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0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564b6263c50e8888/Личная/0. 453-янв24/"/>
    </mc:Choice>
  </mc:AlternateContent>
  <xr:revisionPtr revIDLastSave="16" documentId="8_{6A13A7DD-D238-4AC2-8755-E5E432B99FF3}" xr6:coauthVersionLast="47" xr6:coauthVersionMax="47" xr10:uidLastSave="{D2824AA4-68D0-42F5-82AC-35C0F45D6448}"/>
  <bookViews>
    <workbookView xWindow="-108" yWindow="-108" windowWidth="23256" windowHeight="12576" tabRatio="789" firstSheet="1" activeTab="1" xr2:uid="{00000000-000D-0000-FFFF-FFFF00000000}"/>
  </bookViews>
  <sheets>
    <sheet name="Списки" sheetId="6" state="hidden" r:id="rId1"/>
    <sheet name="Заявка" sheetId="5" r:id="rId2"/>
    <sheet name="Возраста и группы" sheetId="19" r:id="rId3"/>
    <sheet name="База" sheetId="7" r:id="rId4"/>
    <sheet name="Лист1" sheetId="8" state="hidden" r:id="rId5"/>
    <sheet name="заявка_допуск на 12" sheetId="9" r:id="rId6"/>
    <sheet name="Заявка на 20 (первый лист)" sheetId="21" r:id="rId7"/>
    <sheet name="Заявка на 20 (обратная сторона)" sheetId="22" r:id="rId8"/>
    <sheet name="ЮД16-21_4" sheetId="20" state="hidden" r:id="rId9"/>
    <sheet name="ЮД16-18_3" sheetId="10" state="hidden" r:id="rId10"/>
    <sheet name="ЮД14-15_3" sheetId="11" state="hidden" r:id="rId11"/>
    <sheet name="МЖ_2" sheetId="12" state="hidden" r:id="rId12"/>
    <sheet name="ЮД14-15_2" sheetId="13" state="hidden" r:id="rId13"/>
    <sheet name="МД12-13_2" sheetId="14" state="hidden" r:id="rId14"/>
    <sheet name="МД12-13_1" sheetId="15" state="hidden" r:id="rId15"/>
    <sheet name="МД10-11_1" sheetId="16" state="hidden" r:id="rId16"/>
    <sheet name="Лист2" sheetId="17" state="hidden" r:id="rId17"/>
  </sheets>
  <externalReferences>
    <externalReference r:id="rId18"/>
    <externalReference r:id="rId19"/>
    <externalReference r:id="rId20"/>
    <externalReference r:id="rId21"/>
    <externalReference r:id="rId22"/>
  </externalReferences>
  <definedNames>
    <definedName name="_xlnm._FilterDatabase" localSheetId="3" hidden="1">База!$A$10:$IU$4092</definedName>
    <definedName name="_xlnm._FilterDatabase" localSheetId="1" hidden="1">Заявка!$A$1:$AI$36</definedName>
    <definedName name="_xlnm._FilterDatabase" localSheetId="7" hidden="1">'Заявка на 20 (обратная сторона)'!$A$17:$F$28</definedName>
    <definedName name="_xlnm._FilterDatabase" localSheetId="6" hidden="1">'Заявка на 20 (первый лист)'!$A$17:$F$37</definedName>
    <definedName name="_xlnm._FilterDatabase" localSheetId="5" hidden="1">'заявка_допуск на 12'!$A$17:$F$17</definedName>
    <definedName name="_xlnm._FilterDatabase" localSheetId="15" hidden="1">'МД10-11_1'!$A$17:$F$17</definedName>
    <definedName name="_xlnm._FilterDatabase" localSheetId="14" hidden="1">'МД12-13_1'!$A$17:$F$17</definedName>
    <definedName name="_xlnm._FilterDatabase" localSheetId="13" hidden="1">'МД12-13_2'!$A$17:$F$17</definedName>
    <definedName name="_xlnm._FilterDatabase" localSheetId="11" hidden="1">МЖ_2!$A$17:$F$17</definedName>
    <definedName name="_xlnm._FilterDatabase" localSheetId="12" hidden="1">'ЮД14-15_2'!$A$17:$F$17</definedName>
    <definedName name="_xlnm._FilterDatabase" localSheetId="10" hidden="1">'ЮД14-15_3'!$A$17:$F$17</definedName>
    <definedName name="_xlnm._FilterDatabase" localSheetId="9" hidden="1">'ЮД16-18_3'!$A$17:$F$17</definedName>
    <definedName name="DataAll">#REF!</definedName>
    <definedName name="DataChel">#REF!</definedName>
    <definedName name="DistKrName1">#REF!</definedName>
    <definedName name="DistKrName2">#REF!</definedName>
    <definedName name="DistKrName3">#REF!</definedName>
    <definedName name="DistKrName4">[1]tmp!$F$34</definedName>
    <definedName name="DistKrName5">[1]tmp!$F$35</definedName>
    <definedName name="DistVariant">[1]tmp!$B$28:$B$30</definedName>
    <definedName name="FlagAdd1toNameKom">[1]tmp!$B$60</definedName>
    <definedName name="klass1_V">#REF!</definedName>
    <definedName name="klass2_B">#REF!</definedName>
    <definedName name="klass3_A">#REF!</definedName>
    <definedName name="klass3_Open">#REF!</definedName>
    <definedName name="MainData">#REF!</definedName>
    <definedName name="Shapka1">[1]tmp!$A$1</definedName>
    <definedName name="Shapka2">[1]tmp!$A$2</definedName>
    <definedName name="ShapkaData">[1]tmp!$A$3</definedName>
    <definedName name="ShapkaWhere">[1]tmp!$K$3</definedName>
    <definedName name="TableVPRDopusk">[2]Настройка!$C$45:$Q$58</definedName>
    <definedName name="Variant1">[1]tmp!$C$31</definedName>
    <definedName name="Variant2">[1]tmp!$C$32</definedName>
    <definedName name="Variant3">[1]tmp!$C$33</definedName>
    <definedName name="Variant4">[1]tmp!$C$34</definedName>
    <definedName name="Variant5">[1]tmp!$C$35</definedName>
    <definedName name="VitrinaList">[3]Start!$F$17:$F$34</definedName>
    <definedName name="VitrinaNum">[3]Start!$F$15</definedName>
    <definedName name="класс_дист">Списки!$E$1:$E$5</definedName>
    <definedName name="личка">Списки!$D$1</definedName>
    <definedName name="_xlnm.Print_Area" localSheetId="1">Заявка!$A$1:$E$3</definedName>
    <definedName name="Пол">[1]tmp!$F$42:$F$43</definedName>
    <definedName name="Разряды">[1]tmp!$C$43:$C$54</definedName>
    <definedName name="разряды_">Заявка!$N$7:$N$17</definedName>
    <definedName name="связки">Списки!$D$2:$D$3</definedName>
    <definedName name="Списки_группы_4">Списки!$C$2:$C$7</definedName>
    <definedName name="Список_группы">Списки!$C$2:$C$5</definedName>
    <definedName name="Список_группы_3">Списки!$C$2:$C$6</definedName>
    <definedName name="Список_группы_7">Списки!$C$1:$C$7</definedName>
    <definedName name="список_группы1">Списки!$C$2:$C$9</definedName>
    <definedName name="Список_личка">Списки!$C$2:$C$5</definedName>
    <definedName name="список_пол">Списки!$B$1:$B$2</definedName>
    <definedName name="список_разряды">Списки!$A$1:$A$8</definedName>
    <definedName name="список_разряды1">Списки!$A$1:$A$9</definedName>
    <definedName name="список_связки">Списки!$D$1:$D$6</definedName>
    <definedName name="список_связки_3">Списки!$D$2:$D$4</definedName>
    <definedName name="Таблица_разрядов">[1]tmp!$C$42:$D$54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6" i="19" l="1"/>
  <c r="AH5" i="19"/>
  <c r="AH4" i="19"/>
  <c r="AH3" i="19"/>
  <c r="F4203" i="7"/>
  <c r="AF30" i="5"/>
  <c r="AF29" i="5"/>
  <c r="AF28" i="5"/>
  <c r="AF27" i="5"/>
  <c r="AF26" i="5"/>
  <c r="AF25" i="5"/>
  <c r="AF24" i="5"/>
  <c r="AF23" i="5"/>
  <c r="AF22" i="5"/>
  <c r="AF21" i="5"/>
  <c r="AF20" i="5"/>
  <c r="AF19" i="5"/>
  <c r="AF18" i="5"/>
  <c r="AF17" i="5"/>
  <c r="AF16" i="5"/>
  <c r="AF15" i="5"/>
  <c r="AF14" i="5"/>
  <c r="AF13" i="5"/>
  <c r="G18" i="19"/>
  <c r="G17" i="19"/>
  <c r="G16" i="19"/>
  <c r="G15" i="19"/>
  <c r="I4510" i="7"/>
  <c r="F4510" i="7"/>
  <c r="E4510" i="7"/>
  <c r="D4510" i="7"/>
  <c r="C4510" i="7"/>
  <c r="B4510" i="7"/>
  <c r="I4509" i="7"/>
  <c r="F4509" i="7"/>
  <c r="E4509" i="7"/>
  <c r="D4509" i="7"/>
  <c r="C4509" i="7"/>
  <c r="B4509" i="7"/>
  <c r="I4508" i="7"/>
  <c r="F4508" i="7"/>
  <c r="E4508" i="7"/>
  <c r="D4508" i="7"/>
  <c r="C4508" i="7"/>
  <c r="B4508" i="7"/>
  <c r="I4507" i="7"/>
  <c r="F4507" i="7"/>
  <c r="E4507" i="7"/>
  <c r="D4507" i="7"/>
  <c r="C4507" i="7"/>
  <c r="B4507" i="7"/>
  <c r="I4506" i="7"/>
  <c r="F4506" i="7"/>
  <c r="E4506" i="7"/>
  <c r="D4506" i="7"/>
  <c r="C4506" i="7"/>
  <c r="B4506" i="7"/>
  <c r="I4505" i="7"/>
  <c r="F4505" i="7"/>
  <c r="E4505" i="7"/>
  <c r="D4505" i="7"/>
  <c r="C4505" i="7"/>
  <c r="B4505" i="7"/>
  <c r="I4504" i="7"/>
  <c r="F4504" i="7"/>
  <c r="E4504" i="7"/>
  <c r="D4504" i="7"/>
  <c r="C4504" i="7"/>
  <c r="B4504" i="7"/>
  <c r="I4503" i="7"/>
  <c r="F4503" i="7"/>
  <c r="E4503" i="7"/>
  <c r="D4503" i="7"/>
  <c r="C4503" i="7"/>
  <c r="B4503" i="7"/>
  <c r="I4502" i="7"/>
  <c r="F4502" i="7"/>
  <c r="E4502" i="7"/>
  <c r="D4502" i="7"/>
  <c r="C4502" i="7"/>
  <c r="B4502" i="7"/>
  <c r="I4501" i="7"/>
  <c r="F4501" i="7"/>
  <c r="E4501" i="7"/>
  <c r="D4501" i="7"/>
  <c r="C4501" i="7"/>
  <c r="B4501" i="7"/>
  <c r="I4500" i="7"/>
  <c r="F4500" i="7"/>
  <c r="E4500" i="7"/>
  <c r="D4500" i="7"/>
  <c r="C4500" i="7"/>
  <c r="B4500" i="7"/>
  <c r="I4499" i="7"/>
  <c r="F4499" i="7"/>
  <c r="E4499" i="7"/>
  <c r="D4499" i="7"/>
  <c r="C4499" i="7"/>
  <c r="B4499" i="7"/>
  <c r="I4498" i="7"/>
  <c r="F4498" i="7"/>
  <c r="E4498" i="7"/>
  <c r="D4498" i="7"/>
  <c r="C4498" i="7"/>
  <c r="B4498" i="7"/>
  <c r="I4497" i="7"/>
  <c r="F4497" i="7"/>
  <c r="E4497" i="7"/>
  <c r="D4497" i="7"/>
  <c r="C4497" i="7"/>
  <c r="B4497" i="7"/>
  <c r="I4496" i="7"/>
  <c r="F4496" i="7"/>
  <c r="E4496" i="7"/>
  <c r="D4496" i="7"/>
  <c r="C4496" i="7"/>
  <c r="B4496" i="7"/>
  <c r="I4495" i="7"/>
  <c r="F4495" i="7"/>
  <c r="E4495" i="7"/>
  <c r="D4495" i="7"/>
  <c r="C4495" i="7"/>
  <c r="B4495" i="7"/>
  <c r="I4494" i="7"/>
  <c r="F4494" i="7"/>
  <c r="E4494" i="7"/>
  <c r="D4494" i="7"/>
  <c r="C4494" i="7"/>
  <c r="B4494" i="7"/>
  <c r="I4493" i="7"/>
  <c r="F4493" i="7"/>
  <c r="E4493" i="7"/>
  <c r="D4493" i="7"/>
  <c r="C4493" i="7"/>
  <c r="B4493" i="7"/>
  <c r="I4492" i="7"/>
  <c r="F4492" i="7"/>
  <c r="E4492" i="7"/>
  <c r="D4492" i="7"/>
  <c r="C4492" i="7"/>
  <c r="B4492" i="7"/>
  <c r="I4491" i="7"/>
  <c r="F4491" i="7"/>
  <c r="E4491" i="7"/>
  <c r="D4491" i="7"/>
  <c r="C4491" i="7"/>
  <c r="B4491" i="7"/>
  <c r="I4490" i="7"/>
  <c r="F4490" i="7"/>
  <c r="E4490" i="7"/>
  <c r="D4490" i="7"/>
  <c r="C4490" i="7"/>
  <c r="B4490" i="7"/>
  <c r="I4489" i="7"/>
  <c r="F4489" i="7"/>
  <c r="E4489" i="7"/>
  <c r="D4489" i="7"/>
  <c r="C4489" i="7"/>
  <c r="B4489" i="7"/>
  <c r="I4488" i="7"/>
  <c r="F4488" i="7"/>
  <c r="E4488" i="7"/>
  <c r="D4488" i="7"/>
  <c r="C4488" i="7"/>
  <c r="B4488" i="7"/>
  <c r="I4487" i="7"/>
  <c r="F4487" i="7"/>
  <c r="E4487" i="7"/>
  <c r="D4487" i="7"/>
  <c r="C4487" i="7"/>
  <c r="B4487" i="7"/>
  <c r="I4486" i="7"/>
  <c r="F4486" i="7"/>
  <c r="E4486" i="7"/>
  <c r="D4486" i="7"/>
  <c r="C4486" i="7"/>
  <c r="B4486" i="7"/>
  <c r="I4485" i="7"/>
  <c r="F4485" i="7"/>
  <c r="E4485" i="7"/>
  <c r="D4485" i="7"/>
  <c r="C4485" i="7"/>
  <c r="B4485" i="7"/>
  <c r="I4484" i="7"/>
  <c r="F4484" i="7"/>
  <c r="E4484" i="7"/>
  <c r="D4484" i="7"/>
  <c r="C4484" i="7"/>
  <c r="B4484" i="7"/>
  <c r="I4483" i="7"/>
  <c r="F4483" i="7"/>
  <c r="E4483" i="7"/>
  <c r="D4483" i="7"/>
  <c r="C4483" i="7"/>
  <c r="B4483" i="7"/>
  <c r="I4482" i="7"/>
  <c r="F4482" i="7"/>
  <c r="E4482" i="7"/>
  <c r="D4482" i="7"/>
  <c r="C4482" i="7"/>
  <c r="B4482" i="7"/>
  <c r="I4481" i="7"/>
  <c r="F4481" i="7"/>
  <c r="E4481" i="7"/>
  <c r="D4481" i="7"/>
  <c r="C4481" i="7"/>
  <c r="B4481" i="7"/>
  <c r="I4480" i="7"/>
  <c r="F4480" i="7"/>
  <c r="E4480" i="7"/>
  <c r="D4480" i="7"/>
  <c r="C4480" i="7"/>
  <c r="B4480" i="7"/>
  <c r="I4479" i="7"/>
  <c r="F4479" i="7"/>
  <c r="E4479" i="7"/>
  <c r="D4479" i="7"/>
  <c r="C4479" i="7"/>
  <c r="B4479" i="7"/>
  <c r="I4478" i="7"/>
  <c r="F4478" i="7"/>
  <c r="E4478" i="7"/>
  <c r="D4478" i="7"/>
  <c r="C4478" i="7"/>
  <c r="B4478" i="7"/>
  <c r="I4477" i="7"/>
  <c r="F4477" i="7"/>
  <c r="E4477" i="7"/>
  <c r="D4477" i="7"/>
  <c r="C4477" i="7"/>
  <c r="B4477" i="7"/>
  <c r="I4476" i="7"/>
  <c r="F4476" i="7"/>
  <c r="E4476" i="7"/>
  <c r="D4476" i="7"/>
  <c r="C4476" i="7"/>
  <c r="B4476" i="7"/>
  <c r="I4475" i="7"/>
  <c r="F4475" i="7"/>
  <c r="E4475" i="7"/>
  <c r="D4475" i="7"/>
  <c r="C4475" i="7"/>
  <c r="B4475" i="7"/>
  <c r="I4474" i="7"/>
  <c r="F4474" i="7"/>
  <c r="E4474" i="7"/>
  <c r="D4474" i="7"/>
  <c r="C4474" i="7"/>
  <c r="B4474" i="7"/>
  <c r="I4473" i="7"/>
  <c r="F4473" i="7"/>
  <c r="E4473" i="7"/>
  <c r="D4473" i="7"/>
  <c r="C4473" i="7"/>
  <c r="B4473" i="7"/>
  <c r="I4472" i="7"/>
  <c r="F4472" i="7"/>
  <c r="E4472" i="7"/>
  <c r="D4472" i="7"/>
  <c r="C4472" i="7"/>
  <c r="B4472" i="7"/>
  <c r="I4471" i="7"/>
  <c r="F4471" i="7"/>
  <c r="E4471" i="7"/>
  <c r="D4471" i="7"/>
  <c r="C4471" i="7"/>
  <c r="B4471" i="7"/>
  <c r="I4470" i="7"/>
  <c r="F4470" i="7"/>
  <c r="E4470" i="7"/>
  <c r="D4470" i="7"/>
  <c r="C4470" i="7"/>
  <c r="B4470" i="7"/>
  <c r="I4469" i="7"/>
  <c r="F4469" i="7"/>
  <c r="E4469" i="7"/>
  <c r="D4469" i="7"/>
  <c r="C4469" i="7"/>
  <c r="B4469" i="7"/>
  <c r="I4468" i="7"/>
  <c r="F4468" i="7"/>
  <c r="E4468" i="7"/>
  <c r="D4468" i="7"/>
  <c r="C4468" i="7"/>
  <c r="B4468" i="7"/>
  <c r="I4467" i="7"/>
  <c r="F4467" i="7"/>
  <c r="E4467" i="7"/>
  <c r="D4467" i="7"/>
  <c r="C4467" i="7"/>
  <c r="B4467" i="7"/>
  <c r="I4466" i="7"/>
  <c r="F4466" i="7"/>
  <c r="E4466" i="7"/>
  <c r="D4466" i="7"/>
  <c r="C4466" i="7"/>
  <c r="B4466" i="7"/>
  <c r="I4465" i="7"/>
  <c r="F4465" i="7"/>
  <c r="E4465" i="7"/>
  <c r="D4465" i="7"/>
  <c r="C4465" i="7"/>
  <c r="B4465" i="7"/>
  <c r="I4464" i="7"/>
  <c r="F4464" i="7"/>
  <c r="E4464" i="7"/>
  <c r="D4464" i="7"/>
  <c r="C4464" i="7"/>
  <c r="B4464" i="7"/>
  <c r="I4463" i="7"/>
  <c r="F4463" i="7"/>
  <c r="E4463" i="7"/>
  <c r="D4463" i="7"/>
  <c r="C4463" i="7"/>
  <c r="B4463" i="7"/>
  <c r="I4462" i="7"/>
  <c r="F4462" i="7"/>
  <c r="E4462" i="7"/>
  <c r="D4462" i="7"/>
  <c r="C4462" i="7"/>
  <c r="B4462" i="7"/>
  <c r="I4461" i="7"/>
  <c r="F4461" i="7"/>
  <c r="E4461" i="7"/>
  <c r="D4461" i="7"/>
  <c r="C4461" i="7"/>
  <c r="B4461" i="7"/>
  <c r="I4460" i="7"/>
  <c r="F4460" i="7"/>
  <c r="E4460" i="7"/>
  <c r="D4460" i="7"/>
  <c r="C4460" i="7"/>
  <c r="B4460" i="7"/>
  <c r="I4459" i="7"/>
  <c r="F4459" i="7"/>
  <c r="E4459" i="7"/>
  <c r="D4459" i="7"/>
  <c r="C4459" i="7"/>
  <c r="B4459" i="7"/>
  <c r="I4458" i="7"/>
  <c r="F4458" i="7"/>
  <c r="E4458" i="7"/>
  <c r="D4458" i="7"/>
  <c r="C4458" i="7"/>
  <c r="B4458" i="7"/>
  <c r="I4457" i="7"/>
  <c r="F4457" i="7"/>
  <c r="E4457" i="7"/>
  <c r="D4457" i="7"/>
  <c r="C4457" i="7"/>
  <c r="B4457" i="7"/>
  <c r="I4456" i="7"/>
  <c r="F4456" i="7"/>
  <c r="E4456" i="7"/>
  <c r="D4456" i="7"/>
  <c r="C4456" i="7"/>
  <c r="B4456" i="7"/>
  <c r="I4455" i="7"/>
  <c r="F4455" i="7"/>
  <c r="E4455" i="7"/>
  <c r="D4455" i="7"/>
  <c r="C4455" i="7"/>
  <c r="B4455" i="7"/>
  <c r="I4454" i="7"/>
  <c r="F4454" i="7"/>
  <c r="E4454" i="7"/>
  <c r="D4454" i="7"/>
  <c r="C4454" i="7"/>
  <c r="B4454" i="7"/>
  <c r="I4453" i="7"/>
  <c r="F4453" i="7"/>
  <c r="E4453" i="7"/>
  <c r="D4453" i="7"/>
  <c r="C4453" i="7"/>
  <c r="B4453" i="7"/>
  <c r="I4452" i="7"/>
  <c r="F4452" i="7"/>
  <c r="E4452" i="7"/>
  <c r="D4452" i="7"/>
  <c r="C4452" i="7"/>
  <c r="B4452" i="7"/>
  <c r="I4451" i="7"/>
  <c r="F4451" i="7"/>
  <c r="E4451" i="7"/>
  <c r="D4451" i="7"/>
  <c r="C4451" i="7"/>
  <c r="B4451" i="7"/>
  <c r="I4450" i="7"/>
  <c r="F4450" i="7"/>
  <c r="E4450" i="7"/>
  <c r="D4450" i="7"/>
  <c r="C4450" i="7"/>
  <c r="B4450" i="7"/>
  <c r="I4449" i="7"/>
  <c r="F4449" i="7"/>
  <c r="E4449" i="7"/>
  <c r="D4449" i="7"/>
  <c r="C4449" i="7"/>
  <c r="B4449" i="7"/>
  <c r="I4448" i="7"/>
  <c r="F4448" i="7"/>
  <c r="E4448" i="7"/>
  <c r="D4448" i="7"/>
  <c r="C4448" i="7"/>
  <c r="B4448" i="7"/>
  <c r="I4447" i="7"/>
  <c r="F4447" i="7"/>
  <c r="E4447" i="7"/>
  <c r="D4447" i="7"/>
  <c r="C4447" i="7"/>
  <c r="B4447" i="7"/>
  <c r="I4446" i="7"/>
  <c r="F4446" i="7"/>
  <c r="E4446" i="7"/>
  <c r="D4446" i="7"/>
  <c r="C4446" i="7"/>
  <c r="B4446" i="7"/>
  <c r="I4445" i="7"/>
  <c r="F4445" i="7"/>
  <c r="E4445" i="7"/>
  <c r="D4445" i="7"/>
  <c r="C4445" i="7"/>
  <c r="B4445" i="7"/>
  <c r="I4444" i="7"/>
  <c r="F4444" i="7"/>
  <c r="E4444" i="7"/>
  <c r="D4444" i="7"/>
  <c r="C4444" i="7"/>
  <c r="B4444" i="7"/>
  <c r="I4443" i="7"/>
  <c r="F4443" i="7"/>
  <c r="E4443" i="7"/>
  <c r="D4443" i="7"/>
  <c r="C4443" i="7"/>
  <c r="B4443" i="7"/>
  <c r="I4442" i="7"/>
  <c r="F4442" i="7"/>
  <c r="E4442" i="7"/>
  <c r="D4442" i="7"/>
  <c r="C4442" i="7"/>
  <c r="B4442" i="7"/>
  <c r="I4441" i="7"/>
  <c r="F4441" i="7"/>
  <c r="E4441" i="7"/>
  <c r="D4441" i="7"/>
  <c r="C4441" i="7"/>
  <c r="B4441" i="7"/>
  <c r="I4440" i="7"/>
  <c r="F4440" i="7"/>
  <c r="E4440" i="7"/>
  <c r="D4440" i="7"/>
  <c r="C4440" i="7"/>
  <c r="B4440" i="7"/>
  <c r="I4439" i="7"/>
  <c r="F4439" i="7"/>
  <c r="E4439" i="7"/>
  <c r="D4439" i="7"/>
  <c r="C4439" i="7"/>
  <c r="B4439" i="7"/>
  <c r="I4438" i="7"/>
  <c r="F4438" i="7"/>
  <c r="E4438" i="7"/>
  <c r="D4438" i="7"/>
  <c r="C4438" i="7"/>
  <c r="B4438" i="7"/>
  <c r="I4437" i="7"/>
  <c r="F4437" i="7"/>
  <c r="E4437" i="7"/>
  <c r="D4437" i="7"/>
  <c r="C4437" i="7"/>
  <c r="B4437" i="7"/>
  <c r="I4436" i="7"/>
  <c r="F4436" i="7"/>
  <c r="E4436" i="7"/>
  <c r="D4436" i="7"/>
  <c r="C4436" i="7"/>
  <c r="B4436" i="7"/>
  <c r="I4435" i="7"/>
  <c r="F4435" i="7"/>
  <c r="E4435" i="7"/>
  <c r="D4435" i="7"/>
  <c r="C4435" i="7"/>
  <c r="B4435" i="7"/>
  <c r="I4434" i="7"/>
  <c r="F4434" i="7"/>
  <c r="E4434" i="7"/>
  <c r="D4434" i="7"/>
  <c r="C4434" i="7"/>
  <c r="B4434" i="7"/>
  <c r="I4433" i="7"/>
  <c r="F4433" i="7"/>
  <c r="E4433" i="7"/>
  <c r="D4433" i="7"/>
  <c r="C4433" i="7"/>
  <c r="B4433" i="7"/>
  <c r="I4432" i="7"/>
  <c r="F4432" i="7"/>
  <c r="E4432" i="7"/>
  <c r="D4432" i="7"/>
  <c r="C4432" i="7"/>
  <c r="B4432" i="7"/>
  <c r="I4431" i="7"/>
  <c r="F4431" i="7"/>
  <c r="E4431" i="7"/>
  <c r="D4431" i="7"/>
  <c r="C4431" i="7"/>
  <c r="B4431" i="7"/>
  <c r="I4430" i="7"/>
  <c r="F4430" i="7"/>
  <c r="E4430" i="7"/>
  <c r="D4430" i="7"/>
  <c r="C4430" i="7"/>
  <c r="B4430" i="7"/>
  <c r="I4429" i="7"/>
  <c r="F4429" i="7"/>
  <c r="E4429" i="7"/>
  <c r="D4429" i="7"/>
  <c r="C4429" i="7"/>
  <c r="B4429" i="7"/>
  <c r="I4428" i="7"/>
  <c r="F4428" i="7"/>
  <c r="E4428" i="7"/>
  <c r="D4428" i="7"/>
  <c r="C4428" i="7"/>
  <c r="B4428" i="7"/>
  <c r="I4427" i="7"/>
  <c r="F4427" i="7"/>
  <c r="E4427" i="7"/>
  <c r="D4427" i="7"/>
  <c r="C4427" i="7"/>
  <c r="B4427" i="7"/>
  <c r="I4426" i="7"/>
  <c r="F4426" i="7"/>
  <c r="E4426" i="7"/>
  <c r="D4426" i="7"/>
  <c r="C4426" i="7"/>
  <c r="B4426" i="7"/>
  <c r="I4425" i="7"/>
  <c r="F4425" i="7"/>
  <c r="E4425" i="7"/>
  <c r="D4425" i="7"/>
  <c r="C4425" i="7"/>
  <c r="B4425" i="7"/>
  <c r="I4424" i="7"/>
  <c r="F4424" i="7"/>
  <c r="E4424" i="7"/>
  <c r="D4424" i="7"/>
  <c r="C4424" i="7"/>
  <c r="B4424" i="7"/>
  <c r="I4423" i="7"/>
  <c r="F4423" i="7"/>
  <c r="E4423" i="7"/>
  <c r="D4423" i="7"/>
  <c r="C4423" i="7"/>
  <c r="B4423" i="7"/>
  <c r="I4422" i="7"/>
  <c r="F4422" i="7"/>
  <c r="E4422" i="7"/>
  <c r="D4422" i="7"/>
  <c r="C4422" i="7"/>
  <c r="B4422" i="7"/>
  <c r="I4421" i="7"/>
  <c r="F4421" i="7"/>
  <c r="E4421" i="7"/>
  <c r="D4421" i="7"/>
  <c r="C4421" i="7"/>
  <c r="B4421" i="7"/>
  <c r="I4420" i="7"/>
  <c r="F4420" i="7"/>
  <c r="E4420" i="7"/>
  <c r="D4420" i="7"/>
  <c r="C4420" i="7"/>
  <c r="B4420" i="7"/>
  <c r="I4419" i="7"/>
  <c r="F4419" i="7"/>
  <c r="E4419" i="7"/>
  <c r="D4419" i="7"/>
  <c r="C4419" i="7"/>
  <c r="B4419" i="7"/>
  <c r="I4418" i="7"/>
  <c r="F4418" i="7"/>
  <c r="E4418" i="7"/>
  <c r="D4418" i="7"/>
  <c r="C4418" i="7"/>
  <c r="B4418" i="7"/>
  <c r="I4417" i="7"/>
  <c r="F4417" i="7"/>
  <c r="E4417" i="7"/>
  <c r="D4417" i="7"/>
  <c r="C4417" i="7"/>
  <c r="B4417" i="7"/>
  <c r="I4416" i="7"/>
  <c r="F4416" i="7"/>
  <c r="E4416" i="7"/>
  <c r="D4416" i="7"/>
  <c r="C4416" i="7"/>
  <c r="B4416" i="7"/>
  <c r="I4415" i="7"/>
  <c r="F4415" i="7"/>
  <c r="E4415" i="7"/>
  <c r="D4415" i="7"/>
  <c r="C4415" i="7"/>
  <c r="B4415" i="7"/>
  <c r="I4414" i="7"/>
  <c r="F4414" i="7"/>
  <c r="E4414" i="7"/>
  <c r="D4414" i="7"/>
  <c r="C4414" i="7"/>
  <c r="B4414" i="7"/>
  <c r="I4413" i="7"/>
  <c r="F4413" i="7"/>
  <c r="E4413" i="7"/>
  <c r="D4413" i="7"/>
  <c r="C4413" i="7"/>
  <c r="B4413" i="7"/>
  <c r="I4412" i="7"/>
  <c r="F4412" i="7"/>
  <c r="E4412" i="7"/>
  <c r="D4412" i="7"/>
  <c r="C4412" i="7"/>
  <c r="B4412" i="7"/>
  <c r="I4411" i="7"/>
  <c r="F4411" i="7"/>
  <c r="E4411" i="7"/>
  <c r="D4411" i="7"/>
  <c r="C4411" i="7"/>
  <c r="B4411" i="7"/>
  <c r="I4410" i="7"/>
  <c r="F4410" i="7"/>
  <c r="E4410" i="7"/>
  <c r="D4410" i="7"/>
  <c r="C4410" i="7"/>
  <c r="B4410" i="7"/>
  <c r="I4409" i="7"/>
  <c r="F4409" i="7"/>
  <c r="E4409" i="7"/>
  <c r="D4409" i="7"/>
  <c r="C4409" i="7"/>
  <c r="B4409" i="7"/>
  <c r="I4408" i="7"/>
  <c r="F4408" i="7"/>
  <c r="E4408" i="7"/>
  <c r="D4408" i="7"/>
  <c r="C4408" i="7"/>
  <c r="B4408" i="7"/>
  <c r="I4407" i="7"/>
  <c r="F4407" i="7"/>
  <c r="E4407" i="7"/>
  <c r="D4407" i="7"/>
  <c r="C4407" i="7"/>
  <c r="B4407" i="7"/>
  <c r="I4406" i="7"/>
  <c r="F4406" i="7"/>
  <c r="E4406" i="7"/>
  <c r="D4406" i="7"/>
  <c r="C4406" i="7"/>
  <c r="B4406" i="7"/>
  <c r="I4405" i="7"/>
  <c r="F4405" i="7"/>
  <c r="E4405" i="7"/>
  <c r="D4405" i="7"/>
  <c r="C4405" i="7"/>
  <c r="B4405" i="7"/>
  <c r="I4404" i="7"/>
  <c r="F4404" i="7"/>
  <c r="E4404" i="7"/>
  <c r="D4404" i="7"/>
  <c r="C4404" i="7"/>
  <c r="B4404" i="7"/>
  <c r="I4403" i="7"/>
  <c r="F4403" i="7"/>
  <c r="E4403" i="7"/>
  <c r="D4403" i="7"/>
  <c r="C4403" i="7"/>
  <c r="B4403" i="7"/>
  <c r="I4402" i="7"/>
  <c r="F4402" i="7"/>
  <c r="E4402" i="7"/>
  <c r="D4402" i="7"/>
  <c r="C4402" i="7"/>
  <c r="B4402" i="7"/>
  <c r="I4401" i="7"/>
  <c r="F4401" i="7"/>
  <c r="E4401" i="7"/>
  <c r="D4401" i="7"/>
  <c r="C4401" i="7"/>
  <c r="B4401" i="7"/>
  <c r="I4400" i="7"/>
  <c r="F4400" i="7"/>
  <c r="E4400" i="7"/>
  <c r="D4400" i="7"/>
  <c r="C4400" i="7"/>
  <c r="B4400" i="7"/>
  <c r="I4399" i="7"/>
  <c r="F4399" i="7"/>
  <c r="E4399" i="7"/>
  <c r="D4399" i="7"/>
  <c r="C4399" i="7"/>
  <c r="B4399" i="7"/>
  <c r="I4398" i="7"/>
  <c r="F4398" i="7"/>
  <c r="E4398" i="7"/>
  <c r="D4398" i="7"/>
  <c r="C4398" i="7"/>
  <c r="B4398" i="7"/>
  <c r="I4397" i="7"/>
  <c r="F4397" i="7"/>
  <c r="E4397" i="7"/>
  <c r="D4397" i="7"/>
  <c r="C4397" i="7"/>
  <c r="B4397" i="7"/>
  <c r="I4396" i="7"/>
  <c r="F4396" i="7"/>
  <c r="E4396" i="7"/>
  <c r="D4396" i="7"/>
  <c r="C4396" i="7"/>
  <c r="B4396" i="7"/>
  <c r="I4395" i="7"/>
  <c r="F4395" i="7"/>
  <c r="E4395" i="7"/>
  <c r="D4395" i="7"/>
  <c r="C4395" i="7"/>
  <c r="B4395" i="7"/>
  <c r="I4394" i="7"/>
  <c r="F4394" i="7"/>
  <c r="E4394" i="7"/>
  <c r="D4394" i="7"/>
  <c r="C4394" i="7"/>
  <c r="B4394" i="7"/>
  <c r="I4393" i="7"/>
  <c r="F4393" i="7"/>
  <c r="E4393" i="7"/>
  <c r="D4393" i="7"/>
  <c r="C4393" i="7"/>
  <c r="B4393" i="7"/>
  <c r="I4392" i="7"/>
  <c r="F4392" i="7"/>
  <c r="E4392" i="7"/>
  <c r="D4392" i="7"/>
  <c r="C4392" i="7"/>
  <c r="B4392" i="7"/>
  <c r="I4391" i="7"/>
  <c r="F4391" i="7"/>
  <c r="E4391" i="7"/>
  <c r="D4391" i="7"/>
  <c r="C4391" i="7"/>
  <c r="B4391" i="7"/>
  <c r="I4390" i="7"/>
  <c r="F4390" i="7"/>
  <c r="E4390" i="7"/>
  <c r="D4390" i="7"/>
  <c r="C4390" i="7"/>
  <c r="B4390" i="7"/>
  <c r="I4389" i="7"/>
  <c r="F4389" i="7"/>
  <c r="E4389" i="7"/>
  <c r="D4389" i="7"/>
  <c r="C4389" i="7"/>
  <c r="B4389" i="7"/>
  <c r="I4388" i="7"/>
  <c r="F4388" i="7"/>
  <c r="E4388" i="7"/>
  <c r="D4388" i="7"/>
  <c r="C4388" i="7"/>
  <c r="B4388" i="7"/>
  <c r="I4387" i="7"/>
  <c r="F4387" i="7"/>
  <c r="E4387" i="7"/>
  <c r="D4387" i="7"/>
  <c r="C4387" i="7"/>
  <c r="B4387" i="7"/>
  <c r="I4386" i="7"/>
  <c r="F4386" i="7"/>
  <c r="E4386" i="7"/>
  <c r="D4386" i="7"/>
  <c r="C4386" i="7"/>
  <c r="B4386" i="7"/>
  <c r="I4385" i="7"/>
  <c r="F4385" i="7"/>
  <c r="E4385" i="7"/>
  <c r="D4385" i="7"/>
  <c r="C4385" i="7"/>
  <c r="B4385" i="7"/>
  <c r="I4384" i="7"/>
  <c r="F4384" i="7"/>
  <c r="E4384" i="7"/>
  <c r="D4384" i="7"/>
  <c r="C4384" i="7"/>
  <c r="B4384" i="7"/>
  <c r="I4383" i="7"/>
  <c r="F4383" i="7"/>
  <c r="E4383" i="7"/>
  <c r="D4383" i="7"/>
  <c r="C4383" i="7"/>
  <c r="B4383" i="7"/>
  <c r="I4382" i="7"/>
  <c r="F4382" i="7"/>
  <c r="E4382" i="7"/>
  <c r="D4382" i="7"/>
  <c r="C4382" i="7"/>
  <c r="B4382" i="7"/>
  <c r="I4381" i="7"/>
  <c r="F4381" i="7"/>
  <c r="E4381" i="7"/>
  <c r="D4381" i="7"/>
  <c r="C4381" i="7"/>
  <c r="B4381" i="7"/>
  <c r="I4380" i="7"/>
  <c r="F4380" i="7"/>
  <c r="E4380" i="7"/>
  <c r="D4380" i="7"/>
  <c r="C4380" i="7"/>
  <c r="B4380" i="7"/>
  <c r="I4379" i="7"/>
  <c r="F4379" i="7"/>
  <c r="E4379" i="7"/>
  <c r="D4379" i="7"/>
  <c r="C4379" i="7"/>
  <c r="B4379" i="7"/>
  <c r="I4378" i="7"/>
  <c r="F4378" i="7"/>
  <c r="E4378" i="7"/>
  <c r="D4378" i="7"/>
  <c r="C4378" i="7"/>
  <c r="B4378" i="7"/>
  <c r="I4377" i="7"/>
  <c r="F4377" i="7"/>
  <c r="E4377" i="7"/>
  <c r="D4377" i="7"/>
  <c r="C4377" i="7"/>
  <c r="B4377" i="7"/>
  <c r="I4376" i="7"/>
  <c r="F4376" i="7"/>
  <c r="E4376" i="7"/>
  <c r="D4376" i="7"/>
  <c r="C4376" i="7"/>
  <c r="B4376" i="7"/>
  <c r="I4375" i="7"/>
  <c r="F4375" i="7"/>
  <c r="E4375" i="7"/>
  <c r="D4375" i="7"/>
  <c r="C4375" i="7"/>
  <c r="B4375" i="7"/>
  <c r="I4374" i="7"/>
  <c r="F4374" i="7"/>
  <c r="E4374" i="7"/>
  <c r="D4374" i="7"/>
  <c r="C4374" i="7"/>
  <c r="B4374" i="7"/>
  <c r="I4373" i="7"/>
  <c r="F4373" i="7"/>
  <c r="E4373" i="7"/>
  <c r="D4373" i="7"/>
  <c r="C4373" i="7"/>
  <c r="B4373" i="7"/>
  <c r="I4372" i="7"/>
  <c r="F4372" i="7"/>
  <c r="E4372" i="7"/>
  <c r="D4372" i="7"/>
  <c r="C4372" i="7"/>
  <c r="B4372" i="7"/>
  <c r="I4371" i="7"/>
  <c r="F4371" i="7"/>
  <c r="E4371" i="7"/>
  <c r="D4371" i="7"/>
  <c r="C4371" i="7"/>
  <c r="B4371" i="7"/>
  <c r="I4370" i="7"/>
  <c r="F4370" i="7"/>
  <c r="E4370" i="7"/>
  <c r="D4370" i="7"/>
  <c r="C4370" i="7"/>
  <c r="B4370" i="7"/>
  <c r="I4369" i="7"/>
  <c r="F4369" i="7"/>
  <c r="E4369" i="7"/>
  <c r="D4369" i="7"/>
  <c r="C4369" i="7"/>
  <c r="B4369" i="7"/>
  <c r="I4368" i="7"/>
  <c r="F4368" i="7"/>
  <c r="E4368" i="7"/>
  <c r="D4368" i="7"/>
  <c r="C4368" i="7"/>
  <c r="B4368" i="7"/>
  <c r="I4367" i="7"/>
  <c r="F4367" i="7"/>
  <c r="E4367" i="7"/>
  <c r="D4367" i="7"/>
  <c r="C4367" i="7"/>
  <c r="B4367" i="7"/>
  <c r="I4366" i="7"/>
  <c r="F4366" i="7"/>
  <c r="E4366" i="7"/>
  <c r="D4366" i="7"/>
  <c r="C4366" i="7"/>
  <c r="B4366" i="7"/>
  <c r="I4365" i="7"/>
  <c r="F4365" i="7"/>
  <c r="E4365" i="7"/>
  <c r="D4365" i="7"/>
  <c r="C4365" i="7"/>
  <c r="B4365" i="7"/>
  <c r="I4364" i="7"/>
  <c r="F4364" i="7"/>
  <c r="E4364" i="7"/>
  <c r="D4364" i="7"/>
  <c r="C4364" i="7"/>
  <c r="B4364" i="7"/>
  <c r="I4363" i="7"/>
  <c r="F4363" i="7"/>
  <c r="E4363" i="7"/>
  <c r="D4363" i="7"/>
  <c r="C4363" i="7"/>
  <c r="B4363" i="7"/>
  <c r="I4362" i="7"/>
  <c r="F4362" i="7"/>
  <c r="E4362" i="7"/>
  <c r="D4362" i="7"/>
  <c r="C4362" i="7"/>
  <c r="B4362" i="7"/>
  <c r="I4361" i="7"/>
  <c r="F4361" i="7"/>
  <c r="E4361" i="7"/>
  <c r="D4361" i="7"/>
  <c r="C4361" i="7"/>
  <c r="B4361" i="7"/>
  <c r="I4360" i="7"/>
  <c r="F4360" i="7"/>
  <c r="E4360" i="7"/>
  <c r="D4360" i="7"/>
  <c r="C4360" i="7"/>
  <c r="B4360" i="7"/>
  <c r="I4359" i="7"/>
  <c r="F4359" i="7"/>
  <c r="E4359" i="7"/>
  <c r="D4359" i="7"/>
  <c r="C4359" i="7"/>
  <c r="B4359" i="7"/>
  <c r="I4358" i="7"/>
  <c r="F4358" i="7"/>
  <c r="E4358" i="7"/>
  <c r="D4358" i="7"/>
  <c r="C4358" i="7"/>
  <c r="B4358" i="7"/>
  <c r="I4357" i="7"/>
  <c r="F4357" i="7"/>
  <c r="E4357" i="7"/>
  <c r="D4357" i="7"/>
  <c r="C4357" i="7"/>
  <c r="B4357" i="7"/>
  <c r="I4356" i="7"/>
  <c r="F4356" i="7"/>
  <c r="E4356" i="7"/>
  <c r="D4356" i="7"/>
  <c r="C4356" i="7"/>
  <c r="B4356" i="7"/>
  <c r="I4355" i="7"/>
  <c r="F4355" i="7"/>
  <c r="E4355" i="7"/>
  <c r="D4355" i="7"/>
  <c r="C4355" i="7"/>
  <c r="B4355" i="7"/>
  <c r="I4354" i="7"/>
  <c r="F4354" i="7"/>
  <c r="E4354" i="7"/>
  <c r="D4354" i="7"/>
  <c r="C4354" i="7"/>
  <c r="B4354" i="7"/>
  <c r="I4353" i="7"/>
  <c r="F4353" i="7"/>
  <c r="E4353" i="7"/>
  <c r="D4353" i="7"/>
  <c r="C4353" i="7"/>
  <c r="B4353" i="7"/>
  <c r="I4352" i="7"/>
  <c r="F4352" i="7"/>
  <c r="E4352" i="7"/>
  <c r="D4352" i="7"/>
  <c r="C4352" i="7"/>
  <c r="B4352" i="7"/>
  <c r="I4351" i="7"/>
  <c r="F4351" i="7"/>
  <c r="E4351" i="7"/>
  <c r="D4351" i="7"/>
  <c r="C4351" i="7"/>
  <c r="B4351" i="7"/>
  <c r="I4350" i="7"/>
  <c r="F4350" i="7"/>
  <c r="E4350" i="7"/>
  <c r="D4350" i="7"/>
  <c r="C4350" i="7"/>
  <c r="B4350" i="7"/>
  <c r="I4349" i="7"/>
  <c r="F4349" i="7"/>
  <c r="E4349" i="7"/>
  <c r="D4349" i="7"/>
  <c r="C4349" i="7"/>
  <c r="B4349" i="7"/>
  <c r="I4348" i="7"/>
  <c r="F4348" i="7"/>
  <c r="E4348" i="7"/>
  <c r="D4348" i="7"/>
  <c r="C4348" i="7"/>
  <c r="B4348" i="7"/>
  <c r="I4347" i="7"/>
  <c r="F4347" i="7"/>
  <c r="E4347" i="7"/>
  <c r="D4347" i="7"/>
  <c r="C4347" i="7"/>
  <c r="B4347" i="7"/>
  <c r="I4346" i="7"/>
  <c r="F4346" i="7"/>
  <c r="E4346" i="7"/>
  <c r="D4346" i="7"/>
  <c r="C4346" i="7"/>
  <c r="B4346" i="7"/>
  <c r="I4345" i="7"/>
  <c r="F4345" i="7"/>
  <c r="E4345" i="7"/>
  <c r="D4345" i="7"/>
  <c r="C4345" i="7"/>
  <c r="B4345" i="7"/>
  <c r="I4344" i="7"/>
  <c r="F4344" i="7"/>
  <c r="E4344" i="7"/>
  <c r="D4344" i="7"/>
  <c r="C4344" i="7"/>
  <c r="B4344" i="7"/>
  <c r="I4343" i="7"/>
  <c r="F4343" i="7"/>
  <c r="E4343" i="7"/>
  <c r="D4343" i="7"/>
  <c r="C4343" i="7"/>
  <c r="B4343" i="7"/>
  <c r="I4342" i="7"/>
  <c r="F4342" i="7"/>
  <c r="E4342" i="7"/>
  <c r="D4342" i="7"/>
  <c r="C4342" i="7"/>
  <c r="B4342" i="7"/>
  <c r="I4341" i="7"/>
  <c r="F4341" i="7"/>
  <c r="E4341" i="7"/>
  <c r="D4341" i="7"/>
  <c r="C4341" i="7"/>
  <c r="B4341" i="7"/>
  <c r="I4340" i="7"/>
  <c r="F4340" i="7"/>
  <c r="E4340" i="7"/>
  <c r="D4340" i="7"/>
  <c r="C4340" i="7"/>
  <c r="B4340" i="7"/>
  <c r="I4339" i="7"/>
  <c r="F4339" i="7"/>
  <c r="E4339" i="7"/>
  <c r="D4339" i="7"/>
  <c r="C4339" i="7"/>
  <c r="B4339" i="7"/>
  <c r="I4338" i="7"/>
  <c r="F4338" i="7"/>
  <c r="E4338" i="7"/>
  <c r="D4338" i="7"/>
  <c r="C4338" i="7"/>
  <c r="B4338" i="7"/>
  <c r="I4337" i="7"/>
  <c r="F4337" i="7"/>
  <c r="E4337" i="7"/>
  <c r="D4337" i="7"/>
  <c r="C4337" i="7"/>
  <c r="B4337" i="7"/>
  <c r="I4336" i="7"/>
  <c r="F4336" i="7"/>
  <c r="E4336" i="7"/>
  <c r="D4336" i="7"/>
  <c r="C4336" i="7"/>
  <c r="B4336" i="7"/>
  <c r="I4335" i="7"/>
  <c r="F4335" i="7"/>
  <c r="E4335" i="7"/>
  <c r="D4335" i="7"/>
  <c r="C4335" i="7"/>
  <c r="B4335" i="7"/>
  <c r="I4334" i="7"/>
  <c r="F4334" i="7"/>
  <c r="E4334" i="7"/>
  <c r="D4334" i="7"/>
  <c r="C4334" i="7"/>
  <c r="B4334" i="7"/>
  <c r="I4333" i="7"/>
  <c r="F4333" i="7"/>
  <c r="E4333" i="7"/>
  <c r="D4333" i="7"/>
  <c r="C4333" i="7"/>
  <c r="B4333" i="7"/>
  <c r="I4332" i="7"/>
  <c r="F4332" i="7"/>
  <c r="E4332" i="7"/>
  <c r="D4332" i="7"/>
  <c r="C4332" i="7"/>
  <c r="B4332" i="7"/>
  <c r="I4331" i="7"/>
  <c r="F4331" i="7"/>
  <c r="E4331" i="7"/>
  <c r="D4331" i="7"/>
  <c r="C4331" i="7"/>
  <c r="B4331" i="7"/>
  <c r="I4330" i="7"/>
  <c r="F4330" i="7"/>
  <c r="E4330" i="7"/>
  <c r="D4330" i="7"/>
  <c r="C4330" i="7"/>
  <c r="B4330" i="7"/>
  <c r="I4329" i="7"/>
  <c r="F4329" i="7"/>
  <c r="E4329" i="7"/>
  <c r="D4329" i="7"/>
  <c r="C4329" i="7"/>
  <c r="B4329" i="7"/>
  <c r="I4328" i="7"/>
  <c r="F4328" i="7"/>
  <c r="E4328" i="7"/>
  <c r="D4328" i="7"/>
  <c r="C4328" i="7"/>
  <c r="B4328" i="7"/>
  <c r="I4327" i="7"/>
  <c r="F4327" i="7"/>
  <c r="E4327" i="7"/>
  <c r="D4327" i="7"/>
  <c r="C4327" i="7"/>
  <c r="B4327" i="7"/>
  <c r="I4326" i="7"/>
  <c r="F4326" i="7"/>
  <c r="E4326" i="7"/>
  <c r="D4326" i="7"/>
  <c r="C4326" i="7"/>
  <c r="B4326" i="7"/>
  <c r="I4325" i="7"/>
  <c r="F4325" i="7"/>
  <c r="E4325" i="7"/>
  <c r="D4325" i="7"/>
  <c r="C4325" i="7"/>
  <c r="B4325" i="7"/>
  <c r="I4324" i="7"/>
  <c r="F4324" i="7"/>
  <c r="E4324" i="7"/>
  <c r="D4324" i="7"/>
  <c r="C4324" i="7"/>
  <c r="B4324" i="7"/>
  <c r="I4323" i="7"/>
  <c r="F4323" i="7"/>
  <c r="E4323" i="7"/>
  <c r="D4323" i="7"/>
  <c r="C4323" i="7"/>
  <c r="B4323" i="7"/>
  <c r="I4322" i="7"/>
  <c r="F4322" i="7"/>
  <c r="E4322" i="7"/>
  <c r="D4322" i="7"/>
  <c r="C4322" i="7"/>
  <c r="B4322" i="7"/>
  <c r="I4321" i="7"/>
  <c r="F4321" i="7"/>
  <c r="E4321" i="7"/>
  <c r="D4321" i="7"/>
  <c r="C4321" i="7"/>
  <c r="B4321" i="7"/>
  <c r="I4320" i="7"/>
  <c r="F4320" i="7"/>
  <c r="E4320" i="7"/>
  <c r="D4320" i="7"/>
  <c r="C4320" i="7"/>
  <c r="B4320" i="7"/>
  <c r="I4319" i="7"/>
  <c r="F4319" i="7"/>
  <c r="E4319" i="7"/>
  <c r="D4319" i="7"/>
  <c r="C4319" i="7"/>
  <c r="B4319" i="7"/>
  <c r="I4318" i="7"/>
  <c r="F4318" i="7"/>
  <c r="E4318" i="7"/>
  <c r="D4318" i="7"/>
  <c r="C4318" i="7"/>
  <c r="B4318" i="7"/>
  <c r="I4317" i="7"/>
  <c r="F4317" i="7"/>
  <c r="E4317" i="7"/>
  <c r="D4317" i="7"/>
  <c r="C4317" i="7"/>
  <c r="B4317" i="7"/>
  <c r="I4316" i="7"/>
  <c r="F4316" i="7"/>
  <c r="E4316" i="7"/>
  <c r="D4316" i="7"/>
  <c r="C4316" i="7"/>
  <c r="B4316" i="7"/>
  <c r="I4315" i="7"/>
  <c r="F4315" i="7"/>
  <c r="E4315" i="7"/>
  <c r="D4315" i="7"/>
  <c r="C4315" i="7"/>
  <c r="B4315" i="7"/>
  <c r="I4314" i="7"/>
  <c r="F4314" i="7"/>
  <c r="E4314" i="7"/>
  <c r="D4314" i="7"/>
  <c r="C4314" i="7"/>
  <c r="B4314" i="7"/>
  <c r="I4313" i="7"/>
  <c r="F4313" i="7"/>
  <c r="E4313" i="7"/>
  <c r="D4313" i="7"/>
  <c r="C4313" i="7"/>
  <c r="B4313" i="7"/>
  <c r="I4312" i="7"/>
  <c r="F4312" i="7"/>
  <c r="E4312" i="7"/>
  <c r="D4312" i="7"/>
  <c r="C4312" i="7"/>
  <c r="B4312" i="7"/>
  <c r="I4311" i="7"/>
  <c r="F4311" i="7"/>
  <c r="E4311" i="7"/>
  <c r="D4311" i="7"/>
  <c r="C4311" i="7"/>
  <c r="B4311" i="7"/>
  <c r="I4310" i="7"/>
  <c r="F4310" i="7"/>
  <c r="E4310" i="7"/>
  <c r="D4310" i="7"/>
  <c r="C4310" i="7"/>
  <c r="B4310" i="7"/>
  <c r="I4309" i="7"/>
  <c r="F4309" i="7"/>
  <c r="E4309" i="7"/>
  <c r="D4309" i="7"/>
  <c r="C4309" i="7"/>
  <c r="B4309" i="7"/>
  <c r="I4308" i="7"/>
  <c r="F4308" i="7"/>
  <c r="E4308" i="7"/>
  <c r="D4308" i="7"/>
  <c r="C4308" i="7"/>
  <c r="B4308" i="7"/>
  <c r="I4307" i="7"/>
  <c r="F4307" i="7"/>
  <c r="E4307" i="7"/>
  <c r="D4307" i="7"/>
  <c r="C4307" i="7"/>
  <c r="B4307" i="7"/>
  <c r="I4306" i="7"/>
  <c r="F4306" i="7"/>
  <c r="E4306" i="7"/>
  <c r="D4306" i="7"/>
  <c r="C4306" i="7"/>
  <c r="B4306" i="7"/>
  <c r="I4305" i="7"/>
  <c r="F4305" i="7"/>
  <c r="E4305" i="7"/>
  <c r="D4305" i="7"/>
  <c r="C4305" i="7"/>
  <c r="B4305" i="7"/>
  <c r="I4304" i="7"/>
  <c r="F4304" i="7"/>
  <c r="E4304" i="7"/>
  <c r="D4304" i="7"/>
  <c r="C4304" i="7"/>
  <c r="B4304" i="7"/>
  <c r="I4303" i="7"/>
  <c r="F4303" i="7"/>
  <c r="E4303" i="7"/>
  <c r="D4303" i="7"/>
  <c r="C4303" i="7"/>
  <c r="B4303" i="7"/>
  <c r="I4302" i="7"/>
  <c r="F4302" i="7"/>
  <c r="E4302" i="7"/>
  <c r="D4302" i="7"/>
  <c r="C4302" i="7"/>
  <c r="B4302" i="7"/>
  <c r="I4301" i="7"/>
  <c r="F4301" i="7"/>
  <c r="E4301" i="7"/>
  <c r="D4301" i="7"/>
  <c r="C4301" i="7"/>
  <c r="B4301" i="7"/>
  <c r="I4300" i="7"/>
  <c r="F4300" i="7"/>
  <c r="E4300" i="7"/>
  <c r="D4300" i="7"/>
  <c r="C4300" i="7"/>
  <c r="B4300" i="7"/>
  <c r="I4299" i="7"/>
  <c r="F4299" i="7"/>
  <c r="E4299" i="7"/>
  <c r="D4299" i="7"/>
  <c r="C4299" i="7"/>
  <c r="B4299" i="7"/>
  <c r="I4298" i="7"/>
  <c r="F4298" i="7"/>
  <c r="E4298" i="7"/>
  <c r="D4298" i="7"/>
  <c r="C4298" i="7"/>
  <c r="B4298" i="7"/>
  <c r="I4297" i="7"/>
  <c r="F4297" i="7"/>
  <c r="E4297" i="7"/>
  <c r="D4297" i="7"/>
  <c r="C4297" i="7"/>
  <c r="B4297" i="7"/>
  <c r="I4296" i="7"/>
  <c r="F4296" i="7"/>
  <c r="E4296" i="7"/>
  <c r="D4296" i="7"/>
  <c r="C4296" i="7"/>
  <c r="B4296" i="7"/>
  <c r="I4295" i="7"/>
  <c r="F4295" i="7"/>
  <c r="E4295" i="7"/>
  <c r="D4295" i="7"/>
  <c r="C4295" i="7"/>
  <c r="B4295" i="7"/>
  <c r="I4294" i="7"/>
  <c r="F4294" i="7"/>
  <c r="E4294" i="7"/>
  <c r="D4294" i="7"/>
  <c r="C4294" i="7"/>
  <c r="B4294" i="7"/>
  <c r="I4293" i="7"/>
  <c r="F4293" i="7"/>
  <c r="E4293" i="7"/>
  <c r="D4293" i="7"/>
  <c r="C4293" i="7"/>
  <c r="B4293" i="7"/>
  <c r="I4292" i="7"/>
  <c r="F4292" i="7"/>
  <c r="E4292" i="7"/>
  <c r="D4292" i="7"/>
  <c r="C4292" i="7"/>
  <c r="B4292" i="7"/>
  <c r="I4291" i="7"/>
  <c r="F4291" i="7"/>
  <c r="E4291" i="7"/>
  <c r="D4291" i="7"/>
  <c r="C4291" i="7"/>
  <c r="B4291" i="7"/>
  <c r="I4290" i="7"/>
  <c r="F4290" i="7"/>
  <c r="E4290" i="7"/>
  <c r="D4290" i="7"/>
  <c r="C4290" i="7"/>
  <c r="B4290" i="7"/>
  <c r="I4289" i="7"/>
  <c r="F4289" i="7"/>
  <c r="E4289" i="7"/>
  <c r="D4289" i="7"/>
  <c r="C4289" i="7"/>
  <c r="B4289" i="7"/>
  <c r="I4288" i="7"/>
  <c r="F4288" i="7"/>
  <c r="E4288" i="7"/>
  <c r="D4288" i="7"/>
  <c r="C4288" i="7"/>
  <c r="B4288" i="7"/>
  <c r="I4287" i="7"/>
  <c r="F4287" i="7"/>
  <c r="E4287" i="7"/>
  <c r="D4287" i="7"/>
  <c r="C4287" i="7"/>
  <c r="B4287" i="7"/>
  <c r="I4286" i="7"/>
  <c r="F4286" i="7"/>
  <c r="E4286" i="7"/>
  <c r="D4286" i="7"/>
  <c r="C4286" i="7"/>
  <c r="B4286" i="7"/>
  <c r="I4285" i="7"/>
  <c r="F4285" i="7"/>
  <c r="E4285" i="7"/>
  <c r="D4285" i="7"/>
  <c r="C4285" i="7"/>
  <c r="B4285" i="7"/>
  <c r="I4284" i="7"/>
  <c r="F4284" i="7"/>
  <c r="E4284" i="7"/>
  <c r="D4284" i="7"/>
  <c r="C4284" i="7"/>
  <c r="B4284" i="7"/>
  <c r="I4283" i="7"/>
  <c r="F4283" i="7"/>
  <c r="E4283" i="7"/>
  <c r="D4283" i="7"/>
  <c r="C4283" i="7"/>
  <c r="B4283" i="7"/>
  <c r="I4282" i="7"/>
  <c r="F4282" i="7"/>
  <c r="E4282" i="7"/>
  <c r="D4282" i="7"/>
  <c r="C4282" i="7"/>
  <c r="B4282" i="7"/>
  <c r="I4281" i="7"/>
  <c r="F4281" i="7"/>
  <c r="E4281" i="7"/>
  <c r="D4281" i="7"/>
  <c r="C4281" i="7"/>
  <c r="B4281" i="7"/>
  <c r="I4280" i="7"/>
  <c r="F4280" i="7"/>
  <c r="E4280" i="7"/>
  <c r="D4280" i="7"/>
  <c r="C4280" i="7"/>
  <c r="B4280" i="7"/>
  <c r="I4279" i="7"/>
  <c r="F4279" i="7"/>
  <c r="E4279" i="7"/>
  <c r="D4279" i="7"/>
  <c r="C4279" i="7"/>
  <c r="B4279" i="7"/>
  <c r="I4278" i="7"/>
  <c r="F4278" i="7"/>
  <c r="E4278" i="7"/>
  <c r="D4278" i="7"/>
  <c r="C4278" i="7"/>
  <c r="B4278" i="7"/>
  <c r="I4277" i="7"/>
  <c r="F4277" i="7"/>
  <c r="E4277" i="7"/>
  <c r="D4277" i="7"/>
  <c r="C4277" i="7"/>
  <c r="B4277" i="7"/>
  <c r="I4276" i="7"/>
  <c r="F4276" i="7"/>
  <c r="E4276" i="7"/>
  <c r="D4276" i="7"/>
  <c r="C4276" i="7"/>
  <c r="B4276" i="7"/>
  <c r="I4275" i="7"/>
  <c r="F4275" i="7"/>
  <c r="E4275" i="7"/>
  <c r="D4275" i="7"/>
  <c r="C4275" i="7"/>
  <c r="B4275" i="7"/>
  <c r="I4274" i="7"/>
  <c r="F4274" i="7"/>
  <c r="E4274" i="7"/>
  <c r="D4274" i="7"/>
  <c r="C4274" i="7"/>
  <c r="B4274" i="7"/>
  <c r="I4273" i="7"/>
  <c r="F4273" i="7"/>
  <c r="E4273" i="7"/>
  <c r="D4273" i="7"/>
  <c r="C4273" i="7"/>
  <c r="B4273" i="7"/>
  <c r="I4272" i="7"/>
  <c r="F4272" i="7"/>
  <c r="E4272" i="7"/>
  <c r="D4272" i="7"/>
  <c r="C4272" i="7"/>
  <c r="B4272" i="7"/>
  <c r="I4271" i="7"/>
  <c r="F4271" i="7"/>
  <c r="E4271" i="7"/>
  <c r="D4271" i="7"/>
  <c r="C4271" i="7"/>
  <c r="B4271" i="7"/>
  <c r="I4270" i="7"/>
  <c r="F4270" i="7"/>
  <c r="E4270" i="7"/>
  <c r="D4270" i="7"/>
  <c r="C4270" i="7"/>
  <c r="B4270" i="7"/>
  <c r="I4269" i="7"/>
  <c r="F4269" i="7"/>
  <c r="E4269" i="7"/>
  <c r="D4269" i="7"/>
  <c r="C4269" i="7"/>
  <c r="B4269" i="7"/>
  <c r="I4268" i="7"/>
  <c r="F4268" i="7"/>
  <c r="E4268" i="7"/>
  <c r="D4268" i="7"/>
  <c r="C4268" i="7"/>
  <c r="B4268" i="7"/>
  <c r="I4267" i="7"/>
  <c r="F4267" i="7"/>
  <c r="E4267" i="7"/>
  <c r="D4267" i="7"/>
  <c r="C4267" i="7"/>
  <c r="B4267" i="7"/>
  <c r="I4266" i="7"/>
  <c r="F4266" i="7"/>
  <c r="E4266" i="7"/>
  <c r="D4266" i="7"/>
  <c r="C4266" i="7"/>
  <c r="B4266" i="7"/>
  <c r="I4265" i="7"/>
  <c r="F4265" i="7"/>
  <c r="E4265" i="7"/>
  <c r="D4265" i="7"/>
  <c r="C4265" i="7"/>
  <c r="B4265" i="7"/>
  <c r="I4264" i="7"/>
  <c r="F4264" i="7"/>
  <c r="E4264" i="7"/>
  <c r="D4264" i="7"/>
  <c r="C4264" i="7"/>
  <c r="B4264" i="7"/>
  <c r="I4263" i="7"/>
  <c r="F4263" i="7"/>
  <c r="E4263" i="7"/>
  <c r="D4263" i="7"/>
  <c r="C4263" i="7"/>
  <c r="B4263" i="7"/>
  <c r="I4262" i="7"/>
  <c r="F4262" i="7"/>
  <c r="E4262" i="7"/>
  <c r="D4262" i="7"/>
  <c r="C4262" i="7"/>
  <c r="B4262" i="7"/>
  <c r="I4261" i="7"/>
  <c r="F4261" i="7"/>
  <c r="E4261" i="7"/>
  <c r="D4261" i="7"/>
  <c r="C4261" i="7"/>
  <c r="B4261" i="7"/>
  <c r="I4260" i="7"/>
  <c r="F4260" i="7"/>
  <c r="E4260" i="7"/>
  <c r="D4260" i="7"/>
  <c r="C4260" i="7"/>
  <c r="B4260" i="7"/>
  <c r="I4259" i="7"/>
  <c r="F4259" i="7"/>
  <c r="E4259" i="7"/>
  <c r="D4259" i="7"/>
  <c r="C4259" i="7"/>
  <c r="B4259" i="7"/>
  <c r="I4258" i="7"/>
  <c r="F4258" i="7"/>
  <c r="E4258" i="7"/>
  <c r="D4258" i="7"/>
  <c r="C4258" i="7"/>
  <c r="B4258" i="7"/>
  <c r="I4257" i="7"/>
  <c r="F4257" i="7"/>
  <c r="E4257" i="7"/>
  <c r="D4257" i="7"/>
  <c r="C4257" i="7"/>
  <c r="B4257" i="7"/>
  <c r="I4256" i="7"/>
  <c r="F4256" i="7"/>
  <c r="E4256" i="7"/>
  <c r="D4256" i="7"/>
  <c r="C4256" i="7"/>
  <c r="B4256" i="7"/>
  <c r="I4255" i="7"/>
  <c r="F4255" i="7"/>
  <c r="E4255" i="7"/>
  <c r="D4255" i="7"/>
  <c r="C4255" i="7"/>
  <c r="B4255" i="7"/>
  <c r="I4254" i="7"/>
  <c r="F4254" i="7"/>
  <c r="E4254" i="7"/>
  <c r="D4254" i="7"/>
  <c r="C4254" i="7"/>
  <c r="B4254" i="7"/>
  <c r="I4253" i="7"/>
  <c r="F4253" i="7"/>
  <c r="E4253" i="7"/>
  <c r="D4253" i="7"/>
  <c r="C4253" i="7"/>
  <c r="B4253" i="7"/>
  <c r="I4252" i="7"/>
  <c r="F4252" i="7"/>
  <c r="E4252" i="7"/>
  <c r="D4252" i="7"/>
  <c r="C4252" i="7"/>
  <c r="B4252" i="7"/>
  <c r="I4251" i="7"/>
  <c r="F4251" i="7"/>
  <c r="E4251" i="7"/>
  <c r="D4251" i="7"/>
  <c r="C4251" i="7"/>
  <c r="B4251" i="7"/>
  <c r="I4250" i="7"/>
  <c r="F4250" i="7"/>
  <c r="E4250" i="7"/>
  <c r="D4250" i="7"/>
  <c r="C4250" i="7"/>
  <c r="B4250" i="7"/>
  <c r="I4249" i="7"/>
  <c r="F4249" i="7"/>
  <c r="E4249" i="7"/>
  <c r="D4249" i="7"/>
  <c r="C4249" i="7"/>
  <c r="B4249" i="7"/>
  <c r="I4248" i="7"/>
  <c r="F4248" i="7"/>
  <c r="E4248" i="7"/>
  <c r="D4248" i="7"/>
  <c r="C4248" i="7"/>
  <c r="B4248" i="7"/>
  <c r="I4247" i="7"/>
  <c r="F4247" i="7"/>
  <c r="E4247" i="7"/>
  <c r="D4247" i="7"/>
  <c r="C4247" i="7"/>
  <c r="B4247" i="7"/>
  <c r="I4246" i="7"/>
  <c r="F4246" i="7"/>
  <c r="E4246" i="7"/>
  <c r="D4246" i="7"/>
  <c r="C4246" i="7"/>
  <c r="B4246" i="7"/>
  <c r="I4245" i="7"/>
  <c r="F4245" i="7"/>
  <c r="E4245" i="7"/>
  <c r="D4245" i="7"/>
  <c r="C4245" i="7"/>
  <c r="B4245" i="7"/>
  <c r="I4244" i="7"/>
  <c r="F4244" i="7"/>
  <c r="E4244" i="7"/>
  <c r="D4244" i="7"/>
  <c r="C4244" i="7"/>
  <c r="B4244" i="7"/>
  <c r="I4243" i="7"/>
  <c r="F4243" i="7"/>
  <c r="E4243" i="7"/>
  <c r="D4243" i="7"/>
  <c r="C4243" i="7"/>
  <c r="B4243" i="7"/>
  <c r="I4242" i="7"/>
  <c r="F4242" i="7"/>
  <c r="E4242" i="7"/>
  <c r="D4242" i="7"/>
  <c r="C4242" i="7"/>
  <c r="B4242" i="7"/>
  <c r="I4241" i="7"/>
  <c r="F4241" i="7"/>
  <c r="E4241" i="7"/>
  <c r="D4241" i="7"/>
  <c r="C4241" i="7"/>
  <c r="B4241" i="7"/>
  <c r="I4240" i="7"/>
  <c r="F4240" i="7"/>
  <c r="E4240" i="7"/>
  <c r="D4240" i="7"/>
  <c r="C4240" i="7"/>
  <c r="B4240" i="7"/>
  <c r="I4239" i="7"/>
  <c r="F4239" i="7"/>
  <c r="E4239" i="7"/>
  <c r="D4239" i="7"/>
  <c r="C4239" i="7"/>
  <c r="B4239" i="7"/>
  <c r="I4238" i="7"/>
  <c r="F4238" i="7"/>
  <c r="E4238" i="7"/>
  <c r="D4238" i="7"/>
  <c r="C4238" i="7"/>
  <c r="B4238" i="7"/>
  <c r="I4237" i="7"/>
  <c r="F4237" i="7"/>
  <c r="E4237" i="7"/>
  <c r="D4237" i="7"/>
  <c r="C4237" i="7"/>
  <c r="B4237" i="7"/>
  <c r="I4236" i="7"/>
  <c r="F4236" i="7"/>
  <c r="E4236" i="7"/>
  <c r="D4236" i="7"/>
  <c r="C4236" i="7"/>
  <c r="B4236" i="7"/>
  <c r="I4235" i="7"/>
  <c r="F4235" i="7"/>
  <c r="E4235" i="7"/>
  <c r="D4235" i="7"/>
  <c r="C4235" i="7"/>
  <c r="B4235" i="7"/>
  <c r="I4234" i="7"/>
  <c r="F4234" i="7"/>
  <c r="E4234" i="7"/>
  <c r="D4234" i="7"/>
  <c r="C4234" i="7"/>
  <c r="B4234" i="7"/>
  <c r="I4233" i="7"/>
  <c r="F4233" i="7"/>
  <c r="E4233" i="7"/>
  <c r="D4233" i="7"/>
  <c r="C4233" i="7"/>
  <c r="B4233" i="7"/>
  <c r="I4232" i="7"/>
  <c r="F4232" i="7"/>
  <c r="E4232" i="7"/>
  <c r="D4232" i="7"/>
  <c r="C4232" i="7"/>
  <c r="B4232" i="7"/>
  <c r="I4231" i="7"/>
  <c r="F4231" i="7"/>
  <c r="E4231" i="7"/>
  <c r="D4231" i="7"/>
  <c r="C4231" i="7"/>
  <c r="B4231" i="7"/>
  <c r="I4230" i="7"/>
  <c r="F4230" i="7"/>
  <c r="E4230" i="7"/>
  <c r="D4230" i="7"/>
  <c r="C4230" i="7"/>
  <c r="B4230" i="7"/>
  <c r="I4229" i="7"/>
  <c r="F4229" i="7"/>
  <c r="E4229" i="7"/>
  <c r="D4229" i="7"/>
  <c r="C4229" i="7"/>
  <c r="B4229" i="7"/>
  <c r="I4228" i="7"/>
  <c r="F4228" i="7"/>
  <c r="E4228" i="7"/>
  <c r="D4228" i="7"/>
  <c r="C4228" i="7"/>
  <c r="B4228" i="7"/>
  <c r="I4227" i="7"/>
  <c r="F4227" i="7"/>
  <c r="E4227" i="7"/>
  <c r="D4227" i="7"/>
  <c r="C4227" i="7"/>
  <c r="B4227" i="7"/>
  <c r="I4226" i="7"/>
  <c r="F4226" i="7"/>
  <c r="E4226" i="7"/>
  <c r="D4226" i="7"/>
  <c r="C4226" i="7"/>
  <c r="B4226" i="7"/>
  <c r="I4225" i="7"/>
  <c r="F4225" i="7"/>
  <c r="E4225" i="7"/>
  <c r="D4225" i="7"/>
  <c r="C4225" i="7"/>
  <c r="B4225" i="7"/>
  <c r="I4224" i="7"/>
  <c r="F4224" i="7"/>
  <c r="E4224" i="7"/>
  <c r="D4224" i="7"/>
  <c r="C4224" i="7"/>
  <c r="B4224" i="7"/>
  <c r="I4223" i="7"/>
  <c r="F4223" i="7"/>
  <c r="E4223" i="7"/>
  <c r="D4223" i="7"/>
  <c r="C4223" i="7"/>
  <c r="B4223" i="7"/>
  <c r="I4222" i="7"/>
  <c r="F4222" i="7"/>
  <c r="E4222" i="7"/>
  <c r="D4222" i="7"/>
  <c r="C4222" i="7"/>
  <c r="B4222" i="7"/>
  <c r="I4221" i="7"/>
  <c r="F4221" i="7"/>
  <c r="E4221" i="7"/>
  <c r="D4221" i="7"/>
  <c r="C4221" i="7"/>
  <c r="B4221" i="7"/>
  <c r="I4220" i="7"/>
  <c r="F4220" i="7"/>
  <c r="E4220" i="7"/>
  <c r="D4220" i="7"/>
  <c r="C4220" i="7"/>
  <c r="B4220" i="7"/>
  <c r="I4219" i="7"/>
  <c r="F4219" i="7"/>
  <c r="E4219" i="7"/>
  <c r="D4219" i="7"/>
  <c r="C4219" i="7"/>
  <c r="B4219" i="7"/>
  <c r="I4218" i="7"/>
  <c r="F4218" i="7"/>
  <c r="E4218" i="7"/>
  <c r="D4218" i="7"/>
  <c r="C4218" i="7"/>
  <c r="B4218" i="7"/>
  <c r="I4217" i="7"/>
  <c r="F4217" i="7"/>
  <c r="E4217" i="7"/>
  <c r="D4217" i="7"/>
  <c r="C4217" i="7"/>
  <c r="B4217" i="7"/>
  <c r="I4216" i="7"/>
  <c r="F4216" i="7"/>
  <c r="E4216" i="7"/>
  <c r="D4216" i="7"/>
  <c r="C4216" i="7"/>
  <c r="B4216" i="7"/>
  <c r="I4215" i="7"/>
  <c r="F4215" i="7"/>
  <c r="E4215" i="7"/>
  <c r="D4215" i="7"/>
  <c r="C4215" i="7"/>
  <c r="B4215" i="7"/>
  <c r="I4214" i="7"/>
  <c r="F4214" i="7"/>
  <c r="E4214" i="7"/>
  <c r="D4214" i="7"/>
  <c r="C4214" i="7"/>
  <c r="B4214" i="7"/>
  <c r="I4213" i="7"/>
  <c r="F4213" i="7"/>
  <c r="E4213" i="7"/>
  <c r="D4213" i="7"/>
  <c r="C4213" i="7"/>
  <c r="B4213" i="7"/>
  <c r="B11" i="7"/>
  <c r="I18" i="19"/>
  <c r="R18" i="19" s="1"/>
  <c r="I17" i="19"/>
  <c r="I16" i="19"/>
  <c r="I15" i="19"/>
  <c r="I14" i="19"/>
  <c r="I13" i="19"/>
  <c r="I12" i="19"/>
  <c r="R15" i="19" s="1"/>
  <c r="I4212" i="7"/>
  <c r="F4212" i="7"/>
  <c r="E4212" i="7"/>
  <c r="D4212" i="7"/>
  <c r="C4212" i="7"/>
  <c r="B4212" i="7"/>
  <c r="I4211" i="7"/>
  <c r="F4211" i="7"/>
  <c r="E4211" i="7"/>
  <c r="D4211" i="7"/>
  <c r="C4211" i="7"/>
  <c r="B4211" i="7"/>
  <c r="I4210" i="7"/>
  <c r="F4210" i="7"/>
  <c r="E4210" i="7"/>
  <c r="D4210" i="7"/>
  <c r="C4210" i="7"/>
  <c r="B4210" i="7"/>
  <c r="I4209" i="7"/>
  <c r="F4209" i="7"/>
  <c r="E4209" i="7"/>
  <c r="D4209" i="7"/>
  <c r="C4209" i="7"/>
  <c r="B4209" i="7"/>
  <c r="I4208" i="7"/>
  <c r="F4208" i="7"/>
  <c r="E4208" i="7"/>
  <c r="D4208" i="7"/>
  <c r="C4208" i="7"/>
  <c r="B4208" i="7"/>
  <c r="I4207" i="7"/>
  <c r="F4207" i="7"/>
  <c r="E4207" i="7"/>
  <c r="D4207" i="7"/>
  <c r="C4207" i="7"/>
  <c r="B4207" i="7"/>
  <c r="I4206" i="7"/>
  <c r="F4206" i="7"/>
  <c r="E4206" i="7"/>
  <c r="D4206" i="7"/>
  <c r="C4206" i="7"/>
  <c r="B4206" i="7"/>
  <c r="I4205" i="7"/>
  <c r="F4205" i="7"/>
  <c r="E4205" i="7"/>
  <c r="D4205" i="7"/>
  <c r="C4205" i="7"/>
  <c r="B4205" i="7"/>
  <c r="I4204" i="7"/>
  <c r="F4204" i="7"/>
  <c r="E4204" i="7"/>
  <c r="D4204" i="7"/>
  <c r="C4204" i="7"/>
  <c r="B4204" i="7"/>
  <c r="I4203" i="7"/>
  <c r="E4203" i="7"/>
  <c r="D4203" i="7"/>
  <c r="C4203" i="7"/>
  <c r="B4203" i="7"/>
  <c r="I4202" i="7"/>
  <c r="F4202" i="7"/>
  <c r="E4202" i="7"/>
  <c r="D4202" i="7"/>
  <c r="C4202" i="7"/>
  <c r="B4202" i="7"/>
  <c r="I4201" i="7"/>
  <c r="F4201" i="7"/>
  <c r="E4201" i="7"/>
  <c r="D4201" i="7"/>
  <c r="C4201" i="7"/>
  <c r="B4201" i="7"/>
  <c r="I4200" i="7"/>
  <c r="F4200" i="7"/>
  <c r="E4200" i="7"/>
  <c r="D4200" i="7"/>
  <c r="C4200" i="7"/>
  <c r="B4200" i="7"/>
  <c r="I4199" i="7"/>
  <c r="F4199" i="7"/>
  <c r="E4199" i="7"/>
  <c r="D4199" i="7"/>
  <c r="C4199" i="7"/>
  <c r="B4199" i="7"/>
  <c r="I4198" i="7"/>
  <c r="F4198" i="7"/>
  <c r="E4198" i="7"/>
  <c r="D4198" i="7"/>
  <c r="C4198" i="7"/>
  <c r="B4198" i="7"/>
  <c r="I4197" i="7"/>
  <c r="F4197" i="7"/>
  <c r="E4197" i="7"/>
  <c r="D4197" i="7"/>
  <c r="C4197" i="7"/>
  <c r="B4197" i="7"/>
  <c r="I4196" i="7"/>
  <c r="F4196" i="7"/>
  <c r="E4196" i="7"/>
  <c r="D4196" i="7"/>
  <c r="C4196" i="7"/>
  <c r="B4196" i="7"/>
  <c r="I4195" i="7"/>
  <c r="F4195" i="7"/>
  <c r="E4195" i="7"/>
  <c r="D4195" i="7"/>
  <c r="C4195" i="7"/>
  <c r="B4195" i="7"/>
  <c r="I4194" i="7"/>
  <c r="F4194" i="7"/>
  <c r="E4194" i="7"/>
  <c r="D4194" i="7"/>
  <c r="C4194" i="7"/>
  <c r="B4194" i="7"/>
  <c r="I4193" i="7"/>
  <c r="E4193" i="7"/>
  <c r="C4193" i="7"/>
  <c r="B4193" i="7"/>
  <c r="I4192" i="7"/>
  <c r="E4192" i="7"/>
  <c r="C4192" i="7"/>
  <c r="B4192" i="7"/>
  <c r="I4191" i="7"/>
  <c r="E4191" i="7"/>
  <c r="C4191" i="7"/>
  <c r="B4191" i="7"/>
  <c r="I4190" i="7"/>
  <c r="F4190" i="7"/>
  <c r="E4190" i="7"/>
  <c r="D4190" i="7"/>
  <c r="C4190" i="7"/>
  <c r="B4190" i="7"/>
  <c r="I4189" i="7"/>
  <c r="F4189" i="7"/>
  <c r="E4189" i="7"/>
  <c r="D4189" i="7"/>
  <c r="C4189" i="7"/>
  <c r="B4189" i="7"/>
  <c r="I4188" i="7"/>
  <c r="F4188" i="7"/>
  <c r="E4188" i="7"/>
  <c r="D4188" i="7"/>
  <c r="C4188" i="7"/>
  <c r="B4188" i="7"/>
  <c r="I4187" i="7"/>
  <c r="E4187" i="7"/>
  <c r="I4186" i="7"/>
  <c r="E4186" i="7"/>
  <c r="C4186" i="7"/>
  <c r="B4186" i="7"/>
  <c r="I4185" i="7"/>
  <c r="E4185" i="7"/>
  <c r="C4185" i="7"/>
  <c r="B4185" i="7"/>
  <c r="I4184" i="7"/>
  <c r="E4184" i="7"/>
  <c r="C4184" i="7"/>
  <c r="B4184" i="7"/>
  <c r="I4183" i="7"/>
  <c r="E4183" i="7"/>
  <c r="C4183" i="7"/>
  <c r="B4183" i="7"/>
  <c r="I4182" i="7"/>
  <c r="E4182" i="7"/>
  <c r="C4182" i="7"/>
  <c r="B4182" i="7"/>
  <c r="I4181" i="7"/>
  <c r="E4181" i="7"/>
  <c r="C4181" i="7"/>
  <c r="B4181" i="7"/>
  <c r="I4180" i="7"/>
  <c r="E4180" i="7"/>
  <c r="C4180" i="7"/>
  <c r="B4180" i="7"/>
  <c r="I4179" i="7"/>
  <c r="E4179" i="7"/>
  <c r="C4179" i="7"/>
  <c r="B4179" i="7"/>
  <c r="I4178" i="7"/>
  <c r="E4178" i="7"/>
  <c r="B4178" i="7"/>
  <c r="I4177" i="7"/>
  <c r="E4177" i="7"/>
  <c r="C4177" i="7"/>
  <c r="B4177" i="7"/>
  <c r="I4176" i="7"/>
  <c r="E4176" i="7"/>
  <c r="C4176" i="7"/>
  <c r="B4176" i="7"/>
  <c r="I4175" i="7"/>
  <c r="E4175" i="7"/>
  <c r="C4175" i="7"/>
  <c r="B4175" i="7"/>
  <c r="I4174" i="7"/>
  <c r="E4174" i="7"/>
  <c r="C4174" i="7"/>
  <c r="B4174" i="7"/>
  <c r="I4173" i="7"/>
  <c r="E4173" i="7"/>
  <c r="C4173" i="7"/>
  <c r="B4173" i="7"/>
  <c r="I4172" i="7"/>
  <c r="F4172" i="7"/>
  <c r="E4172" i="7"/>
  <c r="D4172" i="7"/>
  <c r="C4172" i="7"/>
  <c r="B4172" i="7"/>
  <c r="I4171" i="7"/>
  <c r="E4171" i="7"/>
  <c r="C4171" i="7"/>
  <c r="B4171" i="7"/>
  <c r="I4170" i="7"/>
  <c r="E4170" i="7"/>
  <c r="C4170" i="7"/>
  <c r="B4170" i="7"/>
  <c r="I4169" i="7"/>
  <c r="E4169" i="7"/>
  <c r="C4169" i="7"/>
  <c r="B4169" i="7"/>
  <c r="I4168" i="7"/>
  <c r="E4168" i="7"/>
  <c r="C4168" i="7"/>
  <c r="B4168" i="7"/>
  <c r="I4167" i="7"/>
  <c r="E4167" i="7"/>
  <c r="C4167" i="7"/>
  <c r="B4167" i="7"/>
  <c r="I4166" i="7"/>
  <c r="E4166" i="7"/>
  <c r="C4166" i="7"/>
  <c r="B4166" i="7"/>
  <c r="I4165" i="7"/>
  <c r="E4165" i="7"/>
  <c r="C4165" i="7"/>
  <c r="B4165" i="7"/>
  <c r="I4164" i="7"/>
  <c r="F4164" i="7"/>
  <c r="E4164" i="7"/>
  <c r="D4164" i="7"/>
  <c r="C4164" i="7"/>
  <c r="B4164" i="7"/>
  <c r="I4163" i="7"/>
  <c r="E4163" i="7"/>
  <c r="C4163" i="7"/>
  <c r="B4163" i="7"/>
  <c r="I4162" i="7"/>
  <c r="F4162" i="7"/>
  <c r="E4162" i="7"/>
  <c r="D4162" i="7"/>
  <c r="C4162" i="7"/>
  <c r="B4162" i="7"/>
  <c r="I4161" i="7"/>
  <c r="E4161" i="7"/>
  <c r="C4161" i="7"/>
  <c r="B4161" i="7"/>
  <c r="I4160" i="7"/>
  <c r="F4160" i="7"/>
  <c r="E4160" i="7"/>
  <c r="D4160" i="7"/>
  <c r="C4160" i="7"/>
  <c r="B4160" i="7"/>
  <c r="I4159" i="7"/>
  <c r="E4159" i="7"/>
  <c r="C4159" i="7"/>
  <c r="B4159" i="7"/>
  <c r="I4158" i="7"/>
  <c r="E4158" i="7"/>
  <c r="C4158" i="7"/>
  <c r="B4158" i="7"/>
  <c r="I4157" i="7"/>
  <c r="E4157" i="7"/>
  <c r="C4157" i="7"/>
  <c r="B4157" i="7"/>
  <c r="I4156" i="7"/>
  <c r="E4156" i="7"/>
  <c r="C4156" i="7"/>
  <c r="B4156" i="7"/>
  <c r="I4155" i="7"/>
  <c r="F4155" i="7"/>
  <c r="E4155" i="7"/>
  <c r="D4155" i="7"/>
  <c r="C4155" i="7"/>
  <c r="B4155" i="7"/>
  <c r="I4154" i="7"/>
  <c r="E4154" i="7"/>
  <c r="C4154" i="7"/>
  <c r="B4154" i="7"/>
  <c r="I4153" i="7"/>
  <c r="E4153" i="7"/>
  <c r="C4153" i="7"/>
  <c r="B4153" i="7"/>
  <c r="I4152" i="7"/>
  <c r="E4152" i="7"/>
  <c r="C4152" i="7"/>
  <c r="B4152" i="7"/>
  <c r="I4151" i="7"/>
  <c r="E4151" i="7"/>
  <c r="C4151" i="7"/>
  <c r="B4151" i="7"/>
  <c r="I4150" i="7"/>
  <c r="E4150" i="7"/>
  <c r="C4150" i="7"/>
  <c r="B4150" i="7"/>
  <c r="I4149" i="7"/>
  <c r="E4149" i="7"/>
  <c r="C4149" i="7"/>
  <c r="B4149" i="7"/>
  <c r="I4148" i="7"/>
  <c r="E4148" i="7"/>
  <c r="C4148" i="7"/>
  <c r="B4148" i="7"/>
  <c r="I4147" i="7"/>
  <c r="E4147" i="7"/>
  <c r="C4147" i="7"/>
  <c r="B4147" i="7"/>
  <c r="I4146" i="7"/>
  <c r="F4146" i="7"/>
  <c r="E4146" i="7"/>
  <c r="D4146" i="7"/>
  <c r="C4146" i="7"/>
  <c r="B4146" i="7"/>
  <c r="I4145" i="7"/>
  <c r="E4145" i="7"/>
  <c r="C4145" i="7"/>
  <c r="B4145" i="7"/>
  <c r="I4144" i="7"/>
  <c r="E4144" i="7"/>
  <c r="C4144" i="7"/>
  <c r="B4144" i="7"/>
  <c r="I4143" i="7"/>
  <c r="E4143" i="7"/>
  <c r="C4143" i="7"/>
  <c r="B4143" i="7"/>
  <c r="I4142" i="7"/>
  <c r="E4142" i="7"/>
  <c r="C4142" i="7"/>
  <c r="B4142" i="7"/>
  <c r="I4141" i="7"/>
  <c r="E4141" i="7"/>
  <c r="C4141" i="7"/>
  <c r="B4141" i="7"/>
  <c r="I4140" i="7"/>
  <c r="F4140" i="7"/>
  <c r="E4140" i="7"/>
  <c r="D4140" i="7"/>
  <c r="C4140" i="7"/>
  <c r="B4140" i="7"/>
  <c r="I4139" i="7"/>
  <c r="E4139" i="7"/>
  <c r="C4139" i="7"/>
  <c r="B4139" i="7"/>
  <c r="I4138" i="7"/>
  <c r="E4138" i="7"/>
  <c r="C4138" i="7"/>
  <c r="B4138" i="7"/>
  <c r="I4137" i="7"/>
  <c r="E4137" i="7"/>
  <c r="C4137" i="7"/>
  <c r="B4137" i="7"/>
  <c r="I4136" i="7"/>
  <c r="E4136" i="7"/>
  <c r="C4136" i="7"/>
  <c r="B4136" i="7"/>
  <c r="I4135" i="7"/>
  <c r="E4135" i="7"/>
  <c r="C4135" i="7"/>
  <c r="B4135" i="7"/>
  <c r="I4134" i="7"/>
  <c r="E4134" i="7"/>
  <c r="C4134" i="7"/>
  <c r="B4134" i="7"/>
  <c r="I4133" i="7"/>
  <c r="E4133" i="7"/>
  <c r="C4133" i="7"/>
  <c r="B4133" i="7"/>
  <c r="I4132" i="7"/>
  <c r="F4132" i="7"/>
  <c r="E4132" i="7"/>
  <c r="D4132" i="7"/>
  <c r="C4132" i="7"/>
  <c r="B4132" i="7"/>
  <c r="I4131" i="7"/>
  <c r="E4131" i="7"/>
  <c r="C4131" i="7"/>
  <c r="B4131" i="7"/>
  <c r="I4130" i="7"/>
  <c r="E4130" i="7"/>
  <c r="C4130" i="7"/>
  <c r="B4130" i="7"/>
  <c r="I4129" i="7"/>
  <c r="F4129" i="7"/>
  <c r="E4129" i="7"/>
  <c r="D4129" i="7"/>
  <c r="C4129" i="7"/>
  <c r="B4129" i="7"/>
  <c r="I4128" i="7"/>
  <c r="E4128" i="7"/>
  <c r="C4128" i="7"/>
  <c r="B4128" i="7"/>
  <c r="I4127" i="7"/>
  <c r="E4127" i="7"/>
  <c r="C4127" i="7"/>
  <c r="B4127" i="7"/>
  <c r="I4126" i="7"/>
  <c r="E4126" i="7"/>
  <c r="C4126" i="7"/>
  <c r="B4126" i="7"/>
  <c r="I4125" i="7"/>
  <c r="F4125" i="7"/>
  <c r="E4125" i="7"/>
  <c r="D4125" i="7"/>
  <c r="C4125" i="7"/>
  <c r="B4125" i="7"/>
  <c r="I4124" i="7"/>
  <c r="E4124" i="7"/>
  <c r="C4124" i="7"/>
  <c r="B4124" i="7"/>
  <c r="I4123" i="7"/>
  <c r="E4123" i="7"/>
  <c r="C4123" i="7"/>
  <c r="B4123" i="7"/>
  <c r="I4122" i="7"/>
  <c r="E4122" i="7"/>
  <c r="C4122" i="7"/>
  <c r="B4122" i="7"/>
  <c r="I4121" i="7"/>
  <c r="E4121" i="7"/>
  <c r="C4121" i="7"/>
  <c r="B4121" i="7"/>
  <c r="I4120" i="7"/>
  <c r="E4120" i="7"/>
  <c r="C4120" i="7"/>
  <c r="B4120" i="7"/>
  <c r="I4119" i="7"/>
  <c r="E4119" i="7"/>
  <c r="C4119" i="7"/>
  <c r="B4119" i="7"/>
  <c r="I4118" i="7"/>
  <c r="E4118" i="7"/>
  <c r="C4118" i="7"/>
  <c r="B4118" i="7"/>
  <c r="I4117" i="7"/>
  <c r="E4117" i="7"/>
  <c r="C4117" i="7"/>
  <c r="B4117" i="7"/>
  <c r="I4116" i="7"/>
  <c r="F4116" i="7"/>
  <c r="E4116" i="7"/>
  <c r="D4116" i="7"/>
  <c r="C4116" i="7"/>
  <c r="B4116" i="7"/>
  <c r="I4115" i="7"/>
  <c r="E4115" i="7"/>
  <c r="C4115" i="7"/>
  <c r="B4115" i="7"/>
  <c r="I4114" i="7"/>
  <c r="E4114" i="7"/>
  <c r="C4114" i="7"/>
  <c r="B4114" i="7"/>
  <c r="I4113" i="7"/>
  <c r="E4113" i="7"/>
  <c r="C4113" i="7"/>
  <c r="B4113" i="7"/>
  <c r="I4112" i="7"/>
  <c r="E4112" i="7"/>
  <c r="C4112" i="7"/>
  <c r="B4112" i="7"/>
  <c r="I4111" i="7"/>
  <c r="E4111" i="7"/>
  <c r="C4111" i="7"/>
  <c r="B4111" i="7"/>
  <c r="I4110" i="7"/>
  <c r="E4110" i="7"/>
  <c r="C4110" i="7"/>
  <c r="B4110" i="7"/>
  <c r="I4109" i="7"/>
  <c r="E4109" i="7"/>
  <c r="C4109" i="7"/>
  <c r="B4109" i="7"/>
  <c r="I4108" i="7"/>
  <c r="E4108" i="7"/>
  <c r="C4108" i="7"/>
  <c r="B4108" i="7"/>
  <c r="I4107" i="7"/>
  <c r="E4107" i="7"/>
  <c r="C4107" i="7"/>
  <c r="B4107" i="7"/>
  <c r="I4106" i="7"/>
  <c r="E4106" i="7"/>
  <c r="C4106" i="7"/>
  <c r="B4106" i="7"/>
  <c r="I4105" i="7"/>
  <c r="F4105" i="7"/>
  <c r="E4105" i="7"/>
  <c r="D4105" i="7"/>
  <c r="C4105" i="7"/>
  <c r="B4105" i="7"/>
  <c r="I4104" i="7"/>
  <c r="E4104" i="7"/>
  <c r="C4104" i="7"/>
  <c r="B4104" i="7"/>
  <c r="I4103" i="7"/>
  <c r="E4103" i="7"/>
  <c r="C4103" i="7"/>
  <c r="B4103" i="7"/>
  <c r="I4102" i="7"/>
  <c r="E4102" i="7"/>
  <c r="C4102" i="7"/>
  <c r="B4102" i="7"/>
  <c r="I4101" i="7"/>
  <c r="E4101" i="7"/>
  <c r="C4101" i="7"/>
  <c r="B4101" i="7"/>
  <c r="I4100" i="7"/>
  <c r="E4100" i="7"/>
  <c r="C4100" i="7"/>
  <c r="B4100" i="7"/>
  <c r="I4099" i="7"/>
  <c r="F4099" i="7"/>
  <c r="E4099" i="7"/>
  <c r="D4099" i="7"/>
  <c r="C4099" i="7"/>
  <c r="B4099" i="7"/>
  <c r="I4098" i="7"/>
  <c r="E4098" i="7"/>
  <c r="C4098" i="7"/>
  <c r="B4098" i="7"/>
  <c r="I4097" i="7"/>
  <c r="E4097" i="7"/>
  <c r="C4097" i="7"/>
  <c r="B4097" i="7"/>
  <c r="I4096" i="7"/>
  <c r="F4096" i="7"/>
  <c r="E4096" i="7"/>
  <c r="D4096" i="7"/>
  <c r="C4096" i="7"/>
  <c r="B4096" i="7"/>
  <c r="I4095" i="7"/>
  <c r="E4095" i="7"/>
  <c r="C4095" i="7"/>
  <c r="B4095" i="7"/>
  <c r="I4094" i="7"/>
  <c r="E4094" i="7"/>
  <c r="C4094" i="7"/>
  <c r="B4094" i="7"/>
  <c r="F646" i="7"/>
  <c r="F1306" i="7"/>
  <c r="D1003" i="7"/>
  <c r="I4093" i="7"/>
  <c r="E4093" i="7"/>
  <c r="C4093" i="7"/>
  <c r="B4093" i="7"/>
  <c r="A2" i="5"/>
  <c r="D2" i="9" s="1"/>
  <c r="I4092" i="7"/>
  <c r="E4092" i="7"/>
  <c r="C4092" i="7"/>
  <c r="B4092" i="7"/>
  <c r="I4091" i="7"/>
  <c r="E4091" i="7"/>
  <c r="C4091" i="7"/>
  <c r="B4091" i="7"/>
  <c r="I4090" i="7"/>
  <c r="E4090" i="7"/>
  <c r="C4090" i="7"/>
  <c r="B4090" i="7"/>
  <c r="I4089" i="7"/>
  <c r="E4089" i="7"/>
  <c r="C4089" i="7"/>
  <c r="B4089" i="7"/>
  <c r="I4088" i="7"/>
  <c r="E4088" i="7"/>
  <c r="C4088" i="7"/>
  <c r="B4088" i="7"/>
  <c r="I4087" i="7"/>
  <c r="E4087" i="7"/>
  <c r="C4087" i="7"/>
  <c r="B4087" i="7"/>
  <c r="I4086" i="7"/>
  <c r="E4086" i="7"/>
  <c r="C4086" i="7"/>
  <c r="B4086" i="7"/>
  <c r="I4085" i="7"/>
  <c r="E4085" i="7"/>
  <c r="C4085" i="7"/>
  <c r="B4085" i="7"/>
  <c r="I4084" i="7"/>
  <c r="E4084" i="7"/>
  <c r="C4084" i="7"/>
  <c r="B4084" i="7"/>
  <c r="I4083" i="7"/>
  <c r="E4083" i="7"/>
  <c r="C4083" i="7"/>
  <c r="B4083" i="7"/>
  <c r="I4082" i="7"/>
  <c r="E4082" i="7"/>
  <c r="C4082" i="7"/>
  <c r="B4082" i="7"/>
  <c r="I4081" i="7"/>
  <c r="E4081" i="7"/>
  <c r="C4081" i="7"/>
  <c r="B4081" i="7"/>
  <c r="I4080" i="7"/>
  <c r="E4080" i="7"/>
  <c r="C4080" i="7"/>
  <c r="B4080" i="7"/>
  <c r="I4079" i="7"/>
  <c r="E4079" i="7"/>
  <c r="C4079" i="7"/>
  <c r="B4079" i="7"/>
  <c r="I4078" i="7"/>
  <c r="E4078" i="7"/>
  <c r="C4078" i="7"/>
  <c r="B4078" i="7"/>
  <c r="I4077" i="7"/>
  <c r="E4077" i="7"/>
  <c r="C4077" i="7"/>
  <c r="B4077" i="7"/>
  <c r="I4076" i="7"/>
  <c r="E4076" i="7"/>
  <c r="C4076" i="7"/>
  <c r="B4076" i="7"/>
  <c r="I4075" i="7"/>
  <c r="E4075" i="7"/>
  <c r="C4075" i="7"/>
  <c r="B4075" i="7"/>
  <c r="I4074" i="7"/>
  <c r="E4074" i="7"/>
  <c r="C4074" i="7"/>
  <c r="B4074" i="7"/>
  <c r="I4073" i="7"/>
  <c r="E4073" i="7"/>
  <c r="C4073" i="7"/>
  <c r="B4073" i="7"/>
  <c r="I4072" i="7"/>
  <c r="E4072" i="7"/>
  <c r="C4072" i="7"/>
  <c r="B4072" i="7"/>
  <c r="I4071" i="7"/>
  <c r="E4071" i="7"/>
  <c r="C4071" i="7"/>
  <c r="B4071" i="7"/>
  <c r="I4070" i="7"/>
  <c r="E4070" i="7"/>
  <c r="C4070" i="7"/>
  <c r="B4070" i="7"/>
  <c r="I4069" i="7"/>
  <c r="E4069" i="7"/>
  <c r="C4069" i="7"/>
  <c r="B4069" i="7"/>
  <c r="I4068" i="7"/>
  <c r="E4068" i="7"/>
  <c r="C4068" i="7"/>
  <c r="B4068" i="7"/>
  <c r="I4067" i="7"/>
  <c r="E4067" i="7"/>
  <c r="C4067" i="7"/>
  <c r="B4067" i="7"/>
  <c r="I4066" i="7"/>
  <c r="E4066" i="7"/>
  <c r="C4066" i="7"/>
  <c r="B4066" i="7"/>
  <c r="I4065" i="7"/>
  <c r="E4065" i="7"/>
  <c r="C4065" i="7"/>
  <c r="B4065" i="7"/>
  <c r="I4064" i="7"/>
  <c r="E4064" i="7"/>
  <c r="C4064" i="7"/>
  <c r="B4064" i="7"/>
  <c r="I4063" i="7"/>
  <c r="E4063" i="7"/>
  <c r="C4063" i="7"/>
  <c r="B4063" i="7"/>
  <c r="I4062" i="7"/>
  <c r="E4062" i="7"/>
  <c r="C4062" i="7"/>
  <c r="B4062" i="7"/>
  <c r="I4061" i="7"/>
  <c r="E4061" i="7"/>
  <c r="C4061" i="7"/>
  <c r="B4061" i="7"/>
  <c r="I4060" i="7"/>
  <c r="E4060" i="7"/>
  <c r="C4060" i="7"/>
  <c r="B4060" i="7"/>
  <c r="I4059" i="7"/>
  <c r="E4059" i="7"/>
  <c r="C4059" i="7"/>
  <c r="B4059" i="7"/>
  <c r="I4058" i="7"/>
  <c r="E4058" i="7"/>
  <c r="C4058" i="7"/>
  <c r="B4058" i="7"/>
  <c r="I4057" i="7"/>
  <c r="E4057" i="7"/>
  <c r="C4057" i="7"/>
  <c r="B4057" i="7"/>
  <c r="I4056" i="7"/>
  <c r="E4056" i="7"/>
  <c r="C4056" i="7"/>
  <c r="B4056" i="7"/>
  <c r="I4055" i="7"/>
  <c r="E4055" i="7"/>
  <c r="C4055" i="7"/>
  <c r="B4055" i="7"/>
  <c r="I4054" i="7"/>
  <c r="E4054" i="7"/>
  <c r="C4054" i="7"/>
  <c r="B4054" i="7"/>
  <c r="I4053" i="7"/>
  <c r="E4053" i="7"/>
  <c r="C4053" i="7"/>
  <c r="B4053" i="7"/>
  <c r="I4052" i="7"/>
  <c r="E4052" i="7"/>
  <c r="C4052" i="7"/>
  <c r="B4052" i="7"/>
  <c r="I4051" i="7"/>
  <c r="E4051" i="7"/>
  <c r="C4051" i="7"/>
  <c r="B4051" i="7"/>
  <c r="I4050" i="7"/>
  <c r="E4050" i="7"/>
  <c r="C4050" i="7"/>
  <c r="B4050" i="7"/>
  <c r="I4049" i="7"/>
  <c r="E4049" i="7"/>
  <c r="C4049" i="7"/>
  <c r="B4049" i="7"/>
  <c r="I4048" i="7"/>
  <c r="E4048" i="7"/>
  <c r="C4048" i="7"/>
  <c r="B4048" i="7"/>
  <c r="I4047" i="7"/>
  <c r="E4047" i="7"/>
  <c r="C4047" i="7"/>
  <c r="B4047" i="7"/>
  <c r="I4046" i="7"/>
  <c r="E4046" i="7"/>
  <c r="C4046" i="7"/>
  <c r="B4046" i="7"/>
  <c r="I4045" i="7"/>
  <c r="F4045" i="7"/>
  <c r="E4045" i="7"/>
  <c r="D4045" i="7"/>
  <c r="C4045" i="7"/>
  <c r="B4045" i="7"/>
  <c r="I4044" i="7"/>
  <c r="E4044" i="7"/>
  <c r="C4044" i="7"/>
  <c r="B4044" i="7"/>
  <c r="I4043" i="7"/>
  <c r="E4043" i="7"/>
  <c r="C4043" i="7"/>
  <c r="B4043" i="7"/>
  <c r="I4042" i="7"/>
  <c r="E4042" i="7"/>
  <c r="C4042" i="7"/>
  <c r="B4042" i="7"/>
  <c r="I4041" i="7"/>
  <c r="E4041" i="7"/>
  <c r="C4041" i="7"/>
  <c r="B4041" i="7"/>
  <c r="I4040" i="7"/>
  <c r="E4040" i="7"/>
  <c r="C4040" i="7"/>
  <c r="B4040" i="7"/>
  <c r="I4039" i="7"/>
  <c r="E4039" i="7"/>
  <c r="C4039" i="7"/>
  <c r="B4039" i="7"/>
  <c r="I4038" i="7"/>
  <c r="E4038" i="7"/>
  <c r="I4037" i="7"/>
  <c r="E4037" i="7"/>
  <c r="I4036" i="7"/>
  <c r="E4036" i="7"/>
  <c r="I4035" i="7"/>
  <c r="E4035" i="7"/>
  <c r="I4034" i="7"/>
  <c r="E4034" i="7"/>
  <c r="I4033" i="7"/>
  <c r="E4033" i="7"/>
  <c r="I4032" i="7"/>
  <c r="E4032" i="7"/>
  <c r="I4031" i="7"/>
  <c r="E4031" i="7"/>
  <c r="I4030" i="7"/>
  <c r="E4030" i="7"/>
  <c r="I4029" i="7"/>
  <c r="E4029" i="7"/>
  <c r="I4028" i="7"/>
  <c r="E4028" i="7"/>
  <c r="I4027" i="7"/>
  <c r="E4027" i="7"/>
  <c r="I4026" i="7"/>
  <c r="E4026" i="7"/>
  <c r="I4025" i="7"/>
  <c r="E4025" i="7"/>
  <c r="I4024" i="7"/>
  <c r="E4024" i="7"/>
  <c r="I4023" i="7"/>
  <c r="E4023" i="7"/>
  <c r="I4022" i="7"/>
  <c r="E4022" i="7"/>
  <c r="I4021" i="7"/>
  <c r="E4021" i="7"/>
  <c r="I4020" i="7"/>
  <c r="E4020" i="7"/>
  <c r="I4019" i="7"/>
  <c r="E4019" i="7"/>
  <c r="I4018" i="7"/>
  <c r="E4018" i="7"/>
  <c r="I4017" i="7"/>
  <c r="E4017" i="7"/>
  <c r="I4016" i="7"/>
  <c r="E4016" i="7"/>
  <c r="I4015" i="7"/>
  <c r="E4015" i="7"/>
  <c r="I4014" i="7"/>
  <c r="E4014" i="7"/>
  <c r="I4013" i="7"/>
  <c r="E4013" i="7"/>
  <c r="I4012" i="7"/>
  <c r="E4012" i="7"/>
  <c r="I4011" i="7"/>
  <c r="E4011" i="7"/>
  <c r="I4010" i="7"/>
  <c r="E4010" i="7"/>
  <c r="I4009" i="7"/>
  <c r="E4009" i="7"/>
  <c r="I4008" i="7"/>
  <c r="E4008" i="7"/>
  <c r="I4007" i="7"/>
  <c r="E4007" i="7"/>
  <c r="I4006" i="7"/>
  <c r="E4006" i="7"/>
  <c r="I4005" i="7"/>
  <c r="E4005" i="7"/>
  <c r="I4004" i="7"/>
  <c r="E4004" i="7"/>
  <c r="I4003" i="7"/>
  <c r="E4003" i="7"/>
  <c r="I4002" i="7"/>
  <c r="E4002" i="7"/>
  <c r="I4001" i="7"/>
  <c r="E4001" i="7"/>
  <c r="I4000" i="7"/>
  <c r="E4000" i="7"/>
  <c r="I3999" i="7"/>
  <c r="E3999" i="7"/>
  <c r="I3998" i="7"/>
  <c r="E3998" i="7"/>
  <c r="I3997" i="7"/>
  <c r="E3997" i="7"/>
  <c r="I3996" i="7"/>
  <c r="E3996" i="7"/>
  <c r="I3995" i="7"/>
  <c r="E3995" i="7"/>
  <c r="I3994" i="7"/>
  <c r="E3994" i="7"/>
  <c r="I3993" i="7"/>
  <c r="E3993" i="7"/>
  <c r="I3992" i="7"/>
  <c r="E3992" i="7"/>
  <c r="I3991" i="7"/>
  <c r="E3991" i="7"/>
  <c r="I3990" i="7"/>
  <c r="E3990" i="7"/>
  <c r="I3989" i="7"/>
  <c r="E3989" i="7"/>
  <c r="I3988" i="7"/>
  <c r="E3988" i="7"/>
  <c r="I3987" i="7"/>
  <c r="E3987" i="7"/>
  <c r="I3986" i="7"/>
  <c r="E3986" i="7"/>
  <c r="I3985" i="7"/>
  <c r="E3985" i="7"/>
  <c r="I3984" i="7"/>
  <c r="E3984" i="7"/>
  <c r="I3983" i="7"/>
  <c r="E3983" i="7"/>
  <c r="I3982" i="7"/>
  <c r="E3982" i="7"/>
  <c r="I3981" i="7"/>
  <c r="E3981" i="7"/>
  <c r="I3980" i="7"/>
  <c r="E3980" i="7"/>
  <c r="I3979" i="7"/>
  <c r="E3979" i="7"/>
  <c r="I3978" i="7"/>
  <c r="E3978" i="7"/>
  <c r="I3977" i="7"/>
  <c r="E3977" i="7"/>
  <c r="I3976" i="7"/>
  <c r="E3976" i="7"/>
  <c r="I3975" i="7"/>
  <c r="E3975" i="7"/>
  <c r="I3974" i="7"/>
  <c r="E3974" i="7"/>
  <c r="I3973" i="7"/>
  <c r="E3973" i="7"/>
  <c r="I3972" i="7"/>
  <c r="E3972" i="7"/>
  <c r="I3971" i="7"/>
  <c r="E3971" i="7"/>
  <c r="I3970" i="7"/>
  <c r="E3970" i="7"/>
  <c r="I3969" i="7"/>
  <c r="E3969" i="7"/>
  <c r="I3968" i="7"/>
  <c r="E3968" i="7"/>
  <c r="I3967" i="7"/>
  <c r="E3967" i="7"/>
  <c r="I3966" i="7"/>
  <c r="E3966" i="7"/>
  <c r="I3965" i="7"/>
  <c r="E3965" i="7"/>
  <c r="I3964" i="7"/>
  <c r="E3964" i="7"/>
  <c r="I3963" i="7"/>
  <c r="E3963" i="7"/>
  <c r="I3962" i="7"/>
  <c r="E3962" i="7"/>
  <c r="I3961" i="7"/>
  <c r="E3961" i="7"/>
  <c r="I3960" i="7"/>
  <c r="E3960" i="7"/>
  <c r="I3959" i="7"/>
  <c r="E3959" i="7"/>
  <c r="I3958" i="7"/>
  <c r="E3958" i="7"/>
  <c r="I3957" i="7"/>
  <c r="E3957" i="7"/>
  <c r="I3956" i="7"/>
  <c r="E3956" i="7"/>
  <c r="I3955" i="7"/>
  <c r="E3955" i="7"/>
  <c r="I3954" i="7"/>
  <c r="E3954" i="7"/>
  <c r="I3953" i="7"/>
  <c r="E3953" i="7"/>
  <c r="I3952" i="7"/>
  <c r="E3952" i="7"/>
  <c r="I3951" i="7"/>
  <c r="E3951" i="7"/>
  <c r="I3950" i="7"/>
  <c r="E3950" i="7"/>
  <c r="I3949" i="7"/>
  <c r="E3949" i="7"/>
  <c r="I3948" i="7"/>
  <c r="E3948" i="7"/>
  <c r="I3947" i="7"/>
  <c r="E3947" i="7"/>
  <c r="I3946" i="7"/>
  <c r="E3946" i="7"/>
  <c r="I3945" i="7"/>
  <c r="E3945" i="7"/>
  <c r="I3944" i="7"/>
  <c r="E3944" i="7"/>
  <c r="I3943" i="7"/>
  <c r="E3943" i="7"/>
  <c r="I3942" i="7"/>
  <c r="E3942" i="7"/>
  <c r="I3941" i="7"/>
  <c r="E3941" i="7"/>
  <c r="I3940" i="7"/>
  <c r="E3940" i="7"/>
  <c r="I3939" i="7"/>
  <c r="E3939" i="7"/>
  <c r="I3938" i="7"/>
  <c r="E3938" i="7"/>
  <c r="I3937" i="7"/>
  <c r="E3937" i="7"/>
  <c r="I3936" i="7"/>
  <c r="E3936" i="7"/>
  <c r="I3935" i="7"/>
  <c r="E3935" i="7"/>
  <c r="I3934" i="7"/>
  <c r="E3934" i="7"/>
  <c r="I3933" i="7"/>
  <c r="E3933" i="7"/>
  <c r="I3932" i="7"/>
  <c r="E3932" i="7"/>
  <c r="I3931" i="7"/>
  <c r="E3931" i="7"/>
  <c r="I3930" i="7"/>
  <c r="E3930" i="7"/>
  <c r="I3929" i="7"/>
  <c r="E3929" i="7"/>
  <c r="I3928" i="7"/>
  <c r="E3928" i="7"/>
  <c r="I3927" i="7"/>
  <c r="E3927" i="7"/>
  <c r="I3926" i="7"/>
  <c r="E3926" i="7"/>
  <c r="I3925" i="7"/>
  <c r="E3925" i="7"/>
  <c r="I3924" i="7"/>
  <c r="E3924" i="7"/>
  <c r="I3923" i="7"/>
  <c r="E3923" i="7"/>
  <c r="I3922" i="7"/>
  <c r="E3922" i="7"/>
  <c r="I3921" i="7"/>
  <c r="E3921" i="7"/>
  <c r="I3920" i="7"/>
  <c r="E3920" i="7"/>
  <c r="I3919" i="7"/>
  <c r="E3919" i="7"/>
  <c r="I3918" i="7"/>
  <c r="E3918" i="7"/>
  <c r="I3917" i="7"/>
  <c r="E3917" i="7"/>
  <c r="I3916" i="7"/>
  <c r="E3916" i="7"/>
  <c r="I3915" i="7"/>
  <c r="E3915" i="7"/>
  <c r="I3914" i="7"/>
  <c r="E3914" i="7"/>
  <c r="I3913" i="7"/>
  <c r="E3913" i="7"/>
  <c r="I3912" i="7"/>
  <c r="E3912" i="7"/>
  <c r="I3911" i="7"/>
  <c r="E3911" i="7"/>
  <c r="I3910" i="7"/>
  <c r="E3910" i="7"/>
  <c r="I3909" i="7"/>
  <c r="E3909" i="7"/>
  <c r="I3908" i="7"/>
  <c r="E3908" i="7"/>
  <c r="I3907" i="7"/>
  <c r="E3907" i="7"/>
  <c r="I3906" i="7"/>
  <c r="E3906" i="7"/>
  <c r="I3905" i="7"/>
  <c r="E3905" i="7"/>
  <c r="I3904" i="7"/>
  <c r="E3904" i="7"/>
  <c r="I3903" i="7"/>
  <c r="E3903" i="7"/>
  <c r="I3902" i="7"/>
  <c r="E3902" i="7"/>
  <c r="I3901" i="7"/>
  <c r="E3901" i="7"/>
  <c r="I3900" i="7"/>
  <c r="E3900" i="7"/>
  <c r="I3899" i="7"/>
  <c r="E3899" i="7"/>
  <c r="I3898" i="7"/>
  <c r="E3898" i="7"/>
  <c r="I3897" i="7"/>
  <c r="E3897" i="7"/>
  <c r="I3896" i="7"/>
  <c r="E3896" i="7"/>
  <c r="I3895" i="7"/>
  <c r="E3895" i="7"/>
  <c r="I3894" i="7"/>
  <c r="E3894" i="7"/>
  <c r="I3893" i="7"/>
  <c r="E3893" i="7"/>
  <c r="I3892" i="7"/>
  <c r="E3892" i="7"/>
  <c r="I3891" i="7"/>
  <c r="E3891" i="7"/>
  <c r="I3890" i="7"/>
  <c r="E3890" i="7"/>
  <c r="I3889" i="7"/>
  <c r="E3889" i="7"/>
  <c r="I3888" i="7"/>
  <c r="E3888" i="7"/>
  <c r="I3887" i="7"/>
  <c r="E3887" i="7"/>
  <c r="I3886" i="7"/>
  <c r="E3886" i="7"/>
  <c r="I3885" i="7"/>
  <c r="E3885" i="7"/>
  <c r="I3884" i="7"/>
  <c r="E3884" i="7"/>
  <c r="I3883" i="7"/>
  <c r="E3883" i="7"/>
  <c r="I3882" i="7"/>
  <c r="E3882" i="7"/>
  <c r="I3881" i="7"/>
  <c r="E3881" i="7"/>
  <c r="I3880" i="7"/>
  <c r="E3880" i="7"/>
  <c r="I3879" i="7"/>
  <c r="E3879" i="7"/>
  <c r="I3878" i="7"/>
  <c r="E3878" i="7"/>
  <c r="I3877" i="7"/>
  <c r="E3877" i="7"/>
  <c r="I3876" i="7"/>
  <c r="E3876" i="7"/>
  <c r="I3875" i="7"/>
  <c r="E3875" i="7"/>
  <c r="I3874" i="7"/>
  <c r="E3874" i="7"/>
  <c r="I3873" i="7"/>
  <c r="E3873" i="7"/>
  <c r="I3872" i="7"/>
  <c r="E3872" i="7"/>
  <c r="I3871" i="7"/>
  <c r="E3871" i="7"/>
  <c r="I3870" i="7"/>
  <c r="E3870" i="7"/>
  <c r="I3869" i="7"/>
  <c r="E3869" i="7"/>
  <c r="I3868" i="7"/>
  <c r="E3868" i="7"/>
  <c r="I3867" i="7"/>
  <c r="E3867" i="7"/>
  <c r="I3866" i="7"/>
  <c r="E3866" i="7"/>
  <c r="I3865" i="7"/>
  <c r="E3865" i="7"/>
  <c r="I3864" i="7"/>
  <c r="E3864" i="7"/>
  <c r="I3863" i="7"/>
  <c r="E3863" i="7"/>
  <c r="I3862" i="7"/>
  <c r="E3862" i="7"/>
  <c r="I3861" i="7"/>
  <c r="E3861" i="7"/>
  <c r="I3860" i="7"/>
  <c r="E3860" i="7"/>
  <c r="I3859" i="7"/>
  <c r="E3859" i="7"/>
  <c r="I3858" i="7"/>
  <c r="E3858" i="7"/>
  <c r="I3857" i="7"/>
  <c r="E3857" i="7"/>
  <c r="I3856" i="7"/>
  <c r="E3856" i="7"/>
  <c r="I3855" i="7"/>
  <c r="E3855" i="7"/>
  <c r="I3854" i="7"/>
  <c r="E3854" i="7"/>
  <c r="I3853" i="7"/>
  <c r="E3853" i="7"/>
  <c r="I3852" i="7"/>
  <c r="E3852" i="7"/>
  <c r="I3851" i="7"/>
  <c r="E3851" i="7"/>
  <c r="I3850" i="7"/>
  <c r="E3850" i="7"/>
  <c r="I3849" i="7"/>
  <c r="E3849" i="7"/>
  <c r="I3848" i="7"/>
  <c r="E3848" i="7"/>
  <c r="I3847" i="7"/>
  <c r="E3847" i="7"/>
  <c r="I3846" i="7"/>
  <c r="E3846" i="7"/>
  <c r="I3845" i="7"/>
  <c r="E3845" i="7"/>
  <c r="I3844" i="7"/>
  <c r="E3844" i="7"/>
  <c r="I3843" i="7"/>
  <c r="E3843" i="7"/>
  <c r="I3842" i="7"/>
  <c r="E3842" i="7"/>
  <c r="I3841" i="7"/>
  <c r="E3841" i="7"/>
  <c r="I3840" i="7"/>
  <c r="E3840" i="7"/>
  <c r="I3839" i="7"/>
  <c r="E3839" i="7"/>
  <c r="I3838" i="7"/>
  <c r="E3838" i="7"/>
  <c r="I3837" i="7"/>
  <c r="E3837" i="7"/>
  <c r="I3836" i="7"/>
  <c r="E3836" i="7"/>
  <c r="I3835" i="7"/>
  <c r="E3835" i="7"/>
  <c r="I3834" i="7"/>
  <c r="E3834" i="7"/>
  <c r="I3833" i="7"/>
  <c r="E3833" i="7"/>
  <c r="I3832" i="7"/>
  <c r="E3832" i="7"/>
  <c r="I3831" i="7"/>
  <c r="E3831" i="7"/>
  <c r="I3830" i="7"/>
  <c r="E3830" i="7"/>
  <c r="I3829" i="7"/>
  <c r="E3829" i="7"/>
  <c r="I3828" i="7"/>
  <c r="E3828" i="7"/>
  <c r="I3827" i="7"/>
  <c r="E3827" i="7"/>
  <c r="I3826" i="7"/>
  <c r="E3826" i="7"/>
  <c r="I3825" i="7"/>
  <c r="E3825" i="7"/>
  <c r="I3824" i="7"/>
  <c r="E3824" i="7"/>
  <c r="I3823" i="7"/>
  <c r="E3823" i="7"/>
  <c r="I3822" i="7"/>
  <c r="E3822" i="7"/>
  <c r="I3821" i="7"/>
  <c r="E3821" i="7"/>
  <c r="I3820" i="7"/>
  <c r="E3820" i="7"/>
  <c r="I3819" i="7"/>
  <c r="E3819" i="7"/>
  <c r="I3818" i="7"/>
  <c r="E3818" i="7"/>
  <c r="I3817" i="7"/>
  <c r="E3817" i="7"/>
  <c r="I3816" i="7"/>
  <c r="E3816" i="7"/>
  <c r="I3815" i="7"/>
  <c r="E3815" i="7"/>
  <c r="I3814" i="7"/>
  <c r="E3814" i="7"/>
  <c r="I3813" i="7"/>
  <c r="E3813" i="7"/>
  <c r="I3812" i="7"/>
  <c r="E3812" i="7"/>
  <c r="I3811" i="7"/>
  <c r="E3811" i="7"/>
  <c r="I3810" i="7"/>
  <c r="E3810" i="7"/>
  <c r="I3809" i="7"/>
  <c r="E3809" i="7"/>
  <c r="I3808" i="7"/>
  <c r="E3808" i="7"/>
  <c r="I3807" i="7"/>
  <c r="E3807" i="7"/>
  <c r="I3806" i="7"/>
  <c r="E3806" i="7"/>
  <c r="I3805" i="7"/>
  <c r="E3805" i="7"/>
  <c r="I3804" i="7"/>
  <c r="E3804" i="7"/>
  <c r="I3803" i="7"/>
  <c r="E3803" i="7"/>
  <c r="I3802" i="7"/>
  <c r="E3802" i="7"/>
  <c r="I3801" i="7"/>
  <c r="E3801" i="7"/>
  <c r="I3800" i="7"/>
  <c r="E3800" i="7"/>
  <c r="I3799" i="7"/>
  <c r="E3799" i="7"/>
  <c r="I3798" i="7"/>
  <c r="E3798" i="7"/>
  <c r="I3797" i="7"/>
  <c r="E3797" i="7"/>
  <c r="I3796" i="7"/>
  <c r="E3796" i="7"/>
  <c r="I3795" i="7"/>
  <c r="E3795" i="7"/>
  <c r="I3794" i="7"/>
  <c r="E3794" i="7"/>
  <c r="I3793" i="7"/>
  <c r="E3793" i="7"/>
  <c r="I3792" i="7"/>
  <c r="E3792" i="7"/>
  <c r="I3791" i="7"/>
  <c r="E3791" i="7"/>
  <c r="I3790" i="7"/>
  <c r="E3790" i="7"/>
  <c r="I3789" i="7"/>
  <c r="E3789" i="7"/>
  <c r="I3788" i="7"/>
  <c r="E3788" i="7"/>
  <c r="I3787" i="7"/>
  <c r="E3787" i="7"/>
  <c r="I3786" i="7"/>
  <c r="E3786" i="7"/>
  <c r="I3785" i="7"/>
  <c r="E3785" i="7"/>
  <c r="I3784" i="7"/>
  <c r="E3784" i="7"/>
  <c r="I3783" i="7"/>
  <c r="E3783" i="7"/>
  <c r="I3782" i="7"/>
  <c r="E3782" i="7"/>
  <c r="I3781" i="7"/>
  <c r="E3781" i="7"/>
  <c r="I3780" i="7"/>
  <c r="E3780" i="7"/>
  <c r="I3779" i="7"/>
  <c r="E3779" i="7"/>
  <c r="I3778" i="7"/>
  <c r="E3778" i="7"/>
  <c r="I3777" i="7"/>
  <c r="E3777" i="7"/>
  <c r="I3776" i="7"/>
  <c r="E3776" i="7"/>
  <c r="I3775" i="7"/>
  <c r="E3775" i="7"/>
  <c r="I3774" i="7"/>
  <c r="E3774" i="7"/>
  <c r="I3773" i="7"/>
  <c r="E3773" i="7"/>
  <c r="I3772" i="7"/>
  <c r="E3772" i="7"/>
  <c r="I3771" i="7"/>
  <c r="E3771" i="7"/>
  <c r="I3770" i="7"/>
  <c r="E3770" i="7"/>
  <c r="I3769" i="7"/>
  <c r="E3769" i="7"/>
  <c r="I3768" i="7"/>
  <c r="E3768" i="7"/>
  <c r="I3767" i="7"/>
  <c r="E3767" i="7"/>
  <c r="I3766" i="7"/>
  <c r="E3766" i="7"/>
  <c r="I3765" i="7"/>
  <c r="E3765" i="7"/>
  <c r="I3764" i="7"/>
  <c r="E3764" i="7"/>
  <c r="I3763" i="7"/>
  <c r="E3763" i="7"/>
  <c r="I3762" i="7"/>
  <c r="E3762" i="7"/>
  <c r="I3761" i="7"/>
  <c r="E3761" i="7"/>
  <c r="I3760" i="7"/>
  <c r="E3760" i="7"/>
  <c r="I3759" i="7"/>
  <c r="E3759" i="7"/>
  <c r="I3758" i="7"/>
  <c r="E3758" i="7"/>
  <c r="I3757" i="7"/>
  <c r="E3757" i="7"/>
  <c r="I3756" i="7"/>
  <c r="E3756" i="7"/>
  <c r="I3755" i="7"/>
  <c r="E3755" i="7"/>
  <c r="I3754" i="7"/>
  <c r="E3754" i="7"/>
  <c r="I3753" i="7"/>
  <c r="E3753" i="7"/>
  <c r="I3752" i="7"/>
  <c r="E3752" i="7"/>
  <c r="I3751" i="7"/>
  <c r="E3751" i="7"/>
  <c r="I3750" i="7"/>
  <c r="E3750" i="7"/>
  <c r="I3749" i="7"/>
  <c r="E3749" i="7"/>
  <c r="I3748" i="7"/>
  <c r="E3748" i="7"/>
  <c r="I3747" i="7"/>
  <c r="E3747" i="7"/>
  <c r="I3746" i="7"/>
  <c r="E3746" i="7"/>
  <c r="I3745" i="7"/>
  <c r="E3745" i="7"/>
  <c r="I3744" i="7"/>
  <c r="E3744" i="7"/>
  <c r="I3743" i="7"/>
  <c r="E3743" i="7"/>
  <c r="I3742" i="7"/>
  <c r="E3742" i="7"/>
  <c r="I3741" i="7"/>
  <c r="E3741" i="7"/>
  <c r="I3740" i="7"/>
  <c r="E3740" i="7"/>
  <c r="I3739" i="7"/>
  <c r="E3739" i="7"/>
  <c r="I3738" i="7"/>
  <c r="E3738" i="7"/>
  <c r="I3737" i="7"/>
  <c r="E3737" i="7"/>
  <c r="I3736" i="7"/>
  <c r="E3736" i="7"/>
  <c r="I3735" i="7"/>
  <c r="E3735" i="7"/>
  <c r="I3734" i="7"/>
  <c r="E3734" i="7"/>
  <c r="I3733" i="7"/>
  <c r="E3733" i="7"/>
  <c r="I3732" i="7"/>
  <c r="E3732" i="7"/>
  <c r="I3731" i="7"/>
  <c r="E3731" i="7"/>
  <c r="I3730" i="7"/>
  <c r="E3730" i="7"/>
  <c r="I3729" i="7"/>
  <c r="E3729" i="7"/>
  <c r="I3728" i="7"/>
  <c r="E3728" i="7"/>
  <c r="I3727" i="7"/>
  <c r="E3727" i="7"/>
  <c r="I3726" i="7"/>
  <c r="E3726" i="7"/>
  <c r="I3725" i="7"/>
  <c r="E3725" i="7"/>
  <c r="I3724" i="7"/>
  <c r="E3724" i="7"/>
  <c r="I3723" i="7"/>
  <c r="E3723" i="7"/>
  <c r="I3722" i="7"/>
  <c r="E3722" i="7"/>
  <c r="I3721" i="7"/>
  <c r="E3721" i="7"/>
  <c r="I3720" i="7"/>
  <c r="E3720" i="7"/>
  <c r="I3719" i="7"/>
  <c r="E3719" i="7"/>
  <c r="I3718" i="7"/>
  <c r="E3718" i="7"/>
  <c r="I3717" i="7"/>
  <c r="E3717" i="7"/>
  <c r="I3716" i="7"/>
  <c r="E3716" i="7"/>
  <c r="I3715" i="7"/>
  <c r="E3715" i="7"/>
  <c r="I3714" i="7"/>
  <c r="E3714" i="7"/>
  <c r="I3713" i="7"/>
  <c r="E3713" i="7"/>
  <c r="I3712" i="7"/>
  <c r="E3712" i="7"/>
  <c r="I3711" i="7"/>
  <c r="E3711" i="7"/>
  <c r="I3710" i="7"/>
  <c r="E3710" i="7"/>
  <c r="I3709" i="7"/>
  <c r="E3709" i="7"/>
  <c r="I3708" i="7"/>
  <c r="E3708" i="7"/>
  <c r="I3707" i="7"/>
  <c r="E3707" i="7"/>
  <c r="I3706" i="7"/>
  <c r="E3706" i="7"/>
  <c r="I3705" i="7"/>
  <c r="E3705" i="7"/>
  <c r="I3704" i="7"/>
  <c r="E3704" i="7"/>
  <c r="I3703" i="7"/>
  <c r="E3703" i="7"/>
  <c r="I3702" i="7"/>
  <c r="E3702" i="7"/>
  <c r="I3701" i="7"/>
  <c r="E3701" i="7"/>
  <c r="I3700" i="7"/>
  <c r="E3700" i="7"/>
  <c r="I3699" i="7"/>
  <c r="E3699" i="7"/>
  <c r="I3698" i="7"/>
  <c r="E3698" i="7"/>
  <c r="I3697" i="7"/>
  <c r="E3697" i="7"/>
  <c r="I3696" i="7"/>
  <c r="E3696" i="7"/>
  <c r="I3695" i="7"/>
  <c r="E3695" i="7"/>
  <c r="I3694" i="7"/>
  <c r="E3694" i="7"/>
  <c r="I3693" i="7"/>
  <c r="E3693" i="7"/>
  <c r="I3692" i="7"/>
  <c r="E3692" i="7"/>
  <c r="I3691" i="7"/>
  <c r="E3691" i="7"/>
  <c r="I3690" i="7"/>
  <c r="E3690" i="7"/>
  <c r="I3689" i="7"/>
  <c r="E3689" i="7"/>
  <c r="I3688" i="7"/>
  <c r="E3688" i="7"/>
  <c r="I3687" i="7"/>
  <c r="E3687" i="7"/>
  <c r="I3686" i="7"/>
  <c r="E3686" i="7"/>
  <c r="I3685" i="7"/>
  <c r="E3685" i="7"/>
  <c r="I3684" i="7"/>
  <c r="E3684" i="7"/>
  <c r="I3683" i="7"/>
  <c r="E3683" i="7"/>
  <c r="I3682" i="7"/>
  <c r="E3682" i="7"/>
  <c r="I3681" i="7"/>
  <c r="E3681" i="7"/>
  <c r="I3680" i="7"/>
  <c r="E3680" i="7"/>
  <c r="I3679" i="7"/>
  <c r="E3679" i="7"/>
  <c r="I3678" i="7"/>
  <c r="E3678" i="7"/>
  <c r="I3677" i="7"/>
  <c r="E3677" i="7"/>
  <c r="I3676" i="7"/>
  <c r="E3676" i="7"/>
  <c r="I3675" i="7"/>
  <c r="E3675" i="7"/>
  <c r="I3674" i="7"/>
  <c r="E3674" i="7"/>
  <c r="I3673" i="7"/>
  <c r="E3673" i="7"/>
  <c r="I3672" i="7"/>
  <c r="E3672" i="7"/>
  <c r="I3671" i="7"/>
  <c r="E3671" i="7"/>
  <c r="I3670" i="7"/>
  <c r="E3670" i="7"/>
  <c r="I3669" i="7"/>
  <c r="E3669" i="7"/>
  <c r="I3668" i="7"/>
  <c r="E3668" i="7"/>
  <c r="I3667" i="7"/>
  <c r="E3667" i="7"/>
  <c r="I3666" i="7"/>
  <c r="E3666" i="7"/>
  <c r="I3665" i="7"/>
  <c r="E3665" i="7"/>
  <c r="I3664" i="7"/>
  <c r="E3664" i="7"/>
  <c r="I3663" i="7"/>
  <c r="E3663" i="7"/>
  <c r="I3662" i="7"/>
  <c r="E3662" i="7"/>
  <c r="I3661" i="7"/>
  <c r="E3661" i="7"/>
  <c r="I3660" i="7"/>
  <c r="E3660" i="7"/>
  <c r="I3659" i="7"/>
  <c r="E3659" i="7"/>
  <c r="I3658" i="7"/>
  <c r="E3658" i="7"/>
  <c r="I3657" i="7"/>
  <c r="E3657" i="7"/>
  <c r="I3656" i="7"/>
  <c r="E3656" i="7"/>
  <c r="I3655" i="7"/>
  <c r="E3655" i="7"/>
  <c r="I3654" i="7"/>
  <c r="E3654" i="7"/>
  <c r="I3653" i="7"/>
  <c r="E3653" i="7"/>
  <c r="I3652" i="7"/>
  <c r="E3652" i="7"/>
  <c r="I3651" i="7"/>
  <c r="E3651" i="7"/>
  <c r="I3650" i="7"/>
  <c r="E3650" i="7"/>
  <c r="I3649" i="7"/>
  <c r="E3649" i="7"/>
  <c r="I3648" i="7"/>
  <c r="E3648" i="7"/>
  <c r="I3647" i="7"/>
  <c r="E3647" i="7"/>
  <c r="I3646" i="7"/>
  <c r="E3646" i="7"/>
  <c r="I3645" i="7"/>
  <c r="E3645" i="7"/>
  <c r="I3644" i="7"/>
  <c r="E3644" i="7"/>
  <c r="I3643" i="7"/>
  <c r="E3643" i="7"/>
  <c r="I3642" i="7"/>
  <c r="E3642" i="7"/>
  <c r="I3641" i="7"/>
  <c r="E3641" i="7"/>
  <c r="I3640" i="7"/>
  <c r="E3640" i="7"/>
  <c r="I3639" i="7"/>
  <c r="E3639" i="7"/>
  <c r="I3638" i="7"/>
  <c r="E3638" i="7"/>
  <c r="I3637" i="7"/>
  <c r="E3637" i="7"/>
  <c r="I3636" i="7"/>
  <c r="E3636" i="7"/>
  <c r="I3635" i="7"/>
  <c r="E3635" i="7"/>
  <c r="I3634" i="7"/>
  <c r="E3634" i="7"/>
  <c r="I3633" i="7"/>
  <c r="E3633" i="7"/>
  <c r="I3632" i="7"/>
  <c r="E3632" i="7"/>
  <c r="I3631" i="7"/>
  <c r="E3631" i="7"/>
  <c r="I3630" i="7"/>
  <c r="E3630" i="7"/>
  <c r="I3629" i="7"/>
  <c r="E3629" i="7"/>
  <c r="I3628" i="7"/>
  <c r="E3628" i="7"/>
  <c r="I3627" i="7"/>
  <c r="E3627" i="7"/>
  <c r="I3626" i="7"/>
  <c r="E3626" i="7"/>
  <c r="I3625" i="7"/>
  <c r="E3625" i="7"/>
  <c r="I3624" i="7"/>
  <c r="E3624" i="7"/>
  <c r="I3623" i="7"/>
  <c r="E3623" i="7"/>
  <c r="I3622" i="7"/>
  <c r="E3622" i="7"/>
  <c r="I3621" i="7"/>
  <c r="E3621" i="7"/>
  <c r="I3620" i="7"/>
  <c r="E3620" i="7"/>
  <c r="I3619" i="7"/>
  <c r="E3619" i="7"/>
  <c r="I3618" i="7"/>
  <c r="E3618" i="7"/>
  <c r="I3617" i="7"/>
  <c r="E3617" i="7"/>
  <c r="I3616" i="7"/>
  <c r="E3616" i="7"/>
  <c r="I3615" i="7"/>
  <c r="E3615" i="7"/>
  <c r="I3614" i="7"/>
  <c r="E3614" i="7"/>
  <c r="I3613" i="7"/>
  <c r="E3613" i="7"/>
  <c r="I3612" i="7"/>
  <c r="E3612" i="7"/>
  <c r="I3611" i="7"/>
  <c r="E3611" i="7"/>
  <c r="I3610" i="7"/>
  <c r="E3610" i="7"/>
  <c r="I3609" i="7"/>
  <c r="E3609" i="7"/>
  <c r="I3608" i="7"/>
  <c r="E3608" i="7"/>
  <c r="I3607" i="7"/>
  <c r="E3607" i="7"/>
  <c r="I3606" i="7"/>
  <c r="E3606" i="7"/>
  <c r="I3605" i="7"/>
  <c r="E3605" i="7"/>
  <c r="I3604" i="7"/>
  <c r="E3604" i="7"/>
  <c r="I3603" i="7"/>
  <c r="E3603" i="7"/>
  <c r="I3602" i="7"/>
  <c r="E3602" i="7"/>
  <c r="I3601" i="7"/>
  <c r="E3601" i="7"/>
  <c r="I3600" i="7"/>
  <c r="E3600" i="7"/>
  <c r="I3599" i="7"/>
  <c r="E3599" i="7"/>
  <c r="I3598" i="7"/>
  <c r="E3598" i="7"/>
  <c r="I3597" i="7"/>
  <c r="E3597" i="7"/>
  <c r="I3596" i="7"/>
  <c r="E3596" i="7"/>
  <c r="I3595" i="7"/>
  <c r="E3595" i="7"/>
  <c r="I3594" i="7"/>
  <c r="E3594" i="7"/>
  <c r="I3593" i="7"/>
  <c r="E3593" i="7"/>
  <c r="I3592" i="7"/>
  <c r="E3592" i="7"/>
  <c r="I3591" i="7"/>
  <c r="E3591" i="7"/>
  <c r="I3590" i="7"/>
  <c r="E3590" i="7"/>
  <c r="I3589" i="7"/>
  <c r="E3589" i="7"/>
  <c r="I3588" i="7"/>
  <c r="E3588" i="7"/>
  <c r="I3587" i="7"/>
  <c r="E3587" i="7"/>
  <c r="I3586" i="7"/>
  <c r="E3586" i="7"/>
  <c r="I3585" i="7"/>
  <c r="E3585" i="7"/>
  <c r="I3584" i="7"/>
  <c r="E3584" i="7"/>
  <c r="I3583" i="7"/>
  <c r="E3583" i="7"/>
  <c r="I3582" i="7"/>
  <c r="E3582" i="7"/>
  <c r="I3581" i="7"/>
  <c r="E3581" i="7"/>
  <c r="I3580" i="7"/>
  <c r="E3580" i="7"/>
  <c r="I3579" i="7"/>
  <c r="E3579" i="7"/>
  <c r="I3578" i="7"/>
  <c r="E3578" i="7"/>
  <c r="I3577" i="7"/>
  <c r="E3577" i="7"/>
  <c r="I3576" i="7"/>
  <c r="E3576" i="7"/>
  <c r="I3575" i="7"/>
  <c r="E3575" i="7"/>
  <c r="I3574" i="7"/>
  <c r="E3574" i="7"/>
  <c r="I3573" i="7"/>
  <c r="E3573" i="7"/>
  <c r="I3572" i="7"/>
  <c r="E3572" i="7"/>
  <c r="I3571" i="7"/>
  <c r="E3571" i="7"/>
  <c r="I3570" i="7"/>
  <c r="E3570" i="7"/>
  <c r="I3569" i="7"/>
  <c r="E3569" i="7"/>
  <c r="I3568" i="7"/>
  <c r="E3568" i="7"/>
  <c r="I3567" i="7"/>
  <c r="E3567" i="7"/>
  <c r="I3566" i="7"/>
  <c r="E3566" i="7"/>
  <c r="I3565" i="7"/>
  <c r="E3565" i="7"/>
  <c r="I3564" i="7"/>
  <c r="E3564" i="7"/>
  <c r="I3563" i="7"/>
  <c r="E3563" i="7"/>
  <c r="I3562" i="7"/>
  <c r="E3562" i="7"/>
  <c r="I3561" i="7"/>
  <c r="E3561" i="7"/>
  <c r="I3560" i="7"/>
  <c r="E3560" i="7"/>
  <c r="I3559" i="7"/>
  <c r="E3559" i="7"/>
  <c r="I3558" i="7"/>
  <c r="E3558" i="7"/>
  <c r="I3557" i="7"/>
  <c r="E3557" i="7"/>
  <c r="I3556" i="7"/>
  <c r="E3556" i="7"/>
  <c r="I3555" i="7"/>
  <c r="E3555" i="7"/>
  <c r="I3554" i="7"/>
  <c r="E3554" i="7"/>
  <c r="I3553" i="7"/>
  <c r="E3553" i="7"/>
  <c r="I3552" i="7"/>
  <c r="E3552" i="7"/>
  <c r="I3551" i="7"/>
  <c r="E3551" i="7"/>
  <c r="I3550" i="7"/>
  <c r="E3550" i="7"/>
  <c r="I3549" i="7"/>
  <c r="E3549" i="7"/>
  <c r="I3548" i="7"/>
  <c r="E3548" i="7"/>
  <c r="I3547" i="7"/>
  <c r="E3547" i="7"/>
  <c r="I3546" i="7"/>
  <c r="E3546" i="7"/>
  <c r="I3545" i="7"/>
  <c r="E3545" i="7"/>
  <c r="I3544" i="7"/>
  <c r="E3544" i="7"/>
  <c r="I3543" i="7"/>
  <c r="E3543" i="7"/>
  <c r="I3542" i="7"/>
  <c r="E3542" i="7"/>
  <c r="I3541" i="7"/>
  <c r="E3541" i="7"/>
  <c r="I3540" i="7"/>
  <c r="E3540" i="7"/>
  <c r="I3539" i="7"/>
  <c r="E3539" i="7"/>
  <c r="I3538" i="7"/>
  <c r="E3538" i="7"/>
  <c r="I3537" i="7"/>
  <c r="E3537" i="7"/>
  <c r="I3536" i="7"/>
  <c r="E3536" i="7"/>
  <c r="I3535" i="7"/>
  <c r="E3535" i="7"/>
  <c r="I3534" i="7"/>
  <c r="E3534" i="7"/>
  <c r="I3533" i="7"/>
  <c r="E3533" i="7"/>
  <c r="I3532" i="7"/>
  <c r="E3532" i="7"/>
  <c r="I3531" i="7"/>
  <c r="E3531" i="7"/>
  <c r="I3530" i="7"/>
  <c r="E3530" i="7"/>
  <c r="I3529" i="7"/>
  <c r="E3529" i="7"/>
  <c r="I3528" i="7"/>
  <c r="E3528" i="7"/>
  <c r="I3527" i="7"/>
  <c r="E3527" i="7"/>
  <c r="I3526" i="7"/>
  <c r="E3526" i="7"/>
  <c r="I3525" i="7"/>
  <c r="E3525" i="7"/>
  <c r="I3524" i="7"/>
  <c r="E3524" i="7"/>
  <c r="I3523" i="7"/>
  <c r="E3523" i="7"/>
  <c r="I3522" i="7"/>
  <c r="E3522" i="7"/>
  <c r="I3521" i="7"/>
  <c r="E3521" i="7"/>
  <c r="I3520" i="7"/>
  <c r="E3520" i="7"/>
  <c r="I3519" i="7"/>
  <c r="E3519" i="7"/>
  <c r="I3518" i="7"/>
  <c r="E3518" i="7"/>
  <c r="I3517" i="7"/>
  <c r="E3517" i="7"/>
  <c r="I3516" i="7"/>
  <c r="E3516" i="7"/>
  <c r="I3515" i="7"/>
  <c r="E3515" i="7"/>
  <c r="I3514" i="7"/>
  <c r="E3514" i="7"/>
  <c r="I3513" i="7"/>
  <c r="E3513" i="7"/>
  <c r="I3512" i="7"/>
  <c r="E3512" i="7"/>
  <c r="I3511" i="7"/>
  <c r="E3511" i="7"/>
  <c r="I3510" i="7"/>
  <c r="E3510" i="7"/>
  <c r="I3509" i="7"/>
  <c r="E3509" i="7"/>
  <c r="I3508" i="7"/>
  <c r="E3508" i="7"/>
  <c r="I3507" i="7"/>
  <c r="E3507" i="7"/>
  <c r="I3506" i="7"/>
  <c r="E3506" i="7"/>
  <c r="I3505" i="7"/>
  <c r="E3505" i="7"/>
  <c r="I3504" i="7"/>
  <c r="E3504" i="7"/>
  <c r="I3503" i="7"/>
  <c r="E3503" i="7"/>
  <c r="I3502" i="7"/>
  <c r="E3502" i="7"/>
  <c r="I3501" i="7"/>
  <c r="E3501" i="7"/>
  <c r="I3500" i="7"/>
  <c r="E3500" i="7"/>
  <c r="I3499" i="7"/>
  <c r="E3499" i="7"/>
  <c r="I3498" i="7"/>
  <c r="E3498" i="7"/>
  <c r="I3497" i="7"/>
  <c r="E3497" i="7"/>
  <c r="I3496" i="7"/>
  <c r="E3496" i="7"/>
  <c r="I3495" i="7"/>
  <c r="E3495" i="7"/>
  <c r="I3494" i="7"/>
  <c r="E3494" i="7"/>
  <c r="I3493" i="7"/>
  <c r="E3493" i="7"/>
  <c r="I3492" i="7"/>
  <c r="E3492" i="7"/>
  <c r="I3491" i="7"/>
  <c r="E3491" i="7"/>
  <c r="I3490" i="7"/>
  <c r="E3490" i="7"/>
  <c r="I3489" i="7"/>
  <c r="E3489" i="7"/>
  <c r="I3488" i="7"/>
  <c r="E3488" i="7"/>
  <c r="I3487" i="7"/>
  <c r="E3487" i="7"/>
  <c r="I3486" i="7"/>
  <c r="E3486" i="7"/>
  <c r="I3485" i="7"/>
  <c r="E3485" i="7"/>
  <c r="I3484" i="7"/>
  <c r="E3484" i="7"/>
  <c r="I3483" i="7"/>
  <c r="E3483" i="7"/>
  <c r="I3482" i="7"/>
  <c r="E3482" i="7"/>
  <c r="I3481" i="7"/>
  <c r="E3481" i="7"/>
  <c r="I3480" i="7"/>
  <c r="E3480" i="7"/>
  <c r="I3479" i="7"/>
  <c r="E3479" i="7"/>
  <c r="I3478" i="7"/>
  <c r="E3478" i="7"/>
  <c r="I3477" i="7"/>
  <c r="E3477" i="7"/>
  <c r="I3476" i="7"/>
  <c r="E3476" i="7"/>
  <c r="I3475" i="7"/>
  <c r="E3475" i="7"/>
  <c r="I3474" i="7"/>
  <c r="E3474" i="7"/>
  <c r="I3473" i="7"/>
  <c r="E3473" i="7"/>
  <c r="I3472" i="7"/>
  <c r="E3472" i="7"/>
  <c r="I3471" i="7"/>
  <c r="E3471" i="7"/>
  <c r="I3470" i="7"/>
  <c r="E3470" i="7"/>
  <c r="I3469" i="7"/>
  <c r="E3469" i="7"/>
  <c r="I3468" i="7"/>
  <c r="E3468" i="7"/>
  <c r="I3467" i="7"/>
  <c r="E3467" i="7"/>
  <c r="I3466" i="7"/>
  <c r="E3466" i="7"/>
  <c r="I3465" i="7"/>
  <c r="E3465" i="7"/>
  <c r="I3464" i="7"/>
  <c r="E3464" i="7"/>
  <c r="I3463" i="7"/>
  <c r="E3463" i="7"/>
  <c r="I3462" i="7"/>
  <c r="E3462" i="7"/>
  <c r="I3461" i="7"/>
  <c r="E3461" i="7"/>
  <c r="I3460" i="7"/>
  <c r="E3460" i="7"/>
  <c r="I3459" i="7"/>
  <c r="E3459" i="7"/>
  <c r="I3458" i="7"/>
  <c r="E3458" i="7"/>
  <c r="I3457" i="7"/>
  <c r="E3457" i="7"/>
  <c r="I3456" i="7"/>
  <c r="E3456" i="7"/>
  <c r="I3455" i="7"/>
  <c r="E3455" i="7"/>
  <c r="I3454" i="7"/>
  <c r="E3454" i="7"/>
  <c r="I3453" i="7"/>
  <c r="E3453" i="7"/>
  <c r="I3452" i="7"/>
  <c r="E3452" i="7"/>
  <c r="I3451" i="7"/>
  <c r="E3451" i="7"/>
  <c r="I3450" i="7"/>
  <c r="E3450" i="7"/>
  <c r="I3449" i="7"/>
  <c r="E3449" i="7"/>
  <c r="I3448" i="7"/>
  <c r="E3448" i="7"/>
  <c r="I3447" i="7"/>
  <c r="E3447" i="7"/>
  <c r="I3446" i="7"/>
  <c r="E3446" i="7"/>
  <c r="I3445" i="7"/>
  <c r="E3445" i="7"/>
  <c r="I3444" i="7"/>
  <c r="E3444" i="7"/>
  <c r="I3443" i="7"/>
  <c r="E3443" i="7"/>
  <c r="I3442" i="7"/>
  <c r="E3442" i="7"/>
  <c r="I3441" i="7"/>
  <c r="E3441" i="7"/>
  <c r="I3440" i="7"/>
  <c r="E3440" i="7"/>
  <c r="I3439" i="7"/>
  <c r="E3439" i="7"/>
  <c r="I3438" i="7"/>
  <c r="E3438" i="7"/>
  <c r="I3437" i="7"/>
  <c r="E3437" i="7"/>
  <c r="I3436" i="7"/>
  <c r="E3436" i="7"/>
  <c r="I3435" i="7"/>
  <c r="E3435" i="7"/>
  <c r="I3434" i="7"/>
  <c r="E3434" i="7"/>
  <c r="I3433" i="7"/>
  <c r="E3433" i="7"/>
  <c r="I3432" i="7"/>
  <c r="E3432" i="7"/>
  <c r="I3431" i="7"/>
  <c r="E3431" i="7"/>
  <c r="I3430" i="7"/>
  <c r="E3430" i="7"/>
  <c r="I3429" i="7"/>
  <c r="E3429" i="7"/>
  <c r="I3428" i="7"/>
  <c r="E3428" i="7"/>
  <c r="I3427" i="7"/>
  <c r="E3427" i="7"/>
  <c r="I3426" i="7"/>
  <c r="E3426" i="7"/>
  <c r="I3425" i="7"/>
  <c r="E3425" i="7"/>
  <c r="I3424" i="7"/>
  <c r="E3424" i="7"/>
  <c r="I3423" i="7"/>
  <c r="E3423" i="7"/>
  <c r="I3422" i="7"/>
  <c r="E3422" i="7"/>
  <c r="I3421" i="7"/>
  <c r="E3421" i="7"/>
  <c r="I3420" i="7"/>
  <c r="E3420" i="7"/>
  <c r="I3419" i="7"/>
  <c r="E3419" i="7"/>
  <c r="I3418" i="7"/>
  <c r="E3418" i="7"/>
  <c r="I3417" i="7"/>
  <c r="E3417" i="7"/>
  <c r="I3416" i="7"/>
  <c r="E3416" i="7"/>
  <c r="I3415" i="7"/>
  <c r="E3415" i="7"/>
  <c r="I3414" i="7"/>
  <c r="E3414" i="7"/>
  <c r="I3413" i="7"/>
  <c r="E3413" i="7"/>
  <c r="I3412" i="7"/>
  <c r="E3412" i="7"/>
  <c r="I3411" i="7"/>
  <c r="E3411" i="7"/>
  <c r="I3410" i="7"/>
  <c r="E3410" i="7"/>
  <c r="I3409" i="7"/>
  <c r="E3409" i="7"/>
  <c r="I3408" i="7"/>
  <c r="E3408" i="7"/>
  <c r="I3407" i="7"/>
  <c r="E3407" i="7"/>
  <c r="I3406" i="7"/>
  <c r="E3406" i="7"/>
  <c r="I3405" i="7"/>
  <c r="E3405" i="7"/>
  <c r="I3404" i="7"/>
  <c r="E3404" i="7"/>
  <c r="I3403" i="7"/>
  <c r="E3403" i="7"/>
  <c r="I3402" i="7"/>
  <c r="E3402" i="7"/>
  <c r="I3401" i="7"/>
  <c r="E3401" i="7"/>
  <c r="I3400" i="7"/>
  <c r="E3400" i="7"/>
  <c r="I3399" i="7"/>
  <c r="E3399" i="7"/>
  <c r="I3398" i="7"/>
  <c r="E3398" i="7"/>
  <c r="I3397" i="7"/>
  <c r="E3397" i="7"/>
  <c r="I3396" i="7"/>
  <c r="E3396" i="7"/>
  <c r="I3395" i="7"/>
  <c r="E3395" i="7"/>
  <c r="I3394" i="7"/>
  <c r="E3394" i="7"/>
  <c r="I3393" i="7"/>
  <c r="E3393" i="7"/>
  <c r="I3392" i="7"/>
  <c r="E3392" i="7"/>
  <c r="I3391" i="7"/>
  <c r="E3391" i="7"/>
  <c r="I3390" i="7"/>
  <c r="E3390" i="7"/>
  <c r="I3389" i="7"/>
  <c r="E3389" i="7"/>
  <c r="I3388" i="7"/>
  <c r="E3388" i="7"/>
  <c r="I3387" i="7"/>
  <c r="E3387" i="7"/>
  <c r="I3386" i="7"/>
  <c r="E3386" i="7"/>
  <c r="I3385" i="7"/>
  <c r="E3385" i="7"/>
  <c r="I3384" i="7"/>
  <c r="E3384" i="7"/>
  <c r="I3383" i="7"/>
  <c r="E3383" i="7"/>
  <c r="I3382" i="7"/>
  <c r="E3382" i="7"/>
  <c r="I3381" i="7"/>
  <c r="E3381" i="7"/>
  <c r="I3380" i="7"/>
  <c r="E3380" i="7"/>
  <c r="I3379" i="7"/>
  <c r="E3379" i="7"/>
  <c r="I3378" i="7"/>
  <c r="E3378" i="7"/>
  <c r="I3377" i="7"/>
  <c r="E3377" i="7"/>
  <c r="I3376" i="7"/>
  <c r="E3376" i="7"/>
  <c r="I3375" i="7"/>
  <c r="E3375" i="7"/>
  <c r="I3374" i="7"/>
  <c r="E3374" i="7"/>
  <c r="I3373" i="7"/>
  <c r="E3373" i="7"/>
  <c r="I3372" i="7"/>
  <c r="E3372" i="7"/>
  <c r="I3371" i="7"/>
  <c r="E3371" i="7"/>
  <c r="I3370" i="7"/>
  <c r="E3370" i="7"/>
  <c r="I3369" i="7"/>
  <c r="E3369" i="7"/>
  <c r="I3368" i="7"/>
  <c r="E3368" i="7"/>
  <c r="I3367" i="7"/>
  <c r="E3367" i="7"/>
  <c r="I3366" i="7"/>
  <c r="E3366" i="7"/>
  <c r="I3365" i="7"/>
  <c r="E3365" i="7"/>
  <c r="I3364" i="7"/>
  <c r="E3364" i="7"/>
  <c r="I3363" i="7"/>
  <c r="E3363" i="7"/>
  <c r="I3362" i="7"/>
  <c r="E3362" i="7"/>
  <c r="I3361" i="7"/>
  <c r="E3361" i="7"/>
  <c r="I3360" i="7"/>
  <c r="E3360" i="7"/>
  <c r="I3359" i="7"/>
  <c r="E3359" i="7"/>
  <c r="I3358" i="7"/>
  <c r="E3358" i="7"/>
  <c r="I3357" i="7"/>
  <c r="E3357" i="7"/>
  <c r="I3356" i="7"/>
  <c r="E3356" i="7"/>
  <c r="I3355" i="7"/>
  <c r="E3355" i="7"/>
  <c r="I3354" i="7"/>
  <c r="E3354" i="7"/>
  <c r="I3353" i="7"/>
  <c r="E3353" i="7"/>
  <c r="I3352" i="7"/>
  <c r="E3352" i="7"/>
  <c r="I3351" i="7"/>
  <c r="E3351" i="7"/>
  <c r="I3350" i="7"/>
  <c r="E3350" i="7"/>
  <c r="I3349" i="7"/>
  <c r="E3349" i="7"/>
  <c r="I3348" i="7"/>
  <c r="E3348" i="7"/>
  <c r="I3347" i="7"/>
  <c r="E3347" i="7"/>
  <c r="I3346" i="7"/>
  <c r="E3346" i="7"/>
  <c r="I3345" i="7"/>
  <c r="E3345" i="7"/>
  <c r="I3344" i="7"/>
  <c r="E3344" i="7"/>
  <c r="I3343" i="7"/>
  <c r="E3343" i="7"/>
  <c r="I3342" i="7"/>
  <c r="E3342" i="7"/>
  <c r="I3341" i="7"/>
  <c r="E3341" i="7"/>
  <c r="I3340" i="7"/>
  <c r="E3340" i="7"/>
  <c r="I3339" i="7"/>
  <c r="E3339" i="7"/>
  <c r="I3338" i="7"/>
  <c r="E3338" i="7"/>
  <c r="I3337" i="7"/>
  <c r="E3337" i="7"/>
  <c r="I3336" i="7"/>
  <c r="E3336" i="7"/>
  <c r="I3335" i="7"/>
  <c r="E3335" i="7"/>
  <c r="I3334" i="7"/>
  <c r="E3334" i="7"/>
  <c r="I3333" i="7"/>
  <c r="E3333" i="7"/>
  <c r="I3332" i="7"/>
  <c r="E3332" i="7"/>
  <c r="I3331" i="7"/>
  <c r="E3331" i="7"/>
  <c r="I3330" i="7"/>
  <c r="E3330" i="7"/>
  <c r="I3329" i="7"/>
  <c r="E3329" i="7"/>
  <c r="I3328" i="7"/>
  <c r="E3328" i="7"/>
  <c r="I3327" i="7"/>
  <c r="E3327" i="7"/>
  <c r="I3326" i="7"/>
  <c r="E3326" i="7"/>
  <c r="I3325" i="7"/>
  <c r="E3325" i="7"/>
  <c r="I3324" i="7"/>
  <c r="E3324" i="7"/>
  <c r="I3323" i="7"/>
  <c r="E3323" i="7"/>
  <c r="I3322" i="7"/>
  <c r="E3322" i="7"/>
  <c r="I3321" i="7"/>
  <c r="E3321" i="7"/>
  <c r="I3320" i="7"/>
  <c r="E3320" i="7"/>
  <c r="I3319" i="7"/>
  <c r="E3319" i="7"/>
  <c r="I3318" i="7"/>
  <c r="E3318" i="7"/>
  <c r="I3317" i="7"/>
  <c r="E3317" i="7"/>
  <c r="I3316" i="7"/>
  <c r="E3316" i="7"/>
  <c r="I3315" i="7"/>
  <c r="E3315" i="7"/>
  <c r="I3314" i="7"/>
  <c r="E3314" i="7"/>
  <c r="I3313" i="7"/>
  <c r="E3313" i="7"/>
  <c r="I3312" i="7"/>
  <c r="E3312" i="7"/>
  <c r="I3311" i="7"/>
  <c r="E3311" i="7"/>
  <c r="I3310" i="7"/>
  <c r="E3310" i="7"/>
  <c r="I3309" i="7"/>
  <c r="E3309" i="7"/>
  <c r="I3308" i="7"/>
  <c r="E3308" i="7"/>
  <c r="I3307" i="7"/>
  <c r="E3307" i="7"/>
  <c r="I3306" i="7"/>
  <c r="E3306" i="7"/>
  <c r="I3305" i="7"/>
  <c r="E3305" i="7"/>
  <c r="I3304" i="7"/>
  <c r="E3304" i="7"/>
  <c r="I3303" i="7"/>
  <c r="E3303" i="7"/>
  <c r="I3302" i="7"/>
  <c r="E3302" i="7"/>
  <c r="I3301" i="7"/>
  <c r="E3301" i="7"/>
  <c r="I3300" i="7"/>
  <c r="E3300" i="7"/>
  <c r="I3299" i="7"/>
  <c r="E3299" i="7"/>
  <c r="I3298" i="7"/>
  <c r="E3298" i="7"/>
  <c r="I3297" i="7"/>
  <c r="E3297" i="7"/>
  <c r="I3296" i="7"/>
  <c r="E3296" i="7"/>
  <c r="I3295" i="7"/>
  <c r="E3295" i="7"/>
  <c r="I3294" i="7"/>
  <c r="E3294" i="7"/>
  <c r="I3293" i="7"/>
  <c r="E3293" i="7"/>
  <c r="I3292" i="7"/>
  <c r="E3292" i="7"/>
  <c r="I3291" i="7"/>
  <c r="E3291" i="7"/>
  <c r="I3290" i="7"/>
  <c r="E3290" i="7"/>
  <c r="I3289" i="7"/>
  <c r="E3289" i="7"/>
  <c r="I3288" i="7"/>
  <c r="E3288" i="7"/>
  <c r="I3287" i="7"/>
  <c r="E3287" i="7"/>
  <c r="I3286" i="7"/>
  <c r="E3286" i="7"/>
  <c r="I3285" i="7"/>
  <c r="E3285" i="7"/>
  <c r="I3284" i="7"/>
  <c r="E3284" i="7"/>
  <c r="I3283" i="7"/>
  <c r="E3283" i="7"/>
  <c r="I3282" i="7"/>
  <c r="E3282" i="7"/>
  <c r="I3281" i="7"/>
  <c r="E3281" i="7"/>
  <c r="I3280" i="7"/>
  <c r="E3280" i="7"/>
  <c r="I3279" i="7"/>
  <c r="E3279" i="7"/>
  <c r="I3278" i="7"/>
  <c r="E3278" i="7"/>
  <c r="I3277" i="7"/>
  <c r="E3277" i="7"/>
  <c r="I3276" i="7"/>
  <c r="E3276" i="7"/>
  <c r="I3275" i="7"/>
  <c r="E3275" i="7"/>
  <c r="I3274" i="7"/>
  <c r="E3274" i="7"/>
  <c r="I3273" i="7"/>
  <c r="E3273" i="7"/>
  <c r="I3272" i="7"/>
  <c r="E3272" i="7"/>
  <c r="I3271" i="7"/>
  <c r="E3271" i="7"/>
  <c r="I3270" i="7"/>
  <c r="E3270" i="7"/>
  <c r="I3269" i="7"/>
  <c r="E3269" i="7"/>
  <c r="I3268" i="7"/>
  <c r="E3268" i="7"/>
  <c r="I3267" i="7"/>
  <c r="E3267" i="7"/>
  <c r="I3266" i="7"/>
  <c r="E3266" i="7"/>
  <c r="I3265" i="7"/>
  <c r="E3265" i="7"/>
  <c r="I3264" i="7"/>
  <c r="E3264" i="7"/>
  <c r="I3263" i="7"/>
  <c r="E3263" i="7"/>
  <c r="I3262" i="7"/>
  <c r="E3262" i="7"/>
  <c r="I3261" i="7"/>
  <c r="E3261" i="7"/>
  <c r="I3260" i="7"/>
  <c r="E3260" i="7"/>
  <c r="I3259" i="7"/>
  <c r="E3259" i="7"/>
  <c r="I3258" i="7"/>
  <c r="E3258" i="7"/>
  <c r="I3257" i="7"/>
  <c r="E3257" i="7"/>
  <c r="I3256" i="7"/>
  <c r="E3256" i="7"/>
  <c r="I3255" i="7"/>
  <c r="E3255" i="7"/>
  <c r="I3254" i="7"/>
  <c r="E3254" i="7"/>
  <c r="I3253" i="7"/>
  <c r="E3253" i="7"/>
  <c r="I3252" i="7"/>
  <c r="E3252" i="7"/>
  <c r="I3251" i="7"/>
  <c r="E3251" i="7"/>
  <c r="I3250" i="7"/>
  <c r="E3250" i="7"/>
  <c r="I3249" i="7"/>
  <c r="E3249" i="7"/>
  <c r="I3248" i="7"/>
  <c r="E3248" i="7"/>
  <c r="I3247" i="7"/>
  <c r="E3247" i="7"/>
  <c r="I3246" i="7"/>
  <c r="E3246" i="7"/>
  <c r="I3245" i="7"/>
  <c r="E3245" i="7"/>
  <c r="I3244" i="7"/>
  <c r="E3244" i="7"/>
  <c r="I3243" i="7"/>
  <c r="E3243" i="7"/>
  <c r="I3242" i="7"/>
  <c r="E3242" i="7"/>
  <c r="I3241" i="7"/>
  <c r="E3241" i="7"/>
  <c r="I3240" i="7"/>
  <c r="E3240" i="7"/>
  <c r="I3239" i="7"/>
  <c r="E3239" i="7"/>
  <c r="I3238" i="7"/>
  <c r="E3238" i="7"/>
  <c r="I3237" i="7"/>
  <c r="E3237" i="7"/>
  <c r="I3236" i="7"/>
  <c r="E3236" i="7"/>
  <c r="I3235" i="7"/>
  <c r="E3235" i="7"/>
  <c r="I3234" i="7"/>
  <c r="E3234" i="7"/>
  <c r="I3233" i="7"/>
  <c r="E3233" i="7"/>
  <c r="I3232" i="7"/>
  <c r="E3232" i="7"/>
  <c r="I3231" i="7"/>
  <c r="E3231" i="7"/>
  <c r="I3230" i="7"/>
  <c r="E3230" i="7"/>
  <c r="I3229" i="7"/>
  <c r="E3229" i="7"/>
  <c r="I3228" i="7"/>
  <c r="E3228" i="7"/>
  <c r="I3227" i="7"/>
  <c r="E3227" i="7"/>
  <c r="I3226" i="7"/>
  <c r="E3226" i="7"/>
  <c r="I3225" i="7"/>
  <c r="E3225" i="7"/>
  <c r="I3224" i="7"/>
  <c r="E3224" i="7"/>
  <c r="I3223" i="7"/>
  <c r="E3223" i="7"/>
  <c r="I3222" i="7"/>
  <c r="E3222" i="7"/>
  <c r="I3221" i="7"/>
  <c r="E3221" i="7"/>
  <c r="I3220" i="7"/>
  <c r="E3220" i="7"/>
  <c r="I3219" i="7"/>
  <c r="E3219" i="7"/>
  <c r="I3218" i="7"/>
  <c r="E3218" i="7"/>
  <c r="I3217" i="7"/>
  <c r="E3217" i="7"/>
  <c r="I3216" i="7"/>
  <c r="E3216" i="7"/>
  <c r="I3215" i="7"/>
  <c r="E3215" i="7"/>
  <c r="I3214" i="7"/>
  <c r="E3214" i="7"/>
  <c r="I3213" i="7"/>
  <c r="E3213" i="7"/>
  <c r="I3212" i="7"/>
  <c r="E3212" i="7"/>
  <c r="I3211" i="7"/>
  <c r="E3211" i="7"/>
  <c r="I3210" i="7"/>
  <c r="E3210" i="7"/>
  <c r="I3209" i="7"/>
  <c r="E3209" i="7"/>
  <c r="I3208" i="7"/>
  <c r="E3208" i="7"/>
  <c r="I3207" i="7"/>
  <c r="E3207" i="7"/>
  <c r="I3206" i="7"/>
  <c r="E3206" i="7"/>
  <c r="I3205" i="7"/>
  <c r="E3205" i="7"/>
  <c r="I3204" i="7"/>
  <c r="E3204" i="7"/>
  <c r="I3203" i="7"/>
  <c r="E3203" i="7"/>
  <c r="I3202" i="7"/>
  <c r="E3202" i="7"/>
  <c r="I3201" i="7"/>
  <c r="E3201" i="7"/>
  <c r="I3200" i="7"/>
  <c r="E3200" i="7"/>
  <c r="I3199" i="7"/>
  <c r="E3199" i="7"/>
  <c r="I3198" i="7"/>
  <c r="E3198" i="7"/>
  <c r="I3197" i="7"/>
  <c r="E3197" i="7"/>
  <c r="I3196" i="7"/>
  <c r="E3196" i="7"/>
  <c r="I3195" i="7"/>
  <c r="E3195" i="7"/>
  <c r="I3194" i="7"/>
  <c r="E3194" i="7"/>
  <c r="I3193" i="7"/>
  <c r="E3193" i="7"/>
  <c r="I3192" i="7"/>
  <c r="E3192" i="7"/>
  <c r="I3191" i="7"/>
  <c r="E3191" i="7"/>
  <c r="I3190" i="7"/>
  <c r="E3190" i="7"/>
  <c r="I3189" i="7"/>
  <c r="E3189" i="7"/>
  <c r="I3188" i="7"/>
  <c r="E3188" i="7"/>
  <c r="I3187" i="7"/>
  <c r="E3187" i="7"/>
  <c r="I3186" i="7"/>
  <c r="E3186" i="7"/>
  <c r="I3185" i="7"/>
  <c r="E3185" i="7"/>
  <c r="I3184" i="7"/>
  <c r="E3184" i="7"/>
  <c r="I3183" i="7"/>
  <c r="E3183" i="7"/>
  <c r="I3182" i="7"/>
  <c r="E3182" i="7"/>
  <c r="I3181" i="7"/>
  <c r="E3181" i="7"/>
  <c r="I3180" i="7"/>
  <c r="E3180" i="7"/>
  <c r="I3179" i="7"/>
  <c r="E3179" i="7"/>
  <c r="I3178" i="7"/>
  <c r="E3178" i="7"/>
  <c r="I3177" i="7"/>
  <c r="E3177" i="7"/>
  <c r="I3176" i="7"/>
  <c r="E3176" i="7"/>
  <c r="I3175" i="7"/>
  <c r="E3175" i="7"/>
  <c r="I3174" i="7"/>
  <c r="E3174" i="7"/>
  <c r="I3173" i="7"/>
  <c r="E3173" i="7"/>
  <c r="I3172" i="7"/>
  <c r="E3172" i="7"/>
  <c r="I3171" i="7"/>
  <c r="E3171" i="7"/>
  <c r="I3170" i="7"/>
  <c r="E3170" i="7"/>
  <c r="I3169" i="7"/>
  <c r="E3169" i="7"/>
  <c r="I3168" i="7"/>
  <c r="E3168" i="7"/>
  <c r="I3167" i="7"/>
  <c r="E3167" i="7"/>
  <c r="I3166" i="7"/>
  <c r="E3166" i="7"/>
  <c r="I3165" i="7"/>
  <c r="E3165" i="7"/>
  <c r="I3164" i="7"/>
  <c r="E3164" i="7"/>
  <c r="I3163" i="7"/>
  <c r="E3163" i="7"/>
  <c r="I3162" i="7"/>
  <c r="E3162" i="7"/>
  <c r="I3161" i="7"/>
  <c r="E3161" i="7"/>
  <c r="I3160" i="7"/>
  <c r="E3160" i="7"/>
  <c r="I3159" i="7"/>
  <c r="E3159" i="7"/>
  <c r="I3158" i="7"/>
  <c r="E3158" i="7"/>
  <c r="I3157" i="7"/>
  <c r="E3157" i="7"/>
  <c r="I3156" i="7"/>
  <c r="E3156" i="7"/>
  <c r="I3155" i="7"/>
  <c r="E3155" i="7"/>
  <c r="I3154" i="7"/>
  <c r="E3154" i="7"/>
  <c r="I3153" i="7"/>
  <c r="E3153" i="7"/>
  <c r="I3152" i="7"/>
  <c r="E3152" i="7"/>
  <c r="I3151" i="7"/>
  <c r="E3151" i="7"/>
  <c r="I3150" i="7"/>
  <c r="E3150" i="7"/>
  <c r="I3149" i="7"/>
  <c r="E3149" i="7"/>
  <c r="I3148" i="7"/>
  <c r="E3148" i="7"/>
  <c r="I3147" i="7"/>
  <c r="E3147" i="7"/>
  <c r="I3146" i="7"/>
  <c r="E3146" i="7"/>
  <c r="I3145" i="7"/>
  <c r="E3145" i="7"/>
  <c r="I3144" i="7"/>
  <c r="E3144" i="7"/>
  <c r="I3143" i="7"/>
  <c r="E3143" i="7"/>
  <c r="I3142" i="7"/>
  <c r="E3142" i="7"/>
  <c r="I3141" i="7"/>
  <c r="E3141" i="7"/>
  <c r="I3140" i="7"/>
  <c r="E3140" i="7"/>
  <c r="I3139" i="7"/>
  <c r="E3139" i="7"/>
  <c r="I3138" i="7"/>
  <c r="E3138" i="7"/>
  <c r="I3137" i="7"/>
  <c r="E3137" i="7"/>
  <c r="I3136" i="7"/>
  <c r="E3136" i="7"/>
  <c r="I3135" i="7"/>
  <c r="E3135" i="7"/>
  <c r="I3134" i="7"/>
  <c r="E3134" i="7"/>
  <c r="I3133" i="7"/>
  <c r="E3133" i="7"/>
  <c r="I3132" i="7"/>
  <c r="E3132" i="7"/>
  <c r="I3131" i="7"/>
  <c r="E3131" i="7"/>
  <c r="I3130" i="7"/>
  <c r="E3130" i="7"/>
  <c r="I3129" i="7"/>
  <c r="E3129" i="7"/>
  <c r="I3128" i="7"/>
  <c r="E3128" i="7"/>
  <c r="I3127" i="7"/>
  <c r="E3127" i="7"/>
  <c r="I3126" i="7"/>
  <c r="E3126" i="7"/>
  <c r="I3125" i="7"/>
  <c r="E3125" i="7"/>
  <c r="I3124" i="7"/>
  <c r="E3124" i="7"/>
  <c r="I3123" i="7"/>
  <c r="E3123" i="7"/>
  <c r="I3122" i="7"/>
  <c r="E3122" i="7"/>
  <c r="I3121" i="7"/>
  <c r="E3121" i="7"/>
  <c r="I3120" i="7"/>
  <c r="E3120" i="7"/>
  <c r="I3119" i="7"/>
  <c r="E3119" i="7"/>
  <c r="I3118" i="7"/>
  <c r="E3118" i="7"/>
  <c r="I3117" i="7"/>
  <c r="E3117" i="7"/>
  <c r="I3116" i="7"/>
  <c r="E3116" i="7"/>
  <c r="I3115" i="7"/>
  <c r="E3115" i="7"/>
  <c r="I3114" i="7"/>
  <c r="E3114" i="7"/>
  <c r="I3113" i="7"/>
  <c r="E3113" i="7"/>
  <c r="I3112" i="7"/>
  <c r="E3112" i="7"/>
  <c r="I3111" i="7"/>
  <c r="E3111" i="7"/>
  <c r="I3110" i="7"/>
  <c r="E3110" i="7"/>
  <c r="I3109" i="7"/>
  <c r="E3109" i="7"/>
  <c r="I3108" i="7"/>
  <c r="E3108" i="7"/>
  <c r="I3107" i="7"/>
  <c r="E3107" i="7"/>
  <c r="I3106" i="7"/>
  <c r="E3106" i="7"/>
  <c r="I3105" i="7"/>
  <c r="E3105" i="7"/>
  <c r="I3104" i="7"/>
  <c r="E3104" i="7"/>
  <c r="I3103" i="7"/>
  <c r="E3103" i="7"/>
  <c r="I3102" i="7"/>
  <c r="E3102" i="7"/>
  <c r="I3101" i="7"/>
  <c r="E3101" i="7"/>
  <c r="I3100" i="7"/>
  <c r="E3100" i="7"/>
  <c r="I3099" i="7"/>
  <c r="E3099" i="7"/>
  <c r="I3098" i="7"/>
  <c r="E3098" i="7"/>
  <c r="I3097" i="7"/>
  <c r="E3097" i="7"/>
  <c r="I3096" i="7"/>
  <c r="E3096" i="7"/>
  <c r="I3095" i="7"/>
  <c r="E3095" i="7"/>
  <c r="I3094" i="7"/>
  <c r="E3094" i="7"/>
  <c r="I3093" i="7"/>
  <c r="E3093" i="7"/>
  <c r="I3092" i="7"/>
  <c r="E3092" i="7"/>
  <c r="I3091" i="7"/>
  <c r="E3091" i="7"/>
  <c r="I3090" i="7"/>
  <c r="E3090" i="7"/>
  <c r="I3089" i="7"/>
  <c r="E3089" i="7"/>
  <c r="I3088" i="7"/>
  <c r="E3088" i="7"/>
  <c r="I3087" i="7"/>
  <c r="E3087" i="7"/>
  <c r="I3086" i="7"/>
  <c r="E3086" i="7"/>
  <c r="I3085" i="7"/>
  <c r="E3085" i="7"/>
  <c r="I3084" i="7"/>
  <c r="E3084" i="7"/>
  <c r="I3083" i="7"/>
  <c r="E3083" i="7"/>
  <c r="I3082" i="7"/>
  <c r="E3082" i="7"/>
  <c r="I3081" i="7"/>
  <c r="E3081" i="7"/>
  <c r="I3080" i="7"/>
  <c r="E3080" i="7"/>
  <c r="I3079" i="7"/>
  <c r="E3079" i="7"/>
  <c r="I3078" i="7"/>
  <c r="E3078" i="7"/>
  <c r="I3077" i="7"/>
  <c r="E3077" i="7"/>
  <c r="I3076" i="7"/>
  <c r="E3076" i="7"/>
  <c r="I3075" i="7"/>
  <c r="E3075" i="7"/>
  <c r="I3074" i="7"/>
  <c r="E3074" i="7"/>
  <c r="I3073" i="7"/>
  <c r="E3073" i="7"/>
  <c r="I3072" i="7"/>
  <c r="E3072" i="7"/>
  <c r="I3071" i="7"/>
  <c r="E3071" i="7"/>
  <c r="I3070" i="7"/>
  <c r="E3070" i="7"/>
  <c r="I3069" i="7"/>
  <c r="E3069" i="7"/>
  <c r="I3068" i="7"/>
  <c r="E3068" i="7"/>
  <c r="I3067" i="7"/>
  <c r="E3067" i="7"/>
  <c r="I3066" i="7"/>
  <c r="E3066" i="7"/>
  <c r="I3065" i="7"/>
  <c r="E3065" i="7"/>
  <c r="I3064" i="7"/>
  <c r="E3064" i="7"/>
  <c r="I3063" i="7"/>
  <c r="E3063" i="7"/>
  <c r="I3062" i="7"/>
  <c r="E3062" i="7"/>
  <c r="I3061" i="7"/>
  <c r="E3061" i="7"/>
  <c r="I3060" i="7"/>
  <c r="E3060" i="7"/>
  <c r="I3059" i="7"/>
  <c r="E3059" i="7"/>
  <c r="I3058" i="7"/>
  <c r="E3058" i="7"/>
  <c r="I3057" i="7"/>
  <c r="E3057" i="7"/>
  <c r="I3056" i="7"/>
  <c r="E3056" i="7"/>
  <c r="I3055" i="7"/>
  <c r="E3055" i="7"/>
  <c r="I3054" i="7"/>
  <c r="E3054" i="7"/>
  <c r="I3053" i="7"/>
  <c r="E3053" i="7"/>
  <c r="I3052" i="7"/>
  <c r="E3052" i="7"/>
  <c r="I3051" i="7"/>
  <c r="E3051" i="7"/>
  <c r="I3050" i="7"/>
  <c r="E3050" i="7"/>
  <c r="I3049" i="7"/>
  <c r="E3049" i="7"/>
  <c r="I3048" i="7"/>
  <c r="E3048" i="7"/>
  <c r="I3047" i="7"/>
  <c r="E3047" i="7"/>
  <c r="I3046" i="7"/>
  <c r="E3046" i="7"/>
  <c r="I3045" i="7"/>
  <c r="E3045" i="7"/>
  <c r="I3044" i="7"/>
  <c r="E3044" i="7"/>
  <c r="I3043" i="7"/>
  <c r="E3043" i="7"/>
  <c r="I3042" i="7"/>
  <c r="E3042" i="7"/>
  <c r="I3041" i="7"/>
  <c r="E3041" i="7"/>
  <c r="I3040" i="7"/>
  <c r="E3040" i="7"/>
  <c r="I3039" i="7"/>
  <c r="E3039" i="7"/>
  <c r="I3038" i="7"/>
  <c r="E3038" i="7"/>
  <c r="I3037" i="7"/>
  <c r="E3037" i="7"/>
  <c r="I3036" i="7"/>
  <c r="E3036" i="7"/>
  <c r="I3035" i="7"/>
  <c r="E3035" i="7"/>
  <c r="I3034" i="7"/>
  <c r="E3034" i="7"/>
  <c r="I3033" i="7"/>
  <c r="E3033" i="7"/>
  <c r="I3032" i="7"/>
  <c r="E3032" i="7"/>
  <c r="I3031" i="7"/>
  <c r="E3031" i="7"/>
  <c r="I3030" i="7"/>
  <c r="E3030" i="7"/>
  <c r="I3029" i="7"/>
  <c r="E3029" i="7"/>
  <c r="I3028" i="7"/>
  <c r="E3028" i="7"/>
  <c r="I3027" i="7"/>
  <c r="E3027" i="7"/>
  <c r="I3026" i="7"/>
  <c r="E3026" i="7"/>
  <c r="I3025" i="7"/>
  <c r="E3025" i="7"/>
  <c r="I3024" i="7"/>
  <c r="E3024" i="7"/>
  <c r="I3023" i="7"/>
  <c r="E3023" i="7"/>
  <c r="I3022" i="7"/>
  <c r="E3022" i="7"/>
  <c r="I3021" i="7"/>
  <c r="E3021" i="7"/>
  <c r="I3020" i="7"/>
  <c r="E3020" i="7"/>
  <c r="I3019" i="7"/>
  <c r="E3019" i="7"/>
  <c r="I3018" i="7"/>
  <c r="E3018" i="7"/>
  <c r="I3017" i="7"/>
  <c r="E3017" i="7"/>
  <c r="I3016" i="7"/>
  <c r="E3016" i="7"/>
  <c r="I3015" i="7"/>
  <c r="E3015" i="7"/>
  <c r="I3014" i="7"/>
  <c r="E3014" i="7"/>
  <c r="I3013" i="7"/>
  <c r="E3013" i="7"/>
  <c r="I3012" i="7"/>
  <c r="E3012" i="7"/>
  <c r="I3011" i="7"/>
  <c r="E3011" i="7"/>
  <c r="I3010" i="7"/>
  <c r="E3010" i="7"/>
  <c r="I3009" i="7"/>
  <c r="E3009" i="7"/>
  <c r="I3008" i="7"/>
  <c r="E3008" i="7"/>
  <c r="I3007" i="7"/>
  <c r="E3007" i="7"/>
  <c r="I3006" i="7"/>
  <c r="E3006" i="7"/>
  <c r="I3005" i="7"/>
  <c r="E3005" i="7"/>
  <c r="I3004" i="7"/>
  <c r="E3004" i="7"/>
  <c r="I3003" i="7"/>
  <c r="E3003" i="7"/>
  <c r="I3002" i="7"/>
  <c r="E3002" i="7"/>
  <c r="I3001" i="7"/>
  <c r="E3001" i="7"/>
  <c r="I3000" i="7"/>
  <c r="E3000" i="7"/>
  <c r="I2999" i="7"/>
  <c r="E2999" i="7"/>
  <c r="I2998" i="7"/>
  <c r="E2998" i="7"/>
  <c r="I2997" i="7"/>
  <c r="E2997" i="7"/>
  <c r="I2996" i="7"/>
  <c r="E2996" i="7"/>
  <c r="I2995" i="7"/>
  <c r="E2995" i="7"/>
  <c r="I2994" i="7"/>
  <c r="E2994" i="7"/>
  <c r="I2993" i="7"/>
  <c r="E2993" i="7"/>
  <c r="I2992" i="7"/>
  <c r="E2992" i="7"/>
  <c r="I2991" i="7"/>
  <c r="E2991" i="7"/>
  <c r="I2990" i="7"/>
  <c r="E2990" i="7"/>
  <c r="I2989" i="7"/>
  <c r="E2989" i="7"/>
  <c r="I2988" i="7"/>
  <c r="E2988" i="7"/>
  <c r="I2987" i="7"/>
  <c r="E2987" i="7"/>
  <c r="I2986" i="7"/>
  <c r="E2986" i="7"/>
  <c r="I2985" i="7"/>
  <c r="E2985" i="7"/>
  <c r="I2984" i="7"/>
  <c r="E2984" i="7"/>
  <c r="I2983" i="7"/>
  <c r="E2983" i="7"/>
  <c r="I2982" i="7"/>
  <c r="E2982" i="7"/>
  <c r="I2981" i="7"/>
  <c r="E2981" i="7"/>
  <c r="I2980" i="7"/>
  <c r="E2980" i="7"/>
  <c r="I2979" i="7"/>
  <c r="E2979" i="7"/>
  <c r="I2978" i="7"/>
  <c r="E2978" i="7"/>
  <c r="I2977" i="7"/>
  <c r="E2977" i="7"/>
  <c r="I2976" i="7"/>
  <c r="E2976" i="7"/>
  <c r="I2975" i="7"/>
  <c r="E2975" i="7"/>
  <c r="I2974" i="7"/>
  <c r="E2974" i="7"/>
  <c r="I2973" i="7"/>
  <c r="E2973" i="7"/>
  <c r="I2972" i="7"/>
  <c r="E2972" i="7"/>
  <c r="I2971" i="7"/>
  <c r="E2971" i="7"/>
  <c r="I2970" i="7"/>
  <c r="E2970" i="7"/>
  <c r="I2969" i="7"/>
  <c r="E2969" i="7"/>
  <c r="I2968" i="7"/>
  <c r="E2968" i="7"/>
  <c r="I2967" i="7"/>
  <c r="E2967" i="7"/>
  <c r="I2966" i="7"/>
  <c r="E2966" i="7"/>
  <c r="I2965" i="7"/>
  <c r="E2965" i="7"/>
  <c r="I2964" i="7"/>
  <c r="E2964" i="7"/>
  <c r="I2963" i="7"/>
  <c r="E2963" i="7"/>
  <c r="I2962" i="7"/>
  <c r="E2962" i="7"/>
  <c r="I2961" i="7"/>
  <c r="E2961" i="7"/>
  <c r="I2960" i="7"/>
  <c r="E2960" i="7"/>
  <c r="I2959" i="7"/>
  <c r="E2959" i="7"/>
  <c r="I2958" i="7"/>
  <c r="E2958" i="7"/>
  <c r="I2957" i="7"/>
  <c r="E2957" i="7"/>
  <c r="I2956" i="7"/>
  <c r="E2956" i="7"/>
  <c r="I2955" i="7"/>
  <c r="E2955" i="7"/>
  <c r="I2954" i="7"/>
  <c r="E2954" i="7"/>
  <c r="I2953" i="7"/>
  <c r="E2953" i="7"/>
  <c r="I2952" i="7"/>
  <c r="E2952" i="7"/>
  <c r="I2951" i="7"/>
  <c r="E2951" i="7"/>
  <c r="I2950" i="7"/>
  <c r="E2950" i="7"/>
  <c r="I2949" i="7"/>
  <c r="E2949" i="7"/>
  <c r="I2948" i="7"/>
  <c r="E2948" i="7"/>
  <c r="I2947" i="7"/>
  <c r="E2947" i="7"/>
  <c r="I2946" i="7"/>
  <c r="E2946" i="7"/>
  <c r="I2945" i="7"/>
  <c r="E2945" i="7"/>
  <c r="I2944" i="7"/>
  <c r="E2944" i="7"/>
  <c r="I2943" i="7"/>
  <c r="E2943" i="7"/>
  <c r="I2942" i="7"/>
  <c r="E2942" i="7"/>
  <c r="I2941" i="7"/>
  <c r="E2941" i="7"/>
  <c r="I2940" i="7"/>
  <c r="E2940" i="7"/>
  <c r="I2939" i="7"/>
  <c r="E2939" i="7"/>
  <c r="I2938" i="7"/>
  <c r="E2938" i="7"/>
  <c r="I2937" i="7"/>
  <c r="E2937" i="7"/>
  <c r="I2936" i="7"/>
  <c r="E2936" i="7"/>
  <c r="I2935" i="7"/>
  <c r="E2935" i="7"/>
  <c r="I2934" i="7"/>
  <c r="E2934" i="7"/>
  <c r="I2933" i="7"/>
  <c r="E2933" i="7"/>
  <c r="I2932" i="7"/>
  <c r="E2932" i="7"/>
  <c r="I2931" i="7"/>
  <c r="E2931" i="7"/>
  <c r="I2930" i="7"/>
  <c r="E2930" i="7"/>
  <c r="I2929" i="7"/>
  <c r="E2929" i="7"/>
  <c r="I2928" i="7"/>
  <c r="E2928" i="7"/>
  <c r="I2927" i="7"/>
  <c r="E2927" i="7"/>
  <c r="I2926" i="7"/>
  <c r="E2926" i="7"/>
  <c r="I2925" i="7"/>
  <c r="E2925" i="7"/>
  <c r="I2924" i="7"/>
  <c r="E2924" i="7"/>
  <c r="I2923" i="7"/>
  <c r="E2923" i="7"/>
  <c r="I2922" i="7"/>
  <c r="E2922" i="7"/>
  <c r="I2921" i="7"/>
  <c r="E2921" i="7"/>
  <c r="I2920" i="7"/>
  <c r="E2920" i="7"/>
  <c r="I2919" i="7"/>
  <c r="E2919" i="7"/>
  <c r="I2918" i="7"/>
  <c r="E2918" i="7"/>
  <c r="I2917" i="7"/>
  <c r="E2917" i="7"/>
  <c r="I2916" i="7"/>
  <c r="E2916" i="7"/>
  <c r="I2915" i="7"/>
  <c r="E2915" i="7"/>
  <c r="I2914" i="7"/>
  <c r="E2914" i="7"/>
  <c r="I2913" i="7"/>
  <c r="E2913" i="7"/>
  <c r="I2912" i="7"/>
  <c r="E2912" i="7"/>
  <c r="I2911" i="7"/>
  <c r="E2911" i="7"/>
  <c r="I2910" i="7"/>
  <c r="E2910" i="7"/>
  <c r="I2909" i="7"/>
  <c r="E2909" i="7"/>
  <c r="I2908" i="7"/>
  <c r="E2908" i="7"/>
  <c r="I2907" i="7"/>
  <c r="E2907" i="7"/>
  <c r="I2906" i="7"/>
  <c r="E2906" i="7"/>
  <c r="I2905" i="7"/>
  <c r="E2905" i="7"/>
  <c r="I2904" i="7"/>
  <c r="E2904" i="7"/>
  <c r="I2903" i="7"/>
  <c r="E2903" i="7"/>
  <c r="I2902" i="7"/>
  <c r="E2902" i="7"/>
  <c r="I2901" i="7"/>
  <c r="E2901" i="7"/>
  <c r="I2900" i="7"/>
  <c r="E2900" i="7"/>
  <c r="I2899" i="7"/>
  <c r="E2899" i="7"/>
  <c r="I2898" i="7"/>
  <c r="E2898" i="7"/>
  <c r="I2897" i="7"/>
  <c r="E2897" i="7"/>
  <c r="I2896" i="7"/>
  <c r="E2896" i="7"/>
  <c r="I2895" i="7"/>
  <c r="E2895" i="7"/>
  <c r="I2894" i="7"/>
  <c r="E2894" i="7"/>
  <c r="I2893" i="7"/>
  <c r="E2893" i="7"/>
  <c r="I2892" i="7"/>
  <c r="E2892" i="7"/>
  <c r="I2891" i="7"/>
  <c r="E2891" i="7"/>
  <c r="I2890" i="7"/>
  <c r="E2890" i="7"/>
  <c r="I2889" i="7"/>
  <c r="E2889" i="7"/>
  <c r="I2888" i="7"/>
  <c r="E2888" i="7"/>
  <c r="I2887" i="7"/>
  <c r="E2887" i="7"/>
  <c r="I2886" i="7"/>
  <c r="E2886" i="7"/>
  <c r="I2885" i="7"/>
  <c r="E2885" i="7"/>
  <c r="I2884" i="7"/>
  <c r="E2884" i="7"/>
  <c r="I2883" i="7"/>
  <c r="E2883" i="7"/>
  <c r="I2882" i="7"/>
  <c r="E2882" i="7"/>
  <c r="I2881" i="7"/>
  <c r="E2881" i="7"/>
  <c r="I2880" i="7"/>
  <c r="E2880" i="7"/>
  <c r="I2879" i="7"/>
  <c r="E2879" i="7"/>
  <c r="I2878" i="7"/>
  <c r="E2878" i="7"/>
  <c r="I2877" i="7"/>
  <c r="E2877" i="7"/>
  <c r="I2876" i="7"/>
  <c r="E2876" i="7"/>
  <c r="I2875" i="7"/>
  <c r="E2875" i="7"/>
  <c r="I2874" i="7"/>
  <c r="E2874" i="7"/>
  <c r="I2873" i="7"/>
  <c r="E2873" i="7"/>
  <c r="I2872" i="7"/>
  <c r="E2872" i="7"/>
  <c r="I2871" i="7"/>
  <c r="E2871" i="7"/>
  <c r="I2870" i="7"/>
  <c r="E2870" i="7"/>
  <c r="I2869" i="7"/>
  <c r="E2869" i="7"/>
  <c r="I2868" i="7"/>
  <c r="E2868" i="7"/>
  <c r="I2867" i="7"/>
  <c r="E2867" i="7"/>
  <c r="I2866" i="7"/>
  <c r="E2866" i="7"/>
  <c r="I2865" i="7"/>
  <c r="E2865" i="7"/>
  <c r="I2864" i="7"/>
  <c r="E2864" i="7"/>
  <c r="I2863" i="7"/>
  <c r="E2863" i="7"/>
  <c r="I2862" i="7"/>
  <c r="E2862" i="7"/>
  <c r="I2861" i="7"/>
  <c r="E2861" i="7"/>
  <c r="I2860" i="7"/>
  <c r="E2860" i="7"/>
  <c r="I2859" i="7"/>
  <c r="E2859" i="7"/>
  <c r="I2858" i="7"/>
  <c r="E2858" i="7"/>
  <c r="I2857" i="7"/>
  <c r="E2857" i="7"/>
  <c r="I2856" i="7"/>
  <c r="E2856" i="7"/>
  <c r="I2855" i="7"/>
  <c r="E2855" i="7"/>
  <c r="I2854" i="7"/>
  <c r="E2854" i="7"/>
  <c r="I2853" i="7"/>
  <c r="E2853" i="7"/>
  <c r="I2852" i="7"/>
  <c r="E2852" i="7"/>
  <c r="I2851" i="7"/>
  <c r="E2851" i="7"/>
  <c r="I2850" i="7"/>
  <c r="E2850" i="7"/>
  <c r="I2849" i="7"/>
  <c r="E2849" i="7"/>
  <c r="I2848" i="7"/>
  <c r="E2848" i="7"/>
  <c r="I2847" i="7"/>
  <c r="E2847" i="7"/>
  <c r="I2846" i="7"/>
  <c r="E2846" i="7"/>
  <c r="I2845" i="7"/>
  <c r="E2845" i="7"/>
  <c r="I2844" i="7"/>
  <c r="E2844" i="7"/>
  <c r="I2843" i="7"/>
  <c r="E2843" i="7"/>
  <c r="I2842" i="7"/>
  <c r="E2842" i="7"/>
  <c r="I2841" i="7"/>
  <c r="E2841" i="7"/>
  <c r="I2840" i="7"/>
  <c r="E2840" i="7"/>
  <c r="I2839" i="7"/>
  <c r="E2839" i="7"/>
  <c r="I2838" i="7"/>
  <c r="E2838" i="7"/>
  <c r="I2837" i="7"/>
  <c r="E2837" i="7"/>
  <c r="I2836" i="7"/>
  <c r="E2836" i="7"/>
  <c r="I2835" i="7"/>
  <c r="E2835" i="7"/>
  <c r="I2834" i="7"/>
  <c r="E2834" i="7"/>
  <c r="I2833" i="7"/>
  <c r="E2833" i="7"/>
  <c r="I2832" i="7"/>
  <c r="E2832" i="7"/>
  <c r="I2831" i="7"/>
  <c r="E2831" i="7"/>
  <c r="I2830" i="7"/>
  <c r="E2830" i="7"/>
  <c r="I2829" i="7"/>
  <c r="E2829" i="7"/>
  <c r="I2828" i="7"/>
  <c r="E2828" i="7"/>
  <c r="I2827" i="7"/>
  <c r="E2827" i="7"/>
  <c r="I2826" i="7"/>
  <c r="E2826" i="7"/>
  <c r="I2825" i="7"/>
  <c r="E2825" i="7"/>
  <c r="I2824" i="7"/>
  <c r="E2824" i="7"/>
  <c r="I2823" i="7"/>
  <c r="E2823" i="7"/>
  <c r="I2822" i="7"/>
  <c r="E2822" i="7"/>
  <c r="I2821" i="7"/>
  <c r="E2821" i="7"/>
  <c r="I2820" i="7"/>
  <c r="E2820" i="7"/>
  <c r="I2819" i="7"/>
  <c r="E2819" i="7"/>
  <c r="I2818" i="7"/>
  <c r="E2818" i="7"/>
  <c r="I2817" i="7"/>
  <c r="E2817" i="7"/>
  <c r="I2816" i="7"/>
  <c r="E2816" i="7"/>
  <c r="I2815" i="7"/>
  <c r="E2815" i="7"/>
  <c r="I2814" i="7"/>
  <c r="E2814" i="7"/>
  <c r="I2813" i="7"/>
  <c r="E2813" i="7"/>
  <c r="I2812" i="7"/>
  <c r="E2812" i="7"/>
  <c r="I2811" i="7"/>
  <c r="E2811" i="7"/>
  <c r="I2810" i="7"/>
  <c r="E2810" i="7"/>
  <c r="I2809" i="7"/>
  <c r="E2809" i="7"/>
  <c r="I2808" i="7"/>
  <c r="E2808" i="7"/>
  <c r="I2807" i="7"/>
  <c r="E2807" i="7"/>
  <c r="I2806" i="7"/>
  <c r="E2806" i="7"/>
  <c r="I2805" i="7"/>
  <c r="E2805" i="7"/>
  <c r="I2804" i="7"/>
  <c r="E2804" i="7"/>
  <c r="I2803" i="7"/>
  <c r="E2803" i="7"/>
  <c r="I2802" i="7"/>
  <c r="E2802" i="7"/>
  <c r="I2801" i="7"/>
  <c r="E2801" i="7"/>
  <c r="I2800" i="7"/>
  <c r="E2800" i="7"/>
  <c r="I2799" i="7"/>
  <c r="E2799" i="7"/>
  <c r="I2798" i="7"/>
  <c r="E2798" i="7"/>
  <c r="I2797" i="7"/>
  <c r="E2797" i="7"/>
  <c r="I2796" i="7"/>
  <c r="E2796" i="7"/>
  <c r="I2795" i="7"/>
  <c r="E2795" i="7"/>
  <c r="I2794" i="7"/>
  <c r="E2794" i="7"/>
  <c r="I2793" i="7"/>
  <c r="E2793" i="7"/>
  <c r="I2792" i="7"/>
  <c r="E2792" i="7"/>
  <c r="I2791" i="7"/>
  <c r="E2791" i="7"/>
  <c r="I2790" i="7"/>
  <c r="E2790" i="7"/>
  <c r="I2789" i="7"/>
  <c r="E2789" i="7"/>
  <c r="I2788" i="7"/>
  <c r="E2788" i="7"/>
  <c r="I2787" i="7"/>
  <c r="E2787" i="7"/>
  <c r="I2786" i="7"/>
  <c r="E2786" i="7"/>
  <c r="I2785" i="7"/>
  <c r="E2785" i="7"/>
  <c r="I2784" i="7"/>
  <c r="E2784" i="7"/>
  <c r="I2783" i="7"/>
  <c r="E2783" i="7"/>
  <c r="I2782" i="7"/>
  <c r="E2782" i="7"/>
  <c r="I2781" i="7"/>
  <c r="E2781" i="7"/>
  <c r="I2780" i="7"/>
  <c r="E2780" i="7"/>
  <c r="I2779" i="7"/>
  <c r="E2779" i="7"/>
  <c r="I2778" i="7"/>
  <c r="E2778" i="7"/>
  <c r="I2777" i="7"/>
  <c r="E2777" i="7"/>
  <c r="I2776" i="7"/>
  <c r="E2776" i="7"/>
  <c r="I2775" i="7"/>
  <c r="E2775" i="7"/>
  <c r="I2774" i="7"/>
  <c r="E2774" i="7"/>
  <c r="I2773" i="7"/>
  <c r="E2773" i="7"/>
  <c r="I2772" i="7"/>
  <c r="E2772" i="7"/>
  <c r="I2771" i="7"/>
  <c r="E2771" i="7"/>
  <c r="I2770" i="7"/>
  <c r="E2770" i="7"/>
  <c r="I2769" i="7"/>
  <c r="E2769" i="7"/>
  <c r="I2768" i="7"/>
  <c r="E2768" i="7"/>
  <c r="I2767" i="7"/>
  <c r="E2767" i="7"/>
  <c r="I2766" i="7"/>
  <c r="E2766" i="7"/>
  <c r="I2765" i="7"/>
  <c r="E2765" i="7"/>
  <c r="I2764" i="7"/>
  <c r="E2764" i="7"/>
  <c r="I2763" i="7"/>
  <c r="E2763" i="7"/>
  <c r="I2762" i="7"/>
  <c r="E2762" i="7"/>
  <c r="I2761" i="7"/>
  <c r="E2761" i="7"/>
  <c r="I2760" i="7"/>
  <c r="E2760" i="7"/>
  <c r="I2759" i="7"/>
  <c r="E2759" i="7"/>
  <c r="I2758" i="7"/>
  <c r="E2758" i="7"/>
  <c r="I2757" i="7"/>
  <c r="E2757" i="7"/>
  <c r="I2756" i="7"/>
  <c r="E2756" i="7"/>
  <c r="I2755" i="7"/>
  <c r="E2755" i="7"/>
  <c r="I2754" i="7"/>
  <c r="E2754" i="7"/>
  <c r="I2753" i="7"/>
  <c r="E2753" i="7"/>
  <c r="I2752" i="7"/>
  <c r="E2752" i="7"/>
  <c r="I2751" i="7"/>
  <c r="E2751" i="7"/>
  <c r="I2750" i="7"/>
  <c r="E2750" i="7"/>
  <c r="I2749" i="7"/>
  <c r="E2749" i="7"/>
  <c r="I2748" i="7"/>
  <c r="E2748" i="7"/>
  <c r="I2747" i="7"/>
  <c r="E2747" i="7"/>
  <c r="I2746" i="7"/>
  <c r="E2746" i="7"/>
  <c r="I2745" i="7"/>
  <c r="E2745" i="7"/>
  <c r="I2744" i="7"/>
  <c r="E2744" i="7"/>
  <c r="I2743" i="7"/>
  <c r="E2743" i="7"/>
  <c r="I2742" i="7"/>
  <c r="E2742" i="7"/>
  <c r="I2741" i="7"/>
  <c r="E2741" i="7"/>
  <c r="I2740" i="7"/>
  <c r="E2740" i="7"/>
  <c r="I2739" i="7"/>
  <c r="E2739" i="7"/>
  <c r="I2738" i="7"/>
  <c r="E2738" i="7"/>
  <c r="I2737" i="7"/>
  <c r="E2737" i="7"/>
  <c r="I2736" i="7"/>
  <c r="E2736" i="7"/>
  <c r="I2735" i="7"/>
  <c r="E2735" i="7"/>
  <c r="I2734" i="7"/>
  <c r="E2734" i="7"/>
  <c r="I2733" i="7"/>
  <c r="E2733" i="7"/>
  <c r="I2732" i="7"/>
  <c r="E2732" i="7"/>
  <c r="I2731" i="7"/>
  <c r="E2731" i="7"/>
  <c r="I2730" i="7"/>
  <c r="E2730" i="7"/>
  <c r="I2729" i="7"/>
  <c r="E2729" i="7"/>
  <c r="I2728" i="7"/>
  <c r="E2728" i="7"/>
  <c r="I2727" i="7"/>
  <c r="E2727" i="7"/>
  <c r="I2726" i="7"/>
  <c r="E2726" i="7"/>
  <c r="I2725" i="7"/>
  <c r="E2725" i="7"/>
  <c r="I2724" i="7"/>
  <c r="E2724" i="7"/>
  <c r="I2723" i="7"/>
  <c r="E2723" i="7"/>
  <c r="I2722" i="7"/>
  <c r="E2722" i="7"/>
  <c r="I2721" i="7"/>
  <c r="E2721" i="7"/>
  <c r="I2720" i="7"/>
  <c r="E2720" i="7"/>
  <c r="I2719" i="7"/>
  <c r="E2719" i="7"/>
  <c r="I2718" i="7"/>
  <c r="E2718" i="7"/>
  <c r="I2717" i="7"/>
  <c r="E2717" i="7"/>
  <c r="I2716" i="7"/>
  <c r="E2716" i="7"/>
  <c r="I2715" i="7"/>
  <c r="E2715" i="7"/>
  <c r="I2714" i="7"/>
  <c r="E2714" i="7"/>
  <c r="I2713" i="7"/>
  <c r="E2713" i="7"/>
  <c r="I2712" i="7"/>
  <c r="E2712" i="7"/>
  <c r="I2711" i="7"/>
  <c r="E2711" i="7"/>
  <c r="I2710" i="7"/>
  <c r="E2710" i="7"/>
  <c r="I2709" i="7"/>
  <c r="E2709" i="7"/>
  <c r="I2708" i="7"/>
  <c r="E2708" i="7"/>
  <c r="I2707" i="7"/>
  <c r="E2707" i="7"/>
  <c r="I2706" i="7"/>
  <c r="E2706" i="7"/>
  <c r="I2705" i="7"/>
  <c r="E2705" i="7"/>
  <c r="I2704" i="7"/>
  <c r="E2704" i="7"/>
  <c r="I2703" i="7"/>
  <c r="E2703" i="7"/>
  <c r="I2702" i="7"/>
  <c r="E2702" i="7"/>
  <c r="I2701" i="7"/>
  <c r="E2701" i="7"/>
  <c r="I2700" i="7"/>
  <c r="E2700" i="7"/>
  <c r="I2699" i="7"/>
  <c r="E2699" i="7"/>
  <c r="I2698" i="7"/>
  <c r="E2698" i="7"/>
  <c r="I2697" i="7"/>
  <c r="E2697" i="7"/>
  <c r="I2696" i="7"/>
  <c r="E2696" i="7"/>
  <c r="I2695" i="7"/>
  <c r="E2695" i="7"/>
  <c r="I2694" i="7"/>
  <c r="E2694" i="7"/>
  <c r="I2693" i="7"/>
  <c r="E2693" i="7"/>
  <c r="I2692" i="7"/>
  <c r="E2692" i="7"/>
  <c r="I2691" i="7"/>
  <c r="E2691" i="7"/>
  <c r="I2690" i="7"/>
  <c r="E2690" i="7"/>
  <c r="I2689" i="7"/>
  <c r="E2689" i="7"/>
  <c r="I2688" i="7"/>
  <c r="E2688" i="7"/>
  <c r="I2687" i="7"/>
  <c r="E2687" i="7"/>
  <c r="I2686" i="7"/>
  <c r="E2686" i="7"/>
  <c r="I2685" i="7"/>
  <c r="E2685" i="7"/>
  <c r="I2684" i="7"/>
  <c r="E2684" i="7"/>
  <c r="I2683" i="7"/>
  <c r="E2683" i="7"/>
  <c r="I2682" i="7"/>
  <c r="E2682" i="7"/>
  <c r="I2681" i="7"/>
  <c r="E2681" i="7"/>
  <c r="I2680" i="7"/>
  <c r="E2680" i="7"/>
  <c r="I2679" i="7"/>
  <c r="E2679" i="7"/>
  <c r="I2678" i="7"/>
  <c r="E2678" i="7"/>
  <c r="I2677" i="7"/>
  <c r="E2677" i="7"/>
  <c r="I2676" i="7"/>
  <c r="E2676" i="7"/>
  <c r="I2675" i="7"/>
  <c r="E2675" i="7"/>
  <c r="I2674" i="7"/>
  <c r="E2674" i="7"/>
  <c r="I2673" i="7"/>
  <c r="E2673" i="7"/>
  <c r="I2672" i="7"/>
  <c r="E2672" i="7"/>
  <c r="I2671" i="7"/>
  <c r="E2671" i="7"/>
  <c r="I2670" i="7"/>
  <c r="E2670" i="7"/>
  <c r="I2669" i="7"/>
  <c r="E2669" i="7"/>
  <c r="I2668" i="7"/>
  <c r="E2668" i="7"/>
  <c r="I2667" i="7"/>
  <c r="E2667" i="7"/>
  <c r="I2666" i="7"/>
  <c r="E2666" i="7"/>
  <c r="I2665" i="7"/>
  <c r="E2665" i="7"/>
  <c r="I2664" i="7"/>
  <c r="E2664" i="7"/>
  <c r="I2663" i="7"/>
  <c r="E2663" i="7"/>
  <c r="I2662" i="7"/>
  <c r="E2662" i="7"/>
  <c r="I2661" i="7"/>
  <c r="E2661" i="7"/>
  <c r="I2660" i="7"/>
  <c r="E2660" i="7"/>
  <c r="I2659" i="7"/>
  <c r="E2659" i="7"/>
  <c r="I2658" i="7"/>
  <c r="E2658" i="7"/>
  <c r="I2657" i="7"/>
  <c r="E2657" i="7"/>
  <c r="I2656" i="7"/>
  <c r="E2656" i="7"/>
  <c r="I2655" i="7"/>
  <c r="E2655" i="7"/>
  <c r="I2654" i="7"/>
  <c r="E2654" i="7"/>
  <c r="I2653" i="7"/>
  <c r="E2653" i="7"/>
  <c r="I2652" i="7"/>
  <c r="E2652" i="7"/>
  <c r="I2651" i="7"/>
  <c r="E2651" i="7"/>
  <c r="I2650" i="7"/>
  <c r="E2650" i="7"/>
  <c r="I2649" i="7"/>
  <c r="E2649" i="7"/>
  <c r="I2648" i="7"/>
  <c r="E2648" i="7"/>
  <c r="I2647" i="7"/>
  <c r="E2647" i="7"/>
  <c r="I2646" i="7"/>
  <c r="E2646" i="7"/>
  <c r="I2645" i="7"/>
  <c r="E2645" i="7"/>
  <c r="I2644" i="7"/>
  <c r="E2644" i="7"/>
  <c r="I2643" i="7"/>
  <c r="E2643" i="7"/>
  <c r="I2642" i="7"/>
  <c r="E2642" i="7"/>
  <c r="I2641" i="7"/>
  <c r="E2641" i="7"/>
  <c r="I2640" i="7"/>
  <c r="E2640" i="7"/>
  <c r="I2639" i="7"/>
  <c r="E2639" i="7"/>
  <c r="I2638" i="7"/>
  <c r="E2638" i="7"/>
  <c r="I2637" i="7"/>
  <c r="E2637" i="7"/>
  <c r="I2636" i="7"/>
  <c r="E2636" i="7"/>
  <c r="I2635" i="7"/>
  <c r="E2635" i="7"/>
  <c r="I2634" i="7"/>
  <c r="E2634" i="7"/>
  <c r="I2633" i="7"/>
  <c r="E2633" i="7"/>
  <c r="I2632" i="7"/>
  <c r="E2632" i="7"/>
  <c r="I2631" i="7"/>
  <c r="E2631" i="7"/>
  <c r="I2630" i="7"/>
  <c r="E2630" i="7"/>
  <c r="I2629" i="7"/>
  <c r="E2629" i="7"/>
  <c r="I2628" i="7"/>
  <c r="E2628" i="7"/>
  <c r="I2627" i="7"/>
  <c r="E2627" i="7"/>
  <c r="I2626" i="7"/>
  <c r="E2626" i="7"/>
  <c r="I2625" i="7"/>
  <c r="E2625" i="7"/>
  <c r="I2624" i="7"/>
  <c r="E2624" i="7"/>
  <c r="I2623" i="7"/>
  <c r="E2623" i="7"/>
  <c r="I2622" i="7"/>
  <c r="E2622" i="7"/>
  <c r="I2621" i="7"/>
  <c r="E2621" i="7"/>
  <c r="I2620" i="7"/>
  <c r="E2620" i="7"/>
  <c r="I2619" i="7"/>
  <c r="E2619" i="7"/>
  <c r="I2618" i="7"/>
  <c r="E2618" i="7"/>
  <c r="I2617" i="7"/>
  <c r="E2617" i="7"/>
  <c r="I2616" i="7"/>
  <c r="E2616" i="7"/>
  <c r="I2615" i="7"/>
  <c r="E2615" i="7"/>
  <c r="I2614" i="7"/>
  <c r="E2614" i="7"/>
  <c r="I2613" i="7"/>
  <c r="E2613" i="7"/>
  <c r="I2612" i="7"/>
  <c r="E2612" i="7"/>
  <c r="I2611" i="7"/>
  <c r="E2611" i="7"/>
  <c r="I2610" i="7"/>
  <c r="E2610" i="7"/>
  <c r="I2609" i="7"/>
  <c r="E2609" i="7"/>
  <c r="I2608" i="7"/>
  <c r="E2608" i="7"/>
  <c r="I2607" i="7"/>
  <c r="E2607" i="7"/>
  <c r="I2606" i="7"/>
  <c r="E2606" i="7"/>
  <c r="I2605" i="7"/>
  <c r="E2605" i="7"/>
  <c r="I2604" i="7"/>
  <c r="E2604" i="7"/>
  <c r="I2603" i="7"/>
  <c r="E2603" i="7"/>
  <c r="I2602" i="7"/>
  <c r="E2602" i="7"/>
  <c r="I2601" i="7"/>
  <c r="E2601" i="7"/>
  <c r="I2600" i="7"/>
  <c r="E2600" i="7"/>
  <c r="I2599" i="7"/>
  <c r="E2599" i="7"/>
  <c r="I2598" i="7"/>
  <c r="E2598" i="7"/>
  <c r="I2597" i="7"/>
  <c r="E2597" i="7"/>
  <c r="I2596" i="7"/>
  <c r="E2596" i="7"/>
  <c r="I2595" i="7"/>
  <c r="E2595" i="7"/>
  <c r="I2594" i="7"/>
  <c r="E2594" i="7"/>
  <c r="I2593" i="7"/>
  <c r="E2593" i="7"/>
  <c r="I2592" i="7"/>
  <c r="E2592" i="7"/>
  <c r="I2591" i="7"/>
  <c r="E2591" i="7"/>
  <c r="I2590" i="7"/>
  <c r="E2590" i="7"/>
  <c r="I2589" i="7"/>
  <c r="E2589" i="7"/>
  <c r="I2588" i="7"/>
  <c r="E2588" i="7"/>
  <c r="I2587" i="7"/>
  <c r="E2587" i="7"/>
  <c r="I2586" i="7"/>
  <c r="E2586" i="7"/>
  <c r="I2585" i="7"/>
  <c r="E2585" i="7"/>
  <c r="I2584" i="7"/>
  <c r="E2584" i="7"/>
  <c r="I2583" i="7"/>
  <c r="E2583" i="7"/>
  <c r="I2582" i="7"/>
  <c r="E2582" i="7"/>
  <c r="I2581" i="7"/>
  <c r="E2581" i="7"/>
  <c r="I2580" i="7"/>
  <c r="E2580" i="7"/>
  <c r="I2579" i="7"/>
  <c r="E2579" i="7"/>
  <c r="I2578" i="7"/>
  <c r="E2578" i="7"/>
  <c r="I2577" i="7"/>
  <c r="E2577" i="7"/>
  <c r="I2576" i="7"/>
  <c r="E2576" i="7"/>
  <c r="I2575" i="7"/>
  <c r="E2575" i="7"/>
  <c r="I2574" i="7"/>
  <c r="E2574" i="7"/>
  <c r="I2573" i="7"/>
  <c r="E2573" i="7"/>
  <c r="I2572" i="7"/>
  <c r="E2572" i="7"/>
  <c r="I2571" i="7"/>
  <c r="E2571" i="7"/>
  <c r="I2570" i="7"/>
  <c r="E2570" i="7"/>
  <c r="I2569" i="7"/>
  <c r="E2569" i="7"/>
  <c r="I2568" i="7"/>
  <c r="E2568" i="7"/>
  <c r="I2567" i="7"/>
  <c r="E2567" i="7"/>
  <c r="I2566" i="7"/>
  <c r="E2566" i="7"/>
  <c r="I2565" i="7"/>
  <c r="E2565" i="7"/>
  <c r="I2564" i="7"/>
  <c r="E2564" i="7"/>
  <c r="I2563" i="7"/>
  <c r="E2563" i="7"/>
  <c r="I2562" i="7"/>
  <c r="E2562" i="7"/>
  <c r="I2561" i="7"/>
  <c r="E2561" i="7"/>
  <c r="I2560" i="7"/>
  <c r="E2560" i="7"/>
  <c r="I2559" i="7"/>
  <c r="E2559" i="7"/>
  <c r="I2558" i="7"/>
  <c r="E2558" i="7"/>
  <c r="I2557" i="7"/>
  <c r="E2557" i="7"/>
  <c r="I2556" i="7"/>
  <c r="E2556" i="7"/>
  <c r="I2555" i="7"/>
  <c r="E2555" i="7"/>
  <c r="I2554" i="7"/>
  <c r="E2554" i="7"/>
  <c r="I2553" i="7"/>
  <c r="E2553" i="7"/>
  <c r="I2552" i="7"/>
  <c r="E2552" i="7"/>
  <c r="I2551" i="7"/>
  <c r="E2551" i="7"/>
  <c r="I2550" i="7"/>
  <c r="E2550" i="7"/>
  <c r="I2549" i="7"/>
  <c r="E2549" i="7"/>
  <c r="I2548" i="7"/>
  <c r="E2548" i="7"/>
  <c r="I2547" i="7"/>
  <c r="E2547" i="7"/>
  <c r="I2546" i="7"/>
  <c r="E2546" i="7"/>
  <c r="I2545" i="7"/>
  <c r="E2545" i="7"/>
  <c r="I2544" i="7"/>
  <c r="E2544" i="7"/>
  <c r="I2543" i="7"/>
  <c r="E2543" i="7"/>
  <c r="I2542" i="7"/>
  <c r="E2542" i="7"/>
  <c r="I2541" i="7"/>
  <c r="E2541" i="7"/>
  <c r="I2540" i="7"/>
  <c r="E2540" i="7"/>
  <c r="I2539" i="7"/>
  <c r="E2539" i="7"/>
  <c r="I2538" i="7"/>
  <c r="E2538" i="7"/>
  <c r="I2537" i="7"/>
  <c r="E2537" i="7"/>
  <c r="I2536" i="7"/>
  <c r="E2536" i="7"/>
  <c r="I2535" i="7"/>
  <c r="E2535" i="7"/>
  <c r="I2534" i="7"/>
  <c r="E2534" i="7"/>
  <c r="I2533" i="7"/>
  <c r="E2533" i="7"/>
  <c r="I2532" i="7"/>
  <c r="E2532" i="7"/>
  <c r="I2531" i="7"/>
  <c r="E2531" i="7"/>
  <c r="I2530" i="7"/>
  <c r="E2530" i="7"/>
  <c r="I2529" i="7"/>
  <c r="E2529" i="7"/>
  <c r="I2528" i="7"/>
  <c r="E2528" i="7"/>
  <c r="I2527" i="7"/>
  <c r="E2527" i="7"/>
  <c r="I2526" i="7"/>
  <c r="E2526" i="7"/>
  <c r="I2525" i="7"/>
  <c r="E2525" i="7"/>
  <c r="I2524" i="7"/>
  <c r="E2524" i="7"/>
  <c r="I2523" i="7"/>
  <c r="E2523" i="7"/>
  <c r="I2522" i="7"/>
  <c r="E2522" i="7"/>
  <c r="I2521" i="7"/>
  <c r="E2521" i="7"/>
  <c r="I2520" i="7"/>
  <c r="E2520" i="7"/>
  <c r="I2519" i="7"/>
  <c r="E2519" i="7"/>
  <c r="I2518" i="7"/>
  <c r="E2518" i="7"/>
  <c r="I2517" i="7"/>
  <c r="E2517" i="7"/>
  <c r="I2516" i="7"/>
  <c r="E2516" i="7"/>
  <c r="I2515" i="7"/>
  <c r="E2515" i="7"/>
  <c r="I2514" i="7"/>
  <c r="E2514" i="7"/>
  <c r="I2513" i="7"/>
  <c r="E2513" i="7"/>
  <c r="I2512" i="7"/>
  <c r="E2512" i="7"/>
  <c r="I2511" i="7"/>
  <c r="E2511" i="7"/>
  <c r="I2510" i="7"/>
  <c r="E2510" i="7"/>
  <c r="I2509" i="7"/>
  <c r="E2509" i="7"/>
  <c r="I2508" i="7"/>
  <c r="E2508" i="7"/>
  <c r="I2507" i="7"/>
  <c r="E2507" i="7"/>
  <c r="I2506" i="7"/>
  <c r="E2506" i="7"/>
  <c r="I2505" i="7"/>
  <c r="E2505" i="7"/>
  <c r="I2504" i="7"/>
  <c r="E2504" i="7"/>
  <c r="I2503" i="7"/>
  <c r="E2503" i="7"/>
  <c r="I2502" i="7"/>
  <c r="E2502" i="7"/>
  <c r="I2501" i="7"/>
  <c r="E2501" i="7"/>
  <c r="I2500" i="7"/>
  <c r="E2500" i="7"/>
  <c r="I2499" i="7"/>
  <c r="E2499" i="7"/>
  <c r="I2498" i="7"/>
  <c r="E2498" i="7"/>
  <c r="I2497" i="7"/>
  <c r="E2497" i="7"/>
  <c r="I2496" i="7"/>
  <c r="E2496" i="7"/>
  <c r="I2495" i="7"/>
  <c r="E2495" i="7"/>
  <c r="I2494" i="7"/>
  <c r="E2494" i="7"/>
  <c r="I2493" i="7"/>
  <c r="E2493" i="7"/>
  <c r="I2492" i="7"/>
  <c r="E2492" i="7"/>
  <c r="I2491" i="7"/>
  <c r="E2491" i="7"/>
  <c r="I2490" i="7"/>
  <c r="E2490" i="7"/>
  <c r="I2489" i="7"/>
  <c r="E2489" i="7"/>
  <c r="I2488" i="7"/>
  <c r="E2488" i="7"/>
  <c r="I2487" i="7"/>
  <c r="E2487" i="7"/>
  <c r="I2486" i="7"/>
  <c r="E2486" i="7"/>
  <c r="I2485" i="7"/>
  <c r="E2485" i="7"/>
  <c r="I2484" i="7"/>
  <c r="E2484" i="7"/>
  <c r="I2483" i="7"/>
  <c r="E2483" i="7"/>
  <c r="I2482" i="7"/>
  <c r="E2482" i="7"/>
  <c r="I2481" i="7"/>
  <c r="E2481" i="7"/>
  <c r="I2480" i="7"/>
  <c r="E2480" i="7"/>
  <c r="I2479" i="7"/>
  <c r="E2479" i="7"/>
  <c r="I2478" i="7"/>
  <c r="E2478" i="7"/>
  <c r="I2477" i="7"/>
  <c r="E2477" i="7"/>
  <c r="I2476" i="7"/>
  <c r="E2476" i="7"/>
  <c r="I2475" i="7"/>
  <c r="E2475" i="7"/>
  <c r="I2474" i="7"/>
  <c r="E2474" i="7"/>
  <c r="I2473" i="7"/>
  <c r="E2473" i="7"/>
  <c r="I2472" i="7"/>
  <c r="E2472" i="7"/>
  <c r="I2471" i="7"/>
  <c r="E2471" i="7"/>
  <c r="I2470" i="7"/>
  <c r="E2470" i="7"/>
  <c r="I2469" i="7"/>
  <c r="E2469" i="7"/>
  <c r="I2468" i="7"/>
  <c r="E2468" i="7"/>
  <c r="I2467" i="7"/>
  <c r="E2467" i="7"/>
  <c r="I2466" i="7"/>
  <c r="E2466" i="7"/>
  <c r="I2465" i="7"/>
  <c r="E2465" i="7"/>
  <c r="I2464" i="7"/>
  <c r="E2464" i="7"/>
  <c r="I2463" i="7"/>
  <c r="E2463" i="7"/>
  <c r="I2462" i="7"/>
  <c r="E2462" i="7"/>
  <c r="I2461" i="7"/>
  <c r="E2461" i="7"/>
  <c r="I2460" i="7"/>
  <c r="E2460" i="7"/>
  <c r="I2459" i="7"/>
  <c r="E2459" i="7"/>
  <c r="I2458" i="7"/>
  <c r="E2458" i="7"/>
  <c r="I2457" i="7"/>
  <c r="E2457" i="7"/>
  <c r="I2456" i="7"/>
  <c r="E2456" i="7"/>
  <c r="I2455" i="7"/>
  <c r="E2455" i="7"/>
  <c r="I2454" i="7"/>
  <c r="E2454" i="7"/>
  <c r="I2453" i="7"/>
  <c r="E2453" i="7"/>
  <c r="I2452" i="7"/>
  <c r="E2452" i="7"/>
  <c r="I2451" i="7"/>
  <c r="E2451" i="7"/>
  <c r="I2450" i="7"/>
  <c r="E2450" i="7"/>
  <c r="I2449" i="7"/>
  <c r="E2449" i="7"/>
  <c r="I2448" i="7"/>
  <c r="E2448" i="7"/>
  <c r="I2447" i="7"/>
  <c r="E2447" i="7"/>
  <c r="I2446" i="7"/>
  <c r="E2446" i="7"/>
  <c r="I2445" i="7"/>
  <c r="E2445" i="7"/>
  <c r="I2444" i="7"/>
  <c r="E2444" i="7"/>
  <c r="I2443" i="7"/>
  <c r="E2443" i="7"/>
  <c r="I2442" i="7"/>
  <c r="E2442" i="7"/>
  <c r="I2441" i="7"/>
  <c r="E2441" i="7"/>
  <c r="I2440" i="7"/>
  <c r="E2440" i="7"/>
  <c r="I2439" i="7"/>
  <c r="E2439" i="7"/>
  <c r="I2438" i="7"/>
  <c r="E2438" i="7"/>
  <c r="I2437" i="7"/>
  <c r="E2437" i="7"/>
  <c r="I2436" i="7"/>
  <c r="E2436" i="7"/>
  <c r="I2435" i="7"/>
  <c r="E2435" i="7"/>
  <c r="I2434" i="7"/>
  <c r="E2434" i="7"/>
  <c r="I2433" i="7"/>
  <c r="E2433" i="7"/>
  <c r="I2432" i="7"/>
  <c r="E2432" i="7"/>
  <c r="I2431" i="7"/>
  <c r="E2431" i="7"/>
  <c r="I2430" i="7"/>
  <c r="E2430" i="7"/>
  <c r="I2429" i="7"/>
  <c r="E2429" i="7"/>
  <c r="I2428" i="7"/>
  <c r="E2428" i="7"/>
  <c r="I2427" i="7"/>
  <c r="E2427" i="7"/>
  <c r="I2426" i="7"/>
  <c r="E2426" i="7"/>
  <c r="I2425" i="7"/>
  <c r="E2425" i="7"/>
  <c r="I2424" i="7"/>
  <c r="E2424" i="7"/>
  <c r="I2423" i="7"/>
  <c r="E2423" i="7"/>
  <c r="I2422" i="7"/>
  <c r="E2422" i="7"/>
  <c r="I2421" i="7"/>
  <c r="E2421" i="7"/>
  <c r="I2420" i="7"/>
  <c r="E2420" i="7"/>
  <c r="I2419" i="7"/>
  <c r="E2419" i="7"/>
  <c r="I2418" i="7"/>
  <c r="E2418" i="7"/>
  <c r="I2417" i="7"/>
  <c r="E2417" i="7"/>
  <c r="I2416" i="7"/>
  <c r="E2416" i="7"/>
  <c r="I2415" i="7"/>
  <c r="E2415" i="7"/>
  <c r="I2414" i="7"/>
  <c r="E2414" i="7"/>
  <c r="I2413" i="7"/>
  <c r="E2413" i="7"/>
  <c r="I2412" i="7"/>
  <c r="E2412" i="7"/>
  <c r="I2411" i="7"/>
  <c r="E2411" i="7"/>
  <c r="I2410" i="7"/>
  <c r="E2410" i="7"/>
  <c r="I2409" i="7"/>
  <c r="E2409" i="7"/>
  <c r="I2408" i="7"/>
  <c r="E2408" i="7"/>
  <c r="I2407" i="7"/>
  <c r="E2407" i="7"/>
  <c r="I2406" i="7"/>
  <c r="E2406" i="7"/>
  <c r="I2405" i="7"/>
  <c r="E2405" i="7"/>
  <c r="I2404" i="7"/>
  <c r="E2404" i="7"/>
  <c r="I2403" i="7"/>
  <c r="E2403" i="7"/>
  <c r="I2402" i="7"/>
  <c r="E2402" i="7"/>
  <c r="I2401" i="7"/>
  <c r="E2401" i="7"/>
  <c r="I2400" i="7"/>
  <c r="E2400" i="7"/>
  <c r="I2399" i="7"/>
  <c r="E2399" i="7"/>
  <c r="I2398" i="7"/>
  <c r="E2398" i="7"/>
  <c r="I2397" i="7"/>
  <c r="E2397" i="7"/>
  <c r="I2396" i="7"/>
  <c r="E2396" i="7"/>
  <c r="I2395" i="7"/>
  <c r="E2395" i="7"/>
  <c r="I2394" i="7"/>
  <c r="E2394" i="7"/>
  <c r="I2393" i="7"/>
  <c r="E2393" i="7"/>
  <c r="I2392" i="7"/>
  <c r="E2392" i="7"/>
  <c r="I2391" i="7"/>
  <c r="E2391" i="7"/>
  <c r="I2390" i="7"/>
  <c r="E2390" i="7"/>
  <c r="I2389" i="7"/>
  <c r="E2389" i="7"/>
  <c r="I2388" i="7"/>
  <c r="E2388" i="7"/>
  <c r="I2387" i="7"/>
  <c r="E2387" i="7"/>
  <c r="I2386" i="7"/>
  <c r="E2386" i="7"/>
  <c r="I2385" i="7"/>
  <c r="E2385" i="7"/>
  <c r="I2384" i="7"/>
  <c r="E2384" i="7"/>
  <c r="I2383" i="7"/>
  <c r="E2383" i="7"/>
  <c r="I2382" i="7"/>
  <c r="E2382" i="7"/>
  <c r="I2381" i="7"/>
  <c r="E2381" i="7"/>
  <c r="I2380" i="7"/>
  <c r="E2380" i="7"/>
  <c r="I2379" i="7"/>
  <c r="E2379" i="7"/>
  <c r="I2378" i="7"/>
  <c r="E2378" i="7"/>
  <c r="I2377" i="7"/>
  <c r="E2377" i="7"/>
  <c r="I2376" i="7"/>
  <c r="E2376" i="7"/>
  <c r="I2375" i="7"/>
  <c r="E2375" i="7"/>
  <c r="I2374" i="7"/>
  <c r="E2374" i="7"/>
  <c r="I2373" i="7"/>
  <c r="E2373" i="7"/>
  <c r="I2372" i="7"/>
  <c r="E2372" i="7"/>
  <c r="I2371" i="7"/>
  <c r="E2371" i="7"/>
  <c r="I2370" i="7"/>
  <c r="E2370" i="7"/>
  <c r="I2369" i="7"/>
  <c r="E2369" i="7"/>
  <c r="I2368" i="7"/>
  <c r="E2368" i="7"/>
  <c r="I2367" i="7"/>
  <c r="E2367" i="7"/>
  <c r="I2366" i="7"/>
  <c r="E2366" i="7"/>
  <c r="I2365" i="7"/>
  <c r="E2365" i="7"/>
  <c r="I2364" i="7"/>
  <c r="E2364" i="7"/>
  <c r="I2363" i="7"/>
  <c r="E2363" i="7"/>
  <c r="I2362" i="7"/>
  <c r="E2362" i="7"/>
  <c r="I2361" i="7"/>
  <c r="E2361" i="7"/>
  <c r="I2360" i="7"/>
  <c r="E2360" i="7"/>
  <c r="I2359" i="7"/>
  <c r="E2359" i="7"/>
  <c r="I2358" i="7"/>
  <c r="E2358" i="7"/>
  <c r="I2357" i="7"/>
  <c r="E2357" i="7"/>
  <c r="I2356" i="7"/>
  <c r="E2356" i="7"/>
  <c r="I2355" i="7"/>
  <c r="E2355" i="7"/>
  <c r="I2354" i="7"/>
  <c r="E2354" i="7"/>
  <c r="I2353" i="7"/>
  <c r="E2353" i="7"/>
  <c r="I2352" i="7"/>
  <c r="E2352" i="7"/>
  <c r="I2351" i="7"/>
  <c r="E2351" i="7"/>
  <c r="I2350" i="7"/>
  <c r="E2350" i="7"/>
  <c r="I2349" i="7"/>
  <c r="E2349" i="7"/>
  <c r="I2348" i="7"/>
  <c r="E2348" i="7"/>
  <c r="I2347" i="7"/>
  <c r="E2347" i="7"/>
  <c r="I2346" i="7"/>
  <c r="E2346" i="7"/>
  <c r="I2345" i="7"/>
  <c r="E2345" i="7"/>
  <c r="I2344" i="7"/>
  <c r="E2344" i="7"/>
  <c r="I2343" i="7"/>
  <c r="E2343" i="7"/>
  <c r="I2342" i="7"/>
  <c r="E2342" i="7"/>
  <c r="I2341" i="7"/>
  <c r="E2341" i="7"/>
  <c r="I2340" i="7"/>
  <c r="E2340" i="7"/>
  <c r="I2339" i="7"/>
  <c r="E2339" i="7"/>
  <c r="I2338" i="7"/>
  <c r="E2338" i="7"/>
  <c r="I2337" i="7"/>
  <c r="E2337" i="7"/>
  <c r="I2336" i="7"/>
  <c r="E2336" i="7"/>
  <c r="I2335" i="7"/>
  <c r="E2335" i="7"/>
  <c r="I2334" i="7"/>
  <c r="E2334" i="7"/>
  <c r="I2333" i="7"/>
  <c r="E2333" i="7"/>
  <c r="I2332" i="7"/>
  <c r="E2332" i="7"/>
  <c r="I2331" i="7"/>
  <c r="E2331" i="7"/>
  <c r="I2330" i="7"/>
  <c r="E2330" i="7"/>
  <c r="I2329" i="7"/>
  <c r="E2329" i="7"/>
  <c r="I2328" i="7"/>
  <c r="E2328" i="7"/>
  <c r="I2327" i="7"/>
  <c r="E2327" i="7"/>
  <c r="I2326" i="7"/>
  <c r="E2326" i="7"/>
  <c r="I2325" i="7"/>
  <c r="E2325" i="7"/>
  <c r="I2324" i="7"/>
  <c r="E2324" i="7"/>
  <c r="I2323" i="7"/>
  <c r="E2323" i="7"/>
  <c r="I2322" i="7"/>
  <c r="E2322" i="7"/>
  <c r="I2321" i="7"/>
  <c r="E2321" i="7"/>
  <c r="I2320" i="7"/>
  <c r="E2320" i="7"/>
  <c r="I2319" i="7"/>
  <c r="E2319" i="7"/>
  <c r="I2318" i="7"/>
  <c r="E2318" i="7"/>
  <c r="I2317" i="7"/>
  <c r="E2317" i="7"/>
  <c r="I2316" i="7"/>
  <c r="E2316" i="7"/>
  <c r="I2315" i="7"/>
  <c r="E2315" i="7"/>
  <c r="I2314" i="7"/>
  <c r="E2314" i="7"/>
  <c r="I2313" i="7"/>
  <c r="E2313" i="7"/>
  <c r="I2312" i="7"/>
  <c r="E2312" i="7"/>
  <c r="I2311" i="7"/>
  <c r="E2311" i="7"/>
  <c r="I2310" i="7"/>
  <c r="E2310" i="7"/>
  <c r="I2309" i="7"/>
  <c r="E2309" i="7"/>
  <c r="I2308" i="7"/>
  <c r="E2308" i="7"/>
  <c r="I2307" i="7"/>
  <c r="E2307" i="7"/>
  <c r="I2306" i="7"/>
  <c r="E2306" i="7"/>
  <c r="I2305" i="7"/>
  <c r="E2305" i="7"/>
  <c r="I2304" i="7"/>
  <c r="E2304" i="7"/>
  <c r="I2303" i="7"/>
  <c r="E2303" i="7"/>
  <c r="I2302" i="7"/>
  <c r="E2302" i="7"/>
  <c r="I2301" i="7"/>
  <c r="E2301" i="7"/>
  <c r="I2300" i="7"/>
  <c r="E2300" i="7"/>
  <c r="I2299" i="7"/>
  <c r="E2299" i="7"/>
  <c r="I2298" i="7"/>
  <c r="E2298" i="7"/>
  <c r="I2297" i="7"/>
  <c r="E2297" i="7"/>
  <c r="I2296" i="7"/>
  <c r="E2296" i="7"/>
  <c r="I2295" i="7"/>
  <c r="E2295" i="7"/>
  <c r="I2294" i="7"/>
  <c r="E2294" i="7"/>
  <c r="I2293" i="7"/>
  <c r="E2293" i="7"/>
  <c r="I2292" i="7"/>
  <c r="E2292" i="7"/>
  <c r="I2291" i="7"/>
  <c r="E2291" i="7"/>
  <c r="I2290" i="7"/>
  <c r="E2290" i="7"/>
  <c r="I2289" i="7"/>
  <c r="E2289" i="7"/>
  <c r="I2288" i="7"/>
  <c r="E2288" i="7"/>
  <c r="I2287" i="7"/>
  <c r="E2287" i="7"/>
  <c r="I2286" i="7"/>
  <c r="E2286" i="7"/>
  <c r="I2285" i="7"/>
  <c r="E2285" i="7"/>
  <c r="I2284" i="7"/>
  <c r="E2284" i="7"/>
  <c r="I2283" i="7"/>
  <c r="E2283" i="7"/>
  <c r="I2282" i="7"/>
  <c r="E2282" i="7"/>
  <c r="I2281" i="7"/>
  <c r="E2281" i="7"/>
  <c r="I2280" i="7"/>
  <c r="E2280" i="7"/>
  <c r="I2279" i="7"/>
  <c r="E2279" i="7"/>
  <c r="I2278" i="7"/>
  <c r="E2278" i="7"/>
  <c r="I2277" i="7"/>
  <c r="E2277" i="7"/>
  <c r="I2276" i="7"/>
  <c r="E2276" i="7"/>
  <c r="I2275" i="7"/>
  <c r="E2275" i="7"/>
  <c r="I2274" i="7"/>
  <c r="E2274" i="7"/>
  <c r="I2273" i="7"/>
  <c r="E2273" i="7"/>
  <c r="I2272" i="7"/>
  <c r="E2272" i="7"/>
  <c r="I2271" i="7"/>
  <c r="E2271" i="7"/>
  <c r="I2270" i="7"/>
  <c r="E2270" i="7"/>
  <c r="I2269" i="7"/>
  <c r="E2269" i="7"/>
  <c r="I2268" i="7"/>
  <c r="E2268" i="7"/>
  <c r="I2267" i="7"/>
  <c r="E2267" i="7"/>
  <c r="I2266" i="7"/>
  <c r="E2266" i="7"/>
  <c r="I2265" i="7"/>
  <c r="E2265" i="7"/>
  <c r="I2264" i="7"/>
  <c r="E2264" i="7"/>
  <c r="I2263" i="7"/>
  <c r="E2263" i="7"/>
  <c r="I2262" i="7"/>
  <c r="E2262" i="7"/>
  <c r="I2261" i="7"/>
  <c r="E2261" i="7"/>
  <c r="I2260" i="7"/>
  <c r="E2260" i="7"/>
  <c r="I2259" i="7"/>
  <c r="E2259" i="7"/>
  <c r="I2258" i="7"/>
  <c r="E2258" i="7"/>
  <c r="I2257" i="7"/>
  <c r="E2257" i="7"/>
  <c r="I2256" i="7"/>
  <c r="E2256" i="7"/>
  <c r="I2255" i="7"/>
  <c r="E2255" i="7"/>
  <c r="I2254" i="7"/>
  <c r="E2254" i="7"/>
  <c r="I2253" i="7"/>
  <c r="E2253" i="7"/>
  <c r="I2252" i="7"/>
  <c r="E2252" i="7"/>
  <c r="I2251" i="7"/>
  <c r="E2251" i="7"/>
  <c r="I2250" i="7"/>
  <c r="E2250" i="7"/>
  <c r="I2249" i="7"/>
  <c r="E2249" i="7"/>
  <c r="I2248" i="7"/>
  <c r="E2248" i="7"/>
  <c r="I2247" i="7"/>
  <c r="E2247" i="7"/>
  <c r="I2246" i="7"/>
  <c r="E2246" i="7"/>
  <c r="I2245" i="7"/>
  <c r="E2245" i="7"/>
  <c r="I2244" i="7"/>
  <c r="E2244" i="7"/>
  <c r="I2243" i="7"/>
  <c r="E2243" i="7"/>
  <c r="I2242" i="7"/>
  <c r="E2242" i="7"/>
  <c r="I2241" i="7"/>
  <c r="E2241" i="7"/>
  <c r="I2240" i="7"/>
  <c r="E2240" i="7"/>
  <c r="I2239" i="7"/>
  <c r="E2239" i="7"/>
  <c r="I2238" i="7"/>
  <c r="E2238" i="7"/>
  <c r="I2237" i="7"/>
  <c r="E2237" i="7"/>
  <c r="I2236" i="7"/>
  <c r="E2236" i="7"/>
  <c r="I2235" i="7"/>
  <c r="E2235" i="7"/>
  <c r="I2234" i="7"/>
  <c r="E2234" i="7"/>
  <c r="I2233" i="7"/>
  <c r="E2233" i="7"/>
  <c r="I2232" i="7"/>
  <c r="E2232" i="7"/>
  <c r="I2231" i="7"/>
  <c r="E2231" i="7"/>
  <c r="I2230" i="7"/>
  <c r="E2230" i="7"/>
  <c r="I2229" i="7"/>
  <c r="E2229" i="7"/>
  <c r="I2228" i="7"/>
  <c r="E2228" i="7"/>
  <c r="I2227" i="7"/>
  <c r="E2227" i="7"/>
  <c r="I2226" i="7"/>
  <c r="E2226" i="7"/>
  <c r="I2225" i="7"/>
  <c r="E2225" i="7"/>
  <c r="I2224" i="7"/>
  <c r="E2224" i="7"/>
  <c r="I2223" i="7"/>
  <c r="E2223" i="7"/>
  <c r="I2222" i="7"/>
  <c r="E2222" i="7"/>
  <c r="I2221" i="7"/>
  <c r="E2221" i="7"/>
  <c r="I2220" i="7"/>
  <c r="E2220" i="7"/>
  <c r="I2219" i="7"/>
  <c r="E2219" i="7"/>
  <c r="I2218" i="7"/>
  <c r="E2218" i="7"/>
  <c r="I2217" i="7"/>
  <c r="E2217" i="7"/>
  <c r="I2216" i="7"/>
  <c r="E2216" i="7"/>
  <c r="I2215" i="7"/>
  <c r="E2215" i="7"/>
  <c r="I2214" i="7"/>
  <c r="E2214" i="7"/>
  <c r="I2213" i="7"/>
  <c r="E2213" i="7"/>
  <c r="I2212" i="7"/>
  <c r="E2212" i="7"/>
  <c r="I2211" i="7"/>
  <c r="E2211" i="7"/>
  <c r="I2210" i="7"/>
  <c r="E2210" i="7"/>
  <c r="I2209" i="7"/>
  <c r="E2209" i="7"/>
  <c r="I2208" i="7"/>
  <c r="E2208" i="7"/>
  <c r="I2207" i="7"/>
  <c r="E2207" i="7"/>
  <c r="I2206" i="7"/>
  <c r="E2206" i="7"/>
  <c r="I2205" i="7"/>
  <c r="E2205" i="7"/>
  <c r="I2204" i="7"/>
  <c r="E2204" i="7"/>
  <c r="I2203" i="7"/>
  <c r="E2203" i="7"/>
  <c r="I2202" i="7"/>
  <c r="E2202" i="7"/>
  <c r="I2201" i="7"/>
  <c r="E2201" i="7"/>
  <c r="I2200" i="7"/>
  <c r="E2200" i="7"/>
  <c r="I2199" i="7"/>
  <c r="E2199" i="7"/>
  <c r="I2198" i="7"/>
  <c r="E2198" i="7"/>
  <c r="I2197" i="7"/>
  <c r="E2197" i="7"/>
  <c r="I2196" i="7"/>
  <c r="E2196" i="7"/>
  <c r="I2195" i="7"/>
  <c r="E2195" i="7"/>
  <c r="I2194" i="7"/>
  <c r="E2194" i="7"/>
  <c r="I2193" i="7"/>
  <c r="E2193" i="7"/>
  <c r="I2192" i="7"/>
  <c r="E2192" i="7"/>
  <c r="I2191" i="7"/>
  <c r="E2191" i="7"/>
  <c r="I2190" i="7"/>
  <c r="E2190" i="7"/>
  <c r="I2189" i="7"/>
  <c r="E2189" i="7"/>
  <c r="I2188" i="7"/>
  <c r="E2188" i="7"/>
  <c r="I2187" i="7"/>
  <c r="E2187" i="7"/>
  <c r="I2186" i="7"/>
  <c r="E2186" i="7"/>
  <c r="I2185" i="7"/>
  <c r="E2185" i="7"/>
  <c r="I2184" i="7"/>
  <c r="E2184" i="7"/>
  <c r="I2183" i="7"/>
  <c r="E2183" i="7"/>
  <c r="I2182" i="7"/>
  <c r="E2182" i="7"/>
  <c r="I2181" i="7"/>
  <c r="E2181" i="7"/>
  <c r="I2180" i="7"/>
  <c r="E2180" i="7"/>
  <c r="I2179" i="7"/>
  <c r="E2179" i="7"/>
  <c r="I2178" i="7"/>
  <c r="E2178" i="7"/>
  <c r="I2177" i="7"/>
  <c r="E2177" i="7"/>
  <c r="I2176" i="7"/>
  <c r="E2176" i="7"/>
  <c r="I2175" i="7"/>
  <c r="E2175" i="7"/>
  <c r="I2174" i="7"/>
  <c r="E2174" i="7"/>
  <c r="I2173" i="7"/>
  <c r="E2173" i="7"/>
  <c r="I2172" i="7"/>
  <c r="E2172" i="7"/>
  <c r="I2171" i="7"/>
  <c r="E2171" i="7"/>
  <c r="I2170" i="7"/>
  <c r="E2170" i="7"/>
  <c r="I2169" i="7"/>
  <c r="E2169" i="7"/>
  <c r="I2168" i="7"/>
  <c r="E2168" i="7"/>
  <c r="I2167" i="7"/>
  <c r="E2167" i="7"/>
  <c r="I2166" i="7"/>
  <c r="E2166" i="7"/>
  <c r="I2165" i="7"/>
  <c r="E2165" i="7"/>
  <c r="I2164" i="7"/>
  <c r="E2164" i="7"/>
  <c r="I2163" i="7"/>
  <c r="E2163" i="7"/>
  <c r="I2162" i="7"/>
  <c r="E2162" i="7"/>
  <c r="I2161" i="7"/>
  <c r="E2161" i="7"/>
  <c r="I2160" i="7"/>
  <c r="E2160" i="7"/>
  <c r="I2159" i="7"/>
  <c r="E2159" i="7"/>
  <c r="I2158" i="7"/>
  <c r="E2158" i="7"/>
  <c r="I2157" i="7"/>
  <c r="E2157" i="7"/>
  <c r="I2156" i="7"/>
  <c r="E2156" i="7"/>
  <c r="I2155" i="7"/>
  <c r="E2155" i="7"/>
  <c r="I2154" i="7"/>
  <c r="E2154" i="7"/>
  <c r="I2153" i="7"/>
  <c r="E2153" i="7"/>
  <c r="I2152" i="7"/>
  <c r="E2152" i="7"/>
  <c r="I2151" i="7"/>
  <c r="E2151" i="7"/>
  <c r="I2150" i="7"/>
  <c r="E2150" i="7"/>
  <c r="I2149" i="7"/>
  <c r="E2149" i="7"/>
  <c r="I2148" i="7"/>
  <c r="E2148" i="7"/>
  <c r="I2147" i="7"/>
  <c r="E2147" i="7"/>
  <c r="I2146" i="7"/>
  <c r="E2146" i="7"/>
  <c r="I2145" i="7"/>
  <c r="E2145" i="7"/>
  <c r="I2144" i="7"/>
  <c r="E2144" i="7"/>
  <c r="I2143" i="7"/>
  <c r="E2143" i="7"/>
  <c r="I2142" i="7"/>
  <c r="E2142" i="7"/>
  <c r="I2141" i="7"/>
  <c r="E2141" i="7"/>
  <c r="I2140" i="7"/>
  <c r="E2140" i="7"/>
  <c r="I2139" i="7"/>
  <c r="E2139" i="7"/>
  <c r="I2138" i="7"/>
  <c r="E2138" i="7"/>
  <c r="I2137" i="7"/>
  <c r="E2137" i="7"/>
  <c r="I2136" i="7"/>
  <c r="E2136" i="7"/>
  <c r="I2135" i="7"/>
  <c r="E2135" i="7"/>
  <c r="I2134" i="7"/>
  <c r="E2134" i="7"/>
  <c r="I2133" i="7"/>
  <c r="E2133" i="7"/>
  <c r="I2132" i="7"/>
  <c r="E2132" i="7"/>
  <c r="I2131" i="7"/>
  <c r="E2131" i="7"/>
  <c r="I2130" i="7"/>
  <c r="E2130" i="7"/>
  <c r="I2129" i="7"/>
  <c r="E2129" i="7"/>
  <c r="I2128" i="7"/>
  <c r="E2128" i="7"/>
  <c r="I2127" i="7"/>
  <c r="E2127" i="7"/>
  <c r="I2126" i="7"/>
  <c r="E2126" i="7"/>
  <c r="I2125" i="7"/>
  <c r="E2125" i="7"/>
  <c r="I2124" i="7"/>
  <c r="E2124" i="7"/>
  <c r="I2123" i="7"/>
  <c r="E2123" i="7"/>
  <c r="I2122" i="7"/>
  <c r="E2122" i="7"/>
  <c r="I2121" i="7"/>
  <c r="E2121" i="7"/>
  <c r="I2120" i="7"/>
  <c r="E2120" i="7"/>
  <c r="I2119" i="7"/>
  <c r="E2119" i="7"/>
  <c r="I2118" i="7"/>
  <c r="E2118" i="7"/>
  <c r="I2117" i="7"/>
  <c r="E2117" i="7"/>
  <c r="I2116" i="7"/>
  <c r="E2116" i="7"/>
  <c r="I2115" i="7"/>
  <c r="E2115" i="7"/>
  <c r="I2114" i="7"/>
  <c r="E2114" i="7"/>
  <c r="I2113" i="7"/>
  <c r="E2113" i="7"/>
  <c r="I2112" i="7"/>
  <c r="E2112" i="7"/>
  <c r="I2111" i="7"/>
  <c r="E2111" i="7"/>
  <c r="I2110" i="7"/>
  <c r="E2110" i="7"/>
  <c r="I2109" i="7"/>
  <c r="E2109" i="7"/>
  <c r="I2108" i="7"/>
  <c r="E2108" i="7"/>
  <c r="I2107" i="7"/>
  <c r="E2107" i="7"/>
  <c r="I2106" i="7"/>
  <c r="E2106" i="7"/>
  <c r="I2105" i="7"/>
  <c r="E2105" i="7"/>
  <c r="I2104" i="7"/>
  <c r="E2104" i="7"/>
  <c r="I2103" i="7"/>
  <c r="E2103" i="7"/>
  <c r="I2102" i="7"/>
  <c r="E2102" i="7"/>
  <c r="I2101" i="7"/>
  <c r="E2101" i="7"/>
  <c r="I2100" i="7"/>
  <c r="E2100" i="7"/>
  <c r="I2099" i="7"/>
  <c r="E2099" i="7"/>
  <c r="I2098" i="7"/>
  <c r="E2098" i="7"/>
  <c r="I2097" i="7"/>
  <c r="E2097" i="7"/>
  <c r="I2096" i="7"/>
  <c r="E2096" i="7"/>
  <c r="I2095" i="7"/>
  <c r="E2095" i="7"/>
  <c r="I2094" i="7"/>
  <c r="E2094" i="7"/>
  <c r="I2093" i="7"/>
  <c r="E2093" i="7"/>
  <c r="I2092" i="7"/>
  <c r="E2092" i="7"/>
  <c r="I2091" i="7"/>
  <c r="E2091" i="7"/>
  <c r="I2090" i="7"/>
  <c r="E2090" i="7"/>
  <c r="I2089" i="7"/>
  <c r="E2089" i="7"/>
  <c r="I2088" i="7"/>
  <c r="E2088" i="7"/>
  <c r="I2087" i="7"/>
  <c r="E2087" i="7"/>
  <c r="I2086" i="7"/>
  <c r="E2086" i="7"/>
  <c r="I2085" i="7"/>
  <c r="E2085" i="7"/>
  <c r="I2084" i="7"/>
  <c r="E2084" i="7"/>
  <c r="I2083" i="7"/>
  <c r="E2083" i="7"/>
  <c r="I2082" i="7"/>
  <c r="E2082" i="7"/>
  <c r="I2081" i="7"/>
  <c r="E2081" i="7"/>
  <c r="I2080" i="7"/>
  <c r="E2080" i="7"/>
  <c r="I2079" i="7"/>
  <c r="E2079" i="7"/>
  <c r="I2078" i="7"/>
  <c r="E2078" i="7"/>
  <c r="I2077" i="7"/>
  <c r="E2077" i="7"/>
  <c r="I2076" i="7"/>
  <c r="E2076" i="7"/>
  <c r="I2075" i="7"/>
  <c r="E2075" i="7"/>
  <c r="I2074" i="7"/>
  <c r="E2074" i="7"/>
  <c r="I2073" i="7"/>
  <c r="E2073" i="7"/>
  <c r="I2072" i="7"/>
  <c r="E2072" i="7"/>
  <c r="I2071" i="7"/>
  <c r="E2071" i="7"/>
  <c r="I2070" i="7"/>
  <c r="E2070" i="7"/>
  <c r="I2069" i="7"/>
  <c r="E2069" i="7"/>
  <c r="I2068" i="7"/>
  <c r="E2068" i="7"/>
  <c r="I2067" i="7"/>
  <c r="E2067" i="7"/>
  <c r="I2066" i="7"/>
  <c r="E2066" i="7"/>
  <c r="I2065" i="7"/>
  <c r="E2065" i="7"/>
  <c r="I2064" i="7"/>
  <c r="E2064" i="7"/>
  <c r="I2063" i="7"/>
  <c r="E2063" i="7"/>
  <c r="I2062" i="7"/>
  <c r="E2062" i="7"/>
  <c r="I2061" i="7"/>
  <c r="E2061" i="7"/>
  <c r="I2060" i="7"/>
  <c r="E2060" i="7"/>
  <c r="I2059" i="7"/>
  <c r="E2059" i="7"/>
  <c r="I2058" i="7"/>
  <c r="E2058" i="7"/>
  <c r="I2057" i="7"/>
  <c r="E2057" i="7"/>
  <c r="I2056" i="7"/>
  <c r="E2056" i="7"/>
  <c r="I2055" i="7"/>
  <c r="E2055" i="7"/>
  <c r="I2054" i="7"/>
  <c r="E2054" i="7"/>
  <c r="I2053" i="7"/>
  <c r="E2053" i="7"/>
  <c r="I2052" i="7"/>
  <c r="E2052" i="7"/>
  <c r="I2051" i="7"/>
  <c r="E2051" i="7"/>
  <c r="I2050" i="7"/>
  <c r="E2050" i="7"/>
  <c r="I2049" i="7"/>
  <c r="E2049" i="7"/>
  <c r="I2048" i="7"/>
  <c r="E2048" i="7"/>
  <c r="I2047" i="7"/>
  <c r="E2047" i="7"/>
  <c r="I2046" i="7"/>
  <c r="E2046" i="7"/>
  <c r="I2045" i="7"/>
  <c r="E2045" i="7"/>
  <c r="I2044" i="7"/>
  <c r="E2044" i="7"/>
  <c r="I2043" i="7"/>
  <c r="E2043" i="7"/>
  <c r="I2042" i="7"/>
  <c r="E2042" i="7"/>
  <c r="I2041" i="7"/>
  <c r="E2041" i="7"/>
  <c r="I2040" i="7"/>
  <c r="E2040" i="7"/>
  <c r="I2039" i="7"/>
  <c r="E2039" i="7"/>
  <c r="I2038" i="7"/>
  <c r="E2038" i="7"/>
  <c r="I2037" i="7"/>
  <c r="E2037" i="7"/>
  <c r="I2036" i="7"/>
  <c r="E2036" i="7"/>
  <c r="I2035" i="7"/>
  <c r="E2035" i="7"/>
  <c r="I2034" i="7"/>
  <c r="E2034" i="7"/>
  <c r="I2033" i="7"/>
  <c r="E2033" i="7"/>
  <c r="I2032" i="7"/>
  <c r="E2032" i="7"/>
  <c r="I2031" i="7"/>
  <c r="E2031" i="7"/>
  <c r="I2030" i="7"/>
  <c r="E2030" i="7"/>
  <c r="I2029" i="7"/>
  <c r="E2029" i="7"/>
  <c r="I2028" i="7"/>
  <c r="E2028" i="7"/>
  <c r="I2027" i="7"/>
  <c r="E2027" i="7"/>
  <c r="I2026" i="7"/>
  <c r="E2026" i="7"/>
  <c r="I2025" i="7"/>
  <c r="E2025" i="7"/>
  <c r="I2024" i="7"/>
  <c r="E2024" i="7"/>
  <c r="I2023" i="7"/>
  <c r="E2023" i="7"/>
  <c r="I2022" i="7"/>
  <c r="E2022" i="7"/>
  <c r="I2021" i="7"/>
  <c r="E2021" i="7"/>
  <c r="I2020" i="7"/>
  <c r="E2020" i="7"/>
  <c r="I2019" i="7"/>
  <c r="E2019" i="7"/>
  <c r="I2018" i="7"/>
  <c r="E2018" i="7"/>
  <c r="I2017" i="7"/>
  <c r="E2017" i="7"/>
  <c r="I2016" i="7"/>
  <c r="E2016" i="7"/>
  <c r="I2015" i="7"/>
  <c r="E2015" i="7"/>
  <c r="I2014" i="7"/>
  <c r="E2014" i="7"/>
  <c r="I2013" i="7"/>
  <c r="E2013" i="7"/>
  <c r="I2012" i="7"/>
  <c r="E2012" i="7"/>
  <c r="I2011" i="7"/>
  <c r="E2011" i="7"/>
  <c r="I2010" i="7"/>
  <c r="E2010" i="7"/>
  <c r="I2009" i="7"/>
  <c r="E2009" i="7"/>
  <c r="I2008" i="7"/>
  <c r="E2008" i="7"/>
  <c r="I2007" i="7"/>
  <c r="E2007" i="7"/>
  <c r="I2006" i="7"/>
  <c r="E2006" i="7"/>
  <c r="I2005" i="7"/>
  <c r="E2005" i="7"/>
  <c r="I2004" i="7"/>
  <c r="E2004" i="7"/>
  <c r="I2003" i="7"/>
  <c r="E2003" i="7"/>
  <c r="I2002" i="7"/>
  <c r="E2002" i="7"/>
  <c r="I2001" i="7"/>
  <c r="E2001" i="7"/>
  <c r="I2000" i="7"/>
  <c r="E2000" i="7"/>
  <c r="I1999" i="7"/>
  <c r="E1999" i="7"/>
  <c r="I1998" i="7"/>
  <c r="E1998" i="7"/>
  <c r="I1997" i="7"/>
  <c r="E1997" i="7"/>
  <c r="I1996" i="7"/>
  <c r="E1996" i="7"/>
  <c r="I1995" i="7"/>
  <c r="E1995" i="7"/>
  <c r="I1994" i="7"/>
  <c r="E1994" i="7"/>
  <c r="I1993" i="7"/>
  <c r="E1993" i="7"/>
  <c r="I1992" i="7"/>
  <c r="E1992" i="7"/>
  <c r="I1991" i="7"/>
  <c r="E1991" i="7"/>
  <c r="I1990" i="7"/>
  <c r="E1990" i="7"/>
  <c r="I1989" i="7"/>
  <c r="E1989" i="7"/>
  <c r="I1988" i="7"/>
  <c r="E1988" i="7"/>
  <c r="I1987" i="7"/>
  <c r="E1987" i="7"/>
  <c r="I1986" i="7"/>
  <c r="E1986" i="7"/>
  <c r="I1985" i="7"/>
  <c r="E1985" i="7"/>
  <c r="I1984" i="7"/>
  <c r="E1984" i="7"/>
  <c r="I1983" i="7"/>
  <c r="E1983" i="7"/>
  <c r="I1982" i="7"/>
  <c r="E1982" i="7"/>
  <c r="I1981" i="7"/>
  <c r="E1981" i="7"/>
  <c r="I1980" i="7"/>
  <c r="E1980" i="7"/>
  <c r="I1979" i="7"/>
  <c r="E1979" i="7"/>
  <c r="I1978" i="7"/>
  <c r="E1978" i="7"/>
  <c r="I1977" i="7"/>
  <c r="E1977" i="7"/>
  <c r="I1976" i="7"/>
  <c r="E1976" i="7"/>
  <c r="I1975" i="7"/>
  <c r="E1975" i="7"/>
  <c r="I1974" i="7"/>
  <c r="E1974" i="7"/>
  <c r="I1973" i="7"/>
  <c r="E1973" i="7"/>
  <c r="I1972" i="7"/>
  <c r="E1972" i="7"/>
  <c r="I1971" i="7"/>
  <c r="E1971" i="7"/>
  <c r="I1970" i="7"/>
  <c r="E1970" i="7"/>
  <c r="I1969" i="7"/>
  <c r="E1969" i="7"/>
  <c r="I1968" i="7"/>
  <c r="E1968" i="7"/>
  <c r="I1967" i="7"/>
  <c r="E1967" i="7"/>
  <c r="I1966" i="7"/>
  <c r="E1966" i="7"/>
  <c r="I1965" i="7"/>
  <c r="E1965" i="7"/>
  <c r="I1964" i="7"/>
  <c r="E1964" i="7"/>
  <c r="I1963" i="7"/>
  <c r="E1963" i="7"/>
  <c r="I1962" i="7"/>
  <c r="E1962" i="7"/>
  <c r="I1961" i="7"/>
  <c r="E1961" i="7"/>
  <c r="I1960" i="7"/>
  <c r="E1960" i="7"/>
  <c r="I1959" i="7"/>
  <c r="E1959" i="7"/>
  <c r="I1958" i="7"/>
  <c r="E1958" i="7"/>
  <c r="I1957" i="7"/>
  <c r="E1957" i="7"/>
  <c r="I1956" i="7"/>
  <c r="E1956" i="7"/>
  <c r="I1955" i="7"/>
  <c r="E1955" i="7"/>
  <c r="I1954" i="7"/>
  <c r="E1954" i="7"/>
  <c r="I1953" i="7"/>
  <c r="E1953" i="7"/>
  <c r="I1952" i="7"/>
  <c r="E1952" i="7"/>
  <c r="I1951" i="7"/>
  <c r="E1951" i="7"/>
  <c r="I1950" i="7"/>
  <c r="E1950" i="7"/>
  <c r="I1949" i="7"/>
  <c r="E1949" i="7"/>
  <c r="I1948" i="7"/>
  <c r="E1948" i="7"/>
  <c r="I1947" i="7"/>
  <c r="E1947" i="7"/>
  <c r="I1946" i="7"/>
  <c r="E1946" i="7"/>
  <c r="I1945" i="7"/>
  <c r="E1945" i="7"/>
  <c r="I1944" i="7"/>
  <c r="E1944" i="7"/>
  <c r="I1943" i="7"/>
  <c r="E1943" i="7"/>
  <c r="I1942" i="7"/>
  <c r="E1942" i="7"/>
  <c r="I1941" i="7"/>
  <c r="E1941" i="7"/>
  <c r="I1940" i="7"/>
  <c r="E1940" i="7"/>
  <c r="I1939" i="7"/>
  <c r="E1939" i="7"/>
  <c r="I1938" i="7"/>
  <c r="E1938" i="7"/>
  <c r="I1937" i="7"/>
  <c r="E1937" i="7"/>
  <c r="I1936" i="7"/>
  <c r="E1936" i="7"/>
  <c r="I1935" i="7"/>
  <c r="E1935" i="7"/>
  <c r="I1934" i="7"/>
  <c r="E1934" i="7"/>
  <c r="I1933" i="7"/>
  <c r="E1933" i="7"/>
  <c r="I1932" i="7"/>
  <c r="E1932" i="7"/>
  <c r="I1931" i="7"/>
  <c r="E1931" i="7"/>
  <c r="I1930" i="7"/>
  <c r="E1930" i="7"/>
  <c r="I1929" i="7"/>
  <c r="E1929" i="7"/>
  <c r="I1928" i="7"/>
  <c r="E1928" i="7"/>
  <c r="I1927" i="7"/>
  <c r="E1927" i="7"/>
  <c r="I1926" i="7"/>
  <c r="E1926" i="7"/>
  <c r="I1925" i="7"/>
  <c r="E1925" i="7"/>
  <c r="I1924" i="7"/>
  <c r="E1924" i="7"/>
  <c r="I1923" i="7"/>
  <c r="E1923" i="7"/>
  <c r="I1922" i="7"/>
  <c r="E1922" i="7"/>
  <c r="I1921" i="7"/>
  <c r="E1921" i="7"/>
  <c r="I1920" i="7"/>
  <c r="E1920" i="7"/>
  <c r="I1919" i="7"/>
  <c r="E1919" i="7"/>
  <c r="I1918" i="7"/>
  <c r="E1918" i="7"/>
  <c r="I1917" i="7"/>
  <c r="E1917" i="7"/>
  <c r="I1916" i="7"/>
  <c r="E1916" i="7"/>
  <c r="I1915" i="7"/>
  <c r="E1915" i="7"/>
  <c r="I1914" i="7"/>
  <c r="E1914" i="7"/>
  <c r="I1913" i="7"/>
  <c r="E1913" i="7"/>
  <c r="I1912" i="7"/>
  <c r="E1912" i="7"/>
  <c r="I1911" i="7"/>
  <c r="E1911" i="7"/>
  <c r="I1910" i="7"/>
  <c r="E1910" i="7"/>
  <c r="I1909" i="7"/>
  <c r="E1909" i="7"/>
  <c r="I1908" i="7"/>
  <c r="E1908" i="7"/>
  <c r="I1907" i="7"/>
  <c r="E1907" i="7"/>
  <c r="I1906" i="7"/>
  <c r="E1906" i="7"/>
  <c r="I1905" i="7"/>
  <c r="E1905" i="7"/>
  <c r="I1904" i="7"/>
  <c r="E1904" i="7"/>
  <c r="I1903" i="7"/>
  <c r="E1903" i="7"/>
  <c r="I1902" i="7"/>
  <c r="E1902" i="7"/>
  <c r="I1901" i="7"/>
  <c r="E1901" i="7"/>
  <c r="I1900" i="7"/>
  <c r="E1900" i="7"/>
  <c r="I1899" i="7"/>
  <c r="E1899" i="7"/>
  <c r="I1898" i="7"/>
  <c r="E1898" i="7"/>
  <c r="I1897" i="7"/>
  <c r="E1897" i="7"/>
  <c r="I1896" i="7"/>
  <c r="E1896" i="7"/>
  <c r="I1895" i="7"/>
  <c r="E1895" i="7"/>
  <c r="I1894" i="7"/>
  <c r="E1894" i="7"/>
  <c r="I1893" i="7"/>
  <c r="E1893" i="7"/>
  <c r="I1892" i="7"/>
  <c r="E1892" i="7"/>
  <c r="I1891" i="7"/>
  <c r="E1891" i="7"/>
  <c r="I1890" i="7"/>
  <c r="E1890" i="7"/>
  <c r="I1889" i="7"/>
  <c r="E1889" i="7"/>
  <c r="I1888" i="7"/>
  <c r="E1888" i="7"/>
  <c r="I1887" i="7"/>
  <c r="E1887" i="7"/>
  <c r="I1886" i="7"/>
  <c r="E1886" i="7"/>
  <c r="I1885" i="7"/>
  <c r="E1885" i="7"/>
  <c r="I1884" i="7"/>
  <c r="E1884" i="7"/>
  <c r="I1883" i="7"/>
  <c r="E1883" i="7"/>
  <c r="I1882" i="7"/>
  <c r="E1882" i="7"/>
  <c r="I1881" i="7"/>
  <c r="E1881" i="7"/>
  <c r="I1880" i="7"/>
  <c r="E1880" i="7"/>
  <c r="I1879" i="7"/>
  <c r="E1879" i="7"/>
  <c r="I1878" i="7"/>
  <c r="E1878" i="7"/>
  <c r="I1877" i="7"/>
  <c r="E1877" i="7"/>
  <c r="I1876" i="7"/>
  <c r="E1876" i="7"/>
  <c r="I1875" i="7"/>
  <c r="E1875" i="7"/>
  <c r="I1874" i="7"/>
  <c r="E1874" i="7"/>
  <c r="I1873" i="7"/>
  <c r="E1873" i="7"/>
  <c r="I1872" i="7"/>
  <c r="E1872" i="7"/>
  <c r="I1871" i="7"/>
  <c r="E1871" i="7"/>
  <c r="I1870" i="7"/>
  <c r="E1870" i="7"/>
  <c r="I1869" i="7"/>
  <c r="E1869" i="7"/>
  <c r="I1868" i="7"/>
  <c r="E1868" i="7"/>
  <c r="I1867" i="7"/>
  <c r="E1867" i="7"/>
  <c r="I1866" i="7"/>
  <c r="E1866" i="7"/>
  <c r="I1865" i="7"/>
  <c r="E1865" i="7"/>
  <c r="I1864" i="7"/>
  <c r="E1864" i="7"/>
  <c r="I1863" i="7"/>
  <c r="E1863" i="7"/>
  <c r="I1862" i="7"/>
  <c r="E1862" i="7"/>
  <c r="I1861" i="7"/>
  <c r="E1861" i="7"/>
  <c r="I1860" i="7"/>
  <c r="E1860" i="7"/>
  <c r="I1859" i="7"/>
  <c r="E1859" i="7"/>
  <c r="I1858" i="7"/>
  <c r="E1858" i="7"/>
  <c r="I1857" i="7"/>
  <c r="E1857" i="7"/>
  <c r="I1856" i="7"/>
  <c r="E1856" i="7"/>
  <c r="I1855" i="7"/>
  <c r="E1855" i="7"/>
  <c r="I1854" i="7"/>
  <c r="E1854" i="7"/>
  <c r="I1853" i="7"/>
  <c r="E1853" i="7"/>
  <c r="I1852" i="7"/>
  <c r="E1852" i="7"/>
  <c r="I1851" i="7"/>
  <c r="E1851" i="7"/>
  <c r="I1850" i="7"/>
  <c r="E1850" i="7"/>
  <c r="I1849" i="7"/>
  <c r="E1849" i="7"/>
  <c r="I1848" i="7"/>
  <c r="E1848" i="7"/>
  <c r="I1847" i="7"/>
  <c r="E1847" i="7"/>
  <c r="I1846" i="7"/>
  <c r="E1846" i="7"/>
  <c r="I1845" i="7"/>
  <c r="E1845" i="7"/>
  <c r="I1844" i="7"/>
  <c r="E1844" i="7"/>
  <c r="I1843" i="7"/>
  <c r="E1843" i="7"/>
  <c r="I1842" i="7"/>
  <c r="E1842" i="7"/>
  <c r="I1841" i="7"/>
  <c r="E1841" i="7"/>
  <c r="I1840" i="7"/>
  <c r="E1840" i="7"/>
  <c r="I1839" i="7"/>
  <c r="E1839" i="7"/>
  <c r="I1838" i="7"/>
  <c r="E1838" i="7"/>
  <c r="I1837" i="7"/>
  <c r="E1837" i="7"/>
  <c r="I1836" i="7"/>
  <c r="E1836" i="7"/>
  <c r="I1835" i="7"/>
  <c r="E1835" i="7"/>
  <c r="I1834" i="7"/>
  <c r="E1834" i="7"/>
  <c r="I1833" i="7"/>
  <c r="E1833" i="7"/>
  <c r="I1832" i="7"/>
  <c r="E1832" i="7"/>
  <c r="I1831" i="7"/>
  <c r="E1831" i="7"/>
  <c r="I1830" i="7"/>
  <c r="E1830" i="7"/>
  <c r="I1829" i="7"/>
  <c r="E1829" i="7"/>
  <c r="I1828" i="7"/>
  <c r="E1828" i="7"/>
  <c r="I1827" i="7"/>
  <c r="E1827" i="7"/>
  <c r="I1826" i="7"/>
  <c r="E1826" i="7"/>
  <c r="I1825" i="7"/>
  <c r="E1825" i="7"/>
  <c r="I1824" i="7"/>
  <c r="E1824" i="7"/>
  <c r="I1823" i="7"/>
  <c r="E1823" i="7"/>
  <c r="I1822" i="7"/>
  <c r="E1822" i="7"/>
  <c r="I1821" i="7"/>
  <c r="E1821" i="7"/>
  <c r="I1820" i="7"/>
  <c r="E1820" i="7"/>
  <c r="I1819" i="7"/>
  <c r="E1819" i="7"/>
  <c r="I1818" i="7"/>
  <c r="E1818" i="7"/>
  <c r="I1817" i="7"/>
  <c r="E1817" i="7"/>
  <c r="I1816" i="7"/>
  <c r="E1816" i="7"/>
  <c r="I1815" i="7"/>
  <c r="E1815" i="7"/>
  <c r="I1814" i="7"/>
  <c r="E1814" i="7"/>
  <c r="I1813" i="7"/>
  <c r="E1813" i="7"/>
  <c r="I1812" i="7"/>
  <c r="E1812" i="7"/>
  <c r="I1811" i="7"/>
  <c r="E1811" i="7"/>
  <c r="I1810" i="7"/>
  <c r="E1810" i="7"/>
  <c r="I1809" i="7"/>
  <c r="E1809" i="7"/>
  <c r="I1808" i="7"/>
  <c r="E1808" i="7"/>
  <c r="I1807" i="7"/>
  <c r="E1807" i="7"/>
  <c r="I1806" i="7"/>
  <c r="E1806" i="7"/>
  <c r="I1805" i="7"/>
  <c r="E1805" i="7"/>
  <c r="I1804" i="7"/>
  <c r="E1804" i="7"/>
  <c r="I1803" i="7"/>
  <c r="E1803" i="7"/>
  <c r="I1802" i="7"/>
  <c r="E1802" i="7"/>
  <c r="I1801" i="7"/>
  <c r="E1801" i="7"/>
  <c r="I1800" i="7"/>
  <c r="E1800" i="7"/>
  <c r="I1799" i="7"/>
  <c r="E1799" i="7"/>
  <c r="I1798" i="7"/>
  <c r="E1798" i="7"/>
  <c r="I1797" i="7"/>
  <c r="E1797" i="7"/>
  <c r="I1796" i="7"/>
  <c r="E1796" i="7"/>
  <c r="I1795" i="7"/>
  <c r="E1795" i="7"/>
  <c r="I1794" i="7"/>
  <c r="E1794" i="7"/>
  <c r="I1793" i="7"/>
  <c r="E1793" i="7"/>
  <c r="I1792" i="7"/>
  <c r="E1792" i="7"/>
  <c r="I1791" i="7"/>
  <c r="E1791" i="7"/>
  <c r="I1790" i="7"/>
  <c r="E1790" i="7"/>
  <c r="I1789" i="7"/>
  <c r="E1789" i="7"/>
  <c r="I1788" i="7"/>
  <c r="E1788" i="7"/>
  <c r="I1787" i="7"/>
  <c r="E1787" i="7"/>
  <c r="I1786" i="7"/>
  <c r="E1786" i="7"/>
  <c r="I1785" i="7"/>
  <c r="E1785" i="7"/>
  <c r="I1784" i="7"/>
  <c r="E1784" i="7"/>
  <c r="I1783" i="7"/>
  <c r="E1783" i="7"/>
  <c r="I1782" i="7"/>
  <c r="E1782" i="7"/>
  <c r="I1781" i="7"/>
  <c r="E1781" i="7"/>
  <c r="I1780" i="7"/>
  <c r="E1780" i="7"/>
  <c r="I1779" i="7"/>
  <c r="E1779" i="7"/>
  <c r="I1778" i="7"/>
  <c r="E1778" i="7"/>
  <c r="I1777" i="7"/>
  <c r="E1777" i="7"/>
  <c r="I1776" i="7"/>
  <c r="E1776" i="7"/>
  <c r="I1775" i="7"/>
  <c r="E1775" i="7"/>
  <c r="I1774" i="7"/>
  <c r="E1774" i="7"/>
  <c r="I1773" i="7"/>
  <c r="E1773" i="7"/>
  <c r="I1772" i="7"/>
  <c r="E1772" i="7"/>
  <c r="I1771" i="7"/>
  <c r="E1771" i="7"/>
  <c r="I1770" i="7"/>
  <c r="E1770" i="7"/>
  <c r="I1769" i="7"/>
  <c r="E1769" i="7"/>
  <c r="I1768" i="7"/>
  <c r="E1768" i="7"/>
  <c r="I1767" i="7"/>
  <c r="E1767" i="7"/>
  <c r="I1766" i="7"/>
  <c r="E1766" i="7"/>
  <c r="I1765" i="7"/>
  <c r="E1765" i="7"/>
  <c r="I1764" i="7"/>
  <c r="E1764" i="7"/>
  <c r="I1763" i="7"/>
  <c r="E1763" i="7"/>
  <c r="I1762" i="7"/>
  <c r="E1762" i="7"/>
  <c r="I1761" i="7"/>
  <c r="E1761" i="7"/>
  <c r="I1760" i="7"/>
  <c r="E1760" i="7"/>
  <c r="I1759" i="7"/>
  <c r="E1759" i="7"/>
  <c r="I1758" i="7"/>
  <c r="E1758" i="7"/>
  <c r="I1757" i="7"/>
  <c r="E1757" i="7"/>
  <c r="I1756" i="7"/>
  <c r="E1756" i="7"/>
  <c r="I1755" i="7"/>
  <c r="E1755" i="7"/>
  <c r="I1754" i="7"/>
  <c r="E1754" i="7"/>
  <c r="I1753" i="7"/>
  <c r="E1753" i="7"/>
  <c r="I1752" i="7"/>
  <c r="E1752" i="7"/>
  <c r="I1751" i="7"/>
  <c r="E1751" i="7"/>
  <c r="I1750" i="7"/>
  <c r="E1750" i="7"/>
  <c r="I1749" i="7"/>
  <c r="E1749" i="7"/>
  <c r="I1748" i="7"/>
  <c r="E1748" i="7"/>
  <c r="I1747" i="7"/>
  <c r="E1747" i="7"/>
  <c r="I1746" i="7"/>
  <c r="E1746" i="7"/>
  <c r="I1745" i="7"/>
  <c r="E1745" i="7"/>
  <c r="I1744" i="7"/>
  <c r="E1744" i="7"/>
  <c r="I1743" i="7"/>
  <c r="E1743" i="7"/>
  <c r="I1742" i="7"/>
  <c r="E1742" i="7"/>
  <c r="I1741" i="7"/>
  <c r="E1741" i="7"/>
  <c r="I1740" i="7"/>
  <c r="E1740" i="7"/>
  <c r="I1739" i="7"/>
  <c r="E1739" i="7"/>
  <c r="I1738" i="7"/>
  <c r="E1738" i="7"/>
  <c r="I1737" i="7"/>
  <c r="E1737" i="7"/>
  <c r="I1736" i="7"/>
  <c r="E1736" i="7"/>
  <c r="I1735" i="7"/>
  <c r="E1735" i="7"/>
  <c r="I1734" i="7"/>
  <c r="E1734" i="7"/>
  <c r="I1733" i="7"/>
  <c r="E1733" i="7"/>
  <c r="I1732" i="7"/>
  <c r="E1732" i="7"/>
  <c r="I1731" i="7"/>
  <c r="E1731" i="7"/>
  <c r="I1730" i="7"/>
  <c r="E1730" i="7"/>
  <c r="I1729" i="7"/>
  <c r="E1729" i="7"/>
  <c r="I1728" i="7"/>
  <c r="E1728" i="7"/>
  <c r="I1727" i="7"/>
  <c r="E1727" i="7"/>
  <c r="I1726" i="7"/>
  <c r="E1726" i="7"/>
  <c r="I1725" i="7"/>
  <c r="E1725" i="7"/>
  <c r="I1724" i="7"/>
  <c r="E1724" i="7"/>
  <c r="I1723" i="7"/>
  <c r="E1723" i="7"/>
  <c r="I1722" i="7"/>
  <c r="E1722" i="7"/>
  <c r="I1721" i="7"/>
  <c r="E1721" i="7"/>
  <c r="I1720" i="7"/>
  <c r="E1720" i="7"/>
  <c r="I1719" i="7"/>
  <c r="E1719" i="7"/>
  <c r="I1718" i="7"/>
  <c r="E1718" i="7"/>
  <c r="I1717" i="7"/>
  <c r="E1717" i="7"/>
  <c r="I1716" i="7"/>
  <c r="E1716" i="7"/>
  <c r="I1715" i="7"/>
  <c r="E1715" i="7"/>
  <c r="I1714" i="7"/>
  <c r="E1714" i="7"/>
  <c r="I1713" i="7"/>
  <c r="E1713" i="7"/>
  <c r="I1712" i="7"/>
  <c r="E1712" i="7"/>
  <c r="I1711" i="7"/>
  <c r="E1711" i="7"/>
  <c r="I1710" i="7"/>
  <c r="E1710" i="7"/>
  <c r="I1709" i="7"/>
  <c r="E1709" i="7"/>
  <c r="I1708" i="7"/>
  <c r="E1708" i="7"/>
  <c r="I1707" i="7"/>
  <c r="E1707" i="7"/>
  <c r="I1706" i="7"/>
  <c r="E1706" i="7"/>
  <c r="I1705" i="7"/>
  <c r="E1705" i="7"/>
  <c r="I1704" i="7"/>
  <c r="E1704" i="7"/>
  <c r="I1703" i="7"/>
  <c r="E1703" i="7"/>
  <c r="I1702" i="7"/>
  <c r="E1702" i="7"/>
  <c r="I1701" i="7"/>
  <c r="E1701" i="7"/>
  <c r="I1700" i="7"/>
  <c r="E1700" i="7"/>
  <c r="I1699" i="7"/>
  <c r="E1699" i="7"/>
  <c r="I1698" i="7"/>
  <c r="E1698" i="7"/>
  <c r="I1697" i="7"/>
  <c r="E1697" i="7"/>
  <c r="I1696" i="7"/>
  <c r="E1696" i="7"/>
  <c r="I1695" i="7"/>
  <c r="E1695" i="7"/>
  <c r="I1694" i="7"/>
  <c r="E1694" i="7"/>
  <c r="I1693" i="7"/>
  <c r="E1693" i="7"/>
  <c r="I1692" i="7"/>
  <c r="E1692" i="7"/>
  <c r="I1691" i="7"/>
  <c r="E1691" i="7"/>
  <c r="I1690" i="7"/>
  <c r="E1690" i="7"/>
  <c r="I1689" i="7"/>
  <c r="E1689" i="7"/>
  <c r="I1688" i="7"/>
  <c r="E1688" i="7"/>
  <c r="I1687" i="7"/>
  <c r="E1687" i="7"/>
  <c r="I1686" i="7"/>
  <c r="E1686" i="7"/>
  <c r="I1685" i="7"/>
  <c r="E1685" i="7"/>
  <c r="I1684" i="7"/>
  <c r="E1684" i="7"/>
  <c r="I1683" i="7"/>
  <c r="E1683" i="7"/>
  <c r="I1682" i="7"/>
  <c r="E1682" i="7"/>
  <c r="I1681" i="7"/>
  <c r="E1681" i="7"/>
  <c r="I1680" i="7"/>
  <c r="E1680" i="7"/>
  <c r="I1679" i="7"/>
  <c r="E1679" i="7"/>
  <c r="I1678" i="7"/>
  <c r="E1678" i="7"/>
  <c r="I1677" i="7"/>
  <c r="E1677" i="7"/>
  <c r="I1676" i="7"/>
  <c r="E1676" i="7"/>
  <c r="I1675" i="7"/>
  <c r="E1675" i="7"/>
  <c r="I1674" i="7"/>
  <c r="E1674" i="7"/>
  <c r="I1673" i="7"/>
  <c r="E1673" i="7"/>
  <c r="I1672" i="7"/>
  <c r="E1672" i="7"/>
  <c r="I1671" i="7"/>
  <c r="E1671" i="7"/>
  <c r="I1670" i="7"/>
  <c r="E1670" i="7"/>
  <c r="I1669" i="7"/>
  <c r="E1669" i="7"/>
  <c r="I1668" i="7"/>
  <c r="E1668" i="7"/>
  <c r="I1667" i="7"/>
  <c r="E1667" i="7"/>
  <c r="I1666" i="7"/>
  <c r="E1666" i="7"/>
  <c r="I1665" i="7"/>
  <c r="E1665" i="7"/>
  <c r="I1664" i="7"/>
  <c r="E1664" i="7"/>
  <c r="I1663" i="7"/>
  <c r="E1663" i="7"/>
  <c r="I1662" i="7"/>
  <c r="E1662" i="7"/>
  <c r="I1661" i="7"/>
  <c r="E1661" i="7"/>
  <c r="I1660" i="7"/>
  <c r="E1660" i="7"/>
  <c r="I1659" i="7"/>
  <c r="E1659" i="7"/>
  <c r="I1658" i="7"/>
  <c r="E1658" i="7"/>
  <c r="I1657" i="7"/>
  <c r="E1657" i="7"/>
  <c r="I1656" i="7"/>
  <c r="E1656" i="7"/>
  <c r="I1655" i="7"/>
  <c r="E1655" i="7"/>
  <c r="I1654" i="7"/>
  <c r="E1654" i="7"/>
  <c r="I1653" i="7"/>
  <c r="E1653" i="7"/>
  <c r="I1652" i="7"/>
  <c r="E1652" i="7"/>
  <c r="I1651" i="7"/>
  <c r="E1651" i="7"/>
  <c r="I1650" i="7"/>
  <c r="E1650" i="7"/>
  <c r="I1649" i="7"/>
  <c r="E1649" i="7"/>
  <c r="I1648" i="7"/>
  <c r="E1648" i="7"/>
  <c r="I1647" i="7"/>
  <c r="E1647" i="7"/>
  <c r="I1646" i="7"/>
  <c r="E1646" i="7"/>
  <c r="I1645" i="7"/>
  <c r="E1645" i="7"/>
  <c r="I1644" i="7"/>
  <c r="E1644" i="7"/>
  <c r="I1643" i="7"/>
  <c r="E1643" i="7"/>
  <c r="I1642" i="7"/>
  <c r="E1642" i="7"/>
  <c r="I1641" i="7"/>
  <c r="E1641" i="7"/>
  <c r="I1640" i="7"/>
  <c r="E1640" i="7"/>
  <c r="I1639" i="7"/>
  <c r="E1639" i="7"/>
  <c r="I1638" i="7"/>
  <c r="E1638" i="7"/>
  <c r="I1637" i="7"/>
  <c r="E1637" i="7"/>
  <c r="I1636" i="7"/>
  <c r="E1636" i="7"/>
  <c r="I1635" i="7"/>
  <c r="E1635" i="7"/>
  <c r="I1634" i="7"/>
  <c r="E1634" i="7"/>
  <c r="I1633" i="7"/>
  <c r="E1633" i="7"/>
  <c r="I1632" i="7"/>
  <c r="E1632" i="7"/>
  <c r="I1631" i="7"/>
  <c r="E1631" i="7"/>
  <c r="I1630" i="7"/>
  <c r="E1630" i="7"/>
  <c r="I1629" i="7"/>
  <c r="E1629" i="7"/>
  <c r="I1628" i="7"/>
  <c r="E1628" i="7"/>
  <c r="I1627" i="7"/>
  <c r="E1627" i="7"/>
  <c r="I1626" i="7"/>
  <c r="E1626" i="7"/>
  <c r="I1625" i="7"/>
  <c r="E1625" i="7"/>
  <c r="I1624" i="7"/>
  <c r="E1624" i="7"/>
  <c r="I1623" i="7"/>
  <c r="E1623" i="7"/>
  <c r="I1622" i="7"/>
  <c r="E1622" i="7"/>
  <c r="I1621" i="7"/>
  <c r="E1621" i="7"/>
  <c r="I1620" i="7"/>
  <c r="E1620" i="7"/>
  <c r="I1619" i="7"/>
  <c r="E1619" i="7"/>
  <c r="I1618" i="7"/>
  <c r="E1618" i="7"/>
  <c r="I1617" i="7"/>
  <c r="E1617" i="7"/>
  <c r="I1616" i="7"/>
  <c r="E1616" i="7"/>
  <c r="I1615" i="7"/>
  <c r="E1615" i="7"/>
  <c r="I1614" i="7"/>
  <c r="E1614" i="7"/>
  <c r="I1613" i="7"/>
  <c r="E1613" i="7"/>
  <c r="I1612" i="7"/>
  <c r="E1612" i="7"/>
  <c r="I1611" i="7"/>
  <c r="E1611" i="7"/>
  <c r="I1610" i="7"/>
  <c r="E1610" i="7"/>
  <c r="I1609" i="7"/>
  <c r="E1609" i="7"/>
  <c r="I1608" i="7"/>
  <c r="E1608" i="7"/>
  <c r="I1607" i="7"/>
  <c r="E1607" i="7"/>
  <c r="I1606" i="7"/>
  <c r="E1606" i="7"/>
  <c r="I1605" i="7"/>
  <c r="E1605" i="7"/>
  <c r="I1604" i="7"/>
  <c r="E1604" i="7"/>
  <c r="I1603" i="7"/>
  <c r="E1603" i="7"/>
  <c r="I1602" i="7"/>
  <c r="E1602" i="7"/>
  <c r="I1601" i="7"/>
  <c r="E1601" i="7"/>
  <c r="I1600" i="7"/>
  <c r="E1600" i="7"/>
  <c r="I1599" i="7"/>
  <c r="E1599" i="7"/>
  <c r="I1598" i="7"/>
  <c r="E1598" i="7"/>
  <c r="I1597" i="7"/>
  <c r="E1597" i="7"/>
  <c r="I1596" i="7"/>
  <c r="E1596" i="7"/>
  <c r="I1595" i="7"/>
  <c r="E1595" i="7"/>
  <c r="I1594" i="7"/>
  <c r="E1594" i="7"/>
  <c r="I1593" i="7"/>
  <c r="E1593" i="7"/>
  <c r="I1592" i="7"/>
  <c r="E1592" i="7"/>
  <c r="I1591" i="7"/>
  <c r="E1591" i="7"/>
  <c r="I1590" i="7"/>
  <c r="E1590" i="7"/>
  <c r="I1589" i="7"/>
  <c r="E1589" i="7"/>
  <c r="I1588" i="7"/>
  <c r="E1588" i="7"/>
  <c r="I1587" i="7"/>
  <c r="E1587" i="7"/>
  <c r="I1586" i="7"/>
  <c r="E1586" i="7"/>
  <c r="I1585" i="7"/>
  <c r="E1585" i="7"/>
  <c r="I1584" i="7"/>
  <c r="E1584" i="7"/>
  <c r="I1583" i="7"/>
  <c r="E1583" i="7"/>
  <c r="I1582" i="7"/>
  <c r="E1582" i="7"/>
  <c r="I1581" i="7"/>
  <c r="E1581" i="7"/>
  <c r="I1580" i="7"/>
  <c r="E1580" i="7"/>
  <c r="I1579" i="7"/>
  <c r="E1579" i="7"/>
  <c r="I1578" i="7"/>
  <c r="E1578" i="7"/>
  <c r="I1577" i="7"/>
  <c r="E1577" i="7"/>
  <c r="I1576" i="7"/>
  <c r="E1576" i="7"/>
  <c r="I1575" i="7"/>
  <c r="E1575" i="7"/>
  <c r="I1574" i="7"/>
  <c r="E1574" i="7"/>
  <c r="I1573" i="7"/>
  <c r="E1573" i="7"/>
  <c r="I1572" i="7"/>
  <c r="E1572" i="7"/>
  <c r="I1571" i="7"/>
  <c r="E1571" i="7"/>
  <c r="I1570" i="7"/>
  <c r="E1570" i="7"/>
  <c r="I1569" i="7"/>
  <c r="E1569" i="7"/>
  <c r="I1568" i="7"/>
  <c r="E1568" i="7"/>
  <c r="I1567" i="7"/>
  <c r="E1567" i="7"/>
  <c r="I1566" i="7"/>
  <c r="E1566" i="7"/>
  <c r="I1565" i="7"/>
  <c r="E1565" i="7"/>
  <c r="I1564" i="7"/>
  <c r="E1564" i="7"/>
  <c r="I1563" i="7"/>
  <c r="E1563" i="7"/>
  <c r="I1562" i="7"/>
  <c r="E1562" i="7"/>
  <c r="I1561" i="7"/>
  <c r="E1561" i="7"/>
  <c r="I1560" i="7"/>
  <c r="E1560" i="7"/>
  <c r="I1559" i="7"/>
  <c r="E1559" i="7"/>
  <c r="I1558" i="7"/>
  <c r="E1558" i="7"/>
  <c r="I1557" i="7"/>
  <c r="E1557" i="7"/>
  <c r="I1556" i="7"/>
  <c r="E1556" i="7"/>
  <c r="I1555" i="7"/>
  <c r="E1555" i="7"/>
  <c r="I1554" i="7"/>
  <c r="E1554" i="7"/>
  <c r="I1553" i="7"/>
  <c r="E1553" i="7"/>
  <c r="I1552" i="7"/>
  <c r="E1552" i="7"/>
  <c r="I1551" i="7"/>
  <c r="E1551" i="7"/>
  <c r="I1550" i="7"/>
  <c r="E1550" i="7"/>
  <c r="I1549" i="7"/>
  <c r="E1549" i="7"/>
  <c r="I1548" i="7"/>
  <c r="E1548" i="7"/>
  <c r="I1547" i="7"/>
  <c r="E1547" i="7"/>
  <c r="I1546" i="7"/>
  <c r="E1546" i="7"/>
  <c r="I1545" i="7"/>
  <c r="E1545" i="7"/>
  <c r="I1544" i="7"/>
  <c r="E1544" i="7"/>
  <c r="I1543" i="7"/>
  <c r="E1543" i="7"/>
  <c r="I1542" i="7"/>
  <c r="E1542" i="7"/>
  <c r="I1541" i="7"/>
  <c r="E1541" i="7"/>
  <c r="I1540" i="7"/>
  <c r="E1540" i="7"/>
  <c r="I1539" i="7"/>
  <c r="E1539" i="7"/>
  <c r="I1538" i="7"/>
  <c r="E1538" i="7"/>
  <c r="I1537" i="7"/>
  <c r="E1537" i="7"/>
  <c r="I1536" i="7"/>
  <c r="E1536" i="7"/>
  <c r="I1535" i="7"/>
  <c r="E1535" i="7"/>
  <c r="I1534" i="7"/>
  <c r="E1534" i="7"/>
  <c r="I1533" i="7"/>
  <c r="E1533" i="7"/>
  <c r="I1532" i="7"/>
  <c r="E1532" i="7"/>
  <c r="I1531" i="7"/>
  <c r="E1531" i="7"/>
  <c r="I1530" i="7"/>
  <c r="E1530" i="7"/>
  <c r="I1529" i="7"/>
  <c r="E1529" i="7"/>
  <c r="I1528" i="7"/>
  <c r="E1528" i="7"/>
  <c r="I1527" i="7"/>
  <c r="E1527" i="7"/>
  <c r="I1526" i="7"/>
  <c r="E1526" i="7"/>
  <c r="I1525" i="7"/>
  <c r="E1525" i="7"/>
  <c r="I1524" i="7"/>
  <c r="E1524" i="7"/>
  <c r="I1523" i="7"/>
  <c r="E1523" i="7"/>
  <c r="I1522" i="7"/>
  <c r="E1522" i="7"/>
  <c r="I1521" i="7"/>
  <c r="E1521" i="7"/>
  <c r="I1520" i="7"/>
  <c r="E1520" i="7"/>
  <c r="I1519" i="7"/>
  <c r="E1519" i="7"/>
  <c r="I1518" i="7"/>
  <c r="E1518" i="7"/>
  <c r="I1517" i="7"/>
  <c r="E1517" i="7"/>
  <c r="I1516" i="7"/>
  <c r="E1516" i="7"/>
  <c r="I1515" i="7"/>
  <c r="E1515" i="7"/>
  <c r="I1514" i="7"/>
  <c r="E1514" i="7"/>
  <c r="I1513" i="7"/>
  <c r="E1513" i="7"/>
  <c r="I1512" i="7"/>
  <c r="E1512" i="7"/>
  <c r="I1511" i="7"/>
  <c r="E1511" i="7"/>
  <c r="I1510" i="7"/>
  <c r="E1510" i="7"/>
  <c r="I1509" i="7"/>
  <c r="E1509" i="7"/>
  <c r="I1508" i="7"/>
  <c r="E1508" i="7"/>
  <c r="I1507" i="7"/>
  <c r="E1507" i="7"/>
  <c r="I1506" i="7"/>
  <c r="E1506" i="7"/>
  <c r="I1505" i="7"/>
  <c r="E1505" i="7"/>
  <c r="I1504" i="7"/>
  <c r="E1504" i="7"/>
  <c r="I1503" i="7"/>
  <c r="E1503" i="7"/>
  <c r="I1502" i="7"/>
  <c r="E1502" i="7"/>
  <c r="I1501" i="7"/>
  <c r="E1501" i="7"/>
  <c r="I1500" i="7"/>
  <c r="E1500" i="7"/>
  <c r="I1499" i="7"/>
  <c r="E1499" i="7"/>
  <c r="I1498" i="7"/>
  <c r="E1498" i="7"/>
  <c r="I1497" i="7"/>
  <c r="E1497" i="7"/>
  <c r="I1496" i="7"/>
  <c r="E1496" i="7"/>
  <c r="I1495" i="7"/>
  <c r="E1495" i="7"/>
  <c r="I1494" i="7"/>
  <c r="E1494" i="7"/>
  <c r="I1493" i="7"/>
  <c r="E1493" i="7"/>
  <c r="I1492" i="7"/>
  <c r="E1492" i="7"/>
  <c r="I1491" i="7"/>
  <c r="E1491" i="7"/>
  <c r="I1490" i="7"/>
  <c r="E1490" i="7"/>
  <c r="I1489" i="7"/>
  <c r="E1489" i="7"/>
  <c r="I1488" i="7"/>
  <c r="E1488" i="7"/>
  <c r="I1487" i="7"/>
  <c r="E1487" i="7"/>
  <c r="I1486" i="7"/>
  <c r="E1486" i="7"/>
  <c r="I1485" i="7"/>
  <c r="E1485" i="7"/>
  <c r="I1484" i="7"/>
  <c r="E1484" i="7"/>
  <c r="I1483" i="7"/>
  <c r="E1483" i="7"/>
  <c r="I1482" i="7"/>
  <c r="E1482" i="7"/>
  <c r="I1481" i="7"/>
  <c r="E1481" i="7"/>
  <c r="I1480" i="7"/>
  <c r="E1480" i="7"/>
  <c r="I1479" i="7"/>
  <c r="E1479" i="7"/>
  <c r="I1478" i="7"/>
  <c r="E1478" i="7"/>
  <c r="I1477" i="7"/>
  <c r="E1477" i="7"/>
  <c r="I1476" i="7"/>
  <c r="E1476" i="7"/>
  <c r="I1475" i="7"/>
  <c r="E1475" i="7"/>
  <c r="I1474" i="7"/>
  <c r="E1474" i="7"/>
  <c r="I1473" i="7"/>
  <c r="E1473" i="7"/>
  <c r="I1472" i="7"/>
  <c r="E1472" i="7"/>
  <c r="I1471" i="7"/>
  <c r="E1471" i="7"/>
  <c r="I1470" i="7"/>
  <c r="E1470" i="7"/>
  <c r="I1469" i="7"/>
  <c r="E1469" i="7"/>
  <c r="I1468" i="7"/>
  <c r="E1468" i="7"/>
  <c r="I1467" i="7"/>
  <c r="E1467" i="7"/>
  <c r="I1466" i="7"/>
  <c r="E1466" i="7"/>
  <c r="I1465" i="7"/>
  <c r="E1465" i="7"/>
  <c r="I1464" i="7"/>
  <c r="E1464" i="7"/>
  <c r="I1463" i="7"/>
  <c r="E1463" i="7"/>
  <c r="I1462" i="7"/>
  <c r="E1462" i="7"/>
  <c r="I1461" i="7"/>
  <c r="E1461" i="7"/>
  <c r="I1460" i="7"/>
  <c r="E1460" i="7"/>
  <c r="I1459" i="7"/>
  <c r="E1459" i="7"/>
  <c r="I1458" i="7"/>
  <c r="E1458" i="7"/>
  <c r="I1457" i="7"/>
  <c r="E1457" i="7"/>
  <c r="I1456" i="7"/>
  <c r="E1456" i="7"/>
  <c r="I1455" i="7"/>
  <c r="E1455" i="7"/>
  <c r="I1454" i="7"/>
  <c r="E1454" i="7"/>
  <c r="I1453" i="7"/>
  <c r="E1453" i="7"/>
  <c r="I1452" i="7"/>
  <c r="E1452" i="7"/>
  <c r="I1451" i="7"/>
  <c r="E1451" i="7"/>
  <c r="I1450" i="7"/>
  <c r="E1450" i="7"/>
  <c r="I1449" i="7"/>
  <c r="E1449" i="7"/>
  <c r="I1448" i="7"/>
  <c r="E1448" i="7"/>
  <c r="I1447" i="7"/>
  <c r="E1447" i="7"/>
  <c r="I1446" i="7"/>
  <c r="E1446" i="7"/>
  <c r="I1445" i="7"/>
  <c r="E1445" i="7"/>
  <c r="I1444" i="7"/>
  <c r="E1444" i="7"/>
  <c r="I1443" i="7"/>
  <c r="E1443" i="7"/>
  <c r="I1442" i="7"/>
  <c r="E1442" i="7"/>
  <c r="I1441" i="7"/>
  <c r="E1441" i="7"/>
  <c r="I1440" i="7"/>
  <c r="E1440" i="7"/>
  <c r="I1439" i="7"/>
  <c r="E1439" i="7"/>
  <c r="I1438" i="7"/>
  <c r="E1438" i="7"/>
  <c r="I1437" i="7"/>
  <c r="E1437" i="7"/>
  <c r="I1436" i="7"/>
  <c r="E1436" i="7"/>
  <c r="I1435" i="7"/>
  <c r="E1435" i="7"/>
  <c r="I1434" i="7"/>
  <c r="E1434" i="7"/>
  <c r="I1433" i="7"/>
  <c r="E1433" i="7"/>
  <c r="I1432" i="7"/>
  <c r="E1432" i="7"/>
  <c r="I1431" i="7"/>
  <c r="E1431" i="7"/>
  <c r="I1430" i="7"/>
  <c r="E1430" i="7"/>
  <c r="I1429" i="7"/>
  <c r="E1429" i="7"/>
  <c r="I1428" i="7"/>
  <c r="E1428" i="7"/>
  <c r="I1427" i="7"/>
  <c r="E1427" i="7"/>
  <c r="I1426" i="7"/>
  <c r="E1426" i="7"/>
  <c r="I1425" i="7"/>
  <c r="E1425" i="7"/>
  <c r="I1424" i="7"/>
  <c r="E1424" i="7"/>
  <c r="I1423" i="7"/>
  <c r="E1423" i="7"/>
  <c r="I1422" i="7"/>
  <c r="E1422" i="7"/>
  <c r="I1421" i="7"/>
  <c r="E1421" i="7"/>
  <c r="I1420" i="7"/>
  <c r="E1420" i="7"/>
  <c r="I1419" i="7"/>
  <c r="E1419" i="7"/>
  <c r="I1418" i="7"/>
  <c r="E1418" i="7"/>
  <c r="I1417" i="7"/>
  <c r="E1417" i="7"/>
  <c r="I1416" i="7"/>
  <c r="E1416" i="7"/>
  <c r="I1415" i="7"/>
  <c r="E1415" i="7"/>
  <c r="I1414" i="7"/>
  <c r="E1414" i="7"/>
  <c r="I1413" i="7"/>
  <c r="E1413" i="7"/>
  <c r="I1412" i="7"/>
  <c r="E1412" i="7"/>
  <c r="I1411" i="7"/>
  <c r="E1411" i="7"/>
  <c r="I1410" i="7"/>
  <c r="E1410" i="7"/>
  <c r="I1409" i="7"/>
  <c r="E1409" i="7"/>
  <c r="I1408" i="7"/>
  <c r="E1408" i="7"/>
  <c r="I1407" i="7"/>
  <c r="E1407" i="7"/>
  <c r="I1406" i="7"/>
  <c r="E1406" i="7"/>
  <c r="I1405" i="7"/>
  <c r="E1405" i="7"/>
  <c r="I1404" i="7"/>
  <c r="E1404" i="7"/>
  <c r="I1403" i="7"/>
  <c r="E1403" i="7"/>
  <c r="I1402" i="7"/>
  <c r="E1402" i="7"/>
  <c r="I1401" i="7"/>
  <c r="E1401" i="7"/>
  <c r="I1400" i="7"/>
  <c r="E1400" i="7"/>
  <c r="I1399" i="7"/>
  <c r="E1399" i="7"/>
  <c r="I1398" i="7"/>
  <c r="E1398" i="7"/>
  <c r="I1397" i="7"/>
  <c r="E1397" i="7"/>
  <c r="I1396" i="7"/>
  <c r="E1396" i="7"/>
  <c r="I1395" i="7"/>
  <c r="E1395" i="7"/>
  <c r="I1394" i="7"/>
  <c r="E1394" i="7"/>
  <c r="I1393" i="7"/>
  <c r="E1393" i="7"/>
  <c r="I1392" i="7"/>
  <c r="E1392" i="7"/>
  <c r="I1391" i="7"/>
  <c r="E1391" i="7"/>
  <c r="I1390" i="7"/>
  <c r="E1390" i="7"/>
  <c r="I1389" i="7"/>
  <c r="E1389" i="7"/>
  <c r="I1388" i="7"/>
  <c r="E1388" i="7"/>
  <c r="I1387" i="7"/>
  <c r="E1387" i="7"/>
  <c r="I1386" i="7"/>
  <c r="E1386" i="7"/>
  <c r="I1385" i="7"/>
  <c r="E1385" i="7"/>
  <c r="I1384" i="7"/>
  <c r="E1384" i="7"/>
  <c r="I1383" i="7"/>
  <c r="E1383" i="7"/>
  <c r="I1382" i="7"/>
  <c r="E1382" i="7"/>
  <c r="I1381" i="7"/>
  <c r="E1381" i="7"/>
  <c r="I1380" i="7"/>
  <c r="E1380" i="7"/>
  <c r="I1379" i="7"/>
  <c r="E1379" i="7"/>
  <c r="I1378" i="7"/>
  <c r="E1378" i="7"/>
  <c r="I1377" i="7"/>
  <c r="E1377" i="7"/>
  <c r="I1376" i="7"/>
  <c r="E1376" i="7"/>
  <c r="I1375" i="7"/>
  <c r="E1375" i="7"/>
  <c r="I1374" i="7"/>
  <c r="E1374" i="7"/>
  <c r="I1373" i="7"/>
  <c r="E1373" i="7"/>
  <c r="I1372" i="7"/>
  <c r="E1372" i="7"/>
  <c r="I1371" i="7"/>
  <c r="E1371" i="7"/>
  <c r="I1370" i="7"/>
  <c r="E1370" i="7"/>
  <c r="I1369" i="7"/>
  <c r="E1369" i="7"/>
  <c r="I1368" i="7"/>
  <c r="E1368" i="7"/>
  <c r="I1367" i="7"/>
  <c r="E1367" i="7"/>
  <c r="I1366" i="7"/>
  <c r="E1366" i="7"/>
  <c r="I1365" i="7"/>
  <c r="E1365" i="7"/>
  <c r="I1364" i="7"/>
  <c r="E1364" i="7"/>
  <c r="I1363" i="7"/>
  <c r="E1363" i="7"/>
  <c r="I1362" i="7"/>
  <c r="E1362" i="7"/>
  <c r="I1361" i="7"/>
  <c r="E1361" i="7"/>
  <c r="I1360" i="7"/>
  <c r="E1360" i="7"/>
  <c r="I1359" i="7"/>
  <c r="E1359" i="7"/>
  <c r="I1358" i="7"/>
  <c r="E1358" i="7"/>
  <c r="I1357" i="7"/>
  <c r="E1357" i="7"/>
  <c r="I1356" i="7"/>
  <c r="E1356" i="7"/>
  <c r="I1355" i="7"/>
  <c r="E1355" i="7"/>
  <c r="I1354" i="7"/>
  <c r="E1354" i="7"/>
  <c r="I1353" i="7"/>
  <c r="E1353" i="7"/>
  <c r="I1352" i="7"/>
  <c r="E1352" i="7"/>
  <c r="I1351" i="7"/>
  <c r="E1351" i="7"/>
  <c r="I1350" i="7"/>
  <c r="E1350" i="7"/>
  <c r="I1349" i="7"/>
  <c r="E1349" i="7"/>
  <c r="I1348" i="7"/>
  <c r="E1348" i="7"/>
  <c r="I1347" i="7"/>
  <c r="E1347" i="7"/>
  <c r="I1346" i="7"/>
  <c r="E1346" i="7"/>
  <c r="I1345" i="7"/>
  <c r="E1345" i="7"/>
  <c r="I1344" i="7"/>
  <c r="E1344" i="7"/>
  <c r="I1343" i="7"/>
  <c r="E1343" i="7"/>
  <c r="I1342" i="7"/>
  <c r="E1342" i="7"/>
  <c r="I1341" i="7"/>
  <c r="E1341" i="7"/>
  <c r="I1340" i="7"/>
  <c r="E1340" i="7"/>
  <c r="I1339" i="7"/>
  <c r="E1339" i="7"/>
  <c r="I1338" i="7"/>
  <c r="E1338" i="7"/>
  <c r="I1337" i="7"/>
  <c r="E1337" i="7"/>
  <c r="I1336" i="7"/>
  <c r="E1336" i="7"/>
  <c r="I1335" i="7"/>
  <c r="E1335" i="7"/>
  <c r="I1334" i="7"/>
  <c r="E1334" i="7"/>
  <c r="I1333" i="7"/>
  <c r="E1333" i="7"/>
  <c r="I1332" i="7"/>
  <c r="E1332" i="7"/>
  <c r="I1331" i="7"/>
  <c r="E1331" i="7"/>
  <c r="I1330" i="7"/>
  <c r="E1330" i="7"/>
  <c r="I1329" i="7"/>
  <c r="E1329" i="7"/>
  <c r="I1328" i="7"/>
  <c r="E1328" i="7"/>
  <c r="I1327" i="7"/>
  <c r="E1327" i="7"/>
  <c r="I1326" i="7"/>
  <c r="E1326" i="7"/>
  <c r="I1325" i="7"/>
  <c r="E1325" i="7"/>
  <c r="I1324" i="7"/>
  <c r="E1324" i="7"/>
  <c r="I1323" i="7"/>
  <c r="E1323" i="7"/>
  <c r="I1322" i="7"/>
  <c r="E1322" i="7"/>
  <c r="I1321" i="7"/>
  <c r="E1321" i="7"/>
  <c r="I1320" i="7"/>
  <c r="E1320" i="7"/>
  <c r="I1319" i="7"/>
  <c r="E1319" i="7"/>
  <c r="I1318" i="7"/>
  <c r="E1318" i="7"/>
  <c r="I1317" i="7"/>
  <c r="E1317" i="7"/>
  <c r="I1316" i="7"/>
  <c r="E1316" i="7"/>
  <c r="I1315" i="7"/>
  <c r="E1315" i="7"/>
  <c r="I1314" i="7"/>
  <c r="E1314" i="7"/>
  <c r="I1313" i="7"/>
  <c r="E1313" i="7"/>
  <c r="I1312" i="7"/>
  <c r="E1312" i="7"/>
  <c r="I1311" i="7"/>
  <c r="E1311" i="7"/>
  <c r="I1310" i="7"/>
  <c r="E1310" i="7"/>
  <c r="I1309" i="7"/>
  <c r="E1309" i="7"/>
  <c r="I1308" i="7"/>
  <c r="E1308" i="7"/>
  <c r="I1307" i="7"/>
  <c r="E1307" i="7"/>
  <c r="I1306" i="7"/>
  <c r="E1306" i="7"/>
  <c r="I1305" i="7"/>
  <c r="E1305" i="7"/>
  <c r="I1304" i="7"/>
  <c r="E1304" i="7"/>
  <c r="I1303" i="7"/>
  <c r="E1303" i="7"/>
  <c r="I1302" i="7"/>
  <c r="E1302" i="7"/>
  <c r="I1301" i="7"/>
  <c r="E1301" i="7"/>
  <c r="I1300" i="7"/>
  <c r="E1300" i="7"/>
  <c r="I1299" i="7"/>
  <c r="E1299" i="7"/>
  <c r="I1298" i="7"/>
  <c r="E1298" i="7"/>
  <c r="I1297" i="7"/>
  <c r="E1297" i="7"/>
  <c r="I1296" i="7"/>
  <c r="E1296" i="7"/>
  <c r="I1295" i="7"/>
  <c r="E1295" i="7"/>
  <c r="I1294" i="7"/>
  <c r="E1294" i="7"/>
  <c r="I1293" i="7"/>
  <c r="E1293" i="7"/>
  <c r="I1292" i="7"/>
  <c r="E1292" i="7"/>
  <c r="I1291" i="7"/>
  <c r="E1291" i="7"/>
  <c r="I1290" i="7"/>
  <c r="E1290" i="7"/>
  <c r="I1289" i="7"/>
  <c r="E1289" i="7"/>
  <c r="I1288" i="7"/>
  <c r="E1288" i="7"/>
  <c r="I1287" i="7"/>
  <c r="E1287" i="7"/>
  <c r="I1286" i="7"/>
  <c r="E1286" i="7"/>
  <c r="I1285" i="7"/>
  <c r="E1285" i="7"/>
  <c r="I1284" i="7"/>
  <c r="E1284" i="7"/>
  <c r="I1283" i="7"/>
  <c r="E1283" i="7"/>
  <c r="I1282" i="7"/>
  <c r="E1282" i="7"/>
  <c r="I1281" i="7"/>
  <c r="E1281" i="7"/>
  <c r="I1280" i="7"/>
  <c r="E1280" i="7"/>
  <c r="I1279" i="7"/>
  <c r="E1279" i="7"/>
  <c r="I1278" i="7"/>
  <c r="E1278" i="7"/>
  <c r="I1277" i="7"/>
  <c r="E1277" i="7"/>
  <c r="I1276" i="7"/>
  <c r="E1276" i="7"/>
  <c r="I1275" i="7"/>
  <c r="E1275" i="7"/>
  <c r="I1274" i="7"/>
  <c r="E1274" i="7"/>
  <c r="I1273" i="7"/>
  <c r="E1273" i="7"/>
  <c r="I1272" i="7"/>
  <c r="E1272" i="7"/>
  <c r="I1271" i="7"/>
  <c r="E1271" i="7"/>
  <c r="I1270" i="7"/>
  <c r="E1270" i="7"/>
  <c r="I1269" i="7"/>
  <c r="E1269" i="7"/>
  <c r="I1268" i="7"/>
  <c r="E1268" i="7"/>
  <c r="I1267" i="7"/>
  <c r="E1267" i="7"/>
  <c r="I1266" i="7"/>
  <c r="E1266" i="7"/>
  <c r="I1265" i="7"/>
  <c r="E1265" i="7"/>
  <c r="I1264" i="7"/>
  <c r="E1264" i="7"/>
  <c r="I1263" i="7"/>
  <c r="E1263" i="7"/>
  <c r="I1262" i="7"/>
  <c r="E1262" i="7"/>
  <c r="I1261" i="7"/>
  <c r="E1261" i="7"/>
  <c r="I1260" i="7"/>
  <c r="E1260" i="7"/>
  <c r="I1259" i="7"/>
  <c r="E1259" i="7"/>
  <c r="I1258" i="7"/>
  <c r="E1258" i="7"/>
  <c r="I1257" i="7"/>
  <c r="E1257" i="7"/>
  <c r="I1256" i="7"/>
  <c r="E1256" i="7"/>
  <c r="I1255" i="7"/>
  <c r="E1255" i="7"/>
  <c r="I1254" i="7"/>
  <c r="E1254" i="7"/>
  <c r="I1253" i="7"/>
  <c r="E1253" i="7"/>
  <c r="I1252" i="7"/>
  <c r="E1252" i="7"/>
  <c r="I1251" i="7"/>
  <c r="E1251" i="7"/>
  <c r="I1250" i="7"/>
  <c r="E1250" i="7"/>
  <c r="I1249" i="7"/>
  <c r="E1249" i="7"/>
  <c r="I1248" i="7"/>
  <c r="E1248" i="7"/>
  <c r="I1247" i="7"/>
  <c r="E1247" i="7"/>
  <c r="I1246" i="7"/>
  <c r="E1246" i="7"/>
  <c r="I1245" i="7"/>
  <c r="E1245" i="7"/>
  <c r="I1244" i="7"/>
  <c r="E1244" i="7"/>
  <c r="I1243" i="7"/>
  <c r="E1243" i="7"/>
  <c r="I1242" i="7"/>
  <c r="E1242" i="7"/>
  <c r="I1241" i="7"/>
  <c r="E1241" i="7"/>
  <c r="I1240" i="7"/>
  <c r="E1240" i="7"/>
  <c r="I1239" i="7"/>
  <c r="E1239" i="7"/>
  <c r="I1238" i="7"/>
  <c r="E1238" i="7"/>
  <c r="I1237" i="7"/>
  <c r="E1237" i="7"/>
  <c r="I1236" i="7"/>
  <c r="E1236" i="7"/>
  <c r="I1235" i="7"/>
  <c r="E1235" i="7"/>
  <c r="I1234" i="7"/>
  <c r="E1234" i="7"/>
  <c r="I1233" i="7"/>
  <c r="E1233" i="7"/>
  <c r="I1232" i="7"/>
  <c r="E1232" i="7"/>
  <c r="I1231" i="7"/>
  <c r="E1231" i="7"/>
  <c r="I1230" i="7"/>
  <c r="E1230" i="7"/>
  <c r="I1229" i="7"/>
  <c r="E1229" i="7"/>
  <c r="I1228" i="7"/>
  <c r="E1228" i="7"/>
  <c r="I1227" i="7"/>
  <c r="E1227" i="7"/>
  <c r="I1226" i="7"/>
  <c r="E1226" i="7"/>
  <c r="I1225" i="7"/>
  <c r="E1225" i="7"/>
  <c r="I1224" i="7"/>
  <c r="E1224" i="7"/>
  <c r="I1223" i="7"/>
  <c r="E1223" i="7"/>
  <c r="I1222" i="7"/>
  <c r="E1222" i="7"/>
  <c r="I1221" i="7"/>
  <c r="E1221" i="7"/>
  <c r="I1220" i="7"/>
  <c r="E1220" i="7"/>
  <c r="I1219" i="7"/>
  <c r="E1219" i="7"/>
  <c r="I1218" i="7"/>
  <c r="E1218" i="7"/>
  <c r="I1217" i="7"/>
  <c r="E1217" i="7"/>
  <c r="I1216" i="7"/>
  <c r="E1216" i="7"/>
  <c r="I1215" i="7"/>
  <c r="E1215" i="7"/>
  <c r="I1214" i="7"/>
  <c r="E1214" i="7"/>
  <c r="I1213" i="7"/>
  <c r="E1213" i="7"/>
  <c r="I1212" i="7"/>
  <c r="E1212" i="7"/>
  <c r="I1211" i="7"/>
  <c r="E1211" i="7"/>
  <c r="I1210" i="7"/>
  <c r="E1210" i="7"/>
  <c r="I1209" i="7"/>
  <c r="E1209" i="7"/>
  <c r="I1208" i="7"/>
  <c r="E1208" i="7"/>
  <c r="I1207" i="7"/>
  <c r="E1207" i="7"/>
  <c r="I1206" i="7"/>
  <c r="E1206" i="7"/>
  <c r="I1205" i="7"/>
  <c r="E1205" i="7"/>
  <c r="I1204" i="7"/>
  <c r="E1204" i="7"/>
  <c r="I1203" i="7"/>
  <c r="E1203" i="7"/>
  <c r="I1202" i="7"/>
  <c r="E1202" i="7"/>
  <c r="I1201" i="7"/>
  <c r="E1201" i="7"/>
  <c r="I1200" i="7"/>
  <c r="E1200" i="7"/>
  <c r="I1199" i="7"/>
  <c r="E1199" i="7"/>
  <c r="I1198" i="7"/>
  <c r="E1198" i="7"/>
  <c r="I1197" i="7"/>
  <c r="E1197" i="7"/>
  <c r="I1196" i="7"/>
  <c r="E1196" i="7"/>
  <c r="I1195" i="7"/>
  <c r="E1195" i="7"/>
  <c r="I1194" i="7"/>
  <c r="E1194" i="7"/>
  <c r="I1193" i="7"/>
  <c r="E1193" i="7"/>
  <c r="I1192" i="7"/>
  <c r="E1192" i="7"/>
  <c r="I1191" i="7"/>
  <c r="E1191" i="7"/>
  <c r="I1190" i="7"/>
  <c r="E1190" i="7"/>
  <c r="I1189" i="7"/>
  <c r="E1189" i="7"/>
  <c r="I1188" i="7"/>
  <c r="E1188" i="7"/>
  <c r="I1187" i="7"/>
  <c r="E1187" i="7"/>
  <c r="I1186" i="7"/>
  <c r="E1186" i="7"/>
  <c r="I1185" i="7"/>
  <c r="E1185" i="7"/>
  <c r="I1184" i="7"/>
  <c r="E1184" i="7"/>
  <c r="I1183" i="7"/>
  <c r="E1183" i="7"/>
  <c r="I1182" i="7"/>
  <c r="E1182" i="7"/>
  <c r="I1181" i="7"/>
  <c r="E1181" i="7"/>
  <c r="I1180" i="7"/>
  <c r="E1180" i="7"/>
  <c r="I1179" i="7"/>
  <c r="E1179" i="7"/>
  <c r="I1178" i="7"/>
  <c r="E1178" i="7"/>
  <c r="I1177" i="7"/>
  <c r="E1177" i="7"/>
  <c r="I1176" i="7"/>
  <c r="E1176" i="7"/>
  <c r="I1175" i="7"/>
  <c r="E1175" i="7"/>
  <c r="I1174" i="7"/>
  <c r="E1174" i="7"/>
  <c r="I1173" i="7"/>
  <c r="E1173" i="7"/>
  <c r="I1172" i="7"/>
  <c r="E1172" i="7"/>
  <c r="I1171" i="7"/>
  <c r="E1171" i="7"/>
  <c r="I1170" i="7"/>
  <c r="E1170" i="7"/>
  <c r="I1169" i="7"/>
  <c r="E1169" i="7"/>
  <c r="I1168" i="7"/>
  <c r="E1168" i="7"/>
  <c r="I1167" i="7"/>
  <c r="E1167" i="7"/>
  <c r="I1166" i="7"/>
  <c r="E1166" i="7"/>
  <c r="I1165" i="7"/>
  <c r="E1165" i="7"/>
  <c r="I1164" i="7"/>
  <c r="E1164" i="7"/>
  <c r="I1163" i="7"/>
  <c r="E1163" i="7"/>
  <c r="I1162" i="7"/>
  <c r="E1162" i="7"/>
  <c r="I1161" i="7"/>
  <c r="E1161" i="7"/>
  <c r="I1160" i="7"/>
  <c r="E1160" i="7"/>
  <c r="I1159" i="7"/>
  <c r="E1159" i="7"/>
  <c r="I1158" i="7"/>
  <c r="E1158" i="7"/>
  <c r="I1157" i="7"/>
  <c r="E1157" i="7"/>
  <c r="I1156" i="7"/>
  <c r="E1156" i="7"/>
  <c r="I1155" i="7"/>
  <c r="E1155" i="7"/>
  <c r="I1154" i="7"/>
  <c r="E1154" i="7"/>
  <c r="I1153" i="7"/>
  <c r="E1153" i="7"/>
  <c r="I1152" i="7"/>
  <c r="E1152" i="7"/>
  <c r="I1151" i="7"/>
  <c r="E1151" i="7"/>
  <c r="I1150" i="7"/>
  <c r="E1150" i="7"/>
  <c r="I1149" i="7"/>
  <c r="E1149" i="7"/>
  <c r="I1148" i="7"/>
  <c r="E1148" i="7"/>
  <c r="I1147" i="7"/>
  <c r="E1147" i="7"/>
  <c r="I1146" i="7"/>
  <c r="E1146" i="7"/>
  <c r="I1145" i="7"/>
  <c r="E1145" i="7"/>
  <c r="I1144" i="7"/>
  <c r="E1144" i="7"/>
  <c r="I1143" i="7"/>
  <c r="E1143" i="7"/>
  <c r="I1142" i="7"/>
  <c r="E1142" i="7"/>
  <c r="I1141" i="7"/>
  <c r="E1141" i="7"/>
  <c r="I1140" i="7"/>
  <c r="E1140" i="7"/>
  <c r="I1139" i="7"/>
  <c r="E1139" i="7"/>
  <c r="I1138" i="7"/>
  <c r="E1138" i="7"/>
  <c r="I1137" i="7"/>
  <c r="E1137" i="7"/>
  <c r="I1136" i="7"/>
  <c r="E1136" i="7"/>
  <c r="I1135" i="7"/>
  <c r="E1135" i="7"/>
  <c r="I1134" i="7"/>
  <c r="E1134" i="7"/>
  <c r="I1133" i="7"/>
  <c r="E1133" i="7"/>
  <c r="I1132" i="7"/>
  <c r="E1132" i="7"/>
  <c r="I1131" i="7"/>
  <c r="E1131" i="7"/>
  <c r="I1130" i="7"/>
  <c r="E1130" i="7"/>
  <c r="I1129" i="7"/>
  <c r="E1129" i="7"/>
  <c r="I1128" i="7"/>
  <c r="E1128" i="7"/>
  <c r="I1127" i="7"/>
  <c r="E1127" i="7"/>
  <c r="I1126" i="7"/>
  <c r="E1126" i="7"/>
  <c r="I1125" i="7"/>
  <c r="E1125" i="7"/>
  <c r="I1124" i="7"/>
  <c r="E1124" i="7"/>
  <c r="I1123" i="7"/>
  <c r="E1123" i="7"/>
  <c r="I1122" i="7"/>
  <c r="E1122" i="7"/>
  <c r="I1121" i="7"/>
  <c r="E1121" i="7"/>
  <c r="I1120" i="7"/>
  <c r="E1120" i="7"/>
  <c r="I1119" i="7"/>
  <c r="E1119" i="7"/>
  <c r="I1118" i="7"/>
  <c r="E1118" i="7"/>
  <c r="I1117" i="7"/>
  <c r="E1117" i="7"/>
  <c r="I1116" i="7"/>
  <c r="E1116" i="7"/>
  <c r="I1115" i="7"/>
  <c r="E1115" i="7"/>
  <c r="I1114" i="7"/>
  <c r="E1114" i="7"/>
  <c r="I1113" i="7"/>
  <c r="E1113" i="7"/>
  <c r="I1112" i="7"/>
  <c r="E1112" i="7"/>
  <c r="I1111" i="7"/>
  <c r="E1111" i="7"/>
  <c r="I1110" i="7"/>
  <c r="E1110" i="7"/>
  <c r="I1109" i="7"/>
  <c r="E1109" i="7"/>
  <c r="I1108" i="7"/>
  <c r="E1108" i="7"/>
  <c r="I1107" i="7"/>
  <c r="E1107" i="7"/>
  <c r="I1106" i="7"/>
  <c r="E1106" i="7"/>
  <c r="I1105" i="7"/>
  <c r="E1105" i="7"/>
  <c r="I1104" i="7"/>
  <c r="E1104" i="7"/>
  <c r="I1103" i="7"/>
  <c r="E1103" i="7"/>
  <c r="I1102" i="7"/>
  <c r="E1102" i="7"/>
  <c r="I1101" i="7"/>
  <c r="E1101" i="7"/>
  <c r="I1100" i="7"/>
  <c r="E1100" i="7"/>
  <c r="I1099" i="7"/>
  <c r="E1099" i="7"/>
  <c r="I1098" i="7"/>
  <c r="E1098" i="7"/>
  <c r="I1097" i="7"/>
  <c r="E1097" i="7"/>
  <c r="I1096" i="7"/>
  <c r="E1096" i="7"/>
  <c r="I1095" i="7"/>
  <c r="E1095" i="7"/>
  <c r="I1094" i="7"/>
  <c r="E1094" i="7"/>
  <c r="I1093" i="7"/>
  <c r="E1093" i="7"/>
  <c r="I1092" i="7"/>
  <c r="E1092" i="7"/>
  <c r="I1091" i="7"/>
  <c r="E1091" i="7"/>
  <c r="I1090" i="7"/>
  <c r="E1090" i="7"/>
  <c r="I1089" i="7"/>
  <c r="E1089" i="7"/>
  <c r="I1088" i="7"/>
  <c r="E1088" i="7"/>
  <c r="I1087" i="7"/>
  <c r="E1087" i="7"/>
  <c r="I1086" i="7"/>
  <c r="E1086" i="7"/>
  <c r="I1085" i="7"/>
  <c r="E1085" i="7"/>
  <c r="I1084" i="7"/>
  <c r="E1084" i="7"/>
  <c r="I1083" i="7"/>
  <c r="E1083" i="7"/>
  <c r="I1082" i="7"/>
  <c r="E1082" i="7"/>
  <c r="I1081" i="7"/>
  <c r="E1081" i="7"/>
  <c r="I1080" i="7"/>
  <c r="E1080" i="7"/>
  <c r="I1079" i="7"/>
  <c r="E1079" i="7"/>
  <c r="I1078" i="7"/>
  <c r="E1078" i="7"/>
  <c r="I1077" i="7"/>
  <c r="E1077" i="7"/>
  <c r="I1076" i="7"/>
  <c r="E1076" i="7"/>
  <c r="I1075" i="7"/>
  <c r="E1075" i="7"/>
  <c r="I1074" i="7"/>
  <c r="E1074" i="7"/>
  <c r="I1073" i="7"/>
  <c r="E1073" i="7"/>
  <c r="I1072" i="7"/>
  <c r="E1072" i="7"/>
  <c r="I1071" i="7"/>
  <c r="E1071" i="7"/>
  <c r="I1070" i="7"/>
  <c r="E1070" i="7"/>
  <c r="I1069" i="7"/>
  <c r="E1069" i="7"/>
  <c r="I1068" i="7"/>
  <c r="E1068" i="7"/>
  <c r="I1067" i="7"/>
  <c r="E1067" i="7"/>
  <c r="I1066" i="7"/>
  <c r="E1066" i="7"/>
  <c r="I1065" i="7"/>
  <c r="E1065" i="7"/>
  <c r="I1064" i="7"/>
  <c r="E1064" i="7"/>
  <c r="I1063" i="7"/>
  <c r="E1063" i="7"/>
  <c r="I1062" i="7"/>
  <c r="E1062" i="7"/>
  <c r="I1061" i="7"/>
  <c r="E1061" i="7"/>
  <c r="I1060" i="7"/>
  <c r="E1060" i="7"/>
  <c r="I1059" i="7"/>
  <c r="E1059" i="7"/>
  <c r="I1058" i="7"/>
  <c r="E1058" i="7"/>
  <c r="I1057" i="7"/>
  <c r="E1057" i="7"/>
  <c r="I1056" i="7"/>
  <c r="E1056" i="7"/>
  <c r="I1055" i="7"/>
  <c r="E1055" i="7"/>
  <c r="I1054" i="7"/>
  <c r="E1054" i="7"/>
  <c r="I1053" i="7"/>
  <c r="E1053" i="7"/>
  <c r="I1052" i="7"/>
  <c r="E1052" i="7"/>
  <c r="I1051" i="7"/>
  <c r="E1051" i="7"/>
  <c r="I1050" i="7"/>
  <c r="E1050" i="7"/>
  <c r="I1049" i="7"/>
  <c r="E1049" i="7"/>
  <c r="I1048" i="7"/>
  <c r="E1048" i="7"/>
  <c r="I1047" i="7"/>
  <c r="E1047" i="7"/>
  <c r="I1046" i="7"/>
  <c r="E1046" i="7"/>
  <c r="I1045" i="7"/>
  <c r="E1045" i="7"/>
  <c r="I1044" i="7"/>
  <c r="E1044" i="7"/>
  <c r="I1043" i="7"/>
  <c r="E1043" i="7"/>
  <c r="I1042" i="7"/>
  <c r="E1042" i="7"/>
  <c r="I1041" i="7"/>
  <c r="E1041" i="7"/>
  <c r="I1040" i="7"/>
  <c r="E1040" i="7"/>
  <c r="I1039" i="7"/>
  <c r="E1039" i="7"/>
  <c r="I1038" i="7"/>
  <c r="E1038" i="7"/>
  <c r="I1037" i="7"/>
  <c r="E1037" i="7"/>
  <c r="I1036" i="7"/>
  <c r="E1036" i="7"/>
  <c r="I1035" i="7"/>
  <c r="E1035" i="7"/>
  <c r="I1034" i="7"/>
  <c r="E1034" i="7"/>
  <c r="I1033" i="7"/>
  <c r="E1033" i="7"/>
  <c r="I1032" i="7"/>
  <c r="E1032" i="7"/>
  <c r="I1031" i="7"/>
  <c r="E1031" i="7"/>
  <c r="I1030" i="7"/>
  <c r="E1030" i="7"/>
  <c r="I1029" i="7"/>
  <c r="E1029" i="7"/>
  <c r="I1028" i="7"/>
  <c r="E1028" i="7"/>
  <c r="I1027" i="7"/>
  <c r="E1027" i="7"/>
  <c r="I1026" i="7"/>
  <c r="E1026" i="7"/>
  <c r="I1025" i="7"/>
  <c r="E1025" i="7"/>
  <c r="I1024" i="7"/>
  <c r="E1024" i="7"/>
  <c r="I1023" i="7"/>
  <c r="E1023" i="7"/>
  <c r="I1022" i="7"/>
  <c r="E1022" i="7"/>
  <c r="I1021" i="7"/>
  <c r="E1021" i="7"/>
  <c r="I1020" i="7"/>
  <c r="E1020" i="7"/>
  <c r="I1019" i="7"/>
  <c r="E1019" i="7"/>
  <c r="I1018" i="7"/>
  <c r="E1018" i="7"/>
  <c r="I1017" i="7"/>
  <c r="E1017" i="7"/>
  <c r="I1016" i="7"/>
  <c r="E1016" i="7"/>
  <c r="I1015" i="7"/>
  <c r="E1015" i="7"/>
  <c r="I1014" i="7"/>
  <c r="E1014" i="7"/>
  <c r="I1013" i="7"/>
  <c r="E1013" i="7"/>
  <c r="I1012" i="7"/>
  <c r="E1012" i="7"/>
  <c r="I1011" i="7"/>
  <c r="E1011" i="7"/>
  <c r="I1010" i="7"/>
  <c r="E1010" i="7"/>
  <c r="I1009" i="7"/>
  <c r="E1009" i="7"/>
  <c r="I1008" i="7"/>
  <c r="E1008" i="7"/>
  <c r="I1007" i="7"/>
  <c r="E1007" i="7"/>
  <c r="I1006" i="7"/>
  <c r="E1006" i="7"/>
  <c r="I1005" i="7"/>
  <c r="E1005" i="7"/>
  <c r="I1004" i="7"/>
  <c r="E1004" i="7"/>
  <c r="I1003" i="7"/>
  <c r="E1003" i="7"/>
  <c r="I1002" i="7"/>
  <c r="E1002" i="7"/>
  <c r="I1001" i="7"/>
  <c r="E1001" i="7"/>
  <c r="I1000" i="7"/>
  <c r="E1000" i="7"/>
  <c r="I999" i="7"/>
  <c r="E999" i="7"/>
  <c r="I998" i="7"/>
  <c r="E998" i="7"/>
  <c r="I997" i="7"/>
  <c r="E997" i="7"/>
  <c r="I996" i="7"/>
  <c r="E996" i="7"/>
  <c r="I995" i="7"/>
  <c r="E995" i="7"/>
  <c r="I994" i="7"/>
  <c r="E994" i="7"/>
  <c r="I993" i="7"/>
  <c r="E993" i="7"/>
  <c r="I992" i="7"/>
  <c r="E992" i="7"/>
  <c r="I991" i="7"/>
  <c r="E991" i="7"/>
  <c r="I990" i="7"/>
  <c r="E990" i="7"/>
  <c r="I989" i="7"/>
  <c r="E989" i="7"/>
  <c r="I988" i="7"/>
  <c r="E988" i="7"/>
  <c r="I987" i="7"/>
  <c r="E987" i="7"/>
  <c r="I986" i="7"/>
  <c r="E986" i="7"/>
  <c r="I985" i="7"/>
  <c r="E985" i="7"/>
  <c r="I984" i="7"/>
  <c r="E984" i="7"/>
  <c r="I983" i="7"/>
  <c r="E983" i="7"/>
  <c r="I982" i="7"/>
  <c r="E982" i="7"/>
  <c r="I981" i="7"/>
  <c r="E981" i="7"/>
  <c r="I980" i="7"/>
  <c r="E980" i="7"/>
  <c r="I979" i="7"/>
  <c r="E979" i="7"/>
  <c r="I978" i="7"/>
  <c r="E978" i="7"/>
  <c r="I977" i="7"/>
  <c r="E977" i="7"/>
  <c r="I976" i="7"/>
  <c r="E976" i="7"/>
  <c r="I975" i="7"/>
  <c r="E975" i="7"/>
  <c r="I974" i="7"/>
  <c r="E974" i="7"/>
  <c r="I973" i="7"/>
  <c r="E973" i="7"/>
  <c r="I972" i="7"/>
  <c r="E972" i="7"/>
  <c r="I971" i="7"/>
  <c r="E971" i="7"/>
  <c r="I970" i="7"/>
  <c r="E970" i="7"/>
  <c r="I969" i="7"/>
  <c r="E969" i="7"/>
  <c r="I968" i="7"/>
  <c r="E968" i="7"/>
  <c r="I967" i="7"/>
  <c r="E967" i="7"/>
  <c r="I966" i="7"/>
  <c r="E966" i="7"/>
  <c r="I965" i="7"/>
  <c r="E965" i="7"/>
  <c r="I964" i="7"/>
  <c r="E964" i="7"/>
  <c r="I963" i="7"/>
  <c r="E963" i="7"/>
  <c r="I962" i="7"/>
  <c r="E962" i="7"/>
  <c r="I961" i="7"/>
  <c r="E961" i="7"/>
  <c r="I960" i="7"/>
  <c r="E960" i="7"/>
  <c r="I959" i="7"/>
  <c r="E959" i="7"/>
  <c r="I958" i="7"/>
  <c r="E958" i="7"/>
  <c r="I957" i="7"/>
  <c r="E957" i="7"/>
  <c r="I956" i="7"/>
  <c r="E956" i="7"/>
  <c r="I955" i="7"/>
  <c r="E955" i="7"/>
  <c r="I954" i="7"/>
  <c r="E954" i="7"/>
  <c r="I953" i="7"/>
  <c r="E953" i="7"/>
  <c r="I952" i="7"/>
  <c r="E952" i="7"/>
  <c r="I951" i="7"/>
  <c r="E951" i="7"/>
  <c r="I950" i="7"/>
  <c r="E950" i="7"/>
  <c r="I949" i="7"/>
  <c r="E949" i="7"/>
  <c r="I948" i="7"/>
  <c r="E948" i="7"/>
  <c r="I947" i="7"/>
  <c r="E947" i="7"/>
  <c r="I946" i="7"/>
  <c r="E946" i="7"/>
  <c r="I945" i="7"/>
  <c r="E945" i="7"/>
  <c r="I944" i="7"/>
  <c r="E944" i="7"/>
  <c r="I943" i="7"/>
  <c r="E943" i="7"/>
  <c r="I942" i="7"/>
  <c r="E942" i="7"/>
  <c r="I941" i="7"/>
  <c r="E941" i="7"/>
  <c r="I940" i="7"/>
  <c r="E940" i="7"/>
  <c r="I939" i="7"/>
  <c r="E939" i="7"/>
  <c r="I938" i="7"/>
  <c r="E938" i="7"/>
  <c r="I937" i="7"/>
  <c r="E937" i="7"/>
  <c r="I936" i="7"/>
  <c r="E936" i="7"/>
  <c r="I935" i="7"/>
  <c r="E935" i="7"/>
  <c r="I934" i="7"/>
  <c r="E934" i="7"/>
  <c r="I933" i="7"/>
  <c r="E933" i="7"/>
  <c r="I932" i="7"/>
  <c r="E932" i="7"/>
  <c r="I931" i="7"/>
  <c r="E931" i="7"/>
  <c r="I930" i="7"/>
  <c r="E930" i="7"/>
  <c r="I929" i="7"/>
  <c r="E929" i="7"/>
  <c r="I928" i="7"/>
  <c r="E928" i="7"/>
  <c r="I927" i="7"/>
  <c r="E927" i="7"/>
  <c r="I926" i="7"/>
  <c r="E926" i="7"/>
  <c r="I925" i="7"/>
  <c r="E925" i="7"/>
  <c r="I924" i="7"/>
  <c r="E924" i="7"/>
  <c r="I923" i="7"/>
  <c r="E923" i="7"/>
  <c r="I922" i="7"/>
  <c r="E922" i="7"/>
  <c r="I921" i="7"/>
  <c r="E921" i="7"/>
  <c r="I920" i="7"/>
  <c r="E920" i="7"/>
  <c r="I919" i="7"/>
  <c r="E919" i="7"/>
  <c r="I918" i="7"/>
  <c r="E918" i="7"/>
  <c r="I917" i="7"/>
  <c r="E917" i="7"/>
  <c r="I916" i="7"/>
  <c r="E916" i="7"/>
  <c r="I915" i="7"/>
  <c r="E915" i="7"/>
  <c r="I914" i="7"/>
  <c r="E914" i="7"/>
  <c r="I913" i="7"/>
  <c r="E913" i="7"/>
  <c r="I912" i="7"/>
  <c r="E912" i="7"/>
  <c r="I911" i="7"/>
  <c r="E911" i="7"/>
  <c r="I910" i="7"/>
  <c r="E910" i="7"/>
  <c r="I909" i="7"/>
  <c r="E909" i="7"/>
  <c r="I908" i="7"/>
  <c r="E908" i="7"/>
  <c r="I907" i="7"/>
  <c r="E907" i="7"/>
  <c r="I906" i="7"/>
  <c r="E906" i="7"/>
  <c r="I905" i="7"/>
  <c r="E905" i="7"/>
  <c r="I904" i="7"/>
  <c r="E904" i="7"/>
  <c r="I903" i="7"/>
  <c r="E903" i="7"/>
  <c r="I902" i="7"/>
  <c r="E902" i="7"/>
  <c r="I901" i="7"/>
  <c r="E901" i="7"/>
  <c r="I900" i="7"/>
  <c r="E900" i="7"/>
  <c r="I899" i="7"/>
  <c r="E899" i="7"/>
  <c r="I898" i="7"/>
  <c r="E898" i="7"/>
  <c r="I897" i="7"/>
  <c r="E897" i="7"/>
  <c r="I896" i="7"/>
  <c r="E896" i="7"/>
  <c r="I895" i="7"/>
  <c r="E895" i="7"/>
  <c r="I894" i="7"/>
  <c r="E894" i="7"/>
  <c r="I893" i="7"/>
  <c r="E893" i="7"/>
  <c r="I892" i="7"/>
  <c r="E892" i="7"/>
  <c r="I891" i="7"/>
  <c r="E891" i="7"/>
  <c r="I890" i="7"/>
  <c r="E890" i="7"/>
  <c r="I889" i="7"/>
  <c r="E889" i="7"/>
  <c r="I888" i="7"/>
  <c r="E888" i="7"/>
  <c r="I887" i="7"/>
  <c r="E887" i="7"/>
  <c r="I886" i="7"/>
  <c r="E886" i="7"/>
  <c r="I885" i="7"/>
  <c r="E885" i="7"/>
  <c r="I884" i="7"/>
  <c r="E884" i="7"/>
  <c r="I883" i="7"/>
  <c r="E883" i="7"/>
  <c r="I882" i="7"/>
  <c r="E882" i="7"/>
  <c r="I881" i="7"/>
  <c r="E881" i="7"/>
  <c r="I880" i="7"/>
  <c r="E880" i="7"/>
  <c r="I879" i="7"/>
  <c r="E879" i="7"/>
  <c r="I878" i="7"/>
  <c r="E878" i="7"/>
  <c r="I877" i="7"/>
  <c r="E877" i="7"/>
  <c r="I876" i="7"/>
  <c r="E876" i="7"/>
  <c r="I875" i="7"/>
  <c r="E875" i="7"/>
  <c r="I874" i="7"/>
  <c r="E874" i="7"/>
  <c r="I873" i="7"/>
  <c r="E873" i="7"/>
  <c r="I872" i="7"/>
  <c r="E872" i="7"/>
  <c r="I871" i="7"/>
  <c r="E871" i="7"/>
  <c r="I870" i="7"/>
  <c r="E870" i="7"/>
  <c r="I869" i="7"/>
  <c r="E869" i="7"/>
  <c r="I868" i="7"/>
  <c r="E868" i="7"/>
  <c r="I867" i="7"/>
  <c r="E867" i="7"/>
  <c r="I866" i="7"/>
  <c r="E866" i="7"/>
  <c r="I865" i="7"/>
  <c r="E865" i="7"/>
  <c r="I864" i="7"/>
  <c r="E864" i="7"/>
  <c r="I863" i="7"/>
  <c r="E863" i="7"/>
  <c r="I862" i="7"/>
  <c r="E862" i="7"/>
  <c r="I861" i="7"/>
  <c r="E861" i="7"/>
  <c r="I860" i="7"/>
  <c r="E860" i="7"/>
  <c r="I859" i="7"/>
  <c r="E859" i="7"/>
  <c r="I858" i="7"/>
  <c r="E858" i="7"/>
  <c r="I857" i="7"/>
  <c r="E857" i="7"/>
  <c r="I856" i="7"/>
  <c r="E856" i="7"/>
  <c r="I855" i="7"/>
  <c r="E855" i="7"/>
  <c r="I854" i="7"/>
  <c r="E854" i="7"/>
  <c r="I853" i="7"/>
  <c r="E853" i="7"/>
  <c r="I852" i="7"/>
  <c r="E852" i="7"/>
  <c r="I851" i="7"/>
  <c r="E851" i="7"/>
  <c r="I850" i="7"/>
  <c r="E850" i="7"/>
  <c r="I849" i="7"/>
  <c r="E849" i="7"/>
  <c r="I848" i="7"/>
  <c r="E848" i="7"/>
  <c r="I847" i="7"/>
  <c r="E847" i="7"/>
  <c r="I846" i="7"/>
  <c r="E846" i="7"/>
  <c r="I845" i="7"/>
  <c r="E845" i="7"/>
  <c r="I844" i="7"/>
  <c r="E844" i="7"/>
  <c r="I843" i="7"/>
  <c r="E843" i="7"/>
  <c r="I842" i="7"/>
  <c r="E842" i="7"/>
  <c r="I841" i="7"/>
  <c r="E841" i="7"/>
  <c r="I840" i="7"/>
  <c r="E840" i="7"/>
  <c r="I839" i="7"/>
  <c r="E839" i="7"/>
  <c r="I838" i="7"/>
  <c r="E838" i="7"/>
  <c r="I837" i="7"/>
  <c r="E837" i="7"/>
  <c r="I836" i="7"/>
  <c r="E836" i="7"/>
  <c r="I835" i="7"/>
  <c r="E835" i="7"/>
  <c r="I834" i="7"/>
  <c r="E834" i="7"/>
  <c r="I833" i="7"/>
  <c r="E833" i="7"/>
  <c r="I832" i="7"/>
  <c r="E832" i="7"/>
  <c r="I831" i="7"/>
  <c r="E831" i="7"/>
  <c r="I830" i="7"/>
  <c r="E830" i="7"/>
  <c r="I829" i="7"/>
  <c r="E829" i="7"/>
  <c r="I828" i="7"/>
  <c r="E828" i="7"/>
  <c r="I827" i="7"/>
  <c r="E827" i="7"/>
  <c r="I826" i="7"/>
  <c r="E826" i="7"/>
  <c r="I825" i="7"/>
  <c r="E825" i="7"/>
  <c r="I824" i="7"/>
  <c r="E824" i="7"/>
  <c r="I823" i="7"/>
  <c r="E823" i="7"/>
  <c r="I822" i="7"/>
  <c r="E822" i="7"/>
  <c r="I821" i="7"/>
  <c r="E821" i="7"/>
  <c r="I820" i="7"/>
  <c r="E820" i="7"/>
  <c r="I819" i="7"/>
  <c r="E819" i="7"/>
  <c r="I818" i="7"/>
  <c r="E818" i="7"/>
  <c r="I817" i="7"/>
  <c r="E817" i="7"/>
  <c r="I816" i="7"/>
  <c r="E816" i="7"/>
  <c r="I815" i="7"/>
  <c r="E815" i="7"/>
  <c r="I814" i="7"/>
  <c r="E814" i="7"/>
  <c r="I813" i="7"/>
  <c r="E813" i="7"/>
  <c r="I812" i="7"/>
  <c r="E812" i="7"/>
  <c r="I811" i="7"/>
  <c r="E811" i="7"/>
  <c r="I810" i="7"/>
  <c r="E810" i="7"/>
  <c r="I809" i="7"/>
  <c r="E809" i="7"/>
  <c r="I808" i="7"/>
  <c r="E808" i="7"/>
  <c r="I807" i="7"/>
  <c r="E807" i="7"/>
  <c r="I806" i="7"/>
  <c r="E806" i="7"/>
  <c r="I805" i="7"/>
  <c r="E805" i="7"/>
  <c r="I804" i="7"/>
  <c r="E804" i="7"/>
  <c r="I803" i="7"/>
  <c r="E803" i="7"/>
  <c r="I802" i="7"/>
  <c r="E802" i="7"/>
  <c r="I801" i="7"/>
  <c r="E801" i="7"/>
  <c r="I800" i="7"/>
  <c r="E800" i="7"/>
  <c r="I799" i="7"/>
  <c r="E799" i="7"/>
  <c r="I798" i="7"/>
  <c r="E798" i="7"/>
  <c r="I797" i="7"/>
  <c r="E797" i="7"/>
  <c r="I796" i="7"/>
  <c r="E796" i="7"/>
  <c r="I795" i="7"/>
  <c r="E795" i="7"/>
  <c r="I794" i="7"/>
  <c r="E794" i="7"/>
  <c r="I793" i="7"/>
  <c r="E793" i="7"/>
  <c r="I792" i="7"/>
  <c r="E792" i="7"/>
  <c r="I791" i="7"/>
  <c r="E791" i="7"/>
  <c r="I790" i="7"/>
  <c r="E790" i="7"/>
  <c r="I789" i="7"/>
  <c r="E789" i="7"/>
  <c r="I788" i="7"/>
  <c r="E788" i="7"/>
  <c r="I787" i="7"/>
  <c r="E787" i="7"/>
  <c r="I786" i="7"/>
  <c r="E786" i="7"/>
  <c r="I785" i="7"/>
  <c r="E785" i="7"/>
  <c r="I784" i="7"/>
  <c r="E784" i="7"/>
  <c r="I783" i="7"/>
  <c r="E783" i="7"/>
  <c r="I782" i="7"/>
  <c r="E782" i="7"/>
  <c r="I781" i="7"/>
  <c r="E781" i="7"/>
  <c r="I780" i="7"/>
  <c r="E780" i="7"/>
  <c r="I779" i="7"/>
  <c r="E779" i="7"/>
  <c r="I778" i="7"/>
  <c r="E778" i="7"/>
  <c r="I777" i="7"/>
  <c r="E777" i="7"/>
  <c r="I776" i="7"/>
  <c r="E776" i="7"/>
  <c r="I775" i="7"/>
  <c r="E775" i="7"/>
  <c r="I774" i="7"/>
  <c r="E774" i="7"/>
  <c r="I773" i="7"/>
  <c r="E773" i="7"/>
  <c r="I772" i="7"/>
  <c r="E772" i="7"/>
  <c r="I771" i="7"/>
  <c r="E771" i="7"/>
  <c r="I770" i="7"/>
  <c r="E770" i="7"/>
  <c r="I769" i="7"/>
  <c r="E769" i="7"/>
  <c r="I768" i="7"/>
  <c r="E768" i="7"/>
  <c r="I767" i="7"/>
  <c r="E767" i="7"/>
  <c r="I766" i="7"/>
  <c r="E766" i="7"/>
  <c r="I765" i="7"/>
  <c r="E765" i="7"/>
  <c r="I764" i="7"/>
  <c r="E764" i="7"/>
  <c r="I763" i="7"/>
  <c r="E763" i="7"/>
  <c r="I762" i="7"/>
  <c r="E762" i="7"/>
  <c r="I761" i="7"/>
  <c r="E761" i="7"/>
  <c r="I760" i="7"/>
  <c r="E760" i="7"/>
  <c r="I759" i="7"/>
  <c r="E759" i="7"/>
  <c r="I758" i="7"/>
  <c r="E758" i="7"/>
  <c r="I757" i="7"/>
  <c r="E757" i="7"/>
  <c r="I756" i="7"/>
  <c r="E756" i="7"/>
  <c r="I755" i="7"/>
  <c r="E755" i="7"/>
  <c r="I754" i="7"/>
  <c r="E754" i="7"/>
  <c r="I753" i="7"/>
  <c r="E753" i="7"/>
  <c r="I752" i="7"/>
  <c r="E752" i="7"/>
  <c r="I751" i="7"/>
  <c r="E751" i="7"/>
  <c r="I750" i="7"/>
  <c r="E750" i="7"/>
  <c r="I749" i="7"/>
  <c r="E749" i="7"/>
  <c r="I748" i="7"/>
  <c r="E748" i="7"/>
  <c r="I747" i="7"/>
  <c r="E747" i="7"/>
  <c r="I746" i="7"/>
  <c r="E746" i="7"/>
  <c r="I745" i="7"/>
  <c r="E745" i="7"/>
  <c r="I744" i="7"/>
  <c r="E744" i="7"/>
  <c r="I743" i="7"/>
  <c r="E743" i="7"/>
  <c r="I742" i="7"/>
  <c r="E742" i="7"/>
  <c r="I741" i="7"/>
  <c r="E741" i="7"/>
  <c r="I740" i="7"/>
  <c r="E740" i="7"/>
  <c r="I739" i="7"/>
  <c r="E739" i="7"/>
  <c r="I738" i="7"/>
  <c r="E738" i="7"/>
  <c r="I737" i="7"/>
  <c r="E737" i="7"/>
  <c r="I736" i="7"/>
  <c r="E736" i="7"/>
  <c r="I735" i="7"/>
  <c r="E735" i="7"/>
  <c r="I734" i="7"/>
  <c r="E734" i="7"/>
  <c r="I733" i="7"/>
  <c r="E733" i="7"/>
  <c r="I732" i="7"/>
  <c r="E732" i="7"/>
  <c r="I731" i="7"/>
  <c r="E731" i="7"/>
  <c r="I730" i="7"/>
  <c r="E730" i="7"/>
  <c r="I729" i="7"/>
  <c r="E729" i="7"/>
  <c r="I728" i="7"/>
  <c r="E728" i="7"/>
  <c r="I727" i="7"/>
  <c r="E727" i="7"/>
  <c r="I726" i="7"/>
  <c r="E726" i="7"/>
  <c r="I725" i="7"/>
  <c r="E725" i="7"/>
  <c r="I724" i="7"/>
  <c r="E724" i="7"/>
  <c r="I723" i="7"/>
  <c r="E723" i="7"/>
  <c r="I722" i="7"/>
  <c r="E722" i="7"/>
  <c r="I721" i="7"/>
  <c r="E721" i="7"/>
  <c r="I720" i="7"/>
  <c r="E720" i="7"/>
  <c r="I719" i="7"/>
  <c r="E719" i="7"/>
  <c r="I718" i="7"/>
  <c r="E718" i="7"/>
  <c r="I717" i="7"/>
  <c r="E717" i="7"/>
  <c r="I716" i="7"/>
  <c r="E716" i="7"/>
  <c r="I715" i="7"/>
  <c r="E715" i="7"/>
  <c r="I714" i="7"/>
  <c r="E714" i="7"/>
  <c r="I713" i="7"/>
  <c r="E713" i="7"/>
  <c r="I712" i="7"/>
  <c r="E712" i="7"/>
  <c r="I711" i="7"/>
  <c r="E711" i="7"/>
  <c r="I710" i="7"/>
  <c r="E710" i="7"/>
  <c r="I709" i="7"/>
  <c r="E709" i="7"/>
  <c r="I708" i="7"/>
  <c r="E708" i="7"/>
  <c r="I707" i="7"/>
  <c r="E707" i="7"/>
  <c r="I706" i="7"/>
  <c r="E706" i="7"/>
  <c r="I705" i="7"/>
  <c r="E705" i="7"/>
  <c r="I704" i="7"/>
  <c r="E704" i="7"/>
  <c r="I703" i="7"/>
  <c r="E703" i="7"/>
  <c r="I702" i="7"/>
  <c r="E702" i="7"/>
  <c r="I701" i="7"/>
  <c r="E701" i="7"/>
  <c r="I700" i="7"/>
  <c r="E700" i="7"/>
  <c r="I699" i="7"/>
  <c r="E699" i="7"/>
  <c r="I698" i="7"/>
  <c r="E698" i="7"/>
  <c r="I697" i="7"/>
  <c r="E697" i="7"/>
  <c r="I696" i="7"/>
  <c r="E696" i="7"/>
  <c r="I695" i="7"/>
  <c r="E695" i="7"/>
  <c r="I694" i="7"/>
  <c r="E694" i="7"/>
  <c r="I693" i="7"/>
  <c r="E693" i="7"/>
  <c r="I692" i="7"/>
  <c r="E692" i="7"/>
  <c r="I691" i="7"/>
  <c r="E691" i="7"/>
  <c r="I690" i="7"/>
  <c r="E690" i="7"/>
  <c r="I689" i="7"/>
  <c r="E689" i="7"/>
  <c r="I688" i="7"/>
  <c r="E688" i="7"/>
  <c r="I687" i="7"/>
  <c r="E687" i="7"/>
  <c r="I686" i="7"/>
  <c r="E686" i="7"/>
  <c r="I685" i="7"/>
  <c r="E685" i="7"/>
  <c r="I684" i="7"/>
  <c r="E684" i="7"/>
  <c r="I683" i="7"/>
  <c r="E683" i="7"/>
  <c r="I682" i="7"/>
  <c r="E682" i="7"/>
  <c r="I681" i="7"/>
  <c r="E681" i="7"/>
  <c r="I680" i="7"/>
  <c r="E680" i="7"/>
  <c r="I679" i="7"/>
  <c r="E679" i="7"/>
  <c r="I678" i="7"/>
  <c r="E678" i="7"/>
  <c r="I677" i="7"/>
  <c r="E677" i="7"/>
  <c r="I676" i="7"/>
  <c r="E676" i="7"/>
  <c r="I675" i="7"/>
  <c r="E675" i="7"/>
  <c r="I674" i="7"/>
  <c r="E674" i="7"/>
  <c r="I673" i="7"/>
  <c r="E673" i="7"/>
  <c r="I672" i="7"/>
  <c r="E672" i="7"/>
  <c r="I671" i="7"/>
  <c r="E671" i="7"/>
  <c r="I670" i="7"/>
  <c r="E670" i="7"/>
  <c r="I669" i="7"/>
  <c r="E669" i="7"/>
  <c r="I668" i="7"/>
  <c r="E668" i="7"/>
  <c r="I667" i="7"/>
  <c r="E667" i="7"/>
  <c r="I666" i="7"/>
  <c r="E666" i="7"/>
  <c r="I665" i="7"/>
  <c r="E665" i="7"/>
  <c r="I664" i="7"/>
  <c r="E664" i="7"/>
  <c r="I663" i="7"/>
  <c r="E663" i="7"/>
  <c r="I662" i="7"/>
  <c r="E662" i="7"/>
  <c r="I661" i="7"/>
  <c r="E661" i="7"/>
  <c r="I660" i="7"/>
  <c r="E660" i="7"/>
  <c r="I659" i="7"/>
  <c r="E659" i="7"/>
  <c r="I658" i="7"/>
  <c r="E658" i="7"/>
  <c r="I657" i="7"/>
  <c r="E657" i="7"/>
  <c r="I656" i="7"/>
  <c r="E656" i="7"/>
  <c r="I655" i="7"/>
  <c r="E655" i="7"/>
  <c r="I654" i="7"/>
  <c r="E654" i="7"/>
  <c r="I653" i="7"/>
  <c r="E653" i="7"/>
  <c r="I652" i="7"/>
  <c r="E652" i="7"/>
  <c r="I651" i="7"/>
  <c r="E651" i="7"/>
  <c r="I650" i="7"/>
  <c r="E650" i="7"/>
  <c r="I649" i="7"/>
  <c r="E649" i="7"/>
  <c r="I648" i="7"/>
  <c r="E648" i="7"/>
  <c r="I647" i="7"/>
  <c r="E647" i="7"/>
  <c r="I646" i="7"/>
  <c r="E646" i="7"/>
  <c r="I645" i="7"/>
  <c r="E645" i="7"/>
  <c r="I644" i="7"/>
  <c r="E644" i="7"/>
  <c r="I643" i="7"/>
  <c r="E643" i="7"/>
  <c r="I642" i="7"/>
  <c r="E642" i="7"/>
  <c r="I641" i="7"/>
  <c r="E641" i="7"/>
  <c r="I640" i="7"/>
  <c r="E640" i="7"/>
  <c r="I639" i="7"/>
  <c r="E639" i="7"/>
  <c r="I638" i="7"/>
  <c r="E638" i="7"/>
  <c r="I637" i="7"/>
  <c r="E637" i="7"/>
  <c r="I636" i="7"/>
  <c r="E636" i="7"/>
  <c r="I635" i="7"/>
  <c r="E635" i="7"/>
  <c r="I634" i="7"/>
  <c r="E634" i="7"/>
  <c r="I633" i="7"/>
  <c r="E633" i="7"/>
  <c r="I632" i="7"/>
  <c r="E632" i="7"/>
  <c r="I631" i="7"/>
  <c r="E631" i="7"/>
  <c r="I630" i="7"/>
  <c r="E630" i="7"/>
  <c r="I629" i="7"/>
  <c r="E629" i="7"/>
  <c r="I628" i="7"/>
  <c r="E628" i="7"/>
  <c r="I627" i="7"/>
  <c r="E627" i="7"/>
  <c r="I626" i="7"/>
  <c r="E626" i="7"/>
  <c r="I625" i="7"/>
  <c r="E625" i="7"/>
  <c r="I624" i="7"/>
  <c r="E624" i="7"/>
  <c r="I623" i="7"/>
  <c r="E623" i="7"/>
  <c r="I622" i="7"/>
  <c r="E622" i="7"/>
  <c r="I621" i="7"/>
  <c r="E621" i="7"/>
  <c r="I620" i="7"/>
  <c r="E620" i="7"/>
  <c r="I619" i="7"/>
  <c r="E619" i="7"/>
  <c r="I618" i="7"/>
  <c r="E618" i="7"/>
  <c r="I617" i="7"/>
  <c r="E617" i="7"/>
  <c r="I616" i="7"/>
  <c r="E616" i="7"/>
  <c r="I615" i="7"/>
  <c r="E615" i="7"/>
  <c r="I614" i="7"/>
  <c r="E614" i="7"/>
  <c r="I613" i="7"/>
  <c r="E613" i="7"/>
  <c r="I612" i="7"/>
  <c r="E612" i="7"/>
  <c r="I611" i="7"/>
  <c r="E611" i="7"/>
  <c r="I610" i="7"/>
  <c r="E610" i="7"/>
  <c r="I609" i="7"/>
  <c r="E609" i="7"/>
  <c r="I608" i="7"/>
  <c r="E608" i="7"/>
  <c r="I607" i="7"/>
  <c r="E607" i="7"/>
  <c r="I606" i="7"/>
  <c r="E606" i="7"/>
  <c r="I605" i="7"/>
  <c r="E605" i="7"/>
  <c r="I604" i="7"/>
  <c r="E604" i="7"/>
  <c r="I603" i="7"/>
  <c r="E603" i="7"/>
  <c r="I602" i="7"/>
  <c r="E602" i="7"/>
  <c r="I601" i="7"/>
  <c r="E601" i="7"/>
  <c r="I600" i="7"/>
  <c r="E600" i="7"/>
  <c r="I599" i="7"/>
  <c r="E599" i="7"/>
  <c r="I598" i="7"/>
  <c r="E598" i="7"/>
  <c r="I597" i="7"/>
  <c r="E597" i="7"/>
  <c r="I596" i="7"/>
  <c r="E596" i="7"/>
  <c r="I595" i="7"/>
  <c r="E595" i="7"/>
  <c r="I594" i="7"/>
  <c r="E594" i="7"/>
  <c r="I593" i="7"/>
  <c r="E593" i="7"/>
  <c r="I592" i="7"/>
  <c r="E592" i="7"/>
  <c r="I591" i="7"/>
  <c r="E591" i="7"/>
  <c r="I590" i="7"/>
  <c r="E590" i="7"/>
  <c r="I589" i="7"/>
  <c r="E589" i="7"/>
  <c r="I588" i="7"/>
  <c r="E588" i="7"/>
  <c r="I587" i="7"/>
  <c r="E587" i="7"/>
  <c r="I586" i="7"/>
  <c r="E586" i="7"/>
  <c r="I585" i="7"/>
  <c r="E585" i="7"/>
  <c r="I584" i="7"/>
  <c r="E584" i="7"/>
  <c r="I583" i="7"/>
  <c r="E583" i="7"/>
  <c r="I582" i="7"/>
  <c r="E582" i="7"/>
  <c r="I581" i="7"/>
  <c r="E581" i="7"/>
  <c r="I580" i="7"/>
  <c r="E580" i="7"/>
  <c r="I579" i="7"/>
  <c r="E579" i="7"/>
  <c r="I578" i="7"/>
  <c r="E578" i="7"/>
  <c r="I577" i="7"/>
  <c r="E577" i="7"/>
  <c r="I576" i="7"/>
  <c r="E576" i="7"/>
  <c r="I575" i="7"/>
  <c r="E575" i="7"/>
  <c r="I574" i="7"/>
  <c r="E574" i="7"/>
  <c r="I573" i="7"/>
  <c r="E573" i="7"/>
  <c r="I572" i="7"/>
  <c r="E572" i="7"/>
  <c r="I571" i="7"/>
  <c r="E571" i="7"/>
  <c r="I570" i="7"/>
  <c r="E570" i="7"/>
  <c r="I569" i="7"/>
  <c r="E569" i="7"/>
  <c r="I568" i="7"/>
  <c r="E568" i="7"/>
  <c r="I567" i="7"/>
  <c r="E567" i="7"/>
  <c r="I566" i="7"/>
  <c r="E566" i="7"/>
  <c r="I565" i="7"/>
  <c r="E565" i="7"/>
  <c r="I564" i="7"/>
  <c r="E564" i="7"/>
  <c r="I563" i="7"/>
  <c r="E563" i="7"/>
  <c r="I562" i="7"/>
  <c r="E562" i="7"/>
  <c r="I561" i="7"/>
  <c r="E561" i="7"/>
  <c r="I560" i="7"/>
  <c r="E560" i="7"/>
  <c r="I559" i="7"/>
  <c r="E559" i="7"/>
  <c r="I558" i="7"/>
  <c r="E558" i="7"/>
  <c r="I557" i="7"/>
  <c r="E557" i="7"/>
  <c r="I556" i="7"/>
  <c r="E556" i="7"/>
  <c r="I555" i="7"/>
  <c r="E555" i="7"/>
  <c r="I554" i="7"/>
  <c r="E554" i="7"/>
  <c r="I553" i="7"/>
  <c r="E553" i="7"/>
  <c r="I552" i="7"/>
  <c r="E552" i="7"/>
  <c r="I551" i="7"/>
  <c r="E551" i="7"/>
  <c r="I550" i="7"/>
  <c r="E550" i="7"/>
  <c r="I549" i="7"/>
  <c r="E549" i="7"/>
  <c r="I548" i="7"/>
  <c r="E548" i="7"/>
  <c r="I547" i="7"/>
  <c r="E547" i="7"/>
  <c r="I546" i="7"/>
  <c r="E546" i="7"/>
  <c r="I545" i="7"/>
  <c r="E545" i="7"/>
  <c r="I544" i="7"/>
  <c r="E544" i="7"/>
  <c r="I543" i="7"/>
  <c r="E543" i="7"/>
  <c r="I542" i="7"/>
  <c r="E542" i="7"/>
  <c r="I541" i="7"/>
  <c r="E541" i="7"/>
  <c r="I540" i="7"/>
  <c r="E540" i="7"/>
  <c r="I539" i="7"/>
  <c r="E539" i="7"/>
  <c r="I538" i="7"/>
  <c r="E538" i="7"/>
  <c r="I537" i="7"/>
  <c r="E537" i="7"/>
  <c r="I536" i="7"/>
  <c r="E536" i="7"/>
  <c r="I535" i="7"/>
  <c r="E535" i="7"/>
  <c r="I534" i="7"/>
  <c r="E534" i="7"/>
  <c r="I533" i="7"/>
  <c r="E533" i="7"/>
  <c r="I532" i="7"/>
  <c r="E532" i="7"/>
  <c r="I531" i="7"/>
  <c r="E531" i="7"/>
  <c r="I530" i="7"/>
  <c r="E530" i="7"/>
  <c r="I529" i="7"/>
  <c r="E529" i="7"/>
  <c r="I528" i="7"/>
  <c r="E528" i="7"/>
  <c r="I527" i="7"/>
  <c r="E527" i="7"/>
  <c r="I526" i="7"/>
  <c r="E526" i="7"/>
  <c r="I525" i="7"/>
  <c r="E525" i="7"/>
  <c r="I524" i="7"/>
  <c r="E524" i="7"/>
  <c r="I523" i="7"/>
  <c r="E523" i="7"/>
  <c r="I522" i="7"/>
  <c r="E522" i="7"/>
  <c r="I521" i="7"/>
  <c r="E521" i="7"/>
  <c r="I520" i="7"/>
  <c r="E520" i="7"/>
  <c r="I519" i="7"/>
  <c r="E519" i="7"/>
  <c r="I518" i="7"/>
  <c r="E518" i="7"/>
  <c r="I517" i="7"/>
  <c r="E517" i="7"/>
  <c r="I516" i="7"/>
  <c r="E516" i="7"/>
  <c r="I515" i="7"/>
  <c r="E515" i="7"/>
  <c r="I514" i="7"/>
  <c r="E514" i="7"/>
  <c r="I513" i="7"/>
  <c r="E513" i="7"/>
  <c r="I512" i="7"/>
  <c r="E512" i="7"/>
  <c r="I511" i="7"/>
  <c r="E511" i="7"/>
  <c r="I510" i="7"/>
  <c r="E510" i="7"/>
  <c r="I509" i="7"/>
  <c r="E509" i="7"/>
  <c r="I508" i="7"/>
  <c r="E508" i="7"/>
  <c r="I507" i="7"/>
  <c r="E507" i="7"/>
  <c r="I506" i="7"/>
  <c r="E506" i="7"/>
  <c r="I505" i="7"/>
  <c r="E505" i="7"/>
  <c r="I504" i="7"/>
  <c r="E504" i="7"/>
  <c r="I503" i="7"/>
  <c r="E503" i="7"/>
  <c r="I502" i="7"/>
  <c r="E502" i="7"/>
  <c r="I501" i="7"/>
  <c r="E501" i="7"/>
  <c r="I500" i="7"/>
  <c r="E500" i="7"/>
  <c r="I499" i="7"/>
  <c r="E499" i="7"/>
  <c r="I498" i="7"/>
  <c r="E498" i="7"/>
  <c r="I497" i="7"/>
  <c r="E497" i="7"/>
  <c r="I496" i="7"/>
  <c r="E496" i="7"/>
  <c r="I495" i="7"/>
  <c r="E495" i="7"/>
  <c r="I494" i="7"/>
  <c r="E494" i="7"/>
  <c r="I493" i="7"/>
  <c r="E493" i="7"/>
  <c r="I492" i="7"/>
  <c r="E492" i="7"/>
  <c r="I491" i="7"/>
  <c r="E491" i="7"/>
  <c r="I490" i="7"/>
  <c r="E490" i="7"/>
  <c r="I489" i="7"/>
  <c r="E489" i="7"/>
  <c r="I488" i="7"/>
  <c r="E488" i="7"/>
  <c r="I487" i="7"/>
  <c r="E487" i="7"/>
  <c r="I486" i="7"/>
  <c r="E486" i="7"/>
  <c r="I485" i="7"/>
  <c r="E485" i="7"/>
  <c r="I484" i="7"/>
  <c r="E484" i="7"/>
  <c r="I483" i="7"/>
  <c r="E483" i="7"/>
  <c r="I482" i="7"/>
  <c r="E482" i="7"/>
  <c r="I481" i="7"/>
  <c r="E481" i="7"/>
  <c r="I480" i="7"/>
  <c r="E480" i="7"/>
  <c r="I479" i="7"/>
  <c r="E479" i="7"/>
  <c r="I478" i="7"/>
  <c r="E478" i="7"/>
  <c r="I477" i="7"/>
  <c r="E477" i="7"/>
  <c r="I476" i="7"/>
  <c r="E476" i="7"/>
  <c r="I475" i="7"/>
  <c r="E475" i="7"/>
  <c r="I474" i="7"/>
  <c r="E474" i="7"/>
  <c r="I473" i="7"/>
  <c r="E473" i="7"/>
  <c r="I472" i="7"/>
  <c r="E472" i="7"/>
  <c r="I471" i="7"/>
  <c r="E471" i="7"/>
  <c r="I470" i="7"/>
  <c r="E470" i="7"/>
  <c r="I469" i="7"/>
  <c r="E469" i="7"/>
  <c r="I468" i="7"/>
  <c r="E468" i="7"/>
  <c r="I467" i="7"/>
  <c r="E467" i="7"/>
  <c r="I466" i="7"/>
  <c r="E466" i="7"/>
  <c r="I465" i="7"/>
  <c r="E465" i="7"/>
  <c r="I464" i="7"/>
  <c r="E464" i="7"/>
  <c r="I463" i="7"/>
  <c r="E463" i="7"/>
  <c r="I462" i="7"/>
  <c r="E462" i="7"/>
  <c r="I461" i="7"/>
  <c r="E461" i="7"/>
  <c r="I460" i="7"/>
  <c r="E460" i="7"/>
  <c r="I459" i="7"/>
  <c r="E459" i="7"/>
  <c r="I458" i="7"/>
  <c r="E458" i="7"/>
  <c r="I457" i="7"/>
  <c r="E457" i="7"/>
  <c r="I456" i="7"/>
  <c r="E456" i="7"/>
  <c r="I455" i="7"/>
  <c r="E455" i="7"/>
  <c r="I454" i="7"/>
  <c r="E454" i="7"/>
  <c r="I453" i="7"/>
  <c r="E453" i="7"/>
  <c r="I452" i="7"/>
  <c r="E452" i="7"/>
  <c r="I451" i="7"/>
  <c r="E451" i="7"/>
  <c r="I450" i="7"/>
  <c r="E450" i="7"/>
  <c r="I449" i="7"/>
  <c r="E449" i="7"/>
  <c r="I448" i="7"/>
  <c r="E448" i="7"/>
  <c r="I447" i="7"/>
  <c r="E447" i="7"/>
  <c r="I446" i="7"/>
  <c r="E446" i="7"/>
  <c r="I445" i="7"/>
  <c r="E445" i="7"/>
  <c r="I444" i="7"/>
  <c r="E444" i="7"/>
  <c r="I443" i="7"/>
  <c r="E443" i="7"/>
  <c r="I442" i="7"/>
  <c r="E442" i="7"/>
  <c r="I441" i="7"/>
  <c r="E441" i="7"/>
  <c r="I440" i="7"/>
  <c r="E440" i="7"/>
  <c r="I439" i="7"/>
  <c r="E439" i="7"/>
  <c r="I438" i="7"/>
  <c r="E438" i="7"/>
  <c r="I437" i="7"/>
  <c r="E437" i="7"/>
  <c r="I436" i="7"/>
  <c r="E436" i="7"/>
  <c r="I435" i="7"/>
  <c r="E435" i="7"/>
  <c r="I434" i="7"/>
  <c r="E434" i="7"/>
  <c r="I433" i="7"/>
  <c r="E433" i="7"/>
  <c r="I432" i="7"/>
  <c r="E432" i="7"/>
  <c r="I431" i="7"/>
  <c r="E431" i="7"/>
  <c r="I430" i="7"/>
  <c r="E430" i="7"/>
  <c r="I429" i="7"/>
  <c r="E429" i="7"/>
  <c r="I428" i="7"/>
  <c r="E428" i="7"/>
  <c r="I427" i="7"/>
  <c r="E427" i="7"/>
  <c r="I426" i="7"/>
  <c r="E426" i="7"/>
  <c r="I425" i="7"/>
  <c r="E425" i="7"/>
  <c r="I424" i="7"/>
  <c r="E424" i="7"/>
  <c r="I423" i="7"/>
  <c r="E423" i="7"/>
  <c r="I422" i="7"/>
  <c r="E422" i="7"/>
  <c r="I421" i="7"/>
  <c r="E421" i="7"/>
  <c r="I420" i="7"/>
  <c r="E420" i="7"/>
  <c r="I419" i="7"/>
  <c r="E419" i="7"/>
  <c r="I418" i="7"/>
  <c r="E418" i="7"/>
  <c r="I417" i="7"/>
  <c r="E417" i="7"/>
  <c r="I416" i="7"/>
  <c r="E416" i="7"/>
  <c r="I415" i="7"/>
  <c r="E415" i="7"/>
  <c r="I414" i="7"/>
  <c r="E414" i="7"/>
  <c r="I413" i="7"/>
  <c r="E413" i="7"/>
  <c r="I412" i="7"/>
  <c r="E412" i="7"/>
  <c r="I411" i="7"/>
  <c r="E411" i="7"/>
  <c r="I410" i="7"/>
  <c r="E410" i="7"/>
  <c r="I409" i="7"/>
  <c r="E409" i="7"/>
  <c r="I408" i="7"/>
  <c r="E408" i="7"/>
  <c r="I407" i="7"/>
  <c r="E407" i="7"/>
  <c r="I406" i="7"/>
  <c r="E406" i="7"/>
  <c r="I405" i="7"/>
  <c r="E405" i="7"/>
  <c r="I404" i="7"/>
  <c r="E404" i="7"/>
  <c r="I403" i="7"/>
  <c r="E403" i="7"/>
  <c r="I402" i="7"/>
  <c r="E402" i="7"/>
  <c r="I401" i="7"/>
  <c r="E401" i="7"/>
  <c r="I400" i="7"/>
  <c r="E400" i="7"/>
  <c r="I399" i="7"/>
  <c r="E399" i="7"/>
  <c r="I398" i="7"/>
  <c r="E398" i="7"/>
  <c r="I397" i="7"/>
  <c r="E397" i="7"/>
  <c r="I396" i="7"/>
  <c r="E396" i="7"/>
  <c r="I395" i="7"/>
  <c r="E395" i="7"/>
  <c r="I394" i="7"/>
  <c r="E394" i="7"/>
  <c r="I393" i="7"/>
  <c r="E393" i="7"/>
  <c r="I392" i="7"/>
  <c r="E392" i="7"/>
  <c r="I391" i="7"/>
  <c r="E391" i="7"/>
  <c r="I390" i="7"/>
  <c r="E390" i="7"/>
  <c r="I389" i="7"/>
  <c r="E389" i="7"/>
  <c r="I388" i="7"/>
  <c r="E388" i="7"/>
  <c r="I387" i="7"/>
  <c r="E387" i="7"/>
  <c r="I386" i="7"/>
  <c r="E386" i="7"/>
  <c r="I385" i="7"/>
  <c r="E385" i="7"/>
  <c r="I384" i="7"/>
  <c r="E384" i="7"/>
  <c r="I383" i="7"/>
  <c r="E383" i="7"/>
  <c r="I382" i="7"/>
  <c r="E382" i="7"/>
  <c r="I381" i="7"/>
  <c r="E381" i="7"/>
  <c r="I380" i="7"/>
  <c r="E380" i="7"/>
  <c r="I379" i="7"/>
  <c r="E379" i="7"/>
  <c r="I378" i="7"/>
  <c r="E378" i="7"/>
  <c r="I377" i="7"/>
  <c r="E377" i="7"/>
  <c r="I376" i="7"/>
  <c r="E376" i="7"/>
  <c r="I375" i="7"/>
  <c r="E375" i="7"/>
  <c r="I374" i="7"/>
  <c r="E374" i="7"/>
  <c r="I373" i="7"/>
  <c r="E373" i="7"/>
  <c r="I372" i="7"/>
  <c r="E372" i="7"/>
  <c r="I371" i="7"/>
  <c r="E371" i="7"/>
  <c r="I370" i="7"/>
  <c r="E370" i="7"/>
  <c r="I369" i="7"/>
  <c r="E369" i="7"/>
  <c r="I368" i="7"/>
  <c r="E368" i="7"/>
  <c r="I367" i="7"/>
  <c r="E367" i="7"/>
  <c r="I366" i="7"/>
  <c r="E366" i="7"/>
  <c r="I365" i="7"/>
  <c r="E365" i="7"/>
  <c r="I364" i="7"/>
  <c r="E364" i="7"/>
  <c r="I363" i="7"/>
  <c r="E363" i="7"/>
  <c r="I362" i="7"/>
  <c r="E362" i="7"/>
  <c r="I361" i="7"/>
  <c r="E361" i="7"/>
  <c r="I360" i="7"/>
  <c r="E360" i="7"/>
  <c r="I359" i="7"/>
  <c r="E359" i="7"/>
  <c r="I358" i="7"/>
  <c r="E358" i="7"/>
  <c r="I357" i="7"/>
  <c r="E357" i="7"/>
  <c r="I356" i="7"/>
  <c r="E356" i="7"/>
  <c r="I355" i="7"/>
  <c r="E355" i="7"/>
  <c r="I354" i="7"/>
  <c r="E354" i="7"/>
  <c r="I353" i="7"/>
  <c r="E353" i="7"/>
  <c r="I352" i="7"/>
  <c r="E352" i="7"/>
  <c r="I351" i="7"/>
  <c r="E351" i="7"/>
  <c r="I350" i="7"/>
  <c r="E350" i="7"/>
  <c r="I349" i="7"/>
  <c r="E349" i="7"/>
  <c r="I348" i="7"/>
  <c r="E348" i="7"/>
  <c r="I347" i="7"/>
  <c r="E347" i="7"/>
  <c r="I346" i="7"/>
  <c r="E346" i="7"/>
  <c r="I345" i="7"/>
  <c r="E345" i="7"/>
  <c r="I344" i="7"/>
  <c r="E344" i="7"/>
  <c r="I343" i="7"/>
  <c r="E343" i="7"/>
  <c r="I342" i="7"/>
  <c r="E342" i="7"/>
  <c r="I341" i="7"/>
  <c r="E341" i="7"/>
  <c r="I340" i="7"/>
  <c r="E340" i="7"/>
  <c r="I339" i="7"/>
  <c r="E339" i="7"/>
  <c r="I338" i="7"/>
  <c r="E338" i="7"/>
  <c r="I337" i="7"/>
  <c r="E337" i="7"/>
  <c r="I336" i="7"/>
  <c r="E336" i="7"/>
  <c r="I335" i="7"/>
  <c r="E335" i="7"/>
  <c r="I334" i="7"/>
  <c r="E334" i="7"/>
  <c r="I333" i="7"/>
  <c r="E333" i="7"/>
  <c r="I332" i="7"/>
  <c r="E332" i="7"/>
  <c r="I331" i="7"/>
  <c r="E331" i="7"/>
  <c r="I330" i="7"/>
  <c r="E330" i="7"/>
  <c r="I329" i="7"/>
  <c r="E329" i="7"/>
  <c r="I328" i="7"/>
  <c r="E328" i="7"/>
  <c r="I327" i="7"/>
  <c r="E327" i="7"/>
  <c r="I326" i="7"/>
  <c r="E326" i="7"/>
  <c r="I325" i="7"/>
  <c r="E325" i="7"/>
  <c r="I324" i="7"/>
  <c r="E324" i="7"/>
  <c r="I323" i="7"/>
  <c r="E323" i="7"/>
  <c r="I322" i="7"/>
  <c r="E322" i="7"/>
  <c r="I321" i="7"/>
  <c r="E321" i="7"/>
  <c r="I320" i="7"/>
  <c r="E320" i="7"/>
  <c r="I319" i="7"/>
  <c r="E319" i="7"/>
  <c r="I318" i="7"/>
  <c r="E318" i="7"/>
  <c r="I317" i="7"/>
  <c r="E317" i="7"/>
  <c r="I316" i="7"/>
  <c r="E316" i="7"/>
  <c r="I315" i="7"/>
  <c r="E315" i="7"/>
  <c r="I314" i="7"/>
  <c r="E314" i="7"/>
  <c r="I313" i="7"/>
  <c r="E313" i="7"/>
  <c r="I312" i="7"/>
  <c r="E312" i="7"/>
  <c r="I311" i="7"/>
  <c r="E311" i="7"/>
  <c r="I310" i="7"/>
  <c r="E310" i="7"/>
  <c r="I309" i="7"/>
  <c r="E309" i="7"/>
  <c r="I308" i="7"/>
  <c r="E308" i="7"/>
  <c r="I307" i="7"/>
  <c r="E307" i="7"/>
  <c r="I306" i="7"/>
  <c r="E306" i="7"/>
  <c r="I305" i="7"/>
  <c r="E305" i="7"/>
  <c r="I304" i="7"/>
  <c r="E304" i="7"/>
  <c r="I303" i="7"/>
  <c r="E303" i="7"/>
  <c r="I302" i="7"/>
  <c r="E302" i="7"/>
  <c r="I301" i="7"/>
  <c r="E301" i="7"/>
  <c r="I300" i="7"/>
  <c r="E300" i="7"/>
  <c r="I299" i="7"/>
  <c r="E299" i="7"/>
  <c r="I298" i="7"/>
  <c r="E298" i="7"/>
  <c r="I297" i="7"/>
  <c r="E297" i="7"/>
  <c r="I296" i="7"/>
  <c r="E296" i="7"/>
  <c r="I295" i="7"/>
  <c r="E295" i="7"/>
  <c r="I294" i="7"/>
  <c r="E294" i="7"/>
  <c r="I293" i="7"/>
  <c r="E293" i="7"/>
  <c r="I292" i="7"/>
  <c r="E292" i="7"/>
  <c r="I291" i="7"/>
  <c r="E291" i="7"/>
  <c r="I290" i="7"/>
  <c r="E290" i="7"/>
  <c r="I289" i="7"/>
  <c r="E289" i="7"/>
  <c r="I288" i="7"/>
  <c r="E288" i="7"/>
  <c r="I287" i="7"/>
  <c r="E287" i="7"/>
  <c r="I286" i="7"/>
  <c r="E286" i="7"/>
  <c r="I285" i="7"/>
  <c r="E285" i="7"/>
  <c r="I284" i="7"/>
  <c r="E284" i="7"/>
  <c r="I283" i="7"/>
  <c r="E283" i="7"/>
  <c r="I282" i="7"/>
  <c r="E282" i="7"/>
  <c r="I281" i="7"/>
  <c r="E281" i="7"/>
  <c r="I280" i="7"/>
  <c r="E280" i="7"/>
  <c r="I279" i="7"/>
  <c r="E279" i="7"/>
  <c r="I278" i="7"/>
  <c r="E278" i="7"/>
  <c r="I277" i="7"/>
  <c r="E277" i="7"/>
  <c r="I276" i="7"/>
  <c r="E276" i="7"/>
  <c r="I275" i="7"/>
  <c r="E275" i="7"/>
  <c r="I274" i="7"/>
  <c r="E274" i="7"/>
  <c r="I273" i="7"/>
  <c r="E273" i="7"/>
  <c r="I272" i="7"/>
  <c r="E272" i="7"/>
  <c r="I271" i="7"/>
  <c r="E271" i="7"/>
  <c r="I270" i="7"/>
  <c r="E270" i="7"/>
  <c r="I269" i="7"/>
  <c r="E269" i="7"/>
  <c r="I268" i="7"/>
  <c r="E268" i="7"/>
  <c r="I267" i="7"/>
  <c r="E267" i="7"/>
  <c r="I266" i="7"/>
  <c r="E266" i="7"/>
  <c r="I265" i="7"/>
  <c r="E265" i="7"/>
  <c r="I264" i="7"/>
  <c r="E264" i="7"/>
  <c r="I263" i="7"/>
  <c r="E263" i="7"/>
  <c r="I262" i="7"/>
  <c r="E262" i="7"/>
  <c r="I261" i="7"/>
  <c r="E261" i="7"/>
  <c r="I260" i="7"/>
  <c r="E260" i="7"/>
  <c r="I259" i="7"/>
  <c r="E259" i="7"/>
  <c r="I258" i="7"/>
  <c r="E258" i="7"/>
  <c r="I257" i="7"/>
  <c r="E257" i="7"/>
  <c r="I256" i="7"/>
  <c r="E256" i="7"/>
  <c r="I255" i="7"/>
  <c r="E255" i="7"/>
  <c r="I254" i="7"/>
  <c r="E254" i="7"/>
  <c r="I253" i="7"/>
  <c r="E253" i="7"/>
  <c r="I252" i="7"/>
  <c r="E252" i="7"/>
  <c r="I251" i="7"/>
  <c r="E251" i="7"/>
  <c r="I250" i="7"/>
  <c r="E250" i="7"/>
  <c r="I249" i="7"/>
  <c r="E249" i="7"/>
  <c r="I248" i="7"/>
  <c r="E248" i="7"/>
  <c r="I247" i="7"/>
  <c r="E247" i="7"/>
  <c r="I246" i="7"/>
  <c r="E246" i="7"/>
  <c r="I245" i="7"/>
  <c r="E245" i="7"/>
  <c r="I244" i="7"/>
  <c r="E244" i="7"/>
  <c r="I243" i="7"/>
  <c r="E243" i="7"/>
  <c r="I242" i="7"/>
  <c r="E242" i="7"/>
  <c r="I241" i="7"/>
  <c r="E241" i="7"/>
  <c r="I240" i="7"/>
  <c r="E240" i="7"/>
  <c r="I239" i="7"/>
  <c r="E239" i="7"/>
  <c r="I238" i="7"/>
  <c r="E238" i="7"/>
  <c r="I237" i="7"/>
  <c r="E237" i="7"/>
  <c r="I236" i="7"/>
  <c r="E236" i="7"/>
  <c r="I235" i="7"/>
  <c r="E235" i="7"/>
  <c r="I234" i="7"/>
  <c r="E234" i="7"/>
  <c r="I233" i="7"/>
  <c r="E233" i="7"/>
  <c r="I232" i="7"/>
  <c r="E232" i="7"/>
  <c r="I231" i="7"/>
  <c r="E231" i="7"/>
  <c r="I230" i="7"/>
  <c r="E230" i="7"/>
  <c r="I229" i="7"/>
  <c r="E229" i="7"/>
  <c r="I228" i="7"/>
  <c r="E228" i="7"/>
  <c r="I227" i="7"/>
  <c r="E227" i="7"/>
  <c r="I226" i="7"/>
  <c r="E226" i="7"/>
  <c r="I225" i="7"/>
  <c r="E225" i="7"/>
  <c r="I224" i="7"/>
  <c r="E224" i="7"/>
  <c r="I223" i="7"/>
  <c r="E223" i="7"/>
  <c r="I222" i="7"/>
  <c r="E222" i="7"/>
  <c r="I221" i="7"/>
  <c r="E221" i="7"/>
  <c r="I220" i="7"/>
  <c r="E220" i="7"/>
  <c r="I219" i="7"/>
  <c r="E219" i="7"/>
  <c r="I218" i="7"/>
  <c r="E218" i="7"/>
  <c r="I217" i="7"/>
  <c r="E217" i="7"/>
  <c r="I216" i="7"/>
  <c r="E216" i="7"/>
  <c r="I215" i="7"/>
  <c r="E215" i="7"/>
  <c r="I214" i="7"/>
  <c r="E214" i="7"/>
  <c r="I213" i="7"/>
  <c r="E213" i="7"/>
  <c r="I212" i="7"/>
  <c r="E212" i="7"/>
  <c r="I211" i="7"/>
  <c r="E211" i="7"/>
  <c r="I210" i="7"/>
  <c r="E210" i="7"/>
  <c r="I209" i="7"/>
  <c r="E209" i="7"/>
  <c r="I208" i="7"/>
  <c r="E208" i="7"/>
  <c r="I207" i="7"/>
  <c r="E207" i="7"/>
  <c r="I206" i="7"/>
  <c r="E206" i="7"/>
  <c r="I205" i="7"/>
  <c r="E205" i="7"/>
  <c r="I204" i="7"/>
  <c r="E204" i="7"/>
  <c r="I203" i="7"/>
  <c r="E203" i="7"/>
  <c r="I202" i="7"/>
  <c r="E202" i="7"/>
  <c r="I201" i="7"/>
  <c r="E201" i="7"/>
  <c r="I200" i="7"/>
  <c r="E200" i="7"/>
  <c r="I199" i="7"/>
  <c r="E199" i="7"/>
  <c r="I198" i="7"/>
  <c r="E198" i="7"/>
  <c r="I197" i="7"/>
  <c r="E197" i="7"/>
  <c r="I196" i="7"/>
  <c r="E196" i="7"/>
  <c r="I195" i="7"/>
  <c r="E195" i="7"/>
  <c r="I194" i="7"/>
  <c r="E194" i="7"/>
  <c r="I193" i="7"/>
  <c r="E193" i="7"/>
  <c r="I192" i="7"/>
  <c r="E192" i="7"/>
  <c r="I191" i="7"/>
  <c r="E191" i="7"/>
  <c r="I190" i="7"/>
  <c r="E190" i="7"/>
  <c r="I189" i="7"/>
  <c r="E189" i="7"/>
  <c r="I188" i="7"/>
  <c r="E188" i="7"/>
  <c r="I187" i="7"/>
  <c r="E187" i="7"/>
  <c r="I186" i="7"/>
  <c r="E186" i="7"/>
  <c r="I185" i="7"/>
  <c r="E185" i="7"/>
  <c r="I184" i="7"/>
  <c r="E184" i="7"/>
  <c r="I183" i="7"/>
  <c r="E183" i="7"/>
  <c r="I182" i="7"/>
  <c r="E182" i="7"/>
  <c r="I181" i="7"/>
  <c r="E181" i="7"/>
  <c r="I180" i="7"/>
  <c r="E180" i="7"/>
  <c r="I179" i="7"/>
  <c r="E179" i="7"/>
  <c r="I178" i="7"/>
  <c r="E178" i="7"/>
  <c r="I177" i="7"/>
  <c r="E177" i="7"/>
  <c r="I176" i="7"/>
  <c r="E176" i="7"/>
  <c r="I175" i="7"/>
  <c r="E175" i="7"/>
  <c r="I174" i="7"/>
  <c r="E174" i="7"/>
  <c r="I173" i="7"/>
  <c r="E173" i="7"/>
  <c r="I172" i="7"/>
  <c r="E172" i="7"/>
  <c r="I171" i="7"/>
  <c r="E171" i="7"/>
  <c r="I170" i="7"/>
  <c r="E170" i="7"/>
  <c r="I169" i="7"/>
  <c r="E169" i="7"/>
  <c r="I168" i="7"/>
  <c r="E168" i="7"/>
  <c r="I167" i="7"/>
  <c r="E167" i="7"/>
  <c r="I166" i="7"/>
  <c r="E166" i="7"/>
  <c r="I165" i="7"/>
  <c r="E165" i="7"/>
  <c r="I164" i="7"/>
  <c r="E164" i="7"/>
  <c r="I163" i="7"/>
  <c r="E163" i="7"/>
  <c r="I162" i="7"/>
  <c r="E162" i="7"/>
  <c r="I161" i="7"/>
  <c r="E161" i="7"/>
  <c r="I160" i="7"/>
  <c r="E160" i="7"/>
  <c r="I159" i="7"/>
  <c r="E159" i="7"/>
  <c r="I158" i="7"/>
  <c r="E158" i="7"/>
  <c r="I157" i="7"/>
  <c r="E157" i="7"/>
  <c r="I156" i="7"/>
  <c r="E156" i="7"/>
  <c r="I155" i="7"/>
  <c r="E155" i="7"/>
  <c r="I154" i="7"/>
  <c r="E154" i="7"/>
  <c r="I153" i="7"/>
  <c r="E153" i="7"/>
  <c r="I152" i="7"/>
  <c r="E152" i="7"/>
  <c r="I151" i="7"/>
  <c r="E151" i="7"/>
  <c r="I150" i="7"/>
  <c r="E150" i="7"/>
  <c r="I149" i="7"/>
  <c r="E149" i="7"/>
  <c r="I148" i="7"/>
  <c r="E148" i="7"/>
  <c r="I147" i="7"/>
  <c r="E147" i="7"/>
  <c r="I146" i="7"/>
  <c r="E146" i="7"/>
  <c r="I145" i="7"/>
  <c r="E145" i="7"/>
  <c r="I144" i="7"/>
  <c r="E144" i="7"/>
  <c r="I143" i="7"/>
  <c r="E143" i="7"/>
  <c r="I142" i="7"/>
  <c r="E142" i="7"/>
  <c r="I141" i="7"/>
  <c r="E141" i="7"/>
  <c r="I140" i="7"/>
  <c r="E140" i="7"/>
  <c r="I139" i="7"/>
  <c r="E139" i="7"/>
  <c r="I138" i="7"/>
  <c r="E138" i="7"/>
  <c r="I137" i="7"/>
  <c r="E137" i="7"/>
  <c r="I136" i="7"/>
  <c r="E136" i="7"/>
  <c r="I135" i="7"/>
  <c r="E135" i="7"/>
  <c r="I134" i="7"/>
  <c r="E134" i="7"/>
  <c r="I133" i="7"/>
  <c r="E133" i="7"/>
  <c r="I132" i="7"/>
  <c r="E132" i="7"/>
  <c r="I131" i="7"/>
  <c r="E131" i="7"/>
  <c r="I130" i="7"/>
  <c r="E130" i="7"/>
  <c r="I129" i="7"/>
  <c r="E129" i="7"/>
  <c r="I128" i="7"/>
  <c r="E128" i="7"/>
  <c r="I127" i="7"/>
  <c r="E127" i="7"/>
  <c r="I126" i="7"/>
  <c r="E126" i="7"/>
  <c r="I125" i="7"/>
  <c r="E125" i="7"/>
  <c r="I124" i="7"/>
  <c r="E124" i="7"/>
  <c r="I123" i="7"/>
  <c r="E123" i="7"/>
  <c r="I122" i="7"/>
  <c r="E122" i="7"/>
  <c r="I121" i="7"/>
  <c r="E121" i="7"/>
  <c r="I120" i="7"/>
  <c r="E120" i="7"/>
  <c r="I119" i="7"/>
  <c r="E119" i="7"/>
  <c r="I118" i="7"/>
  <c r="E118" i="7"/>
  <c r="I117" i="7"/>
  <c r="E117" i="7"/>
  <c r="I116" i="7"/>
  <c r="E116" i="7"/>
  <c r="I115" i="7"/>
  <c r="E115" i="7"/>
  <c r="I114" i="7"/>
  <c r="E114" i="7"/>
  <c r="I113" i="7"/>
  <c r="E113" i="7"/>
  <c r="I112" i="7"/>
  <c r="E112" i="7"/>
  <c r="I111" i="7"/>
  <c r="E111" i="7"/>
  <c r="I110" i="7"/>
  <c r="E110" i="7"/>
  <c r="I109" i="7"/>
  <c r="E109" i="7"/>
  <c r="I108" i="7"/>
  <c r="E108" i="7"/>
  <c r="I107" i="7"/>
  <c r="E107" i="7"/>
  <c r="I106" i="7"/>
  <c r="E106" i="7"/>
  <c r="I105" i="7"/>
  <c r="E105" i="7"/>
  <c r="I104" i="7"/>
  <c r="E104" i="7"/>
  <c r="I103" i="7"/>
  <c r="E103" i="7"/>
  <c r="I102" i="7"/>
  <c r="E102" i="7"/>
  <c r="I101" i="7"/>
  <c r="E101" i="7"/>
  <c r="I100" i="7"/>
  <c r="E100" i="7"/>
  <c r="I99" i="7"/>
  <c r="E99" i="7"/>
  <c r="I98" i="7"/>
  <c r="E98" i="7"/>
  <c r="I97" i="7"/>
  <c r="E97" i="7"/>
  <c r="I96" i="7"/>
  <c r="E96" i="7"/>
  <c r="I95" i="7"/>
  <c r="E95" i="7"/>
  <c r="I94" i="7"/>
  <c r="E94" i="7"/>
  <c r="I93" i="7"/>
  <c r="E93" i="7"/>
  <c r="I92" i="7"/>
  <c r="E92" i="7"/>
  <c r="I91" i="7"/>
  <c r="E91" i="7"/>
  <c r="I90" i="7"/>
  <c r="E90" i="7"/>
  <c r="I89" i="7"/>
  <c r="E89" i="7"/>
  <c r="I88" i="7"/>
  <c r="E88" i="7"/>
  <c r="I87" i="7"/>
  <c r="E87" i="7"/>
  <c r="I86" i="7"/>
  <c r="E86" i="7"/>
  <c r="I85" i="7"/>
  <c r="E85" i="7"/>
  <c r="I84" i="7"/>
  <c r="E84" i="7"/>
  <c r="I83" i="7"/>
  <c r="E83" i="7"/>
  <c r="I82" i="7"/>
  <c r="E82" i="7"/>
  <c r="I81" i="7"/>
  <c r="E81" i="7"/>
  <c r="I80" i="7"/>
  <c r="E80" i="7"/>
  <c r="I79" i="7"/>
  <c r="E79" i="7"/>
  <c r="I78" i="7"/>
  <c r="E78" i="7"/>
  <c r="I77" i="7"/>
  <c r="E77" i="7"/>
  <c r="I76" i="7"/>
  <c r="E76" i="7"/>
  <c r="I75" i="7"/>
  <c r="E75" i="7"/>
  <c r="I74" i="7"/>
  <c r="E74" i="7"/>
  <c r="I73" i="7"/>
  <c r="E73" i="7"/>
  <c r="I72" i="7"/>
  <c r="E72" i="7"/>
  <c r="I71" i="7"/>
  <c r="E71" i="7"/>
  <c r="I70" i="7"/>
  <c r="E70" i="7"/>
  <c r="I69" i="7"/>
  <c r="E69" i="7"/>
  <c r="I68" i="7"/>
  <c r="E68" i="7"/>
  <c r="I67" i="7"/>
  <c r="E67" i="7"/>
  <c r="I66" i="7"/>
  <c r="E66" i="7"/>
  <c r="I65" i="7"/>
  <c r="E65" i="7"/>
  <c r="I64" i="7"/>
  <c r="E64" i="7"/>
  <c r="I63" i="7"/>
  <c r="E63" i="7"/>
  <c r="I62" i="7"/>
  <c r="E62" i="7"/>
  <c r="I61" i="7"/>
  <c r="E61" i="7"/>
  <c r="I60" i="7"/>
  <c r="E60" i="7"/>
  <c r="I59" i="7"/>
  <c r="E59" i="7"/>
  <c r="I58" i="7"/>
  <c r="E58" i="7"/>
  <c r="I57" i="7"/>
  <c r="E57" i="7"/>
  <c r="I56" i="7"/>
  <c r="E56" i="7"/>
  <c r="I55" i="7"/>
  <c r="E55" i="7"/>
  <c r="I54" i="7"/>
  <c r="E54" i="7"/>
  <c r="I53" i="7"/>
  <c r="E53" i="7"/>
  <c r="I52" i="7"/>
  <c r="E52" i="7"/>
  <c r="I51" i="7"/>
  <c r="E51" i="7"/>
  <c r="I50" i="7"/>
  <c r="E50" i="7"/>
  <c r="I49" i="7"/>
  <c r="E49" i="7"/>
  <c r="I48" i="7"/>
  <c r="E48" i="7"/>
  <c r="I47" i="7"/>
  <c r="E47" i="7"/>
  <c r="I46" i="7"/>
  <c r="E46" i="7"/>
  <c r="I45" i="7"/>
  <c r="E45" i="7"/>
  <c r="I44" i="7"/>
  <c r="E44" i="7"/>
  <c r="I43" i="7"/>
  <c r="E43" i="7"/>
  <c r="I42" i="7"/>
  <c r="E42" i="7"/>
  <c r="I41" i="7"/>
  <c r="E41" i="7"/>
  <c r="I40" i="7"/>
  <c r="E40" i="7"/>
  <c r="I39" i="7"/>
  <c r="E39" i="7"/>
  <c r="I38" i="7"/>
  <c r="E38" i="7"/>
  <c r="I37" i="7"/>
  <c r="E37" i="7"/>
  <c r="I36" i="7"/>
  <c r="E36" i="7"/>
  <c r="I35" i="7"/>
  <c r="E35" i="7"/>
  <c r="I34" i="7"/>
  <c r="E34" i="7"/>
  <c r="I33" i="7"/>
  <c r="E33" i="7"/>
  <c r="I32" i="7"/>
  <c r="E32" i="7"/>
  <c r="I31" i="7"/>
  <c r="E31" i="7"/>
  <c r="I30" i="7"/>
  <c r="E30" i="7"/>
  <c r="I29" i="7"/>
  <c r="E29" i="7"/>
  <c r="I28" i="7"/>
  <c r="E28" i="7"/>
  <c r="I27" i="7"/>
  <c r="E27" i="7"/>
  <c r="I26" i="7"/>
  <c r="E26" i="7"/>
  <c r="I25" i="7"/>
  <c r="E25" i="7"/>
  <c r="I24" i="7"/>
  <c r="E24" i="7"/>
  <c r="I23" i="7"/>
  <c r="E23" i="7"/>
  <c r="I22" i="7"/>
  <c r="E22" i="7"/>
  <c r="I21" i="7"/>
  <c r="E21" i="7"/>
  <c r="I20" i="7"/>
  <c r="E20" i="7"/>
  <c r="I19" i="7"/>
  <c r="E19" i="7"/>
  <c r="I18" i="7"/>
  <c r="E18" i="7"/>
  <c r="I17" i="7"/>
  <c r="E17" i="7"/>
  <c r="I16" i="7"/>
  <c r="E16" i="7"/>
  <c r="I15" i="7"/>
  <c r="E15" i="7"/>
  <c r="I14" i="7"/>
  <c r="E14" i="7"/>
  <c r="I13" i="7"/>
  <c r="E13" i="7"/>
  <c r="I12" i="7"/>
  <c r="E12" i="7"/>
  <c r="I11" i="7"/>
  <c r="E11" i="7"/>
  <c r="FC27" i="5"/>
  <c r="FC26" i="5"/>
  <c r="FC25" i="5"/>
  <c r="FC24" i="5"/>
  <c r="FC23" i="5"/>
  <c r="FC22" i="5"/>
  <c r="FC21" i="5"/>
  <c r="FC20" i="5"/>
  <c r="FC19" i="5"/>
  <c r="FC18" i="5"/>
  <c r="FC17" i="5"/>
  <c r="FC16" i="5"/>
  <c r="FC15" i="5"/>
  <c r="FC14" i="5"/>
  <c r="FC13" i="5"/>
  <c r="FC12" i="5"/>
  <c r="FC11" i="5"/>
  <c r="FC10" i="5"/>
  <c r="FC9" i="5"/>
  <c r="FC8" i="5"/>
  <c r="FC7" i="5"/>
  <c r="FC6" i="5"/>
  <c r="FC5" i="5"/>
  <c r="FC4" i="5"/>
  <c r="FC3" i="5"/>
  <c r="FC2" i="5"/>
  <c r="FC1" i="5"/>
  <c r="CB13" i="5"/>
  <c r="CA13" i="5"/>
  <c r="EW1" i="5"/>
  <c r="EW30" i="5"/>
  <c r="AH30" i="5" s="1"/>
  <c r="EW29" i="5"/>
  <c r="AH29" i="5" s="1"/>
  <c r="EW28" i="5"/>
  <c r="AH28" i="5" s="1"/>
  <c r="EW27" i="5"/>
  <c r="AH27" i="5" s="1"/>
  <c r="EW26" i="5"/>
  <c r="AH26" i="5" s="1"/>
  <c r="EW25" i="5"/>
  <c r="AH25" i="5" s="1"/>
  <c r="EW24" i="5"/>
  <c r="AH24" i="5" s="1"/>
  <c r="EW23" i="5"/>
  <c r="AH23" i="5" s="1"/>
  <c r="EW22" i="5"/>
  <c r="AH22" i="5" s="1"/>
  <c r="EW21" i="5"/>
  <c r="AH21" i="5" s="1"/>
  <c r="EW20" i="5"/>
  <c r="AH20" i="5" s="1"/>
  <c r="EW19" i="5"/>
  <c r="AH19" i="5" s="1"/>
  <c r="EW18" i="5"/>
  <c r="AH18" i="5" s="1"/>
  <c r="EW17" i="5"/>
  <c r="AH17" i="5" s="1"/>
  <c r="EW16" i="5"/>
  <c r="AH16" i="5" s="1"/>
  <c r="EW15" i="5"/>
  <c r="AH15" i="5" s="1"/>
  <c r="A41" i="22"/>
  <c r="C17" i="5"/>
  <c r="A12" i="5"/>
  <c r="A39" i="22"/>
  <c r="A37" i="22"/>
  <c r="B14" i="22"/>
  <c r="A9" i="22"/>
  <c r="C7" i="22"/>
  <c r="C2" i="22"/>
  <c r="A47" i="21"/>
  <c r="A45" i="21"/>
  <c r="A43" i="21"/>
  <c r="B14" i="21"/>
  <c r="A9" i="21"/>
  <c r="C7" i="21"/>
  <c r="C2" i="21"/>
  <c r="F5" i="21" s="1"/>
  <c r="EJ30" i="5"/>
  <c r="EJ29" i="5"/>
  <c r="EJ28" i="5"/>
  <c r="EJ27" i="5"/>
  <c r="EJ26" i="5"/>
  <c r="EJ25" i="5"/>
  <c r="EJ24" i="5"/>
  <c r="EJ23" i="5"/>
  <c r="EJ22" i="5"/>
  <c r="EJ21" i="5"/>
  <c r="EJ20" i="5"/>
  <c r="EJ19" i="5"/>
  <c r="EJ18" i="5"/>
  <c r="EJ17" i="5"/>
  <c r="EJ16" i="5"/>
  <c r="EJ15" i="5"/>
  <c r="EJ14" i="5"/>
  <c r="EJ13" i="5"/>
  <c r="EJ12" i="5"/>
  <c r="EJ11" i="5"/>
  <c r="EM23" i="5"/>
  <c r="EM24" i="5"/>
  <c r="EM25" i="5"/>
  <c r="EO25" i="5"/>
  <c r="EM26" i="5"/>
  <c r="FK26" i="5"/>
  <c r="EO26" i="5"/>
  <c r="EM27" i="5"/>
  <c r="EN27" i="5"/>
  <c r="EM28" i="5"/>
  <c r="FL28" i="5"/>
  <c r="EM29" i="5"/>
  <c r="EM30" i="5"/>
  <c r="EQ30" i="5"/>
  <c r="BA30" i="5"/>
  <c r="AZ30" i="5"/>
  <c r="AY30" i="5"/>
  <c r="AX30" i="5"/>
  <c r="AW30" i="5"/>
  <c r="AV30" i="5"/>
  <c r="AU30" i="5"/>
  <c r="AT30" i="5"/>
  <c r="AS30" i="5"/>
  <c r="AR30" i="5"/>
  <c r="BA29" i="5"/>
  <c r="AZ29" i="5"/>
  <c r="AY29" i="5"/>
  <c r="AX29" i="5"/>
  <c r="AW29" i="5"/>
  <c r="AV29" i="5"/>
  <c r="AU29" i="5"/>
  <c r="AT29" i="5"/>
  <c r="AS29" i="5"/>
  <c r="AR29" i="5"/>
  <c r="BA28" i="5"/>
  <c r="AZ28" i="5"/>
  <c r="AY28" i="5"/>
  <c r="AX28" i="5"/>
  <c r="AW28" i="5"/>
  <c r="AV28" i="5"/>
  <c r="AU28" i="5"/>
  <c r="AT28" i="5"/>
  <c r="AS28" i="5"/>
  <c r="AR28" i="5"/>
  <c r="BA27" i="5"/>
  <c r="AZ27" i="5"/>
  <c r="AY27" i="5"/>
  <c r="AX27" i="5"/>
  <c r="AW27" i="5"/>
  <c r="AV27" i="5"/>
  <c r="AU27" i="5"/>
  <c r="AT27" i="5"/>
  <c r="AS27" i="5"/>
  <c r="AR27" i="5"/>
  <c r="BA26" i="5"/>
  <c r="AZ26" i="5"/>
  <c r="AY26" i="5"/>
  <c r="AX26" i="5"/>
  <c r="AW26" i="5"/>
  <c r="AV26" i="5"/>
  <c r="AU26" i="5"/>
  <c r="AT26" i="5"/>
  <c r="AS26" i="5"/>
  <c r="AR26" i="5"/>
  <c r="BA25" i="5"/>
  <c r="AZ25" i="5"/>
  <c r="AY25" i="5"/>
  <c r="AX25" i="5"/>
  <c r="AW25" i="5"/>
  <c r="AV25" i="5"/>
  <c r="AU25" i="5"/>
  <c r="AT25" i="5"/>
  <c r="AS25" i="5"/>
  <c r="AR25" i="5"/>
  <c r="BA24" i="5"/>
  <c r="AZ24" i="5"/>
  <c r="AY24" i="5"/>
  <c r="AX24" i="5"/>
  <c r="AW24" i="5"/>
  <c r="AV24" i="5"/>
  <c r="AU24" i="5"/>
  <c r="AT24" i="5"/>
  <c r="AS24" i="5"/>
  <c r="AR24" i="5"/>
  <c r="BA23" i="5"/>
  <c r="AZ23" i="5"/>
  <c r="AY23" i="5"/>
  <c r="AX23" i="5"/>
  <c r="AW23" i="5"/>
  <c r="AV23" i="5"/>
  <c r="AU23" i="5"/>
  <c r="AT23" i="5"/>
  <c r="AS23" i="5"/>
  <c r="AR23" i="5"/>
  <c r="BA22" i="5"/>
  <c r="AZ22" i="5"/>
  <c r="AY22" i="5"/>
  <c r="AX22" i="5"/>
  <c r="AW22" i="5"/>
  <c r="AV22" i="5"/>
  <c r="AU22" i="5"/>
  <c r="AT22" i="5"/>
  <c r="AS22" i="5"/>
  <c r="AR22" i="5"/>
  <c r="BA21" i="5"/>
  <c r="AZ21" i="5"/>
  <c r="AY21" i="5"/>
  <c r="AX21" i="5"/>
  <c r="AW21" i="5"/>
  <c r="AV21" i="5"/>
  <c r="AU21" i="5"/>
  <c r="AT21" i="5"/>
  <c r="AS21" i="5"/>
  <c r="AR21" i="5"/>
  <c r="BA20" i="5"/>
  <c r="AZ20" i="5"/>
  <c r="AY20" i="5"/>
  <c r="AX20" i="5"/>
  <c r="AW20" i="5"/>
  <c r="AV20" i="5"/>
  <c r="AU20" i="5"/>
  <c r="AT20" i="5"/>
  <c r="AS20" i="5"/>
  <c r="AR20" i="5"/>
  <c r="BA19" i="5"/>
  <c r="AZ19" i="5"/>
  <c r="AY19" i="5"/>
  <c r="AX19" i="5"/>
  <c r="AW19" i="5"/>
  <c r="AV19" i="5"/>
  <c r="AU19" i="5"/>
  <c r="AT19" i="5"/>
  <c r="AS19" i="5"/>
  <c r="AR19" i="5"/>
  <c r="BA18" i="5"/>
  <c r="AZ18" i="5"/>
  <c r="AY18" i="5"/>
  <c r="AX18" i="5"/>
  <c r="AW18" i="5"/>
  <c r="AV18" i="5"/>
  <c r="AU18" i="5"/>
  <c r="AT18" i="5"/>
  <c r="AS18" i="5"/>
  <c r="AR18" i="5"/>
  <c r="BA17" i="5"/>
  <c r="AZ17" i="5"/>
  <c r="AY17" i="5"/>
  <c r="AX17" i="5"/>
  <c r="AW17" i="5"/>
  <c r="AV17" i="5"/>
  <c r="AU17" i="5"/>
  <c r="AT17" i="5"/>
  <c r="AS17" i="5"/>
  <c r="AR17" i="5"/>
  <c r="BA16" i="5"/>
  <c r="AZ16" i="5"/>
  <c r="AY16" i="5"/>
  <c r="AX16" i="5"/>
  <c r="AW16" i="5"/>
  <c r="AV16" i="5"/>
  <c r="AU16" i="5"/>
  <c r="AT16" i="5"/>
  <c r="AS16" i="5"/>
  <c r="AR16" i="5"/>
  <c r="BA15" i="5"/>
  <c r="AZ15" i="5"/>
  <c r="AY15" i="5"/>
  <c r="AX15" i="5"/>
  <c r="AW15" i="5"/>
  <c r="AV15" i="5"/>
  <c r="AU15" i="5"/>
  <c r="AT15" i="5"/>
  <c r="AS15" i="5"/>
  <c r="AR15" i="5"/>
  <c r="BA14" i="5"/>
  <c r="AZ14" i="5"/>
  <c r="AY14" i="5"/>
  <c r="AX14" i="5"/>
  <c r="AW14" i="5"/>
  <c r="AV14" i="5"/>
  <c r="AU14" i="5"/>
  <c r="AT14" i="5"/>
  <c r="AS14" i="5"/>
  <c r="AR14" i="5"/>
  <c r="BA13" i="5"/>
  <c r="AZ13" i="5"/>
  <c r="AY13" i="5"/>
  <c r="AX13" i="5"/>
  <c r="AW13" i="5"/>
  <c r="AV13" i="5"/>
  <c r="AU13" i="5"/>
  <c r="AT13" i="5"/>
  <c r="AS13" i="5"/>
  <c r="AR13" i="5"/>
  <c r="BA12" i="5"/>
  <c r="AZ12" i="5"/>
  <c r="AZ46" i="5" s="1"/>
  <c r="AY12" i="5"/>
  <c r="AX12" i="5"/>
  <c r="AW12" i="5"/>
  <c r="AV12" i="5"/>
  <c r="AU12" i="5"/>
  <c r="AT12" i="5"/>
  <c r="AS12" i="5"/>
  <c r="AR12" i="5"/>
  <c r="BA11" i="5"/>
  <c r="AZ11" i="5"/>
  <c r="AY11" i="5"/>
  <c r="AX11" i="5"/>
  <c r="AX48" i="5" s="1"/>
  <c r="EI30" i="5"/>
  <c r="EH30" i="5"/>
  <c r="EG30" i="5"/>
  <c r="ED30" i="5"/>
  <c r="EC30" i="5"/>
  <c r="EB30" i="5"/>
  <c r="DX30" i="5"/>
  <c r="DW30" i="5"/>
  <c r="DV30" i="5"/>
  <c r="DR30" i="5"/>
  <c r="DQ30" i="5"/>
  <c r="DP30" i="5"/>
  <c r="DL30" i="5"/>
  <c r="DK30" i="5"/>
  <c r="DJ30" i="5"/>
  <c r="DF30" i="5"/>
  <c r="DE30" i="5"/>
  <c r="DD30" i="5"/>
  <c r="CZ30" i="5"/>
  <c r="CY30" i="5"/>
  <c r="CX30" i="5"/>
  <c r="CT30" i="5"/>
  <c r="CS30" i="5"/>
  <c r="CR30" i="5"/>
  <c r="CN30" i="5"/>
  <c r="CM30" i="5"/>
  <c r="CL30" i="5"/>
  <c r="CH30" i="5"/>
  <c r="CG30" i="5"/>
  <c r="CF30" i="5"/>
  <c r="EI29" i="5"/>
  <c r="EH29" i="5"/>
  <c r="EG29" i="5"/>
  <c r="ED29" i="5"/>
  <c r="EC29" i="5"/>
  <c r="EB29" i="5"/>
  <c r="DX29" i="5"/>
  <c r="DW29" i="5"/>
  <c r="DV29" i="5"/>
  <c r="DR29" i="5"/>
  <c r="DQ29" i="5"/>
  <c r="DP29" i="5"/>
  <c r="DL29" i="5"/>
  <c r="DK29" i="5"/>
  <c r="DJ29" i="5"/>
  <c r="DF29" i="5"/>
  <c r="DE29" i="5"/>
  <c r="DD29" i="5"/>
  <c r="CZ29" i="5"/>
  <c r="CY29" i="5"/>
  <c r="CX29" i="5"/>
  <c r="CT29" i="5"/>
  <c r="CS29" i="5"/>
  <c r="CR29" i="5"/>
  <c r="CN29" i="5"/>
  <c r="CM29" i="5"/>
  <c r="CL29" i="5"/>
  <c r="CH29" i="5"/>
  <c r="CG29" i="5"/>
  <c r="CF29" i="5"/>
  <c r="EI28" i="5"/>
  <c r="EH28" i="5"/>
  <c r="EG28" i="5"/>
  <c r="ED28" i="5"/>
  <c r="EC28" i="5"/>
  <c r="EB28" i="5"/>
  <c r="DX28" i="5"/>
  <c r="DW28" i="5"/>
  <c r="DV28" i="5"/>
  <c r="DR28" i="5"/>
  <c r="DQ28" i="5"/>
  <c r="DP28" i="5"/>
  <c r="DL28" i="5"/>
  <c r="DK28" i="5"/>
  <c r="DJ28" i="5"/>
  <c r="DF28" i="5"/>
  <c r="DE28" i="5"/>
  <c r="DD28" i="5"/>
  <c r="CZ28" i="5"/>
  <c r="CY28" i="5"/>
  <c r="CX28" i="5"/>
  <c r="CT28" i="5"/>
  <c r="CS28" i="5"/>
  <c r="CR28" i="5"/>
  <c r="CN28" i="5"/>
  <c r="CM28" i="5"/>
  <c r="CL28" i="5"/>
  <c r="CH28" i="5"/>
  <c r="CG28" i="5"/>
  <c r="CF28" i="5"/>
  <c r="EI27" i="5"/>
  <c r="EH27" i="5"/>
  <c r="EG27" i="5"/>
  <c r="ED27" i="5"/>
  <c r="EC27" i="5"/>
  <c r="EB27" i="5"/>
  <c r="DX27" i="5"/>
  <c r="DW27" i="5"/>
  <c r="DV27" i="5"/>
  <c r="DR27" i="5"/>
  <c r="DQ27" i="5"/>
  <c r="DP27" i="5"/>
  <c r="DL27" i="5"/>
  <c r="DK27" i="5"/>
  <c r="DJ27" i="5"/>
  <c r="DF27" i="5"/>
  <c r="DE27" i="5"/>
  <c r="DD27" i="5"/>
  <c r="CZ27" i="5"/>
  <c r="CY27" i="5"/>
  <c r="CX27" i="5"/>
  <c r="CT27" i="5"/>
  <c r="CS27" i="5"/>
  <c r="CR27" i="5"/>
  <c r="CN27" i="5"/>
  <c r="CM27" i="5"/>
  <c r="CL27" i="5"/>
  <c r="CH27" i="5"/>
  <c r="CG27" i="5"/>
  <c r="CF27" i="5"/>
  <c r="EI26" i="5"/>
  <c r="EH26" i="5"/>
  <c r="EG26" i="5"/>
  <c r="ED26" i="5"/>
  <c r="EC26" i="5"/>
  <c r="EB26" i="5"/>
  <c r="DX26" i="5"/>
  <c r="DW26" i="5"/>
  <c r="DV26" i="5"/>
  <c r="DR26" i="5"/>
  <c r="DQ26" i="5"/>
  <c r="DP26" i="5"/>
  <c r="DL26" i="5"/>
  <c r="DK26" i="5"/>
  <c r="DJ26" i="5"/>
  <c r="DF26" i="5"/>
  <c r="DE26" i="5"/>
  <c r="DD26" i="5"/>
  <c r="CZ26" i="5"/>
  <c r="CY26" i="5"/>
  <c r="CX26" i="5"/>
  <c r="CT26" i="5"/>
  <c r="CS26" i="5"/>
  <c r="CR26" i="5"/>
  <c r="CN26" i="5"/>
  <c r="CM26" i="5"/>
  <c r="CL26" i="5"/>
  <c r="CH26" i="5"/>
  <c r="CG26" i="5"/>
  <c r="CF26" i="5"/>
  <c r="EI25" i="5"/>
  <c r="EH25" i="5"/>
  <c r="EG25" i="5"/>
  <c r="ED25" i="5"/>
  <c r="EC25" i="5"/>
  <c r="EB25" i="5"/>
  <c r="DX25" i="5"/>
  <c r="DW25" i="5"/>
  <c r="DV25" i="5"/>
  <c r="DR25" i="5"/>
  <c r="DQ25" i="5"/>
  <c r="DP25" i="5"/>
  <c r="DL25" i="5"/>
  <c r="DK25" i="5"/>
  <c r="DJ25" i="5"/>
  <c r="DF25" i="5"/>
  <c r="DE25" i="5"/>
  <c r="DD25" i="5"/>
  <c r="CZ25" i="5"/>
  <c r="CY25" i="5"/>
  <c r="CX25" i="5"/>
  <c r="CT25" i="5"/>
  <c r="CS25" i="5"/>
  <c r="CR25" i="5"/>
  <c r="CN25" i="5"/>
  <c r="CM25" i="5"/>
  <c r="CL25" i="5"/>
  <c r="CH25" i="5"/>
  <c r="CG25" i="5"/>
  <c r="CF25" i="5"/>
  <c r="EI24" i="5"/>
  <c r="EH24" i="5"/>
  <c r="EG24" i="5"/>
  <c r="ED24" i="5"/>
  <c r="EC24" i="5"/>
  <c r="EB24" i="5"/>
  <c r="DX24" i="5"/>
  <c r="DW24" i="5"/>
  <c r="DV24" i="5"/>
  <c r="DR24" i="5"/>
  <c r="DQ24" i="5"/>
  <c r="DP24" i="5"/>
  <c r="DL24" i="5"/>
  <c r="DK24" i="5"/>
  <c r="DJ24" i="5"/>
  <c r="DF24" i="5"/>
  <c r="DE24" i="5"/>
  <c r="DD24" i="5"/>
  <c r="CZ24" i="5"/>
  <c r="CY24" i="5"/>
  <c r="CX24" i="5"/>
  <c r="CT24" i="5"/>
  <c r="CS24" i="5"/>
  <c r="CR24" i="5"/>
  <c r="CN24" i="5"/>
  <c r="CM24" i="5"/>
  <c r="CL24" i="5"/>
  <c r="CH24" i="5"/>
  <c r="CG24" i="5"/>
  <c r="CF24" i="5"/>
  <c r="EI23" i="5"/>
  <c r="EH23" i="5"/>
  <c r="EG23" i="5"/>
  <c r="ED23" i="5"/>
  <c r="EC23" i="5"/>
  <c r="EB23" i="5"/>
  <c r="DX23" i="5"/>
  <c r="DW23" i="5"/>
  <c r="DV23" i="5"/>
  <c r="DR23" i="5"/>
  <c r="DQ23" i="5"/>
  <c r="DP23" i="5"/>
  <c r="DL23" i="5"/>
  <c r="DK23" i="5"/>
  <c r="DJ23" i="5"/>
  <c r="DF23" i="5"/>
  <c r="DE23" i="5"/>
  <c r="DD23" i="5"/>
  <c r="CZ23" i="5"/>
  <c r="CY23" i="5"/>
  <c r="CX23" i="5"/>
  <c r="CT23" i="5"/>
  <c r="CS23" i="5"/>
  <c r="CR23" i="5"/>
  <c r="CN23" i="5"/>
  <c r="CM23" i="5"/>
  <c r="CL23" i="5"/>
  <c r="CH23" i="5"/>
  <c r="CG23" i="5"/>
  <c r="CF23" i="5"/>
  <c r="EN30" i="5"/>
  <c r="FK27" i="5"/>
  <c r="M29" i="5"/>
  <c r="BD29" i="5" s="1"/>
  <c r="J30" i="5"/>
  <c r="J29" i="5"/>
  <c r="J28" i="5"/>
  <c r="J27" i="5"/>
  <c r="J26" i="5"/>
  <c r="J25" i="5"/>
  <c r="J24" i="5"/>
  <c r="J23" i="5"/>
  <c r="L30" i="5"/>
  <c r="K30" i="5"/>
  <c r="L29" i="5"/>
  <c r="K29" i="5"/>
  <c r="L28" i="5"/>
  <c r="K28" i="5"/>
  <c r="L27" i="5"/>
  <c r="K27" i="5"/>
  <c r="L26" i="5"/>
  <c r="K26" i="5"/>
  <c r="L25" i="5"/>
  <c r="K25" i="5"/>
  <c r="L24" i="5"/>
  <c r="K24" i="5"/>
  <c r="L23" i="5"/>
  <c r="K23" i="5"/>
  <c r="EU2" i="5"/>
  <c r="EU3" i="5"/>
  <c r="EU1" i="5"/>
  <c r="B4" i="19"/>
  <c r="B5" i="19" s="1"/>
  <c r="B6" i="19" s="1"/>
  <c r="T15" i="5"/>
  <c r="C4" i="19"/>
  <c r="L4" i="19" s="1"/>
  <c r="C5" i="19"/>
  <c r="L11" i="19"/>
  <c r="M11" i="19" s="1"/>
  <c r="L17" i="19"/>
  <c r="M17" i="19" s="1"/>
  <c r="L18" i="19"/>
  <c r="M18" i="19" s="1"/>
  <c r="R4" i="19"/>
  <c r="S4" i="19"/>
  <c r="R5" i="19"/>
  <c r="S5" i="19"/>
  <c r="R6" i="19"/>
  <c r="S6" i="19"/>
  <c r="R7" i="19"/>
  <c r="S7" i="19"/>
  <c r="R8" i="19"/>
  <c r="S8" i="19"/>
  <c r="R9" i="19"/>
  <c r="S9" i="19"/>
  <c r="R10" i="19"/>
  <c r="S10" i="19"/>
  <c r="I11" i="19"/>
  <c r="R14" i="19"/>
  <c r="C6" i="19"/>
  <c r="C7" i="19"/>
  <c r="C8" i="19"/>
  <c r="C9" i="19"/>
  <c r="C10" i="19"/>
  <c r="L10" i="19"/>
  <c r="M10" i="19" s="1"/>
  <c r="C11" i="19"/>
  <c r="C12" i="19"/>
  <c r="L12" i="19"/>
  <c r="M12" i="19" s="1"/>
  <c r="C13" i="19"/>
  <c r="L13" i="19"/>
  <c r="M13" i="19" s="1"/>
  <c r="C14" i="19"/>
  <c r="L14" i="19"/>
  <c r="M14" i="19" s="1"/>
  <c r="C15" i="19"/>
  <c r="L15" i="19"/>
  <c r="M15" i="19" s="1"/>
  <c r="C16" i="19"/>
  <c r="L16" i="19"/>
  <c r="M16" i="19" s="1"/>
  <c r="C17" i="19"/>
  <c r="C18" i="19"/>
  <c r="E6" i="19"/>
  <c r="N7" i="19" s="1"/>
  <c r="E7" i="19"/>
  <c r="E8" i="19"/>
  <c r="E9" i="19"/>
  <c r="E10" i="19"/>
  <c r="E11" i="19"/>
  <c r="E12" i="19"/>
  <c r="E13" i="19"/>
  <c r="E14" i="19"/>
  <c r="E15" i="19"/>
  <c r="E16" i="19"/>
  <c r="E17" i="19"/>
  <c r="E18" i="19"/>
  <c r="N4" i="19"/>
  <c r="O4" i="19"/>
  <c r="N5" i="19"/>
  <c r="O5" i="19" s="1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G9" i="19"/>
  <c r="P9" i="19"/>
  <c r="G10" i="19"/>
  <c r="G11" i="19"/>
  <c r="P11" i="19"/>
  <c r="G12" i="19"/>
  <c r="P12" i="19" s="1"/>
  <c r="G13" i="19"/>
  <c r="G14" i="19"/>
  <c r="P4" i="19"/>
  <c r="Q4" i="19"/>
  <c r="P5" i="19"/>
  <c r="Q5" i="19"/>
  <c r="P6" i="19"/>
  <c r="Q6" i="19"/>
  <c r="P7" i="19"/>
  <c r="Q7" i="19"/>
  <c r="P8" i="19"/>
  <c r="Q8" i="19"/>
  <c r="H19" i="19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H32" i="19" s="1"/>
  <c r="H33" i="19" s="1"/>
  <c r="H34" i="19" s="1"/>
  <c r="H35" i="19" s="1"/>
  <c r="H36" i="19" s="1"/>
  <c r="H37" i="19" s="1"/>
  <c r="H38" i="19" s="1"/>
  <c r="H39" i="19" s="1"/>
  <c r="H40" i="19" s="1"/>
  <c r="H41" i="19" s="1"/>
  <c r="H42" i="19" s="1"/>
  <c r="H43" i="19" s="1"/>
  <c r="H44" i="19" s="1"/>
  <c r="H45" i="19" s="1"/>
  <c r="H46" i="19" s="1"/>
  <c r="H47" i="19" s="1"/>
  <c r="H48" i="19" s="1"/>
  <c r="H49" i="19" s="1"/>
  <c r="H50" i="19" s="1"/>
  <c r="H51" i="19" s="1"/>
  <c r="H52" i="19" s="1"/>
  <c r="H53" i="19" s="1"/>
  <c r="H54" i="19" s="1"/>
  <c r="H55" i="19" s="1"/>
  <c r="H56" i="19" s="1"/>
  <c r="H57" i="19" s="1"/>
  <c r="H58" i="19" s="1"/>
  <c r="H59" i="19" s="1"/>
  <c r="H60" i="19" s="1"/>
  <c r="H61" i="19" s="1"/>
  <c r="H62" i="19" s="1"/>
  <c r="H63" i="19" s="1"/>
  <c r="H64" i="19" s="1"/>
  <c r="H65" i="19" s="1"/>
  <c r="H66" i="19" s="1"/>
  <c r="H67" i="19" s="1"/>
  <c r="H68" i="19" s="1"/>
  <c r="J19" i="19"/>
  <c r="J20" i="19"/>
  <c r="J21" i="19" s="1"/>
  <c r="J22" i="19" s="1"/>
  <c r="J23" i="19" s="1"/>
  <c r="J24" i="19" s="1"/>
  <c r="J25" i="19" s="1"/>
  <c r="J26" i="19" s="1"/>
  <c r="J27" i="19" s="1"/>
  <c r="J28" i="19" s="1"/>
  <c r="J29" i="19" s="1"/>
  <c r="J30" i="19" s="1"/>
  <c r="J31" i="19" s="1"/>
  <c r="J32" i="19" s="1"/>
  <c r="J33" i="19" s="1"/>
  <c r="J34" i="19" s="1"/>
  <c r="J35" i="19" s="1"/>
  <c r="J36" i="19" s="1"/>
  <c r="J37" i="19" s="1"/>
  <c r="J38" i="19" s="1"/>
  <c r="J39" i="19" s="1"/>
  <c r="J40" i="19" s="1"/>
  <c r="J41" i="19" s="1"/>
  <c r="J42" i="19" s="1"/>
  <c r="J43" i="19" s="1"/>
  <c r="J44" i="19" s="1"/>
  <c r="J45" i="19" s="1"/>
  <c r="J46" i="19" s="1"/>
  <c r="J47" i="19" s="1"/>
  <c r="J48" i="19" s="1"/>
  <c r="J49" i="19" s="1"/>
  <c r="J50" i="19" s="1"/>
  <c r="J51" i="19" s="1"/>
  <c r="J52" i="19" s="1"/>
  <c r="J53" i="19" s="1"/>
  <c r="J54" i="19" s="1"/>
  <c r="J55" i="19" s="1"/>
  <c r="J56" i="19" s="1"/>
  <c r="J57" i="19" s="1"/>
  <c r="J58" i="19" s="1"/>
  <c r="J59" i="19" s="1"/>
  <c r="J60" i="19" s="1"/>
  <c r="J61" i="19" s="1"/>
  <c r="J62" i="19" s="1"/>
  <c r="J63" i="19" s="1"/>
  <c r="J64" i="19" s="1"/>
  <c r="J65" i="19" s="1"/>
  <c r="J66" i="19" s="1"/>
  <c r="J67" i="19" s="1"/>
  <c r="J68" i="19" s="1"/>
  <c r="M4" i="5"/>
  <c r="EM22" i="5"/>
  <c r="EO22" i="5"/>
  <c r="EM21" i="5"/>
  <c r="EN21" i="5"/>
  <c r="EM20" i="5"/>
  <c r="EQ20" i="5"/>
  <c r="EM19" i="5"/>
  <c r="FK19" i="5"/>
  <c r="EN19" i="5"/>
  <c r="EM18" i="5"/>
  <c r="FN18" i="5"/>
  <c r="EM17" i="5"/>
  <c r="FK17" i="5"/>
  <c r="EM16" i="5"/>
  <c r="FM16" i="5"/>
  <c r="EM15" i="5"/>
  <c r="EQ15" i="5"/>
  <c r="FK15" i="5"/>
  <c r="FG118" i="5"/>
  <c r="FI118" i="5" s="1"/>
  <c r="FG117" i="5"/>
  <c r="FI117" i="5" s="1"/>
  <c r="FG116" i="5"/>
  <c r="FI116" i="5" s="1"/>
  <c r="FG115" i="5"/>
  <c r="FI115" i="5" s="1"/>
  <c r="FG114" i="5"/>
  <c r="FI114" i="5" s="1"/>
  <c r="FG113" i="5"/>
  <c r="FI113" i="5" s="1"/>
  <c r="FG112" i="5"/>
  <c r="FI112" i="5" s="1"/>
  <c r="FG111" i="5"/>
  <c r="FI111" i="5" s="1"/>
  <c r="FG110" i="5"/>
  <c r="FI110" i="5" s="1"/>
  <c r="FG109" i="5"/>
  <c r="FI109" i="5" s="1"/>
  <c r="FG108" i="5"/>
  <c r="FI108" i="5" s="1"/>
  <c r="FG107" i="5"/>
  <c r="FI107" i="5" s="1"/>
  <c r="FG106" i="5"/>
  <c r="FI106" i="5" s="1"/>
  <c r="FG105" i="5"/>
  <c r="FI105" i="5" s="1"/>
  <c r="FG104" i="5"/>
  <c r="FI104" i="5" s="1"/>
  <c r="FG103" i="5"/>
  <c r="FI103" i="5" s="1"/>
  <c r="FG102" i="5"/>
  <c r="FI102" i="5" s="1"/>
  <c r="FG101" i="5"/>
  <c r="FI101" i="5" s="1"/>
  <c r="FG100" i="5"/>
  <c r="FI100" i="5" s="1"/>
  <c r="FG99" i="5"/>
  <c r="FI99" i="5" s="1"/>
  <c r="FG98" i="5"/>
  <c r="FI98" i="5" s="1"/>
  <c r="FG97" i="5"/>
  <c r="FI97" i="5" s="1"/>
  <c r="FG96" i="5"/>
  <c r="FI96" i="5" s="1"/>
  <c r="FG95" i="5"/>
  <c r="FI95" i="5" s="1"/>
  <c r="FG94" i="5"/>
  <c r="FI94" i="5" s="1"/>
  <c r="FG93" i="5"/>
  <c r="FI93" i="5" s="1"/>
  <c r="FG92" i="5"/>
  <c r="FI92" i="5" s="1"/>
  <c r="FG91" i="5"/>
  <c r="FI91" i="5" s="1"/>
  <c r="FG90" i="5"/>
  <c r="FI90" i="5" s="1"/>
  <c r="FG89" i="5"/>
  <c r="FI89" i="5" s="1"/>
  <c r="FG88" i="5"/>
  <c r="FI88" i="5" s="1"/>
  <c r="FG87" i="5"/>
  <c r="FI87" i="5" s="1"/>
  <c r="FG86" i="5"/>
  <c r="FI86" i="5" s="1"/>
  <c r="FG85" i="5"/>
  <c r="FI85" i="5" s="1"/>
  <c r="FG84" i="5"/>
  <c r="FI84" i="5" s="1"/>
  <c r="FG83" i="5"/>
  <c r="FI83" i="5" s="1"/>
  <c r="FG82" i="5"/>
  <c r="FI82" i="5" s="1"/>
  <c r="FG81" i="5"/>
  <c r="FI81" i="5" s="1"/>
  <c r="FG80" i="5"/>
  <c r="FI80" i="5" s="1"/>
  <c r="FG79" i="5"/>
  <c r="FI79" i="5" s="1"/>
  <c r="FG78" i="5"/>
  <c r="FI78" i="5" s="1"/>
  <c r="FG77" i="5"/>
  <c r="FI77" i="5" s="1"/>
  <c r="FG76" i="5"/>
  <c r="FI76" i="5" s="1"/>
  <c r="FG75" i="5"/>
  <c r="FI75" i="5" s="1"/>
  <c r="FG74" i="5"/>
  <c r="FI74" i="5" s="1"/>
  <c r="FG73" i="5"/>
  <c r="FI73" i="5" s="1"/>
  <c r="FG72" i="5"/>
  <c r="FI72" i="5" s="1"/>
  <c r="FG71" i="5"/>
  <c r="FI71" i="5" s="1"/>
  <c r="FG70" i="5"/>
  <c r="FI70" i="5" s="1"/>
  <c r="FG69" i="5"/>
  <c r="FI69" i="5" s="1"/>
  <c r="FG68" i="5"/>
  <c r="FI68" i="5" s="1"/>
  <c r="FG67" i="5"/>
  <c r="FI67" i="5" s="1"/>
  <c r="FG66" i="5"/>
  <c r="FI66" i="5" s="1"/>
  <c r="FG65" i="5"/>
  <c r="FI65" i="5" s="1"/>
  <c r="FG64" i="5"/>
  <c r="FI64" i="5" s="1"/>
  <c r="FG63" i="5"/>
  <c r="FI63" i="5" s="1"/>
  <c r="FG62" i="5"/>
  <c r="FI62" i="5" s="1"/>
  <c r="FG61" i="5"/>
  <c r="FI61" i="5" s="1"/>
  <c r="FG60" i="5"/>
  <c r="FI60" i="5" s="1"/>
  <c r="FG59" i="5"/>
  <c r="FI59" i="5" s="1"/>
  <c r="FG58" i="5"/>
  <c r="FI58" i="5" s="1"/>
  <c r="FG57" i="5"/>
  <c r="FI57" i="5" s="1"/>
  <c r="FG56" i="5"/>
  <c r="FI56" i="5" s="1"/>
  <c r="FG55" i="5"/>
  <c r="FI55" i="5" s="1"/>
  <c r="FG54" i="5"/>
  <c r="FI54" i="5" s="1"/>
  <c r="FG53" i="5"/>
  <c r="FI53" i="5" s="1"/>
  <c r="FG52" i="5"/>
  <c r="FI52" i="5" s="1"/>
  <c r="FG51" i="5"/>
  <c r="FI51" i="5" s="1"/>
  <c r="FG50" i="5"/>
  <c r="FI50" i="5" s="1"/>
  <c r="FG49" i="5"/>
  <c r="FI49" i="5" s="1"/>
  <c r="FG48" i="5"/>
  <c r="FI48" i="5" s="1"/>
  <c r="FG47" i="5"/>
  <c r="FI47" i="5" s="1"/>
  <c r="FG46" i="5"/>
  <c r="FI46" i="5" s="1"/>
  <c r="FG45" i="5"/>
  <c r="FI45" i="5" s="1"/>
  <c r="FG44" i="5"/>
  <c r="FI44" i="5" s="1"/>
  <c r="FG43" i="5"/>
  <c r="FI43" i="5" s="1"/>
  <c r="FG42" i="5"/>
  <c r="FI42" i="5" s="1"/>
  <c r="FG41" i="5"/>
  <c r="FI41" i="5" s="1"/>
  <c r="FG40" i="5"/>
  <c r="FI40" i="5" s="1"/>
  <c r="FG39" i="5"/>
  <c r="FI39" i="5" s="1"/>
  <c r="FG38" i="5"/>
  <c r="FI38" i="5" s="1"/>
  <c r="FG37" i="5"/>
  <c r="FI37" i="5" s="1"/>
  <c r="FG36" i="5"/>
  <c r="FI36" i="5" s="1"/>
  <c r="FG35" i="5"/>
  <c r="FI35" i="5" s="1"/>
  <c r="FG34" i="5"/>
  <c r="FI34" i="5" s="1"/>
  <c r="FG33" i="5"/>
  <c r="FI33" i="5" s="1"/>
  <c r="FG32" i="5"/>
  <c r="FI32" i="5" s="1"/>
  <c r="FG31" i="5"/>
  <c r="FI31" i="5" s="1"/>
  <c r="FG30" i="5"/>
  <c r="FI30" i="5" s="1"/>
  <c r="FG29" i="5"/>
  <c r="FI29" i="5" s="1"/>
  <c r="FG28" i="5"/>
  <c r="FI28" i="5" s="1"/>
  <c r="FG27" i="5"/>
  <c r="FI27" i="5" s="1"/>
  <c r="FG26" i="5"/>
  <c r="FI26" i="5" s="1"/>
  <c r="FG25" i="5"/>
  <c r="FI25" i="5" s="1"/>
  <c r="FG24" i="5"/>
  <c r="FI24" i="5" s="1"/>
  <c r="FG23" i="5"/>
  <c r="FI23" i="5" s="1"/>
  <c r="FG22" i="5"/>
  <c r="FI22" i="5" s="1"/>
  <c r="FG21" i="5"/>
  <c r="FI21" i="5" s="1"/>
  <c r="FG20" i="5"/>
  <c r="FI20" i="5" s="1"/>
  <c r="FG19" i="5"/>
  <c r="FI19" i="5" s="1"/>
  <c r="FG18" i="5"/>
  <c r="FI18" i="5" s="1"/>
  <c r="FG17" i="5"/>
  <c r="FI17" i="5" s="1"/>
  <c r="FG16" i="5"/>
  <c r="FI16" i="5" s="1"/>
  <c r="FG15" i="5"/>
  <c r="FI15" i="5" s="1"/>
  <c r="FG14" i="5"/>
  <c r="FI14" i="5" s="1"/>
  <c r="FG13" i="5"/>
  <c r="FI13" i="5" s="1"/>
  <c r="FG12" i="5"/>
  <c r="FI12" i="5" s="1"/>
  <c r="FG11" i="5"/>
  <c r="FI11" i="5" s="1"/>
  <c r="FG10" i="5"/>
  <c r="FI10" i="5" s="1"/>
  <c r="FG9" i="5"/>
  <c r="FI9" i="5" s="1"/>
  <c r="FG8" i="5"/>
  <c r="FI8" i="5" s="1"/>
  <c r="FG7" i="5"/>
  <c r="FI7" i="5" s="1"/>
  <c r="FG6" i="5"/>
  <c r="FI6" i="5" s="1"/>
  <c r="FG5" i="5"/>
  <c r="FI5" i="5" s="1"/>
  <c r="FG4" i="5"/>
  <c r="FI4" i="5" s="1"/>
  <c r="FG3" i="5"/>
  <c r="FI3" i="5" s="1"/>
  <c r="FG2" i="5"/>
  <c r="FI2" i="5" s="1"/>
  <c r="FG1" i="5"/>
  <c r="FI1" i="5" s="1"/>
  <c r="A48" i="9"/>
  <c r="F2" i="11"/>
  <c r="A46" i="9"/>
  <c r="C2" i="9"/>
  <c r="F5" i="9" s="1"/>
  <c r="I7" i="5"/>
  <c r="F2" i="16"/>
  <c r="F2" i="13"/>
  <c r="F2" i="15"/>
  <c r="FD18" i="5"/>
  <c r="FD17" i="5"/>
  <c r="FD16" i="5"/>
  <c r="FD15" i="5"/>
  <c r="FD14" i="5"/>
  <c r="FD13" i="5"/>
  <c r="FD12" i="5"/>
  <c r="FD11" i="5"/>
  <c r="FD10" i="5"/>
  <c r="FD9" i="5"/>
  <c r="FD8" i="5"/>
  <c r="FD7" i="5"/>
  <c r="FD6" i="5"/>
  <c r="FD5" i="5"/>
  <c r="FD4" i="5"/>
  <c r="FD3" i="5"/>
  <c r="FD2" i="5"/>
  <c r="AH7" i="19"/>
  <c r="C2" i="20"/>
  <c r="F5" i="20"/>
  <c r="DX22" i="5"/>
  <c r="DW22" i="5"/>
  <c r="DV22" i="5"/>
  <c r="DX21" i="5"/>
  <c r="DW21" i="5"/>
  <c r="DV21" i="5"/>
  <c r="DX20" i="5"/>
  <c r="DW20" i="5"/>
  <c r="DV20" i="5"/>
  <c r="DX19" i="5"/>
  <c r="DW19" i="5"/>
  <c r="DV19" i="5"/>
  <c r="DX18" i="5"/>
  <c r="DW18" i="5"/>
  <c r="DV18" i="5"/>
  <c r="DX17" i="5"/>
  <c r="DW17" i="5"/>
  <c r="DX16" i="5"/>
  <c r="DW16" i="5"/>
  <c r="DV16" i="5"/>
  <c r="DX15" i="5"/>
  <c r="DW15" i="5"/>
  <c r="DV15" i="5"/>
  <c r="DX14" i="5"/>
  <c r="DW14" i="5"/>
  <c r="DV14" i="5"/>
  <c r="DX13" i="5"/>
  <c r="DW13" i="5"/>
  <c r="DV13" i="5"/>
  <c r="DX12" i="5"/>
  <c r="DW12" i="5"/>
  <c r="DV12" i="5"/>
  <c r="DX11" i="5"/>
  <c r="DW11" i="5"/>
  <c r="DV11" i="5"/>
  <c r="A41" i="20"/>
  <c r="A39" i="20"/>
  <c r="A37" i="20"/>
  <c r="B14" i="20"/>
  <c r="A9" i="20"/>
  <c r="C7" i="20"/>
  <c r="EV2" i="5"/>
  <c r="F5" i="16"/>
  <c r="F4" i="16"/>
  <c r="F5" i="15"/>
  <c r="F4" i="15"/>
  <c r="F4" i="14"/>
  <c r="F4" i="13"/>
  <c r="F5" i="12"/>
  <c r="F4" i="12"/>
  <c r="F4" i="11"/>
  <c r="F4" i="10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B32" i="17"/>
  <c r="B19" i="17"/>
  <c r="A41" i="16"/>
  <c r="A39" i="16"/>
  <c r="A9" i="16"/>
  <c r="C7" i="16"/>
  <c r="A41" i="15"/>
  <c r="A39" i="15"/>
  <c r="A9" i="15"/>
  <c r="C7" i="15"/>
  <c r="A41" i="14"/>
  <c r="A39" i="14"/>
  <c r="A9" i="14"/>
  <c r="C7" i="14"/>
  <c r="A41" i="13"/>
  <c r="A39" i="13"/>
  <c r="A9" i="13"/>
  <c r="C7" i="13"/>
  <c r="A41" i="12"/>
  <c r="A39" i="12"/>
  <c r="A9" i="12"/>
  <c r="C7" i="12"/>
  <c r="A41" i="11"/>
  <c r="A39" i="11"/>
  <c r="A9" i="11"/>
  <c r="C7" i="11"/>
  <c r="A41" i="10"/>
  <c r="A39" i="10"/>
  <c r="A9" i="10"/>
  <c r="C7" i="10"/>
  <c r="A50" i="9"/>
  <c r="A9" i="9"/>
  <c r="C7" i="9"/>
  <c r="EM11" i="5"/>
  <c r="EM14" i="5"/>
  <c r="EM13" i="5"/>
  <c r="EO13" i="5"/>
  <c r="EP13" i="5"/>
  <c r="EM12" i="5"/>
  <c r="EN12" i="5" s="1"/>
  <c r="EI22" i="5"/>
  <c r="EH22" i="5"/>
  <c r="EG22" i="5"/>
  <c r="EI21" i="5"/>
  <c r="EH21" i="5"/>
  <c r="EG21" i="5"/>
  <c r="EI20" i="5"/>
  <c r="EH20" i="5"/>
  <c r="EG20" i="5"/>
  <c r="EI19" i="5"/>
  <c r="EH19" i="5"/>
  <c r="EG19" i="5"/>
  <c r="EI18" i="5"/>
  <c r="EH18" i="5"/>
  <c r="EG18" i="5"/>
  <c r="EI17" i="5"/>
  <c r="EH17" i="5"/>
  <c r="EG17" i="5"/>
  <c r="EI16" i="5"/>
  <c r="EH16" i="5"/>
  <c r="EG16" i="5"/>
  <c r="EI15" i="5"/>
  <c r="EH15" i="5"/>
  <c r="EG15" i="5"/>
  <c r="EI14" i="5"/>
  <c r="EH14" i="5"/>
  <c r="EG14" i="5"/>
  <c r="EI13" i="5"/>
  <c r="EI11" i="5"/>
  <c r="EI12" i="5"/>
  <c r="EI49" i="5" s="1"/>
  <c r="EH13" i="5"/>
  <c r="EG13" i="5"/>
  <c r="EH12" i="5"/>
  <c r="EH49" i="5" s="1"/>
  <c r="EG12" i="5"/>
  <c r="EH11" i="5"/>
  <c r="EG11" i="5"/>
  <c r="B14" i="16"/>
  <c r="B14" i="15"/>
  <c r="B14" i="14"/>
  <c r="B14" i="13"/>
  <c r="B14" i="12"/>
  <c r="B14" i="11"/>
  <c r="B14" i="10"/>
  <c r="B14" i="9"/>
  <c r="A37" i="16"/>
  <c r="A37" i="15"/>
  <c r="A37" i="14"/>
  <c r="A37" i="13"/>
  <c r="A37" i="12"/>
  <c r="A37" i="11"/>
  <c r="A37" i="10"/>
  <c r="ED22" i="5"/>
  <c r="EC22" i="5"/>
  <c r="EB22" i="5"/>
  <c r="ED21" i="5"/>
  <c r="EC21" i="5"/>
  <c r="EB21" i="5"/>
  <c r="ED20" i="5"/>
  <c r="EC20" i="5"/>
  <c r="EB20" i="5"/>
  <c r="ED19" i="5"/>
  <c r="EC19" i="5"/>
  <c r="EB19" i="5"/>
  <c r="ED18" i="5"/>
  <c r="EC18" i="5"/>
  <c r="EB18" i="5"/>
  <c r="ED17" i="5"/>
  <c r="EC17" i="5"/>
  <c r="ED16" i="5"/>
  <c r="EC16" i="5"/>
  <c r="EB16" i="5"/>
  <c r="ED15" i="5"/>
  <c r="EC15" i="5"/>
  <c r="EB15" i="5"/>
  <c r="ED14" i="5"/>
  <c r="EC14" i="5"/>
  <c r="EB14" i="5"/>
  <c r="ED13" i="5"/>
  <c r="EC13" i="5"/>
  <c r="EB13" i="5"/>
  <c r="ED12" i="5"/>
  <c r="EC12" i="5"/>
  <c r="EB12" i="5"/>
  <c r="ED11" i="5"/>
  <c r="EC11" i="5"/>
  <c r="EB11" i="5"/>
  <c r="DR22" i="5"/>
  <c r="DQ22" i="5"/>
  <c r="DP22" i="5"/>
  <c r="DR21" i="5"/>
  <c r="DQ21" i="5"/>
  <c r="DP21" i="5"/>
  <c r="DR20" i="5"/>
  <c r="DQ20" i="5"/>
  <c r="DP20" i="5"/>
  <c r="DR19" i="5"/>
  <c r="DQ19" i="5"/>
  <c r="DP19" i="5"/>
  <c r="DR18" i="5"/>
  <c r="DQ18" i="5"/>
  <c r="DP18" i="5"/>
  <c r="DR17" i="5"/>
  <c r="DQ17" i="5"/>
  <c r="DR16" i="5"/>
  <c r="DQ16" i="5"/>
  <c r="DP16" i="5"/>
  <c r="DR15" i="5"/>
  <c r="DQ15" i="5"/>
  <c r="DP15" i="5"/>
  <c r="DR14" i="5"/>
  <c r="DQ14" i="5"/>
  <c r="DP14" i="5"/>
  <c r="DR13" i="5"/>
  <c r="DQ13" i="5"/>
  <c r="DP13" i="5"/>
  <c r="DR12" i="5"/>
  <c r="DQ12" i="5"/>
  <c r="DP12" i="5"/>
  <c r="DR11" i="5"/>
  <c r="DQ11" i="5"/>
  <c r="DP11" i="5"/>
  <c r="DH7" i="5"/>
  <c r="DL22" i="5"/>
  <c r="DK22" i="5"/>
  <c r="DJ22" i="5"/>
  <c r="DL21" i="5"/>
  <c r="DK21" i="5"/>
  <c r="DJ21" i="5"/>
  <c r="DL20" i="5"/>
  <c r="DK20" i="5"/>
  <c r="DJ20" i="5"/>
  <c r="DL19" i="5"/>
  <c r="DK19" i="5"/>
  <c r="DJ19" i="5"/>
  <c r="DL18" i="5"/>
  <c r="DK18" i="5"/>
  <c r="DJ18" i="5"/>
  <c r="DL17" i="5"/>
  <c r="DK17" i="5"/>
  <c r="DL16" i="5"/>
  <c r="DK16" i="5"/>
  <c r="DJ16" i="5"/>
  <c r="DL15" i="5"/>
  <c r="DK15" i="5"/>
  <c r="DJ15" i="5"/>
  <c r="DL14" i="5"/>
  <c r="DK14" i="5"/>
  <c r="DJ14" i="5"/>
  <c r="DL13" i="5"/>
  <c r="DK13" i="5"/>
  <c r="DJ13" i="5"/>
  <c r="DL12" i="5"/>
  <c r="DK12" i="5"/>
  <c r="DJ12" i="5"/>
  <c r="DL11" i="5"/>
  <c r="DK11" i="5"/>
  <c r="DJ11" i="5"/>
  <c r="DF22" i="5"/>
  <c r="DE22" i="5"/>
  <c r="DD22" i="5"/>
  <c r="DF21" i="5"/>
  <c r="DE21" i="5"/>
  <c r="DD21" i="5"/>
  <c r="DF20" i="5"/>
  <c r="DE20" i="5"/>
  <c r="DD20" i="5"/>
  <c r="DF19" i="5"/>
  <c r="DE19" i="5"/>
  <c r="DD19" i="5"/>
  <c r="DF18" i="5"/>
  <c r="DE18" i="5"/>
  <c r="DD18" i="5"/>
  <c r="DF17" i="5"/>
  <c r="DE17" i="5"/>
  <c r="DF16" i="5"/>
  <c r="DE16" i="5"/>
  <c r="DD16" i="5"/>
  <c r="DF15" i="5"/>
  <c r="DE15" i="5"/>
  <c r="DD15" i="5"/>
  <c r="DF14" i="5"/>
  <c r="DE14" i="5"/>
  <c r="DD14" i="5"/>
  <c r="DF13" i="5"/>
  <c r="DE13" i="5"/>
  <c r="DD13" i="5"/>
  <c r="DF12" i="5"/>
  <c r="DE12" i="5"/>
  <c r="DD12" i="5"/>
  <c r="DF11" i="5"/>
  <c r="DE11" i="5"/>
  <c r="DD11" i="5"/>
  <c r="CZ22" i="5"/>
  <c r="CY22" i="5"/>
  <c r="CX22" i="5"/>
  <c r="CZ21" i="5"/>
  <c r="CY21" i="5"/>
  <c r="CX21" i="5"/>
  <c r="CZ20" i="5"/>
  <c r="CY20" i="5"/>
  <c r="CX20" i="5"/>
  <c r="CZ19" i="5"/>
  <c r="CY19" i="5"/>
  <c r="CX19" i="5"/>
  <c r="CZ18" i="5"/>
  <c r="CY18" i="5"/>
  <c r="CX18" i="5"/>
  <c r="CZ17" i="5"/>
  <c r="CY17" i="5"/>
  <c r="CZ16" i="5"/>
  <c r="CY16" i="5"/>
  <c r="CX16" i="5"/>
  <c r="CZ15" i="5"/>
  <c r="CY15" i="5"/>
  <c r="CX15" i="5"/>
  <c r="CZ14" i="5"/>
  <c r="CY14" i="5"/>
  <c r="CX14" i="5"/>
  <c r="CZ13" i="5"/>
  <c r="CY13" i="5"/>
  <c r="CX13" i="5"/>
  <c r="CZ12" i="5"/>
  <c r="CY12" i="5"/>
  <c r="CX12" i="5"/>
  <c r="CZ11" i="5"/>
  <c r="CY11" i="5"/>
  <c r="CX11" i="5"/>
  <c r="CT22" i="5"/>
  <c r="CS22" i="5"/>
  <c r="CR22" i="5"/>
  <c r="CT21" i="5"/>
  <c r="CS21" i="5"/>
  <c r="CR21" i="5"/>
  <c r="CT20" i="5"/>
  <c r="CS20" i="5"/>
  <c r="CR20" i="5"/>
  <c r="CT19" i="5"/>
  <c r="CS19" i="5"/>
  <c r="CR19" i="5"/>
  <c r="CT18" i="5"/>
  <c r="CS18" i="5"/>
  <c r="CR18" i="5"/>
  <c r="CT17" i="5"/>
  <c r="CS17" i="5"/>
  <c r="CT16" i="5"/>
  <c r="CS16" i="5"/>
  <c r="CR16" i="5"/>
  <c r="CT15" i="5"/>
  <c r="CS15" i="5"/>
  <c r="CR15" i="5"/>
  <c r="CT14" i="5"/>
  <c r="CS14" i="5"/>
  <c r="CR14" i="5"/>
  <c r="CT13" i="5"/>
  <c r="CS13" i="5"/>
  <c r="CR13" i="5"/>
  <c r="CT12" i="5"/>
  <c r="CS12" i="5"/>
  <c r="CR12" i="5"/>
  <c r="CT11" i="5"/>
  <c r="CS11" i="5"/>
  <c r="CR11" i="5"/>
  <c r="CN22" i="5"/>
  <c r="CM22" i="5"/>
  <c r="CL22" i="5"/>
  <c r="CN21" i="5"/>
  <c r="CM21" i="5"/>
  <c r="CL21" i="5"/>
  <c r="CN20" i="5"/>
  <c r="CM20" i="5"/>
  <c r="CL20" i="5"/>
  <c r="CN19" i="5"/>
  <c r="CM19" i="5"/>
  <c r="CL19" i="5"/>
  <c r="CN18" i="5"/>
  <c r="CM18" i="5"/>
  <c r="CL18" i="5"/>
  <c r="CN17" i="5"/>
  <c r="CM17" i="5"/>
  <c r="CN16" i="5"/>
  <c r="CM16" i="5"/>
  <c r="CL16" i="5"/>
  <c r="CN15" i="5"/>
  <c r="CM15" i="5"/>
  <c r="CL15" i="5"/>
  <c r="CN14" i="5"/>
  <c r="CM14" i="5"/>
  <c r="CL14" i="5"/>
  <c r="CN13" i="5"/>
  <c r="CM13" i="5"/>
  <c r="CL13" i="5"/>
  <c r="CN12" i="5"/>
  <c r="CM12" i="5"/>
  <c r="CL12" i="5"/>
  <c r="CN11" i="5"/>
  <c r="CM11" i="5"/>
  <c r="CL11" i="5"/>
  <c r="CH11" i="5"/>
  <c r="CG11" i="5"/>
  <c r="CF11" i="5"/>
  <c r="CH22" i="5"/>
  <c r="CG22" i="5"/>
  <c r="CF22" i="5"/>
  <c r="CH21" i="5"/>
  <c r="CG21" i="5"/>
  <c r="CF21" i="5"/>
  <c r="CH20" i="5"/>
  <c r="CG20" i="5"/>
  <c r="CF20" i="5"/>
  <c r="CH19" i="5"/>
  <c r="CG19" i="5"/>
  <c r="CF19" i="5"/>
  <c r="CH18" i="5"/>
  <c r="CG18" i="5"/>
  <c r="CF18" i="5"/>
  <c r="CH17" i="5"/>
  <c r="CG17" i="5"/>
  <c r="CH16" i="5"/>
  <c r="CG16" i="5"/>
  <c r="CF16" i="5"/>
  <c r="CH15" i="5"/>
  <c r="CG15" i="5"/>
  <c r="CF15" i="5"/>
  <c r="CH14" i="5"/>
  <c r="CG14" i="5"/>
  <c r="CF14" i="5"/>
  <c r="CH13" i="5"/>
  <c r="CG13" i="5"/>
  <c r="CF13" i="5"/>
  <c r="CH12" i="5"/>
  <c r="CG12" i="5"/>
  <c r="CF12" i="5"/>
  <c r="J22" i="5"/>
  <c r="J21" i="5"/>
  <c r="J20" i="5"/>
  <c r="J19" i="5"/>
  <c r="J18" i="5"/>
  <c r="J16" i="5"/>
  <c r="J15" i="5"/>
  <c r="J14" i="5"/>
  <c r="J13" i="5"/>
  <c r="J12" i="5"/>
  <c r="J11" i="5"/>
  <c r="AT11" i="5"/>
  <c r="AW11" i="5"/>
  <c r="AV11" i="5"/>
  <c r="AV48" i="5" s="1"/>
  <c r="AU11" i="5"/>
  <c r="AS11" i="5"/>
  <c r="AR11" i="5"/>
  <c r="C29" i="8"/>
  <c r="C28" i="8"/>
  <c r="C21" i="8"/>
  <c r="C27" i="8"/>
  <c r="C26" i="8"/>
  <c r="C25" i="8"/>
  <c r="C24" i="8"/>
  <c r="C23" i="8"/>
  <c r="C22" i="8"/>
  <c r="C20" i="8"/>
  <c r="C19" i="8"/>
  <c r="C18" i="8"/>
  <c r="C17" i="8"/>
  <c r="C16" i="8"/>
  <c r="C15" i="8"/>
  <c r="C14" i="8"/>
  <c r="C13" i="8"/>
  <c r="C12" i="8"/>
  <c r="C11" i="8"/>
  <c r="C10" i="8"/>
  <c r="C9" i="8"/>
  <c r="C8" i="8"/>
  <c r="C7" i="8"/>
  <c r="C6" i="8"/>
  <c r="C5" i="8"/>
  <c r="C4" i="8"/>
  <c r="C3" i="8"/>
  <c r="AO30" i="5"/>
  <c r="AO29" i="5"/>
  <c r="AO28" i="5"/>
  <c r="AO27" i="5"/>
  <c r="AO26" i="5"/>
  <c r="AO25" i="5"/>
  <c r="AO24" i="5"/>
  <c r="AO23" i="5"/>
  <c r="AO22" i="5"/>
  <c r="AO21" i="5"/>
  <c r="AO20" i="5"/>
  <c r="AO19" i="5"/>
  <c r="AO18" i="5"/>
  <c r="AO17" i="5"/>
  <c r="AO16" i="5"/>
  <c r="AO15" i="5"/>
  <c r="AO14" i="5"/>
  <c r="AO11" i="5"/>
  <c r="AO38" i="5" s="1"/>
  <c r="AO41" i="5" s="1"/>
  <c r="AO12" i="5"/>
  <c r="AO13" i="5"/>
  <c r="B10" i="5"/>
  <c r="B11" i="5"/>
  <c r="C11" i="5"/>
  <c r="D11" i="5"/>
  <c r="B12" i="5"/>
  <c r="C12" i="5"/>
  <c r="D12" i="5"/>
  <c r="B13" i="5"/>
  <c r="C13" i="5"/>
  <c r="D13" i="5"/>
  <c r="B14" i="5"/>
  <c r="C14" i="5"/>
  <c r="D14" i="5"/>
  <c r="B15" i="5"/>
  <c r="C15" i="5"/>
  <c r="D15" i="5"/>
  <c r="B16" i="5"/>
  <c r="C16" i="5"/>
  <c r="D16" i="5"/>
  <c r="B17" i="5"/>
  <c r="B18" i="5"/>
  <c r="C18" i="5"/>
  <c r="D18" i="5"/>
  <c r="B19" i="5"/>
  <c r="C19" i="5"/>
  <c r="D19" i="5"/>
  <c r="B20" i="5"/>
  <c r="C20" i="5"/>
  <c r="D20" i="5"/>
  <c r="B21" i="5"/>
  <c r="C21" i="5"/>
  <c r="D21" i="5"/>
  <c r="B22" i="5"/>
  <c r="C22" i="5"/>
  <c r="D22" i="5"/>
  <c r="B23" i="5"/>
  <c r="C23" i="5"/>
  <c r="D23" i="5"/>
  <c r="B24" i="5"/>
  <c r="C24" i="5"/>
  <c r="D24" i="5"/>
  <c r="B25" i="5"/>
  <c r="C25" i="5"/>
  <c r="D25" i="5"/>
  <c r="B26" i="5"/>
  <c r="C26" i="5"/>
  <c r="D26" i="5"/>
  <c r="B27" i="5"/>
  <c r="C27" i="5"/>
  <c r="D27" i="5"/>
  <c r="B28" i="5"/>
  <c r="C28" i="5"/>
  <c r="D28" i="5"/>
  <c r="B29" i="5"/>
  <c r="C29" i="5"/>
  <c r="D29" i="5"/>
  <c r="B30" i="5"/>
  <c r="C30" i="5"/>
  <c r="D30" i="5"/>
  <c r="F2" i="20"/>
  <c r="F4" i="20"/>
  <c r="F2" i="10"/>
  <c r="F5" i="14"/>
  <c r="F5" i="13"/>
  <c r="F5" i="11"/>
  <c r="F5" i="10"/>
  <c r="EQ21" i="5"/>
  <c r="FN21" i="5"/>
  <c r="FK21" i="5"/>
  <c r="T29" i="5"/>
  <c r="T27" i="5"/>
  <c r="FL26" i="5"/>
  <c r="EP29" i="5"/>
  <c r="FK29" i="5"/>
  <c r="FM29" i="5"/>
  <c r="EN29" i="5"/>
  <c r="FL29" i="5"/>
  <c r="FM25" i="5"/>
  <c r="FK25" i="5"/>
  <c r="EN25" i="5"/>
  <c r="FL25" i="5"/>
  <c r="EP25" i="5"/>
  <c r="M16" i="5"/>
  <c r="BD16" i="5" s="1"/>
  <c r="T28" i="5"/>
  <c r="T16" i="5"/>
  <c r="S28" i="5"/>
  <c r="FN30" i="5"/>
  <c r="EO21" i="5"/>
  <c r="FL21" i="5"/>
  <c r="EQ29" i="5"/>
  <c r="EQ28" i="5"/>
  <c r="EN15" i="5"/>
  <c r="ES29" i="5"/>
  <c r="ES27" i="5"/>
  <c r="EP27" i="5"/>
  <c r="FL27" i="5"/>
  <c r="FM27" i="5"/>
  <c r="EO27" i="5"/>
  <c r="FN27" i="5"/>
  <c r="FN20" i="5"/>
  <c r="FM23" i="5"/>
  <c r="EN23" i="5"/>
  <c r="FK23" i="5"/>
  <c r="T21" i="5"/>
  <c r="T17" i="5"/>
  <c r="T22" i="5"/>
  <c r="T25" i="5"/>
  <c r="T26" i="5"/>
  <c r="T23" i="5"/>
  <c r="S26" i="5"/>
  <c r="T18" i="5"/>
  <c r="T19" i="5"/>
  <c r="S27" i="5"/>
  <c r="T24" i="5"/>
  <c r="EP15" i="5"/>
  <c r="FN15" i="5"/>
  <c r="EN22" i="5"/>
  <c r="FM15" i="5"/>
  <c r="EO24" i="5"/>
  <c r="J17" i="5"/>
  <c r="CR17" i="5"/>
  <c r="DD17" i="5"/>
  <c r="DP17" i="5"/>
  <c r="G5" i="5"/>
  <c r="CL17" i="5"/>
  <c r="CX17" i="5"/>
  <c r="DJ17" i="5"/>
  <c r="D17" i="5"/>
  <c r="CF17" i="5"/>
  <c r="EB17" i="5"/>
  <c r="DV17" i="5"/>
  <c r="AG27" i="5"/>
  <c r="AG26" i="5"/>
  <c r="AG28" i="5"/>
  <c r="A25" i="5"/>
  <c r="A26" i="5"/>
  <c r="D33" i="21" s="1"/>
  <c r="A27" i="5"/>
  <c r="A28" i="5"/>
  <c r="A29" i="5"/>
  <c r="A30" i="5"/>
  <c r="D37" i="9"/>
  <c r="AG29" i="5"/>
  <c r="AG25" i="5"/>
  <c r="AG30" i="5"/>
  <c r="M26" i="5"/>
  <c r="BD26" i="5" s="1"/>
  <c r="M30" i="5"/>
  <c r="BD30" i="5" s="1"/>
  <c r="M28" i="5"/>
  <c r="BD28" i="5" s="1"/>
  <c r="M18" i="5"/>
  <c r="BD18" i="5" s="1"/>
  <c r="M21" i="5"/>
  <c r="BD21" i="5" s="1"/>
  <c r="M22" i="5"/>
  <c r="BD22" i="5" s="1"/>
  <c r="M23" i="5"/>
  <c r="BD23" i="5" s="1"/>
  <c r="BK23" i="5" s="1"/>
  <c r="M20" i="5"/>
  <c r="BD20" i="5" s="1"/>
  <c r="M19" i="5"/>
  <c r="BD19" i="5" s="1"/>
  <c r="M15" i="5"/>
  <c r="BD15" i="5" s="1"/>
  <c r="M17" i="5"/>
  <c r="BD17" i="5" s="1"/>
  <c r="FN22" i="5"/>
  <c r="EQ22" i="5"/>
  <c r="FK28" i="5"/>
  <c r="FK22" i="5"/>
  <c r="FM28" i="5"/>
  <c r="FL22" i="5"/>
  <c r="ES28" i="5"/>
  <c r="EO28" i="5"/>
  <c r="EP28" i="5"/>
  <c r="EN28" i="5"/>
  <c r="FN28" i="5"/>
  <c r="M27" i="5"/>
  <c r="BD27" i="5" s="1"/>
  <c r="BM27" i="5" s="1"/>
  <c r="M24" i="5"/>
  <c r="BD24" i="5" s="1"/>
  <c r="BX24" i="5" s="1"/>
  <c r="M25" i="5"/>
  <c r="BD25" i="5" s="1"/>
  <c r="EN26" i="5"/>
  <c r="FM26" i="5"/>
  <c r="EP26" i="5"/>
  <c r="T20" i="5"/>
  <c r="Q29" i="5"/>
  <c r="Q28" i="5"/>
  <c r="Q27" i="5"/>
  <c r="Q26" i="5"/>
  <c r="Q25" i="5"/>
  <c r="Q30" i="5"/>
  <c r="T30" i="5"/>
  <c r="S25" i="5"/>
  <c r="S24" i="5"/>
  <c r="R29" i="5"/>
  <c r="S21" i="5"/>
  <c r="R26" i="5"/>
  <c r="BB26" i="5"/>
  <c r="BC26" i="5" s="1"/>
  <c r="S29" i="5"/>
  <c r="S23" i="5"/>
  <c r="R30" i="5"/>
  <c r="BB30" i="5"/>
  <c r="BC30" i="5" s="1"/>
  <c r="R25" i="5"/>
  <c r="BB25" i="5"/>
  <c r="BC25" i="5" s="1"/>
  <c r="R27" i="5"/>
  <c r="BB27" i="5"/>
  <c r="BC27" i="5" s="1"/>
  <c r="R28" i="5"/>
  <c r="BB28" i="5"/>
  <c r="BC28" i="5" s="1"/>
  <c r="S30" i="5"/>
  <c r="EK28" i="5"/>
  <c r="EL28" i="5" s="1"/>
  <c r="EK27" i="5"/>
  <c r="EL27" i="5" s="1"/>
  <c r="EK25" i="5"/>
  <c r="EL25" i="5" s="1"/>
  <c r="EK26" i="5"/>
  <c r="EL26" i="5" s="1"/>
  <c r="EK30" i="5"/>
  <c r="EL30" i="5" s="1"/>
  <c r="EK29" i="5"/>
  <c r="EL29" i="5" s="1"/>
  <c r="EP22" i="5"/>
  <c r="FM22" i="5"/>
  <c r="EP20" i="5"/>
  <c r="ER29" i="5"/>
  <c r="ER27" i="5"/>
  <c r="ER30" i="5"/>
  <c r="EP21" i="5"/>
  <c r="FM21" i="5"/>
  <c r="EQ25" i="5"/>
  <c r="FN25" i="5"/>
  <c r="EQ26" i="5"/>
  <c r="FN26" i="5"/>
  <c r="ER28" i="5"/>
  <c r="BY29" i="5"/>
  <c r="EP19" i="5"/>
  <c r="BY26" i="5"/>
  <c r="BY25" i="5"/>
  <c r="BY28" i="5"/>
  <c r="BY30" i="5"/>
  <c r="BY27" i="5"/>
  <c r="ES26" i="5"/>
  <c r="ES25" i="5"/>
  <c r="ER25" i="5"/>
  <c r="ER26" i="5"/>
  <c r="ES21" i="5"/>
  <c r="ES20" i="5"/>
  <c r="ES22" i="5"/>
  <c r="EP16" i="5"/>
  <c r="EP18" i="5"/>
  <c r="EQ16" i="5"/>
  <c r="FN16" i="5"/>
  <c r="FM18" i="5"/>
  <c r="EN18" i="5"/>
  <c r="EQ18" i="5"/>
  <c r="FK16" i="5"/>
  <c r="EN16" i="5"/>
  <c r="FK18" i="5"/>
  <c r="P18" i="19"/>
  <c r="EO17" i="5"/>
  <c r="EO18" i="5"/>
  <c r="FL18" i="5"/>
  <c r="EO15" i="5"/>
  <c r="EO16" i="5"/>
  <c r="FL16" i="5"/>
  <c r="FL15" i="5"/>
  <c r="ES18" i="5"/>
  <c r="ES15" i="5"/>
  <c r="ES16" i="5"/>
  <c r="FL13" i="5"/>
  <c r="FN13" i="5"/>
  <c r="EQ13" i="5"/>
  <c r="FM13" i="5"/>
  <c r="A13" i="5"/>
  <c r="C22" i="22" s="1"/>
  <c r="A14" i="5"/>
  <c r="FN17" i="5"/>
  <c r="EN17" i="5"/>
  <c r="ES17" i="5"/>
  <c r="AG24" i="5"/>
  <c r="A24" i="5"/>
  <c r="B31" i="9" s="1"/>
  <c r="Q23" i="5"/>
  <c r="Q24" i="5"/>
  <c r="R23" i="5"/>
  <c r="BB23" i="5"/>
  <c r="BC23" i="5" s="1"/>
  <c r="R24" i="5"/>
  <c r="BB24" i="5"/>
  <c r="BC24" i="5" s="1"/>
  <c r="EK24" i="5"/>
  <c r="EL24" i="5" s="1"/>
  <c r="EK23" i="5"/>
  <c r="EL23" i="5" s="1"/>
  <c r="BY23" i="5"/>
  <c r="ER23" i="5"/>
  <c r="ER24" i="5"/>
  <c r="BY24" i="5"/>
  <c r="ES19" i="5"/>
  <c r="FL20" i="5"/>
  <c r="FK20" i="5"/>
  <c r="FL19" i="5"/>
  <c r="FN19" i="5"/>
  <c r="EO20" i="5"/>
  <c r="EO19" i="5"/>
  <c r="EQ19" i="5"/>
  <c r="EN20" i="5"/>
  <c r="FM19" i="5"/>
  <c r="FM20" i="5"/>
  <c r="S20" i="5"/>
  <c r="Q21" i="5"/>
  <c r="Q22" i="5"/>
  <c r="Q19" i="5"/>
  <c r="Q20" i="5"/>
  <c r="S18" i="5"/>
  <c r="S19" i="5"/>
  <c r="Q17" i="5"/>
  <c r="Q18" i="5"/>
  <c r="S16" i="5"/>
  <c r="S17" i="5"/>
  <c r="Q15" i="5"/>
  <c r="Q16" i="5"/>
  <c r="S15" i="5"/>
  <c r="S22" i="5"/>
  <c r="R22" i="5"/>
  <c r="BB22" i="5"/>
  <c r="BC22" i="5" s="1"/>
  <c r="R21" i="5"/>
  <c r="BB21" i="5"/>
  <c r="BC21" i="5" s="1"/>
  <c r="R20" i="5"/>
  <c r="BB20" i="5"/>
  <c r="BC20" i="5" s="1"/>
  <c r="R19" i="5"/>
  <c r="BB19" i="5"/>
  <c r="BC19" i="5" s="1"/>
  <c r="R18" i="5"/>
  <c r="BB18" i="5"/>
  <c r="BC18" i="5" s="1"/>
  <c r="R17" i="5"/>
  <c r="BB17" i="5"/>
  <c r="BC17" i="5" s="1"/>
  <c r="R16" i="5"/>
  <c r="BB16" i="5"/>
  <c r="BC16" i="5" s="1"/>
  <c r="R15" i="5"/>
  <c r="EK22" i="5"/>
  <c r="L22" i="5" s="1"/>
  <c r="K22" i="5" s="1"/>
  <c r="BY22" i="5"/>
  <c r="EK21" i="5"/>
  <c r="EK20" i="5"/>
  <c r="L20" i="5" s="1"/>
  <c r="K20" i="5" s="1"/>
  <c r="EK19" i="5"/>
  <c r="EL19" i="5" s="1"/>
  <c r="EK18" i="5"/>
  <c r="L18" i="5" s="1"/>
  <c r="K18" i="5" s="1"/>
  <c r="EK17" i="5"/>
  <c r="L17" i="5" s="1"/>
  <c r="K17" i="5" s="1"/>
  <c r="EK16" i="5"/>
  <c r="L16" i="5" s="1"/>
  <c r="K16" i="5" s="1"/>
  <c r="EK15" i="5"/>
  <c r="L15" i="5" s="1"/>
  <c r="K15" i="5" s="1"/>
  <c r="ER22" i="5"/>
  <c r="BY21" i="5"/>
  <c r="ER21" i="5"/>
  <c r="ER20" i="5"/>
  <c r="BY20" i="5"/>
  <c r="ER19" i="5"/>
  <c r="BY19" i="5"/>
  <c r="BY18" i="5"/>
  <c r="ER18" i="5"/>
  <c r="BY17" i="5"/>
  <c r="ER17" i="5"/>
  <c r="BY16" i="5"/>
  <c r="ER16" i="5"/>
  <c r="BY15" i="5"/>
  <c r="ER15" i="5"/>
  <c r="EQ14" i="5"/>
  <c r="M14" i="5"/>
  <c r="BD14" i="5" s="1"/>
  <c r="BM14" i="5" s="1"/>
  <c r="M13" i="5"/>
  <c r="BD13" i="5" s="1"/>
  <c r="BX13" i="5" s="1"/>
  <c r="EW12" i="5"/>
  <c r="AH12" i="5" s="1"/>
  <c r="EW14" i="5"/>
  <c r="AH14" i="5" s="1"/>
  <c r="EP14" i="5"/>
  <c r="EO14" i="5"/>
  <c r="FM14" i="5"/>
  <c r="FL14" i="5"/>
  <c r="FN14" i="5"/>
  <c r="EW13" i="5"/>
  <c r="AH13" i="5" s="1"/>
  <c r="Q13" i="5"/>
  <c r="Q14" i="5"/>
  <c r="S14" i="5"/>
  <c r="S13" i="5"/>
  <c r="T11" i="5"/>
  <c r="T13" i="5"/>
  <c r="R14" i="5"/>
  <c r="BB14" i="5"/>
  <c r="BC14" i="5" s="1"/>
  <c r="T14" i="5"/>
  <c r="T12" i="5"/>
  <c r="EK14" i="5"/>
  <c r="L14" i="5" s="1"/>
  <c r="K14" i="5" s="1"/>
  <c r="R13" i="5"/>
  <c r="BB13" i="5"/>
  <c r="BC13" i="5" s="1"/>
  <c r="EK13" i="5"/>
  <c r="EL13" i="5" s="1"/>
  <c r="EN14" i="5"/>
  <c r="FK14" i="5"/>
  <c r="BY14" i="5"/>
  <c r="BY13" i="5"/>
  <c r="EN13" i="5"/>
  <c r="FK13" i="5"/>
  <c r="ER14" i="5"/>
  <c r="ES14" i="5"/>
  <c r="ES13" i="5"/>
  <c r="ER13" i="5"/>
  <c r="B3994" i="7"/>
  <c r="B3700" i="7"/>
  <c r="C2883" i="7"/>
  <c r="B2883" i="7"/>
  <c r="C4017" i="7"/>
  <c r="B4017" i="7"/>
  <c r="C3962" i="7"/>
  <c r="B3962" i="7"/>
  <c r="C3931" i="7"/>
  <c r="B3931" i="7"/>
  <c r="C2844" i="7"/>
  <c r="B2844" i="7"/>
  <c r="C2634" i="7"/>
  <c r="B2634" i="7"/>
  <c r="C490" i="7"/>
  <c r="B490" i="7"/>
  <c r="C3994" i="7"/>
  <c r="C3950" i="7"/>
  <c r="B3950" i="7"/>
  <c r="C3937" i="7"/>
  <c r="B3937" i="7"/>
  <c r="C3932" i="7"/>
  <c r="B3932" i="7"/>
  <c r="C3874" i="7"/>
  <c r="B3874" i="7"/>
  <c r="C3868" i="7"/>
  <c r="B3868" i="7"/>
  <c r="C3863" i="7"/>
  <c r="B3863" i="7"/>
  <c r="C3849" i="7"/>
  <c r="B3849" i="7"/>
  <c r="C3741" i="7"/>
  <c r="B3741" i="7"/>
  <c r="C3739" i="7"/>
  <c r="B3739" i="7"/>
  <c r="C3709" i="7"/>
  <c r="B3709" i="7"/>
  <c r="C3700" i="7"/>
  <c r="C3699" i="7"/>
  <c r="B3699" i="7"/>
  <c r="C3684" i="7"/>
  <c r="B3684" i="7"/>
  <c r="C3640" i="7"/>
  <c r="B3640" i="7"/>
  <c r="C3601" i="7"/>
  <c r="B3601" i="7"/>
  <c r="C3558" i="7"/>
  <c r="B3558" i="7"/>
  <c r="B2536" i="7"/>
  <c r="B3985" i="7"/>
  <c r="B3980" i="7"/>
  <c r="C1605" i="7"/>
  <c r="C2063" i="7"/>
  <c r="B2579" i="7"/>
  <c r="B2659" i="7"/>
  <c r="B2672" i="7"/>
  <c r="C734" i="7"/>
  <c r="C2151" i="7"/>
  <c r="C3725" i="7"/>
  <c r="C2861" i="7"/>
  <c r="C1825" i="7"/>
  <c r="B3213" i="7"/>
  <c r="C3213" i="7"/>
  <c r="C2938" i="7"/>
  <c r="C2937" i="7"/>
  <c r="C3007" i="7"/>
  <c r="C2042" i="7"/>
  <c r="C699" i="7"/>
  <c r="B3086" i="7"/>
  <c r="C3086" i="7"/>
  <c r="C1988" i="7"/>
  <c r="C1164" i="7"/>
  <c r="C4028" i="7"/>
  <c r="C3254" i="7"/>
  <c r="C2378" i="7"/>
  <c r="C310" i="7"/>
  <c r="C1162" i="7"/>
  <c r="C3844" i="7"/>
  <c r="C2575" i="7"/>
  <c r="C3689" i="7"/>
  <c r="C3746" i="7"/>
  <c r="C3717" i="7"/>
  <c r="C2915" i="7"/>
  <c r="C1711" i="7"/>
  <c r="C1492" i="7"/>
  <c r="C1336" i="7"/>
  <c r="C1159" i="7"/>
  <c r="C1002" i="7"/>
  <c r="C885" i="7"/>
  <c r="C768" i="7"/>
  <c r="C565" i="7"/>
  <c r="B26" i="7"/>
  <c r="B33" i="7"/>
  <c r="C34" i="7"/>
  <c r="C2493" i="7"/>
  <c r="C3014" i="7"/>
  <c r="C3829" i="7"/>
  <c r="C2918" i="7"/>
  <c r="C1840" i="7"/>
  <c r="C1609" i="7"/>
  <c r="C3415" i="7"/>
  <c r="C775" i="7"/>
  <c r="C3608" i="7"/>
  <c r="C3960" i="7"/>
  <c r="C1627" i="7"/>
  <c r="C761" i="7"/>
  <c r="C2628" i="7"/>
  <c r="C1862" i="7"/>
  <c r="C192" i="7"/>
  <c r="C124" i="7"/>
  <c r="C729" i="7"/>
  <c r="B1042" i="7"/>
  <c r="C2175" i="7"/>
  <c r="C1861" i="7"/>
  <c r="C2865" i="7"/>
  <c r="C2107" i="7"/>
  <c r="C515" i="7"/>
  <c r="C3997" i="7"/>
  <c r="C2796" i="7"/>
  <c r="C2034" i="7"/>
  <c r="C1729" i="7"/>
  <c r="C2909" i="7"/>
  <c r="C2021" i="7"/>
  <c r="C1036" i="7"/>
  <c r="C3653" i="7"/>
  <c r="C785" i="7"/>
  <c r="C2795" i="7"/>
  <c r="C3323" i="7"/>
  <c r="C3974" i="7"/>
  <c r="C2016" i="7"/>
  <c r="C1925" i="7"/>
  <c r="C3522" i="7"/>
  <c r="C1111" i="7"/>
  <c r="C2955" i="7"/>
  <c r="C3410" i="7"/>
  <c r="C3413" i="7"/>
  <c r="C3318" i="7"/>
  <c r="C2919" i="7"/>
  <c r="C2561" i="7"/>
  <c r="C1742" i="7"/>
  <c r="C1438" i="7"/>
  <c r="C3055" i="7"/>
  <c r="C1005" i="7"/>
  <c r="C2054" i="7"/>
  <c r="C650" i="7"/>
  <c r="C2451" i="7"/>
  <c r="C1943" i="7"/>
  <c r="C2434" i="7"/>
  <c r="C1737" i="7"/>
  <c r="C2305" i="7"/>
  <c r="C1412" i="7"/>
  <c r="C831" i="7"/>
  <c r="C576" i="7"/>
  <c r="C1471" i="7"/>
  <c r="C3431" i="7"/>
  <c r="C2199" i="7"/>
  <c r="C2033" i="7"/>
  <c r="C1902" i="7"/>
  <c r="C477" i="7"/>
  <c r="B2530" i="7"/>
  <c r="B3190" i="7"/>
  <c r="C3784" i="7"/>
  <c r="C3631" i="7"/>
  <c r="C3524" i="7"/>
  <c r="C3060" i="7"/>
  <c r="C582" i="7"/>
  <c r="C1784" i="7"/>
  <c r="C3865" i="7"/>
  <c r="C2954" i="7"/>
  <c r="B3238" i="7"/>
  <c r="C3237" i="7"/>
  <c r="C2367" i="7"/>
  <c r="C1409" i="7"/>
  <c r="C3560" i="7"/>
  <c r="C356" i="7"/>
  <c r="C3412" i="7"/>
  <c r="C364" i="7"/>
  <c r="C1198" i="7"/>
  <c r="C975" i="7"/>
  <c r="C2020" i="7"/>
  <c r="C1539" i="7"/>
  <c r="C1191" i="7"/>
  <c r="B1234" i="7"/>
  <c r="C3286" i="7"/>
  <c r="C2653" i="7"/>
  <c r="C2310" i="7"/>
  <c r="C2923" i="7"/>
  <c r="C3918" i="7"/>
  <c r="C85" i="7"/>
  <c r="C1196" i="7"/>
  <c r="C2477" i="7"/>
  <c r="C1502" i="7"/>
  <c r="C352" i="7"/>
  <c r="C2760" i="7"/>
  <c r="C3908" i="7"/>
  <c r="C2818" i="7"/>
  <c r="C2807" i="7"/>
  <c r="C2283" i="7"/>
  <c r="C3220" i="7"/>
  <c r="C3811" i="7"/>
  <c r="C2356" i="7"/>
  <c r="C3946" i="7"/>
  <c r="C1662" i="7"/>
  <c r="C3836" i="7"/>
  <c r="C434" i="7"/>
  <c r="C43" i="7"/>
  <c r="C1122" i="7"/>
  <c r="C1334" i="7"/>
  <c r="C571" i="7"/>
  <c r="C1496" i="7"/>
  <c r="C2988" i="7"/>
  <c r="C2243" i="7"/>
  <c r="C3006" i="7"/>
  <c r="C781" i="7"/>
  <c r="C3634" i="7"/>
  <c r="C2038" i="7"/>
  <c r="C2722" i="7"/>
  <c r="C2343" i="7"/>
  <c r="C3138" i="7"/>
  <c r="C86" i="7"/>
  <c r="C3636" i="7"/>
  <c r="C1523" i="7"/>
  <c r="C1771" i="7"/>
  <c r="C2338" i="7"/>
  <c r="C2948" i="7"/>
  <c r="C813" i="7"/>
  <c r="C3711" i="7"/>
  <c r="C659" i="7"/>
  <c r="C793" i="7"/>
  <c r="C4016" i="7"/>
  <c r="C339" i="7"/>
  <c r="C290" i="7"/>
  <c r="C2884" i="7"/>
  <c r="C3948" i="7"/>
  <c r="C1546" i="7"/>
  <c r="B232" i="7"/>
  <c r="C232" i="7"/>
  <c r="C3260" i="7"/>
  <c r="C3261" i="7"/>
  <c r="C3825" i="7"/>
  <c r="C1367" i="7"/>
  <c r="C330" i="7"/>
  <c r="C2916" i="7"/>
  <c r="C3983" i="7"/>
  <c r="C2187" i="7"/>
  <c r="C1768" i="7"/>
  <c r="C2489" i="7"/>
  <c r="C3132" i="7"/>
  <c r="C3043" i="7"/>
  <c r="B3227" i="7"/>
  <c r="B3226" i="7"/>
  <c r="C3250" i="7"/>
  <c r="C254" i="7"/>
  <c r="C3992" i="7"/>
  <c r="C520" i="7"/>
  <c r="C292" i="7"/>
  <c r="C1975" i="7"/>
  <c r="C623" i="7"/>
  <c r="C1632" i="7"/>
  <c r="C802" i="7"/>
  <c r="C3554" i="7"/>
  <c r="C2320" i="7"/>
  <c r="C2226" i="7"/>
  <c r="C1909" i="7"/>
  <c r="C1805" i="7"/>
  <c r="C1599" i="7"/>
  <c r="C2469" i="7"/>
  <c r="C1848" i="7"/>
  <c r="C1008" i="7"/>
  <c r="C3963" i="7"/>
  <c r="C1950" i="7"/>
  <c r="C3671" i="7"/>
  <c r="C1330" i="7"/>
  <c r="C2094" i="7"/>
  <c r="C3837" i="7"/>
  <c r="C437" i="7"/>
  <c r="C2336" i="7"/>
  <c r="C836" i="7"/>
  <c r="C771" i="7"/>
  <c r="C3876" i="7"/>
  <c r="C2384" i="7"/>
  <c r="C2119" i="7"/>
  <c r="C467" i="7"/>
  <c r="C294" i="7"/>
  <c r="B671" i="7"/>
  <c r="C3051" i="7"/>
  <c r="C1704" i="7"/>
  <c r="C966" i="7"/>
  <c r="B2596" i="7"/>
  <c r="C3843" i="7"/>
  <c r="C2394" i="7"/>
  <c r="C3875" i="7"/>
  <c r="C3123" i="7"/>
  <c r="C2949" i="7"/>
  <c r="C2141" i="7"/>
  <c r="C1397" i="7"/>
  <c r="C1143" i="7"/>
  <c r="C3022" i="7"/>
  <c r="C2708" i="7"/>
  <c r="C2684" i="7"/>
  <c r="C2603" i="7"/>
  <c r="C2604" i="7"/>
  <c r="C2478" i="7"/>
  <c r="B1339" i="7"/>
  <c r="C1339" i="7"/>
  <c r="C2122" i="7"/>
  <c r="C281" i="7"/>
  <c r="C1229" i="7"/>
  <c r="C1774" i="7"/>
  <c r="C3037" i="7"/>
  <c r="C1566" i="7"/>
  <c r="C1317" i="7"/>
  <c r="C1872" i="7"/>
  <c r="C1964" i="7"/>
  <c r="C466" i="7"/>
  <c r="B2545" i="7"/>
  <c r="C2545" i="7"/>
  <c r="C2593" i="7"/>
  <c r="C1793" i="7"/>
  <c r="C1990" i="7"/>
  <c r="C2350" i="7"/>
  <c r="C979" i="7"/>
  <c r="C1895" i="7"/>
  <c r="C3775" i="7"/>
  <c r="C3968" i="7"/>
  <c r="C3880" i="7"/>
  <c r="C1144" i="7"/>
  <c r="C3227" i="7"/>
  <c r="C3424" i="7"/>
  <c r="C3038" i="7"/>
  <c r="C2786" i="7"/>
  <c r="C2939" i="7"/>
  <c r="C2872" i="7"/>
  <c r="C3057" i="7"/>
  <c r="C2505" i="7"/>
  <c r="C3064" i="7"/>
  <c r="C2624" i="7"/>
  <c r="C1650" i="7"/>
  <c r="C741" i="7"/>
  <c r="C2896" i="7"/>
  <c r="C2867" i="7"/>
  <c r="C3451" i="7"/>
  <c r="C2408" i="7"/>
  <c r="C493" i="7"/>
  <c r="C402" i="7"/>
  <c r="C1812" i="7"/>
  <c r="C3026" i="7"/>
  <c r="C3329" i="7"/>
  <c r="C1380" i="7"/>
  <c r="C3718" i="7"/>
  <c r="C3387" i="7"/>
  <c r="C3290" i="7"/>
  <c r="C2741" i="7"/>
  <c r="C1633" i="7"/>
  <c r="C1564" i="7"/>
  <c r="C743" i="7"/>
  <c r="C2662" i="7"/>
  <c r="C1176" i="7"/>
  <c r="C2946" i="7"/>
  <c r="C1764" i="7"/>
  <c r="C3970" i="7"/>
  <c r="C3586" i="7"/>
  <c r="C3388" i="7"/>
  <c r="C3342" i="7"/>
  <c r="C2251" i="7"/>
  <c r="C1483" i="7"/>
  <c r="C3395" i="7"/>
  <c r="C3197" i="7"/>
  <c r="C2512" i="7"/>
  <c r="C218" i="7"/>
  <c r="C1114" i="7"/>
  <c r="C2905" i="7"/>
  <c r="B3045" i="7"/>
  <c r="C3045" i="7"/>
  <c r="C688" i="7"/>
  <c r="C3179" i="7"/>
  <c r="C90" i="7"/>
  <c r="C2759" i="7"/>
  <c r="C1133" i="7"/>
  <c r="C2732" i="7"/>
  <c r="C2731" i="7"/>
  <c r="C2733" i="7"/>
  <c r="C3156" i="7"/>
  <c r="B3679" i="7"/>
  <c r="B1924" i="7"/>
  <c r="C1924" i="7"/>
  <c r="C1883" i="7"/>
  <c r="C1884" i="7"/>
  <c r="C1087" i="7"/>
  <c r="C18" i="7"/>
  <c r="C2762" i="7"/>
  <c r="C3288" i="7"/>
  <c r="C149" i="7"/>
  <c r="C1628" i="7"/>
  <c r="C2814" i="7"/>
  <c r="C162" i="7"/>
  <c r="C2852" i="7"/>
  <c r="C3453" i="7"/>
  <c r="C2643" i="7"/>
  <c r="C3541" i="7"/>
  <c r="C3364" i="7"/>
  <c r="C2590" i="7"/>
  <c r="C131" i="7"/>
  <c r="C3858" i="7"/>
  <c r="C2958" i="7"/>
  <c r="C3549" i="7"/>
  <c r="C3173" i="7"/>
  <c r="C2657" i="7"/>
  <c r="C1653" i="7"/>
  <c r="C1554" i="7"/>
  <c r="C1484" i="7"/>
  <c r="C919" i="7"/>
  <c r="C332" i="7"/>
  <c r="C4029" i="7"/>
  <c r="C3021" i="7"/>
  <c r="C1478" i="7"/>
  <c r="C2112" i="7"/>
  <c r="C2997" i="7"/>
  <c r="C993" i="7"/>
  <c r="C1322" i="7"/>
  <c r="C3488" i="7"/>
  <c r="C2906" i="7"/>
  <c r="C2798" i="7"/>
  <c r="C2781" i="7"/>
  <c r="C2148" i="7"/>
  <c r="C1659" i="7"/>
  <c r="C1376" i="7"/>
  <c r="C615" i="7"/>
  <c r="C237" i="7"/>
  <c r="C236" i="7"/>
  <c r="C147" i="7"/>
  <c r="C3547" i="7"/>
  <c r="B3547" i="7"/>
  <c r="C3518" i="7"/>
  <c r="B3518" i="7"/>
  <c r="C3517" i="7"/>
  <c r="B3517" i="7"/>
  <c r="C3516" i="7"/>
  <c r="B3516" i="7"/>
  <c r="C3508" i="7"/>
  <c r="B3508" i="7"/>
  <c r="C3499" i="7"/>
  <c r="B3499" i="7"/>
  <c r="C3333" i="7"/>
  <c r="B3333" i="7"/>
  <c r="C3267" i="7"/>
  <c r="B3267" i="7"/>
  <c r="C3265" i="7"/>
  <c r="B3265" i="7"/>
  <c r="C3239" i="7"/>
  <c r="B3239" i="7"/>
  <c r="C3222" i="7"/>
  <c r="B3222" i="7"/>
  <c r="C3130" i="7"/>
  <c r="B3130" i="7"/>
  <c r="C3099" i="7"/>
  <c r="B3099" i="7"/>
  <c r="C2989" i="7"/>
  <c r="B2989" i="7"/>
  <c r="C2947" i="7"/>
  <c r="B2947" i="7"/>
  <c r="C2879" i="7"/>
  <c r="B2879" i="7"/>
  <c r="C2745" i="7"/>
  <c r="B2745" i="7"/>
  <c r="C2680" i="7"/>
  <c r="B2680" i="7"/>
  <c r="C2679" i="7"/>
  <c r="B2679" i="7"/>
  <c r="C2646" i="7"/>
  <c r="B2646" i="7"/>
  <c r="C2639" i="7"/>
  <c r="B2639" i="7"/>
  <c r="C2536" i="7"/>
  <c r="C2521" i="7"/>
  <c r="B2521" i="7"/>
  <c r="C2520" i="7"/>
  <c r="B2520" i="7"/>
  <c r="C2510" i="7"/>
  <c r="B2510" i="7"/>
  <c r="C2445" i="7"/>
  <c r="B2445" i="7"/>
  <c r="C2432" i="7"/>
  <c r="B2432" i="7"/>
  <c r="C2430" i="7"/>
  <c r="B2430" i="7"/>
  <c r="C2423" i="7"/>
  <c r="B2423" i="7"/>
  <c r="C2411" i="7"/>
  <c r="B2411" i="7"/>
  <c r="C2385" i="7"/>
  <c r="B2385" i="7"/>
  <c r="C2308" i="7"/>
  <c r="B2308" i="7"/>
  <c r="C2298" i="7"/>
  <c r="B2298" i="7"/>
  <c r="C2284" i="7"/>
  <c r="B2284" i="7"/>
  <c r="C2236" i="7"/>
  <c r="B2236" i="7"/>
  <c r="C2234" i="7"/>
  <c r="B2234" i="7"/>
  <c r="C2154" i="7"/>
  <c r="B2154" i="7"/>
  <c r="C2000" i="7"/>
  <c r="B2000" i="7"/>
  <c r="C1855" i="7"/>
  <c r="B1855" i="7"/>
  <c r="C1667" i="7"/>
  <c r="B1667" i="7"/>
  <c r="C1664" i="7"/>
  <c r="B1664" i="7"/>
  <c r="C1613" i="7"/>
  <c r="B1613" i="7"/>
  <c r="C1603" i="7"/>
  <c r="B1603" i="7"/>
  <c r="C1544" i="7"/>
  <c r="B1544" i="7"/>
  <c r="C1543" i="7"/>
  <c r="B1543" i="7"/>
  <c r="C1475" i="7"/>
  <c r="B1475" i="7"/>
  <c r="C1448" i="7"/>
  <c r="B1448" i="7"/>
  <c r="C1320" i="7"/>
  <c r="B1320" i="7"/>
  <c r="C1157" i="7"/>
  <c r="B1157" i="7"/>
  <c r="C1097" i="7"/>
  <c r="B1097" i="7"/>
  <c r="C931" i="7"/>
  <c r="B931" i="7"/>
  <c r="C925" i="7"/>
  <c r="B925" i="7"/>
  <c r="C917" i="7"/>
  <c r="B917" i="7"/>
  <c r="C868" i="7"/>
  <c r="B868" i="7"/>
  <c r="C780" i="7"/>
  <c r="B780" i="7"/>
  <c r="C716" i="7"/>
  <c r="B716" i="7"/>
  <c r="C709" i="7"/>
  <c r="B709" i="7"/>
  <c r="C702" i="7"/>
  <c r="B702" i="7"/>
  <c r="C599" i="7"/>
  <c r="B599" i="7"/>
  <c r="C544" i="7"/>
  <c r="B544" i="7"/>
  <c r="C458" i="7"/>
  <c r="B458" i="7"/>
  <c r="C431" i="7"/>
  <c r="B431" i="7"/>
  <c r="C420" i="7"/>
  <c r="B420" i="7"/>
  <c r="C260" i="7"/>
  <c r="B260" i="7"/>
  <c r="C173" i="7"/>
  <c r="B173" i="7"/>
  <c r="C171" i="7"/>
  <c r="B171" i="7"/>
  <c r="C169" i="7"/>
  <c r="B169" i="7"/>
  <c r="C99" i="7"/>
  <c r="B99" i="7"/>
  <c r="C97" i="7"/>
  <c r="B97" i="7"/>
  <c r="C66" i="7"/>
  <c r="B66" i="7"/>
  <c r="C59" i="7"/>
  <c r="B59" i="7"/>
  <c r="B1605" i="7"/>
  <c r="C1836" i="7"/>
  <c r="B1836" i="7"/>
  <c r="B734" i="7"/>
  <c r="B2151" i="7"/>
  <c r="B3725" i="7"/>
  <c r="B2861" i="7"/>
  <c r="B1825" i="7"/>
  <c r="B2938" i="7"/>
  <c r="B2937" i="7"/>
  <c r="B3007" i="7"/>
  <c r="B2042" i="7"/>
  <c r="B699" i="7"/>
  <c r="B1988" i="7"/>
  <c r="B1164" i="7"/>
  <c r="B4028" i="7"/>
  <c r="B3254" i="7"/>
  <c r="B2378" i="7"/>
  <c r="B310" i="7"/>
  <c r="C3904" i="7"/>
  <c r="B3904" i="7"/>
  <c r="B1162" i="7"/>
  <c r="B3844" i="7"/>
  <c r="B2575" i="7"/>
  <c r="B3689" i="7"/>
  <c r="B3746" i="7"/>
  <c r="B3717" i="7"/>
  <c r="B2915" i="7"/>
  <c r="C2578" i="7"/>
  <c r="B2578" i="7"/>
  <c r="B1711" i="7"/>
  <c r="C1518" i="7"/>
  <c r="B1518" i="7"/>
  <c r="B1492" i="7"/>
  <c r="B1336" i="7"/>
  <c r="B1159" i="7"/>
  <c r="B1002" i="7"/>
  <c r="B885" i="7"/>
  <c r="B768" i="7"/>
  <c r="B565" i="7"/>
  <c r="C106" i="7"/>
  <c r="B106" i="7"/>
  <c r="B34" i="7"/>
  <c r="B2493" i="7"/>
  <c r="B3014" i="7"/>
  <c r="B3829" i="7"/>
  <c r="B2918" i="7"/>
  <c r="B1840" i="7"/>
  <c r="B1609" i="7"/>
  <c r="B3415" i="7"/>
  <c r="B775" i="7"/>
  <c r="B3608" i="7"/>
  <c r="B3960" i="7"/>
  <c r="B1627" i="7"/>
  <c r="B761" i="7"/>
  <c r="B2628" i="7"/>
  <c r="B1862" i="7"/>
  <c r="B192" i="7"/>
  <c r="C840" i="7"/>
  <c r="B840" i="7"/>
  <c r="B124" i="7"/>
  <c r="B729" i="7"/>
  <c r="C1043" i="7"/>
  <c r="B1043" i="7"/>
  <c r="B2175" i="7"/>
  <c r="B1861" i="7"/>
  <c r="B2865" i="7"/>
  <c r="B2107" i="7"/>
  <c r="B515" i="7"/>
  <c r="B3997" i="7"/>
  <c r="B2796" i="7"/>
  <c r="B2034" i="7"/>
  <c r="B1729" i="7"/>
  <c r="C400" i="7"/>
  <c r="B400" i="7"/>
  <c r="B2909" i="7"/>
  <c r="B2021" i="7"/>
  <c r="B1036" i="7"/>
  <c r="B3653" i="7"/>
  <c r="B785" i="7"/>
  <c r="B2795" i="7"/>
  <c r="B3323" i="7"/>
  <c r="B1925" i="7"/>
  <c r="B3522" i="7"/>
  <c r="B1111" i="7"/>
  <c r="B2955" i="7"/>
  <c r="B3410" i="7"/>
  <c r="B3413" i="7"/>
  <c r="B3318" i="7"/>
  <c r="B2919" i="7"/>
  <c r="B2561" i="7"/>
  <c r="C1743" i="7"/>
  <c r="B1743" i="7"/>
  <c r="B1742" i="7"/>
  <c r="B1438" i="7"/>
  <c r="B3055" i="7"/>
  <c r="B1005" i="7"/>
  <c r="B2054" i="7"/>
  <c r="B650" i="7"/>
  <c r="B2451" i="7"/>
  <c r="C1595" i="7"/>
  <c r="B1595" i="7"/>
  <c r="B1943" i="7"/>
  <c r="B2434" i="7"/>
  <c r="B1737" i="7"/>
  <c r="C2669" i="7"/>
  <c r="B2669" i="7"/>
  <c r="C3826" i="7"/>
  <c r="B3826" i="7"/>
  <c r="C3737" i="7"/>
  <c r="B3737" i="7"/>
  <c r="C3715" i="7"/>
  <c r="B3715" i="7"/>
  <c r="C2636" i="7"/>
  <c r="B2636" i="7"/>
  <c r="C3187" i="7"/>
  <c r="B3187" i="7"/>
  <c r="B2305" i="7"/>
  <c r="B1412" i="7"/>
  <c r="B831" i="7"/>
  <c r="B576" i="7"/>
  <c r="B1471" i="7"/>
  <c r="B3431" i="7"/>
  <c r="B2199" i="7"/>
  <c r="B2033" i="7"/>
  <c r="B1902" i="7"/>
  <c r="B477" i="7"/>
  <c r="C946" i="7"/>
  <c r="B946" i="7"/>
  <c r="C945" i="7"/>
  <c r="B945" i="7"/>
  <c r="C3593" i="7"/>
  <c r="B3593" i="7"/>
  <c r="C2888" i="7"/>
  <c r="B2888" i="7"/>
  <c r="C1945" i="7"/>
  <c r="B1945" i="7"/>
  <c r="C974" i="7"/>
  <c r="B974" i="7"/>
  <c r="C304" i="7"/>
  <c r="B304" i="7"/>
  <c r="C16" i="7"/>
  <c r="B16" i="7"/>
  <c r="C1851" i="7"/>
  <c r="B1851" i="7"/>
  <c r="C2353" i="7"/>
  <c r="B2353" i="7"/>
  <c r="C944" i="7"/>
  <c r="B944" i="7"/>
  <c r="C1880" i="7"/>
  <c r="B1880" i="7"/>
  <c r="C893" i="7"/>
  <c r="B893" i="7"/>
  <c r="C2459" i="7"/>
  <c r="B2459" i="7"/>
  <c r="C2853" i="7"/>
  <c r="B2853" i="7"/>
  <c r="C3015" i="7"/>
  <c r="B3015" i="7"/>
  <c r="C2714" i="7"/>
  <c r="B2714" i="7"/>
  <c r="C1427" i="7"/>
  <c r="B1427" i="7"/>
  <c r="C2678" i="7"/>
  <c r="B2678" i="7"/>
  <c r="C971" i="7"/>
  <c r="B971" i="7"/>
  <c r="C3884" i="7"/>
  <c r="B3884" i="7"/>
  <c r="C3703" i="7"/>
  <c r="B3703" i="7"/>
  <c r="C3498" i="7"/>
  <c r="B3498" i="7"/>
  <c r="C2584" i="7"/>
  <c r="B2584" i="7"/>
  <c r="C2530" i="7"/>
  <c r="C2527" i="7"/>
  <c r="B2527" i="7"/>
  <c r="C1940" i="7"/>
  <c r="B1940" i="7"/>
  <c r="C1762" i="7"/>
  <c r="B1762" i="7"/>
  <c r="C1712" i="7"/>
  <c r="B1712" i="7"/>
  <c r="C685" i="7"/>
  <c r="B685" i="7"/>
  <c r="C1168" i="7"/>
  <c r="B1168" i="7"/>
  <c r="C93" i="7"/>
  <c r="B93" i="7"/>
  <c r="C3491" i="7"/>
  <c r="B3491" i="7"/>
  <c r="C3492" i="7"/>
  <c r="B3492" i="7"/>
  <c r="C1408" i="7"/>
  <c r="B1408" i="7"/>
  <c r="C2637" i="7"/>
  <c r="B2637" i="7"/>
  <c r="C3427" i="7"/>
  <c r="B3427" i="7"/>
  <c r="C1243" i="7"/>
  <c r="B1243" i="7"/>
  <c r="C2031" i="7"/>
  <c r="B2031" i="7"/>
  <c r="C2911" i="7"/>
  <c r="B2911" i="7"/>
  <c r="C982" i="7"/>
  <c r="B982" i="7"/>
  <c r="C3131" i="7"/>
  <c r="B3131" i="7"/>
  <c r="C3190" i="7"/>
  <c r="C2382" i="7"/>
  <c r="B2382" i="7"/>
  <c r="C365" i="7"/>
  <c r="B365" i="7"/>
  <c r="C1278" i="7"/>
  <c r="B1278" i="7"/>
  <c r="C3797" i="7"/>
  <c r="B3797" i="7"/>
  <c r="B2016" i="7"/>
  <c r="C2756" i="7"/>
  <c r="B2756" i="7"/>
  <c r="C523" i="7"/>
  <c r="B523" i="7"/>
  <c r="B3784" i="7"/>
  <c r="C2324" i="7"/>
  <c r="B2324" i="7"/>
  <c r="C3887" i="7"/>
  <c r="B3887" i="7"/>
  <c r="C3264" i="7"/>
  <c r="B3264" i="7"/>
  <c r="C2260" i="7"/>
  <c r="B2260" i="7"/>
  <c r="B3631" i="7"/>
  <c r="B3524" i="7"/>
  <c r="B3060" i="7"/>
  <c r="B582" i="7"/>
  <c r="B1784" i="7"/>
  <c r="B3865" i="7"/>
  <c r="B2954" i="7"/>
  <c r="B3237" i="7"/>
  <c r="B2367" i="7"/>
  <c r="B1409" i="7"/>
  <c r="B3560" i="7"/>
  <c r="B3412" i="7"/>
  <c r="B364" i="7"/>
  <c r="B1198" i="7"/>
  <c r="B975" i="7"/>
  <c r="B2020" i="7"/>
  <c r="B1539" i="7"/>
  <c r="B1191" i="7"/>
  <c r="C2511" i="7"/>
  <c r="B2511" i="7"/>
  <c r="C2652" i="7"/>
  <c r="B2652" i="7"/>
  <c r="C3975" i="7"/>
  <c r="B3975" i="7"/>
  <c r="B356" i="7"/>
  <c r="C3941" i="7"/>
  <c r="B3941" i="7"/>
  <c r="C3933" i="7"/>
  <c r="B3933" i="7"/>
  <c r="C3029" i="7"/>
  <c r="B3029" i="7"/>
  <c r="C2746" i="7"/>
  <c r="B2746" i="7"/>
  <c r="C3018" i="7"/>
  <c r="B3018" i="7"/>
  <c r="C828" i="7"/>
  <c r="B828" i="7"/>
  <c r="C2017" i="7"/>
  <c r="B2017" i="7"/>
  <c r="C1820" i="7"/>
  <c r="B1820" i="7"/>
  <c r="C1234" i="7"/>
  <c r="C2126" i="7"/>
  <c r="B2126" i="7"/>
  <c r="B3286" i="7"/>
  <c r="B2653" i="7"/>
  <c r="B2310" i="7"/>
  <c r="B2923" i="7"/>
  <c r="B3918" i="7"/>
  <c r="B85" i="7"/>
  <c r="B1196" i="7"/>
  <c r="B2477" i="7"/>
  <c r="B1502" i="7"/>
  <c r="B352" i="7"/>
  <c r="B2760" i="7"/>
  <c r="B3908" i="7"/>
  <c r="B2818" i="7"/>
  <c r="B2807" i="7"/>
  <c r="B2283" i="7"/>
  <c r="B3220" i="7"/>
  <c r="B3811" i="7"/>
  <c r="B2356" i="7"/>
  <c r="B3946" i="7"/>
  <c r="B1662" i="7"/>
  <c r="B3836" i="7"/>
  <c r="B43" i="7"/>
  <c r="B1122" i="7"/>
  <c r="B1334" i="7"/>
  <c r="B571" i="7"/>
  <c r="B1496" i="7"/>
  <c r="B2988" i="7"/>
  <c r="B2243" i="7"/>
  <c r="B3006" i="7"/>
  <c r="B781" i="7"/>
  <c r="B3634" i="7"/>
  <c r="B2038" i="7"/>
  <c r="B2722" i="7"/>
  <c r="B2343" i="7"/>
  <c r="B3138" i="7"/>
  <c r="B86" i="7"/>
  <c r="B3636" i="7"/>
  <c r="C990" i="7"/>
  <c r="B990" i="7"/>
  <c r="B1523" i="7"/>
  <c r="B1771" i="7"/>
  <c r="B2338" i="7"/>
  <c r="B2948" i="7"/>
  <c r="B813" i="7"/>
  <c r="B3711" i="7"/>
  <c r="B659" i="7"/>
  <c r="B793" i="7"/>
  <c r="B4016" i="7"/>
  <c r="B339" i="7"/>
  <c r="B290" i="7"/>
  <c r="B2884" i="7"/>
  <c r="B3948" i="7"/>
  <c r="B1546" i="7"/>
  <c r="B3260" i="7"/>
  <c r="B3261" i="7"/>
  <c r="B3825" i="7"/>
  <c r="B1367" i="7"/>
  <c r="B330" i="7"/>
  <c r="B2916" i="7"/>
  <c r="B3983" i="7"/>
  <c r="B2187" i="7"/>
  <c r="B1768" i="7"/>
  <c r="B2489" i="7"/>
  <c r="B3132" i="7"/>
  <c r="B3043" i="7"/>
  <c r="B3250" i="7"/>
  <c r="B254" i="7"/>
  <c r="B3992" i="7"/>
  <c r="B520" i="7"/>
  <c r="B292" i="7"/>
  <c r="B1975" i="7"/>
  <c r="B623" i="7"/>
  <c r="B1632" i="7"/>
  <c r="B802" i="7"/>
  <c r="B3554" i="7"/>
  <c r="B2320" i="7"/>
  <c r="B2226" i="7"/>
  <c r="B1909" i="7"/>
  <c r="B1805" i="7"/>
  <c r="B1599" i="7"/>
  <c r="B2469" i="7"/>
  <c r="B1848" i="7"/>
  <c r="B1008" i="7"/>
  <c r="B3963" i="7"/>
  <c r="B1950" i="7"/>
  <c r="B3671" i="7"/>
  <c r="B1330" i="7"/>
  <c r="B2094" i="7"/>
  <c r="B3837" i="7"/>
  <c r="B437" i="7"/>
  <c r="B2336" i="7"/>
  <c r="B836" i="7"/>
  <c r="B771" i="7"/>
  <c r="B3876" i="7"/>
  <c r="B2384" i="7"/>
  <c r="B2119" i="7"/>
  <c r="B467" i="7"/>
  <c r="B294" i="7"/>
  <c r="B3051" i="7"/>
  <c r="C2901" i="7"/>
  <c r="B2901" i="7"/>
  <c r="C2596" i="7"/>
  <c r="C2120" i="7"/>
  <c r="B2120" i="7"/>
  <c r="C1279" i="7"/>
  <c r="B1279" i="7"/>
  <c r="C3473" i="7"/>
  <c r="B3473" i="7"/>
  <c r="C3386" i="7"/>
  <c r="B3386" i="7"/>
  <c r="C3158" i="7"/>
  <c r="B3158" i="7"/>
  <c r="C2917" i="7"/>
  <c r="B2917" i="7"/>
  <c r="C1203" i="7"/>
  <c r="B1203" i="7"/>
  <c r="C936" i="7"/>
  <c r="B936" i="7"/>
  <c r="C812" i="7"/>
  <c r="B812" i="7"/>
  <c r="C222" i="7"/>
  <c r="B222" i="7"/>
  <c r="C33" i="7"/>
  <c r="B3843" i="7"/>
  <c r="B2394" i="7"/>
  <c r="B3875" i="7"/>
  <c r="B3123" i="7"/>
  <c r="B2949" i="7"/>
  <c r="B2141" i="7"/>
  <c r="B1397" i="7"/>
  <c r="B1143" i="7"/>
  <c r="B3022" i="7"/>
  <c r="B2708" i="7"/>
  <c r="B2684" i="7"/>
  <c r="B2603" i="7"/>
  <c r="B2604" i="7"/>
  <c r="B2478" i="7"/>
  <c r="B2122" i="7"/>
  <c r="B281" i="7"/>
  <c r="B1229" i="7"/>
  <c r="B1774" i="7"/>
  <c r="B3037" i="7"/>
  <c r="B1566" i="7"/>
  <c r="B1317" i="7"/>
  <c r="B1872" i="7"/>
  <c r="B1964" i="7"/>
  <c r="B466" i="7"/>
  <c r="B2593" i="7"/>
  <c r="B1793" i="7"/>
  <c r="B1990" i="7"/>
  <c r="B2350" i="7"/>
  <c r="B979" i="7"/>
  <c r="B1895" i="7"/>
  <c r="B3775" i="7"/>
  <c r="B3968" i="7"/>
  <c r="B3880" i="7"/>
  <c r="B1144" i="7"/>
  <c r="B3424" i="7"/>
  <c r="B3038" i="7"/>
  <c r="B2786" i="7"/>
  <c r="B2939" i="7"/>
  <c r="B2872" i="7"/>
  <c r="B3057" i="7"/>
  <c r="B2505" i="7"/>
  <c r="B3064" i="7"/>
  <c r="B2624" i="7"/>
  <c r="B1650" i="7"/>
  <c r="B741" i="7"/>
  <c r="B2896" i="7"/>
  <c r="B2867" i="7"/>
  <c r="B3451" i="7"/>
  <c r="B2408" i="7"/>
  <c r="B493" i="7"/>
  <c r="B402" i="7"/>
  <c r="B1812" i="7"/>
  <c r="B3026" i="7"/>
  <c r="B3329" i="7"/>
  <c r="B1380" i="7"/>
  <c r="B3718" i="7"/>
  <c r="B3387" i="7"/>
  <c r="B3290" i="7"/>
  <c r="B2741" i="7"/>
  <c r="B1633" i="7"/>
  <c r="B1564" i="7"/>
  <c r="B743" i="7"/>
  <c r="B2662" i="7"/>
  <c r="B1176" i="7"/>
  <c r="B2946" i="7"/>
  <c r="B1764" i="7"/>
  <c r="B3970" i="7"/>
  <c r="B3586" i="7"/>
  <c r="B3388" i="7"/>
  <c r="B3342" i="7"/>
  <c r="B2251" i="7"/>
  <c r="B1483" i="7"/>
  <c r="B3395" i="7"/>
  <c r="B2512" i="7"/>
  <c r="B218" i="7"/>
  <c r="B2905" i="7"/>
  <c r="B688" i="7"/>
  <c r="B3179" i="7"/>
  <c r="B90" i="7"/>
  <c r="B2759" i="7"/>
  <c r="B1133" i="7"/>
  <c r="B2732" i="7"/>
  <c r="B2731" i="7"/>
  <c r="B2733" i="7"/>
  <c r="B3156" i="7"/>
  <c r="B1883" i="7"/>
  <c r="B1884" i="7"/>
  <c r="B1087" i="7"/>
  <c r="B18" i="7"/>
  <c r="B2762" i="7"/>
  <c r="B3288" i="7"/>
  <c r="B149" i="7"/>
  <c r="B1628" i="7"/>
  <c r="B2814" i="7"/>
  <c r="B162" i="7"/>
  <c r="B2852" i="7"/>
  <c r="B3453" i="7"/>
  <c r="B2643" i="7"/>
  <c r="B3541" i="7"/>
  <c r="B3364" i="7"/>
  <c r="B2590" i="7"/>
  <c r="B131" i="7"/>
  <c r="B3858" i="7"/>
  <c r="B2958" i="7"/>
  <c r="B3549" i="7"/>
  <c r="B3173" i="7"/>
  <c r="B2657" i="7"/>
  <c r="B1653" i="7"/>
  <c r="B1554" i="7"/>
  <c r="B1484" i="7"/>
  <c r="B919" i="7"/>
  <c r="B332" i="7"/>
  <c r="C3009" i="7"/>
  <c r="B3009" i="7"/>
  <c r="C913" i="7"/>
  <c r="B913" i="7"/>
  <c r="C338" i="7"/>
  <c r="B338" i="7"/>
  <c r="B4029" i="7"/>
  <c r="B3021" i="7"/>
  <c r="C1749" i="7"/>
  <c r="C3788" i="7"/>
  <c r="C2181" i="7"/>
  <c r="C3024" i="7"/>
  <c r="C2422" i="7"/>
  <c r="C723" i="7"/>
  <c r="C2146" i="7"/>
  <c r="C158" i="7"/>
  <c r="C1163" i="7"/>
  <c r="C1971" i="7"/>
  <c r="C3269" i="7"/>
  <c r="C388" i="7"/>
  <c r="C2559" i="7"/>
  <c r="C3565" i="7"/>
  <c r="C1118" i="7"/>
  <c r="C532" i="7"/>
  <c r="C2952" i="7"/>
  <c r="C2290" i="7"/>
  <c r="C653" i="7"/>
  <c r="C611" i="7"/>
  <c r="C3536" i="7"/>
  <c r="C1499" i="7"/>
  <c r="C569" i="7"/>
  <c r="C334" i="7"/>
  <c r="C4022" i="7"/>
  <c r="C305" i="7"/>
  <c r="C3623" i="7"/>
  <c r="C3027" i="7"/>
  <c r="C2766" i="7"/>
  <c r="C2467" i="7"/>
  <c r="C2424" i="7"/>
  <c r="C1271" i="7"/>
  <c r="C855" i="7"/>
  <c r="C323" i="7"/>
  <c r="C3085" i="7"/>
  <c r="C64" i="7"/>
  <c r="C3812" i="7"/>
  <c r="C3414" i="7"/>
  <c r="C2860" i="7"/>
  <c r="C2172" i="7"/>
  <c r="C2040" i="7"/>
  <c r="C1746" i="7"/>
  <c r="C1635" i="7"/>
  <c r="C1626" i="7"/>
  <c r="C721" i="7"/>
  <c r="C705" i="7"/>
  <c r="C484" i="7"/>
  <c r="C3856" i="7"/>
  <c r="C3763" i="7"/>
  <c r="C2694" i="7"/>
  <c r="C1338" i="7"/>
  <c r="B1340" i="7"/>
  <c r="C984" i="7"/>
  <c r="C3953" i="7"/>
  <c r="C153" i="7"/>
  <c r="C3978" i="7"/>
  <c r="C824" i="7"/>
  <c r="C2848" i="7"/>
  <c r="C261" i="7"/>
  <c r="C4033" i="7"/>
  <c r="C267" i="7"/>
  <c r="B1478" i="7"/>
  <c r="B2112" i="7"/>
  <c r="B2997" i="7"/>
  <c r="B993" i="7"/>
  <c r="B1322" i="7"/>
  <c r="B3771" i="7"/>
  <c r="B2597" i="7"/>
  <c r="B4030" i="7"/>
  <c r="B3838" i="7"/>
  <c r="B2612" i="7"/>
  <c r="B2240" i="7"/>
  <c r="B2157" i="7"/>
  <c r="B1308" i="7"/>
  <c r="B3488" i="7"/>
  <c r="B2906" i="7"/>
  <c r="B2798" i="7"/>
  <c r="B2781" i="7"/>
  <c r="B2148" i="7"/>
  <c r="B1659" i="7"/>
  <c r="B1376" i="7"/>
  <c r="B615" i="7"/>
  <c r="B237" i="7"/>
  <c r="B236" i="7"/>
  <c r="B147" i="7"/>
  <c r="B1749" i="7"/>
  <c r="B3788" i="7"/>
  <c r="B2181" i="7"/>
  <c r="B3024" i="7"/>
  <c r="B2422" i="7"/>
  <c r="B723" i="7"/>
  <c r="B2146" i="7"/>
  <c r="B3335" i="7"/>
  <c r="B2266" i="7"/>
  <c r="B1699" i="7"/>
  <c r="B1655" i="7"/>
  <c r="B195" i="7"/>
  <c r="B158" i="7"/>
  <c r="B1163" i="7"/>
  <c r="B1971" i="7"/>
  <c r="B3269" i="7"/>
  <c r="B388" i="7"/>
  <c r="B2559" i="7"/>
  <c r="B1885" i="7"/>
  <c r="B4026" i="7"/>
  <c r="B3678" i="7"/>
  <c r="B3551" i="7"/>
  <c r="B2968" i="7"/>
  <c r="B2967" i="7"/>
  <c r="B2413" i="7"/>
  <c r="B2179" i="7"/>
  <c r="B1863" i="7"/>
  <c r="B1314" i="7"/>
  <c r="B1060" i="7"/>
  <c r="B811" i="7"/>
  <c r="B563" i="7"/>
  <c r="B545" i="7"/>
  <c r="B342" i="7"/>
  <c r="B220" i="7"/>
  <c r="B47" i="7"/>
  <c r="B28" i="7"/>
  <c r="B3565" i="7"/>
  <c r="B1118" i="7"/>
  <c r="B532" i="7"/>
  <c r="B2952" i="7"/>
  <c r="B2290" i="7"/>
  <c r="B653" i="7"/>
  <c r="B611" i="7"/>
  <c r="B3536" i="7"/>
  <c r="B1499" i="7"/>
  <c r="B569" i="7"/>
  <c r="B334" i="7"/>
  <c r="B4022" i="7"/>
  <c r="B305" i="7"/>
  <c r="B3623" i="7"/>
  <c r="B3027" i="7"/>
  <c r="B2766" i="7"/>
  <c r="B2467" i="7"/>
  <c r="B2424" i="7"/>
  <c r="B1271" i="7"/>
  <c r="B855" i="7"/>
  <c r="B323" i="7"/>
  <c r="B3085" i="7"/>
  <c r="B64" i="7"/>
  <c r="B3812" i="7"/>
  <c r="B3414" i="7"/>
  <c r="B2860" i="7"/>
  <c r="B2172" i="7"/>
  <c r="B2040" i="7"/>
  <c r="B1746" i="7"/>
  <c r="B1635" i="7"/>
  <c r="B1626" i="7"/>
  <c r="B721" i="7"/>
  <c r="B705" i="7"/>
  <c r="B484" i="7"/>
  <c r="B3856" i="7"/>
  <c r="B3763" i="7"/>
  <c r="B2694" i="7"/>
  <c r="B1338" i="7"/>
  <c r="B984" i="7"/>
  <c r="B3953" i="7"/>
  <c r="B153" i="7"/>
  <c r="B3978" i="7"/>
  <c r="B824" i="7"/>
  <c r="B2848" i="7"/>
  <c r="B1197" i="7"/>
  <c r="C1197" i="7"/>
  <c r="B3572" i="7"/>
  <c r="C3572" i="7"/>
  <c r="C3142" i="7"/>
  <c r="B3142" i="7"/>
  <c r="C3046" i="7"/>
  <c r="B3046" i="7"/>
  <c r="C2978" i="7"/>
  <c r="B2978" i="7"/>
  <c r="C2270" i="7"/>
  <c r="B2270" i="7"/>
  <c r="C2712" i="7"/>
  <c r="B2712" i="7"/>
  <c r="C1850" i="7"/>
  <c r="B1850" i="7"/>
  <c r="C1616" i="7"/>
  <c r="B1616" i="7"/>
  <c r="C1479" i="7"/>
  <c r="B1479" i="7"/>
  <c r="C1302" i="7"/>
  <c r="B1302" i="7"/>
  <c r="C1284" i="7"/>
  <c r="B1284" i="7"/>
  <c r="C1121" i="7"/>
  <c r="B1121" i="7"/>
  <c r="C1093" i="7"/>
  <c r="B1093" i="7"/>
  <c r="C136" i="7"/>
  <c r="B136" i="7"/>
  <c r="C1701" i="7"/>
  <c r="B1701" i="7"/>
  <c r="C3748" i="7"/>
  <c r="B3748" i="7"/>
  <c r="C3824" i="7"/>
  <c r="B3824" i="7"/>
  <c r="C951" i="7"/>
  <c r="B951" i="7"/>
  <c r="C952" i="7"/>
  <c r="B952" i="7"/>
  <c r="C1014" i="7"/>
  <c r="B1014" i="7"/>
  <c r="C3122" i="7"/>
  <c r="B3122" i="7"/>
  <c r="C3981" i="7"/>
  <c r="B3981" i="7"/>
  <c r="C3072" i="7"/>
  <c r="B3072" i="7"/>
  <c r="C1907" i="7"/>
  <c r="B1907" i="7"/>
  <c r="C994" i="7"/>
  <c r="B994" i="7"/>
  <c r="C1467" i="7"/>
  <c r="B1467" i="7"/>
  <c r="C3806" i="7"/>
  <c r="B3806" i="7"/>
  <c r="C2823" i="7"/>
  <c r="B2823" i="7"/>
  <c r="C2546" i="7"/>
  <c r="B2546" i="7"/>
  <c r="C654" i="7"/>
  <c r="B654" i="7"/>
  <c r="C1062" i="7"/>
  <c r="B1062" i="7"/>
  <c r="C2808" i="7"/>
  <c r="B2808" i="7"/>
  <c r="C3071" i="7"/>
  <c r="B3071" i="7"/>
  <c r="C3423" i="7"/>
  <c r="B3423" i="7"/>
  <c r="C2942" i="7"/>
  <c r="B2942" i="7"/>
  <c r="C2564" i="7"/>
  <c r="B2564" i="7"/>
  <c r="C2524" i="7"/>
  <c r="B2524" i="7"/>
  <c r="C867" i="7"/>
  <c r="B867" i="7"/>
  <c r="C683" i="7"/>
  <c r="B683" i="7"/>
  <c r="C670" i="7"/>
  <c r="B670" i="7"/>
  <c r="C641" i="7"/>
  <c r="B641" i="7"/>
  <c r="C2244" i="7"/>
  <c r="B2244" i="7"/>
  <c r="C2256" i="7"/>
  <c r="B2256" i="7"/>
  <c r="C3573" i="7"/>
  <c r="B3573" i="7"/>
  <c r="C3753" i="7"/>
  <c r="B3753" i="7"/>
  <c r="C3164" i="7"/>
  <c r="B3164" i="7"/>
  <c r="C1839" i="7"/>
  <c r="B1839" i="7"/>
  <c r="C1794" i="7"/>
  <c r="B1794" i="7"/>
  <c r="C1117" i="7"/>
  <c r="B1117" i="7"/>
  <c r="C3526" i="7"/>
  <c r="B3526" i="7"/>
  <c r="C3418" i="7"/>
  <c r="B3418" i="7"/>
  <c r="B1354" i="7"/>
  <c r="C1353" i="7"/>
  <c r="B1353" i="7"/>
  <c r="C132" i="7"/>
  <c r="B132" i="7"/>
  <c r="C2065" i="7"/>
  <c r="B2065" i="7"/>
  <c r="C3059" i="7"/>
  <c r="C1910" i="7"/>
  <c r="B1910" i="7"/>
  <c r="C1482" i="7"/>
  <c r="B1482" i="7"/>
  <c r="C3872" i="7"/>
  <c r="B3872" i="7"/>
  <c r="C3871" i="7"/>
  <c r="B3871" i="7"/>
  <c r="C2513" i="7"/>
  <c r="B2513" i="7"/>
  <c r="C2589" i="7"/>
  <c r="B2589" i="7"/>
  <c r="C105" i="7"/>
  <c r="B105" i="7"/>
  <c r="C188" i="7"/>
  <c r="B188" i="7"/>
  <c r="C3771" i="7"/>
  <c r="C2597" i="7"/>
  <c r="C4030" i="7"/>
  <c r="C3838" i="7"/>
  <c r="C2612" i="7"/>
  <c r="C2240" i="7"/>
  <c r="C2157" i="7"/>
  <c r="C1308" i="7"/>
  <c r="C3335" i="7"/>
  <c r="C2266" i="7"/>
  <c r="C1699" i="7"/>
  <c r="C1655" i="7"/>
  <c r="C195" i="7"/>
  <c r="C1885" i="7"/>
  <c r="C4026" i="7"/>
  <c r="C3678" i="7"/>
  <c r="C3551" i="7"/>
  <c r="C2968" i="7"/>
  <c r="C2967" i="7"/>
  <c r="C2413" i="7"/>
  <c r="C2179" i="7"/>
  <c r="C1863" i="7"/>
  <c r="C1314" i="7"/>
  <c r="C1060" i="7"/>
  <c r="C811" i="7"/>
  <c r="C563" i="7"/>
  <c r="C545" i="7"/>
  <c r="C342" i="7"/>
  <c r="C220" i="7"/>
  <c r="C47" i="7"/>
  <c r="C28" i="7"/>
  <c r="C3999" i="7"/>
  <c r="C2777" i="7"/>
  <c r="C4031" i="7"/>
  <c r="C3990" i="7"/>
  <c r="C3976" i="7"/>
  <c r="C3938" i="7"/>
  <c r="C3927" i="7"/>
  <c r="C3901" i="7"/>
  <c r="C3869" i="7"/>
  <c r="C3800" i="7"/>
  <c r="C3790" i="7"/>
  <c r="C3745" i="7"/>
  <c r="C3710" i="7"/>
  <c r="C3569" i="7"/>
  <c r="C3540" i="7"/>
  <c r="C3539" i="7"/>
  <c r="C3487" i="7"/>
  <c r="C3525" i="7"/>
  <c r="C3339" i="7"/>
  <c r="C3331" i="7"/>
  <c r="C3309" i="7"/>
  <c r="C3278" i="7"/>
  <c r="C3153" i="7"/>
  <c r="C3106" i="7"/>
  <c r="C3090" i="7"/>
  <c r="C3035" i="7"/>
  <c r="C2959" i="7"/>
  <c r="C2934" i="7"/>
  <c r="C2881" i="7"/>
  <c r="C2820" i="7"/>
  <c r="C2761" i="7"/>
  <c r="C2743" i="7"/>
  <c r="C2725" i="7"/>
  <c r="C2659" i="7"/>
  <c r="C2627" i="7"/>
  <c r="C2532" i="7"/>
  <c r="C2483" i="7"/>
  <c r="C2479" i="7"/>
  <c r="C2449" i="7"/>
  <c r="C2368" i="7"/>
  <c r="C2300" i="7"/>
  <c r="C2247" i="7"/>
  <c r="C2238" i="7"/>
  <c r="C2043" i="7"/>
  <c r="C2003" i="7"/>
  <c r="C1992" i="7"/>
  <c r="C1976" i="7"/>
  <c r="C1845" i="7"/>
  <c r="C1829" i="7"/>
  <c r="C1726" i="7"/>
  <c r="C1721" i="7"/>
  <c r="C1694" i="7"/>
  <c r="C1638" i="7"/>
  <c r="C1630" i="7"/>
  <c r="C1458" i="7"/>
  <c r="C1451" i="7"/>
  <c r="C1433" i="7"/>
  <c r="C1361" i="7"/>
  <c r="C1356" i="7"/>
  <c r="C1246" i="7"/>
  <c r="C1230" i="7"/>
  <c r="C1209" i="7"/>
  <c r="C1195" i="7"/>
  <c r="C1169" i="7"/>
  <c r="C1139" i="7"/>
  <c r="C1112" i="7"/>
  <c r="C1069" i="7"/>
  <c r="C832" i="7"/>
  <c r="C746" i="7"/>
  <c r="C744" i="7"/>
  <c r="C717" i="7"/>
  <c r="C715" i="7"/>
  <c r="C633" i="7"/>
  <c r="C588" i="7"/>
  <c r="C385" i="7"/>
  <c r="C315" i="7"/>
  <c r="C243" i="7"/>
  <c r="C182" i="7"/>
  <c r="C174" i="7"/>
  <c r="C168" i="7"/>
  <c r="C118" i="7"/>
  <c r="C94" i="7"/>
  <c r="C13" i="7"/>
  <c r="C11" i="7"/>
  <c r="B3999" i="7"/>
  <c r="B2777" i="7"/>
  <c r="B4031" i="7"/>
  <c r="B3990" i="7"/>
  <c r="B3976" i="7"/>
  <c r="B3938" i="7"/>
  <c r="B3927" i="7"/>
  <c r="B3901" i="7"/>
  <c r="B3869" i="7"/>
  <c r="B3800" i="7"/>
  <c r="B3790" i="7"/>
  <c r="B3745" i="7"/>
  <c r="B3710" i="7"/>
  <c r="B3569" i="7"/>
  <c r="B3540" i="7"/>
  <c r="B3539" i="7"/>
  <c r="B3487" i="7"/>
  <c r="B3525" i="7"/>
  <c r="B3339" i="7"/>
  <c r="B3331" i="7"/>
  <c r="B3309" i="7"/>
  <c r="B3278" i="7"/>
  <c r="B3153" i="7"/>
  <c r="B3106" i="7"/>
  <c r="B3090" i="7"/>
  <c r="B3035" i="7"/>
  <c r="B2959" i="7"/>
  <c r="B2934" i="7"/>
  <c r="B2881" i="7"/>
  <c r="B2820" i="7"/>
  <c r="B2761" i="7"/>
  <c r="B2743" i="7"/>
  <c r="B2725" i="7"/>
  <c r="B2627" i="7"/>
  <c r="B2532" i="7"/>
  <c r="B2483" i="7"/>
  <c r="B2479" i="7"/>
  <c r="B2449" i="7"/>
  <c r="B2368" i="7"/>
  <c r="B2300" i="7"/>
  <c r="B2247" i="7"/>
  <c r="B2238" i="7"/>
  <c r="B2043" i="7"/>
  <c r="B2003" i="7"/>
  <c r="B1992" i="7"/>
  <c r="B1976" i="7"/>
  <c r="B1845" i="7"/>
  <c r="B1829" i="7"/>
  <c r="B1726" i="7"/>
  <c r="B1721" i="7"/>
  <c r="B1694" i="7"/>
  <c r="B1638" i="7"/>
  <c r="B1630" i="7"/>
  <c r="B1458" i="7"/>
  <c r="B1451" i="7"/>
  <c r="B1433" i="7"/>
  <c r="B1361" i="7"/>
  <c r="B1356" i="7"/>
  <c r="B1246" i="7"/>
  <c r="B1245" i="7"/>
  <c r="B1230" i="7"/>
  <c r="B1209" i="7"/>
  <c r="B1195" i="7"/>
  <c r="B1169" i="7"/>
  <c r="B1139" i="7"/>
  <c r="B1112" i="7"/>
  <c r="B1069" i="7"/>
  <c r="B832" i="7"/>
  <c r="B746" i="7"/>
  <c r="B744" i="7"/>
  <c r="B717" i="7"/>
  <c r="B715" i="7"/>
  <c r="B633" i="7"/>
  <c r="B588" i="7"/>
  <c r="C797" i="7"/>
  <c r="C425" i="7"/>
  <c r="C1967" i="7"/>
  <c r="C552" i="7"/>
  <c r="C3961" i="7"/>
  <c r="C3023" i="7"/>
  <c r="C3001" i="7"/>
  <c r="C2629" i="7"/>
  <c r="C1584" i="7"/>
  <c r="C2487" i="7"/>
  <c r="C1868" i="7"/>
  <c r="C1351" i="7"/>
  <c r="C1161" i="7"/>
  <c r="C651" i="7"/>
  <c r="C550" i="7"/>
  <c r="C491" i="7"/>
  <c r="C1052" i="7"/>
  <c r="C529" i="7"/>
  <c r="C1710" i="7"/>
  <c r="C2638" i="7"/>
  <c r="C414" i="7"/>
  <c r="C3476" i="7"/>
  <c r="C4038" i="7"/>
  <c r="C2691" i="7"/>
  <c r="C150" i="7"/>
  <c r="C1013" i="7"/>
  <c r="B385" i="7"/>
  <c r="B315" i="7"/>
  <c r="B243" i="7"/>
  <c r="B182" i="7"/>
  <c r="B174" i="7"/>
  <c r="B168" i="7"/>
  <c r="B118" i="7"/>
  <c r="B94" i="7"/>
  <c r="B13" i="7"/>
  <c r="B797" i="7"/>
  <c r="B425" i="7"/>
  <c r="B1967" i="7"/>
  <c r="B552" i="7"/>
  <c r="B3961" i="7"/>
  <c r="B3023" i="7"/>
  <c r="B3001" i="7"/>
  <c r="B2629" i="7"/>
  <c r="B1584" i="7"/>
  <c r="B2487" i="7"/>
  <c r="B1868" i="7"/>
  <c r="B1351" i="7"/>
  <c r="B1161" i="7"/>
  <c r="B651" i="7"/>
  <c r="B550" i="7"/>
  <c r="B491" i="7"/>
  <c r="B1052" i="7"/>
  <c r="B529" i="7"/>
  <c r="B1710" i="7"/>
  <c r="B2638" i="7"/>
  <c r="B414" i="7"/>
  <c r="B3476" i="7"/>
  <c r="B4038" i="7"/>
  <c r="B2691" i="7"/>
  <c r="B150" i="7"/>
  <c r="B1013" i="7"/>
  <c r="C2037" i="7"/>
  <c r="B2037" i="7"/>
  <c r="C675" i="7"/>
  <c r="B675" i="7"/>
  <c r="C3298" i="7"/>
  <c r="B3298" i="7"/>
  <c r="C1604" i="7"/>
  <c r="B1604" i="7"/>
  <c r="C512" i="7"/>
  <c r="B512" i="7"/>
  <c r="C1816" i="7"/>
  <c r="B1816" i="7"/>
  <c r="C3019" i="7"/>
  <c r="B3019" i="7"/>
  <c r="C3020" i="7"/>
  <c r="B3020" i="7"/>
  <c r="C3977" i="7"/>
  <c r="B3977" i="7"/>
  <c r="B2614" i="7"/>
  <c r="B1969" i="7"/>
  <c r="B543" i="7"/>
  <c r="B2288" i="7"/>
  <c r="B2287" i="7"/>
  <c r="B2255" i="7"/>
  <c r="C1441" i="7"/>
  <c r="B1441" i="7"/>
  <c r="B1051" i="7"/>
  <c r="B933" i="7"/>
  <c r="B77" i="7"/>
  <c r="B2907" i="7"/>
  <c r="B273" i="7"/>
  <c r="C2614" i="7"/>
  <c r="C1969" i="7"/>
  <c r="C543" i="7"/>
  <c r="C2288" i="7"/>
  <c r="C2287" i="7"/>
  <c r="C2255" i="7"/>
  <c r="C1354" i="7"/>
  <c r="C1051" i="7"/>
  <c r="C933" i="7"/>
  <c r="C77" i="7"/>
  <c r="C2907" i="7"/>
  <c r="C2409" i="7"/>
  <c r="C1173" i="7"/>
  <c r="C273" i="7"/>
  <c r="C117" i="7"/>
  <c r="C2334" i="7"/>
  <c r="C2163" i="7"/>
  <c r="C1123" i="7"/>
  <c r="C329" i="7"/>
  <c r="C3986" i="7"/>
  <c r="C2228" i="7"/>
  <c r="C1751" i="7"/>
  <c r="C1275" i="7"/>
  <c r="C1272" i="7"/>
  <c r="C939" i="7"/>
  <c r="C940" i="7"/>
  <c r="C922" i="7"/>
  <c r="C2229" i="7"/>
  <c r="C2671" i="7"/>
  <c r="C3381" i="7"/>
  <c r="C2084" i="7"/>
  <c r="C2362" i="7"/>
  <c r="C1759" i="7"/>
  <c r="C3041" i="7"/>
  <c r="C157" i="7"/>
  <c r="C3133" i="7"/>
  <c r="C2514" i="7"/>
  <c r="C2075" i="7"/>
  <c r="C2074" i="7"/>
  <c r="C498" i="7"/>
  <c r="C3598" i="7"/>
  <c r="C249" i="7"/>
  <c r="C978" i="7"/>
  <c r="C1405" i="7"/>
  <c r="C2095" i="7"/>
  <c r="C4014" i="7"/>
  <c r="C3705" i="7"/>
  <c r="C3456" i="7"/>
  <c r="C2468" i="7"/>
  <c r="C1206" i="7"/>
  <c r="C4025" i="7"/>
  <c r="C970" i="7"/>
  <c r="C3208" i="7"/>
  <c r="B2409" i="7"/>
  <c r="B1173" i="7"/>
  <c r="B117" i="7"/>
  <c r="B2334" i="7"/>
  <c r="B2163" i="7"/>
  <c r="B1123" i="7"/>
  <c r="B329" i="7"/>
  <c r="B3986" i="7"/>
  <c r="B2228" i="7"/>
  <c r="B1751" i="7"/>
  <c r="B1275" i="7"/>
  <c r="B1272" i="7"/>
  <c r="B939" i="7"/>
  <c r="B940" i="7"/>
  <c r="B922" i="7"/>
  <c r="B2229" i="7"/>
  <c r="B2671" i="7"/>
  <c r="B3381" i="7"/>
  <c r="B2084" i="7"/>
  <c r="B3857" i="7"/>
  <c r="B2362" i="7"/>
  <c r="B1759" i="7"/>
  <c r="B1399" i="7"/>
  <c r="B3041" i="7"/>
  <c r="B157" i="7"/>
  <c r="B3133" i="7"/>
  <c r="B283" i="7"/>
  <c r="B2514" i="7"/>
  <c r="B2075" i="7"/>
  <c r="B2074" i="7"/>
  <c r="B693" i="7"/>
  <c r="B498" i="7"/>
  <c r="B3598" i="7"/>
  <c r="B3599" i="7"/>
  <c r="B249" i="7"/>
  <c r="B197" i="7"/>
  <c r="B978" i="7"/>
  <c r="B3998" i="7"/>
  <c r="B1405" i="7"/>
  <c r="B3647" i="7"/>
  <c r="B2095" i="7"/>
  <c r="B3500" i="7"/>
  <c r="B4014" i="7"/>
  <c r="B3705" i="7"/>
  <c r="B2373" i="7"/>
  <c r="B3456" i="7"/>
  <c r="B2468" i="7"/>
  <c r="B3821" i="7"/>
  <c r="B1206" i="7"/>
  <c r="B2866" i="7"/>
  <c r="B4025" i="7"/>
  <c r="B942" i="7"/>
  <c r="B970" i="7"/>
  <c r="B2957" i="7"/>
  <c r="B3208" i="7"/>
  <c r="B3897" i="7"/>
  <c r="B1364" i="7"/>
  <c r="B1227" i="7"/>
  <c r="B3091" i="7"/>
  <c r="B4033" i="7"/>
  <c r="C1364" i="7"/>
  <c r="C1227" i="7"/>
  <c r="C3091" i="7"/>
  <c r="C4000" i="7"/>
  <c r="C2996" i="7"/>
  <c r="C676" i="7"/>
  <c r="C1524" i="7"/>
  <c r="C211" i="7"/>
  <c r="B4000" i="7"/>
  <c r="B3059" i="7"/>
  <c r="B2996" i="7"/>
  <c r="B267" i="7"/>
  <c r="B676" i="7"/>
  <c r="B1524" i="7"/>
  <c r="B211" i="7"/>
  <c r="C3419" i="7"/>
  <c r="B3419" i="7"/>
  <c r="C2036" i="7"/>
  <c r="B2036" i="7"/>
  <c r="B382" i="7"/>
  <c r="C383" i="7"/>
  <c r="B383" i="7"/>
  <c r="B194" i="7"/>
  <c r="C1207" i="7"/>
  <c r="B1207" i="7"/>
  <c r="C3150" i="7"/>
  <c r="B3150" i="7"/>
  <c r="B2429" i="7"/>
  <c r="B3183" i="7"/>
  <c r="B664" i="7"/>
  <c r="B667" i="7"/>
  <c r="B1030" i="7"/>
  <c r="B1031" i="7"/>
  <c r="B2526" i="7"/>
  <c r="B2716" i="7"/>
  <c r="B2398" i="7"/>
  <c r="B2145" i="7"/>
  <c r="B2117" i="7"/>
  <c r="B1783" i="7"/>
  <c r="B1110" i="7"/>
  <c r="B1098" i="7"/>
  <c r="B906" i="7"/>
  <c r="B482" i="7"/>
  <c r="B479" i="7"/>
  <c r="B181" i="7"/>
  <c r="B1041" i="7"/>
  <c r="B3065" i="7"/>
  <c r="B656" i="7"/>
  <c r="B2779" i="7"/>
  <c r="B1028" i="7"/>
  <c r="B573" i="7"/>
  <c r="B1591" i="7"/>
  <c r="B1094" i="7"/>
  <c r="B2856" i="7"/>
  <c r="B2903" i="7"/>
  <c r="B2904" i="7"/>
  <c r="B1937" i="7"/>
  <c r="B12" i="7"/>
  <c r="B14" i="7"/>
  <c r="B15" i="7"/>
  <c r="B17" i="7"/>
  <c r="B19" i="7"/>
  <c r="B20" i="7"/>
  <c r="B21" i="7"/>
  <c r="B22" i="7"/>
  <c r="B23" i="7"/>
  <c r="B24" i="7"/>
  <c r="B25" i="7"/>
  <c r="B27" i="7"/>
  <c r="B29" i="7"/>
  <c r="B30" i="7"/>
  <c r="B31" i="7"/>
  <c r="B32" i="7"/>
  <c r="B35" i="7"/>
  <c r="B36" i="7"/>
  <c r="B37" i="7"/>
  <c r="B38" i="7"/>
  <c r="B39" i="7"/>
  <c r="B40" i="7"/>
  <c r="B41" i="7"/>
  <c r="B42" i="7"/>
  <c r="B44" i="7"/>
  <c r="B45" i="7"/>
  <c r="B46" i="7"/>
  <c r="B48" i="7"/>
  <c r="B49" i="7"/>
  <c r="B50" i="7"/>
  <c r="B51" i="7"/>
  <c r="B52" i="7"/>
  <c r="B53" i="7"/>
  <c r="B54" i="7"/>
  <c r="B55" i="7"/>
  <c r="B56" i="7"/>
  <c r="B57" i="7"/>
  <c r="B58" i="7"/>
  <c r="B60" i="7"/>
  <c r="B61" i="7"/>
  <c r="B62" i="7"/>
  <c r="B63" i="7"/>
  <c r="B65" i="7"/>
  <c r="B67" i="7"/>
  <c r="B68" i="7"/>
  <c r="B69" i="7"/>
  <c r="B70" i="7"/>
  <c r="B71" i="7"/>
  <c r="B72" i="7"/>
  <c r="B73" i="7"/>
  <c r="B74" i="7"/>
  <c r="B75" i="7"/>
  <c r="B76" i="7"/>
  <c r="B78" i="7"/>
  <c r="B79" i="7"/>
  <c r="B80" i="7"/>
  <c r="B81" i="7"/>
  <c r="B82" i="7"/>
  <c r="B83" i="7"/>
  <c r="B84" i="7"/>
  <c r="B87" i="7"/>
  <c r="B88" i="7"/>
  <c r="B89" i="7"/>
  <c r="B91" i="7"/>
  <c r="B92" i="7"/>
  <c r="B95" i="7"/>
  <c r="B96" i="7"/>
  <c r="B98" i="7"/>
  <c r="B100" i="7"/>
  <c r="B101" i="7"/>
  <c r="B102" i="7"/>
  <c r="B103" i="7"/>
  <c r="B104" i="7"/>
  <c r="B107" i="7"/>
  <c r="B108" i="7"/>
  <c r="B109" i="7"/>
  <c r="B110" i="7"/>
  <c r="B111" i="7"/>
  <c r="B112" i="7"/>
  <c r="B113" i="7"/>
  <c r="B114" i="7"/>
  <c r="B115" i="7"/>
  <c r="B116" i="7"/>
  <c r="B119" i="7"/>
  <c r="B120" i="7"/>
  <c r="B121" i="7"/>
  <c r="B122" i="7"/>
  <c r="B123" i="7"/>
  <c r="B125" i="7"/>
  <c r="B126" i="7"/>
  <c r="B127" i="7"/>
  <c r="B128" i="7"/>
  <c r="B129" i="7"/>
  <c r="B130" i="7"/>
  <c r="B133" i="7"/>
  <c r="B134" i="7"/>
  <c r="B135" i="7"/>
  <c r="B137" i="7"/>
  <c r="B138" i="7"/>
  <c r="B139" i="7"/>
  <c r="B140" i="7"/>
  <c r="B141" i="7"/>
  <c r="B142" i="7"/>
  <c r="B143" i="7"/>
  <c r="B144" i="7"/>
  <c r="B145" i="7"/>
  <c r="B146" i="7"/>
  <c r="B148" i="7"/>
  <c r="B151" i="7"/>
  <c r="B152" i="7"/>
  <c r="B154" i="7"/>
  <c r="B155" i="7"/>
  <c r="B156" i="7"/>
  <c r="B159" i="7"/>
  <c r="B160" i="7"/>
  <c r="B161" i="7"/>
  <c r="B163" i="7"/>
  <c r="B165" i="7"/>
  <c r="B166" i="7"/>
  <c r="B167" i="7"/>
  <c r="B170" i="7"/>
  <c r="B172" i="7"/>
  <c r="B175" i="7"/>
  <c r="B176" i="7"/>
  <c r="B177" i="7"/>
  <c r="B178" i="7"/>
  <c r="B179" i="7"/>
  <c r="B180" i="7"/>
  <c r="B183" i="7"/>
  <c r="B184" i="7"/>
  <c r="B185" i="7"/>
  <c r="B186" i="7"/>
  <c r="B187" i="7"/>
  <c r="B189" i="7"/>
  <c r="B190" i="7"/>
  <c r="B191" i="7"/>
  <c r="B193" i="7"/>
  <c r="B196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2" i="7"/>
  <c r="B213" i="7"/>
  <c r="B214" i="7"/>
  <c r="B215" i="7"/>
  <c r="B216" i="7"/>
  <c r="B217" i="7"/>
  <c r="B219" i="7"/>
  <c r="B221" i="7"/>
  <c r="B223" i="7"/>
  <c r="B224" i="7"/>
  <c r="B225" i="7"/>
  <c r="B226" i="7"/>
  <c r="B227" i="7"/>
  <c r="B228" i="7"/>
  <c r="B229" i="7"/>
  <c r="B230" i="7"/>
  <c r="B231" i="7"/>
  <c r="B233" i="7"/>
  <c r="B234" i="7"/>
  <c r="B235" i="7"/>
  <c r="B238" i="7"/>
  <c r="B239" i="7"/>
  <c r="B240" i="7"/>
  <c r="B241" i="7"/>
  <c r="B242" i="7"/>
  <c r="B244" i="7"/>
  <c r="B245" i="7"/>
  <c r="B246" i="7"/>
  <c r="B247" i="7"/>
  <c r="B248" i="7"/>
  <c r="B250" i="7"/>
  <c r="B251" i="7"/>
  <c r="B252" i="7"/>
  <c r="B253" i="7"/>
  <c r="B255" i="7"/>
  <c r="B256" i="7"/>
  <c r="B257" i="7"/>
  <c r="B258" i="7"/>
  <c r="B259" i="7"/>
  <c r="B261" i="7"/>
  <c r="B262" i="7"/>
  <c r="B263" i="7"/>
  <c r="B264" i="7"/>
  <c r="B265" i="7"/>
  <c r="B266" i="7"/>
  <c r="B268" i="7"/>
  <c r="B269" i="7"/>
  <c r="B270" i="7"/>
  <c r="B271" i="7"/>
  <c r="B272" i="7"/>
  <c r="B274" i="7"/>
  <c r="B275" i="7"/>
  <c r="B276" i="7"/>
  <c r="B277" i="7"/>
  <c r="B278" i="7"/>
  <c r="B279" i="7"/>
  <c r="B280" i="7"/>
  <c r="B282" i="7"/>
  <c r="B284" i="7"/>
  <c r="B285" i="7"/>
  <c r="B286" i="7"/>
  <c r="B287" i="7"/>
  <c r="B288" i="7"/>
  <c r="B289" i="7"/>
  <c r="B291" i="7"/>
  <c r="B293" i="7"/>
  <c r="B295" i="7"/>
  <c r="B296" i="7"/>
  <c r="B297" i="7"/>
  <c r="B298" i="7"/>
  <c r="B299" i="7"/>
  <c r="B300" i="7"/>
  <c r="B301" i="7"/>
  <c r="B302" i="7"/>
  <c r="B303" i="7"/>
  <c r="B306" i="7"/>
  <c r="B307" i="7"/>
  <c r="B308" i="7"/>
  <c r="B309" i="7"/>
  <c r="B311" i="7"/>
  <c r="B312" i="7"/>
  <c r="B313" i="7"/>
  <c r="B314" i="7"/>
  <c r="B316" i="7"/>
  <c r="B317" i="7"/>
  <c r="B318" i="7"/>
  <c r="B319" i="7"/>
  <c r="B320" i="7"/>
  <c r="B321" i="7"/>
  <c r="B322" i="7"/>
  <c r="B324" i="7"/>
  <c r="B325" i="7"/>
  <c r="B326" i="7"/>
  <c r="B327" i="7"/>
  <c r="B328" i="7"/>
  <c r="B331" i="7"/>
  <c r="B333" i="7"/>
  <c r="B335" i="7"/>
  <c r="B336" i="7"/>
  <c r="B337" i="7"/>
  <c r="B340" i="7"/>
  <c r="B341" i="7"/>
  <c r="B343" i="7"/>
  <c r="B344" i="7"/>
  <c r="B345" i="7"/>
  <c r="B346" i="7"/>
  <c r="B347" i="7"/>
  <c r="B348" i="7"/>
  <c r="B349" i="7"/>
  <c r="B350" i="7"/>
  <c r="B351" i="7"/>
  <c r="B353" i="7"/>
  <c r="B354" i="7"/>
  <c r="B355" i="7"/>
  <c r="B357" i="7"/>
  <c r="B358" i="7"/>
  <c r="B359" i="7"/>
  <c r="B360" i="7"/>
  <c r="B361" i="7"/>
  <c r="B362" i="7"/>
  <c r="B363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4" i="7"/>
  <c r="B386" i="7"/>
  <c r="B387" i="7"/>
  <c r="B389" i="7"/>
  <c r="B390" i="7"/>
  <c r="B391" i="7"/>
  <c r="B392" i="7"/>
  <c r="B393" i="7"/>
  <c r="B394" i="7"/>
  <c r="B395" i="7"/>
  <c r="B396" i="7"/>
  <c r="B397" i="7"/>
  <c r="B398" i="7"/>
  <c r="B399" i="7"/>
  <c r="B401" i="7"/>
  <c r="B403" i="7"/>
  <c r="B404" i="7"/>
  <c r="B405" i="7"/>
  <c r="B406" i="7"/>
  <c r="B407" i="7"/>
  <c r="B408" i="7"/>
  <c r="B409" i="7"/>
  <c r="B410" i="7"/>
  <c r="B411" i="7"/>
  <c r="B412" i="7"/>
  <c r="B413" i="7"/>
  <c r="B415" i="7"/>
  <c r="B416" i="7"/>
  <c r="B417" i="7"/>
  <c r="B418" i="7"/>
  <c r="B419" i="7"/>
  <c r="B421" i="7"/>
  <c r="B422" i="7"/>
  <c r="B423" i="7"/>
  <c r="B424" i="7"/>
  <c r="B426" i="7"/>
  <c r="B427" i="7"/>
  <c r="B428" i="7"/>
  <c r="B429" i="7"/>
  <c r="B430" i="7"/>
  <c r="B432" i="7"/>
  <c r="B433" i="7"/>
  <c r="B434" i="7"/>
  <c r="B435" i="7"/>
  <c r="B436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9" i="7"/>
  <c r="B460" i="7"/>
  <c r="B461" i="7"/>
  <c r="B462" i="7"/>
  <c r="B463" i="7"/>
  <c r="B464" i="7"/>
  <c r="B465" i="7"/>
  <c r="B468" i="7"/>
  <c r="B469" i="7"/>
  <c r="B470" i="7"/>
  <c r="B471" i="7"/>
  <c r="B472" i="7"/>
  <c r="B473" i="7"/>
  <c r="B474" i="7"/>
  <c r="B475" i="7"/>
  <c r="B476" i="7"/>
  <c r="B478" i="7"/>
  <c r="B480" i="7"/>
  <c r="B481" i="7"/>
  <c r="B483" i="7"/>
  <c r="B485" i="7"/>
  <c r="B486" i="7"/>
  <c r="B487" i="7"/>
  <c r="B488" i="7"/>
  <c r="B489" i="7"/>
  <c r="B492" i="7"/>
  <c r="B494" i="7"/>
  <c r="B495" i="7"/>
  <c r="B496" i="7"/>
  <c r="B497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3" i="7"/>
  <c r="B514" i="7"/>
  <c r="B516" i="7"/>
  <c r="B517" i="7"/>
  <c r="B518" i="7"/>
  <c r="B519" i="7"/>
  <c r="B521" i="7"/>
  <c r="B522" i="7"/>
  <c r="B524" i="7"/>
  <c r="B525" i="7"/>
  <c r="B526" i="7"/>
  <c r="B527" i="7"/>
  <c r="B528" i="7"/>
  <c r="B530" i="7"/>
  <c r="B531" i="7"/>
  <c r="B533" i="7"/>
  <c r="B534" i="7"/>
  <c r="B535" i="7"/>
  <c r="B536" i="7"/>
  <c r="B537" i="7"/>
  <c r="B538" i="7"/>
  <c r="B539" i="7"/>
  <c r="B540" i="7"/>
  <c r="B541" i="7"/>
  <c r="B542" i="7"/>
  <c r="B546" i="7"/>
  <c r="B547" i="7"/>
  <c r="B548" i="7"/>
  <c r="B549" i="7"/>
  <c r="B551" i="7"/>
  <c r="B553" i="7"/>
  <c r="B554" i="7"/>
  <c r="B555" i="7"/>
  <c r="B556" i="7"/>
  <c r="B557" i="7"/>
  <c r="B558" i="7"/>
  <c r="B559" i="7"/>
  <c r="B560" i="7"/>
  <c r="B561" i="7"/>
  <c r="B562" i="7"/>
  <c r="B564" i="7"/>
  <c r="B566" i="7"/>
  <c r="B567" i="7"/>
  <c r="B568" i="7"/>
  <c r="B570" i="7"/>
  <c r="B572" i="7"/>
  <c r="B574" i="7"/>
  <c r="B575" i="7"/>
  <c r="B577" i="7"/>
  <c r="B578" i="7"/>
  <c r="B579" i="7"/>
  <c r="B580" i="7"/>
  <c r="B583" i="7"/>
  <c r="B584" i="7"/>
  <c r="B585" i="7"/>
  <c r="B586" i="7"/>
  <c r="B587" i="7"/>
  <c r="B589" i="7"/>
  <c r="B590" i="7"/>
  <c r="B591" i="7"/>
  <c r="B592" i="7"/>
  <c r="B593" i="7"/>
  <c r="B594" i="7"/>
  <c r="B595" i="7"/>
  <c r="B596" i="7"/>
  <c r="B597" i="7"/>
  <c r="B598" i="7"/>
  <c r="B600" i="7"/>
  <c r="B601" i="7"/>
  <c r="B602" i="7"/>
  <c r="B603" i="7"/>
  <c r="B604" i="7"/>
  <c r="B605" i="7"/>
  <c r="B606" i="7"/>
  <c r="B607" i="7"/>
  <c r="B608" i="7"/>
  <c r="B609" i="7"/>
  <c r="B610" i="7"/>
  <c r="B612" i="7"/>
  <c r="B613" i="7"/>
  <c r="B614" i="7"/>
  <c r="B616" i="7"/>
  <c r="B617" i="7"/>
  <c r="B618" i="7"/>
  <c r="B619" i="7"/>
  <c r="B620" i="7"/>
  <c r="B621" i="7"/>
  <c r="B622" i="7"/>
  <c r="B624" i="7"/>
  <c r="B625" i="7"/>
  <c r="B627" i="7"/>
  <c r="B628" i="7"/>
  <c r="B629" i="7"/>
  <c r="B630" i="7"/>
  <c r="B631" i="7"/>
  <c r="B632" i="7"/>
  <c r="B634" i="7"/>
  <c r="B635" i="7"/>
  <c r="B636" i="7"/>
  <c r="B637" i="7"/>
  <c r="B638" i="7"/>
  <c r="B639" i="7"/>
  <c r="B640" i="7"/>
  <c r="B642" i="7"/>
  <c r="B643" i="7"/>
  <c r="B644" i="7"/>
  <c r="B645" i="7"/>
  <c r="B646" i="7"/>
  <c r="B647" i="7"/>
  <c r="B648" i="7"/>
  <c r="B649" i="7"/>
  <c r="B652" i="7"/>
  <c r="B655" i="7"/>
  <c r="B657" i="7"/>
  <c r="B658" i="7"/>
  <c r="B660" i="7"/>
  <c r="B661" i="7"/>
  <c r="B662" i="7"/>
  <c r="B663" i="7"/>
  <c r="B665" i="7"/>
  <c r="B666" i="7"/>
  <c r="B668" i="7"/>
  <c r="B669" i="7"/>
  <c r="B672" i="7"/>
  <c r="B673" i="7"/>
  <c r="B674" i="7"/>
  <c r="B677" i="7"/>
  <c r="B678" i="7"/>
  <c r="B679" i="7"/>
  <c r="B680" i="7"/>
  <c r="B681" i="7"/>
  <c r="B682" i="7"/>
  <c r="B684" i="7"/>
  <c r="B686" i="7"/>
  <c r="B687" i="7"/>
  <c r="B689" i="7"/>
  <c r="B690" i="7"/>
  <c r="B691" i="7"/>
  <c r="B692" i="7"/>
  <c r="B694" i="7"/>
  <c r="B695" i="7"/>
  <c r="B696" i="7"/>
  <c r="B697" i="7"/>
  <c r="B698" i="7"/>
  <c r="B700" i="7"/>
  <c r="B701" i="7"/>
  <c r="B703" i="7"/>
  <c r="B704" i="7"/>
  <c r="B706" i="7"/>
  <c r="B707" i="7"/>
  <c r="B708" i="7"/>
  <c r="B710" i="7"/>
  <c r="B711" i="7"/>
  <c r="B712" i="7"/>
  <c r="B713" i="7"/>
  <c r="B714" i="7"/>
  <c r="B718" i="7"/>
  <c r="B719" i="7"/>
  <c r="B720" i="7"/>
  <c r="B722" i="7"/>
  <c r="B724" i="7"/>
  <c r="B725" i="7"/>
  <c r="B726" i="7"/>
  <c r="B727" i="7"/>
  <c r="B728" i="7"/>
  <c r="B730" i="7"/>
  <c r="B731" i="7"/>
  <c r="B732" i="7"/>
  <c r="B733" i="7"/>
  <c r="B735" i="7"/>
  <c r="B736" i="7"/>
  <c r="B737" i="7"/>
  <c r="B738" i="7"/>
  <c r="B739" i="7"/>
  <c r="B740" i="7"/>
  <c r="B742" i="7"/>
  <c r="B745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2" i="7"/>
  <c r="B763" i="7"/>
  <c r="B764" i="7"/>
  <c r="B765" i="7"/>
  <c r="B766" i="7"/>
  <c r="B767" i="7"/>
  <c r="B769" i="7"/>
  <c r="B770" i="7"/>
  <c r="B772" i="7"/>
  <c r="B773" i="7"/>
  <c r="B774" i="7"/>
  <c r="B776" i="7"/>
  <c r="B777" i="7"/>
  <c r="B778" i="7"/>
  <c r="B779" i="7"/>
  <c r="B782" i="7"/>
  <c r="B783" i="7"/>
  <c r="B784" i="7"/>
  <c r="B786" i="7"/>
  <c r="B787" i="7"/>
  <c r="B788" i="7"/>
  <c r="B789" i="7"/>
  <c r="B790" i="7"/>
  <c r="B791" i="7"/>
  <c r="B792" i="7"/>
  <c r="B794" i="7"/>
  <c r="B795" i="7"/>
  <c r="B796" i="7"/>
  <c r="B798" i="7"/>
  <c r="B799" i="7"/>
  <c r="B800" i="7"/>
  <c r="B801" i="7"/>
  <c r="B803" i="7"/>
  <c r="B804" i="7"/>
  <c r="B805" i="7"/>
  <c r="B806" i="7"/>
  <c r="B807" i="7"/>
  <c r="B808" i="7"/>
  <c r="B809" i="7"/>
  <c r="B810" i="7"/>
  <c r="B814" i="7"/>
  <c r="B815" i="7"/>
  <c r="B816" i="7"/>
  <c r="B817" i="7"/>
  <c r="B818" i="7"/>
  <c r="B819" i="7"/>
  <c r="B820" i="7"/>
  <c r="B821" i="7"/>
  <c r="B822" i="7"/>
  <c r="B823" i="7"/>
  <c r="B825" i="7"/>
  <c r="B826" i="7"/>
  <c r="B827" i="7"/>
  <c r="B829" i="7"/>
  <c r="B830" i="7"/>
  <c r="B833" i="7"/>
  <c r="B834" i="7"/>
  <c r="B835" i="7"/>
  <c r="B837" i="7"/>
  <c r="B838" i="7"/>
  <c r="B839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6" i="7"/>
  <c r="B857" i="7"/>
  <c r="B858" i="7"/>
  <c r="B859" i="7"/>
  <c r="B860" i="7"/>
  <c r="B861" i="7"/>
  <c r="B862" i="7"/>
  <c r="B863" i="7"/>
  <c r="B864" i="7"/>
  <c r="B865" i="7"/>
  <c r="B866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6" i="7"/>
  <c r="B887" i="7"/>
  <c r="B888" i="7"/>
  <c r="B889" i="7"/>
  <c r="B890" i="7"/>
  <c r="B891" i="7"/>
  <c r="B892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7" i="7"/>
  <c r="B908" i="7"/>
  <c r="B909" i="7"/>
  <c r="B910" i="7"/>
  <c r="B911" i="7"/>
  <c r="B912" i="7"/>
  <c r="B914" i="7"/>
  <c r="B915" i="7"/>
  <c r="B916" i="7"/>
  <c r="B918" i="7"/>
  <c r="B920" i="7"/>
  <c r="B921" i="7"/>
  <c r="B923" i="7"/>
  <c r="B924" i="7"/>
  <c r="B926" i="7"/>
  <c r="B927" i="7"/>
  <c r="B928" i="7"/>
  <c r="B929" i="7"/>
  <c r="B930" i="7"/>
  <c r="B932" i="7"/>
  <c r="B934" i="7"/>
  <c r="B935" i="7"/>
  <c r="B937" i="7"/>
  <c r="B938" i="7"/>
  <c r="B941" i="7"/>
  <c r="B943" i="7"/>
  <c r="B947" i="7"/>
  <c r="B948" i="7"/>
  <c r="B949" i="7"/>
  <c r="B950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2" i="7"/>
  <c r="B973" i="7"/>
  <c r="B976" i="7"/>
  <c r="B977" i="7"/>
  <c r="B980" i="7"/>
  <c r="B981" i="7"/>
  <c r="B983" i="7"/>
  <c r="B985" i="7"/>
  <c r="B986" i="7"/>
  <c r="B987" i="7"/>
  <c r="B988" i="7"/>
  <c r="B989" i="7"/>
  <c r="B991" i="7"/>
  <c r="B992" i="7"/>
  <c r="B995" i="7"/>
  <c r="B996" i="7"/>
  <c r="B997" i="7"/>
  <c r="B998" i="7"/>
  <c r="B999" i="7"/>
  <c r="B1000" i="7"/>
  <c r="B1001" i="7"/>
  <c r="B1003" i="7"/>
  <c r="B1004" i="7"/>
  <c r="B1006" i="7"/>
  <c r="B1007" i="7"/>
  <c r="B1009" i="7"/>
  <c r="B1010" i="7"/>
  <c r="B1011" i="7"/>
  <c r="B1012" i="7"/>
  <c r="B1015" i="7"/>
  <c r="B1016" i="7"/>
  <c r="B1017" i="7"/>
  <c r="B1018" i="7"/>
  <c r="B1019" i="7"/>
  <c r="B1020" i="7"/>
  <c r="B1021" i="7"/>
  <c r="B1022" i="7"/>
  <c r="B1023" i="7"/>
  <c r="B1024" i="7"/>
  <c r="B1025" i="7"/>
  <c r="B1026" i="7"/>
  <c r="B1027" i="7"/>
  <c r="B1029" i="7"/>
  <c r="B1032" i="7"/>
  <c r="B1033" i="7"/>
  <c r="B1034" i="7"/>
  <c r="B1035" i="7"/>
  <c r="B1037" i="7"/>
  <c r="B1038" i="7"/>
  <c r="B1039" i="7"/>
  <c r="B1040" i="7"/>
  <c r="B1044" i="7"/>
  <c r="B1045" i="7"/>
  <c r="B1046" i="7"/>
  <c r="B1047" i="7"/>
  <c r="B1048" i="7"/>
  <c r="B1049" i="7"/>
  <c r="B1050" i="7"/>
  <c r="B1053" i="7"/>
  <c r="B1054" i="7"/>
  <c r="B1055" i="7"/>
  <c r="B1056" i="7"/>
  <c r="B1057" i="7"/>
  <c r="B1058" i="7"/>
  <c r="B1059" i="7"/>
  <c r="B1061" i="7"/>
  <c r="B1063" i="7"/>
  <c r="B1064" i="7"/>
  <c r="B1065" i="7"/>
  <c r="B1066" i="7"/>
  <c r="B1067" i="7"/>
  <c r="B1068" i="7"/>
  <c r="B1070" i="7"/>
  <c r="B1071" i="7"/>
  <c r="B1072" i="7"/>
  <c r="B1073" i="7"/>
  <c r="B1074" i="7"/>
  <c r="B1075" i="7"/>
  <c r="B1076" i="7"/>
  <c r="B1077" i="7"/>
  <c r="B1078" i="7"/>
  <c r="B1079" i="7"/>
  <c r="B1080" i="7"/>
  <c r="B1081" i="7"/>
  <c r="B1082" i="7"/>
  <c r="B1083" i="7"/>
  <c r="B1084" i="7"/>
  <c r="B1085" i="7"/>
  <c r="B1086" i="7"/>
  <c r="B1088" i="7"/>
  <c r="B1089" i="7"/>
  <c r="B1090" i="7"/>
  <c r="B1091" i="7"/>
  <c r="B1092" i="7"/>
  <c r="B1095" i="7"/>
  <c r="B1096" i="7"/>
  <c r="B1099" i="7"/>
  <c r="B1100" i="7"/>
  <c r="B1101" i="7"/>
  <c r="B1102" i="7"/>
  <c r="B1103" i="7"/>
  <c r="B1104" i="7"/>
  <c r="B1105" i="7"/>
  <c r="B1106" i="7"/>
  <c r="B1107" i="7"/>
  <c r="B1108" i="7"/>
  <c r="B1109" i="7"/>
  <c r="B1113" i="7"/>
  <c r="B1114" i="7"/>
  <c r="B1115" i="7"/>
  <c r="B1116" i="7"/>
  <c r="B1119" i="7"/>
  <c r="B1120" i="7"/>
  <c r="B1124" i="7"/>
  <c r="B1125" i="7"/>
  <c r="B1126" i="7"/>
  <c r="B1127" i="7"/>
  <c r="B1128" i="7"/>
  <c r="B1129" i="7"/>
  <c r="B1130" i="7"/>
  <c r="B1131" i="7"/>
  <c r="B1132" i="7"/>
  <c r="B1134" i="7"/>
  <c r="B1135" i="7"/>
  <c r="B1136" i="7"/>
  <c r="B1137" i="7"/>
  <c r="B1138" i="7"/>
  <c r="B1140" i="7"/>
  <c r="B1141" i="7"/>
  <c r="B1142" i="7"/>
  <c r="B1145" i="7"/>
  <c r="B1146" i="7"/>
  <c r="B1147" i="7"/>
  <c r="B1148" i="7"/>
  <c r="B1149" i="7"/>
  <c r="B1150" i="7"/>
  <c r="B1151" i="7"/>
  <c r="B1152" i="7"/>
  <c r="B1153" i="7"/>
  <c r="B1154" i="7"/>
  <c r="B1155" i="7"/>
  <c r="B1156" i="7"/>
  <c r="B1158" i="7"/>
  <c r="B1160" i="7"/>
  <c r="B1165" i="7"/>
  <c r="B1166" i="7"/>
  <c r="B1167" i="7"/>
  <c r="B1170" i="7"/>
  <c r="B1171" i="7"/>
  <c r="B1172" i="7"/>
  <c r="B1174" i="7"/>
  <c r="B1175" i="7"/>
  <c r="B1177" i="7"/>
  <c r="B1178" i="7"/>
  <c r="B1179" i="7"/>
  <c r="B1180" i="7"/>
  <c r="B1181" i="7"/>
  <c r="B1182" i="7"/>
  <c r="B1183" i="7"/>
  <c r="B1184" i="7"/>
  <c r="B1185" i="7"/>
  <c r="B1186" i="7"/>
  <c r="B1187" i="7"/>
  <c r="B1188" i="7"/>
  <c r="B1189" i="7"/>
  <c r="B1190" i="7"/>
  <c r="B1192" i="7"/>
  <c r="B1193" i="7"/>
  <c r="B1194" i="7"/>
  <c r="B1199" i="7"/>
  <c r="B1200" i="7"/>
  <c r="B1201" i="7"/>
  <c r="B1202" i="7"/>
  <c r="B1204" i="7"/>
  <c r="B1205" i="7"/>
  <c r="B1208" i="7"/>
  <c r="B1210" i="7"/>
  <c r="B1211" i="7"/>
  <c r="B1212" i="7"/>
  <c r="B1213" i="7"/>
  <c r="B1214" i="7"/>
  <c r="B1215" i="7"/>
  <c r="B1216" i="7"/>
  <c r="B1217" i="7"/>
  <c r="B1218" i="7"/>
  <c r="B1219" i="7"/>
  <c r="B1220" i="7"/>
  <c r="B1221" i="7"/>
  <c r="B1222" i="7"/>
  <c r="B1223" i="7"/>
  <c r="B1224" i="7"/>
  <c r="B1225" i="7"/>
  <c r="B1226" i="7"/>
  <c r="B1228" i="7"/>
  <c r="B1231" i="7"/>
  <c r="B1232" i="7"/>
  <c r="B1233" i="7"/>
  <c r="B1235" i="7"/>
  <c r="B1236" i="7"/>
  <c r="B1237" i="7"/>
  <c r="B1238" i="7"/>
  <c r="B1239" i="7"/>
  <c r="B1240" i="7"/>
  <c r="B1241" i="7"/>
  <c r="B1242" i="7"/>
  <c r="B1244" i="7"/>
  <c r="B1247" i="7"/>
  <c r="B1248" i="7"/>
  <c r="B1249" i="7"/>
  <c r="B1250" i="7"/>
  <c r="B1251" i="7"/>
  <c r="B1252" i="7"/>
  <c r="B1253" i="7"/>
  <c r="B1254" i="7"/>
  <c r="B1255" i="7"/>
  <c r="B1256" i="7"/>
  <c r="B1257" i="7"/>
  <c r="B1258" i="7"/>
  <c r="B1259" i="7"/>
  <c r="B1260" i="7"/>
  <c r="B1261" i="7"/>
  <c r="B1262" i="7"/>
  <c r="B1263" i="7"/>
  <c r="B1264" i="7"/>
  <c r="B1265" i="7"/>
  <c r="B1266" i="7"/>
  <c r="B1267" i="7"/>
  <c r="B1268" i="7"/>
  <c r="B1269" i="7"/>
  <c r="B1270" i="7"/>
  <c r="B1273" i="7"/>
  <c r="B1274" i="7"/>
  <c r="B1276" i="7"/>
  <c r="B1277" i="7"/>
  <c r="B1280" i="7"/>
  <c r="B1281" i="7"/>
  <c r="B1282" i="7"/>
  <c r="B1283" i="7"/>
  <c r="B1285" i="7"/>
  <c r="B1286" i="7"/>
  <c r="B1287" i="7"/>
  <c r="B1288" i="7"/>
  <c r="B1289" i="7"/>
  <c r="B1290" i="7"/>
  <c r="B1291" i="7"/>
  <c r="B1292" i="7"/>
  <c r="B1293" i="7"/>
  <c r="B1294" i="7"/>
  <c r="B1295" i="7"/>
  <c r="B1296" i="7"/>
  <c r="B1297" i="7"/>
  <c r="B1298" i="7"/>
  <c r="B1299" i="7"/>
  <c r="B1300" i="7"/>
  <c r="B1301" i="7"/>
  <c r="B1303" i="7"/>
  <c r="B1304" i="7"/>
  <c r="B1305" i="7"/>
  <c r="B1306" i="7"/>
  <c r="B1307" i="7"/>
  <c r="B1309" i="7"/>
  <c r="B1310" i="7"/>
  <c r="B1311" i="7"/>
  <c r="B1312" i="7"/>
  <c r="B1313" i="7"/>
  <c r="B1315" i="7"/>
  <c r="B1316" i="7"/>
  <c r="B1318" i="7"/>
  <c r="B1319" i="7"/>
  <c r="B1321" i="7"/>
  <c r="B1323" i="7"/>
  <c r="B1324" i="7"/>
  <c r="B1325" i="7"/>
  <c r="B1326" i="7"/>
  <c r="B1327" i="7"/>
  <c r="B1328" i="7"/>
  <c r="B1329" i="7"/>
  <c r="B1331" i="7"/>
  <c r="B1332" i="7"/>
  <c r="B1333" i="7"/>
  <c r="B1335" i="7"/>
  <c r="B1337" i="7"/>
  <c r="B1341" i="7"/>
  <c r="B1342" i="7"/>
  <c r="B1343" i="7"/>
  <c r="B1344" i="7"/>
  <c r="B1345" i="7"/>
  <c r="B1346" i="7"/>
  <c r="B1347" i="7"/>
  <c r="B1348" i="7"/>
  <c r="B1349" i="7"/>
  <c r="B1350" i="7"/>
  <c r="B1352" i="7"/>
  <c r="B1355" i="7"/>
  <c r="B1357" i="7"/>
  <c r="B1358" i="7"/>
  <c r="B1359" i="7"/>
  <c r="B1360" i="7"/>
  <c r="B1362" i="7"/>
  <c r="B1363" i="7"/>
  <c r="B1365" i="7"/>
  <c r="B1366" i="7"/>
  <c r="B1368" i="7"/>
  <c r="B1369" i="7"/>
  <c r="B1370" i="7"/>
  <c r="B1371" i="7"/>
  <c r="B1372" i="7"/>
  <c r="B1373" i="7"/>
  <c r="B1374" i="7"/>
  <c r="B1375" i="7"/>
  <c r="B1377" i="7"/>
  <c r="B1378" i="7"/>
  <c r="B1379" i="7"/>
  <c r="B1381" i="7"/>
  <c r="B1382" i="7"/>
  <c r="B1383" i="7"/>
  <c r="B1384" i="7"/>
  <c r="B1385" i="7"/>
  <c r="B1386" i="7"/>
  <c r="B1387" i="7"/>
  <c r="B1388" i="7"/>
  <c r="B1389" i="7"/>
  <c r="B1390" i="7"/>
  <c r="B1391" i="7"/>
  <c r="B1392" i="7"/>
  <c r="B1393" i="7"/>
  <c r="B1394" i="7"/>
  <c r="B1395" i="7"/>
  <c r="B1396" i="7"/>
  <c r="B1398" i="7"/>
  <c r="B1400" i="7"/>
  <c r="B1401" i="7"/>
  <c r="B1402" i="7"/>
  <c r="B1403" i="7"/>
  <c r="B1404" i="7"/>
  <c r="B1406" i="7"/>
  <c r="B1407" i="7"/>
  <c r="B1410" i="7"/>
  <c r="B1411" i="7"/>
  <c r="B1413" i="7"/>
  <c r="B1414" i="7"/>
  <c r="B1415" i="7"/>
  <c r="B1416" i="7"/>
  <c r="B1417" i="7"/>
  <c r="B1418" i="7"/>
  <c r="B1419" i="7"/>
  <c r="B1420" i="7"/>
  <c r="B1421" i="7"/>
  <c r="B1422" i="7"/>
  <c r="B1423" i="7"/>
  <c r="B1424" i="7"/>
  <c r="B1425" i="7"/>
  <c r="B1426" i="7"/>
  <c r="B1428" i="7"/>
  <c r="B1429" i="7"/>
  <c r="B1430" i="7"/>
  <c r="B1431" i="7"/>
  <c r="B1432" i="7"/>
  <c r="B1434" i="7"/>
  <c r="B1435" i="7"/>
  <c r="B1436" i="7"/>
  <c r="B1437" i="7"/>
  <c r="B1439" i="7"/>
  <c r="B1440" i="7"/>
  <c r="B1442" i="7"/>
  <c r="B1443" i="7"/>
  <c r="B1444" i="7"/>
  <c r="B1445" i="7"/>
  <c r="B1446" i="7"/>
  <c r="B1447" i="7"/>
  <c r="B1449" i="7"/>
  <c r="B1450" i="7"/>
  <c r="B1452" i="7"/>
  <c r="B1453" i="7"/>
  <c r="B1454" i="7"/>
  <c r="B1455" i="7"/>
  <c r="B1456" i="7"/>
  <c r="B1457" i="7"/>
  <c r="B1459" i="7"/>
  <c r="B1460" i="7"/>
  <c r="B1461" i="7"/>
  <c r="B1462" i="7"/>
  <c r="B1463" i="7"/>
  <c r="B1464" i="7"/>
  <c r="B1465" i="7"/>
  <c r="B1466" i="7"/>
  <c r="B1468" i="7"/>
  <c r="B1469" i="7"/>
  <c r="B1470" i="7"/>
  <c r="B1472" i="7"/>
  <c r="B1473" i="7"/>
  <c r="B1474" i="7"/>
  <c r="B1476" i="7"/>
  <c r="B1477" i="7"/>
  <c r="B1480" i="7"/>
  <c r="B1481" i="7"/>
  <c r="B1485" i="7"/>
  <c r="B1486" i="7"/>
  <c r="B1487" i="7"/>
  <c r="B1488" i="7"/>
  <c r="B1489" i="7"/>
  <c r="B1490" i="7"/>
  <c r="B1491" i="7"/>
  <c r="B1493" i="7"/>
  <c r="B1494" i="7"/>
  <c r="B1495" i="7"/>
  <c r="B1497" i="7"/>
  <c r="B1498" i="7"/>
  <c r="B1500" i="7"/>
  <c r="B1501" i="7"/>
  <c r="B1503" i="7"/>
  <c r="B1504" i="7"/>
  <c r="B1505" i="7"/>
  <c r="B1506" i="7"/>
  <c r="B1507" i="7"/>
  <c r="B1508" i="7"/>
  <c r="B1509" i="7"/>
  <c r="B1510" i="7"/>
  <c r="B1511" i="7"/>
  <c r="B1512" i="7"/>
  <c r="B1513" i="7"/>
  <c r="B1514" i="7"/>
  <c r="B1515" i="7"/>
  <c r="B1516" i="7"/>
  <c r="B1517" i="7"/>
  <c r="B1519" i="7"/>
  <c r="B1520" i="7"/>
  <c r="B1521" i="7"/>
  <c r="B1522" i="7"/>
  <c r="B1525" i="7"/>
  <c r="B1526" i="7"/>
  <c r="B1527" i="7"/>
  <c r="B1528" i="7"/>
  <c r="B1529" i="7"/>
  <c r="B1530" i="7"/>
  <c r="B1531" i="7"/>
  <c r="B1532" i="7"/>
  <c r="B1533" i="7"/>
  <c r="B1534" i="7"/>
  <c r="B1535" i="7"/>
  <c r="B1536" i="7"/>
  <c r="B1537" i="7"/>
  <c r="B1538" i="7"/>
  <c r="B1540" i="7"/>
  <c r="B1541" i="7"/>
  <c r="B1542" i="7"/>
  <c r="B1545" i="7"/>
  <c r="B1547" i="7"/>
  <c r="B1548" i="7"/>
  <c r="B1549" i="7"/>
  <c r="B1550" i="7"/>
  <c r="B1551" i="7"/>
  <c r="B1552" i="7"/>
  <c r="B1553" i="7"/>
  <c r="B1555" i="7"/>
  <c r="B1556" i="7"/>
  <c r="B1557" i="7"/>
  <c r="B1558" i="7"/>
  <c r="B1559" i="7"/>
  <c r="B1560" i="7"/>
  <c r="B1561" i="7"/>
  <c r="B1562" i="7"/>
  <c r="B1563" i="7"/>
  <c r="B1565" i="7"/>
  <c r="B1567" i="7"/>
  <c r="B1568" i="7"/>
  <c r="B1569" i="7"/>
  <c r="B1570" i="7"/>
  <c r="B1571" i="7"/>
  <c r="B1572" i="7"/>
  <c r="B1573" i="7"/>
  <c r="B1574" i="7"/>
  <c r="B1575" i="7"/>
  <c r="B1576" i="7"/>
  <c r="B1577" i="7"/>
  <c r="B1578" i="7"/>
  <c r="B1579" i="7"/>
  <c r="B1580" i="7"/>
  <c r="B1581" i="7"/>
  <c r="B1582" i="7"/>
  <c r="B1583" i="7"/>
  <c r="B1585" i="7"/>
  <c r="B1586" i="7"/>
  <c r="B1587" i="7"/>
  <c r="B1588" i="7"/>
  <c r="B1589" i="7"/>
  <c r="B1590" i="7"/>
  <c r="B1592" i="7"/>
  <c r="B1593" i="7"/>
  <c r="B1594" i="7"/>
  <c r="B1596" i="7"/>
  <c r="B1597" i="7"/>
  <c r="B1598" i="7"/>
  <c r="B1600" i="7"/>
  <c r="B1601" i="7"/>
  <c r="B1602" i="7"/>
  <c r="B1606" i="7"/>
  <c r="B1607" i="7"/>
  <c r="B1608" i="7"/>
  <c r="B1610" i="7"/>
  <c r="B1611" i="7"/>
  <c r="B1612" i="7"/>
  <c r="B1614" i="7"/>
  <c r="B1615" i="7"/>
  <c r="B1617" i="7"/>
  <c r="B1618" i="7"/>
  <c r="B1619" i="7"/>
  <c r="B1620" i="7"/>
  <c r="B1621" i="7"/>
  <c r="B1622" i="7"/>
  <c r="B1623" i="7"/>
  <c r="B1624" i="7"/>
  <c r="B1625" i="7"/>
  <c r="B1629" i="7"/>
  <c r="B1631" i="7"/>
  <c r="B1634" i="7"/>
  <c r="B1636" i="7"/>
  <c r="B1637" i="7"/>
  <c r="B1639" i="7"/>
  <c r="B1640" i="7"/>
  <c r="B1641" i="7"/>
  <c r="B1642" i="7"/>
  <c r="B1643" i="7"/>
  <c r="B1644" i="7"/>
  <c r="B1645" i="7"/>
  <c r="B1646" i="7"/>
  <c r="B1647" i="7"/>
  <c r="B1648" i="7"/>
  <c r="B1649" i="7"/>
  <c r="B1651" i="7"/>
  <c r="B1652" i="7"/>
  <c r="B1654" i="7"/>
  <c r="B1656" i="7"/>
  <c r="B1657" i="7"/>
  <c r="B1658" i="7"/>
  <c r="B1660" i="7"/>
  <c r="B1661" i="7"/>
  <c r="B1663" i="7"/>
  <c r="B1665" i="7"/>
  <c r="B1666" i="7"/>
  <c r="B1668" i="7"/>
  <c r="B1669" i="7"/>
  <c r="B1670" i="7"/>
  <c r="B1671" i="7"/>
  <c r="B1672" i="7"/>
  <c r="B1673" i="7"/>
  <c r="B1674" i="7"/>
  <c r="B1675" i="7"/>
  <c r="B1676" i="7"/>
  <c r="B1677" i="7"/>
  <c r="B1678" i="7"/>
  <c r="B1679" i="7"/>
  <c r="B1680" i="7"/>
  <c r="B1681" i="7"/>
  <c r="B1682" i="7"/>
  <c r="B1683" i="7"/>
  <c r="B1684" i="7"/>
  <c r="B1685" i="7"/>
  <c r="B1686" i="7"/>
  <c r="B1687" i="7"/>
  <c r="B1688" i="7"/>
  <c r="B1689" i="7"/>
  <c r="B1690" i="7"/>
  <c r="B1691" i="7"/>
  <c r="B1692" i="7"/>
  <c r="B1693" i="7"/>
  <c r="B1695" i="7"/>
  <c r="B1696" i="7"/>
  <c r="B1697" i="7"/>
  <c r="B1698" i="7"/>
  <c r="B1700" i="7"/>
  <c r="B1702" i="7"/>
  <c r="B1703" i="7"/>
  <c r="B1704" i="7"/>
  <c r="B1705" i="7"/>
  <c r="B1706" i="7"/>
  <c r="B1707" i="7"/>
  <c r="B1708" i="7"/>
  <c r="B1709" i="7"/>
  <c r="B1713" i="7"/>
  <c r="B1714" i="7"/>
  <c r="B1715" i="7"/>
  <c r="B1716" i="7"/>
  <c r="B1717" i="7"/>
  <c r="B1718" i="7"/>
  <c r="B1719" i="7"/>
  <c r="B1720" i="7"/>
  <c r="B1722" i="7"/>
  <c r="B1723" i="7"/>
  <c r="B1724" i="7"/>
  <c r="B1725" i="7"/>
  <c r="B1727" i="7"/>
  <c r="B1728" i="7"/>
  <c r="B1730" i="7"/>
  <c r="B164" i="7"/>
  <c r="B1731" i="7"/>
  <c r="B1732" i="7"/>
  <c r="B1733" i="7"/>
  <c r="B1734" i="7"/>
  <c r="B1735" i="7"/>
  <c r="B1736" i="7"/>
  <c r="B1738" i="7"/>
  <c r="B1739" i="7"/>
  <c r="B1740" i="7"/>
  <c r="B1741" i="7"/>
  <c r="B1744" i="7"/>
  <c r="B1745" i="7"/>
  <c r="B1747" i="7"/>
  <c r="B1748" i="7"/>
  <c r="B1750" i="7"/>
  <c r="B1752" i="7"/>
  <c r="B1753" i="7"/>
  <c r="B1754" i="7"/>
  <c r="B1755" i="7"/>
  <c r="B1756" i="7"/>
  <c r="B1757" i="7"/>
  <c r="B1758" i="7"/>
  <c r="B1760" i="7"/>
  <c r="B1761" i="7"/>
  <c r="B1763" i="7"/>
  <c r="B1765" i="7"/>
  <c r="B1766" i="7"/>
  <c r="B1767" i="7"/>
  <c r="B1769" i="7"/>
  <c r="B1770" i="7"/>
  <c r="B1772" i="7"/>
  <c r="B1773" i="7"/>
  <c r="B1775" i="7"/>
  <c r="B1776" i="7"/>
  <c r="B1777" i="7"/>
  <c r="B1778" i="7"/>
  <c r="B1779" i="7"/>
  <c r="B1780" i="7"/>
  <c r="B1781" i="7"/>
  <c r="B1782" i="7"/>
  <c r="B1785" i="7"/>
  <c r="B1786" i="7"/>
  <c r="B1787" i="7"/>
  <c r="B1788" i="7"/>
  <c r="B1789" i="7"/>
  <c r="B1790" i="7"/>
  <c r="B1791" i="7"/>
  <c r="B1792" i="7"/>
  <c r="B1795" i="7"/>
  <c r="B1796" i="7"/>
  <c r="B1797" i="7"/>
  <c r="B1798" i="7"/>
  <c r="B1799" i="7"/>
  <c r="B1800" i="7"/>
  <c r="B1801" i="7"/>
  <c r="B1802" i="7"/>
  <c r="B626" i="7"/>
  <c r="B1803" i="7"/>
  <c r="B1804" i="7"/>
  <c r="B1806" i="7"/>
  <c r="B1807" i="7"/>
  <c r="B1808" i="7"/>
  <c r="B1809" i="7"/>
  <c r="B1810" i="7"/>
  <c r="B1811" i="7"/>
  <c r="B1813" i="7"/>
  <c r="B1814" i="7"/>
  <c r="B1815" i="7"/>
  <c r="B1817" i="7"/>
  <c r="B1818" i="7"/>
  <c r="B1819" i="7"/>
  <c r="B1821" i="7"/>
  <c r="B1822" i="7"/>
  <c r="B1823" i="7"/>
  <c r="B1824" i="7"/>
  <c r="B1826" i="7"/>
  <c r="B1827" i="7"/>
  <c r="B1828" i="7"/>
  <c r="B1830" i="7"/>
  <c r="B1831" i="7"/>
  <c r="B1832" i="7"/>
  <c r="B1833" i="7"/>
  <c r="B1834" i="7"/>
  <c r="B1835" i="7"/>
  <c r="B1837" i="7"/>
  <c r="B1838" i="7"/>
  <c r="B1841" i="7"/>
  <c r="B1842" i="7"/>
  <c r="B1843" i="7"/>
  <c r="B1844" i="7"/>
  <c r="B1846" i="7"/>
  <c r="B1847" i="7"/>
  <c r="B1849" i="7"/>
  <c r="B1852" i="7"/>
  <c r="B1853" i="7"/>
  <c r="B1854" i="7"/>
  <c r="B1856" i="7"/>
  <c r="B1857" i="7"/>
  <c r="B1858" i="7"/>
  <c r="B1859" i="7"/>
  <c r="B1860" i="7"/>
  <c r="B1864" i="7"/>
  <c r="B1865" i="7"/>
  <c r="B1866" i="7"/>
  <c r="B1867" i="7"/>
  <c r="B1869" i="7"/>
  <c r="B1870" i="7"/>
  <c r="B1871" i="7"/>
  <c r="B1873" i="7"/>
  <c r="B1874" i="7"/>
  <c r="B1875" i="7"/>
  <c r="B1876" i="7"/>
  <c r="B1877" i="7"/>
  <c r="B1878" i="7"/>
  <c r="B1879" i="7"/>
  <c r="B1881" i="7"/>
  <c r="B1882" i="7"/>
  <c r="B1886" i="7"/>
  <c r="B1887" i="7"/>
  <c r="B1888" i="7"/>
  <c r="B1889" i="7"/>
  <c r="B1890" i="7"/>
  <c r="B1891" i="7"/>
  <c r="B1892" i="7"/>
  <c r="B1893" i="7"/>
  <c r="B1894" i="7"/>
  <c r="B1896" i="7"/>
  <c r="B1897" i="7"/>
  <c r="B1898" i="7"/>
  <c r="B1899" i="7"/>
  <c r="B1900" i="7"/>
  <c r="B1901" i="7"/>
  <c r="B1903" i="7"/>
  <c r="B1904" i="7"/>
  <c r="B1905" i="7"/>
  <c r="B1906" i="7"/>
  <c r="B1908" i="7"/>
  <c r="B1911" i="7"/>
  <c r="B1912" i="7"/>
  <c r="B1913" i="7"/>
  <c r="B1914" i="7"/>
  <c r="B1915" i="7"/>
  <c r="B1916" i="7"/>
  <c r="B1917" i="7"/>
  <c r="B1918" i="7"/>
  <c r="B1919" i="7"/>
  <c r="B1920" i="7"/>
  <c r="B1921" i="7"/>
  <c r="B1922" i="7"/>
  <c r="B1923" i="7"/>
  <c r="B1926" i="7"/>
  <c r="B1927" i="7"/>
  <c r="B1928" i="7"/>
  <c r="B1929" i="7"/>
  <c r="B1930" i="7"/>
  <c r="B1931" i="7"/>
  <c r="B1932" i="7"/>
  <c r="B1933" i="7"/>
  <c r="B1934" i="7"/>
  <c r="B1935" i="7"/>
  <c r="B1936" i="7"/>
  <c r="B1938" i="7"/>
  <c r="B1939" i="7"/>
  <c r="B1941" i="7"/>
  <c r="B1942" i="7"/>
  <c r="B1944" i="7"/>
  <c r="B1946" i="7"/>
  <c r="B1947" i="7"/>
  <c r="B1948" i="7"/>
  <c r="B1949" i="7"/>
  <c r="B1951" i="7"/>
  <c r="B1952" i="7"/>
  <c r="B1953" i="7"/>
  <c r="B1954" i="7"/>
  <c r="B1955" i="7"/>
  <c r="B1956" i="7"/>
  <c r="B1957" i="7"/>
  <c r="B1958" i="7"/>
  <c r="B1959" i="7"/>
  <c r="B1960" i="7"/>
  <c r="B1961" i="7"/>
  <c r="B1962" i="7"/>
  <c r="B1963" i="7"/>
  <c r="B1965" i="7"/>
  <c r="B1966" i="7"/>
  <c r="B1968" i="7"/>
  <c r="B1970" i="7"/>
  <c r="B1972" i="7"/>
  <c r="B1973" i="7"/>
  <c r="B1974" i="7"/>
  <c r="B1977" i="7"/>
  <c r="B1978" i="7"/>
  <c r="B1979" i="7"/>
  <c r="B1980" i="7"/>
  <c r="B1981" i="7"/>
  <c r="B1982" i="7"/>
  <c r="B1983" i="7"/>
  <c r="B1984" i="7"/>
  <c r="B1985" i="7"/>
  <c r="B1986" i="7"/>
  <c r="B1987" i="7"/>
  <c r="B1989" i="7"/>
  <c r="B1991" i="7"/>
  <c r="B1993" i="7"/>
  <c r="B1994" i="7"/>
  <c r="B1995" i="7"/>
  <c r="B1996" i="7"/>
  <c r="B1997" i="7"/>
  <c r="B1998" i="7"/>
  <c r="B1999" i="7"/>
  <c r="B2001" i="7"/>
  <c r="B2002" i="7"/>
  <c r="B2004" i="7"/>
  <c r="B2005" i="7"/>
  <c r="B2006" i="7"/>
  <c r="B2007" i="7"/>
  <c r="B2008" i="7"/>
  <c r="B2009" i="7"/>
  <c r="B2010" i="7"/>
  <c r="B2011" i="7"/>
  <c r="B2012" i="7"/>
  <c r="B2013" i="7"/>
  <c r="B2014" i="7"/>
  <c r="B2015" i="7"/>
  <c r="B2018" i="7"/>
  <c r="B2019" i="7"/>
  <c r="B2022" i="7"/>
  <c r="B2023" i="7"/>
  <c r="B2024" i="7"/>
  <c r="B2025" i="7"/>
  <c r="B2026" i="7"/>
  <c r="B2027" i="7"/>
  <c r="B2028" i="7"/>
  <c r="B2029" i="7"/>
  <c r="B2030" i="7"/>
  <c r="B2032" i="7"/>
  <c r="B2035" i="7"/>
  <c r="B2039" i="7"/>
  <c r="B2041" i="7"/>
  <c r="B2044" i="7"/>
  <c r="B2045" i="7"/>
  <c r="B2046" i="7"/>
  <c r="B2047" i="7"/>
  <c r="B2048" i="7"/>
  <c r="B2049" i="7"/>
  <c r="B2050" i="7"/>
  <c r="B2051" i="7"/>
  <c r="B2052" i="7"/>
  <c r="B2053" i="7"/>
  <c r="B2055" i="7"/>
  <c r="B2056" i="7"/>
  <c r="B2057" i="7"/>
  <c r="B2058" i="7"/>
  <c r="B2059" i="7"/>
  <c r="B2060" i="7"/>
  <c r="B2061" i="7"/>
  <c r="B2062" i="7"/>
  <c r="B2063" i="7"/>
  <c r="B2064" i="7"/>
  <c r="B2066" i="7"/>
  <c r="B2067" i="7"/>
  <c r="B2068" i="7"/>
  <c r="B2069" i="7"/>
  <c r="B2070" i="7"/>
  <c r="B2071" i="7"/>
  <c r="B2072" i="7"/>
  <c r="B2073" i="7"/>
  <c r="B2076" i="7"/>
  <c r="B2077" i="7"/>
  <c r="B2078" i="7"/>
  <c r="B2079" i="7"/>
  <c r="B2080" i="7"/>
  <c r="B2081" i="7"/>
  <c r="B2082" i="7"/>
  <c r="B2083" i="7"/>
  <c r="B2085" i="7"/>
  <c r="B2086" i="7"/>
  <c r="B2087" i="7"/>
  <c r="B2088" i="7"/>
  <c r="B2089" i="7"/>
  <c r="B2090" i="7"/>
  <c r="B2091" i="7"/>
  <c r="B2092" i="7"/>
  <c r="B2093" i="7"/>
  <c r="B2096" i="7"/>
  <c r="B2097" i="7"/>
  <c r="B2098" i="7"/>
  <c r="B2099" i="7"/>
  <c r="B2100" i="7"/>
  <c r="B2101" i="7"/>
  <c r="B2102" i="7"/>
  <c r="B2103" i="7"/>
  <c r="B2104" i="7"/>
  <c r="B2105" i="7"/>
  <c r="B2106" i="7"/>
  <c r="B2108" i="7"/>
  <c r="B2109" i="7"/>
  <c r="B2111" i="7"/>
  <c r="B2113" i="7"/>
  <c r="B2114" i="7"/>
  <c r="B2115" i="7"/>
  <c r="B2116" i="7"/>
  <c r="B2118" i="7"/>
  <c r="B2121" i="7"/>
  <c r="B2123" i="7"/>
  <c r="B2124" i="7"/>
  <c r="B2125" i="7"/>
  <c r="B2127" i="7"/>
  <c r="B2128" i="7"/>
  <c r="B2129" i="7"/>
  <c r="B2130" i="7"/>
  <c r="B2131" i="7"/>
  <c r="B2132" i="7"/>
  <c r="B2133" i="7"/>
  <c r="B2134" i="7"/>
  <c r="B2135" i="7"/>
  <c r="B2136" i="7"/>
  <c r="B2137" i="7"/>
  <c r="B2138" i="7"/>
  <c r="B2139" i="7"/>
  <c r="B2140" i="7"/>
  <c r="B2142" i="7"/>
  <c r="B2143" i="7"/>
  <c r="B2144" i="7"/>
  <c r="B2147" i="7"/>
  <c r="B2149" i="7"/>
  <c r="B2150" i="7"/>
  <c r="B2152" i="7"/>
  <c r="B2153" i="7"/>
  <c r="B2155" i="7"/>
  <c r="B2156" i="7"/>
  <c r="B2158" i="7"/>
  <c r="B2159" i="7"/>
  <c r="B2160" i="7"/>
  <c r="B2161" i="7"/>
  <c r="B2162" i="7"/>
  <c r="B2164" i="7"/>
  <c r="B2165" i="7"/>
  <c r="B2166" i="7"/>
  <c r="B2167" i="7"/>
  <c r="B2168" i="7"/>
  <c r="B2169" i="7"/>
  <c r="B2170" i="7"/>
  <c r="B2171" i="7"/>
  <c r="B2173" i="7"/>
  <c r="B2174" i="7"/>
  <c r="B2176" i="7"/>
  <c r="B2177" i="7"/>
  <c r="B2178" i="7"/>
  <c r="B2180" i="7"/>
  <c r="B2182" i="7"/>
  <c r="B2183" i="7"/>
  <c r="B2184" i="7"/>
  <c r="B2185" i="7"/>
  <c r="B2186" i="7"/>
  <c r="B2188" i="7"/>
  <c r="B2189" i="7"/>
  <c r="B2190" i="7"/>
  <c r="B2191" i="7"/>
  <c r="B2192" i="7"/>
  <c r="B2193" i="7"/>
  <c r="B2194" i="7"/>
  <c r="B2195" i="7"/>
  <c r="B2196" i="7"/>
  <c r="B2197" i="7"/>
  <c r="B2198" i="7"/>
  <c r="B2200" i="7"/>
  <c r="B2201" i="7"/>
  <c r="B2202" i="7"/>
  <c r="B2203" i="7"/>
  <c r="B2204" i="7"/>
  <c r="B2205" i="7"/>
  <c r="B2206" i="7"/>
  <c r="B2207" i="7"/>
  <c r="B2208" i="7"/>
  <c r="B2209" i="7"/>
  <c r="B2210" i="7"/>
  <c r="B2211" i="7"/>
  <c r="B2212" i="7"/>
  <c r="B2213" i="7"/>
  <c r="B2214" i="7"/>
  <c r="B2215" i="7"/>
  <c r="B2216" i="7"/>
  <c r="B2217" i="7"/>
  <c r="B2218" i="7"/>
  <c r="B2219" i="7"/>
  <c r="B2220" i="7"/>
  <c r="B2221" i="7"/>
  <c r="B2222" i="7"/>
  <c r="B2223" i="7"/>
  <c r="B2224" i="7"/>
  <c r="B2225" i="7"/>
  <c r="B2227" i="7"/>
  <c r="B2230" i="7"/>
  <c r="B2231" i="7"/>
  <c r="B2232" i="7"/>
  <c r="B2233" i="7"/>
  <c r="B2235" i="7"/>
  <c r="B2237" i="7"/>
  <c r="B2239" i="7"/>
  <c r="B2241" i="7"/>
  <c r="B2242" i="7"/>
  <c r="B2245" i="7"/>
  <c r="B2246" i="7"/>
  <c r="B2248" i="7"/>
  <c r="B2249" i="7"/>
  <c r="B2250" i="7"/>
  <c r="B2252" i="7"/>
  <c r="B2253" i="7"/>
  <c r="B2254" i="7"/>
  <c r="B2257" i="7"/>
  <c r="B2258" i="7"/>
  <c r="B2259" i="7"/>
  <c r="B2261" i="7"/>
  <c r="B2262" i="7"/>
  <c r="B2263" i="7"/>
  <c r="B2264" i="7"/>
  <c r="B2265" i="7"/>
  <c r="B2267" i="7"/>
  <c r="B2268" i="7"/>
  <c r="B2269" i="7"/>
  <c r="B2271" i="7"/>
  <c r="B2272" i="7"/>
  <c r="B2273" i="7"/>
  <c r="B2274" i="7"/>
  <c r="B2275" i="7"/>
  <c r="B2276" i="7"/>
  <c r="B2277" i="7"/>
  <c r="B2278" i="7"/>
  <c r="B2279" i="7"/>
  <c r="B2280" i="7"/>
  <c r="B2281" i="7"/>
  <c r="B2282" i="7"/>
  <c r="B2285" i="7"/>
  <c r="B2286" i="7"/>
  <c r="B2289" i="7"/>
  <c r="B2291" i="7"/>
  <c r="B2292" i="7"/>
  <c r="B2293" i="7"/>
  <c r="B2294" i="7"/>
  <c r="B2295" i="7"/>
  <c r="B2296" i="7"/>
  <c r="B2297" i="7"/>
  <c r="B2299" i="7"/>
  <c r="B2301" i="7"/>
  <c r="B2302" i="7"/>
  <c r="B2303" i="7"/>
  <c r="B2304" i="7"/>
  <c r="B2306" i="7"/>
  <c r="B2309" i="7"/>
  <c r="B2311" i="7"/>
  <c r="B2312" i="7"/>
  <c r="B2313" i="7"/>
  <c r="B2314" i="7"/>
  <c r="B2315" i="7"/>
  <c r="B2316" i="7"/>
  <c r="B2317" i="7"/>
  <c r="B2318" i="7"/>
  <c r="B2319" i="7"/>
  <c r="B2321" i="7"/>
  <c r="B2322" i="7"/>
  <c r="B2323" i="7"/>
  <c r="B2325" i="7"/>
  <c r="B2326" i="7"/>
  <c r="B2327" i="7"/>
  <c r="B2328" i="7"/>
  <c r="B2329" i="7"/>
  <c r="B2330" i="7"/>
  <c r="B2331" i="7"/>
  <c r="B2332" i="7"/>
  <c r="B2333" i="7"/>
  <c r="B2335" i="7"/>
  <c r="B2337" i="7"/>
  <c r="B2339" i="7"/>
  <c r="B2340" i="7"/>
  <c r="B2341" i="7"/>
  <c r="B2342" i="7"/>
  <c r="B2344" i="7"/>
  <c r="B2345" i="7"/>
  <c r="B2346" i="7"/>
  <c r="B2347" i="7"/>
  <c r="B2348" i="7"/>
  <c r="B2349" i="7"/>
  <c r="B2351" i="7"/>
  <c r="B2352" i="7"/>
  <c r="B2354" i="7"/>
  <c r="B2355" i="7"/>
  <c r="B2357" i="7"/>
  <c r="B2358" i="7"/>
  <c r="B2359" i="7"/>
  <c r="B2360" i="7"/>
  <c r="B2361" i="7"/>
  <c r="B2363" i="7"/>
  <c r="B2364" i="7"/>
  <c r="B2365" i="7"/>
  <c r="B2366" i="7"/>
  <c r="B2369" i="7"/>
  <c r="B2370" i="7"/>
  <c r="B2371" i="7"/>
  <c r="B2372" i="7"/>
  <c r="B2374" i="7"/>
  <c r="B2375" i="7"/>
  <c r="B2376" i="7"/>
  <c r="B2377" i="7"/>
  <c r="B2379" i="7"/>
  <c r="B2380" i="7"/>
  <c r="B2381" i="7"/>
  <c r="B2383" i="7"/>
  <c r="B2386" i="7"/>
  <c r="B2387" i="7"/>
  <c r="B2388" i="7"/>
  <c r="B2389" i="7"/>
  <c r="B2390" i="7"/>
  <c r="B2391" i="7"/>
  <c r="B2392" i="7"/>
  <c r="B2393" i="7"/>
  <c r="B2395" i="7"/>
  <c r="B2396" i="7"/>
  <c r="B2397" i="7"/>
  <c r="B2399" i="7"/>
  <c r="B2400" i="7"/>
  <c r="B2401" i="7"/>
  <c r="B2402" i="7"/>
  <c r="B2403" i="7"/>
  <c r="B2404" i="7"/>
  <c r="B2405" i="7"/>
  <c r="B2406" i="7"/>
  <c r="B2407" i="7"/>
  <c r="B2410" i="7"/>
  <c r="B2412" i="7"/>
  <c r="B2414" i="7"/>
  <c r="B2415" i="7"/>
  <c r="B2416" i="7"/>
  <c r="B2417" i="7"/>
  <c r="B2418" i="7"/>
  <c r="B2419" i="7"/>
  <c r="B2420" i="7"/>
  <c r="B2421" i="7"/>
  <c r="B2425" i="7"/>
  <c r="B2426" i="7"/>
  <c r="B2427" i="7"/>
  <c r="B2428" i="7"/>
  <c r="B2431" i="7"/>
  <c r="B2433" i="7"/>
  <c r="B2435" i="7"/>
  <c r="B2436" i="7"/>
  <c r="B2437" i="7"/>
  <c r="B2438" i="7"/>
  <c r="B2439" i="7"/>
  <c r="B2440" i="7"/>
  <c r="B2441" i="7"/>
  <c r="B2442" i="7"/>
  <c r="B2443" i="7"/>
  <c r="B2444" i="7"/>
  <c r="B2446" i="7"/>
  <c r="B2447" i="7"/>
  <c r="B2448" i="7"/>
  <c r="B2450" i="7"/>
  <c r="B2452" i="7"/>
  <c r="B2453" i="7"/>
  <c r="B2454" i="7"/>
  <c r="B2455" i="7"/>
  <c r="B2456" i="7"/>
  <c r="B2457" i="7"/>
  <c r="B2458" i="7"/>
  <c r="B2460" i="7"/>
  <c r="B2461" i="7"/>
  <c r="B2462" i="7"/>
  <c r="B2463" i="7"/>
  <c r="B2464" i="7"/>
  <c r="B2465" i="7"/>
  <c r="B2466" i="7"/>
  <c r="B2470" i="7"/>
  <c r="B2471" i="7"/>
  <c r="B2472" i="7"/>
  <c r="B2473" i="7"/>
  <c r="B2474" i="7"/>
  <c r="B2475" i="7"/>
  <c r="B2476" i="7"/>
  <c r="B2480" i="7"/>
  <c r="B2481" i="7"/>
  <c r="B2482" i="7"/>
  <c r="B2484" i="7"/>
  <c r="B2485" i="7"/>
  <c r="B2486" i="7"/>
  <c r="B2488" i="7"/>
  <c r="B2490" i="7"/>
  <c r="B2491" i="7"/>
  <c r="B2492" i="7"/>
  <c r="B2494" i="7"/>
  <c r="B2495" i="7"/>
  <c r="B2496" i="7"/>
  <c r="B2497" i="7"/>
  <c r="B2498" i="7"/>
  <c r="B2499" i="7"/>
  <c r="B2500" i="7"/>
  <c r="B2501" i="7"/>
  <c r="B2502" i="7"/>
  <c r="B2503" i="7"/>
  <c r="B2504" i="7"/>
  <c r="B2506" i="7"/>
  <c r="B2507" i="7"/>
  <c r="B2508" i="7"/>
  <c r="B2509" i="7"/>
  <c r="B2515" i="7"/>
  <c r="B2516" i="7"/>
  <c r="B2517" i="7"/>
  <c r="B2518" i="7"/>
  <c r="B2519" i="7"/>
  <c r="B2522" i="7"/>
  <c r="B2523" i="7"/>
  <c r="B2525" i="7"/>
  <c r="B2528" i="7"/>
  <c r="B2529" i="7"/>
  <c r="B2531" i="7"/>
  <c r="B2533" i="7"/>
  <c r="B2534" i="7"/>
  <c r="B2535" i="7"/>
  <c r="B2537" i="7"/>
  <c r="B2538" i="7"/>
  <c r="B2539" i="7"/>
  <c r="B2540" i="7"/>
  <c r="B2541" i="7"/>
  <c r="B2542" i="7"/>
  <c r="B2543" i="7"/>
  <c r="B2544" i="7"/>
  <c r="B2547" i="7"/>
  <c r="B2548" i="7"/>
  <c r="B2549" i="7"/>
  <c r="B2550" i="7"/>
  <c r="B2551" i="7"/>
  <c r="B2552" i="7"/>
  <c r="B2553" i="7"/>
  <c r="B2554" i="7"/>
  <c r="B2555" i="7"/>
  <c r="B2556" i="7"/>
  <c r="B2557" i="7"/>
  <c r="B2558" i="7"/>
  <c r="B2560" i="7"/>
  <c r="B2562" i="7"/>
  <c r="B2563" i="7"/>
  <c r="B2565" i="7"/>
  <c r="B2566" i="7"/>
  <c r="B2567" i="7"/>
  <c r="B2568" i="7"/>
  <c r="B2569" i="7"/>
  <c r="B2570" i="7"/>
  <c r="B2571" i="7"/>
  <c r="B2572" i="7"/>
  <c r="B2573" i="7"/>
  <c r="B2574" i="7"/>
  <c r="B2576" i="7"/>
  <c r="B2577" i="7"/>
  <c r="B2580" i="7"/>
  <c r="B2581" i="7"/>
  <c r="B2582" i="7"/>
  <c r="B2583" i="7"/>
  <c r="B2585" i="7"/>
  <c r="B2586" i="7"/>
  <c r="B2587" i="7"/>
  <c r="B2588" i="7"/>
  <c r="B2591" i="7"/>
  <c r="B2592" i="7"/>
  <c r="B2594" i="7"/>
  <c r="B2595" i="7"/>
  <c r="B2598" i="7"/>
  <c r="B2599" i="7"/>
  <c r="B2600" i="7"/>
  <c r="B2601" i="7"/>
  <c r="B2602" i="7"/>
  <c r="B2605" i="7"/>
  <c r="B2606" i="7"/>
  <c r="B2607" i="7"/>
  <c r="B2608" i="7"/>
  <c r="B2609" i="7"/>
  <c r="B2610" i="7"/>
  <c r="B2611" i="7"/>
  <c r="B2613" i="7"/>
  <c r="B2615" i="7"/>
  <c r="B2616" i="7"/>
  <c r="B2617" i="7"/>
  <c r="B2618" i="7"/>
  <c r="B2619" i="7"/>
  <c r="B2620" i="7"/>
  <c r="B2621" i="7"/>
  <c r="B2622" i="7"/>
  <c r="B2623" i="7"/>
  <c r="B2625" i="7"/>
  <c r="B2626" i="7"/>
  <c r="B2630" i="7"/>
  <c r="B2631" i="7"/>
  <c r="B2632" i="7"/>
  <c r="B2633" i="7"/>
  <c r="B2635" i="7"/>
  <c r="B2640" i="7"/>
  <c r="B2641" i="7"/>
  <c r="B2642" i="7"/>
  <c r="B2644" i="7"/>
  <c r="B2645" i="7"/>
  <c r="B2647" i="7"/>
  <c r="B2648" i="7"/>
  <c r="B2649" i="7"/>
  <c r="B2650" i="7"/>
  <c r="B2651" i="7"/>
  <c r="B2654" i="7"/>
  <c r="B2655" i="7"/>
  <c r="B2656" i="7"/>
  <c r="B2658" i="7"/>
  <c r="B2660" i="7"/>
  <c r="B2661" i="7"/>
  <c r="B2663" i="7"/>
  <c r="B2664" i="7"/>
  <c r="B2665" i="7"/>
  <c r="B2666" i="7"/>
  <c r="B2667" i="7"/>
  <c r="B2668" i="7"/>
  <c r="B2670" i="7"/>
  <c r="B3393" i="7"/>
  <c r="B2673" i="7"/>
  <c r="B2674" i="7"/>
  <c r="B2675" i="7"/>
  <c r="B2676" i="7"/>
  <c r="B2677" i="7"/>
  <c r="B2681" i="7"/>
  <c r="B2682" i="7"/>
  <c r="B2683" i="7"/>
  <c r="B2685" i="7"/>
  <c r="B2686" i="7"/>
  <c r="B2687" i="7"/>
  <c r="B2688" i="7"/>
  <c r="B2689" i="7"/>
  <c r="B2690" i="7"/>
  <c r="B2692" i="7"/>
  <c r="B2693" i="7"/>
  <c r="B2695" i="7"/>
  <c r="B2696" i="7"/>
  <c r="B2697" i="7"/>
  <c r="B2698" i="7"/>
  <c r="B2699" i="7"/>
  <c r="B2700" i="7"/>
  <c r="B2701" i="7"/>
  <c r="B2702" i="7"/>
  <c r="B2703" i="7"/>
  <c r="B2704" i="7"/>
  <c r="B2705" i="7"/>
  <c r="B2706" i="7"/>
  <c r="B2707" i="7"/>
  <c r="B2709" i="7"/>
  <c r="B2710" i="7"/>
  <c r="B2711" i="7"/>
  <c r="B2713" i="7"/>
  <c r="B2715" i="7"/>
  <c r="B2717" i="7"/>
  <c r="B2718" i="7"/>
  <c r="B2719" i="7"/>
  <c r="B2720" i="7"/>
  <c r="B2721" i="7"/>
  <c r="B2723" i="7"/>
  <c r="B2724" i="7"/>
  <c r="B2726" i="7"/>
  <c r="B2727" i="7"/>
  <c r="B2728" i="7"/>
  <c r="B2729" i="7"/>
  <c r="B2730" i="7"/>
  <c r="B2734" i="7"/>
  <c r="B2735" i="7"/>
  <c r="B2736" i="7"/>
  <c r="B2737" i="7"/>
  <c r="B2738" i="7"/>
  <c r="B2739" i="7"/>
  <c r="B2740" i="7"/>
  <c r="B2742" i="7"/>
  <c r="B2744" i="7"/>
  <c r="B2747" i="7"/>
  <c r="B2748" i="7"/>
  <c r="B2749" i="7"/>
  <c r="B2750" i="7"/>
  <c r="B2751" i="7"/>
  <c r="B2752" i="7"/>
  <c r="B2753" i="7"/>
  <c r="B2754" i="7"/>
  <c r="B2755" i="7"/>
  <c r="B2757" i="7"/>
  <c r="B2758" i="7"/>
  <c r="B2763" i="7"/>
  <c r="B2764" i="7"/>
  <c r="B2765" i="7"/>
  <c r="B2767" i="7"/>
  <c r="B2768" i="7"/>
  <c r="B2769" i="7"/>
  <c r="B2770" i="7"/>
  <c r="B2771" i="7"/>
  <c r="B2772" i="7"/>
  <c r="B2773" i="7"/>
  <c r="B2774" i="7"/>
  <c r="B2775" i="7"/>
  <c r="B2776" i="7"/>
  <c r="B2307" i="7"/>
  <c r="B2778" i="7"/>
  <c r="B2780" i="7"/>
  <c r="B2782" i="7"/>
  <c r="B2783" i="7"/>
  <c r="B2784" i="7"/>
  <c r="B2785" i="7"/>
  <c r="B2787" i="7"/>
  <c r="B2788" i="7"/>
  <c r="B2789" i="7"/>
  <c r="B2790" i="7"/>
  <c r="B2791" i="7"/>
  <c r="B2792" i="7"/>
  <c r="B2793" i="7"/>
  <c r="B2794" i="7"/>
  <c r="B2797" i="7"/>
  <c r="B2799" i="7"/>
  <c r="B2800" i="7"/>
  <c r="B2801" i="7"/>
  <c r="B2802" i="7"/>
  <c r="B2803" i="7"/>
  <c r="B2804" i="7"/>
  <c r="B2805" i="7"/>
  <c r="B2806" i="7"/>
  <c r="B2809" i="7"/>
  <c r="B2810" i="7"/>
  <c r="B2811" i="7"/>
  <c r="B2812" i="7"/>
  <c r="B2813" i="7"/>
  <c r="B2815" i="7"/>
  <c r="B2816" i="7"/>
  <c r="B2817" i="7"/>
  <c r="B2819" i="7"/>
  <c r="B2821" i="7"/>
  <c r="B2822" i="7"/>
  <c r="B2824" i="7"/>
  <c r="B2825" i="7"/>
  <c r="B2826" i="7"/>
  <c r="B2827" i="7"/>
  <c r="B2828" i="7"/>
  <c r="B2829" i="7"/>
  <c r="B2830" i="7"/>
  <c r="B2831" i="7"/>
  <c r="B2832" i="7"/>
  <c r="B2833" i="7"/>
  <c r="B2834" i="7"/>
  <c r="B2835" i="7"/>
  <c r="B2836" i="7"/>
  <c r="B2837" i="7"/>
  <c r="B2838" i="7"/>
  <c r="B2839" i="7"/>
  <c r="B2840" i="7"/>
  <c r="B2841" i="7"/>
  <c r="B2842" i="7"/>
  <c r="B2843" i="7"/>
  <c r="B2845" i="7"/>
  <c r="B2846" i="7"/>
  <c r="B2847" i="7"/>
  <c r="B2849" i="7"/>
  <c r="B2850" i="7"/>
  <c r="B2851" i="7"/>
  <c r="B2854" i="7"/>
  <c r="B2855" i="7"/>
  <c r="B2857" i="7"/>
  <c r="B2858" i="7"/>
  <c r="B2859" i="7"/>
  <c r="B2862" i="7"/>
  <c r="B2863" i="7"/>
  <c r="B2864" i="7"/>
  <c r="B2868" i="7"/>
  <c r="B2869" i="7"/>
  <c r="B2870" i="7"/>
  <c r="B2871" i="7"/>
  <c r="B2873" i="7"/>
  <c r="B2874" i="7"/>
  <c r="B2875" i="7"/>
  <c r="B2876" i="7"/>
  <c r="B2877" i="7"/>
  <c r="B2878" i="7"/>
  <c r="B2880" i="7"/>
  <c r="B2882" i="7"/>
  <c r="B2885" i="7"/>
  <c r="B2886" i="7"/>
  <c r="B2887" i="7"/>
  <c r="B2889" i="7"/>
  <c r="B2890" i="7"/>
  <c r="B2891" i="7"/>
  <c r="B2892" i="7"/>
  <c r="B2893" i="7"/>
  <c r="B2894" i="7"/>
  <c r="B2895" i="7"/>
  <c r="B2897" i="7"/>
  <c r="B2898" i="7"/>
  <c r="B2899" i="7"/>
  <c r="B2900" i="7"/>
  <c r="B2902" i="7"/>
  <c r="B2908" i="7"/>
  <c r="B2910" i="7"/>
  <c r="B2912" i="7"/>
  <c r="B2913" i="7"/>
  <c r="B2914" i="7"/>
  <c r="B2920" i="7"/>
  <c r="B2921" i="7"/>
  <c r="B2922" i="7"/>
  <c r="B2924" i="7"/>
  <c r="B2925" i="7"/>
  <c r="B2926" i="7"/>
  <c r="B2927" i="7"/>
  <c r="B2928" i="7"/>
  <c r="B2929" i="7"/>
  <c r="B2930" i="7"/>
  <c r="B2931" i="7"/>
  <c r="B2932" i="7"/>
  <c r="B2933" i="7"/>
  <c r="B2935" i="7"/>
  <c r="B2936" i="7"/>
  <c r="B2940" i="7"/>
  <c r="B2941" i="7"/>
  <c r="B2943" i="7"/>
  <c r="B2944" i="7"/>
  <c r="B2945" i="7"/>
  <c r="B2950" i="7"/>
  <c r="B2951" i="7"/>
  <c r="B2953" i="7"/>
  <c r="B2956" i="7"/>
  <c r="B2960" i="7"/>
  <c r="B2961" i="7"/>
  <c r="B2962" i="7"/>
  <c r="B2963" i="7"/>
  <c r="B2964" i="7"/>
  <c r="B2965" i="7"/>
  <c r="B2966" i="7"/>
  <c r="B2969" i="7"/>
  <c r="B2970" i="7"/>
  <c r="B2971" i="7"/>
  <c r="B2972" i="7"/>
  <c r="B2973" i="7"/>
  <c r="B2974" i="7"/>
  <c r="B2975" i="7"/>
  <c r="B2976" i="7"/>
  <c r="B2977" i="7"/>
  <c r="B2979" i="7"/>
  <c r="B2980" i="7"/>
  <c r="B2981" i="7"/>
  <c r="B2982" i="7"/>
  <c r="B2983" i="7"/>
  <c r="B2984" i="7"/>
  <c r="B2985" i="7"/>
  <c r="B2986" i="7"/>
  <c r="B2987" i="7"/>
  <c r="B2990" i="7"/>
  <c r="B2991" i="7"/>
  <c r="B2992" i="7"/>
  <c r="B2993" i="7"/>
  <c r="B2994" i="7"/>
  <c r="B2995" i="7"/>
  <c r="B2998" i="7"/>
  <c r="B2999" i="7"/>
  <c r="B3000" i="7"/>
  <c r="B3002" i="7"/>
  <c r="B3003" i="7"/>
  <c r="B3004" i="7"/>
  <c r="B3005" i="7"/>
  <c r="B3008" i="7"/>
  <c r="B3010" i="7"/>
  <c r="B3011" i="7"/>
  <c r="B3013" i="7"/>
  <c r="B3016" i="7"/>
  <c r="B2110" i="7"/>
  <c r="B3017" i="7"/>
  <c r="B3025" i="7"/>
  <c r="B3028" i="7"/>
  <c r="B3030" i="7"/>
  <c r="B3031" i="7"/>
  <c r="B3032" i="7"/>
  <c r="B3033" i="7"/>
  <c r="B3034" i="7"/>
  <c r="B3036" i="7"/>
  <c r="B3039" i="7"/>
  <c r="B3040" i="7"/>
  <c r="B3042" i="7"/>
  <c r="B3044" i="7"/>
  <c r="B3047" i="7"/>
  <c r="B3048" i="7"/>
  <c r="B3049" i="7"/>
  <c r="B3050" i="7"/>
  <c r="B3052" i="7"/>
  <c r="B3053" i="7"/>
  <c r="B3054" i="7"/>
  <c r="B3056" i="7"/>
  <c r="B3058" i="7"/>
  <c r="B3061" i="7"/>
  <c r="B3062" i="7"/>
  <c r="B3063" i="7"/>
  <c r="B3066" i="7"/>
  <c r="B3067" i="7"/>
  <c r="B3068" i="7"/>
  <c r="B3069" i="7"/>
  <c r="B3070" i="7"/>
  <c r="B3073" i="7"/>
  <c r="B3074" i="7"/>
  <c r="B3075" i="7"/>
  <c r="B3076" i="7"/>
  <c r="B3077" i="7"/>
  <c r="B3078" i="7"/>
  <c r="B3079" i="7"/>
  <c r="B3080" i="7"/>
  <c r="B3081" i="7"/>
  <c r="B3082" i="7"/>
  <c r="B3083" i="7"/>
  <c r="B3084" i="7"/>
  <c r="B3087" i="7"/>
  <c r="B3088" i="7"/>
  <c r="B3089" i="7"/>
  <c r="B3092" i="7"/>
  <c r="B3093" i="7"/>
  <c r="B3094" i="7"/>
  <c r="B3095" i="7"/>
  <c r="B3096" i="7"/>
  <c r="B3097" i="7"/>
  <c r="B3098" i="7"/>
  <c r="B3100" i="7"/>
  <c r="B3101" i="7"/>
  <c r="B3102" i="7"/>
  <c r="B3103" i="7"/>
  <c r="B3104" i="7"/>
  <c r="B3105" i="7"/>
  <c r="B3107" i="7"/>
  <c r="B3108" i="7"/>
  <c r="B3109" i="7"/>
  <c r="B3110" i="7"/>
  <c r="B3111" i="7"/>
  <c r="B3112" i="7"/>
  <c r="B3113" i="7"/>
  <c r="B3114" i="7"/>
  <c r="B3115" i="7"/>
  <c r="B3116" i="7"/>
  <c r="B3117" i="7"/>
  <c r="B3118" i="7"/>
  <c r="B3119" i="7"/>
  <c r="B3120" i="7"/>
  <c r="B3121" i="7"/>
  <c r="B3124" i="7"/>
  <c r="B3125" i="7"/>
  <c r="B3126" i="7"/>
  <c r="B3127" i="7"/>
  <c r="B3128" i="7"/>
  <c r="B3129" i="7"/>
  <c r="B3134" i="7"/>
  <c r="B3135" i="7"/>
  <c r="B3136" i="7"/>
  <c r="B3137" i="7"/>
  <c r="B3139" i="7"/>
  <c r="B3140" i="7"/>
  <c r="B3141" i="7"/>
  <c r="B3143" i="7"/>
  <c r="B3144" i="7"/>
  <c r="B3145" i="7"/>
  <c r="B3146" i="7"/>
  <c r="B3147" i="7"/>
  <c r="B3148" i="7"/>
  <c r="B3149" i="7"/>
  <c r="B3151" i="7"/>
  <c r="B3152" i="7"/>
  <c r="B3154" i="7"/>
  <c r="B3155" i="7"/>
  <c r="B3157" i="7"/>
  <c r="B3159" i="7"/>
  <c r="B3160" i="7"/>
  <c r="B3161" i="7"/>
  <c r="B3162" i="7"/>
  <c r="B3163" i="7"/>
  <c r="B3165" i="7"/>
  <c r="B3166" i="7"/>
  <c r="B3167" i="7"/>
  <c r="B3168" i="7"/>
  <c r="B3169" i="7"/>
  <c r="B3170" i="7"/>
  <c r="B3171" i="7"/>
  <c r="B3172" i="7"/>
  <c r="B3174" i="7"/>
  <c r="B3175" i="7"/>
  <c r="B3176" i="7"/>
  <c r="B3177" i="7"/>
  <c r="B3178" i="7"/>
  <c r="B3180" i="7"/>
  <c r="B3181" i="7"/>
  <c r="B3182" i="7"/>
  <c r="B3184" i="7"/>
  <c r="B3185" i="7"/>
  <c r="B3186" i="7"/>
  <c r="B3188" i="7"/>
  <c r="B3189" i="7"/>
  <c r="B3191" i="7"/>
  <c r="B3192" i="7"/>
  <c r="B3193" i="7"/>
  <c r="B3194" i="7"/>
  <c r="B3195" i="7"/>
  <c r="B3196" i="7"/>
  <c r="B3197" i="7"/>
  <c r="B3198" i="7"/>
  <c r="B3199" i="7"/>
  <c r="B3200" i="7"/>
  <c r="B3201" i="7"/>
  <c r="B3202" i="7"/>
  <c r="B3203" i="7"/>
  <c r="B3204" i="7"/>
  <c r="B3205" i="7"/>
  <c r="B3206" i="7"/>
  <c r="B3207" i="7"/>
  <c r="B3209" i="7"/>
  <c r="B3210" i="7"/>
  <c r="B3211" i="7"/>
  <c r="B3212" i="7"/>
  <c r="B3214" i="7"/>
  <c r="B3215" i="7"/>
  <c r="B3216" i="7"/>
  <c r="B3217" i="7"/>
  <c r="B3218" i="7"/>
  <c r="B3219" i="7"/>
  <c r="B3221" i="7"/>
  <c r="B3223" i="7"/>
  <c r="B3224" i="7"/>
  <c r="B3225" i="7"/>
  <c r="B3228" i="7"/>
  <c r="B3229" i="7"/>
  <c r="B3230" i="7"/>
  <c r="B3231" i="7"/>
  <c r="B3232" i="7"/>
  <c r="B3233" i="7"/>
  <c r="B3234" i="7"/>
  <c r="B3235" i="7"/>
  <c r="B3236" i="7"/>
  <c r="B3240" i="7"/>
  <c r="B3241" i="7"/>
  <c r="B3242" i="7"/>
  <c r="B3243" i="7"/>
  <c r="B3244" i="7"/>
  <c r="B3245" i="7"/>
  <c r="B3246" i="7"/>
  <c r="B3247" i="7"/>
  <c r="B3248" i="7"/>
  <c r="B3249" i="7"/>
  <c r="B3251" i="7"/>
  <c r="B3252" i="7"/>
  <c r="B3253" i="7"/>
  <c r="B3255" i="7"/>
  <c r="B3256" i="7"/>
  <c r="B3257" i="7"/>
  <c r="B3258" i="7"/>
  <c r="B3259" i="7"/>
  <c r="B3262" i="7"/>
  <c r="B3263" i="7"/>
  <c r="B3266" i="7"/>
  <c r="B3268" i="7"/>
  <c r="B3270" i="7"/>
  <c r="B3271" i="7"/>
  <c r="B3272" i="7"/>
  <c r="B3273" i="7"/>
  <c r="B3274" i="7"/>
  <c r="B3275" i="7"/>
  <c r="B3276" i="7"/>
  <c r="B3277" i="7"/>
  <c r="B3279" i="7"/>
  <c r="B3280" i="7"/>
  <c r="B3281" i="7"/>
  <c r="B3282" i="7"/>
  <c r="B3283" i="7"/>
  <c r="B3284" i="7"/>
  <c r="B3285" i="7"/>
  <c r="B3287" i="7"/>
  <c r="B3289" i="7"/>
  <c r="B3291" i="7"/>
  <c r="B3292" i="7"/>
  <c r="B3293" i="7"/>
  <c r="B3294" i="7"/>
  <c r="B3295" i="7"/>
  <c r="B3296" i="7"/>
  <c r="B3297" i="7"/>
  <c r="B3299" i="7"/>
  <c r="B3300" i="7"/>
  <c r="B3301" i="7"/>
  <c r="B3302" i="7"/>
  <c r="B3303" i="7"/>
  <c r="B3304" i="7"/>
  <c r="B3305" i="7"/>
  <c r="B3306" i="7"/>
  <c r="B3307" i="7"/>
  <c r="B3308" i="7"/>
  <c r="B3310" i="7"/>
  <c r="B3311" i="7"/>
  <c r="B3312" i="7"/>
  <c r="B3313" i="7"/>
  <c r="B3314" i="7"/>
  <c r="B3315" i="7"/>
  <c r="B3316" i="7"/>
  <c r="B3317" i="7"/>
  <c r="B3319" i="7"/>
  <c r="B3320" i="7"/>
  <c r="B3321" i="7"/>
  <c r="B3322" i="7"/>
  <c r="B3324" i="7"/>
  <c r="B3325" i="7"/>
  <c r="B3326" i="7"/>
  <c r="B3327" i="7"/>
  <c r="B3328" i="7"/>
  <c r="B3330" i="7"/>
  <c r="B3332" i="7"/>
  <c r="B3334" i="7"/>
  <c r="B3336" i="7"/>
  <c r="B3337" i="7"/>
  <c r="B3338" i="7"/>
  <c r="B3340" i="7"/>
  <c r="B3341" i="7"/>
  <c r="B3343" i="7"/>
  <c r="B3344" i="7"/>
  <c r="B3345" i="7"/>
  <c r="B3346" i="7"/>
  <c r="B3347" i="7"/>
  <c r="B3348" i="7"/>
  <c r="B3349" i="7"/>
  <c r="B3350" i="7"/>
  <c r="B3351" i="7"/>
  <c r="B3352" i="7"/>
  <c r="B3353" i="7"/>
  <c r="B3354" i="7"/>
  <c r="B3355" i="7"/>
  <c r="B3356" i="7"/>
  <c r="B3357" i="7"/>
  <c r="B3358" i="7"/>
  <c r="B3359" i="7"/>
  <c r="B3360" i="7"/>
  <c r="B3361" i="7"/>
  <c r="B3362" i="7"/>
  <c r="B3012" i="7"/>
  <c r="B3363" i="7"/>
  <c r="B3365" i="7"/>
  <c r="B3366" i="7"/>
  <c r="B3367" i="7"/>
  <c r="B3368" i="7"/>
  <c r="B3369" i="7"/>
  <c r="B3370" i="7"/>
  <c r="B3371" i="7"/>
  <c r="B3372" i="7"/>
  <c r="B3373" i="7"/>
  <c r="B3374" i="7"/>
  <c r="B3375" i="7"/>
  <c r="B3376" i="7"/>
  <c r="B3377" i="7"/>
  <c r="B3378" i="7"/>
  <c r="B3379" i="7"/>
  <c r="B3380" i="7"/>
  <c r="B3382" i="7"/>
  <c r="B3383" i="7"/>
  <c r="B3384" i="7"/>
  <c r="B3385" i="7"/>
  <c r="B3389" i="7"/>
  <c r="B3390" i="7"/>
  <c r="B3391" i="7"/>
  <c r="B3392" i="7"/>
  <c r="B3394" i="7"/>
  <c r="B3396" i="7"/>
  <c r="B3397" i="7"/>
  <c r="B3398" i="7"/>
  <c r="B3399" i="7"/>
  <c r="B3400" i="7"/>
  <c r="B3401" i="7"/>
  <c r="B3402" i="7"/>
  <c r="B3403" i="7"/>
  <c r="B3404" i="7"/>
  <c r="B3405" i="7"/>
  <c r="B3406" i="7"/>
  <c r="B3407" i="7"/>
  <c r="B3408" i="7"/>
  <c r="B3409" i="7"/>
  <c r="B3411" i="7"/>
  <c r="B3416" i="7"/>
  <c r="B3417" i="7"/>
  <c r="B3420" i="7"/>
  <c r="B3421" i="7"/>
  <c r="B3422" i="7"/>
  <c r="B3425" i="7"/>
  <c r="B3426" i="7"/>
  <c r="B3428" i="7"/>
  <c r="B3429" i="7"/>
  <c r="B3430" i="7"/>
  <c r="B3432" i="7"/>
  <c r="B3433" i="7"/>
  <c r="B3434" i="7"/>
  <c r="B3435" i="7"/>
  <c r="B3436" i="7"/>
  <c r="B3437" i="7"/>
  <c r="B3438" i="7"/>
  <c r="B3439" i="7"/>
  <c r="B3440" i="7"/>
  <c r="B3441" i="7"/>
  <c r="B3442" i="7"/>
  <c r="B3443" i="7"/>
  <c r="B3444" i="7"/>
  <c r="B3445" i="7"/>
  <c r="B3446" i="7"/>
  <c r="B3447" i="7"/>
  <c r="B3448" i="7"/>
  <c r="B3449" i="7"/>
  <c r="B3450" i="7"/>
  <c r="B3452" i="7"/>
  <c r="B3454" i="7"/>
  <c r="B3455" i="7"/>
  <c r="B3457" i="7"/>
  <c r="B3458" i="7"/>
  <c r="B3459" i="7"/>
  <c r="B3460" i="7"/>
  <c r="B3461" i="7"/>
  <c r="B3462" i="7"/>
  <c r="B3463" i="7"/>
  <c r="B3464" i="7"/>
  <c r="B3465" i="7"/>
  <c r="B3466" i="7"/>
  <c r="B3467" i="7"/>
  <c r="B3468" i="7"/>
  <c r="B3469" i="7"/>
  <c r="B3470" i="7"/>
  <c r="B3471" i="7"/>
  <c r="B3472" i="7"/>
  <c r="B3474" i="7"/>
  <c r="B3475" i="7"/>
  <c r="B3477" i="7"/>
  <c r="B3478" i="7"/>
  <c r="B3479" i="7"/>
  <c r="B3480" i="7"/>
  <c r="B3481" i="7"/>
  <c r="B3482" i="7"/>
  <c r="B3483" i="7"/>
  <c r="B3484" i="7"/>
  <c r="B3485" i="7"/>
  <c r="B3486" i="7"/>
  <c r="B3489" i="7"/>
  <c r="B3490" i="7"/>
  <c r="B3493" i="7"/>
  <c r="B3494" i="7"/>
  <c r="B3495" i="7"/>
  <c r="B3496" i="7"/>
  <c r="B3497" i="7"/>
  <c r="B3501" i="7"/>
  <c r="B3502" i="7"/>
  <c r="B3503" i="7"/>
  <c r="B3504" i="7"/>
  <c r="B3505" i="7"/>
  <c r="B3506" i="7"/>
  <c r="B3507" i="7"/>
  <c r="B3509" i="7"/>
  <c r="B3510" i="7"/>
  <c r="B3511" i="7"/>
  <c r="B3512" i="7"/>
  <c r="B3513" i="7"/>
  <c r="B3514" i="7"/>
  <c r="B3515" i="7"/>
  <c r="B3519" i="7"/>
  <c r="B3520" i="7"/>
  <c r="B3521" i="7"/>
  <c r="B3523" i="7"/>
  <c r="B3527" i="7"/>
  <c r="B3528" i="7"/>
  <c r="B3529" i="7"/>
  <c r="B3530" i="7"/>
  <c r="B3531" i="7"/>
  <c r="B3532" i="7"/>
  <c r="B3533" i="7"/>
  <c r="B3534" i="7"/>
  <c r="B3535" i="7"/>
  <c r="B3537" i="7"/>
  <c r="B3538" i="7"/>
  <c r="B3542" i="7"/>
  <c r="B3543" i="7"/>
  <c r="B3544" i="7"/>
  <c r="B3545" i="7"/>
  <c r="B3546" i="7"/>
  <c r="B3548" i="7"/>
  <c r="B3550" i="7"/>
  <c r="B3552" i="7"/>
  <c r="B3553" i="7"/>
  <c r="B3555" i="7"/>
  <c r="B3556" i="7"/>
  <c r="B3557" i="7"/>
  <c r="B3559" i="7"/>
  <c r="B3561" i="7"/>
  <c r="B3562" i="7"/>
  <c r="B3563" i="7"/>
  <c r="B3564" i="7"/>
  <c r="B3566" i="7"/>
  <c r="B3567" i="7"/>
  <c r="B3568" i="7"/>
  <c r="B3570" i="7"/>
  <c r="B3571" i="7"/>
  <c r="B3574" i="7"/>
  <c r="B3575" i="7"/>
  <c r="B3576" i="7"/>
  <c r="B3577" i="7"/>
  <c r="B3578" i="7"/>
  <c r="B3579" i="7"/>
  <c r="B3580" i="7"/>
  <c r="B3581" i="7"/>
  <c r="B3582" i="7"/>
  <c r="B3583" i="7"/>
  <c r="B3584" i="7"/>
  <c r="B3585" i="7"/>
  <c r="B3587" i="7"/>
  <c r="B3588" i="7"/>
  <c r="B3589" i="7"/>
  <c r="B3590" i="7"/>
  <c r="B3591" i="7"/>
  <c r="B3592" i="7"/>
  <c r="B3594" i="7"/>
  <c r="B3595" i="7"/>
  <c r="B3596" i="7"/>
  <c r="B3597" i="7"/>
  <c r="B3600" i="7"/>
  <c r="B3602" i="7"/>
  <c r="B3603" i="7"/>
  <c r="B3604" i="7"/>
  <c r="B3605" i="7"/>
  <c r="B3606" i="7"/>
  <c r="B3607" i="7"/>
  <c r="B3609" i="7"/>
  <c r="B3610" i="7"/>
  <c r="B3611" i="7"/>
  <c r="B3612" i="7"/>
  <c r="B3613" i="7"/>
  <c r="B3614" i="7"/>
  <c r="B3615" i="7"/>
  <c r="B3616" i="7"/>
  <c r="B3617" i="7"/>
  <c r="B3618" i="7"/>
  <c r="B3619" i="7"/>
  <c r="B3620" i="7"/>
  <c r="B3621" i="7"/>
  <c r="B3622" i="7"/>
  <c r="B3624" i="7"/>
  <c r="B3625" i="7"/>
  <c r="B3626" i="7"/>
  <c r="B3627" i="7"/>
  <c r="B3628" i="7"/>
  <c r="B3629" i="7"/>
  <c r="B3630" i="7"/>
  <c r="B3632" i="7"/>
  <c r="B3633" i="7"/>
  <c r="B3635" i="7"/>
  <c r="B3637" i="7"/>
  <c r="B3638" i="7"/>
  <c r="B3639" i="7"/>
  <c r="B3641" i="7"/>
  <c r="B3642" i="7"/>
  <c r="B3643" i="7"/>
  <c r="B3644" i="7"/>
  <c r="B3645" i="7"/>
  <c r="B3646" i="7"/>
  <c r="B3648" i="7"/>
  <c r="B3649" i="7"/>
  <c r="B3650" i="7"/>
  <c r="B3651" i="7"/>
  <c r="B3652" i="7"/>
  <c r="B3654" i="7"/>
  <c r="B3655" i="7"/>
  <c r="B3656" i="7"/>
  <c r="B3657" i="7"/>
  <c r="B3658" i="7"/>
  <c r="B3659" i="7"/>
  <c r="B3660" i="7"/>
  <c r="B3661" i="7"/>
  <c r="B3662" i="7"/>
  <c r="B3663" i="7"/>
  <c r="B3664" i="7"/>
  <c r="B3665" i="7"/>
  <c r="B3666" i="7"/>
  <c r="B3667" i="7"/>
  <c r="B3668" i="7"/>
  <c r="B3669" i="7"/>
  <c r="B3670" i="7"/>
  <c r="B3672" i="7"/>
  <c r="B3673" i="7"/>
  <c r="B3674" i="7"/>
  <c r="B3675" i="7"/>
  <c r="B3676" i="7"/>
  <c r="B3677" i="7"/>
  <c r="B3680" i="7"/>
  <c r="B3681" i="7"/>
  <c r="B3682" i="7"/>
  <c r="B3683" i="7"/>
  <c r="B3685" i="7"/>
  <c r="B3686" i="7"/>
  <c r="B3687" i="7"/>
  <c r="B3688" i="7"/>
  <c r="B3690" i="7"/>
  <c r="B3691" i="7"/>
  <c r="B3692" i="7"/>
  <c r="B3693" i="7"/>
  <c r="B3694" i="7"/>
  <c r="B3695" i="7"/>
  <c r="B3696" i="7"/>
  <c r="B3697" i="7"/>
  <c r="B3698" i="7"/>
  <c r="B3701" i="7"/>
  <c r="B3702" i="7"/>
  <c r="B3704" i="7"/>
  <c r="B3706" i="7"/>
  <c r="B3707" i="7"/>
  <c r="B3708" i="7"/>
  <c r="B3712" i="7"/>
  <c r="B3713" i="7"/>
  <c r="B3714" i="7"/>
  <c r="B3716" i="7"/>
  <c r="B3719" i="7"/>
  <c r="B3720" i="7"/>
  <c r="B3721" i="7"/>
  <c r="B3722" i="7"/>
  <c r="B3723" i="7"/>
  <c r="B3724" i="7"/>
  <c r="B3726" i="7"/>
  <c r="B3727" i="7"/>
  <c r="B3728" i="7"/>
  <c r="B3729" i="7"/>
  <c r="B3730" i="7"/>
  <c r="B3731" i="7"/>
  <c r="B3732" i="7"/>
  <c r="B3733" i="7"/>
  <c r="B3734" i="7"/>
  <c r="B3735" i="7"/>
  <c r="B3736" i="7"/>
  <c r="B3738" i="7"/>
  <c r="B3740" i="7"/>
  <c r="B3742" i="7"/>
  <c r="B3743" i="7"/>
  <c r="B3744" i="7"/>
  <c r="B3747" i="7"/>
  <c r="B3749" i="7"/>
  <c r="B3750" i="7"/>
  <c r="B3751" i="7"/>
  <c r="B3752" i="7"/>
  <c r="B3754" i="7"/>
  <c r="B3755" i="7"/>
  <c r="B3756" i="7"/>
  <c r="B3757" i="7"/>
  <c r="B3758" i="7"/>
  <c r="B3759" i="7"/>
  <c r="B3760" i="7"/>
  <c r="B3761" i="7"/>
  <c r="B3762" i="7"/>
  <c r="B3764" i="7"/>
  <c r="B3765" i="7"/>
  <c r="B3766" i="7"/>
  <c r="B3767" i="7"/>
  <c r="B3768" i="7"/>
  <c r="B3769" i="7"/>
  <c r="B3770" i="7"/>
  <c r="B3772" i="7"/>
  <c r="B3773" i="7"/>
  <c r="B3774" i="7"/>
  <c r="B3776" i="7"/>
  <c r="B3777" i="7"/>
  <c r="B3778" i="7"/>
  <c r="B3779" i="7"/>
  <c r="B3780" i="7"/>
  <c r="B3781" i="7"/>
  <c r="B3782" i="7"/>
  <c r="B3783" i="7"/>
  <c r="B3785" i="7"/>
  <c r="B3786" i="7"/>
  <c r="B3787" i="7"/>
  <c r="B3789" i="7"/>
  <c r="B3791" i="7"/>
  <c r="B3792" i="7"/>
  <c r="B3793" i="7"/>
  <c r="B3794" i="7"/>
  <c r="B3795" i="7"/>
  <c r="B3796" i="7"/>
  <c r="B3798" i="7"/>
  <c r="B3799" i="7"/>
  <c r="B3801" i="7"/>
  <c r="B3802" i="7"/>
  <c r="B3803" i="7"/>
  <c r="B3804" i="7"/>
  <c r="B3805" i="7"/>
  <c r="B3807" i="7"/>
  <c r="B3808" i="7"/>
  <c r="B3809" i="7"/>
  <c r="B3810" i="7"/>
  <c r="B3813" i="7"/>
  <c r="B3814" i="7"/>
  <c r="B3815" i="7"/>
  <c r="B3816" i="7"/>
  <c r="B3817" i="7"/>
  <c r="B3818" i="7"/>
  <c r="B3819" i="7"/>
  <c r="B3820" i="7"/>
  <c r="B3822" i="7"/>
  <c r="B3823" i="7"/>
  <c r="B3827" i="7"/>
  <c r="B3828" i="7"/>
  <c r="B3830" i="7"/>
  <c r="B3831" i="7"/>
  <c r="B3832" i="7"/>
  <c r="B3833" i="7"/>
  <c r="B3834" i="7"/>
  <c r="B3835" i="7"/>
  <c r="B3839" i="7"/>
  <c r="B3840" i="7"/>
  <c r="B3841" i="7"/>
  <c r="B3842" i="7"/>
  <c r="B3845" i="7"/>
  <c r="B3846" i="7"/>
  <c r="B3847" i="7"/>
  <c r="B3848" i="7"/>
  <c r="B3850" i="7"/>
  <c r="B3851" i="7"/>
  <c r="B3852" i="7"/>
  <c r="B3853" i="7"/>
  <c r="B3854" i="7"/>
  <c r="B3855" i="7"/>
  <c r="B3859" i="7"/>
  <c r="B3860" i="7"/>
  <c r="B3861" i="7"/>
  <c r="B3862" i="7"/>
  <c r="B3864" i="7"/>
  <c r="B3866" i="7"/>
  <c r="B3867" i="7"/>
  <c r="B3870" i="7"/>
  <c r="B3873" i="7"/>
  <c r="B3877" i="7"/>
  <c r="B3878" i="7"/>
  <c r="B3879" i="7"/>
  <c r="B3881" i="7"/>
  <c r="B3882" i="7"/>
  <c r="B3883" i="7"/>
  <c r="B3885" i="7"/>
  <c r="B3886" i="7"/>
  <c r="B3888" i="7"/>
  <c r="B3889" i="7"/>
  <c r="B3890" i="7"/>
  <c r="B3891" i="7"/>
  <c r="B3892" i="7"/>
  <c r="B3893" i="7"/>
  <c r="B3894" i="7"/>
  <c r="B3895" i="7"/>
  <c r="B3896" i="7"/>
  <c r="B3898" i="7"/>
  <c r="B3899" i="7"/>
  <c r="B3900" i="7"/>
  <c r="B3902" i="7"/>
  <c r="B3903" i="7"/>
  <c r="B3905" i="7"/>
  <c r="B3906" i="7"/>
  <c r="B3907" i="7"/>
  <c r="B3909" i="7"/>
  <c r="B3910" i="7"/>
  <c r="B3911" i="7"/>
  <c r="B3912" i="7"/>
  <c r="B3913" i="7"/>
  <c r="B3914" i="7"/>
  <c r="B3915" i="7"/>
  <c r="B3916" i="7"/>
  <c r="B3917" i="7"/>
  <c r="B3919" i="7"/>
  <c r="B3920" i="7"/>
  <c r="B3921" i="7"/>
  <c r="B3922" i="7"/>
  <c r="B3923" i="7"/>
  <c r="B3924" i="7"/>
  <c r="B3925" i="7"/>
  <c r="B3926" i="7"/>
  <c r="B3928" i="7"/>
  <c r="B3929" i="7"/>
  <c r="B3930" i="7"/>
  <c r="B3934" i="7"/>
  <c r="B3935" i="7"/>
  <c r="B3936" i="7"/>
  <c r="B3939" i="7"/>
  <c r="B3940" i="7"/>
  <c r="B3942" i="7"/>
  <c r="B3943" i="7"/>
  <c r="B3944" i="7"/>
  <c r="B3945" i="7"/>
  <c r="B3947" i="7"/>
  <c r="B3949" i="7"/>
  <c r="B3951" i="7"/>
  <c r="B3952" i="7"/>
  <c r="B3954" i="7"/>
  <c r="B3955" i="7"/>
  <c r="B3956" i="7"/>
  <c r="B3957" i="7"/>
  <c r="B3958" i="7"/>
  <c r="B3959" i="7"/>
  <c r="B3964" i="7"/>
  <c r="B3965" i="7"/>
  <c r="B3966" i="7"/>
  <c r="B3967" i="7"/>
  <c r="B3969" i="7"/>
  <c r="B3971" i="7"/>
  <c r="B3972" i="7"/>
  <c r="B3973" i="7"/>
  <c r="B3974" i="7"/>
  <c r="B3979" i="7"/>
  <c r="B3982" i="7"/>
  <c r="B3984" i="7"/>
  <c r="B3987" i="7"/>
  <c r="B3988" i="7"/>
  <c r="B3989" i="7"/>
  <c r="B3991" i="7"/>
  <c r="B3993" i="7"/>
  <c r="B3995" i="7"/>
  <c r="B3996" i="7"/>
  <c r="B4001" i="7"/>
  <c r="B4002" i="7"/>
  <c r="B4003" i="7"/>
  <c r="B4004" i="7"/>
  <c r="B4005" i="7"/>
  <c r="B4006" i="7"/>
  <c r="B4007" i="7"/>
  <c r="B4008" i="7"/>
  <c r="B4009" i="7"/>
  <c r="B4010" i="7"/>
  <c r="B4011" i="7"/>
  <c r="B4012" i="7"/>
  <c r="B4013" i="7"/>
  <c r="B4015" i="7"/>
  <c r="B4018" i="7"/>
  <c r="B4019" i="7"/>
  <c r="B4020" i="7"/>
  <c r="B4021" i="7"/>
  <c r="B4023" i="7"/>
  <c r="B4024" i="7"/>
  <c r="B4027" i="7"/>
  <c r="B4032" i="7"/>
  <c r="B4034" i="7"/>
  <c r="B4035" i="7"/>
  <c r="B4036" i="7"/>
  <c r="B4037" i="7"/>
  <c r="C4023" i="7"/>
  <c r="C4021" i="7"/>
  <c r="C4020" i="7"/>
  <c r="C4018" i="7"/>
  <c r="C4015" i="7"/>
  <c r="C4013" i="7"/>
  <c r="C4010" i="7"/>
  <c r="C4009" i="7"/>
  <c r="C4008" i="7"/>
  <c r="C4007" i="7"/>
  <c r="C4006" i="7"/>
  <c r="C4005" i="7"/>
  <c r="C4003" i="7"/>
  <c r="C3995" i="7"/>
  <c r="C3991" i="7"/>
  <c r="C3987" i="7"/>
  <c r="C3985" i="7"/>
  <c r="C3980" i="7"/>
  <c r="C3973" i="7"/>
  <c r="C3972" i="7"/>
  <c r="C3971" i="7"/>
  <c r="C3495" i="7"/>
  <c r="C3544" i="7"/>
  <c r="C3556" i="7"/>
  <c r="C3571" i="7"/>
  <c r="C3661" i="7"/>
  <c r="C3691" i="7"/>
  <c r="C3713" i="7"/>
  <c r="C3732" i="7"/>
  <c r="C3736" i="7"/>
  <c r="C3765" i="7"/>
  <c r="C3827" i="7"/>
  <c r="C3783" i="7"/>
  <c r="C3846" i="7"/>
  <c r="C3848" i="7"/>
  <c r="C324" i="7"/>
  <c r="C3850" i="7"/>
  <c r="C362" i="7"/>
  <c r="C344" i="7"/>
  <c r="C319" i="7"/>
  <c r="C302" i="7"/>
  <c r="C301" i="7"/>
  <c r="C300" i="7"/>
  <c r="C298" i="7"/>
  <c r="C288" i="7"/>
  <c r="C287" i="7"/>
  <c r="C284" i="7"/>
  <c r="C278" i="7"/>
  <c r="C271" i="7"/>
  <c r="C268" i="7"/>
  <c r="C262" i="7"/>
  <c r="C258" i="7"/>
  <c r="C253" i="7"/>
  <c r="C252" i="7"/>
  <c r="C239" i="7"/>
  <c r="C223" i="7"/>
  <c r="C217" i="7"/>
  <c r="C213" i="7"/>
  <c r="C208" i="7"/>
  <c r="C204" i="7"/>
  <c r="C200" i="7"/>
  <c r="C177" i="7"/>
  <c r="C170" i="7"/>
  <c r="C167" i="7"/>
  <c r="C161" i="7"/>
  <c r="C144" i="7"/>
  <c r="C143" i="7"/>
  <c r="C135" i="7"/>
  <c r="C113" i="7"/>
  <c r="C110" i="7"/>
  <c r="C104" i="7"/>
  <c r="C100" i="7"/>
  <c r="C98" i="7"/>
  <c r="C95" i="7"/>
  <c r="C92" i="7"/>
  <c r="C91" i="7"/>
  <c r="C71" i="7"/>
  <c r="C68" i="7"/>
  <c r="C61" i="7"/>
  <c r="C53" i="7"/>
  <c r="C52" i="7"/>
  <c r="C44" i="7"/>
  <c r="C42" i="7"/>
  <c r="C39" i="7"/>
  <c r="C29" i="7"/>
  <c r="C27" i="7"/>
  <c r="C25" i="7"/>
  <c r="C24" i="7"/>
  <c r="C21" i="7"/>
  <c r="C20" i="7"/>
  <c r="C15" i="7"/>
  <c r="C3966" i="7"/>
  <c r="C3964" i="7"/>
  <c r="C3958" i="7"/>
  <c r="C3956" i="7"/>
  <c r="C3954" i="7"/>
  <c r="C3952" i="7"/>
  <c r="C3951" i="7"/>
  <c r="C3949" i="7"/>
  <c r="C3942" i="7"/>
  <c r="C3940" i="7"/>
  <c r="C3935" i="7"/>
  <c r="C3934" i="7"/>
  <c r="C3930" i="7"/>
  <c r="C3928" i="7"/>
  <c r="C3920" i="7"/>
  <c r="C3917" i="7"/>
  <c r="C3916" i="7"/>
  <c r="C3913" i="7"/>
  <c r="C3912" i="7"/>
  <c r="C3911" i="7"/>
  <c r="C3903" i="7"/>
  <c r="C3899" i="7"/>
  <c r="C3895" i="7"/>
  <c r="C3894" i="7"/>
  <c r="C3893" i="7"/>
  <c r="C3890" i="7"/>
  <c r="C3888" i="7"/>
  <c r="C3883" i="7"/>
  <c r="C3881" i="7"/>
  <c r="C3877" i="7"/>
  <c r="C3873" i="7"/>
  <c r="C3867" i="7"/>
  <c r="C3866" i="7"/>
  <c r="C3864" i="7"/>
  <c r="C3862" i="7"/>
  <c r="C3860" i="7"/>
  <c r="C3854" i="7"/>
  <c r="C3853" i="7"/>
  <c r="C3835" i="7"/>
  <c r="C3834" i="7"/>
  <c r="C3820" i="7"/>
  <c r="C3816" i="7"/>
  <c r="C3815" i="7"/>
  <c r="C3809" i="7"/>
  <c r="C3807" i="7"/>
  <c r="C3802" i="7"/>
  <c r="C3796" i="7"/>
  <c r="C3595" i="7"/>
  <c r="C3097" i="7"/>
  <c r="C2965" i="7"/>
  <c r="C2964" i="7"/>
  <c r="C2951" i="7"/>
  <c r="C1442" i="7"/>
  <c r="C756" i="7"/>
  <c r="C2390" i="7"/>
  <c r="C822" i="7"/>
  <c r="C3224" i="7"/>
  <c r="C2491" i="7"/>
  <c r="C461" i="7"/>
  <c r="C834" i="7"/>
  <c r="C540" i="7"/>
  <c r="C2448" i="7"/>
  <c r="C738" i="7"/>
  <c r="C3362" i="7"/>
  <c r="C2152" i="7"/>
  <c r="C3621" i="7"/>
  <c r="C1023" i="7"/>
  <c r="C389" i="7"/>
  <c r="C3251" i="7"/>
  <c r="C2580" i="7"/>
  <c r="C2507" i="7"/>
  <c r="C2897" i="7"/>
  <c r="C1559" i="7"/>
  <c r="C538" i="7"/>
  <c r="C470" i="7"/>
  <c r="C1968" i="7"/>
  <c r="C3557" i="7"/>
  <c r="C3385" i="7"/>
  <c r="C800" i="7"/>
  <c r="C2910" i="7"/>
  <c r="C879" i="7"/>
  <c r="C3402" i="7"/>
  <c r="C657" i="7"/>
  <c r="C2803" i="7"/>
  <c r="C1758" i="7"/>
  <c r="C1588" i="7"/>
  <c r="C282" i="7"/>
  <c r="C873" i="7"/>
  <c r="C2571" i="7"/>
  <c r="C3363" i="7"/>
  <c r="C3314" i="7"/>
  <c r="C3013" i="7"/>
  <c r="C1054" i="7"/>
  <c r="C17" i="7"/>
  <c r="C19" i="7"/>
  <c r="C26" i="7"/>
  <c r="C31" i="7"/>
  <c r="C40" i="7"/>
  <c r="C45" i="7"/>
  <c r="C51" i="7"/>
  <c r="C55" i="7"/>
  <c r="C60" i="7"/>
  <c r="C63" i="7"/>
  <c r="C65" i="7"/>
  <c r="C69" i="7"/>
  <c r="C79" i="7"/>
  <c r="C88" i="7"/>
  <c r="C89" i="7"/>
  <c r="C101" i="7"/>
  <c r="C102" i="7"/>
  <c r="C112" i="7"/>
  <c r="C116" i="7"/>
  <c r="C120" i="7"/>
  <c r="C122" i="7"/>
  <c r="C130" i="7"/>
  <c r="C141" i="7"/>
  <c r="C142" i="7"/>
  <c r="C146" i="7"/>
  <c r="C154" i="7"/>
  <c r="C165" i="7"/>
  <c r="C172" i="7"/>
  <c r="C179" i="7"/>
  <c r="C186" i="7"/>
  <c r="C189" i="7"/>
  <c r="C198" i="7"/>
  <c r="C199" i="7"/>
  <c r="C209" i="7"/>
  <c r="C210" i="7"/>
  <c r="C214" i="7"/>
  <c r="C216" i="7"/>
  <c r="C219" i="7"/>
  <c r="C225" i="7"/>
  <c r="C226" i="7"/>
  <c r="C229" i="7"/>
  <c r="C230" i="7"/>
  <c r="C234" i="7"/>
  <c r="C235" i="7"/>
  <c r="C240" i="7"/>
  <c r="C241" i="7"/>
  <c r="C245" i="7"/>
  <c r="C256" i="7"/>
  <c r="C259" i="7"/>
  <c r="C274" i="7"/>
  <c r="C277" i="7"/>
  <c r="C279" i="7"/>
  <c r="C280" i="7"/>
  <c r="C285" i="7"/>
  <c r="C286" i="7"/>
  <c r="C291" i="7"/>
  <c r="C293" i="7"/>
  <c r="C296" i="7"/>
  <c r="C306" i="7"/>
  <c r="C308" i="7"/>
  <c r="C309" i="7"/>
  <c r="C311" i="7"/>
  <c r="C317" i="7"/>
  <c r="C318" i="7"/>
  <c r="C321" i="7"/>
  <c r="C322" i="7"/>
  <c r="C325" i="7"/>
  <c r="C331" i="7"/>
  <c r="C349" i="7"/>
  <c r="C355" i="7"/>
  <c r="C360" i="7"/>
  <c r="C363" i="7"/>
  <c r="C367" i="7"/>
  <c r="C369" i="7"/>
  <c r="C374" i="7"/>
  <c r="C375" i="7"/>
  <c r="C376" i="7"/>
  <c r="C377" i="7"/>
  <c r="C380" i="7"/>
  <c r="C381" i="7"/>
  <c r="C382" i="7"/>
  <c r="C390" i="7"/>
  <c r="C391" i="7"/>
  <c r="C393" i="7"/>
  <c r="C394" i="7"/>
  <c r="C396" i="7"/>
  <c r="C397" i="7"/>
  <c r="C403" i="7"/>
  <c r="C406" i="7"/>
  <c r="C410" i="7"/>
  <c r="C411" i="7"/>
  <c r="C412" i="7"/>
  <c r="C415" i="7"/>
  <c r="C416" i="7"/>
  <c r="C417" i="7"/>
  <c r="C418" i="7"/>
  <c r="C422" i="7"/>
  <c r="C429" i="7"/>
  <c r="C430" i="7"/>
  <c r="C441" i="7"/>
  <c r="C442" i="7"/>
  <c r="C443" i="7"/>
  <c r="C444" i="7"/>
  <c r="C449" i="7"/>
  <c r="C450" i="7"/>
  <c r="C452" i="7"/>
  <c r="C453" i="7"/>
  <c r="C454" i="7"/>
  <c r="C455" i="7"/>
  <c r="C457" i="7"/>
  <c r="C460" i="7"/>
  <c r="C462" i="7"/>
  <c r="C468" i="7"/>
  <c r="C473" i="7"/>
  <c r="C474" i="7"/>
  <c r="C476" i="7"/>
  <c r="C478" i="7"/>
  <c r="C480" i="7"/>
  <c r="C481" i="7"/>
  <c r="C485" i="7"/>
  <c r="C487" i="7"/>
  <c r="C489" i="7"/>
  <c r="C494" i="7"/>
  <c r="C501" i="7"/>
  <c r="C503" i="7"/>
  <c r="C504" i="7"/>
  <c r="C505" i="7"/>
  <c r="C506" i="7"/>
  <c r="C507" i="7"/>
  <c r="C509" i="7"/>
  <c r="C510" i="7"/>
  <c r="C514" i="7"/>
  <c r="C516" i="7"/>
  <c r="C517" i="7"/>
  <c r="C518" i="7"/>
  <c r="C521" i="7"/>
  <c r="C522" i="7"/>
  <c r="C524" i="7"/>
  <c r="C527" i="7"/>
  <c r="C528" i="7"/>
  <c r="C530" i="7"/>
  <c r="C533" i="7"/>
  <c r="C535" i="7"/>
  <c r="C537" i="7"/>
  <c r="C542" i="7"/>
  <c r="C546" i="7"/>
  <c r="C547" i="7"/>
  <c r="C548" i="7"/>
  <c r="C549" i="7"/>
  <c r="C554" i="7"/>
  <c r="C555" i="7"/>
  <c r="C556" i="7"/>
  <c r="C557" i="7"/>
  <c r="C559" i="7"/>
  <c r="C560" i="7"/>
  <c r="C561" i="7"/>
  <c r="C562" i="7"/>
  <c r="C564" i="7"/>
  <c r="C566" i="7"/>
  <c r="C567" i="7"/>
  <c r="C575" i="7"/>
  <c r="C578" i="7"/>
  <c r="C580" i="7"/>
  <c r="C581" i="7"/>
  <c r="C585" i="7"/>
  <c r="C586" i="7"/>
  <c r="C589" i="7"/>
  <c r="C590" i="7"/>
  <c r="C591" i="7"/>
  <c r="C592" i="7"/>
  <c r="C593" i="7"/>
  <c r="C594" i="7"/>
  <c r="C595" i="7"/>
  <c r="C596" i="7"/>
  <c r="C597" i="7"/>
  <c r="C604" i="7"/>
  <c r="C605" i="7"/>
  <c r="C606" i="7"/>
  <c r="C608" i="7"/>
  <c r="C609" i="7"/>
  <c r="C613" i="7"/>
  <c r="C618" i="7"/>
  <c r="C619" i="7"/>
  <c r="C622" i="7"/>
  <c r="C630" i="7"/>
  <c r="C634" i="7"/>
  <c r="C635" i="7"/>
  <c r="C636" i="7"/>
  <c r="C640" i="7"/>
  <c r="C644" i="7"/>
  <c r="C646" i="7"/>
  <c r="C647" i="7"/>
  <c r="C665" i="7"/>
  <c r="C666" i="7"/>
  <c r="C669" i="7"/>
  <c r="C673" i="7"/>
  <c r="C677" i="7"/>
  <c r="C679" i="7"/>
  <c r="C686" i="7"/>
  <c r="C687" i="7"/>
  <c r="C689" i="7"/>
  <c r="C690" i="7"/>
  <c r="C692" i="7"/>
  <c r="C700" i="7"/>
  <c r="C703" i="7"/>
  <c r="C704" i="7"/>
  <c r="C706" i="7"/>
  <c r="C707" i="7"/>
  <c r="C710" i="7"/>
  <c r="C722" i="7"/>
  <c r="C724" i="7"/>
  <c r="C726" i="7"/>
  <c r="C730" i="7"/>
  <c r="C735" i="7"/>
  <c r="C737" i="7"/>
  <c r="C739" i="7"/>
  <c r="C740" i="7"/>
  <c r="C742" i="7"/>
  <c r="C747" i="7"/>
  <c r="C754" i="7"/>
  <c r="C762" i="7"/>
  <c r="C765" i="7"/>
  <c r="C773" i="7"/>
  <c r="C774" i="7"/>
  <c r="C776" i="7"/>
  <c r="C778" i="7"/>
  <c r="C783" i="7"/>
  <c r="C786" i="7"/>
  <c r="C789" i="7"/>
  <c r="C792" i="7"/>
  <c r="C794" i="7"/>
  <c r="C799" i="7"/>
  <c r="C805" i="7"/>
  <c r="C808" i="7"/>
  <c r="C809" i="7"/>
  <c r="C815" i="7"/>
  <c r="C817" i="7"/>
  <c r="C818" i="7"/>
  <c r="C819" i="7"/>
  <c r="C820" i="7"/>
  <c r="C826" i="7"/>
  <c r="C827" i="7"/>
  <c r="C837" i="7"/>
  <c r="C841" i="7"/>
  <c r="C842" i="7"/>
  <c r="C843" i="7"/>
  <c r="C844" i="7"/>
  <c r="C850" i="7"/>
  <c r="C851" i="7"/>
  <c r="C856" i="7"/>
  <c r="C859" i="7"/>
  <c r="C865" i="7"/>
  <c r="C866" i="7"/>
  <c r="C869" i="7"/>
  <c r="C871" i="7"/>
  <c r="C872" i="7"/>
  <c r="C874" i="7"/>
  <c r="C875" i="7"/>
  <c r="C881" i="7"/>
  <c r="C882" i="7"/>
  <c r="C891" i="7"/>
  <c r="C892" i="7"/>
  <c r="C894" i="7"/>
  <c r="C895" i="7"/>
  <c r="C898" i="7"/>
  <c r="C900" i="7"/>
  <c r="C901" i="7"/>
  <c r="C903" i="7"/>
  <c r="C907" i="7"/>
  <c r="C909" i="7"/>
  <c r="C912" i="7"/>
  <c r="C914" i="7"/>
  <c r="C918" i="7"/>
  <c r="C923" i="7"/>
  <c r="C924" i="7"/>
  <c r="C928" i="7"/>
  <c r="C930" i="7"/>
  <c r="C932" i="7"/>
  <c r="C934" i="7"/>
  <c r="C941" i="7"/>
  <c r="C950" i="7"/>
  <c r="C956" i="7"/>
  <c r="C972" i="7"/>
  <c r="C973" i="7"/>
  <c r="C976" i="7"/>
  <c r="C983" i="7"/>
  <c r="C985" i="7"/>
  <c r="C986" i="7"/>
  <c r="C987" i="7"/>
  <c r="C989" i="7"/>
  <c r="C992" i="7"/>
  <c r="C996" i="7"/>
  <c r="C997" i="7"/>
  <c r="C999" i="7"/>
  <c r="C1000" i="7"/>
  <c r="C1003" i="7"/>
  <c r="C1004" i="7"/>
  <c r="C1006" i="7"/>
  <c r="C1012" i="7"/>
  <c r="C1015" i="7"/>
  <c r="C1021" i="7"/>
  <c r="C1024" i="7"/>
  <c r="C1029" i="7"/>
  <c r="C1035" i="7"/>
  <c r="C1037" i="7"/>
  <c r="C1038" i="7"/>
  <c r="C1039" i="7"/>
  <c r="C1042" i="7"/>
  <c r="C1047" i="7"/>
  <c r="C1049" i="7"/>
  <c r="C1055" i="7"/>
  <c r="C1056" i="7"/>
  <c r="C1057" i="7"/>
  <c r="C1059" i="7"/>
  <c r="C1061" i="7"/>
  <c r="C1063" i="7"/>
  <c r="C1065" i="7"/>
  <c r="C1066" i="7"/>
  <c r="C1070" i="7"/>
  <c r="C1072" i="7"/>
  <c r="C1073" i="7"/>
  <c r="C1074" i="7"/>
  <c r="C1076" i="7"/>
  <c r="C1077" i="7"/>
  <c r="C1106" i="7"/>
  <c r="C1107" i="7"/>
  <c r="C1109" i="7"/>
  <c r="C1113" i="7"/>
  <c r="C1124" i="7"/>
  <c r="C1126" i="7"/>
  <c r="C1129" i="7"/>
  <c r="C1130" i="7"/>
  <c r="C1131" i="7"/>
  <c r="C1132" i="7"/>
  <c r="C1136" i="7"/>
  <c r="C1138" i="7"/>
  <c r="C1142" i="7"/>
  <c r="C1145" i="7"/>
  <c r="C1147" i="7"/>
  <c r="C1154" i="7"/>
  <c r="C1165" i="7"/>
  <c r="C1174" i="7"/>
  <c r="C1175" i="7"/>
  <c r="C1178" i="7"/>
  <c r="C1179" i="7"/>
  <c r="C1180" i="7"/>
  <c r="C1182" i="7"/>
  <c r="C1183" i="7"/>
  <c r="C1184" i="7"/>
  <c r="C1185" i="7"/>
  <c r="C1187" i="7"/>
  <c r="C1189" i="7"/>
  <c r="C1199" i="7"/>
  <c r="C1201" i="7"/>
  <c r="C1202" i="7"/>
  <c r="C1205" i="7"/>
  <c r="C1208" i="7"/>
  <c r="C1211" i="7"/>
  <c r="C1212" i="7"/>
  <c r="C1215" i="7"/>
  <c r="C1216" i="7"/>
  <c r="C1218" i="7"/>
  <c r="C1225" i="7"/>
  <c r="C1226" i="7"/>
  <c r="C1231" i="7"/>
  <c r="C1240" i="7"/>
  <c r="C1245" i="7"/>
  <c r="C1247" i="7"/>
  <c r="C1248" i="7"/>
  <c r="C1251" i="7"/>
  <c r="C1253" i="7"/>
  <c r="C1254" i="7"/>
  <c r="C1258" i="7"/>
  <c r="C1261" i="7"/>
  <c r="C1265" i="7"/>
  <c r="C1266" i="7"/>
  <c r="C1269" i="7"/>
  <c r="C1273" i="7"/>
  <c r="C1277" i="7"/>
  <c r="C1281" i="7"/>
  <c r="C1283" i="7"/>
  <c r="C1285" i="7"/>
  <c r="C1287" i="7"/>
  <c r="C1288" i="7"/>
  <c r="C1291" i="7"/>
  <c r="C1292" i="7"/>
  <c r="C1294" i="7"/>
  <c r="C1296" i="7"/>
  <c r="C1301" i="7"/>
  <c r="C1304" i="7"/>
  <c r="C1305" i="7"/>
  <c r="C1307" i="7"/>
  <c r="C1310" i="7"/>
  <c r="C1311" i="7"/>
  <c r="C1313" i="7"/>
  <c r="C1315" i="7"/>
  <c r="C1318" i="7"/>
  <c r="C1319" i="7"/>
  <c r="C1324" i="7"/>
  <c r="C1325" i="7"/>
  <c r="C1326" i="7"/>
  <c r="C1327" i="7"/>
  <c r="C1331" i="7"/>
  <c r="C1332" i="7"/>
  <c r="C1333" i="7"/>
  <c r="C1340" i="7"/>
  <c r="C1343" i="7"/>
  <c r="C1345" i="7"/>
  <c r="C1346" i="7"/>
  <c r="C1352" i="7"/>
  <c r="C1355" i="7"/>
  <c r="C1359" i="7"/>
  <c r="C1360" i="7"/>
  <c r="C1362" i="7"/>
  <c r="C1363" i="7"/>
  <c r="C1368" i="7"/>
  <c r="C1369" i="7"/>
  <c r="C1370" i="7"/>
  <c r="C1373" i="7"/>
  <c r="C1375" i="7"/>
  <c r="C1381" i="7"/>
  <c r="C1382" i="7"/>
  <c r="C1384" i="7"/>
  <c r="C1386" i="7"/>
  <c r="C1389" i="7"/>
  <c r="C1392" i="7"/>
  <c r="C1393" i="7"/>
  <c r="C1395" i="7"/>
  <c r="C1400" i="7"/>
  <c r="C1402" i="7"/>
  <c r="C1403" i="7"/>
  <c r="C1407" i="7"/>
  <c r="C1411" i="7"/>
  <c r="C1413" i="7"/>
  <c r="C1415" i="7"/>
  <c r="C1417" i="7"/>
  <c r="C1418" i="7"/>
  <c r="C1419" i="7"/>
  <c r="C1420" i="7"/>
  <c r="C1421" i="7"/>
  <c r="C1424" i="7"/>
  <c r="C1425" i="7"/>
  <c r="C1426" i="7"/>
  <c r="C1428" i="7"/>
  <c r="C1430" i="7"/>
  <c r="C1431" i="7"/>
  <c r="C1432" i="7"/>
  <c r="C1435" i="7"/>
  <c r="C1443" i="7"/>
  <c r="C1445" i="7"/>
  <c r="C1450" i="7"/>
  <c r="C1454" i="7"/>
  <c r="C1455" i="7"/>
  <c r="C1456" i="7"/>
  <c r="C1459" i="7"/>
  <c r="C1462" i="7"/>
  <c r="C1463" i="7"/>
  <c r="C1470" i="7"/>
  <c r="C1472" i="7"/>
  <c r="C1473" i="7"/>
  <c r="C1477" i="7"/>
  <c r="C1481" i="7"/>
  <c r="C1487" i="7"/>
  <c r="C1489" i="7"/>
  <c r="C1490" i="7"/>
  <c r="C1491" i="7"/>
  <c r="C1497" i="7"/>
  <c r="C1500" i="7"/>
  <c r="C1503" i="7"/>
  <c r="C1506" i="7"/>
  <c r="C1509" i="7"/>
  <c r="C1510" i="7"/>
  <c r="C1511" i="7"/>
  <c r="C1513" i="7"/>
  <c r="C1514" i="7"/>
  <c r="C1515" i="7"/>
  <c r="C1517" i="7"/>
  <c r="C1519" i="7"/>
  <c r="C1521" i="7"/>
  <c r="C1522" i="7"/>
  <c r="C1530" i="7"/>
  <c r="C1531" i="7"/>
  <c r="C1533" i="7"/>
  <c r="C1535" i="7"/>
  <c r="C1536" i="7"/>
  <c r="C1538" i="7"/>
  <c r="C1542" i="7"/>
  <c r="C1551" i="7"/>
  <c r="C1558" i="7"/>
  <c r="C1560" i="7"/>
  <c r="C1561" i="7"/>
  <c r="C1562" i="7"/>
  <c r="C1565" i="7"/>
  <c r="C1568" i="7"/>
  <c r="C1571" i="7"/>
  <c r="C1573" i="7"/>
  <c r="C1575" i="7"/>
  <c r="C1576" i="7"/>
  <c r="C1579" i="7"/>
  <c r="C1581" i="7"/>
  <c r="C1592" i="7"/>
  <c r="C1594" i="7"/>
  <c r="C1596" i="7"/>
  <c r="C1602" i="7"/>
  <c r="C1606" i="7"/>
  <c r="C1608" i="7"/>
  <c r="C1610" i="7"/>
  <c r="C1612" i="7"/>
  <c r="C1614" i="7"/>
  <c r="C1615" i="7"/>
  <c r="C1618" i="7"/>
  <c r="C1619" i="7"/>
  <c r="C1620" i="7"/>
  <c r="C1621" i="7"/>
  <c r="C1634" i="7"/>
  <c r="C1636" i="7"/>
  <c r="C1642" i="7"/>
  <c r="C1643" i="7"/>
  <c r="C1644" i="7"/>
  <c r="C1648" i="7"/>
  <c r="C1651" i="7"/>
  <c r="C1652" i="7"/>
  <c r="C1654" i="7"/>
  <c r="C1657" i="7"/>
  <c r="C1660" i="7"/>
  <c r="C1661" i="7"/>
  <c r="C1663" i="7"/>
  <c r="C1665" i="7"/>
  <c r="C1668" i="7"/>
  <c r="C1673" i="7"/>
  <c r="C1675" i="7"/>
  <c r="C1676" i="7"/>
  <c r="C1678" i="7"/>
  <c r="C1680" i="7"/>
  <c r="C1682" i="7"/>
  <c r="C1684" i="7"/>
  <c r="C1687" i="7"/>
  <c r="C1692" i="7"/>
  <c r="C1693" i="7"/>
  <c r="C1702" i="7"/>
  <c r="C1703" i="7"/>
  <c r="C1708" i="7"/>
  <c r="C1713" i="7"/>
  <c r="C1715" i="7"/>
  <c r="C1716" i="7"/>
  <c r="C1719" i="7"/>
  <c r="C1720" i="7"/>
  <c r="C1724" i="7"/>
  <c r="C1727" i="7"/>
  <c r="C1732" i="7"/>
  <c r="C1735" i="7"/>
  <c r="C1738" i="7"/>
  <c r="C1741" i="7"/>
  <c r="C1745" i="7"/>
  <c r="C1748" i="7"/>
  <c r="C1752" i="7"/>
  <c r="C1754" i="7"/>
  <c r="C1755" i="7"/>
  <c r="C1766" i="7"/>
  <c r="C1767" i="7"/>
  <c r="C1769" i="7"/>
  <c r="C1777" i="7"/>
  <c r="C1787" i="7"/>
  <c r="C1788" i="7"/>
  <c r="C1792" i="7"/>
  <c r="C1795" i="7"/>
  <c r="C1798" i="7"/>
  <c r="C1799" i="7"/>
  <c r="C1800" i="7"/>
  <c r="C1802" i="7"/>
  <c r="C1803" i="7"/>
  <c r="C1808" i="7"/>
  <c r="C1809" i="7"/>
  <c r="C1810" i="7"/>
  <c r="C1817" i="7"/>
  <c r="C1822" i="7"/>
  <c r="C1823" i="7"/>
  <c r="C1824" i="7"/>
  <c r="C1827" i="7"/>
  <c r="C1828" i="7"/>
  <c r="C1835" i="7"/>
  <c r="C1841" i="7"/>
  <c r="C1842" i="7"/>
  <c r="C1844" i="7"/>
  <c r="C1846" i="7"/>
  <c r="C1852" i="7"/>
  <c r="C1853" i="7"/>
  <c r="C1854" i="7"/>
  <c r="C1856" i="7"/>
  <c r="C1857" i="7"/>
  <c r="C1860" i="7"/>
  <c r="C1874" i="7"/>
  <c r="C1876" i="7"/>
  <c r="C1878" i="7"/>
  <c r="C1879" i="7"/>
  <c r="C1881" i="7"/>
  <c r="C1887" i="7"/>
  <c r="C1891" i="7"/>
  <c r="C1894" i="7"/>
  <c r="C1897" i="7"/>
  <c r="C1898" i="7"/>
  <c r="C1901" i="7"/>
  <c r="C1906" i="7"/>
  <c r="C1908" i="7"/>
  <c r="C1911" i="7"/>
  <c r="C1913" i="7"/>
  <c r="C1914" i="7"/>
  <c r="C1915" i="7"/>
  <c r="C1916" i="7"/>
  <c r="C1918" i="7"/>
  <c r="C1919" i="7"/>
  <c r="C1921" i="7"/>
  <c r="C1922" i="7"/>
  <c r="C1926" i="7"/>
  <c r="C1934" i="7"/>
  <c r="C1935" i="7"/>
  <c r="C1948" i="7"/>
  <c r="C1949" i="7"/>
  <c r="C1955" i="7"/>
  <c r="C1956" i="7"/>
  <c r="C1957" i="7"/>
  <c r="C1959" i="7"/>
  <c r="C1960" i="7"/>
  <c r="C1962" i="7"/>
  <c r="C1970" i="7"/>
  <c r="C1973" i="7"/>
  <c r="C1977" i="7"/>
  <c r="C1978" i="7"/>
  <c r="C1979" i="7"/>
  <c r="C1982" i="7"/>
  <c r="C1985" i="7"/>
  <c r="C1989" i="7"/>
  <c r="C1993" i="7"/>
  <c r="C1995" i="7"/>
  <c r="C1996" i="7"/>
  <c r="C1997" i="7"/>
  <c r="C2001" i="7"/>
  <c r="C2002" i="7"/>
  <c r="C2008" i="7"/>
  <c r="C2010" i="7"/>
  <c r="C2011" i="7"/>
  <c r="C2012" i="7"/>
  <c r="C2014" i="7"/>
  <c r="C2015" i="7"/>
  <c r="C2032" i="7"/>
  <c r="C2035" i="7"/>
  <c r="C2039" i="7"/>
  <c r="C2041" i="7"/>
  <c r="C2045" i="7"/>
  <c r="C2046" i="7"/>
  <c r="C2048" i="7"/>
  <c r="C2050" i="7"/>
  <c r="C2053" i="7"/>
  <c r="C2055" i="7"/>
  <c r="C2060" i="7"/>
  <c r="C2067" i="7"/>
  <c r="C2069" i="7"/>
  <c r="C2071" i="7"/>
  <c r="C2073" i="7"/>
  <c r="C2078" i="7"/>
  <c r="C2083" i="7"/>
  <c r="C2087" i="7"/>
  <c r="C2088" i="7"/>
  <c r="C2090" i="7"/>
  <c r="C2091" i="7"/>
  <c r="C2092" i="7"/>
  <c r="C2097" i="7"/>
  <c r="C2100" i="7"/>
  <c r="C2103" i="7"/>
  <c r="C2104" i="7"/>
  <c r="C2105" i="7"/>
  <c r="C2106" i="7"/>
  <c r="C2116" i="7"/>
  <c r="C2121" i="7"/>
  <c r="C2125" i="7"/>
  <c r="C2131" i="7"/>
  <c r="C2135" i="7"/>
  <c r="C2139" i="7"/>
  <c r="C2140" i="7"/>
  <c r="C2142" i="7"/>
  <c r="C2147" i="7"/>
  <c r="C2150" i="7"/>
  <c r="C2153" i="7"/>
  <c r="C2156" i="7"/>
  <c r="C2158" i="7"/>
  <c r="C2161" i="7"/>
  <c r="C2162" i="7"/>
  <c r="C2164" i="7"/>
  <c r="C2169" i="7"/>
  <c r="C2170" i="7"/>
  <c r="C2171" i="7"/>
  <c r="C2176" i="7"/>
  <c r="C2180" i="7"/>
  <c r="C2183" i="7"/>
  <c r="C2186" i="7"/>
  <c r="C2192" i="7"/>
  <c r="C2194" i="7"/>
  <c r="C2202" i="7"/>
  <c r="C2203" i="7"/>
  <c r="C2205" i="7"/>
  <c r="C2206" i="7"/>
  <c r="C2207" i="7"/>
  <c r="C2208" i="7"/>
  <c r="C2211" i="7"/>
  <c r="C2213" i="7"/>
  <c r="C2218" i="7"/>
  <c r="C2219" i="7"/>
  <c r="C2225" i="7"/>
  <c r="C2227" i="7"/>
  <c r="C2230" i="7"/>
  <c r="C2233" i="7"/>
  <c r="C2241" i="7"/>
  <c r="C2246" i="7"/>
  <c r="C2248" i="7"/>
  <c r="C2249" i="7"/>
  <c r="C2264" i="7"/>
  <c r="C2269" i="7"/>
  <c r="C2274" i="7"/>
  <c r="C2276" i="7"/>
  <c r="C2291" i="7"/>
  <c r="C2292" i="7"/>
  <c r="C2293" i="7"/>
  <c r="C2295" i="7"/>
  <c r="C2297" i="7"/>
  <c r="C2299" i="7"/>
  <c r="C2302" i="7"/>
  <c r="C2303" i="7"/>
  <c r="C2304" i="7"/>
  <c r="C2306" i="7"/>
  <c r="C2313" i="7"/>
  <c r="C2315" i="7"/>
  <c r="C2316" i="7"/>
  <c r="C2319" i="7"/>
  <c r="C2321" i="7"/>
  <c r="C2325" i="7"/>
  <c r="C2326" i="7"/>
  <c r="C2327" i="7"/>
  <c r="C2328" i="7"/>
  <c r="C2329" i="7"/>
  <c r="C2330" i="7"/>
  <c r="C2331" i="7"/>
  <c r="C2339" i="7"/>
  <c r="C2344" i="7"/>
  <c r="C2347" i="7"/>
  <c r="C2348" i="7"/>
  <c r="C2349" i="7"/>
  <c r="C2351" i="7"/>
  <c r="C2354" i="7"/>
  <c r="C2355" i="7"/>
  <c r="C2358" i="7"/>
  <c r="C2359" i="7"/>
  <c r="C2360" i="7"/>
  <c r="C2361" i="7"/>
  <c r="C2364" i="7"/>
  <c r="C2366" i="7"/>
  <c r="C2369" i="7"/>
  <c r="C2372" i="7"/>
  <c r="C2375" i="7"/>
  <c r="C2379" i="7"/>
  <c r="C2380" i="7"/>
  <c r="C2383" i="7"/>
  <c r="C2386" i="7"/>
  <c r="C2387" i="7"/>
  <c r="C2388" i="7"/>
  <c r="C2389" i="7"/>
  <c r="C2391" i="7"/>
  <c r="C2396" i="7"/>
  <c r="C2400" i="7"/>
  <c r="C2402" i="7"/>
  <c r="C2405" i="7"/>
  <c r="C2412" i="7"/>
  <c r="C2414" i="7"/>
  <c r="C2415" i="7"/>
  <c r="C2416" i="7"/>
  <c r="C2417" i="7"/>
  <c r="C2419" i="7"/>
  <c r="C2421" i="7"/>
  <c r="C2425" i="7"/>
  <c r="C2433" i="7"/>
  <c r="C2436" i="7"/>
  <c r="C2438" i="7"/>
  <c r="C2443" i="7"/>
  <c r="C2446" i="7"/>
  <c r="C2450" i="7"/>
  <c r="C2453" i="7"/>
  <c r="C2455" i="7"/>
  <c r="C2457" i="7"/>
  <c r="C2458" i="7"/>
  <c r="C2460" i="7"/>
  <c r="C2461" i="7"/>
  <c r="C2462" i="7"/>
  <c r="C2463" i="7"/>
  <c r="C2472" i="7"/>
  <c r="C2474" i="7"/>
  <c r="C2482" i="7"/>
  <c r="C2484" i="7"/>
  <c r="C2485" i="7"/>
  <c r="C2495" i="7"/>
  <c r="C2497" i="7"/>
  <c r="C2498" i="7"/>
  <c r="C2499" i="7"/>
  <c r="C2501" i="7"/>
  <c r="C2504" i="7"/>
  <c r="C2506" i="7"/>
  <c r="C2516" i="7"/>
  <c r="C2519" i="7"/>
  <c r="C2522" i="7"/>
  <c r="C2523" i="7"/>
  <c r="C2529" i="7"/>
  <c r="C2531" i="7"/>
  <c r="C2533" i="7"/>
  <c r="C2534" i="7"/>
  <c r="C2538" i="7"/>
  <c r="C2540" i="7"/>
  <c r="C2541" i="7"/>
  <c r="C2542" i="7"/>
  <c r="C2547" i="7"/>
  <c r="C2549" i="7"/>
  <c r="C2550" i="7"/>
  <c r="C2551" i="7"/>
  <c r="C2553" i="7"/>
  <c r="C2554" i="7"/>
  <c r="C2557" i="7"/>
  <c r="C2560" i="7"/>
  <c r="C2562" i="7"/>
  <c r="C2563" i="7"/>
  <c r="C2566" i="7"/>
  <c r="C2567" i="7"/>
  <c r="C2574" i="7"/>
  <c r="C2576" i="7"/>
  <c r="C2577" i="7"/>
  <c r="C2579" i="7"/>
  <c r="C2595" i="7"/>
  <c r="C2605" i="7"/>
  <c r="C2607" i="7"/>
  <c r="C2611" i="7"/>
  <c r="C2615" i="7"/>
  <c r="C2619" i="7"/>
  <c r="C2621" i="7"/>
  <c r="C2625" i="7"/>
  <c r="C2626" i="7"/>
  <c r="C2635" i="7"/>
  <c r="C2641" i="7"/>
  <c r="C2644" i="7"/>
  <c r="C2650" i="7"/>
  <c r="C2651" i="7"/>
  <c r="C2654" i="7"/>
  <c r="C2660" i="7"/>
  <c r="C2661" i="7"/>
  <c r="C2670" i="7"/>
  <c r="C2672" i="7"/>
  <c r="C2673" i="7"/>
  <c r="C2681" i="7"/>
  <c r="C2683" i="7"/>
  <c r="C2686" i="7"/>
  <c r="C2687" i="7"/>
  <c r="C2688" i="7"/>
  <c r="C2689" i="7"/>
  <c r="C2693" i="7"/>
  <c r="C2696" i="7"/>
  <c r="C2698" i="7"/>
  <c r="C2699" i="7"/>
  <c r="C2701" i="7"/>
  <c r="C2703" i="7"/>
  <c r="C2704" i="7"/>
  <c r="C2705" i="7"/>
  <c r="C2707" i="7"/>
  <c r="C2711" i="7"/>
  <c r="C2713" i="7"/>
  <c r="C2718" i="7"/>
  <c r="C2720" i="7"/>
  <c r="C2729" i="7"/>
  <c r="C2737" i="7"/>
  <c r="C2739" i="7"/>
  <c r="C2747" i="7"/>
  <c r="C2748" i="7"/>
  <c r="C2749" i="7"/>
  <c r="C2750" i="7"/>
  <c r="C2751" i="7"/>
  <c r="C2758" i="7"/>
  <c r="C2769" i="7"/>
  <c r="C2771" i="7"/>
  <c r="C2772" i="7"/>
  <c r="C2773" i="7"/>
  <c r="C2774" i="7"/>
  <c r="C2775" i="7"/>
  <c r="C2780" i="7"/>
  <c r="C2782" i="7"/>
  <c r="C2783" i="7"/>
  <c r="C2785" i="7"/>
  <c r="C2788" i="7"/>
  <c r="C2792" i="7"/>
  <c r="C2801" i="7"/>
  <c r="C2802" i="7"/>
  <c r="C2806" i="7"/>
  <c r="C2810" i="7"/>
  <c r="C2827" i="7"/>
  <c r="C2828" i="7"/>
  <c r="C2829" i="7"/>
  <c r="C2830" i="7"/>
  <c r="C2832" i="7"/>
  <c r="C2835" i="7"/>
  <c r="C2836" i="7"/>
  <c r="C2837" i="7"/>
  <c r="C2839" i="7"/>
  <c r="C2843" i="7"/>
  <c r="C2854" i="7"/>
  <c r="C2855" i="7"/>
  <c r="C2858" i="7"/>
  <c r="C2859" i="7"/>
  <c r="C2864" i="7"/>
  <c r="C2868" i="7"/>
  <c r="C2869" i="7"/>
  <c r="C2870" i="7"/>
  <c r="C2871" i="7"/>
  <c r="C2876" i="7"/>
  <c r="C2882" i="7"/>
  <c r="C2887" i="7"/>
  <c r="C2889" i="7"/>
  <c r="C2891" i="7"/>
  <c r="C2892" i="7"/>
  <c r="C2895" i="7"/>
  <c r="C2899" i="7"/>
  <c r="C2902" i="7"/>
  <c r="C2908" i="7"/>
  <c r="C2914" i="7"/>
  <c r="C2926" i="7"/>
  <c r="C2927" i="7"/>
  <c r="C2929" i="7"/>
  <c r="C2932" i="7"/>
  <c r="C2941" i="7"/>
  <c r="C2944" i="7"/>
  <c r="C2956" i="7"/>
  <c r="C2961" i="7"/>
  <c r="C2970" i="7"/>
  <c r="C2972" i="7"/>
  <c r="C2973" i="7"/>
  <c r="C2974" i="7"/>
  <c r="C2975" i="7"/>
  <c r="C2976" i="7"/>
  <c r="C2982" i="7"/>
  <c r="C2984" i="7"/>
  <c r="C2985" i="7"/>
  <c r="C2986" i="7"/>
  <c r="C2990" i="7"/>
  <c r="C2992" i="7"/>
  <c r="C2993" i="7"/>
  <c r="C2999" i="7"/>
  <c r="C3002" i="7"/>
  <c r="C3003" i="7"/>
  <c r="C3008" i="7"/>
  <c r="C3011" i="7"/>
  <c r="C3016" i="7"/>
  <c r="C3025" i="7"/>
  <c r="C3028" i="7"/>
  <c r="C3030" i="7"/>
  <c r="C3031" i="7"/>
  <c r="C3036" i="7"/>
  <c r="C3039" i="7"/>
  <c r="C3042" i="7"/>
  <c r="C3048" i="7"/>
  <c r="C3049" i="7"/>
  <c r="C3050" i="7"/>
  <c r="C3052" i="7"/>
  <c r="C3054" i="7"/>
  <c r="C3058" i="7"/>
  <c r="C3061" i="7"/>
  <c r="C3068" i="7"/>
  <c r="C3069" i="7"/>
  <c r="C3074" i="7"/>
  <c r="C3079" i="7"/>
  <c r="C3081" i="7"/>
  <c r="C3084" i="7"/>
  <c r="C3087" i="7"/>
  <c r="C3096" i="7"/>
  <c r="C3102" i="7"/>
  <c r="C3107" i="7"/>
  <c r="C3109" i="7"/>
  <c r="C3111" i="7"/>
  <c r="C3113" i="7"/>
  <c r="C3114" i="7"/>
  <c r="C3115" i="7"/>
  <c r="C3119" i="7"/>
  <c r="C3120" i="7"/>
  <c r="C3121" i="7"/>
  <c r="C3127" i="7"/>
  <c r="C3129" i="7"/>
  <c r="C3137" i="7"/>
  <c r="C3139" i="7"/>
  <c r="C3140" i="7"/>
  <c r="C3143" i="7"/>
  <c r="C3144" i="7"/>
  <c r="C3147" i="7"/>
  <c r="C3148" i="7"/>
  <c r="C3149" i="7"/>
  <c r="C3152" i="7"/>
  <c r="C3159" i="7"/>
  <c r="C3161" i="7"/>
  <c r="C3165" i="7"/>
  <c r="C3166" i="7"/>
  <c r="C3167" i="7"/>
  <c r="C3171" i="7"/>
  <c r="C3172" i="7"/>
  <c r="C3174" i="7"/>
  <c r="C3175" i="7"/>
  <c r="C3176" i="7"/>
  <c r="C3180" i="7"/>
  <c r="C3181" i="7"/>
  <c r="C3182" i="7"/>
  <c r="C3184" i="7"/>
  <c r="C3185" i="7"/>
  <c r="C3188" i="7"/>
  <c r="C3189" i="7"/>
  <c r="C3193" i="7"/>
  <c r="C3195" i="7"/>
  <c r="C3201" i="7"/>
  <c r="C3205" i="7"/>
  <c r="C3206" i="7"/>
  <c r="C3207" i="7"/>
  <c r="C3209" i="7"/>
  <c r="C3210" i="7"/>
  <c r="C3211" i="7"/>
  <c r="C3216" i="7"/>
  <c r="C3217" i="7"/>
  <c r="C3223" i="7"/>
  <c r="C3229" i="7"/>
  <c r="C3230" i="7"/>
  <c r="C3231" i="7"/>
  <c r="C3232" i="7"/>
  <c r="C3242" i="7"/>
  <c r="C3243" i="7"/>
  <c r="C3246" i="7"/>
  <c r="C3256" i="7"/>
  <c r="C3259" i="7"/>
  <c r="C3263" i="7"/>
  <c r="C3266" i="7"/>
  <c r="C3268" i="7"/>
  <c r="C3270" i="7"/>
  <c r="C3271" i="7"/>
  <c r="C3276" i="7"/>
  <c r="C3277" i="7"/>
  <c r="C3284" i="7"/>
  <c r="C3289" i="7"/>
  <c r="C3294" i="7"/>
  <c r="C3297" i="7"/>
  <c r="C3300" i="7"/>
  <c r="C3303" i="7"/>
  <c r="C3305" i="7"/>
  <c r="C3308" i="7"/>
  <c r="C3311" i="7"/>
  <c r="C3313" i="7"/>
  <c r="C3315" i="7"/>
  <c r="C3320" i="7"/>
  <c r="C3325" i="7"/>
  <c r="C3326" i="7"/>
  <c r="C3330" i="7"/>
  <c r="C3334" i="7"/>
  <c r="C3336" i="7"/>
  <c r="C3337" i="7"/>
  <c r="C3340" i="7"/>
  <c r="C3341" i="7"/>
  <c r="C3345" i="7"/>
  <c r="C3346" i="7"/>
  <c r="C3350" i="7"/>
  <c r="C3354" i="7"/>
  <c r="C3357" i="7"/>
  <c r="C3360" i="7"/>
  <c r="C3012" i="7"/>
  <c r="C3366" i="7"/>
  <c r="C3372" i="7"/>
  <c r="C3374" i="7"/>
  <c r="C3379" i="7"/>
  <c r="C3380" i="7"/>
  <c r="C3382" i="7"/>
  <c r="C3389" i="7"/>
  <c r="C3391" i="7"/>
  <c r="C3392" i="7"/>
  <c r="C3394" i="7"/>
  <c r="C3397" i="7"/>
  <c r="C3399" i="7"/>
  <c r="C3400" i="7"/>
  <c r="C3403" i="7"/>
  <c r="C3404" i="7"/>
  <c r="C3405" i="7"/>
  <c r="C3409" i="7"/>
  <c r="C3420" i="7"/>
  <c r="C3426" i="7"/>
  <c r="C3428" i="7"/>
  <c r="C3430" i="7"/>
  <c r="C3432" i="7"/>
  <c r="C3435" i="7"/>
  <c r="C3437" i="7"/>
  <c r="C3438" i="7"/>
  <c r="C3439" i="7"/>
  <c r="C3441" i="7"/>
  <c r="C3444" i="7"/>
  <c r="C3446" i="7"/>
  <c r="C3448" i="7"/>
  <c r="C3449" i="7"/>
  <c r="C3457" i="7"/>
  <c r="C3461" i="7"/>
  <c r="C3462" i="7"/>
  <c r="C3464" i="7"/>
  <c r="C3466" i="7"/>
  <c r="C3477" i="7"/>
  <c r="C3480" i="7"/>
  <c r="C3482" i="7"/>
  <c r="C3489" i="7"/>
  <c r="C3493" i="7"/>
  <c r="C3496" i="7"/>
  <c r="C3501" i="7"/>
  <c r="C3503" i="7"/>
  <c r="C3505" i="7"/>
  <c r="C3506" i="7"/>
  <c r="C3511" i="7"/>
  <c r="C3513" i="7"/>
  <c r="C3514" i="7"/>
  <c r="C3515" i="7"/>
  <c r="C3519" i="7"/>
  <c r="C3523" i="7"/>
  <c r="C3527" i="7"/>
  <c r="C3528" i="7"/>
  <c r="C3530" i="7"/>
  <c r="C3533" i="7"/>
  <c r="C3537" i="7"/>
  <c r="C3538" i="7"/>
  <c r="C3542" i="7"/>
  <c r="C3543" i="7"/>
  <c r="C3561" i="7"/>
  <c r="C3564" i="7"/>
  <c r="C3566" i="7"/>
  <c r="C3567" i="7"/>
  <c r="C3570" i="7"/>
  <c r="C3578" i="7"/>
  <c r="C3580" i="7"/>
  <c r="C3582" i="7"/>
  <c r="C3583" i="7"/>
  <c r="C3584" i="7"/>
  <c r="C3585" i="7"/>
  <c r="C3589" i="7"/>
  <c r="C3594" i="7"/>
  <c r="C3596" i="7"/>
  <c r="C3597" i="7"/>
  <c r="C3603" i="7"/>
  <c r="C3604" i="7"/>
  <c r="C3605" i="7"/>
  <c r="C3610" i="7"/>
  <c r="C3613" i="7"/>
  <c r="C3614" i="7"/>
  <c r="C3617" i="7"/>
  <c r="C3618" i="7"/>
  <c r="C3619" i="7"/>
  <c r="C3627" i="7"/>
  <c r="C3635" i="7"/>
  <c r="C3641" i="7"/>
  <c r="C3644" i="7"/>
  <c r="C3651" i="7"/>
  <c r="C3655" i="7"/>
  <c r="C3656" i="7"/>
  <c r="C3657" i="7"/>
  <c r="C3662" i="7"/>
  <c r="C3665" i="7"/>
  <c r="C3667" i="7"/>
  <c r="C3672" i="7"/>
  <c r="C3674" i="7"/>
  <c r="C3675" i="7"/>
  <c r="C3679" i="7"/>
  <c r="C3681" i="7"/>
  <c r="C3682" i="7"/>
  <c r="C3683" i="7"/>
  <c r="C3694" i="7"/>
  <c r="C3701" i="7"/>
  <c r="C3706" i="7"/>
  <c r="C3707" i="7"/>
  <c r="C3708" i="7"/>
  <c r="C3712" i="7"/>
  <c r="C3716" i="7"/>
  <c r="C3719" i="7"/>
  <c r="C3722" i="7"/>
  <c r="C3729" i="7"/>
  <c r="C3731" i="7"/>
  <c r="C3738" i="7"/>
  <c r="C3740" i="7"/>
  <c r="C3742" i="7"/>
  <c r="C3751" i="7"/>
  <c r="C3754" i="7"/>
  <c r="C3757" i="7"/>
  <c r="C3758" i="7"/>
  <c r="C3759" i="7"/>
  <c r="C3760" i="7"/>
  <c r="C3773" i="7"/>
  <c r="C3774" i="7"/>
  <c r="C3781" i="7"/>
  <c r="C3782" i="7"/>
  <c r="C3785" i="7"/>
  <c r="C3789" i="7"/>
  <c r="C3791" i="7"/>
  <c r="C3792" i="7"/>
  <c r="C3794" i="7"/>
  <c r="C255" i="7"/>
  <c r="C456" i="7"/>
  <c r="C1387" i="7"/>
  <c r="C1532" i="7"/>
  <c r="C2715" i="7"/>
  <c r="C3070" i="7"/>
  <c r="C3255" i="7"/>
  <c r="C1705" i="7"/>
  <c r="C3169" i="7"/>
  <c r="C3168" i="7"/>
  <c r="C2508" i="7"/>
  <c r="C3283" i="7"/>
  <c r="C459" i="7"/>
  <c r="C1385" i="7"/>
  <c r="C2108" i="7"/>
  <c r="C2113" i="7"/>
  <c r="C2667" i="7"/>
  <c r="C2709" i="7"/>
  <c r="C2726" i="7"/>
  <c r="C3478" i="7"/>
  <c r="C3695" i="7"/>
  <c r="C3696" i="7"/>
  <c r="C736" i="7"/>
  <c r="C3467" i="7"/>
  <c r="C861" i="7"/>
  <c r="C3032" i="7"/>
  <c r="C957" i="7"/>
  <c r="C56" i="7"/>
  <c r="C769" i="7"/>
  <c r="C1593" i="7"/>
  <c r="C2149" i="7"/>
  <c r="C2517" i="7"/>
  <c r="C2960" i="7"/>
  <c r="C1986" i="7"/>
  <c r="C2267" i="7"/>
  <c r="C2655" i="7"/>
  <c r="C1086" i="7"/>
  <c r="C1200" i="7"/>
  <c r="C1563" i="7"/>
  <c r="C3279" i="7"/>
  <c r="C2009" i="7"/>
  <c r="C3458" i="7"/>
  <c r="C691" i="7"/>
  <c r="C1892" i="7"/>
  <c r="C2159" i="7"/>
  <c r="C2755" i="7"/>
  <c r="C2953" i="7"/>
  <c r="C760" i="7"/>
  <c r="C2294" i="7"/>
  <c r="C2599" i="7"/>
  <c r="C413" i="7"/>
  <c r="C899" i="7"/>
  <c r="C2118" i="7"/>
  <c r="C1025" i="7"/>
  <c r="C1414" i="7"/>
  <c r="C904" i="7"/>
  <c r="C1972" i="7"/>
  <c r="C539" i="7"/>
  <c r="C1119" i="7"/>
  <c r="C1214" i="7"/>
  <c r="C2981" i="7"/>
  <c r="C3194" i="7"/>
  <c r="C1899" i="7"/>
  <c r="C138" i="7"/>
  <c r="C1255" i="7"/>
  <c r="C3512" i="7"/>
  <c r="C610" i="7"/>
  <c r="C2323" i="7"/>
  <c r="C701" i="7"/>
  <c r="C2061" i="7"/>
  <c r="C2215" i="7"/>
  <c r="C964" i="7"/>
  <c r="C2342" i="7"/>
  <c r="C1032" i="7"/>
  <c r="C1953" i="7"/>
  <c r="C2133" i="7"/>
  <c r="C3117" i="7"/>
  <c r="C2979" i="7"/>
  <c r="C1150" i="7"/>
  <c r="C617" i="7"/>
  <c r="C269" i="7"/>
  <c r="C3215" i="7"/>
  <c r="C833" i="7"/>
  <c r="C3813" i="7"/>
  <c r="C3814" i="7"/>
  <c r="C3810" i="7"/>
  <c r="C3494" i="7"/>
  <c r="C3840" i="7"/>
  <c r="C3841" i="7"/>
  <c r="C3687" i="7"/>
  <c r="C3630" i="7"/>
  <c r="C3801" i="7"/>
  <c r="C3779" i="7"/>
  <c r="C3766" i="7"/>
  <c r="C3507" i="7"/>
  <c r="C295" i="7"/>
  <c r="C1830" i="7"/>
  <c r="C451" i="7"/>
  <c r="C37" i="7"/>
  <c r="C896" i="7"/>
  <c r="C1239" i="7"/>
  <c r="C864" i="7"/>
  <c r="C3889" i="7"/>
  <c r="C2242" i="7"/>
  <c r="C3795" i="7"/>
  <c r="C2318" i="7"/>
  <c r="C2770" i="7"/>
  <c r="C3241" i="7"/>
  <c r="C148" i="7"/>
  <c r="C3637" i="7"/>
  <c r="C3955" i="7"/>
  <c r="C1053" i="7"/>
  <c r="C3743" i="7"/>
  <c r="C519" i="7"/>
  <c r="C58" i="7"/>
  <c r="C248" i="7"/>
  <c r="C3626" i="7"/>
  <c r="C3646" i="7"/>
  <c r="C718" i="7"/>
  <c r="C719" i="7"/>
  <c r="C446" i="7"/>
  <c r="C266" i="7"/>
  <c r="C1772" i="7"/>
  <c r="C600" i="7"/>
  <c r="C307" i="7"/>
  <c r="C767" i="7"/>
  <c r="C407" i="7"/>
  <c r="C938" i="7"/>
  <c r="C733" i="7"/>
  <c r="C82" i="7"/>
  <c r="C163" i="7"/>
  <c r="C3365" i="7"/>
  <c r="C3356" i="7"/>
  <c r="C3163" i="7"/>
  <c r="C3118" i="7"/>
  <c r="C1092" i="7"/>
  <c r="C711" i="7"/>
  <c r="C511" i="7"/>
  <c r="C121" i="7"/>
  <c r="C3310" i="7"/>
  <c r="C3291" i="7"/>
  <c r="C1674" i="7"/>
  <c r="C602" i="7"/>
  <c r="C508" i="7"/>
  <c r="C3924" i="7"/>
  <c r="C2753" i="7"/>
  <c r="C1078" i="7"/>
  <c r="C368" i="7"/>
  <c r="C846" i="7"/>
  <c r="C643" i="7"/>
  <c r="C435" i="7"/>
  <c r="C3724" i="7"/>
  <c r="C3670" i="7"/>
  <c r="C3262" i="7"/>
  <c r="C1235" i="7"/>
  <c r="C3574" i="7"/>
  <c r="C1260" i="7"/>
  <c r="C1104" i="7"/>
  <c r="C732" i="7"/>
  <c r="C448" i="7"/>
  <c r="C2178" i="7"/>
  <c r="C3692" i="7"/>
  <c r="C440" i="7"/>
  <c r="C1495" i="7"/>
  <c r="C3292" i="7"/>
  <c r="C791" i="7"/>
  <c r="C553" i="7"/>
  <c r="C70" i="7"/>
  <c r="C2117" i="7"/>
  <c r="C2528" i="7"/>
  <c r="C145" i="7"/>
  <c r="C3744" i="7"/>
  <c r="C3275" i="7"/>
  <c r="C3233" i="7"/>
  <c r="C1958" i="7"/>
  <c r="C1821" i="7"/>
  <c r="C1323" i="7"/>
  <c r="C748" i="7"/>
  <c r="C672" i="7"/>
  <c r="C614" i="7"/>
  <c r="C438" i="7"/>
  <c r="C351" i="7"/>
  <c r="C326" i="7"/>
  <c r="C78" i="7"/>
  <c r="C3922" i="7"/>
  <c r="C3579" i="7"/>
  <c r="C2145" i="7"/>
  <c r="C3417" i="7"/>
  <c r="C3274" i="7"/>
  <c r="C725" i="7"/>
  <c r="C3885" i="7"/>
  <c r="C3929" i="7"/>
  <c r="C23" i="7"/>
  <c r="C35" i="7"/>
  <c r="C3328" i="7"/>
  <c r="C1316" i="7"/>
  <c r="C1152" i="7"/>
  <c r="C731" i="7"/>
  <c r="C601" i="7"/>
  <c r="C447" i="7"/>
  <c r="C3959" i="7"/>
  <c r="C191" i="7"/>
  <c r="C1011" i="7"/>
  <c r="C488" i="7"/>
  <c r="C3398" i="7"/>
  <c r="C616" i="7"/>
  <c r="C3921" i="7"/>
  <c r="C1210" i="7"/>
  <c r="C513" i="7"/>
  <c r="C3898" i="7"/>
  <c r="C49" i="7"/>
  <c r="C2439" i="7"/>
  <c r="C3253" i="7"/>
  <c r="C2695" i="7"/>
  <c r="C531" i="7"/>
  <c r="C3077" i="7"/>
  <c r="C1217" i="7"/>
  <c r="C671" i="7"/>
  <c r="C436" i="7"/>
  <c r="C1309" i="7"/>
  <c r="C1088" i="7"/>
  <c r="C257" i="7"/>
  <c r="C1591" i="7"/>
  <c r="C2716" i="7"/>
  <c r="C3847" i="7"/>
  <c r="C3416" i="7"/>
  <c r="C3347" i="7"/>
  <c r="C1859" i="7"/>
  <c r="C558" i="7"/>
  <c r="C551" i="7"/>
  <c r="C495" i="7"/>
  <c r="C350" i="7"/>
  <c r="C75" i="7"/>
  <c r="C2209" i="7"/>
  <c r="C3780" i="7"/>
  <c r="C788" i="7"/>
  <c r="C3803" i="7"/>
  <c r="C3819" i="7"/>
  <c r="C38" i="7"/>
  <c r="C80" i="7"/>
  <c r="C3755" i="7"/>
  <c r="C3624" i="7"/>
  <c r="C3663" i="7"/>
  <c r="C2738" i="7"/>
  <c r="C2441" i="7"/>
  <c r="C1770" i="7"/>
  <c r="C1733" i="7"/>
  <c r="C1444" i="7"/>
  <c r="C1348" i="7"/>
  <c r="C1341" i="7"/>
  <c r="C1321" i="7"/>
  <c r="C1312" i="7"/>
  <c r="C1213" i="7"/>
  <c r="C1204" i="7"/>
  <c r="C1016" i="7"/>
  <c r="C908" i="7"/>
  <c r="C642" i="7"/>
  <c r="C620" i="7"/>
  <c r="C603" i="7"/>
  <c r="C598" i="7"/>
  <c r="C445" i="7"/>
  <c r="C439" i="7"/>
  <c r="C2200" i="7"/>
  <c r="C3923" i="7"/>
  <c r="C3823" i="7"/>
  <c r="C3830" i="7"/>
  <c r="C1580" i="7"/>
  <c r="C1406" i="7"/>
  <c r="C3452" i="7"/>
  <c r="C3411" i="7"/>
  <c r="C3324" i="7"/>
  <c r="C3199" i="7"/>
  <c r="C2791" i="7"/>
  <c r="C1807" i="7"/>
  <c r="C1082" i="7"/>
  <c r="C969" i="7"/>
  <c r="C935" i="7"/>
  <c r="C790" i="7"/>
  <c r="C714" i="7"/>
  <c r="C354" i="7"/>
  <c r="C313" i="7"/>
  <c r="C178" i="7"/>
  <c r="C114" i="7"/>
  <c r="C1944" i="7"/>
  <c r="C627" i="7"/>
  <c r="C810" i="7"/>
  <c r="C3804" i="7"/>
  <c r="C183" i="7"/>
  <c r="C3590" i="7"/>
  <c r="C905" i="7"/>
  <c r="C2081" i="7"/>
  <c r="C3787" i="7"/>
  <c r="C3721" i="7"/>
  <c r="C3652" i="7"/>
  <c r="C3643" i="7"/>
  <c r="C3520" i="7"/>
  <c r="C3244" i="7"/>
  <c r="C3040" i="7"/>
  <c r="C1357" i="7"/>
  <c r="C1167" i="7"/>
  <c r="C1100" i="7"/>
  <c r="C1075" i="7"/>
  <c r="C1783" i="7"/>
  <c r="C3629" i="7"/>
  <c r="C3322" i="7"/>
  <c r="C3285" i="7"/>
  <c r="C3186" i="7"/>
  <c r="C3157" i="7"/>
  <c r="C1547" i="7"/>
  <c r="C1046" i="7"/>
  <c r="C806" i="7"/>
  <c r="C795" i="7"/>
  <c r="C764" i="7"/>
  <c r="C752" i="7"/>
  <c r="C713" i="7"/>
  <c r="C353" i="7"/>
  <c r="C320" i="7"/>
  <c r="C270" i="7"/>
  <c r="C175" i="7"/>
  <c r="C2263" i="7"/>
  <c r="C1137" i="7"/>
  <c r="C3685" i="7"/>
  <c r="C1028" i="7"/>
  <c r="C2398" i="7"/>
  <c r="C3408" i="7"/>
  <c r="C2721" i="7"/>
  <c r="C1750" i="7"/>
  <c r="C3639" i="7"/>
  <c r="C3469" i="7"/>
  <c r="C3075" i="7"/>
  <c r="C3034" i="7"/>
  <c r="C2618" i="7"/>
  <c r="C2594" i="7"/>
  <c r="C2582" i="7"/>
  <c r="C2569" i="7"/>
  <c r="C2558" i="7"/>
  <c r="C2539" i="7"/>
  <c r="C2490" i="7"/>
  <c r="C2190" i="7"/>
  <c r="C2168" i="7"/>
  <c r="C1512" i="7"/>
  <c r="C1466" i="7"/>
  <c r="C1457" i="7"/>
  <c r="C1446" i="7"/>
  <c r="C1436" i="7"/>
  <c r="C1404" i="7"/>
  <c r="C1223" i="7"/>
  <c r="C1193" i="7"/>
  <c r="C888" i="7"/>
  <c r="C386" i="7"/>
  <c r="C3939" i="7"/>
  <c r="C2492" i="7"/>
  <c r="C3600" i="7"/>
  <c r="C3481" i="7"/>
  <c r="C3108" i="7"/>
  <c r="C3095" i="7"/>
  <c r="C3083" i="7"/>
  <c r="C2642" i="7"/>
  <c r="C1905" i="7"/>
  <c r="C1871" i="7"/>
  <c r="C1833" i="7"/>
  <c r="C1541" i="7"/>
  <c r="C1233" i="7"/>
  <c r="C1084" i="7"/>
  <c r="C954" i="7"/>
  <c r="C405" i="7"/>
  <c r="C1018" i="7"/>
  <c r="C3192" i="7"/>
  <c r="C2198" i="7"/>
  <c r="C2971" i="7"/>
  <c r="C2196" i="7"/>
  <c r="C3752" i="7"/>
  <c r="C3436" i="7"/>
  <c r="C3240" i="7"/>
  <c r="C3200" i="7"/>
  <c r="C2724" i="7"/>
  <c r="C2690" i="7"/>
  <c r="C2677" i="7"/>
  <c r="C2666" i="7"/>
  <c r="C2197" i="7"/>
  <c r="C1249" i="7"/>
  <c r="C962" i="7"/>
  <c r="C424" i="7"/>
  <c r="C12" i="7"/>
  <c r="C2727" i="7"/>
  <c r="C3764" i="7"/>
  <c r="C3510" i="7"/>
  <c r="C3370" i="7"/>
  <c r="C3258" i="7"/>
  <c r="C2763" i="7"/>
  <c r="C2239" i="7"/>
  <c r="C2049" i="7"/>
  <c r="C2023" i="7"/>
  <c r="C1999" i="7"/>
  <c r="C1987" i="7"/>
  <c r="C1942" i="7"/>
  <c r="C1932" i="7"/>
  <c r="C1264" i="7"/>
  <c r="C1257" i="7"/>
  <c r="C1091" i="7"/>
  <c r="C46" i="7"/>
  <c r="C22" i="7"/>
  <c r="C803" i="7"/>
  <c r="C3693" i="7"/>
  <c r="C3442" i="7"/>
  <c r="C2841" i="7"/>
  <c r="C2824" i="7"/>
  <c r="C2812" i="7"/>
  <c r="C2275" i="7"/>
  <c r="C2068" i="7"/>
  <c r="C2058" i="7"/>
  <c r="C1700" i="7"/>
  <c r="C1690" i="7"/>
  <c r="C1671" i="7"/>
  <c r="C1640" i="7"/>
  <c r="C1624" i="7"/>
  <c r="C1590" i="7"/>
  <c r="C1578" i="7"/>
  <c r="C1303" i="7"/>
  <c r="C1286" i="7"/>
  <c r="C695" i="7"/>
  <c r="C631" i="7"/>
  <c r="C534" i="7"/>
  <c r="C525" i="7"/>
  <c r="C73" i="7"/>
  <c r="C3575" i="7"/>
  <c r="C2572" i="7"/>
  <c r="C2465" i="7"/>
  <c r="C1831" i="7"/>
  <c r="C3548" i="7"/>
  <c r="C3376" i="7"/>
  <c r="C3351" i="7"/>
  <c r="C2301" i="7"/>
  <c r="C2289" i="7"/>
  <c r="C2079" i="7"/>
  <c r="C1731" i="7"/>
  <c r="C1337" i="7"/>
  <c r="C1120" i="7"/>
  <c r="C227" i="7"/>
  <c r="C123" i="7"/>
  <c r="C3818" i="7"/>
  <c r="C3588" i="7"/>
  <c r="C3509" i="7"/>
  <c r="C2013" i="7"/>
  <c r="C1893" i="7"/>
  <c r="C3720" i="7"/>
  <c r="C3704" i="7"/>
  <c r="C3632" i="7"/>
  <c r="C3226" i="7"/>
  <c r="C2930" i="7"/>
  <c r="C2921" i="7"/>
  <c r="C2874" i="7"/>
  <c r="C2862" i="7"/>
  <c r="C2849" i="7"/>
  <c r="C2437" i="7"/>
  <c r="C2357" i="7"/>
  <c r="C2346" i="7"/>
  <c r="C2332" i="7"/>
  <c r="C2322" i="7"/>
  <c r="C2098" i="7"/>
  <c r="C1775" i="7"/>
  <c r="C1374" i="7"/>
  <c r="C1365" i="7"/>
  <c r="C1166" i="7"/>
  <c r="C328" i="7"/>
  <c r="C32" i="7"/>
  <c r="C2664" i="7"/>
  <c r="C949" i="7"/>
  <c r="C3563" i="7"/>
  <c r="C3460" i="7"/>
  <c r="C3384" i="7"/>
  <c r="C3301" i="7"/>
  <c r="C2110" i="7"/>
  <c r="C2991" i="7"/>
  <c r="C2977" i="7"/>
  <c r="C2966" i="7"/>
  <c r="C2943" i="7"/>
  <c r="C2480" i="7"/>
  <c r="C2466" i="7"/>
  <c r="C2456" i="7"/>
  <c r="C2444" i="7"/>
  <c r="C2123" i="7"/>
  <c r="C1811" i="7"/>
  <c r="C1785" i="7"/>
  <c r="C1394" i="7"/>
  <c r="C1177" i="7"/>
  <c r="C1064" i="7"/>
  <c r="C1045" i="7"/>
  <c r="C848" i="7"/>
  <c r="C763" i="7"/>
  <c r="C751" i="7"/>
  <c r="C359" i="7"/>
  <c r="C343" i="7"/>
  <c r="C3728" i="7"/>
  <c r="C3808" i="7"/>
  <c r="C3377" i="7"/>
  <c r="C2502" i="7"/>
  <c r="C3468" i="7"/>
  <c r="C1022" i="7"/>
  <c r="C36" i="7"/>
  <c r="C3776" i="7"/>
  <c r="C3767" i="7"/>
  <c r="C3733" i="7"/>
  <c r="C3680" i="7"/>
  <c r="C3648" i="7"/>
  <c r="C3620" i="7"/>
  <c r="C3576" i="7"/>
  <c r="C3550" i="7"/>
  <c r="C3534" i="7"/>
  <c r="C3521" i="7"/>
  <c r="C3429" i="7"/>
  <c r="C3406" i="7"/>
  <c r="C3352" i="7"/>
  <c r="C3302" i="7"/>
  <c r="C3293" i="7"/>
  <c r="C3248" i="7"/>
  <c r="C3234" i="7"/>
  <c r="C3218" i="7"/>
  <c r="C3128" i="7"/>
  <c r="C3076" i="7"/>
  <c r="C3062" i="7"/>
  <c r="C2969" i="7"/>
  <c r="C2931" i="7"/>
  <c r="C2922" i="7"/>
  <c r="C2900" i="7"/>
  <c r="C2875" i="7"/>
  <c r="C2863" i="7"/>
  <c r="C2850" i="7"/>
  <c r="C2842" i="7"/>
  <c r="C2833" i="7"/>
  <c r="C2825" i="7"/>
  <c r="C2813" i="7"/>
  <c r="C2784" i="7"/>
  <c r="C2764" i="7"/>
  <c r="C2700" i="7"/>
  <c r="C2692" i="7"/>
  <c r="C2668" i="7"/>
  <c r="C2630" i="7"/>
  <c r="C2608" i="7"/>
  <c r="C2583" i="7"/>
  <c r="C2570" i="7"/>
  <c r="C2503" i="7"/>
  <c r="C2494" i="7"/>
  <c r="C2481" i="7"/>
  <c r="C2470" i="7"/>
  <c r="C2426" i="7"/>
  <c r="C2403" i="7"/>
  <c r="C2392" i="7"/>
  <c r="C2333" i="7"/>
  <c r="C2265" i="7"/>
  <c r="C2250" i="7"/>
  <c r="C2210" i="7"/>
  <c r="C2201" i="7"/>
  <c r="C2182" i="7"/>
  <c r="C2160" i="7"/>
  <c r="C2132" i="7"/>
  <c r="C2124" i="7"/>
  <c r="C2089" i="7"/>
  <c r="C2059" i="7"/>
  <c r="C2024" i="7"/>
  <c r="C1980" i="7"/>
  <c r="C1965" i="7"/>
  <c r="C1946" i="7"/>
  <c r="C1933" i="7"/>
  <c r="C1923" i="7"/>
  <c r="C1896" i="7"/>
  <c r="C1882" i="7"/>
  <c r="C1873" i="7"/>
  <c r="C1847" i="7"/>
  <c r="C1804" i="7"/>
  <c r="C1797" i="7"/>
  <c r="C1786" i="7"/>
  <c r="C1722" i="7"/>
  <c r="C1714" i="7"/>
  <c r="C1691" i="7"/>
  <c r="C1681" i="7"/>
  <c r="C1672" i="7"/>
  <c r="C1649" i="7"/>
  <c r="C1641" i="7"/>
  <c r="C1625" i="7"/>
  <c r="C1617" i="7"/>
  <c r="C1572" i="7"/>
  <c r="C1552" i="7"/>
  <c r="C1505" i="7"/>
  <c r="C1480" i="7"/>
  <c r="C1468" i="7"/>
  <c r="C1447" i="7"/>
  <c r="C1437" i="7"/>
  <c r="C1388" i="7"/>
  <c r="C1366" i="7"/>
  <c r="C1328" i="7"/>
  <c r="C1295" i="7"/>
  <c r="C1274" i="7"/>
  <c r="C1224" i="7"/>
  <c r="C1194" i="7"/>
  <c r="C1153" i="7"/>
  <c r="C1101" i="7"/>
  <c r="C1079" i="7"/>
  <c r="C1026" i="7"/>
  <c r="C1007" i="7"/>
  <c r="C963" i="7"/>
  <c r="C929" i="7"/>
  <c r="C911" i="7"/>
  <c r="C857" i="7"/>
  <c r="C684" i="7"/>
  <c r="C312" i="7"/>
  <c r="C299" i="7"/>
  <c r="C196" i="7"/>
  <c r="C133" i="7"/>
  <c r="C74" i="7"/>
  <c r="C1679" i="7"/>
  <c r="C1527" i="7"/>
  <c r="C3891" i="7"/>
  <c r="C3926" i="7"/>
  <c r="C30" i="7"/>
  <c r="C140" i="7"/>
  <c r="C4034" i="7"/>
  <c r="C2277" i="7"/>
  <c r="C3116" i="7"/>
  <c r="C1963" i="7"/>
  <c r="C587" i="7"/>
  <c r="C3649" i="7"/>
  <c r="C2026" i="7"/>
  <c r="C2933" i="7"/>
  <c r="C1796" i="7"/>
  <c r="C2556" i="7"/>
  <c r="C3471" i="7"/>
  <c r="C1739" i="7"/>
  <c r="C1688" i="7"/>
  <c r="C3761" i="7"/>
  <c r="C3730" i="7"/>
  <c r="C3702" i="7"/>
  <c r="C3677" i="7"/>
  <c r="C3638" i="7"/>
  <c r="C3628" i="7"/>
  <c r="C3562" i="7"/>
  <c r="C3546" i="7"/>
  <c r="C3532" i="7"/>
  <c r="C3459" i="7"/>
  <c r="C3396" i="7"/>
  <c r="C3383" i="7"/>
  <c r="C3375" i="7"/>
  <c r="C3369" i="7"/>
  <c r="C3361" i="7"/>
  <c r="C3344" i="7"/>
  <c r="C3332" i="7"/>
  <c r="C3319" i="7"/>
  <c r="C3282" i="7"/>
  <c r="C3257" i="7"/>
  <c r="C3245" i="7"/>
  <c r="C3238" i="7"/>
  <c r="C3225" i="7"/>
  <c r="C3191" i="7"/>
  <c r="C3125" i="7"/>
  <c r="C3094" i="7"/>
  <c r="C3082" i="7"/>
  <c r="C3047" i="7"/>
  <c r="C3033" i="7"/>
  <c r="C3000" i="7"/>
  <c r="C2963" i="7"/>
  <c r="C2920" i="7"/>
  <c r="C2898" i="7"/>
  <c r="C2885" i="7"/>
  <c r="C2873" i="7"/>
  <c r="C2847" i="7"/>
  <c r="C2831" i="7"/>
  <c r="C2822" i="7"/>
  <c r="C2811" i="7"/>
  <c r="C2800" i="7"/>
  <c r="C2723" i="7"/>
  <c r="C2706" i="7"/>
  <c r="C2676" i="7"/>
  <c r="C2665" i="7"/>
  <c r="C2617" i="7"/>
  <c r="C2606" i="7"/>
  <c r="C2592" i="7"/>
  <c r="C2581" i="7"/>
  <c r="C2568" i="7"/>
  <c r="C2548" i="7"/>
  <c r="C2500" i="7"/>
  <c r="C2488" i="7"/>
  <c r="C2476" i="7"/>
  <c r="C2464" i="7"/>
  <c r="C2401" i="7"/>
  <c r="C2376" i="7"/>
  <c r="C2365" i="7"/>
  <c r="C2345" i="7"/>
  <c r="C2312" i="7"/>
  <c r="C2286" i="7"/>
  <c r="C2261" i="7"/>
  <c r="C2237" i="7"/>
  <c r="C2224" i="7"/>
  <c r="C2217" i="7"/>
  <c r="C2195" i="7"/>
  <c r="C2189" i="7"/>
  <c r="C2177" i="7"/>
  <c r="C2167" i="7"/>
  <c r="C2130" i="7"/>
  <c r="C2057" i="7"/>
  <c r="C2022" i="7"/>
  <c r="C1998" i="7"/>
  <c r="C2056" i="7"/>
  <c r="C1961" i="7"/>
  <c r="C1954" i="7"/>
  <c r="C1941" i="7"/>
  <c r="C1931" i="7"/>
  <c r="C1904" i="7"/>
  <c r="C1870" i="7"/>
  <c r="C626" i="7"/>
  <c r="C1782" i="7"/>
  <c r="C1773" i="7"/>
  <c r="C1765" i="7"/>
  <c r="C1753" i="7"/>
  <c r="C1736" i="7"/>
  <c r="C164" i="7"/>
  <c r="C1709" i="7"/>
  <c r="C1698" i="7"/>
  <c r="C1689" i="7"/>
  <c r="C1670" i="7"/>
  <c r="C1658" i="7"/>
  <c r="C1647" i="7"/>
  <c r="C1639" i="7"/>
  <c r="C1623" i="7"/>
  <c r="C1601" i="7"/>
  <c r="C1589" i="7"/>
  <c r="C1577" i="7"/>
  <c r="C1570" i="7"/>
  <c r="C1550" i="7"/>
  <c r="C1540" i="7"/>
  <c r="C1520" i="7"/>
  <c r="C1501" i="7"/>
  <c r="C1476" i="7"/>
  <c r="C1465" i="7"/>
  <c r="C1344" i="7"/>
  <c r="C1335" i="7"/>
  <c r="C1293" i="7"/>
  <c r="C1270" i="7"/>
  <c r="C1263" i="7"/>
  <c r="C1256" i="7"/>
  <c r="C1232" i="7"/>
  <c r="C1222" i="7"/>
  <c r="C1192" i="7"/>
  <c r="C1141" i="7"/>
  <c r="C1116" i="7"/>
  <c r="C1105" i="7"/>
  <c r="C1090" i="7"/>
  <c r="C1083" i="7"/>
  <c r="C1071" i="7"/>
  <c r="C1044" i="7"/>
  <c r="C1034" i="7"/>
  <c r="C995" i="7"/>
  <c r="C961" i="7"/>
  <c r="C953" i="7"/>
  <c r="C937" i="7"/>
  <c r="C927" i="7"/>
  <c r="C920" i="7"/>
  <c r="C887" i="7"/>
  <c r="C854" i="7"/>
  <c r="C839" i="7"/>
  <c r="C825" i="7"/>
  <c r="C804" i="7"/>
  <c r="C784" i="7"/>
  <c r="C750" i="7"/>
  <c r="C720" i="7"/>
  <c r="C712" i="7"/>
  <c r="C577" i="7"/>
  <c r="C500" i="7"/>
  <c r="C471" i="7"/>
  <c r="C404" i="7"/>
  <c r="C395" i="7"/>
  <c r="C384" i="7"/>
  <c r="C327" i="7"/>
  <c r="C126" i="7"/>
  <c r="C83" i="7"/>
  <c r="C2340" i="7"/>
  <c r="C2886" i="7"/>
  <c r="C3338" i="7"/>
  <c r="C3839" i="7"/>
  <c r="C125" i="7"/>
  <c r="C3727" i="7"/>
  <c r="C3581" i="7"/>
  <c r="C3502" i="7"/>
  <c r="C3993" i="7"/>
  <c r="C1041" i="7"/>
  <c r="C3587" i="7"/>
  <c r="C2675" i="7"/>
  <c r="C753" i="7"/>
  <c r="C1834" i="7"/>
  <c r="C3067" i="7"/>
  <c r="C2710" i="7"/>
  <c r="C668" i="7"/>
  <c r="C3772" i="7"/>
  <c r="C3750" i="7"/>
  <c r="C3676" i="7"/>
  <c r="C3669" i="7"/>
  <c r="C3654" i="7"/>
  <c r="C3645" i="7"/>
  <c r="C3609" i="7"/>
  <c r="C3490" i="7"/>
  <c r="C3479" i="7"/>
  <c r="C3465" i="7"/>
  <c r="C3447" i="7"/>
  <c r="C3440" i="7"/>
  <c r="C3434" i="7"/>
  <c r="C3425" i="7"/>
  <c r="C3355" i="7"/>
  <c r="C3349" i="7"/>
  <c r="C3343" i="7"/>
  <c r="C3299" i="7"/>
  <c r="C3214" i="7"/>
  <c r="C3162" i="7"/>
  <c r="C3155" i="7"/>
  <c r="C3145" i="7"/>
  <c r="C3136" i="7"/>
  <c r="C3124" i="7"/>
  <c r="C3103" i="7"/>
  <c r="C3093" i="7"/>
  <c r="C3073" i="7"/>
  <c r="C3056" i="7"/>
  <c r="C3044" i="7"/>
  <c r="C2987" i="7"/>
  <c r="C2962" i="7"/>
  <c r="C2940" i="7"/>
  <c r="C2928" i="7"/>
  <c r="C2838" i="7"/>
  <c r="C2821" i="7"/>
  <c r="C2799" i="7"/>
  <c r="C2790" i="7"/>
  <c r="C2757" i="7"/>
  <c r="C2697" i="7"/>
  <c r="C2674" i="7"/>
  <c r="C2663" i="7"/>
  <c r="C2649" i="7"/>
  <c r="C2640" i="7"/>
  <c r="C2623" i="7"/>
  <c r="C2616" i="7"/>
  <c r="C2591" i="7"/>
  <c r="C2555" i="7"/>
  <c r="C2537" i="7"/>
  <c r="C2486" i="7"/>
  <c r="C2475" i="7"/>
  <c r="C2454" i="7"/>
  <c r="C2442" i="7"/>
  <c r="C2435" i="7"/>
  <c r="C2420" i="7"/>
  <c r="C2410" i="7"/>
  <c r="C2311" i="7"/>
  <c r="C2282" i="7"/>
  <c r="C2273" i="7"/>
  <c r="C2259" i="7"/>
  <c r="C2235" i="7"/>
  <c r="C2223" i="7"/>
  <c r="C2216" i="7"/>
  <c r="C2188" i="7"/>
  <c r="C2166" i="7"/>
  <c r="C2155" i="7"/>
  <c r="C2138" i="7"/>
  <c r="C2129" i="7"/>
  <c r="C2096" i="7"/>
  <c r="C2086" i="7"/>
  <c r="C2076" i="7"/>
  <c r="C2066" i="7"/>
  <c r="C2047" i="7"/>
  <c r="C2030" i="7"/>
  <c r="C2019" i="7"/>
  <c r="C2007" i="7"/>
  <c r="C1952" i="7"/>
  <c r="C1939" i="7"/>
  <c r="C1930" i="7"/>
  <c r="C1920" i="7"/>
  <c r="C1903" i="7"/>
  <c r="C1890" i="7"/>
  <c r="C1869" i="7"/>
  <c r="C1843" i="7"/>
  <c r="C1819" i="7"/>
  <c r="C1791" i="7"/>
  <c r="C1781" i="7"/>
  <c r="C1763" i="7"/>
  <c r="C1730" i="7"/>
  <c r="C1718" i="7"/>
  <c r="C1697" i="7"/>
  <c r="C1669" i="7"/>
  <c r="C1646" i="7"/>
  <c r="C1637" i="7"/>
  <c r="C1622" i="7"/>
  <c r="C1600" i="7"/>
  <c r="C1587" i="7"/>
  <c r="C1569" i="7"/>
  <c r="C1557" i="7"/>
  <c r="C1488" i="7"/>
  <c r="C1474" i="7"/>
  <c r="C1464" i="7"/>
  <c r="C1434" i="7"/>
  <c r="C1416" i="7"/>
  <c r="C1383" i="7"/>
  <c r="C1372" i="7"/>
  <c r="C1350" i="7"/>
  <c r="C1300" i="7"/>
  <c r="C1262" i="7"/>
  <c r="C1238" i="7"/>
  <c r="C1221" i="7"/>
  <c r="C1190" i="7"/>
  <c r="C1160" i="7"/>
  <c r="C1151" i="7"/>
  <c r="C1140" i="7"/>
  <c r="C1115" i="7"/>
  <c r="C1099" i="7"/>
  <c r="C1050" i="7"/>
  <c r="C1033" i="7"/>
  <c r="C1020" i="7"/>
  <c r="C981" i="7"/>
  <c r="C968" i="7"/>
  <c r="C960" i="7"/>
  <c r="C897" i="7"/>
  <c r="C886" i="7"/>
  <c r="C863" i="7"/>
  <c r="C853" i="7"/>
  <c r="C772" i="7"/>
  <c r="C759" i="7"/>
  <c r="C728" i="7"/>
  <c r="C660" i="7"/>
  <c r="C645" i="7"/>
  <c r="C638" i="7"/>
  <c r="C629" i="7"/>
  <c r="C607" i="7"/>
  <c r="C469" i="7"/>
  <c r="C432" i="7"/>
  <c r="C357" i="7"/>
  <c r="C340" i="7"/>
  <c r="C152" i="7"/>
  <c r="C111" i="7"/>
  <c r="C628" i="7"/>
  <c r="C2377" i="7"/>
  <c r="C3842" i="7"/>
  <c r="C3886" i="7"/>
  <c r="C3900" i="7"/>
  <c r="C3910" i="7"/>
  <c r="C3947" i="7"/>
  <c r="C244" i="7"/>
  <c r="C3845" i="7"/>
  <c r="C3622" i="7"/>
  <c r="C3531" i="7"/>
  <c r="C3726" i="7"/>
  <c r="C2143" i="7"/>
  <c r="C2525" i="7"/>
  <c r="C3545" i="7"/>
  <c r="C2685" i="7"/>
  <c r="C127" i="7"/>
  <c r="C749" i="7"/>
  <c r="C3126" i="7"/>
  <c r="C1549" i="7"/>
  <c r="C472" i="7"/>
  <c r="C3559" i="7"/>
  <c r="C2278" i="7"/>
  <c r="C3793" i="7"/>
  <c r="C3770" i="7"/>
  <c r="C3735" i="7"/>
  <c r="C3723" i="7"/>
  <c r="C3714" i="7"/>
  <c r="C3698" i="7"/>
  <c r="C3686" i="7"/>
  <c r="C3660" i="7"/>
  <c r="C3616" i="7"/>
  <c r="C3568" i="7"/>
  <c r="C3504" i="7"/>
  <c r="C3454" i="7"/>
  <c r="C3422" i="7"/>
  <c r="C3401" i="7"/>
  <c r="C3368" i="7"/>
  <c r="C3348" i="7"/>
  <c r="C3316" i="7"/>
  <c r="C3306" i="7"/>
  <c r="C3281" i="7"/>
  <c r="C3236" i="7"/>
  <c r="C3212" i="7"/>
  <c r="C3204" i="7"/>
  <c r="C3198" i="7"/>
  <c r="C3178" i="7"/>
  <c r="C3170" i="7"/>
  <c r="C3112" i="7"/>
  <c r="C3092" i="7"/>
  <c r="C3080" i="7"/>
  <c r="C3010" i="7"/>
  <c r="C2998" i="7"/>
  <c r="C2913" i="7"/>
  <c r="C2894" i="7"/>
  <c r="C2880" i="7"/>
  <c r="C2857" i="7"/>
  <c r="C2846" i="7"/>
  <c r="C2819" i="7"/>
  <c r="C2809" i="7"/>
  <c r="C2797" i="7"/>
  <c r="C2789" i="7"/>
  <c r="C2778" i="7"/>
  <c r="C2754" i="7"/>
  <c r="C2736" i="7"/>
  <c r="C2719" i="7"/>
  <c r="C2648" i="7"/>
  <c r="C2622" i="7"/>
  <c r="C2602" i="7"/>
  <c r="C2588" i="7"/>
  <c r="C2544" i="7"/>
  <c r="C2535" i="7"/>
  <c r="C2518" i="7"/>
  <c r="C2407" i="7"/>
  <c r="C2399" i="7"/>
  <c r="C2374" i="7"/>
  <c r="C2363" i="7"/>
  <c r="C2352" i="7"/>
  <c r="C2341" i="7"/>
  <c r="C2317" i="7"/>
  <c r="C2309" i="7"/>
  <c r="C2296" i="7"/>
  <c r="C2281" i="7"/>
  <c r="C2272" i="7"/>
  <c r="C2258" i="7"/>
  <c r="C2245" i="7"/>
  <c r="C2214" i="7"/>
  <c r="C2193" i="7"/>
  <c r="C2174" i="7"/>
  <c r="C2165" i="7"/>
  <c r="C2137" i="7"/>
  <c r="C2115" i="7"/>
  <c r="C2102" i="7"/>
  <c r="C2093" i="7"/>
  <c r="C2085" i="7"/>
  <c r="C2064" i="7"/>
  <c r="C2029" i="7"/>
  <c r="C2018" i="7"/>
  <c r="C2006" i="7"/>
  <c r="C1984" i="7"/>
  <c r="C1974" i="7"/>
  <c r="C1951" i="7"/>
  <c r="C1938" i="7"/>
  <c r="C1929" i="7"/>
  <c r="C1912" i="7"/>
  <c r="C1889" i="7"/>
  <c r="C1877" i="7"/>
  <c r="C1867" i="7"/>
  <c r="C1826" i="7"/>
  <c r="C1818" i="7"/>
  <c r="C1801" i="7"/>
  <c r="C1790" i="7"/>
  <c r="C1780" i="7"/>
  <c r="C1761" i="7"/>
  <c r="C1734" i="7"/>
  <c r="C1717" i="7"/>
  <c r="C1707" i="7"/>
  <c r="C1696" i="7"/>
  <c r="C1685" i="7"/>
  <c r="C1656" i="7"/>
  <c r="C1645" i="7"/>
  <c r="C1611" i="7"/>
  <c r="C1598" i="7"/>
  <c r="C1586" i="7"/>
  <c r="C1556" i="7"/>
  <c r="C1548" i="7"/>
  <c r="C1537" i="7"/>
  <c r="C1529" i="7"/>
  <c r="C1498" i="7"/>
  <c r="C1423" i="7"/>
  <c r="C1401" i="7"/>
  <c r="C1391" i="7"/>
  <c r="C1371" i="7"/>
  <c r="C1349" i="7"/>
  <c r="C1342" i="7"/>
  <c r="C1299" i="7"/>
  <c r="C1282" i="7"/>
  <c r="C1237" i="7"/>
  <c r="C1220" i="7"/>
  <c r="C1181" i="7"/>
  <c r="C1172" i="7"/>
  <c r="C1158" i="7"/>
  <c r="C1148" i="7"/>
  <c r="C1128" i="7"/>
  <c r="C1096" i="7"/>
  <c r="C1089" i="7"/>
  <c r="C1068" i="7"/>
  <c r="C1030" i="7"/>
  <c r="C1019" i="7"/>
  <c r="C1001" i="7"/>
  <c r="C991" i="7"/>
  <c r="C980" i="7"/>
  <c r="C967" i="7"/>
  <c r="C959" i="7"/>
  <c r="C948" i="7"/>
  <c r="C926" i="7"/>
  <c r="C916" i="7"/>
  <c r="C862" i="7"/>
  <c r="C821" i="7"/>
  <c r="C782" i="7"/>
  <c r="C770" i="7"/>
  <c r="C758" i="7"/>
  <c r="C727" i="7"/>
  <c r="C625" i="7"/>
  <c r="C584" i="7"/>
  <c r="C574" i="7"/>
  <c r="C421" i="7"/>
  <c r="C373" i="7"/>
  <c r="C337" i="7"/>
  <c r="C316" i="7"/>
  <c r="C276" i="7"/>
  <c r="C265" i="7"/>
  <c r="C205" i="7"/>
  <c r="C108" i="7"/>
  <c r="C1280" i="7"/>
  <c r="C3612" i="7"/>
  <c r="C2515" i="7"/>
  <c r="C3555" i="7"/>
  <c r="C1728" i="7"/>
  <c r="C3249" i="7"/>
  <c r="C2980" i="7"/>
  <c r="C3878" i="7"/>
  <c r="C109" i="7"/>
  <c r="C4011" i="7"/>
  <c r="C2779" i="7"/>
  <c r="C3606" i="7"/>
  <c r="C889" i="7"/>
  <c r="C621" i="7"/>
  <c r="C221" i="7"/>
  <c r="C3486" i="7"/>
  <c r="C1991" i="7"/>
  <c r="C3769" i="7"/>
  <c r="C3749" i="7"/>
  <c r="C3668" i="7"/>
  <c r="C3592" i="7"/>
  <c r="C3553" i="7"/>
  <c r="C3485" i="7"/>
  <c r="C3474" i="7"/>
  <c r="C3433" i="7"/>
  <c r="C3421" i="7"/>
  <c r="C3373" i="7"/>
  <c r="C3359" i="7"/>
  <c r="C3296" i="7"/>
  <c r="C3273" i="7"/>
  <c r="C3221" i="7"/>
  <c r="C3154" i="7"/>
  <c r="C3135" i="7"/>
  <c r="C3101" i="7"/>
  <c r="C3089" i="7"/>
  <c r="C3053" i="7"/>
  <c r="C2995" i="7"/>
  <c r="C2936" i="7"/>
  <c r="C2912" i="7"/>
  <c r="C2893" i="7"/>
  <c r="C2878" i="7"/>
  <c r="C2817" i="7"/>
  <c r="C2307" i="7"/>
  <c r="C2768" i="7"/>
  <c r="C2735" i="7"/>
  <c r="C2633" i="7"/>
  <c r="C2601" i="7"/>
  <c r="C2587" i="7"/>
  <c r="C2565" i="7"/>
  <c r="C2543" i="7"/>
  <c r="C2473" i="7"/>
  <c r="C2452" i="7"/>
  <c r="C2431" i="7"/>
  <c r="C2418" i="7"/>
  <c r="C2406" i="7"/>
  <c r="C2397" i="7"/>
  <c r="C2280" i="7"/>
  <c r="C2271" i="7"/>
  <c r="C2257" i="7"/>
  <c r="C2232" i="7"/>
  <c r="C2222" i="7"/>
  <c r="C2204" i="7"/>
  <c r="C2185" i="7"/>
  <c r="C2173" i="7"/>
  <c r="C2136" i="7"/>
  <c r="C2128" i="7"/>
  <c r="C2114" i="7"/>
  <c r="C2101" i="7"/>
  <c r="C2052" i="7"/>
  <c r="C2028" i="7"/>
  <c r="C2005" i="7"/>
  <c r="C1983" i="7"/>
  <c r="C1936" i="7"/>
  <c r="C1928" i="7"/>
  <c r="C1900" i="7"/>
  <c r="C1888" i="7"/>
  <c r="C1866" i="7"/>
  <c r="C1789" i="7"/>
  <c r="C1778" i="7"/>
  <c r="C1760" i="7"/>
  <c r="C1747" i="7"/>
  <c r="C1725" i="7"/>
  <c r="C1706" i="7"/>
  <c r="C1695" i="7"/>
  <c r="C1666" i="7"/>
  <c r="C1597" i="7"/>
  <c r="C1585" i="7"/>
  <c r="C1567" i="7"/>
  <c r="C1528" i="7"/>
  <c r="C1516" i="7"/>
  <c r="C1508" i="7"/>
  <c r="C1486" i="7"/>
  <c r="C1453" i="7"/>
  <c r="C1422" i="7"/>
  <c r="C1298" i="7"/>
  <c r="C1290" i="7"/>
  <c r="C1268" i="7"/>
  <c r="C1252" i="7"/>
  <c r="C1244" i="7"/>
  <c r="C1228" i="7"/>
  <c r="C1219" i="7"/>
  <c r="C1188" i="7"/>
  <c r="C1156" i="7"/>
  <c r="C1127" i="7"/>
  <c r="C1103" i="7"/>
  <c r="C1081" i="7"/>
  <c r="C1058" i="7"/>
  <c r="C1048" i="7"/>
  <c r="C1040" i="7"/>
  <c r="C1010" i="7"/>
  <c r="C977" i="7"/>
  <c r="C958" i="7"/>
  <c r="C870" i="7"/>
  <c r="C845" i="7"/>
  <c r="C798" i="7"/>
  <c r="C779" i="7"/>
  <c r="C766" i="7"/>
  <c r="C757" i="7"/>
  <c r="C678" i="7"/>
  <c r="C655" i="7"/>
  <c r="C624" i="7"/>
  <c r="C583" i="7"/>
  <c r="C497" i="7"/>
  <c r="C465" i="7"/>
  <c r="C372" i="7"/>
  <c r="C366" i="7"/>
  <c r="C184" i="7"/>
  <c r="C1449" i="7"/>
  <c r="C570" i="7"/>
  <c r="C2077" i="7"/>
  <c r="C1677" i="7"/>
  <c r="C2285" i="7"/>
  <c r="C877" i="7"/>
  <c r="C1170" i="7"/>
  <c r="C3902" i="7"/>
  <c r="C224" i="7"/>
  <c r="C3988" i="7"/>
  <c r="C3602" i="7"/>
  <c r="C3805" i="7"/>
  <c r="C3607" i="7"/>
  <c r="C2613" i="7"/>
  <c r="C3650" i="7"/>
  <c r="C883" i="7"/>
  <c r="C2509" i="7"/>
  <c r="C2072" i="7"/>
  <c r="C1740" i="7"/>
  <c r="C1832" i="7"/>
  <c r="C346" i="7"/>
  <c r="C3105" i="7"/>
  <c r="C3778" i="7"/>
  <c r="C3768" i="7"/>
  <c r="C3747" i="7"/>
  <c r="C3734" i="7"/>
  <c r="C3697" i="7"/>
  <c r="C3673" i="7"/>
  <c r="C3659" i="7"/>
  <c r="C3633" i="7"/>
  <c r="C3615" i="7"/>
  <c r="C3591" i="7"/>
  <c r="C3577" i="7"/>
  <c r="C3552" i="7"/>
  <c r="C3483" i="7"/>
  <c r="C3472" i="7"/>
  <c r="C3463" i="7"/>
  <c r="C3443" i="7"/>
  <c r="C3407" i="7"/>
  <c r="C3390" i="7"/>
  <c r="C3358" i="7"/>
  <c r="C3353" i="7"/>
  <c r="C3304" i="7"/>
  <c r="C3295" i="7"/>
  <c r="C3287" i="7"/>
  <c r="C3280" i="7"/>
  <c r="C3272" i="7"/>
  <c r="C3235" i="7"/>
  <c r="C3219" i="7"/>
  <c r="C3203" i="7"/>
  <c r="C3177" i="7"/>
  <c r="C3160" i="7"/>
  <c r="C3141" i="7"/>
  <c r="C3134" i="7"/>
  <c r="C3110" i="7"/>
  <c r="C3100" i="7"/>
  <c r="C3088" i="7"/>
  <c r="C3078" i="7"/>
  <c r="C3066" i="7"/>
  <c r="C3005" i="7"/>
  <c r="C2994" i="7"/>
  <c r="C2950" i="7"/>
  <c r="C2935" i="7"/>
  <c r="C2925" i="7"/>
  <c r="C2877" i="7"/>
  <c r="C2845" i="7"/>
  <c r="C2816" i="7"/>
  <c r="C2805" i="7"/>
  <c r="C2794" i="7"/>
  <c r="C2787" i="7"/>
  <c r="C2776" i="7"/>
  <c r="C2767" i="7"/>
  <c r="C2744" i="7"/>
  <c r="C2734" i="7"/>
  <c r="C2717" i="7"/>
  <c r="C2702" i="7"/>
  <c r="C3393" i="7"/>
  <c r="C2658" i="7"/>
  <c r="C2647" i="7"/>
  <c r="C2632" i="7"/>
  <c r="C2620" i="7"/>
  <c r="C2610" i="7"/>
  <c r="C2600" i="7"/>
  <c r="C2586" i="7"/>
  <c r="C2552" i="7"/>
  <c r="C2496" i="7"/>
  <c r="C2428" i="7"/>
  <c r="C2371" i="7"/>
  <c r="C2337" i="7"/>
  <c r="C2279" i="7"/>
  <c r="C2254" i="7"/>
  <c r="C2231" i="7"/>
  <c r="C2221" i="7"/>
  <c r="C2212" i="7"/>
  <c r="C2184" i="7"/>
  <c r="C2127" i="7"/>
  <c r="C2111" i="7"/>
  <c r="C2082" i="7"/>
  <c r="C2062" i="7"/>
  <c r="C2051" i="7"/>
  <c r="C2044" i="7"/>
  <c r="C2027" i="7"/>
  <c r="C2004" i="7"/>
  <c r="C1994" i="7"/>
  <c r="C1927" i="7"/>
  <c r="C1875" i="7"/>
  <c r="C1865" i="7"/>
  <c r="C1838" i="7"/>
  <c r="C1814" i="7"/>
  <c r="C1757" i="7"/>
  <c r="C1683" i="7"/>
  <c r="C1631" i="7"/>
  <c r="C1582" i="7"/>
  <c r="C1574" i="7"/>
  <c r="C1555" i="7"/>
  <c r="C1526" i="7"/>
  <c r="C1507" i="7"/>
  <c r="C1494" i="7"/>
  <c r="C1485" i="7"/>
  <c r="C1461" i="7"/>
  <c r="C1452" i="7"/>
  <c r="C1440" i="7"/>
  <c r="C1390" i="7"/>
  <c r="C1378" i="7"/>
  <c r="C1358" i="7"/>
  <c r="C1306" i="7"/>
  <c r="C1297" i="7"/>
  <c r="C1289" i="7"/>
  <c r="C1267" i="7"/>
  <c r="C1242" i="7"/>
  <c r="C1236" i="7"/>
  <c r="C1171" i="7"/>
  <c r="C1155" i="7"/>
  <c r="C1135" i="7"/>
  <c r="C1102" i="7"/>
  <c r="C1095" i="7"/>
  <c r="C1080" i="7"/>
  <c r="C1067" i="7"/>
  <c r="C1027" i="7"/>
  <c r="C1017" i="7"/>
  <c r="C1009" i="7"/>
  <c r="C988" i="7"/>
  <c r="C943" i="7"/>
  <c r="C830" i="7"/>
  <c r="C807" i="7"/>
  <c r="C796" i="7"/>
  <c r="C697" i="7"/>
  <c r="C652" i="7"/>
  <c r="C496" i="7"/>
  <c r="C475" i="7"/>
  <c r="C379" i="7"/>
  <c r="C371" i="7"/>
  <c r="C263" i="7"/>
  <c r="C247" i="7"/>
  <c r="C160" i="7"/>
  <c r="C50" i="7"/>
  <c r="C1149" i="7"/>
  <c r="C3146" i="7"/>
  <c r="C3247" i="7"/>
  <c r="C3896" i="7"/>
  <c r="C81" i="7"/>
  <c r="C155" i="7"/>
  <c r="C180" i="7"/>
  <c r="C203" i="7"/>
  <c r="C228" i="7"/>
  <c r="C1110" i="7"/>
  <c r="C3455" i="7"/>
  <c r="C3611" i="7"/>
  <c r="C1858" i="7"/>
  <c r="C3367" i="7"/>
  <c r="C884" i="7"/>
  <c r="C2890" i="7"/>
  <c r="C3777" i="7"/>
  <c r="C3666" i="7"/>
  <c r="C3658" i="7"/>
  <c r="C3642" i="7"/>
  <c r="C3625" i="7"/>
  <c r="C3535" i="7"/>
  <c r="C3497" i="7"/>
  <c r="C3470" i="7"/>
  <c r="C3450" i="7"/>
  <c r="C3378" i="7"/>
  <c r="C3371" i="7"/>
  <c r="C3327" i="7"/>
  <c r="C3321" i="7"/>
  <c r="C3312" i="7"/>
  <c r="C3252" i="7"/>
  <c r="C3228" i="7"/>
  <c r="C3202" i="7"/>
  <c r="C3196" i="7"/>
  <c r="C3151" i="7"/>
  <c r="C3098" i="7"/>
  <c r="C3063" i="7"/>
  <c r="C3017" i="7"/>
  <c r="C3004" i="7"/>
  <c r="C2983" i="7"/>
  <c r="C2945" i="7"/>
  <c r="C2924" i="7"/>
  <c r="C2851" i="7"/>
  <c r="C2834" i="7"/>
  <c r="C2826" i="7"/>
  <c r="C2815" i="7"/>
  <c r="C2804" i="7"/>
  <c r="C2793" i="7"/>
  <c r="C2765" i="7"/>
  <c r="C2752" i="7"/>
  <c r="C2742" i="7"/>
  <c r="C2730" i="7"/>
  <c r="C2682" i="7"/>
  <c r="C2656" i="7"/>
  <c r="C2645" i="7"/>
  <c r="C2631" i="7"/>
  <c r="C2609" i="7"/>
  <c r="C2598" i="7"/>
  <c r="C2585" i="7"/>
  <c r="C2573" i="7"/>
  <c r="C2471" i="7"/>
  <c r="C2447" i="7"/>
  <c r="C2440" i="7"/>
  <c r="C2427" i="7"/>
  <c r="C2404" i="7"/>
  <c r="C2395" i="7"/>
  <c r="C2381" i="7"/>
  <c r="C2370" i="7"/>
  <c r="C2335" i="7"/>
  <c r="C2314" i="7"/>
  <c r="C2268" i="7"/>
  <c r="C2253" i="7"/>
  <c r="C2220" i="7"/>
  <c r="C2191" i="7"/>
  <c r="C2144" i="7"/>
  <c r="C2134" i="7"/>
  <c r="C2109" i="7"/>
  <c r="C2099" i="7"/>
  <c r="C2080" i="7"/>
  <c r="C2070" i="7"/>
  <c r="C2025" i="7"/>
  <c r="C1981" i="7"/>
  <c r="C1966" i="7"/>
  <c r="C1947" i="7"/>
  <c r="C1917" i="7"/>
  <c r="C1886" i="7"/>
  <c r="C1864" i="7"/>
  <c r="C1837" i="7"/>
  <c r="C1813" i="7"/>
  <c r="C1806" i="7"/>
  <c r="C1776" i="7"/>
  <c r="C1756" i="7"/>
  <c r="C1744" i="7"/>
  <c r="C1723" i="7"/>
  <c r="C1629" i="7"/>
  <c r="C1607" i="7"/>
  <c r="C1553" i="7"/>
  <c r="C1545" i="7"/>
  <c r="C1534" i="7"/>
  <c r="C1525" i="7"/>
  <c r="C1493" i="7"/>
  <c r="C1469" i="7"/>
  <c r="C1460" i="7"/>
  <c r="C1439" i="7"/>
  <c r="C1429" i="7"/>
  <c r="C1410" i="7"/>
  <c r="C1396" i="7"/>
  <c r="C1377" i="7"/>
  <c r="C1347" i="7"/>
  <c r="C1329" i="7"/>
  <c r="C1276" i="7"/>
  <c r="C1259" i="7"/>
  <c r="C1250" i="7"/>
  <c r="C1241" i="7"/>
  <c r="C1186" i="7"/>
  <c r="C1146" i="7"/>
  <c r="C1134" i="7"/>
  <c r="C1125" i="7"/>
  <c r="C1108" i="7"/>
  <c r="C1085" i="7"/>
  <c r="C998" i="7"/>
  <c r="C965" i="7"/>
  <c r="C955" i="7"/>
  <c r="C902" i="7"/>
  <c r="C878" i="7"/>
  <c r="C849" i="7"/>
  <c r="C829" i="7"/>
  <c r="C777" i="7"/>
  <c r="C696" i="7"/>
  <c r="C674" i="7"/>
  <c r="C649" i="7"/>
  <c r="C536" i="7"/>
  <c r="C486" i="7"/>
  <c r="C398" i="7"/>
  <c r="C378" i="7"/>
  <c r="C48" i="7"/>
  <c r="C1815" i="7"/>
  <c r="C201" i="7"/>
  <c r="C2740" i="7"/>
  <c r="C3833" i="7"/>
  <c r="C3855" i="7"/>
  <c r="C3882" i="7"/>
  <c r="C3905" i="7"/>
  <c r="C3914" i="7"/>
  <c r="C62" i="7"/>
  <c r="C139" i="7"/>
  <c r="C3967" i="7"/>
  <c r="C4002" i="7"/>
  <c r="C4024" i="7"/>
  <c r="C3957" i="7"/>
  <c r="C128" i="7"/>
  <c r="C231" i="7"/>
  <c r="C3817" i="7"/>
  <c r="C3762" i="7"/>
  <c r="C3664" i="7"/>
  <c r="C3982" i="7"/>
  <c r="C3989" i="7"/>
  <c r="C4032" i="7"/>
  <c r="C4035" i="7"/>
  <c r="C2904" i="7"/>
  <c r="C906" i="7"/>
  <c r="C2526" i="7"/>
  <c r="C664" i="7"/>
  <c r="C947" i="7"/>
  <c r="C915" i="7"/>
  <c r="C847" i="7"/>
  <c r="C816" i="7"/>
  <c r="C787" i="7"/>
  <c r="C698" i="7"/>
  <c r="C694" i="7"/>
  <c r="C682" i="7"/>
  <c r="C663" i="7"/>
  <c r="C648" i="7"/>
  <c r="C632" i="7"/>
  <c r="C572" i="7"/>
  <c r="C541" i="7"/>
  <c r="C499" i="7"/>
  <c r="C483" i="7"/>
  <c r="C464" i="7"/>
  <c r="C428" i="7"/>
  <c r="C419" i="7"/>
  <c r="C370" i="7"/>
  <c r="C361" i="7"/>
  <c r="C348" i="7"/>
  <c r="C336" i="7"/>
  <c r="C314" i="7"/>
  <c r="C275" i="7"/>
  <c r="C264" i="7"/>
  <c r="C238" i="7"/>
  <c r="C207" i="7"/>
  <c r="C190" i="7"/>
  <c r="C159" i="7"/>
  <c r="C54" i="7"/>
  <c r="C1379" i="7"/>
  <c r="C1849" i="7"/>
  <c r="C1583" i="7"/>
  <c r="C1686" i="7"/>
  <c r="C1398" i="7"/>
  <c r="C3828" i="7"/>
  <c r="C3851" i="7"/>
  <c r="C3861" i="7"/>
  <c r="C3879" i="7"/>
  <c r="C3906" i="7"/>
  <c r="C3919" i="7"/>
  <c r="C3943" i="7"/>
  <c r="C3944" i="7"/>
  <c r="C3965" i="7"/>
  <c r="C72" i="7"/>
  <c r="C103" i="7"/>
  <c r="C115" i="7"/>
  <c r="C129" i="7"/>
  <c r="C187" i="7"/>
  <c r="C212" i="7"/>
  <c r="C233" i="7"/>
  <c r="C333" i="7"/>
  <c r="C3307" i="7"/>
  <c r="C3756" i="7"/>
  <c r="C3484" i="7"/>
  <c r="C4012" i="7"/>
  <c r="C4037" i="7"/>
  <c r="C656" i="7"/>
  <c r="C181" i="7"/>
  <c r="C745" i="7"/>
  <c r="C681" i="7"/>
  <c r="C662" i="7"/>
  <c r="C568" i="7"/>
  <c r="C492" i="7"/>
  <c r="C463" i="7"/>
  <c r="C427" i="7"/>
  <c r="C409" i="7"/>
  <c r="C401" i="7"/>
  <c r="C392" i="7"/>
  <c r="C347" i="7"/>
  <c r="C335" i="7"/>
  <c r="C251" i="7"/>
  <c r="C206" i="7"/>
  <c r="C137" i="7"/>
  <c r="C67" i="7"/>
  <c r="C41" i="7"/>
  <c r="C3317" i="7"/>
  <c r="C2393" i="7"/>
  <c r="C755" i="7"/>
  <c r="C3104" i="7"/>
  <c r="C3831" i="7"/>
  <c r="C3870" i="7"/>
  <c r="C3892" i="7"/>
  <c r="C3907" i="7"/>
  <c r="C84" i="7"/>
  <c r="C2252" i="7"/>
  <c r="C3475" i="7"/>
  <c r="C3969" i="7"/>
  <c r="C2903" i="7"/>
  <c r="C1094" i="7"/>
  <c r="C573" i="7"/>
  <c r="C921" i="7"/>
  <c r="C880" i="7"/>
  <c r="C860" i="7"/>
  <c r="C852" i="7"/>
  <c r="C838" i="7"/>
  <c r="C823" i="7"/>
  <c r="C814" i="7"/>
  <c r="C801" i="7"/>
  <c r="C708" i="7"/>
  <c r="C680" i="7"/>
  <c r="C661" i="7"/>
  <c r="C639" i="7"/>
  <c r="C612" i="7"/>
  <c r="C579" i="7"/>
  <c r="C426" i="7"/>
  <c r="C408" i="7"/>
  <c r="C399" i="7"/>
  <c r="C345" i="7"/>
  <c r="C303" i="7"/>
  <c r="C272" i="7"/>
  <c r="C250" i="7"/>
  <c r="C156" i="7"/>
  <c r="C96" i="7"/>
  <c r="C2262" i="7"/>
  <c r="C1779" i="7"/>
  <c r="C2728" i="7"/>
  <c r="C3832" i="7"/>
  <c r="C3909" i="7"/>
  <c r="C3945" i="7"/>
  <c r="C57" i="7"/>
  <c r="C76" i="7"/>
  <c r="C87" i="7"/>
  <c r="C107" i="7"/>
  <c r="C119" i="7"/>
  <c r="C134" i="7"/>
  <c r="C289" i="7"/>
  <c r="C3799" i="7"/>
  <c r="C3445" i="7"/>
  <c r="C3984" i="7"/>
  <c r="C3996" i="7"/>
  <c r="C4027" i="7"/>
  <c r="C479" i="7"/>
  <c r="C1098" i="7"/>
  <c r="C1031" i="7"/>
  <c r="C3183" i="7"/>
  <c r="C14" i="7"/>
  <c r="C151" i="7"/>
  <c r="C176" i="7"/>
  <c r="C193" i="7"/>
  <c r="C242" i="7"/>
  <c r="C3852" i="7"/>
  <c r="C3822" i="7"/>
  <c r="C3690" i="7"/>
  <c r="C2856" i="7"/>
  <c r="C3065" i="7"/>
  <c r="C910" i="7"/>
  <c r="C890" i="7"/>
  <c r="C876" i="7"/>
  <c r="C858" i="7"/>
  <c r="C835" i="7"/>
  <c r="C658" i="7"/>
  <c r="C637" i="7"/>
  <c r="C526" i="7"/>
  <c r="C502" i="7"/>
  <c r="C433" i="7"/>
  <c r="C423" i="7"/>
  <c r="C387" i="7"/>
  <c r="C358" i="7"/>
  <c r="C341" i="7"/>
  <c r="C297" i="7"/>
  <c r="C246" i="7"/>
  <c r="C215" i="7"/>
  <c r="C202" i="7"/>
  <c r="C185" i="7"/>
  <c r="C166" i="7"/>
  <c r="C2840" i="7"/>
  <c r="C1504" i="7"/>
  <c r="C3859" i="7"/>
  <c r="C3915" i="7"/>
  <c r="C3925" i="7"/>
  <c r="C3936" i="7"/>
  <c r="C3798" i="7"/>
  <c r="C3786" i="7"/>
  <c r="C3688" i="7"/>
  <c r="C3529" i="7"/>
  <c r="C3979" i="7"/>
  <c r="C4001" i="7"/>
  <c r="C4004" i="7"/>
  <c r="C4019" i="7"/>
  <c r="C4036" i="7"/>
  <c r="C2429" i="7"/>
  <c r="C1937" i="7"/>
  <c r="C482" i="7"/>
  <c r="C667" i="7"/>
  <c r="C283" i="7"/>
  <c r="C2957" i="7"/>
  <c r="C2866" i="7"/>
  <c r="C2373" i="7"/>
  <c r="C3647" i="7"/>
  <c r="C197" i="7"/>
  <c r="C194" i="7"/>
  <c r="C693" i="7"/>
  <c r="C1399" i="7"/>
  <c r="C3897" i="7"/>
  <c r="C942" i="7"/>
  <c r="C3821" i="7"/>
  <c r="C3500" i="7"/>
  <c r="C3998" i="7"/>
  <c r="C3599" i="7"/>
  <c r="C3857" i="7"/>
  <c r="D282" i="7"/>
  <c r="F282" i="7"/>
  <c r="D3653" i="7"/>
  <c r="D2814" i="7"/>
  <c r="D3384" i="7"/>
  <c r="F3384" i="7"/>
  <c r="F3653" i="7"/>
  <c r="D3841" i="7"/>
  <c r="D3937" i="7"/>
  <c r="D29" i="7"/>
  <c r="D2877" i="7"/>
  <c r="B581" i="7"/>
  <c r="D705" i="7"/>
  <c r="D158" i="7"/>
  <c r="D1763" i="7"/>
  <c r="D3056" i="7"/>
  <c r="D255" i="7"/>
  <c r="D3766" i="7"/>
  <c r="D3782" i="7"/>
  <c r="D1801" i="7"/>
  <c r="D3075" i="7"/>
  <c r="D2091" i="7"/>
  <c r="D2961" i="7"/>
  <c r="D1528" i="7"/>
  <c r="D2646" i="7"/>
  <c r="D3309" i="7"/>
  <c r="D1204" i="7"/>
  <c r="D1250" i="7"/>
  <c r="D3371" i="7"/>
  <c r="D3291" i="7"/>
  <c r="D1870" i="7"/>
  <c r="F1763" i="7"/>
  <c r="D777" i="7"/>
  <c r="F3937" i="7"/>
  <c r="D396" i="7"/>
  <c r="D1843" i="7"/>
  <c r="D986" i="7"/>
  <c r="D3886" i="7"/>
  <c r="D2323" i="7"/>
  <c r="D1306" i="7"/>
  <c r="D3948" i="7"/>
  <c r="D2104" i="7"/>
  <c r="D1349" i="7"/>
  <c r="D3682" i="7"/>
  <c r="D2212" i="7"/>
  <c r="D1962" i="7"/>
  <c r="D2913" i="7"/>
  <c r="D3478" i="7"/>
  <c r="D3707" i="7"/>
  <c r="D3765" i="7"/>
  <c r="D3825" i="7"/>
  <c r="D3174" i="7"/>
  <c r="D2865" i="7"/>
  <c r="D1221" i="7"/>
  <c r="D3847" i="7"/>
  <c r="D792" i="7"/>
  <c r="D1166" i="7"/>
  <c r="D2972" i="7"/>
  <c r="D126" i="7"/>
  <c r="D2965" i="7"/>
  <c r="D1756" i="7"/>
  <c r="D3403" i="7"/>
  <c r="D1501" i="7"/>
  <c r="D88" i="7"/>
  <c r="D1615" i="7"/>
  <c r="D1450" i="7"/>
  <c r="D2661" i="7"/>
  <c r="D3244" i="7"/>
  <c r="D2105" i="7"/>
  <c r="D3439" i="7"/>
  <c r="D1666" i="7"/>
  <c r="F3056" i="7"/>
  <c r="F2212" i="7"/>
  <c r="F705" i="7"/>
  <c r="D3927" i="7"/>
  <c r="F2965" i="7"/>
  <c r="D243" i="7"/>
  <c r="D3254" i="7"/>
  <c r="D3905" i="7"/>
  <c r="D646" i="7"/>
  <c r="D2813" i="7"/>
  <c r="D1071" i="7"/>
  <c r="F1349" i="7"/>
  <c r="D1691" i="7"/>
  <c r="F1756" i="7"/>
  <c r="D720" i="7"/>
  <c r="F1352" i="7"/>
  <c r="F3707" i="7"/>
  <c r="D1637" i="7"/>
  <c r="F2865" i="7"/>
  <c r="F3371" i="7"/>
  <c r="F792" i="7"/>
  <c r="F1221" i="7"/>
  <c r="F3403" i="7"/>
  <c r="F1691" i="7"/>
  <c r="F1962" i="7"/>
  <c r="F777" i="7"/>
  <c r="F1615" i="7"/>
  <c r="D355" i="7"/>
  <c r="F1166" i="7"/>
  <c r="F2646" i="7"/>
  <c r="F3174" i="7"/>
  <c r="F1204" i="7"/>
  <c r="F3478" i="7"/>
  <c r="F1666" i="7"/>
  <c r="F1843" i="7"/>
  <c r="F3244" i="7"/>
  <c r="F2661" i="7"/>
  <c r="F1501" i="7"/>
  <c r="F1528" i="7"/>
  <c r="F3825" i="7"/>
  <c r="F3682" i="7"/>
  <c r="F3766" i="7"/>
  <c r="F3782" i="7"/>
  <c r="F2104" i="7"/>
  <c r="F396" i="7"/>
  <c r="F2323" i="7"/>
  <c r="F1250" i="7"/>
  <c r="F3765" i="7"/>
  <c r="F2813" i="7"/>
  <c r="D3435" i="7"/>
  <c r="D1871" i="7"/>
  <c r="D2908" i="7"/>
  <c r="D1352" i="7"/>
  <c r="D564" i="7"/>
  <c r="F3435" i="7"/>
  <c r="F564" i="7"/>
  <c r="F1637" i="7"/>
  <c r="F1071" i="7"/>
  <c r="F3905" i="7"/>
  <c r="F355" i="7"/>
  <c r="F720" i="7"/>
  <c r="F243" i="7"/>
  <c r="F3254" i="7"/>
  <c r="F3927" i="7"/>
  <c r="P14" i="19"/>
  <c r="P13" i="19"/>
  <c r="N17" i="19"/>
  <c r="N16" i="19"/>
  <c r="EQ24" i="5"/>
  <c r="EN24" i="5"/>
  <c r="FL24" i="5"/>
  <c r="ES24" i="5"/>
  <c r="EP24" i="5"/>
  <c r="FM24" i="5"/>
  <c r="FN24" i="5"/>
  <c r="FK24" i="5"/>
  <c r="N18" i="19"/>
  <c r="N15" i="19"/>
  <c r="EP23" i="5"/>
  <c r="FL23" i="5"/>
  <c r="EO23" i="5"/>
  <c r="EQ23" i="5"/>
  <c r="FN23" i="5"/>
  <c r="P10" i="19"/>
  <c r="P17" i="19"/>
  <c r="FL30" i="5"/>
  <c r="EP30" i="5"/>
  <c r="EO30" i="5"/>
  <c r="FK30" i="5"/>
  <c r="FM30" i="5"/>
  <c r="FL17" i="5"/>
  <c r="FM17" i="5"/>
  <c r="EQ17" i="5"/>
  <c r="EP17" i="5"/>
  <c r="N14" i="19"/>
  <c r="ES23" i="5"/>
  <c r="P16" i="19"/>
  <c r="ES30" i="5"/>
  <c r="P15" i="19"/>
  <c r="EO29" i="5"/>
  <c r="FN29" i="5"/>
  <c r="N13" i="19"/>
  <c r="R11" i="19"/>
  <c r="EQ27" i="5"/>
  <c r="AX46" i="5"/>
  <c r="AX39" i="5" s="1"/>
  <c r="EI47" i="5"/>
  <c r="BB29" i="5"/>
  <c r="BC29" i="5" s="1"/>
  <c r="BB15" i="5"/>
  <c r="BC15" i="5" s="1"/>
  <c r="FO14" i="5"/>
  <c r="BJ23" i="5"/>
  <c r="FM12" i="5"/>
  <c r="FN11" i="5"/>
  <c r="BU23" i="5"/>
  <c r="AW46" i="5"/>
  <c r="EJ47" i="5"/>
  <c r="EJ49" i="5"/>
  <c r="FV14" i="5"/>
  <c r="S12" i="5"/>
  <c r="C36" i="9"/>
  <c r="C37" i="21"/>
  <c r="C37" i="9"/>
  <c r="B37" i="9"/>
  <c r="C35" i="9"/>
  <c r="B37" i="21"/>
  <c r="D37" i="21"/>
  <c r="D35" i="9"/>
  <c r="D35" i="21"/>
  <c r="B34" i="9"/>
  <c r="B35" i="9"/>
  <c r="B36" i="21"/>
  <c r="B36" i="9"/>
  <c r="C35" i="21"/>
  <c r="D36" i="21"/>
  <c r="C36" i="21"/>
  <c r="D36" i="9"/>
  <c r="AG23" i="5"/>
  <c r="C33" i="21"/>
  <c r="B35" i="21"/>
  <c r="AG21" i="5"/>
  <c r="AG22" i="5"/>
  <c r="A15" i="5"/>
  <c r="A16" i="5"/>
  <c r="AG20" i="5"/>
  <c r="AG19" i="5"/>
  <c r="AG18" i="5"/>
  <c r="AG17" i="5"/>
  <c r="AG16" i="5"/>
  <c r="AG15" i="5"/>
  <c r="AG14" i="5"/>
  <c r="B32" i="21"/>
  <c r="AG13" i="5"/>
  <c r="C34" i="9"/>
  <c r="C31" i="21"/>
  <c r="B33" i="21"/>
  <c r="C34" i="21"/>
  <c r="D34" i="21"/>
  <c r="D34" i="9"/>
  <c r="B34" i="21"/>
  <c r="A17" i="5"/>
  <c r="A18" i="5"/>
  <c r="A19" i="5"/>
  <c r="A20" i="5"/>
  <c r="A21" i="5"/>
  <c r="D23" i="21" s="1"/>
  <c r="A22" i="5"/>
  <c r="A23" i="5"/>
  <c r="B29" i="21" s="1"/>
  <c r="B22" i="22"/>
  <c r="D30" i="9"/>
  <c r="D2398" i="7"/>
  <c r="D2404" i="7"/>
  <c r="L7" i="19"/>
  <c r="L8" i="19"/>
  <c r="L5" i="19"/>
  <c r="L9" i="19"/>
  <c r="L6" i="19"/>
  <c r="D1683" i="7"/>
  <c r="F998" i="7"/>
  <c r="F1870" i="7"/>
  <c r="F2972" i="7"/>
  <c r="F88" i="7"/>
  <c r="F255" i="7"/>
  <c r="F3886" i="7"/>
  <c r="F2908" i="7"/>
  <c r="F1450" i="7"/>
  <c r="F3075" i="7"/>
  <c r="F2961" i="7"/>
  <c r="F2913" i="7"/>
  <c r="F2262" i="7"/>
  <c r="F1120" i="7"/>
  <c r="F3439" i="7"/>
  <c r="F2814" i="7"/>
  <c r="F2091" i="7"/>
  <c r="F29" i="7"/>
  <c r="F3291" i="7"/>
  <c r="F3948" i="7"/>
  <c r="F1871" i="7"/>
  <c r="F545" i="7"/>
  <c r="F3841" i="7"/>
  <c r="F3847" i="7"/>
  <c r="F986" i="7"/>
  <c r="F2877" i="7"/>
  <c r="F1801" i="7"/>
  <c r="F2105" i="7"/>
  <c r="F3309" i="7"/>
  <c r="F126" i="7"/>
  <c r="D3329" i="7"/>
  <c r="D2007" i="7"/>
  <c r="D3966" i="7"/>
  <c r="D622" i="7"/>
  <c r="D838" i="7"/>
  <c r="D1911" i="7"/>
  <c r="D3014" i="7"/>
  <c r="D2255" i="7"/>
  <c r="D488" i="7"/>
  <c r="D998" i="7"/>
  <c r="D3898" i="7"/>
  <c r="D528" i="7"/>
  <c r="D3062" i="7"/>
  <c r="D3507" i="7"/>
  <c r="D31" i="7"/>
  <c r="D2982" i="7"/>
  <c r="D2022" i="7"/>
  <c r="D3725" i="7"/>
  <c r="D3419" i="7"/>
  <c r="D3581" i="7"/>
  <c r="D3317" i="7"/>
  <c r="D1329" i="7"/>
  <c r="F2791" i="7"/>
  <c r="F1277" i="7"/>
  <c r="F90" i="7"/>
  <c r="D1122" i="7"/>
  <c r="D3093" i="7"/>
  <c r="D432" i="7"/>
  <c r="F3093" i="7"/>
  <c r="D1277" i="7"/>
  <c r="D1356" i="7"/>
  <c r="F3027" i="7"/>
  <c r="F1819" i="7"/>
  <c r="F432" i="7"/>
  <c r="D2308" i="7"/>
  <c r="F3966" i="7"/>
  <c r="D1983" i="7"/>
  <c r="F2332" i="7"/>
  <c r="F553" i="7"/>
  <c r="F3857" i="7"/>
  <c r="F3814" i="7"/>
  <c r="F2996" i="7"/>
  <c r="F3909" i="7"/>
  <c r="F528" i="7"/>
  <c r="F3317" i="7"/>
  <c r="F2548" i="7"/>
  <c r="D3421" i="7"/>
  <c r="F3898" i="7"/>
  <c r="D151" i="7"/>
  <c r="D2663" i="7"/>
  <c r="F2663" i="7"/>
  <c r="D2677" i="7"/>
  <c r="F1940" i="7"/>
  <c r="D3027" i="7"/>
  <c r="D1238" i="7"/>
  <c r="D988" i="7"/>
  <c r="F3296" i="7"/>
  <c r="F1003" i="7"/>
  <c r="D3857" i="7"/>
  <c r="F1729" i="7"/>
  <c r="F2263" i="7"/>
  <c r="F3421" i="7"/>
  <c r="D3296" i="7"/>
  <c r="D90" i="7"/>
  <c r="D2520" i="7"/>
  <c r="D553" i="7"/>
  <c r="F3293" i="7"/>
  <c r="D3216" i="7"/>
  <c r="D1627" i="7"/>
  <c r="F1208" i="7"/>
  <c r="D2996" i="7"/>
  <c r="F1627" i="7"/>
  <c r="F3177" i="7"/>
  <c r="F3581" i="7"/>
  <c r="F36" i="7"/>
  <c r="D1819" i="7"/>
  <c r="D3177" i="7"/>
  <c r="D40" i="7"/>
  <c r="F40" i="7"/>
  <c r="D372" i="7"/>
  <c r="F3216" i="7"/>
  <c r="F2022" i="7"/>
  <c r="F2520" i="7"/>
  <c r="D1523" i="7"/>
  <c r="F1523" i="7"/>
  <c r="F1329" i="7"/>
  <c r="D1395" i="7"/>
  <c r="D1105" i="7"/>
  <c r="F2982" i="7"/>
  <c r="F1146" i="7"/>
  <c r="F151" i="7"/>
  <c r="F1926" i="7"/>
  <c r="F2532" i="7"/>
  <c r="D486" i="7"/>
  <c r="D487" i="7"/>
  <c r="F487" i="7"/>
  <c r="F31" i="7"/>
  <c r="F2035" i="7"/>
  <c r="D3769" i="7"/>
  <c r="D1729" i="7"/>
  <c r="F158" i="7"/>
  <c r="D1120" i="7"/>
  <c r="D2262" i="7"/>
  <c r="D545" i="7"/>
  <c r="D2035" i="7"/>
  <c r="F2424" i="7"/>
  <c r="F628" i="7"/>
  <c r="F1013" i="7"/>
  <c r="F20" i="7"/>
  <c r="F3364" i="7"/>
  <c r="F3514" i="7"/>
  <c r="F2289" i="7"/>
  <c r="F3853" i="7"/>
  <c r="D2136" i="7"/>
  <c r="D2134" i="7"/>
  <c r="F3329" i="7"/>
  <c r="F1665" i="7"/>
  <c r="D1626" i="7"/>
  <c r="F1395" i="7"/>
  <c r="F1626" i="7"/>
  <c r="D461" i="7"/>
  <c r="F461" i="7"/>
  <c r="F2136" i="7"/>
  <c r="F3344" i="7"/>
  <c r="F1122" i="7"/>
  <c r="F3734" i="7"/>
  <c r="D698" i="7"/>
  <c r="D3514" i="7"/>
  <c r="D3344" i="7"/>
  <c r="F488" i="7"/>
  <c r="D1146" i="7"/>
  <c r="F2607" i="7"/>
  <c r="F2404" i="7"/>
  <c r="F3725" i="7"/>
  <c r="D1940" i="7"/>
  <c r="D1926" i="7"/>
  <c r="D2322" i="7"/>
  <c r="F2322" i="7"/>
  <c r="D2791" i="7"/>
  <c r="F698" i="7"/>
  <c r="D1013" i="7"/>
  <c r="D311" i="7"/>
  <c r="F311" i="7"/>
  <c r="D1665" i="7"/>
  <c r="D262" i="7"/>
  <c r="F262" i="7"/>
  <c r="F1105" i="7"/>
  <c r="D3909" i="7"/>
  <c r="F838" i="7"/>
  <c r="F2535" i="7"/>
  <c r="F3735" i="7"/>
  <c r="F2048" i="7"/>
  <c r="D2289" i="7"/>
  <c r="D2532" i="7"/>
  <c r="D1208" i="7"/>
  <c r="D41" i="7"/>
  <c r="F41" i="7"/>
  <c r="D2439" i="7"/>
  <c r="D2607" i="7"/>
  <c r="D363" i="7"/>
  <c r="D2548" i="7"/>
  <c r="D2848" i="7"/>
  <c r="F3455" i="7"/>
  <c r="D3364" i="7"/>
  <c r="D2535" i="7"/>
  <c r="D3455" i="7"/>
  <c r="F2848" i="7"/>
  <c r="D2232" i="7"/>
  <c r="D3814" i="7"/>
  <c r="D628" i="7"/>
  <c r="F3608" i="7"/>
  <c r="D36" i="7"/>
  <c r="F4088" i="7"/>
  <c r="F1833" i="7"/>
  <c r="D1833" i="7"/>
  <c r="D3735" i="7"/>
  <c r="F2118" i="7"/>
  <c r="D2911" i="7"/>
  <c r="D1851" i="7"/>
  <c r="F1641" i="7"/>
  <c r="D1641" i="7"/>
  <c r="D253" i="7"/>
  <c r="F253" i="7"/>
  <c r="F2911" i="7"/>
  <c r="D3316" i="7"/>
  <c r="F3316" i="7"/>
  <c r="F622" i="7"/>
  <c r="F2604" i="7"/>
  <c r="D2724" i="7"/>
  <c r="F363" i="7"/>
  <c r="D3904" i="7"/>
  <c r="F2724" i="7"/>
  <c r="D2754" i="7"/>
  <c r="F2754" i="7"/>
  <c r="F3208" i="7"/>
  <c r="D576" i="7"/>
  <c r="D2181" i="7"/>
  <c r="D729" i="7"/>
  <c r="D3208" i="7"/>
  <c r="F1978" i="7"/>
  <c r="D1961" i="7"/>
  <c r="F576" i="7"/>
  <c r="F2990" i="7"/>
  <c r="F1589" i="7"/>
  <c r="D1968" i="7"/>
  <c r="F1968" i="7"/>
  <c r="D2424" i="7"/>
  <c r="D3109" i="7"/>
  <c r="D2990" i="7"/>
  <c r="D3920" i="7"/>
  <c r="D671" i="7"/>
  <c r="D1601" i="7"/>
  <c r="F3109" i="7"/>
  <c r="F671" i="7"/>
  <c r="D3914" i="7"/>
  <c r="F3920" i="7"/>
  <c r="F1356" i="7"/>
  <c r="F2308" i="7"/>
  <c r="F3492" i="7"/>
  <c r="F3914" i="7"/>
  <c r="D1589" i="7"/>
  <c r="F1983" i="7"/>
  <c r="F1006" i="7"/>
  <c r="D1006" i="7"/>
  <c r="D2332" i="7"/>
  <c r="F1470" i="7"/>
  <c r="D1470" i="7"/>
  <c r="F3014" i="7"/>
  <c r="D2118" i="7"/>
  <c r="D3243" i="7"/>
  <c r="F1911" i="7"/>
  <c r="F706" i="7"/>
  <c r="F3243" i="7"/>
  <c r="D706" i="7"/>
  <c r="F729" i="7"/>
  <c r="D1270" i="7"/>
  <c r="F362" i="7"/>
  <c r="F1851" i="7"/>
  <c r="F2720" i="7"/>
  <c r="F1821" i="7"/>
  <c r="D2720" i="7"/>
  <c r="D362" i="7"/>
  <c r="F2398" i="7"/>
  <c r="D1821" i="7"/>
  <c r="F2134" i="7"/>
  <c r="D1762" i="7"/>
  <c r="F1806" i="7"/>
  <c r="F2705" i="7"/>
  <c r="D2466" i="7"/>
  <c r="F3507" i="7"/>
  <c r="D2048" i="7"/>
  <c r="F1762" i="7"/>
  <c r="F108" i="7"/>
  <c r="D1806" i="7"/>
  <c r="F801" i="7"/>
  <c r="D1510" i="7"/>
  <c r="F2007" i="7"/>
  <c r="D801" i="7"/>
  <c r="F138" i="7"/>
  <c r="F1510" i="7"/>
  <c r="F2466" i="7"/>
  <c r="D20" i="7"/>
  <c r="D2705" i="7"/>
  <c r="D138" i="7"/>
  <c r="D1416" i="7"/>
  <c r="F1416" i="7"/>
  <c r="D3492" i="7"/>
  <c r="D1750" i="7"/>
  <c r="F1750" i="7"/>
  <c r="D2495" i="7"/>
  <c r="D1212" i="7"/>
  <c r="F2448" i="7"/>
  <c r="D3729" i="7"/>
  <c r="F2495" i="7"/>
  <c r="F1212" i="7"/>
  <c r="F3729" i="7"/>
  <c r="D108" i="7"/>
  <c r="D4088" i="7"/>
  <c r="D853" i="7"/>
  <c r="F853" i="7"/>
  <c r="D2448" i="7"/>
  <c r="F1939" i="7"/>
  <c r="D3608" i="7"/>
  <c r="D3734" i="7"/>
  <c r="D1939" i="7"/>
  <c r="D2374" i="7"/>
  <c r="D525" i="7"/>
  <c r="F2374" i="7"/>
  <c r="F3904" i="7"/>
  <c r="D1744" i="7"/>
  <c r="F1093" i="7"/>
  <c r="F525" i="7"/>
  <c r="F1744" i="7"/>
  <c r="D1297" i="7"/>
  <c r="F1297" i="7"/>
  <c r="F1238" i="7"/>
  <c r="D2604" i="7"/>
  <c r="F1683" i="7"/>
  <c r="D1093" i="7"/>
  <c r="D3970" i="7"/>
  <c r="F824" i="7"/>
  <c r="D2667" i="7"/>
  <c r="D1324" i="7"/>
  <c r="F3970" i="7"/>
  <c r="F1324" i="7"/>
  <c r="D2696" i="7"/>
  <c r="F2146" i="7"/>
  <c r="F2696" i="7"/>
  <c r="F2667" i="7"/>
  <c r="D824" i="7"/>
  <c r="D2146" i="7"/>
  <c r="F3062" i="7"/>
  <c r="F2733" i="7"/>
  <c r="F1601" i="7"/>
  <c r="F1989" i="7"/>
  <c r="D3790" i="7"/>
  <c r="F3790" i="7"/>
  <c r="D1989" i="7"/>
  <c r="D2733" i="7"/>
  <c r="F372" i="7"/>
  <c r="D3807" i="7"/>
  <c r="F993" i="7"/>
  <c r="D3194" i="7"/>
  <c r="F3807" i="7"/>
  <c r="F3194" i="7"/>
  <c r="F403" i="7"/>
  <c r="D993" i="7"/>
  <c r="D403" i="7"/>
  <c r="F1583" i="7"/>
  <c r="D3236" i="7"/>
  <c r="F3236" i="7"/>
  <c r="D3933" i="7"/>
  <c r="F3933" i="7"/>
  <c r="D1583" i="7"/>
  <c r="F3419" i="7"/>
  <c r="F2232" i="7"/>
  <c r="D3853" i="7"/>
  <c r="F1268" i="7"/>
  <c r="D1268" i="7"/>
  <c r="F988" i="7"/>
  <c r="F1033" i="7"/>
  <c r="F486" i="7"/>
  <c r="D2263" i="7"/>
  <c r="D1033" i="7"/>
  <c r="D1978" i="7"/>
  <c r="F3769" i="7"/>
  <c r="D302" i="7"/>
  <c r="F2255" i="7"/>
  <c r="F302" i="7"/>
  <c r="D2625" i="7"/>
  <c r="F2625" i="7"/>
  <c r="F3339" i="7"/>
  <c r="F1270" i="7"/>
  <c r="D3339" i="7"/>
  <c r="F2677" i="7"/>
  <c r="D3293" i="7"/>
  <c r="F870" i="7"/>
  <c r="D870" i="7"/>
  <c r="F2439" i="7"/>
  <c r="D3289" i="7"/>
  <c r="F3289" i="7"/>
  <c r="D2042" i="7"/>
  <c r="F2042" i="7"/>
  <c r="F2181" i="7"/>
  <c r="D1717" i="7"/>
  <c r="F1734" i="7"/>
  <c r="D1734" i="7"/>
  <c r="F1717" i="7"/>
  <c r="F1961" i="7"/>
  <c r="F1420" i="7"/>
  <c r="D1420" i="7"/>
  <c r="F642" i="7"/>
  <c r="D642" i="7"/>
  <c r="F859" i="7"/>
  <c r="D859" i="7"/>
  <c r="F2703" i="7"/>
  <c r="D2703" i="7"/>
  <c r="F1932" i="7"/>
  <c r="D1932" i="7"/>
  <c r="F1319" i="7"/>
  <c r="D1319" i="7"/>
  <c r="F517" i="7"/>
  <c r="D517" i="7"/>
  <c r="D633" i="7"/>
  <c r="D875" i="7"/>
  <c r="D1829" i="7"/>
  <c r="D4021" i="7"/>
  <c r="D1327" i="7"/>
  <c r="F2493" i="7"/>
  <c r="D1788" i="7"/>
  <c r="F3683" i="7"/>
  <c r="F3974" i="7"/>
  <c r="F914" i="7"/>
  <c r="D3112" i="7"/>
  <c r="D1861" i="7"/>
  <c r="F1321" i="7"/>
  <c r="D571" i="7"/>
  <c r="D688" i="7"/>
  <c r="F1678" i="7"/>
  <c r="D3008" i="7"/>
  <c r="D603" i="7"/>
  <c r="D1869" i="7"/>
  <c r="D1678" i="7"/>
  <c r="F87" i="7"/>
  <c r="D4062" i="7"/>
  <c r="F275" i="7"/>
  <c r="F571" i="7"/>
  <c r="D2493" i="7"/>
  <c r="F2756" i="7"/>
  <c r="D3974" i="7"/>
  <c r="D914" i="7"/>
  <c r="D877" i="7"/>
  <c r="F3112" i="7"/>
  <c r="F1829" i="7"/>
  <c r="F1705" i="7"/>
  <c r="F3008" i="7"/>
  <c r="F1527" i="7"/>
  <c r="F1327" i="7"/>
  <c r="F1714" i="7"/>
  <c r="F688" i="7"/>
  <c r="F4062" i="7"/>
  <c r="F1387" i="7"/>
  <c r="F875" i="7"/>
  <c r="F2002" i="7"/>
  <c r="D1387" i="7"/>
  <c r="F633" i="7"/>
  <c r="F1788" i="7"/>
  <c r="F4021" i="7"/>
  <c r="F1869" i="7"/>
  <c r="D2002" i="7"/>
  <c r="F1861" i="7"/>
  <c r="F603" i="7"/>
  <c r="D1321" i="7"/>
  <c r="D2756" i="7"/>
  <c r="F877" i="7"/>
  <c r="D87" i="7"/>
  <c r="D1705" i="7"/>
  <c r="D1527" i="7"/>
  <c r="D275" i="7"/>
  <c r="D3683" i="7"/>
  <c r="F3717" i="7"/>
  <c r="D3717" i="7"/>
  <c r="D1714" i="7"/>
  <c r="C4187" i="7"/>
  <c r="B4187" i="7"/>
  <c r="C4178" i="7"/>
  <c r="D781" i="7"/>
  <c r="D2216" i="7"/>
  <c r="D1668" i="7"/>
  <c r="D2429" i="7"/>
  <c r="D3390" i="7"/>
  <c r="D3391" i="7"/>
  <c r="D185" i="7"/>
  <c r="D1721" i="7"/>
  <c r="D2782" i="7"/>
  <c r="D2944" i="7"/>
  <c r="D2110" i="7"/>
  <c r="D1399" i="7"/>
  <c r="D3013" i="7"/>
  <c r="D3446" i="7"/>
  <c r="D3947" i="7"/>
  <c r="D365" i="7"/>
  <c r="D3433" i="7"/>
  <c r="D2583" i="7"/>
  <c r="D339" i="7"/>
  <c r="D101" i="7"/>
  <c r="D1823" i="7"/>
  <c r="D2106" i="7"/>
  <c r="D863" i="7"/>
  <c r="D4047" i="7"/>
  <c r="D566" i="7"/>
  <c r="D3564" i="7"/>
  <c r="D1211" i="7"/>
  <c r="D2780" i="7"/>
  <c r="D1885" i="7"/>
  <c r="D3442" i="7"/>
  <c r="D3146" i="7"/>
  <c r="D2139" i="7"/>
  <c r="D764" i="7"/>
  <c r="D3145" i="7"/>
  <c r="D2426" i="7"/>
  <c r="D3576" i="7"/>
  <c r="D1786" i="7"/>
  <c r="D2258" i="7"/>
  <c r="D1803" i="7"/>
  <c r="D3893" i="7"/>
  <c r="D3392" i="7"/>
  <c r="D1317" i="7"/>
  <c r="D2485" i="7"/>
  <c r="D1538" i="7"/>
  <c r="D2179" i="7"/>
  <c r="D3579" i="7"/>
  <c r="D3679" i="7"/>
  <c r="D1415" i="7"/>
  <c r="D4186" i="7"/>
  <c r="F764" i="7"/>
  <c r="D228" i="7"/>
  <c r="D3496" i="7"/>
  <c r="D3623" i="7"/>
  <c r="D975" i="7"/>
  <c r="D2052" i="7"/>
  <c r="D3543" i="7"/>
  <c r="F1562" i="7"/>
  <c r="F2429" i="7"/>
  <c r="D1593" i="7"/>
  <c r="D2330" i="7"/>
  <c r="D1018" i="7"/>
  <c r="D2779" i="7"/>
  <c r="D744" i="7"/>
  <c r="D1008" i="7"/>
  <c r="D3619" i="7"/>
  <c r="D2593" i="7"/>
  <c r="D771" i="7"/>
  <c r="F227" i="7"/>
  <c r="F850" i="7"/>
  <c r="D2340" i="7"/>
  <c r="D2763" i="7"/>
  <c r="D2797" i="7"/>
  <c r="D3994" i="7"/>
  <c r="D1990" i="7"/>
  <c r="D957" i="7"/>
  <c r="D297" i="7"/>
  <c r="D3413" i="7"/>
  <c r="D3950" i="7"/>
  <c r="D83" i="7"/>
  <c r="F3188" i="7"/>
  <c r="F1610" i="7"/>
  <c r="F1415" i="7"/>
  <c r="F3646" i="7"/>
  <c r="D3791" i="7"/>
  <c r="F2890" i="7"/>
  <c r="D1676" i="7"/>
  <c r="D3810" i="7"/>
  <c r="F365" i="7"/>
  <c r="D2313" i="7"/>
  <c r="D629" i="7"/>
  <c r="F3292" i="7"/>
  <c r="F75" i="7"/>
  <c r="F4007" i="7"/>
  <c r="F2106" i="7"/>
  <c r="F165" i="7"/>
  <c r="F1721" i="7"/>
  <c r="F2086" i="7"/>
  <c r="F2744" i="7"/>
  <c r="D2910" i="7"/>
  <c r="F4151" i="7"/>
  <c r="D4029" i="7"/>
  <c r="D2489" i="7"/>
  <c r="F3947" i="7"/>
  <c r="D1376" i="7"/>
  <c r="D3871" i="7"/>
  <c r="D3312" i="7"/>
  <c r="D539" i="7"/>
  <c r="F1986" i="7"/>
  <c r="F1728" i="7"/>
  <c r="F3846" i="7"/>
  <c r="F1400" i="7"/>
  <c r="F2569" i="7"/>
  <c r="D3995" i="7"/>
  <c r="F2964" i="7"/>
  <c r="F1668" i="7"/>
  <c r="F2863" i="7"/>
  <c r="F1070" i="7"/>
  <c r="F2463" i="7"/>
  <c r="F1127" i="7"/>
  <c r="F1248" i="7"/>
  <c r="D3783" i="7"/>
  <c r="F3784" i="7"/>
  <c r="D883" i="7"/>
  <c r="D2280" i="7"/>
  <c r="F702" i="7"/>
  <c r="F226" i="7"/>
  <c r="F3246" i="7"/>
  <c r="D2798" i="7"/>
  <c r="D631" i="7"/>
  <c r="D669" i="7"/>
  <c r="D129" i="7"/>
  <c r="D2680" i="7"/>
  <c r="D1969" i="7"/>
  <c r="F668" i="7"/>
  <c r="F1190" i="7"/>
  <c r="F874" i="7"/>
  <c r="F2683" i="7"/>
  <c r="D3160" i="7"/>
  <c r="F2878" i="7"/>
  <c r="D1119" i="7"/>
  <c r="D1426" i="7"/>
  <c r="F2203" i="7"/>
  <c r="F3764" i="7"/>
  <c r="D3787" i="7"/>
  <c r="F3579" i="7"/>
  <c r="F1640" i="7"/>
  <c r="F640" i="7"/>
  <c r="F2373" i="7"/>
  <c r="D3048" i="7"/>
  <c r="F1903" i="7"/>
  <c r="F3858" i="7"/>
  <c r="D651" i="7"/>
  <c r="F1199" i="7"/>
  <c r="F651" i="7"/>
  <c r="F318" i="7"/>
  <c r="F3623" i="7"/>
  <c r="F320" i="7"/>
  <c r="F933" i="7"/>
  <c r="D782" i="7"/>
  <c r="F602" i="7"/>
  <c r="F1753" i="7"/>
  <c r="F3721" i="7"/>
  <c r="F188" i="7"/>
  <c r="F3911" i="7"/>
  <c r="F130" i="7"/>
  <c r="F3531" i="7"/>
  <c r="F3887" i="7"/>
  <c r="F2871" i="7"/>
  <c r="F3760" i="7"/>
  <c r="F2613" i="7"/>
  <c r="F3553" i="7"/>
  <c r="F3880" i="7"/>
  <c r="F3827" i="7"/>
  <c r="D426" i="7"/>
  <c r="D3388" i="7"/>
  <c r="D2658" i="7"/>
  <c r="D497" i="7"/>
  <c r="D111" i="7"/>
  <c r="D1295" i="7"/>
  <c r="D1971" i="7"/>
  <c r="D989" i="7"/>
  <c r="D1817" i="7"/>
  <c r="D605" i="7"/>
  <c r="D1931" i="7"/>
  <c r="D835" i="7"/>
  <c r="D741" i="7"/>
  <c r="D4001" i="7"/>
  <c r="D3844" i="7"/>
  <c r="D3510" i="7"/>
  <c r="D1094" i="7"/>
  <c r="D1351" i="7"/>
  <c r="D456" i="7"/>
  <c r="D2569" i="7"/>
  <c r="D2734" i="7"/>
  <c r="D2501" i="7"/>
  <c r="D2706" i="7"/>
  <c r="D802" i="7"/>
  <c r="D579" i="7"/>
  <c r="D2555" i="7"/>
  <c r="D1153" i="7"/>
  <c r="D2890" i="7"/>
  <c r="D109" i="7"/>
  <c r="D3531" i="7"/>
  <c r="D773" i="7"/>
  <c r="D1728" i="7"/>
  <c r="D4007" i="7"/>
  <c r="D1516" i="7"/>
  <c r="D188" i="7"/>
  <c r="D660" i="7"/>
  <c r="D3780" i="7"/>
  <c r="D2188" i="7"/>
  <c r="D371" i="7"/>
  <c r="D888" i="7"/>
  <c r="D1974" i="7"/>
  <c r="D230" i="7"/>
  <c r="D239" i="7"/>
  <c r="D615" i="7"/>
  <c r="D3530" i="7"/>
  <c r="D1609" i="7"/>
  <c r="D3187" i="7"/>
  <c r="D648" i="7"/>
  <c r="D2749" i="7"/>
  <c r="D2006" i="7"/>
  <c r="D252" i="7"/>
  <c r="D1789" i="7"/>
  <c r="D1560" i="7"/>
  <c r="D499" i="7"/>
  <c r="D2542" i="7"/>
  <c r="D2885" i="7"/>
  <c r="D238" i="7"/>
  <c r="D1559" i="7"/>
  <c r="D1125" i="7"/>
  <c r="D3978" i="7"/>
  <c r="D2176" i="7"/>
  <c r="D2788" i="7"/>
  <c r="D389" i="7"/>
  <c r="D3922" i="7"/>
  <c r="D2027" i="7"/>
  <c r="D775" i="7"/>
  <c r="D1191" i="7"/>
  <c r="D303" i="7"/>
  <c r="D266" i="7"/>
  <c r="D2974" i="7"/>
  <c r="D3633" i="7"/>
  <c r="D348" i="7"/>
  <c r="D519" i="7"/>
  <c r="D1067" i="7"/>
  <c r="D2178" i="7"/>
  <c r="D3487" i="7"/>
  <c r="D3684" i="7"/>
  <c r="D2046" i="7"/>
  <c r="D381" i="7"/>
  <c r="D3903" i="7"/>
  <c r="D3767" i="7"/>
  <c r="D2902" i="7"/>
  <c r="D3074" i="7"/>
  <c r="D3549" i="7"/>
  <c r="D294" i="7"/>
  <c r="D3916" i="7"/>
  <c r="D2080" i="7"/>
  <c r="D1699" i="7"/>
  <c r="D370" i="7"/>
  <c r="D2138" i="7"/>
  <c r="D1173" i="7"/>
  <c r="D2920" i="7"/>
  <c r="D1658" i="7"/>
  <c r="D839" i="7"/>
  <c r="D2499" i="7"/>
  <c r="D3183" i="7"/>
  <c r="D681" i="7"/>
  <c r="D3538" i="7"/>
  <c r="D3143" i="7"/>
  <c r="D1953" i="7"/>
  <c r="D2150" i="7"/>
  <c r="D2233" i="7"/>
  <c r="D2762" i="7"/>
  <c r="D991" i="7"/>
  <c r="D3003" i="7"/>
  <c r="D309" i="7"/>
  <c r="D3553" i="7"/>
  <c r="D3551" i="7"/>
  <c r="D3195" i="7"/>
  <c r="D1618" i="7"/>
  <c r="D4008" i="7"/>
  <c r="D3846" i="7"/>
  <c r="D1565" i="7"/>
  <c r="D583" i="7"/>
  <c r="D1127" i="7"/>
  <c r="D1617" i="7"/>
  <c r="D4009" i="7"/>
  <c r="D383" i="7"/>
  <c r="D2674" i="7"/>
  <c r="D3843" i="7"/>
  <c r="D2876" i="7"/>
  <c r="D1875" i="7"/>
  <c r="D602" i="7"/>
  <c r="D3744" i="7"/>
  <c r="D1753" i="7"/>
  <c r="D2955" i="7"/>
  <c r="D702" i="7"/>
  <c r="D474" i="7"/>
  <c r="D3665" i="7"/>
  <c r="D3356" i="7"/>
  <c r="D3366" i="7"/>
  <c r="D142" i="7"/>
  <c r="D2163" i="7"/>
  <c r="D1894" i="7"/>
  <c r="D2950" i="7"/>
  <c r="D2012" i="7"/>
  <c r="D3036" i="7"/>
  <c r="D3221" i="7"/>
  <c r="D2799" i="7"/>
  <c r="D324" i="7"/>
  <c r="D2550" i="7"/>
  <c r="D318" i="7"/>
  <c r="D2476" i="7"/>
  <c r="D3351" i="7"/>
  <c r="D2812" i="7"/>
  <c r="D2197" i="7"/>
  <c r="D1586" i="7"/>
  <c r="D3794" i="7"/>
  <c r="D1610" i="7"/>
  <c r="D1248" i="7"/>
  <c r="D1381" i="7"/>
  <c r="D2366" i="7"/>
  <c r="D1015" i="7"/>
  <c r="D922" i="7"/>
  <c r="D1199" i="7"/>
  <c r="D3150" i="7"/>
  <c r="D2202" i="7"/>
  <c r="D1967" i="7"/>
  <c r="D1534" i="7"/>
  <c r="D3784" i="7"/>
  <c r="D816" i="7"/>
  <c r="D1640" i="7"/>
  <c r="D1080" i="7"/>
  <c r="D3990" i="7"/>
  <c r="D2964" i="7"/>
  <c r="D226" i="7"/>
  <c r="D2540" i="7"/>
  <c r="D2293" i="7"/>
  <c r="D3518" i="7"/>
  <c r="D3129" i="7"/>
  <c r="D1979" i="7"/>
  <c r="D557" i="7"/>
  <c r="D2688" i="7"/>
  <c r="D3262" i="7"/>
  <c r="D1914" i="7"/>
  <c r="D3592" i="7"/>
  <c r="D340" i="7"/>
  <c r="D244" i="7"/>
  <c r="D1346" i="7"/>
  <c r="D3786" i="7"/>
  <c r="D260" i="7"/>
  <c r="D1062" i="7"/>
  <c r="D2290" i="7"/>
  <c r="D1276" i="7"/>
  <c r="D2718" i="7"/>
  <c r="D3033" i="7"/>
  <c r="D2855" i="7"/>
  <c r="D1701" i="7"/>
  <c r="D1014" i="7"/>
  <c r="D2932" i="7"/>
  <c r="D3806" i="7"/>
  <c r="D890" i="7"/>
  <c r="D3204" i="7"/>
  <c r="D3969" i="7"/>
  <c r="D2702" i="7"/>
  <c r="D1348" i="7"/>
  <c r="D3858" i="7"/>
  <c r="D2177" i="7"/>
  <c r="D2300" i="7"/>
  <c r="D3567" i="7"/>
  <c r="F109" i="7"/>
  <c r="D3133" i="7"/>
  <c r="D187" i="7"/>
  <c r="D3986" i="7"/>
  <c r="D3955" i="7"/>
  <c r="D3058" i="7"/>
  <c r="F1094" i="7"/>
  <c r="D1291" i="7"/>
  <c r="D3369" i="7"/>
  <c r="D2995" i="7"/>
  <c r="D3702" i="7"/>
  <c r="D3449" i="7"/>
  <c r="D3856" i="7"/>
  <c r="D3989" i="7"/>
  <c r="D1654" i="7"/>
  <c r="D408" i="7"/>
  <c r="D1053" i="7"/>
  <c r="D2450" i="7"/>
  <c r="D3661" i="7"/>
  <c r="D1092" i="7"/>
  <c r="D4152" i="7"/>
  <c r="D2875" i="7"/>
  <c r="D840" i="7"/>
  <c r="D3180" i="7"/>
  <c r="D1725" i="7"/>
  <c r="D3330" i="7"/>
  <c r="D733" i="7"/>
  <c r="D837" i="7"/>
  <c r="D265" i="7"/>
  <c r="D3285" i="7"/>
  <c r="D4073" i="7"/>
  <c r="D3826" i="7"/>
  <c r="D3691" i="7"/>
  <c r="D1502" i="7"/>
  <c r="D2005" i="7"/>
  <c r="D791" i="7"/>
  <c r="D2728" i="7"/>
  <c r="D1475" i="7"/>
  <c r="D999" i="7"/>
  <c r="D1048" i="7"/>
  <c r="D4052" i="7"/>
  <c r="D2977" i="7"/>
  <c r="D2553" i="7"/>
  <c r="D3911" i="7"/>
  <c r="D3584" i="7"/>
  <c r="D130" i="7"/>
  <c r="D609" i="7"/>
  <c r="D1481" i="7"/>
  <c r="D2683" i="7"/>
  <c r="D3901" i="7"/>
  <c r="D1453" i="7"/>
  <c r="D1562" i="7"/>
  <c r="D1913" i="7"/>
  <c r="D984" i="7"/>
  <c r="D3887" i="7"/>
  <c r="D763" i="7"/>
  <c r="D284" i="7"/>
  <c r="D378" i="7"/>
  <c r="D3760" i="7"/>
  <c r="D3721" i="7"/>
  <c r="D2037" i="7"/>
  <c r="D4040" i="7"/>
  <c r="D2348" i="7"/>
  <c r="D3554" i="7"/>
  <c r="D2266" i="7"/>
  <c r="D390" i="7"/>
  <c r="D165" i="7"/>
  <c r="D1400" i="7"/>
  <c r="D2871" i="7"/>
  <c r="D3827" i="7"/>
  <c r="D537" i="7"/>
  <c r="D1161" i="7"/>
  <c r="D1802" i="7"/>
  <c r="D3900" i="7"/>
  <c r="D713" i="7"/>
  <c r="D3249" i="7"/>
  <c r="D2053" i="7"/>
  <c r="D2710" i="7"/>
  <c r="D352" i="7"/>
  <c r="D496" i="7"/>
  <c r="D1016" i="7"/>
  <c r="D205" i="7"/>
  <c r="D3196" i="7"/>
  <c r="D289" i="7"/>
  <c r="D214" i="7"/>
  <c r="D2673" i="7"/>
  <c r="D3582" i="7"/>
  <c r="D1981" i="7"/>
  <c r="D1333" i="7"/>
  <c r="D1239" i="7"/>
  <c r="F1086" i="7"/>
  <c r="D1545" i="7"/>
  <c r="D1752" i="7"/>
  <c r="D442" i="7"/>
  <c r="D1258" i="7"/>
  <c r="D2595" i="7"/>
  <c r="D1074" i="7"/>
  <c r="D1965" i="7"/>
  <c r="D3985" i="7"/>
  <c r="D2456" i="7"/>
  <c r="D1600" i="7"/>
  <c r="D2312" i="7"/>
  <c r="D1661" i="7"/>
  <c r="D2852" i="7"/>
  <c r="D678" i="7"/>
  <c r="D656" i="7"/>
  <c r="D1499" i="7"/>
  <c r="D2306" i="7"/>
  <c r="D1916" i="7"/>
  <c r="D367" i="7"/>
  <c r="D468" i="7"/>
  <c r="D4063" i="7"/>
  <c r="D2707" i="7"/>
  <c r="D3802" i="7"/>
  <c r="D3188" i="7"/>
  <c r="D3292" i="7"/>
  <c r="D4014" i="7"/>
  <c r="D2191" i="7"/>
  <c r="D186" i="7"/>
  <c r="D640" i="7"/>
  <c r="D2727" i="7"/>
  <c r="D933" i="7"/>
  <c r="D1323" i="7"/>
  <c r="D3368" i="7"/>
  <c r="D52" i="7"/>
  <c r="D2491" i="7"/>
  <c r="D1832" i="7"/>
  <c r="D2051" i="7"/>
  <c r="D2227" i="7"/>
  <c r="D1070" i="7"/>
  <c r="D1192" i="7"/>
  <c r="D320" i="7"/>
  <c r="D1620" i="7"/>
  <c r="D3764" i="7"/>
  <c r="D3246" i="7"/>
  <c r="D4084" i="7"/>
  <c r="D2575" i="7"/>
  <c r="D3742" i="7"/>
  <c r="D2303" i="7"/>
  <c r="D1811" i="7"/>
  <c r="D3979" i="7"/>
  <c r="D580" i="7"/>
  <c r="D3589" i="7"/>
  <c r="D3179" i="7"/>
  <c r="D920" i="7"/>
  <c r="D793" i="7"/>
  <c r="D2368" i="7"/>
  <c r="F426" i="7"/>
  <c r="D1144" i="7"/>
  <c r="D1994" i="7"/>
  <c r="D3963" i="7"/>
  <c r="D2453" i="7"/>
  <c r="D3699" i="7"/>
  <c r="D3300" i="7"/>
  <c r="D2564" i="7"/>
  <c r="F1786" i="7"/>
  <c r="F3510" i="7"/>
  <c r="F656" i="7"/>
  <c r="D1158" i="7"/>
  <c r="D2522" i="7"/>
  <c r="D1795" i="7"/>
  <c r="D2878" i="7"/>
  <c r="F2501" i="7"/>
  <c r="D2477" i="7"/>
  <c r="D2833" i="7"/>
  <c r="D3789" i="7"/>
  <c r="D3334" i="7"/>
  <c r="D3039" i="7"/>
  <c r="D1909" i="7"/>
  <c r="D570" i="7"/>
  <c r="D3736" i="7"/>
  <c r="D841" i="7"/>
  <c r="D2383" i="7"/>
  <c r="D3515" i="7"/>
  <c r="D1982" i="7"/>
  <c r="D3882" i="7"/>
  <c r="D1236" i="7"/>
  <c r="D1133" i="7"/>
  <c r="D1265" i="7"/>
  <c r="D4151" i="7"/>
  <c r="D634" i="7"/>
  <c r="D919" i="7"/>
  <c r="D2130" i="7"/>
  <c r="D1335" i="7"/>
  <c r="D485" i="7"/>
  <c r="D1877" i="7"/>
  <c r="D373" i="7"/>
  <c r="D850" i="7"/>
  <c r="D140" i="7"/>
  <c r="D4051" i="7"/>
  <c r="D2744" i="7"/>
  <c r="D162" i="7"/>
  <c r="D930" i="7"/>
  <c r="F660" i="7"/>
  <c r="D2079" i="7"/>
  <c r="D3869" i="7"/>
  <c r="D3832" i="7"/>
  <c r="D2863" i="7"/>
  <c r="D3656" i="7"/>
  <c r="D1986" i="7"/>
  <c r="D2717" i="7"/>
  <c r="D2592" i="7"/>
  <c r="D1841" i="7"/>
  <c r="D3333" i="7"/>
  <c r="D405" i="7"/>
  <c r="D1164" i="7"/>
  <c r="D3273" i="7"/>
  <c r="D3161" i="7"/>
  <c r="D1442" i="7"/>
  <c r="D696" i="7"/>
  <c r="D2033" i="7"/>
  <c r="D3136" i="7"/>
  <c r="D490" i="7"/>
  <c r="D1304" i="7"/>
  <c r="D2225" i="7"/>
  <c r="D1397" i="7"/>
  <c r="D2055" i="7"/>
  <c r="D3528" i="7"/>
  <c r="D3299" i="7"/>
  <c r="D3793" i="7"/>
  <c r="D855" i="7"/>
  <c r="D3958" i="7"/>
  <c r="D3944" i="7"/>
  <c r="D1233" i="7"/>
  <c r="D2692" i="7"/>
  <c r="D3452" i="7"/>
  <c r="D3247" i="7"/>
  <c r="D2591" i="7"/>
  <c r="D3064" i="7"/>
  <c r="D3320" i="7"/>
  <c r="D1425" i="7"/>
  <c r="D2502" i="7"/>
  <c r="D132" i="7"/>
  <c r="D2164" i="7"/>
  <c r="D2248" i="7"/>
  <c r="D1924" i="7"/>
  <c r="D2213" i="7"/>
  <c r="D1518" i="7"/>
  <c r="D1541" i="7"/>
  <c r="D2584" i="7"/>
  <c r="D2399" i="7"/>
  <c r="D3280" i="7"/>
  <c r="D1938" i="7"/>
  <c r="D66" i="7"/>
  <c r="D895" i="7"/>
  <c r="D3458" i="7"/>
  <c r="D3154" i="7"/>
  <c r="D630" i="7"/>
  <c r="D536" i="7"/>
  <c r="D3311" i="7"/>
  <c r="D1722" i="7"/>
  <c r="D3073" i="7"/>
  <c r="D4046" i="7"/>
  <c r="D811" i="7"/>
  <c r="D4057" i="7"/>
  <c r="D685" i="7"/>
  <c r="D807" i="7"/>
  <c r="D3200" i="7"/>
  <c r="D3884" i="7"/>
  <c r="D1169" i="7"/>
  <c r="D471" i="7"/>
  <c r="D3485" i="7"/>
  <c r="D3861" i="7"/>
  <c r="D1447" i="7"/>
  <c r="D2689" i="7"/>
  <c r="D1023" i="7"/>
  <c r="D1411" i="7"/>
  <c r="D75" i="7"/>
  <c r="D874" i="7"/>
  <c r="D2203" i="7"/>
  <c r="D3404" i="7"/>
  <c r="D2024" i="7"/>
  <c r="D1198" i="7"/>
  <c r="D227" i="7"/>
  <c r="D1190" i="7"/>
  <c r="D3153" i="7"/>
  <c r="D1529" i="7"/>
  <c r="D3643" i="7"/>
  <c r="D1203" i="7"/>
  <c r="D1903" i="7"/>
  <c r="D406" i="7"/>
  <c r="D1152" i="7"/>
  <c r="D1464" i="7"/>
  <c r="D504" i="7"/>
  <c r="D1124" i="7"/>
  <c r="D2277" i="7"/>
  <c r="D2958" i="7"/>
  <c r="D155" i="7"/>
  <c r="D2299" i="7"/>
  <c r="D288" i="7"/>
  <c r="D1915" i="7"/>
  <c r="D1964" i="7"/>
  <c r="D3804" i="7"/>
  <c r="D3800" i="7"/>
  <c r="D2057" i="7"/>
  <c r="D1229" i="7"/>
  <c r="D1209" i="7"/>
  <c r="D1379" i="7"/>
  <c r="D2443" i="7"/>
  <c r="D2444" i="7"/>
  <c r="D2806" i="7"/>
  <c r="D1856" i="7"/>
  <c r="D1768" i="7"/>
  <c r="D2931" i="7"/>
  <c r="D3080" i="7"/>
  <c r="D1106" i="7"/>
  <c r="D3738" i="7"/>
  <c r="D1159" i="7"/>
  <c r="D3123" i="7"/>
  <c r="D213" i="7"/>
  <c r="F2555" i="7"/>
  <c r="D2761" i="7"/>
  <c r="D2086" i="7"/>
  <c r="D2573" i="7"/>
  <c r="D225" i="7"/>
  <c r="D1446" i="7"/>
  <c r="D2588" i="7"/>
  <c r="D542" i="7"/>
  <c r="D3203" i="7"/>
  <c r="D1377" i="7"/>
  <c r="D3880" i="7"/>
  <c r="D2843" i="7"/>
  <c r="D1384" i="7"/>
  <c r="D1476" i="7"/>
  <c r="D912" i="7"/>
  <c r="D3228" i="7"/>
  <c r="D1027" i="7"/>
  <c r="D1026" i="7"/>
  <c r="D1086" i="7"/>
  <c r="D1912" i="7"/>
  <c r="D3536" i="7"/>
  <c r="D2613" i="7"/>
  <c r="D523" i="7"/>
  <c r="D1836" i="7"/>
  <c r="D3646" i="7"/>
  <c r="D668" i="7"/>
  <c r="D1075" i="7"/>
  <c r="D3637" i="7"/>
  <c r="D2463" i="7"/>
  <c r="D3282" i="7"/>
  <c r="D3414" i="7"/>
  <c r="D3460" i="7"/>
  <c r="D3759" i="7"/>
  <c r="D2373" i="7"/>
  <c r="F2706" i="7"/>
  <c r="F2584" i="7"/>
  <c r="F284" i="7"/>
  <c r="F1529" i="7"/>
  <c r="F1203" i="7"/>
  <c r="F2734" i="7"/>
  <c r="F1291" i="7"/>
  <c r="F3183" i="7"/>
  <c r="F3153" i="7"/>
  <c r="F2658" i="7"/>
  <c r="F3990" i="7"/>
  <c r="F3802" i="7"/>
  <c r="F634" i="7"/>
  <c r="F4057" i="7"/>
  <c r="F485" i="7"/>
  <c r="F3656" i="7"/>
  <c r="F2227" i="7"/>
  <c r="F1722" i="7"/>
  <c r="F2266" i="7"/>
  <c r="F4040" i="7"/>
  <c r="F835" i="7"/>
  <c r="F2383" i="7"/>
  <c r="F497" i="7"/>
  <c r="F1476" i="7"/>
  <c r="F2843" i="7"/>
  <c r="F3901" i="7"/>
  <c r="F816" i="7"/>
  <c r="F4009" i="7"/>
  <c r="F1125" i="7"/>
  <c r="F922" i="7"/>
  <c r="F456" i="7"/>
  <c r="F609" i="7"/>
  <c r="F3390" i="7"/>
  <c r="F2902" i="7"/>
  <c r="F2130" i="7"/>
  <c r="F2780" i="7"/>
  <c r="F3691" i="7"/>
  <c r="F239" i="7"/>
  <c r="F837" i="7"/>
  <c r="F2399" i="7"/>
  <c r="D4018" i="7"/>
  <c r="F471" i="7"/>
  <c r="F1411" i="7"/>
  <c r="F1618" i="7"/>
  <c r="F3832" i="7"/>
  <c r="F1027" i="7"/>
  <c r="F4052" i="7"/>
  <c r="F3903" i="7"/>
  <c r="F2477" i="7"/>
  <c r="F763" i="7"/>
  <c r="F3442" i="7"/>
  <c r="F1931" i="7"/>
  <c r="F1015" i="7"/>
  <c r="F605" i="7"/>
  <c r="F3643" i="7"/>
  <c r="F1377" i="7"/>
  <c r="F213" i="7"/>
  <c r="F3146" i="7"/>
  <c r="F2456" i="7"/>
  <c r="F3446" i="7"/>
  <c r="F3884" i="7"/>
  <c r="F3794" i="7"/>
  <c r="F2674" i="7"/>
  <c r="F2944" i="7"/>
  <c r="F3228" i="7"/>
  <c r="F2833" i="7"/>
  <c r="D195" i="7"/>
  <c r="F2197" i="7"/>
  <c r="F4051" i="7"/>
  <c r="F1124" i="7"/>
  <c r="F1560" i="7"/>
  <c r="F3551" i="7"/>
  <c r="F1335" i="7"/>
  <c r="D2066" i="7"/>
  <c r="F378" i="7"/>
  <c r="F2139" i="7"/>
  <c r="F2037" i="7"/>
  <c r="F2782" i="7"/>
  <c r="F1295" i="7"/>
  <c r="F1836" i="7"/>
  <c r="F2689" i="7"/>
  <c r="F1023" i="7"/>
  <c r="F3844" i="7"/>
  <c r="F1192" i="7"/>
  <c r="F1446" i="7"/>
  <c r="F52" i="7"/>
  <c r="F4152" i="7"/>
  <c r="F3404" i="7"/>
  <c r="F2575" i="7"/>
  <c r="F930" i="7"/>
  <c r="F1823" i="7"/>
  <c r="F4047" i="7"/>
  <c r="F1964" i="7"/>
  <c r="F3637" i="7"/>
  <c r="F228" i="7"/>
  <c r="F3414" i="7"/>
  <c r="F370" i="7"/>
  <c r="F1803" i="7"/>
  <c r="F230" i="7"/>
  <c r="F1534" i="7"/>
  <c r="F2079" i="7"/>
  <c r="F4014" i="7"/>
  <c r="F3536" i="7"/>
  <c r="F1092" i="7"/>
  <c r="F1381" i="7"/>
  <c r="F2749" i="7"/>
  <c r="F4186" i="7"/>
  <c r="D4187" i="7"/>
  <c r="D4183" i="7"/>
  <c r="D4184" i="7"/>
  <c r="F2277" i="7"/>
  <c r="F3449" i="7"/>
  <c r="D4180" i="7"/>
  <c r="F381" i="7"/>
  <c r="F630" i="7"/>
  <c r="F3861" i="7"/>
  <c r="F2680" i="7"/>
  <c r="F3221" i="7"/>
  <c r="F1994" i="7"/>
  <c r="F1447" i="7"/>
  <c r="F570" i="7"/>
  <c r="D3156" i="7"/>
  <c r="F3458" i="7"/>
  <c r="F3368" i="7"/>
  <c r="F2550" i="7"/>
  <c r="F1817" i="7"/>
  <c r="F66" i="7"/>
  <c r="F3180" i="7"/>
  <c r="F373" i="7"/>
  <c r="F1062" i="7"/>
  <c r="F1953" i="7"/>
  <c r="F499" i="7"/>
  <c r="F791" i="7"/>
  <c r="F1789" i="7"/>
  <c r="F1565" i="7"/>
  <c r="F989" i="7"/>
  <c r="F1026" i="7"/>
  <c r="F2728" i="7"/>
  <c r="F811" i="7"/>
  <c r="F2191" i="7"/>
  <c r="F3433" i="7"/>
  <c r="F3759" i="7"/>
  <c r="F2707" i="7"/>
  <c r="F2583" i="7"/>
  <c r="F3187" i="7"/>
  <c r="F3280" i="7"/>
  <c r="F2330" i="7"/>
  <c r="F3515" i="7"/>
  <c r="F111" i="7"/>
  <c r="F1617" i="7"/>
  <c r="F4063" i="7"/>
  <c r="F3036" i="7"/>
  <c r="D1246" i="7"/>
  <c r="F1233" i="7"/>
  <c r="F1609" i="7"/>
  <c r="F3789" i="7"/>
  <c r="F807" i="7"/>
  <c r="F802" i="7"/>
  <c r="F566" i="7"/>
  <c r="F2522" i="7"/>
  <c r="F1620" i="7"/>
  <c r="F984" i="7"/>
  <c r="F3003" i="7"/>
  <c r="F383" i="7"/>
  <c r="F3391" i="7"/>
  <c r="F3013" i="7"/>
  <c r="F2553" i="7"/>
  <c r="F523" i="7"/>
  <c r="F3392" i="7"/>
  <c r="F648" i="7"/>
  <c r="F2051" i="7"/>
  <c r="F3893" i="7"/>
  <c r="F1481" i="7"/>
  <c r="F3684" i="7"/>
  <c r="F2005" i="7"/>
  <c r="F1725" i="7"/>
  <c r="F1593" i="7"/>
  <c r="F3388" i="7"/>
  <c r="F781" i="7"/>
  <c r="F3736" i="7"/>
  <c r="F919" i="7"/>
  <c r="F1475" i="7"/>
  <c r="F3496" i="7"/>
  <c r="F1198" i="7"/>
  <c r="F1169" i="7"/>
  <c r="F975" i="7"/>
  <c r="F2366" i="7"/>
  <c r="F1075" i="7"/>
  <c r="F1877" i="7"/>
  <c r="F1317" i="7"/>
  <c r="F309" i="7"/>
  <c r="F583" i="7"/>
  <c r="F1161" i="7"/>
  <c r="F1384" i="7"/>
  <c r="F741" i="7"/>
  <c r="F2485" i="7"/>
  <c r="F3485" i="7"/>
  <c r="F1080" i="7"/>
  <c r="F685" i="7"/>
  <c r="F3554" i="7"/>
  <c r="F2727" i="7"/>
  <c r="F999" i="7"/>
  <c r="F1912" i="7"/>
  <c r="F1967" i="7"/>
  <c r="F2052" i="7"/>
  <c r="F3195" i="7"/>
  <c r="F4008" i="7"/>
  <c r="F1971" i="7"/>
  <c r="D735" i="7"/>
  <c r="F1018" i="7"/>
  <c r="F252" i="7"/>
  <c r="F3351" i="7"/>
  <c r="F3826" i="7"/>
  <c r="F991" i="7"/>
  <c r="F2762" i="7"/>
  <c r="F1236" i="7"/>
  <c r="F1885" i="7"/>
  <c r="F4073" i="7"/>
  <c r="F3950" i="7"/>
  <c r="F3249" i="7"/>
  <c r="F3143" i="7"/>
  <c r="F615" i="7"/>
  <c r="F536" i="7"/>
  <c r="F265" i="7"/>
  <c r="F855" i="7"/>
  <c r="F468" i="7"/>
  <c r="F3882" i="7"/>
  <c r="F2150" i="7"/>
  <c r="F367" i="7"/>
  <c r="F3073" i="7"/>
  <c r="D206" i="7"/>
  <c r="F225" i="7"/>
  <c r="F2812" i="7"/>
  <c r="F3282" i="7"/>
  <c r="F2710" i="7"/>
  <c r="F3538" i="7"/>
  <c r="F2779" i="7"/>
  <c r="F1982" i="7"/>
  <c r="F1133" i="7"/>
  <c r="F3330" i="7"/>
  <c r="F1658" i="7"/>
  <c r="F2476" i="7"/>
  <c r="F1938" i="7"/>
  <c r="F744" i="7"/>
  <c r="F3584" i="7"/>
  <c r="F2426" i="7"/>
  <c r="F2799" i="7"/>
  <c r="F2491" i="7"/>
  <c r="F895" i="7"/>
  <c r="F542" i="7"/>
  <c r="F324" i="7"/>
  <c r="F681" i="7"/>
  <c r="F1173" i="7"/>
  <c r="F1832" i="7"/>
  <c r="F2588" i="7"/>
  <c r="F2875" i="7"/>
  <c r="F140" i="7"/>
  <c r="F733" i="7"/>
  <c r="F2955" i="7"/>
  <c r="F3203" i="7"/>
  <c r="F3661" i="7"/>
  <c r="F557" i="7"/>
  <c r="F1008" i="7"/>
  <c r="F2138" i="7"/>
  <c r="F3619" i="7"/>
  <c r="F1499" i="7"/>
  <c r="F2306" i="7"/>
  <c r="F3543" i="7"/>
  <c r="F1586" i="7"/>
  <c r="F841" i="7"/>
  <c r="F1541" i="7"/>
  <c r="F840" i="7"/>
  <c r="F3311" i="7"/>
  <c r="F2012" i="7"/>
  <c r="F3530" i="7"/>
  <c r="F1916" i="7"/>
  <c r="F2593" i="7"/>
  <c r="F2024" i="7"/>
  <c r="F2450" i="7"/>
  <c r="F3154" i="7"/>
  <c r="F1053" i="7"/>
  <c r="F3285" i="7"/>
  <c r="F339" i="7"/>
  <c r="F2006" i="7"/>
  <c r="D3434" i="7"/>
  <c r="F1974" i="7"/>
  <c r="D805" i="7"/>
  <c r="F2103" i="7"/>
  <c r="F519" i="7"/>
  <c r="F771" i="7"/>
  <c r="D3473" i="7"/>
  <c r="D565" i="7"/>
  <c r="D434" i="7"/>
  <c r="F408" i="7"/>
  <c r="D1242" i="7"/>
  <c r="F3843" i="7"/>
  <c r="F3564" i="7"/>
  <c r="D1354" i="7"/>
  <c r="D3430" i="7"/>
  <c r="F2573" i="7"/>
  <c r="F1211" i="7"/>
  <c r="D663" i="7"/>
  <c r="F1981" i="7"/>
  <c r="F2540" i="7"/>
  <c r="F2682" i="7"/>
  <c r="F294" i="7"/>
  <c r="D3669" i="7"/>
  <c r="F773" i="7"/>
  <c r="F1914" i="7"/>
  <c r="F3058" i="7"/>
  <c r="F3985" i="7"/>
  <c r="F406" i="7"/>
  <c r="F3702" i="7"/>
  <c r="F3334" i="7"/>
  <c r="F2692" i="7"/>
  <c r="F3074" i="7"/>
  <c r="F185" i="7"/>
  <c r="F2216" i="7"/>
  <c r="F3247" i="7"/>
  <c r="F1802" i="7"/>
  <c r="F1924" i="7"/>
  <c r="F1654" i="7"/>
  <c r="F1399" i="7"/>
  <c r="F3869" i="7"/>
  <c r="F3369" i="7"/>
  <c r="F3856" i="7"/>
  <c r="F3989" i="7"/>
  <c r="F2213" i="7"/>
  <c r="F1538" i="7"/>
  <c r="F1518" i="7"/>
  <c r="F2995" i="7"/>
  <c r="F2033" i="7"/>
  <c r="F2164" i="7"/>
  <c r="F3767" i="7"/>
  <c r="F3136" i="7"/>
  <c r="F1600" i="7"/>
  <c r="F2340" i="7"/>
  <c r="F3039" i="7"/>
  <c r="F490" i="7"/>
  <c r="F3742" i="7"/>
  <c r="F2248" i="7"/>
  <c r="F3549" i="7"/>
  <c r="F1153" i="7"/>
  <c r="F3806" i="7"/>
  <c r="F1996" i="7"/>
  <c r="F3679" i="7"/>
  <c r="F3460" i="7"/>
  <c r="D2938" i="7"/>
  <c r="F2045" i="7"/>
  <c r="F2974" i="7"/>
  <c r="F205" i="7"/>
  <c r="D2909" i="7"/>
  <c r="D2894" i="7"/>
  <c r="F2502" i="7"/>
  <c r="F371" i="7"/>
  <c r="F2642" i="7"/>
  <c r="F2950" i="7"/>
  <c r="F2797" i="7"/>
  <c r="F696" i="7"/>
  <c r="F1965" i="7"/>
  <c r="F2046" i="7"/>
  <c r="F3955" i="7"/>
  <c r="F3665" i="7"/>
  <c r="F839" i="7"/>
  <c r="F2977" i="7"/>
  <c r="F2763" i="7"/>
  <c r="F249" i="7"/>
  <c r="F2080" i="7"/>
  <c r="F3738" i="7"/>
  <c r="F3262" i="7"/>
  <c r="F1425" i="7"/>
  <c r="D522" i="7"/>
  <c r="F2673" i="7"/>
  <c r="F3528" i="7"/>
  <c r="F1795" i="7"/>
  <c r="F3064" i="7"/>
  <c r="F1502" i="7"/>
  <c r="F2055" i="7"/>
  <c r="F3413" i="7"/>
  <c r="F3487" i="7"/>
  <c r="F3994" i="7"/>
  <c r="F713" i="7"/>
  <c r="F957" i="7"/>
  <c r="F83" i="7"/>
  <c r="F888" i="7"/>
  <c r="F3452" i="7"/>
  <c r="F2591" i="7"/>
  <c r="F297" i="7"/>
  <c r="F187" i="7"/>
  <c r="F1442" i="7"/>
  <c r="F2299" i="7"/>
  <c r="F2444" i="7"/>
  <c r="F3744" i="7"/>
  <c r="F2178" i="7"/>
  <c r="F132" i="7"/>
  <c r="F2188" i="7"/>
  <c r="F3589" i="7"/>
  <c r="F3080" i="7"/>
  <c r="F1258" i="7"/>
  <c r="F2595" i="7"/>
  <c r="F3333" i="7"/>
  <c r="F3986" i="7"/>
  <c r="F1074" i="7"/>
  <c r="F1106" i="7"/>
  <c r="F1990" i="7"/>
  <c r="F3133" i="7"/>
  <c r="F3612" i="7"/>
  <c r="F81" i="7"/>
  <c r="F2436" i="7"/>
  <c r="F1048" i="7"/>
  <c r="F4001" i="7"/>
  <c r="F3791" i="7"/>
  <c r="F1979" i="7"/>
  <c r="F1875" i="7"/>
  <c r="F1016" i="7"/>
  <c r="F1158" i="7"/>
  <c r="F1323" i="7"/>
  <c r="F1752" i="7"/>
  <c r="F1067" i="7"/>
  <c r="F3200" i="7"/>
  <c r="F1545" i="7"/>
  <c r="F2876" i="7"/>
  <c r="D3910" i="7"/>
  <c r="F442" i="7"/>
  <c r="F3944" i="7"/>
  <c r="F2177" i="7"/>
  <c r="F348" i="7"/>
  <c r="F1348" i="7"/>
  <c r="F2202" i="7"/>
  <c r="F1057" i="7"/>
  <c r="F782" i="7"/>
  <c r="F1913" i="7"/>
  <c r="F2494" i="7"/>
  <c r="F101" i="7"/>
  <c r="F920" i="7"/>
  <c r="F3958" i="7"/>
  <c r="F3567" i="7"/>
  <c r="F2702" i="7"/>
  <c r="F2931" i="7"/>
  <c r="F2688" i="7"/>
  <c r="F2300" i="7"/>
  <c r="F1676" i="7"/>
  <c r="F3145" i="7"/>
  <c r="F893" i="7"/>
  <c r="F2920" i="7"/>
  <c r="F3204" i="7"/>
  <c r="F1246" i="7"/>
  <c r="F1044" i="7"/>
  <c r="F1822" i="7"/>
  <c r="F1894" i="7"/>
  <c r="F890" i="7"/>
  <c r="F2313" i="7"/>
  <c r="F3810" i="7"/>
  <c r="F629" i="7"/>
  <c r="F2233" i="7"/>
  <c r="F2066" i="7"/>
  <c r="F3921" i="7"/>
  <c r="D721" i="7"/>
  <c r="F1265" i="7"/>
  <c r="F2932" i="7"/>
  <c r="F579" i="7"/>
  <c r="F3633" i="7"/>
  <c r="F1755" i="7"/>
  <c r="F814" i="7"/>
  <c r="F2910" i="7"/>
  <c r="D3066" i="7"/>
  <c r="F775" i="7"/>
  <c r="F2806" i="7"/>
  <c r="F155" i="7"/>
  <c r="D1245" i="7"/>
  <c r="F1768" i="7"/>
  <c r="F3161" i="7"/>
  <c r="F266" i="7"/>
  <c r="F2314" i="7"/>
  <c r="F1014" i="7"/>
  <c r="F1229" i="7"/>
  <c r="F2027" i="7"/>
  <c r="F2958" i="7"/>
  <c r="F3793" i="7"/>
  <c r="F580" i="7"/>
  <c r="F3129" i="7"/>
  <c r="F3699" i="7"/>
  <c r="F3969" i="7"/>
  <c r="F1333" i="7"/>
  <c r="F303" i="7"/>
  <c r="F2443" i="7"/>
  <c r="F3299" i="7"/>
  <c r="F2499" i="7"/>
  <c r="F186" i="7"/>
  <c r="D864" i="7"/>
  <c r="F2489" i="7"/>
  <c r="F2546" i="7"/>
  <c r="F4029" i="7"/>
  <c r="F1701" i="7"/>
  <c r="F4018" i="7"/>
  <c r="F2163" i="7"/>
  <c r="F1661" i="7"/>
  <c r="F2453" i="7"/>
  <c r="F2258" i="7"/>
  <c r="F142" i="7"/>
  <c r="F3300" i="7"/>
  <c r="F76" i="7"/>
  <c r="F2852" i="7"/>
  <c r="F2053" i="7"/>
  <c r="F1680" i="7"/>
  <c r="F539" i="7"/>
  <c r="F3033" i="7"/>
  <c r="F3922" i="7"/>
  <c r="F214" i="7"/>
  <c r="F4046" i="7"/>
  <c r="F3871" i="7"/>
  <c r="F3312" i="7"/>
  <c r="F1191" i="7"/>
  <c r="F2855" i="7"/>
  <c r="F1969" i="7"/>
  <c r="F2718" i="7"/>
  <c r="F389" i="7"/>
  <c r="F1379" i="7"/>
  <c r="F2885" i="7"/>
  <c r="F3576" i="7"/>
  <c r="F474" i="7"/>
  <c r="F1376" i="7"/>
  <c r="F1276" i="7"/>
  <c r="F1699" i="7"/>
  <c r="F1559" i="7"/>
  <c r="F2290" i="7"/>
  <c r="F3979" i="7"/>
  <c r="F678" i="7"/>
  <c r="F3786" i="7"/>
  <c r="F3963" i="7"/>
  <c r="F3518" i="7"/>
  <c r="F1144" i="7"/>
  <c r="F3196" i="7"/>
  <c r="F1856" i="7"/>
  <c r="F238" i="7"/>
  <c r="D2149" i="7"/>
  <c r="D3483" i="7"/>
  <c r="F1209" i="7"/>
  <c r="F1811" i="7"/>
  <c r="F3978" i="7"/>
  <c r="F3273" i="7"/>
  <c r="F3320" i="7"/>
  <c r="F504" i="7"/>
  <c r="F260" i="7"/>
  <c r="F3150" i="7"/>
  <c r="F244" i="7"/>
  <c r="F2057" i="7"/>
  <c r="F1397" i="7"/>
  <c r="F4053" i="7"/>
  <c r="F1351" i="7"/>
  <c r="F2717" i="7"/>
  <c r="F3995" i="7"/>
  <c r="F1464" i="7"/>
  <c r="F1346" i="7"/>
  <c r="F1152" i="7"/>
  <c r="F1041" i="7"/>
  <c r="F162" i="7"/>
  <c r="F3804" i="7"/>
  <c r="F3800" i="7"/>
  <c r="F2280" i="7"/>
  <c r="F883" i="7"/>
  <c r="F2348" i="7"/>
  <c r="F496" i="7"/>
  <c r="F1159" i="7"/>
  <c r="F2592" i="7"/>
  <c r="F3780" i="7"/>
  <c r="F2225" i="7"/>
  <c r="F3783" i="7"/>
  <c r="F340" i="7"/>
  <c r="F390" i="7"/>
  <c r="F1304" i="7"/>
  <c r="F2542" i="7"/>
  <c r="F2110" i="7"/>
  <c r="F2368" i="7"/>
  <c r="F129" i="7"/>
  <c r="F669" i="7"/>
  <c r="F3366" i="7"/>
  <c r="F1909" i="7"/>
  <c r="F2179" i="7"/>
  <c r="F288" i="7"/>
  <c r="F3356" i="7"/>
  <c r="F2312" i="7"/>
  <c r="F1164" i="7"/>
  <c r="F631" i="7"/>
  <c r="F2176" i="7"/>
  <c r="F2798" i="7"/>
  <c r="F1516" i="7"/>
  <c r="F3160" i="7"/>
  <c r="F793" i="7"/>
  <c r="F2293" i="7"/>
  <c r="F2303" i="7"/>
  <c r="F3592" i="7"/>
  <c r="F1119" i="7"/>
  <c r="F2291" i="7"/>
  <c r="F863" i="7"/>
  <c r="F1426" i="7"/>
  <c r="F3916" i="7"/>
  <c r="F3787" i="7"/>
  <c r="F3048" i="7"/>
  <c r="F3179" i="7"/>
  <c r="F912" i="7"/>
  <c r="F3123" i="7"/>
  <c r="F413" i="7"/>
  <c r="F2159" i="7"/>
  <c r="F2287" i="7"/>
  <c r="F2921" i="7"/>
  <c r="F918" i="7"/>
  <c r="F789" i="7"/>
  <c r="F3599" i="7"/>
  <c r="F306" i="7"/>
  <c r="F693" i="7"/>
  <c r="F3031" i="7"/>
  <c r="F2938" i="7"/>
  <c r="F2778" i="7"/>
  <c r="F2353" i="7"/>
  <c r="F573" i="7"/>
  <c r="D3031" i="7"/>
  <c r="D2849" i="7"/>
  <c r="D3038" i="7"/>
  <c r="D2159" i="7"/>
  <c r="D2492" i="7"/>
  <c r="D2642" i="7"/>
  <c r="D2983" i="7"/>
  <c r="D1822" i="7"/>
  <c r="D2291" i="7"/>
  <c r="D2103" i="7"/>
  <c r="D3318" i="7"/>
  <c r="D321" i="7"/>
  <c r="D498" i="7"/>
  <c r="D2941" i="7"/>
  <c r="F3900" i="7"/>
  <c r="D2017" i="7"/>
  <c r="D2269" i="7"/>
  <c r="D3542" i="7"/>
  <c r="D893" i="7"/>
  <c r="D293" i="7"/>
  <c r="D1509" i="7"/>
  <c r="D2529" i="7"/>
  <c r="D693" i="7"/>
  <c r="D2664" i="7"/>
  <c r="D3332" i="7"/>
  <c r="D650" i="7"/>
  <c r="D1044" i="7"/>
  <c r="D1115" i="7"/>
  <c r="D2230" i="7"/>
  <c r="D918" i="7"/>
  <c r="D2353" i="7"/>
  <c r="D1069" i="7"/>
  <c r="D2359" i="7"/>
  <c r="D1813" i="7"/>
  <c r="D121" i="7"/>
  <c r="D3811" i="7"/>
  <c r="D947" i="7"/>
  <c r="D2851" i="7"/>
  <c r="D3250" i="7"/>
  <c r="D3942" i="7"/>
  <c r="D2709" i="7"/>
  <c r="D869" i="7"/>
  <c r="D1893" i="7"/>
  <c r="D1755" i="7"/>
  <c r="D1041" i="7"/>
  <c r="D413" i="7"/>
  <c r="D2314" i="7"/>
  <c r="D3599" i="7"/>
  <c r="D1996" i="7"/>
  <c r="D3240" i="7"/>
  <c r="D3555" i="7"/>
  <c r="D3526" i="7"/>
  <c r="D2928" i="7"/>
  <c r="D4055" i="7"/>
  <c r="D798" i="7"/>
  <c r="D1057" i="7"/>
  <c r="D3812" i="7"/>
  <c r="D1311" i="7"/>
  <c r="D2109" i="7"/>
  <c r="D814" i="7"/>
  <c r="D1547" i="7"/>
  <c r="D3612" i="7"/>
  <c r="D81" i="7"/>
  <c r="D3494" i="7"/>
  <c r="D1621" i="7"/>
  <c r="D250" i="7"/>
  <c r="D72" i="7"/>
  <c r="D742" i="7"/>
  <c r="D1227" i="7"/>
  <c r="D1642" i="7"/>
  <c r="D71" i="7"/>
  <c r="D1579" i="7"/>
  <c r="D2979" i="7"/>
  <c r="D2546" i="7"/>
  <c r="D2260" i="7"/>
  <c r="D921" i="7"/>
  <c r="D212" i="7"/>
  <c r="D4020" i="7"/>
  <c r="D1758" i="7"/>
  <c r="F3811" i="7"/>
  <c r="D3181" i="7"/>
  <c r="D118" i="7"/>
  <c r="D1783" i="7"/>
  <c r="D2407" i="7"/>
  <c r="D1773" i="7"/>
  <c r="D4053" i="7"/>
  <c r="D3546" i="7"/>
  <c r="D1550" i="7"/>
  <c r="D2483" i="7"/>
  <c r="D342" i="7"/>
  <c r="D2436" i="7"/>
  <c r="D2778" i="7"/>
  <c r="D249" i="7"/>
  <c r="D2494" i="7"/>
  <c r="D2682" i="7"/>
  <c r="F537" i="7"/>
  <c r="D868" i="7"/>
  <c r="D1928" i="7"/>
  <c r="D1680" i="7"/>
  <c r="D2856" i="7"/>
  <c r="D1908" i="7"/>
  <c r="D77" i="7"/>
  <c r="D1751" i="7"/>
  <c r="D2092" i="7"/>
  <c r="D2117" i="7"/>
  <c r="D2438" i="7"/>
  <c r="D734" i="7"/>
  <c r="D1863" i="7"/>
  <c r="D686" i="7"/>
  <c r="D1704" i="7"/>
  <c r="D588" i="7"/>
  <c r="D2921" i="7"/>
  <c r="D306" i="7"/>
  <c r="D2045" i="7"/>
  <c r="D4010" i="7"/>
  <c r="D2287" i="7"/>
  <c r="D789" i="7"/>
  <c r="D1160" i="7"/>
  <c r="D926" i="7"/>
  <c r="D1730" i="7"/>
  <c r="D76" i="7"/>
  <c r="D1606" i="7"/>
  <c r="D3758" i="7"/>
  <c r="D3999" i="7"/>
  <c r="F947" i="7"/>
  <c r="D269" i="7"/>
  <c r="D3459" i="7"/>
  <c r="D4086" i="7"/>
  <c r="D768" i="7"/>
  <c r="D3284" i="7"/>
  <c r="D1992" i="7"/>
  <c r="D3921" i="7"/>
  <c r="D1594" i="7"/>
  <c r="D573" i="7"/>
  <c r="D2736" i="7"/>
  <c r="D93" i="7"/>
  <c r="F1594" i="7"/>
  <c r="F1992" i="7"/>
  <c r="F1547" i="7"/>
  <c r="F1115" i="7"/>
  <c r="F3038" i="7"/>
  <c r="F4010" i="7"/>
  <c r="F1915" i="7"/>
  <c r="F1160" i="7"/>
  <c r="F2483" i="7"/>
  <c r="F4180" i="7"/>
  <c r="F4184" i="7"/>
  <c r="F4187" i="7"/>
  <c r="F4183" i="7"/>
  <c r="F269" i="7"/>
  <c r="F1783" i="7"/>
  <c r="F2664" i="7"/>
  <c r="F3156" i="7"/>
  <c r="F3332" i="7"/>
  <c r="F352" i="7"/>
  <c r="F1311" i="7"/>
  <c r="F2979" i="7"/>
  <c r="F2736" i="7"/>
  <c r="F2260" i="7"/>
  <c r="F1893" i="7"/>
  <c r="F1730" i="7"/>
  <c r="F650" i="7"/>
  <c r="F1453" i="7"/>
  <c r="F1579" i="7"/>
  <c r="F2492" i="7"/>
  <c r="F342" i="7"/>
  <c r="F2230" i="7"/>
  <c r="F195" i="7"/>
  <c r="F2983" i="7"/>
  <c r="F2117" i="7"/>
  <c r="F686" i="7"/>
  <c r="F206" i="7"/>
  <c r="F1863" i="7"/>
  <c r="F869" i="7"/>
  <c r="F735" i="7"/>
  <c r="F1704" i="7"/>
  <c r="F2109" i="7"/>
  <c r="F588" i="7"/>
  <c r="F734" i="7"/>
  <c r="F2017" i="7"/>
  <c r="F4086" i="7"/>
  <c r="F2856" i="7"/>
  <c r="F1227" i="7"/>
  <c r="F2761" i="7"/>
  <c r="F3473" i="7"/>
  <c r="F921" i="7"/>
  <c r="F805" i="7"/>
  <c r="F4084" i="7"/>
  <c r="F663" i="7"/>
  <c r="F93" i="7"/>
  <c r="F868" i="7"/>
  <c r="F3430" i="7"/>
  <c r="F4055" i="7"/>
  <c r="F1242" i="7"/>
  <c r="F293" i="7"/>
  <c r="F926" i="7"/>
  <c r="F2529" i="7"/>
  <c r="F2849" i="7"/>
  <c r="F1642" i="7"/>
  <c r="F405" i="7"/>
  <c r="F1908" i="7"/>
  <c r="F3812" i="7"/>
  <c r="F2438" i="7"/>
  <c r="F2788" i="7"/>
  <c r="F321" i="7"/>
  <c r="F1354" i="7"/>
  <c r="F289" i="7"/>
  <c r="F3434" i="7"/>
  <c r="F2269" i="7"/>
  <c r="F3250" i="7"/>
  <c r="F434" i="7"/>
  <c r="F1841" i="7"/>
  <c r="F2092" i="7"/>
  <c r="F3542" i="7"/>
  <c r="F3758" i="7"/>
  <c r="F768" i="7"/>
  <c r="F3942" i="7"/>
  <c r="F2709" i="7"/>
  <c r="F2564" i="7"/>
  <c r="F3546" i="7"/>
  <c r="F71" i="7"/>
  <c r="F1550" i="7"/>
  <c r="F2851" i="7"/>
  <c r="F2407" i="7"/>
  <c r="F1773" i="7"/>
  <c r="F1239" i="7"/>
  <c r="F3582" i="7"/>
  <c r="F2928" i="7"/>
  <c r="F798" i="7"/>
  <c r="F565" i="7"/>
  <c r="F3284" i="7"/>
  <c r="F77" i="7"/>
  <c r="F1751" i="7"/>
  <c r="F1509" i="7"/>
  <c r="F3669" i="7"/>
  <c r="F1069" i="7"/>
  <c r="F1606" i="7"/>
  <c r="F72" i="7"/>
  <c r="F3494" i="7"/>
  <c r="F3318" i="7"/>
  <c r="F2941" i="7"/>
  <c r="F2894" i="7"/>
  <c r="F2909" i="7"/>
  <c r="F3526" i="7"/>
  <c r="F3240" i="7"/>
  <c r="F121" i="7"/>
  <c r="F1928" i="7"/>
  <c r="F1813" i="7"/>
  <c r="F4020" i="7"/>
  <c r="F522" i="7"/>
  <c r="F212" i="7"/>
  <c r="F3999" i="7"/>
  <c r="F3910" i="7"/>
  <c r="F3459" i="7"/>
  <c r="F250" i="7"/>
  <c r="F721" i="7"/>
  <c r="F3066" i="7"/>
  <c r="F118" i="7"/>
  <c r="F1245" i="7"/>
  <c r="F742" i="7"/>
  <c r="F3555" i="7"/>
  <c r="F3181" i="7"/>
  <c r="F864" i="7"/>
  <c r="F1758" i="7"/>
  <c r="F1621" i="7"/>
  <c r="F498" i="7"/>
  <c r="F2149" i="7"/>
  <c r="F3483" i="7"/>
  <c r="F2359" i="7"/>
  <c r="D2321" i="7"/>
  <c r="F2321" i="7"/>
  <c r="B30" i="21" l="1"/>
  <c r="B28" i="9"/>
  <c r="D31" i="9"/>
  <c r="B30" i="9"/>
  <c r="B24" i="21"/>
  <c r="C29" i="21"/>
  <c r="B32" i="9"/>
  <c r="B31" i="21"/>
  <c r="C32" i="9"/>
  <c r="B25" i="22"/>
  <c r="C28" i="9"/>
  <c r="C31" i="9"/>
  <c r="D31" i="21"/>
  <c r="D18" i="9"/>
  <c r="C19" i="21"/>
  <c r="B18" i="22"/>
  <c r="AB3" i="5"/>
  <c r="D32" i="21"/>
  <c r="C33" i="9"/>
  <c r="C30" i="9"/>
  <c r="D27" i="21"/>
  <c r="D29" i="21"/>
  <c r="B25" i="21"/>
  <c r="B33" i="9"/>
  <c r="C30" i="21"/>
  <c r="B25" i="9"/>
  <c r="B28" i="21"/>
  <c r="C32" i="21"/>
  <c r="D33" i="9"/>
  <c r="D32" i="9"/>
  <c r="D30" i="21"/>
  <c r="AV46" i="5"/>
  <c r="L19" i="5"/>
  <c r="K19" i="5" s="1"/>
  <c r="BV23" i="5"/>
  <c r="GG23" i="5"/>
  <c r="FW23" i="5"/>
  <c r="GF23" i="5"/>
  <c r="AW48" i="5"/>
  <c r="FX23" i="5"/>
  <c r="BO23" i="5"/>
  <c r="AW39" i="5"/>
  <c r="BF23" i="5"/>
  <c r="BR23" i="5"/>
  <c r="AR46" i="5"/>
  <c r="AZ48" i="5"/>
  <c r="AZ39" i="5" s="1"/>
  <c r="BH23" i="5"/>
  <c r="FV23" i="5"/>
  <c r="BJ27" i="5"/>
  <c r="GH27" i="5"/>
  <c r="GG27" i="5"/>
  <c r="AU48" i="5"/>
  <c r="BX22" i="5"/>
  <c r="BM22" i="5"/>
  <c r="GB24" i="5"/>
  <c r="AU46" i="5"/>
  <c r="EP12" i="5"/>
  <c r="BW24" i="5"/>
  <c r="EQ12" i="5"/>
  <c r="BU27" i="5"/>
  <c r="AS48" i="5"/>
  <c r="EG47" i="5"/>
  <c r="AY48" i="5"/>
  <c r="EH47" i="5"/>
  <c r="FN12" i="5"/>
  <c r="BP27" i="5"/>
  <c r="BN27" i="5"/>
  <c r="ES12" i="5"/>
  <c r="BA48" i="5"/>
  <c r="EI32" i="5"/>
  <c r="EH37" i="5" s="1"/>
  <c r="EO12" i="5"/>
  <c r="FL12" i="5"/>
  <c r="FT27" i="5"/>
  <c r="BH24" i="5"/>
  <c r="GD27" i="5"/>
  <c r="FU27" i="5"/>
  <c r="FK12" i="5"/>
  <c r="BH27" i="5"/>
  <c r="C24" i="22"/>
  <c r="D28" i="9"/>
  <c r="C29" i="9"/>
  <c r="C23" i="22"/>
  <c r="C19" i="9"/>
  <c r="D26" i="9"/>
  <c r="D22" i="21"/>
  <c r="B27" i="21"/>
  <c r="D19" i="22"/>
  <c r="D24" i="9"/>
  <c r="B21" i="21"/>
  <c r="B21" i="22"/>
  <c r="C28" i="21"/>
  <c r="B26" i="9"/>
  <c r="C24" i="9"/>
  <c r="D25" i="22"/>
  <c r="C27" i="22"/>
  <c r="B19" i="21"/>
  <c r="C20" i="22"/>
  <c r="D28" i="21"/>
  <c r="D18" i="22"/>
  <c r="B29" i="9"/>
  <c r="B27" i="9"/>
  <c r="C25" i="21"/>
  <c r="C20" i="21"/>
  <c r="B22" i="9"/>
  <c r="C27" i="21"/>
  <c r="C21" i="21"/>
  <c r="D27" i="9"/>
  <c r="B24" i="22"/>
  <c r="C26" i="22"/>
  <c r="B20" i="21"/>
  <c r="B21" i="9"/>
  <c r="B26" i="21"/>
  <c r="D20" i="21"/>
  <c r="D29" i="9"/>
  <c r="D21" i="9"/>
  <c r="C23" i="9"/>
  <c r="B19" i="22"/>
  <c r="D22" i="22"/>
  <c r="B19" i="9"/>
  <c r="C25" i="9"/>
  <c r="B23" i="22"/>
  <c r="D25" i="9"/>
  <c r="C18" i="22"/>
  <c r="C18" i="9"/>
  <c r="B18" i="21"/>
  <c r="B18" i="9"/>
  <c r="C25" i="22"/>
  <c r="B22" i="21"/>
  <c r="C20" i="9"/>
  <c r="C23" i="21"/>
  <c r="B27" i="22"/>
  <c r="D19" i="9"/>
  <c r="C22" i="9"/>
  <c r="C19" i="22"/>
  <c r="B23" i="21"/>
  <c r="B26" i="22"/>
  <c r="C21" i="22"/>
  <c r="C18" i="21"/>
  <c r="C24" i="21"/>
  <c r="D26" i="22"/>
  <c r="D19" i="21"/>
  <c r="D21" i="21"/>
  <c r="C22" i="21"/>
  <c r="D24" i="21"/>
  <c r="C26" i="21"/>
  <c r="C21" i="9"/>
  <c r="D23" i="22"/>
  <c r="C26" i="9"/>
  <c r="D18" i="21"/>
  <c r="D26" i="21"/>
  <c r="D22" i="9"/>
  <c r="B24" i="9"/>
  <c r="D20" i="9"/>
  <c r="C27" i="9"/>
  <c r="D21" i="22"/>
  <c r="B23" i="9"/>
  <c r="B20" i="9"/>
  <c r="D20" i="22"/>
  <c r="D27" i="22"/>
  <c r="B20" i="22"/>
  <c r="D25" i="21"/>
  <c r="D23" i="9"/>
  <c r="D24" i="22"/>
  <c r="GC15" i="5"/>
  <c r="BT15" i="5"/>
  <c r="BQ15" i="5"/>
  <c r="FZ15" i="5"/>
  <c r="BU15" i="5"/>
  <c r="FO15" i="5"/>
  <c r="FX15" i="5"/>
  <c r="BV15" i="5"/>
  <c r="BN15" i="5"/>
  <c r="BK15" i="5"/>
  <c r="FT15" i="5"/>
  <c r="BI15" i="5"/>
  <c r="FQ15" i="5"/>
  <c r="BW26" i="5"/>
  <c r="FT26" i="5"/>
  <c r="GC26" i="5"/>
  <c r="BV26" i="5"/>
  <c r="AS46" i="5"/>
  <c r="AS39" i="5" s="1"/>
  <c r="FP23" i="5"/>
  <c r="FR22" i="5"/>
  <c r="BK27" i="5"/>
  <c r="AV39" i="5"/>
  <c r="BE27" i="5"/>
  <c r="FS27" i="5"/>
  <c r="FY27" i="5"/>
  <c r="BV22" i="5"/>
  <c r="BA46" i="5"/>
  <c r="EG49" i="5"/>
  <c r="AO31" i="5"/>
  <c r="AO40" i="5" s="1"/>
  <c r="EJ32" i="5"/>
  <c r="EH38" i="5" s="1"/>
  <c r="R13" i="19"/>
  <c r="R17" i="19"/>
  <c r="R12" i="19"/>
  <c r="R16" i="19"/>
  <c r="EL14" i="5"/>
  <c r="ET24" i="5"/>
  <c r="AI14" i="5"/>
  <c r="AC14" i="5" s="1"/>
  <c r="AD14" i="5" s="1"/>
  <c r="EY14" i="5" s="1"/>
  <c r="EZ14" i="5" s="1"/>
  <c r="AI15" i="5"/>
  <c r="AB15" i="5" s="1"/>
  <c r="AI26" i="5"/>
  <c r="AE26" i="5" s="1"/>
  <c r="AI18" i="5"/>
  <c r="AB18" i="5" s="1"/>
  <c r="FX25" i="5"/>
  <c r="BM25" i="5"/>
  <c r="BP25" i="5"/>
  <c r="FZ25" i="5"/>
  <c r="BT25" i="5"/>
  <c r="BO25" i="5"/>
  <c r="FO25" i="5"/>
  <c r="GF25" i="5"/>
  <c r="GC25" i="5"/>
  <c r="BV25" i="5"/>
  <c r="GA25" i="5"/>
  <c r="BQ25" i="5"/>
  <c r="BE25" i="5"/>
  <c r="GC18" i="5"/>
  <c r="BW18" i="5"/>
  <c r="BR18" i="5"/>
  <c r="BX18" i="5"/>
  <c r="BM18" i="5"/>
  <c r="GB18" i="5"/>
  <c r="BJ18" i="5"/>
  <c r="FZ18" i="5"/>
  <c r="GF18" i="5"/>
  <c r="FV18" i="5"/>
  <c r="BI18" i="5"/>
  <c r="FU18" i="5"/>
  <c r="BN18" i="5"/>
  <c r="BO18" i="5"/>
  <c r="BS18" i="5"/>
  <c r="FO18" i="5"/>
  <c r="GG18" i="5"/>
  <c r="BG18" i="5"/>
  <c r="BQ18" i="5"/>
  <c r="FS18" i="5"/>
  <c r="GA18" i="5"/>
  <c r="FQ18" i="5"/>
  <c r="BL18" i="5"/>
  <c r="BV18" i="5"/>
  <c r="FW18" i="5"/>
  <c r="GH18" i="5"/>
  <c r="BF18" i="5"/>
  <c r="BE18" i="5"/>
  <c r="FY18" i="5"/>
  <c r="FX18" i="5"/>
  <c r="BU18" i="5"/>
  <c r="BT18" i="5"/>
  <c r="BK18" i="5"/>
  <c r="BH18" i="5"/>
  <c r="GD18" i="5"/>
  <c r="FR18" i="5"/>
  <c r="BP18" i="5"/>
  <c r="GE18" i="5"/>
  <c r="FP18" i="5"/>
  <c r="FT18" i="5"/>
  <c r="BF28" i="5"/>
  <c r="FW28" i="5"/>
  <c r="GB28" i="5"/>
  <c r="GE28" i="5"/>
  <c r="BG28" i="5"/>
  <c r="BI28" i="5"/>
  <c r="BT28" i="5"/>
  <c r="BK28" i="5"/>
  <c r="BS28" i="5"/>
  <c r="FR28" i="5"/>
  <c r="BJ28" i="5"/>
  <c r="GC28" i="5"/>
  <c r="BP28" i="5"/>
  <c r="FO28" i="5"/>
  <c r="FS28" i="5"/>
  <c r="BM28" i="5"/>
  <c r="GA28" i="5"/>
  <c r="GH28" i="5"/>
  <c r="BE28" i="5"/>
  <c r="BO28" i="5"/>
  <c r="GG28" i="5"/>
  <c r="FP28" i="5"/>
  <c r="BU28" i="5"/>
  <c r="BN28" i="5"/>
  <c r="FV28" i="5"/>
  <c r="BX28" i="5"/>
  <c r="FU28" i="5"/>
  <c r="GD28" i="5"/>
  <c r="FW19" i="5"/>
  <c r="BX19" i="5"/>
  <c r="FQ19" i="5"/>
  <c r="FV19" i="5"/>
  <c r="BG19" i="5"/>
  <c r="BK19" i="5"/>
  <c r="GA19" i="5"/>
  <c r="BH19" i="5"/>
  <c r="BM19" i="5"/>
  <c r="FO19" i="5"/>
  <c r="FR19" i="5"/>
  <c r="BT19" i="5"/>
  <c r="BN19" i="5"/>
  <c r="FY19" i="5"/>
  <c r="BQ19" i="5"/>
  <c r="GB19" i="5"/>
  <c r="FZ19" i="5"/>
  <c r="FT19" i="5"/>
  <c r="BS19" i="5"/>
  <c r="BV19" i="5"/>
  <c r="BW19" i="5"/>
  <c r="FX19" i="5"/>
  <c r="GE19" i="5"/>
  <c r="BU19" i="5"/>
  <c r="GF19" i="5"/>
  <c r="FP19" i="5"/>
  <c r="GH19" i="5"/>
  <c r="BL19" i="5"/>
  <c r="FU19" i="5"/>
  <c r="BE19" i="5"/>
  <c r="FS19" i="5"/>
  <c r="BP19" i="5"/>
  <c r="BF19" i="5"/>
  <c r="BR19" i="5"/>
  <c r="BO19" i="5"/>
  <c r="GC19" i="5"/>
  <c r="BJ19" i="5"/>
  <c r="GD19" i="5"/>
  <c r="GG19" i="5"/>
  <c r="BI19" i="5"/>
  <c r="BV30" i="5"/>
  <c r="GD30" i="5"/>
  <c r="BO30" i="5"/>
  <c r="FQ30" i="5"/>
  <c r="FT30" i="5"/>
  <c r="BR30" i="5"/>
  <c r="GB30" i="5"/>
  <c r="GG30" i="5"/>
  <c r="BQ30" i="5"/>
  <c r="FW30" i="5"/>
  <c r="BE30" i="5"/>
  <c r="BX30" i="5"/>
  <c r="BK30" i="5"/>
  <c r="FR30" i="5"/>
  <c r="BM30" i="5"/>
  <c r="BP30" i="5"/>
  <c r="GE30" i="5"/>
  <c r="FX30" i="5"/>
  <c r="BF30" i="5"/>
  <c r="FO30" i="5"/>
  <c r="BW30" i="5"/>
  <c r="GF30" i="5"/>
  <c r="BL30" i="5"/>
  <c r="GC30" i="5"/>
  <c r="BT30" i="5"/>
  <c r="FY30" i="5"/>
  <c r="FP30" i="5"/>
  <c r="FU30" i="5"/>
  <c r="FS30" i="5"/>
  <c r="GH30" i="5"/>
  <c r="BN30" i="5"/>
  <c r="FV30" i="5"/>
  <c r="FZ30" i="5"/>
  <c r="BH30" i="5"/>
  <c r="BU30" i="5"/>
  <c r="BG30" i="5"/>
  <c r="BJ30" i="5"/>
  <c r="GA30" i="5"/>
  <c r="BS30" i="5"/>
  <c r="BI30" i="5"/>
  <c r="GE17" i="5"/>
  <c r="BN17" i="5"/>
  <c r="FZ17" i="5"/>
  <c r="BI17" i="5"/>
  <c r="BR17" i="5"/>
  <c r="FT17" i="5"/>
  <c r="GC17" i="5"/>
  <c r="BH17" i="5"/>
  <c r="BS17" i="5"/>
  <c r="BK17" i="5"/>
  <c r="FO17" i="5"/>
  <c r="FS17" i="5"/>
  <c r="GF17" i="5"/>
  <c r="GD17" i="5"/>
  <c r="GH17" i="5"/>
  <c r="BU17" i="5"/>
  <c r="BQ17" i="5"/>
  <c r="BX17" i="5"/>
  <c r="BF17" i="5"/>
  <c r="FY17" i="5"/>
  <c r="BG17" i="5"/>
  <c r="FW17" i="5"/>
  <c r="FV17" i="5"/>
  <c r="BW17" i="5"/>
  <c r="BM17" i="5"/>
  <c r="BO17" i="5"/>
  <c r="BV17" i="5"/>
  <c r="FX17" i="5"/>
  <c r="GG17" i="5"/>
  <c r="GA17" i="5"/>
  <c r="BP17" i="5"/>
  <c r="BE17" i="5"/>
  <c r="FP17" i="5"/>
  <c r="BJ17" i="5"/>
  <c r="FQ17" i="5"/>
  <c r="BT17" i="5"/>
  <c r="GB17" i="5"/>
  <c r="FU17" i="5"/>
  <c r="FR17" i="5"/>
  <c r="BL17" i="5"/>
  <c r="BP22" i="5"/>
  <c r="FT22" i="5"/>
  <c r="BL22" i="5"/>
  <c r="FX22" i="5"/>
  <c r="FP22" i="5"/>
  <c r="ET23" i="5"/>
  <c r="BF15" i="5"/>
  <c r="BQ27" i="5"/>
  <c r="BH15" i="5"/>
  <c r="FS15" i="5"/>
  <c r="BL27" i="5"/>
  <c r="BP15" i="5"/>
  <c r="BT27" i="5"/>
  <c r="BI22" i="5"/>
  <c r="BU22" i="5"/>
  <c r="FZ22" i="5"/>
  <c r="GH22" i="5"/>
  <c r="FU14" i="5"/>
  <c r="FV22" i="5"/>
  <c r="FS22" i="5"/>
  <c r="FZ27" i="5"/>
  <c r="AU39" i="5"/>
  <c r="BG22" i="5"/>
  <c r="FQ27" i="5"/>
  <c r="GF27" i="5"/>
  <c r="BJ15" i="5"/>
  <c r="GF15" i="5"/>
  <c r="BX27" i="5"/>
  <c r="BV27" i="5"/>
  <c r="BO22" i="5"/>
  <c r="BJ22" i="5"/>
  <c r="BW22" i="5"/>
  <c r="FQ22" i="5"/>
  <c r="GG22" i="5"/>
  <c r="FO22" i="5"/>
  <c r="BR15" i="5"/>
  <c r="FW27" i="5"/>
  <c r="GA22" i="5"/>
  <c r="BA39" i="5"/>
  <c r="GC27" i="5"/>
  <c r="BO27" i="5"/>
  <c r="FV24" i="5"/>
  <c r="BI27" i="5"/>
  <c r="AY46" i="5"/>
  <c r="AY39" i="5" s="1"/>
  <c r="FU22" i="5"/>
  <c r="BE22" i="5"/>
  <c r="GE22" i="5"/>
  <c r="BQ22" i="5"/>
  <c r="BK22" i="5"/>
  <c r="FO27" i="5"/>
  <c r="BW27" i="5"/>
  <c r="BV14" i="5"/>
  <c r="AR48" i="5"/>
  <c r="AR39" i="5" s="1"/>
  <c r="FW22" i="5"/>
  <c r="BF27" i="5"/>
  <c r="FX27" i="5"/>
  <c r="GH15" i="5"/>
  <c r="BG27" i="5"/>
  <c r="GE27" i="5"/>
  <c r="FY22" i="5"/>
  <c r="GC22" i="5"/>
  <c r="BH22" i="5"/>
  <c r="BT22" i="5"/>
  <c r="GD22" i="5"/>
  <c r="FY24" i="5"/>
  <c r="GB15" i="5"/>
  <c r="FV27" i="5"/>
  <c r="GA27" i="5"/>
  <c r="BR27" i="5"/>
  <c r="BN22" i="5"/>
  <c r="BS27" i="5"/>
  <c r="BF22" i="5"/>
  <c r="BX15" i="5"/>
  <c r="GB27" i="5"/>
  <c r="BW15" i="5"/>
  <c r="FP27" i="5"/>
  <c r="FX26" i="5"/>
  <c r="GF22" i="5"/>
  <c r="BS22" i="5"/>
  <c r="BR22" i="5"/>
  <c r="GB22" i="5"/>
  <c r="BG15" i="5"/>
  <c r="FR27" i="5"/>
  <c r="EH32" i="5"/>
  <c r="EH36" i="5" s="1"/>
  <c r="ET26" i="5"/>
  <c r="BP20" i="5"/>
  <c r="FR20" i="5"/>
  <c r="FZ20" i="5"/>
  <c r="GD20" i="5"/>
  <c r="GC20" i="5"/>
  <c r="BR20" i="5"/>
  <c r="FX20" i="5"/>
  <c r="FQ20" i="5"/>
  <c r="FW20" i="5"/>
  <c r="BK20" i="5"/>
  <c r="GE20" i="5"/>
  <c r="BS20" i="5"/>
  <c r="BO20" i="5"/>
  <c r="FT20" i="5"/>
  <c r="BT20" i="5"/>
  <c r="FV20" i="5"/>
  <c r="FP20" i="5"/>
  <c r="GF20" i="5"/>
  <c r="BN20" i="5"/>
  <c r="BQ20" i="5"/>
  <c r="BV20" i="5"/>
  <c r="BI20" i="5"/>
  <c r="FU20" i="5"/>
  <c r="GB20" i="5"/>
  <c r="GG20" i="5"/>
  <c r="BJ20" i="5"/>
  <c r="FO20" i="5"/>
  <c r="BL20" i="5"/>
  <c r="FS20" i="5"/>
  <c r="BU20" i="5"/>
  <c r="BG20" i="5"/>
  <c r="BE20" i="5"/>
  <c r="BX20" i="5"/>
  <c r="BH20" i="5"/>
  <c r="GH20" i="5"/>
  <c r="GA20" i="5"/>
  <c r="BW20" i="5"/>
  <c r="BM20" i="5"/>
  <c r="BF20" i="5"/>
  <c r="FY20" i="5"/>
  <c r="GA16" i="5"/>
  <c r="BQ16" i="5"/>
  <c r="BN16" i="5"/>
  <c r="GF16" i="5"/>
  <c r="FT16" i="5"/>
  <c r="BI16" i="5"/>
  <c r="BW16" i="5"/>
  <c r="FQ16" i="5"/>
  <c r="FV16" i="5"/>
  <c r="BS16" i="5"/>
  <c r="BP16" i="5"/>
  <c r="FO16" i="5"/>
  <c r="BU16" i="5"/>
  <c r="BO16" i="5"/>
  <c r="FY16" i="5"/>
  <c r="BG16" i="5"/>
  <c r="BV16" i="5"/>
  <c r="BE16" i="5"/>
  <c r="GE16" i="5"/>
  <c r="BF16" i="5"/>
  <c r="GG16" i="5"/>
  <c r="BL16" i="5"/>
  <c r="FR16" i="5"/>
  <c r="FW16" i="5"/>
  <c r="BM16" i="5"/>
  <c r="BT16" i="5"/>
  <c r="BX16" i="5"/>
  <c r="GC16" i="5"/>
  <c r="GD16" i="5"/>
  <c r="BJ16" i="5"/>
  <c r="BK16" i="5"/>
  <c r="FS16" i="5"/>
  <c r="FZ16" i="5"/>
  <c r="FU16" i="5"/>
  <c r="GH16" i="5"/>
  <c r="FX16" i="5"/>
  <c r="BH16" i="5"/>
  <c r="BR16" i="5"/>
  <c r="GB16" i="5"/>
  <c r="FP16" i="5"/>
  <c r="BQ21" i="5"/>
  <c r="BK21" i="5"/>
  <c r="BF21" i="5"/>
  <c r="FV21" i="5"/>
  <c r="GG21" i="5"/>
  <c r="FW21" i="5"/>
  <c r="GA21" i="5"/>
  <c r="BJ21" i="5"/>
  <c r="BR21" i="5"/>
  <c r="FX21" i="5"/>
  <c r="BX21" i="5"/>
  <c r="BI21" i="5"/>
  <c r="FY21" i="5"/>
  <c r="BN21" i="5"/>
  <c r="BO21" i="5"/>
  <c r="FT21" i="5"/>
  <c r="FQ21" i="5"/>
  <c r="FR21" i="5"/>
  <c r="BW21" i="5"/>
  <c r="BE21" i="5"/>
  <c r="GF21" i="5"/>
  <c r="FO21" i="5"/>
  <c r="BP21" i="5"/>
  <c r="FS21" i="5"/>
  <c r="BS21" i="5"/>
  <c r="FP21" i="5"/>
  <c r="BM21" i="5"/>
  <c r="GH21" i="5"/>
  <c r="BT21" i="5"/>
  <c r="BV21" i="5"/>
  <c r="GE21" i="5"/>
  <c r="BG21" i="5"/>
  <c r="BH21" i="5"/>
  <c r="GD21" i="5"/>
  <c r="BL21" i="5"/>
  <c r="FU21" i="5"/>
  <c r="FZ21" i="5"/>
  <c r="GB21" i="5"/>
  <c r="BU21" i="5"/>
  <c r="GC21" i="5"/>
  <c r="BG13" i="5"/>
  <c r="BN13" i="5"/>
  <c r="BR24" i="5"/>
  <c r="BI24" i="5"/>
  <c r="FT24" i="5"/>
  <c r="FQ24" i="5"/>
  <c r="BE24" i="5"/>
  <c r="FO24" i="5"/>
  <c r="FR24" i="5"/>
  <c r="BS24" i="5"/>
  <c r="BF24" i="5"/>
  <c r="BG24" i="5"/>
  <c r="BK24" i="5"/>
  <c r="BQ24" i="5"/>
  <c r="GA24" i="5"/>
  <c r="BP24" i="5"/>
  <c r="FZ24" i="5"/>
  <c r="FW24" i="5"/>
  <c r="BO24" i="5"/>
  <c r="GD24" i="5"/>
  <c r="BN24" i="5"/>
  <c r="GC24" i="5"/>
  <c r="BV24" i="5"/>
  <c r="GF24" i="5"/>
  <c r="BU24" i="5"/>
  <c r="FS24" i="5"/>
  <c r="GG24" i="5"/>
  <c r="BL24" i="5"/>
  <c r="BU13" i="5"/>
  <c r="GF14" i="5"/>
  <c r="BU14" i="5"/>
  <c r="GE14" i="5"/>
  <c r="GD14" i="5"/>
  <c r="BH14" i="5"/>
  <c r="BO14" i="5"/>
  <c r="BP14" i="5"/>
  <c r="FY14" i="5"/>
  <c r="FP14" i="5"/>
  <c r="FS14" i="5"/>
  <c r="FR14" i="5"/>
  <c r="FT14" i="5"/>
  <c r="BR14" i="5"/>
  <c r="GC14" i="5"/>
  <c r="BI14" i="5"/>
  <c r="GH14" i="5"/>
  <c r="BF14" i="5"/>
  <c r="GA14" i="5"/>
  <c r="BQ14" i="5"/>
  <c r="BS14" i="5"/>
  <c r="BJ14" i="5"/>
  <c r="FQ14" i="5"/>
  <c r="BE14" i="5"/>
  <c r="GB14" i="5"/>
  <c r="BX14" i="5"/>
  <c r="BK14" i="5"/>
  <c r="BT14" i="5"/>
  <c r="BI29" i="5"/>
  <c r="BQ29" i="5"/>
  <c r="GH29" i="5"/>
  <c r="BP29" i="5"/>
  <c r="FX29" i="5"/>
  <c r="GA29" i="5"/>
  <c r="GF29" i="5"/>
  <c r="FP29" i="5"/>
  <c r="GE29" i="5"/>
  <c r="FS29" i="5"/>
  <c r="BW29" i="5"/>
  <c r="FQ29" i="5"/>
  <c r="BH29" i="5"/>
  <c r="FZ29" i="5"/>
  <c r="GC29" i="5"/>
  <c r="FV29" i="5"/>
  <c r="BR29" i="5"/>
  <c r="FW29" i="5"/>
  <c r="BT29" i="5"/>
  <c r="BS29" i="5"/>
  <c r="BX29" i="5"/>
  <c r="FU29" i="5"/>
  <c r="GG29" i="5"/>
  <c r="FT29" i="5"/>
  <c r="BU29" i="5"/>
  <c r="GD29" i="5"/>
  <c r="BJ29" i="5"/>
  <c r="GB29" i="5"/>
  <c r="BM24" i="5"/>
  <c r="GE24" i="5"/>
  <c r="FP24" i="5"/>
  <c r="BV29" i="5"/>
  <c r="FY29" i="5"/>
  <c r="FW14" i="5"/>
  <c r="BK26" i="5"/>
  <c r="FX14" i="5"/>
  <c r="BN14" i="5"/>
  <c r="BL14" i="5"/>
  <c r="FK11" i="5"/>
  <c r="EQ11" i="5"/>
  <c r="EQ39" i="5" s="1"/>
  <c r="EQ46" i="5" s="1"/>
  <c r="EO50" i="5" s="1"/>
  <c r="FM11" i="5"/>
  <c r="EP38" i="5" s="1"/>
  <c r="EN11" i="5"/>
  <c r="EN35" i="5" s="1"/>
  <c r="FL11" i="5"/>
  <c r="EO38" i="5" s="1"/>
  <c r="EP11" i="5"/>
  <c r="ES11" i="5"/>
  <c r="EO11" i="5"/>
  <c r="EO35" i="5" s="1"/>
  <c r="GB13" i="5"/>
  <c r="FV13" i="5"/>
  <c r="BH13" i="5"/>
  <c r="FU13" i="5"/>
  <c r="BS13" i="5"/>
  <c r="BV13" i="5"/>
  <c r="GA13" i="5"/>
  <c r="BK13" i="5"/>
  <c r="BF13" i="5"/>
  <c r="FW13" i="5"/>
  <c r="FO13" i="5"/>
  <c r="GC13" i="5"/>
  <c r="BL13" i="5"/>
  <c r="FQ13" i="5"/>
  <c r="BT13" i="5"/>
  <c r="BP13" i="5"/>
  <c r="GH13" i="5"/>
  <c r="FZ13" i="5"/>
  <c r="GF13" i="5"/>
  <c r="BO13" i="5"/>
  <c r="FS13" i="5"/>
  <c r="GD13" i="5"/>
  <c r="BR13" i="5"/>
  <c r="GG13" i="5"/>
  <c r="FT13" i="5"/>
  <c r="BI13" i="5"/>
  <c r="BM13" i="5"/>
  <c r="FR13" i="5"/>
  <c r="FY13" i="5"/>
  <c r="FX13" i="5"/>
  <c r="BK29" i="5"/>
  <c r="BE29" i="5"/>
  <c r="BQ13" i="5"/>
  <c r="BE13" i="5"/>
  <c r="BG14" i="5"/>
  <c r="FW26" i="5"/>
  <c r="BP26" i="5"/>
  <c r="BF26" i="5"/>
  <c r="BQ26" i="5"/>
  <c r="BL26" i="5"/>
  <c r="GD26" i="5"/>
  <c r="GG26" i="5"/>
  <c r="BM26" i="5"/>
  <c r="GA26" i="5"/>
  <c r="FO26" i="5"/>
  <c r="GH26" i="5"/>
  <c r="BR26" i="5"/>
  <c r="FZ26" i="5"/>
  <c r="FS26" i="5"/>
  <c r="GE26" i="5"/>
  <c r="BE26" i="5"/>
  <c r="BU26" i="5"/>
  <c r="BT26" i="5"/>
  <c r="BG26" i="5"/>
  <c r="BO26" i="5"/>
  <c r="GF26" i="5"/>
  <c r="BN26" i="5"/>
  <c r="BS26" i="5"/>
  <c r="BJ26" i="5"/>
  <c r="FR26" i="5"/>
  <c r="GB26" i="5"/>
  <c r="FQ26" i="5"/>
  <c r="FY26" i="5"/>
  <c r="BI26" i="5"/>
  <c r="FU26" i="5"/>
  <c r="BH26" i="5"/>
  <c r="AT48" i="5"/>
  <c r="AT46" i="5"/>
  <c r="FR29" i="5"/>
  <c r="FX24" i="5"/>
  <c r="FO29" i="5"/>
  <c r="FP13" i="5"/>
  <c r="FU24" i="5"/>
  <c r="BN29" i="5"/>
  <c r="BX26" i="5"/>
  <c r="GE13" i="5"/>
  <c r="BW14" i="5"/>
  <c r="BO29" i="5"/>
  <c r="BM29" i="5"/>
  <c r="BJ24" i="5"/>
  <c r="BF29" i="5"/>
  <c r="FV26" i="5"/>
  <c r="BW13" i="5"/>
  <c r="GH24" i="5"/>
  <c r="BG29" i="5"/>
  <c r="BT24" i="5"/>
  <c r="BL29" i="5"/>
  <c r="FP26" i="5"/>
  <c r="BJ13" i="5"/>
  <c r="FZ14" i="5"/>
  <c r="GG14" i="5"/>
  <c r="GE25" i="5"/>
  <c r="GH25" i="5"/>
  <c r="BK25" i="5"/>
  <c r="BF25" i="5"/>
  <c r="FS25" i="5"/>
  <c r="BX25" i="5"/>
  <c r="FR25" i="5"/>
  <c r="BI25" i="5"/>
  <c r="BW25" i="5"/>
  <c r="FU25" i="5"/>
  <c r="BN25" i="5"/>
  <c r="BL25" i="5"/>
  <c r="GD25" i="5"/>
  <c r="FQ25" i="5"/>
  <c r="BU25" i="5"/>
  <c r="FT25" i="5"/>
  <c r="FV25" i="5"/>
  <c r="BG25" i="5"/>
  <c r="GG25" i="5"/>
  <c r="BR25" i="5"/>
  <c r="FW25" i="5"/>
  <c r="BS25" i="5"/>
  <c r="BJ25" i="5"/>
  <c r="FP25" i="5"/>
  <c r="BH25" i="5"/>
  <c r="GB25" i="5"/>
  <c r="FY25" i="5"/>
  <c r="GB23" i="5"/>
  <c r="FY23" i="5"/>
  <c r="BG23" i="5"/>
  <c r="BT23" i="5"/>
  <c r="FT23" i="5"/>
  <c r="GA23" i="5"/>
  <c r="BN23" i="5"/>
  <c r="BW23" i="5"/>
  <c r="GD23" i="5"/>
  <c r="FZ23" i="5"/>
  <c r="FO23" i="5"/>
  <c r="FR23" i="5"/>
  <c r="FU23" i="5"/>
  <c r="GC23" i="5"/>
  <c r="BS23" i="5"/>
  <c r="GH23" i="5"/>
  <c r="BE23" i="5"/>
  <c r="BL23" i="5"/>
  <c r="BQ23" i="5"/>
  <c r="GE23" i="5"/>
  <c r="BI23" i="5"/>
  <c r="BX23" i="5"/>
  <c r="BP23" i="5"/>
  <c r="FQ23" i="5"/>
  <c r="FS23" i="5"/>
  <c r="BM23" i="5"/>
  <c r="FT28" i="5"/>
  <c r="GE15" i="5"/>
  <c r="BS15" i="5"/>
  <c r="BR28" i="5"/>
  <c r="FY15" i="5"/>
  <c r="FU15" i="5"/>
  <c r="BL28" i="5"/>
  <c r="BW28" i="5"/>
  <c r="BH28" i="5"/>
  <c r="FR15" i="5"/>
  <c r="FW15" i="5"/>
  <c r="GA15" i="5"/>
  <c r="FY28" i="5"/>
  <c r="FQ28" i="5"/>
  <c r="BL15" i="5"/>
  <c r="FV15" i="5"/>
  <c r="GG15" i="5"/>
  <c r="BV28" i="5"/>
  <c r="FZ28" i="5"/>
  <c r="GF28" i="5"/>
  <c r="FP15" i="5"/>
  <c r="GD15" i="5"/>
  <c r="BQ28" i="5"/>
  <c r="BM15" i="5"/>
  <c r="BO15" i="5"/>
  <c r="BE15" i="5"/>
  <c r="FX28" i="5"/>
  <c r="ET18" i="5"/>
  <c r="ET30" i="5"/>
  <c r="ET15" i="5"/>
  <c r="AI19" i="5"/>
  <c r="AI12" i="5"/>
  <c r="AI30" i="5"/>
  <c r="AI23" i="5"/>
  <c r="AI24" i="5"/>
  <c r="AI28" i="5"/>
  <c r="AI27" i="5"/>
  <c r="AI25" i="5"/>
  <c r="AC25" i="5" s="1"/>
  <c r="AD25" i="5" s="1"/>
  <c r="AI16" i="5"/>
  <c r="AI20" i="5"/>
  <c r="AI22" i="5"/>
  <c r="AI17" i="5"/>
  <c r="AI29" i="5"/>
  <c r="ET16" i="5"/>
  <c r="EL16" i="5"/>
  <c r="D2" i="21"/>
  <c r="EL17" i="5"/>
  <c r="ET22" i="5"/>
  <c r="ET29" i="5"/>
  <c r="ET14" i="5"/>
  <c r="EL15" i="5"/>
  <c r="EL22" i="5"/>
  <c r="ET27" i="5"/>
  <c r="N10" i="19"/>
  <c r="N6" i="19"/>
  <c r="N9" i="19"/>
  <c r="N12" i="19"/>
  <c r="N8" i="19"/>
  <c r="ET28" i="5"/>
  <c r="N11" i="19"/>
  <c r="EL21" i="5"/>
  <c r="L21" i="5"/>
  <c r="K21" i="5" s="1"/>
  <c r="ET13" i="5"/>
  <c r="ET25" i="5"/>
  <c r="EL20" i="5"/>
  <c r="EL18" i="5"/>
  <c r="ET19" i="5"/>
  <c r="ET20" i="5"/>
  <c r="A4" i="19"/>
  <c r="A5" i="19"/>
  <c r="L13" i="5"/>
  <c r="K13" i="5" s="1"/>
  <c r="K5" i="19"/>
  <c r="M5" i="19" s="1"/>
  <c r="K4" i="19"/>
  <c r="M4" i="19" s="1"/>
  <c r="ET17" i="5"/>
  <c r="ET21" i="5"/>
  <c r="F5" i="22"/>
  <c r="D2" i="22"/>
  <c r="EQ38" i="5"/>
  <c r="EW4" i="5"/>
  <c r="EW2" i="5"/>
  <c r="EW3" i="5"/>
  <c r="AE14" i="5"/>
  <c r="AI21" i="5"/>
  <c r="AI11" i="5"/>
  <c r="EW11" i="5" s="1"/>
  <c r="AH11" i="5" s="1"/>
  <c r="AI13" i="5"/>
  <c r="A6" i="19"/>
  <c r="K6" i="19"/>
  <c r="B7" i="19"/>
  <c r="EP33" i="5" l="1"/>
  <c r="EN38" i="5"/>
  <c r="F3757" i="7"/>
  <c r="D3757" i="7"/>
  <c r="AC26" i="5"/>
  <c r="AD26" i="5" s="1"/>
  <c r="AC15" i="5"/>
  <c r="AD15" i="5" s="1"/>
  <c r="EY15" i="5" s="1"/>
  <c r="EZ15" i="5" s="1"/>
  <c r="AE15" i="5"/>
  <c r="AB14" i="5"/>
  <c r="AB26" i="5"/>
  <c r="EG32" i="5"/>
  <c r="EH35" i="5" s="1"/>
  <c r="M11" i="5"/>
  <c r="BD11" i="5" s="1"/>
  <c r="GB11" i="5" s="1"/>
  <c r="M12" i="5"/>
  <c r="BD12" i="5" s="1"/>
  <c r="GH11" i="5"/>
  <c r="BO11" i="5"/>
  <c r="FW11" i="5"/>
  <c r="BT11" i="5"/>
  <c r="BU11" i="5"/>
  <c r="FS11" i="5"/>
  <c r="GF11" i="5"/>
  <c r="GD11" i="5"/>
  <c r="BX11" i="5"/>
  <c r="GE11" i="5"/>
  <c r="BM11" i="5"/>
  <c r="FZ11" i="5"/>
  <c r="GC11" i="5"/>
  <c r="GA11" i="5"/>
  <c r="FY11" i="5"/>
  <c r="BF11" i="5"/>
  <c r="BN11" i="5"/>
  <c r="BV11" i="5"/>
  <c r="FP11" i="5"/>
  <c r="BR11" i="5"/>
  <c r="FX11" i="5"/>
  <c r="BK11" i="5"/>
  <c r="BS11" i="5"/>
  <c r="FT11" i="5"/>
  <c r="BG11" i="5"/>
  <c r="BJ11" i="5"/>
  <c r="FU11" i="5"/>
  <c r="BH11" i="5"/>
  <c r="BP11" i="5"/>
  <c r="BL11" i="5"/>
  <c r="BI11" i="5"/>
  <c r="AT39" i="5"/>
  <c r="EP39" i="5"/>
  <c r="EP46" i="5" s="1"/>
  <c r="EO49" i="5" s="1"/>
  <c r="EN32" i="5"/>
  <c r="EN33" i="5"/>
  <c r="EN37" i="5"/>
  <c r="EP34" i="5"/>
  <c r="EP36" i="5"/>
  <c r="EP37" i="5"/>
  <c r="EP35" i="5"/>
  <c r="EP32" i="5"/>
  <c r="EN39" i="5"/>
  <c r="EN46" i="5" s="1"/>
  <c r="EO47" i="5" s="1"/>
  <c r="AE25" i="5"/>
  <c r="AB25" i="5"/>
  <c r="AC18" i="5"/>
  <c r="AD18" i="5" s="1"/>
  <c r="EY18" i="5" s="1"/>
  <c r="EZ18" i="5" s="1"/>
  <c r="AE18" i="5"/>
  <c r="EO39" i="5"/>
  <c r="EO46" i="5" s="1"/>
  <c r="EO48" i="5" s="1"/>
  <c r="EO34" i="5"/>
  <c r="EO32" i="5"/>
  <c r="EN34" i="5"/>
  <c r="EN36" i="5"/>
  <c r="EO36" i="5"/>
  <c r="EQ33" i="5"/>
  <c r="EO33" i="5"/>
  <c r="EO37" i="5"/>
  <c r="EQ36" i="5"/>
  <c r="EQ37" i="5"/>
  <c r="EQ34" i="5"/>
  <c r="EQ32" i="5"/>
  <c r="EQ35" i="5"/>
  <c r="AB30" i="5"/>
  <c r="AC30" i="5"/>
  <c r="AD30" i="5" s="1"/>
  <c r="AE30" i="5"/>
  <c r="AE16" i="5"/>
  <c r="AB16" i="5"/>
  <c r="AC16" i="5"/>
  <c r="AD16" i="5" s="1"/>
  <c r="EY16" i="5" s="1"/>
  <c r="EZ16" i="5" s="1"/>
  <c r="AC12" i="5"/>
  <c r="AD12" i="5" s="1"/>
  <c r="EY12" i="5" s="1"/>
  <c r="EZ12" i="5" s="1"/>
  <c r="AE12" i="5"/>
  <c r="AB12" i="5"/>
  <c r="AG12" i="5" s="1"/>
  <c r="AE19" i="5"/>
  <c r="AB19" i="5"/>
  <c r="AC19" i="5"/>
  <c r="AD19" i="5" s="1"/>
  <c r="EY19" i="5" s="1"/>
  <c r="EZ19" i="5" s="1"/>
  <c r="AE27" i="5"/>
  <c r="AB27" i="5"/>
  <c r="AC27" i="5"/>
  <c r="AD27" i="5" s="1"/>
  <c r="AB29" i="5"/>
  <c r="AE29" i="5"/>
  <c r="AC29" i="5"/>
  <c r="AD29" i="5" s="1"/>
  <c r="AB28" i="5"/>
  <c r="AC28" i="5"/>
  <c r="AD28" i="5" s="1"/>
  <c r="AE28" i="5"/>
  <c r="AE17" i="5"/>
  <c r="AC17" i="5"/>
  <c r="AD17" i="5" s="1"/>
  <c r="EY17" i="5" s="1"/>
  <c r="EZ17" i="5" s="1"/>
  <c r="AB17" i="5"/>
  <c r="AB24" i="5"/>
  <c r="AC24" i="5"/>
  <c r="AD24" i="5" s="1"/>
  <c r="AE24" i="5"/>
  <c r="AB22" i="5"/>
  <c r="AC22" i="5"/>
  <c r="AD22" i="5" s="1"/>
  <c r="EY22" i="5" s="1"/>
  <c r="EZ22" i="5" s="1"/>
  <c r="AE22" i="5"/>
  <c r="AB20" i="5"/>
  <c r="AC20" i="5"/>
  <c r="AD20" i="5" s="1"/>
  <c r="EY20" i="5" s="1"/>
  <c r="EZ20" i="5" s="1"/>
  <c r="AE20" i="5"/>
  <c r="AB23" i="5"/>
  <c r="AC23" i="5"/>
  <c r="AD23" i="5" s="1"/>
  <c r="AE23" i="5"/>
  <c r="O6" i="19"/>
  <c r="M6" i="19"/>
  <c r="AB11" i="5"/>
  <c r="AE11" i="5"/>
  <c r="AE21" i="5"/>
  <c r="AC21" i="5"/>
  <c r="AD21" i="5" s="1"/>
  <c r="EY21" i="5" s="1"/>
  <c r="EZ21" i="5" s="1"/>
  <c r="AB21" i="5"/>
  <c r="K7" i="19"/>
  <c r="B8" i="19"/>
  <c r="A7" i="19"/>
  <c r="AE13" i="5"/>
  <c r="AB13" i="5"/>
  <c r="AC13" i="5"/>
  <c r="AD13" i="5" s="1"/>
  <c r="EY13" i="5" s="1"/>
  <c r="EZ13" i="5" s="1"/>
  <c r="FV11" i="5" l="1"/>
  <c r="FR11" i="5"/>
  <c r="GG11" i="5"/>
  <c r="BQ11" i="5"/>
  <c r="BW11" i="5"/>
  <c r="FQ11" i="5"/>
  <c r="FU12" i="5"/>
  <c r="BK38" i="5" s="1"/>
  <c r="FX12" i="5"/>
  <c r="BN38" i="5" s="1"/>
  <c r="BH12" i="5"/>
  <c r="BR12" i="5"/>
  <c r="FW12" i="5"/>
  <c r="BM38" i="5" s="1"/>
  <c r="FP12" i="5"/>
  <c r="BF38" i="5" s="1"/>
  <c r="GG12" i="5"/>
  <c r="BU12" i="5"/>
  <c r="BS12" i="5"/>
  <c r="BI12" i="5"/>
  <c r="BJ12" i="5"/>
  <c r="GC12" i="5"/>
  <c r="BS38" i="5" s="1"/>
  <c r="GD12" i="5"/>
  <c r="BT38" i="5" s="1"/>
  <c r="GE12" i="5"/>
  <c r="BU38" i="5" s="1"/>
  <c r="FT12" i="5"/>
  <c r="BJ38" i="5" s="1"/>
  <c r="FZ12" i="5"/>
  <c r="BP38" i="5" s="1"/>
  <c r="FV12" i="5"/>
  <c r="BT12" i="5"/>
  <c r="FR12" i="5"/>
  <c r="BW12" i="5"/>
  <c r="BV12" i="5"/>
  <c r="BP12" i="5"/>
  <c r="BF12" i="5"/>
  <c r="FS12" i="5"/>
  <c r="BI38" i="5" s="1"/>
  <c r="BM12" i="5"/>
  <c r="BL12" i="5"/>
  <c r="GB12" i="5"/>
  <c r="BR38" i="5" s="1"/>
  <c r="GF12" i="5"/>
  <c r="BV38" i="5" s="1"/>
  <c r="BX12" i="5"/>
  <c r="BK12" i="5"/>
  <c r="FQ12" i="5"/>
  <c r="BG12" i="5"/>
  <c r="BN12" i="5"/>
  <c r="BQ12" i="5"/>
  <c r="BO12" i="5"/>
  <c r="GH12" i="5"/>
  <c r="BX38" i="5" s="1"/>
  <c r="GA12" i="5"/>
  <c r="BQ38" i="5" s="1"/>
  <c r="FY12" i="5"/>
  <c r="BO38" i="5" s="1"/>
  <c r="O7" i="19"/>
  <c r="M7" i="19"/>
  <c r="K8" i="19"/>
  <c r="B9" i="19"/>
  <c r="A8" i="19"/>
  <c r="BG38" i="5" l="1"/>
  <c r="BL38" i="5"/>
  <c r="BH38" i="5"/>
  <c r="BW38" i="5"/>
  <c r="BK46" i="5"/>
  <c r="BI54" i="5" s="1"/>
  <c r="BK39" i="5"/>
  <c r="BU39" i="5"/>
  <c r="BU46" i="5"/>
  <c r="BI64" i="5" s="1"/>
  <c r="BX46" i="5"/>
  <c r="BI67" i="5" s="1"/>
  <c r="BX39" i="5"/>
  <c r="BP46" i="5"/>
  <c r="BI59" i="5" s="1"/>
  <c r="BP39" i="5"/>
  <c r="BO39" i="5"/>
  <c r="BO46" i="5"/>
  <c r="BI58" i="5" s="1"/>
  <c r="BV46" i="5"/>
  <c r="BI65" i="5" s="1"/>
  <c r="BV39" i="5"/>
  <c r="BQ46" i="5"/>
  <c r="BI60" i="5" s="1"/>
  <c r="BQ39" i="5"/>
  <c r="BL46" i="5"/>
  <c r="BI55" i="5" s="1"/>
  <c r="BL39" i="5"/>
  <c r="BW39" i="5"/>
  <c r="BW46" i="5"/>
  <c r="BI66" i="5" s="1"/>
  <c r="BR39" i="5"/>
  <c r="BR46" i="5"/>
  <c r="BI61" i="5" s="1"/>
  <c r="BN46" i="5"/>
  <c r="BI57" i="5" s="1"/>
  <c r="BN39" i="5"/>
  <c r="BM46" i="5"/>
  <c r="BI56" i="5" s="1"/>
  <c r="BM39" i="5"/>
  <c r="BJ39" i="5"/>
  <c r="BJ46" i="5"/>
  <c r="BI53" i="5" s="1"/>
  <c r="BH46" i="5"/>
  <c r="BI51" i="5" s="1"/>
  <c r="BH39" i="5"/>
  <c r="BG46" i="5"/>
  <c r="BI50" i="5" s="1"/>
  <c r="BG39" i="5"/>
  <c r="BT46" i="5"/>
  <c r="BI63" i="5" s="1"/>
  <c r="BT39" i="5"/>
  <c r="BI39" i="5"/>
  <c r="BI46" i="5"/>
  <c r="BI52" i="5" s="1"/>
  <c r="BF46" i="5"/>
  <c r="BI49" i="5" s="1"/>
  <c r="BF39" i="5"/>
  <c r="BS46" i="5"/>
  <c r="BI62" i="5" s="1"/>
  <c r="BS39" i="5"/>
  <c r="O8" i="19"/>
  <c r="M8" i="19"/>
  <c r="A9" i="19"/>
  <c r="K9" i="19"/>
  <c r="M9" i="19" s="1"/>
  <c r="B10" i="19"/>
  <c r="M2" i="19" l="1"/>
  <c r="V4" i="5" s="1"/>
  <c r="A10" i="19"/>
  <c r="B11" i="19"/>
  <c r="K10" i="19"/>
  <c r="O9" i="19"/>
  <c r="Q9" i="19"/>
  <c r="O10" i="19" l="1"/>
  <c r="Q10" i="19"/>
  <c r="K11" i="19"/>
  <c r="A11" i="19"/>
  <c r="B12" i="19"/>
  <c r="I26" i="5"/>
  <c r="I30" i="5"/>
  <c r="I14" i="5"/>
  <c r="I20" i="5"/>
  <c r="I13" i="5"/>
  <c r="I17" i="5"/>
  <c r="I27" i="5"/>
  <c r="I25" i="5"/>
  <c r="I19" i="5"/>
  <c r="I22" i="5"/>
  <c r="I29" i="5"/>
  <c r="I18" i="5"/>
  <c r="I21" i="5"/>
  <c r="I15" i="5"/>
  <c r="I23" i="5"/>
  <c r="I16" i="5"/>
  <c r="I28" i="5"/>
  <c r="I24" i="5"/>
  <c r="AN26" i="5" l="1"/>
  <c r="AP26" i="5"/>
  <c r="AL26" i="5"/>
  <c r="AM26" i="5"/>
  <c r="CC26" i="5"/>
  <c r="AN23" i="5"/>
  <c r="CC23" i="5"/>
  <c r="AP23" i="5"/>
  <c r="AM23" i="5"/>
  <c r="AL23" i="5"/>
  <c r="AM25" i="5"/>
  <c r="AP25" i="5"/>
  <c r="AN25" i="5"/>
  <c r="CC25" i="5"/>
  <c r="AL25" i="5"/>
  <c r="A12" i="19"/>
  <c r="K12" i="19"/>
  <c r="B13" i="19"/>
  <c r="AN15" i="5"/>
  <c r="AM15" i="5"/>
  <c r="AL15" i="5"/>
  <c r="AP15" i="5"/>
  <c r="CC15" i="5"/>
  <c r="AN27" i="5"/>
  <c r="CC27" i="5"/>
  <c r="AP27" i="5"/>
  <c r="AM27" i="5"/>
  <c r="AL27" i="5"/>
  <c r="AN21" i="5"/>
  <c r="CC21" i="5"/>
  <c r="AM21" i="5"/>
  <c r="AL21" i="5"/>
  <c r="AP21" i="5"/>
  <c r="CC17" i="5"/>
  <c r="AN17" i="5"/>
  <c r="AP17" i="5"/>
  <c r="AM17" i="5"/>
  <c r="AL17" i="5"/>
  <c r="Q11" i="19"/>
  <c r="O11" i="19"/>
  <c r="S11" i="19"/>
  <c r="CC18" i="5"/>
  <c r="AN18" i="5"/>
  <c r="AL18" i="5"/>
  <c r="AP18" i="5"/>
  <c r="AM18" i="5"/>
  <c r="AL13" i="5"/>
  <c r="AM13" i="5"/>
  <c r="AP13" i="5"/>
  <c r="AN13" i="5"/>
  <c r="CC13" i="5"/>
  <c r="CC24" i="5"/>
  <c r="AP24" i="5"/>
  <c r="AM24" i="5"/>
  <c r="AL24" i="5"/>
  <c r="AN24" i="5"/>
  <c r="AM29" i="5"/>
  <c r="AN29" i="5"/>
  <c r="CC29" i="5"/>
  <c r="AL29" i="5"/>
  <c r="AP29" i="5"/>
  <c r="CC20" i="5"/>
  <c r="AL20" i="5"/>
  <c r="AN20" i="5"/>
  <c r="AM20" i="5"/>
  <c r="AP20" i="5"/>
  <c r="AM28" i="5"/>
  <c r="AP28" i="5"/>
  <c r="AL28" i="5"/>
  <c r="AN28" i="5"/>
  <c r="CC28" i="5"/>
  <c r="AL22" i="5"/>
  <c r="AN22" i="5"/>
  <c r="CC22" i="5"/>
  <c r="AM22" i="5"/>
  <c r="AP22" i="5"/>
  <c r="CC14" i="5"/>
  <c r="AP14" i="5"/>
  <c r="AM14" i="5"/>
  <c r="AN14" i="5"/>
  <c r="AL14" i="5"/>
  <c r="AP19" i="5"/>
  <c r="AN19" i="5"/>
  <c r="AM19" i="5"/>
  <c r="CC19" i="5"/>
  <c r="AL19" i="5"/>
  <c r="AN16" i="5"/>
  <c r="CC16" i="5"/>
  <c r="AM16" i="5"/>
  <c r="AL16" i="5"/>
  <c r="AP16" i="5"/>
  <c r="AN30" i="5"/>
  <c r="AP30" i="5"/>
  <c r="AM30" i="5"/>
  <c r="AL30" i="5"/>
  <c r="CC30" i="5"/>
  <c r="CJ27" i="5" l="1"/>
  <c r="CK27" i="5" s="1"/>
  <c r="CD27" i="5"/>
  <c r="CE27" i="5" s="1"/>
  <c r="CV27" i="5"/>
  <c r="CW27" i="5" s="1"/>
  <c r="DN27" i="5"/>
  <c r="DO27" i="5" s="1"/>
  <c r="CP27" i="5"/>
  <c r="CQ27" i="5" s="1"/>
  <c r="DB27" i="5"/>
  <c r="DC27" i="5" s="1"/>
  <c r="DZ27" i="5"/>
  <c r="EA27" i="5" s="1"/>
  <c r="DT27" i="5"/>
  <c r="DU27" i="5" s="1"/>
  <c r="DH27" i="5"/>
  <c r="DI27" i="5" s="1"/>
  <c r="DB25" i="5"/>
  <c r="DC25" i="5" s="1"/>
  <c r="CD25" i="5"/>
  <c r="CE25" i="5" s="1"/>
  <c r="DT25" i="5"/>
  <c r="DU25" i="5" s="1"/>
  <c r="CJ25" i="5"/>
  <c r="CK25" i="5" s="1"/>
  <c r="DH25" i="5"/>
  <c r="DI25" i="5" s="1"/>
  <c r="DZ25" i="5"/>
  <c r="EA25" i="5" s="1"/>
  <c r="DN25" i="5"/>
  <c r="DO25" i="5" s="1"/>
  <c r="CV25" i="5"/>
  <c r="CW25" i="5" s="1"/>
  <c r="CP25" i="5"/>
  <c r="CQ25" i="5" s="1"/>
  <c r="DN16" i="5"/>
  <c r="DO16" i="5" s="1"/>
  <c r="DT16" i="5"/>
  <c r="DU16" i="5" s="1"/>
  <c r="DB16" i="5"/>
  <c r="DC16" i="5" s="1"/>
  <c r="CV16" i="5"/>
  <c r="CW16" i="5" s="1"/>
  <c r="DH16" i="5"/>
  <c r="DI16" i="5" s="1"/>
  <c r="DZ16" i="5"/>
  <c r="EA16" i="5" s="1"/>
  <c r="CP16" i="5"/>
  <c r="CQ16" i="5" s="1"/>
  <c r="CD16" i="5"/>
  <c r="CE16" i="5" s="1"/>
  <c r="CJ16" i="5"/>
  <c r="CK16" i="5" s="1"/>
  <c r="DN26" i="5"/>
  <c r="DO26" i="5" s="1"/>
  <c r="CJ26" i="5"/>
  <c r="CK26" i="5" s="1"/>
  <c r="CD26" i="5"/>
  <c r="CE26" i="5" s="1"/>
  <c r="DH26" i="5"/>
  <c r="DI26" i="5" s="1"/>
  <c r="DB26" i="5"/>
  <c r="DC26" i="5" s="1"/>
  <c r="CP26" i="5"/>
  <c r="CQ26" i="5" s="1"/>
  <c r="DT26" i="5"/>
  <c r="DU26" i="5" s="1"/>
  <c r="DZ26" i="5"/>
  <c r="EA26" i="5" s="1"/>
  <c r="CV26" i="5"/>
  <c r="CW26" i="5" s="1"/>
  <c r="DZ22" i="5"/>
  <c r="EA22" i="5" s="1"/>
  <c r="DB22" i="5"/>
  <c r="DC22" i="5" s="1"/>
  <c r="CJ22" i="5"/>
  <c r="CK22" i="5" s="1"/>
  <c r="DN22" i="5"/>
  <c r="DO22" i="5" s="1"/>
  <c r="DH22" i="5"/>
  <c r="DI22" i="5" s="1"/>
  <c r="DT22" i="5"/>
  <c r="DU22" i="5" s="1"/>
  <c r="CD22" i="5"/>
  <c r="CE22" i="5" s="1"/>
  <c r="CV22" i="5"/>
  <c r="CW22" i="5" s="1"/>
  <c r="CP22" i="5"/>
  <c r="CQ22" i="5" s="1"/>
  <c r="CJ28" i="5"/>
  <c r="CK28" i="5" s="1"/>
  <c r="DN28" i="5"/>
  <c r="DO28" i="5" s="1"/>
  <c r="CV28" i="5"/>
  <c r="CW28" i="5" s="1"/>
  <c r="CD28" i="5"/>
  <c r="CE28" i="5" s="1"/>
  <c r="DZ28" i="5"/>
  <c r="EA28" i="5" s="1"/>
  <c r="DH28" i="5"/>
  <c r="DI28" i="5" s="1"/>
  <c r="CP28" i="5"/>
  <c r="CQ28" i="5" s="1"/>
  <c r="DB28" i="5"/>
  <c r="DC28" i="5" s="1"/>
  <c r="DT28" i="5"/>
  <c r="DU28" i="5" s="1"/>
  <c r="DB15" i="5"/>
  <c r="DC15" i="5" s="1"/>
  <c r="CJ15" i="5"/>
  <c r="CK15" i="5" s="1"/>
  <c r="CD15" i="5"/>
  <c r="CE15" i="5" s="1"/>
  <c r="DN15" i="5"/>
  <c r="DO15" i="5" s="1"/>
  <c r="DZ15" i="5"/>
  <c r="EA15" i="5" s="1"/>
  <c r="CP15" i="5"/>
  <c r="CQ15" i="5" s="1"/>
  <c r="DH15" i="5"/>
  <c r="DI15" i="5" s="1"/>
  <c r="CV15" i="5"/>
  <c r="CW15" i="5" s="1"/>
  <c r="DT15" i="5"/>
  <c r="DU15" i="5" s="1"/>
  <c r="CV17" i="5"/>
  <c r="CW17" i="5" s="1"/>
  <c r="CD17" i="5"/>
  <c r="CE17" i="5" s="1"/>
  <c r="DZ17" i="5"/>
  <c r="EA17" i="5" s="1"/>
  <c r="DN17" i="5"/>
  <c r="DO17" i="5" s="1"/>
  <c r="DH17" i="5"/>
  <c r="DI17" i="5" s="1"/>
  <c r="DT17" i="5"/>
  <c r="DU17" i="5" s="1"/>
  <c r="CJ17" i="5"/>
  <c r="CK17" i="5" s="1"/>
  <c r="DB17" i="5"/>
  <c r="DC17" i="5" s="1"/>
  <c r="CP17" i="5"/>
  <c r="CQ17" i="5" s="1"/>
  <c r="CV20" i="5"/>
  <c r="CW20" i="5" s="1"/>
  <c r="DZ20" i="5"/>
  <c r="EA20" i="5" s="1"/>
  <c r="DT20" i="5"/>
  <c r="DU20" i="5" s="1"/>
  <c r="DN20" i="5"/>
  <c r="DO20" i="5" s="1"/>
  <c r="CP20" i="5"/>
  <c r="CQ20" i="5" s="1"/>
  <c r="DH20" i="5"/>
  <c r="DI20" i="5" s="1"/>
  <c r="CJ20" i="5"/>
  <c r="CK20" i="5" s="1"/>
  <c r="DB20" i="5"/>
  <c r="DC20" i="5" s="1"/>
  <c r="CD20" i="5"/>
  <c r="CE20" i="5" s="1"/>
  <c r="CD21" i="5"/>
  <c r="CE21" i="5" s="1"/>
  <c r="DB21" i="5"/>
  <c r="DC21" i="5" s="1"/>
  <c r="DH21" i="5"/>
  <c r="DI21" i="5" s="1"/>
  <c r="DN21" i="5"/>
  <c r="DO21" i="5" s="1"/>
  <c r="CP21" i="5"/>
  <c r="CQ21" i="5" s="1"/>
  <c r="CJ21" i="5"/>
  <c r="CK21" i="5" s="1"/>
  <c r="DZ21" i="5"/>
  <c r="EA21" i="5" s="1"/>
  <c r="CV21" i="5"/>
  <c r="CW21" i="5" s="1"/>
  <c r="DT21" i="5"/>
  <c r="DU21" i="5" s="1"/>
  <c r="CJ18" i="5"/>
  <c r="CK18" i="5" s="1"/>
  <c r="DN18" i="5"/>
  <c r="DO18" i="5" s="1"/>
  <c r="DT18" i="5"/>
  <c r="DU18" i="5" s="1"/>
  <c r="DZ18" i="5"/>
  <c r="EA18" i="5" s="1"/>
  <c r="DH18" i="5"/>
  <c r="DI18" i="5" s="1"/>
  <c r="CV18" i="5"/>
  <c r="CW18" i="5" s="1"/>
  <c r="DB18" i="5"/>
  <c r="DC18" i="5" s="1"/>
  <c r="CP18" i="5"/>
  <c r="CQ18" i="5" s="1"/>
  <c r="CD18" i="5"/>
  <c r="CE18" i="5" s="1"/>
  <c r="CP30" i="5"/>
  <c r="CQ30" i="5" s="1"/>
  <c r="CJ30" i="5"/>
  <c r="CK30" i="5" s="1"/>
  <c r="DT30" i="5"/>
  <c r="DU30" i="5" s="1"/>
  <c r="DN30" i="5"/>
  <c r="DO30" i="5" s="1"/>
  <c r="DB30" i="5"/>
  <c r="DC30" i="5" s="1"/>
  <c r="CV30" i="5"/>
  <c r="CW30" i="5" s="1"/>
  <c r="DH30" i="5"/>
  <c r="DI30" i="5" s="1"/>
  <c r="DZ30" i="5"/>
  <c r="EA30" i="5" s="1"/>
  <c r="CD30" i="5"/>
  <c r="CE30" i="5" s="1"/>
  <c r="DT19" i="5"/>
  <c r="DU19" i="5" s="1"/>
  <c r="CD19" i="5"/>
  <c r="CE19" i="5" s="1"/>
  <c r="DH19" i="5"/>
  <c r="DI19" i="5" s="1"/>
  <c r="CJ19" i="5"/>
  <c r="CK19" i="5" s="1"/>
  <c r="DN19" i="5"/>
  <c r="DO19" i="5" s="1"/>
  <c r="CV19" i="5"/>
  <c r="CW19" i="5" s="1"/>
  <c r="CP19" i="5"/>
  <c r="CQ19" i="5" s="1"/>
  <c r="DZ19" i="5"/>
  <c r="EA19" i="5" s="1"/>
  <c r="DB19" i="5"/>
  <c r="DC19" i="5" s="1"/>
  <c r="CP14" i="5"/>
  <c r="CQ14" i="5" s="1"/>
  <c r="CJ14" i="5"/>
  <c r="CK14" i="5" s="1"/>
  <c r="DZ14" i="5"/>
  <c r="EA14" i="5" s="1"/>
  <c r="CD14" i="5"/>
  <c r="CE14" i="5" s="1"/>
  <c r="DN14" i="5"/>
  <c r="DO14" i="5" s="1"/>
  <c r="CV14" i="5"/>
  <c r="CW14" i="5" s="1"/>
  <c r="DH14" i="5"/>
  <c r="DI14" i="5" s="1"/>
  <c r="DB14" i="5"/>
  <c r="DC14" i="5" s="1"/>
  <c r="DT14" i="5"/>
  <c r="DU14" i="5" s="1"/>
  <c r="K13" i="19"/>
  <c r="A13" i="19"/>
  <c r="B14" i="19"/>
  <c r="DH24" i="5"/>
  <c r="DI24" i="5" s="1"/>
  <c r="CD24" i="5"/>
  <c r="CE24" i="5" s="1"/>
  <c r="DB24" i="5"/>
  <c r="DC24" i="5" s="1"/>
  <c r="DN24" i="5"/>
  <c r="DO24" i="5" s="1"/>
  <c r="CJ24" i="5"/>
  <c r="CK24" i="5" s="1"/>
  <c r="CP24" i="5"/>
  <c r="CQ24" i="5" s="1"/>
  <c r="CV24" i="5"/>
  <c r="CW24" i="5" s="1"/>
  <c r="DZ24" i="5"/>
  <c r="EA24" i="5" s="1"/>
  <c r="DT24" i="5"/>
  <c r="DU24" i="5" s="1"/>
  <c r="S12" i="19"/>
  <c r="Q12" i="19"/>
  <c r="O12" i="19"/>
  <c r="CD23" i="5"/>
  <c r="CE23" i="5" s="1"/>
  <c r="DH23" i="5"/>
  <c r="DI23" i="5" s="1"/>
  <c r="DN23" i="5"/>
  <c r="DO23" i="5" s="1"/>
  <c r="CJ23" i="5"/>
  <c r="CK23" i="5" s="1"/>
  <c r="DB23" i="5"/>
  <c r="DC23" i="5" s="1"/>
  <c r="DT23" i="5"/>
  <c r="DU23" i="5" s="1"/>
  <c r="CV23" i="5"/>
  <c r="CW23" i="5" s="1"/>
  <c r="CP23" i="5"/>
  <c r="CQ23" i="5" s="1"/>
  <c r="DZ23" i="5"/>
  <c r="EA23" i="5" s="1"/>
  <c r="CJ29" i="5"/>
  <c r="CK29" i="5" s="1"/>
  <c r="DT29" i="5"/>
  <c r="DU29" i="5" s="1"/>
  <c r="DZ29" i="5"/>
  <c r="EA29" i="5" s="1"/>
  <c r="DB29" i="5"/>
  <c r="DC29" i="5" s="1"/>
  <c r="DH29" i="5"/>
  <c r="DI29" i="5" s="1"/>
  <c r="DN29" i="5"/>
  <c r="DO29" i="5" s="1"/>
  <c r="CV29" i="5"/>
  <c r="CW29" i="5" s="1"/>
  <c r="CD29" i="5"/>
  <c r="CE29" i="5" s="1"/>
  <c r="CP29" i="5"/>
  <c r="CQ29" i="5" s="1"/>
  <c r="CD13" i="5"/>
  <c r="CE13" i="5" s="1"/>
  <c r="DN13" i="5"/>
  <c r="DO13" i="5" s="1"/>
  <c r="DZ13" i="5"/>
  <c r="EA13" i="5" s="1"/>
  <c r="DH13" i="5"/>
  <c r="DI13" i="5" s="1"/>
  <c r="CJ13" i="5"/>
  <c r="CK13" i="5" s="1"/>
  <c r="CV13" i="5"/>
  <c r="CW13" i="5" s="1"/>
  <c r="DT13" i="5"/>
  <c r="DU13" i="5" s="1"/>
  <c r="DB13" i="5"/>
  <c r="DC13" i="5" s="1"/>
  <c r="CP13" i="5"/>
  <c r="CQ13" i="5" s="1"/>
  <c r="A14" i="19" l="1"/>
  <c r="B15" i="19"/>
  <c r="K14" i="19"/>
  <c r="Q13" i="19"/>
  <c r="O13" i="19"/>
  <c r="S13" i="19"/>
  <c r="O14" i="19" l="1"/>
  <c r="Q14" i="19"/>
  <c r="S14" i="19"/>
  <c r="B16" i="19"/>
  <c r="K15" i="19"/>
  <c r="Q15" i="19" s="1"/>
  <c r="A15" i="19"/>
  <c r="K16" i="19" l="1"/>
  <c r="Q16" i="19" s="1"/>
  <c r="B17" i="19"/>
  <c r="A16" i="19"/>
  <c r="S15" i="19"/>
  <c r="O15" i="19"/>
  <c r="K17" i="19" l="1"/>
  <c r="Q17" i="19" s="1"/>
  <c r="B18" i="19"/>
  <c r="A17" i="19"/>
  <c r="O16" i="19"/>
  <c r="S16" i="19"/>
  <c r="A18" i="19" l="1"/>
  <c r="K18" i="19"/>
  <c r="Q18" i="19" s="1"/>
  <c r="M3" i="19"/>
  <c r="B19" i="19"/>
  <c r="O17" i="19"/>
  <c r="S17" i="19"/>
  <c r="Q11" i="5" l="1"/>
  <c r="Q12" i="5"/>
  <c r="Q2" i="19"/>
  <c r="V6" i="5" s="1"/>
  <c r="S11" i="5"/>
  <c r="Q3" i="19"/>
  <c r="A19" i="19"/>
  <c r="B20" i="19"/>
  <c r="O18" i="19"/>
  <c r="S18" i="19"/>
  <c r="S2" i="19" s="1"/>
  <c r="V7" i="5" s="1"/>
  <c r="O2" i="19" l="1"/>
  <c r="V5" i="5" s="1"/>
  <c r="B21" i="19"/>
  <c r="A20" i="19"/>
  <c r="S3" i="19"/>
  <c r="O3" i="19"/>
  <c r="R11" i="5" s="1"/>
  <c r="BB11" i="5" s="1"/>
  <c r="BC11" i="5" s="1"/>
  <c r="EK11" i="5" l="1"/>
  <c r="EL11" i="5" s="1"/>
  <c r="BE11" i="5"/>
  <c r="R12" i="5"/>
  <c r="B22" i="19"/>
  <c r="A21" i="19"/>
  <c r="L11" i="5" l="1"/>
  <c r="K11" i="5" s="1"/>
  <c r="AF11" i="5" s="1"/>
  <c r="ER11" i="5"/>
  <c r="ET11" i="5" s="1"/>
  <c r="EK12" i="5"/>
  <c r="BB12" i="5"/>
  <c r="BC12" i="5" s="1"/>
  <c r="BE12" i="5" s="1"/>
  <c r="FO12" i="5" s="1"/>
  <c r="I11" i="5"/>
  <c r="AP11" i="5" s="1"/>
  <c r="FO11" i="5"/>
  <c r="B23" i="19"/>
  <c r="A22" i="19"/>
  <c r="AN11" i="5" l="1"/>
  <c r="CC11" i="5"/>
  <c r="CV11" i="5" s="1"/>
  <c r="CW11" i="5" s="1"/>
  <c r="BE38" i="5"/>
  <c r="BE39" i="5"/>
  <c r="AL11" i="5"/>
  <c r="EL12" i="5"/>
  <c r="L12" i="5"/>
  <c r="K12" i="5" s="1"/>
  <c r="AF12" i="5" s="1"/>
  <c r="ER12" i="5"/>
  <c r="ET12" i="5" s="1"/>
  <c r="I12" i="5"/>
  <c r="AM11" i="5"/>
  <c r="B24" i="19"/>
  <c r="A23" i="19"/>
  <c r="CC12" i="5" l="1"/>
  <c r="AM12" i="5"/>
  <c r="AM31" i="5" s="1"/>
  <c r="AM40" i="5" s="1"/>
  <c r="AL12" i="5"/>
  <c r="AL31" i="5" s="1"/>
  <c r="AL40" i="5" s="1"/>
  <c r="AN12" i="5"/>
  <c r="AN38" i="5" s="1"/>
  <c r="AN41" i="5" s="1"/>
  <c r="AP12" i="5"/>
  <c r="BE46" i="5"/>
  <c r="BI48" i="5" s="1"/>
  <c r="DT11" i="5"/>
  <c r="DU11" i="5" s="1"/>
  <c r="CP11" i="5"/>
  <c r="CQ11" i="5" s="1"/>
  <c r="DH11" i="5"/>
  <c r="DI11" i="5" s="1"/>
  <c r="DZ11" i="5"/>
  <c r="EA11" i="5" s="1"/>
  <c r="CJ11" i="5"/>
  <c r="CK11" i="5" s="1"/>
  <c r="DN11" i="5"/>
  <c r="DO11" i="5" s="1"/>
  <c r="CD11" i="5"/>
  <c r="CE11" i="5" s="1"/>
  <c r="DB11" i="5"/>
  <c r="DC11" i="5" s="1"/>
  <c r="A24" i="19"/>
  <c r="B25" i="19"/>
  <c r="AN31" i="5" l="1"/>
  <c r="AN40" i="5" s="1"/>
  <c r="AL38" i="5"/>
  <c r="AL41" i="5" s="1"/>
  <c r="AM38" i="5"/>
  <c r="AM41" i="5" s="1"/>
  <c r="AP38" i="5"/>
  <c r="AP41" i="5" s="1"/>
  <c r="AP31" i="5"/>
  <c r="AP40" i="5" s="1"/>
  <c r="BY11" i="5"/>
  <c r="BY12" i="5"/>
  <c r="DN12" i="5"/>
  <c r="DO12" i="5" s="1"/>
  <c r="CJ12" i="5"/>
  <c r="CK12" i="5" s="1"/>
  <c r="C22" i="15" s="1"/>
  <c r="DT12" i="5"/>
  <c r="DU12" i="5" s="1"/>
  <c r="B27" i="20" s="1"/>
  <c r="CV12" i="5"/>
  <c r="CW12" i="5" s="1"/>
  <c r="CP12" i="5"/>
  <c r="CQ12" i="5" s="1"/>
  <c r="C18" i="14" s="1"/>
  <c r="CD12" i="5"/>
  <c r="CE12" i="5" s="1"/>
  <c r="C18" i="16" s="1"/>
  <c r="DB12" i="5"/>
  <c r="DC12" i="5" s="1"/>
  <c r="C28" i="12" s="1"/>
  <c r="DZ12" i="5"/>
  <c r="EA12" i="5" s="1"/>
  <c r="DH12" i="5"/>
  <c r="DI12" i="5" s="1"/>
  <c r="D24" i="11" s="1"/>
  <c r="A25" i="19"/>
  <c r="B26" i="19"/>
  <c r="B18" i="15" l="1"/>
  <c r="B19" i="15"/>
  <c r="B26" i="16"/>
  <c r="B28" i="12"/>
  <c r="B25" i="16"/>
  <c r="D28" i="12"/>
  <c r="D24" i="12"/>
  <c r="D27" i="16"/>
  <c r="D26" i="20"/>
  <c r="D27" i="12"/>
  <c r="C28" i="16"/>
  <c r="B29" i="20"/>
  <c r="B24" i="12"/>
  <c r="D25" i="16"/>
  <c r="C24" i="20"/>
  <c r="C29" i="16"/>
  <c r="B29" i="12"/>
  <c r="B28" i="16"/>
  <c r="C24" i="16"/>
  <c r="D24" i="16"/>
  <c r="C21" i="13"/>
  <c r="C26" i="13"/>
  <c r="B25" i="13"/>
  <c r="D26" i="13"/>
  <c r="B28" i="13"/>
  <c r="D21" i="13"/>
  <c r="D25" i="13"/>
  <c r="B19" i="13"/>
  <c r="C27" i="13"/>
  <c r="D28" i="13"/>
  <c r="D19" i="13"/>
  <c r="C20" i="13"/>
  <c r="B22" i="13"/>
  <c r="B29" i="13"/>
  <c r="C24" i="13"/>
  <c r="B27" i="13"/>
  <c r="C19" i="13"/>
  <c r="C23" i="13"/>
  <c r="B26" i="13"/>
  <c r="C29" i="13"/>
  <c r="C18" i="13"/>
  <c r="D24" i="13"/>
  <c r="C28" i="13"/>
  <c r="B21" i="13"/>
  <c r="B24" i="13"/>
  <c r="D20" i="13"/>
  <c r="D27" i="13"/>
  <c r="B20" i="13"/>
  <c r="D23" i="13"/>
  <c r="D29" i="13"/>
  <c r="C25" i="13"/>
  <c r="D18" i="13"/>
  <c r="D22" i="13"/>
  <c r="C22" i="13"/>
  <c r="B18" i="13"/>
  <c r="B23" i="13"/>
  <c r="B29" i="11"/>
  <c r="C22" i="11"/>
  <c r="D21" i="15"/>
  <c r="C19" i="11"/>
  <c r="D26" i="12"/>
  <c r="D20" i="16"/>
  <c r="C19" i="16"/>
  <c r="B23" i="16"/>
  <c r="B24" i="16"/>
  <c r="C26" i="12"/>
  <c r="D21" i="20"/>
  <c r="D28" i="20"/>
  <c r="C26" i="20"/>
  <c r="B18" i="20"/>
  <c r="C22" i="20"/>
  <c r="C23" i="20"/>
  <c r="B20" i="20"/>
  <c r="C29" i="20"/>
  <c r="C27" i="20"/>
  <c r="B28" i="20"/>
  <c r="B24" i="20"/>
  <c r="B23" i="20"/>
  <c r="B19" i="20"/>
  <c r="D29" i="20"/>
  <c r="B25" i="20"/>
  <c r="D18" i="20"/>
  <c r="D22" i="20"/>
  <c r="D23" i="20"/>
  <c r="B22" i="20"/>
  <c r="C20" i="20"/>
  <c r="C28" i="20"/>
  <c r="D20" i="20"/>
  <c r="D25" i="20"/>
  <c r="C25" i="20"/>
  <c r="C19" i="20"/>
  <c r="C23" i="11"/>
  <c r="C20" i="11"/>
  <c r="C26" i="11"/>
  <c r="B20" i="12"/>
  <c r="C21" i="16"/>
  <c r="B27" i="16"/>
  <c r="C27" i="16"/>
  <c r="D19" i="16"/>
  <c r="C25" i="16"/>
  <c r="D29" i="12"/>
  <c r="C18" i="20"/>
  <c r="D19" i="20"/>
  <c r="C25" i="11"/>
  <c r="D18" i="15"/>
  <c r="D20" i="15"/>
  <c r="D22" i="15"/>
  <c r="B26" i="15"/>
  <c r="C27" i="15"/>
  <c r="C21" i="15"/>
  <c r="D19" i="15"/>
  <c r="D28" i="15"/>
  <c r="D25" i="15"/>
  <c r="D26" i="15"/>
  <c r="B28" i="15"/>
  <c r="C18" i="15"/>
  <c r="D27" i="15"/>
  <c r="D23" i="15"/>
  <c r="C20" i="15"/>
  <c r="B20" i="15"/>
  <c r="C28" i="15"/>
  <c r="B21" i="15"/>
  <c r="B22" i="15"/>
  <c r="B25" i="15"/>
  <c r="C19" i="15"/>
  <c r="D29" i="15"/>
  <c r="C23" i="15"/>
  <c r="C25" i="15"/>
  <c r="B24" i="15"/>
  <c r="B23" i="15"/>
  <c r="C26" i="15"/>
  <c r="D23" i="11"/>
  <c r="C24" i="15"/>
  <c r="B27" i="15"/>
  <c r="C28" i="11"/>
  <c r="B27" i="11"/>
  <c r="B19" i="16"/>
  <c r="B22" i="16"/>
  <c r="D26" i="16"/>
  <c r="C23" i="16"/>
  <c r="D22" i="16"/>
  <c r="C23" i="12"/>
  <c r="D24" i="20"/>
  <c r="D27" i="20"/>
  <c r="B25" i="11"/>
  <c r="D22" i="11"/>
  <c r="C27" i="11"/>
  <c r="C29" i="15"/>
  <c r="C20" i="12"/>
  <c r="C21" i="11"/>
  <c r="B18" i="11"/>
  <c r="B18" i="16"/>
  <c r="B21" i="16"/>
  <c r="D21" i="16"/>
  <c r="D23" i="16"/>
  <c r="C22" i="16"/>
  <c r="C21" i="20"/>
  <c r="C18" i="11"/>
  <c r="D27" i="10"/>
  <c r="B29" i="10"/>
  <c r="D25" i="10"/>
  <c r="B28" i="10"/>
  <c r="D20" i="10"/>
  <c r="B26" i="10"/>
  <c r="B22" i="10"/>
  <c r="C20" i="10"/>
  <c r="B23" i="10"/>
  <c r="C26" i="10"/>
  <c r="C24" i="10"/>
  <c r="B25" i="10"/>
  <c r="C22" i="10"/>
  <c r="D28" i="10"/>
  <c r="D26" i="10"/>
  <c r="C21" i="10"/>
  <c r="D29" i="10"/>
  <c r="C28" i="10"/>
  <c r="D19" i="10"/>
  <c r="B19" i="10"/>
  <c r="D18" i="10"/>
  <c r="C19" i="10"/>
  <c r="D23" i="10"/>
  <c r="B21" i="10"/>
  <c r="C27" i="10"/>
  <c r="B27" i="10"/>
  <c r="B20" i="10"/>
  <c r="D24" i="10"/>
  <c r="B24" i="10"/>
  <c r="D22" i="10"/>
  <c r="C23" i="10"/>
  <c r="C18" i="10"/>
  <c r="C25" i="10"/>
  <c r="C29" i="10"/>
  <c r="B18" i="10"/>
  <c r="D21" i="10"/>
  <c r="B22" i="11"/>
  <c r="C25" i="12"/>
  <c r="D19" i="12"/>
  <c r="B22" i="12"/>
  <c r="B26" i="12"/>
  <c r="C21" i="12"/>
  <c r="D18" i="12"/>
  <c r="B23" i="12"/>
  <c r="D21" i="12"/>
  <c r="C29" i="12"/>
  <c r="D22" i="12"/>
  <c r="C19" i="12"/>
  <c r="C24" i="12"/>
  <c r="C27" i="12"/>
  <c r="B18" i="12"/>
  <c r="B25" i="12"/>
  <c r="C22" i="12"/>
  <c r="B20" i="11"/>
  <c r="B29" i="15"/>
  <c r="D25" i="12"/>
  <c r="B27" i="12"/>
  <c r="D19" i="11"/>
  <c r="D18" i="16"/>
  <c r="B29" i="16"/>
  <c r="D29" i="16"/>
  <c r="C20" i="16"/>
  <c r="D23" i="12"/>
  <c r="B26" i="20"/>
  <c r="B21" i="11"/>
  <c r="D25" i="11"/>
  <c r="B28" i="11"/>
  <c r="D21" i="11"/>
  <c r="B24" i="11"/>
  <c r="C29" i="11"/>
  <c r="D18" i="11"/>
  <c r="B26" i="11"/>
  <c r="B19" i="11"/>
  <c r="B23" i="11"/>
  <c r="C24" i="11"/>
  <c r="D29" i="11"/>
  <c r="D26" i="11"/>
  <c r="D24" i="15"/>
  <c r="D20" i="12"/>
  <c r="C18" i="12"/>
  <c r="D20" i="11"/>
  <c r="B20" i="16"/>
  <c r="C26" i="16"/>
  <c r="D28" i="16"/>
  <c r="B19" i="12"/>
  <c r="B21" i="12"/>
  <c r="B21" i="20"/>
  <c r="D28" i="11"/>
  <c r="B20" i="14"/>
  <c r="D27" i="14"/>
  <c r="D25" i="14"/>
  <c r="C23" i="14"/>
  <c r="B28" i="14"/>
  <c r="B27" i="14"/>
  <c r="C22" i="14"/>
  <c r="B23" i="14"/>
  <c r="B24" i="14"/>
  <c r="C26" i="14"/>
  <c r="D18" i="14"/>
  <c r="D20" i="14"/>
  <c r="C25" i="14"/>
  <c r="D22" i="14"/>
  <c r="D28" i="14"/>
  <c r="C20" i="14"/>
  <c r="D23" i="14"/>
  <c r="C19" i="14"/>
  <c r="D21" i="14"/>
  <c r="B19" i="14"/>
  <c r="B25" i="14"/>
  <c r="D24" i="14"/>
  <c r="B21" i="14"/>
  <c r="B22" i="14"/>
  <c r="C21" i="14"/>
  <c r="D29" i="14"/>
  <c r="D19" i="14"/>
  <c r="B18" i="14"/>
  <c r="B26" i="14"/>
  <c r="D26" i="14"/>
  <c r="B29" i="14"/>
  <c r="C29" i="14"/>
  <c r="C24" i="14"/>
  <c r="C27" i="14"/>
  <c r="C28" i="14"/>
  <c r="D27" i="11"/>
  <c r="A26" i="19"/>
  <c r="B27" i="19"/>
  <c r="B28" i="19" l="1"/>
  <c r="A27" i="19"/>
  <c r="A28" i="19" l="1"/>
  <c r="B29" i="19"/>
  <c r="A29" i="19" l="1"/>
  <c r="B30" i="19"/>
  <c r="B31" i="19" l="1"/>
  <c r="A30" i="19"/>
  <c r="B32" i="19" l="1"/>
  <c r="A31" i="19"/>
  <c r="A32" i="19" l="1"/>
  <c r="B33" i="19"/>
  <c r="A33" i="19" l="1"/>
  <c r="B34" i="19"/>
  <c r="A34" i="19" l="1"/>
  <c r="B35" i="19"/>
  <c r="A35" i="19" l="1"/>
  <c r="B36" i="19"/>
  <c r="A36" i="19" l="1"/>
  <c r="B37" i="19"/>
  <c r="A37" i="19" l="1"/>
  <c r="B38" i="19"/>
  <c r="A38" i="19" l="1"/>
  <c r="B39" i="19"/>
  <c r="A39" i="19" l="1"/>
  <c r="B40" i="19"/>
  <c r="B41" i="19" l="1"/>
  <c r="A40" i="19"/>
  <c r="B42" i="19" l="1"/>
  <c r="A41" i="19"/>
  <c r="B43" i="19" l="1"/>
  <c r="A42" i="19"/>
  <c r="A43" i="19" l="1"/>
  <c r="B44" i="19"/>
  <c r="B45" i="19" l="1"/>
  <c r="A44" i="19"/>
  <c r="A45" i="19" l="1"/>
  <c r="B46" i="19"/>
  <c r="A46" i="19" l="1"/>
  <c r="B47" i="19"/>
  <c r="B48" i="19" l="1"/>
  <c r="A47" i="19"/>
  <c r="B49" i="19" l="1"/>
  <c r="A48" i="19"/>
  <c r="A49" i="19" l="1"/>
  <c r="B50" i="19"/>
  <c r="A50" i="19" l="1"/>
  <c r="B51" i="19"/>
  <c r="B52" i="19" l="1"/>
  <c r="A51" i="19"/>
  <c r="B53" i="19" l="1"/>
  <c r="A52" i="19"/>
  <c r="B54" i="19" l="1"/>
  <c r="A53" i="19"/>
  <c r="A54" i="19" l="1"/>
  <c r="B55" i="19"/>
  <c r="B56" i="19" l="1"/>
  <c r="A55" i="19"/>
  <c r="B57" i="19" l="1"/>
  <c r="A56" i="19"/>
  <c r="B58" i="19" l="1"/>
  <c r="A57" i="19"/>
  <c r="A58" i="19" l="1"/>
  <c r="B59" i="19"/>
  <c r="A59" i="19" l="1"/>
  <c r="B60" i="19"/>
  <c r="B61" i="19" l="1"/>
  <c r="A60" i="19"/>
  <c r="B62" i="19" l="1"/>
  <c r="A61" i="19"/>
  <c r="A62" i="19" l="1"/>
  <c r="B63" i="19"/>
  <c r="B64" i="19" l="1"/>
  <c r="A63" i="19"/>
  <c r="A64" i="19" l="1"/>
  <c r="B65" i="19"/>
  <c r="B66" i="19" l="1"/>
  <c r="A65" i="19"/>
  <c r="A66" i="19" l="1"/>
  <c r="B67" i="19"/>
  <c r="B68" i="19" l="1"/>
  <c r="A68" i="19" s="1"/>
  <c r="A67" i="19"/>
  <c r="D184" i="7" l="1"/>
  <c r="D3935" i="7"/>
  <c r="D1255" i="7"/>
  <c r="D273" i="7"/>
  <c r="D4037" i="7"/>
  <c r="D3777" i="7"/>
  <c r="D985" i="7"/>
  <c r="D2795" i="7"/>
  <c r="D475" i="7"/>
  <c r="D1698" i="7"/>
  <c r="D1273" i="7"/>
  <c r="D1396" i="7"/>
  <c r="D886" i="7"/>
  <c r="D1629" i="7"/>
  <c r="D1165" i="7"/>
  <c r="D2513" i="7"/>
  <c r="D174" i="7"/>
  <c r="D2638" i="7"/>
  <c r="D3060" i="7"/>
  <c r="D3785" i="7"/>
  <c r="D1955" i="7"/>
  <c r="D3674" i="7"/>
  <c r="D2243" i="7"/>
  <c r="D3941" i="7"/>
  <c r="D829" i="7"/>
  <c r="D425" i="7"/>
  <c r="D3532" i="7"/>
  <c r="D3226" i="7"/>
  <c r="D1022" i="7"/>
  <c r="D1842" i="7"/>
  <c r="D166" i="7"/>
  <c r="D994" i="7"/>
  <c r="D1524" i="7"/>
  <c r="D2949" i="7"/>
  <c r="D2283" i="7"/>
  <c r="D2403" i="7"/>
  <c r="D1408" i="7"/>
  <c r="D3571" i="7"/>
  <c r="D1058" i="7"/>
  <c r="D1330" i="7"/>
  <c r="D4082" i="7"/>
  <c r="D2772" i="7"/>
  <c r="D3845" i="7"/>
  <c r="D1162" i="7"/>
  <c r="D3251" i="7"/>
  <c r="D3850" i="7"/>
  <c r="D3431" i="7"/>
  <c r="D278" i="7"/>
  <c r="D3023" i="7"/>
  <c r="D2743" i="7"/>
  <c r="D1386" i="7"/>
  <c r="D247" i="7"/>
  <c r="D2755" i="7"/>
  <c r="D2892" i="7"/>
  <c r="D774" i="7"/>
  <c r="D3609" i="7"/>
  <c r="D4119" i="7"/>
  <c r="F1597" i="7"/>
  <c r="D1598" i="7"/>
  <c r="D509" i="7"/>
  <c r="D1685" i="7"/>
  <c r="D28" i="7"/>
  <c r="D1956" i="7"/>
  <c r="D3706" i="7"/>
  <c r="D1021" i="7"/>
  <c r="D388" i="7"/>
  <c r="D334" i="7"/>
  <c r="F3491" i="7"/>
  <c r="F1427" i="7"/>
  <c r="F2425" i="7"/>
  <c r="D2013" i="7"/>
  <c r="D3545" i="7"/>
  <c r="D2345" i="7"/>
  <c r="D817" i="7"/>
  <c r="D1342" i="7"/>
  <c r="F970" i="7"/>
  <c r="D3917" i="7"/>
  <c r="D393" i="7"/>
  <c r="F95" i="7"/>
  <c r="D361" i="7"/>
  <c r="F2039" i="7"/>
  <c r="D3506" i="7"/>
  <c r="D2845" i="7"/>
  <c r="D704" i="7"/>
  <c r="D515" i="7"/>
  <c r="F3879" i="7"/>
  <c r="F2201" i="7"/>
  <c r="D825" i="7"/>
  <c r="D2903" i="7"/>
  <c r="F759" i="7"/>
  <c r="F1218" i="7"/>
  <c r="F2187" i="7"/>
  <c r="D1089" i="7" l="1"/>
  <c r="D585" i="7"/>
  <c r="D927" i="7"/>
  <c r="D3365" i="7"/>
  <c r="D2883" i="7"/>
  <c r="D1650" i="7"/>
  <c r="D2976" i="7"/>
  <c r="D654" i="7"/>
  <c r="D577" i="7"/>
  <c r="D1966" i="7"/>
  <c r="D2294" i="7"/>
  <c r="D3076" i="7"/>
  <c r="D889" i="7"/>
  <c r="D3418" i="7"/>
  <c r="D2969" i="7"/>
  <c r="D3852" i="7"/>
  <c r="F4153" i="7"/>
  <c r="D1150" i="7"/>
  <c r="D1726" i="7"/>
  <c r="D2556" i="7"/>
  <c r="D150" i="7"/>
  <c r="D968" i="7"/>
  <c r="D2369" i="7"/>
  <c r="D2524" i="7"/>
  <c r="D182" i="7"/>
  <c r="D335" i="7"/>
  <c r="D1313" i="7"/>
  <c r="D3061" i="7"/>
  <c r="D1260" i="7"/>
  <c r="D3560" i="7"/>
  <c r="D4134" i="7"/>
  <c r="D3457" i="7"/>
  <c r="D2328" i="7"/>
  <c r="D2609" i="7"/>
  <c r="D632" i="7"/>
  <c r="D2844" i="7"/>
  <c r="D717" i="7"/>
  <c r="D980" i="7"/>
  <c r="D4175" i="7"/>
  <c r="D978" i="7"/>
  <c r="D3936" i="7"/>
  <c r="D3101" i="7"/>
  <c r="D586" i="7"/>
  <c r="D1314" i="7"/>
  <c r="D4192" i="7"/>
  <c r="D2918" i="7"/>
  <c r="D755" i="7"/>
  <c r="D3130" i="7"/>
  <c r="D1576" i="7"/>
  <c r="D173" i="7"/>
  <c r="D3269" i="7"/>
  <c r="D2440" i="7"/>
  <c r="D3573" i="7"/>
  <c r="D1345" i="7"/>
  <c r="D3840" i="7"/>
  <c r="D1263" i="7"/>
  <c r="D894" i="7"/>
  <c r="D2794" i="7"/>
  <c r="D3975" i="7"/>
  <c r="D3098" i="7"/>
  <c r="D3078" i="7"/>
  <c r="D102" i="7"/>
  <c r="D1923" i="7"/>
  <c r="D1283" i="7"/>
  <c r="D3716" i="7"/>
  <c r="D3173" i="7"/>
  <c r="D3718" i="7"/>
  <c r="D113" i="7"/>
  <c r="D291" i="7"/>
  <c r="D1433" i="7"/>
  <c r="D873" i="7"/>
  <c r="D2598" i="7"/>
  <c r="D2858" i="7"/>
  <c r="D1985" i="7"/>
  <c r="F753" i="7"/>
  <c r="D1582" i="7"/>
  <c r="D682" i="7"/>
  <c r="D962" i="7"/>
  <c r="D2183" i="7"/>
  <c r="D133" i="7"/>
  <c r="D945" i="7"/>
  <c r="D3110" i="7"/>
  <c r="D597" i="7"/>
  <c r="D3400" i="7"/>
  <c r="D1999" i="7"/>
  <c r="D3897" i="7"/>
  <c r="D1131" i="7"/>
  <c r="D3016" i="7"/>
  <c r="D2711" i="7"/>
  <c r="D264" i="7"/>
  <c r="D3302" i="7"/>
  <c r="D1383" i="7"/>
  <c r="D2431" i="7"/>
  <c r="D164" i="7"/>
  <c r="D192" i="7"/>
  <c r="D2451" i="7"/>
  <c r="D858" i="7"/>
  <c r="D3252" i="7"/>
  <c r="D3340" i="7"/>
  <c r="F1371" i="7"/>
  <c r="D3820" i="7"/>
  <c r="D3671" i="7"/>
  <c r="D1739" i="7"/>
  <c r="D4101" i="7"/>
  <c r="D1686" i="7"/>
  <c r="D2726" i="7"/>
  <c r="D3600" i="7"/>
  <c r="D1441" i="7"/>
  <c r="D2381" i="7"/>
  <c r="D3746" i="7"/>
  <c r="D997" i="7"/>
  <c r="D1374" i="7"/>
  <c r="D141" i="7"/>
  <c r="D3618" i="7"/>
  <c r="D3524" i="7"/>
  <c r="D2746" i="7"/>
  <c r="D941" i="7"/>
  <c r="D716" i="7"/>
  <c r="D1010" i="7"/>
  <c r="D1692" i="7"/>
  <c r="D397" i="7"/>
  <c r="D3630" i="7"/>
  <c r="D2994" i="7"/>
  <c r="D2307" i="7"/>
  <c r="D1469" i="7"/>
  <c r="D3520" i="7"/>
  <c r="D2253" i="7"/>
  <c r="D1799" i="7"/>
  <c r="D2441" i="7"/>
  <c r="D2590" i="7"/>
  <c r="D3590" i="7"/>
  <c r="D2175" i="7"/>
  <c r="D4094" i="7"/>
  <c r="D2120" i="7"/>
  <c r="D3081" i="7"/>
  <c r="D2337" i="7"/>
  <c r="D1412" i="7"/>
  <c r="D263" i="7"/>
  <c r="D2075" i="7"/>
  <c r="D2985" i="7"/>
  <c r="D3956" i="7"/>
  <c r="D279" i="7"/>
  <c r="D451" i="7"/>
  <c r="D446" i="7"/>
  <c r="D3983" i="7"/>
  <c r="D86" i="7"/>
  <c r="D3539" i="7"/>
  <c r="D3420" i="7"/>
  <c r="D2874" i="7"/>
  <c r="D3342" i="7"/>
  <c r="D2201" i="7"/>
  <c r="D1389" i="7"/>
  <c r="D2244" i="7"/>
  <c r="D3405" i="7"/>
  <c r="D2316" i="7"/>
  <c r="D2792" i="7"/>
  <c r="D35" i="7"/>
  <c r="D327" i="7"/>
  <c r="D2206" i="7"/>
  <c r="D3984" i="7"/>
  <c r="D1052" i="7"/>
  <c r="D2984" i="7"/>
  <c r="D2701" i="7"/>
  <c r="D1612" i="7"/>
  <c r="D1997" i="7"/>
  <c r="D1194" i="7"/>
  <c r="D2861" i="7"/>
  <c r="D3586" i="7"/>
  <c r="D1555" i="7"/>
  <c r="D972" i="7"/>
  <c r="D2376" i="7"/>
  <c r="D1733" i="7"/>
  <c r="D2998" i="7"/>
  <c r="D611" i="7"/>
  <c r="D2784" i="7"/>
  <c r="D1991" i="7"/>
  <c r="D3172" i="7"/>
  <c r="D2249" i="7"/>
  <c r="D1112" i="7"/>
  <c r="D237" i="7"/>
  <c r="D447" i="7"/>
  <c r="D3157" i="7"/>
  <c r="D277" i="7"/>
  <c r="D3719" i="7"/>
  <c r="D1275" i="7"/>
  <c r="D4159" i="7"/>
  <c r="D2769" i="7"/>
  <c r="D455" i="7"/>
  <c r="D2482" i="7"/>
  <c r="D2952" i="7"/>
  <c r="D2224" i="7"/>
  <c r="D1776" i="7"/>
  <c r="D107" i="7"/>
  <c r="D3627" i="7"/>
  <c r="D1749" i="7"/>
  <c r="D2461" i="7"/>
  <c r="D3664" i="7"/>
  <c r="D766" i="7"/>
  <c r="D2889" i="7"/>
  <c r="D1549" i="7"/>
  <c r="D1519" i="7"/>
  <c r="D3803" i="7"/>
  <c r="D740" i="7"/>
  <c r="D3122" i="7"/>
  <c r="D48" i="7"/>
  <c r="D1944" i="7"/>
  <c r="D2245" i="7"/>
  <c r="D3797" i="7"/>
  <c r="D667" i="7"/>
  <c r="D2144" i="7"/>
  <c r="D3378" i="7"/>
  <c r="D3305" i="7"/>
  <c r="D3864" i="7"/>
  <c r="D1225" i="7"/>
  <c r="D2319" i="7"/>
  <c r="D2947" i="7"/>
  <c r="D2341" i="7"/>
  <c r="D145" i="7"/>
  <c r="D2445" i="7"/>
  <c r="D322" i="7"/>
  <c r="D1639" i="7"/>
  <c r="D3895" i="7"/>
  <c r="D2626" i="7"/>
  <c r="D3128" i="7"/>
  <c r="D3111" i="7"/>
  <c r="D950" i="7"/>
  <c r="D2070" i="7"/>
  <c r="D4182" i="7"/>
  <c r="D795" i="7"/>
  <c r="D803" i="7"/>
  <c r="D2129" i="7"/>
  <c r="D1490" i="7"/>
  <c r="D27" i="7"/>
  <c r="D3089" i="7"/>
  <c r="D2222" i="7"/>
  <c r="D3509" i="7"/>
  <c r="D1251" i="7"/>
  <c r="D3620" i="7"/>
  <c r="D3703" i="7"/>
  <c r="F4089" i="7"/>
  <c r="D1557" i="7"/>
  <c r="D1906" i="7"/>
  <c r="D4080" i="7"/>
  <c r="D481" i="7"/>
  <c r="D1496" i="7"/>
  <c r="D902" i="7"/>
  <c r="D4143" i="7"/>
  <c r="D831" i="7"/>
  <c r="D254" i="7"/>
  <c r="D627" i="7"/>
  <c r="D759" i="7"/>
  <c r="D1707" i="7"/>
  <c r="D1764" i="7"/>
  <c r="D3118" i="7"/>
  <c r="D726" i="7"/>
  <c r="D148" i="7"/>
  <c r="D2396" i="7"/>
  <c r="D1942" i="7"/>
  <c r="D3805" i="7"/>
  <c r="D3566" i="7"/>
  <c r="D2731" i="7"/>
  <c r="D2842" i="7"/>
  <c r="D3394" i="7"/>
  <c r="D1747" i="7"/>
  <c r="D234" i="7"/>
  <c r="D2652" i="7"/>
  <c r="D2334" i="7"/>
  <c r="D2785" i="7"/>
  <c r="D2011" i="7"/>
  <c r="D1622" i="7"/>
  <c r="D4161" i="7"/>
  <c r="D3207" i="7"/>
  <c r="D2041" i="7"/>
  <c r="D105" i="7"/>
  <c r="D4069" i="7"/>
  <c r="D610" i="7"/>
  <c r="D2282" i="7"/>
  <c r="D1101" i="7"/>
  <c r="D1771" i="7"/>
  <c r="D443" i="7"/>
  <c r="D3650" i="7"/>
  <c r="D1360" i="7"/>
  <c r="D1837" i="7"/>
  <c r="D899" i="7"/>
  <c r="D1085" i="7"/>
  <c r="D1066" i="7"/>
  <c r="D1054" i="7"/>
  <c r="D2888" i="7"/>
  <c r="D619" i="7"/>
  <c r="D1604" i="7"/>
  <c r="D1500" i="7"/>
  <c r="D4123" i="7"/>
  <c r="D892" i="7"/>
  <c r="D952" i="7"/>
  <c r="D421" i="7"/>
  <c r="D1234" i="7"/>
  <c r="D1553" i="7"/>
  <c r="D692" i="7"/>
  <c r="D982" i="7"/>
  <c r="D2765" i="7"/>
  <c r="D1368" i="7"/>
  <c r="D3307" i="7"/>
  <c r="D3313" i="7"/>
  <c r="D117" i="7"/>
  <c r="D1391" i="7"/>
  <c r="D3593" i="7"/>
  <c r="D1558" i="7"/>
  <c r="D3603" i="7"/>
  <c r="D3648" i="7"/>
  <c r="D2357" i="7"/>
  <c r="D281" i="7"/>
  <c r="D3645" i="7"/>
  <c r="D2408" i="7"/>
  <c r="D55" i="7"/>
  <c r="D2691" i="7"/>
  <c r="D366" i="7"/>
  <c r="D1432" i="7"/>
  <c r="D3859" i="7"/>
  <c r="D3642" i="7"/>
  <c r="D3107" i="7"/>
  <c r="D2054" i="7"/>
  <c r="D1485" i="7"/>
  <c r="D3445" i="7"/>
  <c r="D1019" i="7"/>
  <c r="D881" i="7"/>
  <c r="D2302" i="7"/>
  <c r="D1672" i="7"/>
  <c r="D2997" i="7"/>
  <c r="D1002" i="7"/>
  <c r="D1088" i="7"/>
  <c r="D3872" i="7"/>
  <c r="D2603" i="7"/>
  <c r="D343" i="7"/>
  <c r="D80" i="7"/>
  <c r="D3939" i="7"/>
  <c r="D3322" i="7"/>
  <c r="D1025" i="7"/>
  <c r="D3870" i="7"/>
  <c r="D3040" i="7"/>
  <c r="D479" i="7"/>
  <c r="D2801" i="7"/>
  <c r="D1017" i="7"/>
  <c r="D743" i="7"/>
  <c r="D1157" i="7"/>
  <c r="D3389" i="7"/>
  <c r="D2850" i="7"/>
  <c r="D3604" i="7"/>
  <c r="D2566" i="7"/>
  <c r="D494" i="7"/>
  <c r="D1784" i="7"/>
  <c r="D1478" i="7"/>
  <c r="D1180" i="7"/>
  <c r="D317" i="7"/>
  <c r="D990" i="7"/>
  <c r="D2102" i="7"/>
  <c r="D1040" i="7"/>
  <c r="D2587" i="7"/>
  <c r="D1309" i="7"/>
  <c r="D606" i="7"/>
  <c r="D2464" i="7"/>
  <c r="D1375" i="7"/>
  <c r="D301" i="7"/>
  <c r="D3899" i="7"/>
  <c r="D1285" i="7"/>
  <c r="D3740" i="7"/>
  <c r="D2561" i="7"/>
  <c r="D3255" i="7"/>
  <c r="D2478" i="7"/>
  <c r="D3781" i="7"/>
  <c r="D2425" i="7"/>
  <c r="D942" i="7"/>
  <c r="D4077" i="7"/>
  <c r="D24" i="7"/>
  <c r="D221" i="7"/>
  <c r="D970" i="7"/>
  <c r="D2510" i="7"/>
  <c r="D3865" i="7"/>
  <c r="D924" i="7"/>
  <c r="D4034" i="7"/>
  <c r="D4103" i="7"/>
  <c r="D3686" i="7"/>
  <c r="D469" i="7"/>
  <c r="D44" i="7"/>
  <c r="D464" i="7"/>
  <c r="D2741" i="7"/>
  <c r="D826" i="7"/>
  <c r="D2527" i="7"/>
  <c r="D1791" i="7"/>
  <c r="D4089" i="7"/>
  <c r="D2116" i="7"/>
  <c r="D1078" i="7"/>
  <c r="D1361" i="7"/>
  <c r="D3809" i="7"/>
  <c r="D3698" i="7"/>
  <c r="D2480" i="7"/>
  <c r="D884" i="7"/>
  <c r="D3017" i="7"/>
  <c r="D1872" i="7"/>
  <c r="D436" i="7"/>
  <c r="D575" i="7"/>
  <c r="D2867" i="7"/>
  <c r="D2914" i="7"/>
  <c r="D1218" i="7"/>
  <c r="D2187" i="7"/>
  <c r="D2018" i="7"/>
  <c r="D2320" i="7"/>
  <c r="D404" i="7"/>
  <c r="D2350" i="7"/>
  <c r="D1506" i="7"/>
  <c r="D176" i="7"/>
  <c r="D2884" i="7"/>
  <c r="D1706" i="7"/>
  <c r="D1881" i="7"/>
  <c r="D1937" i="7"/>
  <c r="D1380" i="7"/>
  <c r="D3438" i="7"/>
  <c r="D2838" i="7"/>
  <c r="D3972" i="7"/>
  <c r="D2869" i="7"/>
  <c r="D2362" i="7"/>
  <c r="D16" i="7"/>
  <c r="D1176" i="7"/>
  <c r="D1107" i="7"/>
  <c r="D2748" i="7"/>
  <c r="D3412" i="7"/>
  <c r="D3046" i="7"/>
  <c r="D1266" i="7"/>
  <c r="D2829" i="7"/>
  <c r="D1614" i="7"/>
  <c r="D3079" i="7"/>
  <c r="D385" i="7"/>
  <c r="D2023" i="7"/>
  <c r="D2800" i="7"/>
  <c r="D2648" i="7"/>
  <c r="D229" i="7"/>
  <c r="D547" i="7"/>
  <c r="D1818" i="7"/>
  <c r="D3988" i="7"/>
  <c r="D420" i="7"/>
  <c r="D1301" i="7"/>
  <c r="D3587" i="7"/>
  <c r="D3135" i="7"/>
  <c r="D2063" i="7"/>
  <c r="D612" i="7"/>
  <c r="D1421" i="7"/>
  <c r="D1461" i="7"/>
  <c r="D4070" i="7"/>
  <c r="D1326" i="7"/>
  <c r="D500" i="7"/>
  <c r="D1114" i="7"/>
  <c r="D2777" i="7"/>
  <c r="D541" i="7"/>
  <c r="D1007" i="7"/>
  <c r="D4058" i="7"/>
  <c r="D3271" i="7"/>
  <c r="D2776" i="7"/>
  <c r="D3960" i="7"/>
  <c r="D1261" i="7"/>
  <c r="D949" i="7"/>
  <c r="D3491" i="7"/>
  <c r="D1009" i="7"/>
  <c r="D2239" i="7"/>
  <c r="D1804" i="7"/>
  <c r="D1331" i="7"/>
  <c r="D1424" i="7"/>
  <c r="D2971" i="7"/>
  <c r="D3848" i="7"/>
  <c r="D2862" i="7"/>
  <c r="D1597" i="7"/>
  <c r="D1504" i="7"/>
  <c r="D1638" i="7"/>
  <c r="D2435" i="7"/>
  <c r="D3879" i="7"/>
  <c r="D4022" i="7"/>
  <c r="D1371" i="7"/>
  <c r="D3724" i="7"/>
  <c r="D295" i="7"/>
  <c r="D258" i="7"/>
  <c r="D3437" i="7"/>
  <c r="D484" i="7"/>
  <c r="D1020" i="7"/>
  <c r="D2234" i="7"/>
  <c r="D2172" i="7"/>
  <c r="D1948" i="7"/>
  <c r="F1749" i="7"/>
  <c r="D3162" i="7"/>
  <c r="D973" i="7"/>
  <c r="D618" i="7"/>
  <c r="D2123" i="7"/>
  <c r="D784" i="7"/>
  <c r="D189" i="7"/>
  <c r="D2954" i="7"/>
  <c r="D2452" i="7"/>
  <c r="D98" i="7"/>
  <c r="D3428" i="7"/>
  <c r="D3953" i="7"/>
  <c r="D1451" i="7"/>
  <c r="D1068" i="7"/>
  <c r="D3346" i="7"/>
  <c r="D1644" i="7"/>
  <c r="D124" i="7"/>
  <c r="D160" i="7"/>
  <c r="D34" i="7"/>
  <c r="D861" i="7"/>
  <c r="D1575" i="7"/>
  <c r="D1544" i="7"/>
  <c r="D1839" i="7"/>
  <c r="D2077" i="7"/>
  <c r="D4064" i="7"/>
  <c r="D2081" i="7"/>
  <c r="D1047" i="7"/>
  <c r="D965" i="7"/>
  <c r="D647" i="7"/>
  <c r="D3821" i="7"/>
  <c r="D3303" i="7"/>
  <c r="D2627" i="7"/>
  <c r="D2916" i="7"/>
  <c r="D891" i="7"/>
  <c r="D3862" i="7"/>
  <c r="D2378" i="7"/>
  <c r="D1548" i="7"/>
  <c r="D299" i="7"/>
  <c r="D2409" i="7"/>
  <c r="D862" i="7"/>
  <c r="D3117" i="7"/>
  <c r="D3932" i="7"/>
  <c r="D1486" i="7"/>
  <c r="D2611" i="7"/>
  <c r="D1116" i="7"/>
  <c r="D4071" i="7"/>
  <c r="D502" i="7"/>
  <c r="D2318" i="7"/>
  <c r="D911" i="7"/>
  <c r="D916" i="7"/>
  <c r="D765" i="7"/>
  <c r="D346" i="7"/>
  <c r="D1647" i="7"/>
  <c r="D2600" i="7"/>
  <c r="D1186" i="7"/>
  <c r="D3409" i="7"/>
  <c r="D445" i="7"/>
  <c r="D2882" i="7"/>
  <c r="D527" i="7"/>
  <c r="D3444" i="7"/>
  <c r="D1443" i="7"/>
  <c r="D2375" i="7"/>
  <c r="D15" i="7"/>
  <c r="D3397" i="7"/>
  <c r="D4056" i="7"/>
  <c r="D3199" i="7"/>
  <c r="D3689" i="7"/>
  <c r="D2622" i="7"/>
  <c r="D1427" i="7"/>
  <c r="D2273" i="7"/>
  <c r="D1635" i="7"/>
  <c r="D2649" i="7"/>
  <c r="D2437" i="7"/>
  <c r="D1954" i="7"/>
  <c r="D95" i="7"/>
  <c r="D232" i="7"/>
  <c r="D1293" i="7"/>
  <c r="D3139" i="7"/>
  <c r="D1741" i="7"/>
  <c r="D1613" i="7"/>
  <c r="D2644" i="7"/>
  <c r="D2315" i="7"/>
  <c r="D3248" i="7"/>
  <c r="D778" i="7"/>
  <c r="D2539" i="7"/>
  <c r="D3336" i="7"/>
  <c r="D3304" i="7"/>
  <c r="D3360" i="7"/>
  <c r="D17" i="7"/>
  <c r="D4079" i="7"/>
  <c r="D3193" i="7"/>
  <c r="D18" i="7"/>
  <c r="D3982" i="7"/>
  <c r="D3470" i="7"/>
  <c r="D4097" i="7"/>
  <c r="D3256" i="7"/>
  <c r="D4017" i="7"/>
  <c r="D956" i="7"/>
  <c r="D1459" i="7"/>
  <c r="D672" i="7"/>
  <c r="D2629" i="7"/>
  <c r="D4076" i="7"/>
  <c r="D2904" i="7"/>
  <c r="D1257" i="7"/>
  <c r="D2186" i="7"/>
  <c r="D756" i="7"/>
  <c r="D274" i="7"/>
  <c r="D3125" i="7"/>
  <c r="D1177" i="7"/>
  <c r="D3570" i="7"/>
  <c r="D644" i="7"/>
  <c r="D2173" i="7"/>
  <c r="D843" i="7"/>
  <c r="D193" i="7"/>
  <c r="D1748" i="7"/>
  <c r="D2031" i="7"/>
  <c r="D1084" i="7"/>
  <c r="D3597" i="7"/>
  <c r="D846" i="7"/>
  <c r="D3588" i="7"/>
  <c r="D857" i="7"/>
  <c r="D969" i="7"/>
  <c r="D1256" i="7"/>
  <c r="D1760" i="7"/>
  <c r="D433" i="7"/>
  <c r="D2276" i="7"/>
  <c r="D3258" i="7"/>
  <c r="D617" i="7"/>
  <c r="D1036" i="7"/>
  <c r="D3018" i="7"/>
  <c r="D3069" i="7"/>
  <c r="D26" i="7"/>
  <c r="D1636" i="7"/>
  <c r="D796" i="7"/>
  <c r="D2751" i="7"/>
  <c r="D943" i="7"/>
  <c r="D323" i="7"/>
  <c r="D804" i="7"/>
  <c r="D2578" i="7"/>
  <c r="D3377" i="7"/>
  <c r="D2215" i="7"/>
  <c r="D2151" i="7"/>
  <c r="D1407" i="7"/>
  <c r="D819" i="7"/>
  <c r="D169" i="7"/>
  <c r="D505" i="7"/>
  <c r="D1834" i="7"/>
  <c r="D595" i="7"/>
  <c r="D153" i="7"/>
  <c r="D3480" i="7"/>
  <c r="D2028" i="7"/>
  <c r="D1866" i="7"/>
  <c r="D2327" i="7"/>
  <c r="D1491" i="7"/>
  <c r="D3976" i="7"/>
  <c r="D2497" i="7"/>
  <c r="D2930" i="7"/>
  <c r="D2554" i="7"/>
  <c r="D2090" i="7"/>
  <c r="D2460" i="7"/>
  <c r="D974" i="7"/>
  <c r="D2389" i="7"/>
  <c r="D4000" i="7"/>
  <c r="D3712" i="7"/>
  <c r="D3755" i="7"/>
  <c r="D333" i="7"/>
  <c r="D2121" i="7"/>
  <c r="D3464" i="7"/>
  <c r="D2410" i="7"/>
  <c r="D3227" i="7"/>
  <c r="D3067" i="7"/>
  <c r="D3465" i="7"/>
  <c r="D194" i="7"/>
  <c r="D3808" i="7"/>
  <c r="D2655" i="7"/>
  <c r="D707" i="7"/>
  <c r="D745" i="7"/>
  <c r="D1790" i="7"/>
  <c r="D1577" i="7"/>
  <c r="D3737" i="7"/>
  <c r="D2786" i="7"/>
  <c r="D1607" i="7"/>
  <c r="D1731" i="7"/>
  <c r="D3308" i="7"/>
  <c r="D4068" i="7"/>
  <c r="D1656" i="7"/>
  <c r="D70" i="7"/>
  <c r="D3361" i="7"/>
  <c r="D3688" i="7"/>
  <c r="D2078" i="7"/>
  <c r="D2157" i="7"/>
  <c r="D2804" i="7"/>
  <c r="D63" i="7"/>
  <c r="D3367" i="7"/>
  <c r="D416" i="7"/>
  <c r="D1792" i="7"/>
  <c r="D4138" i="7"/>
  <c r="D779" i="7"/>
  <c r="D3854" i="7"/>
  <c r="D1540" i="7"/>
  <c r="D1024" i="7"/>
  <c r="D2764" i="7"/>
  <c r="D2349" i="7"/>
  <c r="D2271" i="7"/>
  <c r="D1452" i="7"/>
  <c r="D2666" i="7"/>
  <c r="D752" i="7"/>
  <c r="D3798" i="7"/>
  <c r="D3863" i="7"/>
  <c r="D2184" i="7"/>
  <c r="D3050" i="7"/>
  <c r="D4061" i="7"/>
  <c r="D1732" i="7"/>
  <c r="F3400" i="7"/>
  <c r="D900" i="7"/>
  <c r="D3775" i="7"/>
  <c r="D224" i="7"/>
  <c r="D3084" i="7"/>
  <c r="D3233" i="7"/>
  <c r="D737" i="7"/>
  <c r="D3902" i="7"/>
  <c r="D2679" i="7"/>
  <c r="D1901" i="7"/>
  <c r="D1262" i="7"/>
  <c r="D2859" i="7"/>
  <c r="D3261" i="7"/>
  <c r="D4091" i="7"/>
  <c r="D3426" i="7"/>
  <c r="D64" i="7"/>
  <c r="D131" i="7"/>
  <c r="D167" i="7"/>
  <c r="D341" i="7"/>
  <c r="D769" i="7"/>
  <c r="D3379" i="7"/>
  <c r="D3977" i="7"/>
  <c r="D2753" i="7"/>
  <c r="D1890" i="7"/>
  <c r="D3242" i="7"/>
  <c r="D3054" i="7"/>
  <c r="D808" i="7"/>
  <c r="D958" i="7"/>
  <c r="D1865" i="7"/>
  <c r="D1828" i="7"/>
  <c r="D137" i="7"/>
  <c r="D879" i="7"/>
  <c r="D3395" i="7"/>
  <c r="D2802" i="7"/>
  <c r="D3631" i="7"/>
  <c r="D3362" i="7"/>
  <c r="D58" i="7"/>
  <c r="D2640" i="7"/>
  <c r="D2981" i="7"/>
  <c r="D3131" i="7"/>
  <c r="D1328" i="7"/>
  <c r="D2085" i="7"/>
  <c r="F2249" i="7"/>
  <c r="D2039" i="7"/>
  <c r="D1358" i="7"/>
  <c r="D2317" i="7"/>
  <c r="D2347" i="7"/>
  <c r="D2614" i="7"/>
  <c r="D2395" i="7"/>
  <c r="D106" i="7"/>
  <c r="D2214" i="7"/>
  <c r="D386" i="7"/>
  <c r="D2094" i="7"/>
  <c r="D2414" i="7"/>
  <c r="D3499" i="7"/>
  <c r="D2545" i="7"/>
  <c r="D1631" i="7"/>
  <c r="D2565" i="7"/>
  <c r="D3095" i="7"/>
  <c r="D1659" i="7"/>
  <c r="D3741" i="7"/>
  <c r="D2504" i="7"/>
  <c r="D4193" i="7"/>
  <c r="D82" i="7"/>
  <c r="D1988" i="7"/>
  <c r="D3511" i="7"/>
  <c r="D2676" i="7"/>
  <c r="D3836" i="7"/>
  <c r="D2193" i="7"/>
  <c r="D3652" i="7"/>
  <c r="D3946" i="7"/>
  <c r="D1195" i="7"/>
  <c r="D2036" i="7"/>
  <c r="D2131" i="7"/>
  <c r="D1296" i="7"/>
  <c r="D2670" i="7"/>
  <c r="D50" i="7"/>
  <c r="AC11" i="5" s="1"/>
  <c r="AG11" i="5" s="1"/>
  <c r="D4043" i="7"/>
  <c r="D2729" i="7"/>
  <c r="D21" i="7"/>
  <c r="D3830" i="7"/>
  <c r="D2872" i="7"/>
  <c r="F987" i="7"/>
  <c r="F1792" i="7"/>
  <c r="F769" i="7"/>
  <c r="F2186" i="7"/>
  <c r="F3379" i="7"/>
  <c r="F1636" i="7"/>
  <c r="F3117" i="7"/>
  <c r="D307" i="7"/>
  <c r="F962" i="7"/>
  <c r="D3337" i="7"/>
  <c r="D1746" i="7"/>
  <c r="D3321" i="7"/>
  <c r="D3855" i="7"/>
  <c r="F1987" i="7"/>
  <c r="D3020" i="7"/>
  <c r="D3088" i="7"/>
  <c r="F2362" i="7"/>
  <c r="F279" i="7"/>
  <c r="F264" i="7"/>
  <c r="F1741" i="7"/>
  <c r="F141" i="7"/>
  <c r="F2102" i="7"/>
  <c r="F606" i="7"/>
  <c r="F4123" i="7"/>
  <c r="F1068" i="7"/>
  <c r="F4097" i="7"/>
  <c r="F595" i="7"/>
  <c r="F1412" i="7"/>
  <c r="F982" i="7"/>
  <c r="F4138" i="7"/>
  <c r="F667" i="7"/>
  <c r="F3746" i="7"/>
  <c r="F1091" i="7"/>
  <c r="F1588" i="7"/>
  <c r="F4165" i="7"/>
  <c r="F2566" i="7"/>
  <c r="F2590" i="7"/>
  <c r="F2861" i="7"/>
  <c r="F1500" i="7"/>
  <c r="F911" i="7"/>
  <c r="F2676" i="7"/>
  <c r="F3520" i="7"/>
  <c r="F3644" i="7"/>
  <c r="F2408" i="7"/>
  <c r="F291" i="7"/>
  <c r="F1612" i="7"/>
  <c r="F612" i="7"/>
  <c r="F1890" i="7"/>
  <c r="F1638" i="7"/>
  <c r="F343" i="7"/>
  <c r="F1225" i="7"/>
  <c r="F1862" i="7"/>
  <c r="F3618" i="7"/>
  <c r="D1406" i="7"/>
  <c r="F3322" i="7"/>
  <c r="F1706" i="7"/>
  <c r="F2435" i="7"/>
  <c r="F2175" i="7"/>
  <c r="F1314" i="7"/>
  <c r="F1985" i="7"/>
  <c r="F3173" i="7"/>
  <c r="F1707" i="7"/>
  <c r="F3018" i="7"/>
  <c r="F2282" i="7"/>
  <c r="F3550" i="7"/>
  <c r="F404" i="7"/>
  <c r="F2914" i="7"/>
  <c r="F3313" i="7"/>
  <c r="F941" i="7"/>
  <c r="F1261" i="7"/>
  <c r="F366" i="7"/>
  <c r="D1860" i="7"/>
  <c r="D2062" i="7"/>
  <c r="F2015" i="7"/>
  <c r="D2259" i="7"/>
  <c r="F1474" i="7"/>
  <c r="F4161" i="7"/>
  <c r="F3302" i="7"/>
  <c r="F1275" i="7"/>
  <c r="D1367" i="7"/>
  <c r="F1540" i="7"/>
  <c r="F1186" i="7"/>
  <c r="F3720" i="7"/>
  <c r="F1872" i="7"/>
  <c r="F3230" i="7"/>
  <c r="F1604" i="7"/>
  <c r="F1698" i="7"/>
  <c r="F3466" i="7"/>
  <c r="F2796" i="7"/>
  <c r="F1088" i="7"/>
  <c r="F1441" i="7"/>
  <c r="F1042" i="7"/>
  <c r="F1955" i="7"/>
  <c r="F2889" i="7"/>
  <c r="F281" i="7"/>
  <c r="D3215" i="7"/>
  <c r="D1201" i="7"/>
  <c r="F3226" i="7"/>
  <c r="F35" i="7"/>
  <c r="F1712" i="7"/>
  <c r="F2349" i="7"/>
  <c r="F1963" i="7"/>
  <c r="F192" i="7"/>
  <c r="F1386" i="7"/>
  <c r="F3405" i="7"/>
  <c r="F3224" i="7"/>
  <c r="F567" i="7"/>
  <c r="F446" i="7"/>
  <c r="F2381" i="7"/>
  <c r="F2578" i="7"/>
  <c r="F2701" i="7"/>
  <c r="F4170" i="7"/>
  <c r="F3805" i="7"/>
  <c r="F2389" i="7"/>
  <c r="F1256" i="7"/>
  <c r="F846" i="7"/>
  <c r="F2994" i="7"/>
  <c r="F2094" i="7"/>
  <c r="F219" i="7"/>
  <c r="F3785" i="7"/>
  <c r="F1496" i="7"/>
  <c r="F4080" i="7"/>
  <c r="F3500" i="7"/>
  <c r="F2918" i="7"/>
  <c r="F2319" i="7"/>
  <c r="D115" i="7"/>
  <c r="F2731" i="7"/>
  <c r="F3755" i="7"/>
  <c r="F3095" i="7"/>
  <c r="F3251" i="7"/>
  <c r="F2985" i="7"/>
  <c r="F350" i="7"/>
  <c r="F2464" i="7"/>
  <c r="F916" i="7"/>
  <c r="F3977" i="7"/>
  <c r="F2206" i="7"/>
  <c r="F1818" i="7"/>
  <c r="F1407" i="7"/>
  <c r="F169" i="7"/>
  <c r="F2342" i="7"/>
  <c r="F2804" i="7"/>
  <c r="F2802" i="7"/>
  <c r="F692" i="7"/>
  <c r="F1102" i="7"/>
  <c r="F1459" i="7"/>
  <c r="F1544" i="7"/>
  <c r="F1234" i="7"/>
  <c r="F2271" i="7"/>
  <c r="F3084" i="7"/>
  <c r="F4048" i="7"/>
  <c r="F3178" i="7"/>
  <c r="F2184" i="7"/>
  <c r="F1345" i="7"/>
  <c r="F1009" i="7"/>
  <c r="F1644" i="7"/>
  <c r="F638" i="7"/>
  <c r="F3464" i="7"/>
  <c r="F1881" i="7"/>
  <c r="F3831" i="7"/>
  <c r="F3698" i="7"/>
  <c r="F334" i="7"/>
  <c r="F938" i="7"/>
  <c r="F479" i="7"/>
  <c r="D813" i="7"/>
  <c r="D2599" i="7"/>
  <c r="F3587" i="7"/>
  <c r="F34" i="7"/>
  <c r="F173" i="7"/>
  <c r="F1732" i="7"/>
  <c r="F2769" i="7"/>
  <c r="F2031" i="7"/>
  <c r="F644" i="7"/>
  <c r="F2328" i="7"/>
  <c r="F3988" i="7"/>
  <c r="F3840" i="7"/>
  <c r="F1032" i="7"/>
  <c r="F2129" i="7"/>
  <c r="F2751" i="7"/>
  <c r="F2648" i="7"/>
  <c r="D2284" i="7"/>
  <c r="F4054" i="7"/>
  <c r="F1293" i="7"/>
  <c r="F1404" i="7"/>
  <c r="F3686" i="7"/>
  <c r="F26" i="7"/>
  <c r="F4069" i="7"/>
  <c r="F2078" i="7"/>
  <c r="F727" i="7"/>
  <c r="F1686" i="7"/>
  <c r="F375" i="7"/>
  <c r="F2157" i="7"/>
  <c r="D454" i="7"/>
  <c r="F1582" i="7"/>
  <c r="F2609" i="7"/>
  <c r="F1991" i="7"/>
  <c r="F2008" i="7"/>
  <c r="F717" i="7"/>
  <c r="D2807" i="7"/>
  <c r="F3245" i="7"/>
  <c r="F3437" i="7"/>
  <c r="D1205" i="7"/>
  <c r="F167" i="7"/>
  <c r="F1839" i="7"/>
  <c r="F3444" i="7"/>
  <c r="F2545" i="7"/>
  <c r="F1274" i="7"/>
  <c r="F472" i="7"/>
  <c r="D2044" i="7"/>
  <c r="F1472" i="7"/>
  <c r="F1656" i="7"/>
  <c r="F2784" i="7"/>
  <c r="F176" i="7"/>
  <c r="F2320" i="7"/>
  <c r="F2075" i="7"/>
  <c r="F3505" i="7"/>
  <c r="F3611" i="7"/>
  <c r="F3724" i="7"/>
  <c r="F2116" i="7"/>
  <c r="F2334" i="7"/>
  <c r="F4059" i="7"/>
  <c r="F1007" i="7"/>
  <c r="F575" i="7"/>
  <c r="D128" i="7"/>
  <c r="D154" i="7"/>
  <c r="D1703" i="7"/>
  <c r="F3566" i="7"/>
  <c r="F3098" i="7"/>
  <c r="F4094" i="7"/>
  <c r="F3740" i="7"/>
  <c r="F1337" i="7"/>
  <c r="F2441" i="7"/>
  <c r="F2773" i="7"/>
  <c r="F3227" i="7"/>
  <c r="F897" i="7"/>
  <c r="F1672" i="7"/>
  <c r="F980" i="7"/>
  <c r="D626" i="7"/>
  <c r="F1452" i="7"/>
  <c r="F843" i="7"/>
  <c r="D419" i="7"/>
  <c r="D1167" i="7"/>
  <c r="F862" i="7"/>
  <c r="F3079" i="7"/>
  <c r="F1613" i="7"/>
  <c r="F3588" i="7"/>
  <c r="F3394" i="7"/>
  <c r="F2054" i="7"/>
  <c r="D887" i="7"/>
  <c r="F983" i="7"/>
  <c r="F1433" i="7"/>
  <c r="F1837" i="7"/>
  <c r="D204" i="7"/>
  <c r="F301" i="7"/>
  <c r="F3743" i="7"/>
  <c r="F1942" i="7"/>
  <c r="F1025" i="7"/>
  <c r="F2603" i="7"/>
  <c r="F1490" i="7"/>
  <c r="F2370" i="7"/>
  <c r="F829" i="7"/>
  <c r="F635" i="7"/>
  <c r="F1765" i="7"/>
  <c r="F335" i="7"/>
  <c r="F3813" i="7"/>
  <c r="F1558" i="7"/>
  <c r="D2122" i="7"/>
  <c r="D4141" i="7"/>
  <c r="D2837" i="7"/>
  <c r="D2415" i="7"/>
  <c r="D3503" i="7"/>
  <c r="D3610" i="7"/>
  <c r="D908" i="7"/>
  <c r="D2809" i="7"/>
  <c r="F1519" i="7"/>
  <c r="F1859" i="7"/>
  <c r="F1727" i="7"/>
  <c r="F2193" i="7"/>
  <c r="F2666" i="7"/>
  <c r="F1735" i="7"/>
  <c r="F2838" i="7"/>
  <c r="F2952" i="7"/>
  <c r="F1040" i="7"/>
  <c r="F2445" i="7"/>
  <c r="F3941" i="7"/>
  <c r="D2305" i="7"/>
  <c r="F181" i="7"/>
  <c r="F124" i="7"/>
  <c r="F1263" i="7"/>
  <c r="F3139" i="7"/>
  <c r="F148" i="7"/>
  <c r="F740" i="7"/>
  <c r="F102" i="7"/>
  <c r="F2337" i="7"/>
  <c r="F524" i="7"/>
  <c r="F2350" i="7"/>
  <c r="F1002" i="7"/>
  <c r="F199" i="7"/>
  <c r="F2997" i="7"/>
  <c r="F3768" i="7"/>
  <c r="F17" i="7"/>
  <c r="F3441" i="7"/>
  <c r="F2025" i="7"/>
  <c r="F1403" i="7"/>
  <c r="F1608" i="7"/>
  <c r="F125" i="7"/>
  <c r="F3718" i="7"/>
  <c r="F2236" i="7"/>
  <c r="F1576" i="7"/>
  <c r="F3118" i="7"/>
  <c r="F2297" i="7"/>
  <c r="F861" i="7"/>
  <c r="F229" i="7"/>
  <c r="F2123" i="7"/>
  <c r="F3897" i="7"/>
  <c r="D3085" i="7"/>
  <c r="F1950" i="7"/>
  <c r="F2378" i="7"/>
  <c r="F3716" i="7"/>
  <c r="F2765" i="7"/>
  <c r="F636" i="7"/>
  <c r="F3621" i="7"/>
  <c r="F178" i="7"/>
  <c r="F3060" i="7"/>
  <c r="D3259" i="7"/>
  <c r="F2345" i="7"/>
  <c r="D91" i="7"/>
  <c r="F2083" i="7"/>
  <c r="D422" i="7"/>
  <c r="D2738" i="7"/>
  <c r="F1257" i="7"/>
  <c r="F906" i="7"/>
  <c r="D3406" i="7"/>
  <c r="F1748" i="7"/>
  <c r="F144" i="7"/>
  <c r="F1162" i="7"/>
  <c r="F3935" i="7"/>
  <c r="D1214" i="7"/>
  <c r="D3219" i="7"/>
  <c r="D1853" i="7"/>
  <c r="D3006" i="7"/>
  <c r="D3375" i="7"/>
  <c r="F3737" i="7"/>
  <c r="D1046" i="7"/>
  <c r="D3710" i="7"/>
  <c r="F2200" i="7"/>
  <c r="D865" i="7"/>
  <c r="F2850" i="7"/>
  <c r="F2597" i="7"/>
  <c r="F627" i="7"/>
  <c r="F3597" i="7"/>
  <c r="F183" i="7"/>
  <c r="F547" i="7"/>
  <c r="F950" i="7"/>
  <c r="F2539" i="7"/>
  <c r="F3305" i="7"/>
  <c r="F1375" i="7"/>
  <c r="D4050" i="7"/>
  <c r="F1101" i="7"/>
  <c r="F1487" i="7"/>
  <c r="F1760" i="7"/>
  <c r="F3397" i="7"/>
  <c r="F447" i="7"/>
  <c r="F1176" i="7"/>
  <c r="F3026" i="7"/>
  <c r="D2945" i="7"/>
  <c r="F1631" i="7"/>
  <c r="F3211" i="7"/>
  <c r="F819" i="7"/>
  <c r="F2993" i="7"/>
  <c r="F968" i="7"/>
  <c r="F3360" i="7"/>
  <c r="F1374" i="7"/>
  <c r="F2240" i="7"/>
  <c r="F2687" i="7"/>
  <c r="F2440" i="7"/>
  <c r="F402" i="7"/>
  <c r="F2507" i="7"/>
  <c r="F3377" i="7"/>
  <c r="F3152" i="7"/>
  <c r="F436" i="7"/>
  <c r="F1461" i="7"/>
  <c r="F3278" i="7"/>
  <c r="F2472" i="7"/>
  <c r="F3972" i="7"/>
  <c r="F1951" i="7"/>
  <c r="F3573" i="7"/>
  <c r="F4079" i="7"/>
  <c r="F3953" i="7"/>
  <c r="F817" i="7"/>
  <c r="F1247" i="7"/>
  <c r="F1451" i="7"/>
  <c r="F1038" i="7"/>
  <c r="F2869" i="7"/>
  <c r="F778" i="7"/>
  <c r="F3271" i="7"/>
  <c r="F3830" i="7"/>
  <c r="D2009" i="7"/>
  <c r="F3222" i="7"/>
  <c r="F1047" i="7"/>
  <c r="F4071" i="7"/>
  <c r="F270" i="7"/>
  <c r="F614" i="7"/>
  <c r="F3600" i="7"/>
  <c r="F1929" i="7"/>
  <c r="F193" i="7"/>
  <c r="F1078" i="7"/>
  <c r="F444" i="7"/>
  <c r="D3347" i="7"/>
  <c r="F2510" i="7"/>
  <c r="F1368" i="7"/>
  <c r="F654" i="7"/>
  <c r="F1219" i="7"/>
  <c r="F618" i="7"/>
  <c r="F1383" i="7"/>
  <c r="F2166" i="7"/>
  <c r="F232" i="7"/>
  <c r="F3420" i="7"/>
  <c r="F4056" i="7"/>
  <c r="F1099" i="7"/>
  <c r="F623" i="7"/>
  <c r="F143" i="7"/>
  <c r="F30" i="7"/>
  <c r="F779" i="7"/>
  <c r="F1776" i="7"/>
  <c r="F327" i="7"/>
  <c r="F1764" i="7"/>
  <c r="F1860" i="7"/>
  <c r="F1517" i="7"/>
  <c r="F1058" i="7"/>
  <c r="F2049" i="7"/>
  <c r="F711" i="7"/>
  <c r="F3336" i="7"/>
  <c r="F307" i="7"/>
  <c r="F3256" i="7"/>
  <c r="F4134" i="7"/>
  <c r="F1948" i="7"/>
  <c r="F416" i="7"/>
  <c r="F4101" i="7"/>
  <c r="F2867" i="7"/>
  <c r="F1630" i="7"/>
  <c r="F3854" i="7"/>
  <c r="F64" i="7"/>
  <c r="F2858" i="7"/>
  <c r="F4022" i="7"/>
  <c r="F687" i="7"/>
  <c r="F1740" i="7"/>
  <c r="F1906" i="7"/>
  <c r="F784" i="7"/>
  <c r="F3838" i="7"/>
  <c r="F3775" i="7"/>
  <c r="F719" i="7"/>
  <c r="F1747" i="7"/>
  <c r="D3993" i="7"/>
  <c r="F3234" i="7"/>
  <c r="F2697" i="7"/>
  <c r="F1355" i="7"/>
  <c r="F2023" i="7"/>
  <c r="F2101" i="7"/>
  <c r="F2834" i="7"/>
  <c r="F546" i="7"/>
  <c r="F1131" i="7"/>
  <c r="F107" i="7"/>
  <c r="F2981" i="7"/>
  <c r="F1267" i="7"/>
  <c r="F221" i="7"/>
  <c r="F2644" i="7"/>
  <c r="F3627" i="7"/>
  <c r="F196" i="7"/>
  <c r="F1945" i="7"/>
  <c r="F1690" i="7"/>
  <c r="D2989" i="7"/>
  <c r="F3965" i="7"/>
  <c r="F3593" i="7"/>
  <c r="F3689" i="7"/>
  <c r="F2504" i="7"/>
  <c r="F3622" i="7"/>
  <c r="D1633" i="7"/>
  <c r="D3796" i="7"/>
  <c r="F1555" i="7"/>
  <c r="F1171" i="7"/>
  <c r="F388" i="7"/>
  <c r="F756" i="7"/>
  <c r="F2315" i="7"/>
  <c r="F3009" i="7"/>
  <c r="F736" i="7"/>
  <c r="F2411" i="7"/>
  <c r="F292" i="7"/>
  <c r="F182" i="7"/>
  <c r="F3279" i="7"/>
  <c r="F1266" i="7"/>
  <c r="F4058" i="7"/>
  <c r="F2527" i="7"/>
  <c r="F134" i="7"/>
  <c r="F3182" i="7"/>
  <c r="F341" i="7"/>
  <c r="F857" i="7"/>
  <c r="F1024" i="7"/>
  <c r="F766" i="7"/>
  <c r="F113" i="7"/>
  <c r="F3604" i="7"/>
  <c r="F298" i="7"/>
  <c r="F2081" i="7"/>
  <c r="F3412" i="7"/>
  <c r="F2652" i="7"/>
  <c r="F3350" i="7"/>
  <c r="F3342" i="7"/>
  <c r="F86" i="7"/>
  <c r="F1784" i="7"/>
  <c r="F3936" i="7"/>
  <c r="F967" i="7"/>
  <c r="F3899" i="7"/>
  <c r="D1340" i="7"/>
  <c r="F1361" i="7"/>
  <c r="F1156" i="7"/>
  <c r="F4082" i="7"/>
  <c r="F3061" i="7"/>
  <c r="F1800" i="7"/>
  <c r="F1865" i="7"/>
  <c r="F2283" i="7"/>
  <c r="F2180" i="7"/>
  <c r="F2011" i="7"/>
  <c r="F3303" i="7"/>
  <c r="F2587" i="7"/>
  <c r="F3424" i="7"/>
  <c r="F346" i="7"/>
  <c r="F2474" i="7"/>
  <c r="F2478" i="7"/>
  <c r="F4027" i="7"/>
  <c r="F851" i="7"/>
  <c r="D4081" i="7"/>
  <c r="F2171" i="7"/>
  <c r="F2600" i="7"/>
  <c r="F710" i="7"/>
  <c r="D3771" i="7"/>
  <c r="D45" i="7"/>
  <c r="F745" i="7"/>
  <c r="F2341" i="7"/>
  <c r="F4122" i="7"/>
  <c r="F1187" i="7"/>
  <c r="F2220" i="7"/>
  <c r="F2302" i="7"/>
  <c r="F4110" i="7"/>
  <c r="F2317" i="7"/>
  <c r="F3577" i="7"/>
  <c r="F1659" i="7"/>
  <c r="D1471" i="7"/>
  <c r="F1181" i="7"/>
  <c r="F28" i="7"/>
  <c r="F172" i="7"/>
  <c r="F507" i="7"/>
  <c r="F2598" i="7"/>
  <c r="F258" i="7"/>
  <c r="F2969" i="7"/>
  <c r="F1020" i="7"/>
  <c r="D2047" i="7"/>
  <c r="F3906" i="7"/>
  <c r="F2764" i="7"/>
  <c r="F233" i="7"/>
  <c r="F1313" i="7"/>
  <c r="F63" i="7"/>
  <c r="F647" i="7"/>
  <c r="F1278" i="7"/>
  <c r="F4145" i="7"/>
  <c r="F3215" i="7"/>
  <c r="F4091" i="7"/>
  <c r="F1360" i="7"/>
  <c r="D3114" i="7"/>
  <c r="F3983" i="7"/>
  <c r="F502" i="7"/>
  <c r="F1923" i="7"/>
  <c r="F1702" i="7"/>
  <c r="F2413" i="7"/>
  <c r="F1116" i="7"/>
  <c r="F2311" i="7"/>
  <c r="F2375" i="7"/>
  <c r="F1036" i="7"/>
  <c r="F4130" i="7"/>
  <c r="D1170" i="7"/>
  <c r="D3086" i="7"/>
  <c r="D3690" i="7"/>
  <c r="D715" i="7"/>
  <c r="D2681" i="7"/>
  <c r="F2543" i="7"/>
  <c r="D3954" i="7"/>
  <c r="F969" i="7"/>
  <c r="F1222" i="7"/>
  <c r="F973" i="7"/>
  <c r="F879" i="7"/>
  <c r="F2085" i="7"/>
  <c r="F3128" i="7"/>
  <c r="F3110" i="7"/>
  <c r="F619" i="7"/>
  <c r="F2126" i="7"/>
  <c r="F3207" i="7"/>
  <c r="F3731" i="7"/>
  <c r="F2723" i="7"/>
  <c r="F2971" i="7"/>
  <c r="F3193" i="7"/>
  <c r="F1432" i="7"/>
  <c r="F3269" i="7"/>
  <c r="F1804" i="7"/>
  <c r="F2570" i="7"/>
  <c r="F2554" i="7"/>
  <c r="F3859" i="7"/>
  <c r="F892" i="7"/>
  <c r="F3354" i="7"/>
  <c r="F478" i="7"/>
  <c r="F4178" i="7"/>
  <c r="F2357" i="7"/>
  <c r="F4065" i="7"/>
  <c r="F3809" i="7"/>
  <c r="F2497" i="7"/>
  <c r="F2801" i="7"/>
  <c r="F2811" i="7"/>
  <c r="F2132" i="7"/>
  <c r="F3457" i="7"/>
  <c r="F1771" i="7"/>
  <c r="F3931" i="7"/>
  <c r="F992" i="7"/>
  <c r="F322" i="7"/>
  <c r="F3539" i="7"/>
  <c r="F112" i="7"/>
  <c r="F133" i="7"/>
  <c r="D3776" i="7"/>
  <c r="F3290" i="7"/>
  <c r="D3141" i="7"/>
  <c r="F2640" i="7"/>
  <c r="F4181" i="7"/>
  <c r="F4104" i="7"/>
  <c r="D2468" i="7"/>
  <c r="F2984" i="7"/>
  <c r="F2670" i="7"/>
  <c r="F1681" i="7"/>
  <c r="F1645" i="7"/>
  <c r="F2596" i="7"/>
  <c r="F2446" i="7"/>
  <c r="D4167" i="7"/>
  <c r="F2946" i="7"/>
  <c r="F1051" i="7"/>
  <c r="F1960" i="7"/>
  <c r="F2845" i="7"/>
  <c r="F1647" i="7"/>
  <c r="D3393" i="7"/>
  <c r="F3876" i="7"/>
  <c r="F1402" i="7"/>
  <c r="F1921" i="7"/>
  <c r="F2369" i="7"/>
  <c r="F4142" i="7"/>
  <c r="F3063" i="7"/>
  <c r="F3834" i="7"/>
  <c r="F1651" i="7"/>
  <c r="F3781" i="7"/>
  <c r="F317" i="7"/>
  <c r="F1632" i="7"/>
  <c r="F4150" i="7"/>
  <c r="F3688" i="7"/>
  <c r="F632" i="7"/>
  <c r="F2637" i="7"/>
  <c r="F1504" i="7"/>
  <c r="F189" i="7"/>
  <c r="F3982" i="7"/>
  <c r="F1479" i="7"/>
  <c r="F4070" i="7"/>
  <c r="F1791" i="7"/>
  <c r="F2750" i="7"/>
  <c r="F2238" i="7"/>
  <c r="F4175" i="7"/>
  <c r="F1325" i="7"/>
  <c r="F1693" i="7"/>
  <c r="F70" i="7"/>
  <c r="F786" i="7"/>
  <c r="F586" i="7"/>
  <c r="F2461" i="7"/>
  <c r="F3382" i="7"/>
  <c r="F4003" i="7"/>
  <c r="F2452" i="7"/>
  <c r="F2121" i="7"/>
  <c r="F3067" i="7"/>
  <c r="F965" i="7"/>
  <c r="F3367" i="7"/>
  <c r="F3957" i="7"/>
  <c r="F2930" i="7"/>
  <c r="F2385" i="7"/>
  <c r="F3928" i="7"/>
  <c r="F3609" i="7"/>
  <c r="F68" i="7"/>
  <c r="F500" i="7"/>
  <c r="F1925" i="7"/>
  <c r="F2467" i="7"/>
  <c r="F2622" i="7"/>
  <c r="F1799" i="7"/>
  <c r="F1785" i="7"/>
  <c r="F1331" i="7"/>
  <c r="F2090" i="7"/>
  <c r="F2978" i="7"/>
  <c r="F752" i="7"/>
  <c r="D3934" i="7"/>
  <c r="F2665" i="7"/>
  <c r="D19" i="7"/>
  <c r="D2840" i="7"/>
  <c r="D3663" i="7"/>
  <c r="F3440" i="7"/>
  <c r="D2634" i="7"/>
  <c r="D2518" i="7"/>
  <c r="D161" i="7"/>
  <c r="D3042" i="7"/>
  <c r="D1774" i="7"/>
  <c r="D679" i="7"/>
  <c r="F902" i="7"/>
  <c r="D3105" i="7"/>
  <c r="D2641" i="7"/>
  <c r="F2786" i="7"/>
  <c r="D3837" i="7"/>
  <c r="D568" i="7"/>
  <c r="F3664" i="7"/>
  <c r="F1328" i="7"/>
  <c r="F1054" i="7"/>
  <c r="F828" i="7"/>
  <c r="F2737" i="7"/>
  <c r="F1434" i="7"/>
  <c r="F163" i="7"/>
  <c r="F3512" i="7"/>
  <c r="F2906" i="7"/>
  <c r="F1011" i="7"/>
  <c r="F929" i="7"/>
  <c r="F2013" i="7"/>
  <c r="F2655" i="7"/>
  <c r="F3845" i="7"/>
  <c r="F2758" i="7"/>
  <c r="F3992" i="7"/>
  <c r="F505" i="7"/>
  <c r="F1448" i="7"/>
  <c r="F3870" i="7"/>
  <c r="F2327" i="7"/>
  <c r="F762" i="7"/>
  <c r="F1623" i="7"/>
  <c r="F1283" i="7"/>
  <c r="F2691" i="7"/>
  <c r="F374" i="7"/>
  <c r="F2549" i="7"/>
  <c r="F2174" i="7"/>
  <c r="F1652" i="7"/>
  <c r="F3199" i="7"/>
  <c r="D2380" i="7"/>
  <c r="F2152" i="7"/>
  <c r="F2420" i="7"/>
  <c r="F4176" i="7"/>
  <c r="F4034" i="7"/>
  <c r="F924" i="7"/>
  <c r="F607" i="7"/>
  <c r="F82" i="7"/>
  <c r="F4066" i="7"/>
  <c r="F3848" i="7"/>
  <c r="F223" i="7"/>
  <c r="F1738" i="7"/>
  <c r="F2883" i="7"/>
  <c r="F1973" i="7"/>
  <c r="F2916" i="7"/>
  <c r="F2579" i="7"/>
  <c r="F2947" i="7"/>
  <c r="F1798" i="7"/>
  <c r="F3130" i="7"/>
  <c r="F1556" i="7"/>
  <c r="F4192" i="7"/>
  <c r="F1999" i="7"/>
  <c r="F2953" i="7"/>
  <c r="F2318" i="7"/>
  <c r="F1301" i="7"/>
  <c r="F2088" i="7"/>
  <c r="F3078" i="7"/>
  <c r="F1085" i="7"/>
  <c r="F449" i="7"/>
  <c r="F3135" i="7"/>
  <c r="F3864" i="7"/>
  <c r="F3694" i="7"/>
  <c r="D2142" i="7"/>
  <c r="F1997" i="7"/>
  <c r="F78" i="7"/>
  <c r="F3395" i="7"/>
  <c r="F554" i="7"/>
  <c r="F168" i="7"/>
  <c r="F1389" i="7"/>
  <c r="F1503" i="7"/>
  <c r="F3586" i="7"/>
  <c r="F1684" i="7"/>
  <c r="F1549" i="7"/>
  <c r="F1282" i="7"/>
  <c r="D1513" i="7"/>
  <c r="D412" i="7"/>
  <c r="D4042" i="7"/>
  <c r="D2355" i="7"/>
  <c r="D3186" i="7"/>
  <c r="F2936" i="7"/>
  <c r="F806" i="7"/>
  <c r="F1005" i="7"/>
  <c r="F1391" i="7"/>
  <c r="F198" i="7"/>
  <c r="F4126" i="7"/>
  <c r="F1628" i="7"/>
  <c r="F1150" i="7"/>
  <c r="D2043" i="7"/>
  <c r="D1848" i="7"/>
  <c r="D53" i="7"/>
  <c r="F3968" i="7"/>
  <c r="D3602" i="7"/>
  <c r="D620" i="7"/>
  <c r="F1988" i="7"/>
  <c r="F2209" i="7"/>
  <c r="F4193" i="7"/>
  <c r="D1591" i="7"/>
  <c r="F1629" i="7"/>
  <c r="D3696" i="7"/>
  <c r="D979" i="7"/>
  <c r="D1029" i="7"/>
  <c r="D3474" i="7"/>
  <c r="F120" i="7"/>
  <c r="D417" i="7"/>
  <c r="D3266" i="7"/>
  <c r="F2790" i="7"/>
  <c r="F443" i="7"/>
  <c r="F146" i="7"/>
  <c r="F3511" i="7"/>
  <c r="F1043" i="7"/>
  <c r="F3257" i="7"/>
  <c r="F2626" i="7"/>
  <c r="F1318" i="7"/>
  <c r="F3839" i="7"/>
  <c r="F204" i="7"/>
  <c r="F3358" i="7"/>
  <c r="F3719" i="7"/>
  <c r="F1574" i="7"/>
  <c r="D3092" i="7"/>
  <c r="D489" i="7"/>
  <c r="D4030" i="7"/>
  <c r="D2925" i="7"/>
  <c r="F2900" i="7"/>
  <c r="D594" i="7"/>
  <c r="F3842" i="7"/>
  <c r="F3938" i="7"/>
  <c r="F1315" i="7"/>
  <c r="F2638" i="7"/>
  <c r="F548" i="7"/>
  <c r="F2029" i="7"/>
  <c r="F47" i="7"/>
  <c r="F33" i="7"/>
  <c r="F117" i="7"/>
  <c r="F1515" i="7"/>
  <c r="F1657" i="7"/>
  <c r="F3865" i="7"/>
  <c r="F1852" i="7"/>
  <c r="F147" i="7"/>
  <c r="F3624" i="7"/>
  <c r="F431" i="7"/>
  <c r="D4191" i="7"/>
  <c r="D3469" i="7"/>
  <c r="D2835" i="7"/>
  <c r="F994" i="7"/>
  <c r="F4049" i="7"/>
  <c r="D3281" i="7"/>
  <c r="F2239" i="7"/>
  <c r="F1733" i="7"/>
  <c r="D2205" i="7"/>
  <c r="D240" i="7"/>
  <c r="F419" i="7"/>
  <c r="F3480" i="7"/>
  <c r="F2162" i="7"/>
  <c r="F2753" i="7"/>
  <c r="F2748" i="7"/>
  <c r="F1118" i="7"/>
  <c r="F1017" i="7"/>
  <c r="F3361" i="7"/>
  <c r="F4061" i="7"/>
  <c r="F625" i="7"/>
  <c r="F312" i="7"/>
  <c r="F4103" i="7"/>
  <c r="F831" i="7"/>
  <c r="F1084" i="7"/>
  <c r="F3054" i="7"/>
  <c r="F1770" i="7"/>
  <c r="F3610" i="7"/>
  <c r="F2837" i="7"/>
  <c r="F2831" i="7"/>
  <c r="F2063" i="7"/>
  <c r="F62" i="7"/>
  <c r="F731" i="7"/>
  <c r="F1089" i="7"/>
  <c r="F1975" i="7"/>
  <c r="F900" i="7"/>
  <c r="F3706" i="7"/>
  <c r="F3570" i="7"/>
  <c r="F2518" i="7"/>
  <c r="F1901" i="7"/>
  <c r="F894" i="7"/>
  <c r="F3050" i="7"/>
  <c r="F743" i="7"/>
  <c r="D3007" i="7"/>
  <c r="F3020" i="7"/>
  <c r="F795" i="7"/>
  <c r="F3984" i="7"/>
  <c r="F56" i="7"/>
  <c r="F3409" i="7"/>
  <c r="F274" i="7"/>
  <c r="D876" i="7"/>
  <c r="D2836" i="7"/>
  <c r="D601" i="7"/>
  <c r="D3399" i="7"/>
  <c r="D2161" i="7"/>
  <c r="F2298" i="7"/>
  <c r="F1726" i="7"/>
  <c r="F3131" i="7"/>
  <c r="F722" i="7"/>
  <c r="F2614" i="7"/>
  <c r="F765" i="7"/>
  <c r="F4173" i="7"/>
  <c r="F726" i="7"/>
  <c r="F2859" i="7"/>
  <c r="F2821" i="7"/>
  <c r="F804" i="7"/>
  <c r="F1358" i="7"/>
  <c r="F4076" i="7"/>
  <c r="F1849" i="7"/>
  <c r="F3820" i="7"/>
  <c r="F2746" i="7"/>
  <c r="D3068" i="7"/>
  <c r="D441" i="7"/>
  <c r="F2458" i="7"/>
  <c r="F1098" i="7"/>
  <c r="F1455" i="7"/>
  <c r="F1568" i="7"/>
  <c r="F3028" i="7"/>
  <c r="F2326" i="7"/>
  <c r="F2611" i="7"/>
  <c r="F2742" i="7"/>
  <c r="F3019" i="7"/>
  <c r="F3016" i="7"/>
  <c r="F1622" i="7"/>
  <c r="F1031" i="7"/>
  <c r="F160" i="7"/>
  <c r="F783" i="7"/>
  <c r="F1739" i="7"/>
  <c r="F796" i="7"/>
  <c r="F1177" i="7"/>
  <c r="F2392" i="7"/>
  <c r="F3571" i="7"/>
  <c r="F2307" i="7"/>
  <c r="D3331" i="7"/>
  <c r="F643" i="7"/>
  <c r="F1687" i="7"/>
  <c r="F2884" i="7"/>
  <c r="F2173" i="7"/>
  <c r="F958" i="7"/>
  <c r="D1757" i="7"/>
  <c r="F3650" i="7"/>
  <c r="F420" i="7"/>
  <c r="F3378" i="7"/>
  <c r="F1995" i="7"/>
  <c r="F961" i="7"/>
  <c r="F2650" i="7"/>
  <c r="F2679" i="7"/>
  <c r="F2379" i="7"/>
  <c r="F1557" i="7"/>
  <c r="F3595" i="7"/>
  <c r="F518" i="7"/>
  <c r="F1066" i="7"/>
  <c r="F1280" i="7"/>
  <c r="F153" i="7"/>
  <c r="F2151" i="7"/>
  <c r="F527" i="7"/>
  <c r="F886" i="7"/>
  <c r="F54" i="7"/>
  <c r="F826" i="7"/>
  <c r="F3701" i="7"/>
  <c r="F1022" i="7"/>
  <c r="F649" i="7"/>
  <c r="F2531" i="7"/>
  <c r="F3172" i="7"/>
  <c r="F2070" i="7"/>
  <c r="F2693" i="7"/>
  <c r="F166" i="7"/>
  <c r="F220" i="7"/>
  <c r="F3878" i="7"/>
  <c r="F2107" i="7"/>
  <c r="F4074" i="7"/>
  <c r="F2829" i="7"/>
  <c r="F2261" i="7"/>
  <c r="F106" i="7"/>
  <c r="F3692" i="7"/>
  <c r="F1478" i="7"/>
  <c r="F3872" i="7"/>
  <c r="F2776" i="7"/>
  <c r="F251" i="7"/>
  <c r="F2000" i="7"/>
  <c r="F316" i="7"/>
  <c r="F2059" i="7"/>
  <c r="F3340" i="7"/>
  <c r="F3298" i="7"/>
  <c r="D2143" i="7"/>
  <c r="F3425" i="7"/>
  <c r="D287" i="7"/>
  <c r="D1359" i="7"/>
  <c r="D1477" i="7"/>
  <c r="D1168" i="7"/>
  <c r="D435" i="7"/>
  <c r="D2360" i="7"/>
  <c r="F2268" i="7"/>
  <c r="F361" i="7"/>
  <c r="F936" i="7"/>
  <c r="F1669" i="7"/>
  <c r="F3046" i="7"/>
  <c r="F1049" i="7"/>
  <c r="F2026" i="7"/>
  <c r="F3875" i="7"/>
  <c r="F2842" i="7"/>
  <c r="F1489" i="7"/>
  <c r="F2766" i="7"/>
  <c r="F2726" i="7"/>
  <c r="F558" i="7"/>
  <c r="F4044" i="7"/>
  <c r="F1390" i="7"/>
  <c r="F180" i="7"/>
  <c r="F3532" i="7"/>
  <c r="F263" i="7"/>
  <c r="F716" i="7"/>
  <c r="F3283" i="7"/>
  <c r="F503" i="7"/>
  <c r="F2574" i="7"/>
  <c r="F494" i="7"/>
  <c r="F3714" i="7"/>
  <c r="D1796" i="7"/>
  <c r="F2800" i="7"/>
  <c r="F1285" i="7"/>
  <c r="F1052" i="7"/>
  <c r="F464" i="7"/>
  <c r="F3547" i="7"/>
  <c r="F997" i="7"/>
  <c r="F530" i="7"/>
  <c r="F3504" i="7"/>
  <c r="F2204" i="7"/>
  <c r="F884" i="7"/>
  <c r="F4174" i="7"/>
  <c r="F1614" i="7"/>
  <c r="F1046" i="7"/>
  <c r="F842" i="7"/>
  <c r="D328" i="7"/>
  <c r="D1564" i="7"/>
  <c r="D1880" i="7"/>
  <c r="D1430" i="7"/>
  <c r="D208" i="7"/>
  <c r="D3348" i="7"/>
  <c r="F943" i="7"/>
  <c r="F2882" i="7"/>
  <c r="F4144" i="7"/>
  <c r="F591" i="7"/>
  <c r="F319" i="7"/>
  <c r="D89" i="7"/>
  <c r="D2309" i="7"/>
  <c r="D3241" i="7"/>
  <c r="F247" i="7"/>
  <c r="D3010" i="7"/>
  <c r="D3792" i="7"/>
  <c r="F1385" i="7"/>
  <c r="F972" i="7"/>
  <c r="F3017" i="7"/>
  <c r="F4087" i="7"/>
  <c r="D2065" i="7"/>
  <c r="F13" i="7"/>
  <c r="F1170" i="7"/>
  <c r="F1899" i="7"/>
  <c r="F2745" i="7"/>
  <c r="F1677" i="7"/>
  <c r="F459" i="7"/>
  <c r="F18" i="7"/>
  <c r="F1643" i="7"/>
  <c r="F2475" i="7"/>
  <c r="F2329" i="7"/>
  <c r="F569" i="7"/>
  <c r="F613" i="7"/>
  <c r="F1878" i="7"/>
  <c r="F1639" i="7"/>
  <c r="F4159" i="7"/>
  <c r="F2654" i="7"/>
  <c r="F1344" i="7"/>
  <c r="D2141" i="7"/>
  <c r="D2418" i="7"/>
  <c r="D2217" i="7"/>
  <c r="F1483" i="7"/>
  <c r="F2899" i="7"/>
  <c r="F32" i="7"/>
  <c r="F531" i="7"/>
  <c r="F2487" i="7"/>
  <c r="F2951" i="7"/>
  <c r="F3998" i="7"/>
  <c r="F2172" i="7"/>
  <c r="F834" i="7"/>
  <c r="F3265" i="7"/>
  <c r="D1393" i="7"/>
  <c r="F271" i="7"/>
  <c r="D3638" i="7"/>
  <c r="D2770" i="7"/>
  <c r="D418" i="7"/>
  <c r="D1028" i="7"/>
  <c r="F977" i="7"/>
  <c r="F981" i="7"/>
  <c r="F2391" i="7"/>
  <c r="F2273" i="7"/>
  <c r="D555" i="7"/>
  <c r="D1537" i="7"/>
  <c r="D3094" i="7"/>
  <c r="D3209" i="7"/>
  <c r="F2229" i="7"/>
  <c r="F3561" i="7"/>
  <c r="F978" i="7"/>
  <c r="F3797" i="7"/>
  <c r="F858" i="7"/>
  <c r="F1533" i="7"/>
  <c r="D1809" i="7"/>
  <c r="F4039" i="7"/>
  <c r="F469" i="7"/>
  <c r="F3242" i="7"/>
  <c r="F1943" i="7"/>
  <c r="F4149" i="7"/>
  <c r="F1012" i="7"/>
  <c r="F2316" i="7"/>
  <c r="F3258" i="7"/>
  <c r="F1524" i="7"/>
  <c r="F242" i="7"/>
  <c r="F1498" i="7"/>
  <c r="F1140" i="7"/>
  <c r="F3162" i="7"/>
  <c r="F3362" i="7"/>
  <c r="F3426" i="7"/>
  <c r="F2234" i="7"/>
  <c r="F2246" i="7"/>
  <c r="F1746" i="7"/>
  <c r="F3040" i="7"/>
  <c r="F3603" i="7"/>
  <c r="F2651" i="7"/>
  <c r="F259" i="7"/>
  <c r="D1807" i="7"/>
  <c r="F1289" i="7"/>
  <c r="F4038" i="7"/>
  <c r="F3568" i="7"/>
  <c r="F58" i="7"/>
  <c r="F985" i="7"/>
  <c r="F2347" i="7"/>
  <c r="F1214" i="7"/>
  <c r="F1944" i="7"/>
  <c r="F421" i="7"/>
  <c r="F3662" i="7"/>
  <c r="F3671" i="7"/>
  <c r="F2041" i="7"/>
  <c r="F2774" i="7"/>
  <c r="F234" i="7"/>
  <c r="F2519" i="7"/>
  <c r="F1828" i="7"/>
  <c r="F2069" i="7"/>
  <c r="F433" i="7"/>
  <c r="F458" i="7"/>
  <c r="F451" i="7"/>
  <c r="D248" i="7"/>
  <c r="F2403" i="7"/>
  <c r="D1874" i="7"/>
  <c r="D556" i="7"/>
  <c r="F1831" i="7"/>
  <c r="D3477" i="7"/>
  <c r="D2454" i="7"/>
  <c r="D38" i="7"/>
  <c r="D2582" i="7"/>
  <c r="D1207" i="7"/>
  <c r="D758" i="7"/>
  <c r="D1087" i="7"/>
  <c r="D3024" i="7"/>
  <c r="D3713" i="7"/>
  <c r="D1137" i="7"/>
  <c r="D3454" i="7"/>
  <c r="F820" i="7"/>
  <c r="F2397" i="7"/>
  <c r="F836" i="7"/>
  <c r="F2189" i="7"/>
  <c r="F813" i="7"/>
  <c r="F2301" i="7"/>
  <c r="F1454" i="7"/>
  <c r="F704" i="7"/>
  <c r="F393" i="7"/>
  <c r="F3506" i="7"/>
  <c r="F2074" i="7"/>
  <c r="F3700" i="7"/>
  <c r="F1646" i="7"/>
  <c r="F1512" i="7"/>
  <c r="F2115" i="7"/>
  <c r="F3176" i="7"/>
  <c r="D3126" i="7"/>
  <c r="D1365" i="7"/>
  <c r="D3629" i="7"/>
  <c r="D637" i="7"/>
  <c r="D380" i="7"/>
  <c r="D2610" i="7"/>
  <c r="D3598" i="7"/>
  <c r="D3210" i="7"/>
  <c r="F899" i="7"/>
  <c r="F533" i="7"/>
  <c r="F1663" i="7"/>
  <c r="F1243" i="7"/>
  <c r="F122" i="7"/>
  <c r="F508" i="7"/>
  <c r="F2488" i="7"/>
  <c r="F2817" i="7"/>
  <c r="F4064" i="7"/>
  <c r="F2711" i="7"/>
  <c r="F509" i="7"/>
  <c r="F737" i="7"/>
  <c r="F445" i="7"/>
  <c r="F3502" i="7"/>
  <c r="D670" i="7"/>
  <c r="D2198" i="7"/>
  <c r="D3158" i="7"/>
  <c r="D3874" i="7"/>
  <c r="D833" i="7"/>
  <c r="D2417" i="7"/>
  <c r="D1303" i="7"/>
  <c r="D1778" i="7"/>
  <c r="D236" i="7"/>
  <c r="D347" i="7"/>
  <c r="D3774" i="7"/>
  <c r="D2073" i="7"/>
  <c r="F100" i="7"/>
  <c r="F2388" i="7"/>
  <c r="F2903" i="7"/>
  <c r="F887" i="7"/>
  <c r="F1273" i="7"/>
  <c r="F1575" i="7"/>
  <c r="F3917" i="7"/>
  <c r="F1413" i="7"/>
  <c r="F1197" i="7"/>
  <c r="F626" i="7"/>
  <c r="F1113" i="7"/>
  <c r="F515" i="7"/>
  <c r="F3304" i="7"/>
  <c r="F1506" i="7"/>
  <c r="F3470" i="7"/>
  <c r="F3418" i="7"/>
  <c r="D1308" i="7"/>
  <c r="F2629" i="7"/>
  <c r="F3545" i="7"/>
  <c r="F891" i="7"/>
  <c r="F1367" i="7"/>
  <c r="F2881" i="7"/>
  <c r="F1342" i="7"/>
  <c r="F4026" i="7"/>
  <c r="F2215" i="7"/>
  <c r="F429" i="7"/>
  <c r="F959" i="7"/>
  <c r="F1598" i="7"/>
  <c r="F437" i="7"/>
  <c r="F3264" i="7"/>
  <c r="F3648" i="7"/>
  <c r="F3722" i="7"/>
  <c r="F1847" i="7"/>
  <c r="F475" i="7"/>
  <c r="F1546" i="7"/>
  <c r="F3524" i="7"/>
  <c r="F3902" i="7"/>
  <c r="D709" i="7"/>
  <c r="F3674" i="7"/>
  <c r="F898" i="7"/>
  <c r="F2785" i="7"/>
  <c r="F2409" i="7"/>
  <c r="F2447" i="7"/>
  <c r="F3628" i="7"/>
  <c r="F2524" i="7"/>
  <c r="F2480" i="7"/>
  <c r="F1959" i="7"/>
  <c r="F3125" i="7"/>
  <c r="F3777" i="7"/>
  <c r="F2627" i="7"/>
  <c r="F3175" i="7"/>
  <c r="F2451" i="7"/>
  <c r="F4124" i="7"/>
  <c r="F907" i="7"/>
  <c r="F2976" i="7"/>
  <c r="F617" i="7"/>
  <c r="F3132" i="7"/>
  <c r="F131" i="7"/>
  <c r="F3076" i="7"/>
  <c r="F425" i="7"/>
  <c r="D1526" i="7"/>
  <c r="F2892" i="7"/>
  <c r="F3081" i="7"/>
  <c r="F3122" i="7"/>
  <c r="F2743" i="7"/>
  <c r="F3376" i="7"/>
  <c r="F2253" i="7"/>
  <c r="F3975" i="7"/>
  <c r="F1180" i="7"/>
  <c r="F1076" i="7"/>
  <c r="F955" i="7"/>
  <c r="F3503" i="7"/>
  <c r="F4119" i="7"/>
  <c r="D3004" i="7"/>
  <c r="F1548" i="7"/>
  <c r="F2623" i="7"/>
  <c r="F2772" i="7"/>
  <c r="F164" i="7"/>
  <c r="F4182" i="7"/>
  <c r="F1521" i="7"/>
  <c r="F774" i="7"/>
  <c r="F1650" i="7"/>
  <c r="F3431" i="7"/>
  <c r="F3850" i="7"/>
  <c r="F1255" i="7"/>
  <c r="F2228" i="7"/>
  <c r="F299" i="7"/>
  <c r="F3219" i="7"/>
  <c r="F2244" i="7"/>
  <c r="F2305" i="7"/>
  <c r="F589" i="7"/>
  <c r="D1879" i="7"/>
  <c r="D1480" i="7"/>
  <c r="D3594" i="7"/>
  <c r="F3337" i="7"/>
  <c r="F3088" i="7"/>
  <c r="F2738" i="7"/>
  <c r="F127" i="7"/>
  <c r="F4035" i="7"/>
  <c r="F1937" i="7"/>
  <c r="F67" i="7"/>
  <c r="D1465" i="7"/>
  <c r="D2585" i="7"/>
  <c r="D3890" i="7"/>
  <c r="F1947" i="7"/>
  <c r="F512" i="7"/>
  <c r="F2968" i="7"/>
  <c r="F1754" i="7"/>
  <c r="D1332" i="7"/>
  <c r="D1581" i="7"/>
  <c r="D190" i="7"/>
  <c r="D3606" i="7"/>
  <c r="D1542" i="7"/>
  <c r="D1252" i="7"/>
  <c r="D1667" i="7"/>
  <c r="D1820" i="7"/>
  <c r="D1429" i="7"/>
  <c r="D697" i="7"/>
  <c r="D2816" i="7"/>
  <c r="F3705" i="7"/>
  <c r="F2432" i="7"/>
  <c r="F2324" i="7"/>
  <c r="D3868" i="7"/>
  <c r="D3924" i="7"/>
  <c r="F1491" i="7"/>
  <c r="F2989" i="7"/>
  <c r="F128" i="7"/>
  <c r="F3631" i="7"/>
  <c r="F2649" i="7"/>
  <c r="F2633" i="7"/>
  <c r="F699" i="7"/>
  <c r="D1244" i="7"/>
  <c r="D300" i="7"/>
  <c r="D1299" i="7"/>
  <c r="D149" i="7"/>
  <c r="D1696" i="7"/>
  <c r="D1298" i="7"/>
  <c r="F1564" i="7"/>
  <c r="D4147" i="7"/>
  <c r="D3750" i="7" l="1"/>
  <c r="D770" i="7"/>
  <c r="D4128" i="7"/>
  <c r="D2567" i="7"/>
  <c r="D1697" i="7"/>
  <c r="D1269" i="7"/>
  <c r="D549" i="7"/>
  <c r="D3319" i="7"/>
  <c r="D3071" i="7"/>
  <c r="D2423" i="7"/>
  <c r="D2636" i="7"/>
  <c r="D2020" i="7"/>
  <c r="D235" i="7"/>
  <c r="D2534" i="7"/>
  <c r="D3770" i="7"/>
  <c r="D3681" i="7"/>
  <c r="D1264" i="7"/>
  <c r="D3527" i="7"/>
  <c r="D690" i="7"/>
  <c r="D3752" i="7"/>
  <c r="D3959" i="7"/>
  <c r="D2533" i="7"/>
  <c r="D689" i="7"/>
  <c r="D1592" i="7"/>
  <c r="D3839" i="7"/>
  <c r="D2199" i="7"/>
  <c r="D1507" i="7"/>
  <c r="D1857" i="7"/>
  <c r="D2001" i="7"/>
  <c r="D256" i="7"/>
  <c r="D251" i="7"/>
  <c r="D1223" i="7"/>
  <c r="D2076" i="7"/>
  <c r="D2421" i="7"/>
  <c r="D1316" i="7"/>
  <c r="D1419" i="7"/>
  <c r="D3214" i="7"/>
  <c r="D1895" i="7"/>
  <c r="D387" i="7"/>
  <c r="D4115" i="7"/>
  <c r="D168" i="7"/>
  <c r="D3625" i="7"/>
  <c r="D3147" i="7"/>
  <c r="D680" i="7"/>
  <c r="D3730" i="7"/>
  <c r="D2530" i="7"/>
  <c r="D2606" i="7"/>
  <c r="D69" i="7"/>
  <c r="D1844" i="7"/>
  <c r="D1098" i="7"/>
  <c r="D4126" i="7"/>
  <c r="D1711" i="7"/>
  <c r="D1695" i="7"/>
  <c r="D2433" i="7"/>
  <c r="D4124" i="7"/>
  <c r="D2825" i="7"/>
  <c r="D2722" i="7"/>
  <c r="D3580" i="7"/>
  <c r="D4135" i="7"/>
  <c r="D3613" i="7"/>
  <c r="D3191" i="7"/>
  <c r="D2261" i="7"/>
  <c r="D909" i="7"/>
  <c r="D898" i="7"/>
  <c r="D917" i="7"/>
  <c r="D4156" i="7"/>
  <c r="D3835" i="7"/>
  <c r="D3423" i="7"/>
  <c r="D915" i="7"/>
  <c r="D2162" i="7"/>
  <c r="D4067" i="7"/>
  <c r="D1315" i="7"/>
  <c r="D1738" i="7"/>
  <c r="D543" i="7"/>
  <c r="D1709" i="7"/>
  <c r="D374" i="7"/>
  <c r="D2570" i="7"/>
  <c r="D1761" i="7"/>
  <c r="D4107" i="7"/>
  <c r="D849" i="7"/>
  <c r="D3213" i="7"/>
  <c r="D1798" i="7"/>
  <c r="D4170" i="7"/>
  <c r="D1630" i="7"/>
  <c r="D3103" i="7"/>
  <c r="D2757" i="7"/>
  <c r="D2088" i="7"/>
  <c r="D3041" i="7"/>
  <c r="F945" i="7"/>
  <c r="D961" i="7"/>
  <c r="D3662" i="7"/>
  <c r="D2297" i="7"/>
  <c r="D2612" i="7"/>
  <c r="D3155" i="7"/>
  <c r="D1727" i="7"/>
  <c r="D3466" i="7"/>
  <c r="D1284" i="7"/>
  <c r="D1646" i="7"/>
  <c r="D2796" i="7"/>
  <c r="D2708" i="7"/>
  <c r="D3432" i="7"/>
  <c r="D3230" i="7"/>
  <c r="D503" i="7"/>
  <c r="D2061" i="7"/>
  <c r="D2714" i="7"/>
  <c r="D42" i="7"/>
  <c r="D1423" i="7"/>
  <c r="D2752" i="7"/>
  <c r="D797" i="7"/>
  <c r="D761" i="7"/>
  <c r="D3632" i="7"/>
  <c r="D3490" i="7"/>
  <c r="D1436" i="7"/>
  <c r="D4041" i="7"/>
  <c r="D345" i="7"/>
  <c r="D730" i="7"/>
  <c r="D513" i="7"/>
  <c r="D3849" i="7"/>
  <c r="D1497" i="7"/>
  <c r="D2660" i="7"/>
  <c r="D3634" i="7"/>
  <c r="D3408" i="7"/>
  <c r="D1136" i="7"/>
  <c r="D1674" i="7"/>
  <c r="D2509" i="7"/>
  <c r="D4028" i="7"/>
  <c r="D3396" i="7"/>
  <c r="D1578" i="7"/>
  <c r="D3709" i="7"/>
  <c r="D3381" i="7"/>
  <c r="D1343" i="7"/>
  <c r="D2572" i="7"/>
  <c r="D653" i="7"/>
  <c r="D2394" i="7"/>
  <c r="D1652" i="7"/>
  <c r="D2841" i="7"/>
  <c r="D4169" i="7"/>
  <c r="D3878" i="7"/>
  <c r="D1336" i="7"/>
  <c r="D3072" i="7"/>
  <c r="D3198" i="7"/>
  <c r="D747" i="7"/>
  <c r="D2286" i="7"/>
  <c r="D1900" i="7"/>
  <c r="D2351" i="7"/>
  <c r="D3002" i="7"/>
  <c r="D1473" i="7"/>
  <c r="D1849" i="7"/>
  <c r="D3668" i="7"/>
  <c r="D1570" i="7"/>
  <c r="D1902" i="7"/>
  <c r="D2512" i="7"/>
  <c r="D1435" i="7"/>
  <c r="D3358" i="7"/>
  <c r="D3268" i="7"/>
  <c r="D3149" i="7"/>
  <c r="D4078" i="7"/>
  <c r="D581" i="7"/>
  <c r="D3229" i="7"/>
  <c r="D3756" i="7"/>
  <c r="D392" i="7"/>
  <c r="D3548" i="7"/>
  <c r="D521" i="7"/>
  <c r="D925" i="7"/>
  <c r="D3562" i="7"/>
  <c r="D821" i="7"/>
  <c r="D852" i="7"/>
  <c r="D3436" i="7"/>
  <c r="D587" i="7"/>
  <c r="D3235" i="7"/>
  <c r="D336" i="7"/>
  <c r="D3574" i="7"/>
  <c r="D3516" i="7"/>
  <c r="D3818" i="7"/>
  <c r="F2893" i="7"/>
  <c r="D1271" i="7"/>
  <c r="D3672" i="7"/>
  <c r="D2427" i="7"/>
  <c r="D4005" i="7"/>
  <c r="D2354" i="7"/>
  <c r="D4100" i="7"/>
  <c r="D2068" i="7"/>
  <c r="D677" i="7"/>
  <c r="D1081" i="7"/>
  <c r="D3104" i="7"/>
  <c r="F1592" i="7"/>
  <c r="D3822" i="7"/>
  <c r="D3616" i="7"/>
  <c r="D2915" i="7"/>
  <c r="D538" i="7"/>
  <c r="D2657" i="7"/>
  <c r="D1135" i="7"/>
  <c r="F398" i="7"/>
  <c r="D966" i="7"/>
  <c r="D2235" i="7"/>
  <c r="D268" i="7"/>
  <c r="D1132" i="7"/>
  <c r="D2781" i="7"/>
  <c r="D1224" i="7"/>
  <c r="D1745" i="7"/>
  <c r="D2901" i="7"/>
  <c r="D3091" i="7"/>
  <c r="D2257" i="7"/>
  <c r="D532" i="7"/>
  <c r="F3959" i="7"/>
  <c r="D3987" i="7"/>
  <c r="D665" i="7"/>
  <c r="D2434" i="7"/>
  <c r="D2712" i="7"/>
  <c r="D4179" i="7"/>
  <c r="D1369" i="7"/>
  <c r="D2669" i="7"/>
  <c r="D1689" i="7"/>
  <c r="D1458" i="7"/>
  <c r="D3739" i="7"/>
  <c r="D2147" i="7"/>
  <c r="D2940" i="7"/>
  <c r="F4167" i="7"/>
  <c r="D1312" i="7"/>
  <c r="D1878" i="7"/>
  <c r="D3557" i="7"/>
  <c r="D880" i="7"/>
  <c r="F641" i="7"/>
  <c r="D1414" i="7"/>
  <c r="D110" i="7"/>
  <c r="D4060" i="7"/>
  <c r="D2668" i="7"/>
  <c r="D197" i="7"/>
  <c r="D3522" i="7"/>
  <c r="D3138" i="7"/>
  <c r="D563" i="7"/>
  <c r="D2768" i="7"/>
  <c r="D2087" i="7"/>
  <c r="D3335" i="7"/>
  <c r="D2462" i="7"/>
  <c r="D2442" i="7"/>
  <c r="D2237" i="7"/>
  <c r="D424" i="7"/>
  <c r="D2324" i="7"/>
  <c r="D1300" i="7"/>
  <c r="D2605" i="7"/>
  <c r="D1455" i="7"/>
  <c r="D584" i="7"/>
  <c r="D878" i="7"/>
  <c r="D407" i="7"/>
  <c r="D2363" i="7"/>
  <c r="D3828" i="7"/>
  <c r="D1401" i="7"/>
  <c r="F3730" i="7"/>
  <c r="D2156" i="7"/>
  <c r="D3011" i="7"/>
  <c r="D1605" i="7"/>
  <c r="D2926" i="7"/>
  <c r="D1976" i="7"/>
  <c r="D3523" i="7"/>
  <c r="D1031" i="7"/>
  <c r="D2956" i="7"/>
  <c r="D3028" i="7"/>
  <c r="D2250" i="7"/>
  <c r="D939" i="7"/>
  <c r="D3851" i="7"/>
  <c r="D1104" i="7"/>
  <c r="D415" i="7"/>
  <c r="D1249" i="7"/>
  <c r="D3015" i="7"/>
  <c r="D2562" i="7"/>
  <c r="D3373" i="7"/>
  <c r="D2846" i="7"/>
  <c r="D2737" i="7"/>
  <c r="D854" i="7"/>
  <c r="D3260" i="7"/>
  <c r="D3467" i="7"/>
  <c r="D3967" i="7"/>
  <c r="D935" i="7"/>
  <c r="D215" i="7"/>
  <c r="D4174" i="7"/>
  <c r="D3077" i="7"/>
  <c r="D2699" i="7"/>
  <c r="D483" i="7"/>
  <c r="D3685" i="7"/>
  <c r="D1715" i="7"/>
  <c r="D146" i="7"/>
  <c r="D135" i="7"/>
  <c r="D1193" i="7"/>
  <c r="F3779" i="7"/>
  <c r="F2576" i="7"/>
  <c r="D3223" i="7"/>
  <c r="D3275" i="7"/>
  <c r="D806" i="7"/>
  <c r="D3815" i="7"/>
  <c r="D4002" i="7"/>
  <c r="D613" i="7"/>
  <c r="D427" i="7"/>
  <c r="D1675" i="7"/>
  <c r="D1189" i="7"/>
  <c r="D2559" i="7"/>
  <c r="D2487" i="7"/>
  <c r="D3801" i="7"/>
  <c r="D1511" i="7"/>
  <c r="D661" i="7"/>
  <c r="D548" i="7"/>
  <c r="F3654" i="7"/>
  <c r="D3270" i="7"/>
  <c r="D3144" i="7"/>
  <c r="D2886" i="7"/>
  <c r="D3673" i="7"/>
  <c r="D2739" i="7"/>
  <c r="D3142" i="7"/>
  <c r="D1338" i="7"/>
  <c r="D2393" i="7"/>
  <c r="D3025" i="7"/>
  <c r="D1103" i="7"/>
  <c r="D1043" i="7"/>
  <c r="D2747" i="7"/>
  <c r="D2750" i="7"/>
  <c r="D799" i="7"/>
  <c r="D290" i="7"/>
  <c r="D931" i="7"/>
  <c r="D3919" i="7"/>
  <c r="D2694" i="7"/>
  <c r="D1231" i="7"/>
  <c r="D3493" i="7"/>
  <c r="D2873" i="7"/>
  <c r="D2132" i="7"/>
  <c r="D3751" i="7"/>
  <c r="D450" i="7"/>
  <c r="D2824" i="7"/>
  <c r="D1960" i="7"/>
  <c r="D2742" i="7"/>
  <c r="D812" i="7"/>
  <c r="D3529" i="7"/>
  <c r="D842" i="7"/>
  <c r="D2953" i="7"/>
  <c r="D2126" i="7"/>
  <c r="D457" i="7"/>
  <c r="D2095" i="7"/>
  <c r="D3152" i="7"/>
  <c r="D3287" i="7"/>
  <c r="D1488" i="7"/>
  <c r="D856" i="7"/>
  <c r="D1187" i="7"/>
  <c r="D2725" i="7"/>
  <c r="D1521" i="7"/>
  <c r="D3451" i="7"/>
  <c r="D2238" i="7"/>
  <c r="D3055" i="7"/>
  <c r="D3279" i="7"/>
  <c r="D296" i="7"/>
  <c r="D2026" i="7"/>
  <c r="D2514" i="7"/>
  <c r="D1838" i="7"/>
  <c r="D3894" i="7"/>
  <c r="D1072" i="7"/>
  <c r="D2828" i="7"/>
  <c r="D1217" i="7"/>
  <c r="D896" i="7"/>
  <c r="D2505" i="7"/>
  <c r="D2935" i="7"/>
  <c r="D593" i="7"/>
  <c r="D2221" i="7"/>
  <c r="D4072" i="7"/>
  <c r="D1921" i="7"/>
  <c r="D3030" i="7"/>
  <c r="D1599" i="7"/>
  <c r="D2980" i="7"/>
  <c r="D1718" i="7"/>
  <c r="D3925" i="7"/>
  <c r="D1113" i="7"/>
  <c r="D359" i="7"/>
  <c r="D1454" i="7"/>
  <c r="D3723" i="7"/>
  <c r="D3047" i="7"/>
  <c r="D533" i="7"/>
  <c r="D508" i="7"/>
  <c r="D4095" i="7"/>
  <c r="D1390" i="7"/>
  <c r="D292" i="7"/>
  <c r="D2093" i="7"/>
  <c r="D676" i="7"/>
  <c r="D2295" i="7"/>
  <c r="D3137" i="7"/>
  <c r="D1929" i="7"/>
  <c r="D2635" i="7"/>
  <c r="D1835" i="7"/>
  <c r="D3611" i="7"/>
  <c r="D410" i="7"/>
  <c r="D4130" i="7"/>
  <c r="D3035" i="7"/>
  <c r="D3032" i="7"/>
  <c r="D4026" i="7"/>
  <c r="D2993" i="7"/>
  <c r="D1925" i="7"/>
  <c r="D578" i="7"/>
  <c r="D3290" i="7"/>
  <c r="D4158" i="7"/>
  <c r="D1005" i="7"/>
  <c r="D3512" i="7"/>
  <c r="D1995" i="7"/>
  <c r="D125" i="7"/>
  <c r="D3583" i="7"/>
  <c r="D3505" i="7"/>
  <c r="D3488" i="7"/>
  <c r="D3695" i="7"/>
  <c r="D2030" i="7"/>
  <c r="D1474" i="7"/>
  <c r="D3211" i="7"/>
  <c r="D1487" i="7"/>
  <c r="D3813" i="7"/>
  <c r="D2325" i="7"/>
  <c r="D2220" i="7"/>
  <c r="D22" i="7"/>
  <c r="D2219" i="7"/>
  <c r="D2049" i="7"/>
  <c r="D635" i="7"/>
  <c r="D1608" i="7"/>
  <c r="D1531" i="7"/>
  <c r="D2311" i="7"/>
  <c r="D233" i="7"/>
  <c r="D219" i="7"/>
  <c r="D245" i="7"/>
  <c r="D3644" i="7"/>
  <c r="D3424" i="7"/>
  <c r="D827" i="7"/>
  <c r="D444" i="7"/>
  <c r="D2633" i="7"/>
  <c r="D4165" i="7"/>
  <c r="D1800" i="7"/>
  <c r="D851" i="7"/>
  <c r="D3768" i="7"/>
  <c r="F1334" i="7"/>
  <c r="D510" i="7"/>
  <c r="D1337" i="7"/>
  <c r="D2597" i="7"/>
  <c r="D1525" i="7"/>
  <c r="D995" i="7"/>
  <c r="D409" i="7"/>
  <c r="D3639" i="7"/>
  <c r="D1373" i="7"/>
  <c r="D2517" i="7"/>
  <c r="D1743" i="7"/>
  <c r="D751" i="7"/>
  <c r="D3338" i="7"/>
  <c r="D400" i="7"/>
  <c r="D1372" i="7"/>
  <c r="D1634" i="7"/>
  <c r="D179" i="7"/>
  <c r="D315" i="7"/>
  <c r="D1492" i="7"/>
  <c r="D2618" i="7"/>
  <c r="D953" i="7"/>
  <c r="D2458" i="7"/>
  <c r="D3005" i="7"/>
  <c r="D1183" i="7"/>
  <c r="D3345" i="7"/>
  <c r="D934" i="7"/>
  <c r="D506" i="7"/>
  <c r="D872" i="7"/>
  <c r="D79" i="7"/>
  <c r="D932" i="7"/>
  <c r="D2288" i="7"/>
  <c r="D1341" i="7"/>
  <c r="D1370" i="7"/>
  <c r="F521" i="7"/>
  <c r="D2267" i="7"/>
  <c r="D639" i="7"/>
  <c r="D1353" i="7"/>
  <c r="D4133" i="7"/>
  <c r="D97" i="7"/>
  <c r="D1241" i="7"/>
  <c r="D1148" i="7"/>
  <c r="F3407" i="7"/>
  <c r="D3097" i="7"/>
  <c r="D1700" i="7"/>
  <c r="D59" i="7"/>
  <c r="D818" i="7"/>
  <c r="D2922" i="7"/>
  <c r="D2111" i="7"/>
  <c r="D3534" i="7"/>
  <c r="D3704" i="7"/>
  <c r="D903" i="7"/>
  <c r="D3486" i="7"/>
  <c r="D1563" i="7"/>
  <c r="D2942" i="7"/>
  <c r="D1259" i="7"/>
  <c r="D2292" i="7"/>
  <c r="D2242" i="7"/>
  <c r="D1100" i="7"/>
  <c r="D440" i="7"/>
  <c r="D724" i="7"/>
  <c r="D3217" i="7"/>
  <c r="D1886" i="7"/>
  <c r="D780" i="7"/>
  <c r="D4098" i="7"/>
  <c r="D2787" i="7"/>
  <c r="D3374" i="7"/>
  <c r="D1111" i="7"/>
  <c r="D3795" i="7"/>
  <c r="D2148" i="7"/>
  <c r="D3980" i="7"/>
  <c r="D3649" i="7"/>
  <c r="D2560" i="7"/>
  <c r="D2124" i="7"/>
  <c r="D4031" i="7"/>
  <c r="D760" i="7"/>
  <c r="D2113" i="7"/>
  <c r="D666" i="7"/>
  <c r="D2331" i="7"/>
  <c r="D2190" i="7"/>
  <c r="D684" i="7"/>
  <c r="D2934" i="7"/>
  <c r="D3654" i="7"/>
  <c r="D2401" i="7"/>
  <c r="D2107" i="7"/>
  <c r="D271" i="7"/>
  <c r="D3929" i="7"/>
  <c r="D325" i="7"/>
  <c r="D3748" i="7"/>
  <c r="D2596" i="7"/>
  <c r="D1805" i="7"/>
  <c r="D3468" i="7"/>
  <c r="D2558" i="7"/>
  <c r="D3873" i="7"/>
  <c r="D1919" i="7"/>
  <c r="D1409" i="7"/>
  <c r="D3037" i="7"/>
  <c r="D2098" i="7"/>
  <c r="D4108" i="7"/>
  <c r="D495" i="7"/>
  <c r="D394" i="7"/>
  <c r="D1566" i="7"/>
  <c r="D337" i="7"/>
  <c r="D2158" i="7"/>
  <c r="D2887" i="7"/>
  <c r="D531" i="7"/>
  <c r="D4049" i="7"/>
  <c r="D4024" i="7"/>
  <c r="D3453" i="7"/>
  <c r="D501" i="7"/>
  <c r="D1782" i="7"/>
  <c r="D2430" i="7"/>
  <c r="D2793" i="7"/>
  <c r="D2632" i="7"/>
  <c r="D3694" i="7"/>
  <c r="D1702" i="7"/>
  <c r="D3692" i="7"/>
  <c r="D2684" i="7"/>
  <c r="D1294" i="7"/>
  <c r="D3502" i="7"/>
  <c r="D2523" i="7"/>
  <c r="D2050" i="7"/>
  <c r="D1951" i="7"/>
  <c r="D2771" i="7"/>
  <c r="D470" i="7"/>
  <c r="D1289" i="7"/>
  <c r="D614" i="7"/>
  <c r="D996" i="7"/>
  <c r="D3295" i="7"/>
  <c r="D2789" i="7"/>
  <c r="D414" i="7"/>
  <c r="D1073" i="7"/>
  <c r="D3425" i="7"/>
  <c r="D1515" i="7"/>
  <c r="D2015" i="7"/>
  <c r="D2209" i="7"/>
  <c r="D2549" i="7"/>
  <c r="D3621" i="7"/>
  <c r="D2897" i="7"/>
  <c r="D2817" i="7"/>
  <c r="D1780" i="7"/>
  <c r="D1862" i="7"/>
  <c r="D2978" i="7"/>
  <c r="D2140" i="7"/>
  <c r="D1892" i="7"/>
  <c r="D3842" i="7"/>
  <c r="D1267" i="7"/>
  <c r="D2115" i="7"/>
  <c r="D2826" i="7"/>
  <c r="D2881" i="7"/>
  <c r="D2236" i="7"/>
  <c r="D2678" i="7"/>
  <c r="D2766" i="7"/>
  <c r="D1108" i="7"/>
  <c r="D478" i="7"/>
  <c r="D4181" i="7"/>
  <c r="D3831" i="7"/>
  <c r="D938" i="7"/>
  <c r="D2152" i="7"/>
  <c r="D3026" i="7"/>
  <c r="D4104" i="7"/>
  <c r="D2531" i="7"/>
  <c r="D2008" i="7"/>
  <c r="D3577" i="7"/>
  <c r="D3132" i="7"/>
  <c r="D2168" i="7"/>
  <c r="D458" i="7"/>
  <c r="D3561" i="7"/>
  <c r="D967" i="7"/>
  <c r="D3622" i="7"/>
  <c r="D2484" i="7"/>
  <c r="D1735" i="7"/>
  <c r="D3550" i="7"/>
  <c r="D2074" i="7"/>
  <c r="D3398" i="7"/>
  <c r="D1588" i="7"/>
  <c r="D4054" i="7"/>
  <c r="D928" i="7"/>
  <c r="D2358" i="7"/>
  <c r="D1977" i="7"/>
  <c r="D3165" i="7"/>
  <c r="D3012" i="7"/>
  <c r="D658" i="7"/>
  <c r="D4016" i="7"/>
  <c r="D1444" i="7"/>
  <c r="D2160" i="7"/>
  <c r="D2957" i="7"/>
  <c r="D3277" i="7"/>
  <c r="D23" i="7"/>
  <c r="D43" i="7"/>
  <c r="D2285" i="7"/>
  <c r="D1178" i="7"/>
  <c r="D1206" i="7"/>
  <c r="D787" i="7"/>
  <c r="D3817" i="7"/>
  <c r="D203" i="7"/>
  <c r="D3753" i="7"/>
  <c r="D1305" i="7"/>
  <c r="D2498" i="7"/>
  <c r="D1357" i="7"/>
  <c r="D3763" i="7"/>
  <c r="D1522" i="7"/>
  <c r="D1713" i="7"/>
  <c r="D4013" i="7"/>
  <c r="D2207" i="7"/>
  <c r="D3728" i="7"/>
  <c r="D1097" i="7"/>
  <c r="D2004" i="7"/>
  <c r="D2698" i="7"/>
  <c r="D1554" i="7"/>
  <c r="D3462" i="7"/>
  <c r="D2382" i="7"/>
  <c r="D1279" i="7"/>
  <c r="D3591" i="7"/>
  <c r="D3422" i="7"/>
  <c r="D2896" i="7"/>
  <c r="D2617" i="7"/>
  <c r="D1378" i="7"/>
  <c r="D4137" i="7"/>
  <c r="D1232" i="7"/>
  <c r="D2335" i="7"/>
  <c r="D2551" i="7"/>
  <c r="D218" i="7"/>
  <c r="D2364" i="7"/>
  <c r="D3402" i="7"/>
  <c r="D2586" i="7"/>
  <c r="D2346" i="7"/>
  <c r="D1004" i="7"/>
  <c r="D398" i="7"/>
  <c r="D3617" i="7"/>
  <c r="D2112" i="7"/>
  <c r="D2895" i="7"/>
  <c r="D100" i="7"/>
  <c r="D4006" i="7"/>
  <c r="D49" i="7"/>
  <c r="D1188" i="7"/>
  <c r="D2165" i="7"/>
  <c r="D3370" i="7"/>
  <c r="D2879" i="7"/>
  <c r="F526" i="7"/>
  <c r="D1815" i="7"/>
  <c r="D1140" i="7"/>
  <c r="D1055" i="7"/>
  <c r="D1933" i="7"/>
  <c r="D844" i="7"/>
  <c r="D2864" i="7"/>
  <c r="D1468" i="7"/>
  <c r="D2154" i="7"/>
  <c r="D2623" i="7"/>
  <c r="D3614" i="7"/>
  <c r="D2412" i="7"/>
  <c r="D4033" i="7"/>
  <c r="D3349" i="7"/>
  <c r="D674" i="7"/>
  <c r="D910" i="7"/>
  <c r="D1898" i="7"/>
  <c r="D723" i="7"/>
  <c r="D2645" i="7"/>
  <c r="D1418" i="7"/>
  <c r="D3951" i="7"/>
  <c r="D3860" i="7"/>
  <c r="D3380" i="7"/>
  <c r="D641" i="7"/>
  <c r="D1498" i="7"/>
  <c r="D2069" i="7"/>
  <c r="D1082" i="7"/>
  <c r="D1980" i="7"/>
  <c r="D3274" i="7"/>
  <c r="D319" i="7"/>
  <c r="D4012" i="7"/>
  <c r="D32" i="7"/>
  <c r="D3353" i="7"/>
  <c r="D544" i="7"/>
  <c r="D2298" i="7"/>
  <c r="D1625" i="7"/>
  <c r="D2929" i="7"/>
  <c r="F2122" i="7"/>
  <c r="D2968" i="7"/>
  <c r="D3325" i="7"/>
  <c r="D1350" i="7"/>
  <c r="D1852" i="7"/>
  <c r="D776" i="7"/>
  <c r="D1920" i="7"/>
  <c r="D2810" i="7"/>
  <c r="D1151" i="7"/>
  <c r="D3315" i="7"/>
  <c r="D3926" i="7"/>
  <c r="F394" i="7"/>
  <c r="D3461" i="7"/>
  <c r="D2170" i="7"/>
  <c r="D4149" i="7"/>
  <c r="D3000" i="7"/>
  <c r="D2226" i="7"/>
  <c r="D518" i="7"/>
  <c r="D3184" i="7"/>
  <c r="D2265" i="7"/>
  <c r="D2200" i="7"/>
  <c r="D748" i="7"/>
  <c r="D391" i="7"/>
  <c r="D4039" i="7"/>
  <c r="D2447" i="7"/>
  <c r="D2827" i="7"/>
  <c r="D907" i="7"/>
  <c r="D645" i="7"/>
  <c r="D2029" i="7"/>
  <c r="D94" i="7"/>
  <c r="D1623" i="7"/>
  <c r="D1344" i="7"/>
  <c r="D662" i="7"/>
  <c r="D2210" i="7"/>
  <c r="D3877" i="7"/>
  <c r="D1972" i="7"/>
  <c r="D788" i="7"/>
  <c r="D3034" i="7"/>
  <c r="D866" i="7"/>
  <c r="D2917" i="7"/>
  <c r="D3680" i="7"/>
  <c r="D2690" i="7"/>
  <c r="D820" i="7"/>
  <c r="D429" i="7"/>
  <c r="D3513" i="7"/>
  <c r="D3328" i="7"/>
  <c r="D2137" i="7"/>
  <c r="D377" i="7"/>
  <c r="D119" i="7"/>
  <c r="D326" i="7"/>
  <c r="D68" i="7"/>
  <c r="D1467" i="7"/>
  <c r="D217" i="7"/>
  <c r="D3471" i="7"/>
  <c r="D2275" i="7"/>
  <c r="D3176" i="7"/>
  <c r="D2686" i="7"/>
  <c r="D1970" i="7"/>
  <c r="D1651" i="7"/>
  <c r="D73" i="7"/>
  <c r="D3359" i="7"/>
  <c r="D3715" i="7"/>
  <c r="D2365" i="7"/>
  <c r="D2831" i="7"/>
  <c r="D2101" i="7"/>
  <c r="D3779" i="7"/>
  <c r="D1185" i="7"/>
  <c r="D465" i="7"/>
  <c r="D3556" i="7"/>
  <c r="D2195" i="7"/>
  <c r="D736" i="7"/>
  <c r="D116" i="7"/>
  <c r="D2370" i="7"/>
  <c r="D1681" i="7"/>
  <c r="D1222" i="7"/>
  <c r="D2992" i="7"/>
  <c r="D2192" i="7"/>
  <c r="D2946" i="7"/>
  <c r="D3824" i="7"/>
  <c r="D3961" i="7"/>
  <c r="D2654" i="7"/>
  <c r="D1174" i="7"/>
  <c r="D1247" i="7"/>
  <c r="D4004" i="7"/>
  <c r="D1759" i="7"/>
  <c r="D199" i="7"/>
  <c r="D1963" i="7"/>
  <c r="D767" i="7"/>
  <c r="D732" i="7"/>
  <c r="D2715" i="7"/>
  <c r="D2385" i="7"/>
  <c r="D1590" i="7"/>
  <c r="D710" i="7"/>
  <c r="D2602" i="7"/>
  <c r="D198" i="7"/>
  <c r="D156" i="7"/>
  <c r="D2820" i="7"/>
  <c r="D4145" i="7"/>
  <c r="D1883" i="7"/>
  <c r="D2301" i="7"/>
  <c r="D3670" i="7"/>
  <c r="D3178" i="7"/>
  <c r="D3352" i="7"/>
  <c r="D285" i="7"/>
  <c r="D1118" i="7"/>
  <c r="D3965" i="7"/>
  <c r="D3234" i="7"/>
  <c r="D2166" i="7"/>
  <c r="D3547" i="7"/>
  <c r="D2411" i="7"/>
  <c r="D402" i="7"/>
  <c r="D3701" i="7"/>
  <c r="D2472" i="7"/>
  <c r="D727" i="7"/>
  <c r="D4122" i="7"/>
  <c r="D56" i="7"/>
  <c r="D3278" i="7"/>
  <c r="D2507" i="7"/>
  <c r="D350" i="7"/>
  <c r="F948" i="7"/>
  <c r="D2774" i="7"/>
  <c r="D3441" i="7"/>
  <c r="D1472" i="7"/>
  <c r="D1334" i="7"/>
  <c r="D1462" i="7"/>
  <c r="D3120" i="7"/>
  <c r="D623" i="7"/>
  <c r="D2773" i="7"/>
  <c r="D753" i="7"/>
  <c r="D3720" i="7"/>
  <c r="D1130" i="7"/>
  <c r="D2808" i="7"/>
  <c r="D3401" i="7"/>
  <c r="D3676" i="7"/>
  <c r="D708" i="7"/>
  <c r="D2336" i="7"/>
  <c r="D562" i="7"/>
  <c r="D1827" i="7"/>
  <c r="D3563" i="7"/>
  <c r="D3476" i="7"/>
  <c r="D3448" i="7"/>
  <c r="D3239" i="7"/>
  <c r="D1873" i="7"/>
  <c r="D1237" i="7"/>
  <c r="D4177" i="7"/>
  <c r="D2933" i="7"/>
  <c r="D2082" i="7"/>
  <c r="D1766" i="7"/>
  <c r="F3198" i="7"/>
  <c r="D1794" i="7"/>
  <c r="D1720" i="7"/>
  <c r="D452" i="7"/>
  <c r="D2211" i="7"/>
  <c r="D114" i="7"/>
  <c r="D2557" i="7"/>
  <c r="F695" i="7"/>
  <c r="D3912" i="7"/>
  <c r="D1830" i="7"/>
  <c r="F3149" i="7"/>
  <c r="F3750" i="7"/>
  <c r="F1674" i="7"/>
  <c r="D1428" i="7"/>
  <c r="D2732" i="7"/>
  <c r="D2021" i="7"/>
  <c r="D3343" i="7"/>
  <c r="D1736" i="7"/>
  <c r="D1034" i="7"/>
  <c r="D2943" i="7"/>
  <c r="D574" i="7"/>
  <c r="D25" i="7"/>
  <c r="D1065" i="7"/>
  <c r="D1322" i="7"/>
  <c r="F770" i="7"/>
  <c r="D963" i="7"/>
  <c r="D2594" i="7"/>
  <c r="D280" i="7"/>
  <c r="F1700" i="7"/>
  <c r="D2344" i="7"/>
  <c r="D1063" i="7"/>
  <c r="F2841" i="7"/>
  <c r="F2099" i="7"/>
  <c r="D3945" i="7"/>
  <c r="D3636" i="7"/>
  <c r="D1816" i="7"/>
  <c r="D2387" i="7"/>
  <c r="D971" i="7"/>
  <c r="D885" i="7"/>
  <c r="D703" i="7"/>
  <c r="D1602" i="7"/>
  <c r="D3357" i="7"/>
  <c r="D11" i="7"/>
  <c r="D1417" i="7"/>
  <c r="D1123" i="7"/>
  <c r="D3090" i="7"/>
  <c r="D3575" i="7"/>
  <c r="D305" i="7"/>
  <c r="D3148" i="7"/>
  <c r="D2196" i="7"/>
  <c r="D1440" i="7"/>
  <c r="D3657" i="7"/>
  <c r="D84" i="7"/>
  <c r="F3776" i="7"/>
  <c r="D4120" i="7"/>
  <c r="F2922" i="7"/>
  <c r="F3873" i="7"/>
  <c r="D3417" i="7"/>
  <c r="D1138" i="7"/>
  <c r="D977" i="7"/>
  <c r="D3749" i="7"/>
  <c r="D1282" i="7"/>
  <c r="D463" i="7"/>
  <c r="D1090" i="7"/>
  <c r="D2208" i="7"/>
  <c r="D1846" i="7"/>
  <c r="D3206" i="7"/>
  <c r="D2525" i="7"/>
  <c r="D476" i="7"/>
  <c r="D3525" i="7"/>
  <c r="D57" i="7"/>
  <c r="D1202" i="7"/>
  <c r="D2536" i="7"/>
  <c r="D2432" i="7"/>
  <c r="D1899" i="7"/>
  <c r="D1505" i="7"/>
  <c r="D1253" i="7"/>
  <c r="D718" i="7"/>
  <c r="D1536" i="7"/>
  <c r="D3761" i="7"/>
  <c r="D1840" i="7"/>
  <c r="D3700" i="7"/>
  <c r="D3727" i="7"/>
  <c r="D1655" i="7"/>
  <c r="D1595" i="7"/>
  <c r="D2832" i="7"/>
  <c r="D2457" i="7"/>
  <c r="D3605" i="7"/>
  <c r="D2014" i="7"/>
  <c r="D976" i="7"/>
  <c r="D2967" i="7"/>
  <c r="D3108" i="7"/>
  <c r="D3427" i="7"/>
  <c r="D3022" i="7"/>
  <c r="D2937" i="7"/>
  <c r="D3171" i="7"/>
  <c r="D2621" i="7"/>
  <c r="D3065" i="7"/>
  <c r="D1897" i="7"/>
  <c r="D3456" i="7"/>
  <c r="D241" i="7"/>
  <c r="D1001" i="7"/>
  <c r="F3134" i="7"/>
  <c r="F1316" i="7"/>
  <c r="D3498" i="7"/>
  <c r="F598" i="7"/>
  <c r="D946" i="7"/>
  <c r="D572" i="7"/>
  <c r="D954" i="7"/>
  <c r="D1154" i="7"/>
  <c r="D3057" i="7"/>
  <c r="D2589" i="7"/>
  <c r="D3411" i="7"/>
  <c r="D546" i="7"/>
  <c r="D2647" i="7"/>
  <c r="D3778" i="7"/>
  <c r="D1567" i="7"/>
  <c r="D2469" i="7"/>
  <c r="D3533" i="7"/>
  <c r="D2662" i="7"/>
  <c r="D283" i="7"/>
  <c r="D2084" i="7"/>
  <c r="D512" i="7"/>
  <c r="D2420" i="7"/>
  <c r="D2719" i="7"/>
  <c r="D3705" i="7"/>
  <c r="D356" i="7"/>
  <c r="D480" i="7"/>
  <c r="D1448" i="7"/>
  <c r="D2038" i="7"/>
  <c r="D3572" i="7"/>
  <c r="D1061" i="7"/>
  <c r="D196" i="7"/>
  <c r="D558" i="7"/>
  <c r="D1539" i="7"/>
  <c r="F3860" i="7"/>
  <c r="D3981" i="7"/>
  <c r="D535" i="7"/>
  <c r="D860" i="7"/>
  <c r="F1507" i="7"/>
  <c r="D1083" i="7"/>
  <c r="F2523" i="7"/>
  <c r="D2970" i="7"/>
  <c r="D3298" i="7"/>
  <c r="D2274" i="7"/>
  <c r="D3326" i="7"/>
  <c r="D3484" i="7"/>
  <c r="D1215" i="7"/>
  <c r="D1175" i="7"/>
  <c r="D3021" i="7"/>
  <c r="D598" i="7"/>
  <c r="D3237" i="7"/>
  <c r="D1693" i="7"/>
  <c r="D3231" i="7"/>
  <c r="D431" i="7"/>
  <c r="D3585" i="7"/>
  <c r="D3913" i="7"/>
  <c r="D3996" i="7"/>
  <c r="D3747" i="7"/>
  <c r="D180" i="7"/>
  <c r="D2204" i="7"/>
  <c r="D1172" i="7"/>
  <c r="D3687" i="7"/>
  <c r="D1181" i="7"/>
  <c r="D1556" i="7"/>
  <c r="F3213" i="7"/>
  <c r="D1307" i="7"/>
  <c r="D1410" i="7"/>
  <c r="D3799" i="7"/>
  <c r="D438" i="7"/>
  <c r="F2715" i="7"/>
  <c r="D2473" i="7"/>
  <c r="D123" i="7"/>
  <c r="D2127" i="7"/>
  <c r="D2643" i="7"/>
  <c r="D1280" i="7"/>
  <c r="D1917" i="7"/>
  <c r="D4059" i="7"/>
  <c r="D1060" i="7"/>
  <c r="D1864" i="7"/>
  <c r="D3938" i="7"/>
  <c r="D1134" i="7"/>
  <c r="D2097" i="7"/>
  <c r="D3341" i="7"/>
  <c r="D3052" i="7"/>
  <c r="D3099" i="7"/>
  <c r="D2174" i="7"/>
  <c r="D3660" i="7"/>
  <c r="D1546" i="7"/>
  <c r="D1847" i="7"/>
  <c r="D1950" i="7"/>
  <c r="D2413" i="7"/>
  <c r="D599" i="7"/>
  <c r="D2783" i="7"/>
  <c r="D223" i="7"/>
  <c r="D3722" i="7"/>
  <c r="D4150" i="7"/>
  <c r="D2379" i="7"/>
  <c r="D2060" i="7"/>
  <c r="D1517" i="7"/>
  <c r="D13" i="7"/>
  <c r="D3168" i="7"/>
  <c r="D4144" i="7"/>
  <c r="D1445" i="7"/>
  <c r="D3382" i="7"/>
  <c r="D144" i="7"/>
  <c r="D673" i="7"/>
  <c r="D567" i="7"/>
  <c r="D270" i="7"/>
  <c r="D2500" i="7"/>
  <c r="D3876" i="7"/>
  <c r="D1882" i="7"/>
  <c r="D2637" i="7"/>
  <c r="D1690" i="7"/>
  <c r="D1479" i="7"/>
  <c r="D54" i="7"/>
  <c r="D3885" i="7"/>
  <c r="F358" i="7"/>
  <c r="D1551" i="7"/>
  <c r="D4153" i="7"/>
  <c r="D259" i="7"/>
  <c r="D3182" i="7"/>
  <c r="D1596" i="7"/>
  <c r="D3743" i="7"/>
  <c r="D2924" i="7"/>
  <c r="D1922" i="7"/>
  <c r="D242" i="7"/>
  <c r="D1434" i="7"/>
  <c r="D30" i="7"/>
  <c r="D2939" i="7"/>
  <c r="D2927" i="7"/>
  <c r="D1240" i="7"/>
  <c r="D1569" i="7"/>
  <c r="D2991" i="7"/>
  <c r="D3930" i="7"/>
  <c r="D695" i="7"/>
  <c r="D1139" i="7"/>
  <c r="F2336" i="7"/>
  <c r="F653" i="7"/>
  <c r="D790" i="7"/>
  <c r="D2194" i="7"/>
  <c r="D3220" i="7"/>
  <c r="D1394" i="7"/>
  <c r="D1179" i="7"/>
  <c r="D2528" i="7"/>
  <c r="D3053" i="7"/>
  <c r="D1694" i="7"/>
  <c r="D3754" i="7"/>
  <c r="D4139" i="7"/>
  <c r="D1163" i="7"/>
  <c r="F3406" i="7"/>
  <c r="D4154" i="7"/>
  <c r="D3888" i="7"/>
  <c r="D200" i="7"/>
  <c r="D2241" i="7"/>
  <c r="D561" i="7"/>
  <c r="D1213" i="7"/>
  <c r="D2695" i="7"/>
  <c r="D1281" i="7"/>
  <c r="D1907" i="7"/>
  <c r="D382" i="7"/>
  <c r="F1715" i="7"/>
  <c r="D3276" i="7"/>
  <c r="D60" i="7"/>
  <c r="F3097" i="7"/>
  <c r="D1670" i="7"/>
  <c r="D2987" i="7"/>
  <c r="D4148" i="7"/>
  <c r="D1494" i="7"/>
  <c r="F368" i="7"/>
  <c r="D3949" i="7"/>
  <c r="D2169" i="7"/>
  <c r="D3519" i="7"/>
  <c r="D960" i="7"/>
  <c r="D3482" i="7"/>
  <c r="D2880" i="7"/>
  <c r="D3327" i="7"/>
  <c r="D659" i="7"/>
  <c r="D1673" i="7"/>
  <c r="D1946" i="7"/>
  <c r="D1876" i="7"/>
  <c r="D1858" i="7"/>
  <c r="D3773" i="7"/>
  <c r="D3952" i="7"/>
  <c r="D1930" i="7"/>
  <c r="D3788" i="7"/>
  <c r="D2470" i="7"/>
  <c r="D3647" i="7"/>
  <c r="D2405" i="7"/>
  <c r="D822" i="7"/>
  <c r="D2624" i="7"/>
  <c r="D1096" i="7"/>
  <c r="D2853" i="7"/>
  <c r="D1287" i="7"/>
  <c r="D3823" i="7"/>
  <c r="D1777" i="7"/>
  <c r="D3264" i="7"/>
  <c r="D3096" i="7"/>
  <c r="F1488" i="7"/>
  <c r="F3548" i="7"/>
  <c r="D2767" i="7"/>
  <c r="D2133" i="7"/>
  <c r="D3175" i="7"/>
  <c r="D1947" i="7"/>
  <c r="D1141" i="7"/>
  <c r="D1483" i="7"/>
  <c r="D39" i="7"/>
  <c r="D1918" i="7"/>
  <c r="D1210" i="7"/>
  <c r="D3915" i="7"/>
  <c r="D1662" i="7"/>
  <c r="D3964" i="7"/>
  <c r="D3265" i="7"/>
  <c r="D4168" i="7"/>
  <c r="D3301" i="7"/>
  <c r="D231" i="7"/>
  <c r="D12" i="7"/>
  <c r="D4102" i="7"/>
  <c r="D4075" i="7"/>
  <c r="D1385" i="7"/>
  <c r="D482" i="7"/>
  <c r="D1030" i="7"/>
  <c r="D1854" i="7"/>
  <c r="D3070" i="7"/>
  <c r="D211" i="7"/>
  <c r="D4087" i="7"/>
  <c r="D2775" i="7"/>
  <c r="D923" i="7"/>
  <c r="D2254" i="7"/>
  <c r="D460" i="7"/>
  <c r="F3613" i="7"/>
  <c r="D3772" i="7"/>
  <c r="D2891" i="7"/>
  <c r="D589" i="7"/>
  <c r="D590" i="7"/>
  <c r="D625" i="7"/>
  <c r="D1520" i="7"/>
  <c r="D3087" i="7"/>
  <c r="D33" i="7"/>
  <c r="D2167" i="7"/>
  <c r="D2511" i="7"/>
  <c r="D809" i="7"/>
  <c r="D621" i="7"/>
  <c r="D3675" i="7"/>
  <c r="D944" i="7"/>
  <c r="F2929" i="7"/>
  <c r="D731" i="7"/>
  <c r="D1398" i="7"/>
  <c r="D981" i="7"/>
  <c r="D3552" i="7"/>
  <c r="D1793" i="7"/>
  <c r="D3624" i="7"/>
  <c r="D2704" i="7"/>
  <c r="F3687" i="7"/>
  <c r="D3283" i="7"/>
  <c r="F927" i="7"/>
  <c r="F3214" i="7"/>
  <c r="D459" i="7"/>
  <c r="D3883" i="7"/>
  <c r="D4025" i="7"/>
  <c r="D3151" i="7"/>
  <c r="D2671" i="7"/>
  <c r="D3667" i="7"/>
  <c r="D1129" i="7"/>
  <c r="D3998" i="7"/>
  <c r="D1767" i="7"/>
  <c r="D4113" i="7"/>
  <c r="D1456" i="7"/>
  <c r="D2973" i="7"/>
  <c r="D2508" i="7"/>
  <c r="D3385" i="7"/>
  <c r="D608" i="7"/>
  <c r="D2475" i="7"/>
  <c r="D1973" i="7"/>
  <c r="D1039" i="7"/>
  <c r="D267" i="7"/>
  <c r="D353" i="7"/>
  <c r="D3714" i="7"/>
  <c r="F3035" i="7"/>
  <c r="D1243" i="7"/>
  <c r="D3049" i="7"/>
  <c r="D61" i="7"/>
  <c r="D3659" i="7"/>
  <c r="D1149" i="7"/>
  <c r="D624" i="7"/>
  <c r="D591" i="7"/>
  <c r="D2966" i="7"/>
  <c r="D1958" i="7"/>
  <c r="D3197" i="7"/>
  <c r="D604" i="7"/>
  <c r="D1012" i="7"/>
  <c r="D1808" i="7"/>
  <c r="D2180" i="7"/>
  <c r="D526" i="7"/>
  <c r="D127" i="7"/>
  <c r="D3267" i="7"/>
  <c r="D762" i="7"/>
  <c r="D569" i="7"/>
  <c r="D3923" i="7"/>
  <c r="D534" i="7"/>
  <c r="D3119" i="7"/>
  <c r="D2083" i="7"/>
  <c r="D2446" i="7"/>
  <c r="D4066" i="7"/>
  <c r="D3051" i="7"/>
  <c r="D2963" i="7"/>
  <c r="D2326" i="7"/>
  <c r="D2571" i="7"/>
  <c r="D2310" i="7"/>
  <c r="D3962" i="7"/>
  <c r="D1535" i="7"/>
  <c r="D4065" i="7"/>
  <c r="D1272" i="7"/>
  <c r="D1362" i="7"/>
  <c r="D3537" i="7"/>
  <c r="D78" i="7"/>
  <c r="D1975" i="7"/>
  <c r="D2247" i="7"/>
  <c r="D2893" i="7"/>
  <c r="D1677" i="7"/>
  <c r="D1943" i="7"/>
  <c r="D2189" i="7"/>
  <c r="D1814" i="7"/>
  <c r="D3601" i="7"/>
  <c r="D74" i="7"/>
  <c r="D2391" i="7"/>
  <c r="D2185" i="7"/>
  <c r="D3640" i="7"/>
  <c r="D3164" i="7"/>
  <c r="D1171" i="7"/>
  <c r="F1467" i="7"/>
  <c r="D3626" i="7"/>
  <c r="D951" i="7"/>
  <c r="D2576" i="7"/>
  <c r="D2402" i="7"/>
  <c r="D1503" i="7"/>
  <c r="D1959" i="7"/>
  <c r="D1831" i="7"/>
  <c r="D3238" i="7"/>
  <c r="F3103" i="7"/>
  <c r="D2397" i="7"/>
  <c r="D3190" i="7"/>
  <c r="D1274" i="7"/>
  <c r="D728" i="7"/>
  <c r="D823" i="7"/>
  <c r="D4027" i="7"/>
  <c r="D331" i="7"/>
  <c r="D2630" i="7"/>
  <c r="D694" i="7"/>
  <c r="D3731" i="7"/>
  <c r="D983" i="7"/>
  <c r="D1495" i="7"/>
  <c r="D1859" i="7"/>
  <c r="D785" i="7"/>
  <c r="D3489" i="7"/>
  <c r="D786" i="7"/>
  <c r="D1643" i="7"/>
  <c r="D1571" i="7"/>
  <c r="D1716" i="7"/>
  <c r="D376" i="7"/>
  <c r="D3957" i="7"/>
  <c r="D3063" i="7"/>
  <c r="D2488" i="7"/>
  <c r="D511" i="7"/>
  <c r="D2155" i="7"/>
  <c r="D992" i="7"/>
  <c r="D3113" i="7"/>
  <c r="D2790" i="7"/>
  <c r="D183" i="7"/>
  <c r="D2651" i="7"/>
  <c r="F3168" i="7"/>
  <c r="D2419" i="7"/>
  <c r="D2697" i="7"/>
  <c r="D3834" i="7"/>
  <c r="D298" i="7"/>
  <c r="D828" i="7"/>
  <c r="D3838" i="7"/>
  <c r="D175" i="7"/>
  <c r="D2034" i="7"/>
  <c r="D1687" i="7"/>
  <c r="D143" i="7"/>
  <c r="D1079" i="7"/>
  <c r="D3224" i="7"/>
  <c r="D4178" i="7"/>
  <c r="D220" i="7"/>
  <c r="D1987" i="7"/>
  <c r="D3212" i="7"/>
  <c r="D85" i="7"/>
  <c r="D1945" i="7"/>
  <c r="D3968" i="7"/>
  <c r="D1684" i="7"/>
  <c r="D2392" i="7"/>
  <c r="D1051" i="7"/>
  <c r="D3386" i="7"/>
  <c r="D987" i="7"/>
  <c r="D358" i="7"/>
  <c r="D2543" i="7"/>
  <c r="D4142" i="7"/>
  <c r="D1533" i="7"/>
  <c r="D4048" i="7"/>
  <c r="D2759" i="7"/>
  <c r="D1038" i="7"/>
  <c r="D554" i="7"/>
  <c r="D847" i="7"/>
  <c r="D2240" i="7"/>
  <c r="D711" i="7"/>
  <c r="D2264" i="7"/>
  <c r="D2459" i="7"/>
  <c r="D643" i="7"/>
  <c r="D3323" i="7"/>
  <c r="D514" i="7"/>
  <c r="D691" i="7"/>
  <c r="D1845" i="7"/>
  <c r="D3159" i="7"/>
  <c r="F4041" i="7"/>
  <c r="D2577" i="7"/>
  <c r="D1514" i="7"/>
  <c r="D1363" i="7"/>
  <c r="D937" i="7"/>
  <c r="D2145" i="7"/>
  <c r="D4083" i="7"/>
  <c r="D4085" i="7"/>
  <c r="D1460" i="7"/>
  <c r="D1226" i="7"/>
  <c r="D2361" i="7"/>
  <c r="D2905" i="7"/>
  <c r="D2449" i="7"/>
  <c r="D207" i="7"/>
  <c r="D4036" i="7"/>
  <c r="D2616" i="7"/>
  <c r="F1485" i="7"/>
  <c r="D1543" i="7"/>
  <c r="D596" i="7"/>
  <c r="D4109" i="7"/>
  <c r="D354" i="7"/>
  <c r="D2713" i="7"/>
  <c r="F1605" i="7"/>
  <c r="F2846" i="7"/>
  <c r="F2468" i="7"/>
  <c r="D2868" i="7"/>
  <c r="D4163" i="7"/>
  <c r="D3310" i="7"/>
  <c r="D3517" i="7"/>
  <c r="D1850" i="7"/>
  <c r="D3297" i="7"/>
  <c r="D652" i="7"/>
  <c r="D4112" i="7"/>
  <c r="D2223" i="7"/>
  <c r="D1927" i="7"/>
  <c r="D3544" i="7"/>
  <c r="F510" i="7"/>
  <c r="F1269" i="7"/>
  <c r="D550" i="7"/>
  <c r="F1259" i="7"/>
  <c r="D4127" i="7"/>
  <c r="D4136" i="7"/>
  <c r="D3429" i="7"/>
  <c r="D286" i="7"/>
  <c r="D2304" i="7"/>
  <c r="D466" i="7"/>
  <c r="D3658" i="7"/>
  <c r="D3816" i="7"/>
  <c r="F549" i="7"/>
  <c r="D1339" i="7"/>
  <c r="D2948" i="7"/>
  <c r="D2279" i="7"/>
  <c r="D2490" i="7"/>
  <c r="F3883" i="7"/>
  <c r="F1178" i="7"/>
  <c r="F4185" i="7"/>
  <c r="F1223" i="7"/>
  <c r="D3596" i="7"/>
  <c r="D3001" i="7"/>
  <c r="D3726" i="7"/>
  <c r="D136" i="7"/>
  <c r="D1508" i="7"/>
  <c r="D1155" i="7"/>
  <c r="D3635" i="7"/>
  <c r="D1934" i="7"/>
  <c r="D1910" i="7"/>
  <c r="F1895" i="7"/>
  <c r="D1941" i="7"/>
  <c r="D2455" i="7"/>
  <c r="F235" i="7"/>
  <c r="D1573" i="7"/>
  <c r="D1648" i="7"/>
  <c r="D1787" i="7"/>
  <c r="D2072" i="7"/>
  <c r="D103" i="7"/>
  <c r="D815" i="7"/>
  <c r="F2098" i="7"/>
  <c r="D1936" i="7"/>
  <c r="D202" i="7"/>
  <c r="D2552" i="7"/>
  <c r="D2515" i="7"/>
  <c r="D739" i="7"/>
  <c r="D1235" i="7"/>
  <c r="D1887" i="7"/>
  <c r="F534" i="7"/>
  <c r="F2973" i="7"/>
  <c r="D453" i="7"/>
  <c r="D592" i="7"/>
  <c r="D1197" i="7"/>
  <c r="D1957" i="7"/>
  <c r="D1438" i="7"/>
  <c r="D3102" i="7"/>
  <c r="D2619" i="7"/>
  <c r="D448" i="7"/>
  <c r="F2124" i="7"/>
  <c r="D3918" i="7"/>
  <c r="D700" i="7"/>
  <c r="D2099" i="7"/>
  <c r="D1825" i="7"/>
  <c r="D4131" i="7"/>
  <c r="D1708" i="7"/>
  <c r="D2422" i="7"/>
  <c r="D3971" i="7"/>
  <c r="D2519" i="7"/>
  <c r="D607" i="7"/>
  <c r="D3497" i="7"/>
  <c r="D3029" i="7"/>
  <c r="D2854" i="7"/>
  <c r="D329" i="7"/>
  <c r="F278" i="7"/>
  <c r="F457" i="7"/>
  <c r="D2125" i="7"/>
  <c r="D1775" i="7"/>
  <c r="D3565" i="7"/>
  <c r="D1649" i="7"/>
  <c r="D3294" i="7"/>
  <c r="D357" i="7"/>
  <c r="D316" i="7"/>
  <c r="D1868" i="7"/>
  <c r="D772" i="7"/>
  <c r="D4015" i="7"/>
  <c r="D1628" i="7"/>
  <c r="D2486" i="7"/>
  <c r="F3929" i="7"/>
  <c r="D2547" i="7"/>
  <c r="D1117" i="7"/>
  <c r="F4108" i="7"/>
  <c r="D913" i="7"/>
  <c r="D2352" i="7"/>
  <c r="D99" i="7"/>
  <c r="D675" i="7"/>
  <c r="D3892" i="7"/>
  <c r="D2339" i="7"/>
  <c r="D3891" i="7"/>
  <c r="D1723" i="7"/>
  <c r="D3558" i="7"/>
  <c r="F4081" i="7"/>
  <c r="D210" i="7"/>
  <c r="D810" i="7"/>
  <c r="D834" i="7"/>
  <c r="D3205" i="7"/>
  <c r="D92" i="7"/>
  <c r="D3257" i="7"/>
  <c r="D2723" i="7"/>
  <c r="D530" i="7"/>
  <c r="D1669" i="7"/>
  <c r="D832" i="7"/>
  <c r="D1824" i="7"/>
  <c r="D929" i="7"/>
  <c r="D3376" i="7"/>
  <c r="D2857" i="7"/>
  <c r="D1493" i="7"/>
  <c r="D1059" i="7"/>
  <c r="D473" i="7"/>
  <c r="D2700" i="7"/>
  <c r="D3324" i="7"/>
  <c r="D2479" i="7"/>
  <c r="D845" i="7"/>
  <c r="D2574" i="7"/>
  <c r="D1228" i="7"/>
  <c r="D3628" i="7"/>
  <c r="F3513" i="7"/>
  <c r="D2693" i="7"/>
  <c r="D246" i="7"/>
  <c r="D3059" i="7"/>
  <c r="D4035" i="7"/>
  <c r="D491" i="7"/>
  <c r="D3908" i="7"/>
  <c r="D2228" i="7"/>
  <c r="D2986" i="7"/>
  <c r="D2687" i="7"/>
  <c r="D906" i="7"/>
  <c r="D3218" i="7"/>
  <c r="D2252" i="7"/>
  <c r="D2067" i="7"/>
  <c r="D1568" i="7"/>
  <c r="D4185" i="7"/>
  <c r="D3106" i="7"/>
  <c r="D552" i="7"/>
  <c r="D1422" i="7"/>
  <c r="D2541" i="7"/>
  <c r="D836" i="7"/>
  <c r="D312" i="7"/>
  <c r="D411" i="7"/>
  <c r="D754" i="7"/>
  <c r="D2000" i="7"/>
  <c r="D2758" i="7"/>
  <c r="D2581" i="7"/>
  <c r="D1657" i="7"/>
  <c r="D3819" i="7"/>
  <c r="D399" i="7"/>
  <c r="D62" i="7"/>
  <c r="D1292" i="7"/>
  <c r="D3245" i="7"/>
  <c r="D524" i="7"/>
  <c r="D1382" i="7"/>
  <c r="D1489" i="7"/>
  <c r="D955" i="7"/>
  <c r="D191" i="7"/>
  <c r="D1724" i="7"/>
  <c r="D2416" i="7"/>
  <c r="F2367" i="7"/>
  <c r="D1219" i="7"/>
  <c r="D4044" i="7"/>
  <c r="D120" i="7"/>
  <c r="D472" i="7"/>
  <c r="D1102" i="7"/>
  <c r="D3906" i="7"/>
  <c r="D1035" i="7"/>
  <c r="D701" i="7"/>
  <c r="D437" i="7"/>
  <c r="D1403" i="7"/>
  <c r="D3116" i="7"/>
  <c r="D2481" i="7"/>
  <c r="D897" i="7"/>
  <c r="D2906" i="7"/>
  <c r="D2272" i="7"/>
  <c r="D1772" i="7"/>
  <c r="D638" i="7"/>
  <c r="D2246" i="7"/>
  <c r="D178" i="7"/>
  <c r="D2171" i="7"/>
  <c r="D4173" i="7"/>
  <c r="D687" i="7"/>
  <c r="D4003" i="7"/>
  <c r="D948" i="7"/>
  <c r="D1632" i="7"/>
  <c r="D3222" i="7"/>
  <c r="D163" i="7"/>
  <c r="D1032" i="7"/>
  <c r="D4117" i="7"/>
  <c r="D1404" i="7"/>
  <c r="D2834" i="7"/>
  <c r="D540" i="7"/>
  <c r="D3354" i="7"/>
  <c r="D1254" i="7"/>
  <c r="D1042" i="7"/>
  <c r="D181" i="7"/>
  <c r="D1388" i="7"/>
  <c r="D4092" i="7"/>
  <c r="D1611" i="7"/>
  <c r="D3578" i="7"/>
  <c r="D3415" i="7"/>
  <c r="D520" i="7"/>
  <c r="D2620" i="7"/>
  <c r="D3189" i="7"/>
  <c r="D2818" i="7"/>
  <c r="F1573" i="7"/>
  <c r="D3833" i="7"/>
  <c r="D201" i="7"/>
  <c r="D467" i="7"/>
  <c r="D800" i="7"/>
  <c r="D1347" i="7"/>
  <c r="D4011" i="7"/>
  <c r="D338" i="7"/>
  <c r="F2572" i="7"/>
  <c r="D940" i="7"/>
  <c r="D2900" i="7"/>
  <c r="D683" i="7"/>
  <c r="D2096" i="7"/>
  <c r="D308" i="7"/>
  <c r="D2659" i="7"/>
  <c r="D529" i="7"/>
  <c r="D4166" i="7"/>
  <c r="F821" i="7"/>
  <c r="D1310" i="7"/>
  <c r="D46" i="7"/>
  <c r="D3100" i="7"/>
  <c r="D2860" i="7"/>
  <c r="F1279" i="7"/>
  <c r="D2912" i="7"/>
  <c r="D2496" i="7"/>
  <c r="D2815" i="7"/>
  <c r="D3881" i="7"/>
  <c r="D1320" i="7"/>
  <c r="D3166" i="7"/>
  <c r="D462" i="7"/>
  <c r="D3124" i="7"/>
  <c r="D4023" i="7"/>
  <c r="D3185" i="7"/>
  <c r="D1413" i="7"/>
  <c r="D3475" i="7"/>
  <c r="D3540" i="7"/>
  <c r="D904" i="7"/>
  <c r="D2010" i="7"/>
  <c r="D2999" i="7"/>
  <c r="D2803" i="7"/>
  <c r="D1466" i="7"/>
  <c r="D3495" i="7"/>
  <c r="D746" i="7"/>
  <c r="D582" i="7"/>
  <c r="D1184" i="7"/>
  <c r="D3697" i="7"/>
  <c r="D2960" i="7"/>
  <c r="D699" i="7"/>
  <c r="D1952" i="7"/>
  <c r="D2506" i="7"/>
  <c r="D714" i="7"/>
  <c r="D152" i="7"/>
  <c r="D1603" i="7"/>
  <c r="D477" i="7"/>
  <c r="D2716" i="7"/>
  <c r="D2959" i="7"/>
  <c r="D3443" i="7"/>
  <c r="D2962" i="7"/>
  <c r="F3770" i="7"/>
  <c r="D3745" i="7"/>
  <c r="D1710" i="7"/>
  <c r="D3450" i="7"/>
  <c r="D3192" i="7"/>
  <c r="D2503" i="7"/>
  <c r="D1867" i="7"/>
  <c r="D2608" i="7"/>
  <c r="D3387" i="7"/>
  <c r="D3083" i="7"/>
  <c r="D1888" i="7"/>
  <c r="D2471" i="7"/>
  <c r="D2056" i="7"/>
  <c r="D2639" i="7"/>
  <c r="D2400" i="7"/>
  <c r="D1482" i="7"/>
  <c r="D1984" i="7"/>
  <c r="D1142" i="7"/>
  <c r="D551" i="7"/>
  <c r="D2631" i="7"/>
  <c r="D3732" i="7"/>
  <c r="D1584" i="7"/>
  <c r="D2823" i="7"/>
  <c r="D3463" i="7"/>
  <c r="D3655" i="7"/>
  <c r="D3363" i="7"/>
  <c r="D379" i="7"/>
  <c r="D2830" i="7"/>
  <c r="D3121" i="7"/>
  <c r="D1463" i="7"/>
  <c r="D1182" i="7"/>
  <c r="D1512" i="7"/>
  <c r="D560" i="7"/>
  <c r="D1128" i="7"/>
  <c r="D2406" i="7"/>
  <c r="D1664" i="7"/>
  <c r="D3508" i="7"/>
  <c r="D439" i="7"/>
  <c r="D1110" i="7"/>
  <c r="D1653" i="7"/>
  <c r="D2951" i="7"/>
  <c r="D1781" i="7"/>
  <c r="D1045" i="7"/>
  <c r="D1993" i="7"/>
  <c r="D1286" i="7"/>
  <c r="F2558" i="7"/>
  <c r="F544" i="7"/>
  <c r="D3896" i="7"/>
  <c r="D14" i="7"/>
  <c r="D3019" i="7"/>
  <c r="D3678" i="7"/>
  <c r="D3440" i="7"/>
  <c r="D3355" i="7"/>
  <c r="D1624" i="7"/>
  <c r="D4114" i="7"/>
  <c r="D3641" i="7"/>
  <c r="F3436" i="7"/>
  <c r="F2793" i="7"/>
  <c r="F732" i="7"/>
  <c r="D1812" i="7"/>
  <c r="D1574" i="7"/>
  <c r="D104" i="7"/>
  <c r="D964" i="7"/>
  <c r="D1770" i="7"/>
  <c r="F1805" i="7"/>
  <c r="D2899" i="7"/>
  <c r="D1405" i="7"/>
  <c r="D3383" i="7"/>
  <c r="D47" i="7"/>
  <c r="D2740" i="7"/>
  <c r="F69" i="7"/>
  <c r="D4074" i="7"/>
  <c r="F337" i="7"/>
  <c r="D1288" i="7"/>
  <c r="D1200" i="7"/>
  <c r="D159" i="7"/>
  <c r="D1143" i="7"/>
  <c r="D2119" i="7"/>
  <c r="D351" i="7"/>
  <c r="D2338" i="7"/>
  <c r="D2114" i="7"/>
  <c r="D3907" i="7"/>
  <c r="D3521" i="7"/>
  <c r="D2821" i="7"/>
  <c r="D147" i="7"/>
  <c r="D67" i="7"/>
  <c r="D1616" i="7"/>
  <c r="D1754" i="7"/>
  <c r="D3043" i="7"/>
  <c r="D1663" i="7"/>
  <c r="D134" i="7"/>
  <c r="D4157" i="7"/>
  <c r="D261" i="7"/>
  <c r="D757" i="7"/>
  <c r="D2760" i="7"/>
  <c r="D1290" i="7"/>
  <c r="D1011" i="7"/>
  <c r="D783" i="7"/>
  <c r="D3651" i="7"/>
  <c r="D272" i="7"/>
  <c r="D222" i="7"/>
  <c r="D1325" i="7"/>
  <c r="D1449" i="7"/>
  <c r="D449" i="7"/>
  <c r="D2665" i="7"/>
  <c r="D4110" i="7"/>
  <c r="D2329" i="7"/>
  <c r="D2058" i="7"/>
  <c r="D3288" i="7"/>
  <c r="D1688" i="7"/>
  <c r="D1949" i="7"/>
  <c r="D1587" i="7"/>
  <c r="D1797" i="7"/>
  <c r="D2923" i="7"/>
  <c r="D3314" i="7"/>
  <c r="D3677" i="7"/>
  <c r="D636" i="7"/>
  <c r="D369" i="7"/>
  <c r="D959" i="7"/>
  <c r="D2653" i="7"/>
  <c r="D172" i="7"/>
  <c r="D2745" i="7"/>
  <c r="D1099" i="7"/>
  <c r="D3875" i="7"/>
  <c r="D4176" i="7"/>
  <c r="D1884" i="7"/>
  <c r="D3992" i="7"/>
  <c r="D4019" i="7"/>
  <c r="D3134" i="7"/>
  <c r="D304" i="7"/>
  <c r="D1156" i="7"/>
  <c r="D3504" i="7"/>
  <c r="D1439" i="7"/>
  <c r="D1049" i="7"/>
  <c r="D2579" i="7"/>
  <c r="D344" i="7"/>
  <c r="D1679" i="7"/>
  <c r="D1645" i="7"/>
  <c r="D3082" i="7"/>
  <c r="D310" i="7"/>
  <c r="D1077" i="7"/>
  <c r="D2388" i="7"/>
  <c r="D139" i="7"/>
  <c r="D4038" i="7"/>
  <c r="D3568" i="7"/>
  <c r="D1737" i="7"/>
  <c r="D1076" i="7"/>
  <c r="D2390" i="7"/>
  <c r="D1216" i="7"/>
  <c r="D1712" i="7"/>
  <c r="D2467" i="7"/>
  <c r="D649" i="7"/>
  <c r="D3940" i="7"/>
  <c r="D2251" i="7"/>
  <c r="D1785" i="7"/>
  <c r="D2474" i="7"/>
  <c r="D3272" i="7"/>
  <c r="D3350" i="7"/>
  <c r="D2936" i="7"/>
  <c r="D2811" i="7"/>
  <c r="D1278" i="7"/>
  <c r="D2672" i="7"/>
  <c r="D3410" i="7"/>
  <c r="D3372" i="7"/>
  <c r="D2108" i="7"/>
  <c r="D1318" i="7"/>
  <c r="D2384" i="7"/>
  <c r="F2219" i="7"/>
  <c r="D2229" i="7"/>
  <c r="D722" i="7"/>
  <c r="D2367" i="7"/>
  <c r="D96" i="7"/>
  <c r="D3931" i="7"/>
  <c r="D1765" i="7"/>
  <c r="D1402" i="7"/>
  <c r="D375" i="7"/>
  <c r="D3973" i="7"/>
  <c r="D2071" i="7"/>
  <c r="D3928" i="7"/>
  <c r="D2100" i="7"/>
  <c r="D2135" i="7"/>
  <c r="D936" i="7"/>
  <c r="D719" i="7"/>
  <c r="D3595" i="7"/>
  <c r="F2615" i="7"/>
  <c r="D122" i="7"/>
  <c r="D2268" i="7"/>
  <c r="D2650" i="7"/>
  <c r="D112" i="7"/>
  <c r="D1355" i="7"/>
  <c r="D3009" i="7"/>
  <c r="D3500" i="7"/>
  <c r="D4118" i="7"/>
  <c r="D3169" i="7"/>
  <c r="D2059" i="7"/>
  <c r="D1091" i="7"/>
  <c r="D1740" i="7"/>
  <c r="D2342" i="7"/>
  <c r="D867" i="7"/>
  <c r="D2025" i="7"/>
  <c r="D507" i="7"/>
  <c r="F3756" i="7"/>
  <c r="F467" i="7"/>
  <c r="F3389" i="7"/>
  <c r="F119" i="7"/>
  <c r="F2135" i="7"/>
  <c r="F3321" i="7"/>
  <c r="F246" i="7"/>
  <c r="F2155" i="7"/>
  <c r="F2137" i="7"/>
  <c r="F2581" i="7"/>
  <c r="F344" i="7"/>
  <c r="F1731" i="7"/>
  <c r="F849" i="7"/>
  <c r="F3855" i="7"/>
  <c r="F1001" i="7"/>
  <c r="F2292" i="7"/>
  <c r="F3529" i="7"/>
  <c r="F191" i="7"/>
  <c r="F2390" i="7"/>
  <c r="F1917" i="7"/>
  <c r="F2034" i="7"/>
  <c r="F3973" i="7"/>
  <c r="F2500" i="7"/>
  <c r="F3877" i="7"/>
  <c r="F2700" i="7"/>
  <c r="F245" i="7"/>
  <c r="F3365" i="7"/>
  <c r="F1949" i="7"/>
  <c r="F680" i="7"/>
  <c r="F4095" i="7"/>
  <c r="F3231" i="7"/>
  <c r="F2963" i="7"/>
  <c r="F470" i="7"/>
  <c r="F454" i="7"/>
  <c r="F2571" i="7"/>
  <c r="F3267" i="7"/>
  <c r="F3274" i="7"/>
  <c r="F3106" i="7"/>
  <c r="F2044" i="7"/>
  <c r="F1126" i="7"/>
  <c r="F3808" i="7"/>
  <c r="F116" i="7"/>
  <c r="F552" i="7"/>
  <c r="F3819" i="7"/>
  <c r="F2199" i="7"/>
  <c r="F3268" i="7"/>
  <c r="F3601" i="7"/>
  <c r="F3260" i="7"/>
  <c r="F3319" i="7"/>
  <c r="F256" i="7"/>
  <c r="F3626" i="7"/>
  <c r="F59" i="7"/>
  <c r="F2630" i="7"/>
  <c r="F1567" i="7"/>
  <c r="F285" i="7"/>
  <c r="F139" i="7"/>
  <c r="F1980" i="7"/>
  <c r="F2396" i="7"/>
  <c r="F4024" i="7"/>
  <c r="F511" i="7"/>
  <c r="F1883" i="7"/>
  <c r="F1343" i="7"/>
  <c r="F1970" i="7"/>
  <c r="F156" i="7"/>
  <c r="F3885" i="7"/>
  <c r="F3049" i="7"/>
  <c r="F4118" i="7"/>
  <c r="F3372" i="7"/>
  <c r="F2183" i="7"/>
  <c r="F3695" i="7"/>
  <c r="F2672" i="7"/>
  <c r="F210" i="7"/>
  <c r="F4068" i="7"/>
  <c r="F4156" i="7"/>
  <c r="F73" i="7"/>
  <c r="F3852" i="7"/>
  <c r="F3410" i="7"/>
  <c r="F2419" i="7"/>
  <c r="F2602" i="7"/>
  <c r="F2365" i="7"/>
  <c r="F3438" i="7"/>
  <c r="F1590" i="7"/>
  <c r="F1780" i="7"/>
  <c r="F889" i="7"/>
  <c r="F599" i="7"/>
  <c r="F3824" i="7"/>
  <c r="F3583" i="7"/>
  <c r="F1406" i="7"/>
  <c r="F1543" i="7"/>
  <c r="F4158" i="7"/>
  <c r="F3107" i="7"/>
  <c r="F2998" i="7"/>
  <c r="F2259" i="7"/>
  <c r="D1998" i="7"/>
  <c r="F578" i="7"/>
  <c r="D2296" i="7"/>
  <c r="F376" i="7"/>
  <c r="F1571" i="7"/>
  <c r="F3386" i="7"/>
  <c r="F3680" i="7"/>
  <c r="F3849" i="7"/>
  <c r="F2824" i="7"/>
  <c r="F1272" i="7"/>
  <c r="F2433" i="7"/>
  <c r="F785" i="7"/>
  <c r="F3489" i="7"/>
  <c r="F3799" i="7"/>
  <c r="F767" i="7"/>
  <c r="F3660" i="7"/>
  <c r="F543" i="7"/>
  <c r="F414" i="7"/>
  <c r="F3940" i="7"/>
  <c r="F3509" i="7"/>
  <c r="F2119" i="7"/>
  <c r="F1566" i="7"/>
  <c r="F3908" i="7"/>
  <c r="F2482" i="7"/>
  <c r="F1073" i="7"/>
  <c r="F1495" i="7"/>
  <c r="F3981" i="7"/>
  <c r="F410" i="7"/>
  <c r="F3032" i="7"/>
  <c r="F1405" i="7"/>
  <c r="F237" i="7"/>
  <c r="F3703" i="7"/>
  <c r="F2771" i="7"/>
  <c r="F1216" i="7"/>
  <c r="F2521" i="7"/>
  <c r="F1759" i="7"/>
  <c r="F3094" i="7"/>
  <c r="F1835" i="7"/>
  <c r="F3836" i="7"/>
  <c r="F2036" i="7"/>
  <c r="F3620" i="7"/>
  <c r="F22" i="7"/>
  <c r="F2384" i="7"/>
  <c r="F3445" i="7"/>
  <c r="F1134" i="7"/>
  <c r="F4067" i="7"/>
  <c r="F750" i="7"/>
  <c r="F115" i="7"/>
  <c r="F1864" i="7"/>
  <c r="F866" i="7"/>
  <c r="F3190" i="7"/>
  <c r="F3082" i="7"/>
  <c r="F16" i="7"/>
  <c r="F1215" i="7"/>
  <c r="F1716" i="7"/>
  <c r="F3051" i="7"/>
  <c r="F4137" i="7"/>
  <c r="D2256" i="7"/>
  <c r="F1060" i="7"/>
  <c r="F2586" i="7"/>
  <c r="D1905" i="7"/>
  <c r="F359" i="7"/>
  <c r="F3923" i="7"/>
  <c r="F1083" i="7"/>
  <c r="F1096" i="7"/>
  <c r="D2819" i="7"/>
  <c r="F2684" i="7"/>
  <c r="F909" i="7"/>
  <c r="F96" i="7"/>
  <c r="F1724" i="7"/>
  <c r="F333" i="7"/>
  <c r="F3715" i="7"/>
  <c r="F2807" i="7"/>
  <c r="F3359" i="7"/>
  <c r="F2768" i="7"/>
  <c r="F3114" i="7"/>
  <c r="F2794" i="7"/>
  <c r="F1185" i="7"/>
  <c r="F2980" i="7"/>
  <c r="F1205" i="7"/>
  <c r="F2632" i="7"/>
  <c r="F2678" i="7"/>
  <c r="F465" i="7"/>
  <c r="F2284" i="7"/>
  <c r="F2158" i="7"/>
  <c r="F277" i="7"/>
  <c r="F951" i="7"/>
  <c r="F2789" i="7"/>
  <c r="F399" i="7"/>
  <c r="F1217" i="7"/>
  <c r="F1844" i="7"/>
  <c r="F3640" i="7"/>
  <c r="F3164" i="7"/>
  <c r="F701" i="7"/>
  <c r="F2127" i="7"/>
  <c r="F2530" i="7"/>
  <c r="F2567" i="7"/>
  <c r="F501" i="7"/>
  <c r="F2430" i="7"/>
  <c r="F2185" i="7"/>
  <c r="F331" i="7"/>
  <c r="F27" i="7"/>
  <c r="F3127" i="7"/>
  <c r="F2828" i="7"/>
  <c r="F823" i="7"/>
  <c r="F2887" i="7"/>
  <c r="F2606" i="7"/>
  <c r="F1737" i="7"/>
  <c r="F915" i="7"/>
  <c r="F4072" i="7"/>
  <c r="F1292" i="7"/>
  <c r="F2722" i="7"/>
  <c r="F754" i="7"/>
  <c r="F3471" i="7"/>
  <c r="F3099" i="7"/>
  <c r="F1410" i="7"/>
  <c r="F3556" i="7"/>
  <c r="F2686" i="7"/>
  <c r="F1782" i="7"/>
  <c r="F310" i="7"/>
  <c r="F171" i="7"/>
  <c r="F304" i="7"/>
  <c r="F2827" i="7"/>
  <c r="F2643" i="7"/>
  <c r="F2541" i="7"/>
  <c r="F3328" i="7"/>
  <c r="F1695" i="7"/>
  <c r="F3381" i="7"/>
  <c r="F2992" i="7"/>
  <c r="F1422" i="7"/>
  <c r="F3218" i="7"/>
  <c r="F2653" i="7"/>
  <c r="F2844" i="7"/>
  <c r="F956" i="7"/>
  <c r="F2825" i="7"/>
  <c r="F1814" i="7"/>
  <c r="F2473" i="7"/>
  <c r="F2690" i="7"/>
  <c r="F3748" i="7"/>
  <c r="F1868" i="7"/>
  <c r="F690" i="7"/>
  <c r="F2252" i="7"/>
  <c r="F2437" i="7"/>
  <c r="F925" i="7"/>
  <c r="F2639" i="7"/>
  <c r="F2832" i="7"/>
  <c r="F3000" i="7"/>
  <c r="F387" i="7"/>
  <c r="F1072" i="7"/>
  <c r="F2310" i="7"/>
  <c r="F3747" i="7"/>
  <c r="F4141" i="7"/>
  <c r="F3451" i="7"/>
  <c r="F1077" i="7"/>
  <c r="F2247" i="7"/>
  <c r="F3625" i="7"/>
  <c r="F1419" i="7"/>
  <c r="F1172" i="7"/>
  <c r="F3894" i="7"/>
  <c r="F2662" i="7"/>
  <c r="F1409" i="7"/>
  <c r="F3314" i="7"/>
  <c r="F1853" i="7"/>
  <c r="F369" i="7"/>
  <c r="F2221" i="7"/>
  <c r="F495" i="7"/>
  <c r="F2195" i="7"/>
  <c r="F3034" i="7"/>
  <c r="F2514" i="7"/>
  <c r="F261" i="7"/>
  <c r="F2095" i="7"/>
  <c r="F80" i="7"/>
  <c r="F3059" i="7"/>
  <c r="F1857" i="7"/>
  <c r="F2076" i="7"/>
  <c r="F3085" i="7"/>
  <c r="F2923" i="7"/>
  <c r="F94" i="7"/>
  <c r="D360" i="7"/>
  <c r="F1380" i="7"/>
  <c r="F2058" i="7"/>
  <c r="F91" i="7"/>
  <c r="F3960" i="7"/>
  <c r="F1443" i="7"/>
  <c r="F1587" i="7"/>
  <c r="F4033" i="7"/>
  <c r="F1408" i="7"/>
  <c r="F2904" i="7"/>
  <c r="F2669" i="7"/>
  <c r="F1149" i="7"/>
  <c r="F3615" i="7"/>
  <c r="F448" i="7"/>
  <c r="F3498" i="7"/>
  <c r="F2986" i="7"/>
  <c r="F3023" i="7"/>
  <c r="F1834" i="7"/>
  <c r="F1688" i="7"/>
  <c r="F4102" i="7"/>
  <c r="F391" i="7"/>
  <c r="F3119" i="7"/>
  <c r="F662" i="7"/>
  <c r="F2001" i="7"/>
  <c r="F397" i="7"/>
  <c r="F3468" i="7"/>
  <c r="F3962" i="7"/>
  <c r="F852" i="7"/>
  <c r="F98" i="7"/>
  <c r="F856" i="7"/>
  <c r="F1919" i="7"/>
  <c r="F1797" i="7"/>
  <c r="F788" i="7"/>
  <c r="F3055" i="7"/>
  <c r="F2725" i="7"/>
  <c r="F2781" i="7"/>
  <c r="F2636" i="7"/>
  <c r="F952" i="7"/>
  <c r="F2513" i="7"/>
  <c r="F3996" i="7"/>
  <c r="F3287" i="7"/>
  <c r="F296" i="7"/>
  <c r="F273" i="7"/>
  <c r="F422" i="7"/>
  <c r="F3976" i="7"/>
  <c r="F1535" i="7"/>
  <c r="F3677" i="7"/>
  <c r="F1972" i="7"/>
  <c r="F2945" i="7"/>
  <c r="F4143" i="7"/>
  <c r="F757" i="7"/>
  <c r="F845" i="7"/>
  <c r="F2533" i="7"/>
  <c r="F3723" i="7"/>
  <c r="F2402" i="7"/>
  <c r="D1457" i="7"/>
  <c r="F2970" i="7"/>
  <c r="F2954" i="7"/>
  <c r="F1364" i="7"/>
  <c r="F1264" i="7"/>
  <c r="F2934" i="7"/>
  <c r="F2561" i="7"/>
  <c r="F3919" i="7"/>
  <c r="F1445" i="7"/>
  <c r="F3375" i="7"/>
  <c r="F3423" i="7"/>
  <c r="F325" i="7"/>
  <c r="F473" i="7"/>
  <c r="F1231" i="7"/>
  <c r="F1059" i="7"/>
  <c r="F2274" i="7"/>
  <c r="F2760" i="7"/>
  <c r="F1958" i="7"/>
  <c r="F3021" i="7"/>
  <c r="D3991" i="7"/>
  <c r="F2245" i="7"/>
  <c r="F624" i="7"/>
  <c r="F48" i="7"/>
  <c r="F4157" i="7"/>
  <c r="F2809" i="7"/>
  <c r="F450" i="7"/>
  <c r="F1039" i="7"/>
  <c r="F812" i="7"/>
  <c r="F3197" i="7"/>
  <c r="F44" i="7"/>
  <c r="F3752" i="7"/>
  <c r="F1362" i="7"/>
  <c r="F2966" i="7"/>
  <c r="F1175" i="7"/>
  <c r="F1228" i="7"/>
  <c r="F2114" i="7"/>
  <c r="F3385" i="7"/>
  <c r="D3286" i="7"/>
  <c r="F2401" i="7"/>
  <c r="F3710" i="7"/>
  <c r="F353" i="7"/>
  <c r="F1790" i="7"/>
  <c r="F684" i="7"/>
  <c r="F2479" i="7"/>
  <c r="F1808" i="7"/>
  <c r="F145" i="7"/>
  <c r="F728" i="7"/>
  <c r="F3493" i="7"/>
  <c r="F4050" i="7"/>
  <c r="F1326" i="7"/>
  <c r="F3484" i="7"/>
  <c r="F865" i="7"/>
  <c r="F748" i="7"/>
  <c r="F2873" i="7"/>
  <c r="F3237" i="7"/>
  <c r="F2190" i="7"/>
  <c r="F689" i="7"/>
  <c r="F290" i="7"/>
  <c r="F604" i="7"/>
  <c r="F799" i="7"/>
  <c r="D2919" i="7"/>
  <c r="F3630" i="7"/>
  <c r="F3565" i="7"/>
  <c r="F2616" i="7"/>
  <c r="F2156" i="7"/>
  <c r="D664" i="7"/>
  <c r="F2226" i="7"/>
  <c r="F2242" i="7"/>
  <c r="F1616" i="7"/>
  <c r="F2009" i="7"/>
  <c r="F666" i="7"/>
  <c r="F3642" i="7"/>
  <c r="F2621" i="7"/>
  <c r="F3261" i="7"/>
  <c r="F3751" i="7"/>
  <c r="F2415" i="7"/>
  <c r="F1577" i="7"/>
  <c r="D2685" i="7"/>
  <c r="F3862" i="7"/>
  <c r="F14" i="7"/>
  <c r="F908" i="7"/>
  <c r="F1539" i="7"/>
  <c r="F2170" i="7"/>
  <c r="F1956" i="7"/>
  <c r="F484" i="7"/>
  <c r="F3205" i="7"/>
  <c r="F267" i="7"/>
  <c r="F3993" i="7"/>
  <c r="F860" i="7"/>
  <c r="F3816" i="7"/>
  <c r="F2431" i="7"/>
  <c r="F3527" i="7"/>
  <c r="F3796" i="7"/>
  <c r="F608" i="7"/>
  <c r="F535" i="7"/>
  <c r="D3481" i="7"/>
  <c r="F4114" i="7"/>
  <c r="F2792" i="7"/>
  <c r="F2560" i="7"/>
  <c r="F3651" i="7"/>
  <c r="F1189" i="7"/>
  <c r="F585" i="7"/>
  <c r="F1633" i="7"/>
  <c r="F3537" i="7"/>
  <c r="F4031" i="7"/>
  <c r="F3907" i="7"/>
  <c r="F2747" i="7"/>
  <c r="F1685" i="7"/>
  <c r="F760" i="7"/>
  <c r="F3681" i="7"/>
  <c r="F3562" i="7"/>
  <c r="F3649" i="7"/>
  <c r="F2421" i="7"/>
  <c r="F810" i="7"/>
  <c r="F2294" i="7"/>
  <c r="F415" i="7"/>
  <c r="F935" i="7"/>
  <c r="F780" i="7"/>
  <c r="F3461" i="7"/>
  <c r="F2759" i="7"/>
  <c r="F2148" i="7"/>
  <c r="F2111" i="7"/>
  <c r="F97" i="7"/>
  <c r="F3926" i="7"/>
  <c r="F332" i="7"/>
  <c r="F3667" i="7"/>
  <c r="F2339" i="7"/>
  <c r="F1456" i="7"/>
  <c r="F3238" i="7"/>
  <c r="F639" i="7"/>
  <c r="F747" i="7"/>
  <c r="F3704" i="7"/>
  <c r="F1954" i="7"/>
  <c r="F3374" i="7"/>
  <c r="D516" i="7"/>
  <c r="F2352" i="7"/>
  <c r="F1288" i="7"/>
  <c r="F2416" i="7"/>
  <c r="F3673" i="7"/>
  <c r="F99" i="7"/>
  <c r="F2423" i="7"/>
  <c r="F1886" i="7"/>
  <c r="F356" i="7"/>
  <c r="F1143" i="7"/>
  <c r="F3771" i="7"/>
  <c r="F351" i="7"/>
  <c r="F944" i="7"/>
  <c r="F1253" i="7"/>
  <c r="F3815" i="7"/>
  <c r="F3614" i="7"/>
  <c r="F2729" i="7"/>
  <c r="F1887" i="7"/>
  <c r="F3142" i="7"/>
  <c r="F3147" i="7"/>
  <c r="F1338" i="7"/>
  <c r="F480" i="7"/>
  <c r="F392" i="7"/>
  <c r="F1353" i="7"/>
  <c r="F1536" i="7"/>
  <c r="F1004" i="7"/>
  <c r="F2631" i="7"/>
  <c r="D4171" i="7"/>
  <c r="F2671" i="7"/>
  <c r="F1711" i="7"/>
  <c r="F272" i="7"/>
  <c r="D882" i="7"/>
  <c r="F675" i="7"/>
  <c r="F1767" i="7"/>
  <c r="F1200" i="7"/>
  <c r="F3892" i="7"/>
  <c r="F776" i="7"/>
  <c r="F2810" i="7"/>
  <c r="F3891" i="7"/>
  <c r="F3795" i="7"/>
  <c r="F3217" i="7"/>
  <c r="F2470" i="7"/>
  <c r="F3732" i="7"/>
  <c r="F953" i="7"/>
  <c r="F2886" i="7"/>
  <c r="F3275" i="7"/>
  <c r="F1675" i="7"/>
  <c r="F2739" i="7"/>
  <c r="F707" i="7"/>
  <c r="F4098" i="7"/>
  <c r="F2038" i="7"/>
  <c r="F1111" i="7"/>
  <c r="F2719" i="7"/>
  <c r="F718" i="7"/>
  <c r="F2708" i="7"/>
  <c r="F43" i="7"/>
  <c r="F45" i="7"/>
  <c r="F1350" i="7"/>
  <c r="F2084" i="7"/>
  <c r="F3006" i="7"/>
  <c r="F1920" i="7"/>
  <c r="F4113" i="7"/>
  <c r="F2338" i="7"/>
  <c r="F1723" i="7"/>
  <c r="F3315" i="7"/>
  <c r="F913" i="7"/>
  <c r="F3159" i="7"/>
  <c r="F3229" i="7"/>
  <c r="F3913" i="7"/>
  <c r="F283" i="7"/>
  <c r="F1129" i="7"/>
  <c r="F159" i="7"/>
  <c r="F1340" i="7"/>
  <c r="F592" i="7"/>
  <c r="F1142" i="7"/>
  <c r="F724" i="7"/>
  <c r="F3144" i="7"/>
  <c r="F3325" i="7"/>
  <c r="F3071" i="7"/>
  <c r="F2620" i="7"/>
  <c r="F1061" i="7"/>
  <c r="F3558" i="7"/>
  <c r="F2787" i="7"/>
  <c r="F2681" i="7"/>
  <c r="F3157" i="7"/>
  <c r="F2935" i="7"/>
  <c r="F3086" i="7"/>
  <c r="F772" i="7"/>
  <c r="F438" i="7"/>
  <c r="F440" i="7"/>
  <c r="F4128" i="7"/>
  <c r="F326" i="7"/>
  <c r="F1151" i="7"/>
  <c r="F217" i="7"/>
  <c r="F4019" i="7"/>
  <c r="F1100" i="7"/>
  <c r="F1563" i="7"/>
  <c r="F3383" i="7"/>
  <c r="F2740" i="7"/>
  <c r="F2469" i="7"/>
  <c r="F1307" i="7"/>
  <c r="F1201" i="7"/>
  <c r="F2559" i="7"/>
  <c r="F694" i="7"/>
  <c r="F154" i="7"/>
  <c r="F3089" i="7"/>
  <c r="F3270" i="7"/>
  <c r="F2589" i="7"/>
  <c r="F3294" i="7"/>
  <c r="F2093" i="7"/>
  <c r="F3341" i="7"/>
  <c r="F676" i="7"/>
  <c r="F715" i="7"/>
  <c r="F2192" i="7"/>
  <c r="F3778" i="7"/>
  <c r="F3533" i="7"/>
  <c r="F3353" i="7"/>
  <c r="D3541" i="7"/>
  <c r="D2907" i="7"/>
  <c r="F896" i="7"/>
  <c r="F581" i="7"/>
  <c r="F3580" i="7"/>
  <c r="F3151" i="7"/>
  <c r="D1392" i="7"/>
  <c r="F1884" i="7"/>
  <c r="F3411" i="7"/>
  <c r="F1174" i="7"/>
  <c r="F3690" i="7"/>
  <c r="F3137" i="7"/>
  <c r="F1251" i="7"/>
  <c r="F1824" i="7"/>
  <c r="F1625" i="7"/>
  <c r="F2131" i="7"/>
  <c r="F4078" i="7"/>
  <c r="F2505" i="7"/>
  <c r="F593" i="7"/>
  <c r="F996" i="7"/>
  <c r="F4025" i="7"/>
  <c r="F2647" i="7"/>
  <c r="F1697" i="7"/>
  <c r="F661" i="7"/>
  <c r="F2942" i="7"/>
  <c r="F1649" i="7"/>
  <c r="F3052" i="7"/>
  <c r="F903" i="7"/>
  <c r="F357" i="7"/>
  <c r="F4015" i="7"/>
  <c r="F1035" i="7"/>
  <c r="F2547" i="7"/>
  <c r="F1117" i="7"/>
  <c r="F2486" i="7"/>
  <c r="D3263" i="7"/>
  <c r="F2888" i="7"/>
  <c r="F818" i="7"/>
  <c r="F3552" i="7"/>
  <c r="F954" i="7"/>
  <c r="F1260" i="7"/>
  <c r="F1873" i="7"/>
  <c r="F572" i="7"/>
  <c r="F1424" i="7"/>
  <c r="F3835" i="7"/>
  <c r="D848" i="7"/>
  <c r="F3635" i="7"/>
  <c r="F3141" i="7"/>
  <c r="F1793" i="7"/>
  <c r="F4012" i="7"/>
  <c r="D2372" i="7"/>
  <c r="F4002" i="7"/>
  <c r="F3272" i="7"/>
  <c r="D2016" i="7"/>
  <c r="F2704" i="7"/>
  <c r="F1812" i="7"/>
  <c r="F1775" i="7"/>
  <c r="F867" i="7"/>
  <c r="F1551" i="7"/>
  <c r="F1019" i="7"/>
  <c r="F964" i="7"/>
  <c r="D1437" i="7"/>
  <c r="F3223" i="7"/>
  <c r="F1082" i="7"/>
  <c r="F2905" i="7"/>
  <c r="F1761" i="7"/>
  <c r="F104" i="7"/>
  <c r="F946" i="7"/>
  <c r="F3954" i="7"/>
  <c r="F1103" i="7"/>
  <c r="F621" i="7"/>
  <c r="F222" i="7"/>
  <c r="F1148" i="7"/>
  <c r="F3393" i="7"/>
  <c r="F1902" i="7"/>
  <c r="F329" i="7"/>
  <c r="F2062" i="7"/>
  <c r="F1897" i="7"/>
  <c r="F2552" i="7"/>
  <c r="F2857" i="7"/>
  <c r="F3002" i="7"/>
  <c r="F3497" i="7"/>
  <c r="F491" i="7"/>
  <c r="F3456" i="7"/>
  <c r="F2018" i="7"/>
  <c r="D2465" i="7"/>
  <c r="F3499" i="7"/>
  <c r="F3307" i="7"/>
  <c r="F241" i="7"/>
  <c r="F3347" i="7"/>
  <c r="F135" i="7"/>
  <c r="F2755" i="7"/>
  <c r="F3101" i="7"/>
  <c r="F3259" i="7"/>
  <c r="F3675" i="7"/>
  <c r="F3306" i="7"/>
  <c r="F1193" i="7"/>
  <c r="F1624" i="7"/>
  <c r="F3934" i="7"/>
  <c r="F723" i="7"/>
  <c r="F2645" i="7"/>
  <c r="F1570" i="7"/>
  <c r="F2854" i="7"/>
  <c r="F2512" i="7"/>
  <c r="F3029" i="7"/>
  <c r="F3668" i="7"/>
  <c r="F1418" i="7"/>
  <c r="F3585" i="7"/>
  <c r="F3288" i="7"/>
  <c r="F2167" i="7"/>
  <c r="F3349" i="7"/>
  <c r="F3380" i="7"/>
  <c r="F3087" i="7"/>
  <c r="F3065" i="7"/>
  <c r="F3192" i="7"/>
  <c r="F931" i="7"/>
  <c r="F4107" i="7"/>
  <c r="F910" i="7"/>
  <c r="F1449" i="7"/>
  <c r="F2077" i="7"/>
  <c r="F3641" i="7"/>
  <c r="F2460" i="7"/>
  <c r="F1473" i="7"/>
  <c r="F1898" i="7"/>
  <c r="F2351" i="7"/>
  <c r="F674" i="7"/>
  <c r="F3951" i="7"/>
  <c r="F3355" i="7"/>
  <c r="F873" i="7"/>
  <c r="F809" i="7"/>
  <c r="F2511" i="7"/>
  <c r="F1569" i="7"/>
  <c r="F460" i="7"/>
  <c r="F184" i="7"/>
  <c r="F590" i="7"/>
  <c r="F215" i="7"/>
  <c r="F3427" i="7"/>
  <c r="F1774" i="7"/>
  <c r="F1520" i="7"/>
  <c r="F1468" i="7"/>
  <c r="F2917" i="7"/>
  <c r="F1933" i="7"/>
  <c r="F4043" i="7"/>
  <c r="F2956" i="7"/>
  <c r="F3077" i="7"/>
  <c r="F211" i="7"/>
  <c r="F822" i="7"/>
  <c r="F1396" i="7"/>
  <c r="F2267" i="7"/>
  <c r="F3837" i="7"/>
  <c r="F1719" i="7"/>
  <c r="F1110" i="7"/>
  <c r="F2154" i="7"/>
  <c r="F2286" i="7"/>
  <c r="F2457" i="7"/>
  <c r="F1815" i="7"/>
  <c r="F1607" i="7"/>
  <c r="F1398" i="7"/>
  <c r="F679" i="7"/>
  <c r="F3171" i="7"/>
  <c r="F3467" i="7"/>
  <c r="F482" i="7"/>
  <c r="F2864" i="7"/>
  <c r="F2125" i="7"/>
  <c r="F161" i="7"/>
  <c r="F1296" i="7"/>
  <c r="F3685" i="7"/>
  <c r="F1900" i="7"/>
  <c r="F1104" i="7"/>
  <c r="F3220" i="7"/>
  <c r="F3663" i="7"/>
  <c r="F2840" i="7"/>
  <c r="F3896" i="7"/>
  <c r="F932" i="7"/>
  <c r="F2380" i="7"/>
  <c r="F825" i="7"/>
  <c r="F3709" i="7"/>
  <c r="F50" i="7"/>
  <c r="AD11" i="5" s="1"/>
  <c r="EY11" i="5" s="1"/>
  <c r="EZ11" i="5" s="1"/>
  <c r="F2795" i="7"/>
  <c r="F1370" i="7"/>
  <c r="F19" i="7"/>
  <c r="F4133" i="7"/>
  <c r="F568" i="7"/>
  <c r="F3761" i="7"/>
  <c r="F844" i="7"/>
  <c r="F483" i="7"/>
  <c r="F2634" i="7"/>
  <c r="F2699" i="7"/>
  <c r="F2254" i="7"/>
  <c r="F854" i="7"/>
  <c r="F1336" i="7"/>
  <c r="F976" i="7"/>
  <c r="F2967" i="7"/>
  <c r="F2412" i="7"/>
  <c r="F1846" i="7"/>
  <c r="F2020" i="7"/>
  <c r="F3037" i="7"/>
  <c r="F560" i="7"/>
  <c r="F506" i="7"/>
  <c r="F3523" i="7"/>
  <c r="F2355" i="7"/>
  <c r="F2120" i="7"/>
  <c r="F1655" i="7"/>
  <c r="F939" i="7"/>
  <c r="F3591" i="7"/>
  <c r="F3370" i="7"/>
  <c r="F2619" i="7"/>
  <c r="F1249" i="7"/>
  <c r="F3345" i="7"/>
  <c r="F2926" i="7"/>
  <c r="F1825" i="7"/>
  <c r="F3417" i="7"/>
  <c r="F872" i="7"/>
  <c r="F2641" i="7"/>
  <c r="F2422" i="7"/>
  <c r="F1188" i="7"/>
  <c r="F3346" i="7"/>
  <c r="F1993" i="7"/>
  <c r="F3070" i="7"/>
  <c r="F1578" i="7"/>
  <c r="F703" i="7"/>
  <c r="F1858" i="7"/>
  <c r="F218" i="7"/>
  <c r="D1532" i="7"/>
  <c r="F3508" i="7"/>
  <c r="F1030" i="7"/>
  <c r="F4042" i="7"/>
  <c r="F1513" i="7"/>
  <c r="F3042" i="7"/>
  <c r="F1438" i="7"/>
  <c r="F2142" i="7"/>
  <c r="F3011" i="7"/>
  <c r="F1848" i="7"/>
  <c r="F3590" i="7"/>
  <c r="F4075" i="7"/>
  <c r="F934" i="7"/>
  <c r="F1976" i="7"/>
  <c r="D871" i="7"/>
  <c r="F175" i="7"/>
  <c r="F3971" i="7"/>
  <c r="F3422" i="7"/>
  <c r="F2879" i="7"/>
  <c r="F3352" i="7"/>
  <c r="F2957" i="7"/>
  <c r="F746" i="7"/>
  <c r="F1065" i="7"/>
  <c r="F3828" i="7"/>
  <c r="F1957" i="7"/>
  <c r="F1394" i="7"/>
  <c r="F1128" i="7"/>
  <c r="F2108" i="7"/>
  <c r="F1595" i="7"/>
  <c r="F1341" i="7"/>
  <c r="F3015" i="7"/>
  <c r="F2895" i="7"/>
  <c r="F3967" i="7"/>
  <c r="F427" i="7"/>
  <c r="F1772" i="7"/>
  <c r="F412" i="7"/>
  <c r="F463" i="7"/>
  <c r="F3191" i="7"/>
  <c r="F1045" i="7"/>
  <c r="F2288" i="7"/>
  <c r="F2562" i="7"/>
  <c r="F3373" i="7"/>
  <c r="F1781" i="7"/>
  <c r="F197" i="7"/>
  <c r="F453" i="7"/>
  <c r="F3396" i="7"/>
  <c r="F2014" i="7"/>
  <c r="F439" i="7"/>
  <c r="F3105" i="7"/>
  <c r="F1854" i="7"/>
  <c r="F4006" i="7"/>
  <c r="F3727" i="7"/>
  <c r="F551" i="7"/>
  <c r="F3851" i="7"/>
  <c r="F1286" i="7"/>
  <c r="F49" i="7"/>
  <c r="F2775" i="7"/>
  <c r="F1145" i="7"/>
  <c r="F323" i="7"/>
  <c r="F2285" i="7"/>
  <c r="D2182" i="7"/>
  <c r="F3186" i="7"/>
  <c r="F3617" i="7"/>
  <c r="F2112" i="7"/>
  <c r="F1664" i="7"/>
  <c r="F2891" i="7"/>
  <c r="F4131" i="7"/>
  <c r="F3072" i="7"/>
  <c r="F1840" i="7"/>
  <c r="F1653" i="7"/>
  <c r="F3108" i="7"/>
  <c r="F2165" i="7"/>
  <c r="F3102" i="7"/>
  <c r="F79" i="7"/>
  <c r="F3918" i="7"/>
  <c r="F3915" i="7"/>
  <c r="F2251" i="7"/>
  <c r="F730" i="7"/>
  <c r="F386" i="7"/>
  <c r="F739" i="7"/>
  <c r="F3602" i="7"/>
  <c r="F476" i="7"/>
  <c r="F3463" i="7"/>
  <c r="F3402" i="7"/>
  <c r="F3525" i="7"/>
  <c r="F3252" i="7"/>
  <c r="F1922" i="7"/>
  <c r="F2376" i="7"/>
  <c r="F1401" i="7"/>
  <c r="F1694" i="7"/>
  <c r="F2732" i="7"/>
  <c r="F3657" i="7"/>
  <c r="F2525" i="7"/>
  <c r="F1194" i="7"/>
  <c r="F1766" i="7"/>
  <c r="F2140" i="7"/>
  <c r="F4168" i="7"/>
  <c r="F231" i="7"/>
  <c r="F3189" i="7"/>
  <c r="F39" i="7"/>
  <c r="F541" i="7"/>
  <c r="F2462" i="7"/>
  <c r="F4000" i="7"/>
  <c r="F2442" i="7"/>
  <c r="F2237" i="7"/>
  <c r="F424" i="7"/>
  <c r="F3113" i="7"/>
  <c r="F1497" i="7"/>
  <c r="F878" i="7"/>
  <c r="F2363" i="7"/>
  <c r="F4117" i="7"/>
  <c r="F2272" i="7"/>
  <c r="F202" i="7"/>
  <c r="F3121" i="7"/>
  <c r="F2605" i="7"/>
  <c r="F2618" i="7"/>
  <c r="F4013" i="7"/>
  <c r="F1378" i="7"/>
  <c r="F1584" i="7"/>
  <c r="F2043" i="7"/>
  <c r="F379" i="7"/>
  <c r="F584" i="7"/>
  <c r="F2484" i="7"/>
  <c r="F53" i="7"/>
  <c r="F1182" i="7"/>
  <c r="F1505" i="7"/>
  <c r="F3206" i="7"/>
  <c r="F2087" i="7"/>
  <c r="F2208" i="7"/>
  <c r="F2515" i="7"/>
  <c r="F2927" i="7"/>
  <c r="F3949" i="7"/>
  <c r="F2896" i="7"/>
  <c r="F1435" i="7"/>
  <c r="F2449" i="7"/>
  <c r="F620" i="7"/>
  <c r="F3111" i="7"/>
  <c r="F2551" i="7"/>
  <c r="F611" i="7"/>
  <c r="F3964" i="7"/>
  <c r="F1284" i="7"/>
  <c r="F2536" i="7"/>
  <c r="F577" i="7"/>
  <c r="F2346" i="7"/>
  <c r="F2082" i="7"/>
  <c r="F407" i="7"/>
  <c r="F3696" i="7"/>
  <c r="F1010" i="7"/>
  <c r="F2030" i="7"/>
  <c r="F85" i="7"/>
  <c r="F2660" i="7"/>
  <c r="F1235" i="7"/>
  <c r="F3408" i="7"/>
  <c r="F2823" i="7"/>
  <c r="F1463" i="7"/>
  <c r="F3895" i="7"/>
  <c r="F979" i="7"/>
  <c r="F1892" i="7"/>
  <c r="F2335" i="7"/>
  <c r="F1202" i="7"/>
  <c r="F1300" i="7"/>
  <c r="F3335" i="7"/>
  <c r="F3634" i="7"/>
  <c r="F1888" i="7"/>
  <c r="F2617" i="7"/>
  <c r="F1591" i="7"/>
  <c r="F3956" i="7"/>
  <c r="F1232" i="7"/>
  <c r="F513" i="7"/>
  <c r="F2498" i="7"/>
  <c r="F673" i="7"/>
  <c r="F1966" i="7"/>
  <c r="F3301" i="7"/>
  <c r="F3005" i="7"/>
  <c r="F1482" i="7"/>
  <c r="F1648" i="7"/>
  <c r="F1210" i="7"/>
  <c r="F3522" i="7"/>
  <c r="F2250" i="7"/>
  <c r="F4109" i="7"/>
  <c r="F1107" i="7"/>
  <c r="F1635" i="7"/>
  <c r="F3266" i="7"/>
  <c r="F2382" i="7"/>
  <c r="F2361" i="7"/>
  <c r="F2400" i="7"/>
  <c r="F2222" i="7"/>
  <c r="F3678" i="7"/>
  <c r="D37" i="7"/>
  <c r="F2100" i="7"/>
  <c r="F2295" i="7"/>
  <c r="F4028" i="7"/>
  <c r="F1984" i="7"/>
  <c r="F2072" i="7"/>
  <c r="F1436" i="7"/>
  <c r="F3053" i="7"/>
  <c r="F345" i="7"/>
  <c r="F3138" i="7"/>
  <c r="F103" i="7"/>
  <c r="F4191" i="7"/>
  <c r="D794" i="7"/>
  <c r="D1037" i="7"/>
  <c r="F2939" i="7"/>
  <c r="F3057" i="7"/>
  <c r="F3453" i="7"/>
  <c r="F417" i="7"/>
  <c r="F3749" i="7"/>
  <c r="F2933" i="7"/>
  <c r="F563" i="7"/>
  <c r="F3429" i="7"/>
  <c r="F295" i="7"/>
  <c r="F3295" i="7"/>
  <c r="F1787" i="7"/>
  <c r="F1918" i="7"/>
  <c r="F3801" i="7"/>
  <c r="F3774" i="7"/>
  <c r="F2050" i="7"/>
  <c r="F2820" i="7"/>
  <c r="F2695" i="7"/>
  <c r="F2406" i="7"/>
  <c r="F4060" i="7"/>
  <c r="F1138" i="7"/>
  <c r="F2481" i="7"/>
  <c r="F3474" i="7"/>
  <c r="F3670" i="7"/>
  <c r="F2331" i="7"/>
  <c r="F2275" i="7"/>
  <c r="F2668" i="7"/>
  <c r="F411" i="7"/>
  <c r="F1029" i="7"/>
  <c r="F1141" i="7"/>
  <c r="F3428" i="7"/>
  <c r="F2925" i="7"/>
  <c r="F3210" i="7"/>
  <c r="F2133" i="7"/>
  <c r="F110" i="7"/>
  <c r="F3462" i="7"/>
  <c r="F3092" i="7"/>
  <c r="F2325" i="7"/>
  <c r="F2712" i="7"/>
  <c r="F1421" i="7"/>
  <c r="F594" i="7"/>
  <c r="F2777" i="7"/>
  <c r="F2056" i="7"/>
  <c r="F2608" i="7"/>
  <c r="F832" i="7"/>
  <c r="F974" i="7"/>
  <c r="F3490" i="7"/>
  <c r="F880" i="7"/>
  <c r="F4120" i="7"/>
  <c r="F2741" i="7"/>
  <c r="F1423" i="7"/>
  <c r="F1414" i="7"/>
  <c r="F2912" i="7"/>
  <c r="F489" i="7"/>
  <c r="F1492" i="7"/>
  <c r="F3083" i="7"/>
  <c r="F4177" i="7"/>
  <c r="D3711" i="7"/>
  <c r="F2698" i="7"/>
  <c r="F4030" i="7"/>
  <c r="F2471" i="7"/>
  <c r="F3387" i="7"/>
  <c r="F1554" i="7"/>
  <c r="F1312" i="7"/>
  <c r="F2624" i="7"/>
  <c r="F3281" i="7"/>
  <c r="F2393" i="7"/>
  <c r="F2862" i="7"/>
  <c r="F1493" i="7"/>
  <c r="F1262" i="7"/>
  <c r="F1941" i="7"/>
  <c r="F2853" i="7"/>
  <c r="F2028" i="7"/>
  <c r="F1486" i="7"/>
  <c r="F3544" i="7"/>
  <c r="F3676" i="7"/>
  <c r="F1382" i="7"/>
  <c r="F1710" i="7"/>
  <c r="F2004" i="7"/>
  <c r="F3823" i="7"/>
  <c r="F481" i="7"/>
  <c r="F3096" i="7"/>
  <c r="F2528" i="7"/>
  <c r="D1109" i="7"/>
  <c r="F940" i="7"/>
  <c r="F3450" i="7"/>
  <c r="F2835" i="7"/>
  <c r="D1889" i="7"/>
  <c r="F3739" i="7"/>
  <c r="F3469" i="7"/>
  <c r="D2278" i="7"/>
  <c r="F2455" i="7"/>
  <c r="F2207" i="7"/>
  <c r="F12" i="7"/>
  <c r="F1440" i="7"/>
  <c r="F2962" i="7"/>
  <c r="D2270" i="7"/>
  <c r="F2937" i="7"/>
  <c r="F2205" i="7"/>
  <c r="F1154" i="7"/>
  <c r="F2999" i="7"/>
  <c r="F2534" i="7"/>
  <c r="F3255" i="7"/>
  <c r="F315" i="7"/>
  <c r="F3728" i="7"/>
  <c r="D1682" i="7"/>
  <c r="F2196" i="7"/>
  <c r="F240" i="7"/>
  <c r="F3025" i="7"/>
  <c r="F751" i="7"/>
  <c r="F2694" i="7"/>
  <c r="F3557" i="7"/>
  <c r="F1508" i="7"/>
  <c r="F1097" i="7"/>
  <c r="F1179" i="7"/>
  <c r="F1599" i="7"/>
  <c r="F1287" i="7"/>
  <c r="F1777" i="7"/>
  <c r="F1237" i="7"/>
  <c r="F23" i="7"/>
  <c r="F2818" i="7"/>
  <c r="F4179" i="7"/>
  <c r="F3308" i="7"/>
  <c r="F152" i="7"/>
  <c r="F2161" i="7"/>
  <c r="F2503" i="7"/>
  <c r="F2517" i="7"/>
  <c r="F3443" i="7"/>
  <c r="F1460" i="7"/>
  <c r="F1444" i="7"/>
  <c r="F3863" i="7"/>
  <c r="F123" i="7"/>
  <c r="F3239" i="7"/>
  <c r="F1603" i="7"/>
  <c r="F477" i="7"/>
  <c r="F305" i="7"/>
  <c r="F1522" i="7"/>
  <c r="F1934" i="7"/>
  <c r="F3090" i="7"/>
  <c r="F917" i="7"/>
  <c r="F691" i="7"/>
  <c r="F3773" i="7"/>
  <c r="F4115" i="7"/>
  <c r="F1866" i="7"/>
  <c r="F174" i="7"/>
  <c r="F4037" i="7"/>
  <c r="F2836" i="7"/>
  <c r="F520" i="7"/>
  <c r="F876" i="7"/>
  <c r="F1910" i="7"/>
  <c r="F2405" i="7"/>
  <c r="F3605" i="7"/>
  <c r="F714" i="7"/>
  <c r="F2097" i="7"/>
  <c r="F2414" i="7"/>
  <c r="F3399" i="7"/>
  <c r="F3763" i="7"/>
  <c r="F2147" i="7"/>
  <c r="F3148" i="7"/>
  <c r="F3932" i="7"/>
  <c r="F1713" i="7"/>
  <c r="F3745" i="7"/>
  <c r="F441" i="7"/>
  <c r="F1373" i="7"/>
  <c r="F2145" i="7"/>
  <c r="F136" i="7"/>
  <c r="F1428" i="7"/>
  <c r="F1689" i="7"/>
  <c r="F3952" i="7"/>
  <c r="F1055" i="7"/>
  <c r="F3632" i="7"/>
  <c r="F3277" i="7"/>
  <c r="F1079" i="7"/>
  <c r="F2506" i="7"/>
  <c r="F3647" i="7"/>
  <c r="F3572" i="7"/>
  <c r="F1553" i="7"/>
  <c r="F1155" i="7"/>
  <c r="F2991" i="7"/>
  <c r="F3007" i="7"/>
  <c r="F3001" i="7"/>
  <c r="F3930" i="7"/>
  <c r="F3697" i="7"/>
  <c r="F3068" i="7"/>
  <c r="F3726" i="7"/>
  <c r="D559" i="7"/>
  <c r="F1123" i="7"/>
  <c r="F4083" i="7"/>
  <c r="F2509" i="7"/>
  <c r="F881" i="7"/>
  <c r="F2940" i="7"/>
  <c r="F601" i="7"/>
  <c r="F1369" i="7"/>
  <c r="F2257" i="7"/>
  <c r="F966" i="7"/>
  <c r="F2265" i="7"/>
  <c r="F1167" i="7"/>
  <c r="F3772" i="7"/>
  <c r="F1226" i="7"/>
  <c r="F3575" i="7"/>
  <c r="F1114" i="7"/>
  <c r="F3415" i="7"/>
  <c r="F2716" i="7"/>
  <c r="F3155" i="7"/>
  <c r="F338" i="7"/>
  <c r="F1458" i="7"/>
  <c r="F1743" i="7"/>
  <c r="F1462" i="7"/>
  <c r="F2656" i="7"/>
  <c r="F137" i="7"/>
  <c r="F1021" i="7"/>
  <c r="F1224" i="7"/>
  <c r="F1339" i="7"/>
  <c r="F2224" i="7"/>
  <c r="F885" i="7"/>
  <c r="F1673" i="7"/>
  <c r="F2067" i="7"/>
  <c r="F3432" i="7"/>
  <c r="F3476" i="7"/>
  <c r="F435" i="7"/>
  <c r="F2901" i="7"/>
  <c r="F790" i="7"/>
  <c r="F3482" i="7"/>
  <c r="F3488" i="7"/>
  <c r="F1417" i="7"/>
  <c r="F659" i="7"/>
  <c r="F645" i="7"/>
  <c r="F179" i="7"/>
  <c r="F11" i="7"/>
  <c r="F3448" i="7"/>
  <c r="F3331" i="7"/>
  <c r="F665" i="7"/>
  <c r="F1816" i="7"/>
  <c r="F2360" i="7"/>
  <c r="F3639" i="7"/>
  <c r="F1168" i="7"/>
  <c r="F4017" i="7"/>
  <c r="F1347" i="7"/>
  <c r="F15" i="7"/>
  <c r="F1430" i="7"/>
  <c r="F2071" i="7"/>
  <c r="F3169" i="7"/>
  <c r="F971" i="7"/>
  <c r="F529" i="7"/>
  <c r="F3327" i="7"/>
  <c r="F1876" i="7"/>
  <c r="F3666" i="7"/>
  <c r="F3987" i="7"/>
  <c r="F1305" i="7"/>
  <c r="F1703" i="7"/>
  <c r="F2565" i="7"/>
  <c r="F3563" i="7"/>
  <c r="F92" i="7"/>
  <c r="F1827" i="7"/>
  <c r="F532" i="7"/>
  <c r="F3398" i="7"/>
  <c r="F4166" i="7"/>
  <c r="F3165" i="7"/>
  <c r="F3712" i="7"/>
  <c r="F2279" i="7"/>
  <c r="F1977" i="7"/>
  <c r="F3945" i="7"/>
  <c r="F847" i="7"/>
  <c r="F1466" i="7"/>
  <c r="F2949" i="7"/>
  <c r="F3912" i="7"/>
  <c r="F1477" i="7"/>
  <c r="F1359" i="7"/>
  <c r="F2143" i="7"/>
  <c r="F1709" i="7"/>
  <c r="F1163" i="7"/>
  <c r="F937" i="7"/>
  <c r="F3578" i="7"/>
  <c r="F1531" i="7"/>
  <c r="F1842" i="7"/>
  <c r="F797" i="7"/>
  <c r="F354" i="7"/>
  <c r="F3348" i="7"/>
  <c r="F2948" i="7"/>
  <c r="F3357" i="7"/>
  <c r="F2194" i="7"/>
  <c r="F3091" i="7"/>
  <c r="F2880" i="7"/>
  <c r="F3636" i="7"/>
  <c r="F2434" i="7"/>
  <c r="F3519" i="7"/>
  <c r="F2235" i="7"/>
  <c r="F3486" i="7"/>
  <c r="F1946" i="7"/>
  <c r="F1611" i="7"/>
  <c r="F1745" i="7"/>
  <c r="F287" i="7"/>
  <c r="F3495" i="7"/>
  <c r="F582" i="7"/>
  <c r="F3655" i="7"/>
  <c r="F4169" i="7"/>
  <c r="F2387" i="7"/>
  <c r="F1757" i="7"/>
  <c r="F3012" i="7"/>
  <c r="F385" i="7"/>
  <c r="F3792" i="7"/>
  <c r="F4136" i="7"/>
  <c r="F2309" i="7"/>
  <c r="F3961" i="7"/>
  <c r="F4127" i="7"/>
  <c r="F286" i="7"/>
  <c r="F4135" i="7"/>
  <c r="F1157" i="7"/>
  <c r="F3010" i="7"/>
  <c r="F960" i="7"/>
  <c r="F89" i="7"/>
  <c r="F800" i="7"/>
  <c r="F3184" i="7"/>
  <c r="F382" i="7"/>
  <c r="D905" i="7"/>
  <c r="F3475" i="7"/>
  <c r="F562" i="7"/>
  <c r="F3798" i="7"/>
  <c r="F990" i="7"/>
  <c r="F514" i="7"/>
  <c r="F455" i="7"/>
  <c r="F268" i="7"/>
  <c r="F1880" i="7"/>
  <c r="F904" i="7"/>
  <c r="F1363" i="7"/>
  <c r="F1850" i="7"/>
  <c r="D1230" i="7"/>
  <c r="F1930" i="7"/>
  <c r="F466" i="7"/>
  <c r="F3043" i="7"/>
  <c r="F3658" i="7"/>
  <c r="F2358" i="7"/>
  <c r="F2959" i="7"/>
  <c r="F3241" i="7"/>
  <c r="F57" i="7"/>
  <c r="F2612" i="7"/>
  <c r="F1602" i="7"/>
  <c r="F761" i="7"/>
  <c r="F1469" i="7"/>
  <c r="F683" i="7"/>
  <c r="F328" i="7"/>
  <c r="F1838" i="7"/>
  <c r="F1796" i="7"/>
  <c r="F1132" i="7"/>
  <c r="F928" i="7"/>
  <c r="F1147" i="7"/>
  <c r="F1309" i="7"/>
  <c r="F2169" i="7"/>
  <c r="F3363" i="7"/>
  <c r="F2060" i="7"/>
  <c r="F409" i="7"/>
  <c r="F596" i="7"/>
  <c r="F3517" i="7"/>
  <c r="F3166" i="7"/>
  <c r="F3540" i="7"/>
  <c r="F208" i="7"/>
  <c r="F4011" i="7"/>
  <c r="F1830" i="7"/>
  <c r="F2803" i="7"/>
  <c r="F1514" i="7"/>
  <c r="F1320" i="7"/>
  <c r="F3652" i="7"/>
  <c r="F2304" i="7"/>
  <c r="F827" i="7"/>
  <c r="F2061" i="7"/>
  <c r="F2003" i="7"/>
  <c r="F610" i="7"/>
  <c r="F1254" i="7"/>
  <c r="F3124" i="7"/>
  <c r="F2160" i="7"/>
  <c r="F2217" i="7"/>
  <c r="F4077" i="7"/>
  <c r="F550" i="7"/>
  <c r="F963" i="7"/>
  <c r="F1063" i="7"/>
  <c r="F2915" i="7"/>
  <c r="F2657" i="7"/>
  <c r="F2141" i="7"/>
  <c r="F2757" i="7"/>
  <c r="F2065" i="7"/>
  <c r="F1882" i="7"/>
  <c r="F2752" i="7"/>
  <c r="F1112" i="7"/>
  <c r="F3560" i="7"/>
  <c r="F2594" i="7"/>
  <c r="F4023" i="7"/>
  <c r="F2344" i="7"/>
  <c r="F3925" i="7"/>
  <c r="F3980" i="7"/>
  <c r="F1240" i="7"/>
  <c r="F3022" i="7"/>
  <c r="F2577" i="7"/>
  <c r="F2557" i="7"/>
  <c r="F4036" i="7"/>
  <c r="F708" i="7"/>
  <c r="F538" i="7"/>
  <c r="F2418" i="7"/>
  <c r="F1494" i="7"/>
  <c r="F1679" i="7"/>
  <c r="F2897" i="7"/>
  <c r="F280" i="7"/>
  <c r="F1135" i="7"/>
  <c r="F2490" i="7"/>
  <c r="F2874" i="7"/>
  <c r="F4112" i="7"/>
  <c r="F4032" i="7"/>
  <c r="F1372" i="7"/>
  <c r="F1393" i="7"/>
  <c r="F4139" i="7"/>
  <c r="D3416" i="7"/>
  <c r="D3232" i="7"/>
  <c r="F418" i="7"/>
  <c r="F3030" i="7"/>
  <c r="F3708" i="7"/>
  <c r="F4148" i="7"/>
  <c r="F3616" i="7"/>
  <c r="F2826" i="7"/>
  <c r="F803" i="7"/>
  <c r="F2659" i="7"/>
  <c r="F2770" i="7"/>
  <c r="F1195" i="7"/>
  <c r="F815" i="7"/>
  <c r="F1330" i="7"/>
  <c r="F2410" i="7"/>
  <c r="F4016" i="7"/>
  <c r="F308" i="7"/>
  <c r="F3881" i="7"/>
  <c r="F555" i="7"/>
  <c r="F1090" i="7"/>
  <c r="F1322" i="7"/>
  <c r="F3638" i="7"/>
  <c r="F2987" i="7"/>
  <c r="F1718" i="7"/>
  <c r="F1537" i="7"/>
  <c r="F3276" i="7"/>
  <c r="F2364" i="7"/>
  <c r="F2808" i="7"/>
  <c r="F1927" i="7"/>
  <c r="F157" i="7"/>
  <c r="F203" i="7"/>
  <c r="D2356" i="7"/>
  <c r="F3209" i="7"/>
  <c r="F2767" i="7"/>
  <c r="F3754" i="7"/>
  <c r="F1028" i="7"/>
  <c r="F1670" i="7"/>
  <c r="F3803" i="7"/>
  <c r="F1241" i="7"/>
  <c r="F248" i="7"/>
  <c r="F1081" i="7"/>
  <c r="F400" i="7"/>
  <c r="F2211" i="7"/>
  <c r="F1809" i="7"/>
  <c r="F682" i="7"/>
  <c r="F3310" i="7"/>
  <c r="F2395" i="7"/>
  <c r="F755" i="7"/>
  <c r="F3753" i="7"/>
  <c r="D428" i="7"/>
  <c r="F1662" i="7"/>
  <c r="F1874" i="7"/>
  <c r="F2496" i="7"/>
  <c r="F2860" i="7"/>
  <c r="D492" i="7"/>
  <c r="F556" i="7"/>
  <c r="F2943" i="7"/>
  <c r="F597" i="7"/>
  <c r="F2276" i="7"/>
  <c r="F114" i="7"/>
  <c r="F1634" i="7"/>
  <c r="F1281" i="7"/>
  <c r="F1064" i="7"/>
  <c r="F3100" i="7"/>
  <c r="F808" i="7"/>
  <c r="F540" i="7"/>
  <c r="F2168" i="7"/>
  <c r="F3946" i="7"/>
  <c r="F3788" i="7"/>
  <c r="F652" i="7"/>
  <c r="F1130" i="7"/>
  <c r="D2870" i="7"/>
  <c r="F4085" i="7"/>
  <c r="F3212" i="7"/>
  <c r="F1708" i="7"/>
  <c r="F2264" i="7"/>
  <c r="F1213" i="7"/>
  <c r="F1907" i="7"/>
  <c r="F574" i="7"/>
  <c r="F3104" i="7"/>
  <c r="F1736" i="7"/>
  <c r="F3069" i="7"/>
  <c r="F3741" i="7"/>
  <c r="F2830" i="7"/>
  <c r="F2243" i="7"/>
  <c r="F3297" i="7"/>
  <c r="F3939" i="7"/>
  <c r="F2872" i="7"/>
  <c r="F2815" i="7"/>
  <c r="F2223" i="7"/>
  <c r="F2556" i="7"/>
  <c r="F677" i="7"/>
  <c r="F3659" i="7"/>
  <c r="F3024" i="7"/>
  <c r="F3041" i="7"/>
  <c r="F1692" i="7"/>
  <c r="F3672" i="7"/>
  <c r="F787" i="7"/>
  <c r="F452" i="7"/>
  <c r="F3343" i="7"/>
  <c r="F995" i="7"/>
  <c r="F2714" i="7"/>
  <c r="F1388" i="7"/>
  <c r="F194" i="7"/>
  <c r="F1034" i="7"/>
  <c r="F658" i="7"/>
  <c r="F3713" i="7"/>
  <c r="F1952" i="7"/>
  <c r="F1596" i="7"/>
  <c r="F224" i="7"/>
  <c r="F201" i="7"/>
  <c r="F3516" i="7"/>
  <c r="F1845" i="7"/>
  <c r="F207" i="7"/>
  <c r="F1936" i="7"/>
  <c r="F46" i="7"/>
  <c r="F3465" i="7"/>
  <c r="F2635" i="7"/>
  <c r="F3324" i="7"/>
  <c r="F3821" i="7"/>
  <c r="F3818" i="7"/>
  <c r="F672" i="7"/>
  <c r="F2924" i="7"/>
  <c r="F2582" i="7"/>
  <c r="F3116" i="7"/>
  <c r="F1511" i="7"/>
  <c r="F4100" i="7"/>
  <c r="F2241" i="7"/>
  <c r="F1271" i="7"/>
  <c r="F1087" i="7"/>
  <c r="F1207" i="7"/>
  <c r="F200" i="7"/>
  <c r="F1720" i="7"/>
  <c r="F38" i="7"/>
  <c r="F3645" i="7"/>
  <c r="F4005" i="7"/>
  <c r="F3477" i="7"/>
  <c r="F4004" i="7"/>
  <c r="F561" i="7"/>
  <c r="F3817" i="7"/>
  <c r="F2354" i="7"/>
  <c r="F1867" i="7"/>
  <c r="F3454" i="7"/>
  <c r="F1137" i="7"/>
  <c r="F3120" i="7"/>
  <c r="F1206" i="7"/>
  <c r="F1439" i="7"/>
  <c r="F1165" i="7"/>
  <c r="F758" i="7"/>
  <c r="F55" i="7"/>
  <c r="F2427" i="7"/>
  <c r="F4163" i="7"/>
  <c r="F2454" i="7"/>
  <c r="F42" i="7"/>
  <c r="F2068" i="7"/>
  <c r="F105" i="7"/>
  <c r="F2610" i="7"/>
  <c r="F3521" i="7"/>
  <c r="F1365" i="7"/>
  <c r="F3126" i="7"/>
  <c r="F2868" i="7"/>
  <c r="F3338" i="7"/>
  <c r="F2210" i="7"/>
  <c r="F21" i="7"/>
  <c r="F150" i="7"/>
  <c r="F3833" i="7"/>
  <c r="F637" i="7"/>
  <c r="F3629" i="7"/>
  <c r="F2096" i="7"/>
  <c r="F3574" i="7"/>
  <c r="F3323" i="7"/>
  <c r="F2010" i="7"/>
  <c r="F3598" i="7"/>
  <c r="F380" i="7"/>
  <c r="F3235" i="7"/>
  <c r="F2021" i="7"/>
  <c r="F3888" i="7"/>
  <c r="F3248" i="7"/>
  <c r="F336" i="7"/>
  <c r="F1794" i="7"/>
  <c r="F2417" i="7"/>
  <c r="F670" i="7"/>
  <c r="F1310" i="7"/>
  <c r="F1139" i="7"/>
  <c r="F3158" i="7"/>
  <c r="F587" i="7"/>
  <c r="F347" i="7"/>
  <c r="F236" i="7"/>
  <c r="F1303" i="7"/>
  <c r="F833" i="7"/>
  <c r="F3874" i="7"/>
  <c r="F4154" i="7"/>
  <c r="D749" i="7"/>
  <c r="F24" i="7"/>
  <c r="F2198" i="7"/>
  <c r="F949" i="7"/>
  <c r="F2508" i="7"/>
  <c r="F1778" i="7"/>
  <c r="D3115" i="7"/>
  <c r="F1299" i="7"/>
  <c r="F1244" i="7"/>
  <c r="F2459" i="7"/>
  <c r="F2713" i="7"/>
  <c r="F2816" i="7"/>
  <c r="F3233" i="7"/>
  <c r="F697" i="7"/>
  <c r="F3606" i="7"/>
  <c r="F25" i="7"/>
  <c r="F1526" i="7"/>
  <c r="F2073" i="7"/>
  <c r="D1561" i="7"/>
  <c r="F1471" i="7"/>
  <c r="F2214" i="7"/>
  <c r="F4147" i="7"/>
  <c r="F1298" i="7"/>
  <c r="F300" i="7"/>
  <c r="F1525" i="7"/>
  <c r="F1820" i="7"/>
  <c r="F700" i="7"/>
  <c r="F1581" i="7"/>
  <c r="F1332" i="7"/>
  <c r="F3890" i="7"/>
  <c r="F1108" i="7"/>
  <c r="F1465" i="7"/>
  <c r="F1294" i="7"/>
  <c r="F3004" i="7"/>
  <c r="F2047" i="7"/>
  <c r="F1252" i="7"/>
  <c r="F2144" i="7"/>
  <c r="F1667" i="7"/>
  <c r="F190" i="7"/>
  <c r="F3594" i="7"/>
  <c r="F709" i="7"/>
  <c r="F377" i="7"/>
  <c r="F462" i="7"/>
  <c r="F149" i="7"/>
  <c r="F3924" i="7"/>
  <c r="F3868" i="7"/>
  <c r="F254" i="7"/>
  <c r="D2866" i="7"/>
  <c r="F3326" i="7"/>
  <c r="F942" i="7"/>
  <c r="F2585" i="7"/>
  <c r="F1480" i="7"/>
  <c r="F3822" i="7"/>
  <c r="F2975" i="7"/>
  <c r="F1308" i="7"/>
  <c r="F1696" i="7"/>
  <c r="F60" i="7"/>
  <c r="F2783" i="7"/>
  <c r="F1542" i="7"/>
  <c r="F74" i="7"/>
  <c r="F4092" i="7"/>
  <c r="F1429" i="7"/>
  <c r="F1290" i="7"/>
  <c r="F1879" i="7"/>
  <c r="D364" i="7" l="1"/>
  <c r="D177" i="7"/>
  <c r="D1891" i="7"/>
  <c r="D2003" i="7"/>
  <c r="D1302" i="7"/>
  <c r="D3407" i="7"/>
  <c r="D1552" i="7"/>
  <c r="D2628" i="7"/>
  <c r="D3501" i="7"/>
  <c r="D1619" i="7"/>
  <c r="D3997" i="7"/>
  <c r="D2040" i="7"/>
  <c r="D2580" i="7"/>
  <c r="D2538" i="7"/>
  <c r="D3535" i="7"/>
  <c r="D4032" i="7"/>
  <c r="D2988" i="7"/>
  <c r="D2601" i="7"/>
  <c r="D2128" i="7"/>
  <c r="D2847" i="7"/>
  <c r="D3693" i="7"/>
  <c r="D657" i="7"/>
  <c r="D2428" i="7"/>
  <c r="D2032" i="7"/>
  <c r="D750" i="7"/>
  <c r="D3170" i="7"/>
  <c r="D2231" i="7"/>
  <c r="D1431" i="7"/>
  <c r="D3045" i="7"/>
  <c r="D3943" i="7"/>
  <c r="D430" i="7"/>
  <c r="F1904" i="7"/>
  <c r="D276" i="7"/>
  <c r="D3201" i="7"/>
  <c r="D655" i="7"/>
  <c r="D3762" i="7"/>
  <c r="D3447" i="7"/>
  <c r="D493" i="7"/>
  <c r="D1585" i="7"/>
  <c r="D1742" i="7"/>
  <c r="D1064" i="7"/>
  <c r="D2656" i="7"/>
  <c r="D600" i="7"/>
  <c r="D2386" i="7"/>
  <c r="D2615" i="7"/>
  <c r="D2521" i="7"/>
  <c r="D368" i="7"/>
  <c r="D171" i="7"/>
  <c r="D314" i="7"/>
  <c r="D1095" i="7"/>
  <c r="D1855" i="7"/>
  <c r="D1196" i="7"/>
  <c r="D3163" i="7"/>
  <c r="D3253" i="7"/>
  <c r="D4106" i="7"/>
  <c r="F2032" i="7"/>
  <c r="D2516" i="7"/>
  <c r="D616" i="7"/>
  <c r="D2822" i="7"/>
  <c r="D3479" i="7"/>
  <c r="D2281" i="7"/>
  <c r="D2153" i="7"/>
  <c r="D1220" i="7"/>
  <c r="D313" i="7"/>
  <c r="D1810" i="7"/>
  <c r="D1121" i="7"/>
  <c r="D725" i="7"/>
  <c r="D332" i="7"/>
  <c r="D1147" i="7"/>
  <c r="D1364" i="7"/>
  <c r="D1050" i="7"/>
  <c r="D3127" i="7"/>
  <c r="D901" i="7"/>
  <c r="D4090" i="7"/>
  <c r="D1904" i="7"/>
  <c r="D1000" i="7"/>
  <c r="D2898" i="7"/>
  <c r="D4093" i="7"/>
  <c r="F384" i="7"/>
  <c r="D2333" i="7"/>
  <c r="D65" i="7"/>
  <c r="D395" i="7"/>
  <c r="D423" i="7"/>
  <c r="D3225" i="7"/>
  <c r="D157" i="7"/>
  <c r="D2563" i="7"/>
  <c r="D3167" i="7"/>
  <c r="D3733" i="7"/>
  <c r="D3889" i="7"/>
  <c r="D2721" i="7"/>
  <c r="D1671" i="7"/>
  <c r="D2537" i="7"/>
  <c r="D2526" i="7"/>
  <c r="D2975" i="7"/>
  <c r="D1145" i="7"/>
  <c r="D51" i="7"/>
  <c r="D3615" i="7"/>
  <c r="D2544" i="7"/>
  <c r="D2371" i="7"/>
  <c r="D1572" i="7"/>
  <c r="D3867" i="7"/>
  <c r="D1056" i="7"/>
  <c r="D209" i="7"/>
  <c r="D401" i="7"/>
  <c r="D3202" i="7"/>
  <c r="D1779" i="7"/>
  <c r="D2805" i="7"/>
  <c r="D3140" i="7"/>
  <c r="D738" i="7"/>
  <c r="D4111" i="7"/>
  <c r="D1484" i="7"/>
  <c r="D2019" i="7"/>
  <c r="D3829" i="7"/>
  <c r="D3708" i="7"/>
  <c r="D2730" i="7"/>
  <c r="D2735" i="7"/>
  <c r="D257" i="7"/>
  <c r="D170" i="7"/>
  <c r="D1935" i="7"/>
  <c r="D4121" i="7"/>
  <c r="D1126" i="7"/>
  <c r="F901" i="7"/>
  <c r="D384" i="7"/>
  <c r="D3607" i="7"/>
  <c r="D3569" i="7"/>
  <c r="D3044" i="7"/>
  <c r="D1660" i="7"/>
  <c r="D1896" i="7"/>
  <c r="D2343" i="7"/>
  <c r="D2218" i="7"/>
  <c r="D2377" i="7"/>
  <c r="D1530" i="7"/>
  <c r="D330" i="7"/>
  <c r="D1769" i="7"/>
  <c r="D2839" i="7"/>
  <c r="D216" i="7"/>
  <c r="D712" i="7"/>
  <c r="D1366" i="7"/>
  <c r="F2231" i="7"/>
  <c r="D3472" i="7"/>
  <c r="D2675" i="7"/>
  <c r="D1826" i="7"/>
  <c r="D2089" i="7"/>
  <c r="D1719" i="7"/>
  <c r="D3306" i="7"/>
  <c r="D3866" i="7"/>
  <c r="D2064" i="7"/>
  <c r="D2568" i="7"/>
  <c r="D3666" i="7"/>
  <c r="D1580" i="7"/>
  <c r="D830" i="7"/>
  <c r="D349" i="7"/>
  <c r="D3559" i="7"/>
  <c r="F2675" i="7"/>
  <c r="F3170" i="7"/>
  <c r="F1431" i="7"/>
  <c r="F2599" i="7"/>
  <c r="F923" i="7"/>
  <c r="F4121" i="7"/>
  <c r="F2601" i="7"/>
  <c r="F2394" i="7"/>
  <c r="F3559" i="7"/>
  <c r="F1302" i="7"/>
  <c r="F1050" i="7"/>
  <c r="F3047" i="7"/>
  <c r="F2113" i="7"/>
  <c r="F830" i="7"/>
  <c r="F1183" i="7"/>
  <c r="F1580" i="7"/>
  <c r="F1807" i="7"/>
  <c r="F2296" i="7"/>
  <c r="F1998" i="7"/>
  <c r="F3401" i="7"/>
  <c r="F2386" i="7"/>
  <c r="F1742" i="7"/>
  <c r="F1357" i="7"/>
  <c r="F1905" i="7"/>
  <c r="F2819" i="7"/>
  <c r="F1935" i="7"/>
  <c r="F2256" i="7"/>
  <c r="F2988" i="7"/>
  <c r="F61" i="7"/>
  <c r="F600" i="7"/>
  <c r="F360" i="7"/>
  <c r="F2568" i="7"/>
  <c r="F3991" i="7"/>
  <c r="F51" i="7"/>
  <c r="F725" i="7"/>
  <c r="F1457" i="7"/>
  <c r="F3286" i="7"/>
  <c r="F84" i="7"/>
  <c r="F664" i="7"/>
  <c r="F2919" i="7"/>
  <c r="F3866" i="7"/>
  <c r="F2544" i="7"/>
  <c r="F1891" i="7"/>
  <c r="F2064" i="7"/>
  <c r="F3481" i="7"/>
  <c r="F1136" i="7"/>
  <c r="F1121" i="7"/>
  <c r="F2685" i="7"/>
  <c r="F3997" i="7"/>
  <c r="F1810" i="7"/>
  <c r="F4171" i="7"/>
  <c r="F882" i="7"/>
  <c r="F177" i="7"/>
  <c r="F516" i="7"/>
  <c r="F2960" i="7"/>
  <c r="F1826" i="7"/>
  <c r="F493" i="7"/>
  <c r="F3541" i="7"/>
  <c r="F1585" i="7"/>
  <c r="F2089" i="7"/>
  <c r="F1184" i="7"/>
  <c r="F364" i="7"/>
  <c r="F3534" i="7"/>
  <c r="F2526" i="7"/>
  <c r="F3596" i="7"/>
  <c r="F1392" i="7"/>
  <c r="F2907" i="7"/>
  <c r="F349" i="7"/>
  <c r="F1437" i="7"/>
  <c r="F2537" i="7"/>
  <c r="F1671" i="7"/>
  <c r="F3163" i="7"/>
  <c r="F2016" i="7"/>
  <c r="F848" i="7"/>
  <c r="F2721" i="7"/>
  <c r="F3263" i="7"/>
  <c r="F2372" i="7"/>
  <c r="F170" i="7"/>
  <c r="F2465" i="7"/>
  <c r="F3472" i="7"/>
  <c r="F3733" i="7"/>
  <c r="F3889" i="7"/>
  <c r="F3535" i="7"/>
  <c r="F1196" i="7"/>
  <c r="F3447" i="7"/>
  <c r="F1366" i="7"/>
  <c r="F3167" i="7"/>
  <c r="F2730" i="7"/>
  <c r="F216" i="7"/>
  <c r="F2839" i="7"/>
  <c r="F1855" i="7"/>
  <c r="F871" i="7"/>
  <c r="F2898" i="7"/>
  <c r="F1532" i="7"/>
  <c r="F2182" i="7"/>
  <c r="F2735" i="7"/>
  <c r="F2538" i="7"/>
  <c r="F313" i="7"/>
  <c r="F712" i="7"/>
  <c r="F1220" i="7"/>
  <c r="F3762" i="7"/>
  <c r="F1530" i="7"/>
  <c r="F330" i="7"/>
  <c r="F3045" i="7"/>
  <c r="F2580" i="7"/>
  <c r="F2563" i="7"/>
  <c r="F314" i="7"/>
  <c r="F2377" i="7"/>
  <c r="F209" i="7"/>
  <c r="F1095" i="7"/>
  <c r="F1769" i="7"/>
  <c r="F257" i="7"/>
  <c r="F1000" i="7"/>
  <c r="F2153" i="7"/>
  <c r="F2428" i="7"/>
  <c r="F2218" i="7"/>
  <c r="F2281" i="7"/>
  <c r="F794" i="7"/>
  <c r="F2128" i="7"/>
  <c r="F3829" i="7"/>
  <c r="F1056" i="7"/>
  <c r="F1572" i="7"/>
  <c r="F1037" i="7"/>
  <c r="F3867" i="7"/>
  <c r="F37" i="7"/>
  <c r="F2040" i="7"/>
  <c r="F2019" i="7"/>
  <c r="F3225" i="7"/>
  <c r="F2343" i="7"/>
  <c r="F423" i="7"/>
  <c r="F3479" i="7"/>
  <c r="F2822" i="7"/>
  <c r="F3711" i="7"/>
  <c r="F1619" i="7"/>
  <c r="F657" i="7"/>
  <c r="F401" i="7"/>
  <c r="F1889" i="7"/>
  <c r="F1109" i="7"/>
  <c r="F1682" i="7"/>
  <c r="F2270" i="7"/>
  <c r="F395" i="7"/>
  <c r="F3607" i="7"/>
  <c r="F2278" i="7"/>
  <c r="F1896" i="7"/>
  <c r="F2371" i="7"/>
  <c r="F4111" i="7"/>
  <c r="F616" i="7"/>
  <c r="F65" i="7"/>
  <c r="F276" i="7"/>
  <c r="F559" i="7"/>
  <c r="F1484" i="7"/>
  <c r="F3501" i="7"/>
  <c r="F655" i="7"/>
  <c r="F3201" i="7"/>
  <c r="F1660" i="7"/>
  <c r="F2628" i="7"/>
  <c r="F4090" i="7"/>
  <c r="F2333" i="7"/>
  <c r="F1230" i="7"/>
  <c r="F905" i="7"/>
  <c r="F3185" i="7"/>
  <c r="F1552" i="7"/>
  <c r="F3044" i="7"/>
  <c r="F2516" i="7"/>
  <c r="F4093" i="7"/>
  <c r="F3416" i="7"/>
  <c r="F2356" i="7"/>
  <c r="F4106" i="7"/>
  <c r="F3140" i="7"/>
  <c r="F3943" i="7"/>
  <c r="F3232" i="7"/>
  <c r="F738" i="7"/>
  <c r="F1779" i="7"/>
  <c r="F3693" i="7"/>
  <c r="F428" i="7"/>
  <c r="F2805" i="7"/>
  <c r="F2870" i="7"/>
  <c r="F492" i="7"/>
  <c r="F3202" i="7"/>
  <c r="F430" i="7"/>
  <c r="F3253" i="7"/>
  <c r="F3569" i="7"/>
  <c r="F2847" i="7"/>
  <c r="F749" i="7"/>
  <c r="F2866" i="7"/>
  <c r="F3115" i="7"/>
  <c r="F1561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Мария</author>
    <author>Nikolya</author>
  </authors>
  <commentList>
    <comment ref="F10" authorId="0" shapeId="0" xr:uid="{00000000-0006-0000-0300-000001000000}">
      <text>
        <r>
          <rPr>
            <b/>
            <sz val="9"/>
            <color indexed="8"/>
            <rFont val="Tahoma"/>
            <family val="2"/>
            <charset val="204"/>
          </rPr>
          <t xml:space="preserve">разряд просрочен на 
</t>
        </r>
        <r>
          <rPr>
            <sz val="9"/>
            <color indexed="8"/>
            <rFont val="Tahoma"/>
            <family val="2"/>
            <charset val="204"/>
          </rPr>
          <t>20.01.2017</t>
        </r>
      </text>
    </comment>
    <comment ref="K10" authorId="0" shapeId="0" xr:uid="{00000000-0006-0000-0300-000002000000}">
      <text>
        <r>
          <rPr>
            <b/>
            <sz val="9"/>
            <color indexed="8"/>
            <rFont val="Tahoma"/>
            <family val="2"/>
            <charset val="204"/>
          </rPr>
          <t>Указана просрочка на 20 января 2017 года
ТОЛЬКО для МС</t>
        </r>
      </text>
    </comment>
    <comment ref="L10" authorId="1" shapeId="0" xr:uid="{00000000-0006-0000-0300-000003000000}">
      <text>
        <r>
          <rPr>
            <b/>
            <sz val="9"/>
            <color indexed="81"/>
            <rFont val="Tahoma"/>
            <family val="2"/>
            <charset val="204"/>
          </rPr>
          <t>Красносельский связки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M10" authorId="2" shapeId="0" xr:uid="{00000000-0006-0000-03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финал Кубка СПб - личка - Приморский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10" authorId="0" shapeId="0" xr:uid="{00000000-0006-0000-0300-000005000000}">
      <text>
        <r>
          <rPr>
            <sz val="9"/>
            <color indexed="8"/>
            <rFont val="Tahoma"/>
            <family val="2"/>
            <charset val="1"/>
          </rPr>
          <t xml:space="preserve">Фрунзенское соревнование, 2 этап Обуч, личка
</t>
        </r>
      </text>
    </comment>
    <comment ref="O10" authorId="0" shapeId="0" xr:uid="{00000000-0006-0000-0300-000006000000}">
      <text>
        <r>
          <rPr>
            <b/>
            <sz val="9"/>
            <color indexed="8"/>
            <rFont val="Tahoma"/>
            <family val="2"/>
            <charset val="204"/>
          </rPr>
          <t xml:space="preserve">Кубок СПб, Кубок обуч, перв. Красногв.
</t>
        </r>
      </text>
    </comment>
    <comment ref="P10" authorId="0" shapeId="0" xr:uid="{00000000-0006-0000-0300-000007000000}">
      <text>
        <r>
          <rPr>
            <b/>
            <sz val="9"/>
            <color indexed="8"/>
            <rFont val="Tahoma"/>
            <family val="2"/>
            <charset val="204"/>
          </rPr>
          <t xml:space="preserve">ПР
</t>
        </r>
      </text>
    </comment>
    <comment ref="Q10" authorId="0" shapeId="0" xr:uid="{00000000-0006-0000-0300-000008000000}">
      <text>
        <r>
          <rPr>
            <sz val="9"/>
            <color indexed="8"/>
            <rFont val="Tahoma"/>
            <family val="2"/>
            <charset val="204"/>
          </rPr>
          <t>Колпино, группа</t>
        </r>
      </text>
    </comment>
    <comment ref="R10" authorId="0" shapeId="0" xr:uid="{00000000-0006-0000-0300-000009000000}">
      <text>
        <r>
          <rPr>
            <b/>
            <sz val="9"/>
            <color indexed="8"/>
            <rFont val="Tahoma"/>
            <family val="2"/>
            <charset val="204"/>
          </rPr>
          <t xml:space="preserve">Первенство и Чемпионат СПб
</t>
        </r>
      </text>
    </comment>
    <comment ref="S10" authorId="0" shapeId="0" xr:uid="{00000000-0006-0000-0300-00000A000000}">
      <text>
        <r>
          <rPr>
            <sz val="9"/>
            <color indexed="8"/>
            <rFont val="Tahoma"/>
            <family val="2"/>
            <charset val="204"/>
          </rPr>
          <t xml:space="preserve">ШСК Колпино
</t>
        </r>
      </text>
    </comment>
    <comment ref="T10" authorId="0" shapeId="0" xr:uid="{00000000-0006-0000-0300-00000B000000}">
      <text>
        <r>
          <rPr>
            <b/>
            <sz val="9"/>
            <color indexed="8"/>
            <rFont val="Tahoma"/>
            <family val="2"/>
            <charset val="204"/>
          </rPr>
          <t xml:space="preserve">Невский, связка
</t>
        </r>
        <r>
          <rPr>
            <sz val="9"/>
            <color indexed="8"/>
            <rFont val="Tahoma"/>
            <family val="2"/>
            <charset val="204"/>
          </rPr>
          <t xml:space="preserve">
</t>
        </r>
      </text>
    </comment>
    <comment ref="U10" authorId="0" shapeId="0" xr:uid="{00000000-0006-0000-0300-00000C000000}">
      <text>
        <r>
          <rPr>
            <b/>
            <sz val="9"/>
            <color indexed="8"/>
            <rFont val="Tahoma"/>
            <family val="2"/>
            <charset val="204"/>
          </rPr>
          <t xml:space="preserve">ПиЧ лыжные
</t>
        </r>
      </text>
    </comment>
    <comment ref="V10" authorId="0" shapeId="0" xr:uid="{00000000-0006-0000-0300-00000D000000}">
      <text>
        <r>
          <rPr>
            <b/>
            <sz val="9"/>
            <color indexed="8"/>
            <rFont val="Tahoma"/>
            <family val="2"/>
            <charset val="204"/>
          </rPr>
          <t xml:space="preserve">Колпинский, личка
</t>
        </r>
      </text>
    </comment>
    <comment ref="W10" authorId="0" shapeId="0" xr:uid="{00000000-0006-0000-0300-00000E000000}">
      <text>
        <r>
          <rPr>
            <b/>
            <sz val="9"/>
            <color indexed="8"/>
            <rFont val="Tahoma"/>
            <family val="2"/>
            <charset val="204"/>
          </rPr>
          <t xml:space="preserve">Финал
Фрунзенский район
связка
</t>
        </r>
      </text>
    </comment>
    <comment ref="X10" authorId="0" shapeId="0" xr:uid="{00000000-0006-0000-0300-00000F000000}">
      <text>
        <r>
          <rPr>
            <b/>
            <sz val="9"/>
            <color indexed="8"/>
            <rFont val="Tahoma"/>
            <family val="2"/>
            <charset val="204"/>
          </rPr>
          <t xml:space="preserve">Приморский, личка
</t>
        </r>
      </text>
    </comment>
    <comment ref="Y10" authorId="0" shapeId="0" xr:uid="{00000000-0006-0000-0300-000010000000}">
      <text>
        <r>
          <rPr>
            <b/>
            <sz val="9"/>
            <color indexed="8"/>
            <rFont val="Tahoma"/>
            <family val="2"/>
            <charset val="204"/>
          </rPr>
          <t>Красногвардейский,
личка</t>
        </r>
      </text>
    </comment>
    <comment ref="Z10" authorId="0" shapeId="0" xr:uid="{00000000-0006-0000-0300-000011000000}">
      <text>
        <r>
          <rPr>
            <b/>
            <sz val="9"/>
            <color indexed="8"/>
            <rFont val="Tahoma"/>
            <family val="2"/>
            <charset val="204"/>
          </rPr>
          <t xml:space="preserve">Пнтроградский, группа, связка
</t>
        </r>
        <r>
          <rPr>
            <sz val="9"/>
            <color indexed="8"/>
            <rFont val="Tahoma"/>
            <family val="2"/>
            <charset val="204"/>
          </rPr>
          <t xml:space="preserve">
</t>
        </r>
      </text>
    </comment>
    <comment ref="AA10" authorId="0" shapeId="0" xr:uid="{00000000-0006-0000-0300-000012000000}">
      <text>
        <r>
          <rPr>
            <b/>
            <sz val="9"/>
            <color indexed="8"/>
            <rFont val="Tahoma"/>
            <family val="2"/>
            <charset val="204"/>
          </rPr>
          <t xml:space="preserve">Колпинский, группа
</t>
        </r>
      </text>
    </comment>
    <comment ref="AB10" authorId="0" shapeId="0" xr:uid="{00000000-0006-0000-0300-000013000000}">
      <text>
        <r>
          <rPr>
            <b/>
            <sz val="9"/>
            <color indexed="8"/>
            <rFont val="Tahoma"/>
            <family val="2"/>
            <charset val="204"/>
          </rPr>
          <t xml:space="preserve">Выборгский, личка, связка, группа
</t>
        </r>
      </text>
    </comment>
    <comment ref="AC10" authorId="0" shapeId="0" xr:uid="{00000000-0006-0000-0300-000014000000}">
      <text>
        <r>
          <rPr>
            <b/>
            <sz val="9"/>
            <color indexed="8"/>
            <rFont val="Tahoma"/>
            <family val="2"/>
            <charset val="204"/>
          </rPr>
          <t xml:space="preserve">ШСК Колпино, личка
</t>
        </r>
        <r>
          <rPr>
            <sz val="9"/>
            <color indexed="8"/>
            <rFont val="Tahoma"/>
            <family val="2"/>
            <charset val="204"/>
          </rPr>
          <t xml:space="preserve">
</t>
        </r>
      </text>
    </comment>
    <comment ref="AD10" authorId="0" shapeId="0" xr:uid="{00000000-0006-0000-0300-000015000000}">
      <text>
        <r>
          <rPr>
            <b/>
            <sz val="9"/>
            <color indexed="8"/>
            <rFont val="Tahoma"/>
            <family val="2"/>
            <charset val="204"/>
          </rPr>
          <t xml:space="preserve">Колпинский, связка
</t>
        </r>
        <r>
          <rPr>
            <sz val="9"/>
            <color indexed="8"/>
            <rFont val="Tahoma"/>
            <family val="2"/>
            <charset val="204"/>
          </rPr>
          <t xml:space="preserve">
</t>
        </r>
      </text>
    </comment>
    <comment ref="AE10" authorId="0" shapeId="0" xr:uid="{00000000-0006-0000-0300-000016000000}">
      <text>
        <r>
          <rPr>
            <b/>
            <sz val="9"/>
            <color indexed="8"/>
            <rFont val="Tahoma"/>
            <family val="2"/>
            <charset val="204"/>
          </rPr>
          <t xml:space="preserve">Лыжи, студенты
</t>
        </r>
        <r>
          <rPr>
            <sz val="9"/>
            <color indexed="8"/>
            <rFont val="Tahoma"/>
            <family val="2"/>
            <charset val="204"/>
          </rPr>
          <t xml:space="preserve">
</t>
        </r>
      </text>
    </comment>
    <comment ref="AF10" authorId="0" shapeId="0" xr:uid="{00000000-0006-0000-0300-000017000000}">
      <text>
        <r>
          <rPr>
            <sz val="9"/>
            <color indexed="8"/>
            <rFont val="Tahoma"/>
            <family val="2"/>
            <charset val="204"/>
          </rPr>
          <t xml:space="preserve">Первенство Невского района, личка
</t>
        </r>
      </text>
    </comment>
    <comment ref="J125" authorId="1" shapeId="0" xr:uid="{00000000-0006-0000-0300-000018000000}">
      <text>
        <r>
          <rPr>
            <b/>
            <sz val="9"/>
            <color indexed="81"/>
            <rFont val="Tahoma"/>
            <family val="2"/>
            <charset val="204"/>
          </rPr>
          <t>надо паспорт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J139" authorId="1" shapeId="0" xr:uid="{00000000-0006-0000-0300-000019000000}">
      <text>
        <r>
          <rPr>
            <b/>
            <sz val="9"/>
            <color indexed="81"/>
            <rFont val="Tahoma"/>
            <family val="2"/>
            <charset val="204"/>
          </rPr>
          <t>у меня нету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<sst xmlns="http://schemas.openxmlformats.org/spreadsheetml/2006/main" count="15514" uniqueCount="1516">
  <si>
    <t>б/р</t>
  </si>
  <si>
    <t>м</t>
  </si>
  <si>
    <t>МД 8-9</t>
  </si>
  <si>
    <t>3ю</t>
  </si>
  <si>
    <t>ж</t>
  </si>
  <si>
    <t>МД 10-11</t>
  </si>
  <si>
    <t>2ю</t>
  </si>
  <si>
    <t>МД 12-13</t>
  </si>
  <si>
    <t>см</t>
  </si>
  <si>
    <t>1ю</t>
  </si>
  <si>
    <t>ЮД 14-15</t>
  </si>
  <si>
    <t>III</t>
  </si>
  <si>
    <t>ЮД 16-18</t>
  </si>
  <si>
    <t>II</t>
  </si>
  <si>
    <t>МЖ-2</t>
  </si>
  <si>
    <t>I</t>
  </si>
  <si>
    <t>МЖ-3</t>
  </si>
  <si>
    <t>КМС</t>
  </si>
  <si>
    <t>МЖ-4</t>
  </si>
  <si>
    <t>МС</t>
  </si>
  <si>
    <t>ПРЕДВАРИТЕЛЬНАЯ ЗАЯВКА на участие в соревнованиях</t>
  </si>
  <si>
    <t>ССВК</t>
  </si>
  <si>
    <t>л</t>
  </si>
  <si>
    <t>с</t>
  </si>
  <si>
    <t>г</t>
  </si>
  <si>
    <t>нет</t>
  </si>
  <si>
    <t>Проживаем на месте. Заезжаем 30 мая до 14.00</t>
  </si>
  <si>
    <t>ГБОУ СОШ № 26</t>
  </si>
  <si>
    <t>Санкт-Петербург</t>
  </si>
  <si>
    <t>СС1К</t>
  </si>
  <si>
    <t>Проживаем на месте. Заезжаем 30 мая с 14.00 до 17.00</t>
  </si>
  <si>
    <t>ГБОУ СОШ № 332</t>
  </si>
  <si>
    <t>Адмиралтейский</t>
  </si>
  <si>
    <r>
      <t xml:space="preserve">Заполняем </t>
    </r>
    <r>
      <rPr>
        <b/>
        <sz val="16"/>
        <color indexed="51"/>
        <rFont val="Arial"/>
        <family val="2"/>
        <charset val="204"/>
      </rPr>
      <t>ТОЛЬКО ячейки</t>
    </r>
    <r>
      <rPr>
        <b/>
        <sz val="16"/>
        <rFont val="Arial"/>
        <family val="2"/>
        <charset val="204"/>
      </rPr>
      <t xml:space="preserve">, выделенные </t>
    </r>
    <r>
      <rPr>
        <b/>
        <sz val="16"/>
        <color indexed="51"/>
        <rFont val="Arial"/>
        <family val="2"/>
        <charset val="204"/>
      </rPr>
      <t>желтой заливкой</t>
    </r>
    <r>
      <rPr>
        <b/>
        <sz val="16"/>
        <rFont val="Arial"/>
        <family val="2"/>
        <charset val="204"/>
      </rPr>
      <t xml:space="preserve">. </t>
    </r>
    <r>
      <rPr>
        <b/>
        <sz val="18"/>
        <color indexed="10"/>
        <rFont val="Arial"/>
        <family val="2"/>
        <charset val="204"/>
      </rPr>
      <t>Если у Вас больше одной команды по одному и тому же классу дистанции, то ставьте номер команды в графе "№ п/п".</t>
    </r>
    <r>
      <rPr>
        <b/>
        <sz val="16"/>
        <rFont val="Arial"/>
        <family val="2"/>
        <charset val="204"/>
      </rPr>
      <t xml:space="preserve"> </t>
    </r>
    <r>
      <rPr>
        <b/>
        <sz val="16"/>
        <color indexed="10"/>
        <rFont val="Arial"/>
        <family val="2"/>
        <charset val="204"/>
      </rPr>
      <t xml:space="preserve">Если одна - то поставьте "0"!!! Данный бланк заявки необходим для печати бумажной заявки, а также проверки внесения спортсменов в Реестр Санкт-Петербурга и проверки даты рождения по классам. </t>
    </r>
    <r>
      <rPr>
        <b/>
        <sz val="16"/>
        <rFont val="Arial"/>
        <family val="2"/>
        <charset val="204"/>
      </rPr>
      <t xml:space="preserve">
</t>
    </r>
  </si>
  <si>
    <t>СС2К</t>
  </si>
  <si>
    <t>Проживаем на месте. Заезжаем 30 мая после 17.00</t>
  </si>
  <si>
    <t>ГБОУ СОШ № 527</t>
  </si>
  <si>
    <t>Василеостровский</t>
  </si>
  <si>
    <t>№ п/п</t>
  </si>
  <si>
    <t>Сборная команда</t>
  </si>
  <si>
    <t>Территория</t>
  </si>
  <si>
    <t>Фамилия, имя, отчество представителя</t>
  </si>
  <si>
    <t>Контактный телефон, 
адрес электронной почты</t>
  </si>
  <si>
    <t>Кол-во участников</t>
  </si>
  <si>
    <t>Класс дистанции</t>
  </si>
  <si>
    <t>Дата и время заезда</t>
  </si>
  <si>
    <t>Фамилия Имя Отчество</t>
  </si>
  <si>
    <t>Судейская квалификационная категория</t>
  </si>
  <si>
    <t>СС3К</t>
  </si>
  <si>
    <t>ЮЮ 16-21</t>
  </si>
  <si>
    <t>МЖ</t>
  </si>
  <si>
    <t>В лесу не проживаем. Будем ездить</t>
  </si>
  <si>
    <t>ГБОУ СОШ № 534</t>
  </si>
  <si>
    <t>Выборгский</t>
  </si>
  <si>
    <t/>
  </si>
  <si>
    <t>Санкт-Петербург, Василеостровский район</t>
  </si>
  <si>
    <t>Другое. Напишем в письме.</t>
  </si>
  <si>
    <t>ГБОУ СОШ № 691</t>
  </si>
  <si>
    <t>Калининский</t>
  </si>
  <si>
    <t>Санкт-Петербург, Выборгский район</t>
  </si>
  <si>
    <t>ДДТ Красносельского района (на базе ГБОУ СОШ № 285)</t>
  </si>
  <si>
    <t>Кировский</t>
  </si>
  <si>
    <t>Представитель</t>
  </si>
  <si>
    <t>Фамилия, имя</t>
  </si>
  <si>
    <t>Год рождения</t>
  </si>
  <si>
    <t>Разряд, звание</t>
  </si>
  <si>
    <t>Пол</t>
  </si>
  <si>
    <t>Номер чипа (указать, если чип свой)</t>
  </si>
  <si>
    <t>Участие в личной дистанции</t>
  </si>
  <si>
    <t>Участие в дистанции-связка</t>
  </si>
  <si>
    <t>Участие в дистанции-связка (номер связки)</t>
  </si>
  <si>
    <t>Участие в дистанции-группа (номер группы)</t>
  </si>
  <si>
    <t>Проверка возраста по базе участников</t>
  </si>
  <si>
    <t>Проверка разряда по базе участников</t>
  </si>
  <si>
    <t>Проверка пола по базе участников</t>
  </si>
  <si>
    <t>Организационный взнос</t>
  </si>
  <si>
    <t>Результат проверки</t>
  </si>
  <si>
    <t>ПРИМЕЧАНИЯ</t>
  </si>
  <si>
    <t>Санкт-Петербург, Адмиралтейский район</t>
  </si>
  <si>
    <t>Возрастная группа 
(СВЯЗКА)</t>
  </si>
  <si>
    <t>Возрастная группа 
(ЛИЧКА)</t>
  </si>
  <si>
    <t>Возрастная группа 
(ГРУППА)</t>
  </si>
  <si>
    <t>Пожелания по дню участия</t>
  </si>
  <si>
    <t>Фамилия Имя Отчество (полностью) тренера спорстмена</t>
  </si>
  <si>
    <t>ДДТ Приморского района</t>
  </si>
  <si>
    <t>Колпинский</t>
  </si>
  <si>
    <t>ОБРАЗЕЦ</t>
  </si>
  <si>
    <t>разряд</t>
  </si>
  <si>
    <t>срок действия</t>
  </si>
  <si>
    <t>Санкт-Петербург, Калининский район</t>
  </si>
  <si>
    <t>участники "ЮД 14-15 лет" участвуют в командном зачёте в возрастной группе "ЮД 16-18 лет"</t>
  </si>
  <si>
    <t>ДДЮТ Выборгского района</t>
  </si>
  <si>
    <t>Красногвардейский</t>
  </si>
  <si>
    <t>Иванов Петр</t>
  </si>
  <si>
    <t>от 1 до 10</t>
  </si>
  <si>
    <t>от 1 до 4</t>
  </si>
  <si>
    <t>нет, если не участвует</t>
  </si>
  <si>
    <t>3мл</t>
  </si>
  <si>
    <t>3ст</t>
  </si>
  <si>
    <t>Санкт-Петербург, Кировский район</t>
  </si>
  <si>
    <t>м1</t>
  </si>
  <si>
    <t>м2</t>
  </si>
  <si>
    <t>м3</t>
  </si>
  <si>
    <t>м4</t>
  </si>
  <si>
    <t>м5</t>
  </si>
  <si>
    <t>м6</t>
  </si>
  <si>
    <t>м7</t>
  </si>
  <si>
    <t>м8</t>
  </si>
  <si>
    <t>м9</t>
  </si>
  <si>
    <t>м10</t>
  </si>
  <si>
    <t>ж1</t>
  </si>
  <si>
    <t>ж2</t>
  </si>
  <si>
    <t>ж3</t>
  </si>
  <si>
    <t>ж4</t>
  </si>
  <si>
    <t>ж5</t>
  </si>
  <si>
    <t>ж6</t>
  </si>
  <si>
    <t>ж7</t>
  </si>
  <si>
    <t>ж8</t>
  </si>
  <si>
    <t>ж9</t>
  </si>
  <si>
    <t>ж10</t>
  </si>
  <si>
    <t>МД 10-11_1</t>
  </si>
  <si>
    <t>МД 12-13_1</t>
  </si>
  <si>
    <t>МД 12-13_2</t>
  </si>
  <si>
    <t>ЮД 14-15_2</t>
  </si>
  <si>
    <t>МЖ_2</t>
  </si>
  <si>
    <t>ЮД 14-15_3</t>
  </si>
  <si>
    <t>ЮД 16-18_3</t>
  </si>
  <si>
    <t>ЮЮ 16-21_4</t>
  </si>
  <si>
    <t>МЖ_4</t>
  </si>
  <si>
    <t>сначала введите класс</t>
  </si>
  <si>
    <t>ДЮЦ "Красногвардеец"</t>
  </si>
  <si>
    <t>Красносельский</t>
  </si>
  <si>
    <t>Санкт-Петербург, Колпинский район</t>
  </si>
  <si>
    <t>ДЮЦ "Петергоф"</t>
  </si>
  <si>
    <t>Курортный</t>
  </si>
  <si>
    <t>не допущен</t>
  </si>
  <si>
    <t>Санкт-Петербург, Красногвардейский район</t>
  </si>
  <si>
    <t>ГБОУ СОШ № 312</t>
  </si>
  <si>
    <t>Московский</t>
  </si>
  <si>
    <t>Санкт-Петербург, Красносельский район</t>
  </si>
  <si>
    <t>ПДДТ Невского района</t>
  </si>
  <si>
    <t>Невский</t>
  </si>
  <si>
    <t xml:space="preserve"> </t>
  </si>
  <si>
    <t>Санкт-Петербург, Кронштадтский район</t>
  </si>
  <si>
    <t>СДК "СпортТУРСПБ"</t>
  </si>
  <si>
    <t>Петроградский</t>
  </si>
  <si>
    <t>Санкт-Петербург, Курортный район</t>
  </si>
  <si>
    <t>СШОР № 2</t>
  </si>
  <si>
    <t>Петродворцовый</t>
  </si>
  <si>
    <t>Санкт-Петербург, Московский район</t>
  </si>
  <si>
    <t>СШОР № 2 (на базе ГБОУ СОШ № 534)</t>
  </si>
  <si>
    <t>Приморский</t>
  </si>
  <si>
    <t>Санкт-Петербург, Невский район</t>
  </si>
  <si>
    <t>СПбГЛТУ им. С.М. Кирова</t>
  </si>
  <si>
    <t>Пушкинский</t>
  </si>
  <si>
    <t>Санкт-Петербург, Петроградский район</t>
  </si>
  <si>
    <t>СПбМООСТЭВС "Скиф"</t>
  </si>
  <si>
    <t>Фрунзенский</t>
  </si>
  <si>
    <t>Санкт-Петербург, Петродворцовый район</t>
  </si>
  <si>
    <t>СЮТур (на базе ГБОУ СОШ № 106)</t>
  </si>
  <si>
    <t>Центральный</t>
  </si>
  <si>
    <t>Санкт-Петербург, Приморский район</t>
  </si>
  <si>
    <t>ТК "Муравейник" ДДТ Калининского района</t>
  </si>
  <si>
    <t>Санкт-Петербург, Пушкинский район</t>
  </si>
  <si>
    <t>Университет ИТМО ССК "Кронверкские барсы"</t>
  </si>
  <si>
    <t>Санкт-Петербург, Фрунзенский район</t>
  </si>
  <si>
    <t>ШСК "ЛиС" ГБОУ СОШ № 339</t>
  </si>
  <si>
    <t>Санкт-Петербург, Центральный район</t>
  </si>
  <si>
    <t>ШСК "Рекорд"</t>
  </si>
  <si>
    <t>Ленинградская область, г. Сосновый Бор</t>
  </si>
  <si>
    <t>ДОО "Фалькон"</t>
  </si>
  <si>
    <t>Ленинградская область, Тихвинский район</t>
  </si>
  <si>
    <t>БГТУ «ВОЕНМЕХ» им. Д.Ф. Устинова</t>
  </si>
  <si>
    <t>Ленинградская область, Выборгский район</t>
  </si>
  <si>
    <t>ГБОУ "Балтийский берег"</t>
  </si>
  <si>
    <t>Ленинградская область, Всеволожский район</t>
  </si>
  <si>
    <t>ПМК "Спасатель"</t>
  </si>
  <si>
    <t>Ленинградская область, Кингисеппский район</t>
  </si>
  <si>
    <t>ПМЦ "Спасатель"</t>
  </si>
  <si>
    <t>Ленинградская область, Тосненский район</t>
  </si>
  <si>
    <t>Ленинградская область, Приозерский район</t>
  </si>
  <si>
    <t>Псковская область,  г. Псков</t>
  </si>
  <si>
    <t>Псковская область,  г. Великие Луки</t>
  </si>
  <si>
    <t>Ленинградская область, Волховский район</t>
  </si>
  <si>
    <t>Московская область, Ногинский район</t>
  </si>
  <si>
    <t>Узбекистан</t>
  </si>
  <si>
    <t>Название командирующей организации</t>
  </si>
  <si>
    <t>Адрес командирующей организации</t>
  </si>
  <si>
    <t>Телефон командирующей организации</t>
  </si>
  <si>
    <t>e-mail командирую-щей организации</t>
  </si>
  <si>
    <t>Руководитель направляющей организации 
(Фамилия и инициалы)</t>
  </si>
  <si>
    <t>ГБУ ДО ДДЮТ Выборгского района Санкт-Петербурга</t>
  </si>
  <si>
    <t>Санкт-Петербург, ул. Сантьяго-де-Куба д. 4 корп. 2</t>
  </si>
  <si>
    <t>8(812)-510-67-78</t>
  </si>
  <si>
    <t>dutvyb@mail.ru</t>
  </si>
  <si>
    <t>Н.А. Савченко</t>
  </si>
  <si>
    <t>проверьте возраста участников группы</t>
  </si>
  <si>
    <t>состав группы должен быть 4 человека</t>
  </si>
  <si>
    <t>состав группы должен быть 4м или 4ж</t>
  </si>
  <si>
    <t>Мужчин не может быть больше 6!</t>
  </si>
  <si>
    <t>Женщин не может быть больше 6!</t>
  </si>
  <si>
    <t>не допущена</t>
  </si>
  <si>
    <t>не допущен - ВОЗРАСТ!!!</t>
  </si>
  <si>
    <t>не допущен - РАЗРЯД!!!</t>
  </si>
  <si>
    <t>1 класс</t>
  </si>
  <si>
    <t>2 класс</t>
  </si>
  <si>
    <t>3 класс</t>
  </si>
  <si>
    <t>4 класс</t>
  </si>
  <si>
    <t>Региональные соревнования и Межмуниципальные соревнования по спортивному туризму</t>
  </si>
  <si>
    <t>20-21 января 2024 года</t>
  </si>
  <si>
    <t>"дистанция - пешеходная"</t>
  </si>
  <si>
    <t>Региональные соревнования по спортивному туризму</t>
  </si>
  <si>
    <t>Областные соревнования по спортивному туризму "Золотая осень"</t>
  </si>
  <si>
    <t>01 февраля 2020 года</t>
  </si>
  <si>
    <t>БАЗА  УЧАСТНИКОВ  СОРЕВНОВАНИЙ  ПО СПОРТИВНОМУ  ТУРИЗМУ</t>
  </si>
  <si>
    <t>Во избежание ошибок (неправильно указываются имя, фамилия, год рождения и пол участников), советуем копировать данные из базы и вставлять их в заявки.</t>
  </si>
  <si>
    <r>
      <t>Если в столбце "проверяем паспорт" Вы видите "НАДО!!!"</t>
    </r>
    <r>
      <rPr>
        <sz val="10"/>
        <color indexed="8"/>
        <rFont val="Arial"/>
        <family val="2"/>
        <charset val="204"/>
      </rPr>
      <t>, вам необходимо приносить на комиссию по допуску документы, подтверждающие возраст.</t>
    </r>
  </si>
  <si>
    <t>Если в столбце "разряд" данные не соответствуют действительности, вам необходимо принести на комиссию по допуску документы, подтверждающие разряд.</t>
  </si>
  <si>
    <t>При обнаружении ошибок и возникновении вопросов обращайтесь по адресу avsh2005@mail.ru</t>
  </si>
  <si>
    <r>
      <t xml:space="preserve">При желании вы можете сдать копию свидетельства о рождении (паспорта) и/или копию приказа о присвоении разряда (для занесения данных в базу и ускорения прохождения комиссии по допуску) или </t>
    </r>
    <r>
      <rPr>
        <b/>
        <sz val="14"/>
        <color indexed="10"/>
        <rFont val="Arial"/>
        <family val="2"/>
        <charset val="204"/>
      </rPr>
      <t>прислать по адресу: avsh2005@mail.ru</t>
    </r>
    <r>
      <rPr>
        <b/>
        <sz val="10"/>
        <color indexed="8"/>
        <rFont val="Arial"/>
        <family val="2"/>
        <charset val="204"/>
      </rPr>
      <t>.</t>
    </r>
  </si>
  <si>
    <t>УБЕДИТЕЛЬНАЯ  ПРОСЬБА не сдавать повторно копии!!!</t>
  </si>
  <si>
    <t>Указан выполненный норматив (а не присвоенный разряд)</t>
  </si>
  <si>
    <t xml:space="preserve">Фамилия Имя </t>
  </si>
  <si>
    <t>Г.р.</t>
  </si>
  <si>
    <t>Разряд</t>
  </si>
  <si>
    <t>Срок действия</t>
  </si>
  <si>
    <t>Команда</t>
  </si>
  <si>
    <t>проверяем паспорт</t>
  </si>
  <si>
    <t>наличие паспорта в базе</t>
  </si>
  <si>
    <t>просрочка разряда (уровни)</t>
  </si>
  <si>
    <t>17-18.12.16</t>
  </si>
  <si>
    <t>3-4.12.16</t>
  </si>
  <si>
    <t>26-27.11.16</t>
  </si>
  <si>
    <t>31.9-2.10.2016</t>
  </si>
  <si>
    <t>17-23.06.
2016</t>
  </si>
  <si>
    <t>22.05.2016</t>
  </si>
  <si>
    <t>1-3. 05.
2016</t>
  </si>
  <si>
    <t>09.04. 2016</t>
  </si>
  <si>
    <t>6-7. 03.
2016</t>
  </si>
  <si>
    <t>27-28.02.
2016</t>
  </si>
  <si>
    <t>16-17. 01.
2016</t>
  </si>
  <si>
    <t>19-20. 12.
2015</t>
  </si>
  <si>
    <t>3-4. 12.2015</t>
  </si>
  <si>
    <t>28-29. 11.
2015</t>
  </si>
  <si>
    <t>03-04.10. 2015</t>
  </si>
  <si>
    <t>17.05. 2015</t>
  </si>
  <si>
    <t>01-04.05. 2015</t>
  </si>
  <si>
    <t>13.04. 2015</t>
  </si>
  <si>
    <t>14-15.03. 2015</t>
  </si>
  <si>
    <t>14-15.02. 2015</t>
  </si>
  <si>
    <t>24-25.01. 2015</t>
  </si>
  <si>
    <t>Тренер</t>
  </si>
  <si>
    <t>отчество</t>
  </si>
  <si>
    <t>дата рождения</t>
  </si>
  <si>
    <t>ФИО</t>
  </si>
  <si>
    <t>НАДО!!!</t>
  </si>
  <si>
    <t>у</t>
  </si>
  <si>
    <t>Федотова Евгения Андреевна</t>
  </si>
  <si>
    <t>Николаевич</t>
  </si>
  <si>
    <t>Абашина Анна Николаевич</t>
  </si>
  <si>
    <t>Коварский Валерий Маратович</t>
  </si>
  <si>
    <t>Алексеевна</t>
  </si>
  <si>
    <t>Абрамов Даниил Алексеевна</t>
  </si>
  <si>
    <t>Андреев Андрей Васильевич</t>
  </si>
  <si>
    <t xml:space="preserve">Абрамов Игорь </t>
  </si>
  <si>
    <t xml:space="preserve">Абрамова Александра </t>
  </si>
  <si>
    <t xml:space="preserve">Абрамчук Карина </t>
  </si>
  <si>
    <t>Шендерович Альберт Валентинович</t>
  </si>
  <si>
    <t>Андреевна</t>
  </si>
  <si>
    <t>Абрамчук Михаил Андреевна</t>
  </si>
  <si>
    <t>Федотова Анна Александровна</t>
  </si>
  <si>
    <t>Андреевич</t>
  </si>
  <si>
    <t>Авакян Елена Андреевич</t>
  </si>
  <si>
    <t xml:space="preserve">Авдашкин Андрей </t>
  </si>
  <si>
    <t>Михайлович</t>
  </si>
  <si>
    <t>Авдеев Евгений Михайлович</t>
  </si>
  <si>
    <t xml:space="preserve">Авербух Алина </t>
  </si>
  <si>
    <t>Балина Нина Александровна</t>
  </si>
  <si>
    <t xml:space="preserve">Аверина Анастасия </t>
  </si>
  <si>
    <t>Опутников Леонид Валерьевич</t>
  </si>
  <si>
    <t xml:space="preserve">Авраменко Валерия </t>
  </si>
  <si>
    <t>Назаренко Надежда Владимировна</t>
  </si>
  <si>
    <t xml:space="preserve">Агаева Алиса </t>
  </si>
  <si>
    <t>Агафонов Антон Алексеевна</t>
  </si>
  <si>
    <t xml:space="preserve"> у </t>
  </si>
  <si>
    <t>Владимировна</t>
  </si>
  <si>
    <t>Агуреева Ангелина Владимировна</t>
  </si>
  <si>
    <t>Воробьев Валерий Анатольевич</t>
  </si>
  <si>
    <t xml:space="preserve">Адамьян Михаил </t>
  </si>
  <si>
    <t>Поташева Татьяна Валентиновна</t>
  </si>
  <si>
    <t>Владимирович</t>
  </si>
  <si>
    <t>Азбукина Екатерина Владимирович</t>
  </si>
  <si>
    <t>да</t>
  </si>
  <si>
    <t>Петров Валерий Валерьевич</t>
  </si>
  <si>
    <t>Васильевна</t>
  </si>
  <si>
    <t>Азбукина Юлия Васильевна</t>
  </si>
  <si>
    <t>Тарасова Татьяна Александровна</t>
  </si>
  <si>
    <t>Дмитриевич</t>
  </si>
  <si>
    <t>Акимов Антон Дмитриевич</t>
  </si>
  <si>
    <t>Топильский Андрей Владимирович</t>
  </si>
  <si>
    <t xml:space="preserve">Акимов Василий </t>
  </si>
  <si>
    <t xml:space="preserve">Акимова Елизавета </t>
  </si>
  <si>
    <t>Олеговна</t>
  </si>
  <si>
    <t>Акимова Надежда Олеговна</t>
  </si>
  <si>
    <t>Коварская Полина Николаевна</t>
  </si>
  <si>
    <t>Акмурзин Артем Андреевич</t>
  </si>
  <si>
    <t>Федоров Илья Дмитриевич</t>
  </si>
  <si>
    <t>Аксарин Станислав Андреевич</t>
  </si>
  <si>
    <t>самоподготовка</t>
  </si>
  <si>
    <t>Александров Андрей Андреевич</t>
  </si>
  <si>
    <t>Федотов Алексей Евгеньевич</t>
  </si>
  <si>
    <t>Васильевич</t>
  </si>
  <si>
    <t>Александров Григорий Васильевич</t>
  </si>
  <si>
    <t>Александров Павел Владимирович</t>
  </si>
  <si>
    <t xml:space="preserve">Александрова Мария </t>
  </si>
  <si>
    <t>Михайлов Александр Борисович</t>
  </si>
  <si>
    <t xml:space="preserve">Александрова Софья </t>
  </si>
  <si>
    <t>Иванов Сергей Александрович</t>
  </si>
  <si>
    <t xml:space="preserve">Александрович Диана </t>
  </si>
  <si>
    <t>Алексанян Лиана Андреевна</t>
  </si>
  <si>
    <t>Алексеев Владимир Андреевна</t>
  </si>
  <si>
    <t>Гришина Маргарита Вадимовна</t>
  </si>
  <si>
    <t>Николаевна</t>
  </si>
  <si>
    <t>Алексеев Никита Николаевна</t>
  </si>
  <si>
    <t xml:space="preserve">Алексеев Павел </t>
  </si>
  <si>
    <t>Комарова Инна Николаевна</t>
  </si>
  <si>
    <t>Михайловна</t>
  </si>
  <si>
    <t>Алексеева Екатерина Михайловна</t>
  </si>
  <si>
    <t>Игоревич</t>
  </si>
  <si>
    <t>Алексеенко Екатерина Игоревич</t>
  </si>
  <si>
    <t>Алешичев Василий Андреевич</t>
  </si>
  <si>
    <t>Тарасеня Татьяна Юрьевна</t>
  </si>
  <si>
    <t>Павловна</t>
  </si>
  <si>
    <t>Алиев Хасан Павловна</t>
  </si>
  <si>
    <t>Алтыбаев Максим Андреевна</t>
  </si>
  <si>
    <t xml:space="preserve">Алфёрова Светлана </t>
  </si>
  <si>
    <t xml:space="preserve">Амузинский Артём </t>
  </si>
  <si>
    <t xml:space="preserve">Ананьев Никита </t>
  </si>
  <si>
    <t>Иванов Александр Николаевич</t>
  </si>
  <si>
    <t>Егоровна</t>
  </si>
  <si>
    <t>Андреев Александр Егоровна</t>
  </si>
  <si>
    <t>Андреев Андрей Андреевич</t>
  </si>
  <si>
    <t>Рустамовна</t>
  </si>
  <si>
    <t>Андреев Аркадий Рустамовна</t>
  </si>
  <si>
    <t>Андреева Таисия Андреевна</t>
  </si>
  <si>
    <t xml:space="preserve">Андреев Денис </t>
  </si>
  <si>
    <t xml:space="preserve">Андреев Михаил </t>
  </si>
  <si>
    <t xml:space="preserve">Андреева Арина </t>
  </si>
  <si>
    <t>Бабичева Елена Андреевна</t>
  </si>
  <si>
    <t xml:space="preserve">Андреева Елизавета </t>
  </si>
  <si>
    <t xml:space="preserve">Андреева Мария </t>
  </si>
  <si>
    <t xml:space="preserve">Андреева Таисия </t>
  </si>
  <si>
    <t>да, Удмуртия</t>
  </si>
  <si>
    <t>Александровна</t>
  </si>
  <si>
    <t>Андреева Юлия Александровна</t>
  </si>
  <si>
    <t xml:space="preserve">Андрюхин Михаил </t>
  </si>
  <si>
    <t xml:space="preserve">Андрюшева Кристина </t>
  </si>
  <si>
    <t>Марабян Виктория Андреевна</t>
  </si>
  <si>
    <t xml:space="preserve">Анисимов Андрей </t>
  </si>
  <si>
    <t>Колоскова Юлия Александровна</t>
  </si>
  <si>
    <t xml:space="preserve">Анохин Денис </t>
  </si>
  <si>
    <t>Пушкина Наталья Сергеевна</t>
  </si>
  <si>
    <t xml:space="preserve">Антонов Александр </t>
  </si>
  <si>
    <t xml:space="preserve">Антонова Валерия </t>
  </si>
  <si>
    <t xml:space="preserve">Антонычев Григорий </t>
  </si>
  <si>
    <t>Носов Георгий Анатольевич</t>
  </si>
  <si>
    <t>Александрович</t>
  </si>
  <si>
    <t>Ануфриев Дмитрий Александрович</t>
  </si>
  <si>
    <t>Анцыгин Алексей Андреевич</t>
  </si>
  <si>
    <t>Апаницына Алиса Олеговна</t>
  </si>
  <si>
    <t>Ордынский Андрей Владимирович</t>
  </si>
  <si>
    <t>Арефьев Даниил Андреевна</t>
  </si>
  <si>
    <t>Геннадьевна</t>
  </si>
  <si>
    <t>Артамошин Михаил Геннадьевна</t>
  </si>
  <si>
    <t>Равилевич</t>
  </si>
  <si>
    <t>Архипов Александр Равилевич</t>
  </si>
  <si>
    <t xml:space="preserve">Архипов Дмитрий </t>
  </si>
  <si>
    <t>Бабичев Виктор Александрович</t>
  </si>
  <si>
    <t xml:space="preserve">Архипов Юрий </t>
  </si>
  <si>
    <t>Вячеславовна</t>
  </si>
  <si>
    <t>Архипова Вероника Вячеславовна</t>
  </si>
  <si>
    <t>Новиков Александр Анатольевич, Хижняк Ярослава Николаевна</t>
  </si>
  <si>
    <t>Сергеевна</t>
  </si>
  <si>
    <t>Архиров Юрий Сергеевна</t>
  </si>
  <si>
    <t>Эдуардович</t>
  </si>
  <si>
    <t>Асламов Евгений Эдуардович</t>
  </si>
  <si>
    <t>Астанина Дарья Дмитриевич</t>
  </si>
  <si>
    <t xml:space="preserve">Астафьев Владислав </t>
  </si>
  <si>
    <t>Астафьев Всеволод Сергеевна</t>
  </si>
  <si>
    <t>Витальевич</t>
  </si>
  <si>
    <t>Астахова Олеся Витальевич</t>
  </si>
  <si>
    <t>Астраускас Вячеслав Игоревич</t>
  </si>
  <si>
    <t>Афанасьева Татьяна Витальевич</t>
  </si>
  <si>
    <t xml:space="preserve">Афонин Алексей </t>
  </si>
  <si>
    <t>Клепцов Михаил Александрович</t>
  </si>
  <si>
    <t>Ахломов Даниил Сергеевна</t>
  </si>
  <si>
    <t>Дмитриевна</t>
  </si>
  <si>
    <t>Ахмадуллина Аделия Дмитриевна</t>
  </si>
  <si>
    <t xml:space="preserve">Ахматов Расул </t>
  </si>
  <si>
    <t>Подлевских Александра Никитична</t>
  </si>
  <si>
    <t xml:space="preserve">Аширов Мурад </t>
  </si>
  <si>
    <t>да, Йошкар-Ола</t>
  </si>
  <si>
    <t>Бабакова Софья Владимировна</t>
  </si>
  <si>
    <t xml:space="preserve">Бабич Дмитрий </t>
  </si>
  <si>
    <t xml:space="preserve">Бабичев Александр </t>
  </si>
  <si>
    <t xml:space="preserve">Бабичев Артём </t>
  </si>
  <si>
    <t>Русланович</t>
  </si>
  <si>
    <t>Бабкин Иван Русланович</t>
  </si>
  <si>
    <t xml:space="preserve">Баданин Александр </t>
  </si>
  <si>
    <t xml:space="preserve">Бажина Наталья </t>
  </si>
  <si>
    <t>да но</t>
  </si>
  <si>
    <t>Базалеев Дмитрий Игоревич</t>
  </si>
  <si>
    <t>Опутникова Валентина Павловна</t>
  </si>
  <si>
    <t xml:space="preserve">Базанов Аркадий </t>
  </si>
  <si>
    <t>Святославович</t>
  </si>
  <si>
    <t>Базылев Константин Святославович</t>
  </si>
  <si>
    <t>да, Хабаровский край</t>
  </si>
  <si>
    <t>Константиновна</t>
  </si>
  <si>
    <t>Байдалов Николай Константиновна</t>
  </si>
  <si>
    <t>Баканов Михаил Константиновна</t>
  </si>
  <si>
    <t>Максимовна</t>
  </si>
  <si>
    <t>Балабышева Мария Максимовна</t>
  </si>
  <si>
    <t>Балакин Сергей Николаевна</t>
  </si>
  <si>
    <t xml:space="preserve">Балутина Ксения </t>
  </si>
  <si>
    <t>Денисович</t>
  </si>
  <si>
    <t>Бараничева Мирослава Денисович</t>
  </si>
  <si>
    <t xml:space="preserve">Бараничева Юнна </t>
  </si>
  <si>
    <t xml:space="preserve">Баранов Александр </t>
  </si>
  <si>
    <t>Федорова Кристина Борисовна</t>
  </si>
  <si>
    <t>Баранов Иван Андреевич</t>
  </si>
  <si>
    <t xml:space="preserve">Барановский Никита </t>
  </si>
  <si>
    <t xml:space="preserve">Бархатова Наталья </t>
  </si>
  <si>
    <t>Романович</t>
  </si>
  <si>
    <t>Баталкин Олег Романович</t>
  </si>
  <si>
    <t>Легкобыт Николай Владимирович</t>
  </si>
  <si>
    <t xml:space="preserve">Баум Светлана </t>
  </si>
  <si>
    <t>Медведев Алексей</t>
  </si>
  <si>
    <t>Алексеевич</t>
  </si>
  <si>
    <t>Бахтина Алёна Алексеевич</t>
  </si>
  <si>
    <t>Васильева Маргарита Олеговна</t>
  </si>
  <si>
    <t xml:space="preserve">Бахтияров Руслан </t>
  </si>
  <si>
    <t>Денисовна</t>
  </si>
  <si>
    <t>Бачинина Галина Денисовна</t>
  </si>
  <si>
    <t xml:space="preserve">Бедовый Никита </t>
  </si>
  <si>
    <t>Подвязкин Андрей Георгиевич</t>
  </si>
  <si>
    <t>Безбородов Константин Игоревич</t>
  </si>
  <si>
    <t xml:space="preserve">Безбородова Любовь </t>
  </si>
  <si>
    <t xml:space="preserve">Беззубов Максим </t>
  </si>
  <si>
    <t xml:space="preserve">Васильева Маргарита Олеговна, Федотова Анна Александровна </t>
  </si>
  <si>
    <t>Белан Елизавета Олеговна</t>
  </si>
  <si>
    <t xml:space="preserve">Белан Михаил </t>
  </si>
  <si>
    <t>Белик Илья Сергеевна</t>
  </si>
  <si>
    <t>Беликова Ольга Александровна</t>
  </si>
  <si>
    <t>Белков Александр Дмитриевич</t>
  </si>
  <si>
    <t>Пономарева Светлана Владимировна</t>
  </si>
  <si>
    <t xml:space="preserve">Белобородов Максим </t>
  </si>
  <si>
    <t>Юрьевна</t>
  </si>
  <si>
    <t>Беловолова Валентина Юрьевна</t>
  </si>
  <si>
    <t xml:space="preserve">Беляев Алексей </t>
  </si>
  <si>
    <t>Максимович</t>
  </si>
  <si>
    <t>Беляев Максим Максимович</t>
  </si>
  <si>
    <t xml:space="preserve">Беляев Сергей </t>
  </si>
  <si>
    <t>Беляева Анна Александрович</t>
  </si>
  <si>
    <t xml:space="preserve">Беляева Елизавета </t>
  </si>
  <si>
    <t>Бендикова Дарья Алексеевна</t>
  </si>
  <si>
    <t>Вадимовна</t>
  </si>
  <si>
    <t>Бенисович Евгения Вадимовна</t>
  </si>
  <si>
    <t>да, Калининская обл.</t>
  </si>
  <si>
    <t>Берглецова Полина Олеговна</t>
  </si>
  <si>
    <t>да, Свердловск</t>
  </si>
  <si>
    <t>Евгеньевна</t>
  </si>
  <si>
    <t>Березин Матвей Евгеньевна</t>
  </si>
  <si>
    <t>Берман Ксения Александровна</t>
  </si>
  <si>
    <t>Ивановна</t>
  </si>
  <si>
    <t>Берников Богдан Ивановна</t>
  </si>
  <si>
    <t>Беспалов Сергей Михайлович</t>
  </si>
  <si>
    <t xml:space="preserve">Билинкис Гриорий </t>
  </si>
  <si>
    <t xml:space="preserve">Бирюкова Анна </t>
  </si>
  <si>
    <t xml:space="preserve">Бобков Андрей </t>
  </si>
  <si>
    <t>Бобкова Диана Александрович</t>
  </si>
  <si>
    <t xml:space="preserve">Богданов Антон </t>
  </si>
  <si>
    <t>Богданов Даниил Дмитриевна</t>
  </si>
  <si>
    <t xml:space="preserve">Богданов Игорь </t>
  </si>
  <si>
    <t>Костин Алексей Владимирович</t>
  </si>
  <si>
    <t>Анатольевич</t>
  </si>
  <si>
    <t>Богданов Никита Анатольевич</t>
  </si>
  <si>
    <t xml:space="preserve">Богоза Константин </t>
  </si>
  <si>
    <t xml:space="preserve">Богунова Надежда </t>
  </si>
  <si>
    <t xml:space="preserve">Бодин Егор </t>
  </si>
  <si>
    <t xml:space="preserve">Бодрова Екатерина </t>
  </si>
  <si>
    <t>Бойко Ксения Денисовна</t>
  </si>
  <si>
    <t xml:space="preserve">Бока Кристиан </t>
  </si>
  <si>
    <t xml:space="preserve">Болдырева Анастасия </t>
  </si>
  <si>
    <t>Сергеевич</t>
  </si>
  <si>
    <t>Болтов Константин Сергеевич</t>
  </si>
  <si>
    <t>Сергевна</t>
  </si>
  <si>
    <t>Бондаренко Леонид Сергевна</t>
  </si>
  <si>
    <t>Шевченко Алексей Викторович</t>
  </si>
  <si>
    <t>Витальевна</t>
  </si>
  <si>
    <t>Бондаренко Сергей Витальевна</t>
  </si>
  <si>
    <t xml:space="preserve">Борискина Татьяна </t>
  </si>
  <si>
    <t>Борисов Дмитрий Вадимовна</t>
  </si>
  <si>
    <t>Боровикова Кира Александровна</t>
  </si>
  <si>
    <t xml:space="preserve">Боровушкин Владислав </t>
  </si>
  <si>
    <t xml:space="preserve">Бородзич Андрей </t>
  </si>
  <si>
    <t xml:space="preserve">Борозняк Людмила </t>
  </si>
  <si>
    <t>Бортнякова Елизавета Вадимовна</t>
  </si>
  <si>
    <t xml:space="preserve">Бортулева Мария </t>
  </si>
  <si>
    <t xml:space="preserve">Борцов Данила </t>
  </si>
  <si>
    <t xml:space="preserve">Брагин Андрей </t>
  </si>
  <si>
    <t xml:space="preserve">Бредихина Дарья </t>
  </si>
  <si>
    <t xml:space="preserve">Брезгина Милана </t>
  </si>
  <si>
    <t>Бризганов Вячеслав Вадимовна</t>
  </si>
  <si>
    <t>Бризганов Максим Игоревич</t>
  </si>
  <si>
    <t>Брочковский Евгений Игоревич</t>
  </si>
  <si>
    <t xml:space="preserve">у </t>
  </si>
  <si>
    <t>Брызгалин Семен Вячеславовна</t>
  </si>
  <si>
    <t>Брязкало Александр Алексеевна</t>
  </si>
  <si>
    <t>Бубенин Константин Алексеевна</t>
  </si>
  <si>
    <t>Бугаев Сергей Александровна</t>
  </si>
  <si>
    <t>Бузанов Даниил Александровна</t>
  </si>
  <si>
    <t>Валерьевна</t>
  </si>
  <si>
    <t>Буздина Софья Валерьевна</t>
  </si>
  <si>
    <t>Кучерявая Марина Владимировна</t>
  </si>
  <si>
    <t xml:space="preserve">Бузечкин Сергей </t>
  </si>
  <si>
    <t xml:space="preserve">Бузин Михаил </t>
  </si>
  <si>
    <t>Букатару Александра Андреевна</t>
  </si>
  <si>
    <t>Булдакова Екатерина Николаевна</t>
  </si>
  <si>
    <t>Булденко Марфа Алексеевич</t>
  </si>
  <si>
    <t>Бурдеев Иван Евгеньевна</t>
  </si>
  <si>
    <t>Бурмистров Никита Александрович</t>
  </si>
  <si>
    <t xml:space="preserve">Бутов Егор </t>
  </si>
  <si>
    <t>Бутор Артем Николаевич</t>
  </si>
  <si>
    <t>Бызова Софья Алексеевич</t>
  </si>
  <si>
    <t xml:space="preserve">Быстров Иван </t>
  </si>
  <si>
    <t>Юрьевич</t>
  </si>
  <si>
    <t>Быстрова Диана Юрьевич</t>
  </si>
  <si>
    <t>Быстрова Кира Андреевна</t>
  </si>
  <si>
    <t>Бычкова Прасковья Витальевна</t>
  </si>
  <si>
    <t>Вавилова Татьяна Витальевна</t>
  </si>
  <si>
    <t>Ваглаотс Светлана Дмитриевна</t>
  </si>
  <si>
    <t xml:space="preserve">Вайнштейн Юлия </t>
  </si>
  <si>
    <t>Вакуров Егор Дмитриевич</t>
  </si>
  <si>
    <t xml:space="preserve">Валаев Евгений </t>
  </si>
  <si>
    <t xml:space="preserve">Ванюгин Александр </t>
  </si>
  <si>
    <t xml:space="preserve">Василенко Оксана </t>
  </si>
  <si>
    <t>Василишен Александр Денисовна</t>
  </si>
  <si>
    <t xml:space="preserve">Васильев Александр </t>
  </si>
  <si>
    <t xml:space="preserve">Васильев Арсений </t>
  </si>
  <si>
    <t>Васильев Владислав Сергеевна</t>
  </si>
  <si>
    <t>Васильев Денис Николаевна</t>
  </si>
  <si>
    <t xml:space="preserve">Васильев Евгений </t>
  </si>
  <si>
    <t xml:space="preserve">Васильев Никита </t>
  </si>
  <si>
    <t xml:space="preserve">Васильев Станислав </t>
  </si>
  <si>
    <t>Васильева Валерия Алексеевич</t>
  </si>
  <si>
    <t>Васильева Ирина Вад. Алексеевна</t>
  </si>
  <si>
    <t>Иванова Мария Сергеевна</t>
  </si>
  <si>
    <t xml:space="preserve">Васильева Ирина </t>
  </si>
  <si>
    <t>Васильева Ирина Г. Андреевич</t>
  </si>
  <si>
    <t>Вахрушева Екатерина Максимовна</t>
  </si>
  <si>
    <t>Вдовина Наталья Дмитриевна</t>
  </si>
  <si>
    <t>Веденяпина Полина Алексеевич</t>
  </si>
  <si>
    <t xml:space="preserve">Велигоцкая Марина, Маргарита </t>
  </si>
  <si>
    <t>Великанов Артём Алексеевич</t>
  </si>
  <si>
    <t>Кириллович</t>
  </si>
  <si>
    <t>Венидиктов Денис Кириллович</t>
  </si>
  <si>
    <t xml:space="preserve">Венская Анастасия </t>
  </si>
  <si>
    <t>Венская Юлия Сергеевич</t>
  </si>
  <si>
    <t>Вербицкий Макар Валерьевна</t>
  </si>
  <si>
    <t xml:space="preserve">Верещагин Дмитрий </t>
  </si>
  <si>
    <t>да, Н.Новг</t>
  </si>
  <si>
    <t>Верещагина Мария Дмитриевна</t>
  </si>
  <si>
    <t xml:space="preserve">Верховский Валентин </t>
  </si>
  <si>
    <t>Аслановна</t>
  </si>
  <si>
    <t>Веселов Кирилл Аслановна</t>
  </si>
  <si>
    <t>Виноградов Владимир Николаевна</t>
  </si>
  <si>
    <t>да, Коми</t>
  </si>
  <si>
    <t>Станиславовна</t>
  </si>
  <si>
    <t>Виноградов Дмитрий Станиславовна</t>
  </si>
  <si>
    <t xml:space="preserve">Виноградов Михаил </t>
  </si>
  <si>
    <t xml:space="preserve">Виноградова София </t>
  </si>
  <si>
    <t xml:space="preserve">Витюк Владимир </t>
  </si>
  <si>
    <t xml:space="preserve">Вихлянцев Андрей </t>
  </si>
  <si>
    <t xml:space="preserve">Вихров Алексей </t>
  </si>
  <si>
    <t xml:space="preserve">Вихров Евгений </t>
  </si>
  <si>
    <t xml:space="preserve">Вишняков Евгений </t>
  </si>
  <si>
    <t>Вишняков Игорь Михайлович</t>
  </si>
  <si>
    <t>Владимирова Дарья Александрович</t>
  </si>
  <si>
    <t>Власенко Антон Вадимовна</t>
  </si>
  <si>
    <t xml:space="preserve">Власенко Иван </t>
  </si>
  <si>
    <t>Власенко Никита Александрович</t>
  </si>
  <si>
    <t>Власов Владимир Александровна</t>
  </si>
  <si>
    <t xml:space="preserve">Власова Ксения </t>
  </si>
  <si>
    <t>да, Вологда</t>
  </si>
  <si>
    <t>Воднев Олег Олеговна</t>
  </si>
  <si>
    <t xml:space="preserve">Воднева Татьяна </t>
  </si>
  <si>
    <t>Самохин Роман Владимирович</t>
  </si>
  <si>
    <t xml:space="preserve">Воеводин Сергей </t>
  </si>
  <si>
    <t>Чесноков Дмитрий Владимирович</t>
  </si>
  <si>
    <t>Воеводина Ирина Алексеевич</t>
  </si>
  <si>
    <t>Возняк Елизавета Алексеевна</t>
  </si>
  <si>
    <t xml:space="preserve">Волков Максим </t>
  </si>
  <si>
    <t>Волкова Анна Сергеевна</t>
  </si>
  <si>
    <t>Горев Даниил Владимирович</t>
  </si>
  <si>
    <t>Волнухина Вера Дмитриевна</t>
  </si>
  <si>
    <t xml:space="preserve">Володина Надежда </t>
  </si>
  <si>
    <t>Юнин Александр Геннадьевич</t>
  </si>
  <si>
    <t>Волохов Даниил Вячеславовна</t>
  </si>
  <si>
    <t>Волошин Алексей Александровна</t>
  </si>
  <si>
    <t>Воробьев Андрей Андреевна</t>
  </si>
  <si>
    <t xml:space="preserve">Воробьев Антон </t>
  </si>
  <si>
    <t xml:space="preserve">Воробьев Никита </t>
  </si>
  <si>
    <t xml:space="preserve">Воробьёв Константин </t>
  </si>
  <si>
    <t>Воронов Максим Сергеевич</t>
  </si>
  <si>
    <t>Воронова Анна Дмитриевич</t>
  </si>
  <si>
    <t>Юлеговна</t>
  </si>
  <si>
    <t>Воротынцев Глеб Юлеговна</t>
  </si>
  <si>
    <t>Востокова Екатерина Андреевич</t>
  </si>
  <si>
    <t>Вострикова Александра Алексеевна</t>
  </si>
  <si>
    <t xml:space="preserve">Востряков Максим </t>
  </si>
  <si>
    <t>Вотинова Анна Алексеевич</t>
  </si>
  <si>
    <t>Вржижевский Владислав Андреевич</t>
  </si>
  <si>
    <t xml:space="preserve">Выборнов Дмитрий </t>
  </si>
  <si>
    <t xml:space="preserve">Выборнов Николай </t>
  </si>
  <si>
    <t>Выдрин Антон Максимовна</t>
  </si>
  <si>
    <t xml:space="preserve">Габидулина Вероника </t>
  </si>
  <si>
    <t>Евгеньевич</t>
  </si>
  <si>
    <t>Габриэлян Арина Евгеньевич</t>
  </si>
  <si>
    <t>Гавриков Александр Денисовна</t>
  </si>
  <si>
    <t xml:space="preserve">Гаврилов Александр </t>
  </si>
  <si>
    <t xml:space="preserve">Гаврилов Антон </t>
  </si>
  <si>
    <t xml:space="preserve">Гадасик Нелли </t>
  </si>
  <si>
    <t xml:space="preserve">Гаевая Екатерина </t>
  </si>
  <si>
    <t xml:space="preserve">Гаевая Елизавета </t>
  </si>
  <si>
    <t>Гаевская Анастасия Андреевич</t>
  </si>
  <si>
    <t xml:space="preserve">Гаевская Дарья </t>
  </si>
  <si>
    <t>Руслановна</t>
  </si>
  <si>
    <t>Гайворонская Анастасия Руслановна</t>
  </si>
  <si>
    <t>Коротков Леонид Викторович</t>
  </si>
  <si>
    <t>Валентиновна</t>
  </si>
  <si>
    <t>Галах Кирилл Валентиновна</t>
  </si>
  <si>
    <t xml:space="preserve">Галеев Искандер </t>
  </si>
  <si>
    <t xml:space="preserve">Галин Ильдар </t>
  </si>
  <si>
    <t>да, Мурманск</t>
  </si>
  <si>
    <t>Галинский Сергей Сергеевич</t>
  </si>
  <si>
    <t>Галитарова Анастасия Александрович</t>
  </si>
  <si>
    <t xml:space="preserve">Галушкина Полина </t>
  </si>
  <si>
    <t xml:space="preserve">Гальковский Антон </t>
  </si>
  <si>
    <t xml:space="preserve">Гамазин Дмитрий </t>
  </si>
  <si>
    <t xml:space="preserve">Гареев Артур </t>
  </si>
  <si>
    <t xml:space="preserve">Гасилин Михаил </t>
  </si>
  <si>
    <t xml:space="preserve">Гельфанд Софья </t>
  </si>
  <si>
    <t>Георгиевская Виктория Юрьевич</t>
  </si>
  <si>
    <t>Федорович</t>
  </si>
  <si>
    <t>Герасимов Илья Федорович</t>
  </si>
  <si>
    <t xml:space="preserve">Герасимова Елизавета </t>
  </si>
  <si>
    <t>Герман Виталий Дмитриевна</t>
  </si>
  <si>
    <t>Федоровна</t>
  </si>
  <si>
    <t>Герр Евгений Федоровна</t>
  </si>
  <si>
    <t xml:space="preserve">Гладинова Надежда </t>
  </si>
  <si>
    <t xml:space="preserve">Гладков Александр </t>
  </si>
  <si>
    <t xml:space="preserve">Гладышев Алексей </t>
  </si>
  <si>
    <t xml:space="preserve">Глазков Данил </t>
  </si>
  <si>
    <t>Игоревна</t>
  </si>
  <si>
    <t>Глазков Кирилл Игоревна</t>
  </si>
  <si>
    <t>Глазырани София Витальевич</t>
  </si>
  <si>
    <t>Глушкова Екатерина Александрович</t>
  </si>
  <si>
    <t xml:space="preserve">Гнездилов Александр </t>
  </si>
  <si>
    <t xml:space="preserve">Говорушко Аркадий </t>
  </si>
  <si>
    <t xml:space="preserve">Гоголева Любовь </t>
  </si>
  <si>
    <t xml:space="preserve">Гогуля Павел </t>
  </si>
  <si>
    <t>Голиков Сергей Александровна</t>
  </si>
  <si>
    <t>Голобокова Виктория Алексеевич</t>
  </si>
  <si>
    <t>Голобокова Татьяна Андреевна</t>
  </si>
  <si>
    <t xml:space="preserve">Голованова Елена </t>
  </si>
  <si>
    <t>да, Ло</t>
  </si>
  <si>
    <t>Головань Анна Андреевич</t>
  </si>
  <si>
    <t xml:space="preserve">Головенков Сергей </t>
  </si>
  <si>
    <t>Головнев Кузьма Алексеевич</t>
  </si>
  <si>
    <t xml:space="preserve">Голосов Роман </t>
  </si>
  <si>
    <t>Голощапов Кирилл Денисовна</t>
  </si>
  <si>
    <t>Романовна</t>
  </si>
  <si>
    <t>Голубев Алексей Романовна</t>
  </si>
  <si>
    <t>Голубева Вероника Игоревна</t>
  </si>
  <si>
    <t>Темировна</t>
  </si>
  <si>
    <t>Голубева Кристина Темировна</t>
  </si>
  <si>
    <t>Голубцов Анатолий Игоревна</t>
  </si>
  <si>
    <t xml:space="preserve">Голубчиков Александр </t>
  </si>
  <si>
    <t xml:space="preserve">Голубчикова Софья </t>
  </si>
  <si>
    <t xml:space="preserve">Гонакова Анастасия </t>
  </si>
  <si>
    <t>Гончарук Даниил Владимировна</t>
  </si>
  <si>
    <t>Гора Полина Владимировна</t>
  </si>
  <si>
    <t>Горбачев Сергей Станиславовна</t>
  </si>
  <si>
    <t>Горбунова Евгения Станиславовна</t>
  </si>
  <si>
    <t xml:space="preserve">Горев Даниил </t>
  </si>
  <si>
    <t xml:space="preserve">Горев Димитрий </t>
  </si>
  <si>
    <t xml:space="preserve">Городулин Иван </t>
  </si>
  <si>
    <t xml:space="preserve">Горшкова Диана </t>
  </si>
  <si>
    <t xml:space="preserve">Горюнова Анфиса </t>
  </si>
  <si>
    <t>Гостев Павел Михайлович</t>
  </si>
  <si>
    <t>Гракова Эмилия Олеговна</t>
  </si>
  <si>
    <t>да, Томск</t>
  </si>
  <si>
    <t>Альбертовна</t>
  </si>
  <si>
    <t>Гранд-Скубик Диана Альбертовна</t>
  </si>
  <si>
    <t>Гранкин Тимофей Андреевич</t>
  </si>
  <si>
    <t xml:space="preserve">Грачева Виктория </t>
  </si>
  <si>
    <t>Гребеньков Александр Алексеевна</t>
  </si>
  <si>
    <t>Гребнёв Михаил Сергеевич</t>
  </si>
  <si>
    <t>Рустемовна</t>
  </si>
  <si>
    <t>Гресс Михаил Рустемовна</t>
  </si>
  <si>
    <t>да, Архангельск</t>
  </si>
  <si>
    <t>Гречиха Андрей Андреевич</t>
  </si>
  <si>
    <t>Станиславович</t>
  </si>
  <si>
    <t>Грибанов Александр Станиславович</t>
  </si>
  <si>
    <t xml:space="preserve">Григорьев Алексей </t>
  </si>
  <si>
    <t xml:space="preserve">Григорьев Дмитрий Г. </t>
  </si>
  <si>
    <t xml:space="preserve">Григорьев Дмитрий </t>
  </si>
  <si>
    <t>Григорьева Александра Алексеевна</t>
  </si>
  <si>
    <t>Киселева Наталья Викторовна</t>
  </si>
  <si>
    <t>Гридасова Алена Витальевич</t>
  </si>
  <si>
    <t>да, Украина</t>
  </si>
  <si>
    <t>Гришанцева Диана Егоровна</t>
  </si>
  <si>
    <t xml:space="preserve">Грищенко Юлия </t>
  </si>
  <si>
    <t>да, Пермь</t>
  </si>
  <si>
    <t>Громова Алена Михайловна</t>
  </si>
  <si>
    <t xml:space="preserve">Грохольская Алена </t>
  </si>
  <si>
    <t>Грохольский Константин Сергеевич</t>
  </si>
  <si>
    <t>Грошев Даниил Александровна</t>
  </si>
  <si>
    <t xml:space="preserve">Грызунова Людмила </t>
  </si>
  <si>
    <t xml:space="preserve">Губаненкова Анастасия </t>
  </si>
  <si>
    <t xml:space="preserve">Губина Ольга </t>
  </si>
  <si>
    <t>Безбородов Константин Владимирович</t>
  </si>
  <si>
    <t>Губкин Игорь Дмитриевна</t>
  </si>
  <si>
    <t>Гулиева Ксения Николаевич</t>
  </si>
  <si>
    <t>Гулинская Олеся Сергеевич</t>
  </si>
  <si>
    <t>Гулькова Тамара Михайловна</t>
  </si>
  <si>
    <t xml:space="preserve">Гулюгин Илья </t>
  </si>
  <si>
    <t>Гуляева Лилия Сергеевна</t>
  </si>
  <si>
    <t>Волнухина Вера Александровна</t>
  </si>
  <si>
    <t>Гургурова Ольга Игоревич</t>
  </si>
  <si>
    <t>Гуревич Мирон Владимирович</t>
  </si>
  <si>
    <t>Гурин Павел Михайлович</t>
  </si>
  <si>
    <t>Гуров Константин Алексеевна</t>
  </si>
  <si>
    <t>Алиевна</t>
  </si>
  <si>
    <t>Гурын Виталий Алиевна</t>
  </si>
  <si>
    <t>Гурына Ирина Алиевна</t>
  </si>
  <si>
    <t>Викторовна</t>
  </si>
  <si>
    <t>Гурьев Егор Викторовна</t>
  </si>
  <si>
    <t xml:space="preserve">Гутов Дмитрий </t>
  </si>
  <si>
    <t>Гуща Надежда Сергеевна</t>
  </si>
  <si>
    <t>Давыдов Денис Дмитриевна</t>
  </si>
  <si>
    <t xml:space="preserve">Давыдов Иван </t>
  </si>
  <si>
    <t xml:space="preserve">Даев Андрей </t>
  </si>
  <si>
    <t>Далин Сергей Алексеевна</t>
  </si>
  <si>
    <t xml:space="preserve">Данилова Александра </t>
  </si>
  <si>
    <t>Данилова Арина Станиславовна</t>
  </si>
  <si>
    <t>Дворецкий Даниил Павловна</t>
  </si>
  <si>
    <t xml:space="preserve">Дворкин Борис </t>
  </si>
  <si>
    <t xml:space="preserve">Дворкина Ксения </t>
  </si>
  <si>
    <t>Дворянков Олег Романовна</t>
  </si>
  <si>
    <t xml:space="preserve">Дедков Алексей </t>
  </si>
  <si>
    <t xml:space="preserve">Дедова Светлана </t>
  </si>
  <si>
    <t xml:space="preserve">Деменок Полина </t>
  </si>
  <si>
    <t>Дементьев Константин Александрович</t>
  </si>
  <si>
    <t xml:space="preserve">Демин Кирилл </t>
  </si>
  <si>
    <t>да, Узбекистан</t>
  </si>
  <si>
    <t>Демина Анастасия Алексеевич</t>
  </si>
  <si>
    <t xml:space="preserve">Демченко Леонид </t>
  </si>
  <si>
    <t xml:space="preserve">Дерябин Андрей </t>
  </si>
  <si>
    <t xml:space="preserve">Дзгоев Илья </t>
  </si>
  <si>
    <t xml:space="preserve">Дзык Михаил </t>
  </si>
  <si>
    <t>Дианов Андрей Александрович</t>
  </si>
  <si>
    <t>Дмитриева Валерия Александрович</t>
  </si>
  <si>
    <t>Заурбекович</t>
  </si>
  <si>
    <t>Докшанина Екатерина Заурбекович</t>
  </si>
  <si>
    <t xml:space="preserve">Дринкман Эрика </t>
  </si>
  <si>
    <t>Дрожжина Анна Андреевич</t>
  </si>
  <si>
    <t xml:space="preserve">Дрожжина Дарья </t>
  </si>
  <si>
    <t>Дроздова Елена Витальевич</t>
  </si>
  <si>
    <t>Дросенко Татьяна Алексеевич</t>
  </si>
  <si>
    <t>Павлович</t>
  </si>
  <si>
    <t>Другова Анна Павлович</t>
  </si>
  <si>
    <t xml:space="preserve">Дружинина Екатерина </t>
  </si>
  <si>
    <t>Эдуардовна</t>
  </si>
  <si>
    <t>Дубовая Леонилла Эдуардовна</t>
  </si>
  <si>
    <t>Дубовицкий Дмитрий Владимировна</t>
  </si>
  <si>
    <t xml:space="preserve">Дубровина Алиса </t>
  </si>
  <si>
    <t xml:space="preserve">Дудкин Дмитрий </t>
  </si>
  <si>
    <t>Дудкина Ольга Александрович</t>
  </si>
  <si>
    <t>Дунаевский Илья Сергеевна</t>
  </si>
  <si>
    <t>Дупляк Татьяна Евгеньевич</t>
  </si>
  <si>
    <t>Григорьевич</t>
  </si>
  <si>
    <t>Дыба Кристина Григорьевич</t>
  </si>
  <si>
    <t>Дьяков Леонид Романовна</t>
  </si>
  <si>
    <t>Дьяков Сергей Алексеевна</t>
  </si>
  <si>
    <t xml:space="preserve">Дюков Даниил </t>
  </si>
  <si>
    <t xml:space="preserve">Дядькин Андрей </t>
  </si>
  <si>
    <t xml:space="preserve">Дятлова Елизавета </t>
  </si>
  <si>
    <t>Евгеньев Иван Николаевич</t>
  </si>
  <si>
    <t xml:space="preserve">Евдокимова Виктория </t>
  </si>
  <si>
    <t>Евдокимова Ярослава Дмитриевич</t>
  </si>
  <si>
    <t xml:space="preserve">Евсеев Илья </t>
  </si>
  <si>
    <t>Евсикова Елизавета Андреевна</t>
  </si>
  <si>
    <t>Артемовна</t>
  </si>
  <si>
    <t>Евстропов Георгий Артемовна</t>
  </si>
  <si>
    <t xml:space="preserve">Евсюков Алеександр </t>
  </si>
  <si>
    <t xml:space="preserve">Егоров Анатолий </t>
  </si>
  <si>
    <t xml:space="preserve">Егоров Андрей </t>
  </si>
  <si>
    <t xml:space="preserve">Егоров Вячеслав </t>
  </si>
  <si>
    <t>Егоров Иван А. Константиновна</t>
  </si>
  <si>
    <t xml:space="preserve">Егоров Иван </t>
  </si>
  <si>
    <t>Леонидовна</t>
  </si>
  <si>
    <t>Егорова Анна Леонидовна</t>
  </si>
  <si>
    <t xml:space="preserve">Егорова Екатерина </t>
  </si>
  <si>
    <t xml:space="preserve">Елизарова Мария </t>
  </si>
  <si>
    <t xml:space="preserve">Емаров Дмитрий </t>
  </si>
  <si>
    <t>Емельянов Денис Юрьевич</t>
  </si>
  <si>
    <t xml:space="preserve">Емичева Анастасия </t>
  </si>
  <si>
    <t xml:space="preserve">Епанчицева Юлия </t>
  </si>
  <si>
    <t>Епифанов Роман Ивановна</t>
  </si>
  <si>
    <t xml:space="preserve">Епремян Сергей </t>
  </si>
  <si>
    <t>Вадимович</t>
  </si>
  <si>
    <t>Ерегин Юрий Вадимович</t>
  </si>
  <si>
    <t xml:space="preserve">Ермакова Ирина </t>
  </si>
  <si>
    <t xml:space="preserve">Ермолаев Святослав </t>
  </si>
  <si>
    <t xml:space="preserve">Ермолаева Нинель </t>
  </si>
  <si>
    <t xml:space="preserve">Ершов Артем </t>
  </si>
  <si>
    <t>Ершов Денис Олеговна</t>
  </si>
  <si>
    <t>Ершов Сергей Максимовна</t>
  </si>
  <si>
    <t>Еськов Андрей Игоревна</t>
  </si>
  <si>
    <t>Ефимов Георгий Сергеевна</t>
  </si>
  <si>
    <t xml:space="preserve">Ефимов Даниил </t>
  </si>
  <si>
    <t xml:space="preserve">Ефимова Алена </t>
  </si>
  <si>
    <t>Ефимова Гулия Максимович</t>
  </si>
  <si>
    <t xml:space="preserve">Ефимова Лада </t>
  </si>
  <si>
    <t>Ефимова Софья Владимировна</t>
  </si>
  <si>
    <t xml:space="preserve">Ефремов Владислав </t>
  </si>
  <si>
    <t>Жарков Михаил Николаевич</t>
  </si>
  <si>
    <t xml:space="preserve">Жаров Евгений </t>
  </si>
  <si>
    <t>Олегович</t>
  </si>
  <si>
    <t>Жданов Юрий Олегович</t>
  </si>
  <si>
    <t>Константинович</t>
  </si>
  <si>
    <t>Железная Евгения Константинович</t>
  </si>
  <si>
    <t>Железный Олег Михайлович</t>
  </si>
  <si>
    <t>Живицкий Александр Романович</t>
  </si>
  <si>
    <t xml:space="preserve">Жидик Илья </t>
  </si>
  <si>
    <t>Жилкин Артем Сергеевна</t>
  </si>
  <si>
    <t>Жмарев Даниил Юрьевич</t>
  </si>
  <si>
    <t>Жмуро Павел Дмитриевна</t>
  </si>
  <si>
    <t xml:space="preserve">Жуков Владислав </t>
  </si>
  <si>
    <t xml:space="preserve">Жуков Дмитрий А. </t>
  </si>
  <si>
    <t xml:space="preserve">Жуков Дмитрий </t>
  </si>
  <si>
    <t>Жуков Николай Александровна</t>
  </si>
  <si>
    <t>Журавлев Станислав Игоревна</t>
  </si>
  <si>
    <t>Журавлёв Никита Владимирович</t>
  </si>
  <si>
    <t xml:space="preserve">Журавлева Татьяна </t>
  </si>
  <si>
    <t>Загорулько Михаил Витальевна</t>
  </si>
  <si>
    <t>Задорожная Владислава Александровна</t>
  </si>
  <si>
    <t>Заиц Максим Григорьевич</t>
  </si>
  <si>
    <t>Зайков Константин Александрович</t>
  </si>
  <si>
    <t xml:space="preserve">Зайцев Арсений </t>
  </si>
  <si>
    <t xml:space="preserve">Зайцев Вячеслав </t>
  </si>
  <si>
    <t xml:space="preserve">Зайцев Дмитрий </t>
  </si>
  <si>
    <t xml:space="preserve">Зайцева Дарья </t>
  </si>
  <si>
    <t xml:space="preserve">Зайцева Евгения </t>
  </si>
  <si>
    <t>Зайцева Елизавета Александрович</t>
  </si>
  <si>
    <t>да, ЛО</t>
  </si>
  <si>
    <t>Закрий Дарья Максимович</t>
  </si>
  <si>
    <t>Залесский Максим Николаевна</t>
  </si>
  <si>
    <t xml:space="preserve">Занин Александр </t>
  </si>
  <si>
    <t xml:space="preserve">Запорожец Никита </t>
  </si>
  <si>
    <t>Заручевский Ярослав Юрьевич</t>
  </si>
  <si>
    <t xml:space="preserve">Заславская Екатерина </t>
  </si>
  <si>
    <t xml:space="preserve">Захаренков Николай </t>
  </si>
  <si>
    <t xml:space="preserve">Захаров Артем </t>
  </si>
  <si>
    <t>Захаров Вячеслав Александровна</t>
  </si>
  <si>
    <t xml:space="preserve">Захаров Геннадий </t>
  </si>
  <si>
    <t xml:space="preserve">Захаров Савелий </t>
  </si>
  <si>
    <t xml:space="preserve">Зеленой Евгений </t>
  </si>
  <si>
    <t xml:space="preserve">Зелинский Максим </t>
  </si>
  <si>
    <t xml:space="preserve">Земский Александр </t>
  </si>
  <si>
    <t xml:space="preserve">Земский Сергей </t>
  </si>
  <si>
    <t>Вячеславович</t>
  </si>
  <si>
    <t>Зенова Татьяна Вячеславович</t>
  </si>
  <si>
    <t xml:space="preserve">Зерцалов Никита </t>
  </si>
  <si>
    <t>Ильич</t>
  </si>
  <si>
    <t>Зимацкая Екатерина Ильич</t>
  </si>
  <si>
    <t xml:space="preserve">Зиновьев Максим </t>
  </si>
  <si>
    <t xml:space="preserve">Зиновьева Ирина </t>
  </si>
  <si>
    <t xml:space="preserve">Злых Наталия </t>
  </si>
  <si>
    <t>Зобова Валерия Андреевна</t>
  </si>
  <si>
    <t xml:space="preserve">Зобова Ярослава </t>
  </si>
  <si>
    <t>Золотарев Евгений Денисовна</t>
  </si>
  <si>
    <t xml:space="preserve">Зуева Кристина </t>
  </si>
  <si>
    <t>Иваненко Дарина Андреевич</t>
  </si>
  <si>
    <t>Иванников Игорь Александрович</t>
  </si>
  <si>
    <t>Иванов Александр Владимирович</t>
  </si>
  <si>
    <t xml:space="preserve">Иванов Александр </t>
  </si>
  <si>
    <t>Иванов Антон Станиславовна</t>
  </si>
  <si>
    <t xml:space="preserve">Иванов Артемий </t>
  </si>
  <si>
    <t xml:space="preserve">Иванов Вадим </t>
  </si>
  <si>
    <t xml:space="preserve">Иванов Глеб </t>
  </si>
  <si>
    <t>Иванов Дмитрий Дмитриевич</t>
  </si>
  <si>
    <t xml:space="preserve">Иванов Иван </t>
  </si>
  <si>
    <t>Иванов Михаил Дмитриевна</t>
  </si>
  <si>
    <t xml:space="preserve">Иванов Сергей </t>
  </si>
  <si>
    <t xml:space="preserve">Иванова Александра </t>
  </si>
  <si>
    <t>Иванова Антонина Игоревна</t>
  </si>
  <si>
    <t xml:space="preserve">Иванова Виктория </t>
  </si>
  <si>
    <t>Иванова Дарья Александрович</t>
  </si>
  <si>
    <t xml:space="preserve">Иванова Екатерина </t>
  </si>
  <si>
    <t xml:space="preserve">Иванова Елена </t>
  </si>
  <si>
    <t xml:space="preserve">Иванова Елизавета </t>
  </si>
  <si>
    <t xml:space="preserve">Иванова Ирина </t>
  </si>
  <si>
    <t>Иванова Карина Максимович</t>
  </si>
  <si>
    <t>Иванова Кристина Михайлович</t>
  </si>
  <si>
    <t>Борисовна</t>
  </si>
  <si>
    <t>Иванова Любовь Борисовна</t>
  </si>
  <si>
    <t>Иванова Маргарита Максимович</t>
  </si>
  <si>
    <t>Иванова Светлана Геннадьевна</t>
  </si>
  <si>
    <t xml:space="preserve">Иванова Светлана  </t>
  </si>
  <si>
    <t xml:space="preserve">Иванова Татьяна </t>
  </si>
  <si>
    <t xml:space="preserve">Иванцов Георгий </t>
  </si>
  <si>
    <t xml:space="preserve">Иванченко Егор </t>
  </si>
  <si>
    <t>Иванченко Любовь Александрович</t>
  </si>
  <si>
    <t xml:space="preserve">Иванченко Мария </t>
  </si>
  <si>
    <t>Иванчин Алексей Алексеевна</t>
  </si>
  <si>
    <t>Ивентьев  Константин Евгеньевич</t>
  </si>
  <si>
    <t>Валерьевич</t>
  </si>
  <si>
    <t>Ивлев Михаил Валерьевич</t>
  </si>
  <si>
    <t xml:space="preserve">Игнатович Василий </t>
  </si>
  <si>
    <t xml:space="preserve">Игошин Глеб </t>
  </si>
  <si>
    <t>Илгач Георгий Романовна</t>
  </si>
  <si>
    <t xml:space="preserve">Илларионов Виталий </t>
  </si>
  <si>
    <t xml:space="preserve">Илларионов Евгений </t>
  </si>
  <si>
    <t>Ильенко Андрей Александровна</t>
  </si>
  <si>
    <t>Ильенко Юрий Олеговна</t>
  </si>
  <si>
    <t xml:space="preserve">Ильин Александр </t>
  </si>
  <si>
    <t xml:space="preserve">Ильин Матвей </t>
  </si>
  <si>
    <t xml:space="preserve">Ильина Елена </t>
  </si>
  <si>
    <t xml:space="preserve">Ильина Кристина </t>
  </si>
  <si>
    <t xml:space="preserve">Илюхин Сергей </t>
  </si>
  <si>
    <t xml:space="preserve">Имаев Рустам </t>
  </si>
  <si>
    <t xml:space="preserve">Имамова Алиса </t>
  </si>
  <si>
    <t xml:space="preserve">Иошин Савелий </t>
  </si>
  <si>
    <t>Ипатов Святослав Алексеевна</t>
  </si>
  <si>
    <t xml:space="preserve">Исаева Надежда </t>
  </si>
  <si>
    <t>Исаков Дмитрий Сергеевна</t>
  </si>
  <si>
    <t>Исакова Александра Дмитриевич</t>
  </si>
  <si>
    <t>Исакова Анастасия Алексеевна</t>
  </si>
  <si>
    <t xml:space="preserve">Исмагилова Алина </t>
  </si>
  <si>
    <t>Исупов Павел Станиславович</t>
  </si>
  <si>
    <t>Итунин Дмитрий Олеговна</t>
  </si>
  <si>
    <t>Ичмелян Татьяна Владимировна</t>
  </si>
  <si>
    <t xml:space="preserve">Ишанов Александр </t>
  </si>
  <si>
    <t>Каверин Рамиль Михайлович</t>
  </si>
  <si>
    <t xml:space="preserve">Кавецкая Светлана </t>
  </si>
  <si>
    <t>Георгиевич</t>
  </si>
  <si>
    <t>Кадырова Александра Георгиевич</t>
  </si>
  <si>
    <t>Ростиславовна</t>
  </si>
  <si>
    <t>Казак-Казакевич Александр Ростиславовна</t>
  </si>
  <si>
    <t>Георгиевна</t>
  </si>
  <si>
    <t>Казаков Алексей Георгиевна</t>
  </si>
  <si>
    <t>Казаченок Мария Олеговна</t>
  </si>
  <si>
    <t xml:space="preserve">Калашников Георгий </t>
  </si>
  <si>
    <t xml:space="preserve">Калашников Павел </t>
  </si>
  <si>
    <t xml:space="preserve">Калашникова Анастасия </t>
  </si>
  <si>
    <t>Владиславович</t>
  </si>
  <si>
    <t>Калашникова Кристина Владиславович</t>
  </si>
  <si>
    <t>Каледаев Артем Денисович</t>
  </si>
  <si>
    <t>Калёнова Елена Дмитриевич</t>
  </si>
  <si>
    <t>Калинин Иван Александрович</t>
  </si>
  <si>
    <t>Кальмбах Александр Павлович</t>
  </si>
  <si>
    <t xml:space="preserve">Камалова Лада </t>
  </si>
  <si>
    <t xml:space="preserve">Камбур Карина </t>
  </si>
  <si>
    <t xml:space="preserve">Камнев Александр </t>
  </si>
  <si>
    <t xml:space="preserve">Камышный Данила </t>
  </si>
  <si>
    <t>Кананыхин Игорь Олегович</t>
  </si>
  <si>
    <t>Кантерина Наталья Алексеевна</t>
  </si>
  <si>
    <t>Капицин Даниил Игоревич</t>
  </si>
  <si>
    <t>Капленко Анастасия Евгеньевич</t>
  </si>
  <si>
    <t>Капылова Валерия Александровна</t>
  </si>
  <si>
    <t xml:space="preserve">Карагаев Кирилл </t>
  </si>
  <si>
    <t xml:space="preserve">Каранкевич Григорий </t>
  </si>
  <si>
    <t xml:space="preserve">Карасев Кирилл </t>
  </si>
  <si>
    <t>Кардашина Анастасия Михайловна</t>
  </si>
  <si>
    <t xml:space="preserve">Карлыханов Алексей </t>
  </si>
  <si>
    <t>Карманова Яна Витальевна</t>
  </si>
  <si>
    <t>Карнович Никита Константинович</t>
  </si>
  <si>
    <t xml:space="preserve">Карпенко Иван </t>
  </si>
  <si>
    <t xml:space="preserve">Карпов Дмитрий </t>
  </si>
  <si>
    <t>Вачагановна</t>
  </si>
  <si>
    <t>Карпова Дарья Вачагановна</t>
  </si>
  <si>
    <t>Карпухин Дмитрий Михайловна</t>
  </si>
  <si>
    <t>Картунова Дарья Андреевич</t>
  </si>
  <si>
    <t xml:space="preserve">Картушев Егор </t>
  </si>
  <si>
    <t xml:space="preserve">Каруссар Дмитрий </t>
  </si>
  <si>
    <t xml:space="preserve">Карышев Владимир </t>
  </si>
  <si>
    <t>Касаткин Святослав Андреевна</t>
  </si>
  <si>
    <t xml:space="preserve">Касаткина Мария </t>
  </si>
  <si>
    <t>Катаева Алена Вадимовна</t>
  </si>
  <si>
    <t xml:space="preserve">Кашапова Альбина </t>
  </si>
  <si>
    <t xml:space="preserve">Кашапова Камилла </t>
  </si>
  <si>
    <t>Каюдина Елизавета Вадимович</t>
  </si>
  <si>
    <t>Квасков Дмитрий Владимировна</t>
  </si>
  <si>
    <t xml:space="preserve">Кваскова Ирина </t>
  </si>
  <si>
    <t xml:space="preserve">Квасная Юлия </t>
  </si>
  <si>
    <t xml:space="preserve">Квасной Владислав </t>
  </si>
  <si>
    <t>Раятовна</t>
  </si>
  <si>
    <t>Кедринский Леонид Раятовна</t>
  </si>
  <si>
    <t>Керов Андрей Алексеевна</t>
  </si>
  <si>
    <t>Максименко Татьяна Владимировна</t>
  </si>
  <si>
    <t xml:space="preserve">Кечик Наталья </t>
  </si>
  <si>
    <t>Намиг кызы</t>
  </si>
  <si>
    <t>Киль Олег Намиг кызы</t>
  </si>
  <si>
    <t xml:space="preserve">Ким Венера </t>
  </si>
  <si>
    <t>Кириллов Илья Олегович</t>
  </si>
  <si>
    <t>Антоновна</t>
  </si>
  <si>
    <t>Кириллова Яна Антоновна</t>
  </si>
  <si>
    <t>Киселева Мария Алексеевна</t>
  </si>
  <si>
    <t>Киселёва Серафима Игоревич</t>
  </si>
  <si>
    <t>Кислицын Александр Павловна</t>
  </si>
  <si>
    <t xml:space="preserve">Кичева Ирина </t>
  </si>
  <si>
    <t>Клепцов Александр Александрович</t>
  </si>
  <si>
    <t xml:space="preserve">Клепцов Михаил </t>
  </si>
  <si>
    <t xml:space="preserve">Клименко Юрий </t>
  </si>
  <si>
    <t>Климов Валерий Руслановна</t>
  </si>
  <si>
    <t xml:space="preserve">Клюев Андрей </t>
  </si>
  <si>
    <t xml:space="preserve">Клюев-Корчагин Алексей </t>
  </si>
  <si>
    <t xml:space="preserve">Княжев Роман </t>
  </si>
  <si>
    <t xml:space="preserve">Князев Степан </t>
  </si>
  <si>
    <t>Кобзарь Артём Александрович</t>
  </si>
  <si>
    <t>Коблюк Данила Денисовна</t>
  </si>
  <si>
    <t>Коваленко Алевтина Дмитриевна</t>
  </si>
  <si>
    <t>Коваленко Марк Сергеевна</t>
  </si>
  <si>
    <t>Ирекович</t>
  </si>
  <si>
    <t>Ковальков Михаил Ирекович</t>
  </si>
  <si>
    <t xml:space="preserve">Ковердяев Роман </t>
  </si>
  <si>
    <t>Азимович</t>
  </si>
  <si>
    <t>Коган Сабина Азимович</t>
  </si>
  <si>
    <t>Кожевников Артём Александровна</t>
  </si>
  <si>
    <t xml:space="preserve">Кожевников Денис </t>
  </si>
  <si>
    <t>Кожекин Алексей Алексеевна</t>
  </si>
  <si>
    <t xml:space="preserve">Кожин Павел </t>
  </si>
  <si>
    <t xml:space="preserve">Кожихов Константин </t>
  </si>
  <si>
    <t xml:space="preserve">Кожухова Александра </t>
  </si>
  <si>
    <t>Козачкова Екатерина Витальевна</t>
  </si>
  <si>
    <t xml:space="preserve">Козетинская Ксения </t>
  </si>
  <si>
    <t xml:space="preserve">Козлов Александр </t>
  </si>
  <si>
    <t>Козлов Владимир Алексеевна</t>
  </si>
  <si>
    <t>Козлов Владислав Александрович</t>
  </si>
  <si>
    <t xml:space="preserve">Козлов Илья </t>
  </si>
  <si>
    <t xml:space="preserve">Козырев Андрей </t>
  </si>
  <si>
    <t xml:space="preserve">Койбаев Никита </t>
  </si>
  <si>
    <t>Койвистойнен Кирилл Андреевич</t>
  </si>
  <si>
    <t>Койнов Даниил Константиновна</t>
  </si>
  <si>
    <t xml:space="preserve">Кокорев Сергей </t>
  </si>
  <si>
    <t>Петровна</t>
  </si>
  <si>
    <t>Кокорева Антонина Петровна</t>
  </si>
  <si>
    <t>Колганов Николай Александрович</t>
  </si>
  <si>
    <t>Травников Виктор Валерьевич</t>
  </si>
  <si>
    <t>Коледаев Артем Андреевич</t>
  </si>
  <si>
    <t>Коленченко Евгений Александровна</t>
  </si>
  <si>
    <t xml:space="preserve">Коленченко Юрий </t>
  </si>
  <si>
    <t xml:space="preserve">Колодинов Владимир </t>
  </si>
  <si>
    <t xml:space="preserve">Коломойцев Василий </t>
  </si>
  <si>
    <t>Коломойцева Юлия Михайлович</t>
  </si>
  <si>
    <t>Колтунов Игорь Викторовна</t>
  </si>
  <si>
    <t>Колтунов Олег Олегович</t>
  </si>
  <si>
    <t>Колтунова Людмила Олеговна</t>
  </si>
  <si>
    <t xml:space="preserve">Кольцов Владимир </t>
  </si>
  <si>
    <t>Кольцова Ирина Александрович</t>
  </si>
  <si>
    <t>Комарчук Артем Михайлович</t>
  </si>
  <si>
    <t>Комков Степан Михайловна</t>
  </si>
  <si>
    <t xml:space="preserve">Комкова Надежда </t>
  </si>
  <si>
    <t>Комлева Александра Валерьевич</t>
  </si>
  <si>
    <t>Богданович</t>
  </si>
  <si>
    <t>Комолкин Александр Богданович</t>
  </si>
  <si>
    <t xml:space="preserve">Кондратьев Василий </t>
  </si>
  <si>
    <t>Кондратьев Павел Русланович</t>
  </si>
  <si>
    <t xml:space="preserve">Кондратьева Алина </t>
  </si>
  <si>
    <t xml:space="preserve">Кондрашов Никита </t>
  </si>
  <si>
    <t xml:space="preserve">Коновалов Владимир </t>
  </si>
  <si>
    <t>Конопелько Михаил Сергеевна</t>
  </si>
  <si>
    <t>Константинов Сергей Дмитриевич</t>
  </si>
  <si>
    <t>Концевая Анна Александровна</t>
  </si>
  <si>
    <t xml:space="preserve">Копейкина Аглая </t>
  </si>
  <si>
    <t xml:space="preserve">Кораблев Александр </t>
  </si>
  <si>
    <t xml:space="preserve">Корепин Александр Алексан. </t>
  </si>
  <si>
    <t xml:space="preserve">Корепин Александр </t>
  </si>
  <si>
    <t xml:space="preserve">Коржавина Алиса </t>
  </si>
  <si>
    <t>Коркин Дмитрий Игоревич</t>
  </si>
  <si>
    <t>Никитична</t>
  </si>
  <si>
    <t>Корнатенко Максим Никитична</t>
  </si>
  <si>
    <t>Корнев Святослав Николаевич</t>
  </si>
  <si>
    <t>Корнеев Игорь Михайловна</t>
  </si>
  <si>
    <t xml:space="preserve">Корнилова Людмила </t>
  </si>
  <si>
    <t>Коробцов Александр Александровна</t>
  </si>
  <si>
    <t xml:space="preserve">Королев Дмитрий </t>
  </si>
  <si>
    <t>Королева Алина Евгеньевна</t>
  </si>
  <si>
    <t>Королева Анастасия Олеговна</t>
  </si>
  <si>
    <t>Королевский Артем Андреевич</t>
  </si>
  <si>
    <t>Короленко Сергей А. Михайлович</t>
  </si>
  <si>
    <t>Короленко Сергей Вадимович</t>
  </si>
  <si>
    <t>Король Георгий Игоревич</t>
  </si>
  <si>
    <t>Коротков Дмитрий Романович</t>
  </si>
  <si>
    <t>Коршунова Мария Денисовна</t>
  </si>
  <si>
    <t>Косарева Валерия Алексеевна</t>
  </si>
  <si>
    <t>Косов Василий Сергеевна</t>
  </si>
  <si>
    <t xml:space="preserve">Косова Анастасия </t>
  </si>
  <si>
    <t xml:space="preserve">Косолапов Егор </t>
  </si>
  <si>
    <t>Костенков Кирилл Александрович</t>
  </si>
  <si>
    <t>Костин Алексей Александровна</t>
  </si>
  <si>
    <t xml:space="preserve">Костин Егор </t>
  </si>
  <si>
    <t xml:space="preserve">Костылев Тихомир </t>
  </si>
  <si>
    <t>Костылева Виктория Алексеевна</t>
  </si>
  <si>
    <t>Костюк Мария Дмитриевна</t>
  </si>
  <si>
    <t>Костюченков Артем Алексеевич</t>
  </si>
  <si>
    <t>Косухин Алексей Сергеевна</t>
  </si>
  <si>
    <t>Котельников Дмитрий Витальевич</t>
  </si>
  <si>
    <t xml:space="preserve">Котенок Олег </t>
  </si>
  <si>
    <t xml:space="preserve">Котенок Татьяна </t>
  </si>
  <si>
    <t>Котов Александр Сергеевна</t>
  </si>
  <si>
    <t xml:space="preserve">Котов Василий </t>
  </si>
  <si>
    <t xml:space="preserve">Котовский Егор </t>
  </si>
  <si>
    <t>Кофман Давид Дмитриевич</t>
  </si>
  <si>
    <t>Кочубей Игорь Валерьевна</t>
  </si>
  <si>
    <t xml:space="preserve">Колоскова Юлия Александровна </t>
  </si>
  <si>
    <t xml:space="preserve">Кочубей Станислав </t>
  </si>
  <si>
    <t>Кошаровская Евгения Викторовна</t>
  </si>
  <si>
    <t>Кощеев Вячеслав Максимовна</t>
  </si>
  <si>
    <t>Кощеев Данил Владимировна</t>
  </si>
  <si>
    <t>Кравченко Дарья Алексеевич</t>
  </si>
  <si>
    <t>Кравченко Екатерина Олегович</t>
  </si>
  <si>
    <t>Кравченко Илья Павловна</t>
  </si>
  <si>
    <t xml:space="preserve">Кравченко Марина </t>
  </si>
  <si>
    <t xml:space="preserve">Кравченко Павел </t>
  </si>
  <si>
    <t xml:space="preserve">Кравченко Татьяна </t>
  </si>
  <si>
    <t xml:space="preserve">Крамаренко Виктория </t>
  </si>
  <si>
    <t>Крапивина Татьяна Дмитриевич</t>
  </si>
  <si>
    <t xml:space="preserve">Красильникова Диана </t>
  </si>
  <si>
    <t xml:space="preserve">Краснов Виталий </t>
  </si>
  <si>
    <t xml:space="preserve">Краснопевцев Александр </t>
  </si>
  <si>
    <t xml:space="preserve">Краснослова Алена </t>
  </si>
  <si>
    <t>Красов Кирилл Александровна</t>
  </si>
  <si>
    <t>Кратиров Александр Олегович</t>
  </si>
  <si>
    <t xml:space="preserve">Крет Александр </t>
  </si>
  <si>
    <t xml:space="preserve">Кречин Леонид </t>
  </si>
  <si>
    <t>Кривоносова Кристина Андреевна</t>
  </si>
  <si>
    <t>Кривошей Иван Павлович</t>
  </si>
  <si>
    <t>Крикун Александр Юрьевна</t>
  </si>
  <si>
    <t xml:space="preserve">Крикун Виталий </t>
  </si>
  <si>
    <t>Кричевцов Николай Александрович</t>
  </si>
  <si>
    <t xml:space="preserve">Кротков Олег </t>
  </si>
  <si>
    <t xml:space="preserve">Круглов Олег </t>
  </si>
  <si>
    <t xml:space="preserve">Крупный Егор </t>
  </si>
  <si>
    <t xml:space="preserve">Крупский Даниил </t>
  </si>
  <si>
    <t xml:space="preserve">Круссар Дмитрий </t>
  </si>
  <si>
    <t>Крылов Алексей Андреевич</t>
  </si>
  <si>
    <t xml:space="preserve">Крылов Алексей О. </t>
  </si>
  <si>
    <t xml:space="preserve">Крылов Дмитрий </t>
  </si>
  <si>
    <t xml:space="preserve">Крюков Ростислав </t>
  </si>
  <si>
    <t>Крючков Алексей Михайловна</t>
  </si>
  <si>
    <t>Кряжевская Анна Георгиевна</t>
  </si>
  <si>
    <t xml:space="preserve">Ксенофонтова Ксения </t>
  </si>
  <si>
    <t>Кувальд Дмитрий Михайлович</t>
  </si>
  <si>
    <t>Кудрявцева Любовь Александровна</t>
  </si>
  <si>
    <t>Кузнецов Александр Сергеевна</t>
  </si>
  <si>
    <t>Кузнецов Алексей Олеговна</t>
  </si>
  <si>
    <t xml:space="preserve">Кузнецов Артём </t>
  </si>
  <si>
    <t xml:space="preserve">Кузнецов Дмитрий Е. </t>
  </si>
  <si>
    <t>Кузнецов Дмитрий Евгеньевна</t>
  </si>
  <si>
    <t xml:space="preserve">Кузнецов Кирилл </t>
  </si>
  <si>
    <t>Кузнецов Максим Романович</t>
  </si>
  <si>
    <t xml:space="preserve">Кузнецов Павел </t>
  </si>
  <si>
    <t xml:space="preserve">Кузнецов Сергей </t>
  </si>
  <si>
    <t xml:space="preserve">Кузнецова Александра </t>
  </si>
  <si>
    <t xml:space="preserve">Кузнецова Диана </t>
  </si>
  <si>
    <t>Кузнецова Екатерина Денисовна</t>
  </si>
  <si>
    <t xml:space="preserve">Кузнецова Полина </t>
  </si>
  <si>
    <t>Кузнецова Ульяна Евгеньевич</t>
  </si>
  <si>
    <t xml:space="preserve">Кузнецова Юлия </t>
  </si>
  <si>
    <t>Кузьменко Евгений Евгеньевич</t>
  </si>
  <si>
    <t xml:space="preserve">Кузьмин Андрей </t>
  </si>
  <si>
    <t xml:space="preserve">Кузьмина Анна </t>
  </si>
  <si>
    <t xml:space="preserve">Кузьмина Ирина </t>
  </si>
  <si>
    <t>Кузьмина Ксения Алексеевна</t>
  </si>
  <si>
    <t xml:space="preserve">Кузьмина Полина </t>
  </si>
  <si>
    <t xml:space="preserve">Кузьминова Кристина </t>
  </si>
  <si>
    <t>Кузьминых Алексей Алексеевич</t>
  </si>
  <si>
    <t xml:space="preserve">Кукла Фёдор </t>
  </si>
  <si>
    <t>Куколкин Артем Максимович</t>
  </si>
  <si>
    <t xml:space="preserve">Кулик Сергей </t>
  </si>
  <si>
    <t xml:space="preserve">Куликов Владислав </t>
  </si>
  <si>
    <t xml:space="preserve">Куликов Сергей </t>
  </si>
  <si>
    <t>Куликова Серафима Алексеевна</t>
  </si>
  <si>
    <t>Кулинич Денис Максимовна</t>
  </si>
  <si>
    <t>Кунаева Татьяна Александровна</t>
  </si>
  <si>
    <t>Куприянов Вячеслав Евгеньевич</t>
  </si>
  <si>
    <t>Куприянов Юрий Владимировна</t>
  </si>
  <si>
    <t xml:space="preserve">Курбатов Антон </t>
  </si>
  <si>
    <t xml:space="preserve">Курнакин Игорь </t>
  </si>
  <si>
    <t xml:space="preserve">Курышев Артем </t>
  </si>
  <si>
    <t xml:space="preserve">Курьин Сергей </t>
  </si>
  <si>
    <t xml:space="preserve">Кустов Александр </t>
  </si>
  <si>
    <t xml:space="preserve">Кустов Алексей </t>
  </si>
  <si>
    <t>Кутовенко Ольга Александрович</t>
  </si>
  <si>
    <t xml:space="preserve">Кутузов Василий </t>
  </si>
  <si>
    <t xml:space="preserve">Кутузов Кирилл </t>
  </si>
  <si>
    <t xml:space="preserve">Кухаренко Руслан </t>
  </si>
  <si>
    <t>Лавринюк Евгений Александровна</t>
  </si>
  <si>
    <t xml:space="preserve">Лазарев Владимир </t>
  </si>
  <si>
    <t>Лазуко Данил Алексеевич</t>
  </si>
  <si>
    <t xml:space="preserve">Ланина Ксения </t>
  </si>
  <si>
    <t>Лансков Илья Михайлович</t>
  </si>
  <si>
    <t>Лапина Керен-Ксения Александрович</t>
  </si>
  <si>
    <t>Лапко Матвей Сергеевна</t>
  </si>
  <si>
    <t>Лапшина Елизавета Станиславовна</t>
  </si>
  <si>
    <t xml:space="preserve">Латухина Виктория </t>
  </si>
  <si>
    <t>да, Псковская</t>
  </si>
  <si>
    <t>Латышев Георгий Романович</t>
  </si>
  <si>
    <t xml:space="preserve">Латышев Максим </t>
  </si>
  <si>
    <t xml:space="preserve">Лахманов Алексей </t>
  </si>
  <si>
    <t>Лашицкий Илья Ивановна</t>
  </si>
  <si>
    <t xml:space="preserve">Лебедев Алексей </t>
  </si>
  <si>
    <t>Лебедев Андрей Владимировна</t>
  </si>
  <si>
    <t xml:space="preserve">Лебедев Антон </t>
  </si>
  <si>
    <t>Лебедев Виталий Сергеевич</t>
  </si>
  <si>
    <t>Лебедев Кирилл Сергеевич</t>
  </si>
  <si>
    <t>Лебедев Павел Дмитриевна</t>
  </si>
  <si>
    <t>Лебедев Савелий Александровна</t>
  </si>
  <si>
    <t>Лева Игорь Владиславович</t>
  </si>
  <si>
    <t>Лейдикер Ярослава Александровна</t>
  </si>
  <si>
    <t>Леонов Егор Владимировна</t>
  </si>
  <si>
    <t>Леонов Максим Эдуардович</t>
  </si>
  <si>
    <t xml:space="preserve">Леонов Тимофей </t>
  </si>
  <si>
    <t xml:space="preserve">Леонова Вероника </t>
  </si>
  <si>
    <t xml:space="preserve">Леонтьева Ольга </t>
  </si>
  <si>
    <t xml:space="preserve">Лепехин Кирилл </t>
  </si>
  <si>
    <t>Лесничук Марина Александрович</t>
  </si>
  <si>
    <t xml:space="preserve">Лехмус Дмитрий </t>
  </si>
  <si>
    <t>Лиманский Андрей Денисович</t>
  </si>
  <si>
    <t>Линкевич Дмитрий Дмитриевич</t>
  </si>
  <si>
    <t>Липатова Дарья Алексеевна</t>
  </si>
  <si>
    <t xml:space="preserve">Липинская Олеся </t>
  </si>
  <si>
    <t xml:space="preserve">Лисицына Наталия </t>
  </si>
  <si>
    <t xml:space="preserve">Лискевич Евгений </t>
  </si>
  <si>
    <t xml:space="preserve">Литау Валерия </t>
  </si>
  <si>
    <t>Литвиненко Константин Денисовна</t>
  </si>
  <si>
    <t>Литвинов Александр Дмитриевич</t>
  </si>
  <si>
    <t xml:space="preserve">Литвинова Варвара </t>
  </si>
  <si>
    <t>Лихачев Николай Александрович</t>
  </si>
  <si>
    <t xml:space="preserve">Лобанов Борис </t>
  </si>
  <si>
    <t>да, Владивосток</t>
  </si>
  <si>
    <t>Лобанов Михаил Максимович</t>
  </si>
  <si>
    <t>Лобецкий Артем Сергеевна</t>
  </si>
  <si>
    <t>Ловчановская Анна Сергеевич</t>
  </si>
  <si>
    <t>Ловчановский Сергей Максимовна</t>
  </si>
  <si>
    <t xml:space="preserve">Ловчиков Максим </t>
  </si>
  <si>
    <t>Маратовна</t>
  </si>
  <si>
    <t>Логин Всеволод Маратовна</t>
  </si>
  <si>
    <t xml:space="preserve">Логинов Алексей </t>
  </si>
  <si>
    <t xml:space="preserve">Логинова Виктория </t>
  </si>
  <si>
    <t xml:space="preserve">Логинова Людмила </t>
  </si>
  <si>
    <t>Локотникова Юлия Дмитриевна</t>
  </si>
  <si>
    <t xml:space="preserve">Лосев Степан </t>
  </si>
  <si>
    <t xml:space="preserve">Лосев Тимофей </t>
  </si>
  <si>
    <t>Лотонин Алексей Александровна</t>
  </si>
  <si>
    <t>Лубенец Алексей Сергеевич</t>
  </si>
  <si>
    <t xml:space="preserve">Лубенкова Анастасия </t>
  </si>
  <si>
    <t>Луданов Андрей Евгеньевич</t>
  </si>
  <si>
    <t xml:space="preserve">Луданова Ольга </t>
  </si>
  <si>
    <t>Луканова Маргарита Сергеевич</t>
  </si>
  <si>
    <t>Лукин Владимир Викторовна</t>
  </si>
  <si>
    <t xml:space="preserve">Лукин Максим </t>
  </si>
  <si>
    <t xml:space="preserve">Лукина Екатерина </t>
  </si>
  <si>
    <t>Лукьяненко Виктор Евгеньевич</t>
  </si>
  <si>
    <t>Лукьяненко Игорь Алексеевич</t>
  </si>
  <si>
    <t>Лукьянова Виктория Анатольевич</t>
  </si>
  <si>
    <t>Лунев Сергей Романович</t>
  </si>
  <si>
    <t>Лылов Николай Евгеньевна</t>
  </si>
  <si>
    <t>Любимов Владислав Игоревна</t>
  </si>
  <si>
    <t>Любимцев Антон Игоревна</t>
  </si>
  <si>
    <t>Лягушев Вячеслав Игоревна</t>
  </si>
  <si>
    <t xml:space="preserve">Лягушев Евгений </t>
  </si>
  <si>
    <t xml:space="preserve">Лялина Вероника </t>
  </si>
  <si>
    <t>Ляхт Даниил Андреевна</t>
  </si>
  <si>
    <t xml:space="preserve">Мавричев Федор </t>
  </si>
  <si>
    <t>Магомедгаджиева Эльмира Антоновна</t>
  </si>
  <si>
    <t>Магомедов Магомед-Саид Антоновна</t>
  </si>
  <si>
    <t xml:space="preserve">Маевский Вадим </t>
  </si>
  <si>
    <t xml:space="preserve">Мазеин Константин </t>
  </si>
  <si>
    <t>Мазурова Наталья Александрович</t>
  </si>
  <si>
    <t>Макаров Артем Максимовна</t>
  </si>
  <si>
    <t>да, Москва</t>
  </si>
  <si>
    <t>Макаров Федор Евгеньевна</t>
  </si>
  <si>
    <t>Макейкина Людмила Дмитриевна</t>
  </si>
  <si>
    <t>Маковкин Андрей Александровна</t>
  </si>
  <si>
    <t xml:space="preserve">Маковкина Татьяна </t>
  </si>
  <si>
    <t xml:space="preserve">Максименко Анастасия </t>
  </si>
  <si>
    <t>Максименко Артем Алексеевна</t>
  </si>
  <si>
    <t xml:space="preserve">Максименко Дмитрий О. </t>
  </si>
  <si>
    <t>Максименко Дмитрий Павлович</t>
  </si>
  <si>
    <t>Максименко Михаил Вадимовна</t>
  </si>
  <si>
    <t xml:space="preserve">Максимов Павел </t>
  </si>
  <si>
    <t>Максимова Кристина Александровна</t>
  </si>
  <si>
    <t xml:space="preserve">Максимчук Екатерина </t>
  </si>
  <si>
    <t xml:space="preserve">Максютов Матвей </t>
  </si>
  <si>
    <t>Малафеева Анастасия Станиславовна</t>
  </si>
  <si>
    <t xml:space="preserve">Малина Даниил </t>
  </si>
  <si>
    <t xml:space="preserve">Малинин Михаил </t>
  </si>
  <si>
    <t>Фанисович</t>
  </si>
  <si>
    <t>Малов Павел Фанисович</t>
  </si>
  <si>
    <t xml:space="preserve">Малышев Андрей </t>
  </si>
  <si>
    <t xml:space="preserve">Малышев Иван </t>
  </si>
  <si>
    <t>Ильдаровна</t>
  </si>
  <si>
    <t>Мамлеева Алина Ильдаровна</t>
  </si>
  <si>
    <t xml:space="preserve">Мамонова Наталья </t>
  </si>
  <si>
    <t>Мамонтов Иван Дмитриевна</t>
  </si>
  <si>
    <t xml:space="preserve">Мамонтова Марина </t>
  </si>
  <si>
    <t xml:space="preserve">Манаков Андрей </t>
  </si>
  <si>
    <t xml:space="preserve">Манакова Екатерина </t>
  </si>
  <si>
    <t>Мандибура Никита Евгеньевич</t>
  </si>
  <si>
    <t>Маничева Анастасия Русланович</t>
  </si>
  <si>
    <t>Маркевич Сергей Сергеевна</t>
  </si>
  <si>
    <t>Марков Михаил Константиновна</t>
  </si>
  <si>
    <t>Марковин Евгений Александрович</t>
  </si>
  <si>
    <t xml:space="preserve">Мартин Адриан </t>
  </si>
  <si>
    <t xml:space="preserve">Мартынова Дарья </t>
  </si>
  <si>
    <t xml:space="preserve">Мартышев Михаил </t>
  </si>
  <si>
    <t xml:space="preserve">Мартьянов Даниил </t>
  </si>
  <si>
    <t>Мартюшев Леонид Максимовна</t>
  </si>
  <si>
    <t xml:space="preserve">Марценюк Алина </t>
  </si>
  <si>
    <t xml:space="preserve">Маршак Ася </t>
  </si>
  <si>
    <t xml:space="preserve">Марютин Виктор </t>
  </si>
  <si>
    <t xml:space="preserve">Масанов Никита </t>
  </si>
  <si>
    <t>Масленникова Александра Евгеньевна</t>
  </si>
  <si>
    <t>Масленок Алексей Константиновна</t>
  </si>
  <si>
    <t xml:space="preserve">Масляный Петр </t>
  </si>
  <si>
    <t xml:space="preserve">Масюк Полина </t>
  </si>
  <si>
    <t xml:space="preserve">Матвеев Василий </t>
  </si>
  <si>
    <t xml:space="preserve">Матвеев Денис </t>
  </si>
  <si>
    <t xml:space="preserve">Матвеева Александрина </t>
  </si>
  <si>
    <t>Матвеичев Максим Витальевна</t>
  </si>
  <si>
    <t>Матевосян Игорь Витальевич</t>
  </si>
  <si>
    <t xml:space="preserve">Мацейкович Максим </t>
  </si>
  <si>
    <t>Мачехина Дарья Федоровна</t>
  </si>
  <si>
    <t>Машаев Никита Михайловна</t>
  </si>
  <si>
    <t xml:space="preserve">Машкова София </t>
  </si>
  <si>
    <t>Медведев Алексей Михайлович</t>
  </si>
  <si>
    <t>Медведев Артем Викторовна</t>
  </si>
  <si>
    <t xml:space="preserve">Медведев Владислав </t>
  </si>
  <si>
    <t xml:space="preserve">Медведев Михаил </t>
  </si>
  <si>
    <t xml:space="preserve">Медведев Федор </t>
  </si>
  <si>
    <t>Медведева Анастасия Александрович</t>
  </si>
  <si>
    <t xml:space="preserve">Медведева Любовь </t>
  </si>
  <si>
    <t>Медведников Герман Вячеславович</t>
  </si>
  <si>
    <t>Медвинская Екатерина Вячеславовна</t>
  </si>
  <si>
    <t>Викторович</t>
  </si>
  <si>
    <t>Медовиков Антон Викторович</t>
  </si>
  <si>
    <t xml:space="preserve">Межевич Анастасия </t>
  </si>
  <si>
    <t>Мелас Иван Вадимович</t>
  </si>
  <si>
    <t xml:space="preserve">Меленков Андрей </t>
  </si>
  <si>
    <t>Меликов Идрис Владимирович</t>
  </si>
  <si>
    <t>Мельник Алексей Александровна</t>
  </si>
  <si>
    <t>Мельникова Елизавета Вадимович</t>
  </si>
  <si>
    <t xml:space="preserve">Менделеев Артём </t>
  </si>
  <si>
    <t>Менчиков Василий Александровна</t>
  </si>
  <si>
    <t xml:space="preserve">Меренков Денис </t>
  </si>
  <si>
    <t xml:space="preserve">Меринов Егор </t>
  </si>
  <si>
    <t>Меркулов Виктор Алексеевна</t>
  </si>
  <si>
    <t>Мехедов Алексей Валерьевич</t>
  </si>
  <si>
    <t>Мещеряков Владимир Дмитриевна</t>
  </si>
  <si>
    <t xml:space="preserve">Мигунов Сергей </t>
  </si>
  <si>
    <t>Мизонова Кристина Алексеевич</t>
  </si>
  <si>
    <t>Микриков Альберт Николаевна</t>
  </si>
  <si>
    <t>Милер Эдуард Дмитриевич</t>
  </si>
  <si>
    <t>Милов Степан Алексеевна</t>
  </si>
  <si>
    <t xml:space="preserve">Милюков Егор </t>
  </si>
  <si>
    <t xml:space="preserve">Мингажев Тимур </t>
  </si>
  <si>
    <t xml:space="preserve">Минёнок Ирина </t>
  </si>
  <si>
    <t>Минкуев Сергей Михайлович</t>
  </si>
  <si>
    <t xml:space="preserve">Миролюбов Марк </t>
  </si>
  <si>
    <t xml:space="preserve">Миронов Кирилл </t>
  </si>
  <si>
    <t xml:space="preserve">Миронова Любовь </t>
  </si>
  <si>
    <t>Миронова Мария Максимович</t>
  </si>
  <si>
    <t xml:space="preserve">Мирончиков Антон </t>
  </si>
  <si>
    <t>Миронюк Кирилл Витальевич</t>
  </si>
  <si>
    <t>Митрофаненко Никита Владимирович</t>
  </si>
  <si>
    <t xml:space="preserve">Митрофанова Вероника </t>
  </si>
  <si>
    <t>Митякова Александра Александровна</t>
  </si>
  <si>
    <t>Михайлов Александр Алексеевна</t>
  </si>
  <si>
    <t>Михайлов Артём Андреевна</t>
  </si>
  <si>
    <t xml:space="preserve">Михайлов Виталий </t>
  </si>
  <si>
    <t>Михайлов Глеб Олегович</t>
  </si>
  <si>
    <t>Азимовна</t>
  </si>
  <si>
    <t>Алиевич</t>
  </si>
  <si>
    <t>Альбертович</t>
  </si>
  <si>
    <t>Анатольевна</t>
  </si>
  <si>
    <t>Антонович</t>
  </si>
  <si>
    <t>Артемович</t>
  </si>
  <si>
    <t>Борисович</t>
  </si>
  <si>
    <t>Валентинович</t>
  </si>
  <si>
    <t>Вачиганович</t>
  </si>
  <si>
    <t>Вачигановна</t>
  </si>
  <si>
    <t>Владиславовна</t>
  </si>
  <si>
    <t>Геннадьевич</t>
  </si>
  <si>
    <t>Германович</t>
  </si>
  <si>
    <t>Германовна</t>
  </si>
  <si>
    <t>Григорьевна</t>
  </si>
  <si>
    <t>Джамалудинович</t>
  </si>
  <si>
    <t>Джамалудиновна</t>
  </si>
  <si>
    <t>Егорович</t>
  </si>
  <si>
    <t>Заурбековна</t>
  </si>
  <si>
    <t>Иванович</t>
  </si>
  <si>
    <t>Ильдарович</t>
  </si>
  <si>
    <t>Ильинична</t>
  </si>
  <si>
    <t>Ирековна</t>
  </si>
  <si>
    <t>Кирилловна</t>
  </si>
  <si>
    <t>Леонидович</t>
  </si>
  <si>
    <t>Маратович</t>
  </si>
  <si>
    <t>Никитич</t>
  </si>
  <si>
    <t>Петрович</t>
  </si>
  <si>
    <t>Равилевна</t>
  </si>
  <si>
    <t>Раятович</t>
  </si>
  <si>
    <t>Ростиславович</t>
  </si>
  <si>
    <t>Рустамович</t>
  </si>
  <si>
    <t>Рустемович</t>
  </si>
  <si>
    <t>Святославовна</t>
  </si>
  <si>
    <t>Темирович</t>
  </si>
  <si>
    <t>Юлегович</t>
  </si>
  <si>
    <t>Юнисович</t>
  </si>
  <si>
    <t>Юнисовна</t>
  </si>
  <si>
    <t>Янович</t>
  </si>
  <si>
    <t>Яновна</t>
  </si>
  <si>
    <t>СДЮСШОР № 2</t>
  </si>
  <si>
    <t>Балтийский берег</t>
  </si>
  <si>
    <t>ИТМО</t>
  </si>
  <si>
    <t>СПБГЛТУ</t>
  </si>
  <si>
    <t>РГПУ им. Герцена</t>
  </si>
  <si>
    <t>Санкт-Петербург,</t>
  </si>
  <si>
    <t>(на базе ГБОУ СОШ № 110)</t>
  </si>
  <si>
    <t xml:space="preserve">(на базе ГБОУ СОШ № 90) </t>
  </si>
  <si>
    <t>(на базе ГБОУ гимназия № 114)</t>
  </si>
  <si>
    <t>(на базе ГБОУ СОШ № 463)</t>
  </si>
  <si>
    <t>Калиниский</t>
  </si>
  <si>
    <t>ДДТ Калининского района</t>
  </si>
  <si>
    <t>(СК "Муравейник")</t>
  </si>
  <si>
    <t>СДЮСШОР № 2 (СК "Муравейник")</t>
  </si>
  <si>
    <t>ШСК ГБОУ СОШ № 456</t>
  </si>
  <si>
    <t>ШСК ГБОУ СОШ № 285</t>
  </si>
  <si>
    <t>ДДЮТ Красносельского района</t>
  </si>
  <si>
    <t>Кронштадтский</t>
  </si>
  <si>
    <t>ГБОУ СОШ № 339</t>
  </si>
  <si>
    <t>ШСК ГБОУ СОШ № 527</t>
  </si>
  <si>
    <t>ГБОУ гимназия № 498</t>
  </si>
  <si>
    <t>ДЮЦ "Петергоф" (на базе ГБОУ СОШ № 412)</t>
  </si>
  <si>
    <t>ДДТ Приморского района (т/к "Скиф")</t>
  </si>
  <si>
    <t>СДЮСШОР № 2 (на базе ГБОУ СОШ № 312)</t>
  </si>
  <si>
    <t>ДДТ "Фонтанка - 32"</t>
  </si>
  <si>
    <t>Ленинградская область,</t>
  </si>
  <si>
    <t>г. Сосновый Бор</t>
  </si>
  <si>
    <t>Тихвинский</t>
  </si>
  <si>
    <t>Всеволожский</t>
  </si>
  <si>
    <t>Кингисеппский</t>
  </si>
  <si>
    <t>Тосненский</t>
  </si>
  <si>
    <t>Приозерский</t>
  </si>
  <si>
    <t xml:space="preserve">Псковская область, </t>
  </si>
  <si>
    <t>г. Псков</t>
  </si>
  <si>
    <t>г. Великие Луки</t>
  </si>
  <si>
    <t>В главную судейскую коллегию соревнований:</t>
  </si>
  <si>
    <t>от</t>
  </si>
  <si>
    <t>название командирующей организации</t>
  </si>
  <si>
    <t>адрес, телефон, e-mail</t>
  </si>
  <si>
    <t>ЗАЯВКА</t>
  </si>
  <si>
    <t>НА УЧАСТИЕ в СОРЕВНОВАНИЯХ</t>
  </si>
  <si>
    <t>ФАМИЛИЯ, ИМЯ УЧАСТНИКА</t>
  </si>
  <si>
    <t>ГОД 
рождения</t>
  </si>
  <si>
    <t>СПОРТИВНЫЙ 
РАЗРЯД</t>
  </si>
  <si>
    <t>МЕДИЦИНСКИЙ ДОПУСК 
слово "ДОПУЩЕН" подпись и печать врача напротив каждого участника</t>
  </si>
  <si>
    <t>Подпись участника соревнований (родителей или законных представителей - для недостигших 14 лет)*</t>
  </si>
  <si>
    <t>* Даю согласие в соответствии с Федеральным законом от 27.06.2006 г. №152-ФЗ «О персональных данных»: на обработку персональных данных учащегося, на размещение на официальном сайте РСФСТ фото и видеоматериалов и сведений о достижениях учащегося.</t>
  </si>
  <si>
    <t>Всего допущено к соревнованиям ______(_____________) человек. Не допущено к соревнованиям ____человек,</t>
  </si>
  <si>
    <t>в том числе ___________________________________________________________________________</t>
  </si>
  <si>
    <t>М.П.</t>
  </si>
  <si>
    <t>Врач _____________________ /________________________ /</t>
  </si>
  <si>
    <t>Печать медицинского учреждения</t>
  </si>
  <si>
    <t>подпись врача</t>
  </si>
  <si>
    <t>расшифровка подписи врача</t>
  </si>
  <si>
    <t>подпись руководителя</t>
  </si>
  <si>
    <t>расшифровка подписи руководителя</t>
  </si>
  <si>
    <t>В главную судейскую коллегию соревнований</t>
  </si>
  <si>
    <t>по спортивному туризму</t>
  </si>
  <si>
    <t>Примечания</t>
  </si>
  <si>
    <t>Врач ________________________ /____________________________ /</t>
  </si>
  <si>
    <t>Приложение к заявке: (на каждого)</t>
  </si>
  <si>
    <t>документы о возрасте, подтверждение квалификации, медицинский допуск, страховой полис.</t>
  </si>
  <si>
    <t>Возрастная группа</t>
  </si>
  <si>
    <t>Городские соревнования</t>
  </si>
  <si>
    <t>Кубкок Санкт-Петербурга, 1 этап</t>
  </si>
  <si>
    <t>Возрастные группы</t>
  </si>
  <si>
    <t>ГБОУ СОШ № 106</t>
  </si>
  <si>
    <t>ГБОУ СОШ № 72</t>
  </si>
  <si>
    <t>ГБОУ школа № 152</t>
  </si>
  <si>
    <t>Дворец творчества г. Выборг</t>
  </si>
  <si>
    <t>ДДЮТ Всеволожского района</t>
  </si>
  <si>
    <t>ДДЮТ и Э "Ювента"</t>
  </si>
  <si>
    <t>ДЮЦ "Красногвардеец" (Гротеск)</t>
  </si>
  <si>
    <t>МО "Балканский" (на базе ГБОУ СОШ № 312)</t>
  </si>
  <si>
    <t>МОУ ДОД "Патриот"</t>
  </si>
  <si>
    <t>ПДДТ Невского района (на базе Гимназии № 498)</t>
  </si>
  <si>
    <t>РГПУ им. А. И. Герцена</t>
  </si>
  <si>
    <t>СПбГЭТУ «ЛЭТИ»</t>
  </si>
  <si>
    <t>СЮТур (на базе ГБОУ СОШ № 104)</t>
  </si>
  <si>
    <t>ШСК ГБОУ СОШ № 534</t>
  </si>
  <si>
    <t>ШСК ГБОУ СОШ № 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</si>
</sst>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#,##0&quot;р.&quot;"/>
  </numFmts>
  <fonts count="73">
    <font>
      <sz val="10"/>
      <name val="Arial"/>
    </font>
    <font>
      <sz val="10"/>
      <name val="Arial"/>
      <family val="2"/>
      <charset val="204"/>
    </font>
    <font>
      <u/>
      <sz val="7.5"/>
      <color indexed="12"/>
      <name val="Arial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i/>
      <sz val="10"/>
      <name val="Arial Cyr"/>
      <charset val="204"/>
    </font>
    <font>
      <sz val="12"/>
      <name val="Arial"/>
      <family val="2"/>
      <charset val="204"/>
    </font>
    <font>
      <sz val="8"/>
      <name val="Arial"/>
      <family val="2"/>
      <charset val="204"/>
    </font>
    <font>
      <b/>
      <sz val="14"/>
      <name val="Arial Cyr"/>
      <charset val="204"/>
    </font>
    <font>
      <sz val="12"/>
      <name val="Arial Cyr"/>
      <charset val="204"/>
    </font>
    <font>
      <b/>
      <sz val="13"/>
      <name val="Arial Cyr"/>
      <charset val="204"/>
    </font>
    <font>
      <sz val="11"/>
      <color indexed="8"/>
      <name val="Calibri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12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color indexed="20"/>
      <name val="Arial"/>
      <family val="2"/>
      <charset val="204"/>
    </font>
    <font>
      <b/>
      <sz val="10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i/>
      <sz val="9"/>
      <name val="Arial Cyr"/>
      <charset val="204"/>
    </font>
    <font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Arial Cyr"/>
      <charset val="204"/>
    </font>
    <font>
      <b/>
      <sz val="12"/>
      <name val="Calibri"/>
      <family val="2"/>
      <charset val="204"/>
    </font>
    <font>
      <b/>
      <u/>
      <sz val="12"/>
      <color indexed="12"/>
      <name val="Arial"/>
      <family val="2"/>
      <charset val="204"/>
    </font>
    <font>
      <b/>
      <i/>
      <sz val="12"/>
      <name val="Arial Cyr"/>
      <charset val="204"/>
    </font>
    <font>
      <b/>
      <i/>
      <sz val="11"/>
      <name val="Arial Cyr"/>
      <charset val="204"/>
    </font>
    <font>
      <b/>
      <i/>
      <sz val="14"/>
      <name val="Arial Cyr"/>
      <charset val="204"/>
    </font>
    <font>
      <b/>
      <sz val="10"/>
      <color indexed="10"/>
      <name val="Arial"/>
      <family val="2"/>
      <charset val="204"/>
    </font>
    <font>
      <b/>
      <sz val="8"/>
      <name val="Arial"/>
      <family val="2"/>
      <charset val="204"/>
    </font>
    <font>
      <b/>
      <sz val="9"/>
      <color indexed="8"/>
      <name val="Tahoma"/>
      <family val="2"/>
      <charset val="204"/>
    </font>
    <font>
      <sz val="9"/>
      <color indexed="8"/>
      <name val="Tahoma"/>
      <family val="2"/>
      <charset val="204"/>
    </font>
    <font>
      <sz val="9"/>
      <color indexed="8"/>
      <name val="Tahoma"/>
      <family val="2"/>
      <charset val="1"/>
    </font>
    <font>
      <u/>
      <sz val="10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sz val="16"/>
      <name val="Arial"/>
      <family val="2"/>
      <charset val="204"/>
    </font>
    <font>
      <b/>
      <sz val="16"/>
      <color indexed="8"/>
      <name val="Arial"/>
      <family val="2"/>
      <charset val="204"/>
    </font>
    <font>
      <sz val="11"/>
      <name val="Times New Roman"/>
      <family val="1"/>
      <charset val="204"/>
    </font>
    <font>
      <sz val="8"/>
      <name val="Arial"/>
      <family val="2"/>
      <charset val="204"/>
    </font>
    <font>
      <sz val="16"/>
      <name val="Times New Roman"/>
      <family val="1"/>
      <charset val="204"/>
    </font>
    <font>
      <sz val="20"/>
      <name val="Times New Roman"/>
      <family val="1"/>
      <charset val="204"/>
    </font>
    <font>
      <b/>
      <sz val="18"/>
      <color indexed="10"/>
      <name val="Arial"/>
      <family val="2"/>
      <charset val="204"/>
    </font>
    <font>
      <b/>
      <sz val="16"/>
      <color indexed="10"/>
      <name val="Arial"/>
      <family val="2"/>
      <charset val="204"/>
    </font>
    <font>
      <b/>
      <sz val="16"/>
      <color indexed="5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0"/>
      <color rgb="FFFF0000"/>
      <name val="Arial Cyr"/>
      <charset val="204"/>
    </font>
    <font>
      <b/>
      <sz val="13"/>
      <color theme="0" tint="-0.14999847407452621"/>
      <name val="Arial Cyr"/>
      <charset val="204"/>
    </font>
    <font>
      <b/>
      <sz val="14"/>
      <color rgb="FFFF0000"/>
      <name val="Arial Cyr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0" tint="-0.14999847407452621"/>
      <name val="Arial"/>
      <family val="2"/>
      <charset val="204"/>
    </font>
    <font>
      <sz val="10"/>
      <color theme="0" tint="-0.14999847407452621"/>
      <name val="Arial Cyr"/>
      <charset val="204"/>
    </font>
    <font>
      <sz val="10"/>
      <color rgb="FFFF0000"/>
      <name val="Arial Cyr"/>
      <charset val="204"/>
    </font>
    <font>
      <b/>
      <sz val="10"/>
      <color theme="0" tint="-0.14999847407452621"/>
      <name val="Arial Cyr"/>
      <charset val="204"/>
    </font>
    <font>
      <b/>
      <sz val="12"/>
      <color rgb="FFFF0000"/>
      <name val="Arial Cyr"/>
      <charset val="204"/>
    </font>
    <font>
      <b/>
      <sz val="10"/>
      <color theme="0" tint="-4.9989318521683403E-2"/>
      <name val="Arial Cyr"/>
      <charset val="204"/>
    </font>
    <font>
      <b/>
      <sz val="10"/>
      <color rgb="FF0070C0"/>
      <name val="Arial"/>
      <family val="2"/>
      <charset val="204"/>
    </font>
    <font>
      <b/>
      <sz val="10"/>
      <color rgb="FF0070C0"/>
      <name val="Arial Cyr"/>
      <charset val="204"/>
    </font>
    <font>
      <sz val="10"/>
      <color rgb="FF0070C0"/>
      <name val="Arial Cyr"/>
      <charset val="204"/>
    </font>
    <font>
      <b/>
      <sz val="10"/>
      <color theme="1"/>
      <name val="Arial Cyr"/>
      <charset val="204"/>
    </font>
    <font>
      <sz val="13"/>
      <color rgb="FFFF0000"/>
      <name val="Arial Cyr"/>
      <charset val="204"/>
    </font>
    <font>
      <sz val="12"/>
      <color theme="0"/>
      <name val="Times New Roman"/>
      <family val="1"/>
      <charset val="204"/>
    </font>
    <font>
      <sz val="14"/>
      <color rgb="FFFF0000"/>
      <name val="Arial Cyr"/>
      <charset val="204"/>
    </font>
    <font>
      <b/>
      <u/>
      <sz val="12"/>
      <color theme="0" tint="-4.9989318521683403E-2"/>
      <name val="Arial Cyr"/>
      <charset val="204"/>
    </font>
    <font>
      <b/>
      <sz val="14"/>
      <color theme="0" tint="-4.9989318521683403E-2"/>
      <name val="Arial Cyr"/>
      <charset val="204"/>
    </font>
    <font>
      <b/>
      <sz val="12"/>
      <color theme="1"/>
      <name val="Arial Cyr"/>
      <charset val="204"/>
    </font>
    <font>
      <b/>
      <sz val="22"/>
      <color theme="4" tint="-0.249977111117893"/>
      <name val="Arial"/>
      <family val="2"/>
      <charset val="204"/>
    </font>
    <font>
      <b/>
      <sz val="18"/>
      <color theme="4" tint="-0.249977111117893"/>
      <name val="Arial"/>
      <family val="2"/>
      <charset val="204"/>
    </font>
    <font>
      <b/>
      <sz val="16"/>
      <color rgb="FFFF0000"/>
      <name val="Arial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3"/>
        <bgColor indexed="34"/>
      </patternFill>
    </fill>
    <fill>
      <patternFill patternType="solid">
        <fgColor indexed="27"/>
        <bgColor indexed="4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</borders>
  <cellStyleXfs count="1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48" fillId="0" borderId="0"/>
  </cellStyleXfs>
  <cellXfs count="485">
    <xf numFmtId="0" fontId="0" fillId="0" borderId="0" xfId="0"/>
    <xf numFmtId="0" fontId="9" fillId="0" borderId="0" xfId="6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6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1" fontId="15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 wrapText="1"/>
    </xf>
    <xf numFmtId="1" fontId="13" fillId="0" borderId="0" xfId="0" applyNumberFormat="1" applyFont="1" applyAlignment="1">
      <alignment horizontal="center" vertical="center"/>
    </xf>
    <xf numFmtId="0" fontId="13" fillId="0" borderId="1" xfId="8" applyFont="1" applyBorder="1" applyAlignment="1">
      <alignment horizontal="center" vertical="center"/>
    </xf>
    <xf numFmtId="1" fontId="15" fillId="0" borderId="1" xfId="8" applyNumberFormat="1" applyFont="1" applyBorder="1" applyAlignment="1">
      <alignment horizontal="center" vertical="center"/>
    </xf>
    <xf numFmtId="0" fontId="3" fillId="5" borderId="1" xfId="6" applyFill="1" applyBorder="1" applyAlignment="1" applyProtection="1">
      <alignment horizontal="center" vertical="center"/>
      <protection hidden="1"/>
    </xf>
    <xf numFmtId="0" fontId="49" fillId="5" borderId="1" xfId="6" applyFont="1" applyFill="1" applyBorder="1" applyAlignment="1" applyProtection="1">
      <alignment horizontal="center" vertical="center" wrapText="1"/>
      <protection hidden="1"/>
    </xf>
    <xf numFmtId="0" fontId="4" fillId="5" borderId="2" xfId="6" applyFont="1" applyFill="1" applyBorder="1" applyAlignment="1" applyProtection="1">
      <alignment horizontal="center" vertical="center" wrapText="1"/>
      <protection hidden="1"/>
    </xf>
    <xf numFmtId="0" fontId="4" fillId="2" borderId="1" xfId="6" applyFont="1" applyFill="1" applyBorder="1" applyAlignment="1" applyProtection="1">
      <alignment horizontal="center" vertical="center"/>
      <protection hidden="1"/>
    </xf>
    <xf numFmtId="0" fontId="49" fillId="5" borderId="3" xfId="6" applyFont="1" applyFill="1" applyBorder="1" applyAlignment="1" applyProtection="1">
      <alignment horizontal="center" vertical="center" wrapText="1"/>
      <protection hidden="1"/>
    </xf>
    <xf numFmtId="0" fontId="4" fillId="5" borderId="4" xfId="6" applyFont="1" applyFill="1" applyBorder="1" applyAlignment="1" applyProtection="1">
      <alignment horizontal="center" vertical="center" wrapText="1"/>
      <protection hidden="1"/>
    </xf>
    <xf numFmtId="0" fontId="4" fillId="5" borderId="3" xfId="6" applyFont="1" applyFill="1" applyBorder="1" applyAlignment="1" applyProtection="1">
      <alignment horizontal="center" vertical="center" wrapText="1"/>
      <protection hidden="1"/>
    </xf>
    <xf numFmtId="0" fontId="4" fillId="5" borderId="1" xfId="6" applyFont="1" applyFill="1" applyBorder="1" applyAlignment="1" applyProtection="1">
      <alignment horizontal="center" vertical="center" wrapText="1"/>
      <protection hidden="1"/>
    </xf>
    <xf numFmtId="0" fontId="4" fillId="5" borderId="5" xfId="6" applyFont="1" applyFill="1" applyBorder="1" applyAlignment="1" applyProtection="1">
      <alignment horizontal="center" vertical="center" wrapText="1"/>
      <protection hidden="1"/>
    </xf>
    <xf numFmtId="0" fontId="50" fillId="6" borderId="0" xfId="6" applyFont="1" applyFill="1" applyAlignment="1" applyProtection="1">
      <alignment horizontal="center" vertical="center" wrapText="1"/>
      <protection hidden="1"/>
    </xf>
    <xf numFmtId="0" fontId="3" fillId="5" borderId="3" xfId="6" applyFill="1" applyBorder="1" applyAlignment="1" applyProtection="1">
      <alignment horizontal="left" vertical="center" wrapText="1"/>
      <protection hidden="1"/>
    </xf>
    <xf numFmtId="0" fontId="3" fillId="5" borderId="1" xfId="6" applyFill="1" applyBorder="1" applyAlignment="1" applyProtection="1">
      <alignment horizontal="left" vertical="center" wrapText="1"/>
      <protection hidden="1"/>
    </xf>
    <xf numFmtId="0" fontId="4" fillId="5" borderId="3" xfId="6" applyFont="1" applyFill="1" applyBorder="1" applyAlignment="1" applyProtection="1">
      <alignment horizontal="center" vertical="center"/>
      <protection hidden="1"/>
    </xf>
    <xf numFmtId="0" fontId="4" fillId="5" borderId="1" xfId="6" applyFont="1" applyFill="1" applyBorder="1" applyAlignment="1" applyProtection="1">
      <alignment horizontal="center" vertical="center"/>
      <protection hidden="1"/>
    </xf>
    <xf numFmtId="0" fontId="3" fillId="6" borderId="1" xfId="6" applyFill="1" applyBorder="1" applyAlignment="1" applyProtection="1">
      <alignment horizontal="center" vertical="center" wrapText="1"/>
      <protection hidden="1"/>
    </xf>
    <xf numFmtId="0" fontId="51" fillId="6" borderId="0" xfId="6" applyFont="1" applyFill="1" applyProtection="1">
      <protection hidden="1"/>
    </xf>
    <xf numFmtId="0" fontId="21" fillId="0" borderId="0" xfId="0" applyFont="1" applyProtection="1">
      <protection hidden="1"/>
    </xf>
    <xf numFmtId="0" fontId="21" fillId="0" borderId="0" xfId="0" applyFont="1" applyAlignment="1" applyProtection="1">
      <alignment horizontal="right"/>
      <protection hidden="1"/>
    </xf>
    <xf numFmtId="0" fontId="23" fillId="0" borderId="0" xfId="0" applyFont="1" applyAlignment="1" applyProtection="1">
      <alignment horizontal="right"/>
      <protection hidden="1"/>
    </xf>
    <xf numFmtId="0" fontId="23" fillId="0" borderId="0" xfId="0" applyFont="1" applyAlignment="1" applyProtection="1">
      <alignment horizontal="left"/>
      <protection hidden="1"/>
    </xf>
    <xf numFmtId="0" fontId="22" fillId="0" borderId="0" xfId="0" applyFont="1" applyAlignment="1" applyProtection="1">
      <alignment horizontal="center"/>
      <protection hidden="1"/>
    </xf>
    <xf numFmtId="0" fontId="21" fillId="0" borderId="1" xfId="0" applyFont="1" applyBorder="1" applyAlignment="1" applyProtection="1">
      <alignment vertical="center" textRotation="90"/>
      <protection hidden="1"/>
    </xf>
    <xf numFmtId="0" fontId="21" fillId="0" borderId="1" xfId="0" applyFont="1" applyBorder="1" applyAlignment="1" applyProtection="1">
      <alignment vertical="center"/>
      <protection hidden="1"/>
    </xf>
    <xf numFmtId="0" fontId="21" fillId="0" borderId="1" xfId="0" applyFont="1" applyBorder="1" applyAlignment="1" applyProtection="1">
      <alignment horizontal="center" vertical="center" wrapText="1"/>
      <protection hidden="1"/>
    </xf>
    <xf numFmtId="0" fontId="21" fillId="0" borderId="1" xfId="0" applyFont="1" applyBorder="1" applyAlignment="1" applyProtection="1">
      <alignment horizontal="center" vertical="center" textRotation="90" wrapText="1"/>
      <protection hidden="1"/>
    </xf>
    <xf numFmtId="0" fontId="24" fillId="0" borderId="1" xfId="0" applyFont="1" applyBorder="1" applyAlignment="1" applyProtection="1">
      <alignment horizontal="center" vertical="center" wrapText="1"/>
      <protection hidden="1"/>
    </xf>
    <xf numFmtId="0" fontId="22" fillId="0" borderId="0" xfId="0" applyFont="1" applyProtection="1">
      <protection hidden="1"/>
    </xf>
    <xf numFmtId="0" fontId="25" fillId="0" borderId="0" xfId="0" applyFont="1" applyProtection="1">
      <protection hidden="1"/>
    </xf>
    <xf numFmtId="0" fontId="21" fillId="0" borderId="1" xfId="0" applyFont="1" applyBorder="1" applyAlignment="1" applyProtection="1">
      <alignment horizontal="center" vertical="center"/>
      <protection hidden="1"/>
    </xf>
    <xf numFmtId="1" fontId="12" fillId="0" borderId="0" xfId="0" applyNumberFormat="1" applyFont="1" applyAlignment="1">
      <alignment horizontal="center" vertical="center"/>
    </xf>
    <xf numFmtId="0" fontId="13" fillId="0" borderId="1" xfId="8" applyFont="1" applyBorder="1" applyAlignment="1">
      <alignment horizontal="center" vertical="center" wrapText="1"/>
    </xf>
    <xf numFmtId="1" fontId="13" fillId="0" borderId="1" xfId="0" applyNumberFormat="1" applyFont="1" applyBorder="1" applyAlignment="1">
      <alignment horizontal="center" vertical="center"/>
    </xf>
    <xf numFmtId="1" fontId="13" fillId="0" borderId="1" xfId="0" applyNumberFormat="1" applyFont="1" applyBorder="1" applyAlignment="1">
      <alignment horizontal="center" vertical="center" wrapText="1"/>
    </xf>
    <xf numFmtId="1" fontId="13" fillId="0" borderId="1" xfId="8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23" fillId="0" borderId="0" xfId="0" applyFont="1" applyProtection="1">
      <protection hidden="1"/>
    </xf>
    <xf numFmtId="1" fontId="17" fillId="0" borderId="0" xfId="0" applyNumberFormat="1" applyFont="1" applyAlignment="1">
      <alignment horizontal="center" vertical="center"/>
    </xf>
    <xf numFmtId="1" fontId="52" fillId="0" borderId="0" xfId="0" applyNumberFormat="1" applyFont="1" applyAlignment="1">
      <alignment horizontal="center" vertical="center"/>
    </xf>
    <xf numFmtId="1" fontId="53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" fontId="53" fillId="0" borderId="1" xfId="0" applyNumberFormat="1" applyFont="1" applyBorder="1" applyAlignment="1">
      <alignment horizontal="center" vertical="center"/>
    </xf>
    <xf numFmtId="1" fontId="53" fillId="0" borderId="1" xfId="0" applyNumberFormat="1" applyFont="1" applyBorder="1" applyAlignment="1">
      <alignment horizontal="center" vertical="center" wrapText="1"/>
    </xf>
    <xf numFmtId="1" fontId="53" fillId="0" borderId="1" xfId="8" applyNumberFormat="1" applyFont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14" fontId="13" fillId="0" borderId="1" xfId="0" applyNumberFormat="1" applyFont="1" applyBorder="1" applyAlignment="1">
      <alignment horizontal="center" vertical="center"/>
    </xf>
    <xf numFmtId="0" fontId="3" fillId="5" borderId="6" xfId="6" applyFill="1" applyBorder="1" applyAlignment="1" applyProtection="1">
      <alignment horizontal="center"/>
      <protection hidden="1"/>
    </xf>
    <xf numFmtId="0" fontId="3" fillId="5" borderId="7" xfId="6" applyFill="1" applyBorder="1" applyAlignment="1" applyProtection="1">
      <alignment horizontal="center" vertical="center"/>
      <protection hidden="1"/>
    </xf>
    <xf numFmtId="164" fontId="3" fillId="5" borderId="7" xfId="6" applyNumberFormat="1" applyFill="1" applyBorder="1" applyAlignment="1" applyProtection="1">
      <alignment horizontal="center" vertical="center"/>
      <protection hidden="1"/>
    </xf>
    <xf numFmtId="0" fontId="49" fillId="5" borderId="7" xfId="6" applyFont="1" applyFill="1" applyBorder="1" applyAlignment="1" applyProtection="1">
      <alignment horizontal="center"/>
      <protection hidden="1"/>
    </xf>
    <xf numFmtId="0" fontId="49" fillId="5" borderId="8" xfId="6" applyFont="1" applyFill="1" applyBorder="1" applyAlignment="1" applyProtection="1">
      <alignment horizontal="center"/>
      <protection hidden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53" fillId="0" borderId="0" xfId="0" applyFont="1" applyAlignment="1">
      <alignment horizontal="center" vertical="center"/>
    </xf>
    <xf numFmtId="1" fontId="32" fillId="0" borderId="0" xfId="0" applyNumberFormat="1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12" fillId="0" borderId="9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textRotation="90" wrapText="1"/>
    </xf>
    <xf numFmtId="1" fontId="12" fillId="0" borderId="9" xfId="0" applyNumberFormat="1" applyFont="1" applyBorder="1" applyAlignment="1">
      <alignment horizontal="center" vertical="center" wrapText="1"/>
    </xf>
    <xf numFmtId="1" fontId="52" fillId="0" borderId="9" xfId="0" applyNumberFormat="1" applyFont="1" applyBorder="1" applyAlignment="1">
      <alignment horizontal="center" vertical="center" wrapText="1"/>
    </xf>
    <xf numFmtId="1" fontId="33" fillId="3" borderId="9" xfId="0" applyNumberFormat="1" applyFont="1" applyFill="1" applyBorder="1" applyAlignment="1">
      <alignment horizontal="center" vertical="center" wrapText="1"/>
    </xf>
    <xf numFmtId="1" fontId="33" fillId="0" borderId="9" xfId="0" applyNumberFormat="1" applyFont="1" applyBorder="1" applyAlignment="1">
      <alignment horizontal="center" vertical="center" wrapText="1"/>
    </xf>
    <xf numFmtId="1" fontId="17" fillId="0" borderId="9" xfId="0" applyNumberFormat="1" applyFont="1" applyBorder="1" applyAlignment="1">
      <alignment horizontal="center" vertical="center" wrapText="1"/>
    </xf>
    <xf numFmtId="49" fontId="17" fillId="0" borderId="9" xfId="0" applyNumberFormat="1" applyFont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 wrapText="1"/>
    </xf>
    <xf numFmtId="49" fontId="17" fillId="4" borderId="9" xfId="0" applyNumberFormat="1" applyFont="1" applyFill="1" applyBorder="1" applyAlignment="1">
      <alignment horizontal="center" vertical="center" wrapText="1"/>
    </xf>
    <xf numFmtId="0" fontId="17" fillId="0" borderId="9" xfId="0" applyFont="1" applyBorder="1" applyAlignment="1">
      <alignment horizontal="left" vertical="center" wrapText="1"/>
    </xf>
    <xf numFmtId="0" fontId="12" fillId="0" borderId="9" xfId="0" applyFont="1" applyBorder="1" applyAlignment="1">
      <alignment vertical="center"/>
    </xf>
    <xf numFmtId="0" fontId="13" fillId="0" borderId="9" xfId="0" applyFont="1" applyBorder="1" applyAlignment="1">
      <alignment horizontal="center" vertical="center" wrapText="1"/>
    </xf>
    <xf numFmtId="0" fontId="0" fillId="0" borderId="9" xfId="0" applyBorder="1" applyAlignment="1">
      <alignment vertical="center"/>
    </xf>
    <xf numFmtId="0" fontId="0" fillId="0" borderId="9" xfId="0" applyBorder="1" applyAlignment="1">
      <alignment horizontal="center" vertical="center" wrapText="1"/>
    </xf>
    <xf numFmtId="14" fontId="0" fillId="0" borderId="9" xfId="0" applyNumberFormat="1" applyBorder="1" applyAlignment="1">
      <alignment horizontal="center" vertical="center"/>
    </xf>
    <xf numFmtId="0" fontId="0" fillId="0" borderId="9" xfId="0" applyBorder="1" applyAlignment="1">
      <alignment horizontal="left" vertical="center"/>
    </xf>
    <xf numFmtId="0" fontId="53" fillId="0" borderId="9" xfId="0" applyFont="1" applyBorder="1" applyAlignment="1">
      <alignment horizontal="center" vertical="center"/>
    </xf>
    <xf numFmtId="1" fontId="15" fillId="0" borderId="9" xfId="0" applyNumberFormat="1" applyFont="1" applyBorder="1" applyAlignment="1">
      <alignment horizontal="center" vertical="center"/>
    </xf>
    <xf numFmtId="1" fontId="0" fillId="0" borderId="9" xfId="0" applyNumberFormat="1" applyBorder="1" applyAlignment="1">
      <alignment horizontal="center" vertical="center"/>
    </xf>
    <xf numFmtId="1" fontId="53" fillId="0" borderId="9" xfId="0" applyNumberFormat="1" applyFont="1" applyBorder="1" applyAlignment="1">
      <alignment horizontal="center" vertical="center"/>
    </xf>
    <xf numFmtId="1" fontId="13" fillId="0" borderId="9" xfId="0" applyNumberFormat="1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3" fillId="0" borderId="9" xfId="0" applyFont="1" applyBorder="1" applyAlignment="1">
      <alignment horizontal="left" vertical="center"/>
    </xf>
    <xf numFmtId="0" fontId="13" fillId="0" borderId="9" xfId="0" applyFont="1" applyBorder="1" applyAlignment="1">
      <alignment horizontal="center" vertical="center"/>
    </xf>
    <xf numFmtId="0" fontId="13" fillId="0" borderId="9" xfId="0" applyFont="1" applyBorder="1" applyAlignment="1">
      <alignment vertical="center"/>
    </xf>
    <xf numFmtId="1" fontId="0" fillId="0" borderId="9" xfId="0" applyNumberFormat="1" applyBorder="1" applyAlignment="1">
      <alignment horizontal="center" vertical="center" wrapText="1"/>
    </xf>
    <xf numFmtId="1" fontId="53" fillId="0" borderId="9" xfId="0" applyNumberFormat="1" applyFont="1" applyBorder="1" applyAlignment="1">
      <alignment horizontal="center" vertical="center" wrapText="1"/>
    </xf>
    <xf numFmtId="1" fontId="13" fillId="0" borderId="9" xfId="0" applyNumberFormat="1" applyFont="1" applyBorder="1" applyAlignment="1">
      <alignment horizontal="center" vertical="center" wrapText="1"/>
    </xf>
    <xf numFmtId="1" fontId="15" fillId="0" borderId="9" xfId="0" applyNumberFormat="1" applyFont="1" applyBorder="1" applyAlignment="1">
      <alignment horizontal="center" vertical="center" wrapText="1"/>
    </xf>
    <xf numFmtId="0" fontId="13" fillId="0" borderId="9" xfId="8" applyFont="1" applyBorder="1" applyAlignment="1">
      <alignment horizontal="center" vertical="center"/>
    </xf>
    <xf numFmtId="0" fontId="0" fillId="0" borderId="0" xfId="3" applyFont="1" applyAlignment="1">
      <alignment vertical="center"/>
    </xf>
    <xf numFmtId="0" fontId="0" fillId="0" borderId="9" xfId="3" applyFont="1" applyBorder="1" applyAlignment="1">
      <alignment horizontal="center" vertical="center"/>
    </xf>
    <xf numFmtId="0" fontId="13" fillId="0" borderId="9" xfId="0" applyFont="1" applyBorder="1"/>
    <xf numFmtId="0" fontId="0" fillId="0" borderId="9" xfId="8" applyFont="1" applyBorder="1" applyAlignment="1">
      <alignment horizontal="center" vertical="center"/>
    </xf>
    <xf numFmtId="1" fontId="13" fillId="0" borderId="9" xfId="8" applyNumberFormat="1" applyFont="1" applyBorder="1" applyAlignment="1">
      <alignment horizontal="center" vertical="center"/>
    </xf>
    <xf numFmtId="1" fontId="53" fillId="0" borderId="9" xfId="8" applyNumberFormat="1" applyFont="1" applyBorder="1" applyAlignment="1">
      <alignment horizontal="center" vertical="center"/>
    </xf>
    <xf numFmtId="1" fontId="0" fillId="0" borderId="9" xfId="8" applyNumberFormat="1" applyFont="1" applyBorder="1" applyAlignment="1">
      <alignment horizontal="center" vertical="center"/>
    </xf>
    <xf numFmtId="0" fontId="0" fillId="0" borderId="9" xfId="4" applyFont="1" applyBorder="1" applyAlignment="1">
      <alignment horizontal="center" vertical="center"/>
    </xf>
    <xf numFmtId="0" fontId="0" fillId="0" borderId="9" xfId="0" applyBorder="1" applyAlignment="1" applyProtection="1">
      <alignment vertical="center"/>
      <protection locked="0"/>
    </xf>
    <xf numFmtId="14" fontId="13" fillId="0" borderId="9" xfId="0" applyNumberFormat="1" applyFont="1" applyBorder="1" applyAlignment="1">
      <alignment horizontal="center" vertical="center"/>
    </xf>
    <xf numFmtId="0" fontId="0" fillId="0" borderId="0" xfId="4" applyFont="1" applyAlignment="1">
      <alignment vertical="center"/>
    </xf>
    <xf numFmtId="0" fontId="0" fillId="0" borderId="0" xfId="4" applyFont="1" applyAlignment="1">
      <alignment vertical="center" wrapText="1"/>
    </xf>
    <xf numFmtId="1" fontId="15" fillId="0" borderId="9" xfId="8" applyNumberFormat="1" applyFont="1" applyBorder="1" applyAlignment="1">
      <alignment horizontal="center" vertical="center"/>
    </xf>
    <xf numFmtId="0" fontId="13" fillId="0" borderId="9" xfId="8" applyFont="1" applyBorder="1" applyAlignment="1">
      <alignment horizontal="center" vertical="center" wrapText="1"/>
    </xf>
    <xf numFmtId="0" fontId="0" fillId="0" borderId="9" xfId="3" applyFont="1" applyBorder="1" applyAlignment="1">
      <alignment horizontal="left" vertical="center"/>
    </xf>
    <xf numFmtId="0" fontId="53" fillId="7" borderId="9" xfId="0" applyFont="1" applyFill="1" applyBorder="1" applyAlignment="1">
      <alignment horizontal="center" vertical="center"/>
    </xf>
    <xf numFmtId="0" fontId="13" fillId="0" borderId="9" xfId="3" applyFont="1" applyBorder="1" applyAlignment="1">
      <alignment horizontal="center" vertical="center"/>
    </xf>
    <xf numFmtId="0" fontId="53" fillId="8" borderId="9" xfId="0" applyFont="1" applyFill="1" applyBorder="1" applyAlignment="1">
      <alignment horizontal="center" vertical="center"/>
    </xf>
    <xf numFmtId="1" fontId="0" fillId="0" borderId="9" xfId="4" applyNumberFormat="1" applyFont="1" applyBorder="1" applyAlignment="1">
      <alignment horizontal="center" vertical="center"/>
    </xf>
    <xf numFmtId="1" fontId="53" fillId="0" borderId="9" xfId="4" applyNumberFormat="1" applyFont="1" applyBorder="1" applyAlignment="1">
      <alignment horizontal="center" vertical="center"/>
    </xf>
    <xf numFmtId="1" fontId="0" fillId="0" borderId="9" xfId="4" applyNumberFormat="1" applyFont="1" applyBorder="1" applyAlignment="1">
      <alignment vertical="center"/>
    </xf>
    <xf numFmtId="1" fontId="13" fillId="0" borderId="9" xfId="4" applyNumberFormat="1" applyFont="1" applyBorder="1" applyAlignment="1">
      <alignment vertical="center"/>
    </xf>
    <xf numFmtId="1" fontId="0" fillId="0" borderId="9" xfId="0" applyNumberFormat="1" applyBorder="1" applyAlignment="1" applyProtection="1">
      <alignment horizontal="center" vertical="center" wrapText="1"/>
      <protection locked="0"/>
    </xf>
    <xf numFmtId="1" fontId="53" fillId="0" borderId="9" xfId="0" applyNumberFormat="1" applyFont="1" applyBorder="1" applyAlignment="1" applyProtection="1">
      <alignment horizontal="center" vertical="center" wrapText="1"/>
      <protection locked="0"/>
    </xf>
    <xf numFmtId="1" fontId="13" fillId="0" borderId="9" xfId="0" applyNumberFormat="1" applyFont="1" applyBorder="1" applyAlignment="1" applyProtection="1">
      <alignment horizontal="center" vertical="center" wrapText="1"/>
      <protection locked="0"/>
    </xf>
    <xf numFmtId="0" fontId="15" fillId="0" borderId="9" xfId="0" applyFont="1" applyBorder="1" applyAlignment="1">
      <alignment horizontal="left" vertical="center"/>
    </xf>
    <xf numFmtId="1" fontId="15" fillId="0" borderId="9" xfId="0" applyNumberFormat="1" applyFont="1" applyBorder="1" applyAlignment="1" applyProtection="1">
      <alignment horizontal="center" vertical="center" wrapText="1"/>
      <protection locked="0"/>
    </xf>
    <xf numFmtId="0" fontId="0" fillId="0" borderId="9" xfId="4" applyFont="1" applyBorder="1" applyAlignment="1">
      <alignment horizontal="left" vertical="center"/>
    </xf>
    <xf numFmtId="14" fontId="0" fillId="0" borderId="9" xfId="4" applyNumberFormat="1" applyFont="1" applyBorder="1" applyAlignment="1">
      <alignment horizontal="center" vertical="center"/>
    </xf>
    <xf numFmtId="0" fontId="13" fillId="0" borderId="9" xfId="11" applyFont="1" applyBorder="1" applyAlignment="1">
      <alignment horizontal="center" vertical="center"/>
    </xf>
    <xf numFmtId="0" fontId="0" fillId="0" borderId="1" xfId="3" applyFont="1" applyBorder="1" applyAlignment="1">
      <alignment horizontal="center" vertical="center"/>
    </xf>
    <xf numFmtId="0" fontId="0" fillId="0" borderId="9" xfId="4" applyFont="1" applyBorder="1" applyAlignment="1">
      <alignment horizontal="center" vertical="center" wrapText="1"/>
    </xf>
    <xf numFmtId="0" fontId="13" fillId="0" borderId="9" xfId="10" applyFont="1" applyBorder="1" applyAlignment="1">
      <alignment horizontal="center" vertical="center"/>
    </xf>
    <xf numFmtId="0" fontId="0" fillId="0" borderId="9" xfId="0" applyBorder="1" applyAlignment="1" applyProtection="1">
      <alignment horizontal="left" vertical="center"/>
      <protection locked="0"/>
    </xf>
    <xf numFmtId="1" fontId="13" fillId="0" borderId="9" xfId="4" applyNumberFormat="1" applyFont="1" applyBorder="1" applyAlignment="1">
      <alignment horizontal="center" vertical="center"/>
    </xf>
    <xf numFmtId="0" fontId="0" fillId="3" borderId="9" xfId="0" applyFill="1" applyBorder="1" applyAlignment="1">
      <alignment horizontal="left" vertical="center"/>
    </xf>
    <xf numFmtId="0" fontId="0" fillId="0" borderId="9" xfId="8" applyFont="1" applyBorder="1" applyAlignment="1">
      <alignment horizontal="center" vertical="center" wrapText="1"/>
    </xf>
    <xf numFmtId="0" fontId="0" fillId="0" borderId="0" xfId="0" applyAlignment="1" applyProtection="1">
      <alignment vertical="center"/>
      <protection locked="0"/>
    </xf>
    <xf numFmtId="0" fontId="0" fillId="0" borderId="10" xfId="0" applyBorder="1" applyAlignment="1">
      <alignment horizontal="left" vertical="center"/>
    </xf>
    <xf numFmtId="0" fontId="53" fillId="0" borderId="10" xfId="0" applyFont="1" applyBorder="1" applyAlignment="1">
      <alignment horizontal="center" vertical="center"/>
    </xf>
    <xf numFmtId="1" fontId="15" fillId="0" borderId="10" xfId="0" applyNumberFormat="1" applyFont="1" applyBorder="1" applyAlignment="1">
      <alignment horizontal="center" vertical="center"/>
    </xf>
    <xf numFmtId="1" fontId="53" fillId="0" borderId="10" xfId="0" applyNumberFormat="1" applyFon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0" fontId="13" fillId="0" borderId="10" xfId="3" applyFont="1" applyBorder="1" applyAlignment="1">
      <alignment horizontal="center" vertical="center"/>
    </xf>
    <xf numFmtId="1" fontId="13" fillId="0" borderId="10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3" fillId="0" borderId="10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" fontId="0" fillId="0" borderId="1" xfId="0" applyNumberForma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0" fontId="0" fillId="0" borderId="1" xfId="8" applyFont="1" applyBorder="1" applyAlignment="1">
      <alignment horizontal="center" vertical="center"/>
    </xf>
    <xf numFmtId="1" fontId="0" fillId="0" borderId="1" xfId="8" applyNumberFormat="1" applyFont="1" applyBorder="1" applyAlignment="1">
      <alignment horizontal="center" vertical="center"/>
    </xf>
    <xf numFmtId="0" fontId="13" fillId="0" borderId="1" xfId="0" applyFont="1" applyBorder="1"/>
    <xf numFmtId="0" fontId="53" fillId="7" borderId="1" xfId="0" applyFont="1" applyFill="1" applyBorder="1" applyAlignment="1">
      <alignment horizontal="center" vertical="center"/>
    </xf>
    <xf numFmtId="0" fontId="0" fillId="0" borderId="1" xfId="4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4" fontId="0" fillId="0" borderId="11" xfId="0" applyNumberFormat="1" applyBorder="1" applyAlignment="1">
      <alignment horizontal="center" vertical="center"/>
    </xf>
    <xf numFmtId="0" fontId="53" fillId="0" borderId="11" xfId="0" applyFont="1" applyBorder="1" applyAlignment="1">
      <alignment horizontal="center" vertical="center"/>
    </xf>
    <xf numFmtId="1" fontId="0" fillId="0" borderId="11" xfId="0" applyNumberFormat="1" applyBorder="1" applyAlignment="1">
      <alignment horizontal="center" vertical="center"/>
    </xf>
    <xf numFmtId="1" fontId="53" fillId="0" borderId="11" xfId="0" applyNumberFormat="1" applyFont="1" applyBorder="1" applyAlignment="1">
      <alignment horizontal="center" vertical="center"/>
    </xf>
    <xf numFmtId="1" fontId="13" fillId="0" borderId="11" xfId="0" applyNumberFormat="1" applyFont="1" applyBorder="1" applyAlignment="1">
      <alignment horizontal="center" vertical="center"/>
    </xf>
    <xf numFmtId="0" fontId="13" fillId="0" borderId="11" xfId="8" applyFont="1" applyBorder="1" applyAlignment="1">
      <alignment horizontal="center" vertical="center"/>
    </xf>
    <xf numFmtId="0" fontId="0" fillId="0" borderId="11" xfId="0" applyBorder="1" applyAlignment="1">
      <alignment horizontal="left" vertical="center"/>
    </xf>
    <xf numFmtId="0" fontId="13" fillId="0" borderId="1" xfId="3" applyFont="1" applyBorder="1" applyAlignment="1">
      <alignment horizontal="center" vertical="center"/>
    </xf>
    <xf numFmtId="0" fontId="53" fillId="7" borderId="11" xfId="0" applyFont="1" applyFill="1" applyBorder="1" applyAlignment="1">
      <alignment horizontal="center" vertical="center"/>
    </xf>
    <xf numFmtId="1" fontId="15" fillId="0" borderId="11" xfId="0" applyNumberFormat="1" applyFont="1" applyBorder="1" applyAlignment="1">
      <alignment horizontal="center" vertical="center"/>
    </xf>
    <xf numFmtId="0" fontId="13" fillId="0" borderId="11" xfId="8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/>
    </xf>
    <xf numFmtId="0" fontId="13" fillId="0" borderId="11" xfId="0" applyFont="1" applyBorder="1" applyAlignment="1">
      <alignment horizontal="left" vertical="center"/>
    </xf>
    <xf numFmtId="1" fontId="13" fillId="0" borderId="11" xfId="8" applyNumberFormat="1" applyFont="1" applyBorder="1" applyAlignment="1">
      <alignment horizontal="center" vertical="center"/>
    </xf>
    <xf numFmtId="1" fontId="53" fillId="0" borderId="11" xfId="8" applyNumberFormat="1" applyFont="1" applyBorder="1" applyAlignment="1">
      <alignment horizontal="center" vertical="center"/>
    </xf>
    <xf numFmtId="0" fontId="0" fillId="0" borderId="11" xfId="3" applyFont="1" applyBorder="1" applyAlignment="1">
      <alignment horizontal="center" vertical="center"/>
    </xf>
    <xf numFmtId="1" fontId="0" fillId="0" borderId="11" xfId="8" applyNumberFormat="1" applyFont="1" applyBorder="1" applyAlignment="1">
      <alignment horizontal="center" vertical="center"/>
    </xf>
    <xf numFmtId="0" fontId="13" fillId="0" borderId="11" xfId="0" applyFont="1" applyBorder="1"/>
    <xf numFmtId="0" fontId="0" fillId="0" borderId="1" xfId="0" applyBorder="1" applyAlignment="1" applyProtection="1">
      <alignment vertical="center"/>
      <protection locked="0"/>
    </xf>
    <xf numFmtId="0" fontId="0" fillId="0" borderId="0" xfId="0" applyAlignment="1">
      <alignment horizontal="center" vertical="center" wrapText="1"/>
    </xf>
    <xf numFmtId="164" fontId="3" fillId="5" borderId="1" xfId="6" applyNumberFormat="1" applyFill="1" applyBorder="1" applyAlignment="1" applyProtection="1">
      <alignment horizontal="center" vertical="center"/>
      <protection hidden="1"/>
    </xf>
    <xf numFmtId="14" fontId="0" fillId="0" borderId="9" xfId="0" applyNumberFormat="1" applyBorder="1" applyAlignment="1">
      <alignment vertical="center"/>
    </xf>
    <xf numFmtId="0" fontId="53" fillId="0" borderId="0" xfId="0" applyFont="1" applyAlignment="1">
      <alignment horizontal="left" vertical="center"/>
    </xf>
    <xf numFmtId="1" fontId="15" fillId="0" borderId="0" xfId="0" applyNumberFormat="1" applyFont="1" applyAlignment="1">
      <alignment horizontal="left" vertical="center"/>
    </xf>
    <xf numFmtId="1" fontId="0" fillId="0" borderId="0" xfId="0" applyNumberFormat="1" applyAlignment="1">
      <alignment horizontal="left" vertical="center"/>
    </xf>
    <xf numFmtId="1" fontId="53" fillId="0" borderId="0" xfId="0" applyNumberFormat="1" applyFont="1" applyAlignment="1">
      <alignment horizontal="left" vertical="center"/>
    </xf>
    <xf numFmtId="1" fontId="13" fillId="0" borderId="0" xfId="0" applyNumberFormat="1" applyFont="1" applyAlignment="1">
      <alignment horizontal="left" vertical="center"/>
    </xf>
    <xf numFmtId="0" fontId="13" fillId="0" borderId="0" xfId="0" applyFont="1" applyAlignment="1">
      <alignment horizontal="justify" vertical="center" wrapText="1"/>
    </xf>
    <xf numFmtId="0" fontId="0" fillId="0" borderId="0" xfId="0" applyAlignment="1">
      <alignment horizontal="justify" vertical="center" wrapText="1"/>
    </xf>
    <xf numFmtId="0" fontId="54" fillId="6" borderId="0" xfId="0" applyFont="1" applyFill="1" applyAlignment="1" applyProtection="1">
      <alignment vertical="center" wrapText="1"/>
      <protection hidden="1"/>
    </xf>
    <xf numFmtId="0" fontId="1" fillId="6" borderId="0" xfId="0" applyFont="1" applyFill="1" applyAlignment="1" applyProtection="1">
      <alignment vertical="center" wrapText="1"/>
      <protection hidden="1"/>
    </xf>
    <xf numFmtId="0" fontId="1" fillId="6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vertical="center" wrapText="1"/>
      <protection hidden="1"/>
    </xf>
    <xf numFmtId="0" fontId="54" fillId="6" borderId="0" xfId="0" applyFont="1" applyFill="1" applyAlignment="1" applyProtection="1">
      <alignment horizontal="left" vertical="center" wrapText="1"/>
      <protection hidden="1"/>
    </xf>
    <xf numFmtId="0" fontId="1" fillId="6" borderId="0" xfId="0" applyFont="1" applyFill="1" applyAlignment="1" applyProtection="1">
      <alignment horizontal="left" vertical="center" wrapText="1"/>
      <protection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30" fillId="5" borderId="1" xfId="6" applyFont="1" applyFill="1" applyBorder="1" applyAlignment="1" applyProtection="1">
      <alignment horizontal="center" vertical="center" wrapText="1"/>
      <protection hidden="1"/>
    </xf>
    <xf numFmtId="0" fontId="55" fillId="6" borderId="0" xfId="6" applyFont="1" applyFill="1" applyAlignment="1" applyProtection="1">
      <alignment horizontal="center" vertical="center"/>
      <protection hidden="1"/>
    </xf>
    <xf numFmtId="0" fontId="55" fillId="6" borderId="0" xfId="6" applyFont="1" applyFill="1" applyProtection="1">
      <protection hidden="1"/>
    </xf>
    <xf numFmtId="0" fontId="3" fillId="0" borderId="0" xfId="6" applyProtection="1">
      <protection hidden="1"/>
    </xf>
    <xf numFmtId="0" fontId="3" fillId="6" borderId="0" xfId="6" applyFill="1" applyAlignment="1" applyProtection="1">
      <alignment horizontal="center" vertical="center"/>
      <protection hidden="1"/>
    </xf>
    <xf numFmtId="164" fontId="3" fillId="6" borderId="0" xfId="6" applyNumberFormat="1" applyFill="1" applyAlignment="1" applyProtection="1">
      <alignment horizontal="center" vertical="center"/>
      <protection hidden="1"/>
    </xf>
    <xf numFmtId="0" fontId="3" fillId="6" borderId="0" xfId="6" applyFill="1" applyAlignment="1" applyProtection="1">
      <alignment wrapText="1"/>
      <protection hidden="1"/>
    </xf>
    <xf numFmtId="0" fontId="4" fillId="5" borderId="12" xfId="6" applyFont="1" applyFill="1" applyBorder="1" applyAlignment="1" applyProtection="1">
      <alignment horizontal="center" vertical="center" wrapText="1"/>
      <protection hidden="1"/>
    </xf>
    <xf numFmtId="0" fontId="4" fillId="5" borderId="13" xfId="6" applyFont="1" applyFill="1" applyBorder="1" applyAlignment="1" applyProtection="1">
      <alignment horizontal="center" vertical="center" wrapText="1"/>
      <protection hidden="1"/>
    </xf>
    <xf numFmtId="0" fontId="4" fillId="5" borderId="13" xfId="6" applyFont="1" applyFill="1" applyBorder="1" applyAlignment="1" applyProtection="1">
      <alignment horizontal="center" vertical="center" textRotation="90" wrapText="1"/>
      <protection hidden="1"/>
    </xf>
    <xf numFmtId="0" fontId="4" fillId="5" borderId="14" xfId="6" applyFont="1" applyFill="1" applyBorder="1" applyAlignment="1" applyProtection="1">
      <alignment horizontal="center" vertical="center" wrapText="1"/>
      <protection hidden="1"/>
    </xf>
    <xf numFmtId="0" fontId="3" fillId="6" borderId="3" xfId="6" applyFill="1" applyBorder="1" applyProtection="1">
      <protection hidden="1"/>
    </xf>
    <xf numFmtId="0" fontId="3" fillId="6" borderId="15" xfId="6" applyFill="1" applyBorder="1" applyProtection="1">
      <protection hidden="1"/>
    </xf>
    <xf numFmtId="0" fontId="3" fillId="6" borderId="1" xfId="6" applyFill="1" applyBorder="1" applyProtection="1">
      <protection hidden="1"/>
    </xf>
    <xf numFmtId="0" fontId="56" fillId="6" borderId="1" xfId="6" applyFont="1" applyFill="1" applyBorder="1" applyAlignment="1" applyProtection="1">
      <alignment vertical="center"/>
      <protection hidden="1"/>
    </xf>
    <xf numFmtId="0" fontId="56" fillId="6" borderId="1" xfId="6" applyFont="1" applyFill="1" applyBorder="1" applyAlignment="1" applyProtection="1">
      <alignment vertical="center" wrapText="1"/>
      <protection hidden="1"/>
    </xf>
    <xf numFmtId="0" fontId="3" fillId="6" borderId="0" xfId="6" applyFill="1" applyProtection="1">
      <protection hidden="1"/>
    </xf>
    <xf numFmtId="0" fontId="4" fillId="9" borderId="12" xfId="6" applyFont="1" applyFill="1" applyBorder="1" applyAlignment="1" applyProtection="1">
      <alignment horizontal="center" vertical="center"/>
      <protection hidden="1"/>
    </xf>
    <xf numFmtId="0" fontId="4" fillId="9" borderId="13" xfId="6" applyFont="1" applyFill="1" applyBorder="1" applyAlignment="1" applyProtection="1">
      <alignment horizontal="center" vertical="center" wrapText="1"/>
      <protection hidden="1"/>
    </xf>
    <xf numFmtId="0" fontId="4" fillId="9" borderId="13" xfId="6" applyFont="1" applyFill="1" applyBorder="1" applyAlignment="1" applyProtection="1">
      <alignment horizontal="center" vertical="center"/>
      <protection hidden="1"/>
    </xf>
    <xf numFmtId="0" fontId="49" fillId="9" borderId="14" xfId="6" applyFont="1" applyFill="1" applyBorder="1" applyAlignment="1" applyProtection="1">
      <alignment horizontal="center" vertical="center" wrapText="1"/>
      <protection hidden="1"/>
    </xf>
    <xf numFmtId="0" fontId="4" fillId="6" borderId="0" xfId="6" applyFont="1" applyFill="1" applyAlignment="1" applyProtection="1">
      <alignment horizontal="center" vertical="center"/>
      <protection hidden="1"/>
    </xf>
    <xf numFmtId="0" fontId="4" fillId="6" borderId="1" xfId="6" applyFont="1" applyFill="1" applyBorder="1" applyAlignment="1" applyProtection="1">
      <alignment horizontal="center" vertical="center"/>
      <protection hidden="1"/>
    </xf>
    <xf numFmtId="0" fontId="3" fillId="6" borderId="1" xfId="6" applyFill="1" applyBorder="1" applyAlignment="1" applyProtection="1">
      <alignment horizontal="center" vertical="center"/>
      <protection hidden="1"/>
    </xf>
    <xf numFmtId="0" fontId="3" fillId="6" borderId="16" xfId="6" applyFill="1" applyBorder="1" applyAlignment="1" applyProtection="1">
      <alignment horizontal="center" vertical="center"/>
      <protection hidden="1"/>
    </xf>
    <xf numFmtId="0" fontId="3" fillId="0" borderId="0" xfId="6" applyAlignment="1" applyProtection="1">
      <alignment horizontal="center" vertical="center"/>
      <protection hidden="1"/>
    </xf>
    <xf numFmtId="0" fontId="4" fillId="0" borderId="7" xfId="6" applyFont="1" applyBorder="1" applyAlignment="1" applyProtection="1">
      <alignment horizontal="center" vertical="center" wrapText="1"/>
      <protection hidden="1"/>
    </xf>
    <xf numFmtId="0" fontId="3" fillId="0" borderId="7" xfId="6" applyBorder="1" applyAlignment="1" applyProtection="1">
      <alignment horizontal="left"/>
      <protection hidden="1"/>
    </xf>
    <xf numFmtId="1" fontId="4" fillId="0" borderId="7" xfId="6" applyNumberFormat="1" applyFont="1" applyBorder="1" applyAlignment="1" applyProtection="1">
      <alignment horizontal="center" vertical="center" wrapText="1"/>
      <protection hidden="1"/>
    </xf>
    <xf numFmtId="0" fontId="57" fillId="6" borderId="7" xfId="6" applyFont="1" applyFill="1" applyBorder="1" applyAlignment="1" applyProtection="1">
      <alignment horizontal="center" vertical="center" wrapText="1"/>
      <protection hidden="1"/>
    </xf>
    <xf numFmtId="0" fontId="4" fillId="0" borderId="0" xfId="6" applyFont="1" applyAlignment="1" applyProtection="1">
      <alignment horizontal="center" vertical="center" wrapText="1"/>
      <protection hidden="1"/>
    </xf>
    <xf numFmtId="0" fontId="3" fillId="6" borderId="1" xfId="6" applyFill="1" applyBorder="1" applyAlignment="1" applyProtection="1">
      <alignment horizontal="center"/>
      <protection hidden="1"/>
    </xf>
    <xf numFmtId="0" fontId="3" fillId="6" borderId="7" xfId="6" applyFill="1" applyBorder="1" applyProtection="1">
      <protection hidden="1"/>
    </xf>
    <xf numFmtId="0" fontId="3" fillId="5" borderId="0" xfId="6" applyFill="1" applyAlignment="1" applyProtection="1">
      <alignment wrapText="1"/>
      <protection hidden="1"/>
    </xf>
    <xf numFmtId="0" fontId="3" fillId="5" borderId="0" xfId="6" applyFill="1" applyAlignment="1" applyProtection="1">
      <alignment horizontal="center" wrapText="1"/>
      <protection hidden="1"/>
    </xf>
    <xf numFmtId="0" fontId="3" fillId="0" borderId="17" xfId="6" applyBorder="1" applyProtection="1">
      <protection hidden="1"/>
    </xf>
    <xf numFmtId="0" fontId="3" fillId="5" borderId="18" xfId="6" applyFill="1" applyBorder="1" applyAlignment="1" applyProtection="1">
      <alignment horizontal="center" vertical="center"/>
      <protection hidden="1"/>
    </xf>
    <xf numFmtId="0" fontId="3" fillId="6" borderId="15" xfId="6" applyFill="1" applyBorder="1" applyAlignment="1" applyProtection="1">
      <alignment horizontal="center" vertical="center"/>
      <protection hidden="1"/>
    </xf>
    <xf numFmtId="0" fontId="3" fillId="6" borderId="15" xfId="6" applyFill="1" applyBorder="1" applyAlignment="1" applyProtection="1">
      <alignment vertical="center"/>
      <protection hidden="1"/>
    </xf>
    <xf numFmtId="0" fontId="55" fillId="6" borderId="0" xfId="6" applyFont="1" applyFill="1" applyAlignment="1" applyProtection="1">
      <alignment vertical="center"/>
      <protection hidden="1"/>
    </xf>
    <xf numFmtId="0" fontId="3" fillId="6" borderId="0" xfId="6" applyFill="1" applyAlignment="1" applyProtection="1">
      <alignment vertical="center"/>
      <protection hidden="1"/>
    </xf>
    <xf numFmtId="0" fontId="3" fillId="5" borderId="0" xfId="6" applyFill="1" applyAlignment="1" applyProtection="1">
      <alignment horizontal="center" vertical="center"/>
      <protection hidden="1"/>
    </xf>
    <xf numFmtId="0" fontId="3" fillId="6" borderId="3" xfId="6" applyFill="1" applyBorder="1" applyAlignment="1" applyProtection="1">
      <alignment horizontal="center" vertical="center"/>
      <protection hidden="1"/>
    </xf>
    <xf numFmtId="1" fontId="3" fillId="6" borderId="3" xfId="6" applyNumberFormat="1" applyFill="1" applyBorder="1" applyAlignment="1" applyProtection="1">
      <alignment horizontal="center" vertical="center"/>
      <protection hidden="1"/>
    </xf>
    <xf numFmtId="1" fontId="3" fillId="6" borderId="3" xfId="6" applyNumberFormat="1" applyFill="1" applyBorder="1" applyAlignment="1" applyProtection="1">
      <alignment vertical="center"/>
      <protection hidden="1"/>
    </xf>
    <xf numFmtId="0" fontId="3" fillId="6" borderId="3" xfId="6" applyFill="1" applyBorder="1" applyAlignment="1" applyProtection="1">
      <alignment vertical="center"/>
      <protection hidden="1"/>
    </xf>
    <xf numFmtId="16" fontId="3" fillId="6" borderId="0" xfId="6" applyNumberFormat="1" applyFill="1" applyAlignment="1" applyProtection="1">
      <alignment vertical="center"/>
      <protection hidden="1"/>
    </xf>
    <xf numFmtId="14" fontId="3" fillId="6" borderId="0" xfId="6" applyNumberFormat="1" applyFill="1" applyAlignment="1" applyProtection="1">
      <alignment vertical="center"/>
      <protection hidden="1"/>
    </xf>
    <xf numFmtId="0" fontId="3" fillId="0" borderId="0" xfId="6" applyAlignment="1" applyProtection="1">
      <alignment vertical="center"/>
      <protection hidden="1"/>
    </xf>
    <xf numFmtId="1" fontId="3" fillId="6" borderId="1" xfId="6" applyNumberFormat="1" applyFill="1" applyBorder="1" applyAlignment="1" applyProtection="1">
      <alignment horizontal="center" vertical="center"/>
      <protection hidden="1"/>
    </xf>
    <xf numFmtId="1" fontId="3" fillId="6" borderId="1" xfId="6" applyNumberFormat="1" applyFill="1" applyBorder="1" applyAlignment="1" applyProtection="1">
      <alignment vertical="center"/>
      <protection hidden="1"/>
    </xf>
    <xf numFmtId="0" fontId="3" fillId="6" borderId="1" xfId="6" applyFill="1" applyBorder="1" applyAlignment="1" applyProtection="1">
      <alignment vertical="center"/>
      <protection hidden="1"/>
    </xf>
    <xf numFmtId="0" fontId="3" fillId="6" borderId="16" xfId="6" applyFill="1" applyBorder="1" applyProtection="1">
      <protection hidden="1"/>
    </xf>
    <xf numFmtId="0" fontId="3" fillId="6" borderId="5" xfId="6" applyFill="1" applyBorder="1" applyProtection="1">
      <protection hidden="1"/>
    </xf>
    <xf numFmtId="1" fontId="3" fillId="6" borderId="5" xfId="6" applyNumberFormat="1" applyFill="1" applyBorder="1" applyAlignment="1" applyProtection="1">
      <alignment horizontal="center" vertical="center"/>
      <protection hidden="1"/>
    </xf>
    <xf numFmtId="1" fontId="3" fillId="6" borderId="5" xfId="6" applyNumberFormat="1" applyFill="1" applyBorder="1" applyAlignment="1" applyProtection="1">
      <alignment vertical="center"/>
      <protection hidden="1"/>
    </xf>
    <xf numFmtId="0" fontId="3" fillId="6" borderId="5" xfId="6" applyFill="1" applyBorder="1" applyAlignment="1" applyProtection="1">
      <alignment horizontal="center" vertical="center"/>
      <protection hidden="1"/>
    </xf>
    <xf numFmtId="0" fontId="3" fillId="6" borderId="5" xfId="6" applyFill="1" applyBorder="1" applyAlignment="1" applyProtection="1">
      <alignment vertical="center"/>
      <protection hidden="1"/>
    </xf>
    <xf numFmtId="0" fontId="4" fillId="6" borderId="19" xfId="6" applyFont="1" applyFill="1" applyBorder="1" applyAlignment="1" applyProtection="1">
      <alignment horizontal="center"/>
      <protection hidden="1"/>
    </xf>
    <xf numFmtId="0" fontId="4" fillId="6" borderId="0" xfId="6" applyFont="1" applyFill="1" applyAlignment="1" applyProtection="1">
      <alignment horizontal="center"/>
      <protection hidden="1"/>
    </xf>
    <xf numFmtId="0" fontId="4" fillId="5" borderId="20" xfId="6" applyFont="1" applyFill="1" applyBorder="1" applyProtection="1">
      <protection hidden="1"/>
    </xf>
    <xf numFmtId="0" fontId="4" fillId="6" borderId="0" xfId="6" applyFont="1" applyFill="1" applyProtection="1">
      <protection hidden="1"/>
    </xf>
    <xf numFmtId="0" fontId="58" fillId="6" borderId="0" xfId="6" applyFont="1" applyFill="1" applyAlignment="1" applyProtection="1">
      <alignment horizontal="left" vertical="center" wrapText="1"/>
      <protection hidden="1"/>
    </xf>
    <xf numFmtId="0" fontId="3" fillId="0" borderId="0" xfId="6" applyAlignment="1" applyProtection="1">
      <alignment horizontal="center"/>
      <protection hidden="1"/>
    </xf>
    <xf numFmtId="0" fontId="1" fillId="0" borderId="0" xfId="0" applyFont="1"/>
    <xf numFmtId="0" fontId="1" fillId="0" borderId="0" xfId="4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49" fillId="9" borderId="13" xfId="6" applyFont="1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/>
    <xf numFmtId="0" fontId="0" fillId="10" borderId="1" xfId="0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7" borderId="1" xfId="0" applyFill="1" applyBorder="1" applyAlignment="1" applyProtection="1">
      <alignment horizontal="center"/>
      <protection locked="0"/>
    </xf>
    <xf numFmtId="0" fontId="59" fillId="0" borderId="1" xfId="6" applyFont="1" applyBorder="1" applyAlignment="1" applyProtection="1">
      <alignment horizontal="center" vertical="center"/>
      <protection hidden="1"/>
    </xf>
    <xf numFmtId="0" fontId="1" fillId="7" borderId="0" xfId="0" applyFont="1" applyFill="1"/>
    <xf numFmtId="0" fontId="59" fillId="0" borderId="3" xfId="6" applyFont="1" applyBorder="1" applyAlignment="1" applyProtection="1">
      <alignment horizontal="center" vertical="center"/>
      <protection hidden="1"/>
    </xf>
    <xf numFmtId="0" fontId="3" fillId="6" borderId="21" xfId="6" applyFill="1" applyBorder="1" applyAlignment="1" applyProtection="1">
      <alignment horizontal="center" vertical="center"/>
      <protection hidden="1"/>
    </xf>
    <xf numFmtId="1" fontId="21" fillId="0" borderId="1" xfId="0" applyNumberFormat="1" applyFont="1" applyBorder="1" applyAlignment="1" applyProtection="1">
      <alignment vertic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41" fillId="0" borderId="1" xfId="0" applyFont="1" applyBorder="1" applyAlignment="1" applyProtection="1">
      <alignment horizontal="center" vertical="center" textRotation="90" wrapText="1"/>
      <protection hidden="1"/>
    </xf>
    <xf numFmtId="0" fontId="1" fillId="6" borderId="0" xfId="0" applyFont="1" applyFill="1" applyAlignment="1" applyProtection="1">
      <alignment vertical="center"/>
      <protection hidden="1"/>
    </xf>
    <xf numFmtId="0" fontId="1" fillId="6" borderId="0" xfId="0" applyFont="1" applyFill="1" applyAlignment="1" applyProtection="1">
      <alignment horizontal="left" vertical="center"/>
      <protection hidden="1"/>
    </xf>
    <xf numFmtId="1" fontId="0" fillId="0" borderId="0" xfId="0" applyNumberFormat="1"/>
    <xf numFmtId="1" fontId="23" fillId="0" borderId="0" xfId="0" applyNumberFormat="1" applyFont="1" applyAlignment="1" applyProtection="1">
      <alignment horizontal="left"/>
      <protection hidden="1"/>
    </xf>
    <xf numFmtId="0" fontId="1" fillId="7" borderId="1" xfId="0" applyFont="1" applyFill="1" applyBorder="1" applyAlignment="1" applyProtection="1">
      <alignment horizontal="center"/>
      <protection locked="0"/>
    </xf>
    <xf numFmtId="0" fontId="1" fillId="0" borderId="0" xfId="0" applyFont="1" applyProtection="1"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1" fillId="0" borderId="0" xfId="4" applyFont="1" applyAlignment="1" applyProtection="1">
      <alignment horizontal="left" vertical="center"/>
      <protection hidden="1"/>
    </xf>
    <xf numFmtId="1" fontId="49" fillId="9" borderId="13" xfId="6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right"/>
      <protection hidden="1"/>
    </xf>
    <xf numFmtId="0" fontId="3" fillId="5" borderId="3" xfId="6" applyFill="1" applyBorder="1" applyAlignment="1" applyProtection="1">
      <alignment horizontal="center" vertical="center"/>
      <protection hidden="1"/>
    </xf>
    <xf numFmtId="164" fontId="3" fillId="5" borderId="3" xfId="6" applyNumberFormat="1" applyFill="1" applyBorder="1" applyAlignment="1" applyProtection="1">
      <alignment horizontal="center" vertical="center"/>
      <protection hidden="1"/>
    </xf>
    <xf numFmtId="0" fontId="28" fillId="9" borderId="1" xfId="1" applyFont="1" applyFill="1" applyBorder="1" applyAlignment="1" applyProtection="1">
      <alignment horizontal="center" vertical="center" wrapText="1"/>
      <protection hidden="1"/>
    </xf>
    <xf numFmtId="0" fontId="4" fillId="2" borderId="22" xfId="6" applyFont="1" applyFill="1" applyBorder="1" applyAlignment="1" applyProtection="1">
      <alignment horizontal="center" vertical="center"/>
      <protection hidden="1"/>
    </xf>
    <xf numFmtId="0" fontId="24" fillId="0" borderId="1" xfId="0" applyFont="1" applyBorder="1" applyAlignment="1" applyProtection="1">
      <alignment horizontal="center" vertical="center" textRotation="90" wrapText="1"/>
      <protection hidden="1"/>
    </xf>
    <xf numFmtId="0" fontId="49" fillId="6" borderId="0" xfId="6" applyFont="1" applyFill="1" applyAlignment="1" applyProtection="1">
      <alignment horizontal="center"/>
      <protection hidden="1"/>
    </xf>
    <xf numFmtId="0" fontId="60" fillId="6" borderId="0" xfId="0" applyFont="1" applyFill="1" applyAlignment="1" applyProtection="1">
      <alignment vertical="center" wrapText="1"/>
      <protection hidden="1"/>
    </xf>
    <xf numFmtId="0" fontId="60" fillId="6" borderId="0" xfId="0" applyFont="1" applyFill="1" applyAlignment="1" applyProtection="1">
      <alignment horizontal="left" vertical="center" wrapText="1"/>
      <protection hidden="1"/>
    </xf>
    <xf numFmtId="0" fontId="61" fillId="6" borderId="0" xfId="6" applyFont="1" applyFill="1" applyProtection="1">
      <protection hidden="1"/>
    </xf>
    <xf numFmtId="0" fontId="56" fillId="6" borderId="1" xfId="6" applyFont="1" applyFill="1" applyBorder="1" applyProtection="1">
      <protection hidden="1"/>
    </xf>
    <xf numFmtId="0" fontId="49" fillId="6" borderId="18" xfId="6" applyFont="1" applyFill="1" applyBorder="1" applyAlignment="1" applyProtection="1">
      <alignment horizontal="center" vertical="center"/>
      <protection hidden="1"/>
    </xf>
    <xf numFmtId="0" fontId="49" fillId="6" borderId="3" xfId="6" applyFont="1" applyFill="1" applyBorder="1" applyAlignment="1" applyProtection="1">
      <alignment horizontal="center" vertical="center"/>
      <protection hidden="1"/>
    </xf>
    <xf numFmtId="0" fontId="56" fillId="6" borderId="23" xfId="6" applyFont="1" applyFill="1" applyBorder="1" applyProtection="1">
      <protection hidden="1"/>
    </xf>
    <xf numFmtId="0" fontId="49" fillId="6" borderId="23" xfId="6" applyFont="1" applyFill="1" applyBorder="1" applyAlignment="1" applyProtection="1">
      <alignment horizontal="center" vertical="center"/>
      <protection hidden="1"/>
    </xf>
    <xf numFmtId="0" fontId="61" fillId="6" borderId="1" xfId="6" applyFont="1" applyFill="1" applyBorder="1" applyProtection="1">
      <protection hidden="1"/>
    </xf>
    <xf numFmtId="0" fontId="62" fillId="6" borderId="1" xfId="6" applyFont="1" applyFill="1" applyBorder="1" applyProtection="1">
      <protection hidden="1"/>
    </xf>
    <xf numFmtId="0" fontId="61" fillId="6" borderId="24" xfId="6" applyFont="1" applyFill="1" applyBorder="1" applyProtection="1">
      <protection hidden="1"/>
    </xf>
    <xf numFmtId="0" fontId="3" fillId="5" borderId="24" xfId="6" applyFill="1" applyBorder="1" applyAlignment="1" applyProtection="1">
      <alignment horizontal="center" vertical="center"/>
      <protection hidden="1"/>
    </xf>
    <xf numFmtId="0" fontId="49" fillId="6" borderId="4" xfId="6" applyFont="1" applyFill="1" applyBorder="1" applyAlignment="1" applyProtection="1">
      <alignment horizontal="center" vertical="center"/>
      <protection hidden="1"/>
    </xf>
    <xf numFmtId="0" fontId="56" fillId="6" borderId="2" xfId="6" applyFont="1" applyFill="1" applyBorder="1" applyProtection="1">
      <protection hidden="1"/>
    </xf>
    <xf numFmtId="0" fontId="49" fillId="6" borderId="25" xfId="6" applyFont="1" applyFill="1" applyBorder="1" applyAlignment="1" applyProtection="1">
      <alignment horizontal="center" vertical="center"/>
      <protection hidden="1"/>
    </xf>
    <xf numFmtId="0" fontId="61" fillId="6" borderId="26" xfId="6" applyFont="1" applyFill="1" applyBorder="1" applyAlignment="1" applyProtection="1">
      <alignment horizontal="center" vertical="center"/>
      <protection hidden="1"/>
    </xf>
    <xf numFmtId="0" fontId="61" fillId="6" borderId="3" xfId="6" applyFont="1" applyFill="1" applyBorder="1" applyAlignment="1" applyProtection="1">
      <alignment horizontal="center" vertical="center"/>
      <protection hidden="1"/>
    </xf>
    <xf numFmtId="0" fontId="62" fillId="6" borderId="2" xfId="6" applyFont="1" applyFill="1" applyBorder="1" applyProtection="1">
      <protection hidden="1"/>
    </xf>
    <xf numFmtId="0" fontId="40" fillId="7" borderId="0" xfId="0" applyFont="1" applyFill="1" applyAlignment="1" applyProtection="1">
      <alignment vertical="center" wrapText="1"/>
      <protection hidden="1"/>
    </xf>
    <xf numFmtId="0" fontId="3" fillId="8" borderId="0" xfId="6" applyFill="1" applyAlignment="1" applyProtection="1">
      <alignment vertical="center"/>
      <protection hidden="1"/>
    </xf>
    <xf numFmtId="14" fontId="55" fillId="8" borderId="0" xfId="6" applyNumberFormat="1" applyFont="1" applyFill="1" applyAlignment="1" applyProtection="1">
      <alignment horizontal="center" vertical="center"/>
      <protection hidden="1"/>
    </xf>
    <xf numFmtId="0" fontId="63" fillId="5" borderId="27" xfId="6" applyFont="1" applyFill="1" applyBorder="1" applyAlignment="1" applyProtection="1">
      <alignment horizontal="center" vertical="center" wrapText="1"/>
      <protection hidden="1"/>
    </xf>
    <xf numFmtId="0" fontId="49" fillId="6" borderId="28" xfId="6" applyFont="1" applyFill="1" applyBorder="1" applyAlignment="1" applyProtection="1">
      <alignment horizontal="center" vertical="center"/>
      <protection hidden="1"/>
    </xf>
    <xf numFmtId="0" fontId="56" fillId="6" borderId="29" xfId="6" applyFont="1" applyFill="1" applyBorder="1" applyProtection="1">
      <protection hidden="1"/>
    </xf>
    <xf numFmtId="0" fontId="61" fillId="6" borderId="1" xfId="6" applyFont="1" applyFill="1" applyBorder="1" applyAlignment="1" applyProtection="1">
      <alignment horizontal="center" vertical="center"/>
      <protection hidden="1"/>
    </xf>
    <xf numFmtId="0" fontId="3" fillId="6" borderId="0" xfId="6" applyFill="1" applyAlignment="1" applyProtection="1">
      <alignment horizontal="center"/>
      <protection hidden="1"/>
    </xf>
    <xf numFmtId="0" fontId="3" fillId="5" borderId="0" xfId="6" applyFill="1" applyProtection="1">
      <protection hidden="1"/>
    </xf>
    <xf numFmtId="0" fontId="3" fillId="6" borderId="20" xfId="6" applyFill="1" applyBorder="1" applyAlignment="1" applyProtection="1">
      <alignment horizontal="center" vertical="center"/>
      <protection hidden="1"/>
    </xf>
    <xf numFmtId="0" fontId="49" fillId="9" borderId="30" xfId="6" applyFont="1" applyFill="1" applyBorder="1" applyAlignment="1" applyProtection="1">
      <alignment horizontal="center" vertical="center" wrapText="1"/>
      <protection hidden="1"/>
    </xf>
    <xf numFmtId="0" fontId="9" fillId="6" borderId="5" xfId="6" applyFont="1" applyFill="1" applyBorder="1" applyAlignment="1" applyProtection="1">
      <alignment horizontal="center" vertical="center"/>
      <protection hidden="1"/>
    </xf>
    <xf numFmtId="0" fontId="3" fillId="5" borderId="20" xfId="6" applyFill="1" applyBorder="1" applyAlignment="1" applyProtection="1">
      <alignment horizontal="center" vertical="center"/>
      <protection hidden="1"/>
    </xf>
    <xf numFmtId="0" fontId="4" fillId="5" borderId="18" xfId="6" applyFont="1" applyFill="1" applyBorder="1" applyAlignment="1" applyProtection="1">
      <alignment horizontal="center" vertical="center" wrapText="1"/>
      <protection hidden="1"/>
    </xf>
    <xf numFmtId="0" fontId="3" fillId="6" borderId="3" xfId="6" applyFill="1" applyBorder="1" applyAlignment="1" applyProtection="1">
      <alignment horizontal="center" vertical="center" wrapText="1"/>
      <protection hidden="1"/>
    </xf>
    <xf numFmtId="0" fontId="4" fillId="5" borderId="23" xfId="6" applyFont="1" applyFill="1" applyBorder="1" applyAlignment="1" applyProtection="1">
      <alignment horizontal="center" vertical="center" wrapText="1"/>
      <protection hidden="1"/>
    </xf>
    <xf numFmtId="0" fontId="4" fillId="5" borderId="31" xfId="6" applyFont="1" applyFill="1" applyBorder="1" applyAlignment="1" applyProtection="1">
      <alignment horizontal="center" vertical="center" wrapText="1"/>
      <protection hidden="1"/>
    </xf>
    <xf numFmtId="0" fontId="3" fillId="6" borderId="5" xfId="6" applyFill="1" applyBorder="1" applyAlignment="1" applyProtection="1">
      <alignment horizontal="center" vertical="center" wrapText="1"/>
      <protection hidden="1"/>
    </xf>
    <xf numFmtId="0" fontId="4" fillId="5" borderId="32" xfId="6" applyFont="1" applyFill="1" applyBorder="1" applyAlignment="1" applyProtection="1">
      <alignment horizontal="center" vertical="center" wrapText="1"/>
      <protection hidden="1"/>
    </xf>
    <xf numFmtId="0" fontId="3" fillId="5" borderId="23" xfId="6" applyFill="1" applyBorder="1" applyAlignment="1" applyProtection="1">
      <alignment horizontal="center" vertical="center"/>
      <protection hidden="1"/>
    </xf>
    <xf numFmtId="0" fontId="3" fillId="5" borderId="31" xfId="6" applyFill="1" applyBorder="1" applyAlignment="1" applyProtection="1">
      <alignment horizontal="center" vertical="center"/>
      <protection hidden="1"/>
    </xf>
    <xf numFmtId="0" fontId="4" fillId="5" borderId="5" xfId="6" applyFont="1" applyFill="1" applyBorder="1" applyAlignment="1" applyProtection="1">
      <alignment horizontal="center" vertical="center"/>
      <protection hidden="1"/>
    </xf>
    <xf numFmtId="0" fontId="4" fillId="2" borderId="5" xfId="6" applyFont="1" applyFill="1" applyBorder="1" applyAlignment="1" applyProtection="1">
      <alignment horizontal="center" vertical="center"/>
      <protection hidden="1"/>
    </xf>
    <xf numFmtId="0" fontId="59" fillId="0" borderId="5" xfId="6" applyFont="1" applyBorder="1" applyAlignment="1" applyProtection="1">
      <alignment horizontal="center" vertical="center"/>
      <protection hidden="1"/>
    </xf>
    <xf numFmtId="0" fontId="3" fillId="5" borderId="5" xfId="6" applyFill="1" applyBorder="1" applyAlignment="1" applyProtection="1">
      <alignment horizontal="center" vertical="center"/>
      <protection hidden="1"/>
    </xf>
    <xf numFmtId="164" fontId="3" fillId="5" borderId="5" xfId="6" applyNumberFormat="1" applyFill="1" applyBorder="1" applyAlignment="1" applyProtection="1">
      <alignment horizontal="center" vertical="center"/>
      <protection hidden="1"/>
    </xf>
    <xf numFmtId="0" fontId="49" fillId="5" borderId="5" xfId="6" applyFont="1" applyFill="1" applyBorder="1" applyAlignment="1" applyProtection="1">
      <alignment horizontal="center" vertical="center" wrapText="1"/>
      <protection hidden="1"/>
    </xf>
    <xf numFmtId="0" fontId="64" fillId="5" borderId="4" xfId="6" applyFont="1" applyFill="1" applyBorder="1" applyAlignment="1" applyProtection="1">
      <alignment horizontal="center" vertical="center" wrapText="1"/>
      <protection hidden="1"/>
    </xf>
    <xf numFmtId="0" fontId="3" fillId="0" borderId="33" xfId="6" applyBorder="1" applyProtection="1">
      <protection hidden="1"/>
    </xf>
    <xf numFmtId="0" fontId="3" fillId="5" borderId="5" xfId="6" applyFill="1" applyBorder="1" applyAlignment="1" applyProtection="1">
      <alignment horizontal="left" vertical="center" wrapText="1"/>
      <protection hidden="1"/>
    </xf>
    <xf numFmtId="0" fontId="43" fillId="0" borderId="1" xfId="0" applyFont="1" applyBorder="1" applyAlignment="1" applyProtection="1">
      <alignment vertical="center"/>
      <protection hidden="1"/>
    </xf>
    <xf numFmtId="1" fontId="44" fillId="0" borderId="1" xfId="0" applyNumberFormat="1" applyFont="1" applyBorder="1" applyAlignment="1" applyProtection="1">
      <alignment vertical="center"/>
      <protection hidden="1"/>
    </xf>
    <xf numFmtId="0" fontId="44" fillId="0" borderId="1" xfId="0" applyFont="1" applyBorder="1" applyAlignment="1" applyProtection="1">
      <alignment vertical="center"/>
      <protection hidden="1"/>
    </xf>
    <xf numFmtId="0" fontId="44" fillId="0" borderId="1" xfId="0" applyFont="1" applyBorder="1" applyAlignment="1" applyProtection="1">
      <alignment horizontal="center" vertical="center"/>
      <protection hidden="1"/>
    </xf>
    <xf numFmtId="0" fontId="44" fillId="0" borderId="0" xfId="0" applyFont="1" applyAlignment="1" applyProtection="1">
      <alignment vertical="center"/>
      <protection hidden="1"/>
    </xf>
    <xf numFmtId="0" fontId="56" fillId="5" borderId="1" xfId="6" applyFont="1" applyFill="1" applyBorder="1" applyAlignment="1" applyProtection="1">
      <alignment horizontal="center" vertical="center"/>
      <protection hidden="1"/>
    </xf>
    <xf numFmtId="0" fontId="3" fillId="6" borderId="0" xfId="6" applyFill="1" applyAlignment="1" applyProtection="1">
      <alignment horizontal="center" vertical="center"/>
      <protection locked="0" hidden="1"/>
    </xf>
    <xf numFmtId="0" fontId="5" fillId="6" borderId="0" xfId="6" applyFont="1" applyFill="1" applyAlignment="1" applyProtection="1">
      <alignment horizontal="center" vertical="center" wrapText="1"/>
      <protection locked="0" hidden="1"/>
    </xf>
    <xf numFmtId="0" fontId="64" fillId="7" borderId="32" xfId="6" applyFont="1" applyFill="1" applyBorder="1" applyAlignment="1" applyProtection="1">
      <alignment horizontal="center" vertical="center" wrapText="1"/>
      <protection locked="0" hidden="1"/>
    </xf>
    <xf numFmtId="0" fontId="49" fillId="9" borderId="27" xfId="6" applyFont="1" applyFill="1" applyBorder="1" applyAlignment="1" applyProtection="1">
      <alignment horizontal="center" vertical="center"/>
      <protection hidden="1"/>
    </xf>
    <xf numFmtId="0" fontId="27" fillId="6" borderId="0" xfId="6" applyFont="1" applyFill="1" applyAlignment="1" applyProtection="1">
      <alignment horizontal="left" vertical="center" wrapText="1"/>
      <protection locked="0" hidden="1"/>
    </xf>
    <xf numFmtId="0" fontId="28" fillId="11" borderId="1" xfId="1" applyFont="1" applyFill="1" applyBorder="1" applyAlignment="1" applyProtection="1">
      <alignment horizontal="center" vertical="center" wrapText="1"/>
      <protection locked="0" hidden="1"/>
    </xf>
    <xf numFmtId="0" fontId="3" fillId="7" borderId="1" xfId="6" applyFill="1" applyBorder="1" applyAlignment="1" applyProtection="1">
      <alignment horizontal="center" vertical="center" wrapText="1"/>
      <protection locked="0" hidden="1"/>
    </xf>
    <xf numFmtId="0" fontId="10" fillId="7" borderId="17" xfId="6" applyFont="1" applyFill="1" applyBorder="1" applyAlignment="1" applyProtection="1">
      <alignment horizontal="center" vertical="center" wrapText="1"/>
      <protection locked="0" hidden="1"/>
    </xf>
    <xf numFmtId="0" fontId="3" fillId="7" borderId="34" xfId="6" applyFill="1" applyBorder="1" applyAlignment="1" applyProtection="1">
      <alignment horizontal="center" vertical="center"/>
      <protection locked="0" hidden="1"/>
    </xf>
    <xf numFmtId="0" fontId="3" fillId="7" borderId="4" xfId="6" applyFill="1" applyBorder="1" applyAlignment="1" applyProtection="1">
      <alignment horizontal="center" vertical="center"/>
      <protection locked="0" hidden="1"/>
    </xf>
    <xf numFmtId="0" fontId="3" fillId="7" borderId="1" xfId="6" applyFill="1" applyBorder="1" applyAlignment="1" applyProtection="1">
      <alignment horizontal="center" vertical="center"/>
      <protection locked="0" hidden="1"/>
    </xf>
    <xf numFmtId="0" fontId="3" fillId="7" borderId="2" xfId="6" applyFill="1" applyBorder="1" applyAlignment="1" applyProtection="1">
      <alignment horizontal="center" vertical="center"/>
      <protection locked="0" hidden="1"/>
    </xf>
    <xf numFmtId="0" fontId="3" fillId="7" borderId="5" xfId="6" applyFill="1" applyBorder="1" applyAlignment="1" applyProtection="1">
      <alignment horizontal="center" vertical="center"/>
      <protection locked="0" hidden="1"/>
    </xf>
    <xf numFmtId="1" fontId="3" fillId="7" borderId="22" xfId="6" applyNumberFormat="1" applyFill="1" applyBorder="1" applyAlignment="1" applyProtection="1">
      <alignment horizontal="center" vertical="center"/>
      <protection locked="0" hidden="1"/>
    </xf>
    <xf numFmtId="0" fontId="3" fillId="7" borderId="3" xfId="6" applyFill="1" applyBorder="1" applyAlignment="1" applyProtection="1">
      <alignment horizontal="center" vertical="center"/>
      <protection locked="0" hidden="1"/>
    </xf>
    <xf numFmtId="0" fontId="3" fillId="7" borderId="1" xfId="6" applyFill="1" applyBorder="1" applyAlignment="1" applyProtection="1">
      <alignment horizontal="left" vertical="center" wrapText="1"/>
      <protection locked="0" hidden="1"/>
    </xf>
    <xf numFmtId="1" fontId="3" fillId="7" borderId="1" xfId="6" applyNumberFormat="1" applyFill="1" applyBorder="1" applyAlignment="1" applyProtection="1">
      <alignment horizontal="center" vertical="center"/>
      <protection locked="0" hidden="1"/>
    </xf>
    <xf numFmtId="0" fontId="3" fillId="7" borderId="5" xfId="6" applyFill="1" applyBorder="1" applyAlignment="1" applyProtection="1">
      <alignment horizontal="left" vertical="center" wrapText="1"/>
      <protection locked="0" hidden="1"/>
    </xf>
    <xf numFmtId="1" fontId="3" fillId="7" borderId="5" xfId="6" applyNumberFormat="1" applyFill="1" applyBorder="1" applyAlignment="1" applyProtection="1">
      <alignment horizontal="center" vertical="center"/>
      <protection locked="0" hidden="1"/>
    </xf>
    <xf numFmtId="0" fontId="13" fillId="0" borderId="10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65" fontId="49" fillId="5" borderId="22" xfId="6" applyNumberFormat="1" applyFont="1" applyFill="1" applyBorder="1" applyAlignment="1" applyProtection="1">
      <alignment horizontal="center" vertical="center"/>
      <protection hidden="1"/>
    </xf>
    <xf numFmtId="0" fontId="8" fillId="9" borderId="0" xfId="6" applyFont="1" applyFill="1" applyAlignment="1" applyProtection="1">
      <alignment horizontal="center" vertical="center"/>
      <protection hidden="1"/>
    </xf>
    <xf numFmtId="0" fontId="26" fillId="5" borderId="1" xfId="6" applyFont="1" applyFill="1" applyBorder="1" applyAlignment="1" applyProtection="1">
      <alignment horizontal="center" vertical="center" wrapText="1"/>
      <protection hidden="1"/>
    </xf>
    <xf numFmtId="0" fontId="3" fillId="6" borderId="15" xfId="6" applyFill="1" applyBorder="1" applyAlignment="1" applyProtection="1">
      <alignment horizontal="center"/>
      <protection hidden="1"/>
    </xf>
    <xf numFmtId="0" fontId="3" fillId="6" borderId="16" xfId="6" applyFill="1" applyBorder="1" applyAlignment="1" applyProtection="1">
      <alignment horizontal="center"/>
      <protection hidden="1"/>
    </xf>
    <xf numFmtId="0" fontId="29" fillId="5" borderId="1" xfId="6" applyFont="1" applyFill="1" applyBorder="1" applyAlignment="1" applyProtection="1">
      <alignment horizontal="center" vertical="center" wrapText="1"/>
      <protection hidden="1"/>
    </xf>
    <xf numFmtId="0" fontId="58" fillId="9" borderId="20" xfId="6" applyFont="1" applyFill="1" applyBorder="1" applyAlignment="1" applyProtection="1">
      <alignment horizontal="left" vertical="center" wrapText="1"/>
      <protection hidden="1"/>
    </xf>
    <xf numFmtId="0" fontId="58" fillId="6" borderId="0" xfId="6" applyFont="1" applyFill="1" applyAlignment="1" applyProtection="1">
      <alignment horizontal="center" vertical="center" wrapText="1"/>
      <protection hidden="1"/>
    </xf>
    <xf numFmtId="0" fontId="26" fillId="6" borderId="0" xfId="6" applyFont="1" applyFill="1" applyAlignment="1" applyProtection="1">
      <alignment horizontal="center" vertical="center" wrapText="1"/>
      <protection hidden="1"/>
    </xf>
    <xf numFmtId="0" fontId="26" fillId="11" borderId="20" xfId="6" applyFont="1" applyFill="1" applyBorder="1" applyAlignment="1" applyProtection="1">
      <alignment horizontal="left" vertical="center" wrapText="1"/>
      <protection locked="0" hidden="1"/>
    </xf>
    <xf numFmtId="0" fontId="3" fillId="2" borderId="35" xfId="6" applyFill="1" applyBorder="1" applyAlignment="1" applyProtection="1">
      <alignment horizontal="center" vertical="center"/>
      <protection hidden="1"/>
    </xf>
    <xf numFmtId="0" fontId="3" fillId="12" borderId="36" xfId="6" applyFill="1" applyBorder="1" applyAlignment="1" applyProtection="1">
      <alignment vertical="center" wrapText="1"/>
      <protection hidden="1"/>
    </xf>
    <xf numFmtId="0" fontId="3" fillId="2" borderId="37" xfId="6" applyFill="1" applyBorder="1" applyAlignment="1" applyProtection="1">
      <alignment horizontal="center" vertical="center"/>
      <protection hidden="1"/>
    </xf>
    <xf numFmtId="0" fontId="3" fillId="12" borderId="25" xfId="6" applyFill="1" applyBorder="1" applyAlignment="1" applyProtection="1">
      <alignment vertical="center" wrapText="1"/>
      <protection hidden="1"/>
    </xf>
    <xf numFmtId="0" fontId="3" fillId="2" borderId="38" xfId="6" applyFill="1" applyBorder="1" applyAlignment="1" applyProtection="1">
      <alignment horizontal="center" vertical="center"/>
      <protection hidden="1"/>
    </xf>
    <xf numFmtId="0" fontId="3" fillId="11" borderId="24" xfId="6" applyFill="1" applyBorder="1" applyAlignment="1" applyProtection="1">
      <alignment horizontal="center" vertical="center"/>
      <protection hidden="1"/>
    </xf>
    <xf numFmtId="0" fontId="3" fillId="12" borderId="39" xfId="6" applyFill="1" applyBorder="1" applyAlignment="1" applyProtection="1">
      <alignment vertical="center" wrapText="1"/>
      <protection hidden="1"/>
    </xf>
    <xf numFmtId="0" fontId="4" fillId="7" borderId="1" xfId="6" applyFont="1" applyFill="1" applyBorder="1" applyAlignment="1" applyProtection="1">
      <alignment horizontal="center" vertical="center"/>
      <protection locked="0" hidden="1"/>
    </xf>
    <xf numFmtId="0" fontId="3" fillId="7" borderId="32" xfId="6" applyFill="1" applyBorder="1" applyAlignment="1" applyProtection="1">
      <alignment horizontal="center" vertical="center"/>
      <protection locked="0" hidden="1"/>
    </xf>
    <xf numFmtId="0" fontId="65" fillId="0" borderId="0" xfId="0" applyFont="1" applyAlignment="1" applyProtection="1">
      <alignment horizontal="right"/>
      <protection hidden="1"/>
    </xf>
    <xf numFmtId="0" fontId="3" fillId="7" borderId="3" xfId="6" applyFill="1" applyBorder="1" applyAlignment="1" applyProtection="1">
      <alignment horizontal="left" vertical="center" wrapText="1"/>
      <protection locked="0" hidden="1"/>
    </xf>
    <xf numFmtId="0" fontId="26" fillId="0" borderId="36" xfId="6" applyFont="1" applyBorder="1" applyAlignment="1" applyProtection="1">
      <alignment horizontal="center" vertical="center" wrapText="1"/>
      <protection hidden="1"/>
    </xf>
    <xf numFmtId="0" fontId="26" fillId="0" borderId="25" xfId="6" applyFont="1" applyBorder="1" applyAlignment="1" applyProtection="1">
      <alignment horizontal="center" vertical="center" wrapText="1"/>
      <protection hidden="1"/>
    </xf>
    <xf numFmtId="0" fontId="26" fillId="0" borderId="39" xfId="6" applyFont="1" applyBorder="1" applyAlignment="1" applyProtection="1">
      <alignment horizontal="center" vertical="center" wrapText="1"/>
      <protection hidden="1"/>
    </xf>
    <xf numFmtId="0" fontId="26" fillId="5" borderId="3" xfId="6" applyFont="1" applyFill="1" applyBorder="1" applyAlignment="1" applyProtection="1">
      <alignment horizontal="center" vertical="center" wrapText="1"/>
      <protection hidden="1"/>
    </xf>
    <xf numFmtId="0" fontId="26" fillId="5" borderId="1" xfId="6" applyFont="1" applyFill="1" applyBorder="1" applyAlignment="1" applyProtection="1">
      <alignment horizontal="center" vertical="center" wrapText="1"/>
      <protection hidden="1"/>
    </xf>
    <xf numFmtId="0" fontId="26" fillId="5" borderId="5" xfId="6" applyFont="1" applyFill="1" applyBorder="1" applyAlignment="1" applyProtection="1">
      <alignment horizontal="center" vertical="center" wrapText="1"/>
      <protection hidden="1"/>
    </xf>
    <xf numFmtId="0" fontId="49" fillId="5" borderId="42" xfId="6" applyFont="1" applyFill="1" applyBorder="1" applyAlignment="1" applyProtection="1">
      <alignment horizontal="center" vertical="center" textRotation="90" wrapText="1"/>
      <protection hidden="1"/>
    </xf>
    <xf numFmtId="0" fontId="49" fillId="5" borderId="8" xfId="6" applyFont="1" applyFill="1" applyBorder="1" applyAlignment="1" applyProtection="1">
      <alignment horizontal="center" vertical="center" textRotation="90" wrapText="1"/>
      <protection hidden="1"/>
    </xf>
    <xf numFmtId="0" fontId="49" fillId="5" borderId="43" xfId="6" applyFont="1" applyFill="1" applyBorder="1" applyAlignment="1" applyProtection="1">
      <alignment horizontal="center" vertical="center" textRotation="90" wrapText="1"/>
      <protection hidden="1"/>
    </xf>
    <xf numFmtId="0" fontId="26" fillId="5" borderId="4" xfId="6" applyFont="1" applyFill="1" applyBorder="1" applyAlignment="1" applyProtection="1">
      <alignment horizontal="center" vertical="center" wrapText="1"/>
      <protection hidden="1"/>
    </xf>
    <xf numFmtId="0" fontId="26" fillId="5" borderId="2" xfId="6" applyFont="1" applyFill="1" applyBorder="1" applyAlignment="1" applyProtection="1">
      <alignment horizontal="center" vertical="center" wrapText="1"/>
      <protection hidden="1"/>
    </xf>
    <xf numFmtId="0" fontId="26" fillId="5" borderId="32" xfId="6" applyFont="1" applyFill="1" applyBorder="1" applyAlignment="1" applyProtection="1">
      <alignment horizontal="center" vertical="center" wrapText="1"/>
      <protection hidden="1"/>
    </xf>
    <xf numFmtId="0" fontId="69" fillId="5" borderId="1" xfId="6" applyFont="1" applyFill="1" applyBorder="1" applyAlignment="1" applyProtection="1">
      <alignment horizontal="center" vertical="center" wrapText="1"/>
      <protection hidden="1"/>
    </xf>
    <xf numFmtId="0" fontId="56" fillId="7" borderId="1" xfId="6" applyFont="1" applyFill="1" applyBorder="1" applyAlignment="1" applyProtection="1">
      <alignment horizontal="center" vertical="center" wrapText="1"/>
      <protection locked="0" hidden="1"/>
    </xf>
    <xf numFmtId="0" fontId="66" fillId="5" borderId="18" xfId="6" applyFont="1" applyFill="1" applyBorder="1" applyAlignment="1" applyProtection="1">
      <alignment horizontal="center" vertical="center"/>
      <protection hidden="1"/>
    </xf>
    <xf numFmtId="0" fontId="66" fillId="5" borderId="3" xfId="6" applyFont="1" applyFill="1" applyBorder="1" applyAlignment="1" applyProtection="1">
      <alignment horizontal="center" vertical="center"/>
      <protection hidden="1"/>
    </xf>
    <xf numFmtId="0" fontId="64" fillId="7" borderId="31" xfId="6" applyFont="1" applyFill="1" applyBorder="1" applyAlignment="1" applyProtection="1">
      <alignment horizontal="center" vertical="center"/>
      <protection locked="0" hidden="1"/>
    </xf>
    <xf numFmtId="0" fontId="64" fillId="7" borderId="5" xfId="6" applyFont="1" applyFill="1" applyBorder="1" applyAlignment="1" applyProtection="1">
      <alignment horizontal="center" vertical="center"/>
      <protection locked="0" hidden="1"/>
    </xf>
    <xf numFmtId="0" fontId="67" fillId="5" borderId="1" xfId="6" applyFont="1" applyFill="1" applyBorder="1" applyAlignment="1" applyProtection="1">
      <alignment horizontal="center" vertical="center" wrapText="1"/>
      <protection hidden="1"/>
    </xf>
    <xf numFmtId="0" fontId="4" fillId="5" borderId="22" xfId="6" applyFont="1" applyFill="1" applyBorder="1" applyAlignment="1" applyProtection="1">
      <alignment horizontal="center" vertical="center" textRotation="90" wrapText="1"/>
      <protection hidden="1"/>
    </xf>
    <xf numFmtId="0" fontId="4" fillId="5" borderId="7" xfId="6" applyFont="1" applyFill="1" applyBorder="1" applyAlignment="1" applyProtection="1">
      <alignment horizontal="center" vertical="center" textRotation="90" wrapText="1"/>
      <protection hidden="1"/>
    </xf>
    <xf numFmtId="0" fontId="4" fillId="5" borderId="40" xfId="6" applyFont="1" applyFill="1" applyBorder="1" applyAlignment="1" applyProtection="1">
      <alignment horizontal="center" vertical="center" textRotation="90" wrapText="1"/>
      <protection hidden="1"/>
    </xf>
    <xf numFmtId="0" fontId="4" fillId="5" borderId="18" xfId="6" applyFont="1" applyFill="1" applyBorder="1" applyAlignment="1" applyProtection="1">
      <alignment horizontal="center" vertical="center" textRotation="90" wrapText="1"/>
      <protection hidden="1"/>
    </xf>
    <xf numFmtId="0" fontId="4" fillId="5" borderId="23" xfId="6" applyFont="1" applyFill="1" applyBorder="1" applyAlignment="1" applyProtection="1">
      <alignment horizontal="center" vertical="center" textRotation="90" wrapText="1"/>
      <protection hidden="1"/>
    </xf>
    <xf numFmtId="0" fontId="4" fillId="5" borderId="31" xfId="6" applyFont="1" applyFill="1" applyBorder="1" applyAlignment="1" applyProtection="1">
      <alignment horizontal="center" vertical="center" textRotation="90" wrapText="1"/>
      <protection hidden="1"/>
    </xf>
    <xf numFmtId="0" fontId="68" fillId="5" borderId="1" xfId="6" applyFont="1" applyFill="1" applyBorder="1" applyAlignment="1" applyProtection="1">
      <alignment horizontal="center" vertical="center" wrapText="1"/>
      <protection hidden="1"/>
    </xf>
    <xf numFmtId="0" fontId="3" fillId="6" borderId="15" xfId="6" applyFill="1" applyBorder="1" applyAlignment="1" applyProtection="1">
      <alignment horizontal="center"/>
      <protection hidden="1"/>
    </xf>
    <xf numFmtId="0" fontId="3" fillId="6" borderId="0" xfId="6" applyFill="1" applyAlignment="1" applyProtection="1">
      <alignment horizontal="center"/>
      <protection hidden="1"/>
    </xf>
    <xf numFmtId="0" fontId="3" fillId="6" borderId="16" xfId="6" applyFill="1" applyBorder="1" applyAlignment="1" applyProtection="1">
      <alignment horizontal="center"/>
      <protection hidden="1"/>
    </xf>
    <xf numFmtId="0" fontId="26" fillId="5" borderId="44" xfId="6" applyFont="1" applyFill="1" applyBorder="1" applyAlignment="1" applyProtection="1">
      <alignment horizontal="center" vertical="center" textRotation="90" wrapText="1"/>
      <protection hidden="1"/>
    </xf>
    <xf numFmtId="0" fontId="26" fillId="5" borderId="45" xfId="6" applyFont="1" applyFill="1" applyBorder="1" applyAlignment="1" applyProtection="1">
      <alignment horizontal="center" vertical="center" textRotation="90" wrapText="1"/>
      <protection hidden="1"/>
    </xf>
    <xf numFmtId="0" fontId="26" fillId="5" borderId="18" xfId="6" applyFont="1" applyFill="1" applyBorder="1" applyAlignment="1" applyProtection="1">
      <alignment horizontal="center" vertical="center" wrapText="1"/>
      <protection hidden="1"/>
    </xf>
    <xf numFmtId="0" fontId="26" fillId="5" borderId="23" xfId="6" applyFont="1" applyFill="1" applyBorder="1" applyAlignment="1" applyProtection="1">
      <alignment horizontal="center" vertical="center" wrapText="1"/>
      <protection hidden="1"/>
    </xf>
    <xf numFmtId="0" fontId="26" fillId="5" borderId="31" xfId="6" applyFont="1" applyFill="1" applyBorder="1" applyAlignment="1" applyProtection="1">
      <alignment horizontal="center" vertical="center" wrapText="1"/>
      <protection hidden="1"/>
    </xf>
    <xf numFmtId="0" fontId="4" fillId="5" borderId="34" xfId="6" applyFont="1" applyFill="1" applyBorder="1" applyAlignment="1" applyProtection="1">
      <alignment horizontal="center" vertical="center" wrapText="1"/>
      <protection hidden="1"/>
    </xf>
    <xf numFmtId="0" fontId="4" fillId="5" borderId="26" xfId="6" applyFont="1" applyFill="1" applyBorder="1" applyAlignment="1" applyProtection="1">
      <alignment horizontal="center" vertical="center" wrapText="1"/>
      <protection hidden="1"/>
    </xf>
    <xf numFmtId="0" fontId="8" fillId="9" borderId="41" xfId="6" applyFont="1" applyFill="1" applyBorder="1" applyAlignment="1" applyProtection="1">
      <alignment horizontal="center" vertical="center"/>
      <protection hidden="1"/>
    </xf>
    <xf numFmtId="0" fontId="8" fillId="9" borderId="0" xfId="6" applyFont="1" applyFill="1" applyAlignment="1" applyProtection="1">
      <alignment horizontal="center" vertical="center"/>
      <protection hidden="1"/>
    </xf>
    <xf numFmtId="0" fontId="49" fillId="5" borderId="3" xfId="6" applyFont="1" applyFill="1" applyBorder="1" applyAlignment="1" applyProtection="1">
      <alignment horizontal="center" vertical="center" textRotation="90" wrapText="1"/>
      <protection hidden="1"/>
    </xf>
    <xf numFmtId="0" fontId="49" fillId="5" borderId="1" xfId="6" applyFont="1" applyFill="1" applyBorder="1" applyAlignment="1" applyProtection="1">
      <alignment horizontal="center" vertical="center" textRotation="90" wrapText="1"/>
      <protection hidden="1"/>
    </xf>
    <xf numFmtId="0" fontId="49" fillId="5" borderId="5" xfId="6" applyFont="1" applyFill="1" applyBorder="1" applyAlignment="1" applyProtection="1">
      <alignment horizontal="center" vertical="center" textRotation="90" wrapText="1"/>
      <protection hidden="1"/>
    </xf>
    <xf numFmtId="0" fontId="4" fillId="5" borderId="1" xfId="6" applyFont="1" applyFill="1" applyBorder="1" applyAlignment="1" applyProtection="1">
      <alignment horizontal="center" vertical="center" textRotation="90" wrapText="1"/>
      <protection hidden="1"/>
    </xf>
    <xf numFmtId="0" fontId="4" fillId="5" borderId="5" xfId="6" applyFont="1" applyFill="1" applyBorder="1" applyAlignment="1" applyProtection="1">
      <alignment horizontal="center" vertical="center" textRotation="90" wrapText="1"/>
      <protection hidden="1"/>
    </xf>
    <xf numFmtId="0" fontId="70" fillId="0" borderId="0" xfId="0" applyFont="1" applyAlignment="1" applyProtection="1">
      <alignment horizontal="center" vertical="center" wrapText="1"/>
      <protection hidden="1"/>
    </xf>
    <xf numFmtId="0" fontId="71" fillId="0" borderId="0" xfId="0" applyFont="1" applyAlignment="1" applyProtection="1">
      <alignment horizontal="center" vertical="center" wrapText="1"/>
      <protection hidden="1"/>
    </xf>
    <xf numFmtId="0" fontId="29" fillId="5" borderId="1" xfId="6" applyFont="1" applyFill="1" applyBorder="1" applyAlignment="1" applyProtection="1">
      <alignment horizontal="center" vertical="center" wrapText="1"/>
      <protection hidden="1"/>
    </xf>
    <xf numFmtId="0" fontId="37" fillId="7" borderId="20" xfId="1" applyFont="1" applyFill="1" applyBorder="1" applyAlignment="1" applyProtection="1">
      <alignment horizontal="center" vertical="center" wrapText="1"/>
      <protection locked="0" hidden="1"/>
    </xf>
    <xf numFmtId="0" fontId="3" fillId="7" borderId="24" xfId="1" applyFont="1" applyFill="1" applyBorder="1" applyAlignment="1" applyProtection="1">
      <alignment horizontal="center" vertical="center" wrapText="1"/>
      <protection locked="0" hidden="1"/>
    </xf>
    <xf numFmtId="0" fontId="20" fillId="5" borderId="20" xfId="6" applyFont="1" applyFill="1" applyBorder="1" applyAlignment="1" applyProtection="1">
      <alignment horizontal="center" vertical="center" textRotation="90" wrapText="1"/>
      <protection hidden="1"/>
    </xf>
    <xf numFmtId="0" fontId="20" fillId="5" borderId="24" xfId="6" applyFont="1" applyFill="1" applyBorder="1" applyAlignment="1" applyProtection="1">
      <alignment horizontal="center" vertical="center" textRotation="90" wrapText="1"/>
      <protection hidden="1"/>
    </xf>
    <xf numFmtId="0" fontId="8" fillId="5" borderId="1" xfId="6" applyFont="1" applyFill="1" applyBorder="1" applyAlignment="1" applyProtection="1">
      <alignment horizontal="center" vertical="center" wrapText="1"/>
      <protection hidden="1"/>
    </xf>
    <xf numFmtId="0" fontId="31" fillId="5" borderId="1" xfId="6" applyFont="1" applyFill="1" applyBorder="1" applyAlignment="1" applyProtection="1">
      <alignment horizontal="center" vertical="center" wrapText="1"/>
      <protection hidden="1"/>
    </xf>
    <xf numFmtId="0" fontId="31" fillId="5" borderId="20" xfId="6" applyFont="1" applyFill="1" applyBorder="1" applyAlignment="1" applyProtection="1">
      <alignment horizontal="center" vertical="center" wrapText="1"/>
      <protection hidden="1"/>
    </xf>
    <xf numFmtId="0" fontId="39" fillId="5" borderId="0" xfId="0" applyFont="1" applyFill="1" applyAlignment="1" applyProtection="1">
      <alignment horizontal="justify" vertical="center" wrapText="1"/>
      <protection hidden="1"/>
    </xf>
    <xf numFmtId="0" fontId="72" fillId="5" borderId="46" xfId="0" applyFont="1" applyFill="1" applyBorder="1" applyAlignment="1" applyProtection="1">
      <alignment horizontal="center" vertical="center" wrapText="1"/>
      <protection hidden="1"/>
    </xf>
    <xf numFmtId="0" fontId="72" fillId="5" borderId="21" xfId="0" applyFont="1" applyFill="1" applyBorder="1" applyAlignment="1" applyProtection="1">
      <alignment horizontal="center" vertical="center" wrapText="1"/>
      <protection hidden="1"/>
    </xf>
    <xf numFmtId="0" fontId="72" fillId="5" borderId="30" xfId="0" applyFont="1" applyFill="1" applyBorder="1" applyAlignment="1" applyProtection="1">
      <alignment horizontal="center" vertical="center" wrapText="1"/>
      <protection hidden="1"/>
    </xf>
    <xf numFmtId="0" fontId="26" fillId="11" borderId="20" xfId="6" applyFont="1" applyFill="1" applyBorder="1" applyAlignment="1" applyProtection="1">
      <alignment horizontal="left" vertical="center" wrapText="1"/>
      <protection locked="0" hidden="1"/>
    </xf>
    <xf numFmtId="0" fontId="26" fillId="11" borderId="24" xfId="6" applyFont="1" applyFill="1" applyBorder="1" applyAlignment="1" applyProtection="1">
      <alignment horizontal="left" vertical="center" wrapText="1"/>
      <protection locked="0" hidden="1"/>
    </xf>
    <xf numFmtId="0" fontId="26" fillId="5" borderId="20" xfId="6" applyFont="1" applyFill="1" applyBorder="1" applyAlignment="1" applyProtection="1">
      <alignment horizontal="center" vertical="center"/>
      <protection hidden="1"/>
    </xf>
    <xf numFmtId="0" fontId="26" fillId="5" borderId="29" xfId="6" applyFont="1" applyFill="1" applyBorder="1" applyAlignment="1" applyProtection="1">
      <alignment horizontal="center" vertical="center"/>
      <protection hidden="1"/>
    </xf>
    <xf numFmtId="0" fontId="26" fillId="5" borderId="24" xfId="6" applyFont="1" applyFill="1" applyBorder="1" applyAlignment="1" applyProtection="1">
      <alignment horizontal="center" vertical="center"/>
      <protection hidden="1"/>
    </xf>
    <xf numFmtId="0" fontId="26" fillId="11" borderId="29" xfId="6" applyFont="1" applyFill="1" applyBorder="1" applyAlignment="1" applyProtection="1">
      <alignment horizontal="left" vertical="center" wrapText="1"/>
      <protection locked="0" hidden="1"/>
    </xf>
    <xf numFmtId="0" fontId="26" fillId="6" borderId="0" xfId="6" applyFont="1" applyFill="1" applyAlignment="1" applyProtection="1">
      <alignment horizontal="center" vertical="center" wrapText="1"/>
      <protection hidden="1"/>
    </xf>
    <xf numFmtId="0" fontId="26" fillId="11" borderId="1" xfId="6" applyFont="1" applyFill="1" applyBorder="1" applyAlignment="1" applyProtection="1">
      <alignment horizontal="center" vertical="center" wrapText="1"/>
      <protection locked="0" hidden="1"/>
    </xf>
    <xf numFmtId="0" fontId="26" fillId="11" borderId="20" xfId="6" applyFont="1" applyFill="1" applyBorder="1" applyAlignment="1" applyProtection="1">
      <alignment horizontal="center" vertical="center" wrapText="1"/>
      <protection locked="0" hidden="1"/>
    </xf>
    <xf numFmtId="0" fontId="26" fillId="11" borderId="24" xfId="6" applyFont="1" applyFill="1" applyBorder="1" applyAlignment="1" applyProtection="1">
      <alignment horizontal="center" vertical="center" wrapText="1"/>
      <protection locked="0" hidden="1"/>
    </xf>
    <xf numFmtId="0" fontId="58" fillId="9" borderId="20" xfId="6" applyFont="1" applyFill="1" applyBorder="1" applyAlignment="1" applyProtection="1">
      <alignment horizontal="left" vertical="center" wrapText="1"/>
      <protection hidden="1"/>
    </xf>
    <xf numFmtId="0" fontId="58" fillId="9" borderId="29" xfId="6" applyFont="1" applyFill="1" applyBorder="1" applyAlignment="1" applyProtection="1">
      <alignment horizontal="left" vertical="center" wrapText="1"/>
      <protection hidden="1"/>
    </xf>
    <xf numFmtId="0" fontId="58" fillId="9" borderId="24" xfId="6" applyFont="1" applyFill="1" applyBorder="1" applyAlignment="1" applyProtection="1">
      <alignment horizontal="left" vertical="center" wrapText="1"/>
      <protection hidden="1"/>
    </xf>
    <xf numFmtId="0" fontId="58" fillId="6" borderId="0" xfId="6" applyFont="1" applyFill="1" applyAlignment="1" applyProtection="1">
      <alignment horizontal="center" vertical="center" wrapText="1"/>
      <protection hidden="1"/>
    </xf>
    <xf numFmtId="0" fontId="58" fillId="9" borderId="1" xfId="6" applyFont="1" applyFill="1" applyBorder="1" applyAlignment="1" applyProtection="1">
      <alignment horizontal="center" vertical="center" wrapText="1"/>
      <protection hidden="1"/>
    </xf>
    <xf numFmtId="0" fontId="58" fillId="9" borderId="20" xfId="6" applyFont="1" applyFill="1" applyBorder="1" applyAlignment="1" applyProtection="1">
      <alignment horizontal="center" vertical="center" wrapText="1"/>
      <protection hidden="1"/>
    </xf>
    <xf numFmtId="0" fontId="58" fillId="9" borderId="24" xfId="6" applyFont="1" applyFill="1" applyBorder="1" applyAlignment="1" applyProtection="1">
      <alignment horizontal="center" vertical="center" wrapText="1"/>
      <protection hidden="1"/>
    </xf>
    <xf numFmtId="0" fontId="26" fillId="5" borderId="20" xfId="6" applyFont="1" applyFill="1" applyBorder="1" applyAlignment="1" applyProtection="1">
      <alignment horizontal="center" vertical="center" wrapText="1"/>
      <protection hidden="1"/>
    </xf>
    <xf numFmtId="0" fontId="26" fillId="5" borderId="24" xfId="6" applyFont="1" applyFill="1" applyBorder="1" applyAlignment="1" applyProtection="1">
      <alignment horizontal="center" vertical="center" wrapText="1"/>
      <protection hidden="1"/>
    </xf>
    <xf numFmtId="0" fontId="14" fillId="0" borderId="0" xfId="0" applyFont="1" applyAlignment="1">
      <alignment horizontal="justify" vertical="center" wrapText="1"/>
    </xf>
    <xf numFmtId="0" fontId="16" fillId="0" borderId="47" xfId="0" applyFont="1" applyBorder="1" applyAlignment="1">
      <alignment horizontal="justify" vertical="center" wrapTex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horizontal="justify" vertical="center" wrapText="1"/>
    </xf>
    <xf numFmtId="0" fontId="12" fillId="0" borderId="0" xfId="0" applyFont="1" applyAlignment="1">
      <alignment horizontal="justify" vertical="center" wrapText="1"/>
    </xf>
    <xf numFmtId="0" fontId="21" fillId="0" borderId="0" xfId="0" applyFont="1" applyAlignment="1" applyProtection="1">
      <alignment horizontal="right" vertical="center" wrapText="1"/>
      <protection hidden="1"/>
    </xf>
    <xf numFmtId="0" fontId="24" fillId="0" borderId="0" xfId="0" applyFont="1" applyAlignment="1" applyProtection="1">
      <alignment horizontal="justify" vertical="center" wrapText="1"/>
      <protection hidden="1"/>
    </xf>
    <xf numFmtId="0" fontId="24" fillId="0" borderId="0" xfId="0" applyFont="1" applyAlignment="1" applyProtection="1">
      <alignment horizontal="justify" vertical="center"/>
      <protection hidden="1"/>
    </xf>
    <xf numFmtId="0" fontId="21" fillId="0" borderId="0" xfId="0" applyFont="1" applyAlignment="1" applyProtection="1">
      <alignment horizontal="left" vertical="center" wrapText="1"/>
      <protection hidden="1"/>
    </xf>
    <xf numFmtId="0" fontId="23" fillId="0" borderId="0" xfId="0" applyFont="1" applyAlignment="1" applyProtection="1">
      <alignment horizontal="right"/>
      <protection hidden="1"/>
    </xf>
    <xf numFmtId="0" fontId="23" fillId="0" borderId="0" xfId="0" applyFont="1" applyAlignment="1" applyProtection="1">
      <alignment horizontal="center"/>
      <protection hidden="1"/>
    </xf>
    <xf numFmtId="0" fontId="22" fillId="0" borderId="0" xfId="0" applyFont="1" applyAlignment="1" applyProtection="1">
      <alignment horizontal="center"/>
      <protection hidden="1"/>
    </xf>
  </cellXfs>
  <cellStyles count="14">
    <cellStyle name="Гиперссылка" xfId="1" builtinId="8"/>
    <cellStyle name="Обычный" xfId="0" builtinId="0"/>
    <cellStyle name="Обычный 2" xfId="2" xr:uid="{00000000-0005-0000-0000-000002000000}"/>
    <cellStyle name="Обычный 2 2" xfId="3" xr:uid="{00000000-0005-0000-0000-000003000000}"/>
    <cellStyle name="Обычный 2 3" xfId="4" xr:uid="{00000000-0005-0000-0000-000004000000}"/>
    <cellStyle name="Обычный 2_rez-l-2kd-chipspb-13-red (1)" xfId="5" xr:uid="{00000000-0005-0000-0000-000005000000}"/>
    <cellStyle name="Обычный 3" xfId="6" xr:uid="{00000000-0005-0000-0000-000006000000}"/>
    <cellStyle name="Обычный 3 2" xfId="7" xr:uid="{00000000-0005-0000-0000-000007000000}"/>
    <cellStyle name="Обычный 3 4" xfId="8" xr:uid="{00000000-0005-0000-0000-000008000000}"/>
    <cellStyle name="Обычный 3 4 2" xfId="9" xr:uid="{00000000-0005-0000-0000-000009000000}"/>
    <cellStyle name="Обычный 3_rez-l-2kd-chipspb-13-red (1)" xfId="10" xr:uid="{00000000-0005-0000-0000-00000A000000}"/>
    <cellStyle name="Обычный 3_ВСЯ личка" xfId="11" xr:uid="{00000000-0005-0000-0000-00000B000000}"/>
    <cellStyle name="Обычный 6" xfId="12" xr:uid="{00000000-0005-0000-0000-00000C000000}"/>
    <cellStyle name="Обычный 7" xfId="13" xr:uid="{00000000-0005-0000-0000-00000D000000}"/>
  </cellStyles>
  <dxfs count="52"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auto="1"/>
      </font>
      <fill>
        <patternFill patternType="solid">
          <bgColor theme="0"/>
        </patternFill>
      </fill>
    </dxf>
    <dxf>
      <font>
        <color rgb="FFFFFF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auto="1"/>
      </font>
    </dxf>
    <dxf>
      <font>
        <color indexed="10"/>
      </font>
    </dxf>
    <dxf>
      <font>
        <color indexed="10"/>
      </font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FF0000"/>
      </font>
      <fill>
        <patternFill patternType="none">
          <bgColor indexed="6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2/&#1052;&#1086;&#1080;%20&#1076;&#1086;&#1082;&#1091;&#1084;&#1077;&#1085;&#1090;&#1099;/&#1057;&#1086;&#1088;&#1077;&#1074;&#1085;&#1086;&#1074;&#1072;&#1085;&#1080;&#1103;/&#1050;&#1091;&#1073;&#1086;&#1082;%20&#1047;&#1072;&#1083;&#1099;%202010/&#1050;&#1056;%20&#1047;&#1072;&#1083;&#1099;%202010%20&#1060;&#1080;&#1085;&#1072;&#1083;%20(&#1041;&#1077;&#1083;&#1075;&#1086;&#1088;&#1086;&#1076;)/3.%20&#1052;&#1072;&#1085;&#1076;&#1072;&#1090;/&#1055;&#1056;&#1054;&#1058;&#1054;&#1050;&#1054;&#1051;%20&#1052;&#1040;&#1053;&#1044;&#1040;&#1058;&#1040;/!&#1052;&#1072;&#1085;&#1076;&#1072;&#1090;%20&#1059;&#1085;&#1080;&#1074;&#1077;&#1088;&#1089;&#1072;&#1083;&#1100;&#1085;&#1099;&#1081;_v5_&#1044;&#1077;&#1083;&#1080;&#1075;_SI_&#1074;&#1079;&#1088;-&#1076;&#1077;&#1090;_&#1076;&#1072;&#1090;&#107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56;&#1040;&#1057;&#1053;&#1054;&#1057;&#1045;&#1051;&#1068;&#1057;&#1050;&#1048;&#1049;-13/4.%20&#1041;&#1040;&#1047;&#1067;/&#1073;&#1072;&#1079;&#1099;%20&#1086;&#1090;%20&#1040;&#1042;&#1064;%20&#1095;&#1077;&#1090;&#1074;&#1077;&#1088;&#1075;/&#1041;&#1040;&#1047;&#1040;%20&#1050;&#1091;&#1073;&#1086;&#1082;%20&#1092;&#1080;&#1085;&#1072;&#1083;%20&#1083;&#1080;&#1095;&#1082;&#107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Kat/&#1051;&#1086;&#1075;&#1080;&#1089;&#1090;&#1080;&#1082;&#1080;/&#1052;&#1072;&#1082;&#1088;&#1086;&#1089;_&#1074;&#1080;&#1090;&#1088;&#1080;&#1085;&#1099;/03_&#1055;&#1056;&#1045;&#1044;&#1057;&#1058;&#1040;&#1042;&#1048;&#1058;&#1045;&#1051;&#1068;&#1057;&#1058;&#1042;&#1040;/2006/Vitrina_2006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&#1044;&#1072;&#1085;&#1085;&#1099;&#1077;\2020\&#1055;&#1088;&#1080;&#1082;&#1072;&#1079;&#1099;-&#1088;&#1072;&#1079;&#1088;&#1103;&#1076;&#1099;\00.%20&#1056;&#1077;&#1077;&#1089;&#1090;&#1088;%20&#1089;&#1087;&#1086;&#1088;&#1090;&#1089;&#1084;&#1077;&#1085;&#1086;&#1074;%20&#1057;&#1058;%20&#1057;&#1055;&#1073;.xls" TargetMode="External"/><Relationship Id="rId1" Type="http://schemas.openxmlformats.org/officeDocument/2006/relationships/externalLinkPath" Target="file:///C:\&#1044;&#1072;&#1085;&#1085;&#1099;&#1077;\2020\&#1055;&#1088;&#1080;&#1082;&#1072;&#1079;&#1099;-&#1088;&#1072;&#1079;&#1088;&#1103;&#1076;&#1099;\00.%20&#1056;&#1077;&#1077;&#1089;&#1090;&#1088;%20&#1089;&#1087;&#1086;&#1088;&#1090;&#1089;&#1084;&#1077;&#1085;&#1086;&#1074;%20&#1057;&#1058;%20&#1057;&#1055;&#107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45;&#1050;&#1059;&#1065;&#1045;&#1045;/2017/prot-rez-team-2017-7eta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mp"/>
      <sheetName val="Свод"/>
      <sheetName val="DATA личка"/>
      <sheetName val="main"/>
      <sheetName val="тех.заяв_ПУСТО"/>
      <sheetName val="тех.заяв_ПУСТО1"/>
      <sheetName val="тех.заяв_END"/>
      <sheetName val="Выписка"/>
      <sheetName val="Настройка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астройка"/>
      <sheetName val="Заявка"/>
      <sheetName val="DATA_личка"/>
      <sheetName val="DATA_связки"/>
      <sheetName val="DATA_группа"/>
      <sheetName val="База"/>
      <sheetName val="Тех.заявка"/>
      <sheetName val="Выписка"/>
      <sheetName val="Протокол_личка"/>
      <sheetName val="Протокол_связки"/>
      <sheetName val="Протокол_группа"/>
      <sheetName val="Финишка"/>
      <sheetName val="Очки"/>
      <sheetName val="Star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SummaryReserv"/>
      <sheetName val="Брони GNX"/>
      <sheetName val="Брони Access"/>
      <sheetName val="stock_m"/>
      <sheetName val="SEND1"/>
      <sheetName val="Витрина"/>
      <sheetName val="Остальное"/>
      <sheetName val="Vitrina"/>
      <sheetName val="Представительства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МС"/>
      <sheetName val="КМС"/>
      <sheetName val="1 разряд"/>
      <sheetName val="массовые разряды"/>
      <sheetName val="ИТОГ!"/>
      <sheetName val="ЛО"/>
      <sheetName val="ИТОГ"/>
      <sheetName val="1,2,3"/>
      <sheetName val="Заполняем 1,2,3"/>
      <sheetName val="Представление"/>
      <sheetName val="Таблица процентов"/>
      <sheetName val="Заполняем"/>
    </sheetNames>
    <sheetDataSet>
      <sheetData sheetId="0"/>
      <sheetData sheetId="1"/>
      <sheetData sheetId="2"/>
      <sheetData sheetId="3"/>
      <sheetData sheetId="4">
        <row r="8">
          <cell r="AP8" t="str">
            <v>Абашева Елена</v>
          </cell>
          <cell r="AQ8">
            <v>0</v>
          </cell>
          <cell r="AT8">
            <v>3</v>
          </cell>
          <cell r="AU8" t="str">
            <v>ж</v>
          </cell>
          <cell r="AX8">
            <v>45407</v>
          </cell>
          <cell r="AY8" t="str">
            <v>НАДО!!!</v>
          </cell>
        </row>
        <row r="9">
          <cell r="AP9" t="str">
            <v>Абашина Анна</v>
          </cell>
          <cell r="AQ9">
            <v>1996</v>
          </cell>
          <cell r="AT9" t="str">
            <v>б/р</v>
          </cell>
          <cell r="AU9" t="str">
            <v>ж</v>
          </cell>
          <cell r="AX9">
            <v>44787</v>
          </cell>
          <cell r="AY9" t="str">
            <v>ОК!</v>
          </cell>
        </row>
        <row r="10">
          <cell r="AP10" t="str">
            <v>Аббазова Дина</v>
          </cell>
          <cell r="AQ10">
            <v>0</v>
          </cell>
          <cell r="AT10">
            <v>3</v>
          </cell>
          <cell r="AU10" t="str">
            <v>ж</v>
          </cell>
          <cell r="AX10">
            <v>45407</v>
          </cell>
          <cell r="AY10" t="str">
            <v>НАДО!!!</v>
          </cell>
        </row>
        <row r="11">
          <cell r="AP11" t="str">
            <v>Абдулкадирова Сабина</v>
          </cell>
          <cell r="AQ11">
            <v>2009</v>
          </cell>
          <cell r="AT11">
            <v>1</v>
          </cell>
          <cell r="AU11" t="str">
            <v>ж</v>
          </cell>
          <cell r="AX11">
            <v>45805</v>
          </cell>
          <cell r="AY11" t="str">
            <v>ОК!</v>
          </cell>
        </row>
        <row r="12">
          <cell r="AP12" t="str">
            <v>Абдуллоева Ксения</v>
          </cell>
          <cell r="AQ12">
            <v>2007</v>
          </cell>
          <cell r="AT12" t="str">
            <v>б/р</v>
          </cell>
          <cell r="AU12" t="str">
            <v>ж</v>
          </cell>
          <cell r="AX12">
            <v>44103</v>
          </cell>
          <cell r="AY12" t="str">
            <v>НАДО!!!</v>
          </cell>
        </row>
        <row r="13">
          <cell r="AP13" t="str">
            <v>Абдырахманов Эльдар</v>
          </cell>
          <cell r="AQ13">
            <v>0</v>
          </cell>
          <cell r="AT13" t="str">
            <v>1ю</v>
          </cell>
          <cell r="AU13" t="str">
            <v>м</v>
          </cell>
          <cell r="AX13">
            <v>45756</v>
          </cell>
          <cell r="AY13" t="str">
            <v>НАДО!!!</v>
          </cell>
        </row>
        <row r="14">
          <cell r="AP14" t="str">
            <v>Абкин Сергей</v>
          </cell>
          <cell r="AQ14">
            <v>0</v>
          </cell>
          <cell r="AT14">
            <v>3</v>
          </cell>
          <cell r="AU14" t="str">
            <v>м</v>
          </cell>
          <cell r="AX14">
            <v>45816</v>
          </cell>
          <cell r="AY14" t="str">
            <v>НАДО!!!</v>
          </cell>
        </row>
        <row r="15">
          <cell r="AP15" t="str">
            <v>Абкина Наталья</v>
          </cell>
          <cell r="AQ15">
            <v>0</v>
          </cell>
          <cell r="AT15">
            <v>3</v>
          </cell>
          <cell r="AU15" t="str">
            <v>ж</v>
          </cell>
          <cell r="AX15">
            <v>45816</v>
          </cell>
          <cell r="AY15" t="str">
            <v>НАДО!!!</v>
          </cell>
        </row>
        <row r="16">
          <cell r="AP16" t="str">
            <v>Абрамов Василий</v>
          </cell>
          <cell r="AQ16">
            <v>0</v>
          </cell>
          <cell r="AT16" t="str">
            <v>б/р</v>
          </cell>
          <cell r="AU16" t="str">
            <v>м</v>
          </cell>
          <cell r="AX16">
            <v>44323</v>
          </cell>
          <cell r="AY16" t="str">
            <v>НАДО!!!</v>
          </cell>
        </row>
        <row r="17">
          <cell r="AP17" t="str">
            <v>Абрамов Георгий</v>
          </cell>
          <cell r="AQ17">
            <v>2013</v>
          </cell>
          <cell r="AT17" t="str">
            <v>б/р</v>
          </cell>
          <cell r="AU17" t="str">
            <v>м</v>
          </cell>
          <cell r="AX17">
            <v>0</v>
          </cell>
          <cell r="AY17" t="str">
            <v>ОК!</v>
          </cell>
        </row>
        <row r="18">
          <cell r="AP18" t="str">
            <v>Абрамов Даниил</v>
          </cell>
          <cell r="AQ18">
            <v>0</v>
          </cell>
          <cell r="AT18" t="str">
            <v>б/р</v>
          </cell>
          <cell r="AU18" t="str">
            <v>м</v>
          </cell>
          <cell r="AX18">
            <v>43595</v>
          </cell>
          <cell r="AY18" t="str">
            <v>НАДО!!!</v>
          </cell>
        </row>
        <row r="19">
          <cell r="AP19" t="str">
            <v>Абрамов Данил</v>
          </cell>
          <cell r="AQ19">
            <v>0</v>
          </cell>
          <cell r="AT19" t="str">
            <v>б/р</v>
          </cell>
          <cell r="AU19" t="str">
            <v>м</v>
          </cell>
          <cell r="AX19">
            <v>44359</v>
          </cell>
          <cell r="AY19" t="str">
            <v>НАДО!!!</v>
          </cell>
        </row>
        <row r="20">
          <cell r="AP20" t="str">
            <v>Абрамов Игорь</v>
          </cell>
          <cell r="AQ20">
            <v>1998</v>
          </cell>
          <cell r="AT20" t="str">
            <v>б/р</v>
          </cell>
          <cell r="AU20" t="str">
            <v>м</v>
          </cell>
          <cell r="AX20">
            <v>44057</v>
          </cell>
          <cell r="AY20" t="str">
            <v>ОК!</v>
          </cell>
        </row>
        <row r="21">
          <cell r="AP21" t="str">
            <v>Абрамов Никита</v>
          </cell>
          <cell r="AQ21">
            <v>2009</v>
          </cell>
          <cell r="AT21" t="str">
            <v>1ю</v>
          </cell>
          <cell r="AU21" t="str">
            <v>м</v>
          </cell>
          <cell r="AX21">
            <v>45422</v>
          </cell>
          <cell r="AY21" t="str">
            <v>ОК!</v>
          </cell>
        </row>
        <row r="22">
          <cell r="AP22" t="str">
            <v>Абрамова Александра</v>
          </cell>
          <cell r="AQ22">
            <v>1996</v>
          </cell>
          <cell r="AT22" t="str">
            <v>б/р</v>
          </cell>
          <cell r="AU22" t="str">
            <v>ж</v>
          </cell>
          <cell r="AX22">
            <v>44443</v>
          </cell>
          <cell r="AY22" t="str">
            <v>ОК!</v>
          </cell>
        </row>
        <row r="23">
          <cell r="AP23" t="str">
            <v>Абрамчук Карина</v>
          </cell>
          <cell r="AQ23">
            <v>0</v>
          </cell>
          <cell r="AT23" t="str">
            <v>б/р</v>
          </cell>
          <cell r="AU23" t="str">
            <v>ж</v>
          </cell>
          <cell r="AX23">
            <v>42774</v>
          </cell>
          <cell r="AY23" t="str">
            <v>НАДО!!!</v>
          </cell>
        </row>
        <row r="24">
          <cell r="AP24" t="str">
            <v>Абрамчук Михаил</v>
          </cell>
          <cell r="AQ24">
            <v>1996</v>
          </cell>
          <cell r="AT24" t="str">
            <v>б/р</v>
          </cell>
          <cell r="AU24" t="str">
            <v>м</v>
          </cell>
          <cell r="AX24">
            <v>42774</v>
          </cell>
          <cell r="AY24" t="str">
            <v>НАДО!!!</v>
          </cell>
        </row>
        <row r="25">
          <cell r="AP25" t="str">
            <v>Абуханий Сабрина</v>
          </cell>
          <cell r="AQ25">
            <v>0</v>
          </cell>
          <cell r="AT25">
            <v>2</v>
          </cell>
          <cell r="AU25" t="str">
            <v>ж</v>
          </cell>
          <cell r="AX25">
            <v>45757</v>
          </cell>
          <cell r="AY25" t="str">
            <v>НАДО!!!</v>
          </cell>
        </row>
        <row r="26">
          <cell r="AP26" t="str">
            <v>Авакян Елена</v>
          </cell>
          <cell r="AQ26">
            <v>1999</v>
          </cell>
          <cell r="AT26" t="str">
            <v>б/р</v>
          </cell>
          <cell r="AU26" t="str">
            <v>ж</v>
          </cell>
          <cell r="AX26">
            <v>0</v>
          </cell>
          <cell r="AY26" t="str">
            <v>НАДО!!!</v>
          </cell>
        </row>
        <row r="27">
          <cell r="AP27" t="str">
            <v>Аввакумов Андрей</v>
          </cell>
          <cell r="AQ27">
            <v>0</v>
          </cell>
          <cell r="AT27">
            <v>2</v>
          </cell>
          <cell r="AU27" t="str">
            <v>м</v>
          </cell>
          <cell r="AX27">
            <v>45407</v>
          </cell>
          <cell r="AY27" t="str">
            <v>НАДО!!!</v>
          </cell>
        </row>
        <row r="28">
          <cell r="AP28" t="str">
            <v>Авдашкин Андрей</v>
          </cell>
          <cell r="AQ28">
            <v>2002</v>
          </cell>
          <cell r="AT28" t="str">
            <v>б/р</v>
          </cell>
          <cell r="AU28" t="str">
            <v>м</v>
          </cell>
          <cell r="AX28">
            <v>0</v>
          </cell>
          <cell r="AY28" t="str">
            <v>НАДО!!!</v>
          </cell>
        </row>
        <row r="29">
          <cell r="AP29" t="str">
            <v>Авдеев Евгений</v>
          </cell>
          <cell r="AQ29">
            <v>1989</v>
          </cell>
          <cell r="AT29" t="str">
            <v>б/р</v>
          </cell>
          <cell r="AU29" t="str">
            <v>м</v>
          </cell>
          <cell r="AX29">
            <v>43555</v>
          </cell>
          <cell r="AY29" t="str">
            <v>ОК!</v>
          </cell>
        </row>
        <row r="30">
          <cell r="AP30" t="str">
            <v>Авдеев Кирилл</v>
          </cell>
          <cell r="AQ30">
            <v>0</v>
          </cell>
          <cell r="AT30" t="str">
            <v>б/р</v>
          </cell>
          <cell r="AU30" t="str">
            <v>м</v>
          </cell>
          <cell r="AX30">
            <v>44359</v>
          </cell>
          <cell r="AY30" t="str">
            <v>НАДО!!!</v>
          </cell>
        </row>
        <row r="31">
          <cell r="AP31" t="str">
            <v>Авдеева Анастасия</v>
          </cell>
          <cell r="AQ31">
            <v>1996</v>
          </cell>
          <cell r="AT31" t="str">
            <v>КМС</v>
          </cell>
          <cell r="AU31" t="str">
            <v>ж</v>
          </cell>
          <cell r="AX31">
            <v>45488</v>
          </cell>
          <cell r="AY31" t="str">
            <v>НАДО!!!</v>
          </cell>
        </row>
        <row r="32">
          <cell r="AP32" t="str">
            <v>Авдеева Анна</v>
          </cell>
          <cell r="AQ32">
            <v>1968</v>
          </cell>
          <cell r="AT32">
            <v>3</v>
          </cell>
          <cell r="AU32" t="str">
            <v>ж</v>
          </cell>
          <cell r="AX32">
            <v>45576</v>
          </cell>
          <cell r="AY32" t="str">
            <v>ОК!</v>
          </cell>
        </row>
        <row r="33">
          <cell r="AP33" t="str">
            <v>Авдеева Анна М.</v>
          </cell>
          <cell r="AQ33">
            <v>2012</v>
          </cell>
          <cell r="AT33" t="str">
            <v>б/р</v>
          </cell>
          <cell r="AU33" t="str">
            <v>ж</v>
          </cell>
          <cell r="AX33">
            <v>0</v>
          </cell>
          <cell r="AY33" t="str">
            <v>ОК!</v>
          </cell>
        </row>
        <row r="34">
          <cell r="AP34" t="str">
            <v>Авербух Алина</v>
          </cell>
          <cell r="AQ34">
            <v>2006</v>
          </cell>
          <cell r="AT34" t="str">
            <v>б/р</v>
          </cell>
          <cell r="AU34" t="str">
            <v>ж</v>
          </cell>
          <cell r="AX34">
            <v>44134</v>
          </cell>
          <cell r="AY34" t="str">
            <v>ОК!</v>
          </cell>
        </row>
        <row r="35">
          <cell r="AP35" t="str">
            <v>Аверьянов Святослав</v>
          </cell>
          <cell r="AQ35">
            <v>2010</v>
          </cell>
          <cell r="AT35">
            <v>2</v>
          </cell>
          <cell r="AU35" t="str">
            <v>м</v>
          </cell>
          <cell r="AX35">
            <v>45955</v>
          </cell>
          <cell r="AY35" t="str">
            <v>ОК!</v>
          </cell>
        </row>
        <row r="36">
          <cell r="AP36" t="str">
            <v>Авраменко Валерия</v>
          </cell>
          <cell r="AQ36">
            <v>2002</v>
          </cell>
          <cell r="AT36" t="str">
            <v>б/р</v>
          </cell>
          <cell r="AU36" t="str">
            <v>ж</v>
          </cell>
          <cell r="AX36">
            <v>43716</v>
          </cell>
          <cell r="AY36" t="str">
            <v>ОК!</v>
          </cell>
        </row>
        <row r="37">
          <cell r="AP37" t="str">
            <v>Агаева Алиса</v>
          </cell>
          <cell r="AQ37">
            <v>2004</v>
          </cell>
          <cell r="AT37" t="str">
            <v>б/р</v>
          </cell>
          <cell r="AU37" t="str">
            <v>ж</v>
          </cell>
          <cell r="AX37">
            <v>0</v>
          </cell>
          <cell r="AY37" t="str">
            <v>ОК!</v>
          </cell>
        </row>
        <row r="38">
          <cell r="AP38" t="str">
            <v>Агафонов Антон</v>
          </cell>
          <cell r="AQ38">
            <v>1979</v>
          </cell>
          <cell r="AT38" t="str">
            <v>б/р</v>
          </cell>
          <cell r="AU38" t="str">
            <v>м</v>
          </cell>
          <cell r="AX38">
            <v>0</v>
          </cell>
          <cell r="AY38" t="str">
            <v>ОК!</v>
          </cell>
        </row>
        <row r="39">
          <cell r="AP39" t="str">
            <v>Агафонов Константин</v>
          </cell>
          <cell r="AQ39">
            <v>0</v>
          </cell>
          <cell r="AT39" t="str">
            <v>б/р</v>
          </cell>
          <cell r="AU39" t="str">
            <v>м</v>
          </cell>
          <cell r="AX39">
            <v>44359</v>
          </cell>
          <cell r="AY39" t="str">
            <v>НАДО!!!</v>
          </cell>
        </row>
        <row r="40">
          <cell r="AP40" t="str">
            <v>Агафонов Тимофей</v>
          </cell>
          <cell r="AQ40">
            <v>2005</v>
          </cell>
          <cell r="AT40" t="str">
            <v>б/р</v>
          </cell>
          <cell r="AU40" t="str">
            <v>м</v>
          </cell>
          <cell r="AX40">
            <v>43960</v>
          </cell>
          <cell r="AY40" t="str">
            <v>ОК!</v>
          </cell>
        </row>
        <row r="41">
          <cell r="AP41" t="str">
            <v>Агуреева Ангелина</v>
          </cell>
          <cell r="AQ41">
            <v>0</v>
          </cell>
          <cell r="AT41" t="str">
            <v>б/р</v>
          </cell>
          <cell r="AU41" t="str">
            <v>ж</v>
          </cell>
          <cell r="AX41">
            <v>41605</v>
          </cell>
          <cell r="AY41" t="str">
            <v>НАДО!!!</v>
          </cell>
        </row>
        <row r="42">
          <cell r="AP42" t="str">
            <v>Адамова Галина</v>
          </cell>
          <cell r="AQ42">
            <v>1961</v>
          </cell>
          <cell r="AT42">
            <v>3</v>
          </cell>
          <cell r="AU42" t="str">
            <v>ж</v>
          </cell>
          <cell r="AX42">
            <v>45718</v>
          </cell>
          <cell r="AY42" t="str">
            <v>ОК!</v>
          </cell>
        </row>
        <row r="43">
          <cell r="AP43" t="str">
            <v>Адамьян Михаил</v>
          </cell>
          <cell r="AQ43">
            <v>1981</v>
          </cell>
          <cell r="AT43" t="str">
            <v>б/р</v>
          </cell>
          <cell r="AU43" t="str">
            <v>м</v>
          </cell>
          <cell r="AX43">
            <v>43245</v>
          </cell>
          <cell r="AY43" t="str">
            <v>НАДО!!!</v>
          </cell>
        </row>
        <row r="44">
          <cell r="AP44" t="str">
            <v>Адуев Леонид</v>
          </cell>
          <cell r="AQ44">
            <v>0</v>
          </cell>
          <cell r="AT44">
            <v>3</v>
          </cell>
          <cell r="AU44" t="str">
            <v>м</v>
          </cell>
          <cell r="AX44">
            <v>45778</v>
          </cell>
          <cell r="AY44" t="str">
            <v>НАДО!!!</v>
          </cell>
        </row>
        <row r="45">
          <cell r="AP45" t="str">
            <v>Азаданова Арина</v>
          </cell>
          <cell r="AQ45">
            <v>2007</v>
          </cell>
          <cell r="AT45" t="str">
            <v>б/р</v>
          </cell>
          <cell r="AU45" t="str">
            <v>ж</v>
          </cell>
          <cell r="AX45">
            <v>43960</v>
          </cell>
          <cell r="AY45" t="str">
            <v>ОК!</v>
          </cell>
        </row>
        <row r="46">
          <cell r="AP46" t="str">
            <v>Азаров Степан</v>
          </cell>
          <cell r="AQ46">
            <v>0</v>
          </cell>
          <cell r="AT46">
            <v>2</v>
          </cell>
          <cell r="AU46" t="str">
            <v>м</v>
          </cell>
          <cell r="AX46">
            <v>45407</v>
          </cell>
          <cell r="AY46" t="str">
            <v>НАДО!!!</v>
          </cell>
        </row>
        <row r="47">
          <cell r="AP47" t="str">
            <v>Азбукин Сергей</v>
          </cell>
          <cell r="AQ47">
            <v>2012</v>
          </cell>
          <cell r="AT47" t="str">
            <v>1ю</v>
          </cell>
          <cell r="AU47" t="str">
            <v>м</v>
          </cell>
          <cell r="AX47">
            <v>45786</v>
          </cell>
          <cell r="AY47" t="str">
            <v>ОК!</v>
          </cell>
        </row>
        <row r="48">
          <cell r="AP48" t="str">
            <v>Азбукина Екатерина</v>
          </cell>
          <cell r="AQ48">
            <v>2003</v>
          </cell>
          <cell r="AT48" t="str">
            <v>б/р</v>
          </cell>
          <cell r="AU48" t="str">
            <v>ж</v>
          </cell>
          <cell r="AX48">
            <v>43931</v>
          </cell>
          <cell r="AY48" t="str">
            <v>ОК!</v>
          </cell>
        </row>
        <row r="49">
          <cell r="AP49" t="str">
            <v>Азбукина Олеся</v>
          </cell>
          <cell r="AQ49">
            <v>2014</v>
          </cell>
          <cell r="AT49" t="str">
            <v>б/р</v>
          </cell>
          <cell r="AU49" t="str">
            <v>ж</v>
          </cell>
          <cell r="AX49">
            <v>0</v>
          </cell>
          <cell r="AY49" t="str">
            <v>ОК!</v>
          </cell>
        </row>
        <row r="50">
          <cell r="AP50" t="str">
            <v>Азбукина Юлия</v>
          </cell>
          <cell r="AQ50">
            <v>2008</v>
          </cell>
          <cell r="AT50">
            <v>2</v>
          </cell>
          <cell r="AU50" t="str">
            <v>ж</v>
          </cell>
          <cell r="AX50">
            <v>45955</v>
          </cell>
          <cell r="AY50" t="str">
            <v>ОК!</v>
          </cell>
        </row>
        <row r="51">
          <cell r="AP51" t="str">
            <v>Акимов Антон</v>
          </cell>
          <cell r="AQ51">
            <v>2003</v>
          </cell>
          <cell r="AT51" t="str">
            <v>б/р</v>
          </cell>
          <cell r="AU51" t="str">
            <v>м</v>
          </cell>
          <cell r="AX51">
            <v>43434</v>
          </cell>
          <cell r="AY51" t="str">
            <v>ОК!</v>
          </cell>
        </row>
        <row r="52">
          <cell r="AP52" t="str">
            <v>Акимов Василий</v>
          </cell>
          <cell r="AQ52">
            <v>0</v>
          </cell>
          <cell r="AT52" t="str">
            <v>б/р</v>
          </cell>
          <cell r="AU52" t="str">
            <v>м</v>
          </cell>
          <cell r="AX52">
            <v>43595</v>
          </cell>
          <cell r="AY52" t="str">
            <v>НАДО!!!</v>
          </cell>
        </row>
        <row r="53">
          <cell r="AP53" t="str">
            <v>Акимов Сетмер</v>
          </cell>
          <cell r="AQ53">
            <v>0</v>
          </cell>
          <cell r="AT53" t="str">
            <v>б/р</v>
          </cell>
          <cell r="AU53" t="str">
            <v>м</v>
          </cell>
          <cell r="AX53">
            <v>44269</v>
          </cell>
          <cell r="AY53" t="str">
            <v>НАДО!!!</v>
          </cell>
        </row>
        <row r="54">
          <cell r="AP54" t="str">
            <v>Акимова Елизавета</v>
          </cell>
          <cell r="AQ54">
            <v>2000</v>
          </cell>
          <cell r="AT54" t="str">
            <v>б/р</v>
          </cell>
          <cell r="AU54" t="str">
            <v>ж</v>
          </cell>
          <cell r="AX54">
            <v>43227</v>
          </cell>
          <cell r="AY54" t="str">
            <v>ОК!</v>
          </cell>
        </row>
        <row r="55">
          <cell r="AP55" t="str">
            <v>Акимова Надежда</v>
          </cell>
          <cell r="AQ55">
            <v>0</v>
          </cell>
          <cell r="AT55" t="str">
            <v>б/р</v>
          </cell>
          <cell r="AU55" t="str">
            <v>ж</v>
          </cell>
          <cell r="AX55">
            <v>43595</v>
          </cell>
          <cell r="AY55" t="str">
            <v>НАДО!!!</v>
          </cell>
        </row>
        <row r="56">
          <cell r="AP56" t="str">
            <v>Акмурзин Артем</v>
          </cell>
          <cell r="AQ56">
            <v>2001</v>
          </cell>
          <cell r="AT56" t="str">
            <v>б/р</v>
          </cell>
          <cell r="AU56" t="str">
            <v>м</v>
          </cell>
          <cell r="AX56">
            <v>42879</v>
          </cell>
          <cell r="AY56" t="str">
            <v>ОК!</v>
          </cell>
        </row>
        <row r="57">
          <cell r="AP57" t="str">
            <v>Аксаев Марсель</v>
          </cell>
          <cell r="AQ57">
            <v>2009</v>
          </cell>
          <cell r="AT57" t="str">
            <v>2ю</v>
          </cell>
          <cell r="AU57" t="str">
            <v>м</v>
          </cell>
          <cell r="AX57">
            <v>45422</v>
          </cell>
          <cell r="AY57" t="str">
            <v>ОК!</v>
          </cell>
        </row>
        <row r="58">
          <cell r="AP58" t="str">
            <v>Аксарин Станислав</v>
          </cell>
          <cell r="AQ58">
            <v>1987</v>
          </cell>
          <cell r="AT58" t="str">
            <v>б/р</v>
          </cell>
          <cell r="AU58" t="str">
            <v>м</v>
          </cell>
          <cell r="AX58">
            <v>44999</v>
          </cell>
          <cell r="AY58" t="str">
            <v>НАДО!!!</v>
          </cell>
        </row>
        <row r="59">
          <cell r="AP59" t="str">
            <v>Аксеновская Кира</v>
          </cell>
          <cell r="AQ59">
            <v>0</v>
          </cell>
          <cell r="AT59">
            <v>3</v>
          </cell>
          <cell r="AU59" t="str">
            <v>ж</v>
          </cell>
          <cell r="AX59">
            <v>45778</v>
          </cell>
          <cell r="AY59" t="str">
            <v>НАДО!!!</v>
          </cell>
        </row>
        <row r="60">
          <cell r="AP60" t="str">
            <v>Акулов Андрей</v>
          </cell>
          <cell r="AQ60">
            <v>0</v>
          </cell>
          <cell r="AT60" t="str">
            <v>б/р</v>
          </cell>
          <cell r="AU60" t="str">
            <v>м</v>
          </cell>
          <cell r="AX60">
            <v>43960</v>
          </cell>
          <cell r="AY60" t="str">
            <v>НАДО!!!</v>
          </cell>
        </row>
        <row r="61">
          <cell r="AP61" t="str">
            <v>Александров Андрей</v>
          </cell>
          <cell r="AQ61">
            <v>2005</v>
          </cell>
          <cell r="AT61" t="str">
            <v>б/р</v>
          </cell>
          <cell r="AU61" t="str">
            <v>м</v>
          </cell>
          <cell r="AX61">
            <v>43784</v>
          </cell>
          <cell r="AY61" t="str">
            <v>ОК!</v>
          </cell>
        </row>
        <row r="62">
          <cell r="AP62" t="str">
            <v>Александров Григорий</v>
          </cell>
          <cell r="AQ62">
            <v>2004</v>
          </cell>
          <cell r="AT62" t="str">
            <v>б/р</v>
          </cell>
          <cell r="AU62" t="str">
            <v>м</v>
          </cell>
          <cell r="AX62">
            <v>44446</v>
          </cell>
          <cell r="AY62" t="str">
            <v>ОК!</v>
          </cell>
        </row>
        <row r="63">
          <cell r="AP63" t="str">
            <v>Александров Даниил</v>
          </cell>
          <cell r="AQ63">
            <v>2013</v>
          </cell>
          <cell r="AT63" t="str">
            <v>б/р</v>
          </cell>
          <cell r="AU63" t="str">
            <v>м</v>
          </cell>
          <cell r="AX63">
            <v>0</v>
          </cell>
          <cell r="AY63" t="str">
            <v>ОК!</v>
          </cell>
        </row>
        <row r="64">
          <cell r="AP64" t="str">
            <v>Александров Павел</v>
          </cell>
          <cell r="AQ64">
            <v>0</v>
          </cell>
          <cell r="AT64" t="str">
            <v>б/р</v>
          </cell>
          <cell r="AU64" t="str">
            <v>м</v>
          </cell>
          <cell r="AX64">
            <v>44344</v>
          </cell>
          <cell r="AY64" t="str">
            <v>НАДО!!!</v>
          </cell>
        </row>
        <row r="65">
          <cell r="AP65" t="str">
            <v>Александров Родион</v>
          </cell>
          <cell r="AQ65">
            <v>2011</v>
          </cell>
          <cell r="AT65" t="str">
            <v>1ю</v>
          </cell>
          <cell r="AU65" t="str">
            <v>м</v>
          </cell>
          <cell r="AX65">
            <v>45718</v>
          </cell>
          <cell r="AY65" t="str">
            <v>ОК!</v>
          </cell>
        </row>
        <row r="66">
          <cell r="AP66" t="str">
            <v>Александрова Александра</v>
          </cell>
          <cell r="AQ66">
            <v>0</v>
          </cell>
          <cell r="AT66" t="str">
            <v>б/р</v>
          </cell>
          <cell r="AU66" t="str">
            <v>ж</v>
          </cell>
          <cell r="AX66">
            <v>44344</v>
          </cell>
          <cell r="AY66" t="str">
            <v>НАДО!!!</v>
          </cell>
        </row>
        <row r="67">
          <cell r="AP67" t="str">
            <v>Александрова Алена</v>
          </cell>
          <cell r="AQ67">
            <v>0</v>
          </cell>
          <cell r="AT67">
            <v>3</v>
          </cell>
          <cell r="AU67" t="str">
            <v>ж</v>
          </cell>
          <cell r="AX67">
            <v>45778</v>
          </cell>
          <cell r="AY67" t="str">
            <v>НАДО!!!</v>
          </cell>
        </row>
        <row r="68">
          <cell r="AP68" t="str">
            <v>Александрова Карина</v>
          </cell>
          <cell r="AQ68">
            <v>2002</v>
          </cell>
          <cell r="AT68" t="str">
            <v>б/р</v>
          </cell>
          <cell r="AU68" t="str">
            <v>ж</v>
          </cell>
          <cell r="AX68">
            <v>0</v>
          </cell>
          <cell r="AY68" t="str">
            <v>ОК!</v>
          </cell>
        </row>
        <row r="69">
          <cell r="AP69" t="str">
            <v>Александрова Мария</v>
          </cell>
          <cell r="AQ69">
            <v>0</v>
          </cell>
          <cell r="AT69" t="str">
            <v>б/р</v>
          </cell>
          <cell r="AU69" t="str">
            <v>ж</v>
          </cell>
          <cell r="AX69">
            <v>0</v>
          </cell>
          <cell r="AY69" t="str">
            <v>НАДО!!!</v>
          </cell>
        </row>
        <row r="70">
          <cell r="AP70" t="str">
            <v>Александрова Софья</v>
          </cell>
          <cell r="AQ70">
            <v>1998</v>
          </cell>
          <cell r="AT70" t="str">
            <v>б/р</v>
          </cell>
          <cell r="AU70" t="str">
            <v>ж</v>
          </cell>
          <cell r="AX70">
            <v>42869</v>
          </cell>
          <cell r="AY70" t="str">
            <v>ОК!</v>
          </cell>
        </row>
        <row r="71">
          <cell r="AP71" t="str">
            <v>Александрович Диана</v>
          </cell>
          <cell r="AQ71">
            <v>2002</v>
          </cell>
          <cell r="AT71" t="str">
            <v>б/р</v>
          </cell>
          <cell r="AU71" t="str">
            <v>ж</v>
          </cell>
          <cell r="AX71">
            <v>44527</v>
          </cell>
          <cell r="AY71" t="str">
            <v>ОК!</v>
          </cell>
        </row>
        <row r="72">
          <cell r="AP72" t="str">
            <v>Алексанян Лиана</v>
          </cell>
          <cell r="AQ72">
            <v>2005</v>
          </cell>
          <cell r="AT72" t="str">
            <v>б/р</v>
          </cell>
          <cell r="AU72" t="str">
            <v>ж</v>
          </cell>
          <cell r="AX72">
            <v>0</v>
          </cell>
          <cell r="AY72" t="str">
            <v>НАДО!!!</v>
          </cell>
        </row>
        <row r="73">
          <cell r="AP73" t="str">
            <v>Алексашина Мария</v>
          </cell>
          <cell r="AQ73">
            <v>2010</v>
          </cell>
          <cell r="AT73" t="str">
            <v>б/р</v>
          </cell>
          <cell r="AU73" t="str">
            <v>ж</v>
          </cell>
          <cell r="AX73">
            <v>0</v>
          </cell>
          <cell r="AY73" t="str">
            <v>ОК!</v>
          </cell>
        </row>
        <row r="74">
          <cell r="AP74" t="str">
            <v>Алексеев Артём</v>
          </cell>
          <cell r="AQ74">
            <v>2010</v>
          </cell>
          <cell r="AT74" t="str">
            <v>б/р</v>
          </cell>
          <cell r="AU74" t="str">
            <v>м</v>
          </cell>
          <cell r="AX74">
            <v>0</v>
          </cell>
          <cell r="AY74" t="str">
            <v>ОК!</v>
          </cell>
        </row>
        <row r="75">
          <cell r="AP75" t="str">
            <v>Алексеев Владимир</v>
          </cell>
          <cell r="AQ75">
            <v>1980</v>
          </cell>
          <cell r="AT75" t="str">
            <v>б/р</v>
          </cell>
          <cell r="AU75" t="str">
            <v>м</v>
          </cell>
          <cell r="AX75">
            <v>43716</v>
          </cell>
          <cell r="AY75" t="str">
            <v>ОК!</v>
          </cell>
        </row>
        <row r="76">
          <cell r="AP76" t="str">
            <v>Алексеев Никита</v>
          </cell>
          <cell r="AQ76">
            <v>2007</v>
          </cell>
          <cell r="AT76" t="str">
            <v>б/р</v>
          </cell>
          <cell r="AU76" t="str">
            <v>м</v>
          </cell>
          <cell r="AX76">
            <v>43960</v>
          </cell>
          <cell r="AY76" t="str">
            <v>ОК!</v>
          </cell>
        </row>
        <row r="77">
          <cell r="AP77" t="str">
            <v>Алексеев Павел</v>
          </cell>
          <cell r="AQ77">
            <v>2006</v>
          </cell>
          <cell r="AT77">
            <v>2</v>
          </cell>
          <cell r="AU77" t="str">
            <v>м</v>
          </cell>
          <cell r="AX77">
            <v>45955</v>
          </cell>
          <cell r="AY77" t="str">
            <v>ОК!</v>
          </cell>
        </row>
        <row r="78">
          <cell r="AP78" t="str">
            <v>Алексеев Роман</v>
          </cell>
          <cell r="AQ78">
            <v>2006</v>
          </cell>
          <cell r="AT78" t="str">
            <v>б/р</v>
          </cell>
          <cell r="AU78" t="str">
            <v>м</v>
          </cell>
          <cell r="AX78">
            <v>0</v>
          </cell>
          <cell r="AY78" t="str">
            <v>ОК!</v>
          </cell>
        </row>
        <row r="79">
          <cell r="AP79" t="str">
            <v>Алексеев Сергей В.</v>
          </cell>
          <cell r="AQ79">
            <v>0</v>
          </cell>
          <cell r="AT79" t="str">
            <v>КМС</v>
          </cell>
          <cell r="AU79" t="str">
            <v>м</v>
          </cell>
          <cell r="AX79">
            <v>45740</v>
          </cell>
          <cell r="AY79" t="str">
            <v>НАДО!!!</v>
          </cell>
        </row>
        <row r="80">
          <cell r="AP80" t="str">
            <v>Алексеев Сергей</v>
          </cell>
          <cell r="AQ80">
            <v>2004</v>
          </cell>
          <cell r="AT80" t="str">
            <v>б/р</v>
          </cell>
          <cell r="AU80" t="str">
            <v>м</v>
          </cell>
          <cell r="AX80">
            <v>0</v>
          </cell>
          <cell r="AY80" t="str">
            <v>ОК!</v>
          </cell>
        </row>
        <row r="81">
          <cell r="AP81" t="str">
            <v xml:space="preserve">Алексеева Александра </v>
          </cell>
          <cell r="AQ81">
            <v>0</v>
          </cell>
          <cell r="AT81" t="str">
            <v>б/р</v>
          </cell>
          <cell r="AU81" t="str">
            <v>ж</v>
          </cell>
          <cell r="AX81">
            <v>45071</v>
          </cell>
          <cell r="AY81" t="str">
            <v>НАДО!!!</v>
          </cell>
        </row>
        <row r="82">
          <cell r="AP82" t="str">
            <v>Алексеева Евгения</v>
          </cell>
          <cell r="AQ82">
            <v>2010</v>
          </cell>
          <cell r="AT82" t="str">
            <v>1ю</v>
          </cell>
          <cell r="AU82" t="str">
            <v>ж</v>
          </cell>
          <cell r="AX82">
            <v>45786</v>
          </cell>
          <cell r="AY82" t="str">
            <v>ОК!</v>
          </cell>
        </row>
        <row r="83">
          <cell r="AP83" t="str">
            <v>Алексеева Екатерина</v>
          </cell>
          <cell r="AQ83">
            <v>2006</v>
          </cell>
          <cell r="AT83">
            <v>2</v>
          </cell>
          <cell r="AU83" t="str">
            <v>ж</v>
          </cell>
          <cell r="AX83">
            <v>45907</v>
          </cell>
          <cell r="AY83" t="str">
            <v>ОК!</v>
          </cell>
        </row>
        <row r="84">
          <cell r="AP84" t="str">
            <v>Алексеева Екатерина А.</v>
          </cell>
          <cell r="AQ84">
            <v>1988</v>
          </cell>
          <cell r="AT84" t="str">
            <v>б/р</v>
          </cell>
          <cell r="AU84" t="str">
            <v>ж</v>
          </cell>
          <cell r="AX84">
            <v>0</v>
          </cell>
          <cell r="AY84" t="str">
            <v>ОК!</v>
          </cell>
        </row>
        <row r="85">
          <cell r="AP85" t="str">
            <v>Алексеенко Екатерина</v>
          </cell>
          <cell r="AQ85">
            <v>1998</v>
          </cell>
          <cell r="AT85" t="str">
            <v>б/р</v>
          </cell>
          <cell r="AU85" t="str">
            <v>ж</v>
          </cell>
          <cell r="AX85">
            <v>0</v>
          </cell>
          <cell r="AY85" t="str">
            <v>ОК!</v>
          </cell>
        </row>
        <row r="86">
          <cell r="AP86" t="str">
            <v>Алешичев Василий</v>
          </cell>
          <cell r="AQ86">
            <v>2001</v>
          </cell>
          <cell r="AT86" t="str">
            <v>б/р</v>
          </cell>
          <cell r="AU86" t="str">
            <v>м</v>
          </cell>
          <cell r="AX86">
            <v>44134</v>
          </cell>
          <cell r="AY86" t="str">
            <v>ОК!</v>
          </cell>
        </row>
        <row r="87">
          <cell r="AP87" t="str">
            <v>Алиев Гаджи</v>
          </cell>
          <cell r="AQ87">
            <v>2015</v>
          </cell>
          <cell r="AT87" t="str">
            <v>б/р</v>
          </cell>
          <cell r="AU87" t="str">
            <v>м</v>
          </cell>
          <cell r="AX87">
            <v>0</v>
          </cell>
          <cell r="AY87" t="str">
            <v>ОК!</v>
          </cell>
        </row>
        <row r="88">
          <cell r="AP88" t="str">
            <v>Алиев Курбан</v>
          </cell>
          <cell r="AQ88">
            <v>1964</v>
          </cell>
          <cell r="AT88">
            <v>3</v>
          </cell>
          <cell r="AU88" t="str">
            <v>м</v>
          </cell>
          <cell r="AX88">
            <v>45718</v>
          </cell>
          <cell r="AY88" t="str">
            <v>ОК!</v>
          </cell>
        </row>
        <row r="89">
          <cell r="AP89" t="str">
            <v>Алиев Султан</v>
          </cell>
          <cell r="AQ89">
            <v>2011</v>
          </cell>
          <cell r="AT89" t="str">
            <v>1ю</v>
          </cell>
          <cell r="AU89" t="str">
            <v>м</v>
          </cell>
          <cell r="AX89">
            <v>45422</v>
          </cell>
          <cell r="AY89" t="str">
            <v>ОК!</v>
          </cell>
        </row>
        <row r="90">
          <cell r="AP90" t="str">
            <v>Алиев Хасан</v>
          </cell>
          <cell r="AQ90">
            <v>2003</v>
          </cell>
          <cell r="AT90" t="str">
            <v>б/р</v>
          </cell>
          <cell r="AU90" t="str">
            <v>м</v>
          </cell>
          <cell r="AX90">
            <v>0</v>
          </cell>
          <cell r="AY90" t="str">
            <v>НАДО!!!</v>
          </cell>
        </row>
        <row r="91">
          <cell r="AP91" t="str">
            <v>Аликин Артем</v>
          </cell>
          <cell r="AQ91">
            <v>0</v>
          </cell>
          <cell r="AT91" t="str">
            <v>б/р</v>
          </cell>
          <cell r="AU91" t="str">
            <v>м</v>
          </cell>
          <cell r="AX91">
            <v>43954</v>
          </cell>
          <cell r="AY91" t="str">
            <v>НАДО!!!</v>
          </cell>
        </row>
        <row r="92">
          <cell r="AP92" t="str">
            <v>Алтухов Михаил</v>
          </cell>
          <cell r="AQ92">
            <v>2010</v>
          </cell>
          <cell r="AT92">
            <v>2</v>
          </cell>
          <cell r="AU92" t="str">
            <v>м</v>
          </cell>
          <cell r="AX92">
            <v>46005</v>
          </cell>
          <cell r="AY92" t="str">
            <v>ОК!</v>
          </cell>
        </row>
        <row r="93">
          <cell r="AP93" t="str">
            <v>Алтыбаев Максим</v>
          </cell>
          <cell r="AQ93">
            <v>1993</v>
          </cell>
          <cell r="AT93" t="str">
            <v>б/р</v>
          </cell>
          <cell r="AU93" t="str">
            <v>м</v>
          </cell>
          <cell r="AX93">
            <v>44133</v>
          </cell>
          <cell r="AY93" t="str">
            <v>ОК!</v>
          </cell>
        </row>
        <row r="94">
          <cell r="AP94" t="str">
            <v>Алфёрова Светлана</v>
          </cell>
          <cell r="AQ94">
            <v>2004</v>
          </cell>
          <cell r="AT94" t="str">
            <v>б/р</v>
          </cell>
          <cell r="AU94" t="str">
            <v>ж</v>
          </cell>
          <cell r="AX94">
            <v>42869</v>
          </cell>
          <cell r="AY94" t="str">
            <v>ОК!</v>
          </cell>
        </row>
        <row r="95">
          <cell r="AP95" t="str">
            <v>Алышевский Эдуард</v>
          </cell>
          <cell r="AQ95">
            <v>0</v>
          </cell>
          <cell r="AT95" t="str">
            <v>1ю</v>
          </cell>
          <cell r="AU95" t="str">
            <v>м</v>
          </cell>
          <cell r="AX95">
            <v>45756</v>
          </cell>
          <cell r="AY95" t="str">
            <v>НАДО!!!</v>
          </cell>
        </row>
        <row r="96">
          <cell r="AP96" t="str">
            <v>Алябьева Софья</v>
          </cell>
          <cell r="AQ96">
            <v>0</v>
          </cell>
          <cell r="AT96">
            <v>3</v>
          </cell>
          <cell r="AU96" t="str">
            <v>ж</v>
          </cell>
          <cell r="AX96">
            <v>45407</v>
          </cell>
          <cell r="AY96" t="str">
            <v>НАДО!!!</v>
          </cell>
        </row>
        <row r="97">
          <cell r="AP97" t="str">
            <v>Амузинский Артём</v>
          </cell>
          <cell r="AQ97">
            <v>2005</v>
          </cell>
          <cell r="AT97" t="str">
            <v>б/р</v>
          </cell>
          <cell r="AU97" t="str">
            <v>м</v>
          </cell>
          <cell r="AX97">
            <v>44329</v>
          </cell>
          <cell r="AY97" t="str">
            <v>ОК!</v>
          </cell>
        </row>
        <row r="98">
          <cell r="AP98" t="str">
            <v>Ананьев Никита</v>
          </cell>
          <cell r="AQ98">
            <v>2002</v>
          </cell>
          <cell r="AT98" t="str">
            <v>б/р</v>
          </cell>
          <cell r="AU98" t="str">
            <v>м</v>
          </cell>
          <cell r="AX98">
            <v>0</v>
          </cell>
          <cell r="AY98" t="str">
            <v>ОК!</v>
          </cell>
        </row>
        <row r="99">
          <cell r="AP99" t="str">
            <v>Андерсон Кристиан</v>
          </cell>
          <cell r="AQ99">
            <v>0</v>
          </cell>
          <cell r="AT99">
            <v>3</v>
          </cell>
          <cell r="AU99" t="str">
            <v>м</v>
          </cell>
          <cell r="AX99">
            <v>45778</v>
          </cell>
          <cell r="AY99" t="str">
            <v>НАДО!!!</v>
          </cell>
        </row>
        <row r="100">
          <cell r="AP100" t="str">
            <v>Андерсон Пётр</v>
          </cell>
          <cell r="AQ100">
            <v>0</v>
          </cell>
          <cell r="AT100" t="str">
            <v>б/р</v>
          </cell>
          <cell r="AU100" t="str">
            <v>м</v>
          </cell>
          <cell r="AX100">
            <v>44323</v>
          </cell>
          <cell r="AY100" t="str">
            <v>НАДО!!!</v>
          </cell>
        </row>
        <row r="101">
          <cell r="AP101" t="str">
            <v>Андре Григорий</v>
          </cell>
          <cell r="AQ101">
            <v>0</v>
          </cell>
          <cell r="AT101">
            <v>3</v>
          </cell>
          <cell r="AU101" t="str">
            <v>м</v>
          </cell>
          <cell r="AX101">
            <v>45778</v>
          </cell>
          <cell r="AY101" t="str">
            <v>НАДО!!!</v>
          </cell>
        </row>
        <row r="102">
          <cell r="AP102" t="str">
            <v>Андреев Александр</v>
          </cell>
          <cell r="AQ102">
            <v>1997</v>
          </cell>
          <cell r="AT102" t="str">
            <v>б/р</v>
          </cell>
          <cell r="AU102" t="str">
            <v>м</v>
          </cell>
          <cell r="AX102">
            <v>43429</v>
          </cell>
          <cell r="AY102" t="str">
            <v>ОК!</v>
          </cell>
        </row>
        <row r="103">
          <cell r="AP103" t="str">
            <v>Андреев Александр А.</v>
          </cell>
          <cell r="AQ103">
            <v>0</v>
          </cell>
          <cell r="AT103" t="str">
            <v>б/р</v>
          </cell>
          <cell r="AU103" t="str">
            <v>м</v>
          </cell>
          <cell r="AX103">
            <v>44436</v>
          </cell>
          <cell r="AY103" t="str">
            <v>НАДО!!!</v>
          </cell>
        </row>
        <row r="104">
          <cell r="AP104" t="str">
            <v>Андреев Андрей А.</v>
          </cell>
          <cell r="AQ104">
            <v>0</v>
          </cell>
          <cell r="AT104" t="str">
            <v>б/р</v>
          </cell>
          <cell r="AU104" t="str">
            <v>м</v>
          </cell>
          <cell r="AX104">
            <v>44107</v>
          </cell>
          <cell r="AY104" t="str">
            <v>НАДО!!!</v>
          </cell>
        </row>
        <row r="105">
          <cell r="AP105" t="str">
            <v>Андреев Андрей</v>
          </cell>
          <cell r="AQ105">
            <v>1994</v>
          </cell>
          <cell r="AT105" t="str">
            <v>МС</v>
          </cell>
          <cell r="AU105" t="str">
            <v>м</v>
          </cell>
          <cell r="AX105">
            <v>0</v>
          </cell>
          <cell r="AY105" t="str">
            <v>ОК!</v>
          </cell>
        </row>
        <row r="106">
          <cell r="AP106" t="str">
            <v>Андреев Аркадий</v>
          </cell>
          <cell r="AQ106">
            <v>2003</v>
          </cell>
          <cell r="AT106" t="str">
            <v>б/р</v>
          </cell>
          <cell r="AU106" t="str">
            <v>м</v>
          </cell>
          <cell r="AX106">
            <v>0</v>
          </cell>
          <cell r="AY106" t="str">
            <v>ОК!</v>
          </cell>
        </row>
        <row r="107">
          <cell r="AP107" t="str">
            <v>Андреев Артемий</v>
          </cell>
          <cell r="AQ107">
            <v>2011</v>
          </cell>
          <cell r="AT107" t="str">
            <v>1ю</v>
          </cell>
          <cell r="AU107" t="str">
            <v>м</v>
          </cell>
          <cell r="AX107">
            <v>45422</v>
          </cell>
          <cell r="AY107" t="str">
            <v>ОК!</v>
          </cell>
        </row>
        <row r="108">
          <cell r="AP108" t="str">
            <v>Андреев Вадим</v>
          </cell>
          <cell r="AQ108">
            <v>2016</v>
          </cell>
          <cell r="AT108" t="str">
            <v>б/р</v>
          </cell>
          <cell r="AU108" t="str">
            <v>м</v>
          </cell>
          <cell r="AX108">
            <v>0</v>
          </cell>
          <cell r="AY108" t="str">
            <v>ОК!</v>
          </cell>
        </row>
        <row r="109">
          <cell r="AP109" t="str">
            <v>Андреев Денис А.</v>
          </cell>
          <cell r="AQ109">
            <v>1998</v>
          </cell>
          <cell r="AT109" t="str">
            <v>б/р</v>
          </cell>
          <cell r="AU109" t="str">
            <v>м</v>
          </cell>
          <cell r="AX109">
            <v>44443</v>
          </cell>
          <cell r="AY109" t="str">
            <v>ОК!</v>
          </cell>
        </row>
        <row r="110">
          <cell r="AP110" t="str">
            <v>Андреев Денис</v>
          </cell>
          <cell r="AQ110">
            <v>2002</v>
          </cell>
          <cell r="AT110" t="str">
            <v>б/р</v>
          </cell>
          <cell r="AU110" t="str">
            <v>м</v>
          </cell>
          <cell r="AX110">
            <v>44359</v>
          </cell>
          <cell r="AY110" t="str">
            <v>ОК!</v>
          </cell>
        </row>
        <row r="111">
          <cell r="AP111" t="str">
            <v>Андреев Иван</v>
          </cell>
          <cell r="AQ111">
            <v>1999</v>
          </cell>
          <cell r="AT111" t="str">
            <v>б/р</v>
          </cell>
          <cell r="AU111" t="str">
            <v>м</v>
          </cell>
          <cell r="AX111">
            <v>43551</v>
          </cell>
          <cell r="AY111" t="str">
            <v>ОК!</v>
          </cell>
        </row>
        <row r="112">
          <cell r="AP112" t="str">
            <v>Андреев Михаил</v>
          </cell>
          <cell r="AQ112">
            <v>2001</v>
          </cell>
          <cell r="AT112" t="str">
            <v>б/р</v>
          </cell>
          <cell r="AU112" t="str">
            <v>м</v>
          </cell>
          <cell r="AX112">
            <v>44359</v>
          </cell>
          <cell r="AY112" t="str">
            <v>ОК!</v>
          </cell>
        </row>
        <row r="113">
          <cell r="AP113" t="str">
            <v>Андреева Арина</v>
          </cell>
          <cell r="AQ113">
            <v>2009</v>
          </cell>
          <cell r="AT113" t="str">
            <v>б/р</v>
          </cell>
          <cell r="AU113" t="str">
            <v>ж</v>
          </cell>
          <cell r="AX113">
            <v>45059</v>
          </cell>
          <cell r="AY113" t="str">
            <v>ОК!</v>
          </cell>
        </row>
        <row r="114">
          <cell r="AP114" t="str">
            <v xml:space="preserve">Андреева Дарья </v>
          </cell>
          <cell r="AQ114">
            <v>0</v>
          </cell>
          <cell r="AT114" t="str">
            <v>б/р</v>
          </cell>
          <cell r="AU114" t="str">
            <v>ж</v>
          </cell>
          <cell r="AX114">
            <v>44708</v>
          </cell>
          <cell r="AY114" t="str">
            <v>НАДО!!!</v>
          </cell>
        </row>
        <row r="115">
          <cell r="AP115" t="str">
            <v>Андреева Елена</v>
          </cell>
          <cell r="AQ115">
            <v>2012</v>
          </cell>
          <cell r="AT115" t="str">
            <v>б/р</v>
          </cell>
          <cell r="AU115" t="str">
            <v>ж</v>
          </cell>
          <cell r="AX115">
            <v>0</v>
          </cell>
          <cell r="AY115" t="str">
            <v>ОК!</v>
          </cell>
        </row>
        <row r="116">
          <cell r="AP116" t="str">
            <v>Андреева Елизавета</v>
          </cell>
          <cell r="AQ116">
            <v>2001</v>
          </cell>
          <cell r="AT116" t="str">
            <v>б/р</v>
          </cell>
          <cell r="AU116" t="str">
            <v>ж</v>
          </cell>
          <cell r="AX116">
            <v>43227</v>
          </cell>
          <cell r="AY116" t="str">
            <v>ОК!</v>
          </cell>
        </row>
        <row r="117">
          <cell r="AP117" t="str">
            <v>Андреева Мария</v>
          </cell>
          <cell r="AQ117">
            <v>2005</v>
          </cell>
          <cell r="AT117">
            <v>1</v>
          </cell>
          <cell r="AU117" t="str">
            <v>ж</v>
          </cell>
          <cell r="AX117">
            <v>45407</v>
          </cell>
          <cell r="AY117" t="str">
            <v>ОК!</v>
          </cell>
        </row>
        <row r="118">
          <cell r="AP118" t="str">
            <v>Андреева Таисия</v>
          </cell>
          <cell r="AQ118">
            <v>1989</v>
          </cell>
          <cell r="AT118" t="str">
            <v>МС</v>
          </cell>
          <cell r="AU118" t="str">
            <v>ж</v>
          </cell>
          <cell r="AX118">
            <v>0</v>
          </cell>
          <cell r="AY118" t="str">
            <v>ОК!</v>
          </cell>
        </row>
        <row r="119">
          <cell r="AP119" t="str">
            <v>Андреева Юлия</v>
          </cell>
          <cell r="AQ119">
            <v>2003</v>
          </cell>
          <cell r="AT119" t="str">
            <v>б/р</v>
          </cell>
          <cell r="AU119" t="str">
            <v>ж</v>
          </cell>
          <cell r="AX119">
            <v>44191</v>
          </cell>
          <cell r="AY119" t="str">
            <v>ОК!</v>
          </cell>
        </row>
        <row r="120">
          <cell r="AP120" t="str">
            <v>Андрейченко Леонид</v>
          </cell>
          <cell r="AQ120">
            <v>0</v>
          </cell>
          <cell r="AT120">
            <v>1</v>
          </cell>
          <cell r="AU120" t="str">
            <v>м</v>
          </cell>
          <cell r="AX120">
            <v>45375</v>
          </cell>
          <cell r="AY120" t="str">
            <v>НАДО!!!</v>
          </cell>
        </row>
        <row r="121">
          <cell r="AP121" t="str">
            <v>Андрианов Андрей</v>
          </cell>
          <cell r="AQ121">
            <v>0</v>
          </cell>
          <cell r="AT121">
            <v>3</v>
          </cell>
          <cell r="AU121" t="str">
            <v>м</v>
          </cell>
          <cell r="AX121">
            <v>45407</v>
          </cell>
          <cell r="AY121" t="str">
            <v>НАДО!!!</v>
          </cell>
        </row>
        <row r="122">
          <cell r="AP122" t="str">
            <v>Андрюхин Михаил</v>
          </cell>
          <cell r="AQ122">
            <v>1999</v>
          </cell>
          <cell r="AT122">
            <v>3</v>
          </cell>
          <cell r="AU122" t="str">
            <v>м</v>
          </cell>
          <cell r="AX122">
            <v>45375</v>
          </cell>
          <cell r="AY122" t="str">
            <v>ОК!</v>
          </cell>
        </row>
        <row r="123">
          <cell r="AP123" t="str">
            <v>Андрюшева Кристина</v>
          </cell>
          <cell r="AQ123">
            <v>1992</v>
          </cell>
          <cell r="AT123" t="str">
            <v>б/р</v>
          </cell>
          <cell r="AU123" t="str">
            <v>ж</v>
          </cell>
          <cell r="AX123">
            <v>0</v>
          </cell>
          <cell r="AY123" t="str">
            <v>ОК!</v>
          </cell>
        </row>
        <row r="124">
          <cell r="AP124" t="str">
            <v>Андрюшин Андрей</v>
          </cell>
          <cell r="AQ124">
            <v>1994</v>
          </cell>
          <cell r="AT124" t="str">
            <v>б/р</v>
          </cell>
          <cell r="AU124" t="str">
            <v>м</v>
          </cell>
          <cell r="AX124">
            <v>43863</v>
          </cell>
          <cell r="AY124" t="str">
            <v>ОК!</v>
          </cell>
        </row>
        <row r="125">
          <cell r="AP125" t="str">
            <v xml:space="preserve">Аникеев Максим </v>
          </cell>
          <cell r="AQ125">
            <v>0</v>
          </cell>
          <cell r="AT125" t="str">
            <v>б/р</v>
          </cell>
          <cell r="AU125" t="str">
            <v>м</v>
          </cell>
          <cell r="AX125">
            <v>44708</v>
          </cell>
          <cell r="AY125" t="str">
            <v>НАДО!!!</v>
          </cell>
        </row>
        <row r="126">
          <cell r="AP126" t="str">
            <v>Анисимов Андрей</v>
          </cell>
          <cell r="AQ126">
            <v>2005</v>
          </cell>
          <cell r="AT126" t="str">
            <v>б/р</v>
          </cell>
          <cell r="AU126" t="str">
            <v>м</v>
          </cell>
          <cell r="AX126">
            <v>0</v>
          </cell>
          <cell r="AY126" t="str">
            <v>ОК!</v>
          </cell>
        </row>
        <row r="127">
          <cell r="AP127" t="str">
            <v>Анисимова Виктория</v>
          </cell>
          <cell r="AQ127">
            <v>2010</v>
          </cell>
          <cell r="AT127" t="str">
            <v>б/р</v>
          </cell>
          <cell r="AU127" t="str">
            <v>ж</v>
          </cell>
          <cell r="AX127">
            <v>0</v>
          </cell>
          <cell r="AY127" t="str">
            <v>ОК!</v>
          </cell>
        </row>
        <row r="128">
          <cell r="AP128" t="str">
            <v>Анохин Денис</v>
          </cell>
          <cell r="AQ128">
            <v>1996</v>
          </cell>
          <cell r="AT128" t="str">
            <v>б/р</v>
          </cell>
          <cell r="AU128" t="str">
            <v>м</v>
          </cell>
          <cell r="AX128">
            <v>43163</v>
          </cell>
          <cell r="AY128" t="str">
            <v>ОК!</v>
          </cell>
        </row>
        <row r="129">
          <cell r="AP129" t="str">
            <v>Анохин Константин</v>
          </cell>
          <cell r="AQ129">
            <v>2001</v>
          </cell>
          <cell r="AT129" t="str">
            <v>б/р</v>
          </cell>
          <cell r="AU129" t="str">
            <v>м</v>
          </cell>
          <cell r="AX129">
            <v>0</v>
          </cell>
          <cell r="AY129" t="str">
            <v>ОК!</v>
          </cell>
        </row>
        <row r="130">
          <cell r="AP130" t="str">
            <v>Анохина Виктория</v>
          </cell>
          <cell r="AQ130">
            <v>2009</v>
          </cell>
          <cell r="AT130" t="str">
            <v>б/р</v>
          </cell>
          <cell r="AU130" t="str">
            <v>ж</v>
          </cell>
          <cell r="AX130">
            <v>45175</v>
          </cell>
          <cell r="AY130" t="str">
            <v>ОК!</v>
          </cell>
        </row>
        <row r="131">
          <cell r="AP131" t="str">
            <v>Антипина Екатерина</v>
          </cell>
          <cell r="AQ131">
            <v>2012</v>
          </cell>
          <cell r="AT131" t="str">
            <v>1ю</v>
          </cell>
          <cell r="AU131" t="str">
            <v>ж</v>
          </cell>
          <cell r="AX131">
            <v>45582</v>
          </cell>
          <cell r="AY131" t="str">
            <v>ОК!</v>
          </cell>
        </row>
        <row r="132">
          <cell r="AP132" t="str">
            <v>Антоненко Ирина</v>
          </cell>
          <cell r="AQ132">
            <v>2009</v>
          </cell>
          <cell r="AT132">
            <v>3</v>
          </cell>
          <cell r="AU132" t="str">
            <v>ж</v>
          </cell>
          <cell r="AX132">
            <v>45863</v>
          </cell>
          <cell r="AY132" t="str">
            <v>ОК!</v>
          </cell>
        </row>
        <row r="133">
          <cell r="AP133" t="str">
            <v>Антонов Александр</v>
          </cell>
          <cell r="AQ133">
            <v>0</v>
          </cell>
          <cell r="AT133" t="str">
            <v>б/р</v>
          </cell>
          <cell r="AU133" t="str">
            <v>м</v>
          </cell>
          <cell r="AX133">
            <v>42246</v>
          </cell>
          <cell r="AY133" t="str">
            <v>НАДО!!!</v>
          </cell>
        </row>
        <row r="134">
          <cell r="AP134" t="str">
            <v>Антонов Арсений</v>
          </cell>
          <cell r="AQ134">
            <v>2011</v>
          </cell>
          <cell r="AT134" t="str">
            <v>1ю</v>
          </cell>
          <cell r="AU134" t="str">
            <v>м</v>
          </cell>
          <cell r="AX134">
            <v>45947</v>
          </cell>
          <cell r="AY134" t="str">
            <v>ОК!</v>
          </cell>
        </row>
        <row r="135">
          <cell r="AP135" t="str">
            <v>Антонов Артём</v>
          </cell>
          <cell r="AQ135">
            <v>2008</v>
          </cell>
          <cell r="AT135" t="str">
            <v>б/р</v>
          </cell>
          <cell r="AU135" t="str">
            <v>м</v>
          </cell>
          <cell r="AX135">
            <v>0</v>
          </cell>
          <cell r="AY135" t="str">
            <v>ОК!</v>
          </cell>
        </row>
        <row r="136">
          <cell r="AP136" t="str">
            <v>Антонов Сергей</v>
          </cell>
          <cell r="AQ136">
            <v>1984</v>
          </cell>
          <cell r="AT136" t="str">
            <v>КМС</v>
          </cell>
          <cell r="AU136" t="str">
            <v>м</v>
          </cell>
          <cell r="AX136">
            <v>45740</v>
          </cell>
          <cell r="AY136" t="str">
            <v>ОК!</v>
          </cell>
        </row>
        <row r="137">
          <cell r="AP137" t="str">
            <v>Антонова Арина</v>
          </cell>
          <cell r="AQ137">
            <v>2002</v>
          </cell>
          <cell r="AT137" t="str">
            <v>б/р</v>
          </cell>
          <cell r="AU137" t="str">
            <v>ж</v>
          </cell>
          <cell r="AX137">
            <v>0</v>
          </cell>
          <cell r="AY137" t="str">
            <v>ОК!</v>
          </cell>
        </row>
        <row r="138">
          <cell r="AP138" t="str">
            <v>Антонова Валерия</v>
          </cell>
          <cell r="AQ138">
            <v>1999</v>
          </cell>
          <cell r="AT138" t="str">
            <v>б/р</v>
          </cell>
          <cell r="AU138" t="str">
            <v>ж</v>
          </cell>
          <cell r="AX138">
            <v>42774</v>
          </cell>
          <cell r="AY138" t="str">
            <v>ОК!</v>
          </cell>
        </row>
        <row r="139">
          <cell r="AP139" t="str">
            <v>Антонова Екатерина</v>
          </cell>
          <cell r="AQ139">
            <v>2011</v>
          </cell>
          <cell r="AT139" t="str">
            <v>б/р</v>
          </cell>
          <cell r="AU139" t="str">
            <v>ж</v>
          </cell>
          <cell r="AX139">
            <v>0</v>
          </cell>
          <cell r="AY139" t="str">
            <v>ОК!</v>
          </cell>
        </row>
        <row r="140">
          <cell r="AP140" t="str">
            <v>Антонычев Григорий</v>
          </cell>
          <cell r="AQ140">
            <v>2004</v>
          </cell>
          <cell r="AT140" t="str">
            <v>б/р</v>
          </cell>
          <cell r="AU140" t="str">
            <v>м</v>
          </cell>
          <cell r="AX140">
            <v>43593</v>
          </cell>
          <cell r="AY140" t="str">
            <v>ОК!</v>
          </cell>
        </row>
        <row r="141">
          <cell r="AP141" t="str">
            <v xml:space="preserve">Антощенков Василий </v>
          </cell>
          <cell r="AQ141">
            <v>0</v>
          </cell>
          <cell r="AT141" t="str">
            <v>б/р</v>
          </cell>
          <cell r="AU141" t="str">
            <v>м</v>
          </cell>
          <cell r="AX141">
            <v>44708</v>
          </cell>
          <cell r="AY141" t="str">
            <v>НАДО!!!</v>
          </cell>
        </row>
        <row r="142">
          <cell r="AP142" t="str">
            <v>Ануков Иван</v>
          </cell>
          <cell r="AQ142">
            <v>2011</v>
          </cell>
          <cell r="AT142" t="str">
            <v>1ю</v>
          </cell>
          <cell r="AU142" t="str">
            <v>м</v>
          </cell>
          <cell r="AX142">
            <v>45591</v>
          </cell>
          <cell r="AY142" t="str">
            <v>ОК!</v>
          </cell>
        </row>
        <row r="143">
          <cell r="AP143" t="str">
            <v>Ануков Пётр</v>
          </cell>
          <cell r="AQ143">
            <v>2013</v>
          </cell>
          <cell r="AT143" t="str">
            <v>1ю</v>
          </cell>
          <cell r="AU143" t="str">
            <v>м</v>
          </cell>
          <cell r="AX143">
            <v>45786</v>
          </cell>
          <cell r="AY143" t="str">
            <v>ОК!</v>
          </cell>
        </row>
        <row r="144">
          <cell r="AP144" t="str">
            <v>Ануфриев Дмитрий</v>
          </cell>
          <cell r="AQ144">
            <v>2001</v>
          </cell>
          <cell r="AT144" t="str">
            <v>б/р</v>
          </cell>
          <cell r="AU144" t="str">
            <v>м</v>
          </cell>
          <cell r="AX144">
            <v>42869</v>
          </cell>
          <cell r="AY144" t="str">
            <v>ОК!</v>
          </cell>
        </row>
        <row r="145">
          <cell r="AP145" t="str">
            <v xml:space="preserve">Анухина Александра </v>
          </cell>
          <cell r="AQ145">
            <v>0</v>
          </cell>
          <cell r="AT145" t="str">
            <v>б/р</v>
          </cell>
          <cell r="AU145" t="str">
            <v>ж</v>
          </cell>
          <cell r="AX145">
            <v>44708</v>
          </cell>
          <cell r="AY145" t="str">
            <v>НАДО!!!</v>
          </cell>
        </row>
        <row r="146">
          <cell r="AP146" t="str">
            <v>Анцыгин Алексей</v>
          </cell>
          <cell r="AQ146">
            <v>1976</v>
          </cell>
          <cell r="AT146" t="str">
            <v>б/р</v>
          </cell>
          <cell r="AU146" t="str">
            <v>м</v>
          </cell>
          <cell r="AX146">
            <v>43245</v>
          </cell>
          <cell r="AY146" t="str">
            <v>НАДО!!!</v>
          </cell>
        </row>
        <row r="147">
          <cell r="AP147" t="str">
            <v>Апаницына Алиса</v>
          </cell>
          <cell r="AQ147">
            <v>1994</v>
          </cell>
          <cell r="AT147" t="str">
            <v>б/р</v>
          </cell>
          <cell r="AU147" t="str">
            <v>ж</v>
          </cell>
          <cell r="AX147">
            <v>43013</v>
          </cell>
          <cell r="AY147" t="str">
            <v>ОК!</v>
          </cell>
        </row>
        <row r="148">
          <cell r="AP148" t="str">
            <v>Апонасенко Вера</v>
          </cell>
          <cell r="AQ148">
            <v>2011</v>
          </cell>
          <cell r="AT148" t="str">
            <v>б/р</v>
          </cell>
          <cell r="AU148" t="str">
            <v>ж</v>
          </cell>
          <cell r="AX148">
            <v>0</v>
          </cell>
          <cell r="AY148" t="str">
            <v>ОК!</v>
          </cell>
        </row>
        <row r="149">
          <cell r="AP149" t="str">
            <v>Аппазов Энвер</v>
          </cell>
          <cell r="AQ149">
            <v>0</v>
          </cell>
          <cell r="AT149" t="str">
            <v>б/р</v>
          </cell>
          <cell r="AU149" t="str">
            <v>м</v>
          </cell>
          <cell r="AX149">
            <v>44269</v>
          </cell>
          <cell r="AY149" t="str">
            <v>НАДО!!!</v>
          </cell>
        </row>
        <row r="150">
          <cell r="AP150" t="str">
            <v>Арама Лариса</v>
          </cell>
          <cell r="AQ150">
            <v>1976</v>
          </cell>
          <cell r="AT150">
            <v>2</v>
          </cell>
          <cell r="AU150" t="str">
            <v>ж</v>
          </cell>
          <cell r="AX150">
            <v>45520</v>
          </cell>
          <cell r="AY150" t="str">
            <v>ОК!</v>
          </cell>
        </row>
        <row r="151">
          <cell r="AP151" t="str">
            <v>Араптанова Роксана</v>
          </cell>
          <cell r="AQ151">
            <v>2010</v>
          </cell>
          <cell r="AT151" t="str">
            <v>1ю</v>
          </cell>
          <cell r="AU151" t="str">
            <v>ж</v>
          </cell>
          <cell r="AX151">
            <v>45582</v>
          </cell>
          <cell r="AY151" t="str">
            <v>ОК!</v>
          </cell>
        </row>
        <row r="152">
          <cell r="AP152" t="str">
            <v>Арекаев Герасим</v>
          </cell>
          <cell r="AQ152">
            <v>2013</v>
          </cell>
          <cell r="AT152" t="str">
            <v>б/р</v>
          </cell>
          <cell r="AU152" t="str">
            <v>м</v>
          </cell>
          <cell r="AX152">
            <v>0</v>
          </cell>
          <cell r="AY152" t="str">
            <v>ОК!</v>
          </cell>
        </row>
        <row r="153">
          <cell r="AP153" t="str">
            <v>Арефьев Андрей</v>
          </cell>
          <cell r="AQ153">
            <v>2010</v>
          </cell>
          <cell r="AT153" t="str">
            <v>1ю</v>
          </cell>
          <cell r="AU153" t="str">
            <v>м</v>
          </cell>
          <cell r="AX153">
            <v>45786</v>
          </cell>
          <cell r="AY153" t="str">
            <v>ОК!</v>
          </cell>
        </row>
        <row r="154">
          <cell r="AP154" t="str">
            <v>Арефьев Даниил</v>
          </cell>
          <cell r="AQ154">
            <v>1989</v>
          </cell>
          <cell r="AT154" t="str">
            <v>б/р</v>
          </cell>
          <cell r="AU154" t="str">
            <v>м</v>
          </cell>
          <cell r="AX154">
            <v>44688</v>
          </cell>
          <cell r="AY154" t="str">
            <v>ОК!</v>
          </cell>
        </row>
        <row r="155">
          <cell r="AP155" t="str">
            <v>Арещенко Татьяна</v>
          </cell>
          <cell r="AQ155">
            <v>1999</v>
          </cell>
          <cell r="AT155" t="str">
            <v>б/р</v>
          </cell>
          <cell r="AU155" t="str">
            <v>ж</v>
          </cell>
          <cell r="AX155">
            <v>0</v>
          </cell>
          <cell r="AY155" t="str">
            <v>ОК!</v>
          </cell>
        </row>
        <row r="156">
          <cell r="AP156" t="str">
            <v>Арифуллин Тимур</v>
          </cell>
          <cell r="AQ156">
            <v>2004</v>
          </cell>
          <cell r="AT156">
            <v>3</v>
          </cell>
          <cell r="AU156" t="str">
            <v>м</v>
          </cell>
          <cell r="AX156">
            <v>45907</v>
          </cell>
          <cell r="AY156" t="str">
            <v>ОК!</v>
          </cell>
        </row>
        <row r="157">
          <cell r="AP157" t="str">
            <v>Арнаутова Елизавета</v>
          </cell>
          <cell r="AQ157">
            <v>2003</v>
          </cell>
          <cell r="AT157">
            <v>2</v>
          </cell>
          <cell r="AU157" t="str">
            <v>ж</v>
          </cell>
          <cell r="AX157">
            <v>46005</v>
          </cell>
          <cell r="AY157" t="str">
            <v>ОК!</v>
          </cell>
        </row>
        <row r="158">
          <cell r="AP158" t="str">
            <v>Арсеньев Илья</v>
          </cell>
          <cell r="AQ158">
            <v>0</v>
          </cell>
          <cell r="AT158" t="str">
            <v>б/р</v>
          </cell>
          <cell r="AU158" t="str">
            <v>м</v>
          </cell>
          <cell r="AX158">
            <v>44269</v>
          </cell>
          <cell r="AY158" t="str">
            <v>НАДО!!!</v>
          </cell>
        </row>
        <row r="159">
          <cell r="AP159" t="str">
            <v>Артамошин Михаил</v>
          </cell>
          <cell r="AQ159">
            <v>2005</v>
          </cell>
          <cell r="AT159" t="str">
            <v>б/р</v>
          </cell>
          <cell r="AU159" t="str">
            <v>м</v>
          </cell>
          <cell r="AX159">
            <v>0</v>
          </cell>
          <cell r="AY159" t="str">
            <v>ОК!</v>
          </cell>
        </row>
        <row r="160">
          <cell r="AP160" t="str">
            <v>Артемьев Дмитрий</v>
          </cell>
          <cell r="AQ160">
            <v>2008</v>
          </cell>
          <cell r="AT160">
            <v>1</v>
          </cell>
          <cell r="AU160" t="str">
            <v>м</v>
          </cell>
          <cell r="AX160">
            <v>45853</v>
          </cell>
          <cell r="AY160" t="str">
            <v>ОК!</v>
          </cell>
        </row>
        <row r="161">
          <cell r="AP161" t="str">
            <v>Артемьев Максим</v>
          </cell>
          <cell r="AQ161">
            <v>2009</v>
          </cell>
          <cell r="AT161" t="str">
            <v>2ю</v>
          </cell>
          <cell r="AU161" t="str">
            <v>м</v>
          </cell>
          <cell r="AX161">
            <v>45422</v>
          </cell>
          <cell r="AY161" t="str">
            <v>ОК!</v>
          </cell>
        </row>
        <row r="162">
          <cell r="AP162" t="str">
            <v>Артемьева Анна</v>
          </cell>
          <cell r="AQ162">
            <v>2011</v>
          </cell>
          <cell r="AT162" t="str">
            <v>б/р</v>
          </cell>
          <cell r="AU162" t="str">
            <v>ж</v>
          </cell>
          <cell r="AX162">
            <v>0</v>
          </cell>
          <cell r="AY162" t="str">
            <v>ОК!</v>
          </cell>
        </row>
        <row r="163">
          <cell r="AP163" t="str">
            <v>Артемьева Дарья</v>
          </cell>
          <cell r="AQ163">
            <v>2009</v>
          </cell>
          <cell r="AT163">
            <v>3</v>
          </cell>
          <cell r="AU163" t="str">
            <v>ж</v>
          </cell>
          <cell r="AX163">
            <v>45786</v>
          </cell>
          <cell r="AY163" t="str">
            <v>ОК!</v>
          </cell>
        </row>
        <row r="164">
          <cell r="AP164" t="str">
            <v>Архипов Александр</v>
          </cell>
          <cell r="AQ164">
            <v>1992</v>
          </cell>
          <cell r="AT164" t="str">
            <v>б/р</v>
          </cell>
          <cell r="AU164" t="str">
            <v>м</v>
          </cell>
          <cell r="AX164">
            <v>43675</v>
          </cell>
          <cell r="AY164" t="str">
            <v>ОК!</v>
          </cell>
        </row>
        <row r="165">
          <cell r="AP165" t="str">
            <v>Архипов Дмитрий</v>
          </cell>
          <cell r="AQ165">
            <v>1978</v>
          </cell>
          <cell r="AT165" t="str">
            <v>б/р</v>
          </cell>
          <cell r="AU165" t="str">
            <v>м</v>
          </cell>
          <cell r="AX165">
            <v>43352</v>
          </cell>
          <cell r="AY165" t="str">
            <v>НАДО!!!</v>
          </cell>
        </row>
        <row r="166">
          <cell r="AP166" t="str">
            <v>Архипов Пётр</v>
          </cell>
          <cell r="AQ166">
            <v>2011</v>
          </cell>
          <cell r="AT166" t="str">
            <v>2ю</v>
          </cell>
          <cell r="AU166" t="str">
            <v>м</v>
          </cell>
          <cell r="AX166">
            <v>45730</v>
          </cell>
          <cell r="AY166" t="str">
            <v>ОК!</v>
          </cell>
        </row>
        <row r="167">
          <cell r="AP167" t="str">
            <v>Архипов Юрий</v>
          </cell>
          <cell r="AQ167">
            <v>1985</v>
          </cell>
          <cell r="AT167" t="str">
            <v>б/р</v>
          </cell>
          <cell r="AU167" t="str">
            <v>м</v>
          </cell>
          <cell r="AX167">
            <v>44032</v>
          </cell>
          <cell r="AY167" t="str">
            <v>ОК!</v>
          </cell>
        </row>
        <row r="168">
          <cell r="AP168" t="str">
            <v>Архипова Алена</v>
          </cell>
          <cell r="AQ168">
            <v>1995</v>
          </cell>
          <cell r="AT168">
            <v>2</v>
          </cell>
          <cell r="AU168" t="str">
            <v>ж</v>
          </cell>
          <cell r="AX168">
            <v>45375</v>
          </cell>
          <cell r="AY168" t="str">
            <v>ОК!</v>
          </cell>
        </row>
        <row r="169">
          <cell r="AP169" t="str">
            <v xml:space="preserve">Архипова Алина </v>
          </cell>
          <cell r="AQ169">
            <v>0</v>
          </cell>
          <cell r="AT169" t="str">
            <v>б/р</v>
          </cell>
          <cell r="AU169" t="str">
            <v>ж</v>
          </cell>
          <cell r="AX169">
            <v>44708</v>
          </cell>
          <cell r="AY169" t="str">
            <v>НАДО!!!</v>
          </cell>
        </row>
        <row r="170">
          <cell r="AP170" t="str">
            <v>Архипова Вероника</v>
          </cell>
          <cell r="AQ170">
            <v>2000</v>
          </cell>
          <cell r="AT170" t="str">
            <v>б/р</v>
          </cell>
          <cell r="AU170" t="str">
            <v>ж</v>
          </cell>
          <cell r="AX170">
            <v>43383</v>
          </cell>
          <cell r="AY170" t="str">
            <v>ОК!</v>
          </cell>
        </row>
        <row r="171">
          <cell r="AP171" t="str">
            <v>Архиров Юрий</v>
          </cell>
          <cell r="AQ171">
            <v>1985</v>
          </cell>
          <cell r="AT171" t="str">
            <v>б/р</v>
          </cell>
          <cell r="AU171" t="str">
            <v>м</v>
          </cell>
          <cell r="AX171">
            <v>43352</v>
          </cell>
          <cell r="AY171" t="str">
            <v>НАДО!!!</v>
          </cell>
        </row>
        <row r="172">
          <cell r="AP172" t="str">
            <v>Асафов Иван</v>
          </cell>
          <cell r="AQ172">
            <v>0</v>
          </cell>
          <cell r="AT172">
            <v>3</v>
          </cell>
          <cell r="AU172" t="str">
            <v>м</v>
          </cell>
          <cell r="AX172">
            <v>45407</v>
          </cell>
          <cell r="AY172" t="str">
            <v>НАДО!!!</v>
          </cell>
        </row>
        <row r="173">
          <cell r="AP173" t="str">
            <v>Асеева Татьяна</v>
          </cell>
          <cell r="AQ173">
            <v>0</v>
          </cell>
          <cell r="AT173">
            <v>3</v>
          </cell>
          <cell r="AU173" t="str">
            <v>ж</v>
          </cell>
          <cell r="AX173">
            <v>45778</v>
          </cell>
          <cell r="AY173" t="str">
            <v>НАДО!!!</v>
          </cell>
        </row>
        <row r="174">
          <cell r="AP174" t="str">
            <v>Асламов Евгений</v>
          </cell>
          <cell r="AQ174">
            <v>0</v>
          </cell>
          <cell r="AT174" t="str">
            <v>б/р</v>
          </cell>
          <cell r="AU174" t="str">
            <v>м</v>
          </cell>
          <cell r="AX174">
            <v>43954</v>
          </cell>
          <cell r="AY174" t="str">
            <v>НАДО!!!</v>
          </cell>
        </row>
        <row r="175">
          <cell r="AP175" t="str">
            <v>Асламова Анна</v>
          </cell>
          <cell r="AQ175">
            <v>0</v>
          </cell>
          <cell r="AT175">
            <v>3</v>
          </cell>
          <cell r="AU175" t="str">
            <v>ж</v>
          </cell>
          <cell r="AX175">
            <v>45778</v>
          </cell>
          <cell r="AY175" t="str">
            <v>НАДО!!!</v>
          </cell>
        </row>
        <row r="176">
          <cell r="AP176" t="str">
            <v>Астанина Дарья</v>
          </cell>
          <cell r="AQ176">
            <v>2004</v>
          </cell>
          <cell r="AT176" t="str">
            <v>б/р</v>
          </cell>
          <cell r="AU176" t="str">
            <v>ж</v>
          </cell>
          <cell r="AX176">
            <v>43933</v>
          </cell>
          <cell r="AY176" t="str">
            <v>НАДО!!!</v>
          </cell>
        </row>
        <row r="177">
          <cell r="AP177" t="str">
            <v>Астапков Илья</v>
          </cell>
          <cell r="AQ177">
            <v>2006</v>
          </cell>
          <cell r="AT177">
            <v>3</v>
          </cell>
          <cell r="AU177" t="str">
            <v>м</v>
          </cell>
          <cell r="AX177">
            <v>45778</v>
          </cell>
          <cell r="AY177" t="str">
            <v>ОК!</v>
          </cell>
        </row>
        <row r="178">
          <cell r="AP178" t="str">
            <v>Астапова Любовь</v>
          </cell>
          <cell r="AQ178">
            <v>0</v>
          </cell>
          <cell r="AT178">
            <v>3</v>
          </cell>
          <cell r="AU178" t="str">
            <v>ж</v>
          </cell>
          <cell r="AX178">
            <v>45407</v>
          </cell>
          <cell r="AY178" t="str">
            <v>НАДО!!!</v>
          </cell>
        </row>
        <row r="179">
          <cell r="AP179" t="str">
            <v>Астафьев Владислав</v>
          </cell>
          <cell r="AQ179">
            <v>2008</v>
          </cell>
          <cell r="AT179">
            <v>1</v>
          </cell>
          <cell r="AU179" t="str">
            <v>м</v>
          </cell>
          <cell r="AX179">
            <v>45682</v>
          </cell>
          <cell r="AY179" t="str">
            <v>ОК!</v>
          </cell>
        </row>
        <row r="180">
          <cell r="AP180" t="str">
            <v>Астафьев Всеволод</v>
          </cell>
          <cell r="AQ180">
            <v>2008</v>
          </cell>
          <cell r="AT180">
            <v>1</v>
          </cell>
          <cell r="AU180" t="str">
            <v>м</v>
          </cell>
          <cell r="AX180">
            <v>45623</v>
          </cell>
          <cell r="AY180" t="str">
            <v>ОК!</v>
          </cell>
        </row>
        <row r="181">
          <cell r="AP181" t="str">
            <v>Астахова Олеся</v>
          </cell>
          <cell r="AQ181">
            <v>0</v>
          </cell>
          <cell r="AT181" t="str">
            <v>б/р</v>
          </cell>
          <cell r="AU181" t="str">
            <v>ж</v>
          </cell>
          <cell r="AX181">
            <v>43622</v>
          </cell>
        </row>
        <row r="182">
          <cell r="AP182" t="str">
            <v>Астраускас Вячеслав</v>
          </cell>
          <cell r="AQ182">
            <v>2008</v>
          </cell>
          <cell r="AT182" t="str">
            <v>б/р</v>
          </cell>
          <cell r="AU182" t="str">
            <v>м</v>
          </cell>
          <cell r="AX182">
            <v>0</v>
          </cell>
          <cell r="AY182" t="str">
            <v>ОК!</v>
          </cell>
        </row>
        <row r="183">
          <cell r="AP183" t="str">
            <v>Асыка Руслан</v>
          </cell>
          <cell r="AQ183">
            <v>2003</v>
          </cell>
          <cell r="AT183" t="str">
            <v>б/р</v>
          </cell>
          <cell r="AU183" t="str">
            <v>м</v>
          </cell>
          <cell r="AX183">
            <v>0</v>
          </cell>
          <cell r="AY183" t="str">
            <v>НАДО!!!</v>
          </cell>
        </row>
        <row r="184">
          <cell r="AP184" t="str">
            <v>Аушакимов Илья</v>
          </cell>
          <cell r="AQ184">
            <v>2007</v>
          </cell>
          <cell r="AT184" t="str">
            <v>б/р</v>
          </cell>
          <cell r="AU184" t="str">
            <v>м</v>
          </cell>
          <cell r="AX184">
            <v>0</v>
          </cell>
          <cell r="AY184" t="str">
            <v>ОК!</v>
          </cell>
        </row>
        <row r="185">
          <cell r="AP185" t="str">
            <v>Афанасьев Александр</v>
          </cell>
          <cell r="AQ185">
            <v>2013</v>
          </cell>
          <cell r="AT185" t="str">
            <v>б/р</v>
          </cell>
          <cell r="AU185" t="str">
            <v>м</v>
          </cell>
          <cell r="AX185">
            <v>0</v>
          </cell>
          <cell r="AY185" t="str">
            <v>ОК!</v>
          </cell>
        </row>
        <row r="186">
          <cell r="AP186" t="str">
            <v>Афанасьев Вадим</v>
          </cell>
          <cell r="AQ186">
            <v>0</v>
          </cell>
          <cell r="AT186">
            <v>3</v>
          </cell>
          <cell r="AU186" t="str">
            <v>м</v>
          </cell>
          <cell r="AX186">
            <v>45407</v>
          </cell>
          <cell r="AY186" t="str">
            <v>НАДО!!!</v>
          </cell>
        </row>
        <row r="187">
          <cell r="AP187" t="str">
            <v>Афанасьев Владислав</v>
          </cell>
          <cell r="AQ187">
            <v>2012</v>
          </cell>
          <cell r="AT187" t="str">
            <v>1ю</v>
          </cell>
          <cell r="AU187" t="str">
            <v>м</v>
          </cell>
          <cell r="AX187">
            <v>45358</v>
          </cell>
          <cell r="AY187" t="str">
            <v>ОК!</v>
          </cell>
        </row>
        <row r="188">
          <cell r="AP188" t="str">
            <v>Афанасьев Станислав</v>
          </cell>
          <cell r="AQ188">
            <v>0</v>
          </cell>
          <cell r="AT188">
            <v>3</v>
          </cell>
          <cell r="AU188" t="str">
            <v>м</v>
          </cell>
          <cell r="AX188">
            <v>45805</v>
          </cell>
          <cell r="AY188" t="str">
            <v>НАДО!!!</v>
          </cell>
        </row>
        <row r="189">
          <cell r="AP189" t="str">
            <v>Афанасьева Алиса</v>
          </cell>
          <cell r="AQ189">
            <v>2008</v>
          </cell>
          <cell r="AT189">
            <v>1</v>
          </cell>
          <cell r="AU189" t="str">
            <v>ж</v>
          </cell>
          <cell r="AX189">
            <v>45623</v>
          </cell>
          <cell r="AY189" t="str">
            <v>ОК!</v>
          </cell>
        </row>
        <row r="190">
          <cell r="AP190" t="str">
            <v>Афанасьева Софья</v>
          </cell>
          <cell r="AQ190">
            <v>2012</v>
          </cell>
          <cell r="AT190" t="str">
            <v>1ю</v>
          </cell>
          <cell r="AU190" t="str">
            <v>ж</v>
          </cell>
          <cell r="AX190">
            <v>45786</v>
          </cell>
          <cell r="AY190" t="str">
            <v>ОК!</v>
          </cell>
        </row>
        <row r="191">
          <cell r="AP191" t="str">
            <v>Афанасьева Татьяна</v>
          </cell>
          <cell r="AQ191">
            <v>2003</v>
          </cell>
          <cell r="AT191" t="str">
            <v>б/р</v>
          </cell>
          <cell r="AU191" t="str">
            <v>ж</v>
          </cell>
          <cell r="AX191">
            <v>42869</v>
          </cell>
          <cell r="AY191" t="str">
            <v>ОК!</v>
          </cell>
        </row>
        <row r="192">
          <cell r="AP192" t="str">
            <v>Афонин Алексей</v>
          </cell>
          <cell r="AQ192">
            <v>2006</v>
          </cell>
          <cell r="AT192" t="str">
            <v>б/р</v>
          </cell>
          <cell r="AU192" t="str">
            <v>м</v>
          </cell>
          <cell r="AX192">
            <v>0</v>
          </cell>
          <cell r="AY192" t="str">
            <v>ОК!</v>
          </cell>
        </row>
        <row r="193">
          <cell r="AP193" t="str">
            <v>Афонькин Тимофей</v>
          </cell>
          <cell r="AQ193">
            <v>2011</v>
          </cell>
          <cell r="AT193" t="str">
            <v>1ю</v>
          </cell>
          <cell r="AU193" t="str">
            <v>м</v>
          </cell>
          <cell r="AX193">
            <v>45582</v>
          </cell>
          <cell r="AY193" t="str">
            <v>ОК!</v>
          </cell>
        </row>
        <row r="194">
          <cell r="AP194" t="str">
            <v>Ахломов Даниил</v>
          </cell>
          <cell r="AQ194">
            <v>0</v>
          </cell>
          <cell r="AT194" t="str">
            <v>б/р</v>
          </cell>
          <cell r="AU194" t="str">
            <v>м</v>
          </cell>
          <cell r="AX194">
            <v>42399</v>
          </cell>
          <cell r="AY194" t="str">
            <v>НАДО!!!</v>
          </cell>
        </row>
        <row r="195">
          <cell r="AP195" t="str">
            <v>Ахмадуллина Аделия</v>
          </cell>
          <cell r="AQ195">
            <v>1996</v>
          </cell>
          <cell r="AT195" t="str">
            <v>б/р</v>
          </cell>
          <cell r="AU195" t="str">
            <v>ж</v>
          </cell>
          <cell r="AX195">
            <v>43328</v>
          </cell>
          <cell r="AY195" t="str">
            <v>ОК!</v>
          </cell>
        </row>
        <row r="196">
          <cell r="AP196" t="str">
            <v>Ахматов Расул</v>
          </cell>
          <cell r="AQ196">
            <v>1998</v>
          </cell>
          <cell r="AT196" t="str">
            <v>б/р</v>
          </cell>
          <cell r="AU196" t="str">
            <v>м</v>
          </cell>
          <cell r="AX196">
            <v>44555</v>
          </cell>
          <cell r="AY196" t="str">
            <v>ОК!</v>
          </cell>
        </row>
        <row r="197">
          <cell r="AP197" t="str">
            <v>Ахмедов Дибир-Муса</v>
          </cell>
          <cell r="AQ197">
            <v>2006</v>
          </cell>
          <cell r="AT197" t="str">
            <v>1ю</v>
          </cell>
          <cell r="AU197" t="str">
            <v>м</v>
          </cell>
          <cell r="AX197">
            <v>45932</v>
          </cell>
          <cell r="AY197" t="str">
            <v>ОК!</v>
          </cell>
        </row>
        <row r="198">
          <cell r="AP198" t="str">
            <v>Ахметов Марсель</v>
          </cell>
          <cell r="AQ198">
            <v>2001</v>
          </cell>
          <cell r="AT198" t="str">
            <v>б/р</v>
          </cell>
          <cell r="AU198" t="str">
            <v>м</v>
          </cell>
          <cell r="AX198">
            <v>45014</v>
          </cell>
          <cell r="AY198" t="str">
            <v>ОК!</v>
          </cell>
        </row>
        <row r="199">
          <cell r="AP199" t="str">
            <v>Ахметова Алина</v>
          </cell>
          <cell r="AQ199">
            <v>2002</v>
          </cell>
          <cell r="AT199">
            <v>3</v>
          </cell>
          <cell r="AU199" t="str">
            <v>ж</v>
          </cell>
          <cell r="AX199">
            <v>45478</v>
          </cell>
          <cell r="AY199" t="str">
            <v>ОК!</v>
          </cell>
        </row>
        <row r="200">
          <cell r="AP200" t="str">
            <v>Ахтырцева Христина</v>
          </cell>
          <cell r="AQ200">
            <v>0</v>
          </cell>
          <cell r="AT200">
            <v>3</v>
          </cell>
          <cell r="AU200" t="str">
            <v>ж</v>
          </cell>
          <cell r="AX200">
            <v>45431</v>
          </cell>
          <cell r="AY200" t="str">
            <v>НАДО!!!</v>
          </cell>
        </row>
        <row r="201">
          <cell r="AP201" t="str">
            <v>Аширов Мурад</v>
          </cell>
          <cell r="AQ201">
            <v>1997</v>
          </cell>
          <cell r="AT201" t="str">
            <v>б/р</v>
          </cell>
          <cell r="AU201" t="str">
            <v>м</v>
          </cell>
          <cell r="AX201">
            <v>44269</v>
          </cell>
          <cell r="AY201" t="str">
            <v>ОК!</v>
          </cell>
        </row>
        <row r="202">
          <cell r="AP202" t="str">
            <v>Ашык Тимур</v>
          </cell>
          <cell r="AQ202">
            <v>2009</v>
          </cell>
          <cell r="AT202" t="str">
            <v>б/р</v>
          </cell>
          <cell r="AU202" t="str">
            <v>м</v>
          </cell>
          <cell r="AX202">
            <v>0</v>
          </cell>
          <cell r="AY202" t="str">
            <v>ОК!</v>
          </cell>
        </row>
        <row r="203">
          <cell r="AP203" t="str">
            <v>Бабакова Софья</v>
          </cell>
          <cell r="AQ203">
            <v>2006</v>
          </cell>
          <cell r="AT203" t="str">
            <v>б/р</v>
          </cell>
          <cell r="AU203" t="str">
            <v>ж</v>
          </cell>
          <cell r="AX203">
            <v>0</v>
          </cell>
          <cell r="AY203" t="str">
            <v>НАДО!!!</v>
          </cell>
        </row>
        <row r="204">
          <cell r="AP204" t="str">
            <v xml:space="preserve">Бабенко Евгения </v>
          </cell>
          <cell r="AQ204">
            <v>0</v>
          </cell>
          <cell r="AT204" t="str">
            <v>б/р</v>
          </cell>
          <cell r="AU204" t="str">
            <v>ж</v>
          </cell>
          <cell r="AX204">
            <v>44708</v>
          </cell>
          <cell r="AY204" t="str">
            <v>НАДО!!!</v>
          </cell>
        </row>
        <row r="205">
          <cell r="AP205" t="str">
            <v>Бабич Дмитрий</v>
          </cell>
          <cell r="AQ205">
            <v>0</v>
          </cell>
          <cell r="AT205" t="str">
            <v>б/р</v>
          </cell>
          <cell r="AU205" t="str">
            <v>м</v>
          </cell>
          <cell r="AX205">
            <v>42246</v>
          </cell>
          <cell r="AY205" t="str">
            <v>НАДО!!!</v>
          </cell>
        </row>
        <row r="206">
          <cell r="AP206" t="str">
            <v>Бабичев Александр</v>
          </cell>
          <cell r="AQ206">
            <v>2006</v>
          </cell>
          <cell r="AT206" t="str">
            <v>1ю</v>
          </cell>
          <cell r="AU206" t="str">
            <v>м</v>
          </cell>
          <cell r="AX206">
            <v>45954</v>
          </cell>
          <cell r="AY206" t="str">
            <v>ОК!</v>
          </cell>
        </row>
        <row r="207">
          <cell r="AP207" t="str">
            <v>Бабичев Артём</v>
          </cell>
          <cell r="AQ207">
            <v>2006</v>
          </cell>
          <cell r="AT207" t="str">
            <v>1ю</v>
          </cell>
          <cell r="AU207" t="str">
            <v>м</v>
          </cell>
          <cell r="AX207">
            <v>45786</v>
          </cell>
          <cell r="AY207" t="str">
            <v>ОК!</v>
          </cell>
        </row>
        <row r="208">
          <cell r="AP208" t="str">
            <v>Бабичев Виктор</v>
          </cell>
          <cell r="AQ208">
            <v>1982</v>
          </cell>
          <cell r="AT208" t="str">
            <v>б/р</v>
          </cell>
          <cell r="AU208" t="str">
            <v>м</v>
          </cell>
          <cell r="AX208">
            <v>45156</v>
          </cell>
          <cell r="AY208" t="str">
            <v>ОК!</v>
          </cell>
        </row>
        <row r="209">
          <cell r="AP209" t="str">
            <v>Бабкин Иван</v>
          </cell>
          <cell r="AQ209">
            <v>1984</v>
          </cell>
          <cell r="AT209" t="str">
            <v>б/р</v>
          </cell>
          <cell r="AU209" t="str">
            <v>м</v>
          </cell>
          <cell r="AX209">
            <v>0</v>
          </cell>
          <cell r="AY209" t="str">
            <v>ОК!</v>
          </cell>
        </row>
        <row r="210">
          <cell r="AP210" t="str">
            <v>Бабкин Игорь</v>
          </cell>
          <cell r="AQ210">
            <v>2006</v>
          </cell>
          <cell r="AT210" t="str">
            <v>б/р</v>
          </cell>
          <cell r="AU210" t="str">
            <v>м</v>
          </cell>
          <cell r="AX210">
            <v>0</v>
          </cell>
          <cell r="AY210" t="str">
            <v>ОК!</v>
          </cell>
        </row>
        <row r="211">
          <cell r="AP211" t="str">
            <v>Бабкина Вероника</v>
          </cell>
          <cell r="AQ211">
            <v>2007</v>
          </cell>
          <cell r="AT211" t="str">
            <v>б/р</v>
          </cell>
          <cell r="AU211" t="str">
            <v>ж</v>
          </cell>
          <cell r="AX211">
            <v>0</v>
          </cell>
          <cell r="AY211" t="str">
            <v>ОК!</v>
          </cell>
        </row>
        <row r="212">
          <cell r="AP212" t="str">
            <v>Багдасарян Виктория</v>
          </cell>
          <cell r="AQ212">
            <v>2004</v>
          </cell>
          <cell r="AT212" t="str">
            <v>1ю</v>
          </cell>
          <cell r="AU212" t="str">
            <v>ж</v>
          </cell>
          <cell r="AX212">
            <v>45399</v>
          </cell>
          <cell r="AY212" t="str">
            <v>ОК!</v>
          </cell>
        </row>
        <row r="213">
          <cell r="AP213" t="str">
            <v>Баданин Александр</v>
          </cell>
          <cell r="AQ213">
            <v>0</v>
          </cell>
          <cell r="AT213" t="str">
            <v>б/р</v>
          </cell>
          <cell r="AU213" t="str">
            <v>м</v>
          </cell>
          <cell r="AX213">
            <v>43954</v>
          </cell>
          <cell r="AY213" t="str">
            <v>НАДО!!!</v>
          </cell>
        </row>
        <row r="214">
          <cell r="AP214" t="str">
            <v>Бадилов Стефан</v>
          </cell>
          <cell r="AQ214">
            <v>1995</v>
          </cell>
          <cell r="AT214" t="str">
            <v>б/р</v>
          </cell>
          <cell r="AU214" t="str">
            <v>м</v>
          </cell>
          <cell r="AX214">
            <v>42032</v>
          </cell>
          <cell r="AY214" t="str">
            <v>НАДО!!!</v>
          </cell>
        </row>
        <row r="215">
          <cell r="AP215" t="str">
            <v>Баева Ксения</v>
          </cell>
          <cell r="AQ215">
            <v>0</v>
          </cell>
          <cell r="AT215" t="str">
            <v>б/р</v>
          </cell>
          <cell r="AU215" t="str">
            <v>ж</v>
          </cell>
          <cell r="AX215">
            <v>44323</v>
          </cell>
          <cell r="AY215" t="str">
            <v>НАДО!!!</v>
          </cell>
        </row>
        <row r="216">
          <cell r="AP216" t="str">
            <v>Баженова Анастасия</v>
          </cell>
          <cell r="AQ216">
            <v>0</v>
          </cell>
          <cell r="AT216">
            <v>3</v>
          </cell>
          <cell r="AU216" t="str">
            <v>ж</v>
          </cell>
          <cell r="AX216">
            <v>45344</v>
          </cell>
          <cell r="AY216" t="str">
            <v>НАДО!!!</v>
          </cell>
        </row>
        <row r="217">
          <cell r="AP217" t="str">
            <v>Бажина Наталья</v>
          </cell>
          <cell r="AQ217">
            <v>2003</v>
          </cell>
          <cell r="AT217" t="str">
            <v>б/р</v>
          </cell>
          <cell r="AU217" t="str">
            <v>ж</v>
          </cell>
          <cell r="AX217">
            <v>43960</v>
          </cell>
          <cell r="AY217" t="str">
            <v>ОК!</v>
          </cell>
        </row>
        <row r="218">
          <cell r="AP218" t="str">
            <v>Базалеев Дмитрий</v>
          </cell>
          <cell r="AQ218">
            <v>1994</v>
          </cell>
          <cell r="AT218" t="str">
            <v>КМС</v>
          </cell>
          <cell r="AU218" t="str">
            <v>м</v>
          </cell>
          <cell r="AX218">
            <v>45740</v>
          </cell>
          <cell r="AY218" t="str">
            <v>НАДО!!!</v>
          </cell>
        </row>
        <row r="219">
          <cell r="AP219" t="str">
            <v>Базанов Аркадий</v>
          </cell>
          <cell r="AQ219">
            <v>2001</v>
          </cell>
          <cell r="AT219" t="str">
            <v>б/р</v>
          </cell>
          <cell r="AU219" t="str">
            <v>м</v>
          </cell>
          <cell r="AX219">
            <v>44359</v>
          </cell>
          <cell r="AY219" t="str">
            <v>ОК!</v>
          </cell>
        </row>
        <row r="220">
          <cell r="AP220" t="str">
            <v>Базарова Алёна</v>
          </cell>
          <cell r="AQ220">
            <v>2003</v>
          </cell>
          <cell r="AT220">
            <v>2</v>
          </cell>
          <cell r="AU220" t="str">
            <v>ж</v>
          </cell>
          <cell r="AX220">
            <v>45520</v>
          </cell>
          <cell r="AY220" t="str">
            <v>ОК!</v>
          </cell>
        </row>
        <row r="221">
          <cell r="AP221" t="str">
            <v>Базылев Константин</v>
          </cell>
          <cell r="AQ221">
            <v>2001</v>
          </cell>
          <cell r="AT221" t="str">
            <v>б/р</v>
          </cell>
          <cell r="AU221" t="str">
            <v>м</v>
          </cell>
          <cell r="AX221">
            <v>42869</v>
          </cell>
          <cell r="AY221" t="str">
            <v>ОК!</v>
          </cell>
        </row>
        <row r="222">
          <cell r="AP222" t="str">
            <v>Байдалов Николай</v>
          </cell>
          <cell r="AQ222">
            <v>2005</v>
          </cell>
          <cell r="AT222" t="str">
            <v>б/р</v>
          </cell>
          <cell r="AU222" t="str">
            <v>м</v>
          </cell>
          <cell r="AX222">
            <v>0</v>
          </cell>
          <cell r="AY222" t="str">
            <v>ОК!</v>
          </cell>
        </row>
        <row r="223">
          <cell r="AP223" t="str">
            <v>Байдун Марк</v>
          </cell>
          <cell r="AQ223">
            <v>2013</v>
          </cell>
          <cell r="AT223" t="str">
            <v>б/р</v>
          </cell>
          <cell r="AU223" t="str">
            <v>м</v>
          </cell>
          <cell r="AX223">
            <v>0</v>
          </cell>
          <cell r="AY223" t="str">
            <v>ОК!</v>
          </cell>
        </row>
        <row r="224">
          <cell r="AP224" t="str">
            <v>Байдун Платон</v>
          </cell>
          <cell r="AQ224">
            <v>2015</v>
          </cell>
          <cell r="AT224" t="str">
            <v>б/р</v>
          </cell>
          <cell r="AU224" t="str">
            <v>м</v>
          </cell>
          <cell r="AX224">
            <v>0</v>
          </cell>
          <cell r="AY224" t="str">
            <v>ОК!</v>
          </cell>
        </row>
        <row r="225">
          <cell r="AP225" t="str">
            <v>Байрамов Даниил</v>
          </cell>
          <cell r="AQ225">
            <v>2011</v>
          </cell>
          <cell r="AT225" t="str">
            <v>б/р</v>
          </cell>
          <cell r="AU225" t="str">
            <v>м</v>
          </cell>
          <cell r="AX225">
            <v>0</v>
          </cell>
          <cell r="AY225" t="str">
            <v>ОК!</v>
          </cell>
        </row>
        <row r="226">
          <cell r="AP226" t="str">
            <v>Баканов Михаил</v>
          </cell>
          <cell r="AQ226">
            <v>1999</v>
          </cell>
          <cell r="AT226" t="str">
            <v>б/р</v>
          </cell>
          <cell r="AU226" t="str">
            <v>м</v>
          </cell>
          <cell r="AX226">
            <v>42869</v>
          </cell>
          <cell r="AY226" t="str">
            <v>ОК!</v>
          </cell>
        </row>
        <row r="227">
          <cell r="AP227" t="str">
            <v>Бакешин Тимофей</v>
          </cell>
          <cell r="AQ227">
            <v>2005</v>
          </cell>
          <cell r="AT227" t="str">
            <v>б/р</v>
          </cell>
          <cell r="AU227" t="str">
            <v>м</v>
          </cell>
          <cell r="AX227">
            <v>0</v>
          </cell>
          <cell r="AY227" t="str">
            <v>ОК!</v>
          </cell>
        </row>
        <row r="228">
          <cell r="AP228" t="str">
            <v>Баклаев Митрофан</v>
          </cell>
          <cell r="AQ228">
            <v>0</v>
          </cell>
          <cell r="AT228">
            <v>2</v>
          </cell>
          <cell r="AU228" t="str">
            <v>м</v>
          </cell>
          <cell r="AX228">
            <v>45407</v>
          </cell>
          <cell r="AY228" t="str">
            <v>НАДО!!!</v>
          </cell>
        </row>
        <row r="229">
          <cell r="AP229" t="str">
            <v>Бакланский Дмитрий</v>
          </cell>
          <cell r="AQ229">
            <v>2007</v>
          </cell>
          <cell r="AT229" t="str">
            <v>б/р</v>
          </cell>
          <cell r="AU229" t="str">
            <v>м</v>
          </cell>
          <cell r="AX229">
            <v>43960</v>
          </cell>
          <cell r="AY229" t="str">
            <v>ОК!</v>
          </cell>
        </row>
        <row r="230">
          <cell r="AP230" t="str">
            <v>Баконовский Антон</v>
          </cell>
          <cell r="AQ230">
            <v>0</v>
          </cell>
          <cell r="AT230">
            <v>3</v>
          </cell>
          <cell r="AU230" t="str">
            <v>м</v>
          </cell>
          <cell r="AX230">
            <v>45576</v>
          </cell>
          <cell r="AY230" t="str">
            <v>НАДО!!!</v>
          </cell>
        </row>
        <row r="231">
          <cell r="AP231" t="str">
            <v>Бакунов Александр</v>
          </cell>
          <cell r="AQ231">
            <v>0</v>
          </cell>
          <cell r="AT231" t="str">
            <v>б/р</v>
          </cell>
          <cell r="AU231" t="str">
            <v>м</v>
          </cell>
          <cell r="AX231">
            <v>43960</v>
          </cell>
          <cell r="AY231" t="str">
            <v>НАДО!!!</v>
          </cell>
        </row>
        <row r="232">
          <cell r="AP232" t="str">
            <v>Балабышева Мария</v>
          </cell>
          <cell r="AQ232">
            <v>2005</v>
          </cell>
          <cell r="AT232" t="str">
            <v>б/р</v>
          </cell>
          <cell r="AU232" t="str">
            <v>ж</v>
          </cell>
          <cell r="AX232">
            <v>43784</v>
          </cell>
          <cell r="AY232" t="str">
            <v>ОК!</v>
          </cell>
        </row>
        <row r="233">
          <cell r="AP233" t="str">
            <v>Балагура Анастасия</v>
          </cell>
          <cell r="AQ233">
            <v>0</v>
          </cell>
          <cell r="AT233" t="str">
            <v>б/р</v>
          </cell>
          <cell r="AU233" t="str">
            <v>ж</v>
          </cell>
          <cell r="AX233">
            <v>44359</v>
          </cell>
          <cell r="AY233" t="str">
            <v>НАДО!!!</v>
          </cell>
        </row>
        <row r="234">
          <cell r="AP234" t="str">
            <v>Балакин Сергей</v>
          </cell>
          <cell r="AQ234">
            <v>0</v>
          </cell>
          <cell r="AT234" t="str">
            <v>б/р</v>
          </cell>
          <cell r="AU234" t="str">
            <v>м</v>
          </cell>
          <cell r="AX234">
            <v>41754</v>
          </cell>
          <cell r="AY234" t="str">
            <v>НАДО!!!</v>
          </cell>
        </row>
        <row r="235">
          <cell r="AP235" t="str">
            <v>Балакшин Тимур</v>
          </cell>
          <cell r="AQ235">
            <v>2010</v>
          </cell>
          <cell r="AT235" t="str">
            <v>б/р</v>
          </cell>
          <cell r="AU235" t="str">
            <v>м</v>
          </cell>
          <cell r="AX235">
            <v>0</v>
          </cell>
          <cell r="AY235" t="str">
            <v>ОК!</v>
          </cell>
        </row>
        <row r="236">
          <cell r="AP236" t="str">
            <v>Балацыр Виктор</v>
          </cell>
          <cell r="AQ236">
            <v>2007</v>
          </cell>
          <cell r="AT236" t="str">
            <v>б/р</v>
          </cell>
          <cell r="AU236" t="str">
            <v>м</v>
          </cell>
          <cell r="AX236">
            <v>0</v>
          </cell>
          <cell r="AY236" t="str">
            <v>ОК!</v>
          </cell>
        </row>
        <row r="237">
          <cell r="AP237" t="str">
            <v>Балутина Ксения</v>
          </cell>
          <cell r="AQ237">
            <v>1999</v>
          </cell>
          <cell r="AT237" t="str">
            <v>б/р</v>
          </cell>
          <cell r="AU237" t="str">
            <v>ж</v>
          </cell>
          <cell r="AX237">
            <v>42869</v>
          </cell>
          <cell r="AY237" t="str">
            <v>НАДО!!!</v>
          </cell>
        </row>
        <row r="238">
          <cell r="AP238" t="str">
            <v>Балычева Алёна</v>
          </cell>
          <cell r="AQ238">
            <v>0</v>
          </cell>
          <cell r="AT238" t="str">
            <v>б/р</v>
          </cell>
          <cell r="AU238" t="str">
            <v>ж</v>
          </cell>
          <cell r="AX238">
            <v>44154</v>
          </cell>
          <cell r="AY238" t="str">
            <v>НАДО!!!</v>
          </cell>
        </row>
        <row r="239">
          <cell r="AP239" t="str">
            <v>Бамбурова Елизавета</v>
          </cell>
          <cell r="AQ239">
            <v>1998</v>
          </cell>
          <cell r="AT239" t="str">
            <v>б/р</v>
          </cell>
          <cell r="AU239" t="str">
            <v>ж</v>
          </cell>
          <cell r="AX239">
            <v>44269</v>
          </cell>
          <cell r="AY239" t="str">
            <v>ОК!</v>
          </cell>
        </row>
        <row r="240">
          <cell r="AP240" t="str">
            <v>Банникова Софья В.</v>
          </cell>
          <cell r="AQ240">
            <v>2002</v>
          </cell>
          <cell r="AT240" t="str">
            <v>б/р</v>
          </cell>
          <cell r="AU240" t="str">
            <v>ж</v>
          </cell>
          <cell r="AX240">
            <v>0</v>
          </cell>
          <cell r="AY240" t="str">
            <v>ОК!</v>
          </cell>
        </row>
        <row r="241">
          <cell r="AP241" t="str">
            <v>Банникова Софья</v>
          </cell>
          <cell r="AQ241">
            <v>2011</v>
          </cell>
          <cell r="AT241" t="str">
            <v>б/р</v>
          </cell>
          <cell r="AU241" t="str">
            <v>ж</v>
          </cell>
          <cell r="AX241">
            <v>0</v>
          </cell>
          <cell r="AY241" t="str">
            <v>ОК!</v>
          </cell>
        </row>
        <row r="242">
          <cell r="AP242" t="str">
            <v xml:space="preserve">Банщиков Владислав </v>
          </cell>
          <cell r="AQ242">
            <v>0</v>
          </cell>
          <cell r="AT242" t="str">
            <v>б/р</v>
          </cell>
          <cell r="AU242" t="str">
            <v>м</v>
          </cell>
          <cell r="AX242">
            <v>44708</v>
          </cell>
          <cell r="AY242" t="str">
            <v>НАДО!!!</v>
          </cell>
        </row>
        <row r="243">
          <cell r="AP243" t="str">
            <v>Барабашов Антон</v>
          </cell>
          <cell r="AQ243">
            <v>0</v>
          </cell>
          <cell r="AT243" t="str">
            <v>б/р</v>
          </cell>
          <cell r="AU243" t="str">
            <v>м</v>
          </cell>
          <cell r="AX243">
            <v>43896</v>
          </cell>
          <cell r="AY243" t="str">
            <v>НАДО!!!</v>
          </cell>
        </row>
        <row r="244">
          <cell r="AP244" t="str">
            <v>Бараев Андрей</v>
          </cell>
          <cell r="AQ244">
            <v>1980</v>
          </cell>
          <cell r="AT244">
            <v>2</v>
          </cell>
          <cell r="AU244" t="str">
            <v>м</v>
          </cell>
          <cell r="AX244">
            <v>45520</v>
          </cell>
          <cell r="AY244" t="str">
            <v>ОК!</v>
          </cell>
        </row>
        <row r="245">
          <cell r="AP245" t="str">
            <v>Бараев Сергей</v>
          </cell>
          <cell r="AQ245">
            <v>1958</v>
          </cell>
          <cell r="AT245">
            <v>2</v>
          </cell>
          <cell r="AU245" t="str">
            <v>м</v>
          </cell>
          <cell r="AX245">
            <v>45520</v>
          </cell>
          <cell r="AY245" t="str">
            <v>ОК!</v>
          </cell>
        </row>
        <row r="246">
          <cell r="AP246" t="str">
            <v>Баранник Вероника</v>
          </cell>
          <cell r="AQ246">
            <v>2011</v>
          </cell>
          <cell r="AT246" t="str">
            <v>б/р</v>
          </cell>
          <cell r="AU246" t="str">
            <v>ж</v>
          </cell>
          <cell r="AX246">
            <v>0</v>
          </cell>
          <cell r="AY246" t="str">
            <v>ОК!</v>
          </cell>
        </row>
        <row r="247">
          <cell r="AP247" t="str">
            <v>Баранов Александр</v>
          </cell>
          <cell r="AQ247">
            <v>2005</v>
          </cell>
          <cell r="AT247" t="str">
            <v>б/р</v>
          </cell>
          <cell r="AU247" t="str">
            <v>м</v>
          </cell>
          <cell r="AX247">
            <v>0</v>
          </cell>
          <cell r="AY247" t="str">
            <v>НАДО!!!</v>
          </cell>
        </row>
        <row r="248">
          <cell r="AP248" t="str">
            <v>Баранов Василий</v>
          </cell>
          <cell r="AQ248">
            <v>0</v>
          </cell>
          <cell r="AT248" t="str">
            <v>б/р</v>
          </cell>
          <cell r="AU248" t="str">
            <v>м</v>
          </cell>
          <cell r="AX248">
            <v>44323</v>
          </cell>
          <cell r="AY248" t="str">
            <v>НАДО!!!</v>
          </cell>
        </row>
        <row r="249">
          <cell r="AP249" t="str">
            <v>Баранов Иван</v>
          </cell>
          <cell r="AQ249">
            <v>1998</v>
          </cell>
          <cell r="AT249" t="str">
            <v>б/р</v>
          </cell>
          <cell r="AU249" t="str">
            <v>м</v>
          </cell>
          <cell r="AX249">
            <v>0</v>
          </cell>
          <cell r="AY249" t="str">
            <v>ОК!</v>
          </cell>
        </row>
        <row r="250">
          <cell r="AP250" t="str">
            <v>Баранов Игорь</v>
          </cell>
          <cell r="AQ250">
            <v>2004</v>
          </cell>
          <cell r="AT250" t="str">
            <v>б/р</v>
          </cell>
          <cell r="AU250" t="str">
            <v>м</v>
          </cell>
          <cell r="AX250">
            <v>0</v>
          </cell>
          <cell r="AY250" t="str">
            <v>ОК!</v>
          </cell>
        </row>
        <row r="251">
          <cell r="AP251" t="str">
            <v>Баранов Сергей</v>
          </cell>
          <cell r="AQ251">
            <v>0</v>
          </cell>
          <cell r="AT251">
            <v>3</v>
          </cell>
          <cell r="AU251" t="str">
            <v>м</v>
          </cell>
          <cell r="AX251">
            <v>45407</v>
          </cell>
          <cell r="AY251" t="str">
            <v>НАДО!!!</v>
          </cell>
        </row>
        <row r="252">
          <cell r="AP252" t="str">
            <v>Баранова Дарья</v>
          </cell>
          <cell r="AQ252">
            <v>2007</v>
          </cell>
          <cell r="AT252" t="str">
            <v>б/р</v>
          </cell>
          <cell r="AU252" t="str">
            <v>ж</v>
          </cell>
          <cell r="AX252">
            <v>0</v>
          </cell>
          <cell r="AY252" t="str">
            <v>ОК!</v>
          </cell>
        </row>
        <row r="253">
          <cell r="AP253" t="str">
            <v xml:space="preserve">Барановский Дмитрий </v>
          </cell>
          <cell r="AQ253">
            <v>0</v>
          </cell>
          <cell r="AT253" t="str">
            <v>б/р</v>
          </cell>
          <cell r="AU253" t="str">
            <v>м</v>
          </cell>
          <cell r="AX253">
            <v>44708</v>
          </cell>
          <cell r="AY253" t="str">
            <v>НАДО!!!</v>
          </cell>
        </row>
        <row r="254">
          <cell r="AP254" t="str">
            <v>Барановский Никита</v>
          </cell>
          <cell r="AQ254">
            <v>2007</v>
          </cell>
          <cell r="AT254" t="str">
            <v>б/р</v>
          </cell>
          <cell r="AU254" t="str">
            <v>м</v>
          </cell>
          <cell r="AX254">
            <v>44594</v>
          </cell>
          <cell r="AY254" t="str">
            <v>ОК!</v>
          </cell>
        </row>
        <row r="255">
          <cell r="AP255" t="str">
            <v>Баранчеева Мирослава</v>
          </cell>
          <cell r="AQ255">
            <v>2009</v>
          </cell>
          <cell r="AT255">
            <v>1</v>
          </cell>
          <cell r="AU255" t="str">
            <v>ж</v>
          </cell>
          <cell r="AX255">
            <v>45682</v>
          </cell>
          <cell r="AY255" t="str">
            <v>ОК!</v>
          </cell>
        </row>
        <row r="256">
          <cell r="AP256" t="str">
            <v>Баранчеева Юнна</v>
          </cell>
          <cell r="AQ256">
            <v>2008</v>
          </cell>
          <cell r="AT256" t="str">
            <v>б/р</v>
          </cell>
          <cell r="AU256" t="str">
            <v>ж</v>
          </cell>
          <cell r="AX256">
            <v>43931</v>
          </cell>
          <cell r="AY256" t="str">
            <v>ОК!</v>
          </cell>
        </row>
        <row r="257">
          <cell r="AP257" t="str">
            <v>Барашкова Виктория</v>
          </cell>
          <cell r="AQ257">
            <v>2009</v>
          </cell>
          <cell r="AT257" t="str">
            <v>б/р</v>
          </cell>
          <cell r="AU257" t="str">
            <v>ж</v>
          </cell>
          <cell r="AX257">
            <v>0</v>
          </cell>
          <cell r="AY257" t="str">
            <v>ОК!</v>
          </cell>
        </row>
        <row r="258">
          <cell r="AP258" t="str">
            <v>Бардашевич Оксана</v>
          </cell>
          <cell r="AQ258">
            <v>1979</v>
          </cell>
          <cell r="AT258">
            <v>3</v>
          </cell>
          <cell r="AU258" t="str">
            <v>ж</v>
          </cell>
          <cell r="AX258">
            <v>45836</v>
          </cell>
          <cell r="AY258" t="str">
            <v>ОК!</v>
          </cell>
        </row>
        <row r="259">
          <cell r="AP259" t="str">
            <v>Барков Иван</v>
          </cell>
          <cell r="AQ259">
            <v>2010</v>
          </cell>
          <cell r="AT259" t="str">
            <v>б/р</v>
          </cell>
          <cell r="AU259" t="str">
            <v>м</v>
          </cell>
          <cell r="AX259">
            <v>0</v>
          </cell>
          <cell r="AY259" t="str">
            <v>ОК!</v>
          </cell>
        </row>
        <row r="260">
          <cell r="AP260" t="str">
            <v>Барков Ярослав</v>
          </cell>
          <cell r="AQ260">
            <v>2008</v>
          </cell>
          <cell r="AT260">
            <v>2</v>
          </cell>
          <cell r="AU260" t="str">
            <v>м</v>
          </cell>
          <cell r="AX260">
            <v>45816</v>
          </cell>
          <cell r="AY260" t="str">
            <v>ОК!</v>
          </cell>
        </row>
        <row r="261">
          <cell r="AP261" t="str">
            <v>Бархатова Наталья</v>
          </cell>
          <cell r="AQ261">
            <v>1999</v>
          </cell>
          <cell r="AT261" t="str">
            <v>б/р</v>
          </cell>
          <cell r="AU261" t="str">
            <v>ж</v>
          </cell>
          <cell r="AX261">
            <v>42386</v>
          </cell>
          <cell r="AY261" t="str">
            <v>ОК!</v>
          </cell>
        </row>
        <row r="262">
          <cell r="AP262" t="str">
            <v>Барышков Юрий</v>
          </cell>
          <cell r="AQ262">
            <v>0</v>
          </cell>
          <cell r="AT262" t="str">
            <v>МС</v>
          </cell>
          <cell r="AU262" t="str">
            <v>м</v>
          </cell>
          <cell r="AX262">
            <v>0</v>
          </cell>
          <cell r="AY262" t="str">
            <v>НАДО!!!</v>
          </cell>
        </row>
        <row r="263">
          <cell r="AP263" t="str">
            <v>Барышникова Виктория</v>
          </cell>
          <cell r="AQ263">
            <v>2014</v>
          </cell>
          <cell r="AT263" t="str">
            <v>б/р</v>
          </cell>
          <cell r="AU263" t="str">
            <v>ж</v>
          </cell>
          <cell r="AX263">
            <v>0</v>
          </cell>
          <cell r="AY263" t="str">
            <v>ОК!</v>
          </cell>
        </row>
        <row r="264">
          <cell r="AP264" t="str">
            <v>Басина Милана</v>
          </cell>
          <cell r="AQ264">
            <v>2008</v>
          </cell>
          <cell r="AT264" t="str">
            <v>б/р</v>
          </cell>
          <cell r="AU264" t="str">
            <v>ж</v>
          </cell>
          <cell r="AX264">
            <v>45123</v>
          </cell>
          <cell r="AY264" t="str">
            <v>ОК!</v>
          </cell>
        </row>
        <row r="265">
          <cell r="AP265" t="str">
            <v>Баскакова Татьяна</v>
          </cell>
          <cell r="AQ265">
            <v>0</v>
          </cell>
          <cell r="AT265" t="str">
            <v>б/р</v>
          </cell>
          <cell r="AU265" t="str">
            <v>ж</v>
          </cell>
          <cell r="AX265">
            <v>43863</v>
          </cell>
          <cell r="AY265" t="str">
            <v>НАДО!!!</v>
          </cell>
        </row>
        <row r="266">
          <cell r="AP266" t="str">
            <v>Басков Антон</v>
          </cell>
          <cell r="AQ266">
            <v>2008</v>
          </cell>
          <cell r="AT266" t="str">
            <v>б/р</v>
          </cell>
          <cell r="AU266" t="str">
            <v>м</v>
          </cell>
          <cell r="AX266">
            <v>0</v>
          </cell>
          <cell r="AY266" t="str">
            <v>ОК!</v>
          </cell>
        </row>
        <row r="267">
          <cell r="AP267" t="str">
            <v>Баскова Анна</v>
          </cell>
          <cell r="AQ267">
            <v>0</v>
          </cell>
          <cell r="AT267" t="str">
            <v>б/р</v>
          </cell>
          <cell r="AU267" t="str">
            <v>ж</v>
          </cell>
          <cell r="AX267">
            <v>44323</v>
          </cell>
          <cell r="AY267" t="str">
            <v>НАДО!!!</v>
          </cell>
        </row>
        <row r="268">
          <cell r="AP268" t="str">
            <v>Басов Владислав</v>
          </cell>
          <cell r="AQ268">
            <v>0</v>
          </cell>
          <cell r="AT268">
            <v>2</v>
          </cell>
          <cell r="AU268" t="str">
            <v>м</v>
          </cell>
          <cell r="AX268">
            <v>45407</v>
          </cell>
          <cell r="AY268" t="str">
            <v>НАДО!!!</v>
          </cell>
        </row>
        <row r="269">
          <cell r="AP269" t="str">
            <v>Батаева Ксения</v>
          </cell>
          <cell r="AQ269">
            <v>0</v>
          </cell>
          <cell r="AT269">
            <v>3</v>
          </cell>
          <cell r="AU269" t="str">
            <v>ж</v>
          </cell>
          <cell r="AX269">
            <v>45778</v>
          </cell>
          <cell r="AY269" t="str">
            <v>НАДО!!!</v>
          </cell>
        </row>
        <row r="270">
          <cell r="AP270" t="str">
            <v>Баталенков Станислав</v>
          </cell>
          <cell r="AQ270">
            <v>2001</v>
          </cell>
          <cell r="AT270">
            <v>3</v>
          </cell>
          <cell r="AU270" t="str">
            <v>м</v>
          </cell>
          <cell r="AX270">
            <v>45744</v>
          </cell>
          <cell r="AY270" t="str">
            <v>ОК!</v>
          </cell>
        </row>
        <row r="271">
          <cell r="AP271" t="str">
            <v>Баталкин Олег</v>
          </cell>
          <cell r="AQ271">
            <v>1969</v>
          </cell>
          <cell r="AT271" t="str">
            <v>б/р</v>
          </cell>
          <cell r="AU271" t="str">
            <v>м</v>
          </cell>
          <cell r="AX271">
            <v>43245</v>
          </cell>
          <cell r="AY271" t="str">
            <v>НАДО!!!</v>
          </cell>
        </row>
        <row r="272">
          <cell r="AP272" t="str">
            <v>Батерина Анастасия</v>
          </cell>
          <cell r="AQ272">
            <v>2009</v>
          </cell>
          <cell r="AT272" t="str">
            <v>б/р</v>
          </cell>
          <cell r="AU272" t="str">
            <v>ж</v>
          </cell>
          <cell r="AX272">
            <v>0</v>
          </cell>
          <cell r="AY272" t="str">
            <v>ОК!</v>
          </cell>
        </row>
        <row r="273">
          <cell r="AP273" t="str">
            <v>Баум Светлана</v>
          </cell>
          <cell r="AQ273">
            <v>2006</v>
          </cell>
          <cell r="AT273">
            <v>1</v>
          </cell>
          <cell r="AU273" t="str">
            <v>ж</v>
          </cell>
          <cell r="AX273">
            <v>45775</v>
          </cell>
          <cell r="AY273" t="str">
            <v>ОК!</v>
          </cell>
        </row>
        <row r="274">
          <cell r="AP274" t="str">
            <v>Бахвалов Евгений</v>
          </cell>
          <cell r="AQ274">
            <v>2000</v>
          </cell>
          <cell r="AT274" t="str">
            <v>б/р</v>
          </cell>
          <cell r="AU274" t="str">
            <v>м</v>
          </cell>
          <cell r="AX274">
            <v>44269</v>
          </cell>
          <cell r="AY274" t="str">
            <v>ОК!</v>
          </cell>
        </row>
        <row r="275">
          <cell r="AP275" t="str">
            <v>Бахвалова Олеся</v>
          </cell>
          <cell r="AQ275">
            <v>2008</v>
          </cell>
          <cell r="AT275">
            <v>1</v>
          </cell>
          <cell r="AU275" t="str">
            <v>ж</v>
          </cell>
          <cell r="AX275">
            <v>45344</v>
          </cell>
          <cell r="AY275" t="str">
            <v>ОК!</v>
          </cell>
        </row>
        <row r="276">
          <cell r="AP276" t="str">
            <v>Бахтаиров Илья</v>
          </cell>
          <cell r="AQ276">
            <v>2001</v>
          </cell>
          <cell r="AT276">
            <v>2</v>
          </cell>
          <cell r="AU276" t="str">
            <v>м</v>
          </cell>
          <cell r="AX276">
            <v>45344</v>
          </cell>
          <cell r="AY276" t="str">
            <v>ОК!</v>
          </cell>
        </row>
        <row r="277">
          <cell r="AP277" t="str">
            <v>Бахтин Юрий</v>
          </cell>
          <cell r="AQ277">
            <v>0</v>
          </cell>
          <cell r="AT277" t="str">
            <v>б/р</v>
          </cell>
          <cell r="AU277" t="str">
            <v>м</v>
          </cell>
          <cell r="AX277">
            <v>44681</v>
          </cell>
          <cell r="AY277" t="str">
            <v>НАДО!!!</v>
          </cell>
        </row>
        <row r="278">
          <cell r="AP278" t="str">
            <v>Бахтина Алёна</v>
          </cell>
          <cell r="AQ278">
            <v>1991</v>
          </cell>
          <cell r="AT278" t="str">
            <v>б/р</v>
          </cell>
          <cell r="AU278" t="str">
            <v>ж</v>
          </cell>
          <cell r="AX278">
            <v>42399</v>
          </cell>
          <cell r="AY278" t="str">
            <v>ОК!</v>
          </cell>
        </row>
        <row r="279">
          <cell r="AP279" t="str">
            <v>Бахтияров Руслан</v>
          </cell>
          <cell r="AQ279">
            <v>1999</v>
          </cell>
          <cell r="AT279" t="str">
            <v>МС</v>
          </cell>
          <cell r="AU279" t="str">
            <v>м</v>
          </cell>
          <cell r="AX279">
            <v>0</v>
          </cell>
          <cell r="AY279" t="str">
            <v>ОК!</v>
          </cell>
        </row>
        <row r="280">
          <cell r="AP280" t="str">
            <v>Бацева Наталья</v>
          </cell>
          <cell r="AQ280">
            <v>0</v>
          </cell>
          <cell r="AT280" t="str">
            <v>КМС</v>
          </cell>
          <cell r="AU280" t="str">
            <v>ж</v>
          </cell>
          <cell r="AX280">
            <v>46143</v>
          </cell>
          <cell r="AY280" t="str">
            <v>НАДО!!!</v>
          </cell>
        </row>
        <row r="281">
          <cell r="AP281" t="str">
            <v>Бачинина Галина</v>
          </cell>
          <cell r="AQ281">
            <v>1969</v>
          </cell>
          <cell r="AT281" t="str">
            <v>б/р</v>
          </cell>
          <cell r="AU281" t="str">
            <v>ж</v>
          </cell>
          <cell r="AX281">
            <v>0</v>
          </cell>
          <cell r="AY281" t="str">
            <v>ОК!</v>
          </cell>
        </row>
        <row r="282">
          <cell r="AP282" t="str">
            <v>Баширова Лариса В.</v>
          </cell>
          <cell r="AQ282">
            <v>0</v>
          </cell>
          <cell r="AT282" t="str">
            <v>КМС</v>
          </cell>
          <cell r="AU282" t="str">
            <v>ж</v>
          </cell>
          <cell r="AX282">
            <v>46143</v>
          </cell>
          <cell r="AY282" t="str">
            <v>НАДО!!!</v>
          </cell>
        </row>
        <row r="283">
          <cell r="AP283" t="str">
            <v>Баширова Лариса</v>
          </cell>
          <cell r="AQ283">
            <v>0</v>
          </cell>
          <cell r="AT283" t="str">
            <v>б/р</v>
          </cell>
          <cell r="AU283" t="str">
            <v>ж</v>
          </cell>
          <cell r="AX283">
            <v>45045</v>
          </cell>
          <cell r="AY283" t="str">
            <v>НАДО!!!</v>
          </cell>
        </row>
        <row r="284">
          <cell r="AP284" t="str">
            <v>Башкирев Олег</v>
          </cell>
          <cell r="AQ284">
            <v>2002</v>
          </cell>
          <cell r="AT284">
            <v>2</v>
          </cell>
          <cell r="AU284" t="str">
            <v>м</v>
          </cell>
          <cell r="AX284">
            <v>45520</v>
          </cell>
          <cell r="AY284" t="str">
            <v>ОК!</v>
          </cell>
        </row>
        <row r="285">
          <cell r="AP285" t="str">
            <v>Башкирова Анна</v>
          </cell>
          <cell r="AQ285">
            <v>2012</v>
          </cell>
          <cell r="AT285" t="str">
            <v>б/р</v>
          </cell>
          <cell r="AU285" t="str">
            <v>ж</v>
          </cell>
          <cell r="AX285">
            <v>0</v>
          </cell>
          <cell r="AY285" t="str">
            <v>ОК!</v>
          </cell>
        </row>
        <row r="286">
          <cell r="AP286" t="str">
            <v>Бедовый Никита</v>
          </cell>
          <cell r="AQ286">
            <v>2003</v>
          </cell>
          <cell r="AT286" t="str">
            <v>б/р</v>
          </cell>
          <cell r="AU286" t="str">
            <v>м</v>
          </cell>
          <cell r="AX286">
            <v>0</v>
          </cell>
          <cell r="AY286" t="str">
            <v>НАДО!!!</v>
          </cell>
        </row>
        <row r="287">
          <cell r="AP287" t="str">
            <v>Безбородов Константин</v>
          </cell>
          <cell r="AQ287">
            <v>1991</v>
          </cell>
          <cell r="AT287" t="str">
            <v>б/р</v>
          </cell>
          <cell r="AU287" t="str">
            <v>м</v>
          </cell>
          <cell r="AX287">
            <v>42774</v>
          </cell>
          <cell r="AY287" t="str">
            <v>ОК!</v>
          </cell>
        </row>
        <row r="288">
          <cell r="AP288" t="str">
            <v>Безбородова Любовь</v>
          </cell>
          <cell r="AQ288">
            <v>1981</v>
          </cell>
          <cell r="AT288" t="str">
            <v>б/р</v>
          </cell>
          <cell r="AU288" t="str">
            <v>ж</v>
          </cell>
          <cell r="AX288">
            <v>42774</v>
          </cell>
          <cell r="AY288" t="str">
            <v>ОК!</v>
          </cell>
        </row>
        <row r="289">
          <cell r="AP289" t="str">
            <v>Беззубов Максим</v>
          </cell>
          <cell r="AQ289">
            <v>1997</v>
          </cell>
          <cell r="AT289" t="str">
            <v>б/р</v>
          </cell>
          <cell r="AU289" t="str">
            <v>м</v>
          </cell>
          <cell r="AX289">
            <v>41574</v>
          </cell>
          <cell r="AY289" t="str">
            <v>ОК!</v>
          </cell>
        </row>
        <row r="290">
          <cell r="AP290" t="str">
            <v>Бейгельман Василиса</v>
          </cell>
          <cell r="AQ290">
            <v>2013</v>
          </cell>
          <cell r="AT290" t="str">
            <v>б/р</v>
          </cell>
          <cell r="AU290" t="str">
            <v>ж</v>
          </cell>
          <cell r="AX290">
            <v>0</v>
          </cell>
          <cell r="AY290" t="str">
            <v>ОК!</v>
          </cell>
        </row>
        <row r="291">
          <cell r="AP291" t="str">
            <v xml:space="preserve">Бекетов Константин </v>
          </cell>
          <cell r="AQ291">
            <v>0</v>
          </cell>
          <cell r="AT291" t="str">
            <v>МС</v>
          </cell>
          <cell r="AU291" t="str">
            <v>м</v>
          </cell>
          <cell r="AX291">
            <v>0</v>
          </cell>
          <cell r="AY291" t="str">
            <v>НАДО!!!</v>
          </cell>
        </row>
        <row r="292">
          <cell r="AP292" t="str">
            <v>Белавин Виталий</v>
          </cell>
          <cell r="AQ292">
            <v>2010</v>
          </cell>
          <cell r="AT292" t="str">
            <v>1ю</v>
          </cell>
          <cell r="AU292" t="str">
            <v>м</v>
          </cell>
          <cell r="AX292">
            <v>45932</v>
          </cell>
          <cell r="AY292" t="str">
            <v>ОК!</v>
          </cell>
        </row>
        <row r="293">
          <cell r="AP293" t="str">
            <v>Белан Елизавета</v>
          </cell>
          <cell r="AQ293">
            <v>2002</v>
          </cell>
          <cell r="AT293" t="str">
            <v>КМС</v>
          </cell>
          <cell r="AU293" t="str">
            <v>ж</v>
          </cell>
          <cell r="AX293">
            <v>45729</v>
          </cell>
          <cell r="AY293" t="str">
            <v>ОК!</v>
          </cell>
        </row>
        <row r="294">
          <cell r="AP294" t="str">
            <v>Белан Михаил</v>
          </cell>
          <cell r="AQ294">
            <v>1997</v>
          </cell>
          <cell r="AT294" t="str">
            <v>б/р</v>
          </cell>
          <cell r="AU294" t="str">
            <v>м</v>
          </cell>
          <cell r="AX294">
            <v>0</v>
          </cell>
          <cell r="AY294" t="str">
            <v>ОК!</v>
          </cell>
        </row>
        <row r="295">
          <cell r="AP295" t="str">
            <v xml:space="preserve">Беленкова Евгения </v>
          </cell>
          <cell r="AQ295">
            <v>0</v>
          </cell>
          <cell r="AT295" t="str">
            <v>б/р</v>
          </cell>
          <cell r="AU295" t="str">
            <v>ж</v>
          </cell>
          <cell r="AX295">
            <v>44708</v>
          </cell>
          <cell r="AY295" t="str">
            <v>НАДО!!!</v>
          </cell>
        </row>
        <row r="296">
          <cell r="AP296" t="str">
            <v>Белик Илья</v>
          </cell>
          <cell r="AQ296">
            <v>1994</v>
          </cell>
          <cell r="AT296" t="str">
            <v>б/р</v>
          </cell>
          <cell r="AU296" t="str">
            <v>м</v>
          </cell>
          <cell r="AX296">
            <v>43227</v>
          </cell>
          <cell r="AY296" t="str">
            <v>ОК!</v>
          </cell>
        </row>
        <row r="297">
          <cell r="AP297" t="str">
            <v>Беликова Ольга</v>
          </cell>
          <cell r="AQ297">
            <v>1988</v>
          </cell>
          <cell r="AT297" t="str">
            <v>КМС</v>
          </cell>
          <cell r="AU297" t="str">
            <v>ж</v>
          </cell>
          <cell r="AX297">
            <v>45567</v>
          </cell>
          <cell r="AY297" t="str">
            <v>ОК!</v>
          </cell>
        </row>
        <row r="298">
          <cell r="AP298" t="str">
            <v>Белкин Данила</v>
          </cell>
          <cell r="AQ298">
            <v>2007</v>
          </cell>
          <cell r="AT298" t="str">
            <v>1ю</v>
          </cell>
          <cell r="AU298" t="str">
            <v>м</v>
          </cell>
          <cell r="AX298">
            <v>45399</v>
          </cell>
          <cell r="AY298" t="str">
            <v>ОК!</v>
          </cell>
        </row>
        <row r="299">
          <cell r="AP299" t="str">
            <v>Белкина Радмила</v>
          </cell>
          <cell r="AQ299">
            <v>2003</v>
          </cell>
          <cell r="AT299" t="str">
            <v>б/р</v>
          </cell>
          <cell r="AU299" t="str">
            <v>ж</v>
          </cell>
          <cell r="AX299">
            <v>0</v>
          </cell>
          <cell r="AY299" t="str">
            <v>ОК!</v>
          </cell>
        </row>
        <row r="300">
          <cell r="AP300" t="str">
            <v>Белков Александр</v>
          </cell>
          <cell r="AQ300">
            <v>2005</v>
          </cell>
          <cell r="AT300" t="str">
            <v>б/р</v>
          </cell>
          <cell r="AU300" t="str">
            <v>м</v>
          </cell>
          <cell r="AX300">
            <v>0</v>
          </cell>
          <cell r="AY300" t="str">
            <v>ОК!</v>
          </cell>
        </row>
        <row r="301">
          <cell r="AP301" t="str">
            <v>Белкова София</v>
          </cell>
          <cell r="AQ301">
            <v>2013</v>
          </cell>
          <cell r="AT301" t="str">
            <v>1ю</v>
          </cell>
          <cell r="AU301" t="str">
            <v>ж</v>
          </cell>
          <cell r="AX301">
            <v>45786</v>
          </cell>
          <cell r="AY301" t="str">
            <v>ОК!</v>
          </cell>
        </row>
        <row r="302">
          <cell r="AP302" t="str">
            <v>Белобородов Максим</v>
          </cell>
          <cell r="AQ302">
            <v>1985</v>
          </cell>
          <cell r="AT302" t="str">
            <v>б/р</v>
          </cell>
          <cell r="AU302" t="str">
            <v>м</v>
          </cell>
          <cell r="AX302">
            <v>43245</v>
          </cell>
          <cell r="AY302" t="str">
            <v>НАДО!!!</v>
          </cell>
        </row>
        <row r="303">
          <cell r="AP303" t="str">
            <v>Белов Андрей</v>
          </cell>
          <cell r="AQ303">
            <v>1989</v>
          </cell>
          <cell r="AT303" t="str">
            <v>б/р</v>
          </cell>
          <cell r="AU303" t="str">
            <v>м</v>
          </cell>
          <cell r="AX303">
            <v>0</v>
          </cell>
          <cell r="AY303" t="str">
            <v>ОК!</v>
          </cell>
        </row>
        <row r="304">
          <cell r="AP304" t="str">
            <v>Белов Иван</v>
          </cell>
          <cell r="AQ304">
            <v>2010</v>
          </cell>
          <cell r="AT304" t="str">
            <v>б/р</v>
          </cell>
          <cell r="AU304" t="str">
            <v>м</v>
          </cell>
          <cell r="AX304">
            <v>45245</v>
          </cell>
          <cell r="AY304" t="str">
            <v>ОК!</v>
          </cell>
        </row>
        <row r="305">
          <cell r="AP305" t="str">
            <v>Белов Леонид</v>
          </cell>
          <cell r="AQ305">
            <v>0</v>
          </cell>
          <cell r="AT305">
            <v>2</v>
          </cell>
          <cell r="AU305" t="str">
            <v>м</v>
          </cell>
          <cell r="AX305">
            <v>45775</v>
          </cell>
          <cell r="AY305" t="str">
            <v>НАДО!!!</v>
          </cell>
        </row>
        <row r="306">
          <cell r="AP306" t="str">
            <v>Белов Никита</v>
          </cell>
          <cell r="AQ306">
            <v>2003</v>
          </cell>
          <cell r="AT306" t="str">
            <v>б/р</v>
          </cell>
          <cell r="AU306" t="str">
            <v>м</v>
          </cell>
          <cell r="AX306">
            <v>0</v>
          </cell>
          <cell r="AY306" t="str">
            <v>ОК!</v>
          </cell>
        </row>
        <row r="307">
          <cell r="AP307" t="str">
            <v>Белов Яков</v>
          </cell>
          <cell r="AQ307">
            <v>0</v>
          </cell>
          <cell r="AT307" t="str">
            <v>б/р</v>
          </cell>
          <cell r="AU307" t="str">
            <v>м</v>
          </cell>
          <cell r="AX307">
            <v>44154</v>
          </cell>
          <cell r="AY307" t="str">
            <v>НАДО!!!</v>
          </cell>
        </row>
        <row r="308">
          <cell r="AP308" t="str">
            <v>Белова Бажена</v>
          </cell>
          <cell r="AQ308">
            <v>2009</v>
          </cell>
          <cell r="AT308" t="str">
            <v>б/р</v>
          </cell>
          <cell r="AU308" t="str">
            <v>ж</v>
          </cell>
          <cell r="AX308">
            <v>0</v>
          </cell>
          <cell r="AY308" t="str">
            <v>ОК!</v>
          </cell>
        </row>
        <row r="309">
          <cell r="AP309" t="str">
            <v>Белова Эльмира</v>
          </cell>
          <cell r="AQ309">
            <v>0</v>
          </cell>
          <cell r="AT309" t="str">
            <v>б/р</v>
          </cell>
          <cell r="AU309" t="str">
            <v>ж</v>
          </cell>
          <cell r="AX309">
            <v>43954</v>
          </cell>
          <cell r="AY309" t="str">
            <v>НАДО!!!</v>
          </cell>
        </row>
        <row r="310">
          <cell r="AP310" t="str">
            <v>Беловолова Валентина</v>
          </cell>
          <cell r="AQ310">
            <v>1986</v>
          </cell>
          <cell r="AT310" t="str">
            <v>б/р</v>
          </cell>
          <cell r="AU310" t="str">
            <v>ж</v>
          </cell>
          <cell r="AX310">
            <v>44323</v>
          </cell>
          <cell r="AY310" t="str">
            <v>ОК!</v>
          </cell>
        </row>
        <row r="311">
          <cell r="AP311" t="str">
            <v>Белокуров Александр</v>
          </cell>
          <cell r="AQ311">
            <v>0</v>
          </cell>
          <cell r="AT311" t="str">
            <v>б/р</v>
          </cell>
          <cell r="AU311" t="str">
            <v>м</v>
          </cell>
          <cell r="AX311">
            <v>45045</v>
          </cell>
          <cell r="AY311" t="str">
            <v>НАДО!!!</v>
          </cell>
        </row>
        <row r="312">
          <cell r="AP312" t="str">
            <v>Белухина Дарья</v>
          </cell>
          <cell r="AQ312">
            <v>2001</v>
          </cell>
          <cell r="AT312" t="str">
            <v>б/р</v>
          </cell>
          <cell r="AU312" t="str">
            <v>ж</v>
          </cell>
          <cell r="AX312">
            <v>45014</v>
          </cell>
          <cell r="AY312" t="str">
            <v>ОК!</v>
          </cell>
        </row>
        <row r="313">
          <cell r="AP313" t="str">
            <v>Бельлы Алена</v>
          </cell>
          <cell r="AQ313">
            <v>0</v>
          </cell>
          <cell r="AT313" t="str">
            <v>1ю</v>
          </cell>
          <cell r="AU313" t="str">
            <v>ж</v>
          </cell>
          <cell r="AX313">
            <v>45756</v>
          </cell>
          <cell r="AY313" t="str">
            <v>НАДО!!!</v>
          </cell>
        </row>
        <row r="314">
          <cell r="AP314" t="str">
            <v>Бельник Ева</v>
          </cell>
          <cell r="AQ314">
            <v>2012</v>
          </cell>
          <cell r="AT314" t="str">
            <v>2ю</v>
          </cell>
          <cell r="AU314" t="str">
            <v>ж</v>
          </cell>
          <cell r="AX314">
            <v>45422</v>
          </cell>
          <cell r="AY314" t="str">
            <v>ОК!</v>
          </cell>
        </row>
        <row r="315">
          <cell r="AP315" t="str">
            <v>Беляев Алексей</v>
          </cell>
          <cell r="AQ315">
            <v>2003</v>
          </cell>
          <cell r="AT315" t="str">
            <v>б/р</v>
          </cell>
          <cell r="AU315" t="str">
            <v>м</v>
          </cell>
          <cell r="AX315">
            <v>0</v>
          </cell>
          <cell r="AY315" t="str">
            <v>ОК!</v>
          </cell>
        </row>
        <row r="316">
          <cell r="AP316" t="str">
            <v>Беляев Максим</v>
          </cell>
          <cell r="AQ316">
            <v>2005</v>
          </cell>
          <cell r="AT316" t="str">
            <v>б/р</v>
          </cell>
          <cell r="AU316" t="str">
            <v>м</v>
          </cell>
          <cell r="AX316">
            <v>43562</v>
          </cell>
          <cell r="AY316" t="str">
            <v>ОК!</v>
          </cell>
        </row>
        <row r="317">
          <cell r="AP317" t="str">
            <v>Беляев Сергей</v>
          </cell>
          <cell r="AQ317">
            <v>2000</v>
          </cell>
          <cell r="AT317" t="str">
            <v>б/р</v>
          </cell>
          <cell r="AU317" t="str">
            <v>м</v>
          </cell>
          <cell r="AX317">
            <v>0</v>
          </cell>
          <cell r="AY317" t="str">
            <v>ОК!</v>
          </cell>
        </row>
        <row r="318">
          <cell r="AP318" t="str">
            <v>Беляева Анна</v>
          </cell>
          <cell r="AQ318">
            <v>2002</v>
          </cell>
          <cell r="AT318" t="str">
            <v>б/р</v>
          </cell>
          <cell r="AU318" t="str">
            <v>ж</v>
          </cell>
          <cell r="AX318">
            <v>0</v>
          </cell>
          <cell r="AY318" t="str">
            <v>НАДО!!!</v>
          </cell>
        </row>
        <row r="319">
          <cell r="AP319" t="str">
            <v>Беляева Дарья</v>
          </cell>
          <cell r="AQ319">
            <v>2006</v>
          </cell>
          <cell r="AT319" t="str">
            <v>1ю</v>
          </cell>
          <cell r="AU319" t="str">
            <v>ж</v>
          </cell>
          <cell r="AX319">
            <v>45786</v>
          </cell>
          <cell r="AY319" t="str">
            <v>ОК!</v>
          </cell>
        </row>
        <row r="320">
          <cell r="AP320" t="str">
            <v>Беляева Елизавета</v>
          </cell>
          <cell r="AQ320">
            <v>2003</v>
          </cell>
          <cell r="AT320" t="str">
            <v>б/р</v>
          </cell>
          <cell r="AU320" t="str">
            <v>ж</v>
          </cell>
          <cell r="AX320">
            <v>44085</v>
          </cell>
          <cell r="AY320" t="str">
            <v>ОК!</v>
          </cell>
        </row>
        <row r="321">
          <cell r="AP321" t="str">
            <v>Беляева Наталья</v>
          </cell>
          <cell r="AQ321">
            <v>1982</v>
          </cell>
          <cell r="AT321" t="str">
            <v>б/р</v>
          </cell>
          <cell r="AU321" t="str">
            <v>ж</v>
          </cell>
          <cell r="AX321">
            <v>0</v>
          </cell>
          <cell r="AY321" t="str">
            <v>ОК!</v>
          </cell>
        </row>
        <row r="322">
          <cell r="AP322" t="str">
            <v>Беляйкин Андрей</v>
          </cell>
          <cell r="AQ322">
            <v>2012</v>
          </cell>
          <cell r="AT322" t="str">
            <v>1ю</v>
          </cell>
          <cell r="AU322" t="str">
            <v>м</v>
          </cell>
          <cell r="AX322">
            <v>45786</v>
          </cell>
          <cell r="AY322" t="str">
            <v>ОК!</v>
          </cell>
        </row>
        <row r="323">
          <cell r="AP323" t="str">
            <v>Бендикова Дарья</v>
          </cell>
          <cell r="AQ323">
            <v>2004</v>
          </cell>
          <cell r="AT323" t="str">
            <v>б/р</v>
          </cell>
          <cell r="AU323" t="str">
            <v>ж</v>
          </cell>
          <cell r="AX323">
            <v>43068</v>
          </cell>
          <cell r="AY323" t="str">
            <v>ОК!</v>
          </cell>
        </row>
        <row r="324">
          <cell r="AP324" t="str">
            <v>Бенедицкая Алина</v>
          </cell>
          <cell r="AQ324">
            <v>0</v>
          </cell>
          <cell r="AT324">
            <v>3</v>
          </cell>
          <cell r="AU324" t="str">
            <v>ж</v>
          </cell>
          <cell r="AX324">
            <v>45407</v>
          </cell>
          <cell r="AY324" t="str">
            <v>НАДО!!!</v>
          </cell>
        </row>
        <row r="325">
          <cell r="AP325" t="str">
            <v>Бенисович Евгения</v>
          </cell>
          <cell r="AQ325">
            <v>2004</v>
          </cell>
          <cell r="AT325" t="str">
            <v>б/р</v>
          </cell>
          <cell r="AU325" t="str">
            <v>ж</v>
          </cell>
          <cell r="AX325">
            <v>44708</v>
          </cell>
          <cell r="AY325" t="str">
            <v>ОК!</v>
          </cell>
        </row>
        <row r="326">
          <cell r="AP326" t="str">
            <v>Берглецова Полина</v>
          </cell>
          <cell r="AQ326">
            <v>2002</v>
          </cell>
          <cell r="AT326" t="str">
            <v>б/р</v>
          </cell>
          <cell r="AU326" t="str">
            <v>ж</v>
          </cell>
          <cell r="AX326">
            <v>43434</v>
          </cell>
          <cell r="AY326" t="str">
            <v>НАДО!!!</v>
          </cell>
        </row>
        <row r="327">
          <cell r="AP327" t="str">
            <v>Береза Сергей</v>
          </cell>
          <cell r="AQ327">
            <v>0</v>
          </cell>
          <cell r="AT327">
            <v>2</v>
          </cell>
          <cell r="AU327" t="str">
            <v>м</v>
          </cell>
          <cell r="AX327">
            <v>45801</v>
          </cell>
          <cell r="AY327" t="str">
            <v>НАДО!!!</v>
          </cell>
        </row>
        <row r="328">
          <cell r="AP328" t="str">
            <v>Березин Матвей</v>
          </cell>
          <cell r="AQ328">
            <v>0</v>
          </cell>
          <cell r="AT328" t="str">
            <v>б/р</v>
          </cell>
          <cell r="AU328" t="str">
            <v>м</v>
          </cell>
          <cell r="AX328">
            <v>43434</v>
          </cell>
          <cell r="AY328" t="str">
            <v>НАДО!!!</v>
          </cell>
        </row>
        <row r="329">
          <cell r="AP329" t="str">
            <v>Березина Аделина</v>
          </cell>
          <cell r="AQ329">
            <v>2008</v>
          </cell>
          <cell r="AT329" t="str">
            <v>б/р</v>
          </cell>
          <cell r="AU329" t="str">
            <v>ж</v>
          </cell>
          <cell r="AX329">
            <v>45853</v>
          </cell>
          <cell r="AY329" t="str">
            <v>ОК!</v>
          </cell>
        </row>
        <row r="330">
          <cell r="AP330" t="str">
            <v>Берман Ксения</v>
          </cell>
          <cell r="AQ330">
            <v>0</v>
          </cell>
          <cell r="AT330" t="str">
            <v>б/р</v>
          </cell>
          <cell r="AU330" t="str">
            <v>ж</v>
          </cell>
          <cell r="AX330">
            <v>41822</v>
          </cell>
          <cell r="AY330" t="str">
            <v>НАДО!!!</v>
          </cell>
        </row>
        <row r="331">
          <cell r="AP331" t="str">
            <v>Берников Богдан</v>
          </cell>
          <cell r="AQ331">
            <v>2003</v>
          </cell>
          <cell r="AT331" t="str">
            <v>б/р</v>
          </cell>
          <cell r="AU331" t="str">
            <v>м</v>
          </cell>
          <cell r="AX331">
            <v>42774</v>
          </cell>
          <cell r="AY331" t="str">
            <v>ОК!</v>
          </cell>
        </row>
        <row r="332">
          <cell r="AP332" t="str">
            <v>Бернотас Дмитрий</v>
          </cell>
          <cell r="AQ332">
            <v>2011</v>
          </cell>
          <cell r="AT332" t="str">
            <v>1ю</v>
          </cell>
          <cell r="AU332" t="str">
            <v>м</v>
          </cell>
          <cell r="AX332">
            <v>45947</v>
          </cell>
          <cell r="AY332" t="str">
            <v>ОК!</v>
          </cell>
        </row>
        <row r="333">
          <cell r="AP333" t="str">
            <v>Беспалов Сергей</v>
          </cell>
          <cell r="AQ333">
            <v>0</v>
          </cell>
          <cell r="AT333" t="str">
            <v>б/р</v>
          </cell>
          <cell r="AU333" t="str">
            <v>м</v>
          </cell>
          <cell r="AX333">
            <v>41696</v>
          </cell>
          <cell r="AY333" t="str">
            <v>НАДО!!!</v>
          </cell>
        </row>
        <row r="334">
          <cell r="AP334" t="str">
            <v>Бессонова Екатерина</v>
          </cell>
          <cell r="AQ334">
            <v>0</v>
          </cell>
          <cell r="AT334" t="str">
            <v>б/р</v>
          </cell>
          <cell r="AU334" t="str">
            <v>ж</v>
          </cell>
          <cell r="AX334">
            <v>43862</v>
          </cell>
          <cell r="AY334" t="str">
            <v>НАДО!!!</v>
          </cell>
        </row>
        <row r="335">
          <cell r="AP335" t="str">
            <v>Бибиков Дмитрий</v>
          </cell>
          <cell r="AQ335">
            <v>2004</v>
          </cell>
          <cell r="AT335" t="str">
            <v>б/р</v>
          </cell>
          <cell r="AU335" t="str">
            <v>м</v>
          </cell>
          <cell r="AX335">
            <v>44169</v>
          </cell>
          <cell r="AY335" t="str">
            <v>ОК!</v>
          </cell>
        </row>
        <row r="336">
          <cell r="AP336" t="str">
            <v>Бибиков Максим</v>
          </cell>
          <cell r="AQ336">
            <v>2003</v>
          </cell>
          <cell r="AT336" t="str">
            <v>б/р</v>
          </cell>
          <cell r="AU336" t="str">
            <v>м</v>
          </cell>
          <cell r="AX336">
            <v>0</v>
          </cell>
          <cell r="AY336" t="str">
            <v>ОК!</v>
          </cell>
        </row>
        <row r="337">
          <cell r="AP337" t="str">
            <v>Бизяев Матвей</v>
          </cell>
          <cell r="AQ337">
            <v>2011</v>
          </cell>
          <cell r="AT337" t="str">
            <v>б/р</v>
          </cell>
          <cell r="AU337" t="str">
            <v>м</v>
          </cell>
          <cell r="AX337">
            <v>0</v>
          </cell>
          <cell r="AY337" t="str">
            <v>ОК!</v>
          </cell>
        </row>
        <row r="338">
          <cell r="AP338" t="str">
            <v>Биктимиров Рудольф</v>
          </cell>
          <cell r="AQ338">
            <v>0</v>
          </cell>
          <cell r="AT338">
            <v>2</v>
          </cell>
          <cell r="AU338" t="str">
            <v>м</v>
          </cell>
          <cell r="AX338">
            <v>45375</v>
          </cell>
          <cell r="AY338" t="str">
            <v>НАДО!!!</v>
          </cell>
        </row>
        <row r="339">
          <cell r="AP339" t="str">
            <v>Билетова Дарья</v>
          </cell>
          <cell r="AQ339">
            <v>2012</v>
          </cell>
          <cell r="AT339" t="str">
            <v>б/р</v>
          </cell>
          <cell r="AU339" t="str">
            <v>ж</v>
          </cell>
          <cell r="AX339">
            <v>0</v>
          </cell>
          <cell r="AY339" t="str">
            <v>ОК!</v>
          </cell>
        </row>
        <row r="340">
          <cell r="AP340" t="str">
            <v>Билинкис Гриорий</v>
          </cell>
          <cell r="AQ340">
            <v>1977</v>
          </cell>
          <cell r="AT340" t="str">
            <v>б/р</v>
          </cell>
          <cell r="AU340" t="str">
            <v>м</v>
          </cell>
          <cell r="AX340">
            <v>43352</v>
          </cell>
          <cell r="AY340" t="str">
            <v>НАДО!!!</v>
          </cell>
        </row>
        <row r="341">
          <cell r="AP341" t="str">
            <v>Билык Кирилл</v>
          </cell>
          <cell r="AQ341">
            <v>2008</v>
          </cell>
          <cell r="AT341">
            <v>2</v>
          </cell>
          <cell r="AU341" t="str">
            <v>м</v>
          </cell>
          <cell r="AX341">
            <v>45816</v>
          </cell>
          <cell r="AY341" t="str">
            <v>ОК!</v>
          </cell>
        </row>
        <row r="342">
          <cell r="AP342" t="str">
            <v>Бильданова Евгения</v>
          </cell>
          <cell r="AQ342">
            <v>1988</v>
          </cell>
          <cell r="AT342" t="str">
            <v>КМС</v>
          </cell>
          <cell r="AU342" t="str">
            <v>ж</v>
          </cell>
          <cell r="AX342">
            <v>46228</v>
          </cell>
        </row>
        <row r="343">
          <cell r="AP343" t="str">
            <v>Бирюков Артём</v>
          </cell>
          <cell r="AQ343">
            <v>2009</v>
          </cell>
          <cell r="AT343" t="str">
            <v>1ю</v>
          </cell>
          <cell r="AU343" t="str">
            <v>м</v>
          </cell>
          <cell r="AX343">
            <v>45437</v>
          </cell>
          <cell r="AY343" t="str">
            <v>ОК!</v>
          </cell>
        </row>
        <row r="344">
          <cell r="AP344" t="str">
            <v>Бирюков Елисей</v>
          </cell>
          <cell r="AQ344">
            <v>0</v>
          </cell>
          <cell r="AT344">
            <v>3</v>
          </cell>
          <cell r="AU344" t="str">
            <v>м</v>
          </cell>
          <cell r="AX344">
            <v>45805</v>
          </cell>
          <cell r="AY344" t="str">
            <v>НАДО!!!</v>
          </cell>
        </row>
        <row r="345">
          <cell r="AP345" t="str">
            <v>Бирюкова Анна</v>
          </cell>
          <cell r="AQ345">
            <v>1998</v>
          </cell>
          <cell r="AT345" t="str">
            <v>б/р</v>
          </cell>
          <cell r="AU345" t="str">
            <v>ж</v>
          </cell>
          <cell r="AX345">
            <v>0</v>
          </cell>
          <cell r="AY345" t="str">
            <v>ОК!</v>
          </cell>
        </row>
        <row r="346">
          <cell r="AP346" t="str">
            <v>Бисембаев Никита</v>
          </cell>
          <cell r="AQ346">
            <v>2006</v>
          </cell>
          <cell r="AT346" t="str">
            <v>1ю</v>
          </cell>
          <cell r="AU346" t="str">
            <v>м</v>
          </cell>
          <cell r="AX346">
            <v>45072</v>
          </cell>
          <cell r="AY346" t="str">
            <v>ОК!</v>
          </cell>
        </row>
        <row r="347">
          <cell r="AP347" t="str">
            <v>Бисембаев Руслан</v>
          </cell>
          <cell r="AQ347">
            <v>2010</v>
          </cell>
          <cell r="AT347">
            <v>2</v>
          </cell>
          <cell r="AU347" t="str">
            <v>м</v>
          </cell>
          <cell r="AX347">
            <v>45651</v>
          </cell>
          <cell r="AY347" t="str">
            <v>ОК!</v>
          </cell>
        </row>
        <row r="348">
          <cell r="AP348" t="str">
            <v>Бителев Алексей</v>
          </cell>
          <cell r="AQ348">
            <v>0</v>
          </cell>
          <cell r="AT348">
            <v>3</v>
          </cell>
          <cell r="AU348" t="str">
            <v>м</v>
          </cell>
          <cell r="AX348">
            <v>45562</v>
          </cell>
          <cell r="AY348" t="str">
            <v>НАДО!!!</v>
          </cell>
        </row>
        <row r="349">
          <cell r="AP349" t="str">
            <v>Благов Никита</v>
          </cell>
          <cell r="AQ349">
            <v>2004</v>
          </cell>
          <cell r="AT349" t="str">
            <v>б/р</v>
          </cell>
          <cell r="AU349" t="str">
            <v>м</v>
          </cell>
          <cell r="AX349">
            <v>0</v>
          </cell>
          <cell r="AY349" t="str">
            <v>ОК!</v>
          </cell>
        </row>
        <row r="350">
          <cell r="AP350" t="str">
            <v>Благова Анна</v>
          </cell>
          <cell r="AQ350">
            <v>1997</v>
          </cell>
          <cell r="AT350" t="str">
            <v>б/р</v>
          </cell>
          <cell r="AU350" t="str">
            <v>ж</v>
          </cell>
          <cell r="AX350">
            <v>44269</v>
          </cell>
          <cell r="AY350" t="str">
            <v>ОК!</v>
          </cell>
        </row>
        <row r="351">
          <cell r="AP351" t="str">
            <v>Близнякова Виктория</v>
          </cell>
          <cell r="AQ351">
            <v>2009</v>
          </cell>
          <cell r="AT351" t="str">
            <v>1ю</v>
          </cell>
          <cell r="AU351" t="str">
            <v>ж</v>
          </cell>
          <cell r="AX351">
            <v>45947</v>
          </cell>
          <cell r="AY351" t="str">
            <v>ОК!</v>
          </cell>
        </row>
        <row r="352">
          <cell r="AP352" t="str">
            <v>Блинова Софья</v>
          </cell>
          <cell r="AQ352">
            <v>2004</v>
          </cell>
          <cell r="AT352" t="str">
            <v>б/р</v>
          </cell>
          <cell r="AU352" t="str">
            <v>ж</v>
          </cell>
          <cell r="AX352">
            <v>0</v>
          </cell>
          <cell r="AY352" t="str">
            <v>ОК!</v>
          </cell>
        </row>
        <row r="353">
          <cell r="AP353" t="str">
            <v>Блохина Александра</v>
          </cell>
          <cell r="AQ353">
            <v>0</v>
          </cell>
          <cell r="AT353">
            <v>1</v>
          </cell>
          <cell r="AU353" t="str">
            <v>ж</v>
          </cell>
          <cell r="AX353">
            <v>45805</v>
          </cell>
          <cell r="AY353" t="str">
            <v>НАДО!!!</v>
          </cell>
        </row>
        <row r="354">
          <cell r="AP354" t="str">
            <v>Бобков Андрей</v>
          </cell>
          <cell r="AQ354">
            <v>1992</v>
          </cell>
          <cell r="AT354" t="str">
            <v>б/р</v>
          </cell>
          <cell r="AU354" t="str">
            <v>м</v>
          </cell>
          <cell r="AX354">
            <v>44597</v>
          </cell>
          <cell r="AY354" t="str">
            <v>ОК!</v>
          </cell>
        </row>
        <row r="355">
          <cell r="AP355" t="str">
            <v>Бобкова Александра</v>
          </cell>
          <cell r="AQ355">
            <v>0</v>
          </cell>
          <cell r="AT355" t="str">
            <v>б/р</v>
          </cell>
          <cell r="AU355" t="str">
            <v>ж</v>
          </cell>
          <cell r="AX355">
            <v>44527</v>
          </cell>
          <cell r="AY355" t="str">
            <v>НАДО!!!</v>
          </cell>
        </row>
        <row r="356">
          <cell r="AP356" t="str">
            <v>Бобкова Диана</v>
          </cell>
          <cell r="AQ356">
            <v>2001</v>
          </cell>
          <cell r="AT356" t="str">
            <v>б/р</v>
          </cell>
          <cell r="AU356" t="str">
            <v>ж</v>
          </cell>
          <cell r="AX356">
            <v>45123</v>
          </cell>
          <cell r="AY356" t="str">
            <v>ОК!</v>
          </cell>
        </row>
        <row r="357">
          <cell r="AP357" t="str">
            <v>Бобкова Елена</v>
          </cell>
          <cell r="AQ357">
            <v>1996</v>
          </cell>
          <cell r="AT357" t="str">
            <v>б/р</v>
          </cell>
          <cell r="AU357" t="str">
            <v>ж</v>
          </cell>
          <cell r="AX357">
            <v>44311</v>
          </cell>
          <cell r="AY357" t="str">
            <v>ОК!</v>
          </cell>
        </row>
        <row r="358">
          <cell r="AP358" t="str">
            <v>Богдан Мария</v>
          </cell>
          <cell r="AQ358">
            <v>2009</v>
          </cell>
          <cell r="AT358">
            <v>2</v>
          </cell>
          <cell r="AU358" t="str">
            <v>ж</v>
          </cell>
          <cell r="AX358">
            <v>45319</v>
          </cell>
          <cell r="AY358" t="str">
            <v>ОК!</v>
          </cell>
        </row>
        <row r="359">
          <cell r="AP359" t="str">
            <v>Богдан Марк</v>
          </cell>
          <cell r="AQ359">
            <v>2012</v>
          </cell>
          <cell r="AT359" t="str">
            <v>б/р</v>
          </cell>
          <cell r="AU359" t="str">
            <v>м</v>
          </cell>
          <cell r="AX359">
            <v>0</v>
          </cell>
          <cell r="AY359" t="str">
            <v>ОК!</v>
          </cell>
        </row>
        <row r="360">
          <cell r="AP360" t="str">
            <v>Богданов Антон</v>
          </cell>
          <cell r="AQ360">
            <v>1998</v>
          </cell>
          <cell r="AT360" t="str">
            <v>б/р</v>
          </cell>
          <cell r="AU360" t="str">
            <v>м</v>
          </cell>
          <cell r="AX360">
            <v>0</v>
          </cell>
          <cell r="AY360" t="str">
            <v>ОК!</v>
          </cell>
        </row>
        <row r="361">
          <cell r="AP361" t="str">
            <v>Богданов Даниил</v>
          </cell>
          <cell r="AQ361">
            <v>2008</v>
          </cell>
          <cell r="AT361" t="str">
            <v>б/р</v>
          </cell>
          <cell r="AU361" t="str">
            <v>м</v>
          </cell>
          <cell r="AX361">
            <v>45059</v>
          </cell>
          <cell r="AY361" t="str">
            <v>ОК!</v>
          </cell>
        </row>
        <row r="362">
          <cell r="AP362" t="str">
            <v>Богданов Игорь</v>
          </cell>
          <cell r="AQ362">
            <v>2001</v>
          </cell>
          <cell r="AT362" t="str">
            <v>б/р</v>
          </cell>
          <cell r="AU362" t="str">
            <v>м</v>
          </cell>
          <cell r="AX362">
            <v>0</v>
          </cell>
          <cell r="AY362" t="str">
            <v>ОК!</v>
          </cell>
        </row>
        <row r="363">
          <cell r="AP363" t="str">
            <v>Богданов Максим</v>
          </cell>
          <cell r="AQ363">
            <v>2012</v>
          </cell>
          <cell r="AT363" t="str">
            <v>1ю</v>
          </cell>
          <cell r="AU363" t="str">
            <v>м</v>
          </cell>
          <cell r="AX363">
            <v>45932</v>
          </cell>
          <cell r="AY363" t="str">
            <v>ОК!</v>
          </cell>
        </row>
        <row r="364">
          <cell r="AP364" t="str">
            <v>Богданов Михаил</v>
          </cell>
          <cell r="AQ364">
            <v>1996</v>
          </cell>
          <cell r="AT364" t="str">
            <v>б/р</v>
          </cell>
          <cell r="AU364" t="str">
            <v>м</v>
          </cell>
          <cell r="AX364">
            <v>0</v>
          </cell>
          <cell r="AY364" t="str">
            <v>ОК!</v>
          </cell>
        </row>
        <row r="365">
          <cell r="AP365" t="str">
            <v>Богданов Никита</v>
          </cell>
          <cell r="AQ365">
            <v>2008</v>
          </cell>
          <cell r="AT365" t="str">
            <v>1ю</v>
          </cell>
          <cell r="AU365" t="str">
            <v>м</v>
          </cell>
          <cell r="AX365">
            <v>45635</v>
          </cell>
          <cell r="AY365" t="str">
            <v>ОК!</v>
          </cell>
        </row>
        <row r="366">
          <cell r="AP366" t="str">
            <v>Богданов Николай</v>
          </cell>
          <cell r="AQ366">
            <v>0</v>
          </cell>
          <cell r="AT366" t="str">
            <v>б/р</v>
          </cell>
          <cell r="AU366" t="str">
            <v>м</v>
          </cell>
          <cell r="AX366">
            <v>44676</v>
          </cell>
          <cell r="AY366" t="str">
            <v>НАДО!!!</v>
          </cell>
        </row>
        <row r="367">
          <cell r="AP367" t="str">
            <v>Богданова Екатерина</v>
          </cell>
          <cell r="AQ367">
            <v>2011</v>
          </cell>
          <cell r="AT367" t="str">
            <v>б/р</v>
          </cell>
          <cell r="AU367" t="str">
            <v>ж</v>
          </cell>
          <cell r="AX367">
            <v>0</v>
          </cell>
          <cell r="AY367" t="str">
            <v>ОК!</v>
          </cell>
        </row>
        <row r="368">
          <cell r="AP368" t="str">
            <v>Богданова Полина</v>
          </cell>
          <cell r="AQ368">
            <v>2011</v>
          </cell>
          <cell r="AT368" t="str">
            <v>б/р</v>
          </cell>
          <cell r="AU368" t="str">
            <v>ж</v>
          </cell>
          <cell r="AX368">
            <v>0</v>
          </cell>
          <cell r="AY368" t="str">
            <v>ОК!</v>
          </cell>
        </row>
        <row r="369">
          <cell r="AP369" t="str">
            <v>Богдановская Рада</v>
          </cell>
          <cell r="AQ369">
            <v>2013</v>
          </cell>
          <cell r="AT369" t="str">
            <v>б/р</v>
          </cell>
          <cell r="AU369" t="str">
            <v>ж</v>
          </cell>
          <cell r="AX369">
            <v>0</v>
          </cell>
          <cell r="AY369" t="str">
            <v>ОК!</v>
          </cell>
        </row>
        <row r="370">
          <cell r="AP370" t="str">
            <v>Богоза Константин</v>
          </cell>
          <cell r="AQ370">
            <v>2004</v>
          </cell>
          <cell r="AT370" t="str">
            <v>б/р</v>
          </cell>
          <cell r="AU370" t="str">
            <v>м</v>
          </cell>
          <cell r="AX370">
            <v>0</v>
          </cell>
          <cell r="AY370" t="str">
            <v>ОК!</v>
          </cell>
        </row>
        <row r="371">
          <cell r="AP371" t="str">
            <v>Богомолова Виктория</v>
          </cell>
          <cell r="AQ371">
            <v>2006</v>
          </cell>
          <cell r="AT371">
            <v>3</v>
          </cell>
          <cell r="AU371" t="str">
            <v>ж</v>
          </cell>
          <cell r="AX371">
            <v>45375</v>
          </cell>
          <cell r="AY371" t="str">
            <v>ОК!</v>
          </cell>
        </row>
        <row r="372">
          <cell r="AP372" t="str">
            <v>Богунова Надежда</v>
          </cell>
          <cell r="AQ372">
            <v>2008</v>
          </cell>
          <cell r="AT372" t="str">
            <v>б/р</v>
          </cell>
          <cell r="AU372" t="str">
            <v>ж</v>
          </cell>
          <cell r="AX372">
            <v>43593</v>
          </cell>
          <cell r="AY372" t="str">
            <v>ОК!</v>
          </cell>
        </row>
        <row r="373">
          <cell r="AP373" t="str">
            <v>Бодин Егор</v>
          </cell>
          <cell r="AQ373">
            <v>2001</v>
          </cell>
          <cell r="AT373" t="str">
            <v>б/р</v>
          </cell>
          <cell r="AU373" t="str">
            <v>м</v>
          </cell>
          <cell r="AX373">
            <v>43559</v>
          </cell>
          <cell r="AY373" t="str">
            <v>ОК!</v>
          </cell>
        </row>
        <row r="374">
          <cell r="AP374" t="str">
            <v>Бодрова Екатерина</v>
          </cell>
          <cell r="AQ374">
            <v>0</v>
          </cell>
          <cell r="AT374" t="str">
            <v>б/р</v>
          </cell>
          <cell r="AU374" t="str">
            <v>ж</v>
          </cell>
          <cell r="AX374">
            <v>42774</v>
          </cell>
          <cell r="AY374" t="str">
            <v>НАДО!!!</v>
          </cell>
        </row>
        <row r="375">
          <cell r="AP375" t="str">
            <v>Бойко Ксения</v>
          </cell>
          <cell r="AQ375">
            <v>2000</v>
          </cell>
          <cell r="AT375" t="str">
            <v>б/р</v>
          </cell>
          <cell r="AU375" t="str">
            <v>ж</v>
          </cell>
          <cell r="AX375">
            <v>0</v>
          </cell>
          <cell r="AY375" t="str">
            <v>ОК!</v>
          </cell>
        </row>
        <row r="376">
          <cell r="AP376" t="str">
            <v>Боймук Анна</v>
          </cell>
          <cell r="AQ376">
            <v>2011</v>
          </cell>
          <cell r="AT376" t="str">
            <v>1ю</v>
          </cell>
          <cell r="AU376" t="str">
            <v>ж</v>
          </cell>
          <cell r="AX376">
            <v>45799</v>
          </cell>
          <cell r="AY376" t="str">
            <v>ОК!</v>
          </cell>
        </row>
        <row r="377">
          <cell r="AP377" t="str">
            <v>Бойцова Анна</v>
          </cell>
          <cell r="AQ377">
            <v>0</v>
          </cell>
          <cell r="AT377" t="str">
            <v>1ю</v>
          </cell>
          <cell r="AU377" t="str">
            <v>ж</v>
          </cell>
          <cell r="AX377">
            <v>45756</v>
          </cell>
          <cell r="AY377" t="str">
            <v>НАДО!!!</v>
          </cell>
        </row>
        <row r="378">
          <cell r="AP378" t="str">
            <v>Бока Кристиан</v>
          </cell>
          <cell r="AQ378">
            <v>2003</v>
          </cell>
          <cell r="AT378" t="str">
            <v>б/р</v>
          </cell>
          <cell r="AU378" t="str">
            <v>м</v>
          </cell>
          <cell r="AX378">
            <v>0</v>
          </cell>
          <cell r="AY378" t="str">
            <v>ОК!</v>
          </cell>
        </row>
        <row r="379">
          <cell r="AP379" t="str">
            <v>Боковенко Дарья</v>
          </cell>
          <cell r="AQ379">
            <v>0</v>
          </cell>
          <cell r="AT379" t="str">
            <v>б/р</v>
          </cell>
          <cell r="AU379" t="str">
            <v>ж</v>
          </cell>
          <cell r="AX379">
            <v>44323</v>
          </cell>
          <cell r="AY379" t="str">
            <v>НАДО!!!</v>
          </cell>
        </row>
        <row r="380">
          <cell r="AP380" t="str">
            <v>Бокша Александрина</v>
          </cell>
          <cell r="AQ380">
            <v>2013</v>
          </cell>
          <cell r="AT380" t="str">
            <v>б/р</v>
          </cell>
          <cell r="AU380" t="str">
            <v>ж</v>
          </cell>
          <cell r="AX380">
            <v>0</v>
          </cell>
          <cell r="AY380" t="str">
            <v>ОК!</v>
          </cell>
        </row>
        <row r="381">
          <cell r="AP381" t="str">
            <v>Болдырева Анастасия</v>
          </cell>
          <cell r="AQ381">
            <v>1992</v>
          </cell>
          <cell r="AT381" t="str">
            <v>б/р</v>
          </cell>
          <cell r="AU381" t="str">
            <v>ж</v>
          </cell>
          <cell r="AX381">
            <v>45071</v>
          </cell>
          <cell r="AY381" t="str">
            <v>ОК!</v>
          </cell>
        </row>
        <row r="382">
          <cell r="AP382" t="str">
            <v>Болтов Константин</v>
          </cell>
          <cell r="AQ382">
            <v>1971</v>
          </cell>
          <cell r="AT382" t="str">
            <v>б/р</v>
          </cell>
          <cell r="AU382" t="str">
            <v>м</v>
          </cell>
          <cell r="AX382">
            <v>43328</v>
          </cell>
          <cell r="AY382" t="str">
            <v>НАДО!!!</v>
          </cell>
        </row>
        <row r="383">
          <cell r="AP383" t="str">
            <v>Бондарев Матвей</v>
          </cell>
          <cell r="AQ383">
            <v>2007</v>
          </cell>
          <cell r="AT383">
            <v>1</v>
          </cell>
          <cell r="AU383" t="str">
            <v>м</v>
          </cell>
          <cell r="AX383">
            <v>45853</v>
          </cell>
          <cell r="AY383" t="str">
            <v>ОК!</v>
          </cell>
        </row>
        <row r="384">
          <cell r="AP384" t="str">
            <v>Бондарева Олеся</v>
          </cell>
          <cell r="AQ384">
            <v>2005</v>
          </cell>
          <cell r="AT384" t="str">
            <v>б/р</v>
          </cell>
          <cell r="AU384" t="str">
            <v>ж</v>
          </cell>
          <cell r="AX384">
            <v>44246</v>
          </cell>
          <cell r="AY384" t="str">
            <v>ОК!</v>
          </cell>
        </row>
        <row r="385">
          <cell r="AP385" t="str">
            <v>Бондаренко Виктория</v>
          </cell>
          <cell r="AQ385">
            <v>2009</v>
          </cell>
          <cell r="AT385" t="str">
            <v>2ю</v>
          </cell>
          <cell r="AU385" t="str">
            <v>ж</v>
          </cell>
          <cell r="AX385">
            <v>45947</v>
          </cell>
          <cell r="AY385" t="str">
            <v>ОК!</v>
          </cell>
        </row>
        <row r="386">
          <cell r="AP386" t="str">
            <v>Бондаренко Даниил</v>
          </cell>
          <cell r="AQ386">
            <v>2012</v>
          </cell>
          <cell r="AT386" t="str">
            <v>б/р</v>
          </cell>
          <cell r="AU386" t="str">
            <v>м</v>
          </cell>
          <cell r="AX386">
            <v>0</v>
          </cell>
          <cell r="AY386" t="str">
            <v>ОК!</v>
          </cell>
        </row>
        <row r="387">
          <cell r="AP387" t="str">
            <v>Бондаренко Дарья</v>
          </cell>
          <cell r="AQ387">
            <v>2011</v>
          </cell>
          <cell r="AT387" t="str">
            <v>б/р</v>
          </cell>
          <cell r="AU387" t="str">
            <v>ж</v>
          </cell>
          <cell r="AX387">
            <v>0</v>
          </cell>
          <cell r="AY387" t="str">
            <v>ОК!</v>
          </cell>
        </row>
        <row r="388">
          <cell r="AP388" t="str">
            <v>Бондаренко Леонид</v>
          </cell>
          <cell r="AQ388">
            <v>1979</v>
          </cell>
          <cell r="AT388" t="str">
            <v>б/р</v>
          </cell>
          <cell r="AU388" t="str">
            <v>м</v>
          </cell>
          <cell r="AX388">
            <v>42774</v>
          </cell>
          <cell r="AY388" t="str">
            <v>ОК!</v>
          </cell>
        </row>
        <row r="389">
          <cell r="AP389" t="str">
            <v>Бондаренко Сергей</v>
          </cell>
          <cell r="AQ389">
            <v>1983</v>
          </cell>
          <cell r="AT389" t="str">
            <v>б/р</v>
          </cell>
          <cell r="AU389" t="str">
            <v>м</v>
          </cell>
          <cell r="AX389">
            <v>43464</v>
          </cell>
          <cell r="AY389" t="str">
            <v>НАДО!!!</v>
          </cell>
        </row>
        <row r="390">
          <cell r="AP390" t="str">
            <v>Бондарь Полина</v>
          </cell>
          <cell r="AQ390">
            <v>0</v>
          </cell>
          <cell r="AT390" t="str">
            <v>б/р</v>
          </cell>
          <cell r="AU390" t="str">
            <v>ж</v>
          </cell>
          <cell r="AX390">
            <v>43960</v>
          </cell>
          <cell r="AY390" t="str">
            <v>НАДО!!!</v>
          </cell>
        </row>
        <row r="391">
          <cell r="AP391" t="str">
            <v>Борзунова Алёна</v>
          </cell>
          <cell r="AQ391">
            <v>0</v>
          </cell>
          <cell r="AT391" t="str">
            <v>б/р</v>
          </cell>
          <cell r="AU391" t="str">
            <v>ж</v>
          </cell>
          <cell r="AX391">
            <v>43954</v>
          </cell>
          <cell r="AY391" t="str">
            <v>НАДО!!!</v>
          </cell>
        </row>
        <row r="392">
          <cell r="AP392" t="str">
            <v>Борискина Татьяна</v>
          </cell>
          <cell r="AQ392">
            <v>1986</v>
          </cell>
          <cell r="AT392" t="str">
            <v>б/р</v>
          </cell>
          <cell r="AU392" t="str">
            <v>ж</v>
          </cell>
          <cell r="AX392">
            <v>44032</v>
          </cell>
          <cell r="AY392" t="str">
            <v>ОК!</v>
          </cell>
        </row>
        <row r="393">
          <cell r="AP393" t="str">
            <v>Борисов Артём</v>
          </cell>
          <cell r="AQ393">
            <v>2009</v>
          </cell>
          <cell r="AT393" t="str">
            <v>б/р</v>
          </cell>
          <cell r="AU393" t="str">
            <v>м</v>
          </cell>
          <cell r="AX393">
            <v>0</v>
          </cell>
          <cell r="AY393" t="str">
            <v>ОК!</v>
          </cell>
        </row>
        <row r="394">
          <cell r="AP394" t="str">
            <v>Борисов Дмитрий</v>
          </cell>
          <cell r="AQ394">
            <v>1999</v>
          </cell>
          <cell r="AT394" t="str">
            <v>б/р</v>
          </cell>
          <cell r="AU394" t="str">
            <v>м</v>
          </cell>
          <cell r="AX394">
            <v>43555</v>
          </cell>
          <cell r="AY394" t="str">
            <v>ОК!</v>
          </cell>
        </row>
        <row r="395">
          <cell r="AP395" t="str">
            <v xml:space="preserve">Борисов Руслан </v>
          </cell>
          <cell r="AQ395">
            <v>0</v>
          </cell>
          <cell r="AT395" t="str">
            <v>б/р</v>
          </cell>
          <cell r="AU395" t="str">
            <v>м</v>
          </cell>
          <cell r="AX395">
            <v>44708</v>
          </cell>
          <cell r="AY395" t="str">
            <v>НАДО!!!</v>
          </cell>
        </row>
        <row r="396">
          <cell r="AP396" t="str">
            <v>Борисова Анастасия П.</v>
          </cell>
          <cell r="AQ396">
            <v>0</v>
          </cell>
          <cell r="AT396">
            <v>3</v>
          </cell>
          <cell r="AU396" t="str">
            <v>ж</v>
          </cell>
          <cell r="AX396">
            <v>45478</v>
          </cell>
          <cell r="AY396" t="str">
            <v>НАДО!!!</v>
          </cell>
        </row>
        <row r="397">
          <cell r="AP397" t="str">
            <v>Борисова Анастасия</v>
          </cell>
          <cell r="AQ397">
            <v>1999</v>
          </cell>
          <cell r="AT397">
            <v>2</v>
          </cell>
          <cell r="AU397" t="str">
            <v>ж</v>
          </cell>
          <cell r="AX397">
            <v>45805</v>
          </cell>
          <cell r="AY397" t="str">
            <v>ОК!</v>
          </cell>
        </row>
        <row r="398">
          <cell r="AP398" t="str">
            <v>Борисова Ксения</v>
          </cell>
          <cell r="AQ398">
            <v>2006</v>
          </cell>
          <cell r="AT398" t="str">
            <v>б/р</v>
          </cell>
          <cell r="AU398" t="str">
            <v>ж</v>
          </cell>
          <cell r="AX398">
            <v>45196</v>
          </cell>
          <cell r="AY398" t="str">
            <v>ОК!</v>
          </cell>
        </row>
        <row r="399">
          <cell r="AP399" t="str">
            <v>Борисова Надежда</v>
          </cell>
          <cell r="AQ399">
            <v>0</v>
          </cell>
          <cell r="AT399">
            <v>3</v>
          </cell>
          <cell r="AU399" t="str">
            <v>ж</v>
          </cell>
          <cell r="AX399">
            <v>45407</v>
          </cell>
          <cell r="AY399" t="str">
            <v>НАДО!!!</v>
          </cell>
        </row>
        <row r="400">
          <cell r="AP400" t="str">
            <v>Боровиков Павел</v>
          </cell>
          <cell r="AQ400">
            <v>2013</v>
          </cell>
          <cell r="AT400" t="str">
            <v>б/р</v>
          </cell>
          <cell r="AU400" t="str">
            <v>м</v>
          </cell>
          <cell r="AX400">
            <v>0</v>
          </cell>
          <cell r="AY400" t="str">
            <v>ОК!</v>
          </cell>
        </row>
        <row r="401">
          <cell r="AP401" t="str">
            <v>Боровикова Кира</v>
          </cell>
          <cell r="AQ401">
            <v>2005</v>
          </cell>
          <cell r="AT401" t="str">
            <v>б/р</v>
          </cell>
          <cell r="AU401" t="str">
            <v>ж</v>
          </cell>
          <cell r="AX401">
            <v>44329</v>
          </cell>
          <cell r="AY401" t="str">
            <v>ОК!</v>
          </cell>
        </row>
        <row r="402">
          <cell r="AP402" t="str">
            <v>Боровицкий Илья</v>
          </cell>
          <cell r="AQ402">
            <v>1998</v>
          </cell>
          <cell r="AT402" t="str">
            <v>б/р</v>
          </cell>
          <cell r="AU402" t="str">
            <v>м</v>
          </cell>
          <cell r="AX402">
            <v>0</v>
          </cell>
          <cell r="AY402" t="str">
            <v>ОК!</v>
          </cell>
        </row>
        <row r="403">
          <cell r="AP403" t="str">
            <v>Боровой Константин</v>
          </cell>
          <cell r="AQ403">
            <v>2011</v>
          </cell>
          <cell r="AT403" t="str">
            <v>б/р</v>
          </cell>
          <cell r="AU403" t="str">
            <v>м</v>
          </cell>
          <cell r="AX403">
            <v>0</v>
          </cell>
          <cell r="AY403" t="str">
            <v>ОК!</v>
          </cell>
        </row>
        <row r="404">
          <cell r="AP404" t="str">
            <v>Боровушкин Владислав</v>
          </cell>
          <cell r="AQ404">
            <v>0</v>
          </cell>
          <cell r="AT404" t="str">
            <v>б/р</v>
          </cell>
          <cell r="AU404" t="str">
            <v>м</v>
          </cell>
          <cell r="AX404">
            <v>42869</v>
          </cell>
          <cell r="AY404" t="str">
            <v>НАДО!!!</v>
          </cell>
        </row>
        <row r="405">
          <cell r="AP405" t="str">
            <v>Бородзич Андрей</v>
          </cell>
          <cell r="AQ405">
            <v>0</v>
          </cell>
          <cell r="AT405" t="str">
            <v>МС</v>
          </cell>
          <cell r="AU405" t="str">
            <v>м</v>
          </cell>
          <cell r="AX405">
            <v>0</v>
          </cell>
          <cell r="AY405" t="str">
            <v>НАДО!!!</v>
          </cell>
        </row>
        <row r="406">
          <cell r="AP406" t="str">
            <v>Бороздина Татьяна</v>
          </cell>
          <cell r="AQ406">
            <v>1968</v>
          </cell>
          <cell r="AT406">
            <v>3</v>
          </cell>
          <cell r="AU406" t="str">
            <v>ж</v>
          </cell>
          <cell r="AX406">
            <v>45836</v>
          </cell>
          <cell r="AY406" t="str">
            <v>ОК!</v>
          </cell>
        </row>
        <row r="407">
          <cell r="AP407" t="str">
            <v>Борозняк Людмила</v>
          </cell>
          <cell r="AQ407">
            <v>1994</v>
          </cell>
          <cell r="AT407" t="str">
            <v>б/р</v>
          </cell>
          <cell r="AU407" t="str">
            <v>ж</v>
          </cell>
          <cell r="AX407">
            <v>43281</v>
          </cell>
          <cell r="AY407" t="str">
            <v>ОК!</v>
          </cell>
        </row>
        <row r="408">
          <cell r="AP408" t="str">
            <v>Борсукова Татьяна</v>
          </cell>
          <cell r="AQ408">
            <v>1982</v>
          </cell>
          <cell r="AT408">
            <v>2</v>
          </cell>
          <cell r="AU408" t="str">
            <v>ж</v>
          </cell>
          <cell r="AX408">
            <v>45886</v>
          </cell>
          <cell r="AY408" t="str">
            <v>ОК!</v>
          </cell>
        </row>
        <row r="409">
          <cell r="AP409" t="str">
            <v>Бортнякова Елизавета</v>
          </cell>
          <cell r="AQ409">
            <v>2001</v>
          </cell>
          <cell r="AT409" t="str">
            <v>б/р</v>
          </cell>
          <cell r="AU409" t="str">
            <v>ж</v>
          </cell>
          <cell r="AX409">
            <v>42869</v>
          </cell>
          <cell r="AY409" t="str">
            <v>ОК!</v>
          </cell>
        </row>
        <row r="410">
          <cell r="AP410" t="str">
            <v>Бортулева Мария</v>
          </cell>
          <cell r="AQ410">
            <v>2000</v>
          </cell>
          <cell r="AT410" t="str">
            <v>б/р</v>
          </cell>
          <cell r="AU410" t="str">
            <v>ж</v>
          </cell>
          <cell r="AX410">
            <v>0</v>
          </cell>
          <cell r="AY410" t="str">
            <v>ОК!</v>
          </cell>
        </row>
        <row r="411">
          <cell r="AP411" t="str">
            <v>Борунов Алексей</v>
          </cell>
          <cell r="AQ411">
            <v>2008</v>
          </cell>
          <cell r="AT411">
            <v>2</v>
          </cell>
          <cell r="AU411" t="str">
            <v>м</v>
          </cell>
          <cell r="AX411">
            <v>45407</v>
          </cell>
          <cell r="AY411" t="str">
            <v>ОК!</v>
          </cell>
        </row>
        <row r="412">
          <cell r="AP412" t="str">
            <v>Борцов Данила</v>
          </cell>
          <cell r="AQ412">
            <v>0</v>
          </cell>
          <cell r="AT412" t="str">
            <v>б/р</v>
          </cell>
          <cell r="AU412" t="str">
            <v>м</v>
          </cell>
          <cell r="AX412">
            <v>43078</v>
          </cell>
          <cell r="AY412" t="str">
            <v>НАДО!!!</v>
          </cell>
        </row>
        <row r="413">
          <cell r="AP413" t="str">
            <v>Борщевский Андрей</v>
          </cell>
          <cell r="AQ413">
            <v>0</v>
          </cell>
          <cell r="AT413" t="str">
            <v>б/р</v>
          </cell>
          <cell r="AU413" t="str">
            <v>м</v>
          </cell>
          <cell r="AX413">
            <v>43794</v>
          </cell>
          <cell r="AY413" t="str">
            <v>НАДО!!!</v>
          </cell>
        </row>
        <row r="414">
          <cell r="AP414" t="str">
            <v>Боталев Артём</v>
          </cell>
          <cell r="AQ414">
            <v>2009</v>
          </cell>
          <cell r="AT414" t="str">
            <v>2ю</v>
          </cell>
          <cell r="AU414" t="str">
            <v>м</v>
          </cell>
          <cell r="AX414">
            <v>45422</v>
          </cell>
          <cell r="AY414" t="str">
            <v>ОК!</v>
          </cell>
        </row>
        <row r="415">
          <cell r="AP415" t="str">
            <v>Бочарова Елизавета</v>
          </cell>
          <cell r="AQ415">
            <v>2009</v>
          </cell>
          <cell r="AT415" t="str">
            <v>б/р</v>
          </cell>
          <cell r="AU415" t="str">
            <v>ж</v>
          </cell>
          <cell r="AX415">
            <v>45057</v>
          </cell>
          <cell r="AY415" t="str">
            <v>ОК!</v>
          </cell>
        </row>
        <row r="416">
          <cell r="AP416" t="str">
            <v>Бочкарев Александр</v>
          </cell>
          <cell r="AQ416">
            <v>2009</v>
          </cell>
          <cell r="AT416" t="str">
            <v>2ю</v>
          </cell>
          <cell r="AU416" t="str">
            <v>м</v>
          </cell>
          <cell r="AX416">
            <v>45786</v>
          </cell>
          <cell r="AY416" t="str">
            <v>ОК!</v>
          </cell>
        </row>
        <row r="417">
          <cell r="AP417" t="str">
            <v>Бочкарева Ольга</v>
          </cell>
          <cell r="AQ417">
            <v>2008</v>
          </cell>
          <cell r="AT417">
            <v>1</v>
          </cell>
          <cell r="AU417" t="str">
            <v>ж</v>
          </cell>
          <cell r="AX417">
            <v>45407</v>
          </cell>
          <cell r="AY417" t="str">
            <v>ОК!</v>
          </cell>
        </row>
        <row r="418">
          <cell r="AP418" t="str">
            <v>Бояркина Юлия</v>
          </cell>
          <cell r="AQ418">
            <v>2002</v>
          </cell>
          <cell r="AT418">
            <v>3</v>
          </cell>
          <cell r="AU418" t="str">
            <v>ж</v>
          </cell>
          <cell r="AX418">
            <v>45863</v>
          </cell>
          <cell r="AY418" t="str">
            <v>ОК!</v>
          </cell>
        </row>
        <row r="419">
          <cell r="AP419" t="str">
            <v>Бравцев Никита</v>
          </cell>
          <cell r="AQ419">
            <v>0</v>
          </cell>
          <cell r="AT419" t="str">
            <v>б/р</v>
          </cell>
          <cell r="AU419" t="str">
            <v>м</v>
          </cell>
          <cell r="AX419">
            <v>44024</v>
          </cell>
          <cell r="AY419" t="str">
            <v>НАДО!!!</v>
          </cell>
        </row>
        <row r="420">
          <cell r="AP420" t="str">
            <v>Брагин Андрей</v>
          </cell>
          <cell r="AQ420">
            <v>1982</v>
          </cell>
          <cell r="AT420" t="str">
            <v>б/р</v>
          </cell>
          <cell r="AU420" t="str">
            <v>м</v>
          </cell>
          <cell r="AX420">
            <v>43559</v>
          </cell>
          <cell r="AY420" t="str">
            <v>ОК!</v>
          </cell>
        </row>
        <row r="421">
          <cell r="AP421" t="str">
            <v>Бражина Дарья</v>
          </cell>
          <cell r="AQ421">
            <v>2010</v>
          </cell>
          <cell r="AT421">
            <v>2</v>
          </cell>
          <cell r="AU421" t="str">
            <v>ж</v>
          </cell>
          <cell r="AX421">
            <v>45870</v>
          </cell>
          <cell r="AY421" t="str">
            <v>ОК!</v>
          </cell>
        </row>
        <row r="422">
          <cell r="AP422" t="str">
            <v>Бредихина Дарья</v>
          </cell>
          <cell r="AQ422">
            <v>2001</v>
          </cell>
          <cell r="AT422" t="str">
            <v>б/р</v>
          </cell>
          <cell r="AU422" t="str">
            <v>ж</v>
          </cell>
          <cell r="AX422">
            <v>42869</v>
          </cell>
          <cell r="AY422" t="str">
            <v>ОК!</v>
          </cell>
        </row>
        <row r="423">
          <cell r="AP423" t="str">
            <v>Брезгина Ирина</v>
          </cell>
          <cell r="AQ423">
            <v>2013</v>
          </cell>
          <cell r="AT423" t="str">
            <v>б/р</v>
          </cell>
          <cell r="AU423" t="str">
            <v>ж</v>
          </cell>
          <cell r="AX423">
            <v>0</v>
          </cell>
          <cell r="AY423" t="str">
            <v>ОК!</v>
          </cell>
        </row>
        <row r="424">
          <cell r="AP424" t="str">
            <v>Брезгина Милана</v>
          </cell>
          <cell r="AQ424">
            <v>2006</v>
          </cell>
          <cell r="AT424">
            <v>3</v>
          </cell>
          <cell r="AU424" t="str">
            <v>ж</v>
          </cell>
          <cell r="AX424">
            <v>45344</v>
          </cell>
          <cell r="AY424" t="str">
            <v>ОК!</v>
          </cell>
        </row>
        <row r="425">
          <cell r="AP425" t="str">
            <v>Бризганов Вячеслав</v>
          </cell>
          <cell r="AQ425">
            <v>2003</v>
          </cell>
          <cell r="AT425" t="str">
            <v>б/р</v>
          </cell>
          <cell r="AU425" t="str">
            <v>м</v>
          </cell>
          <cell r="AX425">
            <v>44078</v>
          </cell>
          <cell r="AY425" t="str">
            <v>ОК!</v>
          </cell>
        </row>
        <row r="426">
          <cell r="AP426" t="str">
            <v>Бризганов Максим</v>
          </cell>
          <cell r="AQ426">
            <v>1998</v>
          </cell>
          <cell r="AT426" t="str">
            <v>б/р</v>
          </cell>
          <cell r="AU426" t="str">
            <v>м</v>
          </cell>
          <cell r="AX426">
            <v>43559</v>
          </cell>
          <cell r="AY426" t="str">
            <v>ОК!</v>
          </cell>
        </row>
        <row r="427">
          <cell r="AP427" t="str">
            <v>Брочковский Евгений</v>
          </cell>
          <cell r="AQ427">
            <v>1984</v>
          </cell>
          <cell r="AT427" t="str">
            <v>б/р</v>
          </cell>
          <cell r="AU427" t="str">
            <v>м</v>
          </cell>
          <cell r="AX427">
            <v>44024</v>
          </cell>
          <cell r="AY427" t="str">
            <v>ОК!</v>
          </cell>
        </row>
        <row r="428">
          <cell r="AP428" t="str">
            <v>Брызгалин Семен</v>
          </cell>
          <cell r="AQ428">
            <v>2006</v>
          </cell>
          <cell r="AT428" t="str">
            <v>б/р</v>
          </cell>
          <cell r="AU428" t="str">
            <v>м</v>
          </cell>
          <cell r="AX428">
            <v>44329</v>
          </cell>
          <cell r="AY428" t="str">
            <v>ОК!</v>
          </cell>
        </row>
        <row r="429">
          <cell r="AP429" t="str">
            <v>Брязкало Александр</v>
          </cell>
          <cell r="AQ429">
            <v>0</v>
          </cell>
          <cell r="AT429" t="str">
            <v>б/р</v>
          </cell>
          <cell r="AU429" t="str">
            <v>м</v>
          </cell>
          <cell r="AX429">
            <v>0</v>
          </cell>
          <cell r="AY429" t="str">
            <v>НАДО!!!</v>
          </cell>
        </row>
        <row r="430">
          <cell r="AP430" t="str">
            <v>Буадзе Валерия</v>
          </cell>
          <cell r="AQ430">
            <v>2011</v>
          </cell>
          <cell r="AT430" t="str">
            <v>2ю</v>
          </cell>
          <cell r="AU430" t="str">
            <v>ж</v>
          </cell>
          <cell r="AX430">
            <v>45582</v>
          </cell>
          <cell r="AY430" t="str">
            <v>ОК!</v>
          </cell>
        </row>
        <row r="431">
          <cell r="AP431" t="str">
            <v>Бубенин Константин</v>
          </cell>
          <cell r="AQ431">
            <v>2007</v>
          </cell>
          <cell r="AT431" t="str">
            <v>б/р</v>
          </cell>
          <cell r="AU431" t="str">
            <v>м</v>
          </cell>
          <cell r="AX431">
            <v>0</v>
          </cell>
          <cell r="AY431" t="str">
            <v>НАДО!!!</v>
          </cell>
        </row>
        <row r="432">
          <cell r="AP432" t="str">
            <v>Бугаев Сергей</v>
          </cell>
          <cell r="AQ432">
            <v>0</v>
          </cell>
          <cell r="AT432" t="str">
            <v>б/р</v>
          </cell>
          <cell r="AU432" t="str">
            <v>м</v>
          </cell>
          <cell r="AX432">
            <v>42032</v>
          </cell>
          <cell r="AY432" t="str">
            <v>НАДО!!!</v>
          </cell>
        </row>
        <row r="433">
          <cell r="AP433" t="str">
            <v>Будаева Екатерина</v>
          </cell>
          <cell r="AQ433">
            <v>2003</v>
          </cell>
          <cell r="AT433" t="str">
            <v>б/р</v>
          </cell>
          <cell r="AU433" t="str">
            <v>ж</v>
          </cell>
          <cell r="AX433">
            <v>44156</v>
          </cell>
          <cell r="AY433" t="str">
            <v>ОК!</v>
          </cell>
        </row>
        <row r="434">
          <cell r="AP434" t="str">
            <v>Бузанов Даниил</v>
          </cell>
          <cell r="AQ434">
            <v>2003</v>
          </cell>
          <cell r="AT434" t="str">
            <v>б/р</v>
          </cell>
          <cell r="AU434" t="str">
            <v>м</v>
          </cell>
          <cell r="AX434">
            <v>43478</v>
          </cell>
          <cell r="AY434" t="str">
            <v>ОК!</v>
          </cell>
        </row>
        <row r="435">
          <cell r="AP435" t="str">
            <v>Буздина Софья</v>
          </cell>
          <cell r="AQ435">
            <v>2007</v>
          </cell>
          <cell r="AT435" t="str">
            <v>б/р</v>
          </cell>
          <cell r="AU435" t="str">
            <v>ж</v>
          </cell>
          <cell r="AX435">
            <v>43610</v>
          </cell>
          <cell r="AY435" t="str">
            <v>ОК!</v>
          </cell>
        </row>
        <row r="436">
          <cell r="AP436" t="str">
            <v>Буздов Карим</v>
          </cell>
          <cell r="AQ436">
            <v>0</v>
          </cell>
          <cell r="AT436">
            <v>3</v>
          </cell>
          <cell r="AU436" t="str">
            <v>м</v>
          </cell>
          <cell r="AX436">
            <v>45778</v>
          </cell>
          <cell r="AY436" t="str">
            <v>НАДО!!!</v>
          </cell>
        </row>
        <row r="437">
          <cell r="AP437" t="str">
            <v>Бузечкин Сергей</v>
          </cell>
          <cell r="AQ437">
            <v>1999</v>
          </cell>
          <cell r="AT437" t="str">
            <v>б/р</v>
          </cell>
          <cell r="AU437" t="str">
            <v>м</v>
          </cell>
          <cell r="AX437">
            <v>45226</v>
          </cell>
          <cell r="AY437" t="str">
            <v>ОК!</v>
          </cell>
        </row>
        <row r="438">
          <cell r="AP438" t="str">
            <v>Бузин Михаил</v>
          </cell>
          <cell r="AQ438">
            <v>2004</v>
          </cell>
          <cell r="AT438" t="str">
            <v>б/р</v>
          </cell>
          <cell r="AU438" t="str">
            <v>м</v>
          </cell>
          <cell r="AX438">
            <v>42869</v>
          </cell>
          <cell r="AY438" t="str">
            <v>ОК!</v>
          </cell>
        </row>
        <row r="439">
          <cell r="AP439" t="str">
            <v>Буйчиков Вячеслав</v>
          </cell>
          <cell r="AQ439">
            <v>2003</v>
          </cell>
          <cell r="AT439" t="str">
            <v>б/р</v>
          </cell>
          <cell r="AU439" t="str">
            <v>м</v>
          </cell>
          <cell r="AX439">
            <v>0</v>
          </cell>
          <cell r="AY439" t="str">
            <v>ОК!</v>
          </cell>
        </row>
        <row r="440">
          <cell r="AP440" t="str">
            <v>Букатару Александра</v>
          </cell>
          <cell r="AQ440">
            <v>1993</v>
          </cell>
          <cell r="AT440">
            <v>1</v>
          </cell>
          <cell r="AU440" t="str">
            <v>ж</v>
          </cell>
          <cell r="AX440">
            <v>45375</v>
          </cell>
          <cell r="AY440" t="str">
            <v>ОК!</v>
          </cell>
        </row>
        <row r="441">
          <cell r="AP441" t="str">
            <v>Букланова Марьяна</v>
          </cell>
          <cell r="AQ441">
            <v>2010</v>
          </cell>
          <cell r="AT441">
            <v>2</v>
          </cell>
          <cell r="AU441" t="str">
            <v>ж</v>
          </cell>
          <cell r="AX441">
            <v>45463</v>
          </cell>
          <cell r="AY441" t="str">
            <v>ОК!</v>
          </cell>
        </row>
        <row r="442">
          <cell r="AP442" t="str">
            <v>Буланов Константин</v>
          </cell>
          <cell r="AQ442">
            <v>2011</v>
          </cell>
          <cell r="AT442" t="str">
            <v>1ю</v>
          </cell>
          <cell r="AU442" t="str">
            <v>м</v>
          </cell>
          <cell r="AX442">
            <v>45437</v>
          </cell>
          <cell r="AY442" t="str">
            <v>ОК!</v>
          </cell>
        </row>
        <row r="443">
          <cell r="AP443" t="str">
            <v>Булганина Евгения</v>
          </cell>
          <cell r="AQ443">
            <v>2010</v>
          </cell>
          <cell r="AT443">
            <v>1</v>
          </cell>
          <cell r="AU443" t="str">
            <v>ж</v>
          </cell>
          <cell r="AX443">
            <v>45757</v>
          </cell>
          <cell r="AY443" t="str">
            <v>ОК!</v>
          </cell>
        </row>
        <row r="444">
          <cell r="AP444" t="str">
            <v>Булдакова Анна</v>
          </cell>
          <cell r="AQ444">
            <v>2001</v>
          </cell>
          <cell r="AT444" t="str">
            <v>КМС</v>
          </cell>
          <cell r="AU444" t="str">
            <v>ж</v>
          </cell>
          <cell r="AX444">
            <v>45608</v>
          </cell>
          <cell r="AY444" t="str">
            <v>ОК!</v>
          </cell>
        </row>
        <row r="445">
          <cell r="AP445" t="str">
            <v>Булдакова Екатерина</v>
          </cell>
          <cell r="AQ445">
            <v>2003</v>
          </cell>
          <cell r="AT445" t="str">
            <v>б/р</v>
          </cell>
          <cell r="AU445" t="str">
            <v>ж</v>
          </cell>
          <cell r="AX445">
            <v>43960</v>
          </cell>
          <cell r="AY445" t="str">
            <v>ОК!</v>
          </cell>
        </row>
        <row r="446">
          <cell r="AP446" t="str">
            <v>Булденко Марфа</v>
          </cell>
          <cell r="AQ446">
            <v>2005</v>
          </cell>
          <cell r="AT446" t="str">
            <v>б/р</v>
          </cell>
          <cell r="AU446" t="str">
            <v>ж</v>
          </cell>
          <cell r="AX446">
            <v>43078</v>
          </cell>
          <cell r="AY446" t="str">
            <v>ОК!</v>
          </cell>
        </row>
        <row r="447">
          <cell r="AP447" t="str">
            <v>Булыгин Лев</v>
          </cell>
          <cell r="AQ447">
            <v>0</v>
          </cell>
          <cell r="AT447">
            <v>3</v>
          </cell>
          <cell r="AU447" t="str">
            <v>м</v>
          </cell>
          <cell r="AX447">
            <v>45778</v>
          </cell>
          <cell r="AY447" t="str">
            <v>НАДО!!!</v>
          </cell>
        </row>
        <row r="448">
          <cell r="AP448" t="str">
            <v>Буль Полина</v>
          </cell>
          <cell r="AQ448">
            <v>1992</v>
          </cell>
          <cell r="AT448" t="str">
            <v>б/р</v>
          </cell>
          <cell r="AU448" t="str">
            <v>ж</v>
          </cell>
          <cell r="AX448">
            <v>43863</v>
          </cell>
          <cell r="AY448" t="str">
            <v>ОК!</v>
          </cell>
        </row>
        <row r="449">
          <cell r="AP449" t="str">
            <v>Буракова Евгения</v>
          </cell>
          <cell r="AQ449">
            <v>0</v>
          </cell>
          <cell r="AT449">
            <v>3</v>
          </cell>
          <cell r="AU449" t="str">
            <v>ж</v>
          </cell>
          <cell r="AX449">
            <v>45805</v>
          </cell>
          <cell r="AY449" t="str">
            <v>НАДО!!!</v>
          </cell>
        </row>
        <row r="450">
          <cell r="AP450" t="str">
            <v>Буракова Марина</v>
          </cell>
          <cell r="AQ450">
            <v>0</v>
          </cell>
          <cell r="AT450">
            <v>3</v>
          </cell>
          <cell r="AU450" t="str">
            <v>ж</v>
          </cell>
          <cell r="AX450">
            <v>45805</v>
          </cell>
          <cell r="AY450" t="str">
            <v>НАДО!!!</v>
          </cell>
        </row>
        <row r="451">
          <cell r="AP451" t="str">
            <v>Бурдеев Иван</v>
          </cell>
          <cell r="AQ451">
            <v>2002</v>
          </cell>
          <cell r="AT451" t="str">
            <v>б/р</v>
          </cell>
          <cell r="AU451" t="str">
            <v>м</v>
          </cell>
          <cell r="AX451">
            <v>44191</v>
          </cell>
          <cell r="AY451" t="str">
            <v>ОК!</v>
          </cell>
        </row>
        <row r="452">
          <cell r="AP452" t="str">
            <v>Буриков Максим</v>
          </cell>
          <cell r="AQ452">
            <v>1971</v>
          </cell>
          <cell r="AT452" t="str">
            <v>б/р</v>
          </cell>
          <cell r="AU452" t="str">
            <v>м</v>
          </cell>
          <cell r="AX452">
            <v>44961</v>
          </cell>
          <cell r="AY452" t="str">
            <v>ОК!</v>
          </cell>
        </row>
        <row r="453">
          <cell r="AP453" t="str">
            <v>Бурлака Елизавета</v>
          </cell>
          <cell r="AQ453">
            <v>2013</v>
          </cell>
          <cell r="AT453" t="str">
            <v>б/р</v>
          </cell>
          <cell r="AU453" t="str">
            <v>ж</v>
          </cell>
          <cell r="AX453">
            <v>0</v>
          </cell>
          <cell r="AY453" t="str">
            <v>ОК!</v>
          </cell>
        </row>
        <row r="454">
          <cell r="AP454" t="str">
            <v>Бурмистров Никита</v>
          </cell>
          <cell r="AQ454">
            <v>2000</v>
          </cell>
          <cell r="AT454">
            <v>1</v>
          </cell>
          <cell r="AU454" t="str">
            <v>м</v>
          </cell>
          <cell r="AX454">
            <v>45863</v>
          </cell>
          <cell r="AY454" t="str">
            <v>ОК!</v>
          </cell>
        </row>
        <row r="455">
          <cell r="AP455" t="str">
            <v>Бутин Дмитрий</v>
          </cell>
          <cell r="AQ455">
            <v>2004</v>
          </cell>
          <cell r="AT455" t="str">
            <v>б/р</v>
          </cell>
          <cell r="AU455" t="str">
            <v>м</v>
          </cell>
          <cell r="AX455">
            <v>45093</v>
          </cell>
          <cell r="AY455" t="str">
            <v>ОК!</v>
          </cell>
        </row>
        <row r="456">
          <cell r="AP456" t="str">
            <v>Бутов Егор</v>
          </cell>
          <cell r="AQ456">
            <v>2001</v>
          </cell>
          <cell r="AT456" t="str">
            <v>б/р</v>
          </cell>
          <cell r="AU456" t="str">
            <v>м</v>
          </cell>
          <cell r="AX456">
            <v>43650</v>
          </cell>
          <cell r="AY456" t="str">
            <v>ОК!</v>
          </cell>
        </row>
        <row r="457">
          <cell r="AP457" t="str">
            <v>Бутор Артем</v>
          </cell>
          <cell r="AQ457">
            <v>2008</v>
          </cell>
          <cell r="AT457">
            <v>2</v>
          </cell>
          <cell r="AU457" t="str">
            <v>м</v>
          </cell>
          <cell r="AX457">
            <v>45775</v>
          </cell>
          <cell r="AY457" t="str">
            <v>ОК!</v>
          </cell>
        </row>
        <row r="458">
          <cell r="AP458" t="str">
            <v>Буханова Ева</v>
          </cell>
          <cell r="AQ458">
            <v>2008</v>
          </cell>
          <cell r="AT458" t="str">
            <v>б/р</v>
          </cell>
          <cell r="AU458" t="str">
            <v>ж</v>
          </cell>
          <cell r="AX458">
            <v>0</v>
          </cell>
          <cell r="AY458" t="str">
            <v>ОК!</v>
          </cell>
        </row>
        <row r="459">
          <cell r="AP459" t="str">
            <v>Бухарина Валентина</v>
          </cell>
          <cell r="AQ459">
            <v>0</v>
          </cell>
          <cell r="AT459" t="str">
            <v>б/р</v>
          </cell>
          <cell r="AU459" t="str">
            <v>ж</v>
          </cell>
          <cell r="AX459">
            <v>44359</v>
          </cell>
          <cell r="AY459" t="str">
            <v>НАДО!!!</v>
          </cell>
        </row>
        <row r="460">
          <cell r="AP460" t="str">
            <v>Бызова Софья</v>
          </cell>
          <cell r="AQ460">
            <v>1992</v>
          </cell>
          <cell r="AT460" t="str">
            <v>б/р</v>
          </cell>
          <cell r="AU460" t="str">
            <v>ж</v>
          </cell>
          <cell r="AX460">
            <v>43281</v>
          </cell>
          <cell r="AY460" t="str">
            <v>ОК!</v>
          </cell>
        </row>
        <row r="461">
          <cell r="AP461" t="str">
            <v>Быкадоров Владимир</v>
          </cell>
          <cell r="AQ461">
            <v>0</v>
          </cell>
          <cell r="AT461" t="str">
            <v>б/р</v>
          </cell>
          <cell r="AU461" t="str">
            <v>м</v>
          </cell>
          <cell r="AX461">
            <v>44154</v>
          </cell>
          <cell r="AY461" t="str">
            <v>НАДО!!!</v>
          </cell>
        </row>
        <row r="462">
          <cell r="AP462" t="str">
            <v>Быковская Валерия</v>
          </cell>
          <cell r="AQ462">
            <v>0</v>
          </cell>
          <cell r="AT462" t="str">
            <v>б/р</v>
          </cell>
          <cell r="AU462" t="str">
            <v>ж</v>
          </cell>
          <cell r="AX462">
            <v>43954</v>
          </cell>
          <cell r="AY462" t="str">
            <v>НАДО!!!</v>
          </cell>
        </row>
        <row r="463">
          <cell r="AP463" t="str">
            <v>Быстров Глеб</v>
          </cell>
          <cell r="AQ463">
            <v>2011</v>
          </cell>
          <cell r="AT463" t="str">
            <v>1ю</v>
          </cell>
          <cell r="AU463" t="str">
            <v>м</v>
          </cell>
          <cell r="AX463">
            <v>45366</v>
          </cell>
          <cell r="AY463" t="str">
            <v>ОК!</v>
          </cell>
        </row>
        <row r="464">
          <cell r="AP464" t="str">
            <v>Быстров Иван</v>
          </cell>
          <cell r="AQ464">
            <v>1997</v>
          </cell>
          <cell r="AT464">
            <v>2</v>
          </cell>
          <cell r="AU464" t="str">
            <v>м</v>
          </cell>
          <cell r="AX464">
            <v>45805</v>
          </cell>
          <cell r="AY464" t="str">
            <v>ОК!</v>
          </cell>
        </row>
        <row r="465">
          <cell r="AP465" t="str">
            <v>Быстрова Диана</v>
          </cell>
          <cell r="AQ465">
            <v>2001</v>
          </cell>
          <cell r="AT465" t="str">
            <v>б/р</v>
          </cell>
          <cell r="AU465" t="str">
            <v>ж</v>
          </cell>
          <cell r="AX465">
            <v>0</v>
          </cell>
          <cell r="AY465" t="str">
            <v>ОК!</v>
          </cell>
        </row>
        <row r="466">
          <cell r="AP466" t="str">
            <v>Быстрова Кира</v>
          </cell>
          <cell r="AQ466">
            <v>2006</v>
          </cell>
          <cell r="AT466" t="str">
            <v>б/р</v>
          </cell>
          <cell r="AU466" t="str">
            <v>ж</v>
          </cell>
          <cell r="AX466">
            <v>43960</v>
          </cell>
          <cell r="AY466" t="str">
            <v>ОК!</v>
          </cell>
        </row>
        <row r="467">
          <cell r="AP467" t="str">
            <v>Бычаев Дмитрий</v>
          </cell>
          <cell r="AQ467">
            <v>0</v>
          </cell>
          <cell r="AT467" t="str">
            <v>б/р</v>
          </cell>
          <cell r="AU467" t="str">
            <v>м</v>
          </cell>
          <cell r="AX467">
            <v>44323</v>
          </cell>
          <cell r="AY467" t="str">
            <v>НАДО!!!</v>
          </cell>
        </row>
        <row r="468">
          <cell r="AP468" t="str">
            <v>Бычкова Прасковья</v>
          </cell>
          <cell r="AQ468">
            <v>2003</v>
          </cell>
          <cell r="AT468" t="str">
            <v>б/р</v>
          </cell>
          <cell r="AU468" t="str">
            <v>ж</v>
          </cell>
          <cell r="AX468">
            <v>0</v>
          </cell>
          <cell r="AY468" t="str">
            <v>ОК!</v>
          </cell>
        </row>
        <row r="469">
          <cell r="AP469" t="str">
            <v>Вавилов Егор</v>
          </cell>
          <cell r="AQ469">
            <v>2007</v>
          </cell>
          <cell r="AT469" t="str">
            <v>2ю</v>
          </cell>
          <cell r="AU469" t="str">
            <v>м</v>
          </cell>
          <cell r="AX469">
            <v>46003</v>
          </cell>
          <cell r="AY469" t="str">
            <v>ОК!</v>
          </cell>
        </row>
        <row r="470">
          <cell r="AP470" t="str">
            <v>Вавилова Татьяна</v>
          </cell>
          <cell r="AQ470">
            <v>1995</v>
          </cell>
          <cell r="AT470">
            <v>2</v>
          </cell>
          <cell r="AU470" t="str">
            <v>ж</v>
          </cell>
          <cell r="AX470">
            <v>45431</v>
          </cell>
          <cell r="AY470" t="str">
            <v>НАДО!!!</v>
          </cell>
        </row>
        <row r="471">
          <cell r="AP471" t="str">
            <v>Ваглаотс Светлана</v>
          </cell>
          <cell r="AQ471">
            <v>0</v>
          </cell>
          <cell r="AT471" t="str">
            <v>МС</v>
          </cell>
          <cell r="AU471" t="str">
            <v>ж</v>
          </cell>
          <cell r="AX471">
            <v>0</v>
          </cell>
          <cell r="AY471" t="str">
            <v>НАДО!!!</v>
          </cell>
        </row>
        <row r="472">
          <cell r="AP472" t="str">
            <v>Вайнштейн Юлия</v>
          </cell>
          <cell r="AQ472">
            <v>0</v>
          </cell>
          <cell r="AT472" t="str">
            <v>б/р</v>
          </cell>
          <cell r="AU472" t="str">
            <v>ж</v>
          </cell>
          <cell r="AX472">
            <v>43595</v>
          </cell>
          <cell r="AY472" t="str">
            <v>НАДО!!!</v>
          </cell>
        </row>
        <row r="473">
          <cell r="AP473" t="str">
            <v>Вакуров Егор</v>
          </cell>
          <cell r="AQ473">
            <v>2006</v>
          </cell>
          <cell r="AT473" t="str">
            <v>б/р</v>
          </cell>
          <cell r="AU473" t="str">
            <v>м</v>
          </cell>
          <cell r="AX473">
            <v>43960</v>
          </cell>
          <cell r="AY473" t="str">
            <v>ОК!</v>
          </cell>
        </row>
        <row r="474">
          <cell r="AP474" t="str">
            <v>Валаев Евгений</v>
          </cell>
          <cell r="AQ474">
            <v>1977</v>
          </cell>
          <cell r="AT474" t="str">
            <v>б/р</v>
          </cell>
          <cell r="AU474" t="str">
            <v>м</v>
          </cell>
          <cell r="AX474">
            <v>43245</v>
          </cell>
          <cell r="AY474" t="str">
            <v>НАДО!!!</v>
          </cell>
        </row>
        <row r="475">
          <cell r="AP475" t="str">
            <v xml:space="preserve">Валькова Наталия </v>
          </cell>
          <cell r="AQ475">
            <v>0</v>
          </cell>
          <cell r="AT475">
            <v>3</v>
          </cell>
          <cell r="AU475" t="str">
            <v>ж</v>
          </cell>
          <cell r="AX475">
            <v>45863</v>
          </cell>
          <cell r="AY475" t="str">
            <v>НАДО!!!</v>
          </cell>
        </row>
        <row r="476">
          <cell r="AP476" t="str">
            <v>Валькова Наталия</v>
          </cell>
          <cell r="AQ476">
            <v>0</v>
          </cell>
          <cell r="AT476">
            <v>3</v>
          </cell>
          <cell r="AU476" t="str">
            <v>ж</v>
          </cell>
          <cell r="AX476">
            <v>45778</v>
          </cell>
          <cell r="AY476" t="str">
            <v>НАДО!!!</v>
          </cell>
        </row>
        <row r="477">
          <cell r="AP477" t="str">
            <v>Ванакова Анна</v>
          </cell>
          <cell r="AQ477">
            <v>0</v>
          </cell>
          <cell r="AT477" t="str">
            <v>б/р</v>
          </cell>
          <cell r="AU477" t="str">
            <v>ж</v>
          </cell>
          <cell r="AX477">
            <v>43954</v>
          </cell>
          <cell r="AY477" t="str">
            <v>НАДО!!!</v>
          </cell>
        </row>
        <row r="478">
          <cell r="AP478" t="str">
            <v>Ванюгин Александр</v>
          </cell>
          <cell r="AQ478">
            <v>2005</v>
          </cell>
          <cell r="AT478" t="str">
            <v>б/р</v>
          </cell>
          <cell r="AU478" t="str">
            <v>м</v>
          </cell>
          <cell r="AX478">
            <v>43960</v>
          </cell>
          <cell r="AY478" t="str">
            <v>ОК!</v>
          </cell>
        </row>
        <row r="479">
          <cell r="AP479" t="str">
            <v>Варавва Алексей</v>
          </cell>
          <cell r="AQ479">
            <v>0</v>
          </cell>
          <cell r="AT479" t="str">
            <v>б/р</v>
          </cell>
          <cell r="AU479" t="str">
            <v>м</v>
          </cell>
          <cell r="AX479">
            <v>44024</v>
          </cell>
          <cell r="AY479" t="str">
            <v>НАДО!!!</v>
          </cell>
        </row>
        <row r="480">
          <cell r="AP480" t="str">
            <v>Варганов Константин</v>
          </cell>
          <cell r="AQ480">
            <v>0</v>
          </cell>
          <cell r="AT480" t="str">
            <v>б/р</v>
          </cell>
          <cell r="AU480" t="str">
            <v>м</v>
          </cell>
          <cell r="AX480">
            <v>43862</v>
          </cell>
          <cell r="AY480" t="str">
            <v>НАДО!!!</v>
          </cell>
        </row>
        <row r="481">
          <cell r="AP481" t="str">
            <v>Варежников Егор</v>
          </cell>
          <cell r="AQ481">
            <v>2007</v>
          </cell>
          <cell r="AT481" t="str">
            <v>б/р</v>
          </cell>
          <cell r="AU481" t="str">
            <v>м</v>
          </cell>
          <cell r="AX481">
            <v>43960</v>
          </cell>
          <cell r="AY481" t="str">
            <v>ОК!</v>
          </cell>
        </row>
        <row r="482">
          <cell r="AP482" t="str">
            <v>Варежников Кирилл</v>
          </cell>
          <cell r="AQ482">
            <v>2007</v>
          </cell>
          <cell r="AT482" t="str">
            <v>б/р</v>
          </cell>
          <cell r="AU482" t="str">
            <v>м</v>
          </cell>
          <cell r="AX482">
            <v>0</v>
          </cell>
          <cell r="AY482" t="str">
            <v>ОК!</v>
          </cell>
        </row>
        <row r="483">
          <cell r="AP483" t="str">
            <v>Варламова Анастасия</v>
          </cell>
          <cell r="AQ483">
            <v>2008</v>
          </cell>
          <cell r="AT483" t="str">
            <v>б/р</v>
          </cell>
          <cell r="AU483" t="str">
            <v>ж</v>
          </cell>
          <cell r="AX483">
            <v>0</v>
          </cell>
          <cell r="AY483" t="str">
            <v>ОК!</v>
          </cell>
        </row>
        <row r="484">
          <cell r="AP484" t="str">
            <v>Варфоломеев Георгий</v>
          </cell>
          <cell r="AQ484">
            <v>2011</v>
          </cell>
          <cell r="AT484" t="str">
            <v>б/р</v>
          </cell>
          <cell r="AU484" t="str">
            <v>м</v>
          </cell>
          <cell r="AX484">
            <v>0</v>
          </cell>
          <cell r="AY484" t="str">
            <v>ОК!</v>
          </cell>
        </row>
        <row r="485">
          <cell r="AP485" t="str">
            <v>Василевский Сергей</v>
          </cell>
          <cell r="AQ485">
            <v>2001</v>
          </cell>
          <cell r="AT485" t="str">
            <v>б/р</v>
          </cell>
          <cell r="AU485" t="str">
            <v>м</v>
          </cell>
          <cell r="AX485">
            <v>0</v>
          </cell>
          <cell r="AY485" t="str">
            <v>ОК!</v>
          </cell>
        </row>
        <row r="486">
          <cell r="AP486" t="str">
            <v>Василенко Оксана</v>
          </cell>
          <cell r="AQ486">
            <v>1998</v>
          </cell>
          <cell r="AT486" t="str">
            <v>б/р</v>
          </cell>
          <cell r="AU486" t="str">
            <v>ж</v>
          </cell>
          <cell r="AX486">
            <v>43227</v>
          </cell>
          <cell r="AY486" t="str">
            <v>ОК!</v>
          </cell>
        </row>
        <row r="487">
          <cell r="AP487" t="str">
            <v>Василишен Александр</v>
          </cell>
          <cell r="AQ487">
            <v>2008</v>
          </cell>
          <cell r="AT487" t="str">
            <v>б/р</v>
          </cell>
          <cell r="AU487" t="str">
            <v>м</v>
          </cell>
          <cell r="AX487">
            <v>0</v>
          </cell>
          <cell r="AY487" t="str">
            <v>ОК!</v>
          </cell>
        </row>
        <row r="488">
          <cell r="AP488" t="str">
            <v>Васильев Александр</v>
          </cell>
          <cell r="AQ488">
            <v>1997</v>
          </cell>
          <cell r="AT488" t="str">
            <v>б/р</v>
          </cell>
          <cell r="AU488" t="str">
            <v>м</v>
          </cell>
          <cell r="AX488">
            <v>43464</v>
          </cell>
          <cell r="AY488" t="str">
            <v>ОК!</v>
          </cell>
        </row>
        <row r="489">
          <cell r="AP489" t="str">
            <v>Васильев Арсений</v>
          </cell>
          <cell r="AQ489">
            <v>2006</v>
          </cell>
          <cell r="AT489" t="str">
            <v>1ю</v>
          </cell>
          <cell r="AU489" t="str">
            <v>м</v>
          </cell>
          <cell r="AX489">
            <v>45786</v>
          </cell>
          <cell r="AY489" t="str">
            <v>ОК!</v>
          </cell>
        </row>
        <row r="490">
          <cell r="AP490" t="str">
            <v>Васильев Владимир</v>
          </cell>
          <cell r="AQ490">
            <v>2004</v>
          </cell>
          <cell r="AT490" t="str">
            <v>б/р</v>
          </cell>
          <cell r="AU490" t="str">
            <v>м</v>
          </cell>
          <cell r="AX490">
            <v>44394</v>
          </cell>
          <cell r="AY490" t="str">
            <v>ОК!</v>
          </cell>
        </row>
        <row r="491">
          <cell r="AP491" t="str">
            <v>Васильев Владислав</v>
          </cell>
          <cell r="AQ491">
            <v>0</v>
          </cell>
          <cell r="AT491" t="str">
            <v>б/р</v>
          </cell>
          <cell r="AU491" t="str">
            <v>м</v>
          </cell>
          <cell r="AX491">
            <v>45071</v>
          </cell>
          <cell r="AY491" t="str">
            <v>НАДО!!!</v>
          </cell>
        </row>
        <row r="492">
          <cell r="AP492" t="str">
            <v>Васильев Денис А.</v>
          </cell>
          <cell r="AQ492">
            <v>0</v>
          </cell>
          <cell r="AT492" t="str">
            <v>б/р</v>
          </cell>
          <cell r="AU492" t="str">
            <v>м</v>
          </cell>
          <cell r="AX492">
            <v>43777</v>
          </cell>
          <cell r="AY492" t="str">
            <v>НАДО!!!</v>
          </cell>
        </row>
        <row r="493">
          <cell r="AP493" t="str">
            <v>Васильев Денис</v>
          </cell>
          <cell r="AQ493">
            <v>2007</v>
          </cell>
          <cell r="AT493" t="str">
            <v>б/р</v>
          </cell>
          <cell r="AU493" t="str">
            <v>м</v>
          </cell>
          <cell r="AX493">
            <v>0</v>
          </cell>
          <cell r="AY493" t="str">
            <v>ОК!</v>
          </cell>
        </row>
        <row r="494">
          <cell r="AP494" t="str">
            <v>Васильев Евгений</v>
          </cell>
          <cell r="AQ494">
            <v>2000</v>
          </cell>
          <cell r="AT494" t="str">
            <v>б/р</v>
          </cell>
          <cell r="AU494" t="str">
            <v>м</v>
          </cell>
          <cell r="AX494">
            <v>0</v>
          </cell>
          <cell r="AY494" t="str">
            <v>ОК!</v>
          </cell>
        </row>
        <row r="495">
          <cell r="AP495" t="str">
            <v>Васильев Михаил</v>
          </cell>
          <cell r="AQ495">
            <v>2011</v>
          </cell>
          <cell r="AT495" t="str">
            <v>б/р</v>
          </cell>
          <cell r="AU495" t="str">
            <v>м</v>
          </cell>
          <cell r="AX495">
            <v>0</v>
          </cell>
          <cell r="AY495" t="str">
            <v>ОК!</v>
          </cell>
        </row>
        <row r="496">
          <cell r="AP496" t="str">
            <v>Васильев Никита</v>
          </cell>
          <cell r="AQ496">
            <v>2002</v>
          </cell>
          <cell r="AT496" t="str">
            <v>б/р</v>
          </cell>
          <cell r="AU496" t="str">
            <v>м</v>
          </cell>
          <cell r="AX496">
            <v>0</v>
          </cell>
          <cell r="AY496" t="str">
            <v>ОК!</v>
          </cell>
        </row>
        <row r="497">
          <cell r="AP497" t="str">
            <v>Васильев Семён</v>
          </cell>
          <cell r="AQ497">
            <v>2011</v>
          </cell>
          <cell r="AT497" t="str">
            <v>1ю</v>
          </cell>
          <cell r="AU497" t="str">
            <v>м</v>
          </cell>
          <cell r="AX497">
            <v>45422</v>
          </cell>
          <cell r="AY497" t="str">
            <v>ОК!</v>
          </cell>
        </row>
        <row r="498">
          <cell r="AP498" t="str">
            <v>Васильев Станислав С.</v>
          </cell>
          <cell r="AQ498">
            <v>0</v>
          </cell>
          <cell r="AT498" t="str">
            <v>б/р</v>
          </cell>
          <cell r="AU498" t="str">
            <v>м</v>
          </cell>
          <cell r="AX498">
            <v>45014</v>
          </cell>
          <cell r="AY498" t="str">
            <v>НАДО!!!</v>
          </cell>
        </row>
        <row r="499">
          <cell r="AP499" t="str">
            <v>Васильев Станислав</v>
          </cell>
          <cell r="AQ499">
            <v>2004</v>
          </cell>
          <cell r="AT499" t="str">
            <v>б/р</v>
          </cell>
          <cell r="AU499" t="str">
            <v>м</v>
          </cell>
          <cell r="AX499">
            <v>43735</v>
          </cell>
          <cell r="AY499" t="str">
            <v>НАДО!!!</v>
          </cell>
        </row>
        <row r="500">
          <cell r="AP500" t="str">
            <v>Васильев Фаддей</v>
          </cell>
          <cell r="AQ500">
            <v>2013</v>
          </cell>
          <cell r="AT500" t="str">
            <v>2ю</v>
          </cell>
          <cell r="AU500" t="str">
            <v>м</v>
          </cell>
          <cell r="AX500">
            <v>45932</v>
          </cell>
          <cell r="AY500" t="str">
            <v>ОК!</v>
          </cell>
        </row>
        <row r="501">
          <cell r="AP501" t="str">
            <v>Васильева Алёна</v>
          </cell>
          <cell r="AQ501">
            <v>2011</v>
          </cell>
          <cell r="AT501" t="str">
            <v>б/р</v>
          </cell>
          <cell r="AU501" t="str">
            <v>ж</v>
          </cell>
          <cell r="AX501">
            <v>0</v>
          </cell>
          <cell r="AY501" t="str">
            <v>ОК!</v>
          </cell>
        </row>
        <row r="502">
          <cell r="AP502" t="str">
            <v>Васильева Алиса</v>
          </cell>
          <cell r="AQ502">
            <v>2011</v>
          </cell>
          <cell r="AT502" t="str">
            <v>1ю</v>
          </cell>
          <cell r="AU502" t="str">
            <v>ж</v>
          </cell>
          <cell r="AX502">
            <v>45683</v>
          </cell>
          <cell r="AY502" t="str">
            <v>ОК!</v>
          </cell>
        </row>
        <row r="503">
          <cell r="AP503" t="str">
            <v>Васильева Валерия</v>
          </cell>
          <cell r="AQ503">
            <v>2002</v>
          </cell>
          <cell r="AT503" t="str">
            <v>б/р</v>
          </cell>
          <cell r="AU503" t="str">
            <v>ж</v>
          </cell>
          <cell r="AX503">
            <v>43227</v>
          </cell>
          <cell r="AY503" t="str">
            <v>ОК!</v>
          </cell>
        </row>
        <row r="504">
          <cell r="AP504" t="str">
            <v>Васильева Екатерина</v>
          </cell>
          <cell r="AQ504">
            <v>0</v>
          </cell>
          <cell r="AT504">
            <v>3</v>
          </cell>
          <cell r="AU504" t="str">
            <v>ж</v>
          </cell>
          <cell r="AX504">
            <v>45778</v>
          </cell>
          <cell r="AY504" t="str">
            <v>НАДО!!!</v>
          </cell>
        </row>
        <row r="505">
          <cell r="AP505" t="str">
            <v>Васильева Ирина Вад.</v>
          </cell>
          <cell r="AQ505">
            <v>2004</v>
          </cell>
          <cell r="AT505" t="str">
            <v>б/р</v>
          </cell>
          <cell r="AU505" t="str">
            <v>ж</v>
          </cell>
          <cell r="AX505">
            <v>43896</v>
          </cell>
          <cell r="AY505" t="str">
            <v>ОК!</v>
          </cell>
        </row>
        <row r="506">
          <cell r="AP506" t="str">
            <v>Васильева Ирина</v>
          </cell>
          <cell r="AQ506">
            <v>1987</v>
          </cell>
          <cell r="AT506" t="str">
            <v>б/р</v>
          </cell>
          <cell r="AU506" t="str">
            <v>ж</v>
          </cell>
          <cell r="AX506">
            <v>43555</v>
          </cell>
          <cell r="AY506" t="str">
            <v>ОК!</v>
          </cell>
        </row>
        <row r="507">
          <cell r="AP507" t="str">
            <v>Васильева Ирина Г.</v>
          </cell>
          <cell r="AQ507">
            <v>0</v>
          </cell>
          <cell r="AT507" t="str">
            <v>б/р</v>
          </cell>
          <cell r="AU507" t="str">
            <v>ж</v>
          </cell>
          <cell r="AX507">
            <v>43777</v>
          </cell>
          <cell r="AY507" t="str">
            <v>НАДО!!!</v>
          </cell>
        </row>
        <row r="508">
          <cell r="AP508" t="str">
            <v>Васильева Карина</v>
          </cell>
          <cell r="AQ508">
            <v>0</v>
          </cell>
          <cell r="AT508">
            <v>3</v>
          </cell>
          <cell r="AU508" t="str">
            <v>ж</v>
          </cell>
          <cell r="AX508">
            <v>45778</v>
          </cell>
          <cell r="AY508" t="str">
            <v>НАДО!!!</v>
          </cell>
        </row>
        <row r="509">
          <cell r="AP509" t="str">
            <v>Васюк Вероника</v>
          </cell>
          <cell r="AQ509">
            <v>2012</v>
          </cell>
          <cell r="AT509" t="str">
            <v>2ю</v>
          </cell>
          <cell r="AU509" t="str">
            <v>ж</v>
          </cell>
          <cell r="AX509">
            <v>45786</v>
          </cell>
          <cell r="AY509" t="str">
            <v>ОК!</v>
          </cell>
        </row>
        <row r="510">
          <cell r="AP510" t="str">
            <v>Вахрушева Екатерина</v>
          </cell>
          <cell r="AQ510">
            <v>1998</v>
          </cell>
          <cell r="AT510" t="str">
            <v>б/р</v>
          </cell>
          <cell r="AU510" t="str">
            <v>ж</v>
          </cell>
          <cell r="AX510">
            <v>43383</v>
          </cell>
          <cell r="AY510" t="str">
            <v>ОК!</v>
          </cell>
        </row>
        <row r="511">
          <cell r="AP511" t="str">
            <v>Вахтин Владислав</v>
          </cell>
          <cell r="AQ511">
            <v>1999</v>
          </cell>
          <cell r="AT511">
            <v>3</v>
          </cell>
          <cell r="AU511" t="str">
            <v>м</v>
          </cell>
          <cell r="AX511">
            <v>45778</v>
          </cell>
          <cell r="AY511" t="str">
            <v>ОК!</v>
          </cell>
        </row>
        <row r="512">
          <cell r="AP512" t="str">
            <v xml:space="preserve">Введенский Сергей </v>
          </cell>
          <cell r="AQ512">
            <v>0</v>
          </cell>
          <cell r="AT512" t="str">
            <v>б/р</v>
          </cell>
          <cell r="AU512" t="str">
            <v>м</v>
          </cell>
          <cell r="AX512">
            <v>44708</v>
          </cell>
          <cell r="AY512" t="str">
            <v>НАДО!!!</v>
          </cell>
        </row>
        <row r="513">
          <cell r="AP513" t="str">
            <v>Вдовина Наталья</v>
          </cell>
          <cell r="AQ513">
            <v>2005</v>
          </cell>
          <cell r="AT513" t="str">
            <v>б/р</v>
          </cell>
          <cell r="AU513" t="str">
            <v>ж</v>
          </cell>
          <cell r="AX513">
            <v>43960</v>
          </cell>
          <cell r="AY513" t="str">
            <v>ОК!</v>
          </cell>
        </row>
        <row r="514">
          <cell r="AP514" t="str">
            <v>Вегера Александра</v>
          </cell>
          <cell r="AQ514">
            <v>2011</v>
          </cell>
          <cell r="AT514" t="str">
            <v>б/р</v>
          </cell>
          <cell r="AU514" t="str">
            <v>ж</v>
          </cell>
          <cell r="AX514">
            <v>0</v>
          </cell>
          <cell r="AY514" t="str">
            <v>ОК!</v>
          </cell>
        </row>
        <row r="515">
          <cell r="AP515" t="str">
            <v>Веденяпина Полина</v>
          </cell>
          <cell r="AQ515">
            <v>1998</v>
          </cell>
          <cell r="AT515" t="str">
            <v>МС</v>
          </cell>
          <cell r="AU515" t="str">
            <v>ж</v>
          </cell>
          <cell r="AX515">
            <v>0</v>
          </cell>
          <cell r="AY515" t="str">
            <v>ОК!</v>
          </cell>
        </row>
        <row r="516">
          <cell r="AP516" t="str">
            <v>Вежеватов Семён</v>
          </cell>
          <cell r="AQ516">
            <v>2011</v>
          </cell>
          <cell r="AT516" t="str">
            <v>б/р</v>
          </cell>
          <cell r="AU516" t="str">
            <v>м</v>
          </cell>
          <cell r="AX516">
            <v>0</v>
          </cell>
          <cell r="AY516" t="str">
            <v>ОК!</v>
          </cell>
        </row>
        <row r="517">
          <cell r="AP517" t="str">
            <v>Везикко Степан</v>
          </cell>
          <cell r="AQ517">
            <v>2010</v>
          </cell>
          <cell r="AT517">
            <v>2</v>
          </cell>
          <cell r="AU517" t="str">
            <v>м</v>
          </cell>
          <cell r="AX517">
            <v>45955</v>
          </cell>
          <cell r="AY517" t="str">
            <v>ОК!</v>
          </cell>
        </row>
        <row r="518">
          <cell r="AP518" t="str">
            <v>Велигоцкая Марина, Маргарита</v>
          </cell>
          <cell r="AQ518">
            <v>2001</v>
          </cell>
          <cell r="AT518">
            <v>2</v>
          </cell>
          <cell r="AU518" t="str">
            <v>ж</v>
          </cell>
          <cell r="AX518">
            <v>45407</v>
          </cell>
          <cell r="AY518" t="str">
            <v>ОК!</v>
          </cell>
        </row>
        <row r="519">
          <cell r="AP519" t="str">
            <v>Великанов Александр</v>
          </cell>
          <cell r="AQ519">
            <v>2010</v>
          </cell>
          <cell r="AT519" t="str">
            <v>б/р</v>
          </cell>
          <cell r="AU519" t="str">
            <v>м</v>
          </cell>
          <cell r="AX519">
            <v>0</v>
          </cell>
          <cell r="AY519" t="str">
            <v>ОК!</v>
          </cell>
        </row>
        <row r="520">
          <cell r="AP520" t="str">
            <v>Великанов Артём</v>
          </cell>
          <cell r="AQ520">
            <v>1999</v>
          </cell>
          <cell r="AT520" t="str">
            <v>б/р</v>
          </cell>
          <cell r="AU520" t="str">
            <v>м</v>
          </cell>
          <cell r="AX520">
            <v>0</v>
          </cell>
          <cell r="AY520" t="str">
            <v>ОК!</v>
          </cell>
        </row>
        <row r="521">
          <cell r="AP521" t="str">
            <v>Венидиктов Денис</v>
          </cell>
          <cell r="AQ521">
            <v>1989</v>
          </cell>
          <cell r="AT521" t="str">
            <v>б/р</v>
          </cell>
          <cell r="AU521" t="str">
            <v>м</v>
          </cell>
          <cell r="AX521">
            <v>44434</v>
          </cell>
          <cell r="AY521" t="str">
            <v>ОК!</v>
          </cell>
        </row>
        <row r="522">
          <cell r="AP522" t="str">
            <v>Венская Анастасия</v>
          </cell>
          <cell r="AQ522">
            <v>0</v>
          </cell>
          <cell r="AT522" t="str">
            <v>МС</v>
          </cell>
          <cell r="AU522" t="str">
            <v>ж</v>
          </cell>
          <cell r="AX522">
            <v>0</v>
          </cell>
          <cell r="AY522" t="str">
            <v>НАДО!!!</v>
          </cell>
        </row>
        <row r="523">
          <cell r="AP523" t="str">
            <v>Венская Юлия</v>
          </cell>
          <cell r="AQ523">
            <v>0</v>
          </cell>
          <cell r="AT523" t="str">
            <v>б/р</v>
          </cell>
          <cell r="AU523" t="str">
            <v>ж</v>
          </cell>
          <cell r="AX523">
            <v>42246</v>
          </cell>
          <cell r="AY523" t="str">
            <v>НАДО!!!</v>
          </cell>
        </row>
        <row r="524">
          <cell r="AP524" t="str">
            <v>Венский Евгений</v>
          </cell>
          <cell r="AQ524">
            <v>0</v>
          </cell>
          <cell r="AT524" t="str">
            <v>б/р</v>
          </cell>
          <cell r="AU524" t="str">
            <v>м</v>
          </cell>
          <cell r="AX524">
            <v>42399</v>
          </cell>
          <cell r="AY524" t="str">
            <v>НАДО!!!</v>
          </cell>
        </row>
        <row r="525">
          <cell r="AP525" t="str">
            <v>Вербицкий Макар</v>
          </cell>
          <cell r="AQ525">
            <v>2005</v>
          </cell>
          <cell r="AT525" t="str">
            <v>б/р</v>
          </cell>
          <cell r="AU525" t="str">
            <v>м</v>
          </cell>
          <cell r="AX525">
            <v>0</v>
          </cell>
          <cell r="AY525" t="str">
            <v>ОК!</v>
          </cell>
        </row>
        <row r="526">
          <cell r="AP526" t="str">
            <v>Вердиан Никита</v>
          </cell>
          <cell r="AQ526">
            <v>2004</v>
          </cell>
          <cell r="AT526" t="str">
            <v>б/р</v>
          </cell>
          <cell r="AU526" t="str">
            <v>м</v>
          </cell>
          <cell r="AX526">
            <v>44156</v>
          </cell>
          <cell r="AY526" t="str">
            <v>НАДО!!!</v>
          </cell>
        </row>
        <row r="527">
          <cell r="AP527" t="str">
            <v>Веревкин Даниил</v>
          </cell>
          <cell r="AQ527">
            <v>1995</v>
          </cell>
          <cell r="AT527" t="str">
            <v>б/р</v>
          </cell>
          <cell r="AU527" t="str">
            <v>м</v>
          </cell>
          <cell r="AX527">
            <v>44527</v>
          </cell>
          <cell r="AY527" t="str">
            <v>ОК!</v>
          </cell>
        </row>
        <row r="528">
          <cell r="AP528" t="str">
            <v xml:space="preserve">Верёвкин Роман </v>
          </cell>
          <cell r="AQ528">
            <v>0</v>
          </cell>
          <cell r="AT528" t="str">
            <v>б/р</v>
          </cell>
          <cell r="AU528" t="str">
            <v>м</v>
          </cell>
          <cell r="AX528">
            <v>44708</v>
          </cell>
          <cell r="AY528" t="str">
            <v>НАДО!!!</v>
          </cell>
        </row>
        <row r="529">
          <cell r="AP529" t="str">
            <v xml:space="preserve">Верещагин Александр </v>
          </cell>
          <cell r="AQ529">
            <v>0</v>
          </cell>
          <cell r="AT529" t="str">
            <v>б/р</v>
          </cell>
          <cell r="AU529" t="str">
            <v>м</v>
          </cell>
          <cell r="AX529">
            <v>44708</v>
          </cell>
          <cell r="AY529" t="str">
            <v>НАДО!!!</v>
          </cell>
        </row>
        <row r="530">
          <cell r="AP530" t="str">
            <v>Верещагин Дмитрий</v>
          </cell>
          <cell r="AQ530">
            <v>1965</v>
          </cell>
          <cell r="AT530" t="str">
            <v>б/р</v>
          </cell>
          <cell r="AU530" t="str">
            <v>м</v>
          </cell>
          <cell r="AX530">
            <v>44142</v>
          </cell>
          <cell r="AY530" t="str">
            <v>ОК!</v>
          </cell>
        </row>
        <row r="531">
          <cell r="AP531" t="str">
            <v>Верещагин Роман</v>
          </cell>
          <cell r="AQ531">
            <v>2012</v>
          </cell>
          <cell r="AT531" t="str">
            <v>2ю</v>
          </cell>
          <cell r="AU531" t="str">
            <v>м</v>
          </cell>
          <cell r="AX531">
            <v>45786</v>
          </cell>
          <cell r="AY531" t="str">
            <v>ОК!</v>
          </cell>
        </row>
        <row r="532">
          <cell r="AP532" t="str">
            <v>Верещагина Мария</v>
          </cell>
          <cell r="AQ532">
            <v>1974</v>
          </cell>
          <cell r="AT532">
            <v>2</v>
          </cell>
          <cell r="AU532" t="str">
            <v>ж</v>
          </cell>
          <cell r="AX532">
            <v>45836</v>
          </cell>
          <cell r="AY532" t="str">
            <v>ОК!</v>
          </cell>
        </row>
        <row r="533">
          <cell r="AP533" t="str">
            <v>Верховский Валентин</v>
          </cell>
          <cell r="AQ533">
            <v>1996</v>
          </cell>
          <cell r="AT533" t="str">
            <v>б/р</v>
          </cell>
          <cell r="AU533" t="str">
            <v>м</v>
          </cell>
          <cell r="AX533">
            <v>0</v>
          </cell>
          <cell r="AY533" t="str">
            <v>НАДО!!!</v>
          </cell>
        </row>
        <row r="534">
          <cell r="AP534" t="str">
            <v>Вершинин Даниил</v>
          </cell>
          <cell r="AQ534">
            <v>2000</v>
          </cell>
          <cell r="AT534" t="str">
            <v>б/р</v>
          </cell>
          <cell r="AU534" t="str">
            <v>м</v>
          </cell>
          <cell r="AX534">
            <v>0</v>
          </cell>
          <cell r="AY534" t="str">
            <v>ОК!</v>
          </cell>
        </row>
        <row r="535">
          <cell r="AP535" t="str">
            <v>Веселков Виктор</v>
          </cell>
          <cell r="AQ535">
            <v>0</v>
          </cell>
          <cell r="AT535" t="str">
            <v>б/р</v>
          </cell>
          <cell r="AU535" t="str">
            <v>м</v>
          </cell>
          <cell r="AX535">
            <v>45071</v>
          </cell>
        </row>
        <row r="536">
          <cell r="AP536" t="str">
            <v>Веселов Кирилл</v>
          </cell>
          <cell r="AQ536">
            <v>2003</v>
          </cell>
          <cell r="AT536" t="str">
            <v>б/р</v>
          </cell>
          <cell r="AU536" t="str">
            <v>м</v>
          </cell>
          <cell r="AX536">
            <v>0</v>
          </cell>
          <cell r="AY536" t="str">
            <v>НАДО!!!</v>
          </cell>
        </row>
        <row r="537">
          <cell r="AP537" t="str">
            <v>Веселов Максим</v>
          </cell>
          <cell r="AQ537">
            <v>0</v>
          </cell>
          <cell r="AT537" t="str">
            <v>б/р</v>
          </cell>
          <cell r="AU537" t="str">
            <v>м</v>
          </cell>
          <cell r="AX537">
            <v>43954</v>
          </cell>
          <cell r="AY537" t="str">
            <v>НАДО!!!</v>
          </cell>
        </row>
        <row r="538">
          <cell r="AP538" t="str">
            <v>Веселов Ренат</v>
          </cell>
          <cell r="AQ538">
            <v>2006</v>
          </cell>
          <cell r="AT538" t="str">
            <v>б/р</v>
          </cell>
          <cell r="AU538" t="str">
            <v>м</v>
          </cell>
          <cell r="AX538">
            <v>43979</v>
          </cell>
          <cell r="AY538" t="str">
            <v>ОК!</v>
          </cell>
        </row>
        <row r="539">
          <cell r="AP539" t="str">
            <v>Веселова Анастасия</v>
          </cell>
          <cell r="AQ539">
            <v>2014</v>
          </cell>
          <cell r="AT539" t="str">
            <v>б/р</v>
          </cell>
          <cell r="AU539" t="str">
            <v>ж</v>
          </cell>
          <cell r="AX539">
            <v>0</v>
          </cell>
          <cell r="AY539" t="str">
            <v>ОК!</v>
          </cell>
        </row>
        <row r="540">
          <cell r="AP540" t="str">
            <v>Ветров Михаил</v>
          </cell>
          <cell r="AQ540">
            <v>0</v>
          </cell>
          <cell r="AT540" t="str">
            <v>б/р</v>
          </cell>
          <cell r="AU540" t="str">
            <v>м</v>
          </cell>
          <cell r="AX540">
            <v>44323</v>
          </cell>
          <cell r="AY540" t="str">
            <v>НАДО!!!</v>
          </cell>
        </row>
        <row r="541">
          <cell r="AP541" t="str">
            <v>Ветров Сергей</v>
          </cell>
          <cell r="AQ541">
            <v>2005</v>
          </cell>
          <cell r="AT541" t="str">
            <v>б/р</v>
          </cell>
          <cell r="AU541" t="str">
            <v>м</v>
          </cell>
          <cell r="AX541">
            <v>44539</v>
          </cell>
          <cell r="AY541" t="str">
            <v>НАДО!!!</v>
          </cell>
        </row>
        <row r="542">
          <cell r="AP542" t="str">
            <v>Ветрова Кира</v>
          </cell>
          <cell r="AQ542">
            <v>2002</v>
          </cell>
          <cell r="AT542" t="str">
            <v>б/р</v>
          </cell>
          <cell r="AU542" t="str">
            <v>ж</v>
          </cell>
          <cell r="AX542">
            <v>0</v>
          </cell>
          <cell r="AY542" t="str">
            <v>ОК!</v>
          </cell>
        </row>
        <row r="543">
          <cell r="AP543" t="str">
            <v>Вецко Юрий</v>
          </cell>
          <cell r="AQ543">
            <v>0</v>
          </cell>
          <cell r="AT543" t="str">
            <v>1ю</v>
          </cell>
          <cell r="AU543" t="str">
            <v>м</v>
          </cell>
          <cell r="AX543">
            <v>45756</v>
          </cell>
          <cell r="AY543" t="str">
            <v>НАДО!!!</v>
          </cell>
        </row>
        <row r="544">
          <cell r="AP544" t="str">
            <v>Вешкин Максим</v>
          </cell>
          <cell r="AQ544">
            <v>0</v>
          </cell>
          <cell r="AT544" t="str">
            <v>б/р</v>
          </cell>
          <cell r="AU544" t="str">
            <v>м</v>
          </cell>
          <cell r="AX544">
            <v>44708</v>
          </cell>
          <cell r="AY544" t="str">
            <v>НАДО!!!</v>
          </cell>
        </row>
        <row r="545">
          <cell r="AP545" t="str">
            <v>Вигуржинский Михаил</v>
          </cell>
          <cell r="AQ545">
            <v>2011</v>
          </cell>
          <cell r="AT545" t="str">
            <v>1ю</v>
          </cell>
          <cell r="AU545" t="str">
            <v>м</v>
          </cell>
          <cell r="AX545">
            <v>45786</v>
          </cell>
          <cell r="AY545" t="str">
            <v>ОК!</v>
          </cell>
        </row>
        <row r="546">
          <cell r="AP546" t="str">
            <v>Викентьева Екатерина</v>
          </cell>
          <cell r="AQ546">
            <v>2006</v>
          </cell>
          <cell r="AT546" t="str">
            <v>б/р</v>
          </cell>
          <cell r="AU546" t="str">
            <v>ж</v>
          </cell>
          <cell r="AX546">
            <v>45123</v>
          </cell>
          <cell r="AY546" t="str">
            <v>ОК!</v>
          </cell>
        </row>
        <row r="547">
          <cell r="AP547" t="str">
            <v>Виноградов Владимир</v>
          </cell>
          <cell r="AQ547">
            <v>1999</v>
          </cell>
          <cell r="AT547" t="str">
            <v>б/р</v>
          </cell>
          <cell r="AU547" t="str">
            <v>м</v>
          </cell>
          <cell r="AX547">
            <v>42796</v>
          </cell>
          <cell r="AY547" t="str">
            <v>ОК!</v>
          </cell>
        </row>
        <row r="548">
          <cell r="AP548" t="str">
            <v>Виноградов Дмитрий</v>
          </cell>
          <cell r="AQ548">
            <v>1993</v>
          </cell>
          <cell r="AT548" t="str">
            <v>б/р</v>
          </cell>
          <cell r="AU548" t="str">
            <v>м</v>
          </cell>
          <cell r="AX548">
            <v>42844</v>
          </cell>
          <cell r="AY548" t="str">
            <v>ОК!</v>
          </cell>
        </row>
        <row r="549">
          <cell r="AP549" t="str">
            <v>Виноградов Максим</v>
          </cell>
          <cell r="AQ549">
            <v>2012</v>
          </cell>
          <cell r="AT549" t="str">
            <v>2ю</v>
          </cell>
          <cell r="AU549" t="str">
            <v>м</v>
          </cell>
          <cell r="AX549">
            <v>45932</v>
          </cell>
          <cell r="AY549" t="str">
            <v>ОК!</v>
          </cell>
        </row>
        <row r="550">
          <cell r="AP550" t="str">
            <v>Виноградов Михаил Н.</v>
          </cell>
          <cell r="AQ550">
            <v>0</v>
          </cell>
          <cell r="AT550" t="str">
            <v>МС</v>
          </cell>
          <cell r="AU550" t="str">
            <v>м</v>
          </cell>
          <cell r="AX550">
            <v>0</v>
          </cell>
          <cell r="AY550" t="str">
            <v>НАДО!!!</v>
          </cell>
        </row>
        <row r="551">
          <cell r="AP551" t="str">
            <v>Виноградов Михаил</v>
          </cell>
          <cell r="AQ551">
            <v>1988</v>
          </cell>
          <cell r="AT551">
            <v>2</v>
          </cell>
          <cell r="AU551" t="str">
            <v>м</v>
          </cell>
          <cell r="AX551">
            <v>45778</v>
          </cell>
        </row>
        <row r="552">
          <cell r="AP552" t="str">
            <v>Виноградова Злата</v>
          </cell>
          <cell r="AQ552">
            <v>2013</v>
          </cell>
          <cell r="AT552" t="str">
            <v>2ю</v>
          </cell>
          <cell r="AU552" t="str">
            <v>ж</v>
          </cell>
          <cell r="AX552">
            <v>45786</v>
          </cell>
          <cell r="AY552" t="str">
            <v>ОК!</v>
          </cell>
        </row>
        <row r="553">
          <cell r="AP553" t="str">
            <v>Виноградова София</v>
          </cell>
          <cell r="AQ553">
            <v>2000</v>
          </cell>
          <cell r="AT553" t="str">
            <v>б/р</v>
          </cell>
          <cell r="AU553" t="str">
            <v>ж</v>
          </cell>
          <cell r="AX553">
            <v>42774</v>
          </cell>
          <cell r="AY553" t="str">
            <v>ОК!</v>
          </cell>
        </row>
        <row r="554">
          <cell r="AP554" t="str">
            <v>Винокуров Михаил</v>
          </cell>
          <cell r="AQ554">
            <v>2006</v>
          </cell>
          <cell r="AT554" t="str">
            <v>б/р</v>
          </cell>
          <cell r="AU554" t="str">
            <v>м</v>
          </cell>
          <cell r="AX554">
            <v>0</v>
          </cell>
          <cell r="AY554" t="str">
            <v>ОК!</v>
          </cell>
        </row>
        <row r="555">
          <cell r="AP555" t="str">
            <v xml:space="preserve">Вислоусова Мария </v>
          </cell>
          <cell r="AQ555">
            <v>0</v>
          </cell>
          <cell r="AT555" t="str">
            <v>б/р</v>
          </cell>
          <cell r="AU555" t="str">
            <v>ж</v>
          </cell>
          <cell r="AX555">
            <v>45071</v>
          </cell>
          <cell r="AY555" t="str">
            <v>НАДО!!!</v>
          </cell>
        </row>
        <row r="556">
          <cell r="AP556" t="str">
            <v>Витюк Владимир</v>
          </cell>
          <cell r="AQ556">
            <v>1999</v>
          </cell>
          <cell r="AT556" t="str">
            <v>б/р</v>
          </cell>
          <cell r="AU556" t="str">
            <v>м</v>
          </cell>
          <cell r="AX556">
            <v>45071</v>
          </cell>
          <cell r="AY556" t="str">
            <v>ОК!</v>
          </cell>
        </row>
        <row r="557">
          <cell r="AP557" t="str">
            <v>Вихлянцев Андрей</v>
          </cell>
          <cell r="AQ557">
            <v>1995</v>
          </cell>
          <cell r="AT557" t="str">
            <v>б/р</v>
          </cell>
          <cell r="AU557" t="str">
            <v>м</v>
          </cell>
          <cell r="AX557">
            <v>43555</v>
          </cell>
          <cell r="AY557" t="str">
            <v>ОК!</v>
          </cell>
        </row>
        <row r="558">
          <cell r="AP558" t="str">
            <v>Вихров Алексей</v>
          </cell>
          <cell r="AQ558">
            <v>1972</v>
          </cell>
          <cell r="AT558" t="str">
            <v>б/р</v>
          </cell>
          <cell r="AU558" t="str">
            <v>м</v>
          </cell>
          <cell r="AX558">
            <v>43352</v>
          </cell>
          <cell r="AY558" t="str">
            <v>НАДО!!!</v>
          </cell>
        </row>
        <row r="559">
          <cell r="AP559" t="str">
            <v>Вихров Евгений</v>
          </cell>
          <cell r="AQ559">
            <v>2000</v>
          </cell>
          <cell r="AT559" t="str">
            <v>б/р</v>
          </cell>
          <cell r="AU559" t="str">
            <v>м</v>
          </cell>
          <cell r="AX559">
            <v>43555</v>
          </cell>
          <cell r="AY559" t="str">
            <v>НАДО!!!</v>
          </cell>
        </row>
        <row r="560">
          <cell r="AP560" t="str">
            <v>Вишняков Евгений</v>
          </cell>
          <cell r="AQ560">
            <v>0</v>
          </cell>
          <cell r="AT560" t="str">
            <v>б/р</v>
          </cell>
          <cell r="AU560" t="str">
            <v>м</v>
          </cell>
          <cell r="AX560">
            <v>43036</v>
          </cell>
          <cell r="AY560" t="str">
            <v>НАДО!!!</v>
          </cell>
        </row>
        <row r="561">
          <cell r="AP561" t="str">
            <v>Вишняков Игорь</v>
          </cell>
          <cell r="AQ561">
            <v>1974</v>
          </cell>
          <cell r="AT561" t="str">
            <v>б/р</v>
          </cell>
          <cell r="AU561" t="str">
            <v>м</v>
          </cell>
          <cell r="AX561">
            <v>0</v>
          </cell>
          <cell r="AY561" t="str">
            <v>ОК!</v>
          </cell>
        </row>
        <row r="562">
          <cell r="AP562" t="str">
            <v>Владимирова Дарья</v>
          </cell>
          <cell r="AQ562">
            <v>2001</v>
          </cell>
          <cell r="AT562" t="str">
            <v>б/р</v>
          </cell>
          <cell r="AU562" t="str">
            <v>ж</v>
          </cell>
          <cell r="AX562">
            <v>0</v>
          </cell>
          <cell r="AY562" t="str">
            <v>НАДО!!!</v>
          </cell>
        </row>
        <row r="563">
          <cell r="AP563" t="str">
            <v>Владимирова Полина</v>
          </cell>
          <cell r="AQ563">
            <v>0</v>
          </cell>
          <cell r="AT563" t="str">
            <v>б/р</v>
          </cell>
          <cell r="AU563" t="str">
            <v>ж</v>
          </cell>
          <cell r="AX563">
            <v>45399</v>
          </cell>
          <cell r="AY563" t="str">
            <v>НАДО!!!</v>
          </cell>
        </row>
        <row r="564">
          <cell r="AP564" t="str">
            <v>Владыкина Елизавета</v>
          </cell>
          <cell r="AQ564">
            <v>0</v>
          </cell>
          <cell r="AT564">
            <v>3</v>
          </cell>
          <cell r="AU564" t="str">
            <v>ж</v>
          </cell>
          <cell r="AX564">
            <v>45778</v>
          </cell>
          <cell r="AY564" t="str">
            <v>НАДО!!!</v>
          </cell>
        </row>
        <row r="565">
          <cell r="AP565" t="str">
            <v>Владыкина Ирина</v>
          </cell>
          <cell r="AQ565">
            <v>0</v>
          </cell>
          <cell r="AT565">
            <v>2</v>
          </cell>
          <cell r="AU565" t="str">
            <v>ж</v>
          </cell>
          <cell r="AX565">
            <v>45407</v>
          </cell>
          <cell r="AY565" t="str">
            <v>НАДО!!!</v>
          </cell>
        </row>
        <row r="566">
          <cell r="AP566" t="str">
            <v>Власенко Антон</v>
          </cell>
          <cell r="AQ566">
            <v>1995</v>
          </cell>
          <cell r="AT566" t="str">
            <v>б/р</v>
          </cell>
          <cell r="AU566" t="str">
            <v>м</v>
          </cell>
          <cell r="AX566">
            <v>42062</v>
          </cell>
          <cell r="AY566" t="str">
            <v>ОК!</v>
          </cell>
        </row>
        <row r="567">
          <cell r="AP567" t="str">
            <v>Власенко Иван</v>
          </cell>
          <cell r="AQ567">
            <v>2002</v>
          </cell>
          <cell r="AT567" t="str">
            <v>б/р</v>
          </cell>
          <cell r="AU567" t="str">
            <v>м</v>
          </cell>
          <cell r="AX567">
            <v>0</v>
          </cell>
          <cell r="AY567" t="str">
            <v>НАДО!!!</v>
          </cell>
        </row>
        <row r="568">
          <cell r="AP568" t="str">
            <v>Власенко Никита</v>
          </cell>
          <cell r="AQ568">
            <v>2002</v>
          </cell>
          <cell r="AT568" t="str">
            <v>б/р</v>
          </cell>
          <cell r="AU568" t="str">
            <v>м</v>
          </cell>
          <cell r="AX568">
            <v>0</v>
          </cell>
          <cell r="AY568" t="str">
            <v>НАДО!!!</v>
          </cell>
        </row>
        <row r="569">
          <cell r="AP569" t="str">
            <v>Власов Владимир</v>
          </cell>
          <cell r="AQ569">
            <v>1996</v>
          </cell>
          <cell r="AT569" t="str">
            <v>б/р</v>
          </cell>
          <cell r="AU569" t="str">
            <v>м</v>
          </cell>
          <cell r="AX569">
            <v>43405</v>
          </cell>
          <cell r="AY569" t="str">
            <v>НАДО!!!</v>
          </cell>
        </row>
        <row r="570">
          <cell r="AP570" t="str">
            <v>Власов Максим</v>
          </cell>
          <cell r="AQ570">
            <v>2013</v>
          </cell>
          <cell r="AT570" t="str">
            <v>б/р</v>
          </cell>
          <cell r="AU570" t="str">
            <v>м</v>
          </cell>
          <cell r="AX570">
            <v>0</v>
          </cell>
          <cell r="AY570" t="str">
            <v>ОК!</v>
          </cell>
        </row>
        <row r="571">
          <cell r="AP571" t="str">
            <v>Власов Михаил</v>
          </cell>
          <cell r="AQ571">
            <v>2006</v>
          </cell>
          <cell r="AT571" t="str">
            <v>б/р</v>
          </cell>
          <cell r="AU571" t="str">
            <v>м</v>
          </cell>
          <cell r="AX571">
            <v>44539</v>
          </cell>
          <cell r="AY571" t="str">
            <v>ОК!</v>
          </cell>
        </row>
        <row r="572">
          <cell r="AP572" t="str">
            <v>Власова Анастасия</v>
          </cell>
          <cell r="AQ572">
            <v>2011</v>
          </cell>
          <cell r="AT572" t="str">
            <v>2ю</v>
          </cell>
          <cell r="AU572" t="str">
            <v>ж</v>
          </cell>
          <cell r="AX572">
            <v>45786</v>
          </cell>
          <cell r="AY572" t="str">
            <v>ОК!</v>
          </cell>
        </row>
        <row r="573">
          <cell r="AP573" t="str">
            <v>Власова Ева</v>
          </cell>
          <cell r="AQ573">
            <v>2011</v>
          </cell>
          <cell r="AT573" t="str">
            <v>б/р</v>
          </cell>
          <cell r="AU573" t="str">
            <v>ж</v>
          </cell>
          <cell r="AX573">
            <v>0</v>
          </cell>
          <cell r="AY573" t="str">
            <v>ОК!</v>
          </cell>
        </row>
        <row r="574">
          <cell r="AP574" t="str">
            <v>Власова Ксения</v>
          </cell>
          <cell r="AQ574">
            <v>1999</v>
          </cell>
          <cell r="AT574" t="str">
            <v>б/р</v>
          </cell>
          <cell r="AU574" t="str">
            <v>ж</v>
          </cell>
          <cell r="AX574">
            <v>43383</v>
          </cell>
          <cell r="AY574" t="str">
            <v>ОК!</v>
          </cell>
        </row>
        <row r="575">
          <cell r="AP575" t="str">
            <v>Власова Ольга</v>
          </cell>
          <cell r="AQ575">
            <v>0</v>
          </cell>
          <cell r="AT575" t="str">
            <v>б/р</v>
          </cell>
          <cell r="AU575" t="str">
            <v>ж</v>
          </cell>
          <cell r="AX575">
            <v>44323</v>
          </cell>
          <cell r="AY575" t="str">
            <v>НАДО!!!</v>
          </cell>
        </row>
        <row r="576">
          <cell r="AP576" t="str">
            <v>Воднев Олег</v>
          </cell>
          <cell r="AQ576">
            <v>2003</v>
          </cell>
          <cell r="AT576" t="str">
            <v>б/р</v>
          </cell>
          <cell r="AU576" t="str">
            <v>м</v>
          </cell>
          <cell r="AX576">
            <v>0</v>
          </cell>
          <cell r="AY576" t="str">
            <v>НАДО!!!</v>
          </cell>
        </row>
        <row r="577">
          <cell r="AP577" t="str">
            <v>Воднева Татьяна</v>
          </cell>
          <cell r="AQ577">
            <v>2003</v>
          </cell>
          <cell r="AT577" t="str">
            <v>б/р</v>
          </cell>
          <cell r="AU577" t="str">
            <v>ж</v>
          </cell>
          <cell r="AX577">
            <v>0</v>
          </cell>
          <cell r="AY577" t="str">
            <v>НАДО!!!</v>
          </cell>
        </row>
        <row r="578">
          <cell r="AP578" t="str">
            <v>Воеводин Сергей</v>
          </cell>
          <cell r="AQ578">
            <v>2001</v>
          </cell>
          <cell r="AT578" t="str">
            <v>б/р</v>
          </cell>
          <cell r="AU578" t="str">
            <v>м</v>
          </cell>
          <cell r="AX578">
            <v>43227</v>
          </cell>
          <cell r="AY578" t="str">
            <v>ОК!</v>
          </cell>
        </row>
        <row r="579">
          <cell r="AP579" t="str">
            <v>Воеводина Ирина</v>
          </cell>
          <cell r="AQ579">
            <v>2005</v>
          </cell>
          <cell r="AT579" t="str">
            <v>б/р</v>
          </cell>
          <cell r="AU579" t="str">
            <v>ж</v>
          </cell>
          <cell r="AX579">
            <v>43853</v>
          </cell>
          <cell r="AY579" t="str">
            <v>ОК!</v>
          </cell>
        </row>
        <row r="580">
          <cell r="AP580" t="str">
            <v>Возняк Елизавета</v>
          </cell>
          <cell r="AQ580">
            <v>2003</v>
          </cell>
          <cell r="AT580" t="str">
            <v>б/р</v>
          </cell>
          <cell r="AU580" t="str">
            <v>ж</v>
          </cell>
          <cell r="AX580">
            <v>0</v>
          </cell>
          <cell r="AY580" t="str">
            <v>ОК!</v>
          </cell>
        </row>
        <row r="581">
          <cell r="AP581" t="str">
            <v>Волков Алексей</v>
          </cell>
          <cell r="AQ581">
            <v>0</v>
          </cell>
          <cell r="AT581" t="str">
            <v>б/р</v>
          </cell>
          <cell r="AU581" t="str">
            <v>м</v>
          </cell>
          <cell r="AX581">
            <v>45071</v>
          </cell>
        </row>
        <row r="582">
          <cell r="AP582" t="str">
            <v>Волков Иван А.</v>
          </cell>
          <cell r="AQ582">
            <v>0</v>
          </cell>
          <cell r="AT582" t="str">
            <v>б/р</v>
          </cell>
          <cell r="AU582" t="str">
            <v>м</v>
          </cell>
          <cell r="AX582">
            <v>44708</v>
          </cell>
          <cell r="AY582" t="str">
            <v>НАДО!!!</v>
          </cell>
        </row>
        <row r="583">
          <cell r="AP583" t="str">
            <v>Волков Иван</v>
          </cell>
          <cell r="AQ583">
            <v>0</v>
          </cell>
          <cell r="AT583">
            <v>2</v>
          </cell>
          <cell r="AU583" t="str">
            <v>м</v>
          </cell>
          <cell r="AX583">
            <v>45407</v>
          </cell>
          <cell r="AY583" t="str">
            <v>НАДО!!!</v>
          </cell>
        </row>
        <row r="584">
          <cell r="AP584" t="str">
            <v>Волков Максим</v>
          </cell>
          <cell r="AQ584">
            <v>1999</v>
          </cell>
          <cell r="AT584" t="str">
            <v>б/р</v>
          </cell>
          <cell r="AU584" t="str">
            <v>м</v>
          </cell>
          <cell r="AX584">
            <v>44436</v>
          </cell>
          <cell r="AY584" t="str">
            <v>ОК!</v>
          </cell>
        </row>
        <row r="585">
          <cell r="AP585" t="str">
            <v>Волков Павел</v>
          </cell>
          <cell r="AQ585">
            <v>2013</v>
          </cell>
          <cell r="AT585" t="str">
            <v>б/р</v>
          </cell>
          <cell r="AU585" t="str">
            <v>м</v>
          </cell>
          <cell r="AX585">
            <v>0</v>
          </cell>
          <cell r="AY585" t="str">
            <v>ОК!</v>
          </cell>
        </row>
        <row r="586">
          <cell r="AP586" t="str">
            <v>Волкова Анна</v>
          </cell>
          <cell r="AQ586">
            <v>1997</v>
          </cell>
          <cell r="AT586" t="str">
            <v>б/р</v>
          </cell>
          <cell r="AU586" t="str">
            <v>ж</v>
          </cell>
          <cell r="AX586">
            <v>43227</v>
          </cell>
          <cell r="AY586" t="str">
            <v>ОК!</v>
          </cell>
        </row>
        <row r="587">
          <cell r="AP587" t="str">
            <v>Волкова Анна Влад.</v>
          </cell>
          <cell r="AQ587">
            <v>0</v>
          </cell>
          <cell r="AT587" t="str">
            <v>б/р</v>
          </cell>
          <cell r="AU587" t="str">
            <v>ж</v>
          </cell>
          <cell r="AX587">
            <v>43954</v>
          </cell>
          <cell r="AY587" t="str">
            <v>НАДО!!!</v>
          </cell>
        </row>
        <row r="588">
          <cell r="AP588" t="str">
            <v>Волкова Дарья</v>
          </cell>
          <cell r="AQ588">
            <v>2000</v>
          </cell>
          <cell r="AT588">
            <v>3</v>
          </cell>
          <cell r="AU588" t="str">
            <v>ж</v>
          </cell>
          <cell r="AX588">
            <v>45375</v>
          </cell>
          <cell r="AY588" t="str">
            <v>ОК!</v>
          </cell>
        </row>
        <row r="589">
          <cell r="AP589" t="str">
            <v>Волкова Диана</v>
          </cell>
          <cell r="AQ589">
            <v>2010</v>
          </cell>
          <cell r="AT589" t="str">
            <v>2ю</v>
          </cell>
          <cell r="AU589" t="str">
            <v>ж</v>
          </cell>
          <cell r="AX589">
            <v>45422</v>
          </cell>
          <cell r="AY589" t="str">
            <v>ОК!</v>
          </cell>
        </row>
        <row r="590">
          <cell r="AP590" t="str">
            <v>Волкова Ксения</v>
          </cell>
          <cell r="AQ590">
            <v>2003</v>
          </cell>
          <cell r="AT590">
            <v>3</v>
          </cell>
          <cell r="AU590" t="str">
            <v>ж</v>
          </cell>
          <cell r="AX590">
            <v>45375</v>
          </cell>
          <cell r="AY590" t="str">
            <v>ОК!</v>
          </cell>
        </row>
        <row r="591">
          <cell r="AP591" t="str">
            <v>Волкова Ольга</v>
          </cell>
          <cell r="AQ591">
            <v>1976</v>
          </cell>
          <cell r="AT591">
            <v>3</v>
          </cell>
          <cell r="AU591" t="str">
            <v>ж</v>
          </cell>
          <cell r="AX591">
            <v>45718</v>
          </cell>
          <cell r="AY591" t="str">
            <v>ОК!</v>
          </cell>
        </row>
        <row r="592">
          <cell r="AP592" t="str">
            <v>Волкова Полина</v>
          </cell>
          <cell r="AQ592">
            <v>2012</v>
          </cell>
          <cell r="AT592" t="str">
            <v>2ю</v>
          </cell>
          <cell r="AU592" t="str">
            <v>ж</v>
          </cell>
          <cell r="AX592">
            <v>45582</v>
          </cell>
          <cell r="AY592" t="str">
            <v>ОК!</v>
          </cell>
        </row>
        <row r="593">
          <cell r="AP593" t="str">
            <v>Волкова Ульяна</v>
          </cell>
          <cell r="AQ593">
            <v>2011</v>
          </cell>
          <cell r="AT593" t="str">
            <v>1ю</v>
          </cell>
          <cell r="AU593" t="str">
            <v>ж</v>
          </cell>
          <cell r="AX593">
            <v>45422</v>
          </cell>
          <cell r="AY593" t="str">
            <v>ОК!</v>
          </cell>
        </row>
        <row r="594">
          <cell r="AP594" t="str">
            <v>Волкова Эльза</v>
          </cell>
          <cell r="AQ594">
            <v>2011</v>
          </cell>
          <cell r="AT594" t="str">
            <v>2ю</v>
          </cell>
          <cell r="AU594" t="str">
            <v>ж</v>
          </cell>
          <cell r="AX594">
            <v>45422</v>
          </cell>
          <cell r="AY594" t="str">
            <v>ОК!</v>
          </cell>
        </row>
        <row r="595">
          <cell r="AP595" t="str">
            <v>Волобуев Петр</v>
          </cell>
          <cell r="AQ595">
            <v>0</v>
          </cell>
          <cell r="AT595">
            <v>1</v>
          </cell>
          <cell r="AU595" t="str">
            <v>м</v>
          </cell>
          <cell r="AX595">
            <v>45816</v>
          </cell>
          <cell r="AY595" t="str">
            <v>НАДО!!!</v>
          </cell>
        </row>
        <row r="596">
          <cell r="AP596" t="str">
            <v>Волобуева Виктория</v>
          </cell>
          <cell r="AQ596">
            <v>2007</v>
          </cell>
          <cell r="AT596">
            <v>3</v>
          </cell>
          <cell r="AU596" t="str">
            <v>ж</v>
          </cell>
          <cell r="AX596">
            <v>45778</v>
          </cell>
          <cell r="AY596" t="str">
            <v>ОК!</v>
          </cell>
        </row>
        <row r="597">
          <cell r="AP597" t="str">
            <v>Вологдина Александра</v>
          </cell>
          <cell r="AQ597">
            <v>1999</v>
          </cell>
          <cell r="AT597">
            <v>3</v>
          </cell>
          <cell r="AU597" t="str">
            <v>ж</v>
          </cell>
          <cell r="AX597">
            <v>45409</v>
          </cell>
          <cell r="AY597" t="str">
            <v>ОК!</v>
          </cell>
        </row>
        <row r="598">
          <cell r="AP598" t="str">
            <v>Вологдина Ольга</v>
          </cell>
          <cell r="AQ598">
            <v>0</v>
          </cell>
          <cell r="AT598" t="str">
            <v>б/р</v>
          </cell>
          <cell r="AU598" t="str">
            <v>ж</v>
          </cell>
          <cell r="AX598">
            <v>43863</v>
          </cell>
          <cell r="AY598" t="str">
            <v>НАДО!!!</v>
          </cell>
        </row>
        <row r="599">
          <cell r="AP599" t="str">
            <v>Володарская Стефания</v>
          </cell>
          <cell r="AQ599">
            <v>2009</v>
          </cell>
          <cell r="AT599" t="str">
            <v>б/р</v>
          </cell>
          <cell r="AU599" t="str">
            <v>ж</v>
          </cell>
          <cell r="AX599">
            <v>0</v>
          </cell>
          <cell r="AY599" t="str">
            <v>ОК!</v>
          </cell>
        </row>
        <row r="600">
          <cell r="AP600" t="str">
            <v>Володина Надежда</v>
          </cell>
          <cell r="AQ600">
            <v>2007</v>
          </cell>
          <cell r="AT600" t="str">
            <v>б/р</v>
          </cell>
          <cell r="AU600" t="str">
            <v>ж</v>
          </cell>
          <cell r="AX600">
            <v>0</v>
          </cell>
          <cell r="AY600" t="str">
            <v>НАДО!!!</v>
          </cell>
        </row>
        <row r="601">
          <cell r="AP601" t="str">
            <v>Володуцкая Ирина</v>
          </cell>
          <cell r="AQ601">
            <v>0</v>
          </cell>
          <cell r="AT601" t="str">
            <v>б/р</v>
          </cell>
          <cell r="AU601" t="str">
            <v>ж</v>
          </cell>
          <cell r="AX601">
            <v>44024</v>
          </cell>
          <cell r="AY601" t="str">
            <v>НАДО!!!</v>
          </cell>
        </row>
        <row r="602">
          <cell r="AP602" t="str">
            <v>Володько Виктор</v>
          </cell>
          <cell r="AQ602">
            <v>1983</v>
          </cell>
          <cell r="AT602" t="str">
            <v>б/р</v>
          </cell>
          <cell r="AU602" t="str">
            <v>м</v>
          </cell>
          <cell r="AX602">
            <v>0</v>
          </cell>
          <cell r="AY602" t="str">
            <v>ОК!</v>
          </cell>
        </row>
        <row r="603">
          <cell r="AP603" t="str">
            <v>Волохов Даниил</v>
          </cell>
          <cell r="AQ603">
            <v>2007</v>
          </cell>
          <cell r="AT603" t="str">
            <v>б/р</v>
          </cell>
          <cell r="AU603" t="str">
            <v>м</v>
          </cell>
          <cell r="AX603">
            <v>43960</v>
          </cell>
          <cell r="AY603" t="str">
            <v>ОК!</v>
          </cell>
        </row>
        <row r="604">
          <cell r="AP604" t="str">
            <v>Волохов Иван</v>
          </cell>
          <cell r="AQ604">
            <v>2013</v>
          </cell>
          <cell r="AT604" t="str">
            <v>1ю</v>
          </cell>
          <cell r="AU604" t="str">
            <v>м</v>
          </cell>
          <cell r="AX604">
            <v>45932</v>
          </cell>
          <cell r="AY604" t="str">
            <v>ОК!</v>
          </cell>
        </row>
        <row r="605">
          <cell r="AP605" t="str">
            <v>Волохова Мария</v>
          </cell>
          <cell r="AQ605">
            <v>2010</v>
          </cell>
          <cell r="AT605" t="str">
            <v>1ю</v>
          </cell>
          <cell r="AU605" t="str">
            <v>ж</v>
          </cell>
          <cell r="AX605">
            <v>45730</v>
          </cell>
          <cell r="AY605" t="str">
            <v>ОК!</v>
          </cell>
        </row>
        <row r="606">
          <cell r="AP606" t="str">
            <v>Волошин Алексей</v>
          </cell>
          <cell r="AQ606">
            <v>2003</v>
          </cell>
          <cell r="AT606" t="str">
            <v>б/р</v>
          </cell>
          <cell r="AU606" t="str">
            <v>м</v>
          </cell>
          <cell r="AX606">
            <v>0</v>
          </cell>
          <cell r="AY606" t="str">
            <v>НАДО!!!</v>
          </cell>
        </row>
        <row r="607">
          <cell r="AP607" t="str">
            <v>Волченков Владислав</v>
          </cell>
          <cell r="AQ607">
            <v>2003</v>
          </cell>
          <cell r="AT607" t="str">
            <v>б/р</v>
          </cell>
          <cell r="AU607" t="str">
            <v>м</v>
          </cell>
          <cell r="AX607">
            <v>44156</v>
          </cell>
          <cell r="AY607" t="str">
            <v>НАДО!!!</v>
          </cell>
        </row>
        <row r="608">
          <cell r="AP608" t="str">
            <v>Вольф Мария</v>
          </cell>
          <cell r="AQ608">
            <v>2006</v>
          </cell>
          <cell r="AT608" t="str">
            <v>б/р</v>
          </cell>
          <cell r="AU608" t="str">
            <v>ж</v>
          </cell>
          <cell r="AX608">
            <v>43862</v>
          </cell>
          <cell r="AY608" t="str">
            <v>ОК!</v>
          </cell>
        </row>
        <row r="609">
          <cell r="AP609" t="str">
            <v>Вонская Ольга</v>
          </cell>
          <cell r="AQ609">
            <v>0</v>
          </cell>
          <cell r="AT609">
            <v>3</v>
          </cell>
          <cell r="AU609" t="str">
            <v>ж</v>
          </cell>
          <cell r="AX609">
            <v>45778</v>
          </cell>
          <cell r="AY609" t="str">
            <v>НАДО!!!</v>
          </cell>
        </row>
        <row r="610">
          <cell r="AP610" t="str">
            <v>Вонц Татьяна</v>
          </cell>
          <cell r="AQ610">
            <v>0</v>
          </cell>
          <cell r="AT610" t="str">
            <v>КМС</v>
          </cell>
          <cell r="AU610" t="str">
            <v>ж</v>
          </cell>
          <cell r="AX610">
            <v>45783</v>
          </cell>
          <cell r="AY610" t="str">
            <v>НАДО!!!</v>
          </cell>
        </row>
        <row r="611">
          <cell r="AP611" t="str">
            <v>Вопилов Антон</v>
          </cell>
          <cell r="AQ611">
            <v>0</v>
          </cell>
          <cell r="AT611" t="str">
            <v>б/р</v>
          </cell>
          <cell r="AU611" t="str">
            <v>м</v>
          </cell>
          <cell r="AX611">
            <v>44024</v>
          </cell>
          <cell r="AY611" t="str">
            <v>НАДО!!!</v>
          </cell>
        </row>
        <row r="612">
          <cell r="AP612" t="str">
            <v>Воробьев Андрей</v>
          </cell>
          <cell r="AQ612">
            <v>2001</v>
          </cell>
          <cell r="AT612" t="str">
            <v>б/р</v>
          </cell>
          <cell r="AU612" t="str">
            <v>м</v>
          </cell>
          <cell r="AX612">
            <v>0</v>
          </cell>
          <cell r="AY612" t="str">
            <v>НАДО!!!</v>
          </cell>
        </row>
        <row r="613">
          <cell r="AP613" t="str">
            <v>Воробьев Антон</v>
          </cell>
          <cell r="AQ613">
            <v>1982</v>
          </cell>
          <cell r="AT613" t="str">
            <v>б/р</v>
          </cell>
          <cell r="AU613" t="str">
            <v>м</v>
          </cell>
          <cell r="AX613">
            <v>43464</v>
          </cell>
          <cell r="AY613" t="str">
            <v>НАДО!!!</v>
          </cell>
        </row>
        <row r="614">
          <cell r="AP614" t="str">
            <v>Воробьев Виктор</v>
          </cell>
          <cell r="AQ614">
            <v>0</v>
          </cell>
          <cell r="AT614" t="str">
            <v>б/р</v>
          </cell>
          <cell r="AU614" t="str">
            <v>м</v>
          </cell>
          <cell r="AX614">
            <v>43954</v>
          </cell>
          <cell r="AY614" t="str">
            <v>НАДО!!!</v>
          </cell>
        </row>
        <row r="615">
          <cell r="AP615" t="str">
            <v>Воробьев Дмитрий</v>
          </cell>
          <cell r="AQ615">
            <v>0</v>
          </cell>
          <cell r="AT615" t="str">
            <v>б/р</v>
          </cell>
          <cell r="AU615" t="str">
            <v>м</v>
          </cell>
          <cell r="AX615">
            <v>45071</v>
          </cell>
          <cell r="AY615" t="str">
            <v>НАДО!!!</v>
          </cell>
        </row>
        <row r="616">
          <cell r="AP616" t="str">
            <v>Воробьев Никита</v>
          </cell>
          <cell r="AQ616">
            <v>0</v>
          </cell>
          <cell r="AT616" t="str">
            <v>б/р</v>
          </cell>
          <cell r="AU616" t="str">
            <v>м</v>
          </cell>
          <cell r="AX616">
            <v>42246</v>
          </cell>
          <cell r="AY616" t="str">
            <v>НАДО!!!</v>
          </cell>
        </row>
        <row r="617">
          <cell r="AP617" t="str">
            <v>Воробьёв Константин</v>
          </cell>
          <cell r="AQ617">
            <v>0</v>
          </cell>
          <cell r="AT617" t="str">
            <v>б/р</v>
          </cell>
          <cell r="AU617" t="str">
            <v>м</v>
          </cell>
          <cell r="AX617">
            <v>42959</v>
          </cell>
          <cell r="AY617" t="str">
            <v>НАДО!!!</v>
          </cell>
        </row>
        <row r="618">
          <cell r="AP618" t="str">
            <v>Воробьева Александра</v>
          </cell>
          <cell r="AQ618">
            <v>0</v>
          </cell>
          <cell r="AT618" t="str">
            <v>б/р</v>
          </cell>
          <cell r="AU618" t="str">
            <v>ж</v>
          </cell>
          <cell r="AX618">
            <v>43954</v>
          </cell>
          <cell r="AY618" t="str">
            <v>НАДО!!!</v>
          </cell>
        </row>
        <row r="619">
          <cell r="AP619" t="str">
            <v>Воробьева Раиса</v>
          </cell>
          <cell r="AQ619">
            <v>2013</v>
          </cell>
          <cell r="AT619" t="str">
            <v>б/р</v>
          </cell>
          <cell r="AU619" t="str">
            <v>ж</v>
          </cell>
          <cell r="AX619">
            <v>0</v>
          </cell>
          <cell r="AY619" t="str">
            <v>ОК!</v>
          </cell>
        </row>
        <row r="620">
          <cell r="AP620" t="str">
            <v>Ворожцова Ольга</v>
          </cell>
          <cell r="AQ620">
            <v>0</v>
          </cell>
          <cell r="AT620">
            <v>3</v>
          </cell>
          <cell r="AU620" t="str">
            <v>ж</v>
          </cell>
          <cell r="AX620">
            <v>45778</v>
          </cell>
          <cell r="AY620" t="str">
            <v>НАДО!!!</v>
          </cell>
        </row>
        <row r="621">
          <cell r="AP621" t="str">
            <v>Воронин Виктор</v>
          </cell>
          <cell r="AQ621">
            <v>1996</v>
          </cell>
          <cell r="AT621" t="str">
            <v>б/р</v>
          </cell>
          <cell r="AU621" t="str">
            <v>м</v>
          </cell>
          <cell r="AX621">
            <v>45196</v>
          </cell>
          <cell r="AY621" t="str">
            <v>ОК!</v>
          </cell>
        </row>
        <row r="622">
          <cell r="AP622" t="str">
            <v>Воронкова Инна</v>
          </cell>
          <cell r="AQ622">
            <v>2000</v>
          </cell>
          <cell r="AT622" t="str">
            <v>КМС</v>
          </cell>
          <cell r="AU622" t="str">
            <v>ж</v>
          </cell>
          <cell r="AX622">
            <v>45740</v>
          </cell>
          <cell r="AY622" t="str">
            <v>ОК!</v>
          </cell>
        </row>
        <row r="623">
          <cell r="AP623" t="str">
            <v>Воронов Максим</v>
          </cell>
          <cell r="AQ623">
            <v>2007</v>
          </cell>
          <cell r="AT623" t="str">
            <v>б/р</v>
          </cell>
          <cell r="AU623" t="str">
            <v>м</v>
          </cell>
          <cell r="AX623">
            <v>45226</v>
          </cell>
          <cell r="AY623" t="str">
            <v>ОК!</v>
          </cell>
        </row>
        <row r="624">
          <cell r="AP624" t="str">
            <v>Воронов Олег</v>
          </cell>
          <cell r="AQ624">
            <v>2002</v>
          </cell>
          <cell r="AT624">
            <v>2</v>
          </cell>
          <cell r="AU624" t="str">
            <v>м</v>
          </cell>
          <cell r="AX624">
            <v>45407</v>
          </cell>
          <cell r="AY624" t="str">
            <v>ОК!</v>
          </cell>
        </row>
        <row r="625">
          <cell r="AP625" t="str">
            <v>Воронова Анна</v>
          </cell>
          <cell r="AQ625">
            <v>1988</v>
          </cell>
          <cell r="AT625" t="str">
            <v>б/р</v>
          </cell>
          <cell r="AU625" t="str">
            <v>ж</v>
          </cell>
          <cell r="AX625">
            <v>0</v>
          </cell>
          <cell r="AY625" t="str">
            <v>ОК!</v>
          </cell>
        </row>
        <row r="626">
          <cell r="AP626" t="str">
            <v>Воротынцев Глеб</v>
          </cell>
          <cell r="AQ626">
            <v>2001</v>
          </cell>
          <cell r="AT626" t="str">
            <v>б/р</v>
          </cell>
          <cell r="AU626" t="str">
            <v>м</v>
          </cell>
          <cell r="AX626">
            <v>0</v>
          </cell>
          <cell r="AY626" t="str">
            <v>НАДО!!!</v>
          </cell>
        </row>
        <row r="627">
          <cell r="AP627" t="str">
            <v>Востокова Екатерина</v>
          </cell>
          <cell r="AQ627">
            <v>1997</v>
          </cell>
          <cell r="AT627" t="str">
            <v>б/р</v>
          </cell>
          <cell r="AU627" t="str">
            <v>ж</v>
          </cell>
          <cell r="AX627">
            <v>0</v>
          </cell>
          <cell r="AY627" t="str">
            <v>НАДО!!!</v>
          </cell>
        </row>
        <row r="628">
          <cell r="AP628" t="str">
            <v>Вострикова Александра</v>
          </cell>
          <cell r="AQ628">
            <v>2001</v>
          </cell>
          <cell r="AT628" t="str">
            <v>б/р</v>
          </cell>
          <cell r="AU628" t="str">
            <v>ж</v>
          </cell>
          <cell r="AX628">
            <v>0</v>
          </cell>
          <cell r="AY628" t="str">
            <v>ОК!</v>
          </cell>
        </row>
        <row r="629">
          <cell r="AP629" t="str">
            <v>Востряков Максим</v>
          </cell>
          <cell r="AQ629">
            <v>1979</v>
          </cell>
          <cell r="AT629" t="str">
            <v>б/р</v>
          </cell>
          <cell r="AU629" t="str">
            <v>м</v>
          </cell>
          <cell r="AX629">
            <v>43245</v>
          </cell>
          <cell r="AY629" t="str">
            <v>НАДО!!!</v>
          </cell>
        </row>
        <row r="630">
          <cell r="AP630" t="str">
            <v>Вотинова Анна</v>
          </cell>
          <cell r="AQ630">
            <v>1999</v>
          </cell>
          <cell r="AT630" t="str">
            <v>б/р</v>
          </cell>
          <cell r="AU630" t="str">
            <v>ж</v>
          </cell>
          <cell r="AX630">
            <v>0</v>
          </cell>
          <cell r="AY630" t="str">
            <v>НАДО!!!</v>
          </cell>
        </row>
        <row r="631">
          <cell r="AP631" t="str">
            <v>Вржижевский Владислав</v>
          </cell>
          <cell r="AQ631">
            <v>1995</v>
          </cell>
          <cell r="AT631" t="str">
            <v>б/р</v>
          </cell>
          <cell r="AU631" t="str">
            <v>м</v>
          </cell>
          <cell r="AX631">
            <v>0</v>
          </cell>
          <cell r="AY631" t="str">
            <v>НАДО!!!</v>
          </cell>
        </row>
        <row r="632">
          <cell r="AP632" t="str">
            <v>Вурье Вячеслав</v>
          </cell>
          <cell r="AQ632">
            <v>2007</v>
          </cell>
          <cell r="AT632" t="str">
            <v>1ю</v>
          </cell>
          <cell r="AU632" t="str">
            <v>м</v>
          </cell>
          <cell r="AX632">
            <v>45422</v>
          </cell>
          <cell r="AY632" t="str">
            <v>ОК!</v>
          </cell>
        </row>
        <row r="633">
          <cell r="AP633" t="str">
            <v>Выборнов Дмитрий</v>
          </cell>
          <cell r="AQ633">
            <v>2005</v>
          </cell>
          <cell r="AT633" t="str">
            <v>б/р</v>
          </cell>
          <cell r="AU633" t="str">
            <v>м</v>
          </cell>
          <cell r="AX633">
            <v>45123</v>
          </cell>
          <cell r="AY633" t="str">
            <v>ОК!</v>
          </cell>
        </row>
        <row r="634">
          <cell r="AP634" t="str">
            <v>Выборнов Николай</v>
          </cell>
          <cell r="AQ634">
            <v>0</v>
          </cell>
          <cell r="AT634" t="str">
            <v>б/р</v>
          </cell>
          <cell r="AU634" t="str">
            <v>м</v>
          </cell>
          <cell r="AX634">
            <v>41917</v>
          </cell>
          <cell r="AY634" t="str">
            <v>НАДО!!!</v>
          </cell>
        </row>
        <row r="635">
          <cell r="AP635" t="str">
            <v>Выдрин Антон</v>
          </cell>
          <cell r="AQ635">
            <v>1984</v>
          </cell>
          <cell r="AT635">
            <v>1</v>
          </cell>
          <cell r="AU635" t="str">
            <v>м</v>
          </cell>
          <cell r="AX635">
            <v>45407</v>
          </cell>
          <cell r="AY635" t="str">
            <v>ОК!</v>
          </cell>
        </row>
        <row r="636">
          <cell r="AP636" t="str">
            <v>Высоцкий Андрей</v>
          </cell>
          <cell r="AQ636">
            <v>1963</v>
          </cell>
          <cell r="AT636">
            <v>2</v>
          </cell>
          <cell r="AU636" t="str">
            <v>м</v>
          </cell>
          <cell r="AX636">
            <v>45520</v>
          </cell>
          <cell r="AY636" t="str">
            <v>ОК!</v>
          </cell>
        </row>
        <row r="637">
          <cell r="AP637" t="str">
            <v>Вялья Марк</v>
          </cell>
          <cell r="AQ637">
            <v>2007</v>
          </cell>
          <cell r="AT637" t="str">
            <v>б/р</v>
          </cell>
          <cell r="AU637" t="str">
            <v>м</v>
          </cell>
          <cell r="AX637">
            <v>0</v>
          </cell>
          <cell r="AY637" t="str">
            <v>ОК!</v>
          </cell>
        </row>
        <row r="638">
          <cell r="AP638" t="str">
            <v>Габидулина Вероника</v>
          </cell>
          <cell r="AQ638">
            <v>1995</v>
          </cell>
          <cell r="AT638" t="str">
            <v>б/р</v>
          </cell>
          <cell r="AU638" t="str">
            <v>ж</v>
          </cell>
          <cell r="AX638">
            <v>42159</v>
          </cell>
          <cell r="AY638" t="str">
            <v>ОК!</v>
          </cell>
        </row>
        <row r="639">
          <cell r="AP639" t="str">
            <v>Габринович Георгий</v>
          </cell>
          <cell r="AQ639">
            <v>2011</v>
          </cell>
          <cell r="AT639" t="str">
            <v>б/р</v>
          </cell>
          <cell r="AU639" t="str">
            <v>м</v>
          </cell>
          <cell r="AX639">
            <v>0</v>
          </cell>
          <cell r="AY639" t="str">
            <v>ОК!</v>
          </cell>
        </row>
        <row r="640">
          <cell r="AP640" t="str">
            <v>Габриэлян Арина</v>
          </cell>
          <cell r="AQ640">
            <v>0</v>
          </cell>
          <cell r="AT640" t="str">
            <v>б/р</v>
          </cell>
          <cell r="AU640" t="str">
            <v>ж</v>
          </cell>
          <cell r="AX640">
            <v>42869</v>
          </cell>
          <cell r="AY640" t="str">
            <v>НАДО!!!</v>
          </cell>
        </row>
        <row r="641">
          <cell r="AP641" t="str">
            <v>Гавриков Александр</v>
          </cell>
          <cell r="AQ641">
            <v>0</v>
          </cell>
          <cell r="AT641" t="str">
            <v>б/р</v>
          </cell>
          <cell r="AU641" t="str">
            <v>м</v>
          </cell>
          <cell r="AX641">
            <v>42774</v>
          </cell>
          <cell r="AY641" t="str">
            <v>НАДО!!!</v>
          </cell>
        </row>
        <row r="642">
          <cell r="AP642" t="str">
            <v>Гаврилов Александр</v>
          </cell>
          <cell r="AQ642">
            <v>2000</v>
          </cell>
          <cell r="AT642" t="str">
            <v>б/р</v>
          </cell>
          <cell r="AU642" t="str">
            <v>м</v>
          </cell>
          <cell r="AX642">
            <v>44142</v>
          </cell>
          <cell r="AY642" t="str">
            <v>ОК!</v>
          </cell>
        </row>
        <row r="643">
          <cell r="AP643" t="str">
            <v>Гаврилов Антон</v>
          </cell>
          <cell r="AQ643">
            <v>2007</v>
          </cell>
          <cell r="AT643" t="str">
            <v>б/р</v>
          </cell>
          <cell r="AU643" t="str">
            <v>м</v>
          </cell>
          <cell r="AX643">
            <v>0</v>
          </cell>
          <cell r="AY643" t="str">
            <v>ОК!</v>
          </cell>
        </row>
        <row r="644">
          <cell r="AP644" t="str">
            <v>Гаврилов Евгений</v>
          </cell>
          <cell r="AQ644">
            <v>0</v>
          </cell>
          <cell r="AT644">
            <v>3</v>
          </cell>
          <cell r="AU644" t="str">
            <v>м</v>
          </cell>
          <cell r="AX644">
            <v>45407</v>
          </cell>
          <cell r="AY644" t="str">
            <v>НАДО!!!</v>
          </cell>
        </row>
        <row r="645">
          <cell r="AP645" t="str">
            <v>Гаврилов Михаил</v>
          </cell>
          <cell r="AQ645">
            <v>2012</v>
          </cell>
          <cell r="AT645" t="str">
            <v>б/р</v>
          </cell>
          <cell r="AU645" t="str">
            <v>м</v>
          </cell>
          <cell r="AX645">
            <v>0</v>
          </cell>
          <cell r="AY645" t="str">
            <v>ОК!</v>
          </cell>
        </row>
        <row r="646">
          <cell r="AP646" t="str">
            <v>Гавриченко Анна</v>
          </cell>
          <cell r="AQ646">
            <v>2000</v>
          </cell>
          <cell r="AT646" t="str">
            <v>б/р</v>
          </cell>
          <cell r="AU646" t="str">
            <v>ж</v>
          </cell>
          <cell r="AX646">
            <v>44394</v>
          </cell>
          <cell r="AY646" t="str">
            <v>ОК!</v>
          </cell>
        </row>
        <row r="647">
          <cell r="AP647" t="str">
            <v>Гаврюшов Павел</v>
          </cell>
          <cell r="AQ647">
            <v>2007</v>
          </cell>
          <cell r="AT647" t="str">
            <v>б/р</v>
          </cell>
          <cell r="AU647" t="str">
            <v>м</v>
          </cell>
          <cell r="AX647">
            <v>0</v>
          </cell>
          <cell r="AY647" t="str">
            <v>ОК!</v>
          </cell>
        </row>
        <row r="648">
          <cell r="AP648" t="str">
            <v>Гагулаев Валерий</v>
          </cell>
          <cell r="AQ648">
            <v>2010</v>
          </cell>
          <cell r="AT648" t="str">
            <v>б/р</v>
          </cell>
          <cell r="AU648" t="str">
            <v>м</v>
          </cell>
          <cell r="AX648">
            <v>0</v>
          </cell>
          <cell r="AY648" t="str">
            <v>ОК!</v>
          </cell>
        </row>
        <row r="649">
          <cell r="AP649" t="str">
            <v>Гадасик Алина</v>
          </cell>
          <cell r="AQ649">
            <v>2009</v>
          </cell>
          <cell r="AT649" t="str">
            <v>1ю</v>
          </cell>
          <cell r="AU649" t="str">
            <v>ж</v>
          </cell>
          <cell r="AX649">
            <v>45702</v>
          </cell>
          <cell r="AY649" t="str">
            <v>ОК!</v>
          </cell>
        </row>
        <row r="650">
          <cell r="AP650" t="str">
            <v>Гадасик Нелли</v>
          </cell>
          <cell r="AQ650">
            <v>2003</v>
          </cell>
          <cell r="AT650">
            <v>2</v>
          </cell>
          <cell r="AU650" t="str">
            <v>ж</v>
          </cell>
          <cell r="AX650">
            <v>46382</v>
          </cell>
          <cell r="AY650" t="str">
            <v>ОК!</v>
          </cell>
        </row>
        <row r="651">
          <cell r="AP651" t="str">
            <v>Гаевая Екатерина</v>
          </cell>
          <cell r="AQ651">
            <v>2008</v>
          </cell>
          <cell r="AT651" t="str">
            <v>б/р</v>
          </cell>
          <cell r="AU651" t="str">
            <v>ж</v>
          </cell>
          <cell r="AX651">
            <v>43527</v>
          </cell>
          <cell r="AY651" t="str">
            <v>ОК!</v>
          </cell>
        </row>
        <row r="652">
          <cell r="AP652" t="str">
            <v>Гаевая Елизавета</v>
          </cell>
          <cell r="AQ652">
            <v>2004</v>
          </cell>
          <cell r="AT652" t="str">
            <v>б/р</v>
          </cell>
          <cell r="AU652" t="str">
            <v>ж</v>
          </cell>
          <cell r="AX652">
            <v>44191</v>
          </cell>
          <cell r="AY652" t="str">
            <v>ОК!</v>
          </cell>
        </row>
        <row r="653">
          <cell r="AP653" t="str">
            <v>Гаевская Анастасия</v>
          </cell>
          <cell r="AQ653">
            <v>2002</v>
          </cell>
          <cell r="AT653" t="str">
            <v>б/р</v>
          </cell>
          <cell r="AU653" t="str">
            <v>ж</v>
          </cell>
          <cell r="AX653">
            <v>0</v>
          </cell>
          <cell r="AY653" t="str">
            <v>ОК!</v>
          </cell>
        </row>
        <row r="654">
          <cell r="AP654" t="str">
            <v>Гаевская Дарья</v>
          </cell>
          <cell r="AQ654">
            <v>2005</v>
          </cell>
          <cell r="AT654" t="str">
            <v>б/р</v>
          </cell>
          <cell r="AU654" t="str">
            <v>ж</v>
          </cell>
          <cell r="AX654">
            <v>44527</v>
          </cell>
          <cell r="AY654" t="str">
            <v>ОК!</v>
          </cell>
        </row>
        <row r="655">
          <cell r="AP655" t="str">
            <v>Гайворонская Анастасия</v>
          </cell>
          <cell r="AQ655">
            <v>2004</v>
          </cell>
          <cell r="AT655" t="str">
            <v>б/р</v>
          </cell>
          <cell r="AU655" t="str">
            <v>ж</v>
          </cell>
          <cell r="AX655">
            <v>43650</v>
          </cell>
          <cell r="AY655" t="str">
            <v>ОК!</v>
          </cell>
        </row>
        <row r="656">
          <cell r="AP656" t="str">
            <v>Гайдук Алина</v>
          </cell>
          <cell r="AQ656">
            <v>0</v>
          </cell>
          <cell r="AT656">
            <v>3</v>
          </cell>
          <cell r="AU656" t="str">
            <v>ж</v>
          </cell>
          <cell r="AX656">
            <v>45407</v>
          </cell>
          <cell r="AY656" t="str">
            <v>НАДО!!!</v>
          </cell>
        </row>
        <row r="657">
          <cell r="AP657" t="str">
            <v>Галах Кирилл</v>
          </cell>
          <cell r="AQ657">
            <v>2001</v>
          </cell>
          <cell r="AT657" t="str">
            <v>б/р</v>
          </cell>
          <cell r="AU657" t="str">
            <v>м</v>
          </cell>
          <cell r="AX657">
            <v>0</v>
          </cell>
          <cell r="AY657" t="str">
            <v>НАДО!!!</v>
          </cell>
        </row>
        <row r="658">
          <cell r="AP658" t="str">
            <v>Галеев Искандер</v>
          </cell>
          <cell r="AQ658">
            <v>0</v>
          </cell>
          <cell r="AT658">
            <v>3</v>
          </cell>
          <cell r="AU658" t="str">
            <v>м</v>
          </cell>
          <cell r="AX658">
            <v>45778</v>
          </cell>
          <cell r="AY658" t="str">
            <v>НАДО!!!</v>
          </cell>
        </row>
        <row r="659">
          <cell r="AP659" t="str">
            <v>Галин Ильдар</v>
          </cell>
          <cell r="AQ659">
            <v>0</v>
          </cell>
          <cell r="AT659" t="str">
            <v>б/р</v>
          </cell>
          <cell r="AU659" t="str">
            <v>м</v>
          </cell>
          <cell r="AX659">
            <v>42064</v>
          </cell>
          <cell r="AY659" t="str">
            <v>НАДО!!!</v>
          </cell>
        </row>
        <row r="660">
          <cell r="AP660" t="str">
            <v>Галин Никита</v>
          </cell>
          <cell r="AQ660">
            <v>2009</v>
          </cell>
          <cell r="AT660" t="str">
            <v>б/р</v>
          </cell>
          <cell r="AU660" t="str">
            <v>м</v>
          </cell>
          <cell r="AX660">
            <v>0</v>
          </cell>
          <cell r="AY660" t="str">
            <v>ОК!</v>
          </cell>
        </row>
        <row r="661">
          <cell r="AP661" t="str">
            <v>Галинский Сергей</v>
          </cell>
          <cell r="AQ661">
            <v>1977</v>
          </cell>
          <cell r="AT661" t="str">
            <v>б/р</v>
          </cell>
          <cell r="AU661" t="str">
            <v>м</v>
          </cell>
          <cell r="AX661">
            <v>44634</v>
          </cell>
          <cell r="AY661" t="str">
            <v>ОК!</v>
          </cell>
        </row>
        <row r="662">
          <cell r="AP662" t="str">
            <v>Галитарова Анастасия</v>
          </cell>
          <cell r="AQ662">
            <v>1983</v>
          </cell>
          <cell r="AT662" t="str">
            <v>КМС</v>
          </cell>
          <cell r="AU662" t="str">
            <v>ж</v>
          </cell>
          <cell r="AX662">
            <v>45323</v>
          </cell>
          <cell r="AY662" t="str">
            <v>ОК!</v>
          </cell>
        </row>
        <row r="663">
          <cell r="AP663" t="str">
            <v xml:space="preserve">Галкин Сергей </v>
          </cell>
          <cell r="AQ663">
            <v>0</v>
          </cell>
          <cell r="AT663" t="str">
            <v>б/р</v>
          </cell>
          <cell r="AU663" t="str">
            <v>м</v>
          </cell>
          <cell r="AX663">
            <v>45071</v>
          </cell>
          <cell r="AY663" t="str">
            <v>НАДО!!!</v>
          </cell>
        </row>
        <row r="664">
          <cell r="AP664" t="str">
            <v>Галкина Ксения</v>
          </cell>
          <cell r="AQ664">
            <v>2011</v>
          </cell>
          <cell r="AT664" t="str">
            <v>2ю</v>
          </cell>
          <cell r="AU664" t="str">
            <v>ж</v>
          </cell>
          <cell r="AX664">
            <v>45582</v>
          </cell>
          <cell r="AY664" t="str">
            <v>ОК!</v>
          </cell>
        </row>
        <row r="665">
          <cell r="AP665" t="str">
            <v>Галкина Людмила</v>
          </cell>
          <cell r="AQ665">
            <v>2012</v>
          </cell>
          <cell r="AT665" t="str">
            <v>б/р</v>
          </cell>
          <cell r="AU665" t="str">
            <v>ж</v>
          </cell>
          <cell r="AX665">
            <v>0</v>
          </cell>
          <cell r="AY665" t="str">
            <v>ОК!</v>
          </cell>
        </row>
        <row r="666">
          <cell r="AP666" t="str">
            <v>Галков Владислав</v>
          </cell>
          <cell r="AQ666">
            <v>2010</v>
          </cell>
          <cell r="AT666" t="str">
            <v>б/р</v>
          </cell>
          <cell r="AU666" t="str">
            <v>м</v>
          </cell>
          <cell r="AX666">
            <v>0</v>
          </cell>
          <cell r="AY666" t="str">
            <v>ОК!</v>
          </cell>
        </row>
        <row r="667">
          <cell r="AP667" t="str">
            <v>Галль Николай</v>
          </cell>
          <cell r="AQ667">
            <v>0</v>
          </cell>
          <cell r="AT667" t="str">
            <v>б/р</v>
          </cell>
          <cell r="AU667" t="str">
            <v>м</v>
          </cell>
          <cell r="AX667">
            <v>44154</v>
          </cell>
          <cell r="AY667" t="str">
            <v>НАДО!!!</v>
          </cell>
        </row>
        <row r="668">
          <cell r="AP668" t="str">
            <v>Галушкина Полина</v>
          </cell>
          <cell r="AQ668">
            <v>2007</v>
          </cell>
          <cell r="AT668" t="str">
            <v>б/р</v>
          </cell>
          <cell r="AU668" t="str">
            <v>ж</v>
          </cell>
          <cell r="AX668">
            <v>0</v>
          </cell>
          <cell r="AY668" t="str">
            <v>ОК!</v>
          </cell>
        </row>
        <row r="669">
          <cell r="AP669" t="str">
            <v>Гальковский Антон</v>
          </cell>
          <cell r="AQ669">
            <v>0</v>
          </cell>
          <cell r="AT669" t="str">
            <v>б/р</v>
          </cell>
          <cell r="AU669" t="str">
            <v>м</v>
          </cell>
          <cell r="AX669">
            <v>43595</v>
          </cell>
          <cell r="AY669" t="str">
            <v>НАДО!!!</v>
          </cell>
        </row>
        <row r="670">
          <cell r="AP670" t="str">
            <v>Гальцев Александр</v>
          </cell>
          <cell r="AQ670">
            <v>2000</v>
          </cell>
          <cell r="AT670">
            <v>2</v>
          </cell>
          <cell r="AU670" t="str">
            <v>м</v>
          </cell>
          <cell r="AX670">
            <v>45805</v>
          </cell>
          <cell r="AY670" t="str">
            <v>ОК!</v>
          </cell>
        </row>
        <row r="671">
          <cell r="AP671" t="str">
            <v>Галямин Симеон</v>
          </cell>
          <cell r="AQ671">
            <v>0</v>
          </cell>
          <cell r="AT671" t="str">
            <v>б/р</v>
          </cell>
          <cell r="AU671" t="str">
            <v>м</v>
          </cell>
          <cell r="AX671">
            <v>43960</v>
          </cell>
          <cell r="AY671" t="str">
            <v>НАДО!!!</v>
          </cell>
        </row>
        <row r="672">
          <cell r="AP672" t="str">
            <v>Галяс Иван</v>
          </cell>
          <cell r="AQ672">
            <v>2009</v>
          </cell>
          <cell r="AT672" t="str">
            <v>1ю</v>
          </cell>
          <cell r="AU672" t="str">
            <v>м</v>
          </cell>
          <cell r="AX672">
            <v>45422</v>
          </cell>
          <cell r="AY672" t="str">
            <v>ОК!</v>
          </cell>
        </row>
        <row r="673">
          <cell r="AP673" t="str">
            <v>Гамазин Дмитрий</v>
          </cell>
          <cell r="AQ673">
            <v>2007</v>
          </cell>
          <cell r="AT673" t="str">
            <v>б/р</v>
          </cell>
          <cell r="AU673" t="str">
            <v>м</v>
          </cell>
          <cell r="AX673">
            <v>43960</v>
          </cell>
          <cell r="AY673" t="str">
            <v>ОК!</v>
          </cell>
        </row>
        <row r="674">
          <cell r="AP674" t="str">
            <v>Ганчин Владимир</v>
          </cell>
          <cell r="AQ674">
            <v>2009</v>
          </cell>
          <cell r="AT674" t="str">
            <v>1ю</v>
          </cell>
          <cell r="AU674" t="str">
            <v>м</v>
          </cell>
          <cell r="AX674">
            <v>45947</v>
          </cell>
          <cell r="AY674" t="str">
            <v>ОК!</v>
          </cell>
        </row>
        <row r="675">
          <cell r="AP675" t="str">
            <v>Ганюшкина Алёна</v>
          </cell>
          <cell r="AQ675">
            <v>2014</v>
          </cell>
          <cell r="AT675" t="str">
            <v>б/р</v>
          </cell>
          <cell r="AU675" t="str">
            <v>ж</v>
          </cell>
          <cell r="AX675">
            <v>0</v>
          </cell>
          <cell r="AY675" t="str">
            <v>ОК!</v>
          </cell>
        </row>
        <row r="676">
          <cell r="AP676" t="str">
            <v>Гапаненок Василий</v>
          </cell>
          <cell r="AQ676">
            <v>2007</v>
          </cell>
          <cell r="AT676" t="str">
            <v>1ю</v>
          </cell>
          <cell r="AU676" t="str">
            <v>м</v>
          </cell>
          <cell r="AX676">
            <v>45582</v>
          </cell>
          <cell r="AY676" t="str">
            <v>ОК!</v>
          </cell>
        </row>
        <row r="677">
          <cell r="AP677" t="str">
            <v>Гапкалова Мария</v>
          </cell>
          <cell r="AQ677">
            <v>2001</v>
          </cell>
          <cell r="AT677">
            <v>2</v>
          </cell>
          <cell r="AU677" t="str">
            <v>ж</v>
          </cell>
          <cell r="AX677">
            <v>45520</v>
          </cell>
          <cell r="AY677" t="str">
            <v>ОК!</v>
          </cell>
        </row>
        <row r="678">
          <cell r="AP678" t="str">
            <v>Гапонов Егор</v>
          </cell>
          <cell r="AQ678">
            <v>2014</v>
          </cell>
          <cell r="AT678" t="str">
            <v>б/р</v>
          </cell>
          <cell r="AU678" t="str">
            <v>м</v>
          </cell>
          <cell r="AX678">
            <v>0</v>
          </cell>
          <cell r="AY678" t="str">
            <v>ОК!</v>
          </cell>
        </row>
        <row r="679">
          <cell r="AP679" t="str">
            <v>Гареев Артур</v>
          </cell>
          <cell r="AQ679">
            <v>1993</v>
          </cell>
          <cell r="AT679" t="str">
            <v>б/р</v>
          </cell>
          <cell r="AU679" t="str">
            <v>м</v>
          </cell>
          <cell r="AX679">
            <v>43555</v>
          </cell>
          <cell r="AY679" t="str">
            <v>ОК!</v>
          </cell>
        </row>
        <row r="680">
          <cell r="AP680" t="str">
            <v>Гарькуша Мария</v>
          </cell>
          <cell r="AQ680">
            <v>2010</v>
          </cell>
          <cell r="AT680">
            <v>2</v>
          </cell>
          <cell r="AU680" t="str">
            <v>ж</v>
          </cell>
          <cell r="AX680">
            <v>45651</v>
          </cell>
          <cell r="AY680" t="str">
            <v>ОК!</v>
          </cell>
        </row>
        <row r="681">
          <cell r="AP681" t="str">
            <v>Гасилин Михаил</v>
          </cell>
          <cell r="AQ681">
            <v>1974</v>
          </cell>
          <cell r="AT681" t="str">
            <v>б/р</v>
          </cell>
          <cell r="AU681" t="str">
            <v>м</v>
          </cell>
          <cell r="AX681">
            <v>43017</v>
          </cell>
          <cell r="AY681" t="str">
            <v>НАДО!!!</v>
          </cell>
        </row>
        <row r="682">
          <cell r="AP682" t="str">
            <v>Гашко Светлана</v>
          </cell>
          <cell r="AQ682">
            <v>2011</v>
          </cell>
          <cell r="AT682" t="str">
            <v>б/р</v>
          </cell>
          <cell r="AU682" t="str">
            <v>ж</v>
          </cell>
          <cell r="AX682">
            <v>0</v>
          </cell>
          <cell r="AY682" t="str">
            <v>ОК!</v>
          </cell>
        </row>
        <row r="683">
          <cell r="AP683" t="str">
            <v>Гедуев Владислав</v>
          </cell>
          <cell r="AQ683">
            <v>2004</v>
          </cell>
          <cell r="AT683" t="str">
            <v>б/р</v>
          </cell>
          <cell r="AU683" t="str">
            <v>м</v>
          </cell>
          <cell r="AX683">
            <v>0</v>
          </cell>
          <cell r="AY683" t="str">
            <v>ОК!</v>
          </cell>
        </row>
        <row r="684">
          <cell r="AP684" t="str">
            <v>Геккель Евгения</v>
          </cell>
          <cell r="AQ684">
            <v>1996</v>
          </cell>
          <cell r="AT684" t="str">
            <v>б/р</v>
          </cell>
          <cell r="AU684" t="str">
            <v>ж</v>
          </cell>
          <cell r="AX684">
            <v>45196</v>
          </cell>
        </row>
        <row r="685">
          <cell r="AP685" t="str">
            <v>Гельфанд Софья</v>
          </cell>
          <cell r="AQ685">
            <v>2007</v>
          </cell>
          <cell r="AT685" t="str">
            <v>б/р</v>
          </cell>
          <cell r="AU685" t="str">
            <v>ж</v>
          </cell>
          <cell r="AX685">
            <v>0</v>
          </cell>
          <cell r="AY685" t="str">
            <v>ОК!</v>
          </cell>
        </row>
        <row r="686">
          <cell r="AP686" t="str">
            <v>Генина Елизавета</v>
          </cell>
          <cell r="AQ686">
            <v>2007</v>
          </cell>
          <cell r="AT686">
            <v>3</v>
          </cell>
          <cell r="AU686" t="str">
            <v>ж</v>
          </cell>
          <cell r="AX686">
            <v>45836</v>
          </cell>
          <cell r="AY686" t="str">
            <v>ОК!</v>
          </cell>
        </row>
        <row r="687">
          <cell r="AP687" t="str">
            <v>Генне Михаил</v>
          </cell>
          <cell r="AQ687">
            <v>2009</v>
          </cell>
          <cell r="AT687">
            <v>2</v>
          </cell>
          <cell r="AU687" t="str">
            <v>м</v>
          </cell>
          <cell r="AX687">
            <v>45816</v>
          </cell>
          <cell r="AY687" t="str">
            <v>ОК!</v>
          </cell>
        </row>
        <row r="688">
          <cell r="AP688" t="str">
            <v>Георгиевская Виктория</v>
          </cell>
          <cell r="AQ688">
            <v>2005</v>
          </cell>
          <cell r="AT688" t="str">
            <v>КМС</v>
          </cell>
          <cell r="AU688" t="str">
            <v>ж</v>
          </cell>
          <cell r="AX688">
            <v>45488</v>
          </cell>
          <cell r="AY688" t="str">
            <v>ОК!</v>
          </cell>
        </row>
        <row r="689">
          <cell r="AP689" t="str">
            <v>Герасимов Георгий</v>
          </cell>
          <cell r="AQ689">
            <v>2009</v>
          </cell>
          <cell r="AT689" t="str">
            <v>1ю</v>
          </cell>
          <cell r="AU689" t="str">
            <v>м</v>
          </cell>
          <cell r="AX689">
            <v>45582</v>
          </cell>
          <cell r="AY689" t="str">
            <v>ОК!</v>
          </cell>
        </row>
        <row r="690">
          <cell r="AP690" t="str">
            <v>Герасимов Илья</v>
          </cell>
          <cell r="AQ690">
            <v>2002</v>
          </cell>
          <cell r="AT690" t="str">
            <v>б/р</v>
          </cell>
          <cell r="AU690" t="str">
            <v>м</v>
          </cell>
          <cell r="AX690">
            <v>0</v>
          </cell>
          <cell r="AY690" t="str">
            <v>ОК!</v>
          </cell>
        </row>
        <row r="691">
          <cell r="AP691" t="str">
            <v>Герасимов Руслан</v>
          </cell>
          <cell r="AQ691">
            <v>0</v>
          </cell>
          <cell r="AT691">
            <v>2</v>
          </cell>
          <cell r="AU691" t="str">
            <v>м</v>
          </cell>
          <cell r="AX691">
            <v>45757</v>
          </cell>
          <cell r="AY691" t="str">
            <v>НАДО!!!</v>
          </cell>
        </row>
        <row r="692">
          <cell r="AP692" t="str">
            <v>Герасимов Тимофей</v>
          </cell>
          <cell r="AQ692">
            <v>2010</v>
          </cell>
          <cell r="AT692" t="str">
            <v>1ю</v>
          </cell>
          <cell r="AU692" t="str">
            <v>м</v>
          </cell>
          <cell r="AX692">
            <v>45422</v>
          </cell>
          <cell r="AY692" t="str">
            <v>ОК!</v>
          </cell>
        </row>
        <row r="693">
          <cell r="AP693" t="str">
            <v>Герасимова Анна</v>
          </cell>
          <cell r="AQ693">
            <v>2010</v>
          </cell>
          <cell r="AT693" t="str">
            <v>б/р</v>
          </cell>
          <cell r="AU693" t="str">
            <v>ж</v>
          </cell>
          <cell r="AX693">
            <v>0</v>
          </cell>
          <cell r="AY693" t="str">
            <v>ОК!</v>
          </cell>
        </row>
        <row r="694">
          <cell r="AP694" t="str">
            <v>Герасимова Елизавета</v>
          </cell>
          <cell r="AQ694">
            <v>2004</v>
          </cell>
          <cell r="AT694" t="str">
            <v>б/р</v>
          </cell>
          <cell r="AU694" t="str">
            <v>ж</v>
          </cell>
          <cell r="AX694">
            <v>42869</v>
          </cell>
          <cell r="AY694" t="str">
            <v>ОК!</v>
          </cell>
        </row>
        <row r="695">
          <cell r="AP695" t="str">
            <v>Герасимчук Денис</v>
          </cell>
          <cell r="AQ695">
            <v>2011</v>
          </cell>
          <cell r="AT695" t="str">
            <v>б/р</v>
          </cell>
          <cell r="AU695" t="str">
            <v>м</v>
          </cell>
          <cell r="AX695">
            <v>0</v>
          </cell>
          <cell r="AY695" t="str">
            <v>ОК!</v>
          </cell>
        </row>
        <row r="696">
          <cell r="AP696" t="str">
            <v>Герман Анастасия</v>
          </cell>
          <cell r="AQ696">
            <v>1991</v>
          </cell>
          <cell r="AT696" t="str">
            <v>КМС</v>
          </cell>
          <cell r="AU696" t="str">
            <v>ж</v>
          </cell>
          <cell r="AX696">
            <v>45684</v>
          </cell>
          <cell r="AY696" t="str">
            <v>ОК!</v>
          </cell>
        </row>
        <row r="697">
          <cell r="AP697" t="str">
            <v>Герман Виталий</v>
          </cell>
          <cell r="AQ697">
            <v>1987</v>
          </cell>
          <cell r="AT697">
            <v>2</v>
          </cell>
          <cell r="AU697" t="str">
            <v>м</v>
          </cell>
          <cell r="AX697">
            <v>45886</v>
          </cell>
          <cell r="AY697" t="str">
            <v>ОК!</v>
          </cell>
        </row>
        <row r="698">
          <cell r="AP698" t="str">
            <v>Герр Евгений</v>
          </cell>
          <cell r="AQ698">
            <v>1988</v>
          </cell>
          <cell r="AT698" t="str">
            <v>б/р</v>
          </cell>
          <cell r="AU698" t="str">
            <v>м</v>
          </cell>
          <cell r="AX698">
            <v>43124</v>
          </cell>
          <cell r="AY698" t="str">
            <v>ОК!</v>
          </cell>
        </row>
        <row r="699">
          <cell r="AP699" t="str">
            <v>Герчиков Арсений</v>
          </cell>
          <cell r="AQ699">
            <v>2010</v>
          </cell>
          <cell r="AT699" t="str">
            <v>б/р</v>
          </cell>
          <cell r="AU699" t="str">
            <v>м</v>
          </cell>
          <cell r="AX699">
            <v>0</v>
          </cell>
          <cell r="AY699" t="str">
            <v>ОК!</v>
          </cell>
        </row>
        <row r="700">
          <cell r="AP700" t="str">
            <v>Гижа Руслан</v>
          </cell>
          <cell r="AQ700">
            <v>2010</v>
          </cell>
          <cell r="AT700" t="str">
            <v>1ю</v>
          </cell>
          <cell r="AU700" t="str">
            <v>м</v>
          </cell>
          <cell r="AX700">
            <v>45702</v>
          </cell>
          <cell r="AY700" t="str">
            <v>ОК!</v>
          </cell>
        </row>
        <row r="701">
          <cell r="AP701" t="str">
            <v>Гилль Виктория</v>
          </cell>
          <cell r="AQ701">
            <v>0</v>
          </cell>
          <cell r="AT701">
            <v>3</v>
          </cell>
          <cell r="AU701" t="str">
            <v>ж</v>
          </cell>
          <cell r="AX701">
            <v>45344</v>
          </cell>
          <cell r="AY701" t="str">
            <v>НАДО!!!</v>
          </cell>
        </row>
        <row r="702">
          <cell r="AP702" t="str">
            <v>Гимальдинов Тимур</v>
          </cell>
          <cell r="AQ702">
            <v>2014</v>
          </cell>
          <cell r="AT702" t="str">
            <v>б/р</v>
          </cell>
          <cell r="AU702" t="str">
            <v>м</v>
          </cell>
          <cell r="AX702">
            <v>0</v>
          </cell>
          <cell r="AY702" t="str">
            <v>ОК!</v>
          </cell>
        </row>
        <row r="703">
          <cell r="AP703" t="str">
            <v>Гладинова Надежда</v>
          </cell>
          <cell r="AQ703">
            <v>2007</v>
          </cell>
          <cell r="AT703" t="str">
            <v>б/р</v>
          </cell>
          <cell r="AU703" t="str">
            <v>ж</v>
          </cell>
          <cell r="AX703">
            <v>0</v>
          </cell>
          <cell r="AY703" t="str">
            <v>НАДО!!!</v>
          </cell>
        </row>
        <row r="704">
          <cell r="AP704" t="str">
            <v>Гладков Александр</v>
          </cell>
          <cell r="AQ704">
            <v>1989</v>
          </cell>
          <cell r="AT704" t="str">
            <v>б/р</v>
          </cell>
          <cell r="AU704" t="str">
            <v>м</v>
          </cell>
          <cell r="AX704">
            <v>44597</v>
          </cell>
          <cell r="AY704" t="str">
            <v>ОК!</v>
          </cell>
        </row>
        <row r="705">
          <cell r="AP705" t="str">
            <v>Гладченко Надежда</v>
          </cell>
          <cell r="AQ705">
            <v>2009</v>
          </cell>
          <cell r="AT705">
            <v>3</v>
          </cell>
          <cell r="AU705" t="str">
            <v>ж</v>
          </cell>
          <cell r="AX705">
            <v>45805</v>
          </cell>
          <cell r="AY705" t="str">
            <v>ОК!</v>
          </cell>
        </row>
        <row r="706">
          <cell r="AP706" t="str">
            <v>Гладыш Юлия</v>
          </cell>
          <cell r="AQ706">
            <v>2006</v>
          </cell>
          <cell r="AT706" t="str">
            <v>б/р</v>
          </cell>
          <cell r="AU706" t="str">
            <v>ж</v>
          </cell>
          <cell r="AX706">
            <v>43979</v>
          </cell>
          <cell r="AY706" t="str">
            <v>ОК!</v>
          </cell>
        </row>
        <row r="707">
          <cell r="AP707" t="str">
            <v>Гладышев Алексей</v>
          </cell>
          <cell r="AQ707">
            <v>1987</v>
          </cell>
          <cell r="AT707" t="str">
            <v>б/р</v>
          </cell>
          <cell r="AU707" t="str">
            <v>м</v>
          </cell>
          <cell r="AX707">
            <v>43555</v>
          </cell>
          <cell r="AY707" t="str">
            <v>ОК!</v>
          </cell>
        </row>
        <row r="708">
          <cell r="AP708" t="str">
            <v>Глазков Данил</v>
          </cell>
          <cell r="AQ708">
            <v>2007</v>
          </cell>
          <cell r="AT708" t="str">
            <v>б/р</v>
          </cell>
          <cell r="AU708" t="str">
            <v>м</v>
          </cell>
          <cell r="AX708">
            <v>44103</v>
          </cell>
          <cell r="AY708" t="str">
            <v>ОК!</v>
          </cell>
        </row>
        <row r="709">
          <cell r="AP709" t="str">
            <v>Глазков Кирилл</v>
          </cell>
          <cell r="AQ709">
            <v>2004</v>
          </cell>
          <cell r="AT709" t="str">
            <v>б/р</v>
          </cell>
          <cell r="AU709" t="str">
            <v>м</v>
          </cell>
          <cell r="AX709">
            <v>45198</v>
          </cell>
          <cell r="AY709" t="str">
            <v>ОК!</v>
          </cell>
        </row>
        <row r="710">
          <cell r="AP710" t="str">
            <v>Глазырани Артур</v>
          </cell>
          <cell r="AQ710">
            <v>2011</v>
          </cell>
          <cell r="AT710" t="str">
            <v>б/р</v>
          </cell>
          <cell r="AU710" t="str">
            <v>м</v>
          </cell>
          <cell r="AX710">
            <v>0</v>
          </cell>
          <cell r="AY710" t="str">
            <v>ОК!</v>
          </cell>
        </row>
        <row r="711">
          <cell r="AP711" t="str">
            <v>Глазырани София</v>
          </cell>
          <cell r="AQ711">
            <v>2007</v>
          </cell>
          <cell r="AT711">
            <v>3</v>
          </cell>
          <cell r="AU711" t="str">
            <v>ж</v>
          </cell>
          <cell r="AX711">
            <v>45805</v>
          </cell>
          <cell r="AY711" t="str">
            <v>ОК!</v>
          </cell>
        </row>
        <row r="712">
          <cell r="AP712" t="str">
            <v>Глейх Сергей</v>
          </cell>
          <cell r="AQ712">
            <v>0</v>
          </cell>
          <cell r="AT712" t="str">
            <v>1ю</v>
          </cell>
          <cell r="AU712" t="str">
            <v>м</v>
          </cell>
          <cell r="AX712">
            <v>45756</v>
          </cell>
          <cell r="AY712" t="str">
            <v>НАДО!!!</v>
          </cell>
        </row>
        <row r="713">
          <cell r="AP713" t="str">
            <v>Глотов Иван</v>
          </cell>
          <cell r="AQ713">
            <v>0</v>
          </cell>
          <cell r="AT713" t="str">
            <v>б/р</v>
          </cell>
          <cell r="AU713" t="str">
            <v>м</v>
          </cell>
          <cell r="AX713">
            <v>44323</v>
          </cell>
          <cell r="AY713" t="str">
            <v>НАДО!!!</v>
          </cell>
        </row>
        <row r="714">
          <cell r="AP714" t="str">
            <v>Глухов Андрей</v>
          </cell>
          <cell r="AQ714">
            <v>0</v>
          </cell>
          <cell r="AT714" t="str">
            <v>б/р</v>
          </cell>
          <cell r="AU714" t="str">
            <v>м</v>
          </cell>
          <cell r="AX714">
            <v>43954</v>
          </cell>
          <cell r="AY714" t="str">
            <v>НАДО!!!</v>
          </cell>
        </row>
        <row r="715">
          <cell r="AP715" t="str">
            <v>Глушаков Тимофей</v>
          </cell>
          <cell r="AQ715">
            <v>2010</v>
          </cell>
          <cell r="AT715" t="str">
            <v>2ю</v>
          </cell>
          <cell r="AU715" t="str">
            <v>м</v>
          </cell>
          <cell r="AX715">
            <v>45582</v>
          </cell>
          <cell r="AY715" t="str">
            <v>ОК!</v>
          </cell>
        </row>
        <row r="716">
          <cell r="AP716" t="str">
            <v>Глушков Вячеслав</v>
          </cell>
          <cell r="AQ716">
            <v>0</v>
          </cell>
          <cell r="AT716" t="str">
            <v>б/р</v>
          </cell>
          <cell r="AU716" t="str">
            <v>м</v>
          </cell>
          <cell r="AX716">
            <v>44323</v>
          </cell>
          <cell r="AY716" t="str">
            <v>НАДО!!!</v>
          </cell>
        </row>
        <row r="717">
          <cell r="AP717" t="str">
            <v>Глушкова Екатерина</v>
          </cell>
          <cell r="AQ717">
            <v>0</v>
          </cell>
          <cell r="AT717" t="str">
            <v>б/р</v>
          </cell>
          <cell r="AU717" t="str">
            <v>ж</v>
          </cell>
          <cell r="AX717">
            <v>0</v>
          </cell>
          <cell r="AY717" t="str">
            <v>НАДО!!!</v>
          </cell>
        </row>
        <row r="718">
          <cell r="AP718" t="str">
            <v>Гнездилов Александр</v>
          </cell>
          <cell r="AQ718">
            <v>1999</v>
          </cell>
          <cell r="AT718" t="str">
            <v>б/р</v>
          </cell>
          <cell r="AU718" t="str">
            <v>м</v>
          </cell>
          <cell r="AX718">
            <v>0</v>
          </cell>
          <cell r="AY718" t="str">
            <v>ОК!</v>
          </cell>
        </row>
        <row r="719">
          <cell r="AP719" t="str">
            <v>Говорушко Аркадий</v>
          </cell>
          <cell r="AQ719">
            <v>0</v>
          </cell>
          <cell r="AT719" t="str">
            <v>б/р</v>
          </cell>
          <cell r="AU719" t="str">
            <v>м</v>
          </cell>
          <cell r="AX719">
            <v>43777</v>
          </cell>
          <cell r="AY719" t="str">
            <v>НАДО!!!</v>
          </cell>
        </row>
        <row r="720">
          <cell r="AP720" t="str">
            <v>Говяткин Дмитрий</v>
          </cell>
          <cell r="AQ720">
            <v>2012</v>
          </cell>
          <cell r="AT720" t="str">
            <v>1ю</v>
          </cell>
          <cell r="AU720" t="str">
            <v>м</v>
          </cell>
          <cell r="AX720">
            <v>45582</v>
          </cell>
          <cell r="AY720" t="str">
            <v>ОК!</v>
          </cell>
        </row>
        <row r="721">
          <cell r="AP721" t="str">
            <v>Гоголев Владимир</v>
          </cell>
          <cell r="AQ721">
            <v>1976</v>
          </cell>
          <cell r="AT721" t="str">
            <v>б/р</v>
          </cell>
          <cell r="AU721" t="str">
            <v>м</v>
          </cell>
          <cell r="AX721">
            <v>43673</v>
          </cell>
          <cell r="AY721" t="str">
            <v>ОК!</v>
          </cell>
        </row>
        <row r="722">
          <cell r="AP722" t="str">
            <v>Гоголева Любовь</v>
          </cell>
          <cell r="AQ722">
            <v>2004</v>
          </cell>
          <cell r="AT722">
            <v>2</v>
          </cell>
          <cell r="AU722" t="str">
            <v>ж</v>
          </cell>
          <cell r="AX722">
            <v>45319</v>
          </cell>
          <cell r="AY722" t="str">
            <v>ОК!</v>
          </cell>
        </row>
        <row r="723">
          <cell r="AP723" t="str">
            <v>Гогуля Павел</v>
          </cell>
          <cell r="AQ723">
            <v>1984</v>
          </cell>
          <cell r="AT723" t="str">
            <v>б/р</v>
          </cell>
          <cell r="AU723" t="str">
            <v>м</v>
          </cell>
          <cell r="AX723">
            <v>44134</v>
          </cell>
          <cell r="AY723" t="str">
            <v>ОК!</v>
          </cell>
        </row>
        <row r="724">
          <cell r="AP724" t="str">
            <v>Годовиков Артём</v>
          </cell>
          <cell r="AQ724">
            <v>2005</v>
          </cell>
          <cell r="AT724" t="str">
            <v>б/р</v>
          </cell>
          <cell r="AU724" t="str">
            <v>м</v>
          </cell>
          <cell r="AX724">
            <v>43960</v>
          </cell>
          <cell r="AY724" t="str">
            <v>ОК!</v>
          </cell>
        </row>
        <row r="725">
          <cell r="AP725" t="str">
            <v>Годына Андрей</v>
          </cell>
          <cell r="AQ725">
            <v>2010</v>
          </cell>
          <cell r="AT725" t="str">
            <v>1ю</v>
          </cell>
          <cell r="AU725" t="str">
            <v>м</v>
          </cell>
          <cell r="AX725">
            <v>45940</v>
          </cell>
          <cell r="AY725" t="str">
            <v>ОК!</v>
          </cell>
        </row>
        <row r="726">
          <cell r="AP726" t="str">
            <v>Годына Марк</v>
          </cell>
          <cell r="AQ726">
            <v>2014</v>
          </cell>
          <cell r="AT726" t="str">
            <v>б/р</v>
          </cell>
          <cell r="AU726" t="str">
            <v>м</v>
          </cell>
          <cell r="AX726">
            <v>0</v>
          </cell>
          <cell r="AY726" t="str">
            <v>ОК!</v>
          </cell>
        </row>
        <row r="727">
          <cell r="AP727" t="str">
            <v>Голиков Сергей</v>
          </cell>
          <cell r="AQ727">
            <v>0</v>
          </cell>
          <cell r="AT727" t="str">
            <v>б/р</v>
          </cell>
          <cell r="AU727" t="str">
            <v>м</v>
          </cell>
          <cell r="AX727">
            <v>43383</v>
          </cell>
          <cell r="AY727" t="str">
            <v>НАДО!!!</v>
          </cell>
        </row>
        <row r="728">
          <cell r="AP728" t="str">
            <v>Голицин Николай</v>
          </cell>
          <cell r="AQ728">
            <v>0</v>
          </cell>
          <cell r="AT728" t="str">
            <v>б/р</v>
          </cell>
          <cell r="AU728" t="str">
            <v>м</v>
          </cell>
          <cell r="AX728">
            <v>44688</v>
          </cell>
          <cell r="AY728" t="str">
            <v>НАДО!!!</v>
          </cell>
        </row>
        <row r="729">
          <cell r="AP729" t="str">
            <v>Голицына Ольга</v>
          </cell>
          <cell r="AQ729">
            <v>0</v>
          </cell>
          <cell r="AT729">
            <v>3</v>
          </cell>
          <cell r="AU729" t="str">
            <v>ж</v>
          </cell>
          <cell r="AX729">
            <v>45778</v>
          </cell>
          <cell r="AY729" t="str">
            <v>НАДО!!!</v>
          </cell>
        </row>
        <row r="730">
          <cell r="AP730" t="str">
            <v>Голобокова Виктория</v>
          </cell>
          <cell r="AQ730">
            <v>2005</v>
          </cell>
          <cell r="AT730" t="str">
            <v>б/р</v>
          </cell>
          <cell r="AU730" t="str">
            <v>ж</v>
          </cell>
          <cell r="AX730">
            <v>0</v>
          </cell>
          <cell r="AY730" t="str">
            <v>ОК!</v>
          </cell>
        </row>
        <row r="731">
          <cell r="AP731" t="str">
            <v>Голобокова Татьяна</v>
          </cell>
          <cell r="AQ731">
            <v>2002</v>
          </cell>
          <cell r="AT731" t="str">
            <v>б/р</v>
          </cell>
          <cell r="AU731" t="str">
            <v>ж</v>
          </cell>
          <cell r="AX731">
            <v>0</v>
          </cell>
          <cell r="AY731" t="str">
            <v>ОК!</v>
          </cell>
        </row>
        <row r="732">
          <cell r="AP732" t="str">
            <v>Голованов Ярослав</v>
          </cell>
          <cell r="AQ732">
            <v>2011</v>
          </cell>
          <cell r="AT732" t="str">
            <v>б/р</v>
          </cell>
          <cell r="AU732" t="str">
            <v>м</v>
          </cell>
          <cell r="AX732">
            <v>0</v>
          </cell>
          <cell r="AY732" t="str">
            <v>ОК!</v>
          </cell>
        </row>
        <row r="733">
          <cell r="AP733" t="str">
            <v>Голованова Елена</v>
          </cell>
          <cell r="AQ733">
            <v>1982</v>
          </cell>
          <cell r="AT733" t="str">
            <v>б/р</v>
          </cell>
          <cell r="AU733" t="str">
            <v>ж</v>
          </cell>
          <cell r="AX733">
            <v>43559</v>
          </cell>
          <cell r="AY733" t="str">
            <v>ОК!</v>
          </cell>
        </row>
        <row r="734">
          <cell r="AP734" t="str">
            <v>Головань Анна</v>
          </cell>
          <cell r="AQ734">
            <v>2005</v>
          </cell>
          <cell r="AT734" t="str">
            <v>б/р</v>
          </cell>
          <cell r="AU734" t="str">
            <v>ж</v>
          </cell>
          <cell r="AX734">
            <v>43236</v>
          </cell>
          <cell r="AY734" t="str">
            <v>ОК!</v>
          </cell>
        </row>
        <row r="735">
          <cell r="AP735" t="str">
            <v>Головенков Сергей</v>
          </cell>
          <cell r="AQ735">
            <v>1993</v>
          </cell>
          <cell r="AT735">
            <v>2</v>
          </cell>
          <cell r="AU735" t="str">
            <v>м</v>
          </cell>
          <cell r="AX735">
            <v>46143</v>
          </cell>
          <cell r="AY735" t="str">
            <v>ОК!</v>
          </cell>
        </row>
        <row r="736">
          <cell r="AP736" t="str">
            <v>Головенченко Анастасия</v>
          </cell>
          <cell r="AQ736">
            <v>0</v>
          </cell>
          <cell r="AT736">
            <v>3</v>
          </cell>
          <cell r="AU736" t="str">
            <v>ж</v>
          </cell>
          <cell r="AX736">
            <v>45778</v>
          </cell>
          <cell r="AY736" t="str">
            <v>НАДО!!!</v>
          </cell>
        </row>
        <row r="737">
          <cell r="AP737" t="str">
            <v>Головина Анна</v>
          </cell>
          <cell r="AQ737">
            <v>0</v>
          </cell>
          <cell r="AT737">
            <v>2</v>
          </cell>
          <cell r="AU737" t="str">
            <v>ж</v>
          </cell>
          <cell r="AX737">
            <v>45744</v>
          </cell>
          <cell r="AY737" t="str">
            <v>НАДО!!!</v>
          </cell>
        </row>
        <row r="738">
          <cell r="AP738" t="str">
            <v>Головина Милана</v>
          </cell>
          <cell r="AQ738">
            <v>2008</v>
          </cell>
          <cell r="AT738" t="str">
            <v>б/р</v>
          </cell>
          <cell r="AU738" t="str">
            <v>ж</v>
          </cell>
          <cell r="AX738">
            <v>0</v>
          </cell>
          <cell r="AY738" t="str">
            <v>ОК!</v>
          </cell>
        </row>
        <row r="739">
          <cell r="AP739" t="str">
            <v>Головкин Павел</v>
          </cell>
          <cell r="AQ739">
            <v>2001</v>
          </cell>
          <cell r="AT739" t="str">
            <v>б/р</v>
          </cell>
          <cell r="AU739" t="str">
            <v>м</v>
          </cell>
          <cell r="AX739">
            <v>0</v>
          </cell>
          <cell r="AY739" t="str">
            <v>ОК!</v>
          </cell>
        </row>
        <row r="740">
          <cell r="AP740" t="str">
            <v>Головнев Кузьма</v>
          </cell>
          <cell r="AQ740">
            <v>2006</v>
          </cell>
          <cell r="AT740" t="str">
            <v>б/р</v>
          </cell>
          <cell r="AU740" t="str">
            <v>м</v>
          </cell>
          <cell r="AX740">
            <v>44127</v>
          </cell>
          <cell r="AY740" t="str">
            <v>ОК!</v>
          </cell>
        </row>
        <row r="741">
          <cell r="AP741" t="str">
            <v>Головнева Каролина</v>
          </cell>
          <cell r="AQ741">
            <v>2008</v>
          </cell>
          <cell r="AT741" t="str">
            <v>б/р</v>
          </cell>
          <cell r="AU741" t="str">
            <v>ж</v>
          </cell>
          <cell r="AX741">
            <v>0</v>
          </cell>
          <cell r="AY741" t="str">
            <v>ОК!</v>
          </cell>
        </row>
        <row r="742">
          <cell r="AP742" t="str">
            <v>Головченко Анастасия</v>
          </cell>
          <cell r="AQ742">
            <v>0</v>
          </cell>
          <cell r="AT742">
            <v>3</v>
          </cell>
          <cell r="AU742" t="str">
            <v>ж</v>
          </cell>
          <cell r="AX742">
            <v>45407</v>
          </cell>
          <cell r="AY742" t="str">
            <v>НАДО!!!</v>
          </cell>
        </row>
        <row r="743">
          <cell r="AP743" t="str">
            <v>Голозубова Юлия</v>
          </cell>
          <cell r="AQ743">
            <v>0</v>
          </cell>
          <cell r="AT743">
            <v>3</v>
          </cell>
          <cell r="AU743" t="str">
            <v>ж</v>
          </cell>
          <cell r="AX743">
            <v>45778</v>
          </cell>
          <cell r="AY743" t="str">
            <v>НАДО!!!</v>
          </cell>
        </row>
        <row r="744">
          <cell r="AP744" t="str">
            <v>Голоков Николай</v>
          </cell>
          <cell r="AQ744">
            <v>0</v>
          </cell>
          <cell r="AT744">
            <v>3</v>
          </cell>
          <cell r="AU744" t="str">
            <v>м</v>
          </cell>
          <cell r="AX744">
            <v>45407</v>
          </cell>
          <cell r="AY744" t="str">
            <v>НАДО!!!</v>
          </cell>
        </row>
        <row r="745">
          <cell r="AP745" t="str">
            <v>Голосов Роман</v>
          </cell>
          <cell r="AQ745">
            <v>1998</v>
          </cell>
          <cell r="AT745" t="str">
            <v>б/р</v>
          </cell>
          <cell r="AU745" t="str">
            <v>м</v>
          </cell>
          <cell r="AX745">
            <v>43383</v>
          </cell>
          <cell r="AY745" t="str">
            <v>ОК!</v>
          </cell>
        </row>
        <row r="746">
          <cell r="AP746" t="str">
            <v>Голощапов Кирилл</v>
          </cell>
          <cell r="AQ746">
            <v>1997</v>
          </cell>
          <cell r="AT746" t="str">
            <v>б/р</v>
          </cell>
          <cell r="AU746" t="str">
            <v>м</v>
          </cell>
          <cell r="AX746">
            <v>44313</v>
          </cell>
          <cell r="AY746" t="str">
            <v>ОК!</v>
          </cell>
        </row>
        <row r="747">
          <cell r="AP747" t="str">
            <v>Голубев Алексей</v>
          </cell>
          <cell r="AQ747">
            <v>2001</v>
          </cell>
          <cell r="AT747" t="str">
            <v>б/р</v>
          </cell>
          <cell r="AU747" t="str">
            <v>м</v>
          </cell>
          <cell r="AX747">
            <v>43555</v>
          </cell>
          <cell r="AY747" t="str">
            <v>ОК!</v>
          </cell>
        </row>
        <row r="748">
          <cell r="AP748" t="str">
            <v>Голубев Родион</v>
          </cell>
          <cell r="AQ748">
            <v>2010</v>
          </cell>
          <cell r="AT748" t="str">
            <v>1ю</v>
          </cell>
          <cell r="AU748" t="str">
            <v>м</v>
          </cell>
          <cell r="AX748">
            <v>45786</v>
          </cell>
          <cell r="AY748" t="str">
            <v>ОК!</v>
          </cell>
        </row>
        <row r="749">
          <cell r="AP749" t="str">
            <v>Голубева Вероника</v>
          </cell>
          <cell r="AQ749">
            <v>2004</v>
          </cell>
          <cell r="AT749" t="str">
            <v>б/р</v>
          </cell>
          <cell r="AU749" t="str">
            <v>ж</v>
          </cell>
          <cell r="AX749">
            <v>43227</v>
          </cell>
          <cell r="AY749" t="str">
            <v>НАДО!!!</v>
          </cell>
        </row>
        <row r="750">
          <cell r="AP750" t="str">
            <v>Голубева Дарья</v>
          </cell>
          <cell r="AQ750">
            <v>1988</v>
          </cell>
          <cell r="AT750">
            <v>3</v>
          </cell>
          <cell r="AU750" t="str">
            <v>ж</v>
          </cell>
          <cell r="AX750">
            <v>45463</v>
          </cell>
          <cell r="AY750" t="str">
            <v>ОК!</v>
          </cell>
        </row>
        <row r="751">
          <cell r="AP751" t="str">
            <v>Голубева Кристина</v>
          </cell>
          <cell r="AQ751">
            <v>2002</v>
          </cell>
          <cell r="AT751" t="str">
            <v>б/р</v>
          </cell>
          <cell r="AU751" t="str">
            <v>ж</v>
          </cell>
          <cell r="AX751">
            <v>43227</v>
          </cell>
          <cell r="AY751" t="str">
            <v>ОК!</v>
          </cell>
        </row>
        <row r="752">
          <cell r="AP752" t="str">
            <v>Голубева Наталья</v>
          </cell>
          <cell r="AQ752">
            <v>2006</v>
          </cell>
          <cell r="AT752" t="str">
            <v>б/р</v>
          </cell>
          <cell r="AU752" t="str">
            <v>ж</v>
          </cell>
          <cell r="AX752">
            <v>44127</v>
          </cell>
          <cell r="AY752" t="str">
            <v>ОК!</v>
          </cell>
        </row>
        <row r="753">
          <cell r="AP753" t="str">
            <v>Голубцов Анатолий</v>
          </cell>
          <cell r="AQ753">
            <v>0</v>
          </cell>
          <cell r="AT753" t="str">
            <v>б/р</v>
          </cell>
          <cell r="AU753" t="str">
            <v>м</v>
          </cell>
          <cell r="AX753">
            <v>41782</v>
          </cell>
          <cell r="AY753" t="str">
            <v>НАДО!!!</v>
          </cell>
        </row>
        <row r="754">
          <cell r="AP754" t="str">
            <v>Голубчиков Александр</v>
          </cell>
          <cell r="AQ754">
            <v>2005</v>
          </cell>
          <cell r="AT754" t="str">
            <v>б/р</v>
          </cell>
          <cell r="AU754" t="str">
            <v>м</v>
          </cell>
          <cell r="AX754">
            <v>45109</v>
          </cell>
          <cell r="AY754" t="str">
            <v>ОК!</v>
          </cell>
        </row>
        <row r="755">
          <cell r="AP755" t="str">
            <v>Голубчикова Софья</v>
          </cell>
          <cell r="AQ755">
            <v>2006</v>
          </cell>
          <cell r="AT755" t="str">
            <v>КМС</v>
          </cell>
          <cell r="AU755" t="str">
            <v>ж</v>
          </cell>
          <cell r="AX755">
            <v>46201</v>
          </cell>
          <cell r="AY755" t="str">
            <v>ОК!</v>
          </cell>
        </row>
        <row r="756">
          <cell r="AP756" t="str">
            <v>Гомозова Алисия</v>
          </cell>
          <cell r="AQ756">
            <v>2012</v>
          </cell>
          <cell r="AT756" t="str">
            <v>2ю</v>
          </cell>
          <cell r="AU756" t="str">
            <v>ж</v>
          </cell>
          <cell r="AX756">
            <v>45786</v>
          </cell>
          <cell r="AY756" t="str">
            <v>ОК!</v>
          </cell>
        </row>
        <row r="757">
          <cell r="AP757" t="str">
            <v>Гонакова Анастасия</v>
          </cell>
          <cell r="AQ757">
            <v>2004</v>
          </cell>
          <cell r="AT757" t="str">
            <v>б/р</v>
          </cell>
          <cell r="AU757" t="str">
            <v>ж</v>
          </cell>
          <cell r="AX757">
            <v>44127</v>
          </cell>
          <cell r="AY757" t="str">
            <v>НАДО!!!</v>
          </cell>
        </row>
        <row r="758">
          <cell r="AP758" t="str">
            <v>Гончаренко Алексей</v>
          </cell>
          <cell r="AQ758">
            <v>1997</v>
          </cell>
          <cell r="AT758" t="str">
            <v>б/р</v>
          </cell>
          <cell r="AU758" t="str">
            <v>м</v>
          </cell>
          <cell r="AX758">
            <v>44555</v>
          </cell>
          <cell r="AY758" t="str">
            <v>ОК!</v>
          </cell>
        </row>
        <row r="759">
          <cell r="AP759" t="str">
            <v>Гончаров Иван</v>
          </cell>
          <cell r="AQ759">
            <v>2007</v>
          </cell>
          <cell r="AT759" t="str">
            <v>КМС</v>
          </cell>
          <cell r="AU759" t="str">
            <v>м</v>
          </cell>
          <cell r="AX759">
            <v>46170</v>
          </cell>
          <cell r="AY759" t="str">
            <v>ОК!</v>
          </cell>
        </row>
        <row r="760">
          <cell r="AP760" t="str">
            <v>Гончарова Варвара</v>
          </cell>
          <cell r="AQ760">
            <v>2012</v>
          </cell>
          <cell r="AT760" t="str">
            <v>б/р</v>
          </cell>
          <cell r="AU760" t="str">
            <v>ж</v>
          </cell>
          <cell r="AX760">
            <v>0</v>
          </cell>
          <cell r="AY760" t="str">
            <v>ОК!</v>
          </cell>
        </row>
        <row r="761">
          <cell r="AP761" t="str">
            <v>Гончарова Эмилия</v>
          </cell>
          <cell r="AQ761">
            <v>2012</v>
          </cell>
          <cell r="AT761" t="str">
            <v>б/р</v>
          </cell>
          <cell r="AU761" t="str">
            <v>ж</v>
          </cell>
          <cell r="AX761">
            <v>0</v>
          </cell>
          <cell r="AY761" t="str">
            <v>ОК!</v>
          </cell>
        </row>
        <row r="762">
          <cell r="AP762" t="str">
            <v>Гончарук Алиса</v>
          </cell>
          <cell r="AQ762">
            <v>0</v>
          </cell>
          <cell r="AT762" t="str">
            <v>б/р</v>
          </cell>
          <cell r="AU762" t="str">
            <v>ж</v>
          </cell>
          <cell r="AX762">
            <v>44024</v>
          </cell>
          <cell r="AY762" t="str">
            <v>НАДО!!!</v>
          </cell>
        </row>
        <row r="763">
          <cell r="AP763" t="str">
            <v xml:space="preserve">Гончарук Валерий </v>
          </cell>
          <cell r="AQ763">
            <v>0</v>
          </cell>
          <cell r="AT763" t="str">
            <v>б/р</v>
          </cell>
          <cell r="AU763" t="str">
            <v>м</v>
          </cell>
          <cell r="AX763">
            <v>44708</v>
          </cell>
          <cell r="AY763" t="str">
            <v>НАДО!!!</v>
          </cell>
        </row>
        <row r="764">
          <cell r="AP764" t="str">
            <v>Гончарук Даниил</v>
          </cell>
          <cell r="AQ764">
            <v>2001</v>
          </cell>
          <cell r="AT764" t="str">
            <v>б/р</v>
          </cell>
          <cell r="AU764" t="str">
            <v>м</v>
          </cell>
          <cell r="AX764">
            <v>43227</v>
          </cell>
          <cell r="AY764" t="str">
            <v>ОК!</v>
          </cell>
        </row>
        <row r="765">
          <cell r="AP765" t="str">
            <v>Гора Полина</v>
          </cell>
          <cell r="AQ765">
            <v>1997</v>
          </cell>
          <cell r="AT765" t="str">
            <v>б/р</v>
          </cell>
          <cell r="AU765" t="str">
            <v>ж</v>
          </cell>
          <cell r="AX765">
            <v>0</v>
          </cell>
          <cell r="AY765" t="str">
            <v>ОК!</v>
          </cell>
        </row>
        <row r="766">
          <cell r="AP766" t="str">
            <v>Горбань Елизавета</v>
          </cell>
          <cell r="AQ766">
            <v>2002</v>
          </cell>
          <cell r="AT766" t="str">
            <v>б/р</v>
          </cell>
          <cell r="AU766" t="str">
            <v>ж</v>
          </cell>
          <cell r="AX766">
            <v>43218</v>
          </cell>
          <cell r="AY766" t="str">
            <v>ОК!</v>
          </cell>
        </row>
        <row r="767">
          <cell r="AP767" t="str">
            <v>Горбачев Сергей</v>
          </cell>
          <cell r="AQ767">
            <v>1978</v>
          </cell>
          <cell r="AT767" t="str">
            <v>б/р</v>
          </cell>
          <cell r="AU767" t="str">
            <v>м</v>
          </cell>
          <cell r="AX767">
            <v>43245</v>
          </cell>
          <cell r="AY767" t="str">
            <v>НАДО!!!</v>
          </cell>
        </row>
        <row r="768">
          <cell r="AP768" t="str">
            <v>Горбачев Юрий</v>
          </cell>
          <cell r="AQ768">
            <v>2006</v>
          </cell>
          <cell r="AT768" t="str">
            <v>б/р</v>
          </cell>
          <cell r="AU768" t="str">
            <v>м</v>
          </cell>
          <cell r="AX768">
            <v>0</v>
          </cell>
          <cell r="AY768" t="str">
            <v>ОК!</v>
          </cell>
        </row>
        <row r="769">
          <cell r="AP769" t="str">
            <v>Горбачева Анна</v>
          </cell>
          <cell r="AQ769">
            <v>0</v>
          </cell>
          <cell r="AT769" t="str">
            <v>б/р</v>
          </cell>
          <cell r="AU769" t="str">
            <v>ж</v>
          </cell>
          <cell r="AX769">
            <v>44311</v>
          </cell>
          <cell r="AY769" t="str">
            <v>НАДО!!!</v>
          </cell>
        </row>
        <row r="770">
          <cell r="AP770" t="str">
            <v>Горбунов Виктор</v>
          </cell>
          <cell r="AQ770">
            <v>2012</v>
          </cell>
          <cell r="AT770" t="str">
            <v>б/р</v>
          </cell>
          <cell r="AU770" t="str">
            <v>м</v>
          </cell>
          <cell r="AX770">
            <v>0</v>
          </cell>
          <cell r="AY770" t="str">
            <v>ОК!</v>
          </cell>
        </row>
        <row r="771">
          <cell r="AP771" t="str">
            <v>Горбунов Михаил</v>
          </cell>
          <cell r="AQ771">
            <v>0</v>
          </cell>
          <cell r="AT771">
            <v>3</v>
          </cell>
          <cell r="AU771" t="str">
            <v>м</v>
          </cell>
          <cell r="AX771">
            <v>45407</v>
          </cell>
          <cell r="AY771" t="str">
            <v>НАДО!!!</v>
          </cell>
        </row>
        <row r="772">
          <cell r="AP772" t="str">
            <v>Горбунова Василиса</v>
          </cell>
          <cell r="AQ772">
            <v>2011</v>
          </cell>
          <cell r="AT772" t="str">
            <v>б/р</v>
          </cell>
          <cell r="AU772" t="str">
            <v>ж</v>
          </cell>
          <cell r="AX772">
            <v>0</v>
          </cell>
          <cell r="AY772" t="str">
            <v>ОК!</v>
          </cell>
        </row>
        <row r="773">
          <cell r="AP773" t="str">
            <v>Горбунова Виктория</v>
          </cell>
          <cell r="AQ773">
            <v>0</v>
          </cell>
          <cell r="AT773">
            <v>3</v>
          </cell>
          <cell r="AU773" t="str">
            <v>ж</v>
          </cell>
          <cell r="AX773">
            <v>45407</v>
          </cell>
          <cell r="AY773" t="str">
            <v>НАДО!!!</v>
          </cell>
        </row>
        <row r="774">
          <cell r="AP774" t="str">
            <v>Горбунова Евгения</v>
          </cell>
          <cell r="AQ774">
            <v>1994</v>
          </cell>
          <cell r="AT774" t="str">
            <v>б/р</v>
          </cell>
          <cell r="AU774" t="str">
            <v>ж</v>
          </cell>
          <cell r="AX774">
            <v>0</v>
          </cell>
          <cell r="AY774" t="str">
            <v>НАДО!!!</v>
          </cell>
        </row>
        <row r="775">
          <cell r="AP775" t="str">
            <v>Горбунова Лилия</v>
          </cell>
          <cell r="AQ775">
            <v>2003</v>
          </cell>
          <cell r="AT775" t="str">
            <v>б/р</v>
          </cell>
          <cell r="AU775" t="str">
            <v>ж</v>
          </cell>
          <cell r="AX775">
            <v>43960</v>
          </cell>
          <cell r="AY775" t="str">
            <v>ОК!</v>
          </cell>
        </row>
        <row r="776">
          <cell r="AP776" t="str">
            <v>Гордиенко Ирина</v>
          </cell>
          <cell r="AQ776">
            <v>2006</v>
          </cell>
          <cell r="AT776">
            <v>2</v>
          </cell>
          <cell r="AU776" t="str">
            <v>ж</v>
          </cell>
          <cell r="AX776">
            <v>45520</v>
          </cell>
          <cell r="AY776" t="str">
            <v>ОК!</v>
          </cell>
        </row>
        <row r="777">
          <cell r="AP777" t="str">
            <v>Гордон Анастасия</v>
          </cell>
          <cell r="AQ777">
            <v>2010</v>
          </cell>
          <cell r="AT777">
            <v>2</v>
          </cell>
          <cell r="AU777" t="str">
            <v>ж</v>
          </cell>
          <cell r="AX777">
            <v>45816</v>
          </cell>
          <cell r="AY777" t="str">
            <v>ОК!</v>
          </cell>
        </row>
        <row r="778">
          <cell r="AP778" t="str">
            <v>Горев Даниил</v>
          </cell>
          <cell r="AQ778">
            <v>1995</v>
          </cell>
          <cell r="AT778" t="str">
            <v>МС</v>
          </cell>
          <cell r="AU778" t="str">
            <v>м</v>
          </cell>
          <cell r="AX778">
            <v>0</v>
          </cell>
          <cell r="AY778" t="str">
            <v>ОК!</v>
          </cell>
        </row>
        <row r="779">
          <cell r="AP779" t="str">
            <v>Горев Димитрий</v>
          </cell>
          <cell r="AQ779">
            <v>1996</v>
          </cell>
          <cell r="AT779" t="str">
            <v>МС</v>
          </cell>
          <cell r="AU779" t="str">
            <v>м</v>
          </cell>
          <cell r="AX779">
            <v>0</v>
          </cell>
          <cell r="AY779" t="str">
            <v>ОК!</v>
          </cell>
        </row>
        <row r="780">
          <cell r="AP780" t="str">
            <v>Горелик Александр</v>
          </cell>
          <cell r="AQ780">
            <v>1965</v>
          </cell>
          <cell r="AT780" t="str">
            <v>б/р</v>
          </cell>
          <cell r="AU780" t="str">
            <v>м</v>
          </cell>
          <cell r="AX780">
            <v>43863</v>
          </cell>
          <cell r="AY780" t="str">
            <v>ОК!</v>
          </cell>
        </row>
        <row r="781">
          <cell r="AP781" t="str">
            <v>Горелик Марина</v>
          </cell>
          <cell r="AQ781">
            <v>0</v>
          </cell>
          <cell r="AT781" t="str">
            <v>б/р</v>
          </cell>
          <cell r="AU781" t="str">
            <v>ж</v>
          </cell>
          <cell r="AX781">
            <v>43863</v>
          </cell>
          <cell r="AY781" t="str">
            <v>НАДО!!!</v>
          </cell>
        </row>
        <row r="782">
          <cell r="AP782" t="str">
            <v>Городулин Иван</v>
          </cell>
          <cell r="AQ782">
            <v>2006</v>
          </cell>
          <cell r="AT782">
            <v>2</v>
          </cell>
          <cell r="AU782" t="str">
            <v>м</v>
          </cell>
          <cell r="AX782">
            <v>45757</v>
          </cell>
          <cell r="AY782" t="str">
            <v>ОК!</v>
          </cell>
        </row>
        <row r="783">
          <cell r="AP783" t="str">
            <v>Городцов Михаил</v>
          </cell>
          <cell r="AQ783">
            <v>0</v>
          </cell>
          <cell r="AT783" t="str">
            <v>б/р</v>
          </cell>
          <cell r="AU783" t="str">
            <v>м</v>
          </cell>
          <cell r="AX783">
            <v>44024</v>
          </cell>
          <cell r="AY783" t="str">
            <v>НАДО!!!</v>
          </cell>
        </row>
        <row r="784">
          <cell r="AP784" t="str">
            <v>Горожан Серафим</v>
          </cell>
          <cell r="AQ784">
            <v>2009</v>
          </cell>
          <cell r="AT784">
            <v>2</v>
          </cell>
          <cell r="AU784" t="str">
            <v>м</v>
          </cell>
          <cell r="AX784">
            <v>45870</v>
          </cell>
          <cell r="AY784" t="str">
            <v>ОК!</v>
          </cell>
        </row>
        <row r="785">
          <cell r="AP785" t="str">
            <v>Горский Роман</v>
          </cell>
          <cell r="AQ785">
            <v>2006</v>
          </cell>
          <cell r="AT785" t="str">
            <v>б/р</v>
          </cell>
          <cell r="AU785" t="str">
            <v>м</v>
          </cell>
          <cell r="AX785">
            <v>45109</v>
          </cell>
          <cell r="AY785" t="str">
            <v>ОК!</v>
          </cell>
        </row>
        <row r="786">
          <cell r="AP786" t="str">
            <v>Горшков Александр</v>
          </cell>
          <cell r="AQ786">
            <v>2010</v>
          </cell>
          <cell r="AT786" t="str">
            <v>б/р</v>
          </cell>
          <cell r="AU786" t="str">
            <v>м</v>
          </cell>
          <cell r="AX786">
            <v>0</v>
          </cell>
          <cell r="AY786" t="str">
            <v>ОК!</v>
          </cell>
        </row>
        <row r="787">
          <cell r="AP787" t="str">
            <v>Горшкова Диана</v>
          </cell>
          <cell r="AQ787">
            <v>2001</v>
          </cell>
          <cell r="AT787" t="str">
            <v>б/р</v>
          </cell>
          <cell r="AU787" t="str">
            <v>ж</v>
          </cell>
          <cell r="AX787">
            <v>42869</v>
          </cell>
          <cell r="AY787" t="str">
            <v>ОК!</v>
          </cell>
        </row>
        <row r="788">
          <cell r="AP788" t="str">
            <v>Горьков Алексей</v>
          </cell>
          <cell r="AQ788">
            <v>2014</v>
          </cell>
          <cell r="AT788" t="str">
            <v>б/р</v>
          </cell>
          <cell r="AU788" t="str">
            <v>м</v>
          </cell>
          <cell r="AX788">
            <v>0</v>
          </cell>
          <cell r="AY788" t="str">
            <v>ОК!</v>
          </cell>
        </row>
        <row r="789">
          <cell r="AP789" t="str">
            <v>Горюнова Анфиса</v>
          </cell>
          <cell r="AQ789">
            <v>0</v>
          </cell>
          <cell r="AT789" t="str">
            <v>б/р</v>
          </cell>
          <cell r="AU789" t="str">
            <v>ж</v>
          </cell>
          <cell r="AX789">
            <v>0</v>
          </cell>
          <cell r="AY789" t="str">
            <v>НАДО!!!</v>
          </cell>
        </row>
        <row r="790">
          <cell r="AP790" t="str">
            <v>Гостев Павел</v>
          </cell>
          <cell r="AQ790">
            <v>2006</v>
          </cell>
          <cell r="AT790" t="str">
            <v>б/р</v>
          </cell>
          <cell r="AU790" t="str">
            <v>м</v>
          </cell>
          <cell r="AX790">
            <v>0</v>
          </cell>
          <cell r="AY790" t="str">
            <v>ОК!</v>
          </cell>
        </row>
        <row r="791">
          <cell r="AP791" t="str">
            <v>Гракова Эмилия</v>
          </cell>
          <cell r="AQ791">
            <v>2004</v>
          </cell>
          <cell r="AT791" t="str">
            <v>б/р</v>
          </cell>
          <cell r="AU791" t="str">
            <v>ж</v>
          </cell>
          <cell r="AX791">
            <v>45045</v>
          </cell>
          <cell r="AY791" t="str">
            <v>ОК!</v>
          </cell>
        </row>
        <row r="792">
          <cell r="AP792" t="str">
            <v>Гранд-Скубик Диана</v>
          </cell>
          <cell r="AQ792">
            <v>0</v>
          </cell>
          <cell r="AT792" t="str">
            <v>б/р</v>
          </cell>
          <cell r="AU792" t="str">
            <v>ж</v>
          </cell>
          <cell r="AX792">
            <v>43227</v>
          </cell>
          <cell r="AY792" t="str">
            <v>НАДО!!!</v>
          </cell>
        </row>
        <row r="793">
          <cell r="AP793" t="str">
            <v>Гранкин Тимофей</v>
          </cell>
          <cell r="AQ793">
            <v>2009</v>
          </cell>
          <cell r="AT793" t="str">
            <v>б/р</v>
          </cell>
          <cell r="AU793" t="str">
            <v>м</v>
          </cell>
          <cell r="AX793">
            <v>43853</v>
          </cell>
          <cell r="AY793" t="str">
            <v>ОК!</v>
          </cell>
        </row>
        <row r="794">
          <cell r="AP794" t="str">
            <v>Граф Лавр</v>
          </cell>
          <cell r="AQ794">
            <v>2011</v>
          </cell>
          <cell r="AT794" t="str">
            <v>1ю</v>
          </cell>
          <cell r="AU794" t="str">
            <v>м</v>
          </cell>
          <cell r="AX794">
            <v>45786</v>
          </cell>
          <cell r="AY794" t="str">
            <v>ОК!</v>
          </cell>
        </row>
        <row r="795">
          <cell r="AP795" t="str">
            <v>Грачева Анастасия</v>
          </cell>
          <cell r="AQ795">
            <v>2007</v>
          </cell>
          <cell r="AT795" t="str">
            <v>б/р</v>
          </cell>
          <cell r="AU795" t="str">
            <v>ж</v>
          </cell>
          <cell r="AX795">
            <v>0</v>
          </cell>
          <cell r="AY795" t="str">
            <v>ОК!</v>
          </cell>
        </row>
        <row r="796">
          <cell r="AP796" t="str">
            <v>Грачева Виктория</v>
          </cell>
          <cell r="AQ796">
            <v>1996</v>
          </cell>
          <cell r="AT796" t="str">
            <v>б/р</v>
          </cell>
          <cell r="AU796" t="str">
            <v>ж</v>
          </cell>
          <cell r="AX796">
            <v>43716</v>
          </cell>
          <cell r="AY796" t="str">
            <v>ОК!</v>
          </cell>
        </row>
        <row r="797">
          <cell r="AP797" t="str">
            <v>Гребеньков Александр</v>
          </cell>
          <cell r="AQ797">
            <v>1982</v>
          </cell>
          <cell r="AT797" t="str">
            <v>б/р</v>
          </cell>
          <cell r="AU797" t="str">
            <v>м</v>
          </cell>
          <cell r="AX797">
            <v>43595</v>
          </cell>
          <cell r="AY797" t="str">
            <v>ОК!</v>
          </cell>
        </row>
        <row r="798">
          <cell r="AP798" t="str">
            <v>Гребенюк Денис</v>
          </cell>
          <cell r="AQ798">
            <v>2012</v>
          </cell>
          <cell r="AT798" t="str">
            <v>б/р</v>
          </cell>
          <cell r="AU798" t="str">
            <v>м</v>
          </cell>
          <cell r="AX798">
            <v>0</v>
          </cell>
          <cell r="AY798" t="str">
            <v>ОК!</v>
          </cell>
        </row>
        <row r="799">
          <cell r="AP799" t="str">
            <v>Гребнёв Михаил</v>
          </cell>
          <cell r="AQ799">
            <v>2004</v>
          </cell>
          <cell r="AT799" t="str">
            <v>б/р</v>
          </cell>
          <cell r="AU799" t="str">
            <v>м</v>
          </cell>
          <cell r="AX799">
            <v>0</v>
          </cell>
          <cell r="AY799" t="str">
            <v>ОК!</v>
          </cell>
        </row>
        <row r="800">
          <cell r="AP800" t="str">
            <v>Гресс Михаил</v>
          </cell>
          <cell r="AQ800">
            <v>2000</v>
          </cell>
          <cell r="AT800" t="str">
            <v>б/р</v>
          </cell>
          <cell r="AU800" t="str">
            <v>м</v>
          </cell>
          <cell r="AX800">
            <v>43227</v>
          </cell>
          <cell r="AY800" t="str">
            <v>ОК!</v>
          </cell>
        </row>
        <row r="801">
          <cell r="AP801" t="str">
            <v>Гречиха Андрей</v>
          </cell>
          <cell r="AQ801">
            <v>2001</v>
          </cell>
          <cell r="AT801" t="str">
            <v>б/р</v>
          </cell>
          <cell r="AU801" t="str">
            <v>м</v>
          </cell>
          <cell r="AX801">
            <v>43559</v>
          </cell>
          <cell r="AY801" t="str">
            <v>ОК!</v>
          </cell>
        </row>
        <row r="802">
          <cell r="AP802" t="str">
            <v>Гречиха Ксения</v>
          </cell>
          <cell r="AQ802">
            <v>2012</v>
          </cell>
          <cell r="AT802" t="str">
            <v>б/р</v>
          </cell>
          <cell r="AU802" t="str">
            <v>ж</v>
          </cell>
          <cell r="AX802">
            <v>0</v>
          </cell>
          <cell r="AY802" t="str">
            <v>ОК!</v>
          </cell>
        </row>
        <row r="803">
          <cell r="AP803" t="str">
            <v>Гржибовская Анастасия</v>
          </cell>
          <cell r="AQ803">
            <v>0</v>
          </cell>
          <cell r="AT803" t="str">
            <v>б/р</v>
          </cell>
          <cell r="AU803" t="str">
            <v>ж</v>
          </cell>
          <cell r="AX803">
            <v>44323</v>
          </cell>
          <cell r="AY803" t="str">
            <v>НАДО!!!</v>
          </cell>
        </row>
        <row r="804">
          <cell r="AP804" t="str">
            <v>Гриб Людмила</v>
          </cell>
          <cell r="AQ804">
            <v>2003</v>
          </cell>
          <cell r="AT804" t="str">
            <v>б/р</v>
          </cell>
          <cell r="AU804" t="str">
            <v>ж</v>
          </cell>
          <cell r="AX804">
            <v>0</v>
          </cell>
          <cell r="AY804" t="str">
            <v>ОК!</v>
          </cell>
        </row>
        <row r="805">
          <cell r="AP805" t="str">
            <v>Грибанов Александр</v>
          </cell>
          <cell r="AQ805">
            <v>0</v>
          </cell>
          <cell r="AT805" t="str">
            <v>б/р</v>
          </cell>
          <cell r="AU805" t="str">
            <v>м</v>
          </cell>
          <cell r="AX805">
            <v>42838</v>
          </cell>
          <cell r="AY805" t="str">
            <v>НАДО!!!</v>
          </cell>
        </row>
        <row r="806">
          <cell r="AP806" t="str">
            <v>Грибанов Станислав</v>
          </cell>
          <cell r="AQ806">
            <v>2011</v>
          </cell>
          <cell r="AT806">
            <v>2</v>
          </cell>
          <cell r="AU806" t="str">
            <v>м</v>
          </cell>
          <cell r="AX806">
            <v>45778</v>
          </cell>
          <cell r="AY806" t="str">
            <v>ОК!</v>
          </cell>
        </row>
        <row r="807">
          <cell r="AP807" t="str">
            <v>Грибкова Наталья</v>
          </cell>
          <cell r="AQ807">
            <v>0</v>
          </cell>
          <cell r="AT807">
            <v>3</v>
          </cell>
          <cell r="AU807" t="str">
            <v>ж</v>
          </cell>
          <cell r="AX807">
            <v>45778</v>
          </cell>
          <cell r="AY807" t="str">
            <v>НАДО!!!</v>
          </cell>
        </row>
        <row r="808">
          <cell r="AP808" t="str">
            <v>Грибкова Юлия</v>
          </cell>
          <cell r="AQ808">
            <v>1986</v>
          </cell>
          <cell r="AT808" t="str">
            <v>б/р</v>
          </cell>
          <cell r="AU808" t="str">
            <v>ж</v>
          </cell>
          <cell r="AX808">
            <v>0</v>
          </cell>
          <cell r="AY808" t="str">
            <v>ОК!</v>
          </cell>
        </row>
        <row r="809">
          <cell r="AP809" t="str">
            <v>Григорьев Александр Г.</v>
          </cell>
          <cell r="AQ809">
            <v>0</v>
          </cell>
          <cell r="AT809">
            <v>2</v>
          </cell>
          <cell r="AU809" t="str">
            <v>м</v>
          </cell>
          <cell r="AX809">
            <v>45805</v>
          </cell>
          <cell r="AY809" t="str">
            <v>НАДО!!!</v>
          </cell>
        </row>
        <row r="810">
          <cell r="AP810" t="str">
            <v>Григорьев Александр</v>
          </cell>
          <cell r="AQ810">
            <v>2008</v>
          </cell>
          <cell r="AT810" t="str">
            <v>1ю</v>
          </cell>
          <cell r="AU810" t="str">
            <v>м</v>
          </cell>
          <cell r="AX810">
            <v>45787</v>
          </cell>
          <cell r="AY810" t="str">
            <v>ОК!</v>
          </cell>
        </row>
        <row r="811">
          <cell r="AP811" t="str">
            <v>Григорьев Алексей К.</v>
          </cell>
          <cell r="AQ811">
            <v>2006</v>
          </cell>
          <cell r="AT811" t="str">
            <v>б/р</v>
          </cell>
          <cell r="AU811" t="str">
            <v>м</v>
          </cell>
          <cell r="AX811">
            <v>0</v>
          </cell>
          <cell r="AY811" t="str">
            <v>ОК!</v>
          </cell>
        </row>
        <row r="812">
          <cell r="AP812" t="str">
            <v>Григорьев Алексей</v>
          </cell>
          <cell r="AQ812">
            <v>2006</v>
          </cell>
          <cell r="AT812" t="str">
            <v>б/р</v>
          </cell>
          <cell r="AU812" t="str">
            <v>м</v>
          </cell>
          <cell r="AX812">
            <v>44521</v>
          </cell>
          <cell r="AY812" t="str">
            <v>ОК!</v>
          </cell>
        </row>
        <row r="813">
          <cell r="AP813" t="str">
            <v>Григорьев Артемий</v>
          </cell>
          <cell r="AQ813">
            <v>2014</v>
          </cell>
          <cell r="AT813" t="str">
            <v>б/р</v>
          </cell>
          <cell r="AU813" t="str">
            <v>м</v>
          </cell>
          <cell r="AX813">
            <v>0</v>
          </cell>
          <cell r="AY813" t="str">
            <v>ОК!</v>
          </cell>
        </row>
        <row r="814">
          <cell r="AP814" t="str">
            <v>Григорьев Вячеслав</v>
          </cell>
          <cell r="AQ814">
            <v>2001</v>
          </cell>
          <cell r="AT814" t="str">
            <v>б/р</v>
          </cell>
          <cell r="AU814" t="str">
            <v>м</v>
          </cell>
          <cell r="AX814">
            <v>43163</v>
          </cell>
          <cell r="AY814" t="str">
            <v>ОК!</v>
          </cell>
        </row>
        <row r="815">
          <cell r="AP815" t="str">
            <v>Григорьев Герман</v>
          </cell>
          <cell r="AQ815">
            <v>2000</v>
          </cell>
          <cell r="AT815" t="str">
            <v>б/р</v>
          </cell>
          <cell r="AU815" t="str">
            <v>м</v>
          </cell>
          <cell r="AX815">
            <v>44527</v>
          </cell>
          <cell r="AY815" t="str">
            <v>ОК!</v>
          </cell>
        </row>
        <row r="816">
          <cell r="AP816" t="str">
            <v>Григорьев Дмитрий Г.</v>
          </cell>
          <cell r="AQ816">
            <v>1978</v>
          </cell>
          <cell r="AT816" t="str">
            <v>б/р</v>
          </cell>
          <cell r="AU816" t="str">
            <v>м</v>
          </cell>
          <cell r="AX816">
            <v>43716</v>
          </cell>
          <cell r="AY816" t="str">
            <v>ОК!</v>
          </cell>
        </row>
        <row r="817">
          <cell r="AP817" t="str">
            <v>Григорьев Дмитрий</v>
          </cell>
          <cell r="AQ817">
            <v>2001</v>
          </cell>
          <cell r="AT817" t="str">
            <v>б/р</v>
          </cell>
          <cell r="AU817" t="str">
            <v>м</v>
          </cell>
          <cell r="AX817">
            <v>43227</v>
          </cell>
          <cell r="AY817" t="str">
            <v>ОК!</v>
          </cell>
        </row>
        <row r="818">
          <cell r="AP818" t="str">
            <v>Григорьев Иван</v>
          </cell>
          <cell r="AQ818">
            <v>2006</v>
          </cell>
          <cell r="AT818" t="str">
            <v>б/р</v>
          </cell>
          <cell r="AU818" t="str">
            <v>м</v>
          </cell>
          <cell r="AX818">
            <v>44953</v>
          </cell>
          <cell r="AY818" t="str">
            <v>ОК!</v>
          </cell>
        </row>
        <row r="819">
          <cell r="AP819" t="str">
            <v>Григорьев Леонид</v>
          </cell>
          <cell r="AQ819">
            <v>2010</v>
          </cell>
          <cell r="AT819" t="str">
            <v>1ю</v>
          </cell>
          <cell r="AU819" t="str">
            <v>м</v>
          </cell>
          <cell r="AX819">
            <v>45786</v>
          </cell>
          <cell r="AY819" t="str">
            <v>ОК!</v>
          </cell>
        </row>
        <row r="820">
          <cell r="AP820" t="str">
            <v>Григорьев Михаил С.</v>
          </cell>
          <cell r="AQ820">
            <v>0</v>
          </cell>
          <cell r="AT820" t="str">
            <v>б/р</v>
          </cell>
          <cell r="AU820" t="str">
            <v>м</v>
          </cell>
          <cell r="AX820">
            <v>44311</v>
          </cell>
          <cell r="AY820" t="str">
            <v>НАДО!!!</v>
          </cell>
        </row>
        <row r="821">
          <cell r="AP821" t="str">
            <v>Григорьев Николай</v>
          </cell>
          <cell r="AQ821">
            <v>2005</v>
          </cell>
          <cell r="AT821" t="str">
            <v>б/р</v>
          </cell>
          <cell r="AU821" t="str">
            <v>м</v>
          </cell>
          <cell r="AX821">
            <v>0</v>
          </cell>
          <cell r="AY821" t="str">
            <v>ОК!</v>
          </cell>
        </row>
        <row r="822">
          <cell r="AP822" t="str">
            <v>Григорьева Александра А.</v>
          </cell>
          <cell r="AQ822">
            <v>2004</v>
          </cell>
          <cell r="AT822">
            <v>3</v>
          </cell>
          <cell r="AU822" t="str">
            <v>ж</v>
          </cell>
          <cell r="AX822">
            <v>45836</v>
          </cell>
          <cell r="AY822" t="str">
            <v>ОК!</v>
          </cell>
        </row>
        <row r="823">
          <cell r="AP823" t="str">
            <v>Григорьева Александра Ю.</v>
          </cell>
          <cell r="AQ823">
            <v>0</v>
          </cell>
          <cell r="AT823">
            <v>3</v>
          </cell>
          <cell r="AU823" t="str">
            <v>ж</v>
          </cell>
          <cell r="AX823">
            <v>45407</v>
          </cell>
          <cell r="AY823" t="str">
            <v>НАДО!!!</v>
          </cell>
        </row>
        <row r="824">
          <cell r="AP824" t="str">
            <v>Григорьева Александра</v>
          </cell>
          <cell r="AQ824">
            <v>1998</v>
          </cell>
          <cell r="AT824" t="str">
            <v>б/р</v>
          </cell>
          <cell r="AU824" t="str">
            <v>ж</v>
          </cell>
          <cell r="AX824">
            <v>43399</v>
          </cell>
          <cell r="AY824" t="str">
            <v>НАДО!!!</v>
          </cell>
        </row>
        <row r="825">
          <cell r="AP825" t="str">
            <v>Григорьева Анастасия</v>
          </cell>
          <cell r="AQ825">
            <v>2011</v>
          </cell>
          <cell r="AT825" t="str">
            <v>1ю</v>
          </cell>
          <cell r="AU825" t="str">
            <v>ж</v>
          </cell>
          <cell r="AX825">
            <v>45358</v>
          </cell>
          <cell r="AY825" t="str">
            <v>ОК!</v>
          </cell>
        </row>
        <row r="826">
          <cell r="AP826" t="str">
            <v>Григорьева Мария</v>
          </cell>
          <cell r="AQ826">
            <v>2010</v>
          </cell>
          <cell r="AT826">
            <v>2</v>
          </cell>
          <cell r="AU826" t="str">
            <v>ж</v>
          </cell>
          <cell r="AX826">
            <v>45463</v>
          </cell>
          <cell r="AY826" t="str">
            <v>ОК!</v>
          </cell>
        </row>
        <row r="827">
          <cell r="AP827" t="str">
            <v>Гридасова Алена</v>
          </cell>
          <cell r="AQ827">
            <v>2006</v>
          </cell>
          <cell r="AT827" t="str">
            <v>б/р</v>
          </cell>
          <cell r="AU827" t="str">
            <v>ж</v>
          </cell>
          <cell r="AX827">
            <v>45123</v>
          </cell>
          <cell r="AY827" t="str">
            <v>ОК!</v>
          </cell>
        </row>
        <row r="828">
          <cell r="AP828" t="str">
            <v>Гринёва Анна</v>
          </cell>
          <cell r="AQ828">
            <v>0</v>
          </cell>
          <cell r="AT828" t="str">
            <v>б/р</v>
          </cell>
          <cell r="AU828" t="str">
            <v>ж</v>
          </cell>
          <cell r="AX828">
            <v>45045</v>
          </cell>
          <cell r="AY828" t="str">
            <v>НАДО!!!</v>
          </cell>
        </row>
        <row r="829">
          <cell r="AP829" t="str">
            <v>Гринёва Екатерина</v>
          </cell>
          <cell r="AQ829">
            <v>0</v>
          </cell>
          <cell r="AT829">
            <v>3</v>
          </cell>
          <cell r="AU829" t="str">
            <v>ж</v>
          </cell>
          <cell r="AX829">
            <v>45775</v>
          </cell>
          <cell r="AY829" t="str">
            <v>НАДО!!!</v>
          </cell>
        </row>
        <row r="830">
          <cell r="AP830" t="str">
            <v>Грицай Ангелина</v>
          </cell>
          <cell r="AQ830">
            <v>2009</v>
          </cell>
          <cell r="AT830" t="str">
            <v>б/р</v>
          </cell>
          <cell r="AU830" t="str">
            <v>ж</v>
          </cell>
          <cell r="AX830">
            <v>45175</v>
          </cell>
          <cell r="AY830" t="str">
            <v>ОК!</v>
          </cell>
        </row>
        <row r="831">
          <cell r="AP831" t="str">
            <v>Гриценко Валерия</v>
          </cell>
          <cell r="AQ831">
            <v>2011</v>
          </cell>
          <cell r="AT831" t="str">
            <v>1ю</v>
          </cell>
          <cell r="AU831" t="str">
            <v>ж</v>
          </cell>
          <cell r="AX831">
            <v>45786</v>
          </cell>
          <cell r="AY831" t="str">
            <v>ОК!</v>
          </cell>
        </row>
        <row r="832">
          <cell r="AP832" t="str">
            <v>Гриценко Оскар</v>
          </cell>
          <cell r="AQ832">
            <v>2013</v>
          </cell>
          <cell r="AT832" t="str">
            <v>б/р</v>
          </cell>
          <cell r="AU832" t="str">
            <v>м</v>
          </cell>
          <cell r="AX832">
            <v>0</v>
          </cell>
          <cell r="AY832" t="str">
            <v>ОК!</v>
          </cell>
        </row>
        <row r="833">
          <cell r="AP833" t="str">
            <v>Грицко Елизавета</v>
          </cell>
          <cell r="AQ833">
            <v>2006</v>
          </cell>
          <cell r="AT833" t="str">
            <v>б/р</v>
          </cell>
          <cell r="AU833" t="str">
            <v>ж</v>
          </cell>
          <cell r="AX833">
            <v>44363</v>
          </cell>
          <cell r="AY833" t="str">
            <v>ОК!</v>
          </cell>
        </row>
        <row r="834">
          <cell r="AP834" t="str">
            <v>Грицюк Мария</v>
          </cell>
          <cell r="AQ834">
            <v>2012</v>
          </cell>
          <cell r="AT834" t="str">
            <v>б/р</v>
          </cell>
          <cell r="AU834" t="str">
            <v>ж</v>
          </cell>
          <cell r="AX834">
            <v>0</v>
          </cell>
          <cell r="AY834" t="str">
            <v>ОК!</v>
          </cell>
        </row>
        <row r="835">
          <cell r="AP835" t="str">
            <v>Гришанцева Диана</v>
          </cell>
          <cell r="AQ835">
            <v>2003</v>
          </cell>
          <cell r="AT835" t="str">
            <v>б/р</v>
          </cell>
          <cell r="AU835" t="str">
            <v>ж</v>
          </cell>
          <cell r="AX835">
            <v>0</v>
          </cell>
          <cell r="AY835" t="str">
            <v>НАДО!!!</v>
          </cell>
        </row>
        <row r="836">
          <cell r="AP836" t="str">
            <v>Гришин Алексей</v>
          </cell>
          <cell r="AQ836">
            <v>2009</v>
          </cell>
          <cell r="AT836" t="str">
            <v>б/р</v>
          </cell>
          <cell r="AU836" t="str">
            <v>м</v>
          </cell>
          <cell r="AX836">
            <v>0</v>
          </cell>
          <cell r="AY836" t="str">
            <v>ОК!</v>
          </cell>
        </row>
        <row r="837">
          <cell r="AP837" t="str">
            <v>Гришин Глеб</v>
          </cell>
          <cell r="AQ837">
            <v>2013</v>
          </cell>
          <cell r="AT837" t="str">
            <v>б/р</v>
          </cell>
          <cell r="AU837" t="str">
            <v>м</v>
          </cell>
          <cell r="AX837">
            <v>0</v>
          </cell>
          <cell r="AY837" t="str">
            <v>ОК!</v>
          </cell>
        </row>
        <row r="838">
          <cell r="AP838" t="str">
            <v>Гришин Кирилл</v>
          </cell>
          <cell r="AQ838">
            <v>1999</v>
          </cell>
          <cell r="AT838" t="str">
            <v>б/р</v>
          </cell>
          <cell r="AU838" t="str">
            <v>м</v>
          </cell>
          <cell r="AX838">
            <v>0</v>
          </cell>
          <cell r="AY838" t="str">
            <v>ОК!</v>
          </cell>
        </row>
        <row r="839">
          <cell r="AP839" t="str">
            <v>Грищенко Наталья</v>
          </cell>
          <cell r="AQ839">
            <v>2007</v>
          </cell>
          <cell r="AT839" t="str">
            <v>б/р</v>
          </cell>
          <cell r="AU839" t="str">
            <v>ж</v>
          </cell>
          <cell r="AX839">
            <v>44554</v>
          </cell>
          <cell r="AY839" t="str">
            <v>НАДО!!!</v>
          </cell>
        </row>
        <row r="840">
          <cell r="AP840" t="str">
            <v>Грищенко Юлия</v>
          </cell>
          <cell r="AQ840">
            <v>1994</v>
          </cell>
          <cell r="AT840" t="str">
            <v>б/р</v>
          </cell>
          <cell r="AU840" t="str">
            <v>ж</v>
          </cell>
          <cell r="AX840">
            <v>43281</v>
          </cell>
          <cell r="AY840" t="str">
            <v>ОК!</v>
          </cell>
        </row>
        <row r="841">
          <cell r="AP841" t="str">
            <v>Грищеня Максим</v>
          </cell>
          <cell r="AQ841">
            <v>2001</v>
          </cell>
          <cell r="AT841" t="str">
            <v>б/р</v>
          </cell>
          <cell r="AU841" t="str">
            <v>м</v>
          </cell>
          <cell r="AX841">
            <v>44057</v>
          </cell>
          <cell r="AY841" t="str">
            <v>ОК!</v>
          </cell>
        </row>
        <row r="842">
          <cell r="AP842" t="str">
            <v>Громов Алексей</v>
          </cell>
          <cell r="AQ842">
            <v>0</v>
          </cell>
          <cell r="AT842">
            <v>2</v>
          </cell>
          <cell r="AU842" t="str">
            <v>м</v>
          </cell>
          <cell r="AX842">
            <v>45407</v>
          </cell>
          <cell r="AY842" t="str">
            <v>НАДО!!!</v>
          </cell>
        </row>
        <row r="843">
          <cell r="AP843" t="str">
            <v>Громов Илья</v>
          </cell>
          <cell r="AQ843">
            <v>0</v>
          </cell>
          <cell r="AT843">
            <v>3</v>
          </cell>
          <cell r="AU843" t="str">
            <v>м</v>
          </cell>
          <cell r="AX843">
            <v>45576</v>
          </cell>
          <cell r="AY843" t="str">
            <v>НАДО!!!</v>
          </cell>
        </row>
        <row r="844">
          <cell r="AP844" t="str">
            <v>Громов Михаил</v>
          </cell>
          <cell r="AQ844">
            <v>1984</v>
          </cell>
          <cell r="AT844">
            <v>3</v>
          </cell>
          <cell r="AU844" t="str">
            <v>м</v>
          </cell>
          <cell r="AX844">
            <v>45718</v>
          </cell>
          <cell r="AY844" t="str">
            <v>ОК!</v>
          </cell>
        </row>
        <row r="845">
          <cell r="AP845" t="str">
            <v>Громова Алена</v>
          </cell>
          <cell r="AQ845">
            <v>1996</v>
          </cell>
          <cell r="AT845" t="str">
            <v>б/р</v>
          </cell>
          <cell r="AU845" t="str">
            <v>ж</v>
          </cell>
          <cell r="AX845">
            <v>44057</v>
          </cell>
          <cell r="AY845" t="str">
            <v>ОК!</v>
          </cell>
        </row>
        <row r="846">
          <cell r="AP846" t="str">
            <v>Громова Екатерина</v>
          </cell>
          <cell r="AQ846">
            <v>0</v>
          </cell>
          <cell r="AT846" t="str">
            <v>б/р</v>
          </cell>
          <cell r="AU846" t="str">
            <v>ж</v>
          </cell>
          <cell r="AX846">
            <v>45045</v>
          </cell>
          <cell r="AY846" t="str">
            <v>НАДО!!!</v>
          </cell>
        </row>
        <row r="847">
          <cell r="AP847" t="str">
            <v>Громова Софья</v>
          </cell>
          <cell r="AQ847">
            <v>2010</v>
          </cell>
          <cell r="AT847" t="str">
            <v>б/р</v>
          </cell>
          <cell r="AU847" t="str">
            <v>ж</v>
          </cell>
          <cell r="AX847">
            <v>0</v>
          </cell>
          <cell r="AY847" t="str">
            <v>ОК!</v>
          </cell>
        </row>
        <row r="848">
          <cell r="AP848" t="str">
            <v>Грохольская Алена</v>
          </cell>
          <cell r="AQ848">
            <v>1980</v>
          </cell>
          <cell r="AT848" t="str">
            <v>б/р</v>
          </cell>
          <cell r="AU848" t="str">
            <v>ж</v>
          </cell>
          <cell r="AX848">
            <v>43245</v>
          </cell>
          <cell r="AY848" t="str">
            <v>НАДО!!!</v>
          </cell>
        </row>
        <row r="849">
          <cell r="AP849" t="str">
            <v>Грохольский Константин</v>
          </cell>
          <cell r="AQ849">
            <v>1979</v>
          </cell>
          <cell r="AT849" t="str">
            <v>б/р</v>
          </cell>
          <cell r="AU849" t="str">
            <v>м</v>
          </cell>
          <cell r="AX849">
            <v>43245</v>
          </cell>
          <cell r="AY849" t="str">
            <v>НАДО!!!</v>
          </cell>
        </row>
        <row r="850">
          <cell r="AP850" t="str">
            <v>Грошев Даниил</v>
          </cell>
          <cell r="AQ850">
            <v>2001</v>
          </cell>
          <cell r="AT850" t="str">
            <v>б/р</v>
          </cell>
          <cell r="AU850" t="str">
            <v>м</v>
          </cell>
          <cell r="AX850">
            <v>0</v>
          </cell>
          <cell r="AY850" t="str">
            <v>ОК!</v>
          </cell>
        </row>
        <row r="851">
          <cell r="AP851" t="str">
            <v>Груньковский Максим</v>
          </cell>
          <cell r="AQ851">
            <v>0</v>
          </cell>
          <cell r="AT851" t="str">
            <v>б/р</v>
          </cell>
          <cell r="AU851" t="str">
            <v>м</v>
          </cell>
          <cell r="AX851">
            <v>44220</v>
          </cell>
          <cell r="AY851" t="str">
            <v>ОК!</v>
          </cell>
        </row>
        <row r="852">
          <cell r="AP852" t="str">
            <v>Грызунова Людмила</v>
          </cell>
          <cell r="AQ852">
            <v>2002</v>
          </cell>
          <cell r="AT852" t="str">
            <v>б/р</v>
          </cell>
          <cell r="AU852" t="str">
            <v>ж</v>
          </cell>
          <cell r="AX852">
            <v>0</v>
          </cell>
          <cell r="AY852" t="str">
            <v>ОК!</v>
          </cell>
        </row>
        <row r="853">
          <cell r="AP853" t="str">
            <v>Губаненкова Анастасия</v>
          </cell>
          <cell r="AQ853">
            <v>1995</v>
          </cell>
          <cell r="AT853" t="str">
            <v>б/р</v>
          </cell>
          <cell r="AU853" t="str">
            <v>ж</v>
          </cell>
          <cell r="AX853">
            <v>41574</v>
          </cell>
          <cell r="AY853" t="str">
            <v>ОК!</v>
          </cell>
        </row>
        <row r="854">
          <cell r="AP854" t="str">
            <v>Губанов Дмитрий</v>
          </cell>
          <cell r="AQ854">
            <v>2000</v>
          </cell>
          <cell r="AT854">
            <v>2</v>
          </cell>
          <cell r="AU854" t="str">
            <v>м</v>
          </cell>
          <cell r="AX854">
            <v>45407</v>
          </cell>
          <cell r="AY854" t="str">
            <v>ОК!</v>
          </cell>
        </row>
        <row r="855">
          <cell r="AP855" t="str">
            <v>Губенко Иван</v>
          </cell>
          <cell r="AQ855">
            <v>1999</v>
          </cell>
          <cell r="AT855">
            <v>1</v>
          </cell>
          <cell r="AU855" t="str">
            <v>м</v>
          </cell>
          <cell r="AX855">
            <v>45805</v>
          </cell>
          <cell r="AY855" t="str">
            <v>ОК!</v>
          </cell>
        </row>
        <row r="856">
          <cell r="AP856" t="str">
            <v>Губенко Михаил</v>
          </cell>
          <cell r="AQ856">
            <v>2008</v>
          </cell>
          <cell r="AT856" t="str">
            <v>б/р</v>
          </cell>
          <cell r="AU856" t="str">
            <v>м</v>
          </cell>
          <cell r="AX856">
            <v>0</v>
          </cell>
          <cell r="AY856" t="str">
            <v>ОК!</v>
          </cell>
        </row>
        <row r="857">
          <cell r="AP857" t="str">
            <v>Губина Ольга</v>
          </cell>
          <cell r="AQ857">
            <v>1976</v>
          </cell>
          <cell r="AT857" t="str">
            <v>б/р</v>
          </cell>
          <cell r="AU857" t="str">
            <v>ж</v>
          </cell>
          <cell r="AX857">
            <v>43667</v>
          </cell>
          <cell r="AY857" t="str">
            <v>ОК!</v>
          </cell>
        </row>
        <row r="858">
          <cell r="AP858" t="str">
            <v>Губкин Игорь</v>
          </cell>
          <cell r="AQ858">
            <v>2003</v>
          </cell>
          <cell r="AT858" t="str">
            <v>б/р</v>
          </cell>
          <cell r="AU858" t="str">
            <v>м</v>
          </cell>
          <cell r="AX858">
            <v>43227</v>
          </cell>
          <cell r="AY858" t="str">
            <v>ОК!</v>
          </cell>
        </row>
        <row r="859">
          <cell r="AP859" t="str">
            <v>Губский Тимофей</v>
          </cell>
          <cell r="AQ859">
            <v>0</v>
          </cell>
          <cell r="AT859" t="str">
            <v>1ю</v>
          </cell>
          <cell r="AU859" t="str">
            <v>м</v>
          </cell>
          <cell r="AX859">
            <v>45705</v>
          </cell>
          <cell r="AY859" t="str">
            <v>НАДО!!!</v>
          </cell>
        </row>
        <row r="860">
          <cell r="AP860" t="str">
            <v>Гудыменко Анастасия</v>
          </cell>
          <cell r="AQ860">
            <v>2003</v>
          </cell>
          <cell r="AT860" t="str">
            <v>б/р</v>
          </cell>
          <cell r="AU860" t="str">
            <v>ж</v>
          </cell>
          <cell r="AX860">
            <v>0</v>
          </cell>
          <cell r="AY860" t="str">
            <v>ОК!</v>
          </cell>
        </row>
        <row r="861">
          <cell r="AP861" t="str">
            <v>Гузейнзаде Лиана</v>
          </cell>
          <cell r="AQ861">
            <v>2007</v>
          </cell>
          <cell r="AT861" t="str">
            <v>б/р</v>
          </cell>
          <cell r="AU861" t="str">
            <v>ж</v>
          </cell>
          <cell r="AX861">
            <v>0</v>
          </cell>
          <cell r="AY861" t="str">
            <v>ОК!</v>
          </cell>
        </row>
        <row r="862">
          <cell r="AP862" t="str">
            <v>Гук Юлия</v>
          </cell>
          <cell r="AQ862">
            <v>2007</v>
          </cell>
          <cell r="AT862">
            <v>3</v>
          </cell>
          <cell r="AU862" t="str">
            <v>ж</v>
          </cell>
          <cell r="AX862">
            <v>45778</v>
          </cell>
          <cell r="AY862" t="str">
            <v>ОК!</v>
          </cell>
        </row>
        <row r="863">
          <cell r="AP863" t="str">
            <v>Гукасьян Даниил</v>
          </cell>
          <cell r="AQ863">
            <v>0</v>
          </cell>
          <cell r="AT863">
            <v>3</v>
          </cell>
          <cell r="AU863" t="str">
            <v>м</v>
          </cell>
          <cell r="AX863">
            <v>45407</v>
          </cell>
          <cell r="AY863" t="str">
            <v>НАДО!!!</v>
          </cell>
        </row>
        <row r="864">
          <cell r="AP864" t="str">
            <v>Гулин Вадим</v>
          </cell>
          <cell r="AQ864">
            <v>0</v>
          </cell>
          <cell r="AT864" t="str">
            <v>б/р</v>
          </cell>
          <cell r="AU864" t="str">
            <v>м</v>
          </cell>
          <cell r="AX864">
            <v>45045</v>
          </cell>
          <cell r="AY864" t="str">
            <v>НАДО!!!</v>
          </cell>
        </row>
        <row r="865">
          <cell r="AP865" t="str">
            <v>Гулинская Олеся</v>
          </cell>
          <cell r="AQ865">
            <v>1998</v>
          </cell>
          <cell r="AT865" t="str">
            <v>б/р</v>
          </cell>
          <cell r="AU865" t="str">
            <v>ж</v>
          </cell>
          <cell r="AX865">
            <v>0</v>
          </cell>
          <cell r="AY865" t="str">
            <v>ОК!</v>
          </cell>
        </row>
        <row r="866">
          <cell r="AP866" t="str">
            <v>Гулькова Тамара</v>
          </cell>
          <cell r="AQ866">
            <v>2006</v>
          </cell>
          <cell r="AT866" t="str">
            <v>б/р</v>
          </cell>
          <cell r="AU866" t="str">
            <v>ж</v>
          </cell>
          <cell r="AX866">
            <v>0</v>
          </cell>
          <cell r="AY866" t="str">
            <v>ОК!</v>
          </cell>
        </row>
        <row r="867">
          <cell r="AP867" t="str">
            <v>Гультяев Александр</v>
          </cell>
          <cell r="AQ867">
            <v>2005</v>
          </cell>
          <cell r="AT867" t="str">
            <v>б/р</v>
          </cell>
          <cell r="AU867" t="str">
            <v>м</v>
          </cell>
          <cell r="AX867">
            <v>0</v>
          </cell>
          <cell r="AY867" t="str">
            <v>ОК!</v>
          </cell>
        </row>
        <row r="868">
          <cell r="AP868" t="str">
            <v>Гулюгин Илья</v>
          </cell>
          <cell r="AQ868">
            <v>2003</v>
          </cell>
          <cell r="AT868" t="str">
            <v>б/р</v>
          </cell>
          <cell r="AU868" t="str">
            <v>м</v>
          </cell>
          <cell r="AX868">
            <v>44863</v>
          </cell>
          <cell r="AY868" t="str">
            <v>ОК!</v>
          </cell>
        </row>
        <row r="869">
          <cell r="AP869" t="str">
            <v>Гуляев Артём</v>
          </cell>
          <cell r="AQ869">
            <v>2005</v>
          </cell>
          <cell r="AT869" t="str">
            <v>б/р</v>
          </cell>
          <cell r="AU869" t="str">
            <v>м</v>
          </cell>
          <cell r="AX869">
            <v>44218</v>
          </cell>
          <cell r="AY869" t="str">
            <v>ОК!</v>
          </cell>
        </row>
        <row r="870">
          <cell r="AP870" t="str">
            <v>Гуляева Лилия</v>
          </cell>
          <cell r="AQ870">
            <v>1995</v>
          </cell>
          <cell r="AT870" t="str">
            <v>б/р</v>
          </cell>
          <cell r="AU870" t="str">
            <v>ж</v>
          </cell>
          <cell r="AX870">
            <v>43954</v>
          </cell>
          <cell r="AY870" t="str">
            <v>ОК!</v>
          </cell>
        </row>
        <row r="871">
          <cell r="AP871" t="str">
            <v>Гуляева Ника</v>
          </cell>
          <cell r="AQ871">
            <v>2011</v>
          </cell>
          <cell r="AT871" t="str">
            <v>б/р</v>
          </cell>
          <cell r="AU871" t="str">
            <v>ж</v>
          </cell>
          <cell r="AX871">
            <v>0</v>
          </cell>
          <cell r="AY871" t="str">
            <v>ОК!</v>
          </cell>
        </row>
        <row r="872">
          <cell r="AP872" t="str">
            <v>Гулякина Ярослава</v>
          </cell>
          <cell r="AQ872">
            <v>2010</v>
          </cell>
          <cell r="AT872" t="str">
            <v>б/р</v>
          </cell>
          <cell r="AU872" t="str">
            <v>ж</v>
          </cell>
          <cell r="AX872">
            <v>0</v>
          </cell>
          <cell r="AY872" t="str">
            <v>ОК!</v>
          </cell>
        </row>
        <row r="873">
          <cell r="AP873" t="str">
            <v>Гунченкова Мария</v>
          </cell>
          <cell r="AQ873">
            <v>0</v>
          </cell>
          <cell r="AT873" t="str">
            <v>б/р</v>
          </cell>
          <cell r="AU873" t="str">
            <v>ж</v>
          </cell>
          <cell r="AX873">
            <v>45045</v>
          </cell>
          <cell r="AY873" t="str">
            <v>НАДО!!!</v>
          </cell>
        </row>
        <row r="874">
          <cell r="AP874" t="str">
            <v>Гургурова Ольга</v>
          </cell>
          <cell r="AQ874">
            <v>1997</v>
          </cell>
          <cell r="AT874" t="str">
            <v>б/р</v>
          </cell>
          <cell r="AU874" t="str">
            <v>ж</v>
          </cell>
          <cell r="AX874">
            <v>0</v>
          </cell>
          <cell r="AY874" t="str">
            <v>НАДО!!!</v>
          </cell>
        </row>
        <row r="875">
          <cell r="AP875" t="str">
            <v>Гуревич Мирон</v>
          </cell>
          <cell r="AQ875">
            <v>2000</v>
          </cell>
          <cell r="AT875" t="str">
            <v>б/р</v>
          </cell>
          <cell r="AU875" t="str">
            <v>м</v>
          </cell>
          <cell r="AX875">
            <v>42903</v>
          </cell>
          <cell r="AY875" t="str">
            <v>ОК!</v>
          </cell>
        </row>
        <row r="876">
          <cell r="AP876" t="str">
            <v xml:space="preserve">Гуренко Ольга </v>
          </cell>
          <cell r="AQ876">
            <v>0</v>
          </cell>
          <cell r="AT876" t="str">
            <v>КМС</v>
          </cell>
          <cell r="AU876" t="str">
            <v>ж</v>
          </cell>
          <cell r="AX876">
            <v>45740</v>
          </cell>
          <cell r="AY876" t="str">
            <v>НАДО!!!</v>
          </cell>
        </row>
        <row r="877">
          <cell r="AP877" t="str">
            <v>Гурин Артём</v>
          </cell>
          <cell r="AQ877">
            <v>2009</v>
          </cell>
          <cell r="AT877" t="str">
            <v>1ю</v>
          </cell>
          <cell r="AU877" t="str">
            <v>м</v>
          </cell>
          <cell r="AX877">
            <v>45787</v>
          </cell>
          <cell r="AY877" t="str">
            <v>ОК!</v>
          </cell>
        </row>
        <row r="878">
          <cell r="AP878" t="str">
            <v>Гурин Максим</v>
          </cell>
          <cell r="AQ878">
            <v>2009</v>
          </cell>
          <cell r="AT878" t="str">
            <v>1ю</v>
          </cell>
          <cell r="AU878" t="str">
            <v>м</v>
          </cell>
          <cell r="AX878">
            <v>45437</v>
          </cell>
          <cell r="AY878" t="str">
            <v>ОК!</v>
          </cell>
        </row>
        <row r="879">
          <cell r="AP879" t="str">
            <v>Гурин Павел</v>
          </cell>
          <cell r="AQ879">
            <v>1996</v>
          </cell>
          <cell r="AT879" t="str">
            <v>КМС</v>
          </cell>
          <cell r="AU879" t="str">
            <v>м</v>
          </cell>
          <cell r="AX879">
            <v>45323</v>
          </cell>
          <cell r="AY879" t="str">
            <v>ОК!</v>
          </cell>
        </row>
        <row r="880">
          <cell r="AP880" t="str">
            <v>Гуркин Данила</v>
          </cell>
          <cell r="AQ880">
            <v>2008</v>
          </cell>
          <cell r="AT880" t="str">
            <v>б/р</v>
          </cell>
          <cell r="AU880" t="str">
            <v>м</v>
          </cell>
          <cell r="AX880">
            <v>0</v>
          </cell>
          <cell r="AY880" t="str">
            <v>ОК!</v>
          </cell>
        </row>
        <row r="881">
          <cell r="AP881" t="str">
            <v>Гуров Константин</v>
          </cell>
          <cell r="AQ881">
            <v>1997</v>
          </cell>
          <cell r="AT881" t="str">
            <v>б/р</v>
          </cell>
          <cell r="AU881" t="str">
            <v>м</v>
          </cell>
          <cell r="AX881">
            <v>44085</v>
          </cell>
          <cell r="AY881" t="str">
            <v>ОК!</v>
          </cell>
        </row>
        <row r="882">
          <cell r="AP882" t="str">
            <v>Гурын Виталий</v>
          </cell>
          <cell r="AQ882">
            <v>0</v>
          </cell>
          <cell r="AT882" t="str">
            <v>б/р</v>
          </cell>
          <cell r="AU882" t="str">
            <v>м</v>
          </cell>
          <cell r="AX882">
            <v>43013</v>
          </cell>
          <cell r="AY882" t="str">
            <v>НАДО!!!</v>
          </cell>
        </row>
        <row r="883">
          <cell r="AP883" t="str">
            <v>Гурына Ирина</v>
          </cell>
          <cell r="AQ883">
            <v>0</v>
          </cell>
          <cell r="AT883" t="str">
            <v>б/р</v>
          </cell>
          <cell r="AU883" t="str">
            <v>ж</v>
          </cell>
          <cell r="AX883">
            <v>42774</v>
          </cell>
          <cell r="AY883" t="str">
            <v>НАДО!!!</v>
          </cell>
        </row>
        <row r="884">
          <cell r="AP884" t="str">
            <v>Гурьев Егор</v>
          </cell>
          <cell r="AQ884">
            <v>2002</v>
          </cell>
          <cell r="AT884" t="str">
            <v>б/р</v>
          </cell>
          <cell r="AU884" t="str">
            <v>м</v>
          </cell>
          <cell r="AX884">
            <v>43555</v>
          </cell>
          <cell r="AY884" t="str">
            <v>ОК!</v>
          </cell>
        </row>
        <row r="885">
          <cell r="AP885" t="str">
            <v>Гурьянов Максим</v>
          </cell>
          <cell r="AQ885">
            <v>2013</v>
          </cell>
          <cell r="AT885" t="str">
            <v>б/р</v>
          </cell>
          <cell r="AU885" t="str">
            <v>м</v>
          </cell>
          <cell r="AX885">
            <v>0</v>
          </cell>
          <cell r="AY885" t="str">
            <v>ОК!</v>
          </cell>
        </row>
        <row r="886">
          <cell r="AP886" t="str">
            <v>Гурьянова Виктория</v>
          </cell>
          <cell r="AQ886">
            <v>2007</v>
          </cell>
          <cell r="AT886" t="str">
            <v>б/р</v>
          </cell>
          <cell r="AU886" t="str">
            <v>ж</v>
          </cell>
          <cell r="AX886">
            <v>45226</v>
          </cell>
          <cell r="AY886" t="str">
            <v>ОК!</v>
          </cell>
        </row>
        <row r="887">
          <cell r="AP887" t="str">
            <v>Гусаков Александр</v>
          </cell>
          <cell r="AQ887">
            <v>2012</v>
          </cell>
          <cell r="AT887" t="str">
            <v>б/р</v>
          </cell>
          <cell r="AU887" t="str">
            <v>м</v>
          </cell>
          <cell r="AX887">
            <v>0</v>
          </cell>
          <cell r="AY887" t="str">
            <v>ОК!</v>
          </cell>
        </row>
        <row r="888">
          <cell r="AP888" t="str">
            <v>Гусаков Никита</v>
          </cell>
          <cell r="AQ888">
            <v>0</v>
          </cell>
          <cell r="AT888" t="str">
            <v>б/р</v>
          </cell>
          <cell r="AU888" t="str">
            <v>м</v>
          </cell>
          <cell r="AX888">
            <v>45045</v>
          </cell>
          <cell r="AY888" t="str">
            <v>НАДО!!!</v>
          </cell>
        </row>
        <row r="889">
          <cell r="AP889" t="str">
            <v>Гусев Денис</v>
          </cell>
          <cell r="AQ889">
            <v>2012</v>
          </cell>
          <cell r="AT889" t="str">
            <v>1ю</v>
          </cell>
          <cell r="AU889" t="str">
            <v>м</v>
          </cell>
          <cell r="AX889">
            <v>45799</v>
          </cell>
          <cell r="AY889" t="str">
            <v>ОК!</v>
          </cell>
        </row>
        <row r="890">
          <cell r="AP890" t="str">
            <v>Гусев Иван</v>
          </cell>
          <cell r="AQ890">
            <v>2003</v>
          </cell>
          <cell r="AT890" t="str">
            <v>б/р</v>
          </cell>
          <cell r="AU890" t="str">
            <v>м</v>
          </cell>
          <cell r="AX890">
            <v>0</v>
          </cell>
          <cell r="AY890" t="str">
            <v>ОК!</v>
          </cell>
        </row>
        <row r="891">
          <cell r="AP891" t="str">
            <v>Гусева Елена</v>
          </cell>
          <cell r="AQ891">
            <v>0</v>
          </cell>
          <cell r="AT891" t="str">
            <v>б/р</v>
          </cell>
          <cell r="AU891" t="str">
            <v>ж</v>
          </cell>
          <cell r="AX891">
            <v>43954</v>
          </cell>
          <cell r="AY891" t="str">
            <v>НАДО!!!</v>
          </cell>
        </row>
        <row r="892">
          <cell r="AP892" t="str">
            <v>Гусейнзаде Лиана</v>
          </cell>
          <cell r="AQ892">
            <v>2007</v>
          </cell>
          <cell r="AT892" t="str">
            <v>б/р</v>
          </cell>
          <cell r="AU892" t="str">
            <v>ж</v>
          </cell>
          <cell r="AX892">
            <v>0</v>
          </cell>
          <cell r="AY892" t="str">
            <v>ОК!</v>
          </cell>
        </row>
        <row r="893">
          <cell r="AP893" t="str">
            <v>Густодым Михаил</v>
          </cell>
          <cell r="AQ893">
            <v>0</v>
          </cell>
          <cell r="AT893" t="str">
            <v>б/р</v>
          </cell>
          <cell r="AU893" t="str">
            <v>м</v>
          </cell>
          <cell r="AX893">
            <v>44269</v>
          </cell>
          <cell r="AY893" t="str">
            <v>НАДО!!!</v>
          </cell>
        </row>
        <row r="894">
          <cell r="AP894" t="str">
            <v>Гуськов Ярослав</v>
          </cell>
          <cell r="AQ894">
            <v>2006</v>
          </cell>
          <cell r="AT894" t="str">
            <v>б/р</v>
          </cell>
          <cell r="AU894" t="str">
            <v>м</v>
          </cell>
          <cell r="AX894">
            <v>45287</v>
          </cell>
          <cell r="AY894" t="str">
            <v>ОК!</v>
          </cell>
        </row>
        <row r="895">
          <cell r="AP895" t="str">
            <v>Гутов Дмитрий</v>
          </cell>
          <cell r="AQ895">
            <v>2004</v>
          </cell>
          <cell r="AT895">
            <v>2</v>
          </cell>
          <cell r="AU895" t="str">
            <v>м</v>
          </cell>
          <cell r="AX895">
            <v>45375</v>
          </cell>
          <cell r="AY895" t="str">
            <v>ОК!</v>
          </cell>
        </row>
        <row r="896">
          <cell r="AP896" t="str">
            <v>Гучмазов Виталий</v>
          </cell>
          <cell r="AQ896">
            <v>1990</v>
          </cell>
          <cell r="AT896">
            <v>2</v>
          </cell>
          <cell r="AU896" t="str">
            <v>м</v>
          </cell>
          <cell r="AX896">
            <v>45344</v>
          </cell>
          <cell r="AY896" t="str">
            <v>НАДО!!!</v>
          </cell>
        </row>
        <row r="897">
          <cell r="AP897" t="str">
            <v>Гуща Артём</v>
          </cell>
          <cell r="AQ897">
            <v>2006</v>
          </cell>
          <cell r="AT897">
            <v>3</v>
          </cell>
          <cell r="AU897" t="str">
            <v>м</v>
          </cell>
          <cell r="AX897">
            <v>45805</v>
          </cell>
          <cell r="AY897" t="str">
            <v>ОК!</v>
          </cell>
        </row>
        <row r="898">
          <cell r="AP898" t="str">
            <v>Гуща Надежда</v>
          </cell>
          <cell r="AQ898">
            <v>2005</v>
          </cell>
          <cell r="AT898" t="str">
            <v>б/р</v>
          </cell>
          <cell r="AU898" t="str">
            <v>ж</v>
          </cell>
          <cell r="AX898">
            <v>44329</v>
          </cell>
          <cell r="AY898" t="str">
            <v>ОК!</v>
          </cell>
        </row>
        <row r="899">
          <cell r="AP899" t="str">
            <v>Гуща Роман</v>
          </cell>
          <cell r="AQ899">
            <v>2010</v>
          </cell>
          <cell r="AT899" t="str">
            <v>2ю</v>
          </cell>
          <cell r="AU899" t="str">
            <v>м</v>
          </cell>
          <cell r="AX899">
            <v>45786</v>
          </cell>
          <cell r="AY899" t="str">
            <v>ОК!</v>
          </cell>
        </row>
        <row r="900">
          <cell r="AP900" t="str">
            <v>Гущин Сергей</v>
          </cell>
          <cell r="AQ900">
            <v>0</v>
          </cell>
          <cell r="AT900">
            <v>3</v>
          </cell>
          <cell r="AU900" t="str">
            <v>м</v>
          </cell>
          <cell r="AX900">
            <v>45778</v>
          </cell>
          <cell r="AY900" t="str">
            <v>НАДО!!!</v>
          </cell>
        </row>
        <row r="901">
          <cell r="AP901" t="str">
            <v>Гущина Елена</v>
          </cell>
          <cell r="AQ901">
            <v>0</v>
          </cell>
          <cell r="AT901" t="str">
            <v>б/р</v>
          </cell>
          <cell r="AU901" t="str">
            <v>ж</v>
          </cell>
          <cell r="AX901">
            <v>45045</v>
          </cell>
          <cell r="AY901" t="str">
            <v>НАДО!!!</v>
          </cell>
        </row>
        <row r="902">
          <cell r="AP902" t="str">
            <v>Давыдов Денис</v>
          </cell>
          <cell r="AQ902">
            <v>2000</v>
          </cell>
          <cell r="AT902" t="str">
            <v>б/р</v>
          </cell>
          <cell r="AU902" t="str">
            <v>м</v>
          </cell>
          <cell r="AX902">
            <v>44344</v>
          </cell>
          <cell r="AY902" t="str">
            <v>ОК!</v>
          </cell>
        </row>
        <row r="903">
          <cell r="AP903" t="str">
            <v>Давыдов Денис В.</v>
          </cell>
          <cell r="AQ903">
            <v>0</v>
          </cell>
          <cell r="AT903" t="str">
            <v>б/р</v>
          </cell>
          <cell r="AU903" t="str">
            <v>м</v>
          </cell>
          <cell r="AX903">
            <v>44359</v>
          </cell>
          <cell r="AY903" t="str">
            <v>НАДО!!!</v>
          </cell>
        </row>
        <row r="904">
          <cell r="AP904" t="str">
            <v>Давыдов Иван</v>
          </cell>
          <cell r="AQ904">
            <v>1995</v>
          </cell>
          <cell r="AT904" t="str">
            <v>б/р</v>
          </cell>
          <cell r="AU904" t="str">
            <v>м</v>
          </cell>
          <cell r="AX904">
            <v>43227</v>
          </cell>
          <cell r="AY904" t="str">
            <v>ОК!</v>
          </cell>
        </row>
        <row r="905">
          <cell r="AP905" t="str">
            <v>Даев Андрей</v>
          </cell>
          <cell r="AQ905">
            <v>1997</v>
          </cell>
          <cell r="AT905" t="str">
            <v>б/р</v>
          </cell>
          <cell r="AU905" t="str">
            <v>м</v>
          </cell>
          <cell r="AX905">
            <v>43863</v>
          </cell>
          <cell r="AY905" t="str">
            <v>ОК!</v>
          </cell>
        </row>
        <row r="906">
          <cell r="AP906" t="str">
            <v>Далин Сергей</v>
          </cell>
          <cell r="AQ906">
            <v>1960</v>
          </cell>
          <cell r="AT906" t="str">
            <v>б/р</v>
          </cell>
          <cell r="AU906" t="str">
            <v>м</v>
          </cell>
          <cell r="AX906">
            <v>43328</v>
          </cell>
          <cell r="AY906" t="str">
            <v>НАДО!!!</v>
          </cell>
        </row>
        <row r="907">
          <cell r="AP907" t="str">
            <v>Данилова Александра</v>
          </cell>
          <cell r="AQ907">
            <v>0</v>
          </cell>
          <cell r="AT907" t="str">
            <v>б/р</v>
          </cell>
          <cell r="AU907" t="str">
            <v>ж</v>
          </cell>
          <cell r="AX907">
            <v>42356</v>
          </cell>
          <cell r="AY907" t="str">
            <v>НАДО!!!</v>
          </cell>
        </row>
        <row r="908">
          <cell r="AP908" t="str">
            <v>Данилова Арина</v>
          </cell>
          <cell r="AQ908">
            <v>2007</v>
          </cell>
          <cell r="AT908">
            <v>2</v>
          </cell>
          <cell r="AU908" t="str">
            <v>ж</v>
          </cell>
          <cell r="AX908">
            <v>45319</v>
          </cell>
          <cell r="AY908" t="str">
            <v>ОК!</v>
          </cell>
        </row>
        <row r="909">
          <cell r="AP909" t="str">
            <v>Данилова Валерия</v>
          </cell>
          <cell r="AQ909">
            <v>2011</v>
          </cell>
          <cell r="AT909" t="str">
            <v>б/р</v>
          </cell>
          <cell r="AU909" t="str">
            <v>ж</v>
          </cell>
          <cell r="AX909">
            <v>0</v>
          </cell>
          <cell r="AY909" t="str">
            <v>ОК!</v>
          </cell>
        </row>
        <row r="910">
          <cell r="AP910" t="str">
            <v>Дворецкая Анастасия</v>
          </cell>
          <cell r="AQ910">
            <v>2012</v>
          </cell>
          <cell r="AT910" t="str">
            <v>2ю</v>
          </cell>
          <cell r="AU910" t="str">
            <v>ж</v>
          </cell>
          <cell r="AX910">
            <v>45582</v>
          </cell>
          <cell r="AY910" t="str">
            <v>ОК!</v>
          </cell>
        </row>
        <row r="911">
          <cell r="AP911" t="str">
            <v>Дворецкий Даниил</v>
          </cell>
          <cell r="AQ911">
            <v>2001</v>
          </cell>
          <cell r="AT911" t="str">
            <v>б/р</v>
          </cell>
          <cell r="AU911" t="str">
            <v>м</v>
          </cell>
          <cell r="AX911">
            <v>0</v>
          </cell>
          <cell r="AY911" t="str">
            <v>НАДО!!!</v>
          </cell>
        </row>
        <row r="912">
          <cell r="AP912" t="str">
            <v>Дворкин Борис</v>
          </cell>
          <cell r="AQ912">
            <v>2004</v>
          </cell>
          <cell r="AT912" t="str">
            <v>б/р</v>
          </cell>
          <cell r="AU912" t="str">
            <v>м</v>
          </cell>
          <cell r="AX912">
            <v>43593</v>
          </cell>
          <cell r="AY912" t="str">
            <v>ОК!</v>
          </cell>
        </row>
        <row r="913">
          <cell r="AP913" t="str">
            <v>Дворкина Ксения</v>
          </cell>
          <cell r="AQ913">
            <v>2000</v>
          </cell>
          <cell r="AT913" t="str">
            <v>б/р</v>
          </cell>
          <cell r="AU913" t="str">
            <v>ж</v>
          </cell>
          <cell r="AX913">
            <v>44443</v>
          </cell>
          <cell r="AY913" t="str">
            <v>ОК!</v>
          </cell>
        </row>
        <row r="914">
          <cell r="AP914" t="str">
            <v>Дворянков Олег</v>
          </cell>
          <cell r="AQ914">
            <v>2004</v>
          </cell>
          <cell r="AT914" t="str">
            <v>б/р</v>
          </cell>
          <cell r="AU914" t="str">
            <v>м</v>
          </cell>
          <cell r="AX914">
            <v>43960</v>
          </cell>
          <cell r="AY914" t="str">
            <v>ОК!</v>
          </cell>
        </row>
        <row r="915">
          <cell r="AP915" t="str">
            <v>Де Ла Пенья Смирнов Ярослав</v>
          </cell>
          <cell r="AQ915">
            <v>1995</v>
          </cell>
          <cell r="AT915" t="str">
            <v>б/р</v>
          </cell>
          <cell r="AU915" t="str">
            <v>м</v>
          </cell>
          <cell r="AX915">
            <v>0</v>
          </cell>
          <cell r="AY915" t="str">
            <v>ОК!</v>
          </cell>
        </row>
        <row r="916">
          <cell r="AP916" t="str">
            <v>Дегтярев Дмитрий</v>
          </cell>
          <cell r="AQ916">
            <v>2002</v>
          </cell>
          <cell r="AT916" t="str">
            <v>б/р</v>
          </cell>
          <cell r="AU916" t="str">
            <v>м</v>
          </cell>
          <cell r="AX916">
            <v>0</v>
          </cell>
          <cell r="AY916" t="str">
            <v>ОК!</v>
          </cell>
        </row>
        <row r="917">
          <cell r="AP917" t="str">
            <v>Дегтярев Иван</v>
          </cell>
          <cell r="AQ917">
            <v>2009</v>
          </cell>
          <cell r="AT917" t="str">
            <v>б/р</v>
          </cell>
          <cell r="AU917" t="str">
            <v>м</v>
          </cell>
          <cell r="AX917">
            <v>0</v>
          </cell>
          <cell r="AY917" t="str">
            <v>ОК!</v>
          </cell>
        </row>
        <row r="918">
          <cell r="AP918" t="str">
            <v>Дегтярев Сергей</v>
          </cell>
          <cell r="AQ918">
            <v>2011</v>
          </cell>
          <cell r="AT918" t="str">
            <v>б/р</v>
          </cell>
          <cell r="AU918" t="str">
            <v>м</v>
          </cell>
          <cell r="AX918">
            <v>0</v>
          </cell>
          <cell r="AY918" t="str">
            <v>ОК!</v>
          </cell>
        </row>
        <row r="919">
          <cell r="AP919" t="str">
            <v>Дедков Алексей</v>
          </cell>
          <cell r="AQ919">
            <v>2003</v>
          </cell>
          <cell r="AT919" t="str">
            <v>б/р</v>
          </cell>
          <cell r="AU919" t="str">
            <v>м</v>
          </cell>
          <cell r="AX919">
            <v>0</v>
          </cell>
          <cell r="AY919" t="str">
            <v>ОК!</v>
          </cell>
        </row>
        <row r="920">
          <cell r="AP920" t="str">
            <v>Дедова Светлана</v>
          </cell>
          <cell r="AQ920">
            <v>1999</v>
          </cell>
          <cell r="AT920" t="str">
            <v>б/р</v>
          </cell>
          <cell r="AU920" t="str">
            <v>ж</v>
          </cell>
          <cell r="AX920">
            <v>44724</v>
          </cell>
          <cell r="AY920" t="str">
            <v>ОК!</v>
          </cell>
        </row>
        <row r="921">
          <cell r="AP921" t="str">
            <v>Деев Глеб</v>
          </cell>
          <cell r="AQ921">
            <v>2007</v>
          </cell>
          <cell r="AT921">
            <v>1</v>
          </cell>
          <cell r="AU921" t="str">
            <v>м</v>
          </cell>
          <cell r="AX921">
            <v>45463</v>
          </cell>
          <cell r="AY921" t="str">
            <v>ОК!</v>
          </cell>
        </row>
        <row r="922">
          <cell r="AP922" t="str">
            <v>Дейнега Таисия</v>
          </cell>
          <cell r="AQ922">
            <v>2005</v>
          </cell>
          <cell r="AT922" t="str">
            <v>б/р</v>
          </cell>
          <cell r="AU922" t="str">
            <v>ж</v>
          </cell>
          <cell r="AX922">
            <v>44156</v>
          </cell>
          <cell r="AY922" t="str">
            <v>ОК!</v>
          </cell>
        </row>
        <row r="923">
          <cell r="AP923" t="str">
            <v>Дейнега Эвелина</v>
          </cell>
          <cell r="AQ923">
            <v>2010</v>
          </cell>
          <cell r="AT923" t="str">
            <v>б/р</v>
          </cell>
          <cell r="AU923" t="str">
            <v>ж</v>
          </cell>
          <cell r="AX923">
            <v>0</v>
          </cell>
          <cell r="AY923" t="str">
            <v>ОК!</v>
          </cell>
        </row>
        <row r="924">
          <cell r="AP924" t="str">
            <v>Дейс Александр</v>
          </cell>
          <cell r="AQ924">
            <v>0</v>
          </cell>
          <cell r="AT924" t="str">
            <v>б/р</v>
          </cell>
          <cell r="AU924" t="str">
            <v>м</v>
          </cell>
          <cell r="AX924">
            <v>44107</v>
          </cell>
          <cell r="AY924" t="str">
            <v>НАДО!!!</v>
          </cell>
        </row>
        <row r="925">
          <cell r="AP925" t="str">
            <v xml:space="preserve">Делягина Татьяна </v>
          </cell>
          <cell r="AQ925">
            <v>0</v>
          </cell>
          <cell r="AT925" t="str">
            <v>б/р</v>
          </cell>
          <cell r="AU925" t="str">
            <v>ж</v>
          </cell>
          <cell r="AX925">
            <v>44708</v>
          </cell>
          <cell r="AY925" t="str">
            <v>НАДО!!!</v>
          </cell>
        </row>
        <row r="926">
          <cell r="AP926" t="str">
            <v>Деменева Надежда</v>
          </cell>
          <cell r="AQ926">
            <v>0</v>
          </cell>
          <cell r="AT926" t="str">
            <v>1ю</v>
          </cell>
          <cell r="AU926" t="str">
            <v>ж</v>
          </cell>
          <cell r="AX926">
            <v>45756</v>
          </cell>
          <cell r="AY926" t="str">
            <v>НАДО!!!</v>
          </cell>
        </row>
        <row r="927">
          <cell r="AP927" t="str">
            <v>Деменок Полина</v>
          </cell>
          <cell r="AQ927">
            <v>2002</v>
          </cell>
          <cell r="AT927" t="str">
            <v>б/р</v>
          </cell>
          <cell r="AU927" t="str">
            <v>ж</v>
          </cell>
          <cell r="AX927">
            <v>0</v>
          </cell>
          <cell r="AY927" t="str">
            <v>ОК!</v>
          </cell>
        </row>
        <row r="928">
          <cell r="AP928" t="str">
            <v>Дементьев Константин</v>
          </cell>
          <cell r="AQ928">
            <v>2001</v>
          </cell>
          <cell r="AT928" t="str">
            <v>б/р</v>
          </cell>
          <cell r="AU928" t="str">
            <v>м</v>
          </cell>
          <cell r="AX928">
            <v>42774</v>
          </cell>
          <cell r="AY928" t="str">
            <v>ОК!</v>
          </cell>
        </row>
        <row r="929">
          <cell r="AP929" t="str">
            <v>Дементьева Дарья</v>
          </cell>
          <cell r="AQ929">
            <v>2005</v>
          </cell>
          <cell r="AT929">
            <v>2</v>
          </cell>
          <cell r="AU929" t="str">
            <v>ж</v>
          </cell>
          <cell r="AX929">
            <v>45407</v>
          </cell>
          <cell r="AY929" t="str">
            <v>ОК!</v>
          </cell>
        </row>
        <row r="930">
          <cell r="AP930" t="str">
            <v>Демин Кирилл</v>
          </cell>
          <cell r="AQ930">
            <v>2001</v>
          </cell>
          <cell r="AT930" t="str">
            <v>б/р</v>
          </cell>
          <cell r="AU930" t="str">
            <v>м</v>
          </cell>
          <cell r="AX930">
            <v>0</v>
          </cell>
          <cell r="AY930" t="str">
            <v>ОК!</v>
          </cell>
        </row>
        <row r="931">
          <cell r="AP931" t="str">
            <v>Демина Анастасия</v>
          </cell>
          <cell r="AQ931">
            <v>1997</v>
          </cell>
          <cell r="AT931" t="str">
            <v>б/р</v>
          </cell>
          <cell r="AU931" t="str">
            <v>ж</v>
          </cell>
          <cell r="AX931">
            <v>42774</v>
          </cell>
          <cell r="AY931" t="str">
            <v>ОК!</v>
          </cell>
        </row>
        <row r="932">
          <cell r="AP932" t="str">
            <v xml:space="preserve">Дёмина Дарья </v>
          </cell>
          <cell r="AQ932">
            <v>0</v>
          </cell>
          <cell r="AT932" t="str">
            <v>б/р</v>
          </cell>
          <cell r="AU932" t="str">
            <v>ж</v>
          </cell>
          <cell r="AX932">
            <v>44708</v>
          </cell>
          <cell r="AY932" t="str">
            <v>НАДО!!!</v>
          </cell>
        </row>
        <row r="933">
          <cell r="AP933" t="str">
            <v>Демиров Анар</v>
          </cell>
          <cell r="AQ933">
            <v>1989</v>
          </cell>
          <cell r="AT933" t="str">
            <v>КМС</v>
          </cell>
          <cell r="AU933" t="str">
            <v>м</v>
          </cell>
          <cell r="AX933">
            <v>46242</v>
          </cell>
          <cell r="AY933" t="str">
            <v>ОК!</v>
          </cell>
        </row>
        <row r="934">
          <cell r="AP934" t="str">
            <v>Демичев Владислав</v>
          </cell>
          <cell r="AQ934">
            <v>0</v>
          </cell>
          <cell r="AT934" t="str">
            <v>б/р</v>
          </cell>
          <cell r="AU934" t="str">
            <v>м</v>
          </cell>
          <cell r="AX934">
            <v>44238</v>
          </cell>
          <cell r="AY934" t="str">
            <v>НАДО!!!</v>
          </cell>
        </row>
        <row r="935">
          <cell r="AP935" t="str">
            <v>Демченко Дмитрий</v>
          </cell>
          <cell r="AQ935">
            <v>2011</v>
          </cell>
          <cell r="AT935">
            <v>2</v>
          </cell>
          <cell r="AU935" t="str">
            <v>м</v>
          </cell>
          <cell r="AX935">
            <v>45718</v>
          </cell>
          <cell r="AY935" t="str">
            <v>ОК!</v>
          </cell>
        </row>
        <row r="936">
          <cell r="AP936" t="str">
            <v>Демченко Леонид</v>
          </cell>
          <cell r="AQ936">
            <v>0</v>
          </cell>
          <cell r="AT936" t="str">
            <v>б/р</v>
          </cell>
          <cell r="AU936" t="str">
            <v>м</v>
          </cell>
          <cell r="AX936">
            <v>41754</v>
          </cell>
          <cell r="AY936" t="str">
            <v>НАДО!!!</v>
          </cell>
        </row>
        <row r="937">
          <cell r="AP937" t="str">
            <v>Денисов Артём</v>
          </cell>
          <cell r="AQ937">
            <v>0</v>
          </cell>
          <cell r="AT937" t="str">
            <v>б/р</v>
          </cell>
          <cell r="AU937" t="str">
            <v>м</v>
          </cell>
          <cell r="AX937">
            <v>43960</v>
          </cell>
          <cell r="AY937" t="str">
            <v>НАДО!!!</v>
          </cell>
        </row>
        <row r="938">
          <cell r="AP938" t="str">
            <v>Денисов Роман</v>
          </cell>
          <cell r="AQ938">
            <v>2009</v>
          </cell>
          <cell r="AT938">
            <v>2</v>
          </cell>
          <cell r="AU938" t="str">
            <v>м</v>
          </cell>
          <cell r="AX938">
            <v>45463</v>
          </cell>
          <cell r="AY938" t="str">
            <v>ОК!</v>
          </cell>
        </row>
        <row r="939">
          <cell r="AP939" t="str">
            <v>Денюшкина Валерия</v>
          </cell>
          <cell r="AQ939">
            <v>2011</v>
          </cell>
          <cell r="AT939" t="str">
            <v>2ю</v>
          </cell>
          <cell r="AU939" t="str">
            <v>ж</v>
          </cell>
          <cell r="AX939">
            <v>45422</v>
          </cell>
          <cell r="AY939" t="str">
            <v>ОК!</v>
          </cell>
        </row>
        <row r="940">
          <cell r="AP940" t="str">
            <v>Дергаев Алексей</v>
          </cell>
          <cell r="AQ940">
            <v>0</v>
          </cell>
          <cell r="AT940" t="str">
            <v>б/р</v>
          </cell>
          <cell r="AU940" t="str">
            <v>м</v>
          </cell>
          <cell r="AX940">
            <v>44961</v>
          </cell>
          <cell r="AY940" t="str">
            <v>НАДО!!!</v>
          </cell>
        </row>
        <row r="941">
          <cell r="AP941" t="str">
            <v>Дерюгин Юрий</v>
          </cell>
          <cell r="AQ941">
            <v>1983</v>
          </cell>
          <cell r="AT941">
            <v>1</v>
          </cell>
          <cell r="AU941" t="str">
            <v>м</v>
          </cell>
          <cell r="AX941">
            <v>45407</v>
          </cell>
          <cell r="AY941" t="str">
            <v>ОК!</v>
          </cell>
        </row>
        <row r="942">
          <cell r="AP942" t="str">
            <v>Дерябин Андрей</v>
          </cell>
          <cell r="AQ942">
            <v>1979</v>
          </cell>
          <cell r="AT942" t="str">
            <v>б/р</v>
          </cell>
          <cell r="AU942" t="str">
            <v>м</v>
          </cell>
          <cell r="AX942">
            <v>43352</v>
          </cell>
          <cell r="AY942" t="str">
            <v>НАДО!!!</v>
          </cell>
        </row>
        <row r="943">
          <cell r="AP943" t="str">
            <v>Дерябина Дарья</v>
          </cell>
          <cell r="AQ943">
            <v>2010</v>
          </cell>
          <cell r="AT943" t="str">
            <v>б/р</v>
          </cell>
          <cell r="AU943" t="str">
            <v>ж</v>
          </cell>
          <cell r="AX943">
            <v>44994</v>
          </cell>
          <cell r="AY943" t="str">
            <v>ОК!</v>
          </cell>
        </row>
        <row r="944">
          <cell r="AP944" t="str">
            <v>Дерябина Ксения</v>
          </cell>
          <cell r="AQ944">
            <v>2012</v>
          </cell>
          <cell r="AT944" t="str">
            <v>б/р</v>
          </cell>
          <cell r="AU944" t="str">
            <v>ж</v>
          </cell>
          <cell r="AX944">
            <v>0</v>
          </cell>
          <cell r="AY944" t="str">
            <v>ОК!</v>
          </cell>
        </row>
        <row r="945">
          <cell r="AP945" t="str">
            <v>Десятов Сергей</v>
          </cell>
          <cell r="AQ945">
            <v>0</v>
          </cell>
          <cell r="AT945" t="str">
            <v>б/р</v>
          </cell>
          <cell r="AU945" t="str">
            <v>м</v>
          </cell>
          <cell r="AX945">
            <v>43862</v>
          </cell>
          <cell r="AY945" t="str">
            <v>НАДО!!!</v>
          </cell>
        </row>
        <row r="946">
          <cell r="AP946" t="str">
            <v>Джамбулатов Ринат</v>
          </cell>
          <cell r="AQ946">
            <v>0</v>
          </cell>
          <cell r="AT946">
            <v>3</v>
          </cell>
          <cell r="AU946" t="str">
            <v>м</v>
          </cell>
          <cell r="AX946">
            <v>45562</v>
          </cell>
          <cell r="AY946" t="str">
            <v>НАДО!!!</v>
          </cell>
        </row>
        <row r="947">
          <cell r="AP947" t="str">
            <v>Джемилев Михаил</v>
          </cell>
          <cell r="AQ947">
            <v>0</v>
          </cell>
          <cell r="AT947" t="str">
            <v>б/р</v>
          </cell>
          <cell r="AU947" t="str">
            <v>м</v>
          </cell>
          <cell r="AX947">
            <v>45071</v>
          </cell>
        </row>
        <row r="948">
          <cell r="AP948" t="str">
            <v>Дзгоев Илья</v>
          </cell>
          <cell r="AQ948">
            <v>1986</v>
          </cell>
          <cell r="AT948" t="str">
            <v>б/р</v>
          </cell>
          <cell r="AU948" t="str">
            <v>м</v>
          </cell>
          <cell r="AX948">
            <v>43555</v>
          </cell>
          <cell r="AY948" t="str">
            <v>ОК!</v>
          </cell>
        </row>
        <row r="949">
          <cell r="AP949" t="str">
            <v>Дзык Михаил</v>
          </cell>
          <cell r="AQ949">
            <v>1989</v>
          </cell>
          <cell r="AT949" t="str">
            <v>КМС</v>
          </cell>
          <cell r="AU949" t="str">
            <v>м</v>
          </cell>
          <cell r="AX949">
            <v>45692</v>
          </cell>
          <cell r="AY949" t="str">
            <v>ОК!</v>
          </cell>
        </row>
        <row r="950">
          <cell r="AP950" t="str">
            <v>Дзюба Алина</v>
          </cell>
          <cell r="AQ950">
            <v>0</v>
          </cell>
          <cell r="AT950">
            <v>3</v>
          </cell>
          <cell r="AU950" t="str">
            <v>ж</v>
          </cell>
          <cell r="AX950">
            <v>45778</v>
          </cell>
          <cell r="AY950" t="str">
            <v>НАДО!!!</v>
          </cell>
        </row>
        <row r="951">
          <cell r="AP951" t="str">
            <v>Дианов Андрей</v>
          </cell>
          <cell r="AQ951">
            <v>0</v>
          </cell>
          <cell r="AT951" t="str">
            <v>б/р</v>
          </cell>
          <cell r="AU951" t="str">
            <v>м</v>
          </cell>
          <cell r="AX951">
            <v>42792</v>
          </cell>
          <cell r="AY951" t="str">
            <v>НАДО!!!</v>
          </cell>
        </row>
        <row r="952">
          <cell r="AP952" t="str">
            <v>Диденко Мария</v>
          </cell>
          <cell r="AQ952">
            <v>2009</v>
          </cell>
          <cell r="AT952">
            <v>3</v>
          </cell>
          <cell r="AU952" t="str">
            <v>ж</v>
          </cell>
          <cell r="AX952">
            <v>45836</v>
          </cell>
          <cell r="AY952" t="str">
            <v>ОК!</v>
          </cell>
        </row>
        <row r="953">
          <cell r="AP953" t="str">
            <v>Диденко Ярослав</v>
          </cell>
          <cell r="AQ953">
            <v>2008</v>
          </cell>
          <cell r="AT953" t="str">
            <v>б/р</v>
          </cell>
          <cell r="AU953" t="str">
            <v>м</v>
          </cell>
          <cell r="AX953">
            <v>45216</v>
          </cell>
          <cell r="AY953" t="str">
            <v>ОК!</v>
          </cell>
        </row>
        <row r="954">
          <cell r="AP954" t="str">
            <v>Дмитриев Александр</v>
          </cell>
          <cell r="AQ954">
            <v>2008</v>
          </cell>
          <cell r="AT954" t="str">
            <v>б/р</v>
          </cell>
          <cell r="AU954" t="str">
            <v>м</v>
          </cell>
          <cell r="AX954">
            <v>0</v>
          </cell>
          <cell r="AY954" t="str">
            <v>ОК!</v>
          </cell>
        </row>
        <row r="955">
          <cell r="AP955" t="str">
            <v>Дмитриев Артём</v>
          </cell>
          <cell r="AQ955">
            <v>0</v>
          </cell>
          <cell r="AT955">
            <v>3</v>
          </cell>
          <cell r="AU955" t="str">
            <v>м</v>
          </cell>
          <cell r="AX955">
            <v>45375</v>
          </cell>
          <cell r="AY955" t="str">
            <v>НАДО!!!</v>
          </cell>
        </row>
        <row r="956">
          <cell r="AP956" t="str">
            <v>Дмитриев Павел</v>
          </cell>
          <cell r="AQ956">
            <v>0</v>
          </cell>
          <cell r="AT956" t="str">
            <v>б/р</v>
          </cell>
          <cell r="AU956" t="str">
            <v>м</v>
          </cell>
          <cell r="AX956">
            <v>44232</v>
          </cell>
          <cell r="AY956" t="str">
            <v>НАДО!!!</v>
          </cell>
        </row>
        <row r="957">
          <cell r="AP957" t="str">
            <v>Дмитриева Валерия</v>
          </cell>
          <cell r="AQ957">
            <v>1994</v>
          </cell>
          <cell r="AT957" t="str">
            <v>б/р</v>
          </cell>
          <cell r="AU957" t="str">
            <v>ж</v>
          </cell>
          <cell r="AX957">
            <v>42876</v>
          </cell>
          <cell r="AY957" t="str">
            <v>ОК!</v>
          </cell>
        </row>
        <row r="958">
          <cell r="AP958" t="str">
            <v>Дмитриева Ольга</v>
          </cell>
          <cell r="AQ958">
            <v>0</v>
          </cell>
          <cell r="AT958">
            <v>3</v>
          </cell>
          <cell r="AU958" t="str">
            <v>ж</v>
          </cell>
          <cell r="AX958">
            <v>45778</v>
          </cell>
          <cell r="AY958" t="str">
            <v>НАДО!!!</v>
          </cell>
        </row>
        <row r="959">
          <cell r="AP959" t="str">
            <v>Дмитриева Пелагея</v>
          </cell>
          <cell r="AQ959">
            <v>2013</v>
          </cell>
          <cell r="AT959" t="str">
            <v>2ю</v>
          </cell>
          <cell r="AU959" t="str">
            <v>ж</v>
          </cell>
          <cell r="AX959">
            <v>45932</v>
          </cell>
          <cell r="AY959" t="str">
            <v>ОК!</v>
          </cell>
        </row>
        <row r="960">
          <cell r="AP960" t="str">
            <v>Дмитриева Таисия</v>
          </cell>
          <cell r="AQ960">
            <v>2011</v>
          </cell>
          <cell r="AT960" t="str">
            <v>1ю</v>
          </cell>
          <cell r="AU960" t="str">
            <v>ж</v>
          </cell>
          <cell r="AX960">
            <v>45358</v>
          </cell>
          <cell r="AY960" t="str">
            <v>ОК!</v>
          </cell>
        </row>
        <row r="961">
          <cell r="AP961" t="str">
            <v>Доброславский Всеволод</v>
          </cell>
          <cell r="AQ961">
            <v>0</v>
          </cell>
          <cell r="AT961" t="str">
            <v>б/р</v>
          </cell>
          <cell r="AU961" t="str">
            <v>м</v>
          </cell>
          <cell r="AX961">
            <v>45071</v>
          </cell>
        </row>
        <row r="962">
          <cell r="AP962" t="str">
            <v>Доброслов Максим</v>
          </cell>
          <cell r="AQ962">
            <v>2010</v>
          </cell>
          <cell r="AT962">
            <v>1</v>
          </cell>
          <cell r="AU962" t="str">
            <v>м</v>
          </cell>
          <cell r="AX962">
            <v>45863</v>
          </cell>
          <cell r="AY962" t="str">
            <v>ОК!</v>
          </cell>
        </row>
        <row r="963">
          <cell r="AP963" t="str">
            <v>Добрынин Артем</v>
          </cell>
          <cell r="AQ963">
            <v>0</v>
          </cell>
          <cell r="AT963" t="str">
            <v>б/р</v>
          </cell>
          <cell r="AU963" t="str">
            <v>м</v>
          </cell>
          <cell r="AX963">
            <v>44154</v>
          </cell>
          <cell r="AY963" t="str">
            <v>НАДО!!!</v>
          </cell>
        </row>
        <row r="964">
          <cell r="AP964" t="str">
            <v>Добыкина Ася</v>
          </cell>
          <cell r="AQ964">
            <v>0</v>
          </cell>
          <cell r="AT964">
            <v>3</v>
          </cell>
          <cell r="AU964" t="str">
            <v>ж</v>
          </cell>
          <cell r="AX964">
            <v>45778</v>
          </cell>
          <cell r="AY964" t="str">
            <v>НАДО!!!</v>
          </cell>
        </row>
        <row r="965">
          <cell r="AP965" t="str">
            <v>Докшанина Екатерина</v>
          </cell>
          <cell r="AQ965">
            <v>2006</v>
          </cell>
          <cell r="AT965" t="str">
            <v>2ю</v>
          </cell>
          <cell r="AU965" t="str">
            <v>ж</v>
          </cell>
          <cell r="AX965">
            <v>45786</v>
          </cell>
          <cell r="AY965" t="str">
            <v>ОК!</v>
          </cell>
        </row>
        <row r="966">
          <cell r="AP966" t="str">
            <v>Долгополов Константин</v>
          </cell>
          <cell r="AQ966">
            <v>0</v>
          </cell>
          <cell r="AT966" t="str">
            <v>КМС</v>
          </cell>
          <cell r="AU966" t="str">
            <v>м</v>
          </cell>
          <cell r="AX966">
            <v>45740</v>
          </cell>
          <cell r="AY966" t="str">
            <v>НАДО!!!</v>
          </cell>
        </row>
        <row r="967">
          <cell r="AP967" t="str">
            <v>Долгоселец Александр</v>
          </cell>
          <cell r="AQ967">
            <v>0</v>
          </cell>
          <cell r="AT967" t="str">
            <v>б/р</v>
          </cell>
          <cell r="AU967" t="str">
            <v>м</v>
          </cell>
          <cell r="AX967">
            <v>44961</v>
          </cell>
          <cell r="AY967" t="str">
            <v>НАДО!!!</v>
          </cell>
        </row>
        <row r="968">
          <cell r="AP968" t="str">
            <v>Долженко Адам</v>
          </cell>
          <cell r="AQ968">
            <v>2011</v>
          </cell>
          <cell r="AT968" t="str">
            <v>2ю</v>
          </cell>
          <cell r="AU968" t="str">
            <v>м</v>
          </cell>
          <cell r="AX968">
            <v>45582</v>
          </cell>
          <cell r="AY968" t="str">
            <v>ОК!</v>
          </cell>
        </row>
        <row r="969">
          <cell r="AP969" t="str">
            <v>Доманчук Анастасия</v>
          </cell>
          <cell r="AQ969">
            <v>2007</v>
          </cell>
          <cell r="AT969">
            <v>3</v>
          </cell>
          <cell r="AU969" t="str">
            <v>ж</v>
          </cell>
          <cell r="AX969">
            <v>45576</v>
          </cell>
          <cell r="AY969" t="str">
            <v>ОК!</v>
          </cell>
        </row>
        <row r="970">
          <cell r="AP970" t="str">
            <v>Доманчук Любовь</v>
          </cell>
          <cell r="AQ970">
            <v>1989</v>
          </cell>
          <cell r="AT970">
            <v>2</v>
          </cell>
          <cell r="AU970" t="str">
            <v>ж</v>
          </cell>
          <cell r="AX970">
            <v>45816</v>
          </cell>
          <cell r="AY970" t="str">
            <v>ОК!</v>
          </cell>
        </row>
        <row r="971">
          <cell r="AP971" t="str">
            <v>Доненко Татьяна</v>
          </cell>
          <cell r="AQ971">
            <v>2008</v>
          </cell>
          <cell r="AT971">
            <v>2</v>
          </cell>
          <cell r="AU971" t="str">
            <v>ж</v>
          </cell>
          <cell r="AX971">
            <v>45319</v>
          </cell>
          <cell r="AY971" t="str">
            <v>ОК!</v>
          </cell>
        </row>
        <row r="972">
          <cell r="AP972" t="str">
            <v>Донич Ирина</v>
          </cell>
          <cell r="AQ972">
            <v>2000</v>
          </cell>
          <cell r="AT972" t="str">
            <v>б/р</v>
          </cell>
          <cell r="AU972" t="str">
            <v>ж</v>
          </cell>
          <cell r="AX972">
            <v>0</v>
          </cell>
          <cell r="AY972" t="str">
            <v>ОК!</v>
          </cell>
        </row>
        <row r="973">
          <cell r="AP973" t="str">
            <v>Дорогинский Святослав</v>
          </cell>
          <cell r="AQ973">
            <v>0</v>
          </cell>
          <cell r="AT973">
            <v>3</v>
          </cell>
          <cell r="AU973" t="str">
            <v>м</v>
          </cell>
          <cell r="AX973">
            <v>45375</v>
          </cell>
          <cell r="AY973" t="str">
            <v>НАДО!!!</v>
          </cell>
        </row>
        <row r="974">
          <cell r="AP974" t="str">
            <v>Дорогинский Станислав</v>
          </cell>
          <cell r="AQ974">
            <v>0</v>
          </cell>
          <cell r="AT974">
            <v>3</v>
          </cell>
          <cell r="AU974" t="str">
            <v>м</v>
          </cell>
          <cell r="AX974">
            <v>45375</v>
          </cell>
          <cell r="AY974" t="str">
            <v>НАДО!!!</v>
          </cell>
        </row>
        <row r="975">
          <cell r="AP975" t="str">
            <v>Дорофеева Екатерина</v>
          </cell>
          <cell r="AQ975">
            <v>0</v>
          </cell>
          <cell r="AT975" t="str">
            <v>б/р</v>
          </cell>
          <cell r="AU975" t="str">
            <v>ж</v>
          </cell>
          <cell r="AX975">
            <v>43954</v>
          </cell>
          <cell r="AY975" t="str">
            <v>НАДО!!!</v>
          </cell>
        </row>
        <row r="976">
          <cell r="AP976" t="str">
            <v>Дорофеева Мария</v>
          </cell>
          <cell r="AQ976">
            <v>2009</v>
          </cell>
          <cell r="AT976" t="str">
            <v>1ю</v>
          </cell>
          <cell r="AU976" t="str">
            <v>ж</v>
          </cell>
          <cell r="AX976">
            <v>45786</v>
          </cell>
          <cell r="AY976" t="str">
            <v>ОК!</v>
          </cell>
        </row>
        <row r="977">
          <cell r="AP977" t="str">
            <v>Дорохова Ксения</v>
          </cell>
          <cell r="AQ977">
            <v>2008</v>
          </cell>
          <cell r="AT977" t="str">
            <v>б/р</v>
          </cell>
          <cell r="AU977" t="str">
            <v>ж</v>
          </cell>
          <cell r="AX977">
            <v>44986</v>
          </cell>
          <cell r="AY977" t="str">
            <v>ОК!</v>
          </cell>
        </row>
        <row r="978">
          <cell r="AP978" t="str">
            <v>Дорошев Кирилл</v>
          </cell>
          <cell r="AQ978">
            <v>0</v>
          </cell>
          <cell r="AT978" t="str">
            <v>1ю</v>
          </cell>
          <cell r="AU978" t="str">
            <v>м</v>
          </cell>
          <cell r="AX978">
            <v>45756</v>
          </cell>
          <cell r="AY978" t="str">
            <v>НАДО!!!</v>
          </cell>
        </row>
        <row r="979">
          <cell r="AP979" t="str">
            <v>Дорошев Максим</v>
          </cell>
          <cell r="AQ979">
            <v>0</v>
          </cell>
          <cell r="AT979" t="str">
            <v>1ю</v>
          </cell>
          <cell r="AU979" t="str">
            <v>м</v>
          </cell>
          <cell r="AX979">
            <v>45756</v>
          </cell>
          <cell r="AY979" t="str">
            <v>НАДО!!!</v>
          </cell>
        </row>
        <row r="980">
          <cell r="AP980" t="str">
            <v>Дорошева Вера</v>
          </cell>
          <cell r="AQ980">
            <v>0</v>
          </cell>
          <cell r="AT980" t="str">
            <v>1ю</v>
          </cell>
          <cell r="AU980" t="str">
            <v>ж</v>
          </cell>
          <cell r="AX980">
            <v>45756</v>
          </cell>
          <cell r="AY980" t="str">
            <v>НАДО!!!</v>
          </cell>
        </row>
        <row r="981">
          <cell r="AP981" t="str">
            <v>Дорошкова Ярослава</v>
          </cell>
          <cell r="AQ981">
            <v>2010</v>
          </cell>
          <cell r="AT981" t="str">
            <v>б/р</v>
          </cell>
          <cell r="AU981" t="str">
            <v>ж</v>
          </cell>
          <cell r="AX981">
            <v>0</v>
          </cell>
          <cell r="AY981" t="str">
            <v>ОК!</v>
          </cell>
        </row>
        <row r="982">
          <cell r="AP982" t="str">
            <v>Дравгелис Виталий</v>
          </cell>
          <cell r="AQ982">
            <v>2000</v>
          </cell>
          <cell r="AT982">
            <v>1</v>
          </cell>
          <cell r="AU982" t="str">
            <v>м</v>
          </cell>
          <cell r="AX982">
            <v>45540</v>
          </cell>
          <cell r="AY982" t="str">
            <v>ОК!</v>
          </cell>
        </row>
        <row r="983">
          <cell r="AP983" t="str">
            <v>Драмарецкая Полина</v>
          </cell>
          <cell r="AQ983">
            <v>2007</v>
          </cell>
          <cell r="AT983" t="str">
            <v>б/р</v>
          </cell>
          <cell r="AU983" t="str">
            <v>ж</v>
          </cell>
          <cell r="AX983">
            <v>0</v>
          </cell>
          <cell r="AY983" t="str">
            <v>ОК!</v>
          </cell>
        </row>
        <row r="984">
          <cell r="AP984" t="str">
            <v>Древесникова Екатерина</v>
          </cell>
          <cell r="AQ984">
            <v>0</v>
          </cell>
          <cell r="AT984" t="str">
            <v>б/р</v>
          </cell>
          <cell r="AU984" t="str">
            <v>ж</v>
          </cell>
          <cell r="AX984">
            <v>43954</v>
          </cell>
          <cell r="AY984" t="str">
            <v>НАДО!!!</v>
          </cell>
        </row>
        <row r="985">
          <cell r="AP985" t="str">
            <v>Дреганов Роман</v>
          </cell>
          <cell r="AQ985">
            <v>2014</v>
          </cell>
          <cell r="AT985" t="str">
            <v>б/р</v>
          </cell>
          <cell r="AU985" t="str">
            <v>м</v>
          </cell>
          <cell r="AX985">
            <v>0</v>
          </cell>
          <cell r="AY985" t="str">
            <v>ОК!</v>
          </cell>
        </row>
        <row r="986">
          <cell r="AP986" t="str">
            <v>Дреганова Мария</v>
          </cell>
          <cell r="AQ986">
            <v>2013</v>
          </cell>
          <cell r="AT986" t="str">
            <v>б/р</v>
          </cell>
          <cell r="AU986" t="str">
            <v>ж</v>
          </cell>
          <cell r="AX986">
            <v>0</v>
          </cell>
          <cell r="AY986" t="str">
            <v>ОК!</v>
          </cell>
        </row>
        <row r="987">
          <cell r="AP987" t="str">
            <v>Дринкман Эрика</v>
          </cell>
          <cell r="AQ987">
            <v>2004</v>
          </cell>
          <cell r="AT987" t="str">
            <v>б/р</v>
          </cell>
          <cell r="AU987" t="str">
            <v>ж</v>
          </cell>
          <cell r="AX987">
            <v>43593</v>
          </cell>
          <cell r="AY987" t="str">
            <v>ОК!</v>
          </cell>
        </row>
        <row r="988">
          <cell r="AP988" t="str">
            <v>Дробышева Дарья</v>
          </cell>
          <cell r="AQ988">
            <v>2010</v>
          </cell>
          <cell r="AT988" t="str">
            <v>б/р</v>
          </cell>
          <cell r="AU988" t="str">
            <v>ж</v>
          </cell>
          <cell r="AX988">
            <v>0</v>
          </cell>
          <cell r="AY988" t="str">
            <v>ОК!</v>
          </cell>
        </row>
        <row r="989">
          <cell r="AP989" t="str">
            <v>Дробышевский Иван</v>
          </cell>
          <cell r="AQ989">
            <v>2009</v>
          </cell>
          <cell r="AT989" t="str">
            <v>1ю</v>
          </cell>
          <cell r="AU989" t="str">
            <v>м</v>
          </cell>
          <cell r="AX989">
            <v>45582</v>
          </cell>
          <cell r="AY989" t="str">
            <v>ОК!</v>
          </cell>
        </row>
        <row r="990">
          <cell r="AP990" t="str">
            <v>Дробышевский Николай</v>
          </cell>
          <cell r="AQ990">
            <v>2005</v>
          </cell>
          <cell r="AT990" t="str">
            <v>б/р</v>
          </cell>
          <cell r="AU990" t="str">
            <v>м</v>
          </cell>
          <cell r="AX990">
            <v>0</v>
          </cell>
          <cell r="AY990" t="str">
            <v>ОК!</v>
          </cell>
        </row>
        <row r="991">
          <cell r="AP991" t="str">
            <v>Дрожжина Анна</v>
          </cell>
          <cell r="AQ991">
            <v>0</v>
          </cell>
          <cell r="AT991" t="str">
            <v>б/р</v>
          </cell>
          <cell r="AU991" t="str">
            <v>ж</v>
          </cell>
          <cell r="AX991">
            <v>42903</v>
          </cell>
          <cell r="AY991" t="str">
            <v>НАДО!!!</v>
          </cell>
        </row>
        <row r="992">
          <cell r="AP992" t="str">
            <v>Дрожжина Дарья</v>
          </cell>
          <cell r="AQ992">
            <v>1994</v>
          </cell>
          <cell r="AT992" t="str">
            <v>б/р</v>
          </cell>
          <cell r="AU992" t="str">
            <v>ж</v>
          </cell>
          <cell r="AX992">
            <v>43352</v>
          </cell>
          <cell r="AY992" t="str">
            <v>НАДО!!!</v>
          </cell>
        </row>
        <row r="993">
          <cell r="AP993" t="str">
            <v>Дрозд Людмила</v>
          </cell>
          <cell r="AQ993">
            <v>2004</v>
          </cell>
          <cell r="AT993" t="str">
            <v>б/р</v>
          </cell>
          <cell r="AU993" t="str">
            <v>ж</v>
          </cell>
          <cell r="AX993">
            <v>43960</v>
          </cell>
          <cell r="AY993" t="str">
            <v>ОК!</v>
          </cell>
        </row>
        <row r="994">
          <cell r="AP994" t="str">
            <v>Дроздов Игорь</v>
          </cell>
          <cell r="AQ994">
            <v>2009</v>
          </cell>
          <cell r="AT994">
            <v>2</v>
          </cell>
          <cell r="AU994" t="str">
            <v>м</v>
          </cell>
          <cell r="AX994">
            <v>45730</v>
          </cell>
          <cell r="AY994" t="str">
            <v>ОК!</v>
          </cell>
        </row>
        <row r="995">
          <cell r="AP995" t="str">
            <v>Дроздова Дарья</v>
          </cell>
          <cell r="AQ995">
            <v>2012</v>
          </cell>
          <cell r="AT995" t="str">
            <v>б/р</v>
          </cell>
          <cell r="AU995" t="str">
            <v>ж</v>
          </cell>
          <cell r="AX995">
            <v>0</v>
          </cell>
          <cell r="AY995" t="str">
            <v>ОК!</v>
          </cell>
        </row>
        <row r="996">
          <cell r="AP996" t="str">
            <v>Дроздова Елена</v>
          </cell>
          <cell r="AQ996">
            <v>1984</v>
          </cell>
          <cell r="AT996" t="str">
            <v>б/р</v>
          </cell>
          <cell r="AU996" t="str">
            <v>ж</v>
          </cell>
          <cell r="AX996">
            <v>0</v>
          </cell>
          <cell r="AY996" t="str">
            <v>ОК!</v>
          </cell>
        </row>
        <row r="997">
          <cell r="AP997" t="str">
            <v>Дросенко Татьяна</v>
          </cell>
          <cell r="AQ997">
            <v>2000</v>
          </cell>
          <cell r="AT997">
            <v>3</v>
          </cell>
          <cell r="AU997" t="str">
            <v>ж</v>
          </cell>
          <cell r="AX997">
            <v>45407</v>
          </cell>
          <cell r="AY997" t="str">
            <v>ОК!</v>
          </cell>
        </row>
        <row r="998">
          <cell r="AP998" t="str">
            <v>Дрофа Валерия</v>
          </cell>
          <cell r="AQ998">
            <v>2011</v>
          </cell>
          <cell r="AT998" t="str">
            <v>1ю</v>
          </cell>
          <cell r="AU998" t="str">
            <v>ж</v>
          </cell>
          <cell r="AX998">
            <v>45786</v>
          </cell>
          <cell r="AY998" t="str">
            <v>ОК!</v>
          </cell>
        </row>
        <row r="999">
          <cell r="AP999" t="str">
            <v>Другова Анна</v>
          </cell>
          <cell r="AQ999">
            <v>1999</v>
          </cell>
          <cell r="AT999" t="str">
            <v>б/р</v>
          </cell>
          <cell r="AU999" t="str">
            <v>ж</v>
          </cell>
          <cell r="AX999">
            <v>42774</v>
          </cell>
          <cell r="AY999" t="str">
            <v>ОК!</v>
          </cell>
        </row>
        <row r="1000">
          <cell r="AP1000" t="str">
            <v>Дружинин Артемий</v>
          </cell>
          <cell r="AQ1000">
            <v>2006</v>
          </cell>
          <cell r="AT1000" t="str">
            <v>б/р</v>
          </cell>
          <cell r="AU1000" t="str">
            <v>м</v>
          </cell>
          <cell r="AX1000">
            <v>0</v>
          </cell>
          <cell r="AY1000" t="str">
            <v>ОК!</v>
          </cell>
        </row>
        <row r="1001">
          <cell r="AP1001" t="str">
            <v>Дружинина Анна</v>
          </cell>
          <cell r="AQ1001">
            <v>1994</v>
          </cell>
          <cell r="AT1001" t="str">
            <v>КМС</v>
          </cell>
          <cell r="AU1001" t="str">
            <v>ж</v>
          </cell>
          <cell r="AX1001">
            <v>45684</v>
          </cell>
          <cell r="AY1001" t="str">
            <v>НАДО!!!</v>
          </cell>
        </row>
        <row r="1002">
          <cell r="AP1002" t="str">
            <v>Дружинина Екатерина</v>
          </cell>
          <cell r="AQ1002">
            <v>1994</v>
          </cell>
          <cell r="AT1002" t="str">
            <v>б/р</v>
          </cell>
          <cell r="AU1002" t="str">
            <v>ж</v>
          </cell>
          <cell r="AX1002">
            <v>43399</v>
          </cell>
          <cell r="AY1002" t="str">
            <v>НАДО!!!</v>
          </cell>
        </row>
        <row r="1003">
          <cell r="AP1003" t="str">
            <v>Дружининская Елизавета</v>
          </cell>
          <cell r="AQ1003">
            <v>2007</v>
          </cell>
          <cell r="AT1003" t="str">
            <v>б/р</v>
          </cell>
          <cell r="AU1003" t="str">
            <v>ж</v>
          </cell>
          <cell r="AX1003">
            <v>0</v>
          </cell>
          <cell r="AY1003" t="str">
            <v>ОК!</v>
          </cell>
        </row>
        <row r="1004">
          <cell r="AP1004" t="str">
            <v>Дружининский Михаил</v>
          </cell>
          <cell r="AQ1004">
            <v>2012</v>
          </cell>
          <cell r="AT1004" t="str">
            <v>1ю</v>
          </cell>
          <cell r="AU1004" t="str">
            <v>м</v>
          </cell>
          <cell r="AX1004">
            <v>45422</v>
          </cell>
          <cell r="AY1004" t="str">
            <v>ОК!</v>
          </cell>
        </row>
        <row r="1005">
          <cell r="AP1005" t="str">
            <v>Дружининский Роман</v>
          </cell>
          <cell r="AQ1005">
            <v>2014</v>
          </cell>
          <cell r="AT1005" t="str">
            <v>б/р</v>
          </cell>
          <cell r="AU1005" t="str">
            <v>м</v>
          </cell>
          <cell r="AX1005">
            <v>0</v>
          </cell>
          <cell r="AY1005" t="str">
            <v>ОК!</v>
          </cell>
        </row>
        <row r="1006">
          <cell r="AP1006" t="str">
            <v>Дружков Савва</v>
          </cell>
          <cell r="AQ1006">
            <v>0</v>
          </cell>
          <cell r="AT1006" t="str">
            <v>1ю</v>
          </cell>
          <cell r="AU1006" t="str">
            <v>м</v>
          </cell>
          <cell r="AX1006">
            <v>45756</v>
          </cell>
          <cell r="AY1006" t="str">
            <v>НАДО!!!</v>
          </cell>
        </row>
        <row r="1007">
          <cell r="AP1007" t="str">
            <v>Друзин Владимир</v>
          </cell>
          <cell r="AQ1007">
            <v>0</v>
          </cell>
          <cell r="AT1007" t="str">
            <v>б/р</v>
          </cell>
          <cell r="AU1007" t="str">
            <v>м</v>
          </cell>
          <cell r="AX1007">
            <v>43954</v>
          </cell>
          <cell r="AY1007" t="str">
            <v>НАДО!!!</v>
          </cell>
        </row>
        <row r="1008">
          <cell r="AP1008" t="str">
            <v>Дубенков Владислав</v>
          </cell>
          <cell r="AQ1008">
            <v>2005</v>
          </cell>
          <cell r="AT1008" t="str">
            <v>б/р</v>
          </cell>
          <cell r="AU1008" t="str">
            <v>м</v>
          </cell>
          <cell r="AX1008">
            <v>43979</v>
          </cell>
          <cell r="AY1008" t="str">
            <v>НАДО!!!</v>
          </cell>
        </row>
        <row r="1009">
          <cell r="AP1009" t="str">
            <v>Дубинский Святозар</v>
          </cell>
          <cell r="AQ1009">
            <v>0</v>
          </cell>
          <cell r="AT1009" t="str">
            <v>1ю</v>
          </cell>
          <cell r="AU1009" t="str">
            <v>м</v>
          </cell>
          <cell r="AX1009">
            <v>45756</v>
          </cell>
          <cell r="AY1009" t="str">
            <v>НАДО!!!</v>
          </cell>
        </row>
        <row r="1010">
          <cell r="AP1010" t="str">
            <v>Дубкин Максим</v>
          </cell>
          <cell r="AQ1010">
            <v>2010</v>
          </cell>
          <cell r="AT1010" t="str">
            <v>б/р</v>
          </cell>
          <cell r="AU1010" t="str">
            <v>м</v>
          </cell>
          <cell r="AX1010">
            <v>0</v>
          </cell>
          <cell r="AY1010" t="str">
            <v>ОК!</v>
          </cell>
        </row>
        <row r="1011">
          <cell r="AP1011" t="str">
            <v>Дубовая Леонилла</v>
          </cell>
          <cell r="AQ1011">
            <v>2003</v>
          </cell>
          <cell r="AT1011" t="str">
            <v>б/р</v>
          </cell>
          <cell r="AU1011" t="str">
            <v>ж</v>
          </cell>
          <cell r="AX1011">
            <v>0</v>
          </cell>
          <cell r="AY1011" t="str">
            <v>НАДО!!!</v>
          </cell>
        </row>
        <row r="1012">
          <cell r="AP1012" t="str">
            <v>Дубовицкий Дмитрий</v>
          </cell>
          <cell r="AQ1012">
            <v>1967</v>
          </cell>
          <cell r="AT1012" t="str">
            <v>б/р</v>
          </cell>
          <cell r="AU1012" t="str">
            <v>м</v>
          </cell>
          <cell r="AX1012">
            <v>0</v>
          </cell>
          <cell r="AY1012" t="str">
            <v>ОК!</v>
          </cell>
        </row>
        <row r="1013">
          <cell r="AP1013" t="str">
            <v>Дубовцева Валерия</v>
          </cell>
          <cell r="AQ1013">
            <v>2005</v>
          </cell>
          <cell r="AT1013" t="str">
            <v>б/р</v>
          </cell>
          <cell r="AU1013" t="str">
            <v>ж</v>
          </cell>
          <cell r="AX1013">
            <v>0</v>
          </cell>
          <cell r="AY1013" t="str">
            <v>ОК!</v>
          </cell>
        </row>
        <row r="1014">
          <cell r="AP1014" t="str">
            <v>Дубоневич Алексей</v>
          </cell>
          <cell r="AQ1014">
            <v>2010</v>
          </cell>
          <cell r="AT1014" t="str">
            <v>2ю</v>
          </cell>
          <cell r="AU1014" t="str">
            <v>м</v>
          </cell>
          <cell r="AX1014">
            <v>45947</v>
          </cell>
          <cell r="AY1014" t="str">
            <v>ОК!</v>
          </cell>
        </row>
        <row r="1015">
          <cell r="AP1015" t="str">
            <v>Дубровина Алиса</v>
          </cell>
          <cell r="AQ1015">
            <v>2006</v>
          </cell>
          <cell r="AT1015" t="str">
            <v>б/р</v>
          </cell>
          <cell r="AU1015" t="str">
            <v>м</v>
          </cell>
          <cell r="AX1015">
            <v>0</v>
          </cell>
          <cell r="AY1015" t="str">
            <v>ОК!</v>
          </cell>
        </row>
        <row r="1016">
          <cell r="AP1016" t="str">
            <v>Дугалёва Софья</v>
          </cell>
          <cell r="AQ1016">
            <v>2003</v>
          </cell>
          <cell r="AT1016">
            <v>3</v>
          </cell>
          <cell r="AU1016" t="str">
            <v>ж</v>
          </cell>
          <cell r="AX1016">
            <v>45836</v>
          </cell>
          <cell r="AY1016" t="str">
            <v>ОК!</v>
          </cell>
        </row>
        <row r="1017">
          <cell r="AP1017" t="str">
            <v>Дудкин Дмитрий</v>
          </cell>
          <cell r="AQ1017">
            <v>1983</v>
          </cell>
          <cell r="AT1017" t="str">
            <v>б/р</v>
          </cell>
          <cell r="AU1017" t="str">
            <v>м</v>
          </cell>
          <cell r="AX1017">
            <v>43218</v>
          </cell>
          <cell r="AY1017" t="str">
            <v>ОК!</v>
          </cell>
        </row>
        <row r="1018">
          <cell r="AP1018" t="str">
            <v>Дудкина Анна</v>
          </cell>
          <cell r="AQ1018">
            <v>0</v>
          </cell>
          <cell r="AT1018" t="str">
            <v>1ю</v>
          </cell>
          <cell r="AU1018" t="str">
            <v>ж</v>
          </cell>
          <cell r="AX1018">
            <v>45756</v>
          </cell>
          <cell r="AY1018" t="str">
            <v>НАДО!!!</v>
          </cell>
        </row>
        <row r="1019">
          <cell r="AP1019" t="str">
            <v>Дудкина Ольга</v>
          </cell>
          <cell r="AQ1019">
            <v>1983</v>
          </cell>
          <cell r="AT1019" t="str">
            <v>б/р</v>
          </cell>
          <cell r="AU1019" t="str">
            <v>ж</v>
          </cell>
          <cell r="AX1019">
            <v>43245</v>
          </cell>
          <cell r="AY1019" t="str">
            <v>НАДО!!!</v>
          </cell>
        </row>
        <row r="1020">
          <cell r="AP1020" t="str">
            <v>Думилин Даниэль</v>
          </cell>
          <cell r="AQ1020">
            <v>2014</v>
          </cell>
          <cell r="AT1020" t="str">
            <v>б/р</v>
          </cell>
          <cell r="AU1020" t="str">
            <v>м</v>
          </cell>
          <cell r="AX1020">
            <v>0</v>
          </cell>
          <cell r="AY1020" t="str">
            <v>ОК!</v>
          </cell>
        </row>
        <row r="1021">
          <cell r="AP1021" t="str">
            <v>Дунаев Алексей</v>
          </cell>
          <cell r="AQ1021">
            <v>0</v>
          </cell>
          <cell r="AT1021" t="str">
            <v>б/р</v>
          </cell>
          <cell r="AU1021" t="str">
            <v>м</v>
          </cell>
          <cell r="AX1021">
            <v>44169</v>
          </cell>
          <cell r="AY1021" t="str">
            <v>НАДО!!!</v>
          </cell>
        </row>
        <row r="1022">
          <cell r="AP1022" t="str">
            <v>Дунаевский Илья</v>
          </cell>
          <cell r="AQ1022">
            <v>1998</v>
          </cell>
          <cell r="AT1022" t="str">
            <v>б/р</v>
          </cell>
          <cell r="AU1022" t="str">
            <v>м</v>
          </cell>
          <cell r="AX1022">
            <v>42869</v>
          </cell>
          <cell r="AY1022" t="str">
            <v>ОК!</v>
          </cell>
        </row>
        <row r="1023">
          <cell r="AP1023" t="str">
            <v>Дупляк Татьяна</v>
          </cell>
          <cell r="AQ1023">
            <v>2003</v>
          </cell>
          <cell r="AT1023" t="str">
            <v>б/р</v>
          </cell>
          <cell r="AU1023" t="str">
            <v>ж</v>
          </cell>
          <cell r="AX1023">
            <v>0</v>
          </cell>
          <cell r="AY1023" t="str">
            <v>ОК!</v>
          </cell>
        </row>
        <row r="1024">
          <cell r="AP1024" t="str">
            <v>Дыба Кристина</v>
          </cell>
          <cell r="AQ1024">
            <v>2009</v>
          </cell>
          <cell r="AT1024" t="str">
            <v>б/р</v>
          </cell>
          <cell r="AU1024" t="str">
            <v>ж</v>
          </cell>
          <cell r="AX1024">
            <v>0</v>
          </cell>
          <cell r="AY1024" t="str">
            <v>ОК!</v>
          </cell>
        </row>
        <row r="1025">
          <cell r="AP1025" t="str">
            <v>Дымов Андрей</v>
          </cell>
          <cell r="AQ1025">
            <v>0</v>
          </cell>
          <cell r="AT1025" t="str">
            <v>б/р</v>
          </cell>
          <cell r="AU1025" t="str">
            <v>м</v>
          </cell>
          <cell r="AX1025">
            <v>43863</v>
          </cell>
          <cell r="AY1025" t="str">
            <v>НАДО!!!</v>
          </cell>
        </row>
        <row r="1026">
          <cell r="AP1026" t="str">
            <v>Дьяков Анатолий</v>
          </cell>
          <cell r="AQ1026">
            <v>1976</v>
          </cell>
          <cell r="AT1026">
            <v>3</v>
          </cell>
          <cell r="AU1026" t="str">
            <v>м</v>
          </cell>
          <cell r="AX1026">
            <v>45718</v>
          </cell>
          <cell r="AY1026" t="str">
            <v>ОК!</v>
          </cell>
        </row>
        <row r="1027">
          <cell r="AP1027" t="str">
            <v>Дьяков Леонид</v>
          </cell>
          <cell r="AQ1027">
            <v>2006</v>
          </cell>
          <cell r="AT1027">
            <v>2</v>
          </cell>
          <cell r="AU1027" t="str">
            <v>м</v>
          </cell>
          <cell r="AX1027">
            <v>45478</v>
          </cell>
          <cell r="AY1027" t="str">
            <v>ОК!</v>
          </cell>
        </row>
        <row r="1028">
          <cell r="AP1028" t="str">
            <v>Дьяков Сергей</v>
          </cell>
          <cell r="AQ1028">
            <v>0</v>
          </cell>
          <cell r="AT1028" t="str">
            <v>б/р</v>
          </cell>
          <cell r="AU1028" t="str">
            <v>м</v>
          </cell>
          <cell r="AX1028">
            <v>43036</v>
          </cell>
          <cell r="AY1028" t="str">
            <v>НАДО!!!</v>
          </cell>
        </row>
        <row r="1029">
          <cell r="AP1029" t="str">
            <v>Дьяконов Владимир</v>
          </cell>
          <cell r="AQ1029">
            <v>2012</v>
          </cell>
          <cell r="AT1029" t="str">
            <v>1ю</v>
          </cell>
          <cell r="AU1029" t="str">
            <v>м</v>
          </cell>
          <cell r="AX1029">
            <v>45932</v>
          </cell>
          <cell r="AY1029" t="str">
            <v>ОК!</v>
          </cell>
        </row>
        <row r="1030">
          <cell r="AP1030" t="str">
            <v>Дьяченко Алиса</v>
          </cell>
          <cell r="AQ1030">
            <v>2013</v>
          </cell>
          <cell r="AT1030" t="str">
            <v>б/р</v>
          </cell>
          <cell r="AU1030" t="str">
            <v>ж</v>
          </cell>
          <cell r="AX1030">
            <v>0</v>
          </cell>
          <cell r="AY1030" t="str">
            <v>ОК!</v>
          </cell>
        </row>
        <row r="1031">
          <cell r="AP1031" t="str">
            <v>Дьячкова Анастасия</v>
          </cell>
          <cell r="AQ1031">
            <v>2005</v>
          </cell>
          <cell r="AT1031" t="str">
            <v>б/р</v>
          </cell>
          <cell r="AU1031" t="str">
            <v>ж</v>
          </cell>
          <cell r="AX1031">
            <v>44436</v>
          </cell>
          <cell r="AY1031" t="str">
            <v>ОК!</v>
          </cell>
        </row>
        <row r="1032">
          <cell r="AP1032" t="str">
            <v>Дюба Арина</v>
          </cell>
          <cell r="AQ1032">
            <v>0</v>
          </cell>
          <cell r="AT1032" t="str">
            <v>б/р</v>
          </cell>
          <cell r="AU1032" t="str">
            <v>ж</v>
          </cell>
          <cell r="AX1032">
            <v>43960</v>
          </cell>
          <cell r="AY1032" t="str">
            <v>НАДО!!!</v>
          </cell>
        </row>
        <row r="1033">
          <cell r="AP1033" t="str">
            <v>Дюков Даниил</v>
          </cell>
          <cell r="AQ1033">
            <v>1978</v>
          </cell>
          <cell r="AT1033" t="str">
            <v>б/р</v>
          </cell>
          <cell r="AU1033" t="str">
            <v>м</v>
          </cell>
          <cell r="AX1033">
            <v>43372</v>
          </cell>
          <cell r="AY1033" t="str">
            <v>НАДО!!!</v>
          </cell>
        </row>
        <row r="1034">
          <cell r="AP1034" t="str">
            <v>Дядькин Андрей</v>
          </cell>
          <cell r="AQ1034">
            <v>2004</v>
          </cell>
          <cell r="AT1034" t="str">
            <v>б/р</v>
          </cell>
          <cell r="AU1034" t="str">
            <v>м</v>
          </cell>
          <cell r="AX1034">
            <v>44232</v>
          </cell>
          <cell r="AY1034" t="str">
            <v>ОК!</v>
          </cell>
        </row>
        <row r="1035">
          <cell r="AP1035" t="str">
            <v>Дятлова Елизавета</v>
          </cell>
          <cell r="AQ1035">
            <v>2004</v>
          </cell>
          <cell r="AT1035" t="str">
            <v>б/р</v>
          </cell>
          <cell r="AU1035" t="str">
            <v>ж</v>
          </cell>
          <cell r="AX1035">
            <v>43161</v>
          </cell>
          <cell r="AY1035" t="str">
            <v>ОК!</v>
          </cell>
        </row>
        <row r="1036">
          <cell r="AP1036" t="str">
            <v>Евгеньев Иван</v>
          </cell>
          <cell r="AQ1036">
            <v>2005</v>
          </cell>
          <cell r="AT1036" t="str">
            <v>б/р</v>
          </cell>
          <cell r="AU1036" t="str">
            <v>м</v>
          </cell>
          <cell r="AX1036">
            <v>43443</v>
          </cell>
          <cell r="AY1036" t="str">
            <v>ОК!</v>
          </cell>
        </row>
        <row r="1037">
          <cell r="AP1037" t="str">
            <v>Евдокимов Владислав</v>
          </cell>
          <cell r="AQ1037">
            <v>2010</v>
          </cell>
          <cell r="AT1037">
            <v>2</v>
          </cell>
          <cell r="AU1037" t="str">
            <v>м</v>
          </cell>
          <cell r="AX1037">
            <v>45816</v>
          </cell>
          <cell r="AY1037" t="str">
            <v>ОК!</v>
          </cell>
        </row>
        <row r="1038">
          <cell r="AP1038" t="str">
            <v>Евдокимов Вячеслав</v>
          </cell>
          <cell r="AQ1038">
            <v>2015</v>
          </cell>
          <cell r="AT1038" t="str">
            <v>б/р</v>
          </cell>
          <cell r="AU1038" t="str">
            <v>м</v>
          </cell>
          <cell r="AX1038">
            <v>0</v>
          </cell>
          <cell r="AY1038" t="str">
            <v>ОК!</v>
          </cell>
        </row>
        <row r="1039">
          <cell r="AP1039" t="str">
            <v>Евдокимова Виктория</v>
          </cell>
          <cell r="AQ1039">
            <v>2001</v>
          </cell>
          <cell r="AT1039" t="str">
            <v>б/р</v>
          </cell>
          <cell r="AU1039" t="str">
            <v>ж</v>
          </cell>
          <cell r="AX1039">
            <v>42792</v>
          </cell>
          <cell r="AY1039" t="str">
            <v>ОК!</v>
          </cell>
        </row>
        <row r="1040">
          <cell r="AP1040" t="str">
            <v>Евдокимова Ярослава</v>
          </cell>
          <cell r="AQ1040">
            <v>0</v>
          </cell>
          <cell r="AT1040" t="str">
            <v>б/р</v>
          </cell>
          <cell r="AU1040" t="str">
            <v>ж</v>
          </cell>
          <cell r="AX1040">
            <v>42399</v>
          </cell>
          <cell r="AY1040" t="str">
            <v>НАДО!!!</v>
          </cell>
        </row>
        <row r="1041">
          <cell r="AP1041" t="str">
            <v>Евлаш Екатерина</v>
          </cell>
          <cell r="AQ1041">
            <v>2011</v>
          </cell>
          <cell r="AT1041" t="str">
            <v>б/р</v>
          </cell>
          <cell r="AU1041" t="str">
            <v>ж</v>
          </cell>
          <cell r="AX1041">
            <v>0</v>
          </cell>
          <cell r="AY1041" t="str">
            <v>ОК!</v>
          </cell>
        </row>
        <row r="1042">
          <cell r="AP1042" t="str">
            <v>Евсеев Илья</v>
          </cell>
          <cell r="AQ1042">
            <v>1983</v>
          </cell>
          <cell r="AT1042" t="str">
            <v>б/р</v>
          </cell>
          <cell r="AU1042" t="str">
            <v>м</v>
          </cell>
          <cell r="AX1042">
            <v>43017</v>
          </cell>
          <cell r="AY1042" t="str">
            <v>НАДО!!!</v>
          </cell>
        </row>
        <row r="1043">
          <cell r="AP1043" t="str">
            <v>Евсикова Елизавета</v>
          </cell>
          <cell r="AQ1043">
            <v>2002</v>
          </cell>
          <cell r="AT1043" t="str">
            <v>б/р</v>
          </cell>
          <cell r="AU1043" t="str">
            <v>ж</v>
          </cell>
          <cell r="AX1043">
            <v>44359</v>
          </cell>
          <cell r="AY1043" t="str">
            <v>ОК!</v>
          </cell>
        </row>
        <row r="1044">
          <cell r="AP1044" t="str">
            <v>Евстигнеев Олег</v>
          </cell>
          <cell r="AQ1044">
            <v>2006</v>
          </cell>
          <cell r="AT1044" t="str">
            <v>1ю</v>
          </cell>
          <cell r="AU1044" t="str">
            <v>м</v>
          </cell>
          <cell r="AX1044">
            <v>45683</v>
          </cell>
          <cell r="AY1044" t="str">
            <v>ОК!</v>
          </cell>
        </row>
        <row r="1045">
          <cell r="AP1045" t="str">
            <v>Евстифеева Олеся</v>
          </cell>
          <cell r="AQ1045">
            <v>2009</v>
          </cell>
          <cell r="AT1045" t="str">
            <v>б/р</v>
          </cell>
          <cell r="AU1045" t="str">
            <v>ж</v>
          </cell>
          <cell r="AX1045">
            <v>0</v>
          </cell>
          <cell r="AY1045" t="str">
            <v>ОК!</v>
          </cell>
        </row>
        <row r="1046">
          <cell r="AP1046" t="str">
            <v>Евстратова Виктория</v>
          </cell>
          <cell r="AQ1046">
            <v>2010</v>
          </cell>
          <cell r="AT1046" t="str">
            <v>1ю</v>
          </cell>
          <cell r="AU1046" t="str">
            <v>ж</v>
          </cell>
          <cell r="AX1046">
            <v>45730</v>
          </cell>
          <cell r="AY1046" t="str">
            <v>ОК!</v>
          </cell>
        </row>
        <row r="1047">
          <cell r="AP1047" t="str">
            <v>Евстропов Георгий</v>
          </cell>
          <cell r="AQ1047">
            <v>2002</v>
          </cell>
          <cell r="AT1047" t="str">
            <v>б/р</v>
          </cell>
          <cell r="AU1047" t="str">
            <v>м</v>
          </cell>
          <cell r="AX1047">
            <v>44359</v>
          </cell>
          <cell r="AY1047" t="str">
            <v>ОК!</v>
          </cell>
        </row>
        <row r="1048">
          <cell r="AP1048" t="str">
            <v>Евсюков Алеександр</v>
          </cell>
          <cell r="AQ1048">
            <v>0</v>
          </cell>
          <cell r="AT1048" t="str">
            <v>б/р</v>
          </cell>
          <cell r="AU1048" t="str">
            <v>м</v>
          </cell>
          <cell r="AX1048">
            <v>43036</v>
          </cell>
          <cell r="AY1048" t="str">
            <v>НАДО!!!</v>
          </cell>
        </row>
        <row r="1049">
          <cell r="AP1049" t="str">
            <v>Евсюков Егор</v>
          </cell>
          <cell r="AQ1049">
            <v>2011</v>
          </cell>
          <cell r="AT1049" t="str">
            <v>2ю</v>
          </cell>
          <cell r="AU1049" t="str">
            <v>м</v>
          </cell>
          <cell r="AX1049">
            <v>45582</v>
          </cell>
          <cell r="AY1049" t="str">
            <v>ОК!</v>
          </cell>
        </row>
        <row r="1050">
          <cell r="AP1050" t="str">
            <v>Евтеев Егор</v>
          </cell>
          <cell r="AQ1050">
            <v>2014</v>
          </cell>
          <cell r="AT1050" t="str">
            <v>б/р</v>
          </cell>
          <cell r="AU1050" t="str">
            <v>м</v>
          </cell>
          <cell r="AX1050">
            <v>0</v>
          </cell>
          <cell r="AY1050" t="str">
            <v>ОК!</v>
          </cell>
        </row>
        <row r="1051">
          <cell r="AP1051" t="str">
            <v>Евтухов Александр</v>
          </cell>
          <cell r="AQ1051">
            <v>0</v>
          </cell>
          <cell r="AT1051" t="str">
            <v>б/р</v>
          </cell>
          <cell r="AU1051" t="str">
            <v>м</v>
          </cell>
          <cell r="AX1051">
            <v>44024</v>
          </cell>
          <cell r="AY1051" t="str">
            <v>НАДО!!!</v>
          </cell>
        </row>
        <row r="1052">
          <cell r="AP1052" t="str">
            <v>Евтушенко Виктория</v>
          </cell>
          <cell r="AQ1052">
            <v>2009</v>
          </cell>
          <cell r="AT1052">
            <v>2</v>
          </cell>
          <cell r="AU1052" t="str">
            <v>ж</v>
          </cell>
          <cell r="AX1052">
            <v>45623</v>
          </cell>
          <cell r="AY1052" t="str">
            <v>ОК!</v>
          </cell>
        </row>
        <row r="1053">
          <cell r="AP1053" t="str">
            <v>Егоров Анатолий</v>
          </cell>
          <cell r="AQ1053">
            <v>2004</v>
          </cell>
          <cell r="AT1053" t="str">
            <v>б/р</v>
          </cell>
          <cell r="AU1053" t="str">
            <v>м</v>
          </cell>
          <cell r="AX1053">
            <v>44708</v>
          </cell>
          <cell r="AY1053" t="str">
            <v>ОК!</v>
          </cell>
        </row>
        <row r="1054">
          <cell r="AP1054" t="str">
            <v>Егоров Андрей</v>
          </cell>
          <cell r="AQ1054">
            <v>2010</v>
          </cell>
          <cell r="AT1054" t="str">
            <v>б/р</v>
          </cell>
          <cell r="AU1054" t="str">
            <v>м</v>
          </cell>
          <cell r="AX1054">
            <v>0</v>
          </cell>
          <cell r="AY1054" t="str">
            <v>ОК!</v>
          </cell>
        </row>
        <row r="1055">
          <cell r="AP1055" t="str">
            <v>Егоров Андрей Г.</v>
          </cell>
          <cell r="AQ1055">
            <v>1979</v>
          </cell>
          <cell r="AT1055" t="str">
            <v>б/р</v>
          </cell>
          <cell r="AU1055" t="str">
            <v>м</v>
          </cell>
          <cell r="AX1055">
            <v>43716</v>
          </cell>
          <cell r="AY1055" t="str">
            <v>ОК!</v>
          </cell>
        </row>
        <row r="1056">
          <cell r="AP1056" t="str">
            <v>Егоров Вячеслав</v>
          </cell>
          <cell r="AQ1056">
            <v>2005</v>
          </cell>
          <cell r="AT1056" t="str">
            <v>б/р</v>
          </cell>
          <cell r="AU1056" t="str">
            <v>м</v>
          </cell>
          <cell r="AX1056">
            <v>43227</v>
          </cell>
          <cell r="AY1056" t="str">
            <v>ОК!</v>
          </cell>
        </row>
        <row r="1057">
          <cell r="AP1057" t="str">
            <v>Егоров Дмитрий</v>
          </cell>
          <cell r="AQ1057">
            <v>0</v>
          </cell>
          <cell r="AT1057" t="str">
            <v>б/р</v>
          </cell>
          <cell r="AU1057" t="str">
            <v>м</v>
          </cell>
          <cell r="AX1057">
            <v>45045</v>
          </cell>
          <cell r="AY1057" t="str">
            <v>НАДО!!!</v>
          </cell>
        </row>
        <row r="1058">
          <cell r="AP1058" t="str">
            <v>Егоров Евгений</v>
          </cell>
          <cell r="AQ1058">
            <v>2010</v>
          </cell>
          <cell r="AT1058">
            <v>2</v>
          </cell>
          <cell r="AU1058" t="str">
            <v>м</v>
          </cell>
          <cell r="AX1058">
            <v>45463</v>
          </cell>
          <cell r="AY1058" t="str">
            <v>ОК!</v>
          </cell>
        </row>
        <row r="1059">
          <cell r="AP1059" t="str">
            <v>Егоров Иван А.</v>
          </cell>
          <cell r="AQ1059">
            <v>2004</v>
          </cell>
          <cell r="AT1059" t="str">
            <v>б/р</v>
          </cell>
          <cell r="AU1059" t="str">
            <v>м</v>
          </cell>
          <cell r="AX1059">
            <v>0</v>
          </cell>
          <cell r="AY1059" t="str">
            <v>НАДО!!!</v>
          </cell>
        </row>
        <row r="1060">
          <cell r="AP1060" t="str">
            <v>Егоров Иван</v>
          </cell>
          <cell r="AQ1060">
            <v>2002</v>
          </cell>
          <cell r="AT1060" t="str">
            <v>б/р</v>
          </cell>
          <cell r="AU1060" t="str">
            <v>м</v>
          </cell>
          <cell r="AX1060">
            <v>43068</v>
          </cell>
          <cell r="AY1060" t="str">
            <v>ОК!</v>
          </cell>
        </row>
        <row r="1061">
          <cell r="AP1061" t="str">
            <v>Егоров Олег</v>
          </cell>
          <cell r="AQ1061">
            <v>0</v>
          </cell>
          <cell r="AT1061" t="str">
            <v>б/р</v>
          </cell>
          <cell r="AU1061" t="str">
            <v>м</v>
          </cell>
          <cell r="AX1061">
            <v>45801</v>
          </cell>
          <cell r="AY1061" t="str">
            <v>НАДО!!!</v>
          </cell>
        </row>
        <row r="1062">
          <cell r="AP1062" t="str">
            <v>Егоров Павел</v>
          </cell>
          <cell r="AQ1062">
            <v>2006</v>
          </cell>
          <cell r="AT1062">
            <v>2</v>
          </cell>
          <cell r="AU1062" t="str">
            <v>м</v>
          </cell>
          <cell r="AX1062">
            <v>45757</v>
          </cell>
          <cell r="AY1062" t="str">
            <v>ОК!</v>
          </cell>
        </row>
        <row r="1063">
          <cell r="AP1063" t="str">
            <v>Егоров Роман</v>
          </cell>
          <cell r="AQ1063">
            <v>2008</v>
          </cell>
          <cell r="AT1063" t="str">
            <v>б/р</v>
          </cell>
          <cell r="AU1063" t="str">
            <v>м</v>
          </cell>
          <cell r="AX1063">
            <v>44267</v>
          </cell>
          <cell r="AY1063" t="str">
            <v>ОК!</v>
          </cell>
        </row>
        <row r="1064">
          <cell r="AP1064" t="str">
            <v>Егоров Тимофей</v>
          </cell>
          <cell r="AQ1064">
            <v>2009</v>
          </cell>
          <cell r="AT1064" t="str">
            <v>б/р</v>
          </cell>
          <cell r="AU1064" t="str">
            <v>м</v>
          </cell>
          <cell r="AX1064">
            <v>0</v>
          </cell>
          <cell r="AY1064" t="str">
            <v>ОК!</v>
          </cell>
        </row>
        <row r="1065">
          <cell r="AP1065" t="str">
            <v>Егорова Анна</v>
          </cell>
          <cell r="AQ1065">
            <v>1996</v>
          </cell>
          <cell r="AT1065" t="str">
            <v>б/р</v>
          </cell>
          <cell r="AU1065" t="str">
            <v>ж</v>
          </cell>
          <cell r="AX1065">
            <v>41822</v>
          </cell>
          <cell r="AY1065" t="str">
            <v>НАДО!!!</v>
          </cell>
        </row>
        <row r="1066">
          <cell r="AP1066" t="str">
            <v>Егорова Варвара А.</v>
          </cell>
          <cell r="AQ1066">
            <v>2009</v>
          </cell>
          <cell r="AT1066" t="str">
            <v>б/р</v>
          </cell>
          <cell r="AU1066" t="str">
            <v>ж</v>
          </cell>
          <cell r="AX1066">
            <v>0</v>
          </cell>
          <cell r="AY1066" t="str">
            <v>ОК!</v>
          </cell>
        </row>
        <row r="1067">
          <cell r="AP1067" t="str">
            <v>Егорова Варвара</v>
          </cell>
          <cell r="AQ1067">
            <v>2010</v>
          </cell>
          <cell r="AT1067" t="str">
            <v>б/р</v>
          </cell>
          <cell r="AU1067" t="str">
            <v>ж</v>
          </cell>
          <cell r="AX1067">
            <v>0</v>
          </cell>
          <cell r="AY1067" t="str">
            <v>ОК!</v>
          </cell>
        </row>
        <row r="1068">
          <cell r="AP1068" t="str">
            <v>Егорова Екатерина</v>
          </cell>
          <cell r="AQ1068">
            <v>0</v>
          </cell>
          <cell r="AT1068" t="str">
            <v>МС</v>
          </cell>
          <cell r="AU1068" t="str">
            <v>ж</v>
          </cell>
          <cell r="AX1068">
            <v>0</v>
          </cell>
          <cell r="AY1068" t="str">
            <v>НАДО!!!</v>
          </cell>
        </row>
        <row r="1069">
          <cell r="AP1069" t="str">
            <v>Егорова Елизавета</v>
          </cell>
          <cell r="AQ1069">
            <v>2009</v>
          </cell>
          <cell r="AT1069">
            <v>1</v>
          </cell>
          <cell r="AU1069" t="str">
            <v>ж</v>
          </cell>
          <cell r="AX1069">
            <v>45682</v>
          </cell>
          <cell r="AY1069" t="str">
            <v>ОК!</v>
          </cell>
        </row>
        <row r="1070">
          <cell r="AP1070" t="str">
            <v>Егорова Маргарита</v>
          </cell>
          <cell r="AQ1070">
            <v>2007</v>
          </cell>
          <cell r="AT1070">
            <v>2</v>
          </cell>
          <cell r="AU1070" t="str">
            <v>ж</v>
          </cell>
          <cell r="AX1070">
            <v>45623</v>
          </cell>
          <cell r="AY1070" t="str">
            <v>ОК!</v>
          </cell>
        </row>
        <row r="1071">
          <cell r="AP1071" t="str">
            <v>Егорова Ольга</v>
          </cell>
          <cell r="AQ1071">
            <v>2005</v>
          </cell>
          <cell r="AT1071" t="str">
            <v>б/р</v>
          </cell>
          <cell r="AU1071" t="str">
            <v>ж</v>
          </cell>
          <cell r="AX1071">
            <v>0</v>
          </cell>
          <cell r="AY1071" t="str">
            <v>НАДО!!!</v>
          </cell>
        </row>
        <row r="1072">
          <cell r="AP1072" t="str">
            <v>Егорышев Сергей</v>
          </cell>
          <cell r="AQ1072">
            <v>2014</v>
          </cell>
          <cell r="AT1072" t="str">
            <v>б/р</v>
          </cell>
          <cell r="AU1072" t="str">
            <v>м</v>
          </cell>
          <cell r="AX1072">
            <v>0</v>
          </cell>
          <cell r="AY1072" t="str">
            <v>ОК!</v>
          </cell>
        </row>
        <row r="1073">
          <cell r="AP1073" t="str">
            <v>Елагин Никита</v>
          </cell>
          <cell r="AQ1073">
            <v>0</v>
          </cell>
          <cell r="AT1073" t="str">
            <v>б/р</v>
          </cell>
          <cell r="AU1073" t="str">
            <v>м</v>
          </cell>
          <cell r="AX1073">
            <v>44024</v>
          </cell>
          <cell r="AY1073" t="str">
            <v>НАДО!!!</v>
          </cell>
        </row>
        <row r="1074">
          <cell r="AP1074" t="str">
            <v>Елизарова Мария</v>
          </cell>
          <cell r="AQ1074">
            <v>2004</v>
          </cell>
          <cell r="AT1074" t="str">
            <v>б/р</v>
          </cell>
          <cell r="AU1074" t="str">
            <v>ж</v>
          </cell>
          <cell r="AX1074">
            <v>43593</v>
          </cell>
          <cell r="AY1074" t="str">
            <v>ОК!</v>
          </cell>
        </row>
        <row r="1075">
          <cell r="AP1075" t="str">
            <v>Елизарова Юлия</v>
          </cell>
          <cell r="AQ1075">
            <v>0</v>
          </cell>
          <cell r="AT1075" t="str">
            <v>б/р</v>
          </cell>
          <cell r="AU1075" t="str">
            <v>ж</v>
          </cell>
          <cell r="AX1075">
            <v>43863</v>
          </cell>
          <cell r="AY1075" t="str">
            <v>НАДО!!!</v>
          </cell>
        </row>
        <row r="1076">
          <cell r="AP1076" t="str">
            <v>Емаров Дмитрий</v>
          </cell>
          <cell r="AQ1076">
            <v>1994</v>
          </cell>
          <cell r="AT1076" t="str">
            <v>б/р</v>
          </cell>
          <cell r="AU1076" t="str">
            <v>м</v>
          </cell>
          <cell r="AX1076">
            <v>44527</v>
          </cell>
          <cell r="AY1076" t="str">
            <v>ОК!</v>
          </cell>
        </row>
        <row r="1077">
          <cell r="AP1077" t="str">
            <v>Емельянов Всеволод</v>
          </cell>
          <cell r="AQ1077">
            <v>2012</v>
          </cell>
          <cell r="AT1077" t="str">
            <v>б/р</v>
          </cell>
          <cell r="AU1077" t="str">
            <v>м</v>
          </cell>
          <cell r="AX1077">
            <v>0</v>
          </cell>
          <cell r="AY1077" t="str">
            <v>ОК!</v>
          </cell>
        </row>
        <row r="1078">
          <cell r="AP1078" t="str">
            <v>Емельянов Денис Е.</v>
          </cell>
          <cell r="AQ1078">
            <v>2004</v>
          </cell>
          <cell r="AT1078" t="str">
            <v>б/р</v>
          </cell>
          <cell r="AU1078" t="str">
            <v>м</v>
          </cell>
          <cell r="AX1078">
            <v>42869</v>
          </cell>
          <cell r="AY1078" t="str">
            <v>ОК!</v>
          </cell>
        </row>
        <row r="1079">
          <cell r="AP1079" t="str">
            <v>Емельянов Денис</v>
          </cell>
          <cell r="AQ1079">
            <v>2010</v>
          </cell>
          <cell r="AT1079" t="str">
            <v>1ю</v>
          </cell>
          <cell r="AU1079" t="str">
            <v>м</v>
          </cell>
          <cell r="AX1079">
            <v>45932</v>
          </cell>
          <cell r="AY1079" t="str">
            <v>ОК!</v>
          </cell>
        </row>
        <row r="1080">
          <cell r="AP1080" t="str">
            <v>Емельянова Карина</v>
          </cell>
          <cell r="AQ1080">
            <v>2003</v>
          </cell>
          <cell r="AT1080" t="str">
            <v>б/р</v>
          </cell>
          <cell r="AU1080" t="str">
            <v>ж</v>
          </cell>
          <cell r="AX1080">
            <v>44156</v>
          </cell>
          <cell r="AY1080" t="str">
            <v>ОК!</v>
          </cell>
        </row>
        <row r="1081">
          <cell r="AP1081" t="str">
            <v>Емельянова Юлия</v>
          </cell>
          <cell r="AQ1081">
            <v>2010</v>
          </cell>
          <cell r="AT1081" t="str">
            <v>б/р</v>
          </cell>
          <cell r="AU1081" t="str">
            <v>ж</v>
          </cell>
          <cell r="AX1081">
            <v>45245</v>
          </cell>
          <cell r="AY1081" t="str">
            <v>ОК!</v>
          </cell>
        </row>
        <row r="1082">
          <cell r="AP1082" t="str">
            <v>Емичева Анастасия</v>
          </cell>
          <cell r="AQ1082">
            <v>2005</v>
          </cell>
          <cell r="AT1082">
            <v>3</v>
          </cell>
          <cell r="AU1082" t="str">
            <v>ж</v>
          </cell>
          <cell r="AX1082">
            <v>45407</v>
          </cell>
          <cell r="AY1082" t="str">
            <v>ОК!</v>
          </cell>
        </row>
        <row r="1083">
          <cell r="AP1083" t="str">
            <v>Еникеев Данияр</v>
          </cell>
          <cell r="AQ1083">
            <v>2012</v>
          </cell>
          <cell r="AT1083" t="str">
            <v>б/р</v>
          </cell>
          <cell r="AU1083" t="str">
            <v>м</v>
          </cell>
          <cell r="AX1083">
            <v>0</v>
          </cell>
          <cell r="AY1083" t="str">
            <v>ОК!</v>
          </cell>
        </row>
        <row r="1084">
          <cell r="AP1084" t="str">
            <v>Епанчинцева Юлия</v>
          </cell>
          <cell r="AQ1084">
            <v>2003</v>
          </cell>
          <cell r="AT1084" t="str">
            <v>б/р</v>
          </cell>
          <cell r="AU1084" t="str">
            <v>ж</v>
          </cell>
          <cell r="AX1084">
            <v>43443</v>
          </cell>
          <cell r="AY1084" t="str">
            <v>НАДО!!!</v>
          </cell>
        </row>
        <row r="1085">
          <cell r="AP1085" t="str">
            <v>Епифанов Роман</v>
          </cell>
          <cell r="AQ1085">
            <v>2007</v>
          </cell>
          <cell r="AT1085" t="str">
            <v>б/р</v>
          </cell>
          <cell r="AU1085" t="str">
            <v>м</v>
          </cell>
          <cell r="AX1085">
            <v>45284</v>
          </cell>
          <cell r="AY1085" t="str">
            <v>ОК!</v>
          </cell>
        </row>
        <row r="1086">
          <cell r="AP1086" t="str">
            <v>Епремян Сергей</v>
          </cell>
          <cell r="AQ1086">
            <v>1971</v>
          </cell>
          <cell r="AT1086" t="str">
            <v>б/р</v>
          </cell>
          <cell r="AU1086" t="str">
            <v>м</v>
          </cell>
          <cell r="AX1086">
            <v>42978</v>
          </cell>
          <cell r="AY1086" t="str">
            <v>НАДО!!!</v>
          </cell>
        </row>
        <row r="1087">
          <cell r="AP1087" t="str">
            <v>Ерегин Юрий</v>
          </cell>
          <cell r="AQ1087">
            <v>1981</v>
          </cell>
          <cell r="AT1087" t="str">
            <v>б/р</v>
          </cell>
          <cell r="AU1087" t="str">
            <v>м</v>
          </cell>
          <cell r="AX1087">
            <v>43555</v>
          </cell>
          <cell r="AY1087" t="str">
            <v>ОК!</v>
          </cell>
        </row>
        <row r="1088">
          <cell r="AP1088" t="str">
            <v>Ерёгин Юрий</v>
          </cell>
          <cell r="AQ1088">
            <v>0</v>
          </cell>
          <cell r="AT1088" t="str">
            <v>КМС</v>
          </cell>
          <cell r="AU1088" t="str">
            <v>м</v>
          </cell>
          <cell r="AX1088">
            <v>45740</v>
          </cell>
          <cell r="AY1088" t="str">
            <v>НАДО!!!</v>
          </cell>
        </row>
        <row r="1089">
          <cell r="AP1089" t="str">
            <v>Ерин Ярослав</v>
          </cell>
          <cell r="AQ1089">
            <v>2012</v>
          </cell>
          <cell r="AT1089" t="str">
            <v>б/р</v>
          </cell>
          <cell r="AU1089" t="str">
            <v>м</v>
          </cell>
          <cell r="AX1089">
            <v>0</v>
          </cell>
          <cell r="AY1089" t="str">
            <v>ОК!</v>
          </cell>
        </row>
        <row r="1090">
          <cell r="AP1090" t="str">
            <v>Ерлыченков Елисей</v>
          </cell>
          <cell r="AQ1090">
            <v>2013</v>
          </cell>
          <cell r="AT1090" t="str">
            <v>б/р</v>
          </cell>
          <cell r="AU1090" t="str">
            <v>м</v>
          </cell>
          <cell r="AX1090">
            <v>0</v>
          </cell>
          <cell r="AY1090" t="str">
            <v>ОК!</v>
          </cell>
        </row>
        <row r="1091">
          <cell r="AP1091" t="str">
            <v>Ермаков Ярослав</v>
          </cell>
          <cell r="AQ1091">
            <v>2008</v>
          </cell>
          <cell r="AT1091" t="str">
            <v>б/р</v>
          </cell>
          <cell r="AU1091" t="str">
            <v>м</v>
          </cell>
          <cell r="AX1091">
            <v>0</v>
          </cell>
          <cell r="AY1091" t="str">
            <v>ОК!</v>
          </cell>
        </row>
        <row r="1092">
          <cell r="AP1092" t="str">
            <v>Ермакова Ирина</v>
          </cell>
          <cell r="AQ1092">
            <v>0</v>
          </cell>
          <cell r="AT1092" t="str">
            <v>б/р</v>
          </cell>
          <cell r="AU1092" t="str">
            <v>ж</v>
          </cell>
          <cell r="AX1092">
            <v>44394</v>
          </cell>
          <cell r="AY1092" t="str">
            <v>НАДО!!!</v>
          </cell>
        </row>
        <row r="1093">
          <cell r="AP1093" t="str">
            <v xml:space="preserve">Ермолаев Александр </v>
          </cell>
          <cell r="AQ1093">
            <v>0</v>
          </cell>
          <cell r="AT1093" t="str">
            <v>б/р</v>
          </cell>
          <cell r="AU1093" t="str">
            <v>м</v>
          </cell>
          <cell r="AX1093">
            <v>44681</v>
          </cell>
          <cell r="AY1093" t="str">
            <v>НАДО!!!</v>
          </cell>
        </row>
        <row r="1094">
          <cell r="AP1094" t="str">
            <v xml:space="preserve">Ермолаев Иван </v>
          </cell>
          <cell r="AQ1094">
            <v>0</v>
          </cell>
          <cell r="AT1094" t="str">
            <v>б/р</v>
          </cell>
          <cell r="AU1094" t="str">
            <v>м</v>
          </cell>
          <cell r="AX1094">
            <v>44681</v>
          </cell>
          <cell r="AY1094" t="str">
            <v>НАДО!!!</v>
          </cell>
        </row>
        <row r="1095">
          <cell r="AP1095" t="str">
            <v>Ермолаев Святослав</v>
          </cell>
          <cell r="AQ1095">
            <v>2001</v>
          </cell>
          <cell r="AT1095" t="str">
            <v>б/р</v>
          </cell>
          <cell r="AU1095" t="str">
            <v>м</v>
          </cell>
          <cell r="AX1095">
            <v>43227</v>
          </cell>
          <cell r="AY1095" t="str">
            <v>ОК!</v>
          </cell>
        </row>
        <row r="1096">
          <cell r="AP1096" t="str">
            <v>Ермолаев Юрий</v>
          </cell>
          <cell r="AQ1096">
            <v>2008</v>
          </cell>
          <cell r="AT1096" t="str">
            <v>1ю</v>
          </cell>
          <cell r="AU1096" t="str">
            <v>м</v>
          </cell>
          <cell r="AX1096">
            <v>45801</v>
          </cell>
          <cell r="AY1096" t="str">
            <v>ОК!</v>
          </cell>
        </row>
        <row r="1097">
          <cell r="AP1097" t="str">
            <v>Ермолаева Нинель</v>
          </cell>
          <cell r="AQ1097">
            <v>2004</v>
          </cell>
          <cell r="AT1097" t="str">
            <v>б/р</v>
          </cell>
          <cell r="AU1097" t="str">
            <v>ж</v>
          </cell>
          <cell r="AX1097">
            <v>43227</v>
          </cell>
          <cell r="AY1097" t="str">
            <v>НАДО!!!</v>
          </cell>
        </row>
        <row r="1098">
          <cell r="AP1098" t="str">
            <v>Ермошин Егор</v>
          </cell>
          <cell r="AQ1098">
            <v>0</v>
          </cell>
          <cell r="AT1098">
            <v>2</v>
          </cell>
          <cell r="AU1098" t="str">
            <v>м</v>
          </cell>
          <cell r="AX1098">
            <v>45407</v>
          </cell>
          <cell r="AY1098" t="str">
            <v>НАДО!!!</v>
          </cell>
        </row>
        <row r="1099">
          <cell r="AP1099" t="str">
            <v>Ерохина Светлана</v>
          </cell>
          <cell r="AQ1099">
            <v>0</v>
          </cell>
          <cell r="AT1099" t="str">
            <v>б/р</v>
          </cell>
          <cell r="AU1099" t="str">
            <v>ж</v>
          </cell>
          <cell r="AX1099">
            <v>43954</v>
          </cell>
          <cell r="AY1099" t="str">
            <v>НАДО!!!</v>
          </cell>
        </row>
        <row r="1100">
          <cell r="AP1100" t="str">
            <v>Ершов Арсений</v>
          </cell>
          <cell r="AQ1100">
            <v>2012</v>
          </cell>
          <cell r="AT1100" t="str">
            <v>1ю</v>
          </cell>
          <cell r="AU1100" t="str">
            <v>м</v>
          </cell>
          <cell r="AX1100">
            <v>45437</v>
          </cell>
          <cell r="AY1100" t="str">
            <v>ОК!</v>
          </cell>
        </row>
        <row r="1101">
          <cell r="AP1101" t="str">
            <v>Ершов Артем</v>
          </cell>
          <cell r="AQ1101">
            <v>1988</v>
          </cell>
          <cell r="AT1101" t="str">
            <v>б/р</v>
          </cell>
          <cell r="AU1101" t="str">
            <v>м</v>
          </cell>
          <cell r="AX1101">
            <v>43245</v>
          </cell>
          <cell r="AY1101" t="str">
            <v>НАДО!!!</v>
          </cell>
        </row>
        <row r="1102">
          <cell r="AP1102" t="str">
            <v>Ершов Денис</v>
          </cell>
          <cell r="AQ1102">
            <v>1979</v>
          </cell>
          <cell r="AT1102" t="str">
            <v>б/р</v>
          </cell>
          <cell r="AU1102" t="str">
            <v>м</v>
          </cell>
          <cell r="AX1102">
            <v>0</v>
          </cell>
          <cell r="AY1102" t="str">
            <v>ОК!</v>
          </cell>
        </row>
        <row r="1103">
          <cell r="AP1103" t="str">
            <v>Ершов Сергей</v>
          </cell>
          <cell r="AQ1103">
            <v>1979</v>
          </cell>
          <cell r="AT1103" t="str">
            <v>б/р</v>
          </cell>
          <cell r="AU1103" t="str">
            <v>м</v>
          </cell>
          <cell r="AX1103">
            <v>0</v>
          </cell>
          <cell r="AY1103" t="str">
            <v>НАДО!!!</v>
          </cell>
        </row>
        <row r="1104">
          <cell r="AP1104" t="str">
            <v>Ершова Светлана</v>
          </cell>
          <cell r="AQ1104">
            <v>1974</v>
          </cell>
          <cell r="AT1104">
            <v>2</v>
          </cell>
          <cell r="AU1104" t="str">
            <v>ж</v>
          </cell>
          <cell r="AX1104">
            <v>45893</v>
          </cell>
          <cell r="AY1104" t="str">
            <v>ОК!</v>
          </cell>
        </row>
        <row r="1105">
          <cell r="AP1105" t="str">
            <v>Еськов Андрей</v>
          </cell>
          <cell r="AQ1105">
            <v>0</v>
          </cell>
          <cell r="AT1105" t="str">
            <v>КМС</v>
          </cell>
          <cell r="AU1105" t="str">
            <v>м</v>
          </cell>
          <cell r="AX1105">
            <v>45410</v>
          </cell>
          <cell r="AY1105" t="str">
            <v>НАДО!!!</v>
          </cell>
        </row>
        <row r="1106">
          <cell r="AP1106" t="str">
            <v>Ефимов Георгий</v>
          </cell>
          <cell r="AQ1106">
            <v>2004</v>
          </cell>
          <cell r="AT1106" t="str">
            <v>б/р</v>
          </cell>
          <cell r="AU1106" t="str">
            <v>м</v>
          </cell>
          <cell r="AX1106">
            <v>43616</v>
          </cell>
          <cell r="AY1106" t="str">
            <v>ОК!</v>
          </cell>
        </row>
        <row r="1107">
          <cell r="AP1107" t="str">
            <v>Ефимов Даниил</v>
          </cell>
          <cell r="AQ1107">
            <v>2006</v>
          </cell>
          <cell r="AT1107" t="str">
            <v>б/р</v>
          </cell>
          <cell r="AU1107" t="str">
            <v>м</v>
          </cell>
          <cell r="AX1107">
            <v>43723</v>
          </cell>
          <cell r="AY1107" t="str">
            <v>ОК!</v>
          </cell>
        </row>
        <row r="1108">
          <cell r="AP1108" t="str">
            <v>Ефимов Роман</v>
          </cell>
          <cell r="AQ1108">
            <v>0</v>
          </cell>
          <cell r="AT1108">
            <v>3</v>
          </cell>
          <cell r="AU1108" t="str">
            <v>м</v>
          </cell>
          <cell r="AX1108">
            <v>45407</v>
          </cell>
          <cell r="AY1108" t="str">
            <v>НАДО!!!</v>
          </cell>
        </row>
        <row r="1109">
          <cell r="AP1109" t="str">
            <v>Ефимова Алена</v>
          </cell>
          <cell r="AQ1109">
            <v>1983</v>
          </cell>
          <cell r="AT1109" t="str">
            <v>б/р</v>
          </cell>
          <cell r="AU1109" t="str">
            <v>ж</v>
          </cell>
          <cell r="AX1109">
            <v>43245</v>
          </cell>
          <cell r="AY1109" t="str">
            <v>НАДО!!!</v>
          </cell>
        </row>
        <row r="1110">
          <cell r="AP1110" t="str">
            <v>Ефимова Гулия</v>
          </cell>
          <cell r="AQ1110">
            <v>2003</v>
          </cell>
          <cell r="AT1110" t="str">
            <v>б/р</v>
          </cell>
          <cell r="AU1110" t="str">
            <v>ж</v>
          </cell>
          <cell r="AX1110">
            <v>44465</v>
          </cell>
          <cell r="AY1110" t="str">
            <v>ОК!</v>
          </cell>
        </row>
        <row r="1111">
          <cell r="AP1111" t="str">
            <v>Ефимова Лада</v>
          </cell>
          <cell r="AQ1111">
            <v>1996</v>
          </cell>
          <cell r="AT1111" t="str">
            <v>б/р</v>
          </cell>
          <cell r="AU1111" t="str">
            <v>ж</v>
          </cell>
          <cell r="AX1111">
            <v>41971</v>
          </cell>
          <cell r="AY1111" t="str">
            <v>НАДО!!!</v>
          </cell>
        </row>
        <row r="1112">
          <cell r="AP1112" t="str">
            <v>Ефимова Софья</v>
          </cell>
          <cell r="AQ1112">
            <v>2001</v>
          </cell>
          <cell r="AT1112" t="str">
            <v>б/р</v>
          </cell>
          <cell r="AU1112" t="str">
            <v>ж</v>
          </cell>
          <cell r="AX1112">
            <v>0</v>
          </cell>
          <cell r="AY1112" t="str">
            <v>ОК!</v>
          </cell>
        </row>
        <row r="1113">
          <cell r="AP1113" t="str">
            <v>Ефремов Владислав</v>
          </cell>
          <cell r="AQ1113">
            <v>1996</v>
          </cell>
          <cell r="AT1113" t="str">
            <v>б/р</v>
          </cell>
          <cell r="AU1113" t="str">
            <v>м</v>
          </cell>
          <cell r="AX1113">
            <v>43163</v>
          </cell>
          <cell r="AY1113" t="str">
            <v>НАДО!!!</v>
          </cell>
        </row>
        <row r="1114">
          <cell r="AP1114" t="str">
            <v>Ефремов Роман</v>
          </cell>
          <cell r="AQ1114">
            <v>1998</v>
          </cell>
          <cell r="AT1114" t="str">
            <v>б/р</v>
          </cell>
          <cell r="AU1114" t="str">
            <v>м</v>
          </cell>
          <cell r="AX1114">
            <v>44989</v>
          </cell>
          <cell r="AY1114" t="str">
            <v>ОК!</v>
          </cell>
        </row>
        <row r="1115">
          <cell r="AP1115" t="str">
            <v>Ешаков Павел</v>
          </cell>
          <cell r="AQ1115">
            <v>0</v>
          </cell>
          <cell r="AT1115" t="str">
            <v>б/р</v>
          </cell>
          <cell r="AU1115" t="str">
            <v>м</v>
          </cell>
          <cell r="AX1115">
            <v>43862</v>
          </cell>
          <cell r="AY1115" t="str">
            <v>НАДО!!!</v>
          </cell>
        </row>
        <row r="1116">
          <cell r="AP1116" t="str">
            <v>Жаворонков Петр</v>
          </cell>
          <cell r="AQ1116">
            <v>2006</v>
          </cell>
          <cell r="AT1116" t="str">
            <v>б/р</v>
          </cell>
          <cell r="AU1116" t="str">
            <v>м</v>
          </cell>
          <cell r="AX1116">
            <v>0</v>
          </cell>
          <cell r="AY1116" t="str">
            <v>НАДО!!!</v>
          </cell>
        </row>
        <row r="1117">
          <cell r="AP1117" t="str">
            <v>Жарких Александр</v>
          </cell>
          <cell r="AQ1117">
            <v>2011</v>
          </cell>
          <cell r="AT1117" t="str">
            <v>б/р</v>
          </cell>
          <cell r="AU1117" t="str">
            <v>м</v>
          </cell>
          <cell r="AX1117">
            <v>0</v>
          </cell>
          <cell r="AY1117" t="str">
            <v>ОК!</v>
          </cell>
        </row>
        <row r="1118">
          <cell r="AP1118" t="str">
            <v>Жарков Михаил</v>
          </cell>
          <cell r="AQ1118">
            <v>1999</v>
          </cell>
          <cell r="AT1118" t="str">
            <v>б/р</v>
          </cell>
          <cell r="AU1118" t="str">
            <v>м</v>
          </cell>
          <cell r="AX1118">
            <v>43716</v>
          </cell>
          <cell r="AY1118" t="str">
            <v>ОК!</v>
          </cell>
        </row>
        <row r="1119">
          <cell r="AP1119" t="str">
            <v>Жаркова Мария</v>
          </cell>
          <cell r="AQ1119">
            <v>2008</v>
          </cell>
          <cell r="AT1119" t="str">
            <v>б/р</v>
          </cell>
          <cell r="AU1119" t="str">
            <v>ж</v>
          </cell>
          <cell r="AX1119">
            <v>0</v>
          </cell>
          <cell r="AY1119" t="str">
            <v>ОК!</v>
          </cell>
        </row>
        <row r="1120">
          <cell r="AP1120" t="str">
            <v>Жаров Евгений</v>
          </cell>
          <cell r="AQ1120">
            <v>1981</v>
          </cell>
          <cell r="AT1120" t="str">
            <v>б/р</v>
          </cell>
          <cell r="AU1120" t="str">
            <v>м</v>
          </cell>
          <cell r="AX1120">
            <v>43187</v>
          </cell>
          <cell r="AY1120" t="str">
            <v>ОК!</v>
          </cell>
        </row>
        <row r="1121">
          <cell r="AP1121" t="str">
            <v>Жданкин Михаил</v>
          </cell>
          <cell r="AQ1121">
            <v>2008</v>
          </cell>
          <cell r="AT1121" t="str">
            <v>б/р</v>
          </cell>
          <cell r="AU1121" t="str">
            <v>м</v>
          </cell>
          <cell r="AX1121">
            <v>0</v>
          </cell>
          <cell r="AY1121" t="str">
            <v>ОК!</v>
          </cell>
        </row>
        <row r="1122">
          <cell r="AP1122" t="str">
            <v>Жданов Семён</v>
          </cell>
          <cell r="AQ1122">
            <v>2012</v>
          </cell>
          <cell r="AT1122" t="str">
            <v>б/р</v>
          </cell>
          <cell r="AU1122" t="str">
            <v>м</v>
          </cell>
          <cell r="AX1122">
            <v>0</v>
          </cell>
          <cell r="AY1122" t="str">
            <v>ОК!</v>
          </cell>
        </row>
        <row r="1123">
          <cell r="AP1123" t="str">
            <v>Жданов Юрий</v>
          </cell>
          <cell r="AQ1123">
            <v>1973</v>
          </cell>
          <cell r="AT1123" t="str">
            <v>б/р</v>
          </cell>
          <cell r="AU1123" t="str">
            <v>м</v>
          </cell>
          <cell r="AX1123">
            <v>44323</v>
          </cell>
          <cell r="AY1123" t="str">
            <v>ОК!</v>
          </cell>
        </row>
        <row r="1124">
          <cell r="AP1124" t="str">
            <v>Жебов Артём</v>
          </cell>
          <cell r="AQ1124">
            <v>2012</v>
          </cell>
          <cell r="AT1124" t="str">
            <v>б/р</v>
          </cell>
          <cell r="AU1124" t="str">
            <v>м</v>
          </cell>
          <cell r="AX1124">
            <v>0</v>
          </cell>
          <cell r="AY1124" t="str">
            <v>ОК!</v>
          </cell>
        </row>
        <row r="1125">
          <cell r="AP1125" t="str">
            <v>Жекписов Тимур</v>
          </cell>
          <cell r="AQ1125">
            <v>0</v>
          </cell>
          <cell r="AT1125" t="str">
            <v>б/р</v>
          </cell>
          <cell r="AU1125" t="str">
            <v>м</v>
          </cell>
          <cell r="AX1125">
            <v>44269</v>
          </cell>
          <cell r="AY1125" t="str">
            <v>НАДО!!!</v>
          </cell>
        </row>
        <row r="1126">
          <cell r="AP1126" t="str">
            <v>Желанова Софья</v>
          </cell>
          <cell r="AQ1126">
            <v>2010</v>
          </cell>
          <cell r="AT1126">
            <v>2</v>
          </cell>
          <cell r="AU1126" t="str">
            <v>ж</v>
          </cell>
          <cell r="AX1126">
            <v>45816</v>
          </cell>
          <cell r="AY1126" t="str">
            <v>ОК!</v>
          </cell>
        </row>
        <row r="1127">
          <cell r="AP1127" t="str">
            <v>Железная Евгения</v>
          </cell>
          <cell r="AQ1127">
            <v>1983</v>
          </cell>
          <cell r="AT1127" t="str">
            <v>КМС</v>
          </cell>
          <cell r="AU1127" t="str">
            <v>ж</v>
          </cell>
          <cell r="AX1127">
            <v>45498</v>
          </cell>
          <cell r="AY1127" t="str">
            <v>ОК!</v>
          </cell>
        </row>
        <row r="1128">
          <cell r="AP1128" t="str">
            <v>Железнов Андрей</v>
          </cell>
          <cell r="AQ1128">
            <v>1991</v>
          </cell>
          <cell r="AT1128" t="str">
            <v>б/р</v>
          </cell>
          <cell r="AU1128" t="str">
            <v>м</v>
          </cell>
          <cell r="AX1128">
            <v>45166</v>
          </cell>
          <cell r="AY1128" t="str">
            <v>ОК!</v>
          </cell>
        </row>
        <row r="1129">
          <cell r="AP1129" t="str">
            <v>Железный Олег</v>
          </cell>
          <cell r="AQ1129">
            <v>1984</v>
          </cell>
          <cell r="AT1129" t="str">
            <v>б/р</v>
          </cell>
          <cell r="AU1129" t="str">
            <v>м</v>
          </cell>
          <cell r="AX1129">
            <v>45237</v>
          </cell>
          <cell r="AY1129" t="str">
            <v>ОК!</v>
          </cell>
        </row>
        <row r="1130">
          <cell r="AP1130" t="str">
            <v>Жерелов Иван</v>
          </cell>
          <cell r="AQ1130">
            <v>2008</v>
          </cell>
          <cell r="AT1130" t="str">
            <v>б/р</v>
          </cell>
          <cell r="AU1130" t="str">
            <v>м</v>
          </cell>
          <cell r="AX1130">
            <v>0</v>
          </cell>
          <cell r="AY1130" t="str">
            <v>ОК!</v>
          </cell>
        </row>
        <row r="1131">
          <cell r="AP1131" t="str">
            <v>Живица Александр</v>
          </cell>
          <cell r="AQ1131">
            <v>0</v>
          </cell>
          <cell r="AT1131">
            <v>3</v>
          </cell>
          <cell r="AU1131" t="str">
            <v>м</v>
          </cell>
          <cell r="AX1131">
            <v>45955</v>
          </cell>
          <cell r="AY1131" t="str">
            <v>НАДО!!!</v>
          </cell>
        </row>
        <row r="1132">
          <cell r="AP1132" t="str">
            <v>Живица Ульяна</v>
          </cell>
          <cell r="AQ1132">
            <v>0</v>
          </cell>
          <cell r="AT1132">
            <v>3</v>
          </cell>
          <cell r="AU1132" t="str">
            <v>ж</v>
          </cell>
          <cell r="AX1132">
            <v>45955</v>
          </cell>
          <cell r="AY1132" t="str">
            <v>НАДО!!!</v>
          </cell>
        </row>
        <row r="1133">
          <cell r="AP1133" t="str">
            <v>Живицкий Александр</v>
          </cell>
          <cell r="AQ1133">
            <v>1970</v>
          </cell>
          <cell r="AT1133" t="str">
            <v>б/р</v>
          </cell>
          <cell r="AU1133" t="str">
            <v>м</v>
          </cell>
          <cell r="AX1133">
            <v>44172</v>
          </cell>
          <cell r="AY1133" t="str">
            <v>ОК!</v>
          </cell>
        </row>
        <row r="1134">
          <cell r="AP1134" t="str">
            <v>Жигалова Арина</v>
          </cell>
          <cell r="AQ1134">
            <v>2012</v>
          </cell>
          <cell r="AT1134" t="str">
            <v>1ю</v>
          </cell>
          <cell r="AU1134" t="str">
            <v>ж</v>
          </cell>
          <cell r="AX1134">
            <v>45422</v>
          </cell>
          <cell r="AY1134" t="str">
            <v>ОК!</v>
          </cell>
        </row>
        <row r="1135">
          <cell r="AP1135" t="str">
            <v>Жигулин Елисей</v>
          </cell>
          <cell r="AQ1135">
            <v>2012</v>
          </cell>
          <cell r="AT1135" t="str">
            <v>2ю</v>
          </cell>
          <cell r="AU1135" t="str">
            <v>м</v>
          </cell>
          <cell r="AX1135">
            <v>45422</v>
          </cell>
          <cell r="AY1135" t="str">
            <v>ОК!</v>
          </cell>
        </row>
        <row r="1136">
          <cell r="AP1136" t="str">
            <v>Жигулин Пересвет</v>
          </cell>
          <cell r="AQ1136">
            <v>2010</v>
          </cell>
          <cell r="AT1136">
            <v>2</v>
          </cell>
          <cell r="AU1136" t="str">
            <v>м</v>
          </cell>
          <cell r="AX1136">
            <v>45893</v>
          </cell>
          <cell r="AY1136" t="str">
            <v>ОК!</v>
          </cell>
        </row>
        <row r="1137">
          <cell r="AP1137" t="str">
            <v>Жидик Илья</v>
          </cell>
          <cell r="AQ1137">
            <v>1999</v>
          </cell>
          <cell r="AT1137" t="str">
            <v>б/р</v>
          </cell>
          <cell r="AU1137" t="str">
            <v>м</v>
          </cell>
          <cell r="AX1137">
            <v>43227</v>
          </cell>
          <cell r="AY1137" t="str">
            <v>ОК!</v>
          </cell>
        </row>
        <row r="1138">
          <cell r="AP1138" t="str">
            <v>Жидков Александр</v>
          </cell>
          <cell r="AQ1138">
            <v>0</v>
          </cell>
          <cell r="AT1138">
            <v>3</v>
          </cell>
          <cell r="AU1138" t="str">
            <v>м</v>
          </cell>
          <cell r="AX1138">
            <v>45778</v>
          </cell>
          <cell r="AY1138" t="str">
            <v>НАДО!!!</v>
          </cell>
        </row>
        <row r="1139">
          <cell r="AP1139" t="str">
            <v>Жиленков Андрей</v>
          </cell>
          <cell r="AQ1139">
            <v>0</v>
          </cell>
          <cell r="AT1139">
            <v>2</v>
          </cell>
          <cell r="AU1139" t="str">
            <v>м</v>
          </cell>
          <cell r="AX1139">
            <v>45877</v>
          </cell>
          <cell r="AY1139" t="str">
            <v>НАДО!!!</v>
          </cell>
        </row>
        <row r="1140">
          <cell r="AP1140" t="str">
            <v>Жилина Елизавета</v>
          </cell>
          <cell r="AQ1140">
            <v>2012</v>
          </cell>
          <cell r="AT1140" t="str">
            <v>2ю</v>
          </cell>
          <cell r="AU1140" t="str">
            <v>ж</v>
          </cell>
          <cell r="AX1140">
            <v>45422</v>
          </cell>
          <cell r="AY1140" t="str">
            <v>ОК!</v>
          </cell>
        </row>
        <row r="1141">
          <cell r="AP1141" t="str">
            <v>Жиличев Михаил</v>
          </cell>
          <cell r="AQ1141">
            <v>2008</v>
          </cell>
          <cell r="AT1141" t="str">
            <v>б/р</v>
          </cell>
          <cell r="AU1141" t="str">
            <v>м</v>
          </cell>
          <cell r="AX1141">
            <v>0</v>
          </cell>
          <cell r="AY1141" t="str">
            <v>ОК!</v>
          </cell>
        </row>
        <row r="1142">
          <cell r="AP1142" t="str">
            <v>Жилкин Артем</v>
          </cell>
          <cell r="AQ1142">
            <v>2006</v>
          </cell>
          <cell r="AT1142" t="str">
            <v>1ю</v>
          </cell>
          <cell r="AU1142" t="str">
            <v>м</v>
          </cell>
          <cell r="AX1142">
            <v>45366</v>
          </cell>
          <cell r="AY1142" t="str">
            <v>ОК!</v>
          </cell>
        </row>
        <row r="1143">
          <cell r="AP1143" t="str">
            <v>Жирнов Сергей</v>
          </cell>
          <cell r="AQ1143">
            <v>2009</v>
          </cell>
          <cell r="AT1143" t="str">
            <v>б/р</v>
          </cell>
          <cell r="AU1143" t="str">
            <v>м</v>
          </cell>
          <cell r="AX1143">
            <v>0</v>
          </cell>
          <cell r="AY1143" t="str">
            <v>ОК!</v>
          </cell>
        </row>
        <row r="1144">
          <cell r="AP1144" t="str">
            <v>Жмарев Даниил</v>
          </cell>
          <cell r="AQ1144">
            <v>2002</v>
          </cell>
          <cell r="AT1144" t="str">
            <v>б/р</v>
          </cell>
          <cell r="AU1144" t="str">
            <v>м</v>
          </cell>
          <cell r="AX1144">
            <v>44465</v>
          </cell>
          <cell r="AY1144" t="str">
            <v>ОК!</v>
          </cell>
        </row>
        <row r="1145">
          <cell r="AP1145" t="str">
            <v>Жмуро Павел</v>
          </cell>
          <cell r="AQ1145">
            <v>1954</v>
          </cell>
          <cell r="AT1145" t="str">
            <v>б/р</v>
          </cell>
          <cell r="AU1145" t="str">
            <v>м</v>
          </cell>
          <cell r="AX1145">
            <v>43622</v>
          </cell>
          <cell r="AY1145" t="str">
            <v>ОК!</v>
          </cell>
        </row>
        <row r="1146">
          <cell r="AP1146" t="str">
            <v>Жуков Василий</v>
          </cell>
          <cell r="AQ1146">
            <v>2009</v>
          </cell>
          <cell r="AT1146" t="str">
            <v>1ю</v>
          </cell>
          <cell r="AU1146" t="str">
            <v>м</v>
          </cell>
          <cell r="AX1146">
            <v>45399</v>
          </cell>
          <cell r="AY1146" t="str">
            <v>ОК!</v>
          </cell>
        </row>
        <row r="1147">
          <cell r="AP1147" t="str">
            <v>Жуков Владислав</v>
          </cell>
          <cell r="AQ1147">
            <v>2001</v>
          </cell>
          <cell r="AT1147" t="str">
            <v>б/р</v>
          </cell>
          <cell r="AU1147" t="str">
            <v>м</v>
          </cell>
          <cell r="AX1147">
            <v>45089</v>
          </cell>
          <cell r="AY1147" t="str">
            <v>ОК!</v>
          </cell>
        </row>
        <row r="1148">
          <cell r="AP1148" t="str">
            <v>Жуков Дмитрий А.</v>
          </cell>
          <cell r="AQ1148">
            <v>2001</v>
          </cell>
          <cell r="AT1148" t="str">
            <v>б/р</v>
          </cell>
          <cell r="AU1148" t="str">
            <v>м</v>
          </cell>
          <cell r="AX1148">
            <v>43328</v>
          </cell>
          <cell r="AY1148" t="str">
            <v>ОК!</v>
          </cell>
        </row>
        <row r="1149">
          <cell r="AP1149" t="str">
            <v>Жуков Дмитрий</v>
          </cell>
          <cell r="AQ1149">
            <v>2004</v>
          </cell>
          <cell r="AT1149" t="str">
            <v>б/р</v>
          </cell>
          <cell r="AU1149" t="str">
            <v>м</v>
          </cell>
          <cell r="AX1149">
            <v>0</v>
          </cell>
          <cell r="AY1149" t="str">
            <v>ОК!</v>
          </cell>
        </row>
        <row r="1150">
          <cell r="AP1150" t="str">
            <v>Жуков Никита</v>
          </cell>
          <cell r="AQ1150">
            <v>2006</v>
          </cell>
          <cell r="AT1150" t="str">
            <v>б/р</v>
          </cell>
          <cell r="AU1150" t="str">
            <v>м</v>
          </cell>
          <cell r="AX1150">
            <v>0</v>
          </cell>
          <cell r="AY1150" t="str">
            <v>ОК!</v>
          </cell>
        </row>
        <row r="1151">
          <cell r="AP1151" t="str">
            <v>Жуков Николай</v>
          </cell>
          <cell r="AQ1151">
            <v>1997</v>
          </cell>
          <cell r="AT1151" t="str">
            <v>б/р</v>
          </cell>
          <cell r="AU1151" t="str">
            <v>м</v>
          </cell>
          <cell r="AX1151">
            <v>43163</v>
          </cell>
          <cell r="AY1151" t="str">
            <v>ОК!</v>
          </cell>
        </row>
        <row r="1152">
          <cell r="AP1152" t="str">
            <v>Жукова Анастасия</v>
          </cell>
          <cell r="AQ1152">
            <v>2012</v>
          </cell>
          <cell r="AT1152" t="str">
            <v>2ю</v>
          </cell>
          <cell r="AU1152" t="str">
            <v>ж</v>
          </cell>
          <cell r="AX1152">
            <v>45683</v>
          </cell>
          <cell r="AY1152" t="str">
            <v>ОК!</v>
          </cell>
        </row>
        <row r="1153">
          <cell r="AP1153" t="str">
            <v>Жукова Вероника</v>
          </cell>
          <cell r="AQ1153">
            <v>2013</v>
          </cell>
          <cell r="AT1153" t="str">
            <v>2ю</v>
          </cell>
          <cell r="AU1153" t="str">
            <v>ж</v>
          </cell>
          <cell r="AX1153">
            <v>45947</v>
          </cell>
          <cell r="AY1153" t="str">
            <v>ОК!</v>
          </cell>
        </row>
        <row r="1154">
          <cell r="AP1154" t="str">
            <v>Жукова Наталья</v>
          </cell>
          <cell r="AQ1154">
            <v>0</v>
          </cell>
          <cell r="AT1154">
            <v>3</v>
          </cell>
          <cell r="AU1154" t="str">
            <v>ж</v>
          </cell>
          <cell r="AX1154">
            <v>45407</v>
          </cell>
          <cell r="AY1154" t="str">
            <v>НАДО!!!</v>
          </cell>
        </row>
        <row r="1155">
          <cell r="AP1155" t="str">
            <v>Журавель Лев</v>
          </cell>
          <cell r="AQ1155">
            <v>2011</v>
          </cell>
          <cell r="AT1155" t="str">
            <v>б/р</v>
          </cell>
          <cell r="AU1155" t="str">
            <v>м</v>
          </cell>
          <cell r="AX1155">
            <v>0</v>
          </cell>
          <cell r="AY1155" t="str">
            <v>ОК!</v>
          </cell>
        </row>
        <row r="1156">
          <cell r="AP1156" t="str">
            <v>Журавель Полина</v>
          </cell>
          <cell r="AQ1156">
            <v>2013</v>
          </cell>
          <cell r="AT1156" t="str">
            <v>б/р</v>
          </cell>
          <cell r="AU1156" t="str">
            <v>ж</v>
          </cell>
          <cell r="AX1156">
            <v>0</v>
          </cell>
          <cell r="AY1156" t="str">
            <v>ОК!</v>
          </cell>
        </row>
        <row r="1157">
          <cell r="AP1157" t="str">
            <v>Журавлев Станислав</v>
          </cell>
          <cell r="AQ1157">
            <v>2001</v>
          </cell>
          <cell r="AT1157" t="str">
            <v>б/р</v>
          </cell>
          <cell r="AU1157" t="str">
            <v>м</v>
          </cell>
          <cell r="AX1157">
            <v>0</v>
          </cell>
          <cell r="AY1157" t="str">
            <v>НАДО!!!</v>
          </cell>
        </row>
        <row r="1158">
          <cell r="AP1158" t="str">
            <v>Журавлев Степан</v>
          </cell>
          <cell r="AQ1158">
            <v>2004</v>
          </cell>
          <cell r="AT1158" t="str">
            <v>б/р</v>
          </cell>
          <cell r="AU1158" t="str">
            <v>м</v>
          </cell>
          <cell r="AX1158">
            <v>0</v>
          </cell>
          <cell r="AY1158" t="str">
            <v>ОК!</v>
          </cell>
        </row>
        <row r="1159">
          <cell r="AP1159" t="str">
            <v>Журавлёв Никита</v>
          </cell>
          <cell r="AQ1159">
            <v>2010</v>
          </cell>
          <cell r="AT1159" t="str">
            <v>1ю</v>
          </cell>
          <cell r="AU1159" t="str">
            <v>м</v>
          </cell>
          <cell r="AX1159">
            <v>45702</v>
          </cell>
          <cell r="AY1159" t="str">
            <v>ОК!</v>
          </cell>
        </row>
        <row r="1160">
          <cell r="AP1160" t="str">
            <v>Журавлева Татьяна</v>
          </cell>
          <cell r="AQ1160">
            <v>1973</v>
          </cell>
          <cell r="AT1160" t="str">
            <v>б/р</v>
          </cell>
          <cell r="AU1160" t="str">
            <v>ж</v>
          </cell>
          <cell r="AX1160">
            <v>43716</v>
          </cell>
          <cell r="AY1160" t="str">
            <v>ОК!</v>
          </cell>
        </row>
        <row r="1161">
          <cell r="AP1161" t="str">
            <v>Журавлёва Юлия</v>
          </cell>
          <cell r="AQ1161">
            <v>2013</v>
          </cell>
          <cell r="AT1161" t="str">
            <v>б/р</v>
          </cell>
          <cell r="AU1161" t="str">
            <v>ж</v>
          </cell>
          <cell r="AX1161">
            <v>0</v>
          </cell>
          <cell r="AY1161" t="str">
            <v>ОК!</v>
          </cell>
        </row>
        <row r="1162">
          <cell r="AP1162" t="str">
            <v>Журавская Наталия</v>
          </cell>
          <cell r="AQ1162">
            <v>2008</v>
          </cell>
          <cell r="AT1162" t="str">
            <v>2ю</v>
          </cell>
          <cell r="AU1162" t="str">
            <v>ж</v>
          </cell>
          <cell r="AX1162">
            <v>45582</v>
          </cell>
          <cell r="AY1162" t="str">
            <v>ОК!</v>
          </cell>
        </row>
        <row r="1163">
          <cell r="AP1163" t="str">
            <v>Журавский Алексей</v>
          </cell>
          <cell r="AQ1163">
            <v>2014</v>
          </cell>
          <cell r="AT1163" t="str">
            <v>б/р</v>
          </cell>
          <cell r="AU1163" t="str">
            <v>м</v>
          </cell>
          <cell r="AX1163">
            <v>0</v>
          </cell>
          <cell r="AY1163" t="str">
            <v>ОК!</v>
          </cell>
        </row>
        <row r="1164">
          <cell r="AP1164" t="str">
            <v>Забелкин Алексей</v>
          </cell>
          <cell r="AQ1164">
            <v>0</v>
          </cell>
          <cell r="AT1164" t="str">
            <v>б/р</v>
          </cell>
          <cell r="AU1164" t="str">
            <v>м</v>
          </cell>
          <cell r="AX1164">
            <v>44498</v>
          </cell>
          <cell r="AY1164" t="str">
            <v>НАДО!!!</v>
          </cell>
        </row>
        <row r="1165">
          <cell r="AP1165" t="str">
            <v>Завьялов Александр</v>
          </cell>
          <cell r="AQ1165">
            <v>2010</v>
          </cell>
          <cell r="AT1165">
            <v>2</v>
          </cell>
          <cell r="AU1165" t="str">
            <v>м</v>
          </cell>
          <cell r="AX1165">
            <v>45463</v>
          </cell>
          <cell r="AY1165" t="str">
            <v>ОК!</v>
          </cell>
        </row>
        <row r="1166">
          <cell r="AP1166" t="str">
            <v>Завьялова Виктория</v>
          </cell>
          <cell r="AQ1166">
            <v>2011</v>
          </cell>
          <cell r="AT1166" t="str">
            <v>б/р</v>
          </cell>
          <cell r="AU1166" t="str">
            <v>ж</v>
          </cell>
          <cell r="AX1166">
            <v>0</v>
          </cell>
          <cell r="AY1166" t="str">
            <v>ОК!</v>
          </cell>
        </row>
        <row r="1167">
          <cell r="AP1167" t="str">
            <v>Завьялова Наталья</v>
          </cell>
          <cell r="AQ1167">
            <v>1990</v>
          </cell>
          <cell r="AT1167">
            <v>3</v>
          </cell>
          <cell r="AU1167" t="str">
            <v>ж</v>
          </cell>
          <cell r="AX1167">
            <v>45718</v>
          </cell>
          <cell r="AY1167" t="str">
            <v>ОК!</v>
          </cell>
        </row>
        <row r="1168">
          <cell r="AP1168" t="str">
            <v>Загороднева Надежда</v>
          </cell>
          <cell r="AQ1168">
            <v>0</v>
          </cell>
          <cell r="AT1168">
            <v>2</v>
          </cell>
          <cell r="AU1168" t="str">
            <v>ж</v>
          </cell>
          <cell r="AX1168">
            <v>45375</v>
          </cell>
          <cell r="AY1168" t="str">
            <v>НАДО!!!</v>
          </cell>
        </row>
        <row r="1169">
          <cell r="AP1169" t="str">
            <v>Загорулько Михаил</v>
          </cell>
          <cell r="AQ1169">
            <v>2003</v>
          </cell>
          <cell r="AT1169" t="str">
            <v>б/р</v>
          </cell>
          <cell r="AU1169" t="str">
            <v>м</v>
          </cell>
          <cell r="AX1169">
            <v>43090</v>
          </cell>
          <cell r="AY1169" t="str">
            <v>ОК!</v>
          </cell>
        </row>
        <row r="1170">
          <cell r="AP1170" t="str">
            <v>Задорожная Владислава</v>
          </cell>
          <cell r="AQ1170">
            <v>2004</v>
          </cell>
          <cell r="AT1170" t="str">
            <v>б/р</v>
          </cell>
          <cell r="AU1170" t="str">
            <v>ж</v>
          </cell>
          <cell r="AX1170">
            <v>0</v>
          </cell>
          <cell r="AY1170" t="str">
            <v>ОК!</v>
          </cell>
        </row>
        <row r="1171">
          <cell r="AP1171" t="str">
            <v>Заикина Ирина</v>
          </cell>
          <cell r="AQ1171">
            <v>0</v>
          </cell>
          <cell r="AT1171" t="str">
            <v>б/р</v>
          </cell>
          <cell r="AU1171" t="str">
            <v>ж</v>
          </cell>
          <cell r="AX1171">
            <v>44154</v>
          </cell>
          <cell r="AY1171" t="str">
            <v>НАДО!!!</v>
          </cell>
        </row>
        <row r="1172">
          <cell r="AP1172" t="str">
            <v>Заиц Максим</v>
          </cell>
          <cell r="AQ1172">
            <v>1992</v>
          </cell>
          <cell r="AT1172" t="str">
            <v>б/р</v>
          </cell>
          <cell r="AU1172" t="str">
            <v>м</v>
          </cell>
          <cell r="AX1172">
            <v>43667</v>
          </cell>
          <cell r="AY1172" t="str">
            <v>ОК!</v>
          </cell>
        </row>
        <row r="1173">
          <cell r="AP1173" t="str">
            <v>Зайков Константин</v>
          </cell>
          <cell r="AQ1173">
            <v>1979</v>
          </cell>
          <cell r="AT1173" t="str">
            <v>б/р</v>
          </cell>
          <cell r="AU1173" t="str">
            <v>м</v>
          </cell>
          <cell r="AX1173">
            <v>43807</v>
          </cell>
          <cell r="AY1173" t="str">
            <v>ОК!</v>
          </cell>
        </row>
        <row r="1174">
          <cell r="AP1174" t="str">
            <v xml:space="preserve">Зайнуллин Руслан </v>
          </cell>
          <cell r="AQ1174">
            <v>0</v>
          </cell>
          <cell r="AT1174" t="str">
            <v>б/р</v>
          </cell>
          <cell r="AU1174" t="str">
            <v>м</v>
          </cell>
          <cell r="AX1174">
            <v>44708</v>
          </cell>
          <cell r="AY1174" t="str">
            <v>НАДО!!!</v>
          </cell>
        </row>
        <row r="1175">
          <cell r="AP1175" t="str">
            <v>Зайцев Арсений</v>
          </cell>
          <cell r="AQ1175">
            <v>0</v>
          </cell>
          <cell r="AT1175" t="str">
            <v>б/р</v>
          </cell>
          <cell r="AU1175" t="str">
            <v>м</v>
          </cell>
          <cell r="AX1175">
            <v>43266</v>
          </cell>
          <cell r="AY1175" t="str">
            <v>НАДО!!!</v>
          </cell>
        </row>
        <row r="1176">
          <cell r="AP1176" t="str">
            <v>Зайцев Вячеслав</v>
          </cell>
          <cell r="AQ1176">
            <v>0</v>
          </cell>
          <cell r="AT1176" t="str">
            <v>б/р</v>
          </cell>
          <cell r="AU1176" t="str">
            <v>м</v>
          </cell>
          <cell r="AX1176">
            <v>42421</v>
          </cell>
          <cell r="AY1176" t="str">
            <v>НАДО!!!</v>
          </cell>
        </row>
        <row r="1177">
          <cell r="AP1177" t="str">
            <v>Зайцев Дмитрий</v>
          </cell>
          <cell r="AQ1177">
            <v>1975</v>
          </cell>
          <cell r="AT1177" t="str">
            <v>б/р</v>
          </cell>
          <cell r="AU1177" t="str">
            <v>м</v>
          </cell>
          <cell r="AX1177">
            <v>42774</v>
          </cell>
          <cell r="AY1177" t="str">
            <v>ОК!</v>
          </cell>
        </row>
        <row r="1178">
          <cell r="AP1178" t="str">
            <v>Зайцев Иван</v>
          </cell>
          <cell r="AQ1178">
            <v>2012</v>
          </cell>
          <cell r="AT1178" t="str">
            <v>2ю</v>
          </cell>
          <cell r="AU1178" t="str">
            <v>м</v>
          </cell>
          <cell r="AX1178">
            <v>45582</v>
          </cell>
          <cell r="AY1178" t="str">
            <v>ОК!</v>
          </cell>
        </row>
        <row r="1179">
          <cell r="AP1179" t="str">
            <v>Зайцева Дарья</v>
          </cell>
          <cell r="AQ1179">
            <v>2005</v>
          </cell>
          <cell r="AT1179" t="str">
            <v>б/р</v>
          </cell>
          <cell r="AU1179" t="str">
            <v>ж</v>
          </cell>
          <cell r="AX1179">
            <v>44329</v>
          </cell>
          <cell r="AY1179" t="str">
            <v>ОК!</v>
          </cell>
        </row>
        <row r="1180">
          <cell r="AP1180" t="str">
            <v>Зайцева Евгения</v>
          </cell>
          <cell r="AQ1180">
            <v>2004</v>
          </cell>
          <cell r="AT1180" t="str">
            <v>б/р</v>
          </cell>
          <cell r="AU1180" t="str">
            <v>ж</v>
          </cell>
          <cell r="AX1180">
            <v>45089</v>
          </cell>
          <cell r="AY1180" t="str">
            <v>ОК!</v>
          </cell>
        </row>
        <row r="1181">
          <cell r="AP1181" t="str">
            <v>Зайцева Елизавета</v>
          </cell>
          <cell r="AQ1181">
            <v>2002</v>
          </cell>
          <cell r="AT1181" t="str">
            <v>б/р</v>
          </cell>
          <cell r="AU1181" t="str">
            <v>ж</v>
          </cell>
          <cell r="AX1181">
            <v>43464</v>
          </cell>
          <cell r="AY1181" t="str">
            <v>ОК!</v>
          </cell>
        </row>
        <row r="1182">
          <cell r="AP1182" t="str">
            <v>Зайцева Ксения</v>
          </cell>
          <cell r="AQ1182">
            <v>2010</v>
          </cell>
          <cell r="AT1182" t="str">
            <v>1ю</v>
          </cell>
          <cell r="AU1182" t="str">
            <v>ж</v>
          </cell>
          <cell r="AX1182">
            <v>45787</v>
          </cell>
          <cell r="AY1182" t="str">
            <v>ОК!</v>
          </cell>
        </row>
        <row r="1183">
          <cell r="AP1183" t="str">
            <v xml:space="preserve">Закацола Андрей </v>
          </cell>
          <cell r="AQ1183">
            <v>0</v>
          </cell>
          <cell r="AT1183" t="str">
            <v>б/р</v>
          </cell>
          <cell r="AU1183" t="str">
            <v>м</v>
          </cell>
          <cell r="AX1183">
            <v>44708</v>
          </cell>
          <cell r="AY1183" t="str">
            <v>НАДО!!!</v>
          </cell>
        </row>
        <row r="1184">
          <cell r="AP1184" t="str">
            <v>Заколюкина Ирина</v>
          </cell>
          <cell r="AQ1184">
            <v>0</v>
          </cell>
          <cell r="AT1184">
            <v>3</v>
          </cell>
          <cell r="AU1184" t="str">
            <v>ж</v>
          </cell>
          <cell r="AX1184">
            <v>45407</v>
          </cell>
          <cell r="AY1184" t="str">
            <v>НАДО!!!</v>
          </cell>
        </row>
        <row r="1185">
          <cell r="AP1185" t="str">
            <v>Закрий Дарья</v>
          </cell>
          <cell r="AQ1185">
            <v>1994</v>
          </cell>
          <cell r="AT1185">
            <v>2</v>
          </cell>
          <cell r="AU1185" t="str">
            <v>ж</v>
          </cell>
          <cell r="AX1185">
            <v>45407</v>
          </cell>
          <cell r="AY1185" t="str">
            <v>ОК!</v>
          </cell>
        </row>
        <row r="1186">
          <cell r="AP1186" t="str">
            <v>Залесова Анна</v>
          </cell>
          <cell r="AQ1186">
            <v>2006</v>
          </cell>
          <cell r="AT1186" t="str">
            <v>б/р</v>
          </cell>
          <cell r="AU1186" t="str">
            <v>ж</v>
          </cell>
          <cell r="AX1186">
            <v>45109</v>
          </cell>
          <cell r="AY1186" t="str">
            <v>ОК!</v>
          </cell>
        </row>
        <row r="1187">
          <cell r="AP1187" t="str">
            <v>Залесский Максим</v>
          </cell>
          <cell r="AQ1187">
            <v>0</v>
          </cell>
          <cell r="AT1187" t="str">
            <v>б/р</v>
          </cell>
          <cell r="AU1187" t="str">
            <v>м</v>
          </cell>
          <cell r="AX1187">
            <v>0</v>
          </cell>
          <cell r="AY1187" t="str">
            <v>НАДО!!!</v>
          </cell>
        </row>
        <row r="1188">
          <cell r="AP1188" t="str">
            <v>Замилов Михаил</v>
          </cell>
          <cell r="AQ1188">
            <v>2012</v>
          </cell>
          <cell r="AT1188" t="str">
            <v>б/р</v>
          </cell>
          <cell r="AU1188" t="str">
            <v>м</v>
          </cell>
          <cell r="AX1188">
            <v>0</v>
          </cell>
          <cell r="AY1188" t="str">
            <v>ОК!</v>
          </cell>
        </row>
        <row r="1189">
          <cell r="AP1189" t="str">
            <v>Замураев Денис</v>
          </cell>
          <cell r="AQ1189">
            <v>2013</v>
          </cell>
          <cell r="AT1189" t="str">
            <v>б/р</v>
          </cell>
          <cell r="AU1189" t="str">
            <v>м</v>
          </cell>
          <cell r="AX1189">
            <v>0</v>
          </cell>
          <cell r="AY1189" t="str">
            <v>ОК!</v>
          </cell>
        </row>
        <row r="1190">
          <cell r="AP1190" t="str">
            <v>Занин Александр</v>
          </cell>
          <cell r="AQ1190">
            <v>1990</v>
          </cell>
          <cell r="AT1190" t="str">
            <v>б/р</v>
          </cell>
          <cell r="AU1190" t="str">
            <v>м</v>
          </cell>
          <cell r="AX1190">
            <v>42399</v>
          </cell>
          <cell r="AY1190" t="str">
            <v>ОК!</v>
          </cell>
        </row>
        <row r="1191">
          <cell r="AP1191" t="str">
            <v>Запорожец Никита</v>
          </cell>
          <cell r="AQ1191">
            <v>1996</v>
          </cell>
          <cell r="AT1191" t="str">
            <v>б/р</v>
          </cell>
          <cell r="AU1191" t="str">
            <v>м</v>
          </cell>
          <cell r="AX1191">
            <v>43399</v>
          </cell>
          <cell r="AY1191" t="str">
            <v>НАДО!!!</v>
          </cell>
        </row>
        <row r="1192">
          <cell r="AP1192" t="str">
            <v>Заречнева Софья</v>
          </cell>
          <cell r="AQ1192">
            <v>0</v>
          </cell>
          <cell r="AT1192" t="str">
            <v>б/р</v>
          </cell>
          <cell r="AU1192" t="str">
            <v>ж</v>
          </cell>
          <cell r="AX1192">
            <v>45071</v>
          </cell>
        </row>
        <row r="1193">
          <cell r="AP1193" t="str">
            <v>Заручевский Ярослав</v>
          </cell>
          <cell r="AQ1193">
            <v>2000</v>
          </cell>
          <cell r="AT1193" t="str">
            <v>б/р</v>
          </cell>
          <cell r="AU1193" t="str">
            <v>м</v>
          </cell>
          <cell r="AX1193">
            <v>43650</v>
          </cell>
          <cell r="AY1193" t="str">
            <v>ОК!</v>
          </cell>
        </row>
        <row r="1194">
          <cell r="AP1194" t="str">
            <v>Зархина Ульяна</v>
          </cell>
          <cell r="AQ1194">
            <v>2011</v>
          </cell>
          <cell r="AT1194" t="str">
            <v>б/р</v>
          </cell>
          <cell r="AU1194" t="str">
            <v>ж</v>
          </cell>
          <cell r="AX1194">
            <v>45245</v>
          </cell>
          <cell r="AY1194" t="str">
            <v>ОК!</v>
          </cell>
        </row>
        <row r="1195">
          <cell r="AP1195" t="str">
            <v>Заславская Екатерина</v>
          </cell>
          <cell r="AQ1195">
            <v>2002</v>
          </cell>
          <cell r="AT1195" t="str">
            <v>б/р</v>
          </cell>
          <cell r="AU1195" t="str">
            <v>ж</v>
          </cell>
          <cell r="AX1195">
            <v>0</v>
          </cell>
          <cell r="AY1195" t="str">
            <v>ОК!</v>
          </cell>
        </row>
        <row r="1196">
          <cell r="AP1196" t="str">
            <v>Захаренков Николай</v>
          </cell>
          <cell r="AQ1196">
            <v>1971</v>
          </cell>
          <cell r="AT1196" t="str">
            <v>б/р</v>
          </cell>
          <cell r="AU1196" t="str">
            <v>м</v>
          </cell>
          <cell r="AX1196">
            <v>0</v>
          </cell>
          <cell r="AY1196" t="str">
            <v>ОК!</v>
          </cell>
        </row>
        <row r="1197">
          <cell r="AP1197" t="str">
            <v>Захаров Артем</v>
          </cell>
          <cell r="AQ1197">
            <v>2002</v>
          </cell>
          <cell r="AT1197" t="str">
            <v>б/р</v>
          </cell>
          <cell r="AU1197" t="str">
            <v>м</v>
          </cell>
          <cell r="AX1197">
            <v>43989</v>
          </cell>
          <cell r="AY1197" t="str">
            <v>ОК!</v>
          </cell>
        </row>
        <row r="1198">
          <cell r="AP1198" t="str">
            <v>Захаров Вячеслав</v>
          </cell>
          <cell r="AQ1198">
            <v>1962</v>
          </cell>
          <cell r="AT1198" t="str">
            <v>б/р</v>
          </cell>
          <cell r="AU1198" t="str">
            <v>м</v>
          </cell>
          <cell r="AX1198">
            <v>43328</v>
          </cell>
          <cell r="AY1198" t="str">
            <v>ОК!</v>
          </cell>
        </row>
        <row r="1199">
          <cell r="AP1199" t="str">
            <v>Захаров Геннадий</v>
          </cell>
          <cell r="AQ1199">
            <v>0</v>
          </cell>
          <cell r="AT1199" t="str">
            <v>б/р</v>
          </cell>
          <cell r="AU1199" t="str">
            <v>м</v>
          </cell>
          <cell r="AX1199">
            <v>43595</v>
          </cell>
          <cell r="AY1199" t="str">
            <v>НАДО!!!</v>
          </cell>
        </row>
        <row r="1200">
          <cell r="AP1200" t="str">
            <v>Захаров Константин</v>
          </cell>
          <cell r="AQ1200">
            <v>2002</v>
          </cell>
          <cell r="AT1200" t="str">
            <v>б/р</v>
          </cell>
          <cell r="AU1200" t="str">
            <v>м</v>
          </cell>
          <cell r="AX1200">
            <v>0</v>
          </cell>
          <cell r="AY1200" t="str">
            <v>ОК!</v>
          </cell>
        </row>
        <row r="1201">
          <cell r="AP1201" t="str">
            <v>Захаров Никита</v>
          </cell>
          <cell r="AQ1201">
            <v>2004</v>
          </cell>
          <cell r="AT1201" t="str">
            <v>б/р</v>
          </cell>
          <cell r="AU1201" t="str">
            <v>м</v>
          </cell>
          <cell r="AX1201">
            <v>0</v>
          </cell>
          <cell r="AY1201" t="str">
            <v>ОК!</v>
          </cell>
        </row>
        <row r="1202">
          <cell r="AP1202" t="str">
            <v>Захаров Савелий</v>
          </cell>
          <cell r="AQ1202">
            <v>2006</v>
          </cell>
          <cell r="AT1202" t="str">
            <v>б/р</v>
          </cell>
          <cell r="AU1202" t="str">
            <v>м</v>
          </cell>
          <cell r="AX1202">
            <v>43904</v>
          </cell>
          <cell r="AY1202" t="str">
            <v>ОК!</v>
          </cell>
        </row>
        <row r="1203">
          <cell r="AP1203" t="str">
            <v>Захарова Дарья</v>
          </cell>
          <cell r="AQ1203">
            <v>0</v>
          </cell>
          <cell r="AT1203">
            <v>3</v>
          </cell>
          <cell r="AU1203" t="str">
            <v>ж</v>
          </cell>
          <cell r="AX1203">
            <v>45778</v>
          </cell>
          <cell r="AY1203" t="str">
            <v>НАДО!!!</v>
          </cell>
        </row>
        <row r="1204">
          <cell r="AP1204" t="str">
            <v>Захарянц Андрей</v>
          </cell>
          <cell r="AQ1204">
            <v>2008</v>
          </cell>
          <cell r="AT1204">
            <v>3</v>
          </cell>
          <cell r="AU1204" t="str">
            <v>м</v>
          </cell>
          <cell r="AX1204">
            <v>45407</v>
          </cell>
          <cell r="AY1204" t="str">
            <v>ОК!</v>
          </cell>
        </row>
        <row r="1205">
          <cell r="AP1205" t="str">
            <v>Збинская Милана</v>
          </cell>
          <cell r="AQ1205">
            <v>2013</v>
          </cell>
          <cell r="AT1205" t="str">
            <v>б/р</v>
          </cell>
          <cell r="AU1205" t="str">
            <v>ж</v>
          </cell>
          <cell r="AX1205">
            <v>0</v>
          </cell>
          <cell r="AY1205" t="str">
            <v>ОК!</v>
          </cell>
        </row>
        <row r="1206">
          <cell r="AP1206" t="str">
            <v>Звенигородский Евгений</v>
          </cell>
          <cell r="AQ1206">
            <v>2001</v>
          </cell>
          <cell r="AT1206" t="str">
            <v>б/р</v>
          </cell>
          <cell r="AU1206" t="str">
            <v>м</v>
          </cell>
          <cell r="AX1206">
            <v>0</v>
          </cell>
          <cell r="AY1206" t="str">
            <v>ОК!</v>
          </cell>
        </row>
        <row r="1207">
          <cell r="AP1207" t="str">
            <v>Зверев Борис</v>
          </cell>
          <cell r="AQ1207">
            <v>2012</v>
          </cell>
          <cell r="AT1207" t="str">
            <v>2ю</v>
          </cell>
          <cell r="AU1207" t="str">
            <v>м</v>
          </cell>
          <cell r="AX1207">
            <v>45582</v>
          </cell>
          <cell r="AY1207" t="str">
            <v>ОК!</v>
          </cell>
        </row>
        <row r="1208">
          <cell r="AP1208" t="str">
            <v>Зверева Анастасия</v>
          </cell>
          <cell r="AQ1208">
            <v>2011</v>
          </cell>
          <cell r="AT1208" t="str">
            <v>б/р</v>
          </cell>
          <cell r="AU1208" t="str">
            <v>ж</v>
          </cell>
          <cell r="AX1208">
            <v>0</v>
          </cell>
          <cell r="AY1208" t="str">
            <v>ОК!</v>
          </cell>
        </row>
        <row r="1209">
          <cell r="AP1209" t="str">
            <v>Звягинцев Глеб</v>
          </cell>
          <cell r="AQ1209">
            <v>2011</v>
          </cell>
          <cell r="AT1209" t="str">
            <v>б/р</v>
          </cell>
          <cell r="AU1209" t="str">
            <v>м</v>
          </cell>
          <cell r="AX1209">
            <v>0</v>
          </cell>
          <cell r="AY1209" t="str">
            <v>ОК!</v>
          </cell>
        </row>
        <row r="1210">
          <cell r="AP1210" t="str">
            <v>Звягинцев Николай</v>
          </cell>
          <cell r="AQ1210">
            <v>2006</v>
          </cell>
          <cell r="AT1210" t="str">
            <v>1ю</v>
          </cell>
          <cell r="AU1210" t="str">
            <v>м</v>
          </cell>
          <cell r="AX1210">
            <v>45786</v>
          </cell>
          <cell r="AY1210" t="str">
            <v>ОК!</v>
          </cell>
        </row>
        <row r="1211">
          <cell r="AP1211" t="str">
            <v>Звягинцева Полина</v>
          </cell>
          <cell r="AQ1211">
            <v>0</v>
          </cell>
          <cell r="AT1211" t="str">
            <v>б/р</v>
          </cell>
          <cell r="AU1211" t="str">
            <v>ж</v>
          </cell>
          <cell r="AX1211">
            <v>43595</v>
          </cell>
          <cell r="AY1211" t="str">
            <v>НАДО!!!</v>
          </cell>
        </row>
        <row r="1212">
          <cell r="AP1212" t="str">
            <v>Зеленой Евгений</v>
          </cell>
          <cell r="AQ1212">
            <v>1978</v>
          </cell>
          <cell r="AT1212" t="str">
            <v>б/р</v>
          </cell>
          <cell r="AU1212" t="str">
            <v>м</v>
          </cell>
          <cell r="AX1212">
            <v>43245</v>
          </cell>
          <cell r="AY1212" t="str">
            <v>ОК!</v>
          </cell>
        </row>
        <row r="1213">
          <cell r="AP1213" t="str">
            <v>Зелинский Максим</v>
          </cell>
          <cell r="AQ1213">
            <v>2008</v>
          </cell>
          <cell r="AT1213" t="str">
            <v>б/р</v>
          </cell>
          <cell r="AU1213" t="str">
            <v>м</v>
          </cell>
          <cell r="AX1213">
            <v>44690</v>
          </cell>
          <cell r="AY1213" t="str">
            <v>ОК!</v>
          </cell>
        </row>
        <row r="1214">
          <cell r="AP1214" t="str">
            <v>Зельгер Татьяна</v>
          </cell>
          <cell r="AQ1214">
            <v>0</v>
          </cell>
          <cell r="AT1214" t="str">
            <v>1ю</v>
          </cell>
          <cell r="AU1214" t="str">
            <v>ж</v>
          </cell>
          <cell r="AX1214">
            <v>45756</v>
          </cell>
          <cell r="AY1214" t="str">
            <v>НАДО!!!</v>
          </cell>
        </row>
        <row r="1215">
          <cell r="AP1215" t="str">
            <v>Зелякова Анна</v>
          </cell>
          <cell r="AQ1215">
            <v>0</v>
          </cell>
          <cell r="AT1215">
            <v>3</v>
          </cell>
          <cell r="AU1215" t="str">
            <v>ж</v>
          </cell>
          <cell r="AX1215">
            <v>45407</v>
          </cell>
          <cell r="AY1215" t="str">
            <v>НАДО!!!</v>
          </cell>
        </row>
        <row r="1216">
          <cell r="AP1216" t="str">
            <v>Земский Александр</v>
          </cell>
          <cell r="AQ1216">
            <v>1987</v>
          </cell>
          <cell r="AT1216" t="str">
            <v>б/р</v>
          </cell>
          <cell r="AU1216" t="str">
            <v>м</v>
          </cell>
          <cell r="AX1216">
            <v>43954</v>
          </cell>
          <cell r="AY1216" t="str">
            <v>ОК!</v>
          </cell>
        </row>
        <row r="1217">
          <cell r="AP1217" t="str">
            <v>Земский Сергей</v>
          </cell>
          <cell r="AQ1217">
            <v>1982</v>
          </cell>
          <cell r="AT1217" t="str">
            <v>б/р</v>
          </cell>
          <cell r="AU1217" t="str">
            <v>м</v>
          </cell>
          <cell r="AX1217">
            <v>44323</v>
          </cell>
          <cell r="AY1217" t="str">
            <v>ОК!</v>
          </cell>
        </row>
        <row r="1218">
          <cell r="AP1218" t="str">
            <v>Земскова Алёна</v>
          </cell>
          <cell r="AQ1218">
            <v>2007</v>
          </cell>
          <cell r="AT1218" t="str">
            <v>б/р</v>
          </cell>
          <cell r="AU1218" t="str">
            <v>ж</v>
          </cell>
          <cell r="AX1218">
            <v>0</v>
          </cell>
          <cell r="AY1218" t="str">
            <v>ОК!</v>
          </cell>
        </row>
        <row r="1219">
          <cell r="AP1219" t="str">
            <v>Земченков Геннадий</v>
          </cell>
          <cell r="AQ1219">
            <v>0</v>
          </cell>
          <cell r="AT1219">
            <v>1</v>
          </cell>
          <cell r="AU1219" t="str">
            <v>м</v>
          </cell>
          <cell r="AX1219">
            <v>45375</v>
          </cell>
          <cell r="AY1219" t="str">
            <v>НАДО!!!</v>
          </cell>
        </row>
        <row r="1220">
          <cell r="AP1220" t="str">
            <v>Зенова Татьяна</v>
          </cell>
          <cell r="AQ1220">
            <v>1997</v>
          </cell>
          <cell r="AT1220" t="str">
            <v>б/р</v>
          </cell>
          <cell r="AU1220" t="str">
            <v>ж</v>
          </cell>
          <cell r="AX1220">
            <v>43163</v>
          </cell>
          <cell r="AY1220" t="str">
            <v>ОК!</v>
          </cell>
        </row>
        <row r="1221">
          <cell r="AP1221" t="str">
            <v>Зерцалов Никита</v>
          </cell>
          <cell r="AQ1221">
            <v>2003</v>
          </cell>
          <cell r="AT1221" t="str">
            <v>б/р</v>
          </cell>
          <cell r="AU1221" t="str">
            <v>м</v>
          </cell>
          <cell r="AX1221">
            <v>43443</v>
          </cell>
          <cell r="AY1221" t="str">
            <v>ОК!</v>
          </cell>
        </row>
        <row r="1222">
          <cell r="AP1222" t="str">
            <v>Зиёев Муслим</v>
          </cell>
          <cell r="AQ1222">
            <v>2011</v>
          </cell>
          <cell r="AT1222" t="str">
            <v>1ю</v>
          </cell>
          <cell r="AU1222" t="str">
            <v>м</v>
          </cell>
          <cell r="AX1222">
            <v>46003</v>
          </cell>
          <cell r="AY1222" t="str">
            <v>ОК!</v>
          </cell>
        </row>
        <row r="1223">
          <cell r="AP1223" t="str">
            <v>Зикеев Тимур</v>
          </cell>
          <cell r="AQ1223">
            <v>2008</v>
          </cell>
          <cell r="AT1223">
            <v>2</v>
          </cell>
          <cell r="AU1223" t="str">
            <v>м</v>
          </cell>
          <cell r="AX1223">
            <v>45816</v>
          </cell>
          <cell r="AY1223" t="str">
            <v>ОК!</v>
          </cell>
        </row>
        <row r="1224">
          <cell r="AP1224" t="str">
            <v>Зимацкая Екатерина</v>
          </cell>
          <cell r="AQ1224">
            <v>2004</v>
          </cell>
          <cell r="AT1224" t="str">
            <v>б/р</v>
          </cell>
          <cell r="AU1224" t="str">
            <v>ж</v>
          </cell>
          <cell r="AX1224">
            <v>0</v>
          </cell>
          <cell r="AY1224" t="str">
            <v>НАДО!!!</v>
          </cell>
        </row>
        <row r="1225">
          <cell r="AP1225" t="str">
            <v>Зимодро Юрий</v>
          </cell>
          <cell r="AQ1225">
            <v>0</v>
          </cell>
          <cell r="AT1225" t="str">
            <v>б/р</v>
          </cell>
          <cell r="AU1225" t="str">
            <v>м</v>
          </cell>
          <cell r="AX1225">
            <v>43954</v>
          </cell>
          <cell r="AY1225" t="str">
            <v>НАДО!!!</v>
          </cell>
        </row>
        <row r="1226">
          <cell r="AP1226" t="str">
            <v>Зиновьев Максим</v>
          </cell>
          <cell r="AQ1226">
            <v>2003</v>
          </cell>
          <cell r="AT1226" t="str">
            <v>б/р</v>
          </cell>
          <cell r="AU1226" t="str">
            <v>м</v>
          </cell>
          <cell r="AX1226">
            <v>0</v>
          </cell>
          <cell r="AY1226" t="str">
            <v>НАДО!!!</v>
          </cell>
        </row>
        <row r="1227">
          <cell r="AP1227" t="str">
            <v>Зиновьева Ирина</v>
          </cell>
          <cell r="AQ1227">
            <v>1976</v>
          </cell>
          <cell r="AT1227" t="str">
            <v>б/р</v>
          </cell>
          <cell r="AU1227" t="str">
            <v>ж</v>
          </cell>
          <cell r="AX1227">
            <v>44081</v>
          </cell>
          <cell r="AY1227" t="str">
            <v>ОК!</v>
          </cell>
        </row>
        <row r="1228">
          <cell r="AP1228" t="str">
            <v xml:space="preserve">Зиновьева Татьяна </v>
          </cell>
          <cell r="AQ1228">
            <v>0</v>
          </cell>
          <cell r="AT1228" t="str">
            <v>б/р</v>
          </cell>
          <cell r="AU1228" t="str">
            <v>ж</v>
          </cell>
          <cell r="AX1228">
            <v>44708</v>
          </cell>
          <cell r="AY1228" t="str">
            <v>НАДО!!!</v>
          </cell>
        </row>
        <row r="1229">
          <cell r="AP1229" t="str">
            <v>Злобин Александр</v>
          </cell>
          <cell r="AQ1229">
            <v>2005</v>
          </cell>
          <cell r="AT1229" t="str">
            <v>б/р</v>
          </cell>
          <cell r="AU1229" t="str">
            <v>м</v>
          </cell>
          <cell r="AX1229">
            <v>43979</v>
          </cell>
          <cell r="AY1229" t="str">
            <v>ОК!</v>
          </cell>
        </row>
        <row r="1230">
          <cell r="AP1230" t="str">
            <v>Злых Наталия</v>
          </cell>
          <cell r="AQ1230">
            <v>2003</v>
          </cell>
          <cell r="AT1230" t="str">
            <v>б/р</v>
          </cell>
          <cell r="AU1230" t="str">
            <v>ж</v>
          </cell>
          <cell r="AX1230">
            <v>0</v>
          </cell>
          <cell r="AY1230" t="str">
            <v>НАДО!!!</v>
          </cell>
        </row>
        <row r="1231">
          <cell r="AP1231" t="str">
            <v>Зобин Роман</v>
          </cell>
          <cell r="AQ1231">
            <v>0</v>
          </cell>
          <cell r="AT1231">
            <v>3</v>
          </cell>
          <cell r="AU1231" t="str">
            <v>м</v>
          </cell>
          <cell r="AX1231">
            <v>45955</v>
          </cell>
          <cell r="AY1231" t="str">
            <v>НАДО!!!</v>
          </cell>
        </row>
        <row r="1232">
          <cell r="AP1232" t="str">
            <v>Зобова Валерия</v>
          </cell>
          <cell r="AQ1232">
            <v>1987</v>
          </cell>
          <cell r="AT1232" t="str">
            <v>КМС</v>
          </cell>
          <cell r="AU1232" t="str">
            <v>ж</v>
          </cell>
          <cell r="AX1232">
            <v>46143</v>
          </cell>
          <cell r="AY1232" t="str">
            <v>ОК!</v>
          </cell>
        </row>
        <row r="1233">
          <cell r="AP1233" t="str">
            <v>Зобова Ярослава</v>
          </cell>
          <cell r="AQ1233">
            <v>1990</v>
          </cell>
          <cell r="AT1233" t="str">
            <v>б/р</v>
          </cell>
          <cell r="AU1233" t="str">
            <v>ж</v>
          </cell>
          <cell r="AX1233">
            <v>0</v>
          </cell>
          <cell r="AY1233" t="str">
            <v>ОК!</v>
          </cell>
        </row>
        <row r="1234">
          <cell r="AP1234" t="str">
            <v>Золотарев Арсений</v>
          </cell>
          <cell r="AQ1234">
            <v>2004</v>
          </cell>
          <cell r="AT1234" t="str">
            <v>КМС</v>
          </cell>
          <cell r="AU1234" t="str">
            <v>м</v>
          </cell>
          <cell r="AX1234">
            <v>45467</v>
          </cell>
          <cell r="AY1234" t="str">
            <v>НАДО!!!</v>
          </cell>
        </row>
        <row r="1235">
          <cell r="AP1235" t="str">
            <v>Золотарев Евгений</v>
          </cell>
          <cell r="AQ1235">
            <v>2000</v>
          </cell>
          <cell r="AT1235" t="str">
            <v>б/р</v>
          </cell>
          <cell r="AU1235" t="str">
            <v>м</v>
          </cell>
          <cell r="AX1235">
            <v>0</v>
          </cell>
          <cell r="AY1235" t="str">
            <v>ОК!</v>
          </cell>
        </row>
        <row r="1236">
          <cell r="AP1236" t="str">
            <v>Золотарёв Сергей</v>
          </cell>
          <cell r="AQ1236">
            <v>2010</v>
          </cell>
          <cell r="AT1236" t="str">
            <v>б/р</v>
          </cell>
          <cell r="AU1236" t="str">
            <v>м</v>
          </cell>
          <cell r="AX1236">
            <v>0</v>
          </cell>
          <cell r="AY1236" t="str">
            <v>ОК!</v>
          </cell>
        </row>
        <row r="1237">
          <cell r="AP1237" t="str">
            <v>Золотова Наталья</v>
          </cell>
          <cell r="AQ1237">
            <v>0</v>
          </cell>
          <cell r="AT1237" t="str">
            <v>б/р</v>
          </cell>
          <cell r="AU1237" t="str">
            <v>ж</v>
          </cell>
          <cell r="AX1237">
            <v>44323</v>
          </cell>
          <cell r="AY1237" t="str">
            <v>НАДО!!!</v>
          </cell>
        </row>
        <row r="1238">
          <cell r="AP1238" t="str">
            <v>Зорде Ян</v>
          </cell>
          <cell r="AQ1238">
            <v>2012</v>
          </cell>
          <cell r="AT1238" t="str">
            <v>2ю</v>
          </cell>
          <cell r="AU1238" t="str">
            <v>м</v>
          </cell>
          <cell r="AX1238">
            <v>45422</v>
          </cell>
          <cell r="AY1238" t="str">
            <v>ОК!</v>
          </cell>
        </row>
        <row r="1239">
          <cell r="AP1239" t="str">
            <v>Зорина Анастасия</v>
          </cell>
          <cell r="AQ1239">
            <v>2011</v>
          </cell>
          <cell r="AT1239" t="str">
            <v>б/р</v>
          </cell>
          <cell r="AU1239" t="str">
            <v>ж</v>
          </cell>
          <cell r="AX1239">
            <v>0</v>
          </cell>
          <cell r="AY1239" t="str">
            <v>ОК!</v>
          </cell>
        </row>
        <row r="1240">
          <cell r="AP1240" t="str">
            <v>Зорина Софья</v>
          </cell>
          <cell r="AQ1240">
            <v>2007</v>
          </cell>
          <cell r="AT1240" t="str">
            <v>б/р</v>
          </cell>
          <cell r="AU1240" t="str">
            <v>ж</v>
          </cell>
          <cell r="AX1240">
            <v>45041</v>
          </cell>
          <cell r="AY1240" t="str">
            <v>ОК!</v>
          </cell>
        </row>
        <row r="1241">
          <cell r="AP1241" t="str">
            <v>Зотов Владислав</v>
          </cell>
          <cell r="AQ1241">
            <v>2009</v>
          </cell>
          <cell r="AT1241">
            <v>1</v>
          </cell>
          <cell r="AU1241" t="str">
            <v>м</v>
          </cell>
          <cell r="AX1241">
            <v>46017</v>
          </cell>
          <cell r="AY1241" t="str">
            <v>ОК!</v>
          </cell>
        </row>
        <row r="1242">
          <cell r="AP1242" t="str">
            <v>Зотов Лев</v>
          </cell>
          <cell r="AQ1242">
            <v>2013</v>
          </cell>
          <cell r="AT1242" t="str">
            <v>б/р</v>
          </cell>
          <cell r="AU1242" t="str">
            <v>м</v>
          </cell>
          <cell r="AX1242">
            <v>0</v>
          </cell>
          <cell r="AY1242" t="str">
            <v>ОК!</v>
          </cell>
        </row>
        <row r="1243">
          <cell r="AP1243" t="str">
            <v>Зубайдов Шарифхуджа</v>
          </cell>
          <cell r="AQ1243">
            <v>2009</v>
          </cell>
          <cell r="AT1243" t="str">
            <v>б/р</v>
          </cell>
          <cell r="AU1243" t="str">
            <v>м</v>
          </cell>
          <cell r="AX1243">
            <v>0</v>
          </cell>
          <cell r="AY1243" t="str">
            <v>ОК!</v>
          </cell>
        </row>
        <row r="1244">
          <cell r="AP1244" t="str">
            <v>Зубанова Мария</v>
          </cell>
          <cell r="AQ1244">
            <v>0</v>
          </cell>
          <cell r="AT1244">
            <v>3</v>
          </cell>
          <cell r="AU1244" t="str">
            <v>ж</v>
          </cell>
          <cell r="AX1244">
            <v>45407</v>
          </cell>
          <cell r="AY1244" t="str">
            <v>НАДО!!!</v>
          </cell>
        </row>
        <row r="1245">
          <cell r="AP1245" t="str">
            <v>Зубарева Дарья</v>
          </cell>
          <cell r="AQ1245">
            <v>2015</v>
          </cell>
          <cell r="AT1245" t="str">
            <v>б/р</v>
          </cell>
          <cell r="AU1245" t="str">
            <v>ж</v>
          </cell>
          <cell r="AX1245">
            <v>0</v>
          </cell>
          <cell r="AY1245" t="str">
            <v>ОК!</v>
          </cell>
        </row>
        <row r="1246">
          <cell r="AP1246" t="str">
            <v>Зубарева Ольга</v>
          </cell>
          <cell r="AQ1246">
            <v>2012</v>
          </cell>
          <cell r="AT1246" t="str">
            <v>1ю</v>
          </cell>
          <cell r="AU1246" t="str">
            <v>ж</v>
          </cell>
          <cell r="AX1246">
            <v>45422</v>
          </cell>
          <cell r="AY1246" t="str">
            <v>ОК!</v>
          </cell>
        </row>
        <row r="1247">
          <cell r="AP1247" t="str">
            <v>Зубенко Максим</v>
          </cell>
          <cell r="AQ1247">
            <v>2013</v>
          </cell>
          <cell r="AT1247" t="str">
            <v>б/р</v>
          </cell>
          <cell r="AU1247" t="str">
            <v>м</v>
          </cell>
          <cell r="AX1247">
            <v>0</v>
          </cell>
          <cell r="AY1247" t="str">
            <v>ОК!</v>
          </cell>
        </row>
        <row r="1248">
          <cell r="AP1248" t="str">
            <v xml:space="preserve">Зубрин Андрей </v>
          </cell>
          <cell r="AQ1248">
            <v>0</v>
          </cell>
          <cell r="AT1248">
            <v>2</v>
          </cell>
          <cell r="AU1248" t="str">
            <v>м</v>
          </cell>
          <cell r="AX1248">
            <v>45407</v>
          </cell>
          <cell r="AY1248" t="str">
            <v>НАДО!!!</v>
          </cell>
        </row>
        <row r="1249">
          <cell r="AP1249" t="str">
            <v>Зуева Кристина</v>
          </cell>
          <cell r="AQ1249">
            <v>0</v>
          </cell>
          <cell r="AT1249" t="str">
            <v>б/р</v>
          </cell>
          <cell r="AU1249" t="str">
            <v>ж</v>
          </cell>
          <cell r="AX1249">
            <v>43013</v>
          </cell>
          <cell r="AY1249" t="str">
            <v>НАДО!!!</v>
          </cell>
        </row>
        <row r="1250">
          <cell r="AP1250" t="str">
            <v>Зуенок Роман</v>
          </cell>
          <cell r="AQ1250">
            <v>0</v>
          </cell>
          <cell r="AT1250" t="str">
            <v>б/р</v>
          </cell>
          <cell r="AU1250" t="str">
            <v>м</v>
          </cell>
          <cell r="AX1250">
            <v>44961</v>
          </cell>
          <cell r="AY1250" t="str">
            <v>НАДО!!!</v>
          </cell>
        </row>
        <row r="1251">
          <cell r="AP1251" t="str">
            <v>Зун Павел</v>
          </cell>
          <cell r="AQ1251">
            <v>0</v>
          </cell>
          <cell r="AT1251" t="str">
            <v>б/р</v>
          </cell>
          <cell r="AU1251" t="str">
            <v>м</v>
          </cell>
          <cell r="AX1251">
            <v>43863</v>
          </cell>
          <cell r="AY1251" t="str">
            <v>НАДО!!!</v>
          </cell>
        </row>
        <row r="1252">
          <cell r="AP1252" t="str">
            <v>Зырянов Владимир</v>
          </cell>
          <cell r="AQ1252">
            <v>0</v>
          </cell>
          <cell r="AT1252">
            <v>3</v>
          </cell>
          <cell r="AU1252" t="str">
            <v>м</v>
          </cell>
          <cell r="AX1252">
            <v>45576</v>
          </cell>
          <cell r="AY1252" t="str">
            <v>НАДО!!!</v>
          </cell>
        </row>
        <row r="1253">
          <cell r="AP1253" t="str">
            <v>Зырянова Анастасия</v>
          </cell>
          <cell r="AQ1253">
            <v>1998</v>
          </cell>
          <cell r="AT1253">
            <v>2</v>
          </cell>
          <cell r="AU1253" t="str">
            <v>ж</v>
          </cell>
          <cell r="AX1253">
            <v>45407</v>
          </cell>
          <cell r="AY1253" t="str">
            <v>ОК!</v>
          </cell>
        </row>
        <row r="1254">
          <cell r="AP1254" t="str">
            <v>Зырянова Ирина</v>
          </cell>
          <cell r="AQ1254">
            <v>2001</v>
          </cell>
          <cell r="AT1254">
            <v>2</v>
          </cell>
          <cell r="AU1254" t="str">
            <v>ж</v>
          </cell>
          <cell r="AX1254">
            <v>45836</v>
          </cell>
          <cell r="AY1254" t="str">
            <v>ОК!</v>
          </cell>
        </row>
        <row r="1255">
          <cell r="AP1255" t="str">
            <v>Зябкин Даниил</v>
          </cell>
          <cell r="AQ1255">
            <v>2011</v>
          </cell>
          <cell r="AT1255" t="str">
            <v>б/р</v>
          </cell>
          <cell r="AU1255" t="str">
            <v>м</v>
          </cell>
          <cell r="AX1255">
            <v>0</v>
          </cell>
          <cell r="AY1255" t="str">
            <v>ОК!</v>
          </cell>
        </row>
        <row r="1256">
          <cell r="AP1256" t="str">
            <v>Ибрагимов Руслан</v>
          </cell>
          <cell r="AQ1256">
            <v>2007</v>
          </cell>
          <cell r="AT1256">
            <v>1</v>
          </cell>
          <cell r="AU1256" t="str">
            <v>м</v>
          </cell>
          <cell r="AX1256">
            <v>45863</v>
          </cell>
          <cell r="AY1256" t="str">
            <v>ОК!</v>
          </cell>
        </row>
        <row r="1257">
          <cell r="AP1257" t="str">
            <v>Иваненко Дарина</v>
          </cell>
          <cell r="AQ1257">
            <v>2001</v>
          </cell>
          <cell r="AT1257" t="str">
            <v>б/р</v>
          </cell>
          <cell r="AU1257" t="str">
            <v>ж</v>
          </cell>
          <cell r="AX1257">
            <v>43227</v>
          </cell>
          <cell r="AY1257" t="str">
            <v>ОК!</v>
          </cell>
        </row>
        <row r="1258">
          <cell r="AP1258" t="str">
            <v>Иваненко Ольга</v>
          </cell>
          <cell r="AQ1258">
            <v>0</v>
          </cell>
          <cell r="AT1258">
            <v>3</v>
          </cell>
          <cell r="AU1258" t="str">
            <v>ж</v>
          </cell>
          <cell r="AX1258">
            <v>45407</v>
          </cell>
          <cell r="AY1258" t="str">
            <v>НАДО!!!</v>
          </cell>
        </row>
        <row r="1259">
          <cell r="AP1259" t="str">
            <v>Иванкович Егор</v>
          </cell>
          <cell r="AQ1259">
            <v>2008</v>
          </cell>
          <cell r="AT1259">
            <v>1</v>
          </cell>
          <cell r="AU1259" t="str">
            <v>м</v>
          </cell>
          <cell r="AX1259">
            <v>45463</v>
          </cell>
          <cell r="AY1259" t="str">
            <v>ОК!</v>
          </cell>
        </row>
        <row r="1260">
          <cell r="AP1260" t="str">
            <v>Иванников Игорь</v>
          </cell>
          <cell r="AQ1260">
            <v>0</v>
          </cell>
          <cell r="AT1260" t="str">
            <v>б/р</v>
          </cell>
          <cell r="AU1260" t="str">
            <v>м</v>
          </cell>
          <cell r="AX1260">
            <v>42774</v>
          </cell>
          <cell r="AY1260" t="str">
            <v>НАДО!!!</v>
          </cell>
        </row>
        <row r="1261">
          <cell r="AP1261" t="str">
            <v xml:space="preserve">Иванникова Екатерина </v>
          </cell>
          <cell r="AQ1261">
            <v>0</v>
          </cell>
          <cell r="AT1261" t="str">
            <v>б/р</v>
          </cell>
          <cell r="AU1261" t="str">
            <v>ж</v>
          </cell>
          <cell r="AX1261">
            <v>44708</v>
          </cell>
          <cell r="AY1261" t="str">
            <v>НАДО!!!</v>
          </cell>
        </row>
        <row r="1262">
          <cell r="AP1262" t="str">
            <v>Иванов Александр М.</v>
          </cell>
          <cell r="AQ1262">
            <v>2005</v>
          </cell>
          <cell r="AT1262" t="str">
            <v>б/р</v>
          </cell>
          <cell r="AU1262" t="str">
            <v>м</v>
          </cell>
          <cell r="AX1262">
            <v>0</v>
          </cell>
          <cell r="AY1262" t="str">
            <v>ОК!</v>
          </cell>
        </row>
        <row r="1263">
          <cell r="AP1263" t="str">
            <v>Иванов Александр</v>
          </cell>
          <cell r="AQ1263">
            <v>0</v>
          </cell>
          <cell r="AT1263" t="str">
            <v>б/р</v>
          </cell>
          <cell r="AU1263" t="str">
            <v>м</v>
          </cell>
          <cell r="AX1263">
            <v>45045</v>
          </cell>
          <cell r="AY1263" t="str">
            <v>НАДО!!!</v>
          </cell>
        </row>
        <row r="1264">
          <cell r="AP1264" t="str">
            <v>Иванов Александр</v>
          </cell>
          <cell r="AQ1264">
            <v>1977</v>
          </cell>
          <cell r="AT1264" t="str">
            <v>б/р</v>
          </cell>
          <cell r="AU1264" t="str">
            <v>м</v>
          </cell>
          <cell r="AX1264">
            <v>43245</v>
          </cell>
          <cell r="AY1264" t="str">
            <v>НАДО!!!</v>
          </cell>
        </row>
        <row r="1265">
          <cell r="AP1265" t="str">
            <v>Иванов Александр</v>
          </cell>
          <cell r="AQ1265">
            <v>2000</v>
          </cell>
          <cell r="AT1265" t="str">
            <v>б/р</v>
          </cell>
          <cell r="AU1265" t="str">
            <v>м</v>
          </cell>
          <cell r="AX1265">
            <v>0</v>
          </cell>
          <cell r="AY1265" t="str">
            <v>НАДО!!!</v>
          </cell>
        </row>
        <row r="1266">
          <cell r="AP1266" t="str">
            <v>Иванов Антон</v>
          </cell>
          <cell r="AQ1266">
            <v>0</v>
          </cell>
          <cell r="AT1266">
            <v>3</v>
          </cell>
          <cell r="AU1266" t="str">
            <v>м</v>
          </cell>
          <cell r="AX1266">
            <v>45816</v>
          </cell>
          <cell r="AY1266" t="str">
            <v>НАДО!!!</v>
          </cell>
        </row>
        <row r="1267">
          <cell r="AP1267" t="str">
            <v>Иванов Антон А.</v>
          </cell>
          <cell r="AQ1267">
            <v>2006</v>
          </cell>
          <cell r="AT1267" t="str">
            <v>б/р</v>
          </cell>
          <cell r="AU1267" t="str">
            <v>м</v>
          </cell>
          <cell r="AX1267">
            <v>0</v>
          </cell>
          <cell r="AY1267" t="str">
            <v>ОК!</v>
          </cell>
        </row>
        <row r="1268">
          <cell r="AP1268" t="str">
            <v>Иванов Артемий</v>
          </cell>
          <cell r="AQ1268">
            <v>1995</v>
          </cell>
          <cell r="AT1268" t="str">
            <v>б/р</v>
          </cell>
          <cell r="AU1268" t="str">
            <v>м</v>
          </cell>
          <cell r="AX1268">
            <v>42918</v>
          </cell>
          <cell r="AY1268" t="str">
            <v>ОК!</v>
          </cell>
        </row>
        <row r="1269">
          <cell r="AP1269" t="str">
            <v>Иванов Вадим</v>
          </cell>
          <cell r="AQ1269">
            <v>1974</v>
          </cell>
          <cell r="AT1269" t="str">
            <v>б/р</v>
          </cell>
          <cell r="AU1269" t="str">
            <v>м</v>
          </cell>
          <cell r="AX1269">
            <v>43622</v>
          </cell>
          <cell r="AY1269" t="str">
            <v>ОК!</v>
          </cell>
        </row>
        <row r="1270">
          <cell r="AP1270" t="str">
            <v>Иванов Виталий</v>
          </cell>
          <cell r="AQ1270">
            <v>2005</v>
          </cell>
          <cell r="AT1270" t="str">
            <v>б/р</v>
          </cell>
          <cell r="AU1270" t="str">
            <v>м</v>
          </cell>
          <cell r="AX1270">
            <v>44232</v>
          </cell>
          <cell r="AY1270" t="str">
            <v>ОК!</v>
          </cell>
        </row>
        <row r="1271">
          <cell r="AP1271" t="str">
            <v>Иванов Владимир</v>
          </cell>
          <cell r="AQ1271">
            <v>2008</v>
          </cell>
          <cell r="AT1271" t="str">
            <v>б/р</v>
          </cell>
          <cell r="AU1271" t="str">
            <v>м</v>
          </cell>
          <cell r="AX1271">
            <v>44486</v>
          </cell>
          <cell r="AY1271" t="str">
            <v>ОК!</v>
          </cell>
        </row>
        <row r="1272">
          <cell r="AP1272" t="str">
            <v>Иванов Глеб</v>
          </cell>
          <cell r="AQ1272">
            <v>2009</v>
          </cell>
          <cell r="AT1272">
            <v>1</v>
          </cell>
          <cell r="AU1272" t="str">
            <v>м</v>
          </cell>
          <cell r="AX1272">
            <v>45463</v>
          </cell>
          <cell r="AY1272" t="str">
            <v>ОК!</v>
          </cell>
        </row>
        <row r="1273">
          <cell r="AP1273" t="str">
            <v>Иванов Григорий</v>
          </cell>
          <cell r="AQ1273">
            <v>2010</v>
          </cell>
          <cell r="AT1273" t="str">
            <v>б/р</v>
          </cell>
          <cell r="AU1273" t="str">
            <v>м</v>
          </cell>
          <cell r="AX1273">
            <v>0</v>
          </cell>
          <cell r="AY1273" t="str">
            <v>ОК!</v>
          </cell>
        </row>
        <row r="1274">
          <cell r="AP1274" t="str">
            <v>Иванов Даниил</v>
          </cell>
          <cell r="AQ1274">
            <v>2009</v>
          </cell>
          <cell r="AT1274" t="str">
            <v>б/р</v>
          </cell>
          <cell r="AU1274" t="str">
            <v>м</v>
          </cell>
          <cell r="AX1274">
            <v>0</v>
          </cell>
          <cell r="AY1274" t="str">
            <v>ОК!</v>
          </cell>
        </row>
        <row r="1275">
          <cell r="AP1275" t="str">
            <v>Иванов Денис</v>
          </cell>
          <cell r="AQ1275">
            <v>2005</v>
          </cell>
          <cell r="AT1275" t="str">
            <v>б/р</v>
          </cell>
          <cell r="AU1275" t="str">
            <v>м</v>
          </cell>
          <cell r="AX1275">
            <v>44329</v>
          </cell>
          <cell r="AY1275" t="str">
            <v>НАДО!!!</v>
          </cell>
        </row>
        <row r="1276">
          <cell r="AP1276" t="str">
            <v>Иванов Дмитрий</v>
          </cell>
          <cell r="AQ1276">
            <v>0</v>
          </cell>
          <cell r="AT1276" t="str">
            <v>б/р</v>
          </cell>
          <cell r="AU1276" t="str">
            <v>м</v>
          </cell>
          <cell r="AX1276">
            <v>43036</v>
          </cell>
          <cell r="AY1276" t="str">
            <v>НАДО!!!</v>
          </cell>
        </row>
        <row r="1277">
          <cell r="AP1277" t="str">
            <v>Иванов Егор</v>
          </cell>
          <cell r="AQ1277">
            <v>2013</v>
          </cell>
          <cell r="AT1277" t="str">
            <v>1ю</v>
          </cell>
          <cell r="AU1277" t="str">
            <v>м</v>
          </cell>
          <cell r="AX1277">
            <v>45786</v>
          </cell>
          <cell r="AY1277" t="str">
            <v>ОК!</v>
          </cell>
        </row>
        <row r="1278">
          <cell r="AP1278" t="str">
            <v>Иванов Иван</v>
          </cell>
          <cell r="AQ1278">
            <v>2005</v>
          </cell>
          <cell r="AT1278" t="str">
            <v>КМС</v>
          </cell>
          <cell r="AU1278" t="str">
            <v>м</v>
          </cell>
          <cell r="AX1278">
            <v>45834</v>
          </cell>
          <cell r="AY1278" t="str">
            <v>ОК!</v>
          </cell>
        </row>
        <row r="1279">
          <cell r="AP1279" t="str">
            <v>Иванов Игорь</v>
          </cell>
          <cell r="AQ1279">
            <v>2011</v>
          </cell>
          <cell r="AT1279" t="str">
            <v>1ю</v>
          </cell>
          <cell r="AU1279" t="str">
            <v>м</v>
          </cell>
          <cell r="AX1279">
            <v>45786</v>
          </cell>
          <cell r="AY1279" t="str">
            <v>ОК!</v>
          </cell>
        </row>
        <row r="1280">
          <cell r="AP1280" t="str">
            <v>Иванов Илья</v>
          </cell>
          <cell r="AQ1280">
            <v>0</v>
          </cell>
          <cell r="AT1280">
            <v>3</v>
          </cell>
          <cell r="AU1280" t="str">
            <v>м</v>
          </cell>
          <cell r="AX1280">
            <v>45407</v>
          </cell>
          <cell r="AY1280" t="str">
            <v>НАДО!!!</v>
          </cell>
        </row>
        <row r="1281">
          <cell r="AP1281" t="str">
            <v>Иванов Михаил</v>
          </cell>
          <cell r="AQ1281">
            <v>0</v>
          </cell>
          <cell r="AT1281" t="str">
            <v>б/р</v>
          </cell>
          <cell r="AU1281" t="str">
            <v>м</v>
          </cell>
          <cell r="AX1281">
            <v>42399</v>
          </cell>
          <cell r="AY1281" t="str">
            <v>НАДО!!!</v>
          </cell>
        </row>
        <row r="1282">
          <cell r="AP1282" t="str">
            <v>Иванов Никита А.</v>
          </cell>
          <cell r="AQ1282">
            <v>2005</v>
          </cell>
          <cell r="AT1282" t="str">
            <v>1ю</v>
          </cell>
          <cell r="AU1282" t="str">
            <v>м</v>
          </cell>
          <cell r="AX1282">
            <v>45422</v>
          </cell>
          <cell r="AY1282" t="str">
            <v>ОК!</v>
          </cell>
        </row>
        <row r="1283">
          <cell r="AP1283" t="str">
            <v>Иванов Никита Г.</v>
          </cell>
          <cell r="AQ1283">
            <v>1999</v>
          </cell>
          <cell r="AT1283">
            <v>1</v>
          </cell>
          <cell r="AU1283" t="str">
            <v>м</v>
          </cell>
          <cell r="AX1283">
            <v>45407</v>
          </cell>
          <cell r="AY1283" t="str">
            <v>ОК!</v>
          </cell>
        </row>
        <row r="1284">
          <cell r="AP1284" t="str">
            <v>Иванов Никита И.</v>
          </cell>
          <cell r="AQ1284">
            <v>0</v>
          </cell>
          <cell r="AT1284" t="str">
            <v>1ю</v>
          </cell>
          <cell r="AU1284" t="str">
            <v>м</v>
          </cell>
          <cell r="AX1284">
            <v>45705</v>
          </cell>
          <cell r="AY1284" t="str">
            <v>НАДО!!!</v>
          </cell>
        </row>
        <row r="1285">
          <cell r="AP1285" t="str">
            <v>Иванов Никита</v>
          </cell>
          <cell r="AQ1285">
            <v>2008</v>
          </cell>
          <cell r="AT1285">
            <v>1</v>
          </cell>
          <cell r="AU1285" t="str">
            <v>м</v>
          </cell>
          <cell r="AX1285">
            <v>45449</v>
          </cell>
          <cell r="AY1285" t="str">
            <v>ОК!</v>
          </cell>
        </row>
        <row r="1286">
          <cell r="AP1286" t="str">
            <v>Иванов Николай К.</v>
          </cell>
          <cell r="AQ1286">
            <v>2010</v>
          </cell>
          <cell r="AT1286" t="str">
            <v>2ю</v>
          </cell>
          <cell r="AU1286" t="str">
            <v>м</v>
          </cell>
          <cell r="AX1286">
            <v>45582</v>
          </cell>
          <cell r="AY1286" t="str">
            <v>ОК!</v>
          </cell>
        </row>
        <row r="1287">
          <cell r="AP1287" t="str">
            <v>Иванов Николай</v>
          </cell>
          <cell r="AQ1287">
            <v>2007</v>
          </cell>
          <cell r="AT1287">
            <v>1</v>
          </cell>
          <cell r="AU1287" t="str">
            <v>м</v>
          </cell>
          <cell r="AX1287">
            <v>45463</v>
          </cell>
          <cell r="AY1287" t="str">
            <v>ОК!</v>
          </cell>
        </row>
        <row r="1288">
          <cell r="AP1288" t="str">
            <v>Иванов Павел</v>
          </cell>
          <cell r="AQ1288">
            <v>2013</v>
          </cell>
          <cell r="AT1288" t="str">
            <v>б/р</v>
          </cell>
          <cell r="AU1288" t="str">
            <v>м</v>
          </cell>
          <cell r="AX1288">
            <v>0</v>
          </cell>
          <cell r="AY1288" t="str">
            <v>ОК!</v>
          </cell>
        </row>
        <row r="1289">
          <cell r="AP1289" t="str">
            <v>Иванов Павел С.</v>
          </cell>
          <cell r="AQ1289">
            <v>2009</v>
          </cell>
          <cell r="AT1289">
            <v>2</v>
          </cell>
          <cell r="AU1289" t="str">
            <v>м</v>
          </cell>
          <cell r="AX1289">
            <v>45463</v>
          </cell>
          <cell r="AY1289" t="str">
            <v>ОК!</v>
          </cell>
        </row>
        <row r="1290">
          <cell r="AP1290" t="str">
            <v>Иванов Сергей</v>
          </cell>
          <cell r="AQ1290">
            <v>0</v>
          </cell>
          <cell r="AT1290" t="str">
            <v>б/р</v>
          </cell>
          <cell r="AU1290" t="str">
            <v>м</v>
          </cell>
          <cell r="AX1290">
            <v>42918</v>
          </cell>
          <cell r="AY1290" t="str">
            <v>НАДО!!!</v>
          </cell>
        </row>
        <row r="1291">
          <cell r="AP1291" t="str">
            <v>Иванов Степан</v>
          </cell>
          <cell r="AQ1291">
            <v>2005</v>
          </cell>
          <cell r="AT1291" t="str">
            <v>б/р</v>
          </cell>
          <cell r="AU1291" t="str">
            <v>м</v>
          </cell>
          <cell r="AX1291">
            <v>44169</v>
          </cell>
          <cell r="AY1291" t="str">
            <v>ОК!</v>
          </cell>
        </row>
        <row r="1292">
          <cell r="AP1292" t="str">
            <v>Иванов Тимофей</v>
          </cell>
          <cell r="AQ1292">
            <v>2011</v>
          </cell>
          <cell r="AT1292" t="str">
            <v>б/р</v>
          </cell>
          <cell r="AU1292" t="str">
            <v>м</v>
          </cell>
          <cell r="AX1292">
            <v>0</v>
          </cell>
          <cell r="AY1292" t="str">
            <v>ОК!</v>
          </cell>
        </row>
        <row r="1293">
          <cell r="AP1293" t="str">
            <v>Иванова Александра</v>
          </cell>
          <cell r="AQ1293">
            <v>0</v>
          </cell>
          <cell r="AT1293" t="str">
            <v>1ю</v>
          </cell>
          <cell r="AU1293" t="str">
            <v>ж</v>
          </cell>
          <cell r="AX1293">
            <v>45756</v>
          </cell>
          <cell r="AY1293" t="str">
            <v>НАДО!!!</v>
          </cell>
        </row>
        <row r="1294">
          <cell r="AP1294" t="str">
            <v>Иванова Александра</v>
          </cell>
          <cell r="AQ1294">
            <v>2007</v>
          </cell>
          <cell r="AT1294" t="str">
            <v>б/р</v>
          </cell>
          <cell r="AU1294" t="str">
            <v>ж</v>
          </cell>
          <cell r="AX1294">
            <v>0</v>
          </cell>
          <cell r="AY1294" t="str">
            <v>ОК!</v>
          </cell>
        </row>
        <row r="1295">
          <cell r="AP1295" t="str">
            <v>Иванова Анна А.</v>
          </cell>
          <cell r="AQ1295">
            <v>0</v>
          </cell>
          <cell r="AT1295" t="str">
            <v>б/р</v>
          </cell>
          <cell r="AU1295" t="str">
            <v>ж</v>
          </cell>
          <cell r="AX1295">
            <v>44359</v>
          </cell>
          <cell r="AY1295" t="str">
            <v>НАДО!!!</v>
          </cell>
        </row>
        <row r="1296">
          <cell r="AP1296" t="str">
            <v>Иванова Анна</v>
          </cell>
          <cell r="AQ1296">
            <v>0</v>
          </cell>
          <cell r="AT1296">
            <v>2</v>
          </cell>
          <cell r="AU1296" t="str">
            <v>ж</v>
          </cell>
          <cell r="AX1296">
            <v>45778</v>
          </cell>
          <cell r="AY1296" t="str">
            <v>НАДО!!!</v>
          </cell>
        </row>
        <row r="1297">
          <cell r="AP1297" t="str">
            <v>Иванова Антонина</v>
          </cell>
          <cell r="AQ1297">
            <v>1996</v>
          </cell>
          <cell r="AT1297" t="str">
            <v>б/р</v>
          </cell>
          <cell r="AU1297" t="str">
            <v>ж</v>
          </cell>
          <cell r="AX1297">
            <v>43163</v>
          </cell>
          <cell r="AY1297" t="str">
            <v>ОК!</v>
          </cell>
        </row>
        <row r="1298">
          <cell r="AP1298" t="str">
            <v>Иванова Виктория</v>
          </cell>
          <cell r="AQ1298">
            <v>2001</v>
          </cell>
          <cell r="AT1298" t="str">
            <v>б/р</v>
          </cell>
          <cell r="AU1298" t="str">
            <v>ж</v>
          </cell>
          <cell r="AX1298">
            <v>42774</v>
          </cell>
          <cell r="AY1298" t="str">
            <v>ОК!</v>
          </cell>
        </row>
        <row r="1299">
          <cell r="AP1299" t="str">
            <v>Иванова Дарья</v>
          </cell>
          <cell r="AQ1299">
            <v>2006</v>
          </cell>
          <cell r="AT1299" t="str">
            <v>б/р</v>
          </cell>
          <cell r="AU1299" t="str">
            <v>ж</v>
          </cell>
          <cell r="AX1299">
            <v>44394</v>
          </cell>
          <cell r="AY1299" t="str">
            <v>ОК!</v>
          </cell>
        </row>
        <row r="1300">
          <cell r="AP1300" t="str">
            <v>Иванова Екатерина</v>
          </cell>
          <cell r="AQ1300">
            <v>2000</v>
          </cell>
          <cell r="AT1300" t="str">
            <v>б/р</v>
          </cell>
          <cell r="AU1300" t="str">
            <v>ж</v>
          </cell>
          <cell r="AX1300">
            <v>42774</v>
          </cell>
          <cell r="AY1300" t="str">
            <v>ОК!</v>
          </cell>
        </row>
        <row r="1301">
          <cell r="AP1301" t="str">
            <v>Иванова Елена</v>
          </cell>
          <cell r="AQ1301">
            <v>2005</v>
          </cell>
          <cell r="AT1301" t="str">
            <v>б/р</v>
          </cell>
          <cell r="AU1301" t="str">
            <v>ж</v>
          </cell>
          <cell r="AX1301">
            <v>0</v>
          </cell>
          <cell r="AY1301" t="str">
            <v>ОК!</v>
          </cell>
        </row>
        <row r="1302">
          <cell r="AP1302" t="str">
            <v>Иванова Елизавета</v>
          </cell>
          <cell r="AQ1302">
            <v>2000</v>
          </cell>
          <cell r="AT1302" t="str">
            <v>б/р</v>
          </cell>
          <cell r="AU1302" t="str">
            <v>ж</v>
          </cell>
          <cell r="AX1302">
            <v>43518</v>
          </cell>
          <cell r="AY1302" t="str">
            <v>ОК!</v>
          </cell>
        </row>
        <row r="1303">
          <cell r="AP1303" t="str">
            <v>Иванова Ирина</v>
          </cell>
          <cell r="AQ1303">
            <v>2001</v>
          </cell>
          <cell r="AT1303" t="str">
            <v>б/р</v>
          </cell>
          <cell r="AU1303" t="str">
            <v>ж</v>
          </cell>
          <cell r="AX1303">
            <v>0</v>
          </cell>
          <cell r="AY1303" t="str">
            <v>ОК!</v>
          </cell>
        </row>
        <row r="1304">
          <cell r="AP1304" t="str">
            <v>Иванова Карина</v>
          </cell>
          <cell r="AQ1304">
            <v>2003</v>
          </cell>
          <cell r="AT1304">
            <v>3</v>
          </cell>
          <cell r="AU1304" t="str">
            <v>ж</v>
          </cell>
          <cell r="AX1304">
            <v>45407</v>
          </cell>
          <cell r="AY1304" t="str">
            <v>НАДО!!!</v>
          </cell>
        </row>
        <row r="1305">
          <cell r="AP1305" t="str">
            <v>Иванова Кристина</v>
          </cell>
          <cell r="AQ1305">
            <v>2005</v>
          </cell>
          <cell r="AT1305" t="str">
            <v>б/р</v>
          </cell>
          <cell r="AU1305" t="str">
            <v>ж</v>
          </cell>
          <cell r="AX1305">
            <v>43960</v>
          </cell>
          <cell r="AY1305" t="str">
            <v>НАДО!!!</v>
          </cell>
        </row>
        <row r="1306">
          <cell r="AP1306" t="str">
            <v>Иванова Любовь</v>
          </cell>
          <cell r="AQ1306">
            <v>1981</v>
          </cell>
          <cell r="AT1306" t="str">
            <v>б/р</v>
          </cell>
          <cell r="AU1306" t="str">
            <v>ж</v>
          </cell>
          <cell r="AX1306">
            <v>43622</v>
          </cell>
          <cell r="AY1306" t="str">
            <v>ОК!</v>
          </cell>
        </row>
        <row r="1307">
          <cell r="AP1307" t="str">
            <v>Иванова Людмила</v>
          </cell>
          <cell r="AQ1307">
            <v>1962</v>
          </cell>
          <cell r="AT1307" t="str">
            <v>б/р</v>
          </cell>
          <cell r="AU1307" t="str">
            <v>ж</v>
          </cell>
          <cell r="AX1307">
            <v>43716</v>
          </cell>
          <cell r="AY1307" t="str">
            <v>ОК!</v>
          </cell>
        </row>
        <row r="1308">
          <cell r="AP1308" t="str">
            <v>Иванова Маргарита</v>
          </cell>
          <cell r="AQ1308">
            <v>2002</v>
          </cell>
          <cell r="AT1308" t="str">
            <v>б/р</v>
          </cell>
          <cell r="AU1308" t="str">
            <v>ж</v>
          </cell>
          <cell r="AX1308">
            <v>0</v>
          </cell>
          <cell r="AY1308" t="str">
            <v>НАДО!!!</v>
          </cell>
        </row>
        <row r="1309">
          <cell r="AP1309" t="str">
            <v>Иванова Наталья</v>
          </cell>
          <cell r="AQ1309">
            <v>1979</v>
          </cell>
          <cell r="AT1309" t="str">
            <v>б/р</v>
          </cell>
          <cell r="AU1309" t="str">
            <v>ж</v>
          </cell>
          <cell r="AX1309">
            <v>44465</v>
          </cell>
          <cell r="AY1309" t="str">
            <v>ОК!</v>
          </cell>
        </row>
        <row r="1310">
          <cell r="AP1310" t="str">
            <v>Иванова Светлана</v>
          </cell>
          <cell r="AQ1310">
            <v>2002</v>
          </cell>
          <cell r="AT1310">
            <v>1</v>
          </cell>
          <cell r="AU1310" t="str">
            <v>ж</v>
          </cell>
          <cell r="AX1310">
            <v>45726</v>
          </cell>
          <cell r="AY1310" t="str">
            <v>ОК!</v>
          </cell>
        </row>
        <row r="1311">
          <cell r="AP1311" t="str">
            <v xml:space="preserve">Иванова Светлана </v>
          </cell>
          <cell r="AQ1311">
            <v>1977</v>
          </cell>
          <cell r="AT1311" t="str">
            <v>б/р</v>
          </cell>
          <cell r="AU1311" t="str">
            <v>ж</v>
          </cell>
          <cell r="AX1311">
            <v>43245</v>
          </cell>
          <cell r="AY1311" t="str">
            <v>ОК!</v>
          </cell>
        </row>
        <row r="1312">
          <cell r="AP1312" t="str">
            <v>Иванова Татьяна</v>
          </cell>
          <cell r="AQ1312">
            <v>2003</v>
          </cell>
          <cell r="AT1312" t="str">
            <v>КМС</v>
          </cell>
          <cell r="AU1312" t="str">
            <v>ж</v>
          </cell>
          <cell r="AX1312">
            <v>45649</v>
          </cell>
          <cell r="AY1312" t="str">
            <v>ОК!</v>
          </cell>
        </row>
        <row r="1313">
          <cell r="AP1313" t="str">
            <v>Иванцов Георгий</v>
          </cell>
          <cell r="AQ1313">
            <v>2005</v>
          </cell>
          <cell r="AT1313" t="str">
            <v>б/р</v>
          </cell>
          <cell r="AU1313" t="str">
            <v>м</v>
          </cell>
          <cell r="AX1313">
            <v>44329</v>
          </cell>
          <cell r="AY1313" t="str">
            <v>ОК!</v>
          </cell>
        </row>
        <row r="1314">
          <cell r="AP1314" t="str">
            <v>Иванченко Егор</v>
          </cell>
          <cell r="AQ1314">
            <v>2002</v>
          </cell>
          <cell r="AT1314" t="str">
            <v>б/р</v>
          </cell>
          <cell r="AU1314" t="str">
            <v>м</v>
          </cell>
          <cell r="AX1314">
            <v>0</v>
          </cell>
          <cell r="AY1314" t="str">
            <v>ОК!</v>
          </cell>
        </row>
        <row r="1315">
          <cell r="AP1315" t="str">
            <v>Иванченко Любовь</v>
          </cell>
          <cell r="AQ1315">
            <v>2000</v>
          </cell>
          <cell r="AT1315" t="str">
            <v>б/р</v>
          </cell>
          <cell r="AU1315" t="str">
            <v>ж</v>
          </cell>
          <cell r="AX1315">
            <v>43013</v>
          </cell>
          <cell r="AY1315" t="str">
            <v>ОК!</v>
          </cell>
        </row>
        <row r="1316">
          <cell r="AP1316" t="str">
            <v>Иванчин Алексей</v>
          </cell>
          <cell r="AQ1316">
            <v>1979</v>
          </cell>
          <cell r="AT1316" t="str">
            <v>б/р</v>
          </cell>
          <cell r="AU1316" t="str">
            <v>м</v>
          </cell>
          <cell r="AX1316">
            <v>0</v>
          </cell>
          <cell r="AY1316" t="str">
            <v>НАДО!!!</v>
          </cell>
        </row>
        <row r="1317">
          <cell r="AP1317" t="str">
            <v>Ивань Глеб</v>
          </cell>
          <cell r="AQ1317">
            <v>2006</v>
          </cell>
          <cell r="AT1317">
            <v>2</v>
          </cell>
          <cell r="AU1317" t="str">
            <v>м</v>
          </cell>
          <cell r="AX1317">
            <v>45319</v>
          </cell>
          <cell r="AY1317" t="str">
            <v>ОК!</v>
          </cell>
        </row>
        <row r="1318">
          <cell r="AP1318" t="str">
            <v>Ивашкевич Арсений</v>
          </cell>
          <cell r="AQ1318">
            <v>2007</v>
          </cell>
          <cell r="AT1318" t="str">
            <v>б/р</v>
          </cell>
          <cell r="AU1318" t="str">
            <v>м</v>
          </cell>
          <cell r="AX1318">
            <v>0</v>
          </cell>
          <cell r="AY1318" t="str">
            <v>ОК!</v>
          </cell>
        </row>
        <row r="1319">
          <cell r="AP1319" t="str">
            <v>Ивентьев  Константин</v>
          </cell>
          <cell r="AQ1319">
            <v>0</v>
          </cell>
          <cell r="AT1319" t="str">
            <v>б/р</v>
          </cell>
          <cell r="AU1319" t="str">
            <v>м</v>
          </cell>
          <cell r="AX1319">
            <v>42118</v>
          </cell>
          <cell r="AY1319" t="str">
            <v>НАДО!!!</v>
          </cell>
        </row>
        <row r="1320">
          <cell r="AP1320" t="str">
            <v>Ивлев Михаил</v>
          </cell>
          <cell r="AQ1320">
            <v>1966</v>
          </cell>
          <cell r="AT1320" t="str">
            <v>б/р</v>
          </cell>
          <cell r="AU1320" t="str">
            <v>м</v>
          </cell>
          <cell r="AX1320">
            <v>0</v>
          </cell>
          <cell r="AY1320" t="str">
            <v>ОК!</v>
          </cell>
        </row>
        <row r="1321">
          <cell r="AP1321" t="str">
            <v>Ивлева Маргарита</v>
          </cell>
          <cell r="AQ1321">
            <v>2011</v>
          </cell>
          <cell r="AT1321" t="str">
            <v>б/р</v>
          </cell>
          <cell r="AU1321" t="str">
            <v>ж</v>
          </cell>
          <cell r="AX1321">
            <v>0</v>
          </cell>
          <cell r="AY1321" t="str">
            <v>ОК!</v>
          </cell>
        </row>
        <row r="1322">
          <cell r="AP1322" t="str">
            <v>Ивонина Евгения</v>
          </cell>
          <cell r="AQ1322">
            <v>0</v>
          </cell>
          <cell r="AT1322">
            <v>3</v>
          </cell>
          <cell r="AU1322" t="str">
            <v>ж</v>
          </cell>
          <cell r="AX1322">
            <v>45375</v>
          </cell>
          <cell r="AY1322" t="str">
            <v>НАДО!!!</v>
          </cell>
        </row>
        <row r="1323">
          <cell r="AP1323" t="str">
            <v>Ивушкина Анастасия</v>
          </cell>
          <cell r="AQ1323">
            <v>0</v>
          </cell>
          <cell r="AT1323" t="str">
            <v>б/р</v>
          </cell>
          <cell r="AU1323" t="str">
            <v>ж</v>
          </cell>
          <cell r="AX1323">
            <v>44107</v>
          </cell>
          <cell r="AY1323" t="str">
            <v>НАДО!!!</v>
          </cell>
        </row>
        <row r="1324">
          <cell r="AP1324" t="str">
            <v>Ивченко Илья</v>
          </cell>
          <cell r="AQ1324">
            <v>2008</v>
          </cell>
          <cell r="AT1324" t="str">
            <v>б/р</v>
          </cell>
          <cell r="AU1324" t="str">
            <v>м</v>
          </cell>
          <cell r="AX1324">
            <v>0</v>
          </cell>
          <cell r="AY1324" t="str">
            <v>ОК!</v>
          </cell>
        </row>
        <row r="1325">
          <cell r="AP1325" t="str">
            <v>Игнатов Андрей</v>
          </cell>
          <cell r="AQ1325">
            <v>0</v>
          </cell>
          <cell r="AT1325">
            <v>3</v>
          </cell>
          <cell r="AU1325" t="str">
            <v>м</v>
          </cell>
          <cell r="AX1325">
            <v>45375</v>
          </cell>
          <cell r="AY1325" t="str">
            <v>НАДО!!!</v>
          </cell>
        </row>
        <row r="1326">
          <cell r="AP1326" t="str">
            <v>Игнатов Егор</v>
          </cell>
          <cell r="AQ1326">
            <v>1999</v>
          </cell>
          <cell r="AT1326" t="str">
            <v>б/р</v>
          </cell>
          <cell r="AU1326" t="str">
            <v>м</v>
          </cell>
          <cell r="AX1326">
            <v>0</v>
          </cell>
          <cell r="AY1326" t="str">
            <v>ОК!</v>
          </cell>
        </row>
        <row r="1327">
          <cell r="AP1327" t="str">
            <v>Игнатович Василий</v>
          </cell>
          <cell r="AQ1327">
            <v>2000</v>
          </cell>
          <cell r="AT1327" t="str">
            <v>б/р</v>
          </cell>
          <cell r="AU1327" t="str">
            <v>м</v>
          </cell>
          <cell r="AX1327">
            <v>42774</v>
          </cell>
          <cell r="AY1327" t="str">
            <v>ОК!</v>
          </cell>
        </row>
        <row r="1328">
          <cell r="AP1328" t="str">
            <v>Игнатьев Василий</v>
          </cell>
          <cell r="AQ1328">
            <v>0</v>
          </cell>
          <cell r="AT1328" t="str">
            <v>1ю</v>
          </cell>
          <cell r="AU1328" t="str">
            <v>м</v>
          </cell>
          <cell r="AX1328">
            <v>45756</v>
          </cell>
          <cell r="AY1328" t="str">
            <v>НАДО!!!</v>
          </cell>
        </row>
        <row r="1329">
          <cell r="AP1329" t="str">
            <v>Игнатьев Владимир</v>
          </cell>
          <cell r="AQ1329">
            <v>0</v>
          </cell>
          <cell r="AT1329">
            <v>2</v>
          </cell>
          <cell r="AU1329" t="str">
            <v>м</v>
          </cell>
          <cell r="AX1329">
            <v>45576</v>
          </cell>
          <cell r="AY1329" t="str">
            <v>НАДО!!!</v>
          </cell>
        </row>
        <row r="1330">
          <cell r="AP1330" t="str">
            <v>Игнатьев Даниил</v>
          </cell>
          <cell r="AQ1330">
            <v>2012</v>
          </cell>
          <cell r="AT1330" t="str">
            <v>б/р</v>
          </cell>
          <cell r="AU1330" t="str">
            <v>м</v>
          </cell>
          <cell r="AX1330">
            <v>0</v>
          </cell>
          <cell r="AY1330" t="str">
            <v>ОК!</v>
          </cell>
        </row>
        <row r="1331">
          <cell r="AP1331" t="str">
            <v>Игнатьева Диана</v>
          </cell>
          <cell r="AQ1331">
            <v>0</v>
          </cell>
          <cell r="AT1331">
            <v>3</v>
          </cell>
          <cell r="AU1331" t="str">
            <v>ж</v>
          </cell>
          <cell r="AX1331">
            <v>45805</v>
          </cell>
          <cell r="AY1331" t="str">
            <v>НАДО!!!</v>
          </cell>
        </row>
        <row r="1332">
          <cell r="AP1332" t="str">
            <v>Игошин Глеб</v>
          </cell>
          <cell r="AQ1332">
            <v>2006</v>
          </cell>
          <cell r="AT1332" t="str">
            <v>б/р</v>
          </cell>
          <cell r="AU1332" t="str">
            <v>м</v>
          </cell>
          <cell r="AX1332">
            <v>0</v>
          </cell>
          <cell r="AY1332" t="str">
            <v>НАДО!!!</v>
          </cell>
        </row>
        <row r="1333">
          <cell r="AP1333" t="str">
            <v>Игрунов Василий</v>
          </cell>
          <cell r="AQ1333">
            <v>2002</v>
          </cell>
          <cell r="AT1333">
            <v>2</v>
          </cell>
          <cell r="AU1333" t="str">
            <v>м</v>
          </cell>
          <cell r="AX1333">
            <v>45407</v>
          </cell>
          <cell r="AY1333" t="str">
            <v>ОК!</v>
          </cell>
        </row>
        <row r="1334">
          <cell r="AP1334" t="str">
            <v>Игумнов Илья</v>
          </cell>
          <cell r="AQ1334">
            <v>0</v>
          </cell>
          <cell r="AT1334" t="str">
            <v>б/р</v>
          </cell>
          <cell r="AU1334" t="str">
            <v>м</v>
          </cell>
          <cell r="AX1334">
            <v>44323</v>
          </cell>
          <cell r="AY1334" t="str">
            <v>НАДО!!!</v>
          </cell>
        </row>
        <row r="1335">
          <cell r="AP1335" t="str">
            <v>Идукова Полина</v>
          </cell>
          <cell r="AQ1335">
            <v>2010</v>
          </cell>
          <cell r="AT1335" t="str">
            <v>2ю</v>
          </cell>
          <cell r="AU1335" t="str">
            <v>ж</v>
          </cell>
          <cell r="AX1335">
            <v>45422</v>
          </cell>
          <cell r="AY1335" t="str">
            <v>ОК!</v>
          </cell>
        </row>
        <row r="1336">
          <cell r="AP1336" t="str">
            <v>Изотов Виктор</v>
          </cell>
          <cell r="AQ1336">
            <v>0</v>
          </cell>
          <cell r="AT1336" t="str">
            <v>б/р</v>
          </cell>
          <cell r="AU1336" t="str">
            <v>м</v>
          </cell>
          <cell r="AX1336">
            <v>44154</v>
          </cell>
          <cell r="AY1336" t="str">
            <v>НАДО!!!</v>
          </cell>
        </row>
        <row r="1337">
          <cell r="AP1337" t="str">
            <v>Изюмская Ксения</v>
          </cell>
          <cell r="AQ1337">
            <v>2003</v>
          </cell>
          <cell r="AT1337">
            <v>2</v>
          </cell>
          <cell r="AU1337" t="str">
            <v>ж</v>
          </cell>
          <cell r="AX1337">
            <v>45319</v>
          </cell>
          <cell r="AY1337" t="str">
            <v>ОК!</v>
          </cell>
        </row>
        <row r="1338">
          <cell r="AP1338" t="str">
            <v>Илгач Георгий</v>
          </cell>
          <cell r="AQ1338">
            <v>0</v>
          </cell>
          <cell r="AT1338" t="str">
            <v>б/р</v>
          </cell>
          <cell r="AU1338" t="str">
            <v>м</v>
          </cell>
          <cell r="AX1338">
            <v>43555</v>
          </cell>
          <cell r="AY1338" t="str">
            <v>НАДО!!!</v>
          </cell>
        </row>
        <row r="1339">
          <cell r="AP1339" t="str">
            <v>Илларионов Виталий</v>
          </cell>
          <cell r="AQ1339">
            <v>1983</v>
          </cell>
          <cell r="AT1339" t="str">
            <v>б/р</v>
          </cell>
          <cell r="AU1339" t="str">
            <v>м</v>
          </cell>
          <cell r="AX1339">
            <v>43245</v>
          </cell>
          <cell r="AY1339" t="str">
            <v>НАДО!!!</v>
          </cell>
        </row>
        <row r="1340">
          <cell r="AP1340" t="str">
            <v>Илларионов Евгений</v>
          </cell>
          <cell r="AQ1340">
            <v>1986</v>
          </cell>
          <cell r="AT1340" t="str">
            <v>б/р</v>
          </cell>
          <cell r="AU1340" t="str">
            <v>м</v>
          </cell>
          <cell r="AX1340">
            <v>43828</v>
          </cell>
          <cell r="AY1340" t="str">
            <v>ОК!</v>
          </cell>
        </row>
        <row r="1341">
          <cell r="AP1341" t="str">
            <v>Илларионова Мила</v>
          </cell>
          <cell r="AQ1341">
            <v>2012</v>
          </cell>
          <cell r="AT1341" t="str">
            <v>1ю</v>
          </cell>
          <cell r="AU1341" t="str">
            <v>ж</v>
          </cell>
          <cell r="AX1341">
            <v>45582</v>
          </cell>
          <cell r="AY1341" t="str">
            <v>ОК!</v>
          </cell>
        </row>
        <row r="1342">
          <cell r="AP1342" t="str">
            <v>Ильенко Андрей</v>
          </cell>
          <cell r="AQ1342">
            <v>1993</v>
          </cell>
          <cell r="AT1342" t="str">
            <v>б/р</v>
          </cell>
          <cell r="AU1342" t="str">
            <v>м</v>
          </cell>
          <cell r="AX1342">
            <v>42869</v>
          </cell>
          <cell r="AY1342" t="str">
            <v>ОК!</v>
          </cell>
        </row>
        <row r="1343">
          <cell r="AP1343" t="str">
            <v>Ильенко Юрий</v>
          </cell>
          <cell r="AQ1343">
            <v>1995</v>
          </cell>
          <cell r="AT1343" t="str">
            <v>б/р</v>
          </cell>
          <cell r="AU1343" t="str">
            <v>м</v>
          </cell>
          <cell r="AX1343">
            <v>0</v>
          </cell>
          <cell r="AY1343" t="str">
            <v>ОК!</v>
          </cell>
        </row>
        <row r="1344">
          <cell r="AP1344" t="str">
            <v>Ильин Александр А.</v>
          </cell>
          <cell r="AQ1344">
            <v>2004</v>
          </cell>
          <cell r="AT1344" t="str">
            <v>б/р</v>
          </cell>
          <cell r="AU1344" t="str">
            <v>м</v>
          </cell>
          <cell r="AX1344">
            <v>43791</v>
          </cell>
          <cell r="AY1344" t="str">
            <v>ОК!</v>
          </cell>
        </row>
        <row r="1345">
          <cell r="AP1345" t="str">
            <v>Ильин Александр</v>
          </cell>
          <cell r="AQ1345">
            <v>2001</v>
          </cell>
          <cell r="AT1345" t="str">
            <v>б/р</v>
          </cell>
          <cell r="AU1345" t="str">
            <v>м</v>
          </cell>
          <cell r="AX1345">
            <v>0</v>
          </cell>
          <cell r="AY1345" t="str">
            <v>НАДО!!!</v>
          </cell>
        </row>
        <row r="1346">
          <cell r="AP1346" t="str">
            <v>Ильин Илья</v>
          </cell>
          <cell r="AQ1346">
            <v>2013</v>
          </cell>
          <cell r="AT1346" t="str">
            <v>б/р</v>
          </cell>
          <cell r="AU1346" t="str">
            <v>м</v>
          </cell>
          <cell r="AX1346">
            <v>0</v>
          </cell>
          <cell r="AY1346" t="str">
            <v>ОК!</v>
          </cell>
        </row>
        <row r="1347">
          <cell r="AP1347" t="str">
            <v>Ильин Максим</v>
          </cell>
          <cell r="AQ1347">
            <v>0</v>
          </cell>
          <cell r="AT1347" t="str">
            <v>б/р</v>
          </cell>
          <cell r="AU1347" t="str">
            <v>м</v>
          </cell>
          <cell r="AX1347">
            <v>44323</v>
          </cell>
          <cell r="AY1347" t="str">
            <v>НАДО!!!</v>
          </cell>
        </row>
        <row r="1348">
          <cell r="AP1348" t="str">
            <v>Ильин Матвей</v>
          </cell>
          <cell r="AQ1348">
            <v>1995</v>
          </cell>
          <cell r="AT1348" t="str">
            <v>б/р</v>
          </cell>
          <cell r="AU1348" t="str">
            <v>м</v>
          </cell>
          <cell r="AX1348">
            <v>0</v>
          </cell>
          <cell r="AY1348" t="str">
            <v>ОК!</v>
          </cell>
        </row>
        <row r="1349">
          <cell r="AP1349" t="str">
            <v>Ильина Алёна</v>
          </cell>
          <cell r="AQ1349">
            <v>2010</v>
          </cell>
          <cell r="AT1349" t="str">
            <v>б/р</v>
          </cell>
          <cell r="AU1349" t="str">
            <v>ж</v>
          </cell>
          <cell r="AX1349">
            <v>0</v>
          </cell>
          <cell r="AY1349" t="str">
            <v>ОК!</v>
          </cell>
        </row>
        <row r="1350">
          <cell r="AP1350" t="str">
            <v>Ильина Екатерина</v>
          </cell>
          <cell r="AQ1350">
            <v>2009</v>
          </cell>
          <cell r="AT1350">
            <v>1</v>
          </cell>
          <cell r="AU1350" t="str">
            <v>ж</v>
          </cell>
          <cell r="AX1350">
            <v>45863</v>
          </cell>
          <cell r="AY1350" t="str">
            <v>ОК!</v>
          </cell>
        </row>
        <row r="1351">
          <cell r="AP1351" t="str">
            <v>Ильина Елена</v>
          </cell>
          <cell r="AQ1351">
            <v>2007</v>
          </cell>
          <cell r="AT1351" t="str">
            <v>б/р</v>
          </cell>
          <cell r="AU1351" t="str">
            <v>ж</v>
          </cell>
          <cell r="AX1351">
            <v>0</v>
          </cell>
          <cell r="AY1351" t="str">
            <v>ОК!</v>
          </cell>
        </row>
        <row r="1352">
          <cell r="AP1352" t="str">
            <v>Ильина Кристина</v>
          </cell>
          <cell r="AQ1352">
            <v>2002</v>
          </cell>
          <cell r="AT1352" t="str">
            <v>б/р</v>
          </cell>
          <cell r="AU1352" t="str">
            <v>ж</v>
          </cell>
          <cell r="AX1352">
            <v>42869</v>
          </cell>
          <cell r="AY1352" t="str">
            <v>ОК!</v>
          </cell>
        </row>
        <row r="1353">
          <cell r="AP1353" t="str">
            <v>Ильинский Юрий</v>
          </cell>
          <cell r="AQ1353">
            <v>2010</v>
          </cell>
          <cell r="AT1353" t="str">
            <v>б/р</v>
          </cell>
          <cell r="AU1353" t="str">
            <v>м</v>
          </cell>
          <cell r="AX1353">
            <v>0</v>
          </cell>
          <cell r="AY1353" t="str">
            <v>ОК!</v>
          </cell>
        </row>
        <row r="1354">
          <cell r="AP1354" t="str">
            <v>Илюхин Сергей</v>
          </cell>
          <cell r="AQ1354">
            <v>1989</v>
          </cell>
          <cell r="AT1354" t="str">
            <v>КМС</v>
          </cell>
          <cell r="AU1354" t="str">
            <v>м</v>
          </cell>
          <cell r="AX1354">
            <v>45323</v>
          </cell>
          <cell r="AY1354" t="str">
            <v>ОК!</v>
          </cell>
        </row>
        <row r="1355">
          <cell r="AP1355" t="str">
            <v>Иляшевская Дарья</v>
          </cell>
          <cell r="AQ1355">
            <v>0</v>
          </cell>
          <cell r="AT1355" t="str">
            <v>б/р</v>
          </cell>
          <cell r="AU1355" t="str">
            <v>ж</v>
          </cell>
          <cell r="AX1355">
            <v>44024</v>
          </cell>
          <cell r="AY1355" t="str">
            <v>НАДО!!!</v>
          </cell>
        </row>
        <row r="1356">
          <cell r="AP1356" t="str">
            <v>Имаев Рустам</v>
          </cell>
          <cell r="AQ1356">
            <v>1987</v>
          </cell>
          <cell r="AT1356" t="str">
            <v>б/р</v>
          </cell>
          <cell r="AU1356" t="str">
            <v>м</v>
          </cell>
          <cell r="AX1356">
            <v>43245</v>
          </cell>
          <cell r="AY1356" t="str">
            <v>НАДО!!!</v>
          </cell>
        </row>
        <row r="1357">
          <cell r="AP1357" t="str">
            <v>Имамова Алиса</v>
          </cell>
          <cell r="AQ1357">
            <v>1991</v>
          </cell>
          <cell r="AT1357" t="str">
            <v>б/р</v>
          </cell>
          <cell r="AU1357" t="str">
            <v>ж</v>
          </cell>
          <cell r="AX1357">
            <v>43495</v>
          </cell>
          <cell r="AY1357" t="str">
            <v>ОК!</v>
          </cell>
        </row>
        <row r="1358">
          <cell r="AP1358" t="str">
            <v>Иманбаев Ренат</v>
          </cell>
          <cell r="AQ1358">
            <v>0</v>
          </cell>
          <cell r="AT1358" t="str">
            <v>б/р</v>
          </cell>
          <cell r="AU1358" t="str">
            <v>м</v>
          </cell>
          <cell r="AX1358">
            <v>43862</v>
          </cell>
          <cell r="AY1358" t="str">
            <v>НАДО!!!</v>
          </cell>
        </row>
        <row r="1359">
          <cell r="AP1359" t="str">
            <v>Ионочкина Варвара</v>
          </cell>
          <cell r="AQ1359">
            <v>2009</v>
          </cell>
          <cell r="AT1359">
            <v>3</v>
          </cell>
          <cell r="AU1359" t="str">
            <v>ж</v>
          </cell>
          <cell r="AX1359">
            <v>45449</v>
          </cell>
          <cell r="AY1359" t="str">
            <v>ОК!</v>
          </cell>
        </row>
        <row r="1360">
          <cell r="AP1360" t="str">
            <v>Ионочкина Ирина</v>
          </cell>
          <cell r="AQ1360">
            <v>1983</v>
          </cell>
          <cell r="AT1360">
            <v>3</v>
          </cell>
          <cell r="AU1360" t="str">
            <v>ж</v>
          </cell>
          <cell r="AX1360">
            <v>45907</v>
          </cell>
          <cell r="AY1360" t="str">
            <v>ОК!</v>
          </cell>
        </row>
        <row r="1361">
          <cell r="AP1361" t="str">
            <v>Иошин Савелий</v>
          </cell>
          <cell r="AQ1361">
            <v>2000</v>
          </cell>
          <cell r="AT1361" t="str">
            <v>б/р</v>
          </cell>
          <cell r="AU1361" t="str">
            <v>м</v>
          </cell>
          <cell r="AX1361">
            <v>45045</v>
          </cell>
          <cell r="AY1361" t="str">
            <v>ОК!</v>
          </cell>
        </row>
        <row r="1362">
          <cell r="AP1362" t="str">
            <v>Ипатов Дмитрий</v>
          </cell>
          <cell r="AQ1362">
            <v>0</v>
          </cell>
          <cell r="AT1362" t="str">
            <v>б/р</v>
          </cell>
          <cell r="AU1362" t="str">
            <v>м</v>
          </cell>
          <cell r="AX1362">
            <v>44961</v>
          </cell>
          <cell r="AY1362" t="str">
            <v>НАДО!!!</v>
          </cell>
        </row>
        <row r="1363">
          <cell r="AP1363" t="str">
            <v>Ипатов Максим</v>
          </cell>
          <cell r="AQ1363">
            <v>2007</v>
          </cell>
          <cell r="AT1363" t="str">
            <v>1ю</v>
          </cell>
          <cell r="AU1363" t="str">
            <v>м</v>
          </cell>
          <cell r="AX1363">
            <v>45756</v>
          </cell>
          <cell r="AY1363" t="str">
            <v>ОК!</v>
          </cell>
        </row>
        <row r="1364">
          <cell r="AP1364" t="str">
            <v>Ипатов Святослав</v>
          </cell>
          <cell r="AQ1364">
            <v>1999</v>
          </cell>
          <cell r="AT1364" t="str">
            <v>б/р</v>
          </cell>
          <cell r="AU1364" t="str">
            <v>м</v>
          </cell>
          <cell r="AX1364">
            <v>42974</v>
          </cell>
          <cell r="AY1364" t="str">
            <v>ОК!</v>
          </cell>
        </row>
        <row r="1365">
          <cell r="AP1365" t="str">
            <v>Исаев Владимир</v>
          </cell>
          <cell r="AQ1365">
            <v>0</v>
          </cell>
          <cell r="AT1365">
            <v>2</v>
          </cell>
          <cell r="AU1365" t="str">
            <v>м</v>
          </cell>
          <cell r="AX1365">
            <v>45407</v>
          </cell>
          <cell r="AY1365" t="str">
            <v>НАДО!!!</v>
          </cell>
        </row>
        <row r="1366">
          <cell r="AP1366" t="str">
            <v>Исаева Надежда</v>
          </cell>
          <cell r="AQ1366">
            <v>1998</v>
          </cell>
          <cell r="AT1366" t="str">
            <v>б/р</v>
          </cell>
          <cell r="AU1366" t="str">
            <v>ж</v>
          </cell>
          <cell r="AX1366">
            <v>43338</v>
          </cell>
          <cell r="AY1366" t="str">
            <v>ОК!</v>
          </cell>
        </row>
        <row r="1367">
          <cell r="AP1367" t="str">
            <v>Исаков Дмитрий</v>
          </cell>
          <cell r="AQ1367">
            <v>2000</v>
          </cell>
          <cell r="AT1367" t="str">
            <v>б/р</v>
          </cell>
          <cell r="AU1367" t="str">
            <v>м</v>
          </cell>
          <cell r="AX1367">
            <v>43716</v>
          </cell>
          <cell r="AY1367" t="str">
            <v>ОК!</v>
          </cell>
        </row>
        <row r="1368">
          <cell r="AP1368" t="str">
            <v>Исаков Лев</v>
          </cell>
          <cell r="AQ1368">
            <v>2011</v>
          </cell>
          <cell r="AT1368" t="str">
            <v>1ю</v>
          </cell>
          <cell r="AU1368" t="str">
            <v>м</v>
          </cell>
          <cell r="AX1368">
            <v>45786</v>
          </cell>
          <cell r="AY1368" t="str">
            <v>ОК!</v>
          </cell>
        </row>
        <row r="1369">
          <cell r="AP1369" t="str">
            <v>Исакова Александра</v>
          </cell>
          <cell r="AQ1369">
            <v>0</v>
          </cell>
          <cell r="AT1369" t="str">
            <v>б/р</v>
          </cell>
          <cell r="AU1369" t="str">
            <v>ж</v>
          </cell>
          <cell r="AX1369">
            <v>43478</v>
          </cell>
          <cell r="AY1369" t="str">
            <v>НАДО!!!</v>
          </cell>
        </row>
        <row r="1370">
          <cell r="AP1370" t="str">
            <v>Исакова Анастасия</v>
          </cell>
          <cell r="AQ1370">
            <v>0</v>
          </cell>
          <cell r="AT1370" t="str">
            <v>б/р</v>
          </cell>
          <cell r="AU1370" t="str">
            <v>ж</v>
          </cell>
          <cell r="AX1370">
            <v>43478</v>
          </cell>
          <cell r="AY1370" t="str">
            <v>НАДО!!!</v>
          </cell>
        </row>
        <row r="1371">
          <cell r="AP1371" t="str">
            <v>Исакова Анна</v>
          </cell>
          <cell r="AQ1371">
            <v>2008</v>
          </cell>
          <cell r="AT1371">
            <v>3</v>
          </cell>
          <cell r="AU1371" t="str">
            <v>ж</v>
          </cell>
          <cell r="AX1371">
            <v>45778</v>
          </cell>
          <cell r="AY1371" t="str">
            <v>ОК!</v>
          </cell>
        </row>
        <row r="1372">
          <cell r="AP1372" t="str">
            <v>Исмагилова Алина</v>
          </cell>
          <cell r="AQ1372">
            <v>1996</v>
          </cell>
          <cell r="AT1372" t="str">
            <v>б/р</v>
          </cell>
          <cell r="AU1372" t="str">
            <v>ж</v>
          </cell>
          <cell r="AX1372">
            <v>43954</v>
          </cell>
          <cell r="AY1372" t="str">
            <v>ОК!</v>
          </cell>
        </row>
        <row r="1373">
          <cell r="AP1373" t="str">
            <v>Истомин Михаил</v>
          </cell>
          <cell r="AQ1373">
            <v>2013</v>
          </cell>
          <cell r="AT1373" t="str">
            <v>б/р</v>
          </cell>
          <cell r="AU1373" t="str">
            <v>м</v>
          </cell>
          <cell r="AX1373">
            <v>0</v>
          </cell>
          <cell r="AY1373" t="str">
            <v>ОК!</v>
          </cell>
        </row>
        <row r="1374">
          <cell r="AP1374" t="str">
            <v>Исупов Павел</v>
          </cell>
          <cell r="AQ1374">
            <v>2002</v>
          </cell>
          <cell r="AT1374" t="str">
            <v>б/р</v>
          </cell>
          <cell r="AU1374" t="str">
            <v>м</v>
          </cell>
          <cell r="AX1374">
            <v>0</v>
          </cell>
          <cell r="AY1374" t="str">
            <v>ОК!</v>
          </cell>
        </row>
        <row r="1375">
          <cell r="AP1375" t="str">
            <v>Итунин Дмитрий</v>
          </cell>
          <cell r="AQ1375">
            <v>2001</v>
          </cell>
          <cell r="AT1375" t="str">
            <v>б/р</v>
          </cell>
          <cell r="AU1375" t="str">
            <v>м</v>
          </cell>
          <cell r="AX1375">
            <v>43227</v>
          </cell>
          <cell r="AY1375" t="str">
            <v>ОК!</v>
          </cell>
        </row>
        <row r="1376">
          <cell r="AP1376" t="str">
            <v>Ичмелян Татьяна</v>
          </cell>
          <cell r="AQ1376">
            <v>1999</v>
          </cell>
          <cell r="AT1376" t="str">
            <v>б/р</v>
          </cell>
          <cell r="AU1376" t="str">
            <v>ж</v>
          </cell>
          <cell r="AX1376">
            <v>0</v>
          </cell>
          <cell r="AY1376" t="str">
            <v>НАДО!!!</v>
          </cell>
        </row>
        <row r="1377">
          <cell r="AP1377" t="str">
            <v>Ишанов Александр</v>
          </cell>
          <cell r="AQ1377">
            <v>1980</v>
          </cell>
          <cell r="AT1377" t="str">
            <v>б/р</v>
          </cell>
          <cell r="AU1377" t="str">
            <v>м</v>
          </cell>
          <cell r="AX1377">
            <v>43245</v>
          </cell>
          <cell r="AY1377" t="str">
            <v>НАДО!!!</v>
          </cell>
        </row>
        <row r="1378">
          <cell r="AP1378" t="str">
            <v>Ишбулатова Карина</v>
          </cell>
          <cell r="AQ1378">
            <v>2010</v>
          </cell>
          <cell r="AT1378" t="str">
            <v>б/р</v>
          </cell>
          <cell r="AU1378" t="str">
            <v>ж</v>
          </cell>
          <cell r="AX1378">
            <v>0</v>
          </cell>
          <cell r="AY1378" t="str">
            <v>ОК!</v>
          </cell>
        </row>
        <row r="1379">
          <cell r="AP1379" t="str">
            <v>Ишутинова Виктория</v>
          </cell>
          <cell r="AQ1379">
            <v>0</v>
          </cell>
          <cell r="AT1379">
            <v>3</v>
          </cell>
          <cell r="AU1379" t="str">
            <v>ж</v>
          </cell>
          <cell r="AX1379">
            <v>45805</v>
          </cell>
          <cell r="AY1379" t="str">
            <v>НАДО!!!</v>
          </cell>
        </row>
        <row r="1380">
          <cell r="AP1380" t="str">
            <v>Йос-Фелиум Варвара</v>
          </cell>
          <cell r="AQ1380">
            <v>1995</v>
          </cell>
          <cell r="AT1380">
            <v>3</v>
          </cell>
          <cell r="AU1380" t="str">
            <v>ж</v>
          </cell>
          <cell r="AX1380">
            <v>45836</v>
          </cell>
          <cell r="AY1380" t="str">
            <v>ОК!</v>
          </cell>
        </row>
        <row r="1381">
          <cell r="AP1381" t="str">
            <v>Каверин Рамиль</v>
          </cell>
          <cell r="AQ1381">
            <v>1998</v>
          </cell>
          <cell r="AT1381" t="str">
            <v>б/р</v>
          </cell>
          <cell r="AU1381" t="str">
            <v>м</v>
          </cell>
          <cell r="AX1381">
            <v>0</v>
          </cell>
          <cell r="AY1381" t="str">
            <v>НАДО!!!</v>
          </cell>
        </row>
        <row r="1382">
          <cell r="AP1382" t="str">
            <v>Кавецкая Светлана</v>
          </cell>
          <cell r="AQ1382">
            <v>2003</v>
          </cell>
          <cell r="AT1382" t="str">
            <v>б/р</v>
          </cell>
          <cell r="AU1382" t="str">
            <v>ж</v>
          </cell>
          <cell r="AX1382">
            <v>43794</v>
          </cell>
          <cell r="AY1382" t="str">
            <v>ОК!</v>
          </cell>
        </row>
        <row r="1383">
          <cell r="AP1383" t="str">
            <v>Кадурин Дамир</v>
          </cell>
          <cell r="AQ1383">
            <v>2011</v>
          </cell>
          <cell r="AT1383">
            <v>2</v>
          </cell>
          <cell r="AU1383" t="str">
            <v>м</v>
          </cell>
          <cell r="AX1383">
            <v>45816</v>
          </cell>
          <cell r="AY1383" t="str">
            <v>ОК!</v>
          </cell>
        </row>
        <row r="1384">
          <cell r="AP1384" t="str">
            <v>Кадурина Алиша</v>
          </cell>
          <cell r="AQ1384">
            <v>2014</v>
          </cell>
          <cell r="AT1384" t="str">
            <v>б/р</v>
          </cell>
          <cell r="AU1384" t="str">
            <v>ж</v>
          </cell>
          <cell r="AX1384">
            <v>0</v>
          </cell>
          <cell r="AY1384" t="str">
            <v>ОК!</v>
          </cell>
        </row>
        <row r="1385">
          <cell r="AP1385" t="str">
            <v>Кадырова Александра</v>
          </cell>
          <cell r="AQ1385">
            <v>0</v>
          </cell>
          <cell r="AT1385" t="str">
            <v>б/р</v>
          </cell>
          <cell r="AU1385" t="str">
            <v>ж</v>
          </cell>
          <cell r="AX1385">
            <v>43595</v>
          </cell>
          <cell r="AY1385" t="str">
            <v>НАДО!!!</v>
          </cell>
        </row>
        <row r="1386">
          <cell r="AP1386" t="str">
            <v>Казак-Казакевич Александр</v>
          </cell>
          <cell r="AQ1386">
            <v>2000</v>
          </cell>
          <cell r="AT1386" t="str">
            <v>б/р</v>
          </cell>
          <cell r="AU1386" t="str">
            <v>м</v>
          </cell>
          <cell r="AX1386">
            <v>42903</v>
          </cell>
          <cell r="AY1386" t="str">
            <v>ОК!</v>
          </cell>
        </row>
        <row r="1387">
          <cell r="AP1387" t="str">
            <v>Казаков Алексей</v>
          </cell>
          <cell r="AQ1387">
            <v>1991</v>
          </cell>
          <cell r="AT1387" t="str">
            <v>б/р</v>
          </cell>
          <cell r="AU1387" t="str">
            <v>м</v>
          </cell>
          <cell r="AX1387">
            <v>43405</v>
          </cell>
          <cell r="AY1387" t="str">
            <v>НАДО!!!</v>
          </cell>
        </row>
        <row r="1388">
          <cell r="AP1388" t="str">
            <v>Казакова Людмила</v>
          </cell>
          <cell r="AQ1388">
            <v>1955</v>
          </cell>
          <cell r="AT1388">
            <v>3</v>
          </cell>
          <cell r="AU1388" t="str">
            <v>ж</v>
          </cell>
          <cell r="AX1388">
            <v>45718</v>
          </cell>
          <cell r="AY1388" t="str">
            <v>ОК!</v>
          </cell>
        </row>
        <row r="1389">
          <cell r="AP1389" t="str">
            <v>Казакова Ольга</v>
          </cell>
          <cell r="AQ1389">
            <v>1995</v>
          </cell>
          <cell r="AT1389" t="str">
            <v>б/р</v>
          </cell>
          <cell r="AU1389" t="str">
            <v>ж</v>
          </cell>
          <cell r="AX1389">
            <v>44169</v>
          </cell>
          <cell r="AY1389" t="str">
            <v>ОК!</v>
          </cell>
        </row>
        <row r="1390">
          <cell r="AP1390" t="str">
            <v>Казановский Егор</v>
          </cell>
          <cell r="AQ1390">
            <v>2011</v>
          </cell>
          <cell r="AT1390" t="str">
            <v>1ю</v>
          </cell>
          <cell r="AU1390" t="str">
            <v>м</v>
          </cell>
          <cell r="AX1390">
            <v>45786</v>
          </cell>
          <cell r="AY1390" t="str">
            <v>ОК!</v>
          </cell>
        </row>
        <row r="1391">
          <cell r="AP1391" t="str">
            <v>Казаченок Мария</v>
          </cell>
          <cell r="AQ1391">
            <v>2004</v>
          </cell>
          <cell r="AT1391" t="str">
            <v>б/р</v>
          </cell>
          <cell r="AU1391" t="str">
            <v>ж</v>
          </cell>
          <cell r="AX1391">
            <v>43791</v>
          </cell>
          <cell r="AY1391" t="str">
            <v>ОК!</v>
          </cell>
        </row>
        <row r="1392">
          <cell r="AP1392" t="str">
            <v>Кайбулина Полина</v>
          </cell>
          <cell r="AQ1392">
            <v>2011</v>
          </cell>
          <cell r="AT1392" t="str">
            <v>б/р</v>
          </cell>
          <cell r="AU1392" t="str">
            <v>ж</v>
          </cell>
          <cell r="AX1392">
            <v>0</v>
          </cell>
          <cell r="AY1392" t="str">
            <v>ОК!</v>
          </cell>
        </row>
        <row r="1393">
          <cell r="AP1393" t="str">
            <v>Калашников Александр</v>
          </cell>
          <cell r="AQ1393">
            <v>2012</v>
          </cell>
          <cell r="AT1393" t="str">
            <v>2ю</v>
          </cell>
          <cell r="AU1393" t="str">
            <v>м</v>
          </cell>
          <cell r="AX1393">
            <v>45422</v>
          </cell>
          <cell r="AY1393" t="str">
            <v>ОК!</v>
          </cell>
        </row>
        <row r="1394">
          <cell r="AP1394" t="str">
            <v>Калашников Александр Н.</v>
          </cell>
          <cell r="AQ1394">
            <v>2005</v>
          </cell>
          <cell r="AT1394" t="str">
            <v>б/р</v>
          </cell>
          <cell r="AU1394" t="str">
            <v>м</v>
          </cell>
          <cell r="AX1394">
            <v>0</v>
          </cell>
          <cell r="AY1394" t="str">
            <v>ОК!</v>
          </cell>
        </row>
        <row r="1395">
          <cell r="AP1395" t="str">
            <v xml:space="preserve">Калашников Александр </v>
          </cell>
          <cell r="AQ1395">
            <v>2005</v>
          </cell>
          <cell r="AT1395" t="str">
            <v>б/р</v>
          </cell>
          <cell r="AU1395" t="str">
            <v>м</v>
          </cell>
          <cell r="AX1395">
            <v>44329</v>
          </cell>
          <cell r="AY1395" t="str">
            <v>НАДО!!!</v>
          </cell>
        </row>
        <row r="1396">
          <cell r="AP1396" t="str">
            <v>Калашников Георгий</v>
          </cell>
          <cell r="AQ1396">
            <v>2009</v>
          </cell>
          <cell r="AT1396" t="str">
            <v>б/р</v>
          </cell>
          <cell r="AU1396" t="str">
            <v>м</v>
          </cell>
          <cell r="AX1396">
            <v>0</v>
          </cell>
          <cell r="AY1396" t="str">
            <v>ОК!</v>
          </cell>
        </row>
        <row r="1397">
          <cell r="AP1397" t="str">
            <v>Калашников Матвей</v>
          </cell>
          <cell r="AQ1397">
            <v>2007</v>
          </cell>
          <cell r="AT1397" t="str">
            <v>б/р</v>
          </cell>
          <cell r="AU1397" t="str">
            <v>м</v>
          </cell>
          <cell r="AX1397">
            <v>0</v>
          </cell>
          <cell r="AY1397" t="str">
            <v>ОК!</v>
          </cell>
        </row>
        <row r="1398">
          <cell r="AP1398" t="str">
            <v>Калашников Павел</v>
          </cell>
          <cell r="AQ1398">
            <v>1978</v>
          </cell>
          <cell r="AT1398" t="str">
            <v>б/р</v>
          </cell>
          <cell r="AU1398" t="str">
            <v>м</v>
          </cell>
          <cell r="AX1398">
            <v>43464</v>
          </cell>
          <cell r="AY1398" t="str">
            <v>НАДО!!!</v>
          </cell>
        </row>
        <row r="1399">
          <cell r="AP1399" t="str">
            <v>Калашникова Анастасия</v>
          </cell>
          <cell r="AQ1399">
            <v>2000</v>
          </cell>
          <cell r="AT1399" t="str">
            <v>б/р</v>
          </cell>
          <cell r="AU1399" t="str">
            <v>ж</v>
          </cell>
          <cell r="AX1399">
            <v>43828</v>
          </cell>
          <cell r="AY1399" t="str">
            <v>ОК!</v>
          </cell>
        </row>
        <row r="1400">
          <cell r="AP1400" t="str">
            <v>Калашникова Кристина</v>
          </cell>
          <cell r="AQ1400">
            <v>1979</v>
          </cell>
          <cell r="AT1400" t="str">
            <v>б/р</v>
          </cell>
          <cell r="AU1400" t="str">
            <v>ж</v>
          </cell>
          <cell r="AX1400">
            <v>43464</v>
          </cell>
          <cell r="AY1400" t="str">
            <v>НАДО!!!</v>
          </cell>
        </row>
        <row r="1401">
          <cell r="AP1401" t="str">
            <v>Каледаев Артем</v>
          </cell>
          <cell r="AQ1401">
            <v>2003</v>
          </cell>
          <cell r="AT1401" t="str">
            <v>б/р</v>
          </cell>
          <cell r="AU1401" t="str">
            <v>м</v>
          </cell>
          <cell r="AX1401">
            <v>43266</v>
          </cell>
          <cell r="AY1401" t="str">
            <v>НАДО!!!</v>
          </cell>
        </row>
        <row r="1402">
          <cell r="AP1402" t="str">
            <v>Калекина Алиса</v>
          </cell>
          <cell r="AQ1402">
            <v>2004</v>
          </cell>
          <cell r="AT1402" t="str">
            <v>б/р</v>
          </cell>
          <cell r="AU1402" t="str">
            <v>ж</v>
          </cell>
          <cell r="AX1402">
            <v>44436</v>
          </cell>
          <cell r="AY1402" t="str">
            <v>ОК!</v>
          </cell>
        </row>
        <row r="1403">
          <cell r="AP1403" t="str">
            <v>Калёнова Елена</v>
          </cell>
          <cell r="AQ1403">
            <v>2004</v>
          </cell>
          <cell r="AT1403" t="str">
            <v>б/р</v>
          </cell>
          <cell r="AU1403" t="str">
            <v>ж</v>
          </cell>
          <cell r="AX1403">
            <v>43593</v>
          </cell>
          <cell r="AY1403" t="str">
            <v>ОК!</v>
          </cell>
        </row>
        <row r="1404">
          <cell r="AP1404" t="str">
            <v>Калина Вероника</v>
          </cell>
          <cell r="AQ1404">
            <v>2011</v>
          </cell>
          <cell r="AT1404" t="str">
            <v>1ю</v>
          </cell>
          <cell r="AU1404" t="str">
            <v>ж</v>
          </cell>
          <cell r="AX1404">
            <v>45358</v>
          </cell>
          <cell r="AY1404" t="str">
            <v>ОК!</v>
          </cell>
        </row>
        <row r="1405">
          <cell r="AP1405" t="str">
            <v>Калина Диана</v>
          </cell>
          <cell r="AQ1405">
            <v>2007</v>
          </cell>
          <cell r="AT1405" t="str">
            <v>б/р</v>
          </cell>
          <cell r="AU1405" t="str">
            <v>ж</v>
          </cell>
          <cell r="AX1405">
            <v>43960</v>
          </cell>
          <cell r="AY1405" t="str">
            <v>ОК!</v>
          </cell>
        </row>
        <row r="1406">
          <cell r="AP1406" t="str">
            <v>Калинин Артём</v>
          </cell>
          <cell r="AQ1406">
            <v>2009</v>
          </cell>
          <cell r="AT1406" t="str">
            <v>2ю</v>
          </cell>
          <cell r="AU1406" t="str">
            <v>м</v>
          </cell>
          <cell r="AX1406">
            <v>45705</v>
          </cell>
          <cell r="AY1406" t="str">
            <v>ОК!</v>
          </cell>
        </row>
        <row r="1407">
          <cell r="AP1407" t="str">
            <v>Калинин Глеб А.</v>
          </cell>
          <cell r="AQ1407">
            <v>0</v>
          </cell>
          <cell r="AT1407" t="str">
            <v>б/р</v>
          </cell>
          <cell r="AU1407" t="str">
            <v>м</v>
          </cell>
          <cell r="AX1407">
            <v>44708</v>
          </cell>
          <cell r="AY1407" t="str">
            <v>НАДО!!!</v>
          </cell>
        </row>
        <row r="1408">
          <cell r="AP1408" t="str">
            <v>Калинин Глеб</v>
          </cell>
          <cell r="AQ1408">
            <v>2009</v>
          </cell>
          <cell r="AT1408" t="str">
            <v>б/р</v>
          </cell>
          <cell r="AU1408" t="str">
            <v>м</v>
          </cell>
          <cell r="AX1408">
            <v>0</v>
          </cell>
          <cell r="AY1408" t="str">
            <v>ОК!</v>
          </cell>
        </row>
        <row r="1409">
          <cell r="AP1409" t="str">
            <v>Калинин Глеб И.</v>
          </cell>
          <cell r="AQ1409">
            <v>0</v>
          </cell>
          <cell r="AT1409" t="str">
            <v>1ю</v>
          </cell>
          <cell r="AU1409" t="str">
            <v>м</v>
          </cell>
          <cell r="AX1409">
            <v>45399</v>
          </cell>
          <cell r="AY1409" t="str">
            <v>НАДО!!!</v>
          </cell>
        </row>
        <row r="1410">
          <cell r="AP1410" t="str">
            <v>Калинин Иван</v>
          </cell>
          <cell r="AQ1410">
            <v>0</v>
          </cell>
          <cell r="AT1410" t="str">
            <v>б/р</v>
          </cell>
          <cell r="AU1410" t="str">
            <v>м</v>
          </cell>
          <cell r="AX1410">
            <v>41720</v>
          </cell>
          <cell r="AY1410" t="str">
            <v>НАДО!!!</v>
          </cell>
        </row>
        <row r="1411">
          <cell r="AP1411" t="str">
            <v>Калинин Михаил</v>
          </cell>
          <cell r="AQ1411">
            <v>0</v>
          </cell>
          <cell r="AT1411">
            <v>3</v>
          </cell>
          <cell r="AU1411" t="str">
            <v>м</v>
          </cell>
          <cell r="AX1411">
            <v>45407</v>
          </cell>
          <cell r="AY1411" t="str">
            <v>НАДО!!!</v>
          </cell>
        </row>
        <row r="1412">
          <cell r="AP1412" t="str">
            <v>Калинина Анастасия</v>
          </cell>
          <cell r="AQ1412">
            <v>2009</v>
          </cell>
          <cell r="AT1412" t="str">
            <v>б/р</v>
          </cell>
          <cell r="AU1412" t="str">
            <v>ж</v>
          </cell>
          <cell r="AX1412">
            <v>0</v>
          </cell>
          <cell r="AY1412" t="str">
            <v>ОК!</v>
          </cell>
        </row>
        <row r="1413">
          <cell r="AP1413" t="str">
            <v>Калинчиков Никита</v>
          </cell>
          <cell r="AQ1413">
            <v>2008</v>
          </cell>
          <cell r="AT1413" t="str">
            <v>б/р</v>
          </cell>
          <cell r="AU1413" t="str">
            <v>м</v>
          </cell>
          <cell r="AX1413">
            <v>0</v>
          </cell>
          <cell r="AY1413" t="str">
            <v>ОК!</v>
          </cell>
        </row>
        <row r="1414">
          <cell r="AP1414" t="str">
            <v>Каллистов Дмитрий</v>
          </cell>
          <cell r="AQ1414">
            <v>0</v>
          </cell>
          <cell r="AT1414">
            <v>2</v>
          </cell>
          <cell r="AU1414" t="str">
            <v>м</v>
          </cell>
          <cell r="AX1414">
            <v>45375</v>
          </cell>
          <cell r="AY1414" t="str">
            <v>НАДО!!!</v>
          </cell>
        </row>
        <row r="1415">
          <cell r="AP1415" t="str">
            <v>Калмыков Алексей</v>
          </cell>
          <cell r="AQ1415">
            <v>0</v>
          </cell>
          <cell r="AT1415" t="str">
            <v>б/р</v>
          </cell>
          <cell r="AU1415" t="str">
            <v>м</v>
          </cell>
          <cell r="AX1415">
            <v>44359</v>
          </cell>
          <cell r="AY1415" t="str">
            <v>НАДО!!!</v>
          </cell>
        </row>
        <row r="1416">
          <cell r="AP1416" t="str">
            <v>Калмыков Дмитрий</v>
          </cell>
          <cell r="AQ1416">
            <v>0</v>
          </cell>
          <cell r="AT1416">
            <v>3</v>
          </cell>
          <cell r="AU1416" t="str">
            <v>м</v>
          </cell>
          <cell r="AX1416">
            <v>45407</v>
          </cell>
          <cell r="AY1416" t="str">
            <v>НАДО!!!</v>
          </cell>
        </row>
        <row r="1417">
          <cell r="AP1417" t="str">
            <v>Калмыкова Ясна</v>
          </cell>
          <cell r="AQ1417">
            <v>2013</v>
          </cell>
          <cell r="AT1417" t="str">
            <v>б/р</v>
          </cell>
          <cell r="AU1417" t="str">
            <v>ж</v>
          </cell>
          <cell r="AX1417">
            <v>0</v>
          </cell>
          <cell r="AY1417" t="str">
            <v>ОК!</v>
          </cell>
        </row>
        <row r="1418">
          <cell r="AP1418" t="str">
            <v>Кальмбах Александр</v>
          </cell>
          <cell r="AQ1418">
            <v>1999</v>
          </cell>
          <cell r="AT1418" t="str">
            <v>б/р</v>
          </cell>
          <cell r="AU1418" t="str">
            <v>м</v>
          </cell>
          <cell r="AX1418">
            <v>43461</v>
          </cell>
          <cell r="AY1418" t="str">
            <v>ОК!</v>
          </cell>
        </row>
        <row r="1419">
          <cell r="AP1419" t="str">
            <v>Калюжный Дмитрий</v>
          </cell>
          <cell r="AQ1419">
            <v>0</v>
          </cell>
          <cell r="AT1419" t="str">
            <v>б/р</v>
          </cell>
          <cell r="AU1419" t="str">
            <v>м</v>
          </cell>
          <cell r="AX1419">
            <v>44359</v>
          </cell>
          <cell r="AY1419" t="str">
            <v>НАДО!!!</v>
          </cell>
        </row>
        <row r="1420">
          <cell r="AP1420" t="str">
            <v>Камалетдинов Никита</v>
          </cell>
          <cell r="AQ1420">
            <v>2004</v>
          </cell>
          <cell r="AT1420">
            <v>3</v>
          </cell>
          <cell r="AU1420" t="str">
            <v>м</v>
          </cell>
          <cell r="AX1420">
            <v>45463</v>
          </cell>
          <cell r="AY1420" t="str">
            <v>ОК!</v>
          </cell>
        </row>
        <row r="1421">
          <cell r="AP1421" t="str">
            <v>Камалова Лада</v>
          </cell>
          <cell r="AQ1421">
            <v>2005</v>
          </cell>
          <cell r="AT1421" t="str">
            <v>б/р</v>
          </cell>
          <cell r="AU1421" t="str">
            <v>ж</v>
          </cell>
          <cell r="AX1421">
            <v>44127</v>
          </cell>
          <cell r="AY1421" t="str">
            <v>ОК!</v>
          </cell>
        </row>
        <row r="1422">
          <cell r="AP1422" t="str">
            <v>Камбур Карина</v>
          </cell>
          <cell r="AQ1422">
            <v>2005</v>
          </cell>
          <cell r="AT1422" t="str">
            <v>б/р</v>
          </cell>
          <cell r="AU1422" t="str">
            <v>ж</v>
          </cell>
          <cell r="AX1422">
            <v>0</v>
          </cell>
          <cell r="AY1422" t="str">
            <v>ОК!</v>
          </cell>
        </row>
        <row r="1423">
          <cell r="AP1423" t="str">
            <v>Каменецкий Вячеслав</v>
          </cell>
          <cell r="AQ1423">
            <v>2011</v>
          </cell>
          <cell r="AT1423" t="str">
            <v>б/р</v>
          </cell>
          <cell r="AU1423" t="str">
            <v>м</v>
          </cell>
          <cell r="AX1423">
            <v>0</v>
          </cell>
          <cell r="AY1423" t="str">
            <v>ОК!</v>
          </cell>
        </row>
        <row r="1424">
          <cell r="AP1424" t="str">
            <v>Каменская Наталья</v>
          </cell>
          <cell r="AQ1424">
            <v>0</v>
          </cell>
          <cell r="AT1424" t="str">
            <v>б/р</v>
          </cell>
          <cell r="AU1424" t="str">
            <v>ж</v>
          </cell>
          <cell r="AX1424">
            <v>45071</v>
          </cell>
        </row>
        <row r="1425">
          <cell r="AP1425" t="str">
            <v>Каменский Георгий</v>
          </cell>
          <cell r="AQ1425">
            <v>0</v>
          </cell>
          <cell r="AT1425" t="str">
            <v>б/р</v>
          </cell>
          <cell r="AU1425" t="str">
            <v>м</v>
          </cell>
          <cell r="AX1425">
            <v>44323</v>
          </cell>
          <cell r="AY1425" t="str">
            <v>НАДО!!!</v>
          </cell>
        </row>
        <row r="1426">
          <cell r="AP1426" t="str">
            <v>Камнев Александр</v>
          </cell>
          <cell r="AQ1426">
            <v>1978</v>
          </cell>
          <cell r="AT1426" t="str">
            <v>б/р</v>
          </cell>
          <cell r="AU1426" t="str">
            <v>м</v>
          </cell>
          <cell r="AX1426">
            <v>43245</v>
          </cell>
          <cell r="AY1426" t="str">
            <v>НАДО!!!</v>
          </cell>
        </row>
        <row r="1427">
          <cell r="AP1427" t="str">
            <v>Каморин Сергей</v>
          </cell>
          <cell r="AQ1427">
            <v>2000</v>
          </cell>
          <cell r="AT1427" t="str">
            <v>б/р</v>
          </cell>
          <cell r="AU1427" t="str">
            <v>м</v>
          </cell>
          <cell r="AX1427">
            <v>44237</v>
          </cell>
          <cell r="AY1427" t="str">
            <v>ОК!</v>
          </cell>
        </row>
        <row r="1428">
          <cell r="AP1428" t="str">
            <v>Камышный Данила</v>
          </cell>
          <cell r="AQ1428">
            <v>2003</v>
          </cell>
          <cell r="AT1428" t="str">
            <v>б/р</v>
          </cell>
          <cell r="AU1428" t="str">
            <v>м</v>
          </cell>
          <cell r="AX1428">
            <v>44232</v>
          </cell>
          <cell r="AY1428" t="str">
            <v>ОК!</v>
          </cell>
        </row>
        <row r="1429">
          <cell r="AP1429" t="str">
            <v>Кананыхин Игорь</v>
          </cell>
          <cell r="AQ1429">
            <v>0</v>
          </cell>
          <cell r="AT1429" t="str">
            <v>б/р</v>
          </cell>
          <cell r="AU1429" t="str">
            <v>м</v>
          </cell>
          <cell r="AX1429">
            <v>42064</v>
          </cell>
          <cell r="AY1429" t="str">
            <v>НАДО!!!</v>
          </cell>
        </row>
        <row r="1430">
          <cell r="AP1430" t="str">
            <v>Канищева Ума</v>
          </cell>
          <cell r="AQ1430">
            <v>2001</v>
          </cell>
          <cell r="AT1430">
            <v>2</v>
          </cell>
          <cell r="AU1430" t="str">
            <v>ж</v>
          </cell>
          <cell r="AX1430">
            <v>45478</v>
          </cell>
          <cell r="AY1430" t="str">
            <v>ОК!</v>
          </cell>
        </row>
        <row r="1431">
          <cell r="AP1431" t="str">
            <v>Кантерина Наталья</v>
          </cell>
          <cell r="AQ1431">
            <v>1999</v>
          </cell>
          <cell r="AT1431" t="str">
            <v>б/р</v>
          </cell>
          <cell r="AU1431" t="str">
            <v>ж</v>
          </cell>
          <cell r="AX1431">
            <v>43163</v>
          </cell>
          <cell r="AY1431" t="str">
            <v>ОК!</v>
          </cell>
        </row>
        <row r="1432">
          <cell r="AP1432" t="str">
            <v>Капинус Кристина</v>
          </cell>
          <cell r="AQ1432">
            <v>1984</v>
          </cell>
          <cell r="AT1432">
            <v>2</v>
          </cell>
          <cell r="AU1432" t="str">
            <v>ж</v>
          </cell>
          <cell r="AX1432">
            <v>45520</v>
          </cell>
          <cell r="AY1432" t="str">
            <v>ОК!</v>
          </cell>
        </row>
        <row r="1433">
          <cell r="AP1433" t="str">
            <v>Капитонова Александра</v>
          </cell>
          <cell r="AQ1433">
            <v>2010</v>
          </cell>
          <cell r="AT1433" t="str">
            <v>1ю</v>
          </cell>
          <cell r="AU1433" t="str">
            <v>ж</v>
          </cell>
          <cell r="AX1433">
            <v>45358</v>
          </cell>
          <cell r="AY1433" t="str">
            <v>ОК!</v>
          </cell>
        </row>
        <row r="1434">
          <cell r="AP1434" t="str">
            <v>Капицин Даниил</v>
          </cell>
          <cell r="AQ1434">
            <v>1998</v>
          </cell>
          <cell r="AT1434" t="str">
            <v>б/р</v>
          </cell>
          <cell r="AU1434" t="str">
            <v>м</v>
          </cell>
          <cell r="AX1434">
            <v>44344</v>
          </cell>
          <cell r="AY1434" t="str">
            <v>ОК!</v>
          </cell>
        </row>
        <row r="1435">
          <cell r="AP1435" t="str">
            <v>Капленко Анастасия</v>
          </cell>
          <cell r="AQ1435">
            <v>2004</v>
          </cell>
          <cell r="AT1435">
            <v>3</v>
          </cell>
          <cell r="AU1435" t="str">
            <v>ж</v>
          </cell>
          <cell r="AX1435">
            <v>45407</v>
          </cell>
          <cell r="AY1435" t="str">
            <v>ОК!</v>
          </cell>
        </row>
        <row r="1436">
          <cell r="AP1436" t="str">
            <v>Капралов Иван</v>
          </cell>
          <cell r="AQ1436">
            <v>2003</v>
          </cell>
          <cell r="AT1436">
            <v>3</v>
          </cell>
          <cell r="AU1436" t="str">
            <v>м</v>
          </cell>
          <cell r="AX1436">
            <v>45863</v>
          </cell>
          <cell r="AY1436" t="str">
            <v>ОК!</v>
          </cell>
        </row>
        <row r="1437">
          <cell r="AP1437" t="str">
            <v>Капшин Феликс</v>
          </cell>
          <cell r="AQ1437">
            <v>0</v>
          </cell>
          <cell r="AT1437" t="str">
            <v>б/р</v>
          </cell>
          <cell r="AU1437" t="str">
            <v>м</v>
          </cell>
          <cell r="AX1437">
            <v>44323</v>
          </cell>
          <cell r="AY1437" t="str">
            <v>НАДО!!!</v>
          </cell>
        </row>
        <row r="1438">
          <cell r="AP1438" t="str">
            <v>Капылова Валерия</v>
          </cell>
          <cell r="AQ1438">
            <v>0</v>
          </cell>
          <cell r="AT1438" t="str">
            <v>б/р</v>
          </cell>
          <cell r="AU1438" t="str">
            <v>ж</v>
          </cell>
          <cell r="AX1438">
            <v>41963</v>
          </cell>
          <cell r="AY1438" t="str">
            <v>НАДО!!!</v>
          </cell>
        </row>
        <row r="1439">
          <cell r="AP1439" t="str">
            <v>Карагаев Кирилл</v>
          </cell>
          <cell r="AQ1439">
            <v>2007</v>
          </cell>
          <cell r="AT1439" t="str">
            <v>б/р</v>
          </cell>
          <cell r="AU1439" t="str">
            <v>м</v>
          </cell>
          <cell r="AX1439">
            <v>0</v>
          </cell>
          <cell r="AY1439" t="str">
            <v>ОК!</v>
          </cell>
        </row>
        <row r="1440">
          <cell r="AP1440" t="str">
            <v>Карамушко Андрей</v>
          </cell>
          <cell r="AQ1440">
            <v>0</v>
          </cell>
          <cell r="AT1440" t="str">
            <v>б/р</v>
          </cell>
          <cell r="AU1440" t="str">
            <v>м</v>
          </cell>
          <cell r="AX1440">
            <v>44024</v>
          </cell>
          <cell r="AY1440" t="str">
            <v>НАДО!!!</v>
          </cell>
        </row>
        <row r="1441">
          <cell r="AP1441" t="str">
            <v>Каранкевич Григорий</v>
          </cell>
          <cell r="AQ1441">
            <v>1984</v>
          </cell>
          <cell r="AT1441" t="str">
            <v>б/р</v>
          </cell>
          <cell r="AU1441" t="str">
            <v>м</v>
          </cell>
          <cell r="AX1441">
            <v>43245</v>
          </cell>
          <cell r="AY1441" t="str">
            <v>НАДО!!!</v>
          </cell>
        </row>
        <row r="1442">
          <cell r="AP1442" t="str">
            <v>Карасев Кирилл</v>
          </cell>
          <cell r="AQ1442">
            <v>1999</v>
          </cell>
          <cell r="AT1442" t="str">
            <v>б/р</v>
          </cell>
          <cell r="AU1442" t="str">
            <v>м</v>
          </cell>
          <cell r="AX1442">
            <v>42774</v>
          </cell>
          <cell r="AY1442" t="str">
            <v>ОК!</v>
          </cell>
        </row>
        <row r="1443">
          <cell r="AP1443" t="str">
            <v>Кардашина Анастасия</v>
          </cell>
          <cell r="AQ1443">
            <v>2004</v>
          </cell>
          <cell r="AT1443" t="str">
            <v>б/р</v>
          </cell>
          <cell r="AU1443" t="str">
            <v>ж</v>
          </cell>
          <cell r="AX1443">
            <v>0</v>
          </cell>
          <cell r="AY1443" t="str">
            <v>ОК!</v>
          </cell>
        </row>
        <row r="1444">
          <cell r="AP1444" t="str">
            <v>Каримов Тимур</v>
          </cell>
          <cell r="AQ1444">
            <v>1998</v>
          </cell>
          <cell r="AT1444" t="str">
            <v>б/р</v>
          </cell>
          <cell r="AU1444" t="str">
            <v>м</v>
          </cell>
          <cell r="AX1444">
            <v>0</v>
          </cell>
          <cell r="AY1444" t="str">
            <v>ОК!</v>
          </cell>
        </row>
        <row r="1445">
          <cell r="AP1445" t="str">
            <v>Карлыханов Алексей</v>
          </cell>
          <cell r="AQ1445">
            <v>1982</v>
          </cell>
          <cell r="AT1445" t="str">
            <v>б/р</v>
          </cell>
          <cell r="AU1445" t="str">
            <v>м</v>
          </cell>
          <cell r="AX1445">
            <v>42802</v>
          </cell>
          <cell r="AY1445" t="str">
            <v>ОК!</v>
          </cell>
        </row>
        <row r="1446">
          <cell r="AP1446" t="str">
            <v>Карлюга Егор</v>
          </cell>
          <cell r="AQ1446">
            <v>2009</v>
          </cell>
          <cell r="AT1446" t="str">
            <v>1ю</v>
          </cell>
          <cell r="AU1446" t="str">
            <v>м</v>
          </cell>
          <cell r="AX1446">
            <v>45635</v>
          </cell>
          <cell r="AY1446" t="str">
            <v>ОК!</v>
          </cell>
        </row>
        <row r="1447">
          <cell r="AP1447" t="str">
            <v>Карманова Яна</v>
          </cell>
          <cell r="AQ1447">
            <v>1979</v>
          </cell>
          <cell r="AT1447" t="str">
            <v>б/р</v>
          </cell>
          <cell r="AU1447" t="str">
            <v>ж</v>
          </cell>
          <cell r="AX1447">
            <v>0</v>
          </cell>
          <cell r="AY1447" t="str">
            <v>ОК!</v>
          </cell>
        </row>
        <row r="1448">
          <cell r="AP1448" t="str">
            <v xml:space="preserve">Кармес Елена </v>
          </cell>
          <cell r="AQ1448">
            <v>0</v>
          </cell>
          <cell r="AT1448" t="str">
            <v>б/р</v>
          </cell>
          <cell r="AU1448" t="str">
            <v>ж</v>
          </cell>
          <cell r="AX1448">
            <v>44708</v>
          </cell>
          <cell r="AY1448" t="str">
            <v>НАДО!!!</v>
          </cell>
        </row>
        <row r="1449">
          <cell r="AP1449" t="str">
            <v>Карнаухов Евгений</v>
          </cell>
          <cell r="AQ1449">
            <v>0</v>
          </cell>
          <cell r="AT1449" t="str">
            <v>б/р</v>
          </cell>
          <cell r="AU1449" t="str">
            <v>м</v>
          </cell>
          <cell r="AX1449">
            <v>44961</v>
          </cell>
          <cell r="AY1449" t="str">
            <v>НАДО!!!</v>
          </cell>
        </row>
        <row r="1450">
          <cell r="AP1450" t="str">
            <v>Карнович Никита</v>
          </cell>
          <cell r="AQ1450">
            <v>2002</v>
          </cell>
          <cell r="AT1450" t="str">
            <v>б/р</v>
          </cell>
          <cell r="AU1450" t="str">
            <v>м</v>
          </cell>
          <cell r="AX1450">
            <v>0</v>
          </cell>
          <cell r="AY1450" t="str">
            <v>ОК!</v>
          </cell>
        </row>
        <row r="1451">
          <cell r="AP1451" t="str">
            <v>Карпенко Иван</v>
          </cell>
          <cell r="AQ1451">
            <v>2001</v>
          </cell>
          <cell r="AT1451" t="str">
            <v>б/р</v>
          </cell>
          <cell r="AU1451" t="str">
            <v>м</v>
          </cell>
          <cell r="AX1451">
            <v>44436</v>
          </cell>
          <cell r="AY1451" t="str">
            <v>ОК!</v>
          </cell>
        </row>
        <row r="1452">
          <cell r="AP1452" t="str">
            <v>Карпов Дмитрий</v>
          </cell>
          <cell r="AQ1452">
            <v>1985</v>
          </cell>
          <cell r="AT1452" t="str">
            <v>б/р</v>
          </cell>
          <cell r="AU1452" t="str">
            <v>м</v>
          </cell>
          <cell r="AX1452">
            <v>42918</v>
          </cell>
          <cell r="AY1452" t="str">
            <v>ОК!</v>
          </cell>
        </row>
        <row r="1453">
          <cell r="AP1453" t="str">
            <v>Карпова Александра</v>
          </cell>
          <cell r="AQ1453">
            <v>2012</v>
          </cell>
          <cell r="AT1453" t="str">
            <v>1ю</v>
          </cell>
          <cell r="AU1453" t="str">
            <v>ж</v>
          </cell>
          <cell r="AX1453">
            <v>45954</v>
          </cell>
          <cell r="AY1453" t="str">
            <v>ОК!</v>
          </cell>
        </row>
        <row r="1454">
          <cell r="AP1454" t="str">
            <v>Карпова Дарья</v>
          </cell>
          <cell r="AQ1454">
            <v>1999</v>
          </cell>
          <cell r="AT1454" t="str">
            <v>б/р</v>
          </cell>
          <cell r="AU1454" t="str">
            <v>ж</v>
          </cell>
          <cell r="AX1454">
            <v>44443</v>
          </cell>
          <cell r="AY1454" t="str">
            <v>ОК!</v>
          </cell>
        </row>
        <row r="1455">
          <cell r="AP1455" t="str">
            <v>Карпова Ева</v>
          </cell>
          <cell r="AQ1455">
            <v>2010</v>
          </cell>
          <cell r="AT1455" t="str">
            <v>1ю</v>
          </cell>
          <cell r="AU1455" t="str">
            <v>ж</v>
          </cell>
          <cell r="AX1455">
            <v>45422</v>
          </cell>
          <cell r="AY1455" t="str">
            <v>ОК!</v>
          </cell>
        </row>
        <row r="1456">
          <cell r="AP1456" t="str">
            <v>Карпухин Дмитрий</v>
          </cell>
          <cell r="AQ1456">
            <v>2003</v>
          </cell>
          <cell r="AT1456" t="str">
            <v>б/р</v>
          </cell>
          <cell r="AU1456" t="str">
            <v>м</v>
          </cell>
          <cell r="AX1456">
            <v>43807</v>
          </cell>
          <cell r="AY1456" t="str">
            <v>НАДО!!!</v>
          </cell>
        </row>
        <row r="1457">
          <cell r="AP1457" t="str">
            <v>Карпухина Полина</v>
          </cell>
          <cell r="AQ1457">
            <v>2005</v>
          </cell>
          <cell r="AT1457" t="str">
            <v>б/р</v>
          </cell>
          <cell r="AU1457" t="str">
            <v>ж</v>
          </cell>
          <cell r="AX1457">
            <v>44329</v>
          </cell>
          <cell r="AY1457" t="str">
            <v>ОК!</v>
          </cell>
        </row>
        <row r="1458">
          <cell r="AP1458" t="str">
            <v>Карташов Илья</v>
          </cell>
          <cell r="AQ1458">
            <v>0</v>
          </cell>
          <cell r="AT1458" t="str">
            <v>б/р</v>
          </cell>
          <cell r="AU1458" t="str">
            <v>м</v>
          </cell>
          <cell r="AX1458">
            <v>44436</v>
          </cell>
          <cell r="AY1458" t="str">
            <v>НАДО!!!</v>
          </cell>
        </row>
        <row r="1459">
          <cell r="AP1459" t="str">
            <v>Картунова Дарья</v>
          </cell>
          <cell r="AQ1459">
            <v>1997</v>
          </cell>
          <cell r="AT1459" t="str">
            <v>б/р</v>
          </cell>
          <cell r="AU1459" t="str">
            <v>ж</v>
          </cell>
          <cell r="AX1459">
            <v>43013</v>
          </cell>
          <cell r="AY1459" t="str">
            <v>ОК!</v>
          </cell>
        </row>
        <row r="1460">
          <cell r="AP1460" t="str">
            <v>Картушев Егор</v>
          </cell>
          <cell r="AQ1460">
            <v>2004</v>
          </cell>
          <cell r="AT1460" t="str">
            <v>КМС</v>
          </cell>
          <cell r="AU1460" t="str">
            <v>м</v>
          </cell>
          <cell r="AX1460">
            <v>45834</v>
          </cell>
          <cell r="AY1460" t="str">
            <v>ОК!</v>
          </cell>
        </row>
        <row r="1461">
          <cell r="AP1461" t="str">
            <v>Картышов Сергей</v>
          </cell>
          <cell r="AQ1461">
            <v>2006</v>
          </cell>
          <cell r="AT1461" t="str">
            <v>б/р</v>
          </cell>
          <cell r="AU1461" t="str">
            <v>м</v>
          </cell>
          <cell r="AX1461">
            <v>0</v>
          </cell>
          <cell r="AY1461" t="str">
            <v>ОК!</v>
          </cell>
        </row>
        <row r="1462">
          <cell r="AP1462" t="str">
            <v>Каруссар Дмитрий</v>
          </cell>
          <cell r="AQ1462">
            <v>2003</v>
          </cell>
          <cell r="AT1462" t="str">
            <v>б/р</v>
          </cell>
          <cell r="AU1462" t="str">
            <v>м</v>
          </cell>
          <cell r="AX1462">
            <v>43227</v>
          </cell>
          <cell r="AY1462" t="str">
            <v>ОК!</v>
          </cell>
        </row>
        <row r="1463">
          <cell r="AP1463" t="str">
            <v>Карышев Владимир</v>
          </cell>
          <cell r="AQ1463">
            <v>1984</v>
          </cell>
          <cell r="AT1463" t="str">
            <v>б/р</v>
          </cell>
          <cell r="AU1463" t="str">
            <v>м</v>
          </cell>
          <cell r="AX1463">
            <v>43245</v>
          </cell>
          <cell r="AY1463" t="str">
            <v>НАДО!!!</v>
          </cell>
        </row>
        <row r="1464">
          <cell r="AP1464" t="str">
            <v>Карябина Анна</v>
          </cell>
          <cell r="AQ1464">
            <v>1980</v>
          </cell>
          <cell r="AT1464">
            <v>3</v>
          </cell>
          <cell r="AU1464" t="str">
            <v>ж</v>
          </cell>
          <cell r="AX1464">
            <v>45870</v>
          </cell>
          <cell r="AY1464" t="str">
            <v>ОК!</v>
          </cell>
        </row>
        <row r="1465">
          <cell r="AP1465" t="str">
            <v>Карякин Данил</v>
          </cell>
          <cell r="AQ1465">
            <v>0</v>
          </cell>
          <cell r="AT1465" t="str">
            <v>1ю</v>
          </cell>
          <cell r="AU1465" t="str">
            <v>м</v>
          </cell>
          <cell r="AX1465">
            <v>45756</v>
          </cell>
          <cell r="AY1465" t="str">
            <v>НАДО!!!</v>
          </cell>
        </row>
        <row r="1466">
          <cell r="AP1466" t="str">
            <v>Касаткин Антон</v>
          </cell>
          <cell r="AQ1466">
            <v>2012</v>
          </cell>
          <cell r="AT1466" t="str">
            <v>2ю</v>
          </cell>
          <cell r="AU1466" t="str">
            <v>м</v>
          </cell>
          <cell r="AX1466">
            <v>45932</v>
          </cell>
          <cell r="AY1466" t="str">
            <v>ОК!</v>
          </cell>
        </row>
        <row r="1467">
          <cell r="AP1467" t="str">
            <v>Касаткин Мирон</v>
          </cell>
          <cell r="AQ1467">
            <v>2015</v>
          </cell>
          <cell r="AT1467" t="str">
            <v>б/р</v>
          </cell>
          <cell r="AU1467" t="str">
            <v>м</v>
          </cell>
          <cell r="AX1467">
            <v>0</v>
          </cell>
          <cell r="AY1467" t="str">
            <v>ОК!</v>
          </cell>
        </row>
        <row r="1468">
          <cell r="AP1468" t="str">
            <v>Касаткин Святослав</v>
          </cell>
          <cell r="AQ1468">
            <v>2000</v>
          </cell>
          <cell r="AT1468" t="str">
            <v>б/р</v>
          </cell>
          <cell r="AU1468" t="str">
            <v>м</v>
          </cell>
          <cell r="AX1468">
            <v>44436</v>
          </cell>
          <cell r="AY1468" t="str">
            <v>ОК!</v>
          </cell>
        </row>
        <row r="1469">
          <cell r="AP1469" t="str">
            <v>Касаткина Мария</v>
          </cell>
          <cell r="AQ1469">
            <v>0</v>
          </cell>
          <cell r="AT1469" t="str">
            <v>б/р</v>
          </cell>
          <cell r="AU1469" t="str">
            <v>ж</v>
          </cell>
          <cell r="AX1469">
            <v>43341</v>
          </cell>
          <cell r="AY1469" t="str">
            <v>НАДО!!!</v>
          </cell>
        </row>
        <row r="1470">
          <cell r="AP1470" t="str">
            <v>Касаткина Ольга</v>
          </cell>
          <cell r="AQ1470">
            <v>2007</v>
          </cell>
          <cell r="AT1470">
            <v>3</v>
          </cell>
          <cell r="AU1470" t="str">
            <v>ж</v>
          </cell>
          <cell r="AX1470">
            <v>45778</v>
          </cell>
          <cell r="AY1470" t="str">
            <v>ОК!</v>
          </cell>
        </row>
        <row r="1471">
          <cell r="AP1471" t="str">
            <v>Катаева Алена</v>
          </cell>
          <cell r="AQ1471">
            <v>2000</v>
          </cell>
          <cell r="AT1471" t="str">
            <v>б/р</v>
          </cell>
          <cell r="AU1471" t="str">
            <v>ж</v>
          </cell>
          <cell r="AX1471">
            <v>43247</v>
          </cell>
          <cell r="AY1471" t="str">
            <v>ОК!</v>
          </cell>
        </row>
        <row r="1472">
          <cell r="AP1472" t="str">
            <v>Кашапова Альбина</v>
          </cell>
          <cell r="AQ1472">
            <v>2001</v>
          </cell>
          <cell r="AT1472" t="str">
            <v>б/р</v>
          </cell>
          <cell r="AU1472" t="str">
            <v>ж</v>
          </cell>
          <cell r="AX1472">
            <v>0</v>
          </cell>
          <cell r="AY1472" t="str">
            <v>ОК!</v>
          </cell>
        </row>
        <row r="1473">
          <cell r="AP1473" t="str">
            <v>Кашапова Камилла</v>
          </cell>
          <cell r="AQ1473">
            <v>2001</v>
          </cell>
          <cell r="AT1473" t="str">
            <v>б/р</v>
          </cell>
          <cell r="AU1473" t="str">
            <v>ж</v>
          </cell>
          <cell r="AX1473">
            <v>0</v>
          </cell>
          <cell r="AY1473" t="str">
            <v>ОК!</v>
          </cell>
        </row>
        <row r="1474">
          <cell r="AP1474" t="str">
            <v>Кашин Константин</v>
          </cell>
          <cell r="AQ1474">
            <v>2003</v>
          </cell>
          <cell r="AT1474" t="str">
            <v>б/р</v>
          </cell>
          <cell r="AU1474" t="str">
            <v>м</v>
          </cell>
          <cell r="AX1474">
            <v>44436</v>
          </cell>
          <cell r="AY1474" t="str">
            <v>ОК!</v>
          </cell>
        </row>
        <row r="1475">
          <cell r="AP1475" t="str">
            <v>Кашин Юрий</v>
          </cell>
          <cell r="AQ1475">
            <v>0</v>
          </cell>
          <cell r="AT1475" t="str">
            <v>б/р</v>
          </cell>
          <cell r="AU1475" t="str">
            <v>м</v>
          </cell>
          <cell r="AX1475">
            <v>44650</v>
          </cell>
          <cell r="AY1475" t="str">
            <v>НАДО!!!</v>
          </cell>
        </row>
        <row r="1476">
          <cell r="AP1476" t="str">
            <v>Каширина Елизавета</v>
          </cell>
          <cell r="AQ1476">
            <v>0</v>
          </cell>
          <cell r="AT1476" t="str">
            <v>б/р</v>
          </cell>
          <cell r="AU1476" t="str">
            <v>ж</v>
          </cell>
          <cell r="AX1476">
            <v>44269</v>
          </cell>
          <cell r="AY1476" t="str">
            <v>НАДО!!!</v>
          </cell>
        </row>
        <row r="1477">
          <cell r="AP1477" t="str">
            <v xml:space="preserve">Кашицин Евгений </v>
          </cell>
          <cell r="AQ1477">
            <v>0</v>
          </cell>
          <cell r="AT1477" t="str">
            <v>б/р</v>
          </cell>
          <cell r="AU1477" t="str">
            <v>м</v>
          </cell>
          <cell r="AX1477">
            <v>44708</v>
          </cell>
          <cell r="AY1477" t="str">
            <v>НАДО!!!</v>
          </cell>
        </row>
        <row r="1478">
          <cell r="AP1478" t="str">
            <v>Каюдина Елизавета</v>
          </cell>
          <cell r="AQ1478">
            <v>2003</v>
          </cell>
          <cell r="AT1478" t="str">
            <v>б/р</v>
          </cell>
          <cell r="AU1478" t="str">
            <v>ж</v>
          </cell>
          <cell r="AX1478">
            <v>0</v>
          </cell>
          <cell r="AY1478" t="str">
            <v>ОК!</v>
          </cell>
        </row>
        <row r="1479">
          <cell r="AP1479" t="str">
            <v xml:space="preserve">Кварталов Евгений </v>
          </cell>
          <cell r="AQ1479">
            <v>0</v>
          </cell>
          <cell r="AT1479">
            <v>2</v>
          </cell>
          <cell r="AU1479" t="str">
            <v>м</v>
          </cell>
          <cell r="AX1479">
            <v>45407</v>
          </cell>
          <cell r="AY1479" t="str">
            <v>НАДО!!!</v>
          </cell>
        </row>
        <row r="1480">
          <cell r="AP1480" t="str">
            <v>Квасков Дмитрий</v>
          </cell>
          <cell r="AQ1480">
            <v>2006</v>
          </cell>
          <cell r="AT1480" t="str">
            <v>КМС</v>
          </cell>
          <cell r="AU1480" t="str">
            <v>м</v>
          </cell>
          <cell r="AX1480">
            <v>46122</v>
          </cell>
          <cell r="AY1480" t="str">
            <v>ОК!</v>
          </cell>
        </row>
        <row r="1481">
          <cell r="AP1481" t="str">
            <v>Кваскова Ирина</v>
          </cell>
          <cell r="AQ1481">
            <v>2004</v>
          </cell>
          <cell r="AT1481">
            <v>2</v>
          </cell>
          <cell r="AU1481" t="str">
            <v>ж</v>
          </cell>
          <cell r="AX1481">
            <v>45839</v>
          </cell>
          <cell r="AY1481" t="str">
            <v>ОК!</v>
          </cell>
        </row>
        <row r="1482">
          <cell r="AP1482" t="str">
            <v>Квасная Юлия</v>
          </cell>
          <cell r="AQ1482">
            <v>2003</v>
          </cell>
          <cell r="AT1482" t="str">
            <v>б/р</v>
          </cell>
          <cell r="AU1482" t="str">
            <v>ж</v>
          </cell>
          <cell r="AX1482">
            <v>42869</v>
          </cell>
          <cell r="AY1482" t="str">
            <v>ОК!</v>
          </cell>
        </row>
        <row r="1483">
          <cell r="AP1483" t="str">
            <v>Квасной Владислав</v>
          </cell>
          <cell r="AQ1483">
            <v>2001</v>
          </cell>
          <cell r="AT1483" t="str">
            <v>б/р</v>
          </cell>
          <cell r="AU1483" t="str">
            <v>м</v>
          </cell>
          <cell r="AX1483">
            <v>42774</v>
          </cell>
          <cell r="AY1483" t="str">
            <v>ОК!</v>
          </cell>
        </row>
        <row r="1484">
          <cell r="AP1484" t="str">
            <v>Кедринский Леонид</v>
          </cell>
          <cell r="AQ1484">
            <v>0</v>
          </cell>
          <cell r="AT1484" t="str">
            <v>б/р</v>
          </cell>
          <cell r="AU1484" t="str">
            <v>м</v>
          </cell>
          <cell r="AX1484">
            <v>43227</v>
          </cell>
          <cell r="AY1484" t="str">
            <v>НАДО!!!</v>
          </cell>
        </row>
        <row r="1485">
          <cell r="AP1485" t="str">
            <v>Кейль Андрей</v>
          </cell>
          <cell r="AQ1485">
            <v>0</v>
          </cell>
          <cell r="AT1485" t="str">
            <v>1ю</v>
          </cell>
          <cell r="AU1485" t="str">
            <v>м</v>
          </cell>
          <cell r="AX1485">
            <v>45756</v>
          </cell>
          <cell r="AY1485" t="str">
            <v>НАДО!!!</v>
          </cell>
        </row>
        <row r="1486">
          <cell r="AP1486" t="str">
            <v xml:space="preserve">Керимов Булат </v>
          </cell>
          <cell r="AQ1486">
            <v>0</v>
          </cell>
          <cell r="AT1486" t="str">
            <v>б/р</v>
          </cell>
          <cell r="AU1486" t="str">
            <v>м</v>
          </cell>
          <cell r="AX1486">
            <v>44708</v>
          </cell>
          <cell r="AY1486" t="str">
            <v>НАДО!!!</v>
          </cell>
        </row>
        <row r="1487">
          <cell r="AP1487" t="str">
            <v>Керов Андрей</v>
          </cell>
          <cell r="AQ1487">
            <v>1983</v>
          </cell>
          <cell r="AT1487" t="str">
            <v>КМС</v>
          </cell>
          <cell r="AU1487" t="str">
            <v>м</v>
          </cell>
          <cell r="AX1487">
            <v>45538</v>
          </cell>
          <cell r="AY1487" t="str">
            <v>ОК!</v>
          </cell>
        </row>
        <row r="1488">
          <cell r="AP1488" t="str">
            <v>Кечик Наталья</v>
          </cell>
          <cell r="AQ1488">
            <v>0</v>
          </cell>
          <cell r="AT1488" t="str">
            <v>б/р</v>
          </cell>
          <cell r="AU1488" t="str">
            <v>ж</v>
          </cell>
          <cell r="AX1488">
            <v>41846</v>
          </cell>
          <cell r="AY1488" t="str">
            <v>НАДО!!!</v>
          </cell>
        </row>
        <row r="1489">
          <cell r="AP1489" t="str">
            <v>Кизиляев Дмитрий</v>
          </cell>
          <cell r="AQ1489">
            <v>0</v>
          </cell>
          <cell r="AT1489" t="str">
            <v>б/р</v>
          </cell>
          <cell r="AU1489" t="str">
            <v>м</v>
          </cell>
          <cell r="AX1489">
            <v>44323</v>
          </cell>
          <cell r="AY1489" t="str">
            <v>НАДО!!!</v>
          </cell>
        </row>
        <row r="1490">
          <cell r="AP1490" t="str">
            <v>Кизиляева Екатерина</v>
          </cell>
          <cell r="AQ1490">
            <v>0</v>
          </cell>
          <cell r="AT1490" t="str">
            <v>б/р</v>
          </cell>
          <cell r="AU1490" t="str">
            <v>ж</v>
          </cell>
          <cell r="AX1490">
            <v>44323</v>
          </cell>
          <cell r="AY1490" t="str">
            <v>НАДО!!!</v>
          </cell>
        </row>
        <row r="1491">
          <cell r="AP1491" t="str">
            <v>Кикинов Алексей</v>
          </cell>
          <cell r="AQ1491">
            <v>0</v>
          </cell>
          <cell r="AT1491">
            <v>3</v>
          </cell>
          <cell r="AU1491" t="str">
            <v>м</v>
          </cell>
          <cell r="AX1491">
            <v>45407</v>
          </cell>
          <cell r="AY1491" t="str">
            <v>НАДО!!!</v>
          </cell>
        </row>
        <row r="1492">
          <cell r="AP1492" t="str">
            <v>Киль Олег</v>
          </cell>
          <cell r="AQ1492">
            <v>2001</v>
          </cell>
          <cell r="AT1492" t="str">
            <v>КМС</v>
          </cell>
          <cell r="AU1492" t="str">
            <v>м</v>
          </cell>
          <cell r="AX1492">
            <v>45176</v>
          </cell>
          <cell r="AY1492" t="str">
            <v>ОК!</v>
          </cell>
        </row>
        <row r="1493">
          <cell r="AP1493" t="str">
            <v>Ким Венера</v>
          </cell>
          <cell r="AQ1493">
            <v>1999</v>
          </cell>
          <cell r="AT1493" t="str">
            <v>б/р</v>
          </cell>
          <cell r="AU1493" t="str">
            <v>ж</v>
          </cell>
          <cell r="AX1493">
            <v>43675</v>
          </cell>
          <cell r="AY1493" t="str">
            <v>ОК!</v>
          </cell>
        </row>
        <row r="1494">
          <cell r="AP1494" t="str">
            <v>Ким Екатерина</v>
          </cell>
          <cell r="AQ1494">
            <v>2011</v>
          </cell>
          <cell r="AT1494" t="str">
            <v>2ю</v>
          </cell>
          <cell r="AU1494" t="str">
            <v>ж</v>
          </cell>
          <cell r="AX1494">
            <v>45422</v>
          </cell>
          <cell r="AY1494" t="str">
            <v>ОК!</v>
          </cell>
        </row>
        <row r="1495">
          <cell r="AP1495" t="str">
            <v>Киреев Андрей</v>
          </cell>
          <cell r="AQ1495">
            <v>2006</v>
          </cell>
          <cell r="AT1495" t="str">
            <v>б/р</v>
          </cell>
          <cell r="AU1495" t="str">
            <v>м</v>
          </cell>
          <cell r="AX1495">
            <v>45123</v>
          </cell>
          <cell r="AY1495" t="str">
            <v>ОК!</v>
          </cell>
        </row>
        <row r="1496">
          <cell r="AP1496" t="str">
            <v>Киреева Дарья</v>
          </cell>
          <cell r="AQ1496">
            <v>2013</v>
          </cell>
          <cell r="AT1496" t="str">
            <v>б/р</v>
          </cell>
          <cell r="AU1496" t="str">
            <v>ж</v>
          </cell>
          <cell r="AX1496">
            <v>0</v>
          </cell>
          <cell r="AY1496" t="str">
            <v>ОК!</v>
          </cell>
        </row>
        <row r="1497">
          <cell r="AP1497" t="str">
            <v>Киреева Ольга</v>
          </cell>
          <cell r="AQ1497">
            <v>1999</v>
          </cell>
          <cell r="AT1497" t="str">
            <v>б/р</v>
          </cell>
          <cell r="AU1497" t="str">
            <v>ж</v>
          </cell>
          <cell r="AX1497">
            <v>44436</v>
          </cell>
          <cell r="AY1497" t="str">
            <v>ОК!</v>
          </cell>
        </row>
        <row r="1498">
          <cell r="AP1498" t="str">
            <v>Кириеев Андрей</v>
          </cell>
          <cell r="AQ1498">
            <v>2006</v>
          </cell>
          <cell r="AT1498" t="str">
            <v>б/р</v>
          </cell>
          <cell r="AU1498" t="str">
            <v>м</v>
          </cell>
          <cell r="AX1498">
            <v>0</v>
          </cell>
          <cell r="AY1498" t="str">
            <v>ОК!</v>
          </cell>
        </row>
        <row r="1499">
          <cell r="AP1499" t="str">
            <v>Кирик Вадим</v>
          </cell>
          <cell r="AQ1499">
            <v>2009</v>
          </cell>
          <cell r="AT1499" t="str">
            <v>б/р</v>
          </cell>
          <cell r="AU1499" t="str">
            <v>м</v>
          </cell>
          <cell r="AX1499">
            <v>0</v>
          </cell>
          <cell r="AY1499" t="str">
            <v>ОК!</v>
          </cell>
        </row>
        <row r="1500">
          <cell r="AP1500" t="str">
            <v>Кирик Татьяна</v>
          </cell>
          <cell r="AQ1500">
            <v>0</v>
          </cell>
          <cell r="AT1500" t="str">
            <v>б/р</v>
          </cell>
          <cell r="AU1500" t="str">
            <v>ж</v>
          </cell>
          <cell r="AX1500">
            <v>44359</v>
          </cell>
          <cell r="AY1500" t="str">
            <v>НАДО!!!</v>
          </cell>
        </row>
        <row r="1501">
          <cell r="AP1501" t="str">
            <v>Кириллов Илья</v>
          </cell>
          <cell r="AQ1501">
            <v>1998</v>
          </cell>
          <cell r="AT1501">
            <v>2</v>
          </cell>
          <cell r="AU1501" t="str">
            <v>м</v>
          </cell>
          <cell r="AX1501">
            <v>45344</v>
          </cell>
          <cell r="AY1501" t="str">
            <v>НАДО!!!</v>
          </cell>
        </row>
        <row r="1502">
          <cell r="AP1502" t="str">
            <v>Кириллов Пётр</v>
          </cell>
          <cell r="AQ1502">
            <v>2011</v>
          </cell>
          <cell r="AT1502" t="str">
            <v>2ю</v>
          </cell>
          <cell r="AU1502" t="str">
            <v>м</v>
          </cell>
          <cell r="AX1502">
            <v>45947</v>
          </cell>
          <cell r="AY1502" t="str">
            <v>ОК!</v>
          </cell>
        </row>
        <row r="1503">
          <cell r="AP1503" t="str">
            <v>Кириллова Валерия</v>
          </cell>
          <cell r="AQ1503">
            <v>2009</v>
          </cell>
          <cell r="AT1503" t="str">
            <v>1ю</v>
          </cell>
          <cell r="AU1503" t="str">
            <v>ж</v>
          </cell>
          <cell r="AX1503">
            <v>46019</v>
          </cell>
          <cell r="AY1503" t="str">
            <v>ОК!</v>
          </cell>
        </row>
        <row r="1504">
          <cell r="AP1504" t="str">
            <v>Кириллова Яна</v>
          </cell>
          <cell r="AQ1504">
            <v>2003</v>
          </cell>
          <cell r="AT1504" t="str">
            <v>б/р</v>
          </cell>
          <cell r="AU1504" t="str">
            <v>ж</v>
          </cell>
          <cell r="AX1504">
            <v>43443</v>
          </cell>
          <cell r="AY1504" t="str">
            <v>ОК!</v>
          </cell>
        </row>
        <row r="1505">
          <cell r="AP1505" t="str">
            <v>Кирьян Александр</v>
          </cell>
          <cell r="AQ1505">
            <v>2010</v>
          </cell>
          <cell r="AT1505" t="str">
            <v>1ю</v>
          </cell>
          <cell r="AU1505" t="str">
            <v>м</v>
          </cell>
          <cell r="AX1505">
            <v>45399</v>
          </cell>
          <cell r="AY1505" t="str">
            <v>ОК!</v>
          </cell>
        </row>
        <row r="1506">
          <cell r="AP1506" t="str">
            <v>Кирюхина Анастасия</v>
          </cell>
          <cell r="AQ1506">
            <v>2013</v>
          </cell>
          <cell r="AT1506" t="str">
            <v>б/р</v>
          </cell>
          <cell r="AU1506" t="str">
            <v>ж</v>
          </cell>
          <cell r="AX1506">
            <v>0</v>
          </cell>
          <cell r="AY1506" t="str">
            <v>ОК!</v>
          </cell>
        </row>
        <row r="1507">
          <cell r="AP1507" t="str">
            <v>Кисатаева Елизавета</v>
          </cell>
          <cell r="AQ1507">
            <v>2007</v>
          </cell>
          <cell r="AT1507" t="str">
            <v>б/р</v>
          </cell>
          <cell r="AU1507" t="str">
            <v>ж</v>
          </cell>
          <cell r="AX1507">
            <v>0</v>
          </cell>
          <cell r="AY1507" t="str">
            <v>ОК!</v>
          </cell>
        </row>
        <row r="1508">
          <cell r="AP1508" t="str">
            <v>Киселев Алексей</v>
          </cell>
          <cell r="AQ1508">
            <v>0</v>
          </cell>
          <cell r="AT1508">
            <v>3</v>
          </cell>
          <cell r="AU1508" t="str">
            <v>м</v>
          </cell>
          <cell r="AX1508">
            <v>45955</v>
          </cell>
          <cell r="AY1508" t="str">
            <v>НАДО!!!</v>
          </cell>
        </row>
        <row r="1509">
          <cell r="AP1509" t="str">
            <v>Киселев Вениамин</v>
          </cell>
          <cell r="AQ1509">
            <v>0</v>
          </cell>
          <cell r="AT1509">
            <v>3</v>
          </cell>
          <cell r="AU1509" t="str">
            <v>м</v>
          </cell>
          <cell r="AX1509">
            <v>45955</v>
          </cell>
          <cell r="AY1509" t="str">
            <v>НАДО!!!</v>
          </cell>
        </row>
        <row r="1510">
          <cell r="AP1510" t="str">
            <v>Киселев Дмитрий</v>
          </cell>
          <cell r="AQ1510">
            <v>0</v>
          </cell>
          <cell r="AT1510">
            <v>3</v>
          </cell>
          <cell r="AU1510" t="str">
            <v>м</v>
          </cell>
          <cell r="AX1510">
            <v>45778</v>
          </cell>
          <cell r="AY1510" t="str">
            <v>НАДО!!!</v>
          </cell>
        </row>
        <row r="1511">
          <cell r="AP1511" t="str">
            <v>Киселева Анастасия</v>
          </cell>
          <cell r="AQ1511">
            <v>1996</v>
          </cell>
          <cell r="AT1511" t="str">
            <v>б/р</v>
          </cell>
          <cell r="AU1511" t="str">
            <v>ж</v>
          </cell>
          <cell r="AX1511">
            <v>44527</v>
          </cell>
          <cell r="AY1511" t="str">
            <v>ОК!</v>
          </cell>
        </row>
        <row r="1512">
          <cell r="AP1512" t="str">
            <v>Киселева Марина</v>
          </cell>
          <cell r="AQ1512">
            <v>0</v>
          </cell>
          <cell r="AT1512">
            <v>3</v>
          </cell>
          <cell r="AU1512" t="str">
            <v>ж</v>
          </cell>
          <cell r="AX1512">
            <v>45955</v>
          </cell>
          <cell r="AY1512" t="str">
            <v>НАДО!!!</v>
          </cell>
        </row>
        <row r="1513">
          <cell r="AP1513" t="str">
            <v>Киселева Мария</v>
          </cell>
          <cell r="AQ1513">
            <v>2000</v>
          </cell>
          <cell r="AT1513" t="str">
            <v>б/р</v>
          </cell>
          <cell r="AU1513" t="str">
            <v>ж</v>
          </cell>
          <cell r="AX1513">
            <v>0</v>
          </cell>
          <cell r="AY1513" t="str">
            <v>ОК!</v>
          </cell>
        </row>
        <row r="1514">
          <cell r="AP1514" t="str">
            <v>Киселева Надежда</v>
          </cell>
          <cell r="AQ1514">
            <v>0</v>
          </cell>
          <cell r="AT1514">
            <v>3</v>
          </cell>
          <cell r="AU1514" t="str">
            <v>ж</v>
          </cell>
          <cell r="AX1514">
            <v>45407</v>
          </cell>
          <cell r="AY1514" t="str">
            <v>НАДО!!!</v>
          </cell>
        </row>
        <row r="1515">
          <cell r="AP1515" t="str">
            <v>Киселёва Александра</v>
          </cell>
          <cell r="AQ1515">
            <v>2012</v>
          </cell>
          <cell r="AT1515" t="str">
            <v>б/р</v>
          </cell>
          <cell r="AU1515" t="str">
            <v>ж</v>
          </cell>
          <cell r="AX1515">
            <v>0</v>
          </cell>
          <cell r="AY1515" t="str">
            <v>ОК!</v>
          </cell>
        </row>
        <row r="1516">
          <cell r="AP1516" t="str">
            <v>Киселёва Светлана</v>
          </cell>
          <cell r="AQ1516">
            <v>1995</v>
          </cell>
          <cell r="AT1516" t="str">
            <v>КМС</v>
          </cell>
          <cell r="AU1516" t="str">
            <v>ж</v>
          </cell>
          <cell r="AX1516">
            <v>45684</v>
          </cell>
          <cell r="AY1516" t="str">
            <v>НАДО!!!</v>
          </cell>
        </row>
        <row r="1517">
          <cell r="AP1517" t="str">
            <v>Киселёва Серафима</v>
          </cell>
          <cell r="AQ1517">
            <v>1997</v>
          </cell>
          <cell r="AT1517" t="str">
            <v>б/р</v>
          </cell>
          <cell r="AU1517" t="str">
            <v>ж</v>
          </cell>
          <cell r="AX1517">
            <v>43163</v>
          </cell>
          <cell r="AY1517" t="str">
            <v>НАДО!!!</v>
          </cell>
        </row>
        <row r="1518">
          <cell r="AP1518" t="str">
            <v>Кислицина Екатерина</v>
          </cell>
          <cell r="AQ1518">
            <v>0</v>
          </cell>
          <cell r="AT1518" t="str">
            <v>б/р</v>
          </cell>
          <cell r="AU1518" t="str">
            <v>ж</v>
          </cell>
          <cell r="AX1518">
            <v>44359</v>
          </cell>
          <cell r="AY1518" t="str">
            <v>НАДО!!!</v>
          </cell>
        </row>
        <row r="1519">
          <cell r="AP1519" t="str">
            <v>Кислицын Александр</v>
          </cell>
          <cell r="AQ1519">
            <v>1997</v>
          </cell>
          <cell r="AT1519" t="str">
            <v>б/р</v>
          </cell>
          <cell r="AU1519" t="str">
            <v>м</v>
          </cell>
          <cell r="AX1519">
            <v>42774</v>
          </cell>
          <cell r="AY1519" t="str">
            <v>ОК!</v>
          </cell>
        </row>
        <row r="1520">
          <cell r="AP1520" t="str">
            <v>Кисмерешкина Варвара</v>
          </cell>
          <cell r="AQ1520">
            <v>2013</v>
          </cell>
          <cell r="AT1520" t="str">
            <v>б/р</v>
          </cell>
          <cell r="AU1520" t="str">
            <v>ж</v>
          </cell>
          <cell r="AX1520">
            <v>0</v>
          </cell>
          <cell r="AY1520" t="str">
            <v>ОК!</v>
          </cell>
        </row>
        <row r="1521">
          <cell r="AP1521" t="str">
            <v>Киссина Наталия</v>
          </cell>
          <cell r="AQ1521">
            <v>0</v>
          </cell>
          <cell r="AT1521">
            <v>3</v>
          </cell>
          <cell r="AU1521" t="str">
            <v>ж</v>
          </cell>
          <cell r="AX1521">
            <v>45407</v>
          </cell>
          <cell r="AY1521" t="str">
            <v>НАДО!!!</v>
          </cell>
        </row>
        <row r="1522">
          <cell r="AP1522" t="str">
            <v>Кича Артем</v>
          </cell>
          <cell r="AQ1522">
            <v>0</v>
          </cell>
          <cell r="AT1522" t="str">
            <v>б/р</v>
          </cell>
          <cell r="AU1522" t="str">
            <v>м</v>
          </cell>
          <cell r="AX1522">
            <v>44154</v>
          </cell>
          <cell r="AY1522" t="str">
            <v>НАДО!!!</v>
          </cell>
        </row>
        <row r="1523">
          <cell r="AP1523" t="str">
            <v>Кичева Ирина</v>
          </cell>
          <cell r="AQ1523">
            <v>2003</v>
          </cell>
          <cell r="AT1523" t="str">
            <v>б/р</v>
          </cell>
          <cell r="AU1523" t="str">
            <v>ж</v>
          </cell>
          <cell r="AX1523">
            <v>43923</v>
          </cell>
          <cell r="AY1523" t="str">
            <v>ОК!</v>
          </cell>
        </row>
        <row r="1524">
          <cell r="AP1524" t="str">
            <v>Кишкина Анастасия</v>
          </cell>
          <cell r="AQ1524">
            <v>2013</v>
          </cell>
          <cell r="AT1524" t="str">
            <v>б/р</v>
          </cell>
          <cell r="AU1524" t="str">
            <v>ж</v>
          </cell>
          <cell r="AX1524">
            <v>0</v>
          </cell>
          <cell r="AY1524" t="str">
            <v>ОК!</v>
          </cell>
        </row>
        <row r="1525">
          <cell r="AP1525" t="str">
            <v>Клепиков Андрей</v>
          </cell>
          <cell r="AQ1525">
            <v>2013</v>
          </cell>
          <cell r="AT1525" t="str">
            <v>б/р</v>
          </cell>
          <cell r="AU1525" t="str">
            <v>м</v>
          </cell>
          <cell r="AX1525">
            <v>0</v>
          </cell>
          <cell r="AY1525" t="str">
            <v>ОК!</v>
          </cell>
        </row>
        <row r="1526">
          <cell r="AP1526" t="str">
            <v>Клепцов Александр</v>
          </cell>
          <cell r="AQ1526">
            <v>0</v>
          </cell>
          <cell r="AT1526" t="str">
            <v>б/р</v>
          </cell>
          <cell r="AU1526" t="str">
            <v>м</v>
          </cell>
          <cell r="AX1526">
            <v>0</v>
          </cell>
          <cell r="AY1526" t="str">
            <v>НАДО!!!</v>
          </cell>
        </row>
        <row r="1527">
          <cell r="AP1527" t="str">
            <v>Клепцов Михаил</v>
          </cell>
          <cell r="AQ1527">
            <v>0</v>
          </cell>
          <cell r="AT1527" t="str">
            <v>б/р</v>
          </cell>
          <cell r="AU1527" t="str">
            <v>м</v>
          </cell>
          <cell r="AX1527">
            <v>44154</v>
          </cell>
          <cell r="AY1527" t="str">
            <v>ОК!</v>
          </cell>
        </row>
        <row r="1528">
          <cell r="AP1528" t="str">
            <v>Клименко Юрий</v>
          </cell>
          <cell r="AQ1528">
            <v>1976</v>
          </cell>
          <cell r="AT1528" t="str">
            <v>б/р</v>
          </cell>
          <cell r="AU1528" t="str">
            <v>м</v>
          </cell>
          <cell r="AX1528">
            <v>44323</v>
          </cell>
          <cell r="AY1528" t="str">
            <v>ОК!</v>
          </cell>
        </row>
        <row r="1529">
          <cell r="AP1529" t="str">
            <v>Климов Валерий</v>
          </cell>
          <cell r="AQ1529">
            <v>1980</v>
          </cell>
          <cell r="AT1529" t="str">
            <v>б/р</v>
          </cell>
          <cell r="AU1529" t="str">
            <v>м</v>
          </cell>
          <cell r="AX1529">
            <v>44172</v>
          </cell>
          <cell r="AY1529" t="str">
            <v>ОК!</v>
          </cell>
        </row>
        <row r="1530">
          <cell r="AP1530" t="str">
            <v>Климов Даниил</v>
          </cell>
          <cell r="AQ1530">
            <v>2008</v>
          </cell>
          <cell r="AT1530" t="str">
            <v>б/р</v>
          </cell>
          <cell r="AU1530" t="str">
            <v>м</v>
          </cell>
          <cell r="AX1530">
            <v>45057</v>
          </cell>
          <cell r="AY1530" t="str">
            <v>ОК!</v>
          </cell>
        </row>
        <row r="1531">
          <cell r="AP1531" t="str">
            <v>Климов Егор</v>
          </cell>
          <cell r="AQ1531">
            <v>2014</v>
          </cell>
          <cell r="AT1531" t="str">
            <v>б/р</v>
          </cell>
          <cell r="AU1531" t="str">
            <v>м</v>
          </cell>
          <cell r="AX1531">
            <v>0</v>
          </cell>
          <cell r="AY1531" t="str">
            <v>ОК!</v>
          </cell>
        </row>
        <row r="1532">
          <cell r="AP1532" t="str">
            <v>Климова Екатерина</v>
          </cell>
          <cell r="AQ1532">
            <v>1997</v>
          </cell>
          <cell r="AT1532" t="str">
            <v>б/р</v>
          </cell>
          <cell r="AU1532" t="str">
            <v>ж</v>
          </cell>
          <cell r="AX1532">
            <v>44436</v>
          </cell>
          <cell r="AY1532" t="str">
            <v>ОК!</v>
          </cell>
        </row>
        <row r="1533">
          <cell r="AP1533" t="str">
            <v>Климочкин Кирилл</v>
          </cell>
          <cell r="AQ1533">
            <v>1988</v>
          </cell>
          <cell r="AT1533">
            <v>1</v>
          </cell>
          <cell r="AU1533" t="str">
            <v>м</v>
          </cell>
          <cell r="AX1533">
            <v>45863</v>
          </cell>
        </row>
        <row r="1534">
          <cell r="AP1534" t="str">
            <v>Климшина Владислава</v>
          </cell>
          <cell r="AQ1534">
            <v>0</v>
          </cell>
          <cell r="AT1534" t="str">
            <v>б/р</v>
          </cell>
          <cell r="AU1534" t="str">
            <v>ж</v>
          </cell>
          <cell r="AX1534">
            <v>45014</v>
          </cell>
          <cell r="AY1534" t="str">
            <v>НАДО!!!</v>
          </cell>
        </row>
        <row r="1535">
          <cell r="AP1535" t="str">
            <v>Клишин Максим</v>
          </cell>
          <cell r="AQ1535">
            <v>2014</v>
          </cell>
          <cell r="AT1535" t="str">
            <v>б/р</v>
          </cell>
          <cell r="AU1535" t="str">
            <v>м</v>
          </cell>
          <cell r="AX1535">
            <v>0</v>
          </cell>
          <cell r="AY1535" t="str">
            <v>ОК!</v>
          </cell>
        </row>
        <row r="1536">
          <cell r="AP1536" t="str">
            <v>Клюев Андрей</v>
          </cell>
          <cell r="AQ1536">
            <v>1979</v>
          </cell>
          <cell r="AT1536" t="str">
            <v>б/р</v>
          </cell>
          <cell r="AU1536" t="str">
            <v>м</v>
          </cell>
          <cell r="AX1536">
            <v>43245</v>
          </cell>
          <cell r="AY1536" t="str">
            <v>НАДО!!!</v>
          </cell>
        </row>
        <row r="1537">
          <cell r="AP1537" t="str">
            <v>Клюев-Корчагин Алексей</v>
          </cell>
          <cell r="AQ1537">
            <v>1985</v>
          </cell>
          <cell r="AT1537" t="str">
            <v>б/р</v>
          </cell>
          <cell r="AU1537" t="str">
            <v>м</v>
          </cell>
          <cell r="AX1537">
            <v>43352</v>
          </cell>
          <cell r="AY1537" t="str">
            <v>НАДО!!!</v>
          </cell>
        </row>
        <row r="1538">
          <cell r="AP1538" t="str">
            <v>Клюшина Мария</v>
          </cell>
          <cell r="AQ1538">
            <v>2008</v>
          </cell>
          <cell r="AT1538" t="str">
            <v>б/р</v>
          </cell>
          <cell r="AU1538" t="str">
            <v>ж</v>
          </cell>
          <cell r="AX1538">
            <v>0</v>
          </cell>
          <cell r="AY1538" t="str">
            <v>ОК!</v>
          </cell>
        </row>
        <row r="1539">
          <cell r="AP1539" t="str">
            <v>Клюшкина Елена</v>
          </cell>
          <cell r="AQ1539">
            <v>0</v>
          </cell>
          <cell r="AT1539">
            <v>3</v>
          </cell>
          <cell r="AU1539" t="str">
            <v>ж</v>
          </cell>
          <cell r="AX1539">
            <v>45778</v>
          </cell>
          <cell r="AY1539" t="str">
            <v>НАДО!!!</v>
          </cell>
        </row>
        <row r="1540">
          <cell r="AP1540" t="str">
            <v>Книгель Никита</v>
          </cell>
          <cell r="AQ1540">
            <v>2009</v>
          </cell>
          <cell r="AT1540">
            <v>3</v>
          </cell>
          <cell r="AU1540" t="str">
            <v>м</v>
          </cell>
          <cell r="AX1540">
            <v>45399</v>
          </cell>
          <cell r="AY1540" t="str">
            <v>ОК!</v>
          </cell>
        </row>
        <row r="1541">
          <cell r="AP1541" t="str">
            <v>Княжев Роман</v>
          </cell>
          <cell r="AQ1541">
            <v>0</v>
          </cell>
          <cell r="AT1541" t="str">
            <v>б/р</v>
          </cell>
          <cell r="AU1541" t="str">
            <v>м</v>
          </cell>
          <cell r="AX1541">
            <v>43036</v>
          </cell>
          <cell r="AY1541" t="str">
            <v>НАДО!!!</v>
          </cell>
        </row>
        <row r="1542">
          <cell r="AP1542" t="str">
            <v>Княжева Валерия</v>
          </cell>
          <cell r="AQ1542">
            <v>2007</v>
          </cell>
          <cell r="AT1542" t="str">
            <v>б/р</v>
          </cell>
          <cell r="AU1542" t="str">
            <v>ж</v>
          </cell>
          <cell r="AX1542">
            <v>0</v>
          </cell>
          <cell r="AY1542" t="str">
            <v>ОК!</v>
          </cell>
        </row>
        <row r="1543">
          <cell r="AP1543" t="str">
            <v>Князев Дмитрий</v>
          </cell>
          <cell r="AQ1543">
            <v>2010</v>
          </cell>
          <cell r="AT1543" t="str">
            <v>1ю</v>
          </cell>
          <cell r="AU1543" t="str">
            <v>м</v>
          </cell>
          <cell r="AX1543">
            <v>45786</v>
          </cell>
          <cell r="AY1543" t="str">
            <v>ОК!</v>
          </cell>
        </row>
        <row r="1544">
          <cell r="AP1544" t="str">
            <v>Князев Степан</v>
          </cell>
          <cell r="AQ1544">
            <v>2009</v>
          </cell>
          <cell r="AT1544" t="str">
            <v>б/р</v>
          </cell>
          <cell r="AU1544" t="str">
            <v>м</v>
          </cell>
          <cell r="AX1544">
            <v>0</v>
          </cell>
          <cell r="AY1544" t="str">
            <v>ОК!</v>
          </cell>
        </row>
        <row r="1545">
          <cell r="AP1545" t="str">
            <v>Кобзарь Артём</v>
          </cell>
          <cell r="AQ1545">
            <v>2001</v>
          </cell>
          <cell r="AT1545" t="str">
            <v>б/р</v>
          </cell>
          <cell r="AU1545" t="str">
            <v>м</v>
          </cell>
          <cell r="AX1545">
            <v>42869</v>
          </cell>
          <cell r="AY1545" t="str">
            <v>ОК!</v>
          </cell>
        </row>
        <row r="1546">
          <cell r="AP1546" t="str">
            <v>Кобленц Дарья</v>
          </cell>
          <cell r="AQ1546">
            <v>2009</v>
          </cell>
          <cell r="AT1546">
            <v>3</v>
          </cell>
          <cell r="AU1546" t="str">
            <v>ж</v>
          </cell>
          <cell r="AX1546">
            <v>45863</v>
          </cell>
          <cell r="AY1546" t="str">
            <v>ОК!</v>
          </cell>
        </row>
        <row r="1547">
          <cell r="AP1547" t="str">
            <v>Кобленц Марина</v>
          </cell>
          <cell r="AQ1547">
            <v>2012</v>
          </cell>
          <cell r="AT1547" t="str">
            <v>б/р</v>
          </cell>
          <cell r="AU1547" t="str">
            <v>ж</v>
          </cell>
          <cell r="AX1547">
            <v>0</v>
          </cell>
          <cell r="AY1547" t="str">
            <v>ОК!</v>
          </cell>
        </row>
        <row r="1548">
          <cell r="AP1548" t="str">
            <v>Кобленц Мария</v>
          </cell>
          <cell r="AQ1548">
            <v>2007</v>
          </cell>
          <cell r="AT1548">
            <v>2</v>
          </cell>
          <cell r="AU1548" t="str">
            <v>ж</v>
          </cell>
          <cell r="AX1548">
            <v>45816</v>
          </cell>
          <cell r="AY1548" t="str">
            <v>ОК!</v>
          </cell>
        </row>
        <row r="1549">
          <cell r="AP1549" t="str">
            <v>Коблюк Данила</v>
          </cell>
          <cell r="AQ1549">
            <v>2000</v>
          </cell>
          <cell r="AT1549" t="str">
            <v>б/р</v>
          </cell>
          <cell r="AU1549" t="str">
            <v>м</v>
          </cell>
          <cell r="AX1549">
            <v>43227</v>
          </cell>
          <cell r="AY1549" t="str">
            <v>ОК!</v>
          </cell>
        </row>
        <row r="1550">
          <cell r="AP1550" t="str">
            <v>Кобыляцкий Евгений</v>
          </cell>
          <cell r="AQ1550">
            <v>2008</v>
          </cell>
          <cell r="AT1550">
            <v>1</v>
          </cell>
          <cell r="AU1550" t="str">
            <v>м</v>
          </cell>
          <cell r="AX1550">
            <v>45449</v>
          </cell>
          <cell r="AY1550" t="str">
            <v>ОК!</v>
          </cell>
        </row>
        <row r="1551">
          <cell r="AP1551" t="str">
            <v>Ковалев Артем</v>
          </cell>
          <cell r="AQ1551">
            <v>0</v>
          </cell>
          <cell r="AT1551">
            <v>1</v>
          </cell>
          <cell r="AU1551" t="str">
            <v>м</v>
          </cell>
          <cell r="AX1551">
            <v>45375</v>
          </cell>
          <cell r="AY1551" t="str">
            <v>НАДО!!!</v>
          </cell>
        </row>
        <row r="1552">
          <cell r="AP1552" t="str">
            <v>Ковалева Елизавета</v>
          </cell>
          <cell r="AQ1552">
            <v>2008</v>
          </cell>
          <cell r="AT1552" t="str">
            <v>б/р</v>
          </cell>
          <cell r="AU1552" t="str">
            <v>ж</v>
          </cell>
          <cell r="AX1552">
            <v>43960</v>
          </cell>
          <cell r="AY1552" t="str">
            <v>ОК!</v>
          </cell>
        </row>
        <row r="1553">
          <cell r="AP1553" t="str">
            <v>Ковалева Оксана</v>
          </cell>
          <cell r="AQ1553">
            <v>0</v>
          </cell>
          <cell r="AT1553" t="str">
            <v>б/р</v>
          </cell>
          <cell r="AU1553" t="str">
            <v>ж</v>
          </cell>
          <cell r="AX1553">
            <v>44024</v>
          </cell>
          <cell r="AY1553" t="str">
            <v>НАДО!!!</v>
          </cell>
        </row>
        <row r="1554">
          <cell r="AP1554" t="str">
            <v>Ковалева Светлана</v>
          </cell>
          <cell r="AQ1554">
            <v>1980</v>
          </cell>
          <cell r="AT1554">
            <v>3</v>
          </cell>
          <cell r="AU1554" t="str">
            <v>ж</v>
          </cell>
          <cell r="AX1554">
            <v>45907</v>
          </cell>
          <cell r="AY1554" t="str">
            <v>ОК!</v>
          </cell>
        </row>
        <row r="1555">
          <cell r="AP1555" t="str">
            <v xml:space="preserve">Ковалёва Ольга </v>
          </cell>
          <cell r="AQ1555">
            <v>0</v>
          </cell>
          <cell r="AT1555" t="str">
            <v>б/р</v>
          </cell>
          <cell r="AU1555" t="str">
            <v>ж</v>
          </cell>
          <cell r="AX1555">
            <v>44708</v>
          </cell>
          <cell r="AY1555" t="str">
            <v>НАДО!!!</v>
          </cell>
        </row>
        <row r="1556">
          <cell r="AP1556" t="str">
            <v>Коваленко Алевтина</v>
          </cell>
          <cell r="AQ1556">
            <v>2003</v>
          </cell>
          <cell r="AT1556" t="str">
            <v>б/р</v>
          </cell>
          <cell r="AU1556" t="str">
            <v>ж</v>
          </cell>
          <cell r="AX1556">
            <v>0</v>
          </cell>
          <cell r="AY1556" t="str">
            <v>НАДО!!!</v>
          </cell>
        </row>
        <row r="1557">
          <cell r="AP1557" t="str">
            <v>Коваленко Макарий</v>
          </cell>
          <cell r="AQ1557">
            <v>2015</v>
          </cell>
          <cell r="AT1557" t="str">
            <v>б/р</v>
          </cell>
          <cell r="AU1557" t="str">
            <v>м</v>
          </cell>
          <cell r="AX1557">
            <v>0</v>
          </cell>
          <cell r="AY1557" t="str">
            <v>ОК!</v>
          </cell>
        </row>
        <row r="1558">
          <cell r="AP1558" t="str">
            <v>Коваленко Марк</v>
          </cell>
          <cell r="AQ1558">
            <v>2003</v>
          </cell>
          <cell r="AT1558" t="str">
            <v>б/р</v>
          </cell>
          <cell r="AU1558" t="str">
            <v>м</v>
          </cell>
          <cell r="AX1558">
            <v>44085</v>
          </cell>
          <cell r="AY1558" t="str">
            <v>ОК!</v>
          </cell>
        </row>
        <row r="1559">
          <cell r="AP1559" t="str">
            <v>Коваленко Сергей</v>
          </cell>
          <cell r="AQ1559">
            <v>2009</v>
          </cell>
          <cell r="AT1559" t="str">
            <v>б/р</v>
          </cell>
          <cell r="AU1559" t="str">
            <v>м</v>
          </cell>
          <cell r="AX1559">
            <v>0</v>
          </cell>
          <cell r="AY1559" t="str">
            <v>ОК!</v>
          </cell>
        </row>
        <row r="1560">
          <cell r="AP1560" t="str">
            <v>Коваль Захар</v>
          </cell>
          <cell r="AQ1560">
            <v>1999</v>
          </cell>
          <cell r="AT1560" t="str">
            <v>б/р</v>
          </cell>
          <cell r="AU1560" t="str">
            <v>м</v>
          </cell>
          <cell r="AX1560">
            <v>44527</v>
          </cell>
          <cell r="AY1560" t="str">
            <v>ОК!</v>
          </cell>
        </row>
        <row r="1561">
          <cell r="AP1561" t="str">
            <v>Коваль Татьяна</v>
          </cell>
          <cell r="AQ1561">
            <v>1955</v>
          </cell>
          <cell r="AT1561">
            <v>3</v>
          </cell>
          <cell r="AU1561" t="str">
            <v>ж</v>
          </cell>
          <cell r="AX1561">
            <v>45718</v>
          </cell>
          <cell r="AY1561" t="str">
            <v>ОК!</v>
          </cell>
        </row>
        <row r="1562">
          <cell r="AP1562" t="str">
            <v>Ковальков Михаил</v>
          </cell>
          <cell r="AQ1562">
            <v>2003</v>
          </cell>
          <cell r="AT1562" t="str">
            <v>б/р</v>
          </cell>
          <cell r="AU1562" t="str">
            <v>м</v>
          </cell>
          <cell r="AX1562">
            <v>0</v>
          </cell>
          <cell r="AY1562" t="str">
            <v>НАДО!!!</v>
          </cell>
        </row>
        <row r="1563">
          <cell r="AP1563" t="str">
            <v>Ковальчук Михаил</v>
          </cell>
          <cell r="AQ1563">
            <v>1997</v>
          </cell>
          <cell r="AT1563">
            <v>3</v>
          </cell>
          <cell r="AU1563" t="str">
            <v>м</v>
          </cell>
          <cell r="AX1563">
            <v>45744</v>
          </cell>
          <cell r="AY1563" t="str">
            <v>ОК!</v>
          </cell>
        </row>
        <row r="1564">
          <cell r="AP1564" t="str">
            <v>Кованцев Павел</v>
          </cell>
          <cell r="AQ1564">
            <v>2007</v>
          </cell>
          <cell r="AT1564" t="str">
            <v>2ю</v>
          </cell>
          <cell r="AU1564" t="str">
            <v>м</v>
          </cell>
          <cell r="AX1564">
            <v>45422</v>
          </cell>
          <cell r="AY1564" t="str">
            <v>ОК!</v>
          </cell>
        </row>
        <row r="1565">
          <cell r="AP1565" t="str">
            <v>Ковердяев Роман</v>
          </cell>
          <cell r="AQ1565">
            <v>1988</v>
          </cell>
          <cell r="AT1565" t="str">
            <v>б/р</v>
          </cell>
          <cell r="AU1565" t="str">
            <v>м</v>
          </cell>
          <cell r="AX1565">
            <v>43372</v>
          </cell>
          <cell r="AY1565" t="str">
            <v>НАДО!!!</v>
          </cell>
        </row>
        <row r="1566">
          <cell r="AP1566" t="str">
            <v>Ковтун Григорий</v>
          </cell>
          <cell r="AQ1566">
            <v>2012</v>
          </cell>
          <cell r="AT1566" t="str">
            <v>2ю</v>
          </cell>
          <cell r="AU1566" t="str">
            <v>м</v>
          </cell>
          <cell r="AX1566">
            <v>45422</v>
          </cell>
          <cell r="AY1566" t="str">
            <v>ОК!</v>
          </cell>
        </row>
        <row r="1567">
          <cell r="AP1567" t="str">
            <v>Ковширина Анна</v>
          </cell>
          <cell r="AQ1567">
            <v>2011</v>
          </cell>
          <cell r="AT1567" t="str">
            <v>1ю</v>
          </cell>
          <cell r="AU1567" t="str">
            <v>ж</v>
          </cell>
          <cell r="AX1567">
            <v>45786</v>
          </cell>
          <cell r="AY1567" t="str">
            <v>ОК!</v>
          </cell>
        </row>
        <row r="1568">
          <cell r="AP1568" t="str">
            <v>Коган Сабина</v>
          </cell>
          <cell r="AQ1568">
            <v>0</v>
          </cell>
          <cell r="AT1568" t="str">
            <v>б/р</v>
          </cell>
          <cell r="AU1568" t="str">
            <v>ж</v>
          </cell>
          <cell r="AX1568">
            <v>43383</v>
          </cell>
          <cell r="AY1568" t="str">
            <v>НАДО!!!</v>
          </cell>
        </row>
        <row r="1569">
          <cell r="AP1569" t="str">
            <v>Кодаш Артемий</v>
          </cell>
          <cell r="AQ1569">
            <v>1998</v>
          </cell>
          <cell r="AT1569" t="str">
            <v>б/р</v>
          </cell>
          <cell r="AU1569" t="str">
            <v>м</v>
          </cell>
          <cell r="AX1569">
            <v>44597</v>
          </cell>
          <cell r="AY1569" t="str">
            <v>НАДО!!!</v>
          </cell>
        </row>
        <row r="1570">
          <cell r="AP1570" t="str">
            <v>Кожевников Артём</v>
          </cell>
          <cell r="AQ1570">
            <v>1997</v>
          </cell>
          <cell r="AT1570" t="str">
            <v>б/р</v>
          </cell>
          <cell r="AU1570" t="str">
            <v>м</v>
          </cell>
          <cell r="AX1570">
            <v>43716</v>
          </cell>
          <cell r="AY1570" t="str">
            <v>ОК!</v>
          </cell>
        </row>
        <row r="1571">
          <cell r="AP1571" t="str">
            <v>Кожевников Денис</v>
          </cell>
          <cell r="AQ1571">
            <v>1985</v>
          </cell>
          <cell r="AT1571" t="str">
            <v>б/р</v>
          </cell>
          <cell r="AU1571" t="str">
            <v>м</v>
          </cell>
          <cell r="AX1571">
            <v>43245</v>
          </cell>
          <cell r="AY1571" t="str">
            <v>НАДО!!!</v>
          </cell>
        </row>
        <row r="1572">
          <cell r="AP1572" t="str">
            <v>Кожекин Алексей</v>
          </cell>
          <cell r="AQ1572">
            <v>2008</v>
          </cell>
          <cell r="AT1572">
            <v>1</v>
          </cell>
          <cell r="AU1572" t="str">
            <v>м</v>
          </cell>
          <cell r="AX1572">
            <v>45463</v>
          </cell>
          <cell r="AY1572" t="str">
            <v>ОК!</v>
          </cell>
        </row>
        <row r="1573">
          <cell r="AP1573" t="str">
            <v>Кожин Александр</v>
          </cell>
          <cell r="AQ1573">
            <v>1997</v>
          </cell>
          <cell r="AT1573" t="str">
            <v>б/р</v>
          </cell>
          <cell r="AU1573" t="str">
            <v>м</v>
          </cell>
          <cell r="AX1573">
            <v>43954</v>
          </cell>
          <cell r="AY1573" t="str">
            <v>ОК!</v>
          </cell>
        </row>
        <row r="1574">
          <cell r="AP1574" t="str">
            <v>Кожин Павел</v>
          </cell>
          <cell r="AQ1574">
            <v>0</v>
          </cell>
          <cell r="AT1574" t="str">
            <v>б/р</v>
          </cell>
          <cell r="AU1574" t="str">
            <v>м</v>
          </cell>
          <cell r="AX1574">
            <v>42032</v>
          </cell>
          <cell r="AY1574" t="str">
            <v>НАДО!!!</v>
          </cell>
        </row>
        <row r="1575">
          <cell r="AP1575" t="str">
            <v>Кожихов Константин</v>
          </cell>
          <cell r="AQ1575">
            <v>1998</v>
          </cell>
          <cell r="AT1575" t="str">
            <v>б/р</v>
          </cell>
          <cell r="AU1575" t="str">
            <v>м</v>
          </cell>
          <cell r="AX1575">
            <v>42774</v>
          </cell>
          <cell r="AY1575" t="str">
            <v>ОК!</v>
          </cell>
        </row>
        <row r="1576">
          <cell r="AP1576" t="str">
            <v>Кожухов Евгений</v>
          </cell>
          <cell r="AQ1576">
            <v>1997</v>
          </cell>
          <cell r="AT1576" t="str">
            <v>б/р</v>
          </cell>
          <cell r="AU1576" t="str">
            <v>м</v>
          </cell>
          <cell r="AX1576">
            <v>0</v>
          </cell>
          <cell r="AY1576" t="str">
            <v>НАДО!!!</v>
          </cell>
        </row>
        <row r="1577">
          <cell r="AP1577" t="str">
            <v>Кожухов Роман</v>
          </cell>
          <cell r="AQ1577">
            <v>2005</v>
          </cell>
          <cell r="AT1577" t="str">
            <v>б/р</v>
          </cell>
          <cell r="AU1577" t="str">
            <v>м</v>
          </cell>
          <cell r="AX1577">
            <v>44232</v>
          </cell>
          <cell r="AY1577" t="str">
            <v>ОК!</v>
          </cell>
        </row>
        <row r="1578">
          <cell r="AP1578" t="str">
            <v>Кожухова Александра</v>
          </cell>
          <cell r="AQ1578">
            <v>0</v>
          </cell>
          <cell r="AT1578" t="str">
            <v>б/р</v>
          </cell>
          <cell r="AU1578" t="str">
            <v>ж</v>
          </cell>
          <cell r="AX1578">
            <v>42869</v>
          </cell>
          <cell r="AY1578" t="str">
            <v>НАДО!!!</v>
          </cell>
        </row>
        <row r="1579">
          <cell r="AP1579" t="str">
            <v>Козакова Юлиана</v>
          </cell>
          <cell r="AQ1579">
            <v>0</v>
          </cell>
          <cell r="AT1579">
            <v>3</v>
          </cell>
          <cell r="AU1579" t="str">
            <v>ж</v>
          </cell>
          <cell r="AX1579">
            <v>45778</v>
          </cell>
          <cell r="AY1579" t="str">
            <v>НАДО!!!</v>
          </cell>
        </row>
        <row r="1580">
          <cell r="AP1580" t="str">
            <v>Козачкова Екатерина</v>
          </cell>
          <cell r="AQ1580">
            <v>1998</v>
          </cell>
          <cell r="AT1580" t="str">
            <v>б/р</v>
          </cell>
          <cell r="AU1580" t="str">
            <v>ж</v>
          </cell>
          <cell r="AX1580">
            <v>0</v>
          </cell>
          <cell r="AY1580" t="str">
            <v>НАДО!!!</v>
          </cell>
        </row>
        <row r="1581">
          <cell r="AP1581" t="str">
            <v>Козельская Вероника</v>
          </cell>
          <cell r="AQ1581">
            <v>2011</v>
          </cell>
          <cell r="AT1581" t="str">
            <v>1ю</v>
          </cell>
          <cell r="AU1581" t="str">
            <v>ж</v>
          </cell>
          <cell r="AX1581">
            <v>45358</v>
          </cell>
          <cell r="AY1581" t="str">
            <v>ОК!</v>
          </cell>
        </row>
        <row r="1582">
          <cell r="AP1582" t="str">
            <v>Козетинская Ксения</v>
          </cell>
          <cell r="AQ1582">
            <v>0</v>
          </cell>
          <cell r="AT1582" t="str">
            <v>б/р</v>
          </cell>
          <cell r="AU1582" t="str">
            <v>ж</v>
          </cell>
          <cell r="AX1582">
            <v>44681</v>
          </cell>
          <cell r="AY1582" t="str">
            <v>НАДО!!!</v>
          </cell>
        </row>
        <row r="1583">
          <cell r="AP1583" t="str">
            <v>Козицкий Марк</v>
          </cell>
          <cell r="AQ1583">
            <v>2014</v>
          </cell>
          <cell r="AT1583" t="str">
            <v>б/р</v>
          </cell>
          <cell r="AU1583" t="str">
            <v>м</v>
          </cell>
          <cell r="AX1583">
            <v>0</v>
          </cell>
          <cell r="AY1583" t="str">
            <v>ОК!</v>
          </cell>
        </row>
        <row r="1584">
          <cell r="AP1584" t="str">
            <v>Козлов Александр</v>
          </cell>
          <cell r="AQ1584">
            <v>0</v>
          </cell>
          <cell r="AT1584" t="str">
            <v>б/р</v>
          </cell>
          <cell r="AU1584" t="str">
            <v>м</v>
          </cell>
          <cell r="AX1584">
            <v>44436</v>
          </cell>
          <cell r="AY1584" t="str">
            <v>НАДО!!!</v>
          </cell>
        </row>
        <row r="1585">
          <cell r="AP1585" t="str">
            <v>Козлов Владимир</v>
          </cell>
          <cell r="AQ1585">
            <v>2007</v>
          </cell>
          <cell r="AT1585" t="str">
            <v>б/р</v>
          </cell>
          <cell r="AU1585" t="str">
            <v>м</v>
          </cell>
          <cell r="AX1585">
            <v>43960</v>
          </cell>
          <cell r="AY1585" t="str">
            <v>ОК!</v>
          </cell>
        </row>
        <row r="1586">
          <cell r="AP1586" t="str">
            <v>Козлов Владислав</v>
          </cell>
          <cell r="AQ1586">
            <v>2004</v>
          </cell>
          <cell r="AT1586" t="str">
            <v>б/р</v>
          </cell>
          <cell r="AU1586" t="str">
            <v>м</v>
          </cell>
          <cell r="AX1586">
            <v>0</v>
          </cell>
          <cell r="AY1586" t="str">
            <v>ОК!</v>
          </cell>
        </row>
        <row r="1587">
          <cell r="AP1587" t="str">
            <v>Козлов Илья</v>
          </cell>
          <cell r="AQ1587">
            <v>1995</v>
          </cell>
          <cell r="AT1587" t="str">
            <v>б/р</v>
          </cell>
          <cell r="AU1587" t="str">
            <v>м</v>
          </cell>
          <cell r="AX1587">
            <v>43078</v>
          </cell>
          <cell r="AY1587" t="str">
            <v>ОК!</v>
          </cell>
        </row>
        <row r="1588">
          <cell r="AP1588" t="str">
            <v>Козлов Максим</v>
          </cell>
          <cell r="AQ1588">
            <v>1968</v>
          </cell>
          <cell r="AT1588">
            <v>3</v>
          </cell>
          <cell r="AU1588" t="str">
            <v>м</v>
          </cell>
          <cell r="AX1588">
            <v>45718</v>
          </cell>
          <cell r="AY1588" t="str">
            <v>ОК!</v>
          </cell>
        </row>
        <row r="1589">
          <cell r="AP1589" t="str">
            <v>Козлова Валерия</v>
          </cell>
          <cell r="AQ1589">
            <v>1999</v>
          </cell>
          <cell r="AT1589">
            <v>1</v>
          </cell>
          <cell r="AU1589" t="str">
            <v>ж</v>
          </cell>
          <cell r="AX1589">
            <v>45805</v>
          </cell>
          <cell r="AY1589" t="str">
            <v>ОК!</v>
          </cell>
        </row>
        <row r="1590">
          <cell r="AP1590" t="str">
            <v>Козлова Василиса</v>
          </cell>
          <cell r="AQ1590">
            <v>2012</v>
          </cell>
          <cell r="AT1590" t="str">
            <v>б/р</v>
          </cell>
          <cell r="AU1590" t="str">
            <v>ж</v>
          </cell>
          <cell r="AX1590">
            <v>0</v>
          </cell>
          <cell r="AY1590" t="str">
            <v>ОК!</v>
          </cell>
        </row>
        <row r="1591">
          <cell r="AP1591" t="str">
            <v>Козлова Ксения</v>
          </cell>
          <cell r="AQ1591">
            <v>2010</v>
          </cell>
          <cell r="AT1591" t="str">
            <v>б/р</v>
          </cell>
          <cell r="AU1591" t="str">
            <v>ж</v>
          </cell>
          <cell r="AX1591">
            <v>0</v>
          </cell>
          <cell r="AY1591" t="str">
            <v>ОК!</v>
          </cell>
        </row>
        <row r="1592">
          <cell r="AP1592" t="str">
            <v>Козловская Варвара</v>
          </cell>
          <cell r="AQ1592">
            <v>1996</v>
          </cell>
          <cell r="AT1592" t="str">
            <v>б/р</v>
          </cell>
          <cell r="AU1592" t="str">
            <v>ж</v>
          </cell>
          <cell r="AX1592">
            <v>44756</v>
          </cell>
          <cell r="AY1592" t="str">
            <v>ОК!</v>
          </cell>
        </row>
        <row r="1593">
          <cell r="AP1593" t="str">
            <v>Козловская Надежда</v>
          </cell>
          <cell r="AQ1593">
            <v>1984</v>
          </cell>
          <cell r="AT1593" t="str">
            <v>б/р</v>
          </cell>
          <cell r="AU1593" t="str">
            <v>ж</v>
          </cell>
          <cell r="AX1593">
            <v>43673</v>
          </cell>
          <cell r="AY1593" t="str">
            <v>ОК!</v>
          </cell>
        </row>
        <row r="1594">
          <cell r="AP1594" t="str">
            <v>Козырев Андрей</v>
          </cell>
          <cell r="AQ1594">
            <v>1983</v>
          </cell>
          <cell r="AT1594" t="str">
            <v>б/р</v>
          </cell>
          <cell r="AU1594" t="str">
            <v>м</v>
          </cell>
          <cell r="AX1594">
            <v>43807</v>
          </cell>
          <cell r="AY1594" t="str">
            <v>ОК!</v>
          </cell>
        </row>
        <row r="1595">
          <cell r="AP1595" t="str">
            <v>Козырев Евгений</v>
          </cell>
          <cell r="AQ1595">
            <v>0</v>
          </cell>
          <cell r="AT1595" t="str">
            <v>б/р</v>
          </cell>
          <cell r="AU1595" t="str">
            <v>м</v>
          </cell>
          <cell r="AX1595">
            <v>43863</v>
          </cell>
          <cell r="AY1595" t="str">
            <v>НАДО!!!</v>
          </cell>
        </row>
        <row r="1596">
          <cell r="AP1596" t="str">
            <v>Козырьков Алексей</v>
          </cell>
          <cell r="AQ1596">
            <v>0</v>
          </cell>
          <cell r="AT1596" t="str">
            <v>б/р</v>
          </cell>
          <cell r="AU1596" t="str">
            <v>м</v>
          </cell>
          <cell r="AX1596">
            <v>45045</v>
          </cell>
          <cell r="AY1596" t="str">
            <v>НАДО!!!</v>
          </cell>
        </row>
        <row r="1597">
          <cell r="AP1597" t="str">
            <v>Койбаев Никита</v>
          </cell>
          <cell r="AQ1597">
            <v>1999</v>
          </cell>
          <cell r="AT1597" t="str">
            <v>б/р</v>
          </cell>
          <cell r="AU1597" t="str">
            <v>м</v>
          </cell>
          <cell r="AX1597">
            <v>0</v>
          </cell>
          <cell r="AY1597" t="str">
            <v>ОК!</v>
          </cell>
        </row>
        <row r="1598">
          <cell r="AP1598" t="str">
            <v>Койвистойнен Кирилл</v>
          </cell>
          <cell r="AQ1598">
            <v>2001</v>
          </cell>
          <cell r="AT1598" t="str">
            <v>б/р</v>
          </cell>
          <cell r="AU1598" t="str">
            <v>м</v>
          </cell>
          <cell r="AX1598">
            <v>0</v>
          </cell>
          <cell r="AY1598" t="str">
            <v>НАДО!!!</v>
          </cell>
        </row>
        <row r="1599">
          <cell r="AP1599" t="str">
            <v>Койда Андрей</v>
          </cell>
          <cell r="AQ1599">
            <v>0</v>
          </cell>
          <cell r="AT1599">
            <v>3</v>
          </cell>
          <cell r="AU1599" t="str">
            <v>м</v>
          </cell>
          <cell r="AX1599">
            <v>45836</v>
          </cell>
          <cell r="AY1599" t="str">
            <v>НАДО!!!</v>
          </cell>
        </row>
        <row r="1600">
          <cell r="AP1600" t="str">
            <v>Койнов Даниил</v>
          </cell>
          <cell r="AQ1600">
            <v>2003</v>
          </cell>
          <cell r="AT1600" t="str">
            <v>б/р</v>
          </cell>
          <cell r="AU1600" t="str">
            <v>м</v>
          </cell>
          <cell r="AX1600">
            <v>43853</v>
          </cell>
          <cell r="AY1600" t="str">
            <v>ОК!</v>
          </cell>
        </row>
        <row r="1601">
          <cell r="AP1601" t="str">
            <v>Кокорев Сергей</v>
          </cell>
          <cell r="AQ1601">
            <v>1976</v>
          </cell>
          <cell r="AT1601" t="str">
            <v>б/р</v>
          </cell>
          <cell r="AU1601" t="str">
            <v>м</v>
          </cell>
          <cell r="AX1601">
            <v>43245</v>
          </cell>
          <cell r="AY1601" t="str">
            <v>НАДО!!!</v>
          </cell>
        </row>
        <row r="1602">
          <cell r="AP1602" t="str">
            <v>Кокорева Антонина</v>
          </cell>
          <cell r="AQ1602">
            <v>2001</v>
          </cell>
          <cell r="AT1602" t="str">
            <v>б/р</v>
          </cell>
          <cell r="AU1602" t="str">
            <v>ж</v>
          </cell>
          <cell r="AX1602">
            <v>43383</v>
          </cell>
          <cell r="AY1602" t="str">
            <v>ОК!</v>
          </cell>
        </row>
        <row r="1603">
          <cell r="AP1603" t="str">
            <v>Колбасова Виктория</v>
          </cell>
          <cell r="AQ1603">
            <v>2005</v>
          </cell>
          <cell r="AT1603" t="str">
            <v>б/р</v>
          </cell>
          <cell r="AU1603" t="str">
            <v>ж</v>
          </cell>
          <cell r="AX1603">
            <v>0</v>
          </cell>
          <cell r="AY1603" t="str">
            <v>ОК!</v>
          </cell>
        </row>
        <row r="1604">
          <cell r="AP1604" t="str">
            <v>Колганов Николай</v>
          </cell>
          <cell r="AQ1604">
            <v>0</v>
          </cell>
          <cell r="AT1604" t="str">
            <v>б/р</v>
          </cell>
          <cell r="AU1604" t="str">
            <v>м</v>
          </cell>
          <cell r="AX1604">
            <v>41938</v>
          </cell>
          <cell r="AY1604" t="str">
            <v>НАДО!!!</v>
          </cell>
        </row>
        <row r="1605">
          <cell r="AP1605" t="str">
            <v>Колдина Валерия</v>
          </cell>
          <cell r="AQ1605">
            <v>2010</v>
          </cell>
          <cell r="AT1605" t="str">
            <v>1ю</v>
          </cell>
          <cell r="AU1605" t="str">
            <v>ж</v>
          </cell>
          <cell r="AX1605">
            <v>46003</v>
          </cell>
          <cell r="AY1605" t="str">
            <v>ОК!</v>
          </cell>
        </row>
        <row r="1606">
          <cell r="AP1606" t="str">
            <v>Коледаев Артем</v>
          </cell>
          <cell r="AQ1606">
            <v>2003</v>
          </cell>
          <cell r="AT1606" t="str">
            <v>б/р</v>
          </cell>
          <cell r="AU1606" t="str">
            <v>м</v>
          </cell>
          <cell r="AX1606">
            <v>0</v>
          </cell>
          <cell r="AY1606" t="str">
            <v>ОК!</v>
          </cell>
        </row>
        <row r="1607">
          <cell r="AP1607" t="str">
            <v>Коленченко Евгений</v>
          </cell>
          <cell r="AQ1607">
            <v>2005</v>
          </cell>
          <cell r="AT1607" t="str">
            <v>б/р</v>
          </cell>
          <cell r="AU1607" t="str">
            <v>м</v>
          </cell>
          <cell r="AX1607">
            <v>0</v>
          </cell>
          <cell r="AY1607" t="str">
            <v>ОК!</v>
          </cell>
        </row>
        <row r="1608">
          <cell r="AP1608" t="str">
            <v>Коленченко Юрий</v>
          </cell>
          <cell r="AQ1608">
            <v>1997</v>
          </cell>
          <cell r="AT1608" t="str">
            <v>б/р</v>
          </cell>
          <cell r="AU1608" t="str">
            <v>м</v>
          </cell>
          <cell r="AX1608">
            <v>43383</v>
          </cell>
          <cell r="AY1608" t="str">
            <v>ОК!</v>
          </cell>
        </row>
        <row r="1609">
          <cell r="AP1609" t="str">
            <v>Колесник Алексей</v>
          </cell>
          <cell r="AQ1609">
            <v>0</v>
          </cell>
          <cell r="AT1609">
            <v>3</v>
          </cell>
          <cell r="AU1609" t="str">
            <v>м</v>
          </cell>
          <cell r="AX1609">
            <v>45778</v>
          </cell>
          <cell r="AY1609" t="str">
            <v>НАДО!!!</v>
          </cell>
        </row>
        <row r="1610">
          <cell r="AP1610" t="str">
            <v>Колесник Анастасия</v>
          </cell>
          <cell r="AQ1610">
            <v>0</v>
          </cell>
          <cell r="AT1610">
            <v>3</v>
          </cell>
          <cell r="AU1610" t="str">
            <v>ж</v>
          </cell>
          <cell r="AX1610">
            <v>45778</v>
          </cell>
          <cell r="AY1610" t="str">
            <v>НАДО!!!</v>
          </cell>
        </row>
        <row r="1611">
          <cell r="AP1611" t="str">
            <v>Колесников Виктор</v>
          </cell>
          <cell r="AQ1611">
            <v>2009</v>
          </cell>
          <cell r="AT1611">
            <v>2</v>
          </cell>
          <cell r="AU1611" t="str">
            <v>м</v>
          </cell>
          <cell r="AX1611">
            <v>45870</v>
          </cell>
          <cell r="AY1611" t="str">
            <v>ОК!</v>
          </cell>
        </row>
        <row r="1612">
          <cell r="AP1612" t="str">
            <v>Колесников Илья</v>
          </cell>
          <cell r="AQ1612">
            <v>2009</v>
          </cell>
          <cell r="AT1612" t="str">
            <v>б/р</v>
          </cell>
          <cell r="AU1612" t="str">
            <v>м</v>
          </cell>
          <cell r="AX1612">
            <v>0</v>
          </cell>
          <cell r="AY1612" t="str">
            <v>ОК!</v>
          </cell>
        </row>
        <row r="1613">
          <cell r="AP1613" t="str">
            <v>Колесникова Анна</v>
          </cell>
          <cell r="AQ1613">
            <v>2011</v>
          </cell>
          <cell r="AT1613" t="str">
            <v>1ю</v>
          </cell>
          <cell r="AU1613" t="str">
            <v>ж</v>
          </cell>
          <cell r="AX1613">
            <v>45787</v>
          </cell>
          <cell r="AY1613" t="str">
            <v>ОК!</v>
          </cell>
        </row>
        <row r="1614">
          <cell r="AP1614" t="str">
            <v>Колесниченко Ярослав</v>
          </cell>
          <cell r="AQ1614">
            <v>2010</v>
          </cell>
          <cell r="AT1614" t="str">
            <v>б/р</v>
          </cell>
          <cell r="AU1614" t="str">
            <v>м</v>
          </cell>
          <cell r="AX1614">
            <v>0</v>
          </cell>
          <cell r="AY1614" t="str">
            <v>ОК!</v>
          </cell>
        </row>
        <row r="1615">
          <cell r="AP1615" t="str">
            <v>Колков Алексей</v>
          </cell>
          <cell r="AQ1615">
            <v>2006</v>
          </cell>
          <cell r="AT1615" t="str">
            <v>б/р</v>
          </cell>
          <cell r="AU1615" t="str">
            <v>м</v>
          </cell>
          <cell r="AX1615">
            <v>0</v>
          </cell>
          <cell r="AY1615" t="str">
            <v>ОК!</v>
          </cell>
        </row>
        <row r="1616">
          <cell r="AP1616" t="str">
            <v>Колмаков Юрий</v>
          </cell>
          <cell r="AQ1616">
            <v>1997</v>
          </cell>
          <cell r="AT1616" t="str">
            <v>б/р</v>
          </cell>
          <cell r="AU1616" t="str">
            <v>м</v>
          </cell>
          <cell r="AX1616">
            <v>43828</v>
          </cell>
          <cell r="AY1616" t="str">
            <v>ОК!</v>
          </cell>
        </row>
        <row r="1617">
          <cell r="AP1617" t="str">
            <v>Колобкова Алёна</v>
          </cell>
          <cell r="AQ1617">
            <v>1994</v>
          </cell>
          <cell r="AT1617" t="str">
            <v>б/р</v>
          </cell>
          <cell r="AU1617" t="str">
            <v>ж</v>
          </cell>
          <cell r="AX1617">
            <v>0</v>
          </cell>
          <cell r="AY1617" t="str">
            <v>ОК!</v>
          </cell>
        </row>
        <row r="1618">
          <cell r="AP1618" t="str">
            <v>Колодинов Владимир</v>
          </cell>
          <cell r="AQ1618">
            <v>1995</v>
          </cell>
          <cell r="AT1618" t="str">
            <v>б/р</v>
          </cell>
          <cell r="AU1618" t="str">
            <v>м</v>
          </cell>
          <cell r="AX1618">
            <v>0</v>
          </cell>
          <cell r="AY1618" t="str">
            <v>ОК!</v>
          </cell>
        </row>
        <row r="1619">
          <cell r="AP1619" t="str">
            <v>Колокин Кирилл</v>
          </cell>
          <cell r="AQ1619">
            <v>2011</v>
          </cell>
          <cell r="AT1619" t="str">
            <v>б/р</v>
          </cell>
          <cell r="AU1619" t="str">
            <v>м</v>
          </cell>
          <cell r="AX1619">
            <v>45057</v>
          </cell>
          <cell r="AY1619" t="str">
            <v>ОК!</v>
          </cell>
        </row>
        <row r="1620">
          <cell r="AP1620" t="str">
            <v>Коломойцев Василий</v>
          </cell>
          <cell r="AQ1620">
            <v>1983</v>
          </cell>
          <cell r="AT1620" t="str">
            <v>б/р</v>
          </cell>
          <cell r="AU1620" t="str">
            <v>м</v>
          </cell>
          <cell r="AX1620">
            <v>43555</v>
          </cell>
          <cell r="AY1620" t="str">
            <v>ОК!</v>
          </cell>
        </row>
        <row r="1621">
          <cell r="AP1621" t="str">
            <v>Коломойцев Светослав</v>
          </cell>
          <cell r="AQ1621">
            <v>2010</v>
          </cell>
          <cell r="AT1621" t="str">
            <v>2ю</v>
          </cell>
          <cell r="AU1621" t="str">
            <v>м</v>
          </cell>
          <cell r="AX1621">
            <v>45702</v>
          </cell>
          <cell r="AY1621" t="str">
            <v>ОК!</v>
          </cell>
        </row>
        <row r="1622">
          <cell r="AP1622" t="str">
            <v>Коломойцева Юлия</v>
          </cell>
          <cell r="AQ1622">
            <v>1983</v>
          </cell>
          <cell r="AT1622" t="str">
            <v>б/р</v>
          </cell>
          <cell r="AU1622" t="str">
            <v>ж</v>
          </cell>
          <cell r="AX1622">
            <v>43555</v>
          </cell>
          <cell r="AY1622" t="str">
            <v>ОК!</v>
          </cell>
        </row>
        <row r="1623">
          <cell r="AP1623" t="str">
            <v>Колосов Александр</v>
          </cell>
          <cell r="AQ1623">
            <v>2008</v>
          </cell>
          <cell r="AT1623" t="str">
            <v>б/р</v>
          </cell>
          <cell r="AU1623" t="str">
            <v>м</v>
          </cell>
          <cell r="AX1623">
            <v>0</v>
          </cell>
          <cell r="AY1623" t="str">
            <v>ОК!</v>
          </cell>
        </row>
        <row r="1624">
          <cell r="AP1624" t="str">
            <v>Колтунов Игорь</v>
          </cell>
          <cell r="AQ1624">
            <v>1975</v>
          </cell>
          <cell r="AT1624" t="str">
            <v>МС</v>
          </cell>
          <cell r="AU1624" t="str">
            <v>м</v>
          </cell>
          <cell r="AX1624">
            <v>0</v>
          </cell>
          <cell r="AY1624" t="str">
            <v>ОК!</v>
          </cell>
        </row>
        <row r="1625">
          <cell r="AP1625" t="str">
            <v>Колтунов Олег</v>
          </cell>
          <cell r="AQ1625">
            <v>0</v>
          </cell>
          <cell r="AT1625" t="str">
            <v>б/р</v>
          </cell>
          <cell r="AU1625" t="str">
            <v>м</v>
          </cell>
          <cell r="AX1625">
            <v>42799</v>
          </cell>
          <cell r="AY1625" t="str">
            <v>НАДО!!!</v>
          </cell>
        </row>
        <row r="1626">
          <cell r="AP1626" t="str">
            <v>Колтунова Кира</v>
          </cell>
          <cell r="AQ1626">
            <v>0</v>
          </cell>
          <cell r="AT1626">
            <v>3</v>
          </cell>
          <cell r="AU1626" t="str">
            <v>ж</v>
          </cell>
          <cell r="AX1626">
            <v>45955</v>
          </cell>
          <cell r="AY1626" t="str">
            <v>НАДО!!!</v>
          </cell>
        </row>
        <row r="1627">
          <cell r="AP1627" t="str">
            <v>Колтунова Людмила</v>
          </cell>
          <cell r="AQ1627">
            <v>0</v>
          </cell>
          <cell r="AT1627">
            <v>3</v>
          </cell>
          <cell r="AU1627" t="str">
            <v>ж</v>
          </cell>
          <cell r="AX1627">
            <v>45955</v>
          </cell>
          <cell r="AY1627" t="str">
            <v>НАДО!!!</v>
          </cell>
        </row>
        <row r="1628">
          <cell r="AP1628" t="str">
            <v>Колударова Лидия</v>
          </cell>
          <cell r="AQ1628">
            <v>0</v>
          </cell>
          <cell r="AT1628" t="str">
            <v>б/р</v>
          </cell>
          <cell r="AU1628" t="str">
            <v>ж</v>
          </cell>
          <cell r="AX1628">
            <v>44311</v>
          </cell>
          <cell r="AY1628" t="str">
            <v>НАДО!!!</v>
          </cell>
        </row>
        <row r="1629">
          <cell r="AP1629" t="str">
            <v>Колупаева Анна</v>
          </cell>
          <cell r="AQ1629">
            <v>0</v>
          </cell>
          <cell r="AT1629" t="str">
            <v>б/р</v>
          </cell>
          <cell r="AU1629" t="str">
            <v>ж</v>
          </cell>
          <cell r="AX1629">
            <v>44394</v>
          </cell>
          <cell r="AY1629" t="str">
            <v>НАДО!!!</v>
          </cell>
        </row>
        <row r="1630">
          <cell r="AP1630" t="str">
            <v>Кольцов Владимир</v>
          </cell>
          <cell r="AQ1630">
            <v>2005</v>
          </cell>
          <cell r="AT1630" t="str">
            <v>б/р</v>
          </cell>
          <cell r="AU1630" t="str">
            <v>м</v>
          </cell>
          <cell r="AX1630">
            <v>43227</v>
          </cell>
          <cell r="AY1630" t="str">
            <v>ОК!</v>
          </cell>
        </row>
        <row r="1631">
          <cell r="AP1631" t="str">
            <v>Кольцова Ирина</v>
          </cell>
          <cell r="AQ1631">
            <v>1991</v>
          </cell>
          <cell r="AT1631" t="str">
            <v>б/р</v>
          </cell>
          <cell r="AU1631" t="str">
            <v>ж</v>
          </cell>
          <cell r="AX1631">
            <v>41782</v>
          </cell>
          <cell r="AY1631" t="str">
            <v>ОК!</v>
          </cell>
        </row>
        <row r="1632">
          <cell r="AP1632" t="str">
            <v>Кольцова Милана</v>
          </cell>
          <cell r="AQ1632">
            <v>2013</v>
          </cell>
          <cell r="AT1632" t="str">
            <v>2ю</v>
          </cell>
          <cell r="AU1632" t="str">
            <v>ж</v>
          </cell>
          <cell r="AX1632">
            <v>45932</v>
          </cell>
          <cell r="AY1632" t="str">
            <v>ОК!</v>
          </cell>
        </row>
        <row r="1633">
          <cell r="AP1633" t="str">
            <v xml:space="preserve">Кольченко Александр </v>
          </cell>
          <cell r="AQ1633">
            <v>0</v>
          </cell>
          <cell r="AT1633" t="str">
            <v>б/р</v>
          </cell>
          <cell r="AU1633" t="str">
            <v>м</v>
          </cell>
          <cell r="AX1633">
            <v>44708</v>
          </cell>
          <cell r="AY1633" t="str">
            <v>НАДО!!!</v>
          </cell>
        </row>
        <row r="1634">
          <cell r="AP1634" t="str">
            <v>Комаров Алексей</v>
          </cell>
          <cell r="AQ1634">
            <v>2012</v>
          </cell>
          <cell r="AT1634" t="str">
            <v>б/р</v>
          </cell>
          <cell r="AU1634" t="str">
            <v>м</v>
          </cell>
          <cell r="AX1634">
            <v>0</v>
          </cell>
          <cell r="AY1634" t="str">
            <v>ОК!</v>
          </cell>
        </row>
        <row r="1635">
          <cell r="AP1635" t="str">
            <v>Комарова Инна</v>
          </cell>
          <cell r="AQ1635">
            <v>1976</v>
          </cell>
          <cell r="AT1635">
            <v>3</v>
          </cell>
          <cell r="AU1635" t="str">
            <v>ж</v>
          </cell>
          <cell r="AX1635">
            <v>45449</v>
          </cell>
          <cell r="AY1635" t="str">
            <v>ОК!</v>
          </cell>
        </row>
        <row r="1636">
          <cell r="AP1636" t="str">
            <v>Комарчук Артем</v>
          </cell>
          <cell r="AQ1636">
            <v>0</v>
          </cell>
          <cell r="AT1636" t="str">
            <v>б/р</v>
          </cell>
          <cell r="AU1636" t="str">
            <v>м</v>
          </cell>
          <cell r="AX1636">
            <v>44269</v>
          </cell>
          <cell r="AY1636" t="str">
            <v>НАДО!!!</v>
          </cell>
        </row>
        <row r="1637">
          <cell r="AP1637" t="str">
            <v>Комков Степан</v>
          </cell>
          <cell r="AQ1637">
            <v>2004</v>
          </cell>
          <cell r="AT1637" t="str">
            <v>б/р</v>
          </cell>
          <cell r="AU1637" t="str">
            <v>м</v>
          </cell>
          <cell r="AX1637">
            <v>0</v>
          </cell>
          <cell r="AY1637" t="str">
            <v>ОК!</v>
          </cell>
        </row>
        <row r="1638">
          <cell r="AP1638" t="str">
            <v>Комкова Надежда</v>
          </cell>
          <cell r="AQ1638">
            <v>2000</v>
          </cell>
          <cell r="AT1638" t="str">
            <v>МС</v>
          </cell>
          <cell r="AU1638" t="str">
            <v>ж</v>
          </cell>
          <cell r="AX1638">
            <v>0</v>
          </cell>
          <cell r="AY1638" t="str">
            <v>ОК!</v>
          </cell>
        </row>
        <row r="1639">
          <cell r="AP1639" t="str">
            <v>Комлева Александра</v>
          </cell>
          <cell r="AQ1639">
            <v>2000</v>
          </cell>
          <cell r="AT1639" t="str">
            <v>б/р</v>
          </cell>
          <cell r="AU1639" t="str">
            <v>ж</v>
          </cell>
          <cell r="AX1639">
            <v>0</v>
          </cell>
          <cell r="AY1639" t="str">
            <v>ОК!</v>
          </cell>
        </row>
        <row r="1640">
          <cell r="AP1640" t="str">
            <v>Комолкин Александр</v>
          </cell>
          <cell r="AQ1640">
            <v>2002</v>
          </cell>
          <cell r="AT1640" t="str">
            <v>б/р</v>
          </cell>
          <cell r="AU1640" t="str">
            <v>м</v>
          </cell>
          <cell r="AX1640">
            <v>44024</v>
          </cell>
          <cell r="AY1640" t="str">
            <v>ОК!</v>
          </cell>
        </row>
        <row r="1641">
          <cell r="AP1641" t="str">
            <v>Комолова Полина</v>
          </cell>
          <cell r="AQ1641">
            <v>0</v>
          </cell>
          <cell r="AT1641" t="str">
            <v>б/р</v>
          </cell>
          <cell r="AU1641" t="str">
            <v>ж</v>
          </cell>
          <cell r="AX1641">
            <v>44708</v>
          </cell>
          <cell r="AY1641" t="str">
            <v>НАДО!!!</v>
          </cell>
        </row>
        <row r="1642">
          <cell r="AP1642" t="str">
            <v>Коморина Екатерина</v>
          </cell>
          <cell r="AQ1642">
            <v>2009</v>
          </cell>
          <cell r="AT1642" t="str">
            <v>б/р</v>
          </cell>
          <cell r="AU1642" t="str">
            <v>ж</v>
          </cell>
          <cell r="AX1642">
            <v>45123</v>
          </cell>
          <cell r="AY1642" t="str">
            <v>ОК!</v>
          </cell>
        </row>
        <row r="1643">
          <cell r="AP1643" t="str">
            <v>Кондратьев Василий</v>
          </cell>
          <cell r="AQ1643">
            <v>1995</v>
          </cell>
          <cell r="AT1643" t="str">
            <v>б/р</v>
          </cell>
          <cell r="AU1643" t="str">
            <v>м</v>
          </cell>
          <cell r="AX1643">
            <v>43124</v>
          </cell>
          <cell r="AY1643" t="str">
            <v>ОК!</v>
          </cell>
        </row>
        <row r="1644">
          <cell r="AP1644" t="str">
            <v>Кондратьев Павел</v>
          </cell>
          <cell r="AQ1644">
            <v>1988</v>
          </cell>
          <cell r="AT1644" t="str">
            <v>б/р</v>
          </cell>
          <cell r="AU1644" t="str">
            <v>м</v>
          </cell>
          <cell r="AX1644">
            <v>43245</v>
          </cell>
          <cell r="AY1644" t="str">
            <v>НАДО!!!</v>
          </cell>
        </row>
        <row r="1645">
          <cell r="AP1645" t="str">
            <v>Кондратьева Алина</v>
          </cell>
          <cell r="AQ1645">
            <v>2000</v>
          </cell>
          <cell r="AT1645" t="str">
            <v>КМС</v>
          </cell>
          <cell r="AU1645" t="str">
            <v>ж</v>
          </cell>
          <cell r="AX1645">
            <v>45538</v>
          </cell>
          <cell r="AY1645" t="str">
            <v>ОК!</v>
          </cell>
        </row>
        <row r="1646">
          <cell r="AP1646" t="str">
            <v>Кондрахина Мария</v>
          </cell>
          <cell r="AQ1646">
            <v>2011</v>
          </cell>
          <cell r="AT1646" t="str">
            <v>1ю</v>
          </cell>
          <cell r="AU1646" t="str">
            <v>ж</v>
          </cell>
          <cell r="AX1646">
            <v>45730</v>
          </cell>
          <cell r="AY1646" t="str">
            <v>ОК!</v>
          </cell>
        </row>
        <row r="1647">
          <cell r="AP1647" t="str">
            <v>Кондрашев Максим</v>
          </cell>
          <cell r="AQ1647">
            <v>0</v>
          </cell>
          <cell r="AT1647" t="str">
            <v>б/р</v>
          </cell>
          <cell r="AU1647" t="str">
            <v>м</v>
          </cell>
          <cell r="AX1647">
            <v>44708</v>
          </cell>
          <cell r="AY1647" t="str">
            <v>НАДО!!!</v>
          </cell>
        </row>
        <row r="1648">
          <cell r="AP1648" t="str">
            <v>Кондрашов Василий</v>
          </cell>
          <cell r="AQ1648">
            <v>2008</v>
          </cell>
          <cell r="AT1648">
            <v>3</v>
          </cell>
          <cell r="AU1648" t="str">
            <v>м</v>
          </cell>
          <cell r="AX1648">
            <v>45778</v>
          </cell>
          <cell r="AY1648" t="str">
            <v>ОК!</v>
          </cell>
        </row>
        <row r="1649">
          <cell r="AP1649" t="str">
            <v>Кондрашов Никита</v>
          </cell>
          <cell r="AQ1649">
            <v>2000</v>
          </cell>
          <cell r="AT1649" t="str">
            <v>б/р</v>
          </cell>
          <cell r="AU1649" t="str">
            <v>м</v>
          </cell>
          <cell r="AX1649">
            <v>43227</v>
          </cell>
          <cell r="AY1649" t="str">
            <v>ОК!</v>
          </cell>
        </row>
        <row r="1650">
          <cell r="AP1650" t="str">
            <v>Конев Михаил</v>
          </cell>
          <cell r="AQ1650">
            <v>1998</v>
          </cell>
          <cell r="AT1650" t="str">
            <v>б/р</v>
          </cell>
          <cell r="AU1650" t="str">
            <v>м</v>
          </cell>
          <cell r="AX1650">
            <v>44311</v>
          </cell>
          <cell r="AY1650" t="str">
            <v>ОК!</v>
          </cell>
        </row>
        <row r="1651">
          <cell r="AP1651" t="str">
            <v>Конев Святослав</v>
          </cell>
          <cell r="AQ1651">
            <v>2008</v>
          </cell>
          <cell r="AT1651" t="str">
            <v>б/р</v>
          </cell>
          <cell r="AU1651" t="str">
            <v>м</v>
          </cell>
          <cell r="AX1651">
            <v>0</v>
          </cell>
          <cell r="AY1651" t="str">
            <v>ОК!</v>
          </cell>
        </row>
        <row r="1652">
          <cell r="AP1652" t="str">
            <v>Конкин Данил</v>
          </cell>
          <cell r="AQ1652">
            <v>2009</v>
          </cell>
          <cell r="AT1652">
            <v>3</v>
          </cell>
          <cell r="AU1652" t="str">
            <v>м</v>
          </cell>
          <cell r="AX1652">
            <v>45778</v>
          </cell>
          <cell r="AY1652" t="str">
            <v>ОК!</v>
          </cell>
        </row>
        <row r="1653">
          <cell r="AP1653" t="str">
            <v>Коновалов Владимир</v>
          </cell>
          <cell r="AQ1653">
            <v>1985</v>
          </cell>
          <cell r="AT1653" t="str">
            <v>б/р</v>
          </cell>
          <cell r="AU1653" t="str">
            <v>ж</v>
          </cell>
          <cell r="AX1653">
            <v>43622</v>
          </cell>
          <cell r="AY1653" t="str">
            <v>ОК!</v>
          </cell>
        </row>
        <row r="1654">
          <cell r="AP1654" t="str">
            <v>Коновалов Даниил</v>
          </cell>
          <cell r="AQ1654">
            <v>2004</v>
          </cell>
          <cell r="AT1654" t="str">
            <v>б/р</v>
          </cell>
          <cell r="AU1654" t="str">
            <v>м</v>
          </cell>
          <cell r="AX1654">
            <v>44594</v>
          </cell>
          <cell r="AY1654" t="str">
            <v>ОК!</v>
          </cell>
        </row>
        <row r="1655">
          <cell r="AP1655" t="str">
            <v>Коновалова Анастасия</v>
          </cell>
          <cell r="AQ1655">
            <v>2010</v>
          </cell>
          <cell r="AT1655" t="str">
            <v>б/р</v>
          </cell>
          <cell r="AU1655" t="str">
            <v>ж</v>
          </cell>
          <cell r="AX1655">
            <v>0</v>
          </cell>
          <cell r="AY1655" t="str">
            <v>ОК!</v>
          </cell>
        </row>
        <row r="1656">
          <cell r="AP1656" t="str">
            <v>Коновалова Анна</v>
          </cell>
          <cell r="AQ1656">
            <v>0</v>
          </cell>
          <cell r="AT1656" t="str">
            <v>б/р</v>
          </cell>
          <cell r="AU1656" t="str">
            <v>ж</v>
          </cell>
          <cell r="AX1656">
            <v>45045</v>
          </cell>
          <cell r="AY1656" t="str">
            <v>НАДО!!!</v>
          </cell>
        </row>
        <row r="1657">
          <cell r="AP1657" t="str">
            <v>Коновалова Виктория</v>
          </cell>
          <cell r="AQ1657">
            <v>2006</v>
          </cell>
          <cell r="AT1657" t="str">
            <v>б/р</v>
          </cell>
          <cell r="AU1657" t="str">
            <v>ж</v>
          </cell>
          <cell r="AX1657">
            <v>45045</v>
          </cell>
          <cell r="AY1657" t="str">
            <v>ОК!</v>
          </cell>
        </row>
        <row r="1658">
          <cell r="AP1658" t="str">
            <v>Коновалова Елизавета</v>
          </cell>
          <cell r="AQ1658">
            <v>2000</v>
          </cell>
          <cell r="AT1658" t="str">
            <v>б/р</v>
          </cell>
          <cell r="AU1658" t="str">
            <v>ж</v>
          </cell>
          <cell r="AX1658">
            <v>0</v>
          </cell>
          <cell r="AY1658" t="str">
            <v>ОК!</v>
          </cell>
        </row>
        <row r="1659">
          <cell r="AP1659" t="str">
            <v>Кононенко Вероника</v>
          </cell>
          <cell r="AQ1659">
            <v>2010</v>
          </cell>
          <cell r="AT1659">
            <v>1</v>
          </cell>
          <cell r="AU1659" t="str">
            <v>ж</v>
          </cell>
          <cell r="AX1659">
            <v>45805</v>
          </cell>
          <cell r="AY1659" t="str">
            <v>ОК!</v>
          </cell>
        </row>
        <row r="1660">
          <cell r="AP1660" t="str">
            <v>Кононов Евгений</v>
          </cell>
          <cell r="AQ1660">
            <v>0</v>
          </cell>
          <cell r="AT1660" t="str">
            <v>б/р</v>
          </cell>
          <cell r="AU1660" t="str">
            <v>м</v>
          </cell>
          <cell r="AX1660">
            <v>45046</v>
          </cell>
          <cell r="AY1660" t="str">
            <v>НАДО!!!</v>
          </cell>
        </row>
        <row r="1661">
          <cell r="AP1661" t="str">
            <v>Кононова Станислава</v>
          </cell>
          <cell r="AQ1661">
            <v>2007</v>
          </cell>
          <cell r="AT1661" t="str">
            <v>б/р</v>
          </cell>
          <cell r="AU1661" t="str">
            <v>ж</v>
          </cell>
          <cell r="AX1661">
            <v>44554</v>
          </cell>
          <cell r="AY1661" t="str">
            <v>ОК!</v>
          </cell>
        </row>
        <row r="1662">
          <cell r="AP1662" t="str">
            <v>Конопелько Михаил</v>
          </cell>
          <cell r="AQ1662">
            <v>2002</v>
          </cell>
          <cell r="AT1662" t="str">
            <v>б/р</v>
          </cell>
          <cell r="AU1662" t="str">
            <v>м</v>
          </cell>
          <cell r="AX1662">
            <v>0</v>
          </cell>
          <cell r="AY1662" t="str">
            <v>ОК!</v>
          </cell>
        </row>
        <row r="1663">
          <cell r="AP1663" t="str">
            <v>Коноплев Михаил</v>
          </cell>
          <cell r="AQ1663">
            <v>2014</v>
          </cell>
          <cell r="AT1663" t="str">
            <v>б/р</v>
          </cell>
          <cell r="AU1663" t="str">
            <v>м</v>
          </cell>
          <cell r="AX1663">
            <v>0</v>
          </cell>
          <cell r="AY1663" t="str">
            <v>ОК!</v>
          </cell>
        </row>
        <row r="1664">
          <cell r="AP1664" t="str">
            <v>Константинов Даниил</v>
          </cell>
          <cell r="AQ1664">
            <v>2004</v>
          </cell>
          <cell r="AT1664" t="str">
            <v>б/р</v>
          </cell>
          <cell r="AU1664" t="str">
            <v>м</v>
          </cell>
          <cell r="AX1664">
            <v>44218</v>
          </cell>
          <cell r="AY1664" t="str">
            <v>НАДО!!!</v>
          </cell>
        </row>
        <row r="1665">
          <cell r="AP1665" t="str">
            <v>Константинов Илья</v>
          </cell>
          <cell r="AQ1665">
            <v>2007</v>
          </cell>
          <cell r="AT1665" t="str">
            <v>б/р</v>
          </cell>
          <cell r="AU1665" t="str">
            <v>м</v>
          </cell>
          <cell r="AX1665">
            <v>0</v>
          </cell>
          <cell r="AY1665" t="str">
            <v>ОК!</v>
          </cell>
        </row>
        <row r="1666">
          <cell r="AP1666" t="str">
            <v>Константинов Сергей</v>
          </cell>
          <cell r="AQ1666">
            <v>2005</v>
          </cell>
          <cell r="AT1666" t="str">
            <v>б/р</v>
          </cell>
          <cell r="AU1666" t="str">
            <v>м</v>
          </cell>
          <cell r="AX1666">
            <v>44169</v>
          </cell>
          <cell r="AY1666" t="str">
            <v>ОК!</v>
          </cell>
        </row>
        <row r="1667">
          <cell r="AP1667" t="str">
            <v>Константинова Надежда</v>
          </cell>
          <cell r="AQ1667">
            <v>2012</v>
          </cell>
          <cell r="AT1667" t="str">
            <v>1ю</v>
          </cell>
          <cell r="AU1667" t="str">
            <v>ж</v>
          </cell>
          <cell r="AX1667">
            <v>45730</v>
          </cell>
          <cell r="AY1667" t="str">
            <v>ОК!</v>
          </cell>
        </row>
        <row r="1668">
          <cell r="AP1668" t="str">
            <v>Концевая Анна</v>
          </cell>
          <cell r="AQ1668">
            <v>2003</v>
          </cell>
          <cell r="AT1668">
            <v>3</v>
          </cell>
          <cell r="AU1668" t="str">
            <v>ж</v>
          </cell>
          <cell r="AX1668">
            <v>45863</v>
          </cell>
          <cell r="AY1668" t="str">
            <v>ОК!</v>
          </cell>
        </row>
        <row r="1669">
          <cell r="AP1669" t="str">
            <v>Копейкина Аглая</v>
          </cell>
          <cell r="AQ1669">
            <v>2004</v>
          </cell>
          <cell r="AT1669" t="str">
            <v>б/р</v>
          </cell>
          <cell r="AU1669" t="str">
            <v>ж</v>
          </cell>
          <cell r="AX1669">
            <v>43607</v>
          </cell>
          <cell r="AY1669" t="str">
            <v>ОК!</v>
          </cell>
        </row>
        <row r="1670">
          <cell r="AP1670" t="str">
            <v xml:space="preserve">Копнина Екатерина </v>
          </cell>
          <cell r="AQ1670">
            <v>0</v>
          </cell>
          <cell r="AT1670" t="str">
            <v>б/р</v>
          </cell>
          <cell r="AU1670" t="str">
            <v>ж</v>
          </cell>
          <cell r="AX1670">
            <v>44708</v>
          </cell>
          <cell r="AY1670" t="str">
            <v>НАДО!!!</v>
          </cell>
        </row>
        <row r="1671">
          <cell r="AP1671" t="str">
            <v>Коптев Федор</v>
          </cell>
          <cell r="AQ1671">
            <v>0</v>
          </cell>
          <cell r="AT1671">
            <v>3</v>
          </cell>
          <cell r="AU1671" t="str">
            <v>м</v>
          </cell>
          <cell r="AX1671">
            <v>45778</v>
          </cell>
          <cell r="AY1671" t="str">
            <v>НАДО!!!</v>
          </cell>
        </row>
        <row r="1672">
          <cell r="AP1672" t="str">
            <v>Копырин Никита</v>
          </cell>
          <cell r="AQ1672">
            <v>2011</v>
          </cell>
          <cell r="AT1672" t="str">
            <v>1ю</v>
          </cell>
          <cell r="AU1672" t="str">
            <v>м</v>
          </cell>
          <cell r="AX1672">
            <v>45562</v>
          </cell>
          <cell r="AY1672" t="str">
            <v>ОК!</v>
          </cell>
        </row>
        <row r="1673">
          <cell r="AP1673" t="str">
            <v>Копяткевич Антон</v>
          </cell>
          <cell r="AQ1673">
            <v>2000</v>
          </cell>
          <cell r="AT1673" t="str">
            <v>б/р</v>
          </cell>
          <cell r="AU1673" t="str">
            <v>м</v>
          </cell>
          <cell r="AX1673">
            <v>0</v>
          </cell>
          <cell r="AY1673" t="str">
            <v>ОК!</v>
          </cell>
        </row>
        <row r="1674">
          <cell r="AP1674" t="str">
            <v>Кораблев Александр</v>
          </cell>
          <cell r="AQ1674">
            <v>2003</v>
          </cell>
          <cell r="AT1674" t="str">
            <v>б/р</v>
          </cell>
          <cell r="AU1674" t="str">
            <v>м</v>
          </cell>
          <cell r="AX1674">
            <v>44708</v>
          </cell>
          <cell r="AY1674" t="str">
            <v>ОК!</v>
          </cell>
        </row>
        <row r="1675">
          <cell r="AP1675" t="str">
            <v>Корбин Александр</v>
          </cell>
          <cell r="AQ1675">
            <v>2004</v>
          </cell>
          <cell r="AT1675" t="str">
            <v>б/р</v>
          </cell>
          <cell r="AU1675" t="str">
            <v>м</v>
          </cell>
          <cell r="AX1675">
            <v>0</v>
          </cell>
          <cell r="AY1675" t="str">
            <v>ОК!</v>
          </cell>
        </row>
        <row r="1676">
          <cell r="AP1676" t="str">
            <v>Коренчук Станислав</v>
          </cell>
          <cell r="AQ1676">
            <v>0</v>
          </cell>
          <cell r="AT1676" t="str">
            <v>б/р</v>
          </cell>
          <cell r="AU1676" t="str">
            <v>м</v>
          </cell>
          <cell r="AX1676">
            <v>44394</v>
          </cell>
          <cell r="AY1676" t="str">
            <v>НАДО!!!</v>
          </cell>
        </row>
        <row r="1677">
          <cell r="AP1677" t="str">
            <v>Кореньков Андрей</v>
          </cell>
          <cell r="AQ1677">
            <v>2007</v>
          </cell>
          <cell r="AT1677" t="str">
            <v>б/р</v>
          </cell>
          <cell r="AU1677" t="str">
            <v>м</v>
          </cell>
          <cell r="AX1677">
            <v>0</v>
          </cell>
          <cell r="AY1677" t="str">
            <v>ОК!</v>
          </cell>
        </row>
        <row r="1678">
          <cell r="AP1678" t="str">
            <v>Корепин Александр Алексан.</v>
          </cell>
          <cell r="AQ1678">
            <v>1995</v>
          </cell>
          <cell r="AT1678" t="str">
            <v>б/р</v>
          </cell>
          <cell r="AU1678" t="str">
            <v>м</v>
          </cell>
          <cell r="AX1678">
            <v>43246</v>
          </cell>
          <cell r="AY1678" t="str">
            <v>ОК!</v>
          </cell>
        </row>
        <row r="1679">
          <cell r="AP1679" t="str">
            <v>Корепин Александр</v>
          </cell>
          <cell r="AQ1679">
            <v>1995</v>
          </cell>
          <cell r="AT1679" t="str">
            <v>б/р</v>
          </cell>
          <cell r="AU1679" t="str">
            <v>м</v>
          </cell>
          <cell r="AX1679">
            <v>43954</v>
          </cell>
          <cell r="AY1679" t="str">
            <v>ОК!</v>
          </cell>
        </row>
        <row r="1680">
          <cell r="AP1680" t="str">
            <v>Коржавина Алиса</v>
          </cell>
          <cell r="AQ1680">
            <v>2002</v>
          </cell>
          <cell r="AT1680" t="str">
            <v>б/р</v>
          </cell>
          <cell r="AU1680" t="str">
            <v>ж</v>
          </cell>
          <cell r="AX1680">
            <v>0</v>
          </cell>
          <cell r="AY1680" t="str">
            <v>НАДО!!!</v>
          </cell>
        </row>
        <row r="1681">
          <cell r="AP1681" t="str">
            <v>Коржева Татьяна</v>
          </cell>
          <cell r="AQ1681">
            <v>2009</v>
          </cell>
          <cell r="AT1681">
            <v>3</v>
          </cell>
          <cell r="AU1681" t="str">
            <v>ж</v>
          </cell>
          <cell r="AX1681">
            <v>45778</v>
          </cell>
          <cell r="AY1681" t="str">
            <v>ОК!</v>
          </cell>
        </row>
        <row r="1682">
          <cell r="AP1682" t="str">
            <v>Коржова Елена</v>
          </cell>
          <cell r="AQ1682">
            <v>2007</v>
          </cell>
          <cell r="AT1682" t="str">
            <v>КМС</v>
          </cell>
          <cell r="AU1682" t="str">
            <v>ж</v>
          </cell>
          <cell r="AX1682">
            <v>46111</v>
          </cell>
          <cell r="AY1682" t="str">
            <v>ОК!</v>
          </cell>
        </row>
        <row r="1683">
          <cell r="AP1683" t="str">
            <v xml:space="preserve">Коринская Людмила </v>
          </cell>
          <cell r="AQ1683">
            <v>0</v>
          </cell>
          <cell r="AT1683" t="str">
            <v>б/р</v>
          </cell>
          <cell r="AU1683" t="str">
            <v>ж</v>
          </cell>
          <cell r="AX1683">
            <v>44708</v>
          </cell>
          <cell r="AY1683" t="str">
            <v>НАДО!!!</v>
          </cell>
        </row>
        <row r="1684">
          <cell r="AP1684" t="str">
            <v>Коркин Дмитрий</v>
          </cell>
          <cell r="AQ1684">
            <v>1997</v>
          </cell>
          <cell r="AT1684" t="str">
            <v>б/р</v>
          </cell>
          <cell r="AU1684" t="str">
            <v>м</v>
          </cell>
          <cell r="AX1684">
            <v>43227</v>
          </cell>
          <cell r="AY1684" t="str">
            <v>ОК!</v>
          </cell>
        </row>
        <row r="1685">
          <cell r="AP1685" t="str">
            <v>Коркин Павел</v>
          </cell>
          <cell r="AQ1685">
            <v>2009</v>
          </cell>
          <cell r="AT1685" t="str">
            <v>1ю</v>
          </cell>
          <cell r="AU1685" t="str">
            <v>м</v>
          </cell>
          <cell r="AX1685">
            <v>45582</v>
          </cell>
          <cell r="AY1685" t="str">
            <v>ОК!</v>
          </cell>
        </row>
        <row r="1686">
          <cell r="AP1686" t="str">
            <v>Коркин Ярослав</v>
          </cell>
          <cell r="AQ1686">
            <v>2009</v>
          </cell>
          <cell r="AT1686">
            <v>2</v>
          </cell>
          <cell r="AU1686" t="str">
            <v>м</v>
          </cell>
          <cell r="AX1686">
            <v>45955</v>
          </cell>
          <cell r="AY1686" t="str">
            <v>ОК!</v>
          </cell>
        </row>
        <row r="1687">
          <cell r="AP1687" t="str">
            <v>Коркина Юлия</v>
          </cell>
          <cell r="AQ1687">
            <v>0</v>
          </cell>
          <cell r="AT1687" t="str">
            <v>б/р</v>
          </cell>
          <cell r="AU1687" t="str">
            <v>ж</v>
          </cell>
          <cell r="AX1687">
            <v>45045</v>
          </cell>
          <cell r="AY1687" t="str">
            <v>НАДО!!!</v>
          </cell>
        </row>
        <row r="1688">
          <cell r="AP1688" t="str">
            <v>Корнатенко Максим</v>
          </cell>
          <cell r="AQ1688">
            <v>2001</v>
          </cell>
          <cell r="AT1688" t="str">
            <v>б/р</v>
          </cell>
          <cell r="AU1688" t="str">
            <v>м</v>
          </cell>
          <cell r="AX1688">
            <v>0</v>
          </cell>
          <cell r="AY1688" t="str">
            <v>ОК!</v>
          </cell>
        </row>
        <row r="1689">
          <cell r="AP1689" t="str">
            <v>Корнев Владимир</v>
          </cell>
          <cell r="AQ1689">
            <v>0</v>
          </cell>
          <cell r="AT1689" t="str">
            <v>б/р</v>
          </cell>
          <cell r="AU1689" t="str">
            <v>м</v>
          </cell>
          <cell r="AX1689">
            <v>44269</v>
          </cell>
          <cell r="AY1689" t="str">
            <v>НАДО!!!</v>
          </cell>
        </row>
        <row r="1690">
          <cell r="AP1690" t="str">
            <v>Корнев Илья</v>
          </cell>
          <cell r="AQ1690">
            <v>0</v>
          </cell>
          <cell r="AT1690" t="str">
            <v>б/р</v>
          </cell>
          <cell r="AU1690" t="str">
            <v>м</v>
          </cell>
          <cell r="AX1690">
            <v>44323</v>
          </cell>
          <cell r="AY1690" t="str">
            <v>НАДО!!!</v>
          </cell>
        </row>
        <row r="1691">
          <cell r="AP1691" t="str">
            <v>Корнев Святослав</v>
          </cell>
          <cell r="AQ1691">
            <v>1991</v>
          </cell>
          <cell r="AT1691">
            <v>2</v>
          </cell>
          <cell r="AU1691" t="str">
            <v>м</v>
          </cell>
          <cell r="AX1691">
            <v>45877</v>
          </cell>
          <cell r="AY1691" t="str">
            <v>ОК!</v>
          </cell>
        </row>
        <row r="1692">
          <cell r="AP1692" t="str">
            <v>Корнева Анна</v>
          </cell>
          <cell r="AQ1692">
            <v>2001</v>
          </cell>
          <cell r="AT1692" t="str">
            <v>КМС</v>
          </cell>
          <cell r="AU1692" t="str">
            <v>ж</v>
          </cell>
          <cell r="AX1692">
            <v>45905</v>
          </cell>
          <cell r="AY1692" t="str">
            <v>НАДО!!!</v>
          </cell>
        </row>
        <row r="1693">
          <cell r="AP1693" t="str">
            <v>Корнева Яна</v>
          </cell>
          <cell r="AQ1693">
            <v>2003</v>
          </cell>
          <cell r="AT1693">
            <v>1</v>
          </cell>
          <cell r="AU1693" t="str">
            <v>ж</v>
          </cell>
          <cell r="AX1693">
            <v>45805</v>
          </cell>
          <cell r="AY1693" t="str">
            <v>ОК!</v>
          </cell>
        </row>
        <row r="1694">
          <cell r="AP1694" t="str">
            <v>Корнеев Игорь</v>
          </cell>
          <cell r="AQ1694">
            <v>1970</v>
          </cell>
          <cell r="AT1694" t="str">
            <v>б/р</v>
          </cell>
          <cell r="AU1694" t="str">
            <v>м</v>
          </cell>
          <cell r="AX1694">
            <v>43716</v>
          </cell>
          <cell r="AY1694" t="str">
            <v>ОК!</v>
          </cell>
        </row>
        <row r="1695">
          <cell r="AP1695" t="str">
            <v>Корнеев Максим</v>
          </cell>
          <cell r="AQ1695">
            <v>2010</v>
          </cell>
          <cell r="AT1695" t="str">
            <v>1ю</v>
          </cell>
          <cell r="AU1695" t="str">
            <v>м</v>
          </cell>
          <cell r="AX1695">
            <v>45422</v>
          </cell>
          <cell r="AY1695" t="str">
            <v>ОК!</v>
          </cell>
        </row>
        <row r="1696">
          <cell r="AP1696" t="str">
            <v>Корнеева Александра</v>
          </cell>
          <cell r="AQ1696">
            <v>2011</v>
          </cell>
          <cell r="AT1696" t="str">
            <v>б/р</v>
          </cell>
          <cell r="AU1696" t="str">
            <v>ж</v>
          </cell>
          <cell r="AX1696">
            <v>0</v>
          </cell>
          <cell r="AY1696" t="str">
            <v>ОК!</v>
          </cell>
        </row>
        <row r="1697">
          <cell r="AP1697" t="str">
            <v>Корнилов Денис</v>
          </cell>
          <cell r="AQ1697">
            <v>2011</v>
          </cell>
          <cell r="AT1697" t="str">
            <v>2ю</v>
          </cell>
          <cell r="AU1697" t="str">
            <v>м</v>
          </cell>
          <cell r="AX1697">
            <v>45730</v>
          </cell>
          <cell r="AY1697" t="str">
            <v>ОК!</v>
          </cell>
        </row>
        <row r="1698">
          <cell r="AP1698" t="str">
            <v>Корнилов Евгений</v>
          </cell>
          <cell r="AQ1698">
            <v>2012</v>
          </cell>
          <cell r="AT1698" t="str">
            <v>б/р</v>
          </cell>
          <cell r="AU1698" t="str">
            <v>м</v>
          </cell>
          <cell r="AX1698">
            <v>0</v>
          </cell>
          <cell r="AY1698" t="str">
            <v>ОК!</v>
          </cell>
        </row>
        <row r="1699">
          <cell r="AP1699" t="str">
            <v>Корнилова Алина</v>
          </cell>
          <cell r="AQ1699">
            <v>0</v>
          </cell>
          <cell r="AT1699">
            <v>3</v>
          </cell>
          <cell r="AU1699" t="str">
            <v>ж</v>
          </cell>
          <cell r="AX1699">
            <v>45407</v>
          </cell>
          <cell r="AY1699" t="str">
            <v>НАДО!!!</v>
          </cell>
        </row>
        <row r="1700">
          <cell r="AP1700" t="str">
            <v>Корнилова Людмила</v>
          </cell>
          <cell r="AQ1700">
            <v>1997</v>
          </cell>
          <cell r="AT1700" t="str">
            <v>б/р</v>
          </cell>
          <cell r="AU1700" t="str">
            <v>ж</v>
          </cell>
          <cell r="AX1700">
            <v>43399</v>
          </cell>
          <cell r="AY1700" t="str">
            <v>ОК!</v>
          </cell>
        </row>
        <row r="1701">
          <cell r="AP1701" t="str">
            <v>Коробкина Анна</v>
          </cell>
          <cell r="AQ1701">
            <v>2006</v>
          </cell>
          <cell r="AT1701" t="str">
            <v>б/р</v>
          </cell>
          <cell r="AU1701" t="str">
            <v>ж</v>
          </cell>
          <cell r="AX1701">
            <v>0</v>
          </cell>
          <cell r="AY1701" t="str">
            <v>ОК!</v>
          </cell>
        </row>
        <row r="1702">
          <cell r="AP1702" t="str">
            <v>Коробов Егор</v>
          </cell>
          <cell r="AQ1702">
            <v>2012</v>
          </cell>
          <cell r="AT1702" t="str">
            <v>б/р</v>
          </cell>
          <cell r="AU1702" t="str">
            <v>м</v>
          </cell>
          <cell r="AX1702">
            <v>0</v>
          </cell>
          <cell r="AY1702" t="str">
            <v>ОК!</v>
          </cell>
        </row>
        <row r="1703">
          <cell r="AP1703" t="str">
            <v>Коробцов Александр</v>
          </cell>
          <cell r="AQ1703">
            <v>2006</v>
          </cell>
          <cell r="AT1703" t="str">
            <v>б/р</v>
          </cell>
          <cell r="AU1703" t="str">
            <v>м</v>
          </cell>
          <cell r="AX1703">
            <v>44329</v>
          </cell>
          <cell r="AY1703" t="str">
            <v>ОК!</v>
          </cell>
        </row>
        <row r="1704">
          <cell r="AP1704" t="str">
            <v>Коровецкая Даниэла</v>
          </cell>
          <cell r="AQ1704">
            <v>2011</v>
          </cell>
          <cell r="AT1704" t="str">
            <v>2ю</v>
          </cell>
          <cell r="AU1704" t="str">
            <v>ж</v>
          </cell>
          <cell r="AX1704">
            <v>45582</v>
          </cell>
          <cell r="AY1704" t="str">
            <v>ОК!</v>
          </cell>
        </row>
        <row r="1705">
          <cell r="AP1705" t="str">
            <v>Коровина Галина</v>
          </cell>
          <cell r="AQ1705">
            <v>0</v>
          </cell>
          <cell r="AT1705" t="str">
            <v>б/р</v>
          </cell>
          <cell r="AU1705" t="str">
            <v>ж</v>
          </cell>
          <cell r="AX1705">
            <v>43954</v>
          </cell>
          <cell r="AY1705" t="str">
            <v>НАДО!!!</v>
          </cell>
        </row>
        <row r="1706">
          <cell r="AP1706" t="str">
            <v>Коровина Пелагея</v>
          </cell>
          <cell r="AQ1706">
            <v>2008</v>
          </cell>
          <cell r="AT1706">
            <v>1</v>
          </cell>
          <cell r="AU1706" t="str">
            <v>ж</v>
          </cell>
          <cell r="AX1706">
            <v>45463</v>
          </cell>
          <cell r="AY1706" t="str">
            <v>ОК!</v>
          </cell>
        </row>
        <row r="1707">
          <cell r="AP1707" t="str">
            <v>Коровкин Артём</v>
          </cell>
          <cell r="AQ1707">
            <v>0</v>
          </cell>
          <cell r="AT1707">
            <v>3</v>
          </cell>
          <cell r="AU1707" t="str">
            <v>м</v>
          </cell>
          <cell r="AX1707">
            <v>45407</v>
          </cell>
          <cell r="AY1707" t="str">
            <v>НАДО!!!</v>
          </cell>
        </row>
        <row r="1708">
          <cell r="AP1708" t="str">
            <v>Королев Артём</v>
          </cell>
          <cell r="AQ1708">
            <v>2009</v>
          </cell>
          <cell r="AT1708">
            <v>2</v>
          </cell>
          <cell r="AU1708" t="str">
            <v>м</v>
          </cell>
          <cell r="AX1708">
            <v>45742</v>
          </cell>
          <cell r="AY1708" t="str">
            <v>ОК!</v>
          </cell>
        </row>
        <row r="1709">
          <cell r="AP1709" t="str">
            <v>Королев Владимир</v>
          </cell>
          <cell r="AQ1709">
            <v>2004</v>
          </cell>
          <cell r="AT1709" t="str">
            <v>б/р</v>
          </cell>
          <cell r="AU1709" t="str">
            <v>м</v>
          </cell>
          <cell r="AX1709">
            <v>44169</v>
          </cell>
          <cell r="AY1709" t="str">
            <v>ОК!</v>
          </cell>
        </row>
        <row r="1710">
          <cell r="AP1710" t="str">
            <v>Королев Дмитрий</v>
          </cell>
          <cell r="AQ1710">
            <v>2003</v>
          </cell>
          <cell r="AT1710" t="str">
            <v>б/р</v>
          </cell>
          <cell r="AU1710" t="str">
            <v>м</v>
          </cell>
          <cell r="AX1710">
            <v>43989</v>
          </cell>
          <cell r="AY1710" t="str">
            <v>ОК!</v>
          </cell>
        </row>
        <row r="1711">
          <cell r="AP1711" t="str">
            <v>Королев Илья</v>
          </cell>
          <cell r="AQ1711">
            <v>0</v>
          </cell>
          <cell r="AT1711" t="str">
            <v>МС</v>
          </cell>
          <cell r="AU1711" t="str">
            <v>м</v>
          </cell>
          <cell r="AX1711">
            <v>0</v>
          </cell>
          <cell r="AY1711" t="str">
            <v>ОК!</v>
          </cell>
        </row>
        <row r="1712">
          <cell r="AP1712" t="str">
            <v>Королева Алина</v>
          </cell>
          <cell r="AQ1712">
            <v>1997</v>
          </cell>
          <cell r="AT1712" t="str">
            <v>б/р</v>
          </cell>
          <cell r="AU1712" t="str">
            <v>ж</v>
          </cell>
          <cell r="AX1712">
            <v>43495</v>
          </cell>
          <cell r="AY1712" t="str">
            <v>ОК!</v>
          </cell>
        </row>
        <row r="1713">
          <cell r="AP1713" t="str">
            <v>Королева Анастасия</v>
          </cell>
          <cell r="AQ1713">
            <v>2003</v>
          </cell>
          <cell r="AT1713" t="str">
            <v>б/р</v>
          </cell>
          <cell r="AU1713" t="str">
            <v>ж</v>
          </cell>
          <cell r="AX1713">
            <v>43227</v>
          </cell>
          <cell r="AY1713" t="str">
            <v>ОК!</v>
          </cell>
        </row>
        <row r="1714">
          <cell r="AP1714" t="str">
            <v>Королева Елизавета</v>
          </cell>
          <cell r="AQ1714">
            <v>2012</v>
          </cell>
          <cell r="AT1714" t="str">
            <v>б/р</v>
          </cell>
          <cell r="AU1714" t="str">
            <v>ж</v>
          </cell>
          <cell r="AX1714">
            <v>0</v>
          </cell>
          <cell r="AY1714" t="str">
            <v>ОК!</v>
          </cell>
        </row>
        <row r="1715">
          <cell r="AP1715" t="str">
            <v>Королёва Анастасия</v>
          </cell>
          <cell r="AQ1715">
            <v>2010</v>
          </cell>
          <cell r="AT1715">
            <v>2</v>
          </cell>
          <cell r="AU1715" t="str">
            <v>ж</v>
          </cell>
          <cell r="AX1715">
            <v>45463</v>
          </cell>
          <cell r="AY1715" t="str">
            <v>ОК!</v>
          </cell>
        </row>
        <row r="1716">
          <cell r="AP1716" t="str">
            <v>Королевский Артем</v>
          </cell>
          <cell r="AQ1716">
            <v>2002</v>
          </cell>
          <cell r="AT1716" t="str">
            <v>б/р</v>
          </cell>
          <cell r="AU1716" t="str">
            <v>м</v>
          </cell>
          <cell r="AX1716">
            <v>43828</v>
          </cell>
          <cell r="AY1716" t="str">
            <v>ОК!</v>
          </cell>
        </row>
        <row r="1717">
          <cell r="AP1717" t="str">
            <v>Короленко Сергей А.</v>
          </cell>
          <cell r="AQ1717">
            <v>2000</v>
          </cell>
          <cell r="AT1717" t="str">
            <v>б/р</v>
          </cell>
          <cell r="AU1717" t="str">
            <v>м</v>
          </cell>
          <cell r="AX1717">
            <v>44191</v>
          </cell>
          <cell r="AY1717" t="str">
            <v>ОК!</v>
          </cell>
        </row>
        <row r="1718">
          <cell r="AP1718" t="str">
            <v>Короленко Сергей</v>
          </cell>
          <cell r="AQ1718">
            <v>1992</v>
          </cell>
          <cell r="AT1718" t="str">
            <v>МС</v>
          </cell>
          <cell r="AU1718" t="str">
            <v>м</v>
          </cell>
          <cell r="AX1718">
            <v>0</v>
          </cell>
          <cell r="AY1718" t="str">
            <v>ОК!</v>
          </cell>
        </row>
        <row r="1719">
          <cell r="AP1719" t="str">
            <v>Королихина Регина</v>
          </cell>
          <cell r="AQ1719">
            <v>2006</v>
          </cell>
          <cell r="AT1719" t="str">
            <v>б/р</v>
          </cell>
          <cell r="AU1719" t="str">
            <v>ж</v>
          </cell>
          <cell r="AX1719">
            <v>0</v>
          </cell>
          <cell r="AY1719" t="str">
            <v>ОК!</v>
          </cell>
        </row>
        <row r="1720">
          <cell r="AP1720" t="str">
            <v>Король Георгий</v>
          </cell>
          <cell r="AQ1720">
            <v>1992</v>
          </cell>
          <cell r="AT1720" t="str">
            <v>б/р</v>
          </cell>
          <cell r="AU1720" t="str">
            <v>м</v>
          </cell>
          <cell r="AX1720">
            <v>41963</v>
          </cell>
          <cell r="AY1720" t="str">
            <v>НАДО!!!</v>
          </cell>
        </row>
        <row r="1721">
          <cell r="AP1721" t="str">
            <v>Королькова Евгения</v>
          </cell>
          <cell r="AQ1721">
            <v>0</v>
          </cell>
          <cell r="AT1721">
            <v>1</v>
          </cell>
          <cell r="AU1721" t="str">
            <v>ж</v>
          </cell>
          <cell r="AX1721">
            <v>45407</v>
          </cell>
          <cell r="AY1721" t="str">
            <v>НАДО!!!</v>
          </cell>
        </row>
        <row r="1722">
          <cell r="AP1722" t="str">
            <v>Короткевич Глеб</v>
          </cell>
          <cell r="AQ1722">
            <v>2009</v>
          </cell>
          <cell r="AT1722" t="str">
            <v>б/р</v>
          </cell>
          <cell r="AU1722" t="str">
            <v>м</v>
          </cell>
          <cell r="AX1722">
            <v>0</v>
          </cell>
          <cell r="AY1722" t="str">
            <v>ОК!</v>
          </cell>
        </row>
        <row r="1723">
          <cell r="AP1723" t="str">
            <v>Короткевич Софья</v>
          </cell>
          <cell r="AQ1723">
            <v>2004</v>
          </cell>
          <cell r="AT1723">
            <v>3</v>
          </cell>
          <cell r="AU1723" t="str">
            <v>ж</v>
          </cell>
          <cell r="AX1723">
            <v>45407</v>
          </cell>
          <cell r="AY1723" t="str">
            <v>НАДО!!!</v>
          </cell>
        </row>
        <row r="1724">
          <cell r="AP1724" t="str">
            <v>Короткий Николай</v>
          </cell>
          <cell r="AQ1724">
            <v>0</v>
          </cell>
          <cell r="AT1724">
            <v>2</v>
          </cell>
          <cell r="AU1724" t="str">
            <v>м</v>
          </cell>
          <cell r="AX1724">
            <v>45431</v>
          </cell>
          <cell r="AY1724" t="str">
            <v>НАДО!!!</v>
          </cell>
        </row>
        <row r="1725">
          <cell r="AP1725" t="str">
            <v>Короткий Фёдор</v>
          </cell>
          <cell r="AQ1725">
            <v>2009</v>
          </cell>
          <cell r="AT1725" t="str">
            <v>б/р</v>
          </cell>
          <cell r="AU1725" t="str">
            <v>м</v>
          </cell>
          <cell r="AX1725">
            <v>0</v>
          </cell>
          <cell r="AY1725" t="str">
            <v>ОК!</v>
          </cell>
        </row>
        <row r="1726">
          <cell r="AP1726" t="str">
            <v>Коротков Дмитрий</v>
          </cell>
          <cell r="AQ1726">
            <v>2004</v>
          </cell>
          <cell r="AT1726" t="str">
            <v>б/р</v>
          </cell>
          <cell r="AU1726" t="str">
            <v>м</v>
          </cell>
          <cell r="AX1726">
            <v>0</v>
          </cell>
          <cell r="AY1726" t="str">
            <v>НАДО!!!</v>
          </cell>
        </row>
        <row r="1727">
          <cell r="AP1727" t="str">
            <v>Короткова София</v>
          </cell>
          <cell r="AQ1727">
            <v>2001</v>
          </cell>
          <cell r="AT1727" t="str">
            <v>б/р</v>
          </cell>
          <cell r="AU1727" t="str">
            <v>ж</v>
          </cell>
          <cell r="AX1727">
            <v>0</v>
          </cell>
          <cell r="AY1727" t="str">
            <v>ОК!</v>
          </cell>
        </row>
        <row r="1728">
          <cell r="AP1728" t="str">
            <v>Корсакова Ольга</v>
          </cell>
          <cell r="AQ1728">
            <v>1964</v>
          </cell>
          <cell r="AT1728">
            <v>2</v>
          </cell>
          <cell r="AU1728" t="str">
            <v>ж</v>
          </cell>
          <cell r="AX1728">
            <v>45520</v>
          </cell>
          <cell r="AY1728" t="str">
            <v>ОК!</v>
          </cell>
        </row>
        <row r="1729">
          <cell r="AP1729" t="str">
            <v>Коршунова Мария</v>
          </cell>
          <cell r="AQ1729">
            <v>1988</v>
          </cell>
          <cell r="AT1729" t="str">
            <v>б/р</v>
          </cell>
          <cell r="AU1729" t="str">
            <v>ж</v>
          </cell>
          <cell r="AX1729">
            <v>42774</v>
          </cell>
          <cell r="AY1729" t="str">
            <v>ОК!</v>
          </cell>
        </row>
        <row r="1730">
          <cell r="AP1730" t="str">
            <v>Корыстова Ольга</v>
          </cell>
          <cell r="AQ1730">
            <v>0</v>
          </cell>
          <cell r="AT1730">
            <v>2</v>
          </cell>
          <cell r="AU1730" t="str">
            <v>ж</v>
          </cell>
          <cell r="AX1730">
            <v>45778</v>
          </cell>
        </row>
        <row r="1731">
          <cell r="AP1731" t="str">
            <v>Корянова Дарья</v>
          </cell>
          <cell r="AQ1731">
            <v>2009</v>
          </cell>
          <cell r="AT1731" t="str">
            <v>б/р</v>
          </cell>
          <cell r="AU1731" t="str">
            <v>ж</v>
          </cell>
          <cell r="AX1731">
            <v>0</v>
          </cell>
          <cell r="AY1731" t="str">
            <v>ОК!</v>
          </cell>
        </row>
        <row r="1732">
          <cell r="AP1732" t="str">
            <v xml:space="preserve">Корячкин Александр </v>
          </cell>
          <cell r="AQ1732">
            <v>0</v>
          </cell>
          <cell r="AT1732" t="str">
            <v>б/р</v>
          </cell>
          <cell r="AU1732" t="str">
            <v>м</v>
          </cell>
          <cell r="AX1732">
            <v>44708</v>
          </cell>
          <cell r="AY1732" t="str">
            <v>НАДО!!!</v>
          </cell>
        </row>
        <row r="1733">
          <cell r="AP1733" t="str">
            <v>Корячкин Александр</v>
          </cell>
          <cell r="AQ1733">
            <v>0</v>
          </cell>
          <cell r="AT1733">
            <v>3</v>
          </cell>
          <cell r="AU1733" t="str">
            <v>м</v>
          </cell>
          <cell r="AX1733">
            <v>45778</v>
          </cell>
          <cell r="AY1733" t="str">
            <v>НАДО!!!</v>
          </cell>
        </row>
        <row r="1734">
          <cell r="AP1734" t="str">
            <v>Косарева Валерия</v>
          </cell>
          <cell r="AQ1734">
            <v>0</v>
          </cell>
          <cell r="AT1734" t="str">
            <v>б/р</v>
          </cell>
          <cell r="AU1734" t="str">
            <v>ж</v>
          </cell>
          <cell r="AX1734">
            <v>42869</v>
          </cell>
          <cell r="AY1734" t="str">
            <v>НАДО!!!</v>
          </cell>
        </row>
        <row r="1735">
          <cell r="AP1735" t="str">
            <v>Косенчук Никита</v>
          </cell>
          <cell r="AQ1735">
            <v>2007</v>
          </cell>
          <cell r="AT1735" t="str">
            <v>1ю</v>
          </cell>
          <cell r="AU1735" t="str">
            <v>м</v>
          </cell>
          <cell r="AX1735">
            <v>45940</v>
          </cell>
          <cell r="AY1735" t="str">
            <v>ОК!</v>
          </cell>
        </row>
        <row r="1736">
          <cell r="AP1736" t="str">
            <v>Косицина Полина</v>
          </cell>
          <cell r="AQ1736">
            <v>0</v>
          </cell>
          <cell r="AT1736">
            <v>3</v>
          </cell>
          <cell r="AU1736" t="str">
            <v>ж</v>
          </cell>
          <cell r="AX1736">
            <v>45778</v>
          </cell>
          <cell r="AY1736" t="str">
            <v>НАДО!!!</v>
          </cell>
        </row>
        <row r="1737">
          <cell r="AP1737" t="str">
            <v>Коско Павел</v>
          </cell>
          <cell r="AQ1737">
            <v>0</v>
          </cell>
          <cell r="AT1737" t="str">
            <v>б/р</v>
          </cell>
          <cell r="AU1737" t="str">
            <v>м</v>
          </cell>
          <cell r="AX1737">
            <v>44359</v>
          </cell>
          <cell r="AY1737" t="str">
            <v>НАДО!!!</v>
          </cell>
        </row>
        <row r="1738">
          <cell r="AP1738" t="str">
            <v>Косов Василий</v>
          </cell>
          <cell r="AQ1738">
            <v>1993</v>
          </cell>
          <cell r="AT1738" t="str">
            <v>б/р</v>
          </cell>
          <cell r="AU1738" t="str">
            <v>м</v>
          </cell>
          <cell r="AX1738">
            <v>45109</v>
          </cell>
          <cell r="AY1738" t="str">
            <v>ОК!</v>
          </cell>
        </row>
        <row r="1739">
          <cell r="AP1739" t="str">
            <v>Косова Анастасия</v>
          </cell>
          <cell r="AQ1739">
            <v>2005</v>
          </cell>
          <cell r="AT1739">
            <v>3</v>
          </cell>
          <cell r="AU1739" t="str">
            <v>ж</v>
          </cell>
          <cell r="AX1739">
            <v>45407</v>
          </cell>
          <cell r="AY1739" t="str">
            <v>ОК!</v>
          </cell>
        </row>
        <row r="1740">
          <cell r="AP1740" t="str">
            <v>Косова Надежда</v>
          </cell>
          <cell r="AQ1740">
            <v>1989</v>
          </cell>
          <cell r="AT1740" t="str">
            <v>б/р</v>
          </cell>
          <cell r="AU1740" t="str">
            <v>ж</v>
          </cell>
          <cell r="AX1740">
            <v>45156</v>
          </cell>
          <cell r="AY1740" t="str">
            <v>ОК!</v>
          </cell>
        </row>
        <row r="1741">
          <cell r="AP1741" t="str">
            <v>Косова Светлана</v>
          </cell>
          <cell r="AQ1741">
            <v>1992</v>
          </cell>
          <cell r="AT1741" t="str">
            <v>б/р</v>
          </cell>
          <cell r="AU1741" t="str">
            <v>ж</v>
          </cell>
          <cell r="AX1741">
            <v>0</v>
          </cell>
          <cell r="AY1741" t="str">
            <v>ОК!</v>
          </cell>
        </row>
        <row r="1742">
          <cell r="AP1742" t="str">
            <v>Косолапов Егор</v>
          </cell>
          <cell r="AQ1742">
            <v>2001</v>
          </cell>
          <cell r="AT1742" t="str">
            <v>б/р</v>
          </cell>
          <cell r="AU1742" t="str">
            <v>м</v>
          </cell>
          <cell r="AX1742">
            <v>43227</v>
          </cell>
          <cell r="AY1742" t="str">
            <v>ОК!</v>
          </cell>
        </row>
        <row r="1743">
          <cell r="AP1743" t="str">
            <v>Косолапов Лев</v>
          </cell>
          <cell r="AQ1743">
            <v>2009</v>
          </cell>
          <cell r="AT1743" t="str">
            <v>1ю</v>
          </cell>
          <cell r="AU1743" t="str">
            <v>м</v>
          </cell>
          <cell r="AX1743">
            <v>45422</v>
          </cell>
          <cell r="AY1743" t="str">
            <v>ОК!</v>
          </cell>
        </row>
        <row r="1744">
          <cell r="AP1744" t="str">
            <v>Косолапова Лидия</v>
          </cell>
          <cell r="AQ1744">
            <v>0</v>
          </cell>
          <cell r="AT1744" t="str">
            <v>б/р</v>
          </cell>
          <cell r="AU1744" t="str">
            <v>ж</v>
          </cell>
          <cell r="AX1744">
            <v>44323</v>
          </cell>
          <cell r="AY1744" t="str">
            <v>НАДО!!!</v>
          </cell>
        </row>
        <row r="1745">
          <cell r="AP1745" t="str">
            <v>Костенков Кирилл</v>
          </cell>
          <cell r="AQ1745">
            <v>1987</v>
          </cell>
          <cell r="AT1745" t="str">
            <v>б/р</v>
          </cell>
          <cell r="AU1745" t="str">
            <v>м</v>
          </cell>
          <cell r="AX1745">
            <v>42844</v>
          </cell>
          <cell r="AY1745" t="str">
            <v>ОК!</v>
          </cell>
        </row>
        <row r="1746">
          <cell r="AP1746" t="str">
            <v>Костенкова Александра</v>
          </cell>
          <cell r="AQ1746">
            <v>2001</v>
          </cell>
          <cell r="AT1746" t="str">
            <v>КМС</v>
          </cell>
          <cell r="AU1746" t="str">
            <v>ж</v>
          </cell>
          <cell r="AX1746">
            <v>46107</v>
          </cell>
          <cell r="AY1746" t="str">
            <v>ОК!</v>
          </cell>
        </row>
        <row r="1747">
          <cell r="AP1747" t="str">
            <v>Костин Алексей</v>
          </cell>
          <cell r="AQ1747">
            <v>1978</v>
          </cell>
          <cell r="AT1747" t="str">
            <v>б/р</v>
          </cell>
          <cell r="AU1747" t="str">
            <v>м</v>
          </cell>
          <cell r="AX1747">
            <v>0</v>
          </cell>
          <cell r="AY1747" t="str">
            <v>НАДО!!!</v>
          </cell>
        </row>
        <row r="1748">
          <cell r="AP1748" t="str">
            <v>Костин Егор</v>
          </cell>
          <cell r="AQ1748">
            <v>2005</v>
          </cell>
          <cell r="AT1748" t="str">
            <v>б/р</v>
          </cell>
          <cell r="AU1748" t="str">
            <v>м</v>
          </cell>
          <cell r="AX1748">
            <v>0</v>
          </cell>
          <cell r="AY1748" t="str">
            <v>ОК!</v>
          </cell>
        </row>
        <row r="1749">
          <cell r="AP1749" t="str">
            <v>Костылев Тихомир</v>
          </cell>
          <cell r="AQ1749">
            <v>2008</v>
          </cell>
          <cell r="AT1749" t="str">
            <v>б/р</v>
          </cell>
          <cell r="AU1749" t="str">
            <v>м</v>
          </cell>
          <cell r="AX1749">
            <v>0</v>
          </cell>
          <cell r="AY1749" t="str">
            <v>ОК!</v>
          </cell>
        </row>
        <row r="1750">
          <cell r="AP1750" t="str">
            <v>Костылева Виктория</v>
          </cell>
          <cell r="AQ1750">
            <v>2001</v>
          </cell>
          <cell r="AT1750" t="str">
            <v>б/р</v>
          </cell>
          <cell r="AU1750" t="str">
            <v>ж</v>
          </cell>
          <cell r="AX1750">
            <v>0</v>
          </cell>
          <cell r="AY1750" t="str">
            <v>ОК!</v>
          </cell>
        </row>
        <row r="1751">
          <cell r="AP1751" t="str">
            <v>Костюк Мария</v>
          </cell>
          <cell r="AQ1751">
            <v>2001</v>
          </cell>
          <cell r="AT1751">
            <v>2</v>
          </cell>
          <cell r="AU1751" t="str">
            <v>ж</v>
          </cell>
          <cell r="AX1751">
            <v>45870</v>
          </cell>
          <cell r="AY1751" t="str">
            <v>ОК!</v>
          </cell>
        </row>
        <row r="1752">
          <cell r="AP1752" t="str">
            <v>Костюков Иван</v>
          </cell>
          <cell r="AQ1752">
            <v>2010</v>
          </cell>
          <cell r="AT1752" t="str">
            <v>б/р</v>
          </cell>
          <cell r="AU1752" t="str">
            <v>м</v>
          </cell>
          <cell r="AX1752">
            <v>0</v>
          </cell>
          <cell r="AY1752" t="str">
            <v>ОК!</v>
          </cell>
        </row>
        <row r="1753">
          <cell r="AP1753" t="str">
            <v>Костюченков Артем</v>
          </cell>
          <cell r="AQ1753">
            <v>2002</v>
          </cell>
          <cell r="AT1753" t="str">
            <v>б/р</v>
          </cell>
          <cell r="AU1753" t="str">
            <v>м</v>
          </cell>
          <cell r="AX1753">
            <v>0</v>
          </cell>
          <cell r="AY1753" t="str">
            <v>ОК!</v>
          </cell>
        </row>
        <row r="1754">
          <cell r="AP1754" t="str">
            <v>Косухин Алексей</v>
          </cell>
          <cell r="AQ1754">
            <v>2004</v>
          </cell>
          <cell r="AT1754" t="str">
            <v>б/р</v>
          </cell>
          <cell r="AU1754" t="str">
            <v>м</v>
          </cell>
          <cell r="AX1754">
            <v>44283</v>
          </cell>
          <cell r="AY1754" t="str">
            <v>ОК!</v>
          </cell>
        </row>
        <row r="1755">
          <cell r="AP1755" t="str">
            <v>Котвицкий Егор</v>
          </cell>
          <cell r="AQ1755">
            <v>2007</v>
          </cell>
          <cell r="AT1755" t="str">
            <v>б/р</v>
          </cell>
          <cell r="AU1755" t="str">
            <v>м</v>
          </cell>
          <cell r="AX1755">
            <v>0</v>
          </cell>
          <cell r="AY1755" t="str">
            <v>ОК!</v>
          </cell>
        </row>
        <row r="1756">
          <cell r="AP1756" t="str">
            <v>Котельников Дмитрий</v>
          </cell>
          <cell r="AQ1756">
            <v>1975</v>
          </cell>
          <cell r="AT1756" t="str">
            <v>б/р</v>
          </cell>
          <cell r="AU1756" t="str">
            <v>м</v>
          </cell>
          <cell r="AX1756">
            <v>43352</v>
          </cell>
          <cell r="AY1756" t="str">
            <v>НАДО!!!</v>
          </cell>
        </row>
        <row r="1757">
          <cell r="AP1757" t="str">
            <v>Котенок Олег</v>
          </cell>
          <cell r="AQ1757">
            <v>1969</v>
          </cell>
          <cell r="AT1757" t="str">
            <v>б/р</v>
          </cell>
          <cell r="AU1757" t="str">
            <v>м</v>
          </cell>
          <cell r="AX1757">
            <v>43716</v>
          </cell>
          <cell r="AY1757" t="str">
            <v>ОК!</v>
          </cell>
        </row>
        <row r="1758">
          <cell r="AP1758" t="str">
            <v>Котенок Татьяна</v>
          </cell>
          <cell r="AQ1758">
            <v>1974</v>
          </cell>
          <cell r="AT1758" t="str">
            <v>б/р</v>
          </cell>
          <cell r="AU1758" t="str">
            <v>ж</v>
          </cell>
          <cell r="AX1758">
            <v>43716</v>
          </cell>
          <cell r="AY1758" t="str">
            <v>ОК!</v>
          </cell>
        </row>
        <row r="1759">
          <cell r="AP1759" t="str">
            <v>Котик Вероника</v>
          </cell>
          <cell r="AQ1759">
            <v>2005</v>
          </cell>
          <cell r="AT1759" t="str">
            <v>б/р</v>
          </cell>
          <cell r="AU1759" t="str">
            <v>ж</v>
          </cell>
          <cell r="AX1759">
            <v>0</v>
          </cell>
          <cell r="AY1759" t="str">
            <v>ОК!</v>
          </cell>
        </row>
        <row r="1760">
          <cell r="AP1760" t="str">
            <v>Котлицкий Алексей</v>
          </cell>
          <cell r="AQ1760">
            <v>2004</v>
          </cell>
          <cell r="AT1760" t="str">
            <v>б/р</v>
          </cell>
          <cell r="AU1760" t="str">
            <v>м</v>
          </cell>
          <cell r="AX1760">
            <v>0</v>
          </cell>
          <cell r="AY1760" t="str">
            <v>ОК!</v>
          </cell>
        </row>
        <row r="1761">
          <cell r="AP1761" t="str">
            <v>Котов Александр</v>
          </cell>
          <cell r="AQ1761">
            <v>0</v>
          </cell>
          <cell r="AT1761" t="str">
            <v>б/р</v>
          </cell>
          <cell r="AU1761" t="str">
            <v>м</v>
          </cell>
          <cell r="AX1761">
            <v>43555</v>
          </cell>
          <cell r="AY1761" t="str">
            <v>НАДО!!!</v>
          </cell>
        </row>
        <row r="1762">
          <cell r="AP1762" t="str">
            <v>Котов Василий</v>
          </cell>
          <cell r="AQ1762">
            <v>1995</v>
          </cell>
          <cell r="AT1762" t="str">
            <v>б/р</v>
          </cell>
          <cell r="AU1762" t="str">
            <v>м</v>
          </cell>
          <cell r="AX1762">
            <v>44650</v>
          </cell>
          <cell r="AY1762" t="str">
            <v>НАДО!!!</v>
          </cell>
        </row>
        <row r="1763">
          <cell r="AP1763" t="str">
            <v>Котов Даниил</v>
          </cell>
          <cell r="AQ1763">
            <v>0</v>
          </cell>
          <cell r="AT1763">
            <v>3</v>
          </cell>
          <cell r="AU1763" t="str">
            <v>м</v>
          </cell>
          <cell r="AX1763">
            <v>45407</v>
          </cell>
          <cell r="AY1763" t="str">
            <v>НАДО!!!</v>
          </cell>
        </row>
        <row r="1764">
          <cell r="AP1764" t="str">
            <v>Котов Николай</v>
          </cell>
          <cell r="AQ1764">
            <v>2010</v>
          </cell>
          <cell r="AT1764" t="str">
            <v>1ю</v>
          </cell>
          <cell r="AU1764" t="str">
            <v>м</v>
          </cell>
          <cell r="AX1764">
            <v>45718</v>
          </cell>
          <cell r="AY1764" t="str">
            <v>ОК!</v>
          </cell>
        </row>
        <row r="1765">
          <cell r="AP1765" t="str">
            <v>Котова Анна</v>
          </cell>
          <cell r="AQ1765">
            <v>2005</v>
          </cell>
          <cell r="AT1765" t="str">
            <v>б/р</v>
          </cell>
          <cell r="AU1765" t="str">
            <v>ж</v>
          </cell>
          <cell r="AX1765">
            <v>0</v>
          </cell>
          <cell r="AY1765" t="str">
            <v>ОК!</v>
          </cell>
        </row>
        <row r="1766">
          <cell r="AP1766" t="str">
            <v>Котовский Егор</v>
          </cell>
          <cell r="AQ1766">
            <v>2005</v>
          </cell>
          <cell r="AT1766" t="str">
            <v>б/р</v>
          </cell>
          <cell r="AU1766" t="str">
            <v>м</v>
          </cell>
          <cell r="AX1766">
            <v>44619</v>
          </cell>
          <cell r="AY1766" t="str">
            <v>ОК!</v>
          </cell>
        </row>
        <row r="1767">
          <cell r="AP1767" t="str">
            <v>Кофман Давид</v>
          </cell>
          <cell r="AQ1767">
            <v>2003</v>
          </cell>
          <cell r="AT1767" t="str">
            <v>б/р</v>
          </cell>
          <cell r="AU1767" t="str">
            <v>м</v>
          </cell>
          <cell r="AX1767">
            <v>44748</v>
          </cell>
          <cell r="AY1767" t="str">
            <v>ОК!</v>
          </cell>
        </row>
        <row r="1768">
          <cell r="AP1768" t="str">
            <v>Кочебина Анастасия</v>
          </cell>
          <cell r="AQ1768">
            <v>0</v>
          </cell>
          <cell r="AT1768">
            <v>2</v>
          </cell>
          <cell r="AU1768" t="str">
            <v>ж</v>
          </cell>
          <cell r="AX1768">
            <v>45431</v>
          </cell>
          <cell r="AY1768" t="str">
            <v>НАДО!!!</v>
          </cell>
        </row>
        <row r="1769">
          <cell r="AP1769" t="str">
            <v>Кочетков Даниил</v>
          </cell>
          <cell r="AQ1769">
            <v>2008</v>
          </cell>
          <cell r="AT1769" t="str">
            <v>1ю</v>
          </cell>
          <cell r="AU1769" t="str">
            <v>м</v>
          </cell>
          <cell r="AX1769">
            <v>45422</v>
          </cell>
          <cell r="AY1769" t="str">
            <v>ОК!</v>
          </cell>
        </row>
        <row r="1770">
          <cell r="AP1770" t="str">
            <v>Кочеткова Екатерина</v>
          </cell>
          <cell r="AQ1770">
            <v>2014</v>
          </cell>
          <cell r="AT1770" t="str">
            <v>б/р</v>
          </cell>
          <cell r="AU1770" t="str">
            <v>ж</v>
          </cell>
          <cell r="AX1770">
            <v>0</v>
          </cell>
          <cell r="AY1770" t="str">
            <v>ОК!</v>
          </cell>
        </row>
        <row r="1771">
          <cell r="AP1771" t="str">
            <v>Кочмарева Александра</v>
          </cell>
          <cell r="AQ1771">
            <v>0</v>
          </cell>
          <cell r="AT1771" t="str">
            <v>б/р</v>
          </cell>
          <cell r="AU1771" t="str">
            <v>ж</v>
          </cell>
          <cell r="AX1771">
            <v>42869</v>
          </cell>
          <cell r="AY1771" t="str">
            <v>НАДО!!!</v>
          </cell>
        </row>
        <row r="1772">
          <cell r="AP1772" t="str">
            <v>Кочубей Игорь</v>
          </cell>
          <cell r="AQ1772">
            <v>1992</v>
          </cell>
          <cell r="AT1772" t="str">
            <v>б/р</v>
          </cell>
          <cell r="AU1772" t="str">
            <v>м</v>
          </cell>
          <cell r="AX1772">
            <v>43245</v>
          </cell>
          <cell r="AY1772" t="str">
            <v>НАДО!!!</v>
          </cell>
        </row>
        <row r="1773">
          <cell r="AP1773" t="str">
            <v>Кочубей Оксана</v>
          </cell>
          <cell r="AQ1773">
            <v>1989</v>
          </cell>
          <cell r="AT1773" t="str">
            <v>КМС</v>
          </cell>
          <cell r="AU1773" t="str">
            <v>ж</v>
          </cell>
          <cell r="AX1773">
            <v>45927</v>
          </cell>
          <cell r="AY1773" t="str">
            <v>ОК!</v>
          </cell>
        </row>
        <row r="1774">
          <cell r="AP1774" t="str">
            <v>Кочубей Станислав</v>
          </cell>
          <cell r="AQ1774">
            <v>1971</v>
          </cell>
          <cell r="AT1774" t="str">
            <v>б/р</v>
          </cell>
          <cell r="AU1774" t="str">
            <v>м</v>
          </cell>
          <cell r="AX1774">
            <v>43245</v>
          </cell>
          <cell r="AY1774" t="str">
            <v>НАДО!!!</v>
          </cell>
        </row>
        <row r="1775">
          <cell r="AP1775" t="str">
            <v>Кошаровская Евгения</v>
          </cell>
          <cell r="AQ1775">
            <v>1984</v>
          </cell>
          <cell r="AT1775" t="str">
            <v>б/р</v>
          </cell>
          <cell r="AU1775" t="str">
            <v>ж</v>
          </cell>
          <cell r="AX1775">
            <v>43555</v>
          </cell>
          <cell r="AY1775" t="str">
            <v>ОК!</v>
          </cell>
        </row>
        <row r="1776">
          <cell r="AP1776" t="str">
            <v>Кощеев Вячеслав</v>
          </cell>
          <cell r="AQ1776">
            <v>2005</v>
          </cell>
          <cell r="AT1776" t="str">
            <v>б/р</v>
          </cell>
          <cell r="AU1776" t="str">
            <v>м</v>
          </cell>
          <cell r="AX1776">
            <v>44394</v>
          </cell>
          <cell r="AY1776" t="str">
            <v>ОК!</v>
          </cell>
        </row>
        <row r="1777">
          <cell r="AP1777" t="str">
            <v>Кощеев Данил</v>
          </cell>
          <cell r="AQ1777">
            <v>0</v>
          </cell>
          <cell r="AT1777" t="str">
            <v>б/р</v>
          </cell>
          <cell r="AU1777" t="str">
            <v>м</v>
          </cell>
          <cell r="AX1777">
            <v>42774</v>
          </cell>
          <cell r="AY1777" t="str">
            <v>НАДО!!!</v>
          </cell>
        </row>
        <row r="1778">
          <cell r="AP1778" t="str">
            <v>Кравец Константин</v>
          </cell>
          <cell r="AQ1778">
            <v>2010</v>
          </cell>
          <cell r="AT1778">
            <v>2</v>
          </cell>
          <cell r="AU1778" t="str">
            <v>м</v>
          </cell>
          <cell r="AX1778">
            <v>45893</v>
          </cell>
          <cell r="AY1778" t="str">
            <v>ОК!</v>
          </cell>
        </row>
        <row r="1779">
          <cell r="AP1779" t="str">
            <v>Кравец Леонид</v>
          </cell>
          <cell r="AQ1779">
            <v>2011</v>
          </cell>
          <cell r="AT1779" t="str">
            <v>2ю</v>
          </cell>
          <cell r="AU1779" t="str">
            <v>м</v>
          </cell>
          <cell r="AX1779">
            <v>45947</v>
          </cell>
          <cell r="AY1779" t="str">
            <v>ОК!</v>
          </cell>
        </row>
        <row r="1780">
          <cell r="AP1780" t="str">
            <v>Кравченко Анастасия</v>
          </cell>
          <cell r="AQ1780">
            <v>2015</v>
          </cell>
          <cell r="AT1780" t="str">
            <v>б/р</v>
          </cell>
          <cell r="AU1780" t="str">
            <v>ж</v>
          </cell>
          <cell r="AX1780">
            <v>0</v>
          </cell>
          <cell r="AY1780" t="str">
            <v>ОК!</v>
          </cell>
        </row>
        <row r="1781">
          <cell r="AP1781" t="str">
            <v>Кравченко Арина</v>
          </cell>
          <cell r="AQ1781">
            <v>0</v>
          </cell>
          <cell r="AT1781" t="str">
            <v>1ю</v>
          </cell>
          <cell r="AU1781" t="str">
            <v>ж</v>
          </cell>
          <cell r="AX1781">
            <v>45756</v>
          </cell>
          <cell r="AY1781" t="str">
            <v>НАДО!!!</v>
          </cell>
        </row>
        <row r="1782">
          <cell r="AP1782" t="str">
            <v>Кравченко Дарья</v>
          </cell>
          <cell r="AQ1782">
            <v>2003</v>
          </cell>
          <cell r="AT1782" t="str">
            <v>б/р</v>
          </cell>
          <cell r="AU1782" t="str">
            <v>ж</v>
          </cell>
          <cell r="AX1782">
            <v>43161</v>
          </cell>
          <cell r="AY1782" t="str">
            <v>НАДО!!!</v>
          </cell>
        </row>
        <row r="1783">
          <cell r="AP1783" t="str">
            <v>Кравченко Егор</v>
          </cell>
          <cell r="AQ1783">
            <v>2006</v>
          </cell>
          <cell r="AT1783" t="str">
            <v>б/р</v>
          </cell>
          <cell r="AU1783" t="str">
            <v>м</v>
          </cell>
          <cell r="AX1783">
            <v>0</v>
          </cell>
          <cell r="AY1783" t="str">
            <v>ОК!</v>
          </cell>
        </row>
        <row r="1784">
          <cell r="AP1784" t="str">
            <v>Кравченко Екатерина</v>
          </cell>
          <cell r="AQ1784">
            <v>0</v>
          </cell>
          <cell r="AT1784" t="str">
            <v>б/р</v>
          </cell>
          <cell r="AU1784" t="str">
            <v>ж</v>
          </cell>
          <cell r="AX1784">
            <v>42774</v>
          </cell>
          <cell r="AY1784" t="str">
            <v>НАДО!!!</v>
          </cell>
        </row>
        <row r="1785">
          <cell r="AP1785" t="str">
            <v>Кравченко Илья</v>
          </cell>
          <cell r="AQ1785">
            <v>2003</v>
          </cell>
          <cell r="AT1785" t="str">
            <v>б/р</v>
          </cell>
          <cell r="AU1785" t="str">
            <v>м</v>
          </cell>
          <cell r="AX1785">
            <v>0</v>
          </cell>
          <cell r="AY1785" t="str">
            <v>НАДО!!!</v>
          </cell>
        </row>
        <row r="1786">
          <cell r="AP1786" t="str">
            <v>Кравченко Марина</v>
          </cell>
          <cell r="AQ1786">
            <v>1996</v>
          </cell>
          <cell r="AT1786" t="str">
            <v>б/р</v>
          </cell>
          <cell r="AU1786" t="str">
            <v>ж</v>
          </cell>
          <cell r="AX1786">
            <v>0</v>
          </cell>
          <cell r="AY1786" t="str">
            <v>ОК!</v>
          </cell>
        </row>
        <row r="1787">
          <cell r="AP1787" t="str">
            <v>Кравченко Павел</v>
          </cell>
          <cell r="AQ1787">
            <v>1998</v>
          </cell>
          <cell r="AT1787" t="str">
            <v>б/р</v>
          </cell>
          <cell r="AU1787" t="str">
            <v>м</v>
          </cell>
          <cell r="AX1787">
            <v>43807</v>
          </cell>
          <cell r="AY1787" t="str">
            <v>ОК!</v>
          </cell>
        </row>
        <row r="1788">
          <cell r="AP1788" t="str">
            <v>Кравченко Светлана</v>
          </cell>
          <cell r="AQ1788">
            <v>1997</v>
          </cell>
          <cell r="AT1788">
            <v>3</v>
          </cell>
          <cell r="AU1788" t="str">
            <v>ж</v>
          </cell>
          <cell r="AX1788">
            <v>45907</v>
          </cell>
          <cell r="AY1788" t="str">
            <v>ОК!</v>
          </cell>
        </row>
        <row r="1789">
          <cell r="AP1789" t="str">
            <v>Кравченко Татьяна</v>
          </cell>
          <cell r="AQ1789">
            <v>1995</v>
          </cell>
          <cell r="AT1789" t="str">
            <v>б/р</v>
          </cell>
          <cell r="AU1789" t="str">
            <v>ж</v>
          </cell>
          <cell r="AX1789">
            <v>42774</v>
          </cell>
          <cell r="AY1789" t="str">
            <v>ОК!</v>
          </cell>
        </row>
        <row r="1790">
          <cell r="AP1790" t="str">
            <v>Кравчинская Светлана</v>
          </cell>
          <cell r="AQ1790">
            <v>0</v>
          </cell>
          <cell r="AT1790" t="str">
            <v>б/р</v>
          </cell>
          <cell r="AU1790" t="str">
            <v>ж</v>
          </cell>
          <cell r="AX1790">
            <v>44359</v>
          </cell>
          <cell r="AY1790" t="str">
            <v>НАДО!!!</v>
          </cell>
        </row>
        <row r="1791">
          <cell r="AP1791" t="str">
            <v>Краев Никита</v>
          </cell>
          <cell r="AQ1791">
            <v>0</v>
          </cell>
          <cell r="AT1791">
            <v>3</v>
          </cell>
          <cell r="AU1791" t="str">
            <v>м</v>
          </cell>
          <cell r="AX1791">
            <v>45407</v>
          </cell>
          <cell r="AY1791" t="str">
            <v>НАДО!!!</v>
          </cell>
        </row>
        <row r="1792">
          <cell r="AP1792" t="str">
            <v>Крамаренко Виктория</v>
          </cell>
          <cell r="AQ1792">
            <v>2000</v>
          </cell>
          <cell r="AT1792" t="str">
            <v>б/р</v>
          </cell>
          <cell r="AU1792" t="str">
            <v>ж</v>
          </cell>
          <cell r="AX1792">
            <v>0</v>
          </cell>
          <cell r="AY1792" t="str">
            <v>ОК!</v>
          </cell>
        </row>
        <row r="1793">
          <cell r="AP1793" t="str">
            <v>Крапивина Татьяна</v>
          </cell>
          <cell r="AQ1793">
            <v>1970</v>
          </cell>
          <cell r="AT1793" t="str">
            <v>б/р</v>
          </cell>
          <cell r="AU1793" t="str">
            <v>ж</v>
          </cell>
          <cell r="AX1793">
            <v>43716</v>
          </cell>
          <cell r="AY1793" t="str">
            <v>ОК!</v>
          </cell>
        </row>
        <row r="1794">
          <cell r="AP1794" t="str">
            <v>Красильникова Диана</v>
          </cell>
          <cell r="AQ1794">
            <v>2003</v>
          </cell>
          <cell r="AT1794" t="str">
            <v>б/р</v>
          </cell>
          <cell r="AU1794" t="str">
            <v>ж</v>
          </cell>
          <cell r="AX1794">
            <v>43896</v>
          </cell>
          <cell r="AY1794" t="str">
            <v>ОК!</v>
          </cell>
        </row>
        <row r="1795">
          <cell r="AP1795" t="str">
            <v>Красненков Тимур</v>
          </cell>
          <cell r="AQ1795">
            <v>2005</v>
          </cell>
          <cell r="AT1795" t="str">
            <v>1ю</v>
          </cell>
          <cell r="AU1795" t="str">
            <v>м</v>
          </cell>
          <cell r="AX1795">
            <v>45422</v>
          </cell>
          <cell r="AY1795" t="str">
            <v>ОК!</v>
          </cell>
        </row>
        <row r="1796">
          <cell r="AP1796" t="str">
            <v>Краснов Алексей</v>
          </cell>
          <cell r="AQ1796">
            <v>0</v>
          </cell>
          <cell r="AT1796">
            <v>3</v>
          </cell>
          <cell r="AU1796" t="str">
            <v>м</v>
          </cell>
          <cell r="AX1796">
            <v>45407</v>
          </cell>
          <cell r="AY1796" t="str">
            <v>НАДО!!!</v>
          </cell>
        </row>
        <row r="1797">
          <cell r="AP1797" t="str">
            <v>Краснов Виталий</v>
          </cell>
          <cell r="AQ1797">
            <v>0</v>
          </cell>
          <cell r="AT1797" t="str">
            <v>б/р</v>
          </cell>
          <cell r="AU1797" t="str">
            <v>м</v>
          </cell>
          <cell r="AX1797">
            <v>41822</v>
          </cell>
          <cell r="AY1797" t="str">
            <v>НАДО!!!</v>
          </cell>
        </row>
        <row r="1798">
          <cell r="AP1798" t="str">
            <v>Краснова Алина</v>
          </cell>
          <cell r="AQ1798">
            <v>2007</v>
          </cell>
          <cell r="AT1798" t="str">
            <v>б/р</v>
          </cell>
          <cell r="AU1798" t="str">
            <v>ж</v>
          </cell>
          <cell r="AX1798">
            <v>0</v>
          </cell>
          <cell r="AY1798" t="str">
            <v>ОК!</v>
          </cell>
        </row>
        <row r="1799">
          <cell r="AP1799" t="str">
            <v>Краснова Екатерина</v>
          </cell>
          <cell r="AQ1799">
            <v>2009</v>
          </cell>
          <cell r="AT1799" t="str">
            <v>б/р</v>
          </cell>
          <cell r="AU1799" t="str">
            <v>ж</v>
          </cell>
          <cell r="AX1799">
            <v>0</v>
          </cell>
          <cell r="AY1799" t="str">
            <v>ОК!</v>
          </cell>
        </row>
        <row r="1800">
          <cell r="AP1800" t="str">
            <v>Краснова Мария</v>
          </cell>
          <cell r="AQ1800">
            <v>2013</v>
          </cell>
          <cell r="AT1800" t="str">
            <v>б/р</v>
          </cell>
          <cell r="AU1800" t="str">
            <v>ж</v>
          </cell>
          <cell r="AX1800">
            <v>0</v>
          </cell>
          <cell r="AY1800" t="str">
            <v>ОК!</v>
          </cell>
        </row>
        <row r="1801">
          <cell r="AP1801" t="str">
            <v>Краснопевцев Александр</v>
          </cell>
          <cell r="AQ1801">
            <v>2007</v>
          </cell>
          <cell r="AT1801" t="str">
            <v>б/р</v>
          </cell>
          <cell r="AU1801" t="str">
            <v>м</v>
          </cell>
          <cell r="AX1801">
            <v>43960</v>
          </cell>
          <cell r="AY1801" t="str">
            <v>ОК!</v>
          </cell>
        </row>
        <row r="1802">
          <cell r="AP1802" t="str">
            <v>Красноштанова Марина</v>
          </cell>
          <cell r="AQ1802">
            <v>2009</v>
          </cell>
          <cell r="AT1802">
            <v>2</v>
          </cell>
          <cell r="AU1802" t="str">
            <v>ж</v>
          </cell>
          <cell r="AX1802">
            <v>45816</v>
          </cell>
          <cell r="AY1802" t="str">
            <v>ОК!</v>
          </cell>
        </row>
        <row r="1803">
          <cell r="AP1803" t="str">
            <v>Красов Кирилл</v>
          </cell>
          <cell r="AQ1803">
            <v>2004</v>
          </cell>
          <cell r="AT1803" t="str">
            <v>б/р</v>
          </cell>
          <cell r="AU1803" t="str">
            <v>м</v>
          </cell>
          <cell r="AX1803">
            <v>0</v>
          </cell>
          <cell r="AY1803" t="str">
            <v>НАДО!!!</v>
          </cell>
        </row>
        <row r="1804">
          <cell r="AP1804" t="str">
            <v>Красова Кристина</v>
          </cell>
          <cell r="AQ1804">
            <v>2006</v>
          </cell>
          <cell r="AT1804" t="str">
            <v>б/р</v>
          </cell>
          <cell r="AU1804" t="str">
            <v>ж</v>
          </cell>
          <cell r="AX1804">
            <v>45123</v>
          </cell>
          <cell r="AY1804" t="str">
            <v>ОК!</v>
          </cell>
        </row>
        <row r="1805">
          <cell r="AP1805" t="str">
            <v>Красюкова Екатерина</v>
          </cell>
          <cell r="AQ1805">
            <v>2006</v>
          </cell>
          <cell r="AT1805" t="str">
            <v>б/р</v>
          </cell>
          <cell r="AU1805" t="str">
            <v>ж</v>
          </cell>
          <cell r="AX1805">
            <v>44953</v>
          </cell>
          <cell r="AY1805" t="str">
            <v>ОК!</v>
          </cell>
        </row>
        <row r="1806">
          <cell r="AP1806" t="str">
            <v>Кратиров Александр</v>
          </cell>
          <cell r="AQ1806">
            <v>2000</v>
          </cell>
          <cell r="AT1806" t="str">
            <v>б/р</v>
          </cell>
          <cell r="AU1806" t="str">
            <v>м</v>
          </cell>
          <cell r="AX1806">
            <v>43227</v>
          </cell>
          <cell r="AY1806" t="str">
            <v>ОК!</v>
          </cell>
        </row>
        <row r="1807">
          <cell r="AP1807" t="str">
            <v>Крейдер Вадим</v>
          </cell>
          <cell r="AQ1807">
            <v>2004</v>
          </cell>
          <cell r="AT1807" t="str">
            <v>б/р</v>
          </cell>
          <cell r="AU1807" t="str">
            <v>м</v>
          </cell>
          <cell r="AX1807">
            <v>44594</v>
          </cell>
          <cell r="AY1807" t="str">
            <v>ОК!</v>
          </cell>
        </row>
        <row r="1808">
          <cell r="AP1808" t="str">
            <v>Кренева Юлия</v>
          </cell>
          <cell r="AQ1808">
            <v>2014</v>
          </cell>
          <cell r="AT1808" t="str">
            <v>б/р</v>
          </cell>
          <cell r="AU1808" t="str">
            <v>ж</v>
          </cell>
          <cell r="AX1808">
            <v>0</v>
          </cell>
          <cell r="AY1808" t="str">
            <v>ОК!</v>
          </cell>
        </row>
        <row r="1809">
          <cell r="AP1809" t="str">
            <v>Крет Александр</v>
          </cell>
          <cell r="AQ1809">
            <v>2003</v>
          </cell>
          <cell r="AT1809" t="str">
            <v>б/р</v>
          </cell>
          <cell r="AU1809" t="str">
            <v>м</v>
          </cell>
          <cell r="AX1809">
            <v>43960</v>
          </cell>
          <cell r="AY1809" t="str">
            <v>ОК!</v>
          </cell>
        </row>
        <row r="1810">
          <cell r="AP1810" t="str">
            <v>Кретов Артемий</v>
          </cell>
          <cell r="AQ1810">
            <v>2014</v>
          </cell>
          <cell r="AT1810" t="str">
            <v>б/р</v>
          </cell>
          <cell r="AU1810" t="str">
            <v>м</v>
          </cell>
          <cell r="AX1810">
            <v>0</v>
          </cell>
          <cell r="AY1810" t="str">
            <v>ОК!</v>
          </cell>
        </row>
        <row r="1811">
          <cell r="AP1811" t="str">
            <v>Кречин Леонид</v>
          </cell>
          <cell r="AQ1811">
            <v>2002</v>
          </cell>
          <cell r="AT1811" t="str">
            <v>б/р</v>
          </cell>
          <cell r="AU1811" t="str">
            <v>м</v>
          </cell>
          <cell r="AX1811">
            <v>44311</v>
          </cell>
          <cell r="AY1811" t="str">
            <v>ОК!</v>
          </cell>
        </row>
        <row r="1812">
          <cell r="AP1812" t="str">
            <v>Кривоносова Кристина</v>
          </cell>
          <cell r="AQ1812">
            <v>1996</v>
          </cell>
          <cell r="AT1812" t="str">
            <v>б/р</v>
          </cell>
          <cell r="AU1812" t="str">
            <v>ж</v>
          </cell>
          <cell r="AX1812">
            <v>43828</v>
          </cell>
          <cell r="AY1812" t="str">
            <v>ОК!</v>
          </cell>
        </row>
        <row r="1813">
          <cell r="AP1813" t="str">
            <v>Кривошеина Любовь</v>
          </cell>
          <cell r="AQ1813">
            <v>1961</v>
          </cell>
          <cell r="AT1813">
            <v>3</v>
          </cell>
          <cell r="AU1813" t="str">
            <v>ж</v>
          </cell>
          <cell r="AX1813">
            <v>45877</v>
          </cell>
          <cell r="AY1813" t="str">
            <v>ОК!</v>
          </cell>
        </row>
        <row r="1814">
          <cell r="AP1814" t="str">
            <v>Кривошей Иван</v>
          </cell>
          <cell r="AQ1814">
            <v>1998</v>
          </cell>
          <cell r="AT1814" t="str">
            <v>б/р</v>
          </cell>
          <cell r="AU1814" t="str">
            <v>м</v>
          </cell>
          <cell r="AX1814">
            <v>0</v>
          </cell>
          <cell r="AY1814" t="str">
            <v>НАДО!!!</v>
          </cell>
        </row>
        <row r="1815">
          <cell r="AP1815" t="str">
            <v>Кривцова Ирина</v>
          </cell>
          <cell r="AQ1815">
            <v>2012</v>
          </cell>
          <cell r="AT1815" t="str">
            <v>2ю</v>
          </cell>
          <cell r="AU1815" t="str">
            <v>ж</v>
          </cell>
          <cell r="AX1815">
            <v>45947</v>
          </cell>
          <cell r="AY1815" t="str">
            <v>ОК!</v>
          </cell>
        </row>
        <row r="1816">
          <cell r="AP1816" t="str">
            <v>Кривцова Марина</v>
          </cell>
          <cell r="AQ1816">
            <v>2014</v>
          </cell>
          <cell r="AT1816" t="str">
            <v>б/р</v>
          </cell>
          <cell r="AU1816" t="str">
            <v>ж</v>
          </cell>
          <cell r="AX1816">
            <v>0</v>
          </cell>
          <cell r="AY1816" t="str">
            <v>ОК!</v>
          </cell>
        </row>
        <row r="1817">
          <cell r="AP1817" t="str">
            <v>Крикун Александр</v>
          </cell>
          <cell r="AQ1817">
            <v>1998</v>
          </cell>
          <cell r="AT1817" t="str">
            <v>б/р</v>
          </cell>
          <cell r="AU1817" t="str">
            <v>м</v>
          </cell>
          <cell r="AX1817">
            <v>44597</v>
          </cell>
          <cell r="AY1817" t="str">
            <v>ОК!</v>
          </cell>
        </row>
        <row r="1818">
          <cell r="AP1818" t="str">
            <v>Крикун Виталий</v>
          </cell>
          <cell r="AQ1818">
            <v>2003</v>
          </cell>
          <cell r="AT1818" t="str">
            <v>б/р</v>
          </cell>
          <cell r="AU1818" t="str">
            <v>м</v>
          </cell>
          <cell r="AX1818">
            <v>0</v>
          </cell>
          <cell r="AY1818" t="str">
            <v>ОК!</v>
          </cell>
        </row>
        <row r="1819">
          <cell r="AP1819" t="str">
            <v>Криницина Анастасия</v>
          </cell>
          <cell r="AQ1819">
            <v>2010</v>
          </cell>
          <cell r="AT1819" t="str">
            <v>б/р</v>
          </cell>
          <cell r="AU1819" t="str">
            <v>ж</v>
          </cell>
          <cell r="AX1819">
            <v>0</v>
          </cell>
          <cell r="AY1819" t="str">
            <v>ОК!</v>
          </cell>
        </row>
        <row r="1820">
          <cell r="AP1820" t="str">
            <v>Кричевцов Николай</v>
          </cell>
          <cell r="AQ1820">
            <v>2007</v>
          </cell>
          <cell r="AT1820" t="str">
            <v>б/р</v>
          </cell>
          <cell r="AU1820" t="str">
            <v>м</v>
          </cell>
          <cell r="AX1820">
            <v>0</v>
          </cell>
          <cell r="AY1820" t="str">
            <v>ОК!</v>
          </cell>
        </row>
        <row r="1821">
          <cell r="AP1821" t="str">
            <v>Кротков Олег</v>
          </cell>
          <cell r="AQ1821">
            <v>1987</v>
          </cell>
          <cell r="AT1821" t="str">
            <v>б/р</v>
          </cell>
          <cell r="AU1821" t="str">
            <v>м</v>
          </cell>
          <cell r="AX1821">
            <v>43352</v>
          </cell>
          <cell r="AY1821" t="str">
            <v>НАДО!!!</v>
          </cell>
        </row>
        <row r="1822">
          <cell r="AP1822" t="str">
            <v>Крошкин Сергей</v>
          </cell>
          <cell r="AQ1822">
            <v>1960</v>
          </cell>
          <cell r="AT1822">
            <v>2</v>
          </cell>
          <cell r="AU1822" t="str">
            <v>м</v>
          </cell>
          <cell r="AX1822">
            <v>45742</v>
          </cell>
          <cell r="AY1822" t="str">
            <v>ОК!</v>
          </cell>
        </row>
        <row r="1823">
          <cell r="AP1823" t="str">
            <v>Круглов Олег</v>
          </cell>
          <cell r="AQ1823">
            <v>1983</v>
          </cell>
          <cell r="AT1823" t="str">
            <v>б/р</v>
          </cell>
          <cell r="AU1823" t="str">
            <v>м</v>
          </cell>
          <cell r="AX1823">
            <v>43896</v>
          </cell>
          <cell r="AY1823" t="str">
            <v>ОК!</v>
          </cell>
        </row>
        <row r="1824">
          <cell r="AP1824" t="str">
            <v>Круглова Варвара</v>
          </cell>
          <cell r="AQ1824">
            <v>0</v>
          </cell>
          <cell r="AT1824">
            <v>3</v>
          </cell>
          <cell r="AU1824" t="str">
            <v>ж</v>
          </cell>
          <cell r="AX1824">
            <v>45375</v>
          </cell>
          <cell r="AY1824" t="str">
            <v>НАДО!!!</v>
          </cell>
        </row>
        <row r="1825">
          <cell r="AP1825" t="str">
            <v xml:space="preserve">Крупеник Зоя </v>
          </cell>
          <cell r="AQ1825">
            <v>0</v>
          </cell>
          <cell r="AT1825" t="str">
            <v>б/р</v>
          </cell>
          <cell r="AU1825" t="str">
            <v>ж</v>
          </cell>
          <cell r="AX1825">
            <v>44708</v>
          </cell>
          <cell r="AY1825" t="str">
            <v>НАДО!!!</v>
          </cell>
        </row>
        <row r="1826">
          <cell r="AP1826" t="str">
            <v>Крупный Егор</v>
          </cell>
          <cell r="AQ1826">
            <v>1996</v>
          </cell>
          <cell r="AT1826" t="str">
            <v>МС</v>
          </cell>
          <cell r="AU1826" t="str">
            <v>м</v>
          </cell>
          <cell r="AX1826">
            <v>0</v>
          </cell>
          <cell r="AY1826" t="str">
            <v>ОК!</v>
          </cell>
        </row>
        <row r="1827">
          <cell r="AP1827" t="str">
            <v>Крупский Даниил</v>
          </cell>
          <cell r="AQ1827">
            <v>0</v>
          </cell>
          <cell r="AT1827" t="str">
            <v>б/р</v>
          </cell>
          <cell r="AU1827" t="str">
            <v>м</v>
          </cell>
          <cell r="AX1827">
            <v>42032</v>
          </cell>
          <cell r="AY1827" t="str">
            <v>НАДО!!!</v>
          </cell>
        </row>
        <row r="1828">
          <cell r="AP1828" t="str">
            <v>Круссар Дмитрий</v>
          </cell>
          <cell r="AQ1828">
            <v>2003</v>
          </cell>
          <cell r="AT1828" t="str">
            <v>б/р</v>
          </cell>
          <cell r="AU1828" t="str">
            <v>м</v>
          </cell>
          <cell r="AX1828">
            <v>43791</v>
          </cell>
          <cell r="AY1828" t="str">
            <v>НАДО!!!</v>
          </cell>
        </row>
        <row r="1829">
          <cell r="AP1829" t="str">
            <v>Крутова Софья</v>
          </cell>
          <cell r="AQ1829">
            <v>2012</v>
          </cell>
          <cell r="AT1829" t="str">
            <v>б/р</v>
          </cell>
          <cell r="AU1829" t="str">
            <v>ж</v>
          </cell>
          <cell r="AX1829">
            <v>0</v>
          </cell>
          <cell r="AY1829" t="str">
            <v>ОК!</v>
          </cell>
        </row>
        <row r="1830">
          <cell r="AP1830" t="str">
            <v>Кручик Кирилл</v>
          </cell>
          <cell r="AQ1830">
            <v>2011</v>
          </cell>
          <cell r="AT1830" t="str">
            <v>б/р</v>
          </cell>
          <cell r="AU1830" t="str">
            <v>м</v>
          </cell>
          <cell r="AX1830">
            <v>0</v>
          </cell>
          <cell r="AY1830" t="str">
            <v>ОК!</v>
          </cell>
        </row>
        <row r="1831">
          <cell r="AP1831" t="str">
            <v>Крылов Алексей</v>
          </cell>
          <cell r="AQ1831">
            <v>2003</v>
          </cell>
          <cell r="AT1831" t="str">
            <v>б/р</v>
          </cell>
          <cell r="AU1831" t="str">
            <v>м</v>
          </cell>
          <cell r="AX1831">
            <v>43443</v>
          </cell>
          <cell r="AY1831" t="str">
            <v>ОК!</v>
          </cell>
        </row>
        <row r="1832">
          <cell r="AP1832" t="str">
            <v>Крылов Алексей О.</v>
          </cell>
          <cell r="AQ1832">
            <v>2004</v>
          </cell>
          <cell r="AT1832" t="str">
            <v>б/р</v>
          </cell>
          <cell r="AU1832" t="str">
            <v>м</v>
          </cell>
          <cell r="AX1832">
            <v>43434</v>
          </cell>
          <cell r="AY1832" t="str">
            <v>ОК!</v>
          </cell>
        </row>
        <row r="1833">
          <cell r="AP1833" t="str">
            <v>Крылов Андрей</v>
          </cell>
          <cell r="AQ1833">
            <v>2008</v>
          </cell>
          <cell r="AT1833" t="str">
            <v>б/р</v>
          </cell>
          <cell r="AU1833" t="str">
            <v>м</v>
          </cell>
          <cell r="AX1833">
            <v>0</v>
          </cell>
          <cell r="AY1833" t="str">
            <v>ОК!</v>
          </cell>
        </row>
        <row r="1834">
          <cell r="AP1834" t="str">
            <v>Крылов Дмитрий</v>
          </cell>
          <cell r="AQ1834">
            <v>2005</v>
          </cell>
          <cell r="AT1834" t="str">
            <v>б/р</v>
          </cell>
          <cell r="AU1834" t="str">
            <v>м</v>
          </cell>
          <cell r="AX1834">
            <v>43960</v>
          </cell>
          <cell r="AY1834" t="str">
            <v>ОК!</v>
          </cell>
        </row>
        <row r="1835">
          <cell r="AP1835" t="str">
            <v>Крылов Дмитрий П.</v>
          </cell>
          <cell r="AQ1835">
            <v>1998</v>
          </cell>
          <cell r="AT1835" t="str">
            <v>б/р</v>
          </cell>
          <cell r="AU1835" t="str">
            <v>м</v>
          </cell>
          <cell r="AX1835">
            <v>45124</v>
          </cell>
          <cell r="AY1835" t="str">
            <v>ОК!</v>
          </cell>
        </row>
        <row r="1836">
          <cell r="AP1836" t="str">
            <v>Крылов Сергей</v>
          </cell>
          <cell r="AQ1836">
            <v>0</v>
          </cell>
          <cell r="AT1836" t="str">
            <v>1ю</v>
          </cell>
          <cell r="AU1836" t="str">
            <v>м</v>
          </cell>
          <cell r="AX1836">
            <v>45756</v>
          </cell>
          <cell r="AY1836" t="str">
            <v>НАДО!!!</v>
          </cell>
        </row>
        <row r="1837">
          <cell r="AP1837" t="str">
            <v>Крылова Александра</v>
          </cell>
          <cell r="AQ1837">
            <v>2006</v>
          </cell>
          <cell r="AT1837" t="str">
            <v>б/р</v>
          </cell>
          <cell r="AU1837" t="str">
            <v>ж</v>
          </cell>
          <cell r="AX1837">
            <v>44154</v>
          </cell>
          <cell r="AY1837" t="str">
            <v>ОК!</v>
          </cell>
        </row>
        <row r="1838">
          <cell r="AP1838" t="str">
            <v>Крылова Варвара</v>
          </cell>
          <cell r="AQ1838">
            <v>2013</v>
          </cell>
          <cell r="AT1838" t="str">
            <v>б/р</v>
          </cell>
          <cell r="AU1838" t="str">
            <v>ж</v>
          </cell>
          <cell r="AX1838">
            <v>0</v>
          </cell>
          <cell r="AY1838" t="str">
            <v>ОК!</v>
          </cell>
        </row>
        <row r="1839">
          <cell r="AP1839" t="str">
            <v>Крюков Ростислав</v>
          </cell>
          <cell r="AQ1839">
            <v>2001</v>
          </cell>
          <cell r="AT1839" t="str">
            <v>б/р</v>
          </cell>
          <cell r="AU1839" t="str">
            <v>м</v>
          </cell>
          <cell r="AX1839">
            <v>43227</v>
          </cell>
          <cell r="AY1839" t="str">
            <v>ОК!</v>
          </cell>
        </row>
        <row r="1840">
          <cell r="AP1840" t="str">
            <v>Крючков Алексей</v>
          </cell>
          <cell r="AQ1840">
            <v>2005</v>
          </cell>
          <cell r="AT1840" t="str">
            <v>б/р</v>
          </cell>
          <cell r="AU1840" t="str">
            <v>м</v>
          </cell>
          <cell r="AX1840">
            <v>0</v>
          </cell>
          <cell r="AY1840" t="str">
            <v>НАДО!!!</v>
          </cell>
        </row>
        <row r="1841">
          <cell r="AP1841" t="str">
            <v>Кряжевская Анна</v>
          </cell>
          <cell r="AQ1841">
            <v>1999</v>
          </cell>
          <cell r="AT1841" t="str">
            <v>б/р</v>
          </cell>
          <cell r="AU1841" t="str">
            <v>ж</v>
          </cell>
          <cell r="AX1841">
            <v>43464</v>
          </cell>
          <cell r="AY1841" t="str">
            <v>ОК!</v>
          </cell>
        </row>
        <row r="1842">
          <cell r="AP1842" t="str">
            <v>Кряклина Анна</v>
          </cell>
          <cell r="AQ1842">
            <v>1974</v>
          </cell>
          <cell r="AT1842">
            <v>3</v>
          </cell>
          <cell r="AU1842" t="str">
            <v>ж</v>
          </cell>
          <cell r="AX1842">
            <v>45702</v>
          </cell>
          <cell r="AY1842" t="str">
            <v>ОК!</v>
          </cell>
        </row>
        <row r="1843">
          <cell r="AP1843" t="str">
            <v>Ксенофонтова Ксения</v>
          </cell>
          <cell r="AQ1843">
            <v>1983</v>
          </cell>
          <cell r="AT1843" t="str">
            <v>б/р</v>
          </cell>
          <cell r="AU1843" t="str">
            <v>ж</v>
          </cell>
          <cell r="AX1843">
            <v>43135</v>
          </cell>
          <cell r="AY1843" t="str">
            <v>НАДО!!!</v>
          </cell>
        </row>
        <row r="1844">
          <cell r="AP1844" t="str">
            <v>Кубрачков Алексей</v>
          </cell>
          <cell r="AQ1844">
            <v>2001</v>
          </cell>
          <cell r="AT1844" t="str">
            <v>КМС</v>
          </cell>
          <cell r="AU1844" t="str">
            <v>м</v>
          </cell>
          <cell r="AX1844">
            <v>45410</v>
          </cell>
          <cell r="AY1844" t="str">
            <v>ОК!</v>
          </cell>
        </row>
        <row r="1845">
          <cell r="AP1845" t="str">
            <v>Кувайков Александр</v>
          </cell>
          <cell r="AQ1845">
            <v>1957</v>
          </cell>
          <cell r="AT1845">
            <v>3</v>
          </cell>
          <cell r="AU1845" t="str">
            <v>м</v>
          </cell>
          <cell r="AX1845">
            <v>45718</v>
          </cell>
          <cell r="AY1845" t="str">
            <v>ОК!</v>
          </cell>
        </row>
        <row r="1846">
          <cell r="AP1846" t="str">
            <v>Кувальд Дмитрий</v>
          </cell>
          <cell r="AQ1846">
            <v>2006</v>
          </cell>
          <cell r="AT1846" t="str">
            <v>КМС</v>
          </cell>
          <cell r="AU1846" t="str">
            <v>м</v>
          </cell>
          <cell r="AX1846">
            <v>46170</v>
          </cell>
          <cell r="AY1846" t="str">
            <v>ОК!</v>
          </cell>
        </row>
        <row r="1847">
          <cell r="AP1847" t="str">
            <v>Кувшинова Дария</v>
          </cell>
          <cell r="AQ1847">
            <v>2006</v>
          </cell>
          <cell r="AT1847" t="str">
            <v>б/р</v>
          </cell>
          <cell r="AU1847" t="str">
            <v>ж</v>
          </cell>
          <cell r="AX1847">
            <v>43960</v>
          </cell>
          <cell r="AY1847" t="str">
            <v>ОК!</v>
          </cell>
        </row>
        <row r="1848">
          <cell r="AP1848" t="str">
            <v>Кудрявцев Данила</v>
          </cell>
          <cell r="AQ1848">
            <v>2011</v>
          </cell>
          <cell r="AT1848" t="str">
            <v>б/р</v>
          </cell>
          <cell r="AU1848" t="str">
            <v>м</v>
          </cell>
          <cell r="AX1848">
            <v>0</v>
          </cell>
          <cell r="AY1848" t="str">
            <v>ОК!</v>
          </cell>
        </row>
        <row r="1849">
          <cell r="AP1849" t="str">
            <v>Кудрявцева Анастасия</v>
          </cell>
          <cell r="AQ1849">
            <v>2007</v>
          </cell>
          <cell r="AT1849" t="str">
            <v>б/р</v>
          </cell>
          <cell r="AU1849" t="str">
            <v>ж</v>
          </cell>
          <cell r="AX1849">
            <v>43960</v>
          </cell>
          <cell r="AY1849" t="str">
            <v>ОК!</v>
          </cell>
        </row>
        <row r="1850">
          <cell r="AP1850" t="str">
            <v>Кудрявцева Ксения</v>
          </cell>
          <cell r="AQ1850">
            <v>2010</v>
          </cell>
          <cell r="AT1850" t="str">
            <v>б/р</v>
          </cell>
          <cell r="AU1850" t="str">
            <v>ж</v>
          </cell>
          <cell r="AX1850">
            <v>45057</v>
          </cell>
          <cell r="AY1850" t="str">
            <v>ОК!</v>
          </cell>
        </row>
        <row r="1851">
          <cell r="AP1851" t="str">
            <v>Кудрявцева Любовь</v>
          </cell>
          <cell r="AQ1851">
            <v>2006</v>
          </cell>
          <cell r="AT1851" t="str">
            <v>б/р</v>
          </cell>
          <cell r="AU1851" t="str">
            <v>ж</v>
          </cell>
          <cell r="AX1851">
            <v>43236</v>
          </cell>
          <cell r="AY1851" t="str">
            <v>ОК!</v>
          </cell>
        </row>
        <row r="1852">
          <cell r="AP1852" t="str">
            <v>Кудрявцева Марьяна</v>
          </cell>
          <cell r="AQ1852">
            <v>2005</v>
          </cell>
          <cell r="AT1852">
            <v>2</v>
          </cell>
          <cell r="AU1852" t="str">
            <v>ж</v>
          </cell>
          <cell r="AX1852">
            <v>45816</v>
          </cell>
          <cell r="AY1852" t="str">
            <v>ОК!</v>
          </cell>
        </row>
        <row r="1853">
          <cell r="AP1853" t="str">
            <v>Кудрявцева Ярослава</v>
          </cell>
          <cell r="AQ1853">
            <v>2009</v>
          </cell>
          <cell r="AT1853" t="str">
            <v>б/р</v>
          </cell>
          <cell r="AU1853" t="str">
            <v>ж</v>
          </cell>
          <cell r="AX1853">
            <v>0</v>
          </cell>
          <cell r="AY1853" t="str">
            <v>ОК!</v>
          </cell>
        </row>
        <row r="1854">
          <cell r="AP1854" t="str">
            <v>Кудряшов Кирилл</v>
          </cell>
          <cell r="AQ1854">
            <v>2009</v>
          </cell>
          <cell r="AT1854" t="str">
            <v>1ю</v>
          </cell>
          <cell r="AU1854" t="str">
            <v>м</v>
          </cell>
          <cell r="AX1854">
            <v>45344</v>
          </cell>
          <cell r="AY1854" t="str">
            <v>ОК!</v>
          </cell>
        </row>
        <row r="1855">
          <cell r="AP1855" t="str">
            <v>Кудряшов Станислав</v>
          </cell>
          <cell r="AQ1855">
            <v>1966</v>
          </cell>
          <cell r="AT1855">
            <v>3</v>
          </cell>
          <cell r="AU1855" t="str">
            <v>м</v>
          </cell>
          <cell r="AX1855">
            <v>45893</v>
          </cell>
          <cell r="AY1855" t="str">
            <v>ОК!</v>
          </cell>
        </row>
        <row r="1856">
          <cell r="AP1856" t="str">
            <v>Кудряшов Фёдор</v>
          </cell>
          <cell r="AQ1856">
            <v>2005</v>
          </cell>
          <cell r="AT1856" t="str">
            <v>б/р</v>
          </cell>
          <cell r="AU1856" t="str">
            <v>м</v>
          </cell>
          <cell r="AX1856">
            <v>44329</v>
          </cell>
          <cell r="AY1856" t="str">
            <v>ОК!</v>
          </cell>
        </row>
        <row r="1857">
          <cell r="AP1857" t="str">
            <v>Кудряшова Яна</v>
          </cell>
          <cell r="AQ1857">
            <v>2010</v>
          </cell>
          <cell r="AT1857" t="str">
            <v>1ю</v>
          </cell>
          <cell r="AU1857" t="str">
            <v>ж</v>
          </cell>
          <cell r="AX1857">
            <v>45787</v>
          </cell>
          <cell r="AY1857" t="str">
            <v>ОК!</v>
          </cell>
        </row>
        <row r="1858">
          <cell r="AP1858" t="str">
            <v>Кузин Игорь</v>
          </cell>
          <cell r="AQ1858">
            <v>2012</v>
          </cell>
          <cell r="AT1858" t="str">
            <v>б/р</v>
          </cell>
          <cell r="AU1858" t="str">
            <v>м</v>
          </cell>
          <cell r="AX1858">
            <v>0</v>
          </cell>
          <cell r="AY1858" t="str">
            <v>ОК!</v>
          </cell>
        </row>
        <row r="1859">
          <cell r="AP1859" t="str">
            <v>Кузнецов Аким</v>
          </cell>
          <cell r="AQ1859">
            <v>2009</v>
          </cell>
          <cell r="AT1859" t="str">
            <v>1ю</v>
          </cell>
          <cell r="AU1859" t="str">
            <v>м</v>
          </cell>
          <cell r="AX1859">
            <v>45702</v>
          </cell>
          <cell r="AY1859" t="str">
            <v>ОК!</v>
          </cell>
        </row>
        <row r="1860">
          <cell r="AP1860" t="str">
            <v>Кузнецов Александр</v>
          </cell>
          <cell r="AQ1860">
            <v>2007</v>
          </cell>
          <cell r="AT1860" t="str">
            <v>б/р</v>
          </cell>
          <cell r="AU1860" t="str">
            <v>м</v>
          </cell>
          <cell r="AX1860">
            <v>0</v>
          </cell>
          <cell r="AY1860" t="str">
            <v>ОК!</v>
          </cell>
        </row>
        <row r="1861">
          <cell r="AP1861" t="str">
            <v>Кузнецов Алексей</v>
          </cell>
          <cell r="AQ1861">
            <v>1987</v>
          </cell>
          <cell r="AT1861" t="str">
            <v>б/р</v>
          </cell>
          <cell r="AU1861" t="str">
            <v>м</v>
          </cell>
          <cell r="AX1861">
            <v>45237</v>
          </cell>
          <cell r="AY1861" t="str">
            <v>ОК!</v>
          </cell>
        </row>
        <row r="1862">
          <cell r="AP1862" t="str">
            <v>Кузнецов Андрей</v>
          </cell>
          <cell r="AQ1862">
            <v>0</v>
          </cell>
          <cell r="AT1862" t="str">
            <v>б/р</v>
          </cell>
          <cell r="AU1862" t="str">
            <v>м</v>
          </cell>
          <cell r="AX1862">
            <v>43555</v>
          </cell>
          <cell r="AY1862" t="str">
            <v>НАДО!!!</v>
          </cell>
        </row>
        <row r="1863">
          <cell r="AP1863" t="str">
            <v>Кузнецов Артём</v>
          </cell>
          <cell r="AQ1863">
            <v>2000</v>
          </cell>
          <cell r="AT1863" t="str">
            <v>б/р</v>
          </cell>
          <cell r="AU1863" t="str">
            <v>м</v>
          </cell>
          <cell r="AX1863">
            <v>42869</v>
          </cell>
          <cell r="AY1863" t="str">
            <v>НАДО!!!</v>
          </cell>
        </row>
        <row r="1864">
          <cell r="AP1864" t="str">
            <v>Кузнецов Виталий</v>
          </cell>
          <cell r="AQ1864">
            <v>1989</v>
          </cell>
          <cell r="AT1864" t="str">
            <v>КМС</v>
          </cell>
          <cell r="AU1864" t="str">
            <v>м</v>
          </cell>
          <cell r="AX1864">
            <v>45649</v>
          </cell>
          <cell r="AY1864" t="str">
            <v>НАДО!!!</v>
          </cell>
        </row>
        <row r="1865">
          <cell r="AP1865" t="str">
            <v>Кузнецов Дмитрий Е.</v>
          </cell>
          <cell r="AQ1865">
            <v>2007</v>
          </cell>
          <cell r="AT1865" t="str">
            <v>б/р</v>
          </cell>
          <cell r="AU1865" t="str">
            <v>м</v>
          </cell>
          <cell r="AX1865">
            <v>44238</v>
          </cell>
          <cell r="AY1865" t="str">
            <v>ОК!</v>
          </cell>
        </row>
        <row r="1866">
          <cell r="AP1866" t="str">
            <v>Кузнецов Дмитрий</v>
          </cell>
          <cell r="AQ1866">
            <v>2006</v>
          </cell>
          <cell r="AT1866" t="str">
            <v>б/р</v>
          </cell>
          <cell r="AU1866" t="str">
            <v>м</v>
          </cell>
          <cell r="AX1866">
            <v>0</v>
          </cell>
          <cell r="AY1866" t="str">
            <v>ОК!</v>
          </cell>
        </row>
        <row r="1867">
          <cell r="AP1867" t="str">
            <v xml:space="preserve">Кузнецов Дмитрий </v>
          </cell>
          <cell r="AQ1867">
            <v>2003</v>
          </cell>
          <cell r="AT1867" t="str">
            <v>б/р</v>
          </cell>
          <cell r="AU1867" t="str">
            <v>м</v>
          </cell>
          <cell r="AX1867">
            <v>0</v>
          </cell>
          <cell r="AY1867" t="str">
            <v>НАДО!!!</v>
          </cell>
        </row>
        <row r="1868">
          <cell r="AP1868" t="str">
            <v>Кузнецов Егор</v>
          </cell>
          <cell r="AQ1868">
            <v>2010</v>
          </cell>
          <cell r="AT1868" t="str">
            <v>б/р</v>
          </cell>
          <cell r="AU1868" t="str">
            <v>м</v>
          </cell>
          <cell r="AX1868">
            <v>0</v>
          </cell>
          <cell r="AY1868" t="str">
            <v>ОК!</v>
          </cell>
        </row>
        <row r="1869">
          <cell r="AP1869" t="str">
            <v>Кузнецов Иван</v>
          </cell>
          <cell r="AQ1869">
            <v>2012</v>
          </cell>
          <cell r="AT1869" t="str">
            <v>1ю</v>
          </cell>
          <cell r="AU1869" t="str">
            <v>м</v>
          </cell>
          <cell r="AX1869">
            <v>45422</v>
          </cell>
          <cell r="AY1869" t="str">
            <v>ОК!</v>
          </cell>
        </row>
        <row r="1870">
          <cell r="AP1870" t="str">
            <v>Кузнецов Илья</v>
          </cell>
          <cell r="AQ1870">
            <v>0</v>
          </cell>
          <cell r="AT1870">
            <v>1</v>
          </cell>
          <cell r="AU1870" t="str">
            <v>м</v>
          </cell>
          <cell r="AX1870">
            <v>45805</v>
          </cell>
          <cell r="AY1870" t="str">
            <v>НАДО!!!</v>
          </cell>
        </row>
        <row r="1871">
          <cell r="AP1871" t="str">
            <v>Кузнецов Кирилл</v>
          </cell>
          <cell r="AQ1871">
            <v>2006</v>
          </cell>
          <cell r="AT1871" t="str">
            <v>КМС</v>
          </cell>
          <cell r="AU1871" t="str">
            <v>м</v>
          </cell>
          <cell r="AX1871">
            <v>46228</v>
          </cell>
          <cell r="AY1871" t="str">
            <v>ОК!</v>
          </cell>
        </row>
        <row r="1872">
          <cell r="AP1872" t="str">
            <v>Кузнецов Кирилл К.</v>
          </cell>
          <cell r="AQ1872">
            <v>2002</v>
          </cell>
          <cell r="AT1872" t="str">
            <v>б/р</v>
          </cell>
          <cell r="AU1872" t="str">
            <v>м</v>
          </cell>
          <cell r="AX1872">
            <v>0</v>
          </cell>
          <cell r="AY1872" t="str">
            <v>ОК!</v>
          </cell>
        </row>
        <row r="1873">
          <cell r="AP1873" t="str">
            <v xml:space="preserve">Кузнецов Кирилл </v>
          </cell>
          <cell r="AQ1873">
            <v>0</v>
          </cell>
          <cell r="AT1873" t="str">
            <v>б/р</v>
          </cell>
          <cell r="AU1873" t="str">
            <v>м</v>
          </cell>
          <cell r="AX1873">
            <v>43960</v>
          </cell>
          <cell r="AY1873" t="str">
            <v>НАДО!!!</v>
          </cell>
        </row>
        <row r="1874">
          <cell r="AP1874" t="str">
            <v>Кузнецов Максим</v>
          </cell>
          <cell r="AQ1874">
            <v>2002</v>
          </cell>
          <cell r="AT1874" t="str">
            <v>б/р</v>
          </cell>
          <cell r="AU1874" t="str">
            <v>м</v>
          </cell>
          <cell r="AX1874">
            <v>0</v>
          </cell>
          <cell r="AY1874" t="str">
            <v>ОК!</v>
          </cell>
        </row>
        <row r="1875">
          <cell r="AP1875" t="str">
            <v>Кузнецов Павел</v>
          </cell>
          <cell r="AQ1875">
            <v>2000</v>
          </cell>
          <cell r="AT1875" t="str">
            <v>б/р</v>
          </cell>
          <cell r="AU1875" t="str">
            <v>м</v>
          </cell>
          <cell r="AX1875">
            <v>42869</v>
          </cell>
          <cell r="AY1875" t="str">
            <v>НАДО!!!</v>
          </cell>
        </row>
        <row r="1876">
          <cell r="AP1876" t="str">
            <v>Кузнецов Сергей</v>
          </cell>
          <cell r="AQ1876">
            <v>1982</v>
          </cell>
          <cell r="AT1876" t="str">
            <v>КМС</v>
          </cell>
          <cell r="AU1876" t="str">
            <v>м</v>
          </cell>
          <cell r="AX1876">
            <v>45729</v>
          </cell>
          <cell r="AY1876" t="str">
            <v>ОК!</v>
          </cell>
        </row>
        <row r="1877">
          <cell r="AP1877" t="str">
            <v>Кузнецова Александра</v>
          </cell>
          <cell r="AQ1877">
            <v>0</v>
          </cell>
          <cell r="AT1877" t="str">
            <v>б/р</v>
          </cell>
          <cell r="AU1877" t="str">
            <v>ж</v>
          </cell>
          <cell r="AX1877">
            <v>42032</v>
          </cell>
          <cell r="AY1877" t="str">
            <v>НАДО!!!</v>
          </cell>
        </row>
        <row r="1878">
          <cell r="AP1878" t="str">
            <v>Кузнецова Анна</v>
          </cell>
          <cell r="AQ1878">
            <v>0</v>
          </cell>
          <cell r="AT1878" t="str">
            <v>б/р</v>
          </cell>
          <cell r="AU1878" t="str">
            <v>ж</v>
          </cell>
          <cell r="AX1878">
            <v>44323</v>
          </cell>
          <cell r="AY1878" t="str">
            <v>НАДО!!!</v>
          </cell>
        </row>
        <row r="1879">
          <cell r="AP1879" t="str">
            <v>Кузнецова Виктория</v>
          </cell>
          <cell r="AQ1879">
            <v>2006</v>
          </cell>
          <cell r="AT1879" t="str">
            <v>б/р</v>
          </cell>
          <cell r="AU1879" t="str">
            <v>ж</v>
          </cell>
          <cell r="AX1879">
            <v>45045</v>
          </cell>
          <cell r="AY1879" t="str">
            <v>ОК!</v>
          </cell>
        </row>
        <row r="1880">
          <cell r="AP1880" t="str">
            <v>Кузнецова Дарья</v>
          </cell>
          <cell r="AQ1880">
            <v>2012</v>
          </cell>
          <cell r="AT1880" t="str">
            <v>1ю</v>
          </cell>
          <cell r="AU1880" t="str">
            <v>ж</v>
          </cell>
          <cell r="AX1880">
            <v>45730</v>
          </cell>
          <cell r="AY1880" t="str">
            <v>ОК!</v>
          </cell>
        </row>
        <row r="1881">
          <cell r="AP1881" t="str">
            <v>Кузнецова Диана</v>
          </cell>
          <cell r="AQ1881">
            <v>2007</v>
          </cell>
          <cell r="AT1881" t="str">
            <v>б/р</v>
          </cell>
          <cell r="AU1881" t="str">
            <v>ж</v>
          </cell>
          <cell r="AX1881">
            <v>44329</v>
          </cell>
          <cell r="AY1881" t="str">
            <v>ОК!</v>
          </cell>
        </row>
        <row r="1882">
          <cell r="AP1882" t="str">
            <v>Кузнецова Екатерина</v>
          </cell>
          <cell r="AQ1882">
            <v>2001</v>
          </cell>
          <cell r="AT1882" t="str">
            <v>МС</v>
          </cell>
          <cell r="AU1882" t="str">
            <v>ж</v>
          </cell>
          <cell r="AX1882">
            <v>0</v>
          </cell>
          <cell r="AY1882" t="str">
            <v>ОК!</v>
          </cell>
        </row>
        <row r="1883">
          <cell r="AP1883" t="str">
            <v>Кузнецова Екатерина Д.</v>
          </cell>
          <cell r="AQ1883">
            <v>0</v>
          </cell>
          <cell r="AT1883" t="str">
            <v>б/р</v>
          </cell>
          <cell r="AU1883" t="str">
            <v>ж</v>
          </cell>
          <cell r="AX1883">
            <v>44619</v>
          </cell>
          <cell r="AY1883" t="str">
            <v>НАДО!!!</v>
          </cell>
        </row>
        <row r="1884">
          <cell r="AP1884" t="str">
            <v>Кузнецова Карина</v>
          </cell>
          <cell r="AQ1884">
            <v>0</v>
          </cell>
          <cell r="AT1884" t="str">
            <v>б/р</v>
          </cell>
          <cell r="AU1884" t="str">
            <v>ж</v>
          </cell>
          <cell r="AX1884">
            <v>45014</v>
          </cell>
          <cell r="AY1884" t="str">
            <v>НАДО!!!</v>
          </cell>
        </row>
        <row r="1885">
          <cell r="AP1885" t="str">
            <v>Кузнецова Оксана</v>
          </cell>
          <cell r="AQ1885">
            <v>0</v>
          </cell>
          <cell r="AT1885" t="str">
            <v>б/р</v>
          </cell>
          <cell r="AU1885" t="str">
            <v>ж</v>
          </cell>
          <cell r="AX1885">
            <v>43555</v>
          </cell>
          <cell r="AY1885" t="str">
            <v>НАДО!!!</v>
          </cell>
        </row>
        <row r="1886">
          <cell r="AP1886" t="str">
            <v>Кузнецова Полина</v>
          </cell>
          <cell r="AQ1886">
            <v>2007</v>
          </cell>
          <cell r="AT1886" t="str">
            <v>б/р</v>
          </cell>
          <cell r="AU1886" t="str">
            <v>ж</v>
          </cell>
          <cell r="AX1886">
            <v>45057</v>
          </cell>
          <cell r="AY1886" t="str">
            <v>ОК!</v>
          </cell>
        </row>
        <row r="1887">
          <cell r="AP1887" t="str">
            <v>Кузнецова Софья</v>
          </cell>
          <cell r="AQ1887">
            <v>2001</v>
          </cell>
          <cell r="AT1887">
            <v>3</v>
          </cell>
          <cell r="AU1887" t="str">
            <v>ж</v>
          </cell>
          <cell r="AX1887">
            <v>45623</v>
          </cell>
          <cell r="AY1887" t="str">
            <v>ОК!</v>
          </cell>
        </row>
        <row r="1888">
          <cell r="AP1888" t="str">
            <v>Кузнецова Ульяна</v>
          </cell>
          <cell r="AQ1888">
            <v>2000</v>
          </cell>
          <cell r="AT1888" t="str">
            <v>б/р</v>
          </cell>
          <cell r="AU1888" t="str">
            <v>ж</v>
          </cell>
          <cell r="AX1888">
            <v>44436</v>
          </cell>
          <cell r="AY1888" t="str">
            <v>ОК!</v>
          </cell>
        </row>
        <row r="1889">
          <cell r="AP1889" t="str">
            <v>Кузнецова Юлия</v>
          </cell>
          <cell r="AQ1889">
            <v>1987</v>
          </cell>
          <cell r="AT1889" t="str">
            <v>б/р</v>
          </cell>
          <cell r="AU1889" t="str">
            <v>ж</v>
          </cell>
          <cell r="AX1889">
            <v>43716</v>
          </cell>
          <cell r="AY1889" t="str">
            <v>ОК!</v>
          </cell>
        </row>
        <row r="1890">
          <cell r="AP1890" t="str">
            <v>Кузьменко Евгений</v>
          </cell>
          <cell r="AQ1890">
            <v>1993</v>
          </cell>
          <cell r="AT1890" t="str">
            <v>МС</v>
          </cell>
          <cell r="AU1890" t="str">
            <v>м</v>
          </cell>
          <cell r="AX1890">
            <v>0</v>
          </cell>
          <cell r="AY1890" t="str">
            <v>ОК!</v>
          </cell>
        </row>
        <row r="1891">
          <cell r="AP1891" t="str">
            <v>Кузьменко Иосиф</v>
          </cell>
          <cell r="AQ1891">
            <v>2013</v>
          </cell>
          <cell r="AT1891" t="str">
            <v>б/р</v>
          </cell>
          <cell r="AU1891" t="str">
            <v>м</v>
          </cell>
          <cell r="AX1891">
            <v>0</v>
          </cell>
          <cell r="AY1891" t="str">
            <v>ОК!</v>
          </cell>
        </row>
        <row r="1892">
          <cell r="AP1892" t="str">
            <v>Кузьмин Андрей А.</v>
          </cell>
          <cell r="AQ1892">
            <v>0</v>
          </cell>
          <cell r="AT1892" t="str">
            <v>б/р</v>
          </cell>
          <cell r="AU1892" t="str">
            <v>м</v>
          </cell>
          <cell r="AX1892">
            <v>44311</v>
          </cell>
          <cell r="AY1892" t="str">
            <v>НАДО!!!</v>
          </cell>
        </row>
        <row r="1893">
          <cell r="AP1893" t="str">
            <v>Кузьмин Андрей</v>
          </cell>
          <cell r="AQ1893">
            <v>2006</v>
          </cell>
          <cell r="AT1893" t="str">
            <v>б/р</v>
          </cell>
          <cell r="AU1893" t="str">
            <v>м</v>
          </cell>
          <cell r="AX1893">
            <v>44465</v>
          </cell>
          <cell r="AY1893" t="str">
            <v>ОК!</v>
          </cell>
        </row>
        <row r="1894">
          <cell r="AP1894" t="str">
            <v>Кузьмин Вячеслав</v>
          </cell>
          <cell r="AQ1894">
            <v>2005</v>
          </cell>
          <cell r="AT1894" t="str">
            <v>б/р</v>
          </cell>
          <cell r="AU1894" t="str">
            <v>м</v>
          </cell>
          <cell r="AX1894">
            <v>45226</v>
          </cell>
          <cell r="AY1894" t="str">
            <v>ОК!</v>
          </cell>
        </row>
        <row r="1895">
          <cell r="AP1895" t="str">
            <v>Кузьмин Иван</v>
          </cell>
          <cell r="AQ1895">
            <v>0</v>
          </cell>
          <cell r="AT1895" t="str">
            <v>1ю</v>
          </cell>
          <cell r="AU1895" t="str">
            <v>м</v>
          </cell>
          <cell r="AX1895">
            <v>45705</v>
          </cell>
          <cell r="AY1895" t="str">
            <v>НАДО!!!</v>
          </cell>
        </row>
        <row r="1896">
          <cell r="AP1896" t="str">
            <v>Кузьмина Анастасия</v>
          </cell>
          <cell r="AQ1896">
            <v>2008</v>
          </cell>
          <cell r="AT1896" t="str">
            <v>б/р</v>
          </cell>
          <cell r="AU1896" t="str">
            <v>ж</v>
          </cell>
          <cell r="AX1896">
            <v>45059</v>
          </cell>
          <cell r="AY1896" t="str">
            <v>ОК!</v>
          </cell>
        </row>
        <row r="1897">
          <cell r="AP1897" t="str">
            <v>Кузьмина Анна</v>
          </cell>
          <cell r="AQ1897">
            <v>0</v>
          </cell>
          <cell r="AT1897" t="str">
            <v>б/р</v>
          </cell>
          <cell r="AU1897" t="str">
            <v>ж</v>
          </cell>
          <cell r="AX1897">
            <v>41574</v>
          </cell>
          <cell r="AY1897" t="str">
            <v>НАДО!!!</v>
          </cell>
        </row>
        <row r="1898">
          <cell r="AP1898" t="str">
            <v>Кузьмина Ирина</v>
          </cell>
          <cell r="AQ1898">
            <v>1985</v>
          </cell>
          <cell r="AT1898" t="str">
            <v>б/р</v>
          </cell>
          <cell r="AU1898" t="str">
            <v>ж</v>
          </cell>
          <cell r="AX1898">
            <v>43245</v>
          </cell>
          <cell r="AY1898" t="str">
            <v>НАДО!!!</v>
          </cell>
        </row>
        <row r="1899">
          <cell r="AP1899" t="str">
            <v>Кузьмина Ксения</v>
          </cell>
          <cell r="AQ1899">
            <v>2002</v>
          </cell>
          <cell r="AT1899" t="str">
            <v>б/р</v>
          </cell>
          <cell r="AU1899" t="str">
            <v>ж</v>
          </cell>
          <cell r="AX1899">
            <v>42869</v>
          </cell>
          <cell r="AY1899" t="str">
            <v>ОК!</v>
          </cell>
        </row>
        <row r="1900">
          <cell r="AP1900" t="str">
            <v>Кузьмина Маргарита</v>
          </cell>
          <cell r="AQ1900">
            <v>2009</v>
          </cell>
          <cell r="AT1900" t="str">
            <v>б/р</v>
          </cell>
          <cell r="AU1900" t="str">
            <v>ж</v>
          </cell>
          <cell r="AX1900">
            <v>0</v>
          </cell>
          <cell r="AY1900" t="str">
            <v>ОК!</v>
          </cell>
        </row>
        <row r="1901">
          <cell r="AP1901" t="str">
            <v>Кузьмина Полина</v>
          </cell>
          <cell r="AQ1901">
            <v>2003</v>
          </cell>
          <cell r="AT1901" t="str">
            <v>б/р</v>
          </cell>
          <cell r="AU1901" t="str">
            <v>ж</v>
          </cell>
          <cell r="AX1901">
            <v>44133</v>
          </cell>
          <cell r="AY1901" t="str">
            <v>ОК!</v>
          </cell>
        </row>
        <row r="1902">
          <cell r="AP1902" t="str">
            <v>Кузьминова Кристина</v>
          </cell>
          <cell r="AQ1902">
            <v>0</v>
          </cell>
          <cell r="AT1902" t="str">
            <v>б/р</v>
          </cell>
          <cell r="AU1902" t="str">
            <v>ж</v>
          </cell>
          <cell r="AX1902">
            <v>43954</v>
          </cell>
          <cell r="AY1902" t="str">
            <v>НАДО!!!</v>
          </cell>
        </row>
        <row r="1903">
          <cell r="AP1903" t="str">
            <v>Кузьминых Алексей</v>
          </cell>
          <cell r="AQ1903">
            <v>0</v>
          </cell>
          <cell r="AT1903" t="str">
            <v>б/р</v>
          </cell>
          <cell r="AU1903" t="str">
            <v>м</v>
          </cell>
          <cell r="AX1903">
            <v>43555</v>
          </cell>
          <cell r="AY1903" t="str">
            <v>НАДО!!!</v>
          </cell>
        </row>
        <row r="1904">
          <cell r="AP1904" t="str">
            <v>Кукина Светлана</v>
          </cell>
          <cell r="AQ1904">
            <v>0</v>
          </cell>
          <cell r="AT1904">
            <v>2</v>
          </cell>
          <cell r="AU1904" t="str">
            <v>ж</v>
          </cell>
          <cell r="AX1904">
            <v>45757</v>
          </cell>
          <cell r="AY1904" t="str">
            <v>НАДО!!!</v>
          </cell>
        </row>
        <row r="1905">
          <cell r="AP1905" t="str">
            <v>Кукла Фёдор</v>
          </cell>
          <cell r="AQ1905">
            <v>2007</v>
          </cell>
          <cell r="AT1905" t="str">
            <v>б/р</v>
          </cell>
          <cell r="AU1905" t="str">
            <v>м</v>
          </cell>
          <cell r="AX1905">
            <v>0</v>
          </cell>
          <cell r="AY1905" t="str">
            <v>ОК!</v>
          </cell>
        </row>
        <row r="1906">
          <cell r="AP1906" t="str">
            <v>Куколев Степан</v>
          </cell>
          <cell r="AQ1906">
            <v>2013</v>
          </cell>
          <cell r="AT1906" t="str">
            <v>б/р</v>
          </cell>
          <cell r="AU1906" t="str">
            <v>м</v>
          </cell>
          <cell r="AX1906">
            <v>0</v>
          </cell>
          <cell r="AY1906" t="str">
            <v>ОК!</v>
          </cell>
        </row>
        <row r="1907">
          <cell r="AP1907" t="str">
            <v>Куколкин Артем</v>
          </cell>
          <cell r="AQ1907">
            <v>2002</v>
          </cell>
          <cell r="AT1907" t="str">
            <v>б/р</v>
          </cell>
          <cell r="AU1907" t="str">
            <v>м</v>
          </cell>
          <cell r="AX1907">
            <v>44534</v>
          </cell>
          <cell r="AY1907" t="str">
            <v>ОК!</v>
          </cell>
        </row>
        <row r="1908">
          <cell r="AP1908" t="str">
            <v>Кукушин Константин</v>
          </cell>
          <cell r="AQ1908">
            <v>1995</v>
          </cell>
          <cell r="AT1908" t="str">
            <v>б/р</v>
          </cell>
          <cell r="AU1908" t="str">
            <v>м</v>
          </cell>
          <cell r="AX1908">
            <v>0</v>
          </cell>
          <cell r="AY1908" t="str">
            <v>ОК!</v>
          </cell>
        </row>
        <row r="1909">
          <cell r="AP1909" t="str">
            <v>Кулемин Дмитрий</v>
          </cell>
          <cell r="AQ1909">
            <v>1961</v>
          </cell>
          <cell r="AT1909" t="str">
            <v>МС</v>
          </cell>
          <cell r="AU1909" t="str">
            <v>м</v>
          </cell>
          <cell r="AX1909">
            <v>0</v>
          </cell>
          <cell r="AY1909" t="str">
            <v>ОК!</v>
          </cell>
        </row>
        <row r="1910">
          <cell r="AP1910" t="str">
            <v>Кулик Сергей</v>
          </cell>
          <cell r="AQ1910">
            <v>1997</v>
          </cell>
          <cell r="AT1910" t="str">
            <v>б/р</v>
          </cell>
          <cell r="AU1910" t="str">
            <v>м</v>
          </cell>
          <cell r="AX1910">
            <v>0</v>
          </cell>
          <cell r="AY1910" t="str">
            <v>ОК!</v>
          </cell>
        </row>
        <row r="1911">
          <cell r="AP1911" t="str">
            <v>Куликов Алексей</v>
          </cell>
          <cell r="AQ1911">
            <v>2004</v>
          </cell>
          <cell r="AT1911" t="str">
            <v>б/р</v>
          </cell>
          <cell r="AU1911" t="str">
            <v>м</v>
          </cell>
          <cell r="AX1911">
            <v>0</v>
          </cell>
          <cell r="AY1911" t="str">
            <v>ОК!</v>
          </cell>
        </row>
        <row r="1912">
          <cell r="AP1912" t="str">
            <v>Куликов Антон</v>
          </cell>
          <cell r="AQ1912">
            <v>2011</v>
          </cell>
          <cell r="AT1912" t="str">
            <v>б/р</v>
          </cell>
          <cell r="AU1912" t="str">
            <v>м</v>
          </cell>
          <cell r="AX1912">
            <v>0</v>
          </cell>
          <cell r="AY1912" t="str">
            <v>ОК!</v>
          </cell>
        </row>
        <row r="1913">
          <cell r="AP1913" t="str">
            <v>Куликов Владислав</v>
          </cell>
          <cell r="AQ1913">
            <v>1996</v>
          </cell>
          <cell r="AT1913" t="str">
            <v>МС</v>
          </cell>
          <cell r="AU1913" t="str">
            <v>м</v>
          </cell>
          <cell r="AX1913">
            <v>0</v>
          </cell>
          <cell r="AY1913" t="str">
            <v>ОК!</v>
          </cell>
        </row>
        <row r="1914">
          <cell r="AP1914" t="str">
            <v>Куликов Дмитрий</v>
          </cell>
          <cell r="AQ1914">
            <v>2012</v>
          </cell>
          <cell r="AT1914" t="str">
            <v>2ю</v>
          </cell>
          <cell r="AU1914" t="str">
            <v>м</v>
          </cell>
          <cell r="AX1914">
            <v>45582</v>
          </cell>
          <cell r="AY1914" t="str">
            <v>ОК!</v>
          </cell>
        </row>
        <row r="1915">
          <cell r="AP1915" t="str">
            <v>Куликов Иван</v>
          </cell>
          <cell r="AQ1915">
            <v>2009</v>
          </cell>
          <cell r="AT1915" t="str">
            <v>1ю</v>
          </cell>
          <cell r="AU1915" t="str">
            <v>м</v>
          </cell>
          <cell r="AX1915">
            <v>45954</v>
          </cell>
          <cell r="AY1915" t="str">
            <v>ОК!</v>
          </cell>
        </row>
        <row r="1916">
          <cell r="AP1916" t="str">
            <v>Куликов Сергей</v>
          </cell>
          <cell r="AQ1916">
            <v>1958</v>
          </cell>
          <cell r="AT1916" t="str">
            <v>б/р</v>
          </cell>
          <cell r="AU1916" t="str">
            <v>м</v>
          </cell>
          <cell r="AX1916">
            <v>42978</v>
          </cell>
          <cell r="AY1916" t="str">
            <v>НАДО!!!</v>
          </cell>
        </row>
        <row r="1917">
          <cell r="AP1917" t="str">
            <v>Куликова Алена</v>
          </cell>
          <cell r="AQ1917">
            <v>0</v>
          </cell>
          <cell r="AT1917" t="str">
            <v>б/р</v>
          </cell>
          <cell r="AU1917" t="str">
            <v>ж</v>
          </cell>
          <cell r="AX1917">
            <v>44323</v>
          </cell>
          <cell r="AY1917" t="str">
            <v>НАДО!!!</v>
          </cell>
        </row>
        <row r="1918">
          <cell r="AP1918" t="str">
            <v>Куликова Мелания</v>
          </cell>
          <cell r="AQ1918">
            <v>2007</v>
          </cell>
          <cell r="AT1918">
            <v>2</v>
          </cell>
          <cell r="AU1918" t="str">
            <v>ж</v>
          </cell>
          <cell r="AX1918">
            <v>45463</v>
          </cell>
          <cell r="AY1918" t="str">
            <v>ОК!</v>
          </cell>
        </row>
        <row r="1919">
          <cell r="AP1919" t="str">
            <v>Куликова Серафима</v>
          </cell>
          <cell r="AQ1919">
            <v>0</v>
          </cell>
          <cell r="AT1919" t="str">
            <v>б/р</v>
          </cell>
          <cell r="AU1919" t="str">
            <v>ж</v>
          </cell>
          <cell r="AX1919">
            <v>42774</v>
          </cell>
          <cell r="AY1919" t="str">
            <v>НАДО!!!</v>
          </cell>
        </row>
        <row r="1920">
          <cell r="AP1920" t="str">
            <v>Куликовский Дмитрий</v>
          </cell>
          <cell r="AQ1920">
            <v>0</v>
          </cell>
          <cell r="AT1920">
            <v>3</v>
          </cell>
          <cell r="AU1920" t="str">
            <v>м</v>
          </cell>
          <cell r="AX1920">
            <v>45778</v>
          </cell>
          <cell r="AY1920" t="str">
            <v>НАДО!!!</v>
          </cell>
        </row>
        <row r="1921">
          <cell r="AP1921" t="str">
            <v>Кулинич Денис</v>
          </cell>
          <cell r="AQ1921">
            <v>2002</v>
          </cell>
          <cell r="AT1921" t="str">
            <v>б/р</v>
          </cell>
          <cell r="AU1921" t="str">
            <v>м</v>
          </cell>
          <cell r="AX1921">
            <v>0</v>
          </cell>
          <cell r="AY1921" t="str">
            <v>НАДО!!!</v>
          </cell>
        </row>
        <row r="1922">
          <cell r="AP1922" t="str">
            <v>Куличкина Ева</v>
          </cell>
          <cell r="AQ1922">
            <v>2010</v>
          </cell>
          <cell r="AT1922" t="str">
            <v>б/р</v>
          </cell>
          <cell r="AU1922" t="str">
            <v>ж</v>
          </cell>
          <cell r="AX1922">
            <v>45057</v>
          </cell>
          <cell r="AY1922" t="str">
            <v>ОК!</v>
          </cell>
        </row>
        <row r="1923">
          <cell r="AP1923" t="str">
            <v>Кулыгин Александр</v>
          </cell>
          <cell r="AQ1923">
            <v>1984</v>
          </cell>
          <cell r="AT1923" t="str">
            <v>б/р</v>
          </cell>
          <cell r="AU1923" t="str">
            <v>м</v>
          </cell>
          <cell r="AX1923">
            <v>0</v>
          </cell>
          <cell r="AY1923" t="str">
            <v>ОК!</v>
          </cell>
        </row>
        <row r="1924">
          <cell r="AP1924" t="str">
            <v>Кулыжский Константин</v>
          </cell>
          <cell r="AQ1924">
            <v>2010</v>
          </cell>
          <cell r="AT1924">
            <v>2</v>
          </cell>
          <cell r="AU1924" t="str">
            <v>м</v>
          </cell>
          <cell r="AX1924">
            <v>45463</v>
          </cell>
          <cell r="AY1924" t="str">
            <v>ОК!</v>
          </cell>
        </row>
        <row r="1925">
          <cell r="AP1925" t="str">
            <v>Кульков Алексей</v>
          </cell>
          <cell r="AQ1925">
            <v>2010</v>
          </cell>
          <cell r="AT1925" t="str">
            <v>б/р</v>
          </cell>
          <cell r="AU1925" t="str">
            <v>м</v>
          </cell>
          <cell r="AX1925">
            <v>0</v>
          </cell>
          <cell r="AY1925" t="str">
            <v>ОК!</v>
          </cell>
        </row>
        <row r="1926">
          <cell r="AP1926" t="str">
            <v>Кулясов Артём</v>
          </cell>
          <cell r="AQ1926">
            <v>0</v>
          </cell>
          <cell r="AT1926" t="str">
            <v>1ю</v>
          </cell>
          <cell r="AU1926" t="str">
            <v>м</v>
          </cell>
          <cell r="AX1926">
            <v>45756</v>
          </cell>
          <cell r="AY1926" t="str">
            <v>НАДО!!!</v>
          </cell>
        </row>
        <row r="1927">
          <cell r="AP1927" t="str">
            <v>Кунаева Татьяна</v>
          </cell>
          <cell r="AQ1927">
            <v>0</v>
          </cell>
          <cell r="AT1927" t="str">
            <v>б/р</v>
          </cell>
          <cell r="AU1927" t="str">
            <v>ж</v>
          </cell>
          <cell r="AX1927">
            <v>42399</v>
          </cell>
          <cell r="AY1927" t="str">
            <v>НАДО!!!</v>
          </cell>
        </row>
        <row r="1928">
          <cell r="AP1928" t="str">
            <v>Куприянов Вячеслав</v>
          </cell>
          <cell r="AQ1928">
            <v>2000</v>
          </cell>
          <cell r="AT1928" t="str">
            <v>б/р</v>
          </cell>
          <cell r="AU1928" t="str">
            <v>м</v>
          </cell>
          <cell r="AX1928">
            <v>0</v>
          </cell>
          <cell r="AY1928" t="str">
            <v>ОК!</v>
          </cell>
        </row>
        <row r="1929">
          <cell r="AP1929" t="str">
            <v>Куприянов Юрий</v>
          </cell>
          <cell r="AQ1929">
            <v>1995</v>
          </cell>
          <cell r="AT1929" t="str">
            <v>б/р</v>
          </cell>
          <cell r="AU1929" t="str">
            <v>м</v>
          </cell>
          <cell r="AX1929">
            <v>0</v>
          </cell>
          <cell r="AY1929" t="str">
            <v>ОК!</v>
          </cell>
        </row>
        <row r="1930">
          <cell r="AP1930" t="str">
            <v>Куражов Дмитрий</v>
          </cell>
          <cell r="AQ1930">
            <v>0</v>
          </cell>
          <cell r="AT1930">
            <v>3</v>
          </cell>
          <cell r="AU1930" t="str">
            <v>м</v>
          </cell>
          <cell r="AX1930">
            <v>45778</v>
          </cell>
          <cell r="AY1930" t="str">
            <v>НАДО!!!</v>
          </cell>
        </row>
        <row r="1931">
          <cell r="AP1931" t="str">
            <v xml:space="preserve">Куракова Надежда </v>
          </cell>
          <cell r="AQ1931">
            <v>0</v>
          </cell>
          <cell r="AT1931" t="str">
            <v>б/р</v>
          </cell>
          <cell r="AU1931" t="str">
            <v>ж</v>
          </cell>
          <cell r="AX1931">
            <v>44708</v>
          </cell>
          <cell r="AY1931" t="str">
            <v>НАДО!!!</v>
          </cell>
        </row>
        <row r="1932">
          <cell r="AP1932" t="str">
            <v>Курбатов Антон</v>
          </cell>
          <cell r="AQ1932">
            <v>0</v>
          </cell>
          <cell r="AT1932" t="str">
            <v>б/р</v>
          </cell>
          <cell r="AU1932" t="str">
            <v>м</v>
          </cell>
          <cell r="AX1932">
            <v>44759</v>
          </cell>
          <cell r="AY1932" t="str">
            <v>НАДО!!!</v>
          </cell>
        </row>
        <row r="1933">
          <cell r="AP1933" t="str">
            <v>Курбатов Владимир</v>
          </cell>
          <cell r="AQ1933">
            <v>2011</v>
          </cell>
          <cell r="AT1933" t="str">
            <v>1ю</v>
          </cell>
          <cell r="AU1933" t="str">
            <v>м</v>
          </cell>
          <cell r="AX1933">
            <v>45422</v>
          </cell>
          <cell r="AY1933" t="str">
            <v>ОК!</v>
          </cell>
        </row>
        <row r="1934">
          <cell r="AP1934" t="str">
            <v>Курдов Олег</v>
          </cell>
          <cell r="AQ1934">
            <v>1988</v>
          </cell>
          <cell r="AT1934" t="str">
            <v>б/р</v>
          </cell>
          <cell r="AU1934" t="str">
            <v>м</v>
          </cell>
          <cell r="AX1934">
            <v>43896</v>
          </cell>
          <cell r="AY1934" t="str">
            <v>ОК!</v>
          </cell>
        </row>
        <row r="1935">
          <cell r="AP1935" t="str">
            <v>Курдюмов Сергей</v>
          </cell>
          <cell r="AQ1935">
            <v>1994</v>
          </cell>
          <cell r="AT1935" t="str">
            <v>б/р</v>
          </cell>
          <cell r="AU1935" t="str">
            <v>м</v>
          </cell>
          <cell r="AX1935">
            <v>0</v>
          </cell>
          <cell r="AY1935" t="str">
            <v>ОК!</v>
          </cell>
        </row>
        <row r="1936">
          <cell r="AP1936" t="str">
            <v>Курепкин Кирилл</v>
          </cell>
          <cell r="AQ1936">
            <v>2015</v>
          </cell>
          <cell r="AT1936" t="str">
            <v>б/р</v>
          </cell>
          <cell r="AU1936" t="str">
            <v>м</v>
          </cell>
          <cell r="AX1936">
            <v>0</v>
          </cell>
          <cell r="AY1936" t="str">
            <v>ОК!</v>
          </cell>
        </row>
        <row r="1937">
          <cell r="AP1937" t="str">
            <v>Куржунов Василий</v>
          </cell>
          <cell r="AQ1937">
            <v>2014</v>
          </cell>
          <cell r="AT1937" t="str">
            <v>б/р</v>
          </cell>
          <cell r="AU1937" t="str">
            <v>м</v>
          </cell>
          <cell r="AX1937">
            <v>0</v>
          </cell>
          <cell r="AY1937" t="str">
            <v>ОК!</v>
          </cell>
        </row>
        <row r="1938">
          <cell r="AP1938" t="str">
            <v>Курицина Оксана</v>
          </cell>
          <cell r="AQ1938">
            <v>0</v>
          </cell>
          <cell r="AT1938">
            <v>2</v>
          </cell>
          <cell r="AU1938" t="str">
            <v>ж</v>
          </cell>
          <cell r="AX1938">
            <v>45407</v>
          </cell>
          <cell r="AY1938" t="str">
            <v>НАДО!!!</v>
          </cell>
        </row>
        <row r="1939">
          <cell r="AP1939" t="str">
            <v>Курнакин Игорь</v>
          </cell>
          <cell r="AQ1939">
            <v>2007</v>
          </cell>
          <cell r="AT1939" t="str">
            <v>б/р</v>
          </cell>
          <cell r="AU1939" t="str">
            <v>м</v>
          </cell>
          <cell r="AX1939">
            <v>44690</v>
          </cell>
          <cell r="AY1939" t="str">
            <v>ОК!</v>
          </cell>
        </row>
        <row r="1940">
          <cell r="AP1940" t="str">
            <v>Курышев Артем</v>
          </cell>
          <cell r="AQ1940">
            <v>2005</v>
          </cell>
          <cell r="AT1940" t="str">
            <v>б/р</v>
          </cell>
          <cell r="AU1940" t="str">
            <v>м</v>
          </cell>
          <cell r="AX1940">
            <v>44103</v>
          </cell>
          <cell r="AY1940" t="str">
            <v>ОК!</v>
          </cell>
        </row>
        <row r="1941">
          <cell r="AP1941" t="str">
            <v>Курышев Мирон</v>
          </cell>
          <cell r="AQ1941">
            <v>2009</v>
          </cell>
          <cell r="AT1941">
            <v>2</v>
          </cell>
          <cell r="AU1941" t="str">
            <v>м</v>
          </cell>
          <cell r="AX1941">
            <v>45757</v>
          </cell>
          <cell r="AY1941" t="str">
            <v>ОК!</v>
          </cell>
        </row>
        <row r="1942">
          <cell r="AP1942" t="str">
            <v>Курьин Сергей</v>
          </cell>
          <cell r="AQ1942">
            <v>1985</v>
          </cell>
          <cell r="AT1942" t="str">
            <v>б/р</v>
          </cell>
          <cell r="AU1942" t="str">
            <v>м</v>
          </cell>
          <cell r="AX1942">
            <v>43399</v>
          </cell>
          <cell r="AY1942" t="str">
            <v>НАДО!!!</v>
          </cell>
        </row>
        <row r="1943">
          <cell r="AP1943" t="str">
            <v>Курятков Максим</v>
          </cell>
          <cell r="AQ1943">
            <v>2008</v>
          </cell>
          <cell r="AT1943">
            <v>3</v>
          </cell>
          <cell r="AU1943" t="str">
            <v>м</v>
          </cell>
          <cell r="AX1943">
            <v>45407</v>
          </cell>
          <cell r="AY1943" t="str">
            <v>ОК!</v>
          </cell>
        </row>
        <row r="1944">
          <cell r="AP1944" t="str">
            <v>Куряткова Анастасия</v>
          </cell>
          <cell r="AQ1944">
            <v>2011</v>
          </cell>
          <cell r="AT1944" t="str">
            <v>1ю</v>
          </cell>
          <cell r="AU1944" t="str">
            <v>ж</v>
          </cell>
          <cell r="AX1944">
            <v>45422</v>
          </cell>
          <cell r="AY1944" t="str">
            <v>ОК!</v>
          </cell>
        </row>
        <row r="1945">
          <cell r="AP1945" t="str">
            <v>Кустов Александр</v>
          </cell>
          <cell r="AQ1945">
            <v>2000</v>
          </cell>
          <cell r="AT1945" t="str">
            <v>б/р</v>
          </cell>
          <cell r="AU1945" t="str">
            <v>м</v>
          </cell>
          <cell r="AX1945">
            <v>43555</v>
          </cell>
          <cell r="AY1945" t="str">
            <v>ОК!</v>
          </cell>
        </row>
        <row r="1946">
          <cell r="AP1946" t="str">
            <v>Кустов Алексей</v>
          </cell>
          <cell r="AQ1946">
            <v>1972</v>
          </cell>
          <cell r="AT1946" t="str">
            <v>б/р</v>
          </cell>
          <cell r="AU1946" t="str">
            <v>м</v>
          </cell>
          <cell r="AX1946">
            <v>43555</v>
          </cell>
          <cell r="AY1946" t="str">
            <v>ОК!</v>
          </cell>
        </row>
        <row r="1947">
          <cell r="AP1947" t="str">
            <v>Кутдусов Константин</v>
          </cell>
          <cell r="AQ1947">
            <v>2011</v>
          </cell>
          <cell r="AT1947" t="str">
            <v>2ю</v>
          </cell>
          <cell r="AU1947" t="str">
            <v>м</v>
          </cell>
          <cell r="AX1947">
            <v>45947</v>
          </cell>
          <cell r="AY1947" t="str">
            <v>ОК!</v>
          </cell>
        </row>
        <row r="1948">
          <cell r="AP1948" t="str">
            <v>Кутдусова Ксения</v>
          </cell>
          <cell r="AQ1948">
            <v>2005</v>
          </cell>
          <cell r="AT1948" t="str">
            <v>б/р</v>
          </cell>
          <cell r="AU1948" t="str">
            <v>ж</v>
          </cell>
          <cell r="AX1948">
            <v>44465</v>
          </cell>
          <cell r="AY1948" t="str">
            <v>ОК!</v>
          </cell>
        </row>
        <row r="1949">
          <cell r="AP1949" t="str">
            <v xml:space="preserve">Кутин Николай </v>
          </cell>
          <cell r="AQ1949">
            <v>0</v>
          </cell>
          <cell r="AT1949">
            <v>3</v>
          </cell>
          <cell r="AU1949" t="str">
            <v>м</v>
          </cell>
          <cell r="AX1949">
            <v>45407</v>
          </cell>
          <cell r="AY1949" t="str">
            <v>НАДО!!!</v>
          </cell>
        </row>
        <row r="1950">
          <cell r="AP1950" t="str">
            <v>Кутовенко Ольга</v>
          </cell>
          <cell r="AQ1950">
            <v>2004</v>
          </cell>
          <cell r="AT1950" t="str">
            <v>б/р</v>
          </cell>
          <cell r="AU1950" t="str">
            <v>ж</v>
          </cell>
          <cell r="AX1950">
            <v>0</v>
          </cell>
          <cell r="AY1950" t="str">
            <v>ОК!</v>
          </cell>
        </row>
        <row r="1951">
          <cell r="AP1951" t="str">
            <v>Кутузов Василий</v>
          </cell>
          <cell r="AQ1951">
            <v>1998</v>
          </cell>
          <cell r="AT1951" t="str">
            <v>б/р</v>
          </cell>
          <cell r="AU1951" t="str">
            <v>м</v>
          </cell>
          <cell r="AX1951">
            <v>43227</v>
          </cell>
          <cell r="AY1951" t="str">
            <v>ОК!</v>
          </cell>
        </row>
        <row r="1952">
          <cell r="AP1952" t="str">
            <v>Кутузов Дмитрий</v>
          </cell>
          <cell r="AQ1952">
            <v>2009</v>
          </cell>
          <cell r="AT1952" t="str">
            <v>б/р</v>
          </cell>
          <cell r="AU1952" t="str">
            <v>м</v>
          </cell>
          <cell r="AX1952">
            <v>44329</v>
          </cell>
          <cell r="AY1952" t="str">
            <v>ОК!</v>
          </cell>
        </row>
        <row r="1953">
          <cell r="AP1953" t="str">
            <v>Кутузов Кирилл</v>
          </cell>
          <cell r="AQ1953">
            <v>1997</v>
          </cell>
          <cell r="AT1953" t="str">
            <v>б/р</v>
          </cell>
          <cell r="AU1953" t="str">
            <v>м</v>
          </cell>
          <cell r="AX1953">
            <v>42774</v>
          </cell>
          <cell r="AY1953" t="str">
            <v>ОК!</v>
          </cell>
        </row>
        <row r="1954">
          <cell r="AP1954" t="str">
            <v>Кухаренко Руслан</v>
          </cell>
          <cell r="AQ1954">
            <v>2000</v>
          </cell>
          <cell r="AT1954" t="str">
            <v>б/р</v>
          </cell>
          <cell r="AU1954" t="str">
            <v>м</v>
          </cell>
          <cell r="AX1954">
            <v>43227</v>
          </cell>
          <cell r="AY1954" t="str">
            <v>ОК!</v>
          </cell>
        </row>
        <row r="1955">
          <cell r="AP1955" t="str">
            <v>Кухно Софья</v>
          </cell>
          <cell r="AQ1955">
            <v>0</v>
          </cell>
          <cell r="AT1955" t="str">
            <v>1ю</v>
          </cell>
          <cell r="AU1955" t="str">
            <v>ж</v>
          </cell>
          <cell r="AX1955">
            <v>45756</v>
          </cell>
          <cell r="AY1955" t="str">
            <v>НАДО!!!</v>
          </cell>
        </row>
        <row r="1956">
          <cell r="AP1956" t="str">
            <v>Кучинов Илья</v>
          </cell>
          <cell r="AQ1956">
            <v>0</v>
          </cell>
          <cell r="AT1956" t="str">
            <v>б/р</v>
          </cell>
          <cell r="AU1956" t="str">
            <v>м</v>
          </cell>
          <cell r="AX1956">
            <v>44024</v>
          </cell>
          <cell r="AY1956" t="str">
            <v>НАДО!!!</v>
          </cell>
        </row>
        <row r="1957">
          <cell r="AP1957" t="str">
            <v>Кушигина Анастасия</v>
          </cell>
          <cell r="AQ1957">
            <v>2005</v>
          </cell>
          <cell r="AT1957" t="str">
            <v>КМС</v>
          </cell>
          <cell r="AU1957" t="str">
            <v>ж</v>
          </cell>
          <cell r="AX1957">
            <v>45488</v>
          </cell>
          <cell r="AY1957" t="str">
            <v>ОК!</v>
          </cell>
        </row>
        <row r="1958">
          <cell r="AP1958" t="str">
            <v>Кушнарев Михаил</v>
          </cell>
          <cell r="AQ1958">
            <v>2014</v>
          </cell>
          <cell r="AT1958" t="str">
            <v>б/р</v>
          </cell>
          <cell r="AU1958" t="str">
            <v>м</v>
          </cell>
          <cell r="AX1958">
            <v>0</v>
          </cell>
          <cell r="AY1958" t="str">
            <v>ОК!</v>
          </cell>
        </row>
        <row r="1959">
          <cell r="AP1959" t="str">
            <v>Кушнарева Виктория</v>
          </cell>
          <cell r="AQ1959">
            <v>2013</v>
          </cell>
          <cell r="AT1959" t="str">
            <v>б/р</v>
          </cell>
          <cell r="AU1959" t="str">
            <v>ж</v>
          </cell>
          <cell r="AX1959">
            <v>0</v>
          </cell>
          <cell r="AY1959" t="str">
            <v>ОК!</v>
          </cell>
        </row>
        <row r="1960">
          <cell r="AP1960" t="str">
            <v>Кушниров Владимир</v>
          </cell>
          <cell r="AQ1960">
            <v>0</v>
          </cell>
          <cell r="AT1960">
            <v>1</v>
          </cell>
          <cell r="AU1960" t="str">
            <v>м</v>
          </cell>
          <cell r="AX1960">
            <v>45407</v>
          </cell>
          <cell r="AY1960" t="str">
            <v>НАДО!!!</v>
          </cell>
        </row>
        <row r="1961">
          <cell r="AP1961" t="str">
            <v>Кущ Мария</v>
          </cell>
          <cell r="AQ1961">
            <v>2009</v>
          </cell>
          <cell r="AT1961" t="str">
            <v>б/р</v>
          </cell>
          <cell r="AU1961" t="str">
            <v>ж</v>
          </cell>
          <cell r="AX1961">
            <v>0</v>
          </cell>
          <cell r="AY1961" t="str">
            <v>ОК!</v>
          </cell>
        </row>
        <row r="1962">
          <cell r="AP1962" t="str">
            <v>Лавринюк Евгений</v>
          </cell>
          <cell r="AQ1962">
            <v>2001</v>
          </cell>
          <cell r="AT1962" t="str">
            <v>б/р</v>
          </cell>
          <cell r="AU1962" t="str">
            <v>м</v>
          </cell>
          <cell r="AX1962">
            <v>0</v>
          </cell>
          <cell r="AY1962" t="str">
            <v>ОК!</v>
          </cell>
        </row>
        <row r="1963">
          <cell r="AP1963" t="str">
            <v>Лавров Егор</v>
          </cell>
          <cell r="AQ1963">
            <v>2009</v>
          </cell>
          <cell r="AT1963">
            <v>1</v>
          </cell>
          <cell r="AU1963" t="str">
            <v>м</v>
          </cell>
          <cell r="AX1963">
            <v>45463</v>
          </cell>
          <cell r="AY1963" t="str">
            <v>ОК!</v>
          </cell>
        </row>
        <row r="1964">
          <cell r="AP1964" t="str">
            <v>Лаврова Мария</v>
          </cell>
          <cell r="AQ1964">
            <v>1999</v>
          </cell>
          <cell r="AT1964" t="str">
            <v>б/р</v>
          </cell>
          <cell r="AU1964" t="str">
            <v>ж</v>
          </cell>
          <cell r="AX1964">
            <v>0</v>
          </cell>
          <cell r="AY1964" t="str">
            <v>ОК!</v>
          </cell>
        </row>
        <row r="1965">
          <cell r="AP1965" t="str">
            <v>Лазарев Владимир</v>
          </cell>
          <cell r="AQ1965">
            <v>2009</v>
          </cell>
          <cell r="AT1965" t="str">
            <v>б/р</v>
          </cell>
          <cell r="AU1965" t="str">
            <v>м</v>
          </cell>
          <cell r="AX1965">
            <v>0</v>
          </cell>
          <cell r="AY1965" t="str">
            <v>ОК!</v>
          </cell>
        </row>
        <row r="1966">
          <cell r="AP1966" t="str">
            <v>Лазарев Владимир Ф.</v>
          </cell>
          <cell r="AQ1966">
            <v>0</v>
          </cell>
          <cell r="AT1966" t="str">
            <v>МС</v>
          </cell>
          <cell r="AU1966" t="str">
            <v>м</v>
          </cell>
          <cell r="AX1966">
            <v>0</v>
          </cell>
          <cell r="AY1966" t="str">
            <v>НАДО!!!</v>
          </cell>
        </row>
        <row r="1967">
          <cell r="AP1967" t="str">
            <v>Лазарев Ярослав</v>
          </cell>
          <cell r="AQ1967">
            <v>0</v>
          </cell>
          <cell r="AT1967" t="str">
            <v>КМС</v>
          </cell>
          <cell r="AU1967" t="str">
            <v>м</v>
          </cell>
          <cell r="AX1967">
            <v>46141</v>
          </cell>
          <cell r="AY1967" t="str">
            <v>НАДО!!!</v>
          </cell>
        </row>
        <row r="1968">
          <cell r="AP1968" t="str">
            <v>Лазарева Дарья</v>
          </cell>
          <cell r="AQ1968">
            <v>2009</v>
          </cell>
          <cell r="AT1968" t="str">
            <v>б/р</v>
          </cell>
          <cell r="AU1968" t="str">
            <v>ж</v>
          </cell>
          <cell r="AX1968">
            <v>0</v>
          </cell>
          <cell r="AY1968" t="str">
            <v>ОК!</v>
          </cell>
        </row>
        <row r="1969">
          <cell r="AP1969" t="str">
            <v>Лазарева Серафима</v>
          </cell>
          <cell r="AQ1969">
            <v>0</v>
          </cell>
          <cell r="AT1969">
            <v>3</v>
          </cell>
          <cell r="AU1969" t="str">
            <v>ж</v>
          </cell>
          <cell r="AX1969">
            <v>45816</v>
          </cell>
          <cell r="AY1969" t="str">
            <v>НАДО!!!</v>
          </cell>
        </row>
        <row r="1970">
          <cell r="AP1970" t="str">
            <v>Лазаренкова Наталья</v>
          </cell>
          <cell r="AQ1970">
            <v>0</v>
          </cell>
          <cell r="AT1970" t="str">
            <v>б/р</v>
          </cell>
          <cell r="AU1970" t="str">
            <v>ж</v>
          </cell>
          <cell r="AX1970">
            <v>44359</v>
          </cell>
          <cell r="AY1970" t="str">
            <v>НАДО!!!</v>
          </cell>
        </row>
        <row r="1971">
          <cell r="AP1971" t="str">
            <v>Лазоренко Ярослав</v>
          </cell>
          <cell r="AQ1971">
            <v>2014</v>
          </cell>
          <cell r="AT1971" t="str">
            <v>б/р</v>
          </cell>
          <cell r="AU1971" t="str">
            <v>м</v>
          </cell>
          <cell r="AX1971">
            <v>0</v>
          </cell>
          <cell r="AY1971" t="str">
            <v>ОК!</v>
          </cell>
        </row>
        <row r="1972">
          <cell r="AP1972" t="str">
            <v>Лазуко Данил</v>
          </cell>
          <cell r="AQ1972">
            <v>2004</v>
          </cell>
          <cell r="AT1972" t="str">
            <v>б/р</v>
          </cell>
          <cell r="AU1972" t="str">
            <v>м</v>
          </cell>
          <cell r="AX1972">
            <v>44465</v>
          </cell>
          <cell r="AY1972" t="str">
            <v>ОК!</v>
          </cell>
        </row>
        <row r="1973">
          <cell r="AP1973" t="str">
            <v>Лактионов Даниил</v>
          </cell>
          <cell r="AQ1973">
            <v>2007</v>
          </cell>
          <cell r="AT1973" t="str">
            <v>б/р</v>
          </cell>
          <cell r="AU1973" t="str">
            <v>м</v>
          </cell>
          <cell r="AX1973">
            <v>45284</v>
          </cell>
          <cell r="AY1973" t="str">
            <v>ОК!</v>
          </cell>
        </row>
        <row r="1974">
          <cell r="AP1974" t="str">
            <v>Ланина Ксения</v>
          </cell>
          <cell r="AQ1974">
            <v>2000</v>
          </cell>
          <cell r="AT1974" t="str">
            <v>б/р</v>
          </cell>
          <cell r="AU1974" t="str">
            <v>ж</v>
          </cell>
          <cell r="AX1974">
            <v>42774</v>
          </cell>
          <cell r="AY1974" t="str">
            <v>ОК!</v>
          </cell>
        </row>
        <row r="1975">
          <cell r="AP1975" t="str">
            <v>Лансков Илья</v>
          </cell>
          <cell r="AQ1975">
            <v>1992</v>
          </cell>
          <cell r="AT1975" t="str">
            <v>б/р</v>
          </cell>
          <cell r="AU1975" t="str">
            <v>м</v>
          </cell>
          <cell r="AX1975">
            <v>0</v>
          </cell>
          <cell r="AY1975" t="str">
            <v>НАДО!!!</v>
          </cell>
        </row>
        <row r="1976">
          <cell r="AP1976" t="str">
            <v>Лапин Андрей</v>
          </cell>
          <cell r="AQ1976">
            <v>2007</v>
          </cell>
          <cell r="AT1976" t="str">
            <v>б/р</v>
          </cell>
          <cell r="AU1976" t="str">
            <v>м</v>
          </cell>
          <cell r="AX1976">
            <v>0</v>
          </cell>
          <cell r="AY1976" t="str">
            <v>ОК!</v>
          </cell>
        </row>
        <row r="1977">
          <cell r="AP1977" t="str">
            <v>Лапина Керен-Ксения</v>
          </cell>
          <cell r="AQ1977">
            <v>2000</v>
          </cell>
          <cell r="AT1977" t="str">
            <v>б/р</v>
          </cell>
          <cell r="AU1977" t="str">
            <v>ж</v>
          </cell>
          <cell r="AX1977">
            <v>43227</v>
          </cell>
          <cell r="AY1977" t="str">
            <v>ОК!</v>
          </cell>
        </row>
        <row r="1978">
          <cell r="AP1978" t="str">
            <v>Лапиров Александр</v>
          </cell>
          <cell r="AQ1978">
            <v>2014</v>
          </cell>
          <cell r="AT1978" t="str">
            <v>б/р</v>
          </cell>
          <cell r="AU1978" t="str">
            <v>м</v>
          </cell>
          <cell r="AX1978">
            <v>0</v>
          </cell>
          <cell r="AY1978" t="str">
            <v>ОК!</v>
          </cell>
        </row>
        <row r="1979">
          <cell r="AP1979" t="str">
            <v>Лапко Матвей</v>
          </cell>
          <cell r="AQ1979">
            <v>2007</v>
          </cell>
          <cell r="AT1979" t="str">
            <v>б/р</v>
          </cell>
          <cell r="AU1979" t="str">
            <v>м</v>
          </cell>
          <cell r="AX1979">
            <v>0</v>
          </cell>
          <cell r="AY1979" t="str">
            <v>ОК!</v>
          </cell>
        </row>
        <row r="1980">
          <cell r="AP1980" t="str">
            <v>Лаптев Василий</v>
          </cell>
          <cell r="AQ1980">
            <v>2006</v>
          </cell>
          <cell r="AT1980" t="str">
            <v>б/р</v>
          </cell>
          <cell r="AU1980" t="str">
            <v>м</v>
          </cell>
          <cell r="AX1980">
            <v>0</v>
          </cell>
          <cell r="AY1980" t="str">
            <v>ОК!</v>
          </cell>
        </row>
        <row r="1981">
          <cell r="AP1981" t="str">
            <v>Лапшин Артем</v>
          </cell>
          <cell r="AQ1981">
            <v>2000</v>
          </cell>
          <cell r="AT1981" t="str">
            <v>б/р</v>
          </cell>
          <cell r="AU1981" t="str">
            <v>м</v>
          </cell>
          <cell r="AX1981">
            <v>43954</v>
          </cell>
          <cell r="AY1981" t="str">
            <v>ОК!</v>
          </cell>
        </row>
        <row r="1982">
          <cell r="AP1982" t="str">
            <v>Лапшина Елизавета</v>
          </cell>
          <cell r="AQ1982">
            <v>1998</v>
          </cell>
          <cell r="AT1982" t="str">
            <v>б/р</v>
          </cell>
          <cell r="AU1982" t="str">
            <v>ж</v>
          </cell>
          <cell r="AX1982">
            <v>41963</v>
          </cell>
          <cell r="AY1982" t="str">
            <v>ОК!</v>
          </cell>
        </row>
        <row r="1983">
          <cell r="AP1983" t="str">
            <v>Ларин Иван</v>
          </cell>
          <cell r="AQ1983">
            <v>2014</v>
          </cell>
          <cell r="AT1983" t="str">
            <v>б/р</v>
          </cell>
          <cell r="AU1983" t="str">
            <v>м</v>
          </cell>
          <cell r="AX1983">
            <v>0</v>
          </cell>
          <cell r="AY1983" t="str">
            <v>ОК!</v>
          </cell>
        </row>
        <row r="1984">
          <cell r="AP1984" t="str">
            <v>Ларионов Андрей</v>
          </cell>
          <cell r="AQ1984">
            <v>0</v>
          </cell>
          <cell r="AT1984" t="str">
            <v>б/р</v>
          </cell>
          <cell r="AU1984" t="str">
            <v>м</v>
          </cell>
          <cell r="AX1984">
            <v>44323</v>
          </cell>
          <cell r="AY1984" t="str">
            <v>НАДО!!!</v>
          </cell>
        </row>
        <row r="1985">
          <cell r="AP1985" t="str">
            <v>Ларионов Вячеслав</v>
          </cell>
          <cell r="AQ1985">
            <v>2010</v>
          </cell>
          <cell r="AT1985" t="str">
            <v>2ю</v>
          </cell>
          <cell r="AU1985" t="str">
            <v>м</v>
          </cell>
          <cell r="AX1985">
            <v>45635</v>
          </cell>
          <cell r="AY1985" t="str">
            <v>ОК!</v>
          </cell>
        </row>
        <row r="1986">
          <cell r="AP1986" t="str">
            <v>Ларионова Вера</v>
          </cell>
          <cell r="AQ1986">
            <v>2012</v>
          </cell>
          <cell r="AT1986" t="str">
            <v>б/р</v>
          </cell>
          <cell r="AU1986" t="str">
            <v>ж</v>
          </cell>
          <cell r="AX1986">
            <v>0</v>
          </cell>
          <cell r="AY1986" t="str">
            <v>ОК!</v>
          </cell>
        </row>
        <row r="1987">
          <cell r="AP1987" t="str">
            <v>Ларичев Владимир</v>
          </cell>
          <cell r="AQ1987">
            <v>2006</v>
          </cell>
          <cell r="AT1987" t="str">
            <v>б/р</v>
          </cell>
          <cell r="AU1987" t="str">
            <v>м</v>
          </cell>
          <cell r="AX1987">
            <v>0</v>
          </cell>
          <cell r="AY1987" t="str">
            <v>ОК!</v>
          </cell>
        </row>
        <row r="1988">
          <cell r="AP1988" t="str">
            <v>Ларшина Маргарита</v>
          </cell>
          <cell r="AQ1988">
            <v>0</v>
          </cell>
          <cell r="AT1988" t="str">
            <v>б/р</v>
          </cell>
          <cell r="AU1988" t="str">
            <v>ж</v>
          </cell>
          <cell r="AX1988">
            <v>44708</v>
          </cell>
          <cell r="AY1988" t="str">
            <v>НАДО!!!</v>
          </cell>
        </row>
        <row r="1989">
          <cell r="AP1989" t="str">
            <v>Ласкин Андрей</v>
          </cell>
          <cell r="AQ1989">
            <v>2013</v>
          </cell>
          <cell r="AT1989" t="str">
            <v>б/р</v>
          </cell>
          <cell r="AU1989" t="str">
            <v>м</v>
          </cell>
          <cell r="AX1989">
            <v>0</v>
          </cell>
          <cell r="AY1989" t="str">
            <v>ОК!</v>
          </cell>
        </row>
        <row r="1990">
          <cell r="AP1990" t="str">
            <v>Ластовский Андрей</v>
          </cell>
          <cell r="AQ1990">
            <v>2008</v>
          </cell>
          <cell r="AT1990" t="str">
            <v>1ю</v>
          </cell>
          <cell r="AU1990" t="str">
            <v>м</v>
          </cell>
          <cell r="AX1990">
            <v>45399</v>
          </cell>
          <cell r="AY1990" t="str">
            <v>ОК!</v>
          </cell>
        </row>
        <row r="1991">
          <cell r="AP1991" t="str">
            <v>Латухина Виктория</v>
          </cell>
          <cell r="AQ1991">
            <v>2004</v>
          </cell>
          <cell r="AT1991" t="str">
            <v>б/р</v>
          </cell>
          <cell r="AU1991" t="str">
            <v>ж</v>
          </cell>
          <cell r="AX1991">
            <v>0</v>
          </cell>
          <cell r="AY1991" t="str">
            <v>НАДО!!!</v>
          </cell>
        </row>
        <row r="1992">
          <cell r="AP1992" t="str">
            <v>Латышев Георгий</v>
          </cell>
          <cell r="AQ1992">
            <v>2001</v>
          </cell>
          <cell r="AT1992" t="str">
            <v>б/р</v>
          </cell>
          <cell r="AU1992" t="str">
            <v>м</v>
          </cell>
          <cell r="AX1992">
            <v>44191</v>
          </cell>
          <cell r="AY1992" t="str">
            <v>ОК!</v>
          </cell>
        </row>
        <row r="1993">
          <cell r="AP1993" t="str">
            <v>Латышев Максим</v>
          </cell>
          <cell r="AQ1993">
            <v>1998</v>
          </cell>
          <cell r="AT1993" t="str">
            <v>б/р</v>
          </cell>
          <cell r="AU1993" t="str">
            <v>м</v>
          </cell>
          <cell r="AX1993">
            <v>0</v>
          </cell>
          <cell r="AY1993" t="str">
            <v>НАДО!!!</v>
          </cell>
        </row>
        <row r="1994">
          <cell r="AP1994" t="str">
            <v>Лахманов Алексей</v>
          </cell>
          <cell r="AQ1994">
            <v>0</v>
          </cell>
          <cell r="AT1994" t="str">
            <v>б/р</v>
          </cell>
          <cell r="AU1994" t="str">
            <v>м</v>
          </cell>
          <cell r="AX1994">
            <v>42179</v>
          </cell>
          <cell r="AY1994" t="str">
            <v>НАДО!!!</v>
          </cell>
        </row>
        <row r="1995">
          <cell r="AP1995" t="str">
            <v>Лашицкий Илья</v>
          </cell>
          <cell r="AQ1995">
            <v>2002</v>
          </cell>
          <cell r="AT1995" t="str">
            <v>б/р</v>
          </cell>
          <cell r="AU1995" t="str">
            <v>м</v>
          </cell>
          <cell r="AX1995">
            <v>43923</v>
          </cell>
          <cell r="AY1995" t="str">
            <v>ОК!</v>
          </cell>
        </row>
        <row r="1996">
          <cell r="AP1996" t="str">
            <v>Лебедев Алексей</v>
          </cell>
          <cell r="AQ1996">
            <v>1976</v>
          </cell>
          <cell r="AT1996" t="str">
            <v>б/р</v>
          </cell>
          <cell r="AU1996" t="str">
            <v>м</v>
          </cell>
          <cell r="AX1996">
            <v>43245</v>
          </cell>
          <cell r="AY1996" t="str">
            <v>НАДО!!!</v>
          </cell>
        </row>
        <row r="1997">
          <cell r="AP1997" t="str">
            <v>Лебедев Андрей</v>
          </cell>
          <cell r="AQ1997">
            <v>2003</v>
          </cell>
          <cell r="AT1997" t="str">
            <v>б/р</v>
          </cell>
          <cell r="AU1997" t="str">
            <v>м</v>
          </cell>
          <cell r="AX1997">
            <v>43434</v>
          </cell>
          <cell r="AY1997" t="str">
            <v>НАДО!!!</v>
          </cell>
        </row>
        <row r="1998">
          <cell r="AP1998" t="str">
            <v>Лебедев Антон</v>
          </cell>
          <cell r="AQ1998">
            <v>1982</v>
          </cell>
          <cell r="AT1998" t="str">
            <v>б/р</v>
          </cell>
          <cell r="AU1998" t="str">
            <v>м</v>
          </cell>
          <cell r="AX1998">
            <v>43595</v>
          </cell>
          <cell r="AY1998" t="str">
            <v>ОК!</v>
          </cell>
        </row>
        <row r="1999">
          <cell r="AP1999" t="str">
            <v>Лебедев Виталий</v>
          </cell>
          <cell r="AQ1999">
            <v>2001</v>
          </cell>
          <cell r="AT1999" t="str">
            <v>б/р</v>
          </cell>
          <cell r="AU1999" t="str">
            <v>м</v>
          </cell>
          <cell r="AX1999">
            <v>0</v>
          </cell>
          <cell r="AY1999" t="str">
            <v>НАДО!!!</v>
          </cell>
        </row>
        <row r="2000">
          <cell r="AP2000" t="str">
            <v>Лебедев Евгений</v>
          </cell>
          <cell r="AQ2000">
            <v>0</v>
          </cell>
          <cell r="AT2000" t="str">
            <v>б/р</v>
          </cell>
          <cell r="AU2000" t="str">
            <v>м</v>
          </cell>
          <cell r="AX2000">
            <v>45071</v>
          </cell>
          <cell r="AY2000" t="str">
            <v>НАДО!!!</v>
          </cell>
        </row>
        <row r="2001">
          <cell r="AP2001" t="str">
            <v>Лебедев Иван</v>
          </cell>
          <cell r="AQ2001">
            <v>2006</v>
          </cell>
          <cell r="AT2001">
            <v>2</v>
          </cell>
          <cell r="AU2001" t="str">
            <v>м</v>
          </cell>
          <cell r="AX2001">
            <v>45407</v>
          </cell>
          <cell r="AY2001" t="str">
            <v>ОК!</v>
          </cell>
        </row>
        <row r="2002">
          <cell r="AP2002" t="str">
            <v>Лебедев Иван Д.</v>
          </cell>
          <cell r="AQ2002">
            <v>2014</v>
          </cell>
          <cell r="AT2002" t="str">
            <v>б/р</v>
          </cell>
          <cell r="AU2002" t="str">
            <v>м</v>
          </cell>
          <cell r="AX2002">
            <v>0</v>
          </cell>
          <cell r="AY2002" t="str">
            <v>ОК!</v>
          </cell>
        </row>
        <row r="2003">
          <cell r="AP2003" t="str">
            <v>Лебедев Илья</v>
          </cell>
          <cell r="AQ2003">
            <v>2012</v>
          </cell>
          <cell r="AT2003" t="str">
            <v>б/р</v>
          </cell>
          <cell r="AU2003" t="str">
            <v>м</v>
          </cell>
          <cell r="AX2003">
            <v>0</v>
          </cell>
          <cell r="AY2003" t="str">
            <v>ОК!</v>
          </cell>
        </row>
        <row r="2004">
          <cell r="AP2004" t="str">
            <v>Лебедев Кирилл</v>
          </cell>
          <cell r="AQ2004">
            <v>2003</v>
          </cell>
          <cell r="AT2004" t="str">
            <v>б/р</v>
          </cell>
          <cell r="AU2004" t="str">
            <v>м</v>
          </cell>
          <cell r="AX2004">
            <v>0</v>
          </cell>
          <cell r="AY2004" t="str">
            <v>НАДО!!!</v>
          </cell>
        </row>
        <row r="2005">
          <cell r="AP2005" t="str">
            <v>Лебедев Клим</v>
          </cell>
          <cell r="AQ2005">
            <v>2013</v>
          </cell>
          <cell r="AT2005" t="str">
            <v>2ю</v>
          </cell>
          <cell r="AU2005" t="str">
            <v>м</v>
          </cell>
          <cell r="AX2005">
            <v>45786</v>
          </cell>
          <cell r="AY2005" t="str">
            <v>ОК!</v>
          </cell>
        </row>
        <row r="2006">
          <cell r="AP2006" t="str">
            <v>Лебедев Павел</v>
          </cell>
          <cell r="AQ2006">
            <v>2003</v>
          </cell>
          <cell r="AT2006" t="str">
            <v>б/р</v>
          </cell>
          <cell r="AU2006" t="str">
            <v>м</v>
          </cell>
          <cell r="AX2006">
            <v>43227</v>
          </cell>
          <cell r="AY2006" t="str">
            <v>ОК!</v>
          </cell>
        </row>
        <row r="2007">
          <cell r="AP2007" t="str">
            <v>Лебедев Савелий</v>
          </cell>
          <cell r="AQ2007">
            <v>2006</v>
          </cell>
          <cell r="AT2007" t="str">
            <v>б/р</v>
          </cell>
          <cell r="AU2007" t="str">
            <v>м</v>
          </cell>
          <cell r="AX2007">
            <v>43593</v>
          </cell>
          <cell r="AY2007" t="str">
            <v>ОК!</v>
          </cell>
        </row>
        <row r="2008">
          <cell r="AP2008" t="str">
            <v>Лебедев Филипп</v>
          </cell>
          <cell r="AQ2008">
            <v>2011</v>
          </cell>
          <cell r="AT2008">
            <v>2</v>
          </cell>
          <cell r="AU2008" t="str">
            <v>м</v>
          </cell>
          <cell r="AX2008">
            <v>45863</v>
          </cell>
          <cell r="AY2008" t="str">
            <v>ОК!</v>
          </cell>
        </row>
        <row r="2009">
          <cell r="AP2009" t="str">
            <v>Лебедева Наталья</v>
          </cell>
          <cell r="AQ2009">
            <v>2001</v>
          </cell>
          <cell r="AT2009" t="str">
            <v>МС</v>
          </cell>
          <cell r="AU2009" t="str">
            <v>ж</v>
          </cell>
          <cell r="AX2009">
            <v>0</v>
          </cell>
          <cell r="AY2009" t="str">
            <v>ОК!</v>
          </cell>
        </row>
        <row r="2010">
          <cell r="AP2010" t="str">
            <v>Лебедева Олеся</v>
          </cell>
          <cell r="AQ2010">
            <v>1984</v>
          </cell>
          <cell r="AT2010">
            <v>2</v>
          </cell>
          <cell r="AU2010" t="str">
            <v>ж</v>
          </cell>
          <cell r="AX2010">
            <v>45449</v>
          </cell>
          <cell r="AY2010" t="str">
            <v>ОК!</v>
          </cell>
        </row>
        <row r="2011">
          <cell r="AP2011" t="str">
            <v>Лебедева Ульяна</v>
          </cell>
          <cell r="AQ2011">
            <v>2009</v>
          </cell>
          <cell r="AT2011">
            <v>1</v>
          </cell>
          <cell r="AU2011" t="str">
            <v>ж</v>
          </cell>
          <cell r="AX2011">
            <v>45863</v>
          </cell>
          <cell r="AY2011" t="str">
            <v>ОК!</v>
          </cell>
        </row>
        <row r="2012">
          <cell r="AP2012" t="str">
            <v>Лебедь Сергей</v>
          </cell>
          <cell r="AQ2012">
            <v>0</v>
          </cell>
          <cell r="AT2012" t="str">
            <v>б/р</v>
          </cell>
          <cell r="AU2012" t="str">
            <v>м</v>
          </cell>
          <cell r="AX2012">
            <v>44323</v>
          </cell>
          <cell r="AY2012" t="str">
            <v>НАДО!!!</v>
          </cell>
        </row>
        <row r="2013">
          <cell r="AP2013" t="str">
            <v>Лева Игорь</v>
          </cell>
          <cell r="AQ2013">
            <v>2004</v>
          </cell>
          <cell r="AT2013" t="str">
            <v>б/р</v>
          </cell>
          <cell r="AU2013" t="str">
            <v>м</v>
          </cell>
          <cell r="AX2013">
            <v>43804</v>
          </cell>
          <cell r="AY2013" t="str">
            <v>ОК!</v>
          </cell>
        </row>
        <row r="2014">
          <cell r="AP2014" t="str">
            <v>Левахова Анна</v>
          </cell>
          <cell r="AQ2014">
            <v>2011</v>
          </cell>
          <cell r="AT2014" t="str">
            <v>б/р</v>
          </cell>
          <cell r="AU2014" t="str">
            <v>ж</v>
          </cell>
          <cell r="AX2014">
            <v>0</v>
          </cell>
          <cell r="AY2014" t="str">
            <v>ОК!</v>
          </cell>
        </row>
        <row r="2015">
          <cell r="AP2015" t="str">
            <v>Левашов Максим</v>
          </cell>
          <cell r="AQ2015">
            <v>2010</v>
          </cell>
          <cell r="AT2015" t="str">
            <v>2ю</v>
          </cell>
          <cell r="AU2015" t="str">
            <v>м</v>
          </cell>
          <cell r="AX2015">
            <v>45366</v>
          </cell>
          <cell r="AY2015" t="str">
            <v>ОК!</v>
          </cell>
        </row>
        <row r="2016">
          <cell r="AP2016" t="str">
            <v>Левина Елизавета</v>
          </cell>
          <cell r="AQ2016">
            <v>2011</v>
          </cell>
          <cell r="AT2016" t="str">
            <v>б/р</v>
          </cell>
          <cell r="AU2016" t="str">
            <v>ж</v>
          </cell>
          <cell r="AX2016">
            <v>45057</v>
          </cell>
          <cell r="AY2016" t="str">
            <v>ОК!</v>
          </cell>
        </row>
        <row r="2017">
          <cell r="AP2017" t="str">
            <v>Левинский Лев</v>
          </cell>
          <cell r="AQ2017">
            <v>2005</v>
          </cell>
          <cell r="AT2017" t="str">
            <v>б/р</v>
          </cell>
          <cell r="AU2017" t="str">
            <v>м</v>
          </cell>
          <cell r="AX2017">
            <v>44465</v>
          </cell>
          <cell r="AY2017" t="str">
            <v>ОК!</v>
          </cell>
        </row>
        <row r="2018">
          <cell r="AP2018" t="str">
            <v>Левитский Михаил</v>
          </cell>
          <cell r="AQ2018">
            <v>0</v>
          </cell>
          <cell r="AT2018" t="str">
            <v>1ю</v>
          </cell>
          <cell r="AU2018" t="str">
            <v>м</v>
          </cell>
          <cell r="AX2018">
            <v>45756</v>
          </cell>
          <cell r="AY2018" t="str">
            <v>НАДО!!!</v>
          </cell>
        </row>
        <row r="2019">
          <cell r="AP2019" t="str">
            <v>Левченко Светлана</v>
          </cell>
          <cell r="AQ2019">
            <v>1999</v>
          </cell>
          <cell r="AT2019" t="str">
            <v>б/р</v>
          </cell>
          <cell r="AU2019" t="str">
            <v>ж</v>
          </cell>
          <cell r="AX2019">
            <v>0</v>
          </cell>
          <cell r="AY2019" t="str">
            <v>ОК!</v>
          </cell>
        </row>
        <row r="2020">
          <cell r="AP2020" t="str">
            <v>Левыкин Денис</v>
          </cell>
          <cell r="AQ2020">
            <v>2010</v>
          </cell>
          <cell r="AT2020">
            <v>3</v>
          </cell>
          <cell r="AU2020" t="str">
            <v>м</v>
          </cell>
          <cell r="AX2020">
            <v>45907</v>
          </cell>
          <cell r="AY2020" t="str">
            <v>ОК!</v>
          </cell>
        </row>
        <row r="2021">
          <cell r="AP2021" t="str">
            <v>Легомина Вячеслав</v>
          </cell>
          <cell r="AQ2021">
            <v>2014</v>
          </cell>
          <cell r="AT2021" t="str">
            <v>б/р</v>
          </cell>
          <cell r="AU2021" t="str">
            <v>м</v>
          </cell>
          <cell r="AX2021">
            <v>0</v>
          </cell>
          <cell r="AY2021" t="str">
            <v>ОК!</v>
          </cell>
        </row>
        <row r="2022">
          <cell r="AP2022" t="str">
            <v>Легомина Ольга</v>
          </cell>
          <cell r="AQ2022">
            <v>2012</v>
          </cell>
          <cell r="AT2022" t="str">
            <v>1ю</v>
          </cell>
          <cell r="AU2022" t="str">
            <v>ж</v>
          </cell>
          <cell r="AX2022">
            <v>45582</v>
          </cell>
          <cell r="AY2022" t="str">
            <v>ОК!</v>
          </cell>
        </row>
        <row r="2023">
          <cell r="AP2023" t="str">
            <v>Лезняк Даниил</v>
          </cell>
          <cell r="AQ2023">
            <v>0</v>
          </cell>
          <cell r="AT2023" t="str">
            <v>1ю</v>
          </cell>
          <cell r="AU2023" t="str">
            <v>м</v>
          </cell>
          <cell r="AX2023">
            <v>45756</v>
          </cell>
          <cell r="AY2023" t="str">
            <v>НАДО!!!</v>
          </cell>
        </row>
        <row r="2024">
          <cell r="AP2024" t="str">
            <v>Лейдикер Ярослава</v>
          </cell>
          <cell r="AQ2024">
            <v>1980</v>
          </cell>
          <cell r="AT2024" t="str">
            <v>б/р</v>
          </cell>
          <cell r="AU2024" t="str">
            <v>ж</v>
          </cell>
          <cell r="AX2024">
            <v>0</v>
          </cell>
          <cell r="AY2024" t="str">
            <v>ОК!</v>
          </cell>
        </row>
        <row r="2025">
          <cell r="AP2025" t="str">
            <v>Лексаченко Георгий</v>
          </cell>
          <cell r="AQ2025">
            <v>2007</v>
          </cell>
          <cell r="AT2025" t="str">
            <v>1ю</v>
          </cell>
          <cell r="AU2025" t="str">
            <v>м</v>
          </cell>
          <cell r="AX2025">
            <v>45344</v>
          </cell>
          <cell r="AY2025" t="str">
            <v>ОК!</v>
          </cell>
        </row>
        <row r="2026">
          <cell r="AP2026" t="str">
            <v>Леонов Александр</v>
          </cell>
          <cell r="AQ2026">
            <v>0</v>
          </cell>
          <cell r="AT2026" t="str">
            <v>б/р</v>
          </cell>
          <cell r="AU2026" t="str">
            <v>м</v>
          </cell>
          <cell r="AX2026">
            <v>44359</v>
          </cell>
          <cell r="AY2026" t="str">
            <v>НАДО!!!</v>
          </cell>
        </row>
        <row r="2027">
          <cell r="AP2027" t="str">
            <v>Леонов Егор</v>
          </cell>
          <cell r="AQ2027">
            <v>1998</v>
          </cell>
          <cell r="AT2027" t="str">
            <v>б/р</v>
          </cell>
          <cell r="AU2027" t="str">
            <v>м</v>
          </cell>
          <cell r="AX2027">
            <v>42179</v>
          </cell>
          <cell r="AY2027" t="str">
            <v>ОК!</v>
          </cell>
        </row>
        <row r="2028">
          <cell r="AP2028" t="str">
            <v>Леонов Кирилл</v>
          </cell>
          <cell r="AQ2028">
            <v>2008</v>
          </cell>
          <cell r="AT2028" t="str">
            <v>1ю</v>
          </cell>
          <cell r="AU2028" t="str">
            <v>м</v>
          </cell>
          <cell r="AX2028">
            <v>45947</v>
          </cell>
          <cell r="AY2028" t="str">
            <v>ОК!</v>
          </cell>
        </row>
        <row r="2029">
          <cell r="AP2029" t="str">
            <v>Леонов Максим</v>
          </cell>
          <cell r="AQ2029">
            <v>2003</v>
          </cell>
          <cell r="AT2029" t="str">
            <v>б/р</v>
          </cell>
          <cell r="AU2029" t="str">
            <v>м</v>
          </cell>
          <cell r="AX2029">
            <v>44921</v>
          </cell>
          <cell r="AY2029" t="str">
            <v>ОК!</v>
          </cell>
        </row>
        <row r="2030">
          <cell r="AP2030" t="str">
            <v>Леонов Тимофей</v>
          </cell>
          <cell r="AQ2030">
            <v>2003</v>
          </cell>
          <cell r="AT2030" t="str">
            <v>б/р</v>
          </cell>
          <cell r="AU2030" t="str">
            <v>м</v>
          </cell>
          <cell r="AX2030">
            <v>0</v>
          </cell>
          <cell r="AY2030" t="str">
            <v>ОК!</v>
          </cell>
        </row>
        <row r="2031">
          <cell r="AP2031" t="str">
            <v>Леонова Вероника</v>
          </cell>
          <cell r="AQ2031">
            <v>0</v>
          </cell>
          <cell r="AT2031" t="str">
            <v>б/р</v>
          </cell>
          <cell r="AU2031" t="str">
            <v>ж</v>
          </cell>
          <cell r="AX2031">
            <v>41468</v>
          </cell>
          <cell r="AY2031" t="str">
            <v>НАДО!!!</v>
          </cell>
        </row>
        <row r="2032">
          <cell r="AP2032" t="str">
            <v>Леонтьев Михаил</v>
          </cell>
          <cell r="AQ2032">
            <v>2005</v>
          </cell>
          <cell r="AT2032" t="str">
            <v>б/р</v>
          </cell>
          <cell r="AU2032" t="str">
            <v>м</v>
          </cell>
          <cell r="AX2032">
            <v>0</v>
          </cell>
          <cell r="AY2032" t="str">
            <v>ОК!</v>
          </cell>
        </row>
        <row r="2033">
          <cell r="AP2033" t="str">
            <v>Леонтьева Ольга</v>
          </cell>
          <cell r="AQ2033">
            <v>1977</v>
          </cell>
          <cell r="AT2033" t="str">
            <v>б/р</v>
          </cell>
          <cell r="AU2033" t="str">
            <v>ж</v>
          </cell>
          <cell r="AX2033">
            <v>43352</v>
          </cell>
          <cell r="AY2033" t="str">
            <v>НАДО!!!</v>
          </cell>
        </row>
        <row r="2034">
          <cell r="AP2034" t="str">
            <v>Лепехин Кирилл</v>
          </cell>
          <cell r="AQ2034">
            <v>1996</v>
          </cell>
          <cell r="AT2034" t="str">
            <v>б/р</v>
          </cell>
          <cell r="AU2034" t="str">
            <v>м</v>
          </cell>
          <cell r="AX2034">
            <v>0</v>
          </cell>
          <cell r="AY2034" t="str">
            <v>ОК!</v>
          </cell>
        </row>
        <row r="2035">
          <cell r="AP2035" t="str">
            <v>Лесничук Марина</v>
          </cell>
          <cell r="AQ2035">
            <v>1997</v>
          </cell>
          <cell r="AT2035" t="str">
            <v>б/р</v>
          </cell>
          <cell r="AU2035" t="str">
            <v>ж</v>
          </cell>
          <cell r="AX2035">
            <v>43218</v>
          </cell>
          <cell r="AY2035" t="str">
            <v>ОК!</v>
          </cell>
        </row>
        <row r="2036">
          <cell r="AP2036" t="str">
            <v>Лесных Мария</v>
          </cell>
          <cell r="AQ2036">
            <v>2010</v>
          </cell>
          <cell r="AT2036" t="str">
            <v>б/р</v>
          </cell>
          <cell r="AU2036" t="str">
            <v>ж</v>
          </cell>
          <cell r="AX2036">
            <v>45057</v>
          </cell>
          <cell r="AY2036" t="str">
            <v>ОК!</v>
          </cell>
        </row>
        <row r="2037">
          <cell r="AP2037" t="str">
            <v>Лесюк Ярослав</v>
          </cell>
          <cell r="AQ2037">
            <v>2005</v>
          </cell>
          <cell r="AT2037">
            <v>3</v>
          </cell>
          <cell r="AU2037" t="str">
            <v>м</v>
          </cell>
          <cell r="AX2037">
            <v>45449</v>
          </cell>
          <cell r="AY2037" t="str">
            <v>ОК!</v>
          </cell>
        </row>
        <row r="2038">
          <cell r="AP2038" t="str">
            <v>Леу-Чан-Изуль Татьяна</v>
          </cell>
          <cell r="AQ2038">
            <v>2006</v>
          </cell>
          <cell r="AT2038" t="str">
            <v>б/р</v>
          </cell>
          <cell r="AU2038" t="str">
            <v>ж</v>
          </cell>
          <cell r="AX2038">
            <v>44103</v>
          </cell>
          <cell r="AY2038" t="str">
            <v>НАДО!!!</v>
          </cell>
        </row>
        <row r="2039">
          <cell r="AP2039" t="str">
            <v>Леушина Злата</v>
          </cell>
          <cell r="AQ2039">
            <v>2006</v>
          </cell>
          <cell r="AT2039" t="str">
            <v>б/р</v>
          </cell>
          <cell r="AU2039" t="str">
            <v>ж</v>
          </cell>
          <cell r="AX2039">
            <v>0</v>
          </cell>
          <cell r="AY2039" t="str">
            <v>ОК!</v>
          </cell>
        </row>
        <row r="2040">
          <cell r="AP2040" t="str">
            <v>Лехмус Дмитрий</v>
          </cell>
          <cell r="AQ2040">
            <v>1986</v>
          </cell>
          <cell r="AT2040" t="str">
            <v>б/р</v>
          </cell>
          <cell r="AU2040" t="str">
            <v>м</v>
          </cell>
          <cell r="AX2040">
            <v>43245</v>
          </cell>
          <cell r="AY2040" t="str">
            <v>НАДО!!!</v>
          </cell>
        </row>
        <row r="2041">
          <cell r="AP2041" t="str">
            <v>Ли Маргарита</v>
          </cell>
          <cell r="AQ2041">
            <v>1997</v>
          </cell>
          <cell r="AT2041" t="str">
            <v>б/р</v>
          </cell>
          <cell r="AU2041" t="str">
            <v>ж</v>
          </cell>
          <cell r="AX2041">
            <v>44527</v>
          </cell>
          <cell r="AY2041" t="str">
            <v>ОК!</v>
          </cell>
        </row>
        <row r="2042">
          <cell r="AP2042" t="str">
            <v>Ливинский Андрей</v>
          </cell>
          <cell r="AQ2042">
            <v>2012</v>
          </cell>
          <cell r="AT2042" t="str">
            <v>б/р</v>
          </cell>
          <cell r="AU2042" t="str">
            <v>м</v>
          </cell>
          <cell r="AX2042">
            <v>0</v>
          </cell>
          <cell r="AY2042" t="str">
            <v>ОК!</v>
          </cell>
        </row>
        <row r="2043">
          <cell r="AP2043" t="str">
            <v>Лигай Денис</v>
          </cell>
          <cell r="AQ2043">
            <v>2009</v>
          </cell>
          <cell r="AT2043" t="str">
            <v>б/р</v>
          </cell>
          <cell r="AU2043" t="str">
            <v>м</v>
          </cell>
          <cell r="AX2043">
            <v>0</v>
          </cell>
          <cell r="AY2043" t="str">
            <v>ОК!</v>
          </cell>
        </row>
        <row r="2044">
          <cell r="AP2044" t="str">
            <v>Лиманский Александр</v>
          </cell>
          <cell r="AQ2044">
            <v>1983</v>
          </cell>
          <cell r="AT2044" t="str">
            <v>б/р</v>
          </cell>
          <cell r="AU2044" t="str">
            <v>м</v>
          </cell>
          <cell r="AX2044">
            <v>44078</v>
          </cell>
          <cell r="AY2044" t="str">
            <v>ОК!</v>
          </cell>
        </row>
        <row r="2045">
          <cell r="AP2045" t="str">
            <v>Линейкина Виктория</v>
          </cell>
          <cell r="AQ2045">
            <v>1999</v>
          </cell>
          <cell r="AT2045" t="str">
            <v>б/р</v>
          </cell>
          <cell r="AU2045" t="str">
            <v>ж</v>
          </cell>
          <cell r="AX2045">
            <v>0</v>
          </cell>
          <cell r="AY2045" t="str">
            <v>ОК!</v>
          </cell>
        </row>
        <row r="2046">
          <cell r="AP2046" t="str">
            <v>Линкевич Дмитрий</v>
          </cell>
          <cell r="AQ2046">
            <v>2002</v>
          </cell>
          <cell r="AT2046" t="str">
            <v>б/р</v>
          </cell>
          <cell r="AU2046" t="str">
            <v>м</v>
          </cell>
          <cell r="AX2046">
            <v>43227</v>
          </cell>
          <cell r="AY2046" t="str">
            <v>ОК!</v>
          </cell>
        </row>
        <row r="2047">
          <cell r="AP2047" t="str">
            <v>Линок Илья</v>
          </cell>
          <cell r="AQ2047">
            <v>0</v>
          </cell>
          <cell r="AT2047">
            <v>3</v>
          </cell>
          <cell r="AU2047" t="str">
            <v>м</v>
          </cell>
          <cell r="AX2047">
            <v>45805</v>
          </cell>
          <cell r="AY2047" t="str">
            <v>НАДО!!!</v>
          </cell>
        </row>
        <row r="2048">
          <cell r="AP2048" t="str">
            <v>Липатов Антон</v>
          </cell>
          <cell r="AQ2048">
            <v>0</v>
          </cell>
          <cell r="AT2048" t="str">
            <v>б/р</v>
          </cell>
          <cell r="AU2048" t="str">
            <v>м</v>
          </cell>
          <cell r="AX2048">
            <v>45399</v>
          </cell>
          <cell r="AY2048" t="str">
            <v>НАДО!!!</v>
          </cell>
        </row>
        <row r="2049">
          <cell r="AP2049" t="str">
            <v>Липатова Дарья</v>
          </cell>
          <cell r="AQ2049">
            <v>1996</v>
          </cell>
          <cell r="AT2049" t="str">
            <v>МС</v>
          </cell>
          <cell r="AU2049" t="str">
            <v>ж</v>
          </cell>
          <cell r="AX2049">
            <v>0</v>
          </cell>
          <cell r="AY2049" t="str">
            <v>ОК!</v>
          </cell>
        </row>
        <row r="2050">
          <cell r="AP2050" t="str">
            <v>Липатова Полина</v>
          </cell>
          <cell r="AQ2050">
            <v>2011</v>
          </cell>
          <cell r="AT2050" t="str">
            <v>б/р</v>
          </cell>
          <cell r="AU2050" t="str">
            <v>ж</v>
          </cell>
          <cell r="AX2050">
            <v>0</v>
          </cell>
          <cell r="AY2050" t="str">
            <v>ОК!</v>
          </cell>
        </row>
        <row r="2051">
          <cell r="AP2051" t="str">
            <v xml:space="preserve">Липатова Татьяна </v>
          </cell>
          <cell r="AQ2051">
            <v>0</v>
          </cell>
          <cell r="AT2051" t="str">
            <v>б/р</v>
          </cell>
          <cell r="AU2051" t="str">
            <v>ж</v>
          </cell>
          <cell r="AX2051">
            <v>44681</v>
          </cell>
          <cell r="AY2051" t="str">
            <v>НАДО!!!</v>
          </cell>
        </row>
        <row r="2052">
          <cell r="AP2052" t="str">
            <v>Липинская Олеся</v>
          </cell>
          <cell r="AQ2052">
            <v>1996</v>
          </cell>
          <cell r="AT2052" t="str">
            <v>б/р</v>
          </cell>
          <cell r="AU2052" t="str">
            <v>ж</v>
          </cell>
          <cell r="AX2052">
            <v>0</v>
          </cell>
          <cell r="AY2052" t="str">
            <v>ОК!</v>
          </cell>
        </row>
        <row r="2053">
          <cell r="AP2053" t="str">
            <v>Липко Никита</v>
          </cell>
          <cell r="AQ2053">
            <v>2004</v>
          </cell>
          <cell r="AT2053" t="str">
            <v>б/р</v>
          </cell>
          <cell r="AU2053" t="str">
            <v>м</v>
          </cell>
          <cell r="AX2053">
            <v>43804</v>
          </cell>
          <cell r="AY2053" t="str">
            <v>ОК!</v>
          </cell>
        </row>
        <row r="2054">
          <cell r="AP2054" t="str">
            <v>Липовка Максим</v>
          </cell>
          <cell r="AQ2054">
            <v>2014</v>
          </cell>
          <cell r="AT2054" t="str">
            <v>б/р</v>
          </cell>
          <cell r="AU2054" t="str">
            <v>м</v>
          </cell>
          <cell r="AX2054">
            <v>0</v>
          </cell>
          <cell r="AY2054" t="str">
            <v>ОК!</v>
          </cell>
        </row>
        <row r="2055">
          <cell r="AP2055" t="str">
            <v>Липовский Александр</v>
          </cell>
          <cell r="AQ2055">
            <v>0</v>
          </cell>
          <cell r="AT2055">
            <v>3</v>
          </cell>
          <cell r="AU2055" t="str">
            <v>м</v>
          </cell>
          <cell r="AX2055">
            <v>45407</v>
          </cell>
          <cell r="AY2055" t="str">
            <v>НАДО!!!</v>
          </cell>
        </row>
        <row r="2056">
          <cell r="AP2056" t="str">
            <v>Лисицин Владимир</v>
          </cell>
          <cell r="AQ2056">
            <v>0</v>
          </cell>
          <cell r="AT2056" t="str">
            <v>б/р</v>
          </cell>
          <cell r="AU2056" t="str">
            <v>м</v>
          </cell>
          <cell r="AX2056">
            <v>44323</v>
          </cell>
          <cell r="AY2056" t="str">
            <v>НАДО!!!</v>
          </cell>
        </row>
        <row r="2057">
          <cell r="AP2057" t="str">
            <v>Лисицына Наталия</v>
          </cell>
          <cell r="AQ2057">
            <v>0</v>
          </cell>
          <cell r="AT2057" t="str">
            <v>б/р</v>
          </cell>
          <cell r="AU2057" t="str">
            <v>ж</v>
          </cell>
          <cell r="AX2057">
            <v>42356</v>
          </cell>
          <cell r="AY2057" t="str">
            <v>НАДО!!!</v>
          </cell>
        </row>
        <row r="2058">
          <cell r="AP2058" t="str">
            <v>Лискевич Евгений</v>
          </cell>
          <cell r="AQ2058">
            <v>1983</v>
          </cell>
          <cell r="AT2058" t="str">
            <v>б/р</v>
          </cell>
          <cell r="AU2058" t="str">
            <v>м</v>
          </cell>
          <cell r="AX2058">
            <v>43245</v>
          </cell>
          <cell r="AY2058" t="str">
            <v>НАДО!!!</v>
          </cell>
        </row>
        <row r="2059">
          <cell r="AP2059" t="str">
            <v>Литау Валерия</v>
          </cell>
          <cell r="AQ2059">
            <v>2003</v>
          </cell>
          <cell r="AT2059" t="str">
            <v>б/р</v>
          </cell>
          <cell r="AU2059" t="str">
            <v>ж</v>
          </cell>
          <cell r="AX2059">
            <v>44394</v>
          </cell>
          <cell r="AY2059" t="str">
            <v>ОК!</v>
          </cell>
        </row>
        <row r="2060">
          <cell r="AP2060" t="str">
            <v>Литвиненко Владислав</v>
          </cell>
          <cell r="AQ2060">
            <v>2010</v>
          </cell>
          <cell r="AT2060" t="str">
            <v>1ю</v>
          </cell>
          <cell r="AU2060" t="str">
            <v>м</v>
          </cell>
          <cell r="AX2060">
            <v>45983</v>
          </cell>
          <cell r="AY2060" t="str">
            <v>ОК!</v>
          </cell>
        </row>
        <row r="2061">
          <cell r="AP2061" t="str">
            <v>Литвиненко Константин</v>
          </cell>
          <cell r="AQ2061">
            <v>2003</v>
          </cell>
          <cell r="AT2061">
            <v>3</v>
          </cell>
          <cell r="AU2061" t="str">
            <v>м</v>
          </cell>
          <cell r="AX2061">
            <v>45344</v>
          </cell>
          <cell r="AY2061" t="str">
            <v>ОК!</v>
          </cell>
        </row>
        <row r="2062">
          <cell r="AP2062" t="str">
            <v>Литвинов Александр</v>
          </cell>
          <cell r="AQ2062">
            <v>1987</v>
          </cell>
          <cell r="AT2062" t="str">
            <v>б/р</v>
          </cell>
          <cell r="AU2062" t="str">
            <v>м</v>
          </cell>
          <cell r="AX2062">
            <v>43518</v>
          </cell>
          <cell r="AY2062" t="str">
            <v>ОК!</v>
          </cell>
        </row>
        <row r="2063">
          <cell r="AP2063" t="str">
            <v>Литвинова Варвара</v>
          </cell>
          <cell r="AQ2063">
            <v>2007</v>
          </cell>
          <cell r="AT2063" t="str">
            <v>б/р</v>
          </cell>
          <cell r="AU2063" t="str">
            <v>ж</v>
          </cell>
          <cell r="AX2063">
            <v>0</v>
          </cell>
          <cell r="AY2063" t="str">
            <v>ОК!</v>
          </cell>
        </row>
        <row r="2064">
          <cell r="AP2064" t="str">
            <v>Литвинова Мария</v>
          </cell>
          <cell r="AQ2064">
            <v>1995</v>
          </cell>
          <cell r="AT2064" t="str">
            <v>б/р</v>
          </cell>
          <cell r="AU2064" t="str">
            <v>ж</v>
          </cell>
          <cell r="AX2064">
            <v>43863</v>
          </cell>
          <cell r="AY2064" t="str">
            <v>ОК!</v>
          </cell>
        </row>
        <row r="2065">
          <cell r="AP2065" t="str">
            <v>Литвинцева Анна</v>
          </cell>
          <cell r="AQ2065">
            <v>0</v>
          </cell>
          <cell r="AT2065" t="str">
            <v>б/р</v>
          </cell>
          <cell r="AU2065" t="str">
            <v>ж</v>
          </cell>
          <cell r="AX2065">
            <v>44232</v>
          </cell>
          <cell r="AY2065" t="str">
            <v>НАДО!!!</v>
          </cell>
        </row>
        <row r="2066">
          <cell r="AP2066" t="str">
            <v>Лихачев Николай</v>
          </cell>
          <cell r="AQ2066">
            <v>2006</v>
          </cell>
          <cell r="AT2066" t="str">
            <v>1ю</v>
          </cell>
          <cell r="AU2066" t="str">
            <v>м</v>
          </cell>
          <cell r="AX2066">
            <v>45635</v>
          </cell>
          <cell r="AY2066" t="str">
            <v>ОК!</v>
          </cell>
        </row>
        <row r="2067">
          <cell r="AP2067" t="str">
            <v>Лихачев Олег</v>
          </cell>
          <cell r="AQ2067">
            <v>2009</v>
          </cell>
          <cell r="AT2067" t="str">
            <v>1ю</v>
          </cell>
          <cell r="AU2067" t="str">
            <v>м</v>
          </cell>
          <cell r="AX2067">
            <v>45786</v>
          </cell>
          <cell r="AY2067" t="str">
            <v>ОК!</v>
          </cell>
        </row>
        <row r="2068">
          <cell r="AP2068" t="str">
            <v>Лобанов Борис</v>
          </cell>
          <cell r="AQ2068">
            <v>1954</v>
          </cell>
          <cell r="AT2068" t="str">
            <v>б/р</v>
          </cell>
          <cell r="AU2068" t="str">
            <v>м</v>
          </cell>
          <cell r="AX2068">
            <v>43245</v>
          </cell>
          <cell r="AY2068" t="str">
            <v>НАДО!!!</v>
          </cell>
        </row>
        <row r="2069">
          <cell r="AP2069" t="str">
            <v>Лобанов Матвей</v>
          </cell>
          <cell r="AQ2069">
            <v>2010</v>
          </cell>
          <cell r="AT2069" t="str">
            <v>1ю</v>
          </cell>
          <cell r="AU2069" t="str">
            <v>м</v>
          </cell>
          <cell r="AX2069">
            <v>45932</v>
          </cell>
          <cell r="AY2069" t="str">
            <v>ОК!</v>
          </cell>
        </row>
        <row r="2070">
          <cell r="AP2070" t="str">
            <v>Лобанов Михаил</v>
          </cell>
          <cell r="AQ2070">
            <v>1993</v>
          </cell>
          <cell r="AT2070" t="str">
            <v>б/р</v>
          </cell>
          <cell r="AU2070" t="str">
            <v>м</v>
          </cell>
          <cell r="AX2070">
            <v>44619</v>
          </cell>
          <cell r="AY2070" t="str">
            <v>ОК!</v>
          </cell>
        </row>
        <row r="2071">
          <cell r="AP2071" t="str">
            <v>Лобанова Валерия</v>
          </cell>
          <cell r="AQ2071">
            <v>0</v>
          </cell>
          <cell r="AT2071">
            <v>3</v>
          </cell>
          <cell r="AU2071" t="str">
            <v>ж</v>
          </cell>
          <cell r="AX2071">
            <v>45407</v>
          </cell>
          <cell r="AY2071" t="str">
            <v>НАДО!!!</v>
          </cell>
        </row>
        <row r="2072">
          <cell r="AP2072" t="str">
            <v>Лобанова Евгения</v>
          </cell>
          <cell r="AQ2072">
            <v>0</v>
          </cell>
          <cell r="AT2072" t="str">
            <v>б/р</v>
          </cell>
          <cell r="AU2072" t="str">
            <v>ж</v>
          </cell>
          <cell r="AX2072">
            <v>44169</v>
          </cell>
          <cell r="AY2072" t="str">
            <v>НАДО!!!</v>
          </cell>
        </row>
        <row r="2073">
          <cell r="AP2073" t="str">
            <v>Лобецкий Артем</v>
          </cell>
          <cell r="AQ2073">
            <v>1985</v>
          </cell>
          <cell r="AT2073" t="str">
            <v>б/р</v>
          </cell>
          <cell r="AU2073" t="str">
            <v>м</v>
          </cell>
          <cell r="AX2073">
            <v>43555</v>
          </cell>
          <cell r="AY2073" t="str">
            <v>ОК!</v>
          </cell>
        </row>
        <row r="2074">
          <cell r="AP2074" t="str">
            <v>Ловчановская Анна</v>
          </cell>
          <cell r="AQ2074">
            <v>1971</v>
          </cell>
          <cell r="AT2074" t="str">
            <v>б/р</v>
          </cell>
          <cell r="AU2074" t="str">
            <v>ж</v>
          </cell>
          <cell r="AX2074">
            <v>43281</v>
          </cell>
          <cell r="AY2074" t="str">
            <v>НАДО!!!</v>
          </cell>
        </row>
        <row r="2075">
          <cell r="AP2075" t="str">
            <v>Ловчановский Сергей</v>
          </cell>
          <cell r="AQ2075">
            <v>1970</v>
          </cell>
          <cell r="AT2075" t="str">
            <v>б/р</v>
          </cell>
          <cell r="AU2075" t="str">
            <v>м</v>
          </cell>
          <cell r="AX2075">
            <v>43281</v>
          </cell>
          <cell r="AY2075" t="str">
            <v>НАДО!!!</v>
          </cell>
        </row>
        <row r="2076">
          <cell r="AP2076" t="str">
            <v>Ловчиков Максим</v>
          </cell>
          <cell r="AQ2076">
            <v>2001</v>
          </cell>
          <cell r="AT2076" t="str">
            <v>б/р</v>
          </cell>
          <cell r="AU2076" t="str">
            <v>м</v>
          </cell>
          <cell r="AX2076">
            <v>0</v>
          </cell>
          <cell r="AY2076" t="str">
            <v>НАДО!!!</v>
          </cell>
        </row>
        <row r="2077">
          <cell r="AP2077" t="str">
            <v>Логачев Алексей</v>
          </cell>
          <cell r="AQ2077">
            <v>2012</v>
          </cell>
          <cell r="AT2077" t="str">
            <v>б/р</v>
          </cell>
          <cell r="AU2077" t="str">
            <v>м</v>
          </cell>
          <cell r="AX2077">
            <v>0</v>
          </cell>
          <cell r="AY2077" t="str">
            <v>ОК!</v>
          </cell>
        </row>
        <row r="2078">
          <cell r="AP2078" t="str">
            <v>Логачев Андрей</v>
          </cell>
          <cell r="AQ2078">
            <v>2009</v>
          </cell>
          <cell r="AT2078" t="str">
            <v>1ю</v>
          </cell>
          <cell r="AU2078" t="str">
            <v>м</v>
          </cell>
          <cell r="AX2078">
            <v>45582</v>
          </cell>
          <cell r="AY2078" t="str">
            <v>ОК!</v>
          </cell>
        </row>
        <row r="2079">
          <cell r="AP2079" t="str">
            <v>Логачев Егор</v>
          </cell>
          <cell r="AQ2079">
            <v>0</v>
          </cell>
          <cell r="AT2079">
            <v>3</v>
          </cell>
          <cell r="AU2079" t="str">
            <v>м</v>
          </cell>
          <cell r="AX2079">
            <v>45778</v>
          </cell>
          <cell r="AY2079" t="str">
            <v>НАДО!!!</v>
          </cell>
        </row>
        <row r="2080">
          <cell r="AP2080" t="str">
            <v>Логин Всеволод</v>
          </cell>
          <cell r="AQ2080">
            <v>0</v>
          </cell>
          <cell r="AT2080" t="str">
            <v>б/р</v>
          </cell>
          <cell r="AU2080" t="str">
            <v>м</v>
          </cell>
          <cell r="AX2080">
            <v>42032</v>
          </cell>
          <cell r="AY2080" t="str">
            <v>НАДО!!!</v>
          </cell>
        </row>
        <row r="2081">
          <cell r="AP2081" t="str">
            <v>Логинов Алексей</v>
          </cell>
          <cell r="AQ2081">
            <v>0</v>
          </cell>
          <cell r="AT2081">
            <v>3</v>
          </cell>
          <cell r="AU2081" t="str">
            <v>м</v>
          </cell>
          <cell r="AX2081">
            <v>45778</v>
          </cell>
          <cell r="AY2081" t="str">
            <v>НАДО!!!</v>
          </cell>
        </row>
        <row r="2082">
          <cell r="AP2082" t="str">
            <v>Логинов Даниил</v>
          </cell>
          <cell r="AQ2082">
            <v>0</v>
          </cell>
          <cell r="AT2082">
            <v>3</v>
          </cell>
          <cell r="AU2082" t="str">
            <v>м</v>
          </cell>
          <cell r="AX2082">
            <v>45407</v>
          </cell>
          <cell r="AY2082" t="str">
            <v>НАДО!!!</v>
          </cell>
        </row>
        <row r="2083">
          <cell r="AP2083" t="str">
            <v>Логинова Виктория</v>
          </cell>
          <cell r="AQ2083">
            <v>1996</v>
          </cell>
          <cell r="AT2083" t="str">
            <v>б/р</v>
          </cell>
          <cell r="AU2083" t="str">
            <v>ж</v>
          </cell>
          <cell r="AX2083">
            <v>0</v>
          </cell>
          <cell r="AY2083" t="str">
            <v>ОК!</v>
          </cell>
        </row>
        <row r="2084">
          <cell r="AP2084" t="str">
            <v>Логинова Людмила</v>
          </cell>
          <cell r="AQ2084">
            <v>1974</v>
          </cell>
          <cell r="AT2084" t="str">
            <v>б/р</v>
          </cell>
          <cell r="AU2084" t="str">
            <v>ж</v>
          </cell>
          <cell r="AX2084">
            <v>44634</v>
          </cell>
          <cell r="AY2084" t="str">
            <v>ОК!</v>
          </cell>
        </row>
        <row r="2085">
          <cell r="AP2085" t="str">
            <v>Лодыгин Михаил</v>
          </cell>
          <cell r="AQ2085">
            <v>2011</v>
          </cell>
          <cell r="AT2085" t="str">
            <v>1ю</v>
          </cell>
          <cell r="AU2085" t="str">
            <v>м</v>
          </cell>
          <cell r="AX2085">
            <v>45947</v>
          </cell>
          <cell r="AY2085" t="str">
            <v>ОК!</v>
          </cell>
        </row>
        <row r="2086">
          <cell r="AP2086" t="str">
            <v>Локинская Софья</v>
          </cell>
          <cell r="AQ2086">
            <v>2004</v>
          </cell>
          <cell r="AT2086" t="str">
            <v>б/р</v>
          </cell>
          <cell r="AU2086" t="str">
            <v>ж</v>
          </cell>
          <cell r="AX2086">
            <v>44218</v>
          </cell>
          <cell r="AY2086" t="str">
            <v>ОК!</v>
          </cell>
        </row>
        <row r="2087">
          <cell r="AP2087" t="str">
            <v>Локотникова Юлия</v>
          </cell>
          <cell r="AQ2087">
            <v>1998</v>
          </cell>
          <cell r="AT2087" t="str">
            <v>б/р</v>
          </cell>
          <cell r="AU2087" t="str">
            <v>ж</v>
          </cell>
          <cell r="AX2087">
            <v>43383</v>
          </cell>
          <cell r="AY2087" t="str">
            <v>ОК!</v>
          </cell>
        </row>
        <row r="2088">
          <cell r="AP2088" t="str">
            <v>Лосев Степан</v>
          </cell>
          <cell r="AQ2088">
            <v>2008</v>
          </cell>
          <cell r="AT2088" t="str">
            <v>б/р</v>
          </cell>
          <cell r="AU2088" t="str">
            <v>м</v>
          </cell>
          <cell r="AX2088">
            <v>0</v>
          </cell>
          <cell r="AY2088" t="str">
            <v>НАДО!!!</v>
          </cell>
        </row>
        <row r="2089">
          <cell r="AP2089" t="str">
            <v>Лосев Тимофей</v>
          </cell>
          <cell r="AQ2089">
            <v>2007</v>
          </cell>
          <cell r="AT2089" t="str">
            <v>б/р</v>
          </cell>
          <cell r="AU2089" t="str">
            <v>м</v>
          </cell>
          <cell r="AX2089">
            <v>0</v>
          </cell>
          <cell r="AY2089" t="str">
            <v>НАДО!!!</v>
          </cell>
        </row>
        <row r="2090">
          <cell r="AP2090" t="str">
            <v>Лоскутов Константин</v>
          </cell>
          <cell r="AQ2090">
            <v>0</v>
          </cell>
          <cell r="AT2090">
            <v>1</v>
          </cell>
          <cell r="AU2090" t="str">
            <v>м</v>
          </cell>
          <cell r="AX2090">
            <v>45805</v>
          </cell>
          <cell r="AY2090" t="str">
            <v>НАДО!!!</v>
          </cell>
        </row>
        <row r="2091">
          <cell r="AP2091" t="str">
            <v>Лотонин Алексей</v>
          </cell>
          <cell r="AQ2091">
            <v>1994</v>
          </cell>
          <cell r="AT2091" t="str">
            <v>б/р</v>
          </cell>
          <cell r="AU2091" t="str">
            <v>м</v>
          </cell>
          <cell r="AX2091">
            <v>41846</v>
          </cell>
          <cell r="AY2091" t="str">
            <v>ОК!</v>
          </cell>
        </row>
        <row r="2092">
          <cell r="AP2092" t="str">
            <v xml:space="preserve">Лохин Дмитрий </v>
          </cell>
          <cell r="AQ2092">
            <v>0</v>
          </cell>
          <cell r="AT2092">
            <v>1</v>
          </cell>
          <cell r="AU2092" t="str">
            <v>м</v>
          </cell>
          <cell r="AX2092">
            <v>45407</v>
          </cell>
          <cell r="AY2092" t="str">
            <v>НАДО!!!</v>
          </cell>
        </row>
        <row r="2093">
          <cell r="AP2093" t="str">
            <v>Лощев Максим</v>
          </cell>
          <cell r="AQ2093">
            <v>2007</v>
          </cell>
          <cell r="AT2093">
            <v>2</v>
          </cell>
          <cell r="AU2093" t="str">
            <v>м</v>
          </cell>
          <cell r="AX2093">
            <v>45651</v>
          </cell>
          <cell r="AY2093" t="str">
            <v>ОК!</v>
          </cell>
        </row>
        <row r="2094">
          <cell r="AP2094" t="str">
            <v>Лубенец Алексей</v>
          </cell>
          <cell r="AQ2094">
            <v>1988</v>
          </cell>
          <cell r="AT2094" t="str">
            <v>б/р</v>
          </cell>
          <cell r="AU2094" t="str">
            <v>м</v>
          </cell>
          <cell r="AX2094">
            <v>43078</v>
          </cell>
          <cell r="AY2094" t="str">
            <v>НАДО!!!</v>
          </cell>
        </row>
        <row r="2095">
          <cell r="AP2095" t="str">
            <v>Лубенкова Анастасия</v>
          </cell>
          <cell r="AQ2095">
            <v>0</v>
          </cell>
          <cell r="AT2095" t="str">
            <v>б/р</v>
          </cell>
          <cell r="AU2095" t="str">
            <v>ж</v>
          </cell>
          <cell r="AX2095">
            <v>44708</v>
          </cell>
          <cell r="AY2095" t="str">
            <v>НАДО!!!</v>
          </cell>
        </row>
        <row r="2096">
          <cell r="AP2096" t="str">
            <v>Лубинец Ксения</v>
          </cell>
          <cell r="AQ2096">
            <v>2008</v>
          </cell>
          <cell r="AT2096" t="str">
            <v>1ю</v>
          </cell>
          <cell r="AU2096" t="str">
            <v>ж</v>
          </cell>
          <cell r="AX2096">
            <v>45756</v>
          </cell>
          <cell r="AY2096" t="str">
            <v>ОК!</v>
          </cell>
        </row>
        <row r="2097">
          <cell r="AP2097" t="str">
            <v>Луговой Дмитрий</v>
          </cell>
          <cell r="AQ2097">
            <v>0</v>
          </cell>
          <cell r="AT2097" t="str">
            <v>1ю</v>
          </cell>
          <cell r="AU2097" t="str">
            <v>м</v>
          </cell>
          <cell r="AX2097">
            <v>45705</v>
          </cell>
          <cell r="AY2097" t="str">
            <v>НАДО!!!</v>
          </cell>
        </row>
        <row r="2098">
          <cell r="AP2098" t="str">
            <v>Луданов Андрей</v>
          </cell>
          <cell r="AQ2098">
            <v>1984</v>
          </cell>
          <cell r="AT2098" t="str">
            <v>б/р</v>
          </cell>
          <cell r="AU2098" t="str">
            <v>м</v>
          </cell>
          <cell r="AX2098">
            <v>43622</v>
          </cell>
          <cell r="AY2098" t="str">
            <v>ОК!</v>
          </cell>
        </row>
        <row r="2099">
          <cell r="AP2099" t="str">
            <v>Луданова Ольга</v>
          </cell>
          <cell r="AQ2099">
            <v>1985</v>
          </cell>
          <cell r="AT2099" t="str">
            <v>б/р</v>
          </cell>
          <cell r="AU2099" t="str">
            <v>ж</v>
          </cell>
          <cell r="AX2099">
            <v>43807</v>
          </cell>
          <cell r="AY2099" t="str">
            <v>ОК!</v>
          </cell>
        </row>
        <row r="2100">
          <cell r="AP2100" t="str">
            <v>Лужин Игорь</v>
          </cell>
          <cell r="AQ2100">
            <v>2011</v>
          </cell>
          <cell r="AT2100" t="str">
            <v>б/р</v>
          </cell>
          <cell r="AU2100" t="str">
            <v>м</v>
          </cell>
          <cell r="AX2100">
            <v>0</v>
          </cell>
          <cell r="AY2100" t="str">
            <v>ОК!</v>
          </cell>
        </row>
        <row r="2101">
          <cell r="AP2101" t="str">
            <v>Лужина Софья</v>
          </cell>
          <cell r="AQ2101">
            <v>2014</v>
          </cell>
          <cell r="AT2101" t="str">
            <v>б/р</v>
          </cell>
          <cell r="AU2101" t="str">
            <v>ж</v>
          </cell>
          <cell r="AX2101">
            <v>0</v>
          </cell>
          <cell r="AY2101" t="str">
            <v>ОК!</v>
          </cell>
        </row>
        <row r="2102">
          <cell r="AP2102" t="str">
            <v>Луканина Арина</v>
          </cell>
          <cell r="AQ2102">
            <v>2006</v>
          </cell>
          <cell r="AT2102" t="str">
            <v>б/р</v>
          </cell>
          <cell r="AU2102" t="str">
            <v>ж</v>
          </cell>
          <cell r="AX2102">
            <v>0</v>
          </cell>
          <cell r="AY2102" t="str">
            <v>ОК!</v>
          </cell>
        </row>
        <row r="2103">
          <cell r="AP2103" t="str">
            <v>Луканина Вероника</v>
          </cell>
          <cell r="AQ2103">
            <v>2006</v>
          </cell>
          <cell r="AT2103" t="str">
            <v>б/р</v>
          </cell>
          <cell r="AU2103" t="str">
            <v>ж</v>
          </cell>
          <cell r="AX2103">
            <v>0</v>
          </cell>
          <cell r="AY2103" t="str">
            <v>ОК!</v>
          </cell>
        </row>
        <row r="2104">
          <cell r="AP2104" t="str">
            <v>Луканова Маргарита</v>
          </cell>
          <cell r="AQ2104">
            <v>2008</v>
          </cell>
          <cell r="AT2104" t="str">
            <v>б/р</v>
          </cell>
          <cell r="AU2104" t="str">
            <v>ж</v>
          </cell>
          <cell r="AX2104">
            <v>45380</v>
          </cell>
          <cell r="AY2104" t="str">
            <v>ОК!</v>
          </cell>
        </row>
        <row r="2105">
          <cell r="AP2105" t="str">
            <v>Лукин Владимир</v>
          </cell>
          <cell r="AQ2105">
            <v>2006</v>
          </cell>
          <cell r="AT2105" t="str">
            <v>б/р</v>
          </cell>
          <cell r="AU2105" t="str">
            <v>м</v>
          </cell>
          <cell r="AX2105">
            <v>43960</v>
          </cell>
          <cell r="AY2105" t="str">
            <v>ОК!</v>
          </cell>
        </row>
        <row r="2106">
          <cell r="AP2106" t="str">
            <v>Лукин Лев</v>
          </cell>
          <cell r="AQ2106">
            <v>2009</v>
          </cell>
          <cell r="AT2106" t="str">
            <v>б/р</v>
          </cell>
          <cell r="AU2106" t="str">
            <v>м</v>
          </cell>
          <cell r="AX2106">
            <v>0</v>
          </cell>
          <cell r="AY2106" t="str">
            <v>ОК!</v>
          </cell>
        </row>
        <row r="2107">
          <cell r="AP2107" t="str">
            <v>Лукин Леонид</v>
          </cell>
          <cell r="AQ2107">
            <v>2013</v>
          </cell>
          <cell r="AT2107" t="str">
            <v>б/р</v>
          </cell>
          <cell r="AU2107" t="str">
            <v>м</v>
          </cell>
          <cell r="AX2107">
            <v>0</v>
          </cell>
          <cell r="AY2107" t="str">
            <v>НАДО!!!</v>
          </cell>
        </row>
        <row r="2108">
          <cell r="AP2108" t="str">
            <v>Лукин Максим</v>
          </cell>
          <cell r="AQ2108">
            <v>2002</v>
          </cell>
          <cell r="AT2108" t="str">
            <v>КМС</v>
          </cell>
          <cell r="AU2108" t="str">
            <v>м</v>
          </cell>
          <cell r="AX2108">
            <v>45854</v>
          </cell>
          <cell r="AY2108" t="str">
            <v>ОК!</v>
          </cell>
        </row>
        <row r="2109">
          <cell r="AP2109" t="str">
            <v>Лукина Екатерина</v>
          </cell>
          <cell r="AQ2109">
            <v>2008</v>
          </cell>
          <cell r="AT2109" t="str">
            <v>б/р</v>
          </cell>
          <cell r="AU2109" t="str">
            <v>ж</v>
          </cell>
          <cell r="AX2109">
            <v>43593</v>
          </cell>
          <cell r="AY2109" t="str">
            <v>ОК!</v>
          </cell>
        </row>
        <row r="2110">
          <cell r="AP2110" t="str">
            <v>Лукьяненко Виктор</v>
          </cell>
          <cell r="AQ2110">
            <v>2003</v>
          </cell>
          <cell r="AT2110" t="str">
            <v>б/р</v>
          </cell>
          <cell r="AU2110" t="str">
            <v>м</v>
          </cell>
          <cell r="AX2110">
            <v>44534</v>
          </cell>
          <cell r="AY2110" t="str">
            <v>ОК!</v>
          </cell>
        </row>
        <row r="2111">
          <cell r="AP2111" t="str">
            <v>Лукьяненко Игорь</v>
          </cell>
          <cell r="AQ2111">
            <v>2003</v>
          </cell>
          <cell r="AT2111" t="str">
            <v>б/р</v>
          </cell>
          <cell r="AU2111" t="str">
            <v>м</v>
          </cell>
          <cell r="AX2111">
            <v>44534</v>
          </cell>
          <cell r="AY2111" t="str">
            <v>ОК!</v>
          </cell>
        </row>
        <row r="2112">
          <cell r="AP2112" t="str">
            <v>Лукьянова Алена</v>
          </cell>
          <cell r="AQ2112">
            <v>0</v>
          </cell>
          <cell r="AT2112" t="str">
            <v>1ю</v>
          </cell>
          <cell r="AU2112" t="str">
            <v>ж</v>
          </cell>
          <cell r="AX2112">
            <v>45756</v>
          </cell>
          <cell r="AY2112" t="str">
            <v>НАДО!!!</v>
          </cell>
        </row>
        <row r="2113">
          <cell r="AP2113" t="str">
            <v>Лукьянова Виктория</v>
          </cell>
          <cell r="AQ2113">
            <v>2006</v>
          </cell>
          <cell r="AT2113" t="str">
            <v>б/р</v>
          </cell>
          <cell r="AU2113" t="str">
            <v>ж</v>
          </cell>
          <cell r="AX2113">
            <v>43960</v>
          </cell>
          <cell r="AY2113" t="str">
            <v>ОК!</v>
          </cell>
        </row>
        <row r="2114">
          <cell r="AP2114" t="str">
            <v>Лукьянович Роман</v>
          </cell>
          <cell r="AQ2114">
            <v>2013</v>
          </cell>
          <cell r="AT2114" t="str">
            <v>б/р</v>
          </cell>
          <cell r="AU2114" t="str">
            <v>м</v>
          </cell>
          <cell r="AX2114">
            <v>0</v>
          </cell>
          <cell r="AY2114" t="str">
            <v>ОК!</v>
          </cell>
        </row>
        <row r="2115">
          <cell r="AP2115" t="str">
            <v>Лунгу Ангелина</v>
          </cell>
          <cell r="AQ2115">
            <v>2008</v>
          </cell>
          <cell r="AT2115" t="str">
            <v>б/р</v>
          </cell>
          <cell r="AU2115" t="str">
            <v>ж</v>
          </cell>
          <cell r="AX2115">
            <v>0</v>
          </cell>
          <cell r="AY2115" t="str">
            <v>ОК!</v>
          </cell>
        </row>
        <row r="2116">
          <cell r="AP2116" t="str">
            <v>Лунев Сергей</v>
          </cell>
          <cell r="AQ2116">
            <v>0</v>
          </cell>
          <cell r="AT2116" t="str">
            <v>б/р</v>
          </cell>
          <cell r="AU2116" t="str">
            <v>м</v>
          </cell>
          <cell r="AX2116">
            <v>42844</v>
          </cell>
          <cell r="AY2116" t="str">
            <v>НАДО!!!</v>
          </cell>
        </row>
        <row r="2117">
          <cell r="AP2117" t="str">
            <v>Лунева Анастасия</v>
          </cell>
          <cell r="AQ2117">
            <v>2000</v>
          </cell>
          <cell r="AT2117">
            <v>3</v>
          </cell>
          <cell r="AU2117" t="str">
            <v>ж</v>
          </cell>
          <cell r="AX2117">
            <v>45478</v>
          </cell>
          <cell r="AY2117" t="str">
            <v>ОК!</v>
          </cell>
        </row>
        <row r="2118">
          <cell r="AP2118" t="str">
            <v>Лунецкас Никита</v>
          </cell>
          <cell r="AQ2118">
            <v>2011</v>
          </cell>
          <cell r="AT2118" t="str">
            <v>1ю</v>
          </cell>
          <cell r="AU2118" t="str">
            <v>м</v>
          </cell>
          <cell r="AX2118">
            <v>45786</v>
          </cell>
          <cell r="AY2118" t="str">
            <v>ОК!</v>
          </cell>
        </row>
        <row r="2119">
          <cell r="AP2119" t="str">
            <v>Лутай Анна</v>
          </cell>
          <cell r="AQ2119">
            <v>1984</v>
          </cell>
          <cell r="AT2119">
            <v>3</v>
          </cell>
          <cell r="AU2119" t="str">
            <v>ж</v>
          </cell>
          <cell r="AX2119">
            <v>45718</v>
          </cell>
          <cell r="AY2119" t="str">
            <v>ОК!</v>
          </cell>
        </row>
        <row r="2120">
          <cell r="AP2120" t="str">
            <v>Лухшейдер Александра</v>
          </cell>
          <cell r="AQ2120">
            <v>0</v>
          </cell>
          <cell r="AT2120" t="str">
            <v>б/р</v>
          </cell>
          <cell r="AU2120" t="str">
            <v>ж</v>
          </cell>
          <cell r="AX2120">
            <v>44323</v>
          </cell>
          <cell r="AY2120" t="str">
            <v>НАДО!!!</v>
          </cell>
        </row>
        <row r="2121">
          <cell r="AP2121" t="str">
            <v>Луценко Арсений</v>
          </cell>
          <cell r="AQ2121">
            <v>2009</v>
          </cell>
          <cell r="AT2121" t="str">
            <v>1ю</v>
          </cell>
          <cell r="AU2121" t="str">
            <v>м</v>
          </cell>
          <cell r="AX2121">
            <v>45422</v>
          </cell>
          <cell r="AY2121" t="str">
            <v>ОК!</v>
          </cell>
        </row>
        <row r="2122">
          <cell r="AP2122" t="str">
            <v>Лылов Николай</v>
          </cell>
          <cell r="AQ2122">
            <v>2004</v>
          </cell>
          <cell r="AT2122" t="str">
            <v>б/р</v>
          </cell>
          <cell r="AU2122" t="str">
            <v>м</v>
          </cell>
          <cell r="AX2122">
            <v>44218</v>
          </cell>
          <cell r="AY2122" t="str">
            <v>ОК!</v>
          </cell>
        </row>
        <row r="2123">
          <cell r="AP2123" t="str">
            <v>Лытасов Константин</v>
          </cell>
          <cell r="AQ2123">
            <v>2011</v>
          </cell>
          <cell r="AT2123" t="str">
            <v>2ю</v>
          </cell>
          <cell r="AU2123" t="str">
            <v>м</v>
          </cell>
          <cell r="AX2123">
            <v>45786</v>
          </cell>
          <cell r="AY2123" t="str">
            <v>ОК!</v>
          </cell>
        </row>
        <row r="2124">
          <cell r="AP2124" t="str">
            <v>Львов Дмитрий</v>
          </cell>
          <cell r="AQ2124">
            <v>0</v>
          </cell>
          <cell r="AT2124">
            <v>3</v>
          </cell>
          <cell r="AU2124" t="str">
            <v>м</v>
          </cell>
          <cell r="AX2124">
            <v>45407</v>
          </cell>
          <cell r="AY2124" t="str">
            <v>НАДО!!!</v>
          </cell>
        </row>
        <row r="2125">
          <cell r="AP2125" t="str">
            <v>Любавина Полина</v>
          </cell>
          <cell r="AQ2125">
            <v>2006</v>
          </cell>
          <cell r="AT2125" t="str">
            <v>б/р</v>
          </cell>
          <cell r="AU2125" t="str">
            <v>ж</v>
          </cell>
          <cell r="AX2125">
            <v>45716</v>
          </cell>
          <cell r="AY2125" t="str">
            <v>ОК!</v>
          </cell>
        </row>
        <row r="2126">
          <cell r="AP2126" t="str">
            <v>Любимов Владислав</v>
          </cell>
          <cell r="AQ2126">
            <v>1999</v>
          </cell>
          <cell r="AT2126" t="str">
            <v>б/р</v>
          </cell>
          <cell r="AU2126" t="str">
            <v>м</v>
          </cell>
          <cell r="AX2126">
            <v>42774</v>
          </cell>
          <cell r="AY2126" t="str">
            <v>ОК!</v>
          </cell>
        </row>
        <row r="2127">
          <cell r="AP2127" t="str">
            <v>Любимцев Антон</v>
          </cell>
          <cell r="AQ2127">
            <v>2006</v>
          </cell>
          <cell r="AT2127" t="str">
            <v>б/р</v>
          </cell>
          <cell r="AU2127" t="str">
            <v>м</v>
          </cell>
          <cell r="AX2127">
            <v>0</v>
          </cell>
          <cell r="AY2127" t="str">
            <v>ОК!</v>
          </cell>
        </row>
        <row r="2128">
          <cell r="AP2128" t="str">
            <v>Любомирова Варвара</v>
          </cell>
          <cell r="AQ2128">
            <v>2007</v>
          </cell>
          <cell r="AT2128" t="str">
            <v>1ю</v>
          </cell>
          <cell r="AU2128" t="str">
            <v>ж</v>
          </cell>
          <cell r="AX2128">
            <v>45940</v>
          </cell>
          <cell r="AY2128" t="str">
            <v>ОК!</v>
          </cell>
        </row>
        <row r="2129">
          <cell r="AP2129" t="str">
            <v>Любчич Елена</v>
          </cell>
          <cell r="AQ2129">
            <v>0</v>
          </cell>
          <cell r="AT2129" t="str">
            <v>б/р</v>
          </cell>
          <cell r="AU2129" t="str">
            <v>ж</v>
          </cell>
          <cell r="AX2129">
            <v>45071</v>
          </cell>
        </row>
        <row r="2130">
          <cell r="AP2130" t="str">
            <v>Лягушев Вячеслав</v>
          </cell>
          <cell r="AQ2130">
            <v>2000</v>
          </cell>
          <cell r="AT2130" t="str">
            <v>б/р</v>
          </cell>
          <cell r="AU2130" t="str">
            <v>м</v>
          </cell>
          <cell r="AX2130">
            <v>42852</v>
          </cell>
          <cell r="AY2130" t="str">
            <v>ОК!</v>
          </cell>
        </row>
        <row r="2131">
          <cell r="AP2131" t="str">
            <v>Лягушев Евгений</v>
          </cell>
          <cell r="AQ2131">
            <v>2000</v>
          </cell>
          <cell r="AT2131" t="str">
            <v>б/р</v>
          </cell>
          <cell r="AU2131" t="str">
            <v>м</v>
          </cell>
          <cell r="AX2131">
            <v>0</v>
          </cell>
          <cell r="AY2131" t="str">
            <v>ОК!</v>
          </cell>
        </row>
        <row r="2132">
          <cell r="AP2132" t="str">
            <v>Лялина Вероника</v>
          </cell>
          <cell r="AQ2132">
            <v>2007</v>
          </cell>
          <cell r="AT2132" t="str">
            <v>б/р</v>
          </cell>
          <cell r="AU2132" t="str">
            <v>ж</v>
          </cell>
          <cell r="AX2132">
            <v>44165</v>
          </cell>
          <cell r="AY2132" t="str">
            <v>ОК!</v>
          </cell>
        </row>
        <row r="2133">
          <cell r="AP2133" t="str">
            <v>Лямин Альберт</v>
          </cell>
          <cell r="AQ2133">
            <v>2005</v>
          </cell>
          <cell r="AT2133" t="str">
            <v>б/р</v>
          </cell>
          <cell r="AU2133" t="str">
            <v>м</v>
          </cell>
          <cell r="AX2133">
            <v>0</v>
          </cell>
          <cell r="AY2133" t="str">
            <v>ОК!</v>
          </cell>
        </row>
        <row r="2134">
          <cell r="AP2134" t="str">
            <v>Ляпина Елена</v>
          </cell>
          <cell r="AQ2134">
            <v>0</v>
          </cell>
          <cell r="AT2134" t="str">
            <v>б/р</v>
          </cell>
          <cell r="AU2134" t="str">
            <v>ж</v>
          </cell>
          <cell r="AX2134">
            <v>44057</v>
          </cell>
          <cell r="AY2134" t="str">
            <v>НАДО!!!</v>
          </cell>
        </row>
        <row r="2135">
          <cell r="AP2135" t="str">
            <v>Ляпичев Фёдор</v>
          </cell>
          <cell r="AQ2135">
            <v>2010</v>
          </cell>
          <cell r="AT2135" t="str">
            <v>б/р</v>
          </cell>
          <cell r="AU2135" t="str">
            <v>м</v>
          </cell>
          <cell r="AX2135">
            <v>0</v>
          </cell>
          <cell r="AY2135" t="str">
            <v>ОК!</v>
          </cell>
        </row>
        <row r="2136">
          <cell r="AP2136" t="str">
            <v>Ляхт Даниил</v>
          </cell>
          <cell r="AQ2136">
            <v>2005</v>
          </cell>
          <cell r="AT2136" t="str">
            <v>б/р</v>
          </cell>
          <cell r="AU2136" t="str">
            <v>м</v>
          </cell>
          <cell r="AX2136">
            <v>0</v>
          </cell>
          <cell r="AY2136" t="str">
            <v>ОК!</v>
          </cell>
        </row>
        <row r="2137">
          <cell r="AP2137" t="str">
            <v>Мавричев Кирилл</v>
          </cell>
          <cell r="AQ2137">
            <v>2008</v>
          </cell>
          <cell r="AT2137">
            <v>1</v>
          </cell>
          <cell r="AU2137" t="str">
            <v>м</v>
          </cell>
          <cell r="AX2137">
            <v>45623</v>
          </cell>
          <cell r="AY2137" t="str">
            <v>ОК!</v>
          </cell>
        </row>
        <row r="2138">
          <cell r="AP2138" t="str">
            <v>Мавричев Федор</v>
          </cell>
          <cell r="AQ2138">
            <v>2001</v>
          </cell>
          <cell r="AT2138" t="str">
            <v>б/р</v>
          </cell>
          <cell r="AU2138" t="str">
            <v>м</v>
          </cell>
          <cell r="AX2138">
            <v>43716</v>
          </cell>
          <cell r="AY2138" t="str">
            <v>ОК!</v>
          </cell>
        </row>
        <row r="2139">
          <cell r="AP2139" t="str">
            <v>Мавричева Алиса</v>
          </cell>
          <cell r="AQ2139">
            <v>2012</v>
          </cell>
          <cell r="AT2139" t="str">
            <v>1ю</v>
          </cell>
          <cell r="AU2139" t="str">
            <v>ж</v>
          </cell>
          <cell r="AX2139">
            <v>45437</v>
          </cell>
          <cell r="AY2139" t="str">
            <v>ОК!</v>
          </cell>
        </row>
        <row r="2140">
          <cell r="AP2140" t="str">
            <v>Магомедгаджиева Эльмира</v>
          </cell>
          <cell r="AQ2140">
            <v>2005</v>
          </cell>
          <cell r="AT2140" t="str">
            <v>КМС</v>
          </cell>
          <cell r="AU2140" t="str">
            <v>ж</v>
          </cell>
          <cell r="AX2140">
            <v>45649</v>
          </cell>
          <cell r="AY2140" t="str">
            <v>ОК!</v>
          </cell>
        </row>
        <row r="2141">
          <cell r="AP2141" t="str">
            <v>Магомедов Магомед-Саид</v>
          </cell>
          <cell r="AQ2141">
            <v>2007</v>
          </cell>
          <cell r="AT2141" t="str">
            <v>б/р</v>
          </cell>
          <cell r="AU2141" t="str">
            <v>м</v>
          </cell>
          <cell r="AX2141">
            <v>43593</v>
          </cell>
          <cell r="AY2141" t="str">
            <v>ОК!</v>
          </cell>
        </row>
        <row r="2142">
          <cell r="AP2142" t="str">
            <v xml:space="preserve">Магунов Владимир </v>
          </cell>
          <cell r="AQ2142">
            <v>0</v>
          </cell>
          <cell r="AT2142">
            <v>1</v>
          </cell>
          <cell r="AU2142" t="str">
            <v>м</v>
          </cell>
          <cell r="AX2142">
            <v>45407</v>
          </cell>
          <cell r="AY2142" t="str">
            <v>НАДО!!!</v>
          </cell>
        </row>
        <row r="2143">
          <cell r="AP2143" t="str">
            <v>Маданбеков Арсен</v>
          </cell>
          <cell r="AQ2143">
            <v>2010</v>
          </cell>
          <cell r="AT2143" t="str">
            <v>б/р</v>
          </cell>
          <cell r="AU2143" t="str">
            <v>м</v>
          </cell>
          <cell r="AX2143">
            <v>0</v>
          </cell>
          <cell r="AY2143" t="str">
            <v>ОК!</v>
          </cell>
        </row>
        <row r="2144">
          <cell r="AP2144" t="str">
            <v>Маевский Вадим</v>
          </cell>
          <cell r="AQ2144">
            <v>2006</v>
          </cell>
          <cell r="AT2144">
            <v>3</v>
          </cell>
          <cell r="AU2144" t="str">
            <v>м</v>
          </cell>
          <cell r="AX2144">
            <v>45805</v>
          </cell>
          <cell r="AY2144" t="str">
            <v>ОК!</v>
          </cell>
        </row>
        <row r="2145">
          <cell r="AP2145" t="str">
            <v>Мазеин Константин</v>
          </cell>
          <cell r="AQ2145">
            <v>1994</v>
          </cell>
          <cell r="AT2145" t="str">
            <v>б/р</v>
          </cell>
          <cell r="AU2145" t="str">
            <v>м</v>
          </cell>
          <cell r="AX2145">
            <v>43622</v>
          </cell>
          <cell r="AY2145" t="str">
            <v>ОК!</v>
          </cell>
        </row>
        <row r="2146">
          <cell r="AP2146" t="str">
            <v>Мазур Ирина</v>
          </cell>
          <cell r="AQ2146">
            <v>1990</v>
          </cell>
          <cell r="AT2146" t="str">
            <v>б/р</v>
          </cell>
          <cell r="AU2146" t="str">
            <v>ж</v>
          </cell>
          <cell r="AX2146">
            <v>0</v>
          </cell>
          <cell r="AY2146" t="str">
            <v>ОК!</v>
          </cell>
        </row>
        <row r="2147">
          <cell r="AP2147" t="str">
            <v>Мазуров Андрей</v>
          </cell>
          <cell r="AQ2147">
            <v>2010</v>
          </cell>
          <cell r="AT2147" t="str">
            <v>б/р</v>
          </cell>
          <cell r="AU2147" t="str">
            <v>м</v>
          </cell>
          <cell r="AX2147">
            <v>0</v>
          </cell>
          <cell r="AY2147" t="str">
            <v>ОК!</v>
          </cell>
        </row>
        <row r="2148">
          <cell r="AP2148" t="str">
            <v>Мазурова Наталья</v>
          </cell>
          <cell r="AQ2148">
            <v>0</v>
          </cell>
          <cell r="AT2148" t="str">
            <v>б/р</v>
          </cell>
          <cell r="AU2148" t="str">
            <v>ж</v>
          </cell>
          <cell r="AX2148">
            <v>41782</v>
          </cell>
          <cell r="AY2148" t="str">
            <v>НАДО!!!</v>
          </cell>
        </row>
        <row r="2149">
          <cell r="AP2149" t="str">
            <v>Мазько Иван</v>
          </cell>
          <cell r="AQ2149">
            <v>2009</v>
          </cell>
          <cell r="AT2149" t="str">
            <v>1ю</v>
          </cell>
          <cell r="AU2149" t="str">
            <v>м</v>
          </cell>
          <cell r="AX2149">
            <v>45786</v>
          </cell>
          <cell r="AY2149" t="str">
            <v>ОК!</v>
          </cell>
        </row>
        <row r="2150">
          <cell r="AP2150" t="str">
            <v>Майзерова Виктория</v>
          </cell>
          <cell r="AQ2150">
            <v>0</v>
          </cell>
          <cell r="AT2150" t="str">
            <v>б/р</v>
          </cell>
          <cell r="AU2150" t="str">
            <v>ж</v>
          </cell>
          <cell r="AX2150">
            <v>44359</v>
          </cell>
          <cell r="AY2150" t="str">
            <v>НАДО!!!</v>
          </cell>
        </row>
        <row r="2151">
          <cell r="AP2151" t="str">
            <v>Макаров Артем</v>
          </cell>
          <cell r="AQ2151">
            <v>1987</v>
          </cell>
          <cell r="AT2151" t="str">
            <v>б/р</v>
          </cell>
          <cell r="AU2151" t="str">
            <v>м</v>
          </cell>
          <cell r="AX2151">
            <v>43352</v>
          </cell>
          <cell r="AY2151" t="str">
            <v>ОК!</v>
          </cell>
        </row>
        <row r="2152">
          <cell r="AP2152" t="str">
            <v>Макаров Владимир</v>
          </cell>
          <cell r="AQ2152">
            <v>0</v>
          </cell>
          <cell r="AT2152" t="str">
            <v>б/р</v>
          </cell>
          <cell r="AU2152" t="str">
            <v>м</v>
          </cell>
          <cell r="AX2152">
            <v>44024</v>
          </cell>
          <cell r="AY2152" t="str">
            <v>НАДО!!!</v>
          </cell>
        </row>
        <row r="2153">
          <cell r="AP2153" t="str">
            <v>Макаров Данила</v>
          </cell>
          <cell r="AQ2153">
            <v>2006</v>
          </cell>
          <cell r="AT2153">
            <v>3</v>
          </cell>
          <cell r="AU2153" t="str">
            <v>м</v>
          </cell>
          <cell r="AX2153">
            <v>45839</v>
          </cell>
          <cell r="AY2153" t="str">
            <v>ОК!</v>
          </cell>
        </row>
        <row r="2154">
          <cell r="AP2154" t="str">
            <v>Макаров Дмитрий</v>
          </cell>
          <cell r="AQ2154">
            <v>0</v>
          </cell>
          <cell r="AT2154" t="str">
            <v>КМС</v>
          </cell>
          <cell r="AU2154" t="str">
            <v>м</v>
          </cell>
          <cell r="AX2154">
            <v>45772</v>
          </cell>
          <cell r="AY2154" t="str">
            <v>НАДО!!!</v>
          </cell>
        </row>
        <row r="2155">
          <cell r="AP2155" t="str">
            <v>Макаров Егор</v>
          </cell>
          <cell r="AQ2155">
            <v>2012</v>
          </cell>
          <cell r="AT2155" t="str">
            <v>2ю</v>
          </cell>
          <cell r="AU2155" t="str">
            <v>м</v>
          </cell>
          <cell r="AX2155">
            <v>45932</v>
          </cell>
          <cell r="AY2155" t="str">
            <v>ОК!</v>
          </cell>
        </row>
        <row r="2156">
          <cell r="AP2156" t="str">
            <v>Макаров Иван</v>
          </cell>
          <cell r="AQ2156">
            <v>2014</v>
          </cell>
          <cell r="AT2156" t="str">
            <v>б/р</v>
          </cell>
          <cell r="AU2156" t="str">
            <v>м</v>
          </cell>
          <cell r="AX2156">
            <v>0</v>
          </cell>
          <cell r="AY2156" t="str">
            <v>ОК!</v>
          </cell>
        </row>
        <row r="2157">
          <cell r="AP2157" t="str">
            <v>Макаров Максим В.</v>
          </cell>
          <cell r="AQ2157">
            <v>2003</v>
          </cell>
          <cell r="AT2157">
            <v>2</v>
          </cell>
          <cell r="AU2157" t="str">
            <v>м</v>
          </cell>
          <cell r="AX2157">
            <v>45407</v>
          </cell>
          <cell r="AY2157" t="str">
            <v>ОК!</v>
          </cell>
        </row>
        <row r="2158">
          <cell r="AP2158" t="str">
            <v>Макаров Максим</v>
          </cell>
          <cell r="AQ2158">
            <v>2007</v>
          </cell>
          <cell r="AT2158">
            <v>3</v>
          </cell>
          <cell r="AU2158" t="str">
            <v>м</v>
          </cell>
          <cell r="AX2158">
            <v>45344</v>
          </cell>
          <cell r="AY2158" t="str">
            <v>ОК!</v>
          </cell>
        </row>
        <row r="2159">
          <cell r="AP2159" t="str">
            <v>Макаров Федор</v>
          </cell>
          <cell r="AQ2159">
            <v>1998</v>
          </cell>
          <cell r="AT2159" t="str">
            <v>б/р</v>
          </cell>
          <cell r="AU2159" t="str">
            <v>м</v>
          </cell>
          <cell r="AX2159">
            <v>43896</v>
          </cell>
          <cell r="AY2159" t="str">
            <v>ОК!</v>
          </cell>
        </row>
        <row r="2160">
          <cell r="AP2160" t="str">
            <v>Макарова Анастасия</v>
          </cell>
          <cell r="AQ2160">
            <v>2009</v>
          </cell>
          <cell r="AT2160" t="str">
            <v>б/р</v>
          </cell>
          <cell r="AU2160" t="str">
            <v>ж</v>
          </cell>
          <cell r="AX2160">
            <v>0</v>
          </cell>
          <cell r="AY2160" t="str">
            <v>ОК!</v>
          </cell>
        </row>
        <row r="2161">
          <cell r="AP2161" t="str">
            <v>Макарова Юлия</v>
          </cell>
          <cell r="AQ2161">
            <v>2007</v>
          </cell>
          <cell r="AT2161" t="str">
            <v>б/р</v>
          </cell>
          <cell r="AU2161" t="str">
            <v>ж</v>
          </cell>
          <cell r="AX2161">
            <v>0</v>
          </cell>
          <cell r="AY2161" t="str">
            <v>ОК!</v>
          </cell>
        </row>
        <row r="2162">
          <cell r="AP2162" t="str">
            <v>Макарцев Даниил</v>
          </cell>
          <cell r="AQ2162">
            <v>2002</v>
          </cell>
          <cell r="AT2162" t="str">
            <v>б/р</v>
          </cell>
          <cell r="AU2162" t="str">
            <v>м</v>
          </cell>
          <cell r="AX2162">
            <v>43794</v>
          </cell>
          <cell r="AY2162" t="str">
            <v>ОК!</v>
          </cell>
        </row>
        <row r="2163">
          <cell r="AP2163" t="str">
            <v>Макеева Алёна</v>
          </cell>
          <cell r="AQ2163">
            <v>2002</v>
          </cell>
          <cell r="AT2163" t="str">
            <v>б/р</v>
          </cell>
          <cell r="AU2163" t="str">
            <v>ж</v>
          </cell>
          <cell r="AX2163">
            <v>45071</v>
          </cell>
          <cell r="AY2163" t="str">
            <v>ОК!</v>
          </cell>
        </row>
        <row r="2164">
          <cell r="AP2164" t="str">
            <v>Макейкина Людмила</v>
          </cell>
          <cell r="AQ2164">
            <v>1990</v>
          </cell>
          <cell r="AT2164" t="str">
            <v>б/р</v>
          </cell>
          <cell r="AU2164" t="str">
            <v>ж</v>
          </cell>
          <cell r="AX2164">
            <v>42798</v>
          </cell>
          <cell r="AY2164" t="str">
            <v>ОК!</v>
          </cell>
        </row>
        <row r="2165">
          <cell r="AP2165" t="str">
            <v>Маклашевская Инга</v>
          </cell>
          <cell r="AQ2165">
            <v>2003</v>
          </cell>
          <cell r="AT2165">
            <v>3</v>
          </cell>
          <cell r="AU2165" t="str">
            <v>ж</v>
          </cell>
          <cell r="AX2165">
            <v>45407</v>
          </cell>
          <cell r="AY2165" t="str">
            <v>ОК!</v>
          </cell>
        </row>
        <row r="2166">
          <cell r="AP2166" t="str">
            <v>Макова Ульяна</v>
          </cell>
          <cell r="AQ2166">
            <v>2011</v>
          </cell>
          <cell r="AT2166" t="str">
            <v>2ю</v>
          </cell>
          <cell r="AU2166" t="str">
            <v>ж</v>
          </cell>
          <cell r="AX2166">
            <v>45582</v>
          </cell>
          <cell r="AY2166" t="str">
            <v>ОК!</v>
          </cell>
        </row>
        <row r="2167">
          <cell r="AP2167" t="str">
            <v>Маковкин Андрей</v>
          </cell>
          <cell r="AQ2167">
            <v>2003</v>
          </cell>
          <cell r="AT2167" t="str">
            <v>б/р</v>
          </cell>
          <cell r="AU2167" t="str">
            <v>м</v>
          </cell>
          <cell r="AX2167">
            <v>44191</v>
          </cell>
          <cell r="AY2167" t="str">
            <v>ОК!</v>
          </cell>
        </row>
        <row r="2168">
          <cell r="AP2168" t="str">
            <v>Маковкина Татьяна</v>
          </cell>
          <cell r="AQ2168">
            <v>0</v>
          </cell>
          <cell r="AT2168" t="str">
            <v>б/р</v>
          </cell>
          <cell r="AU2168" t="str">
            <v>ж</v>
          </cell>
          <cell r="AX2168">
            <v>42152</v>
          </cell>
          <cell r="AY2168" t="str">
            <v>НАДО!!!</v>
          </cell>
        </row>
        <row r="2169">
          <cell r="AP2169" t="str">
            <v>Макрушин Максим</v>
          </cell>
          <cell r="AQ2169">
            <v>0</v>
          </cell>
          <cell r="AT2169" t="str">
            <v>б/р</v>
          </cell>
          <cell r="AU2169" t="str">
            <v>м</v>
          </cell>
          <cell r="AX2169">
            <v>44394</v>
          </cell>
          <cell r="AY2169" t="str">
            <v>НАДО!!!</v>
          </cell>
        </row>
        <row r="2170">
          <cell r="AP2170" t="str">
            <v>Максименко Анастасия</v>
          </cell>
          <cell r="AQ2170">
            <v>2001</v>
          </cell>
          <cell r="AT2170" t="str">
            <v>б/р</v>
          </cell>
          <cell r="AU2170" t="str">
            <v>ж</v>
          </cell>
          <cell r="AX2170">
            <v>43860</v>
          </cell>
          <cell r="AY2170" t="str">
            <v>ОК!</v>
          </cell>
        </row>
        <row r="2171">
          <cell r="AP2171" t="str">
            <v>Максименко Артем</v>
          </cell>
          <cell r="AQ2171">
            <v>0</v>
          </cell>
          <cell r="AT2171" t="str">
            <v>б/р</v>
          </cell>
          <cell r="AU2171" t="str">
            <v>м</v>
          </cell>
          <cell r="AX2171">
            <v>43777</v>
          </cell>
          <cell r="AY2171" t="str">
            <v>НАДО!!!</v>
          </cell>
        </row>
        <row r="2172">
          <cell r="AP2172" t="str">
            <v>Максименко Дмитрий О.</v>
          </cell>
          <cell r="AQ2172">
            <v>0</v>
          </cell>
          <cell r="AT2172" t="str">
            <v>б/р</v>
          </cell>
          <cell r="AU2172" t="str">
            <v>м</v>
          </cell>
          <cell r="AX2172">
            <v>43777</v>
          </cell>
          <cell r="AY2172" t="str">
            <v>НАДО!!!</v>
          </cell>
        </row>
        <row r="2173">
          <cell r="AP2173" t="str">
            <v>Максименко Дмитрий</v>
          </cell>
          <cell r="AQ2173">
            <v>2004</v>
          </cell>
          <cell r="AT2173" t="str">
            <v>б/р</v>
          </cell>
          <cell r="AU2173" t="str">
            <v>м</v>
          </cell>
          <cell r="AX2173">
            <v>0</v>
          </cell>
          <cell r="AY2173" t="str">
            <v>НАДО!!!</v>
          </cell>
        </row>
        <row r="2174">
          <cell r="AP2174" t="str">
            <v>Максименко Михаил</v>
          </cell>
          <cell r="AQ2174">
            <v>2005</v>
          </cell>
          <cell r="AT2174" t="str">
            <v>б/р</v>
          </cell>
          <cell r="AU2174" t="str">
            <v>м</v>
          </cell>
          <cell r="AX2174">
            <v>0</v>
          </cell>
          <cell r="AY2174" t="str">
            <v>ОК!</v>
          </cell>
        </row>
        <row r="2175">
          <cell r="AP2175" t="str">
            <v>Максимов Дмитрий</v>
          </cell>
          <cell r="AQ2175">
            <v>2013</v>
          </cell>
          <cell r="AT2175" t="str">
            <v>б/р</v>
          </cell>
          <cell r="AU2175" t="str">
            <v>м</v>
          </cell>
          <cell r="AX2175">
            <v>0</v>
          </cell>
          <cell r="AY2175" t="str">
            <v>ОК!</v>
          </cell>
        </row>
        <row r="2176">
          <cell r="AP2176" t="str">
            <v>Максимов Егор</v>
          </cell>
          <cell r="AQ2176">
            <v>2003</v>
          </cell>
          <cell r="AT2176" t="str">
            <v>б/р</v>
          </cell>
          <cell r="AU2176" t="str">
            <v>м</v>
          </cell>
          <cell r="AX2176">
            <v>0</v>
          </cell>
          <cell r="AY2176" t="str">
            <v>ОК!</v>
          </cell>
        </row>
        <row r="2177">
          <cell r="AP2177" t="str">
            <v>Максимов Максим</v>
          </cell>
          <cell r="AQ2177">
            <v>2007</v>
          </cell>
          <cell r="AT2177">
            <v>1</v>
          </cell>
          <cell r="AU2177" t="str">
            <v>м</v>
          </cell>
          <cell r="AX2177">
            <v>45375</v>
          </cell>
          <cell r="AY2177" t="str">
            <v>ОК!</v>
          </cell>
        </row>
        <row r="2178">
          <cell r="AP2178" t="str">
            <v>Максимов Павел</v>
          </cell>
          <cell r="AQ2178">
            <v>2001</v>
          </cell>
          <cell r="AT2178" t="str">
            <v>б/р</v>
          </cell>
          <cell r="AU2178" t="str">
            <v>м</v>
          </cell>
          <cell r="AX2178">
            <v>0</v>
          </cell>
          <cell r="AY2178" t="str">
            <v>ОК!</v>
          </cell>
        </row>
        <row r="2179">
          <cell r="AP2179" t="str">
            <v>Максимов Тимофей</v>
          </cell>
          <cell r="AQ2179">
            <v>1997</v>
          </cell>
          <cell r="AT2179" t="str">
            <v>б/р</v>
          </cell>
          <cell r="AU2179" t="str">
            <v>м</v>
          </cell>
          <cell r="AX2179">
            <v>45124</v>
          </cell>
          <cell r="AY2179" t="str">
            <v>ОК!</v>
          </cell>
        </row>
        <row r="2180">
          <cell r="AP2180" t="str">
            <v>Максимова Виктория</v>
          </cell>
          <cell r="AQ2180">
            <v>2005</v>
          </cell>
          <cell r="AT2180">
            <v>2</v>
          </cell>
          <cell r="AU2180" t="str">
            <v>ж</v>
          </cell>
          <cell r="AX2180">
            <v>45816</v>
          </cell>
          <cell r="AY2180" t="str">
            <v>ОК!</v>
          </cell>
        </row>
        <row r="2181">
          <cell r="AP2181" t="str">
            <v>Максимова Дарья</v>
          </cell>
          <cell r="AQ2181">
            <v>0</v>
          </cell>
          <cell r="AT2181" t="str">
            <v>б/р</v>
          </cell>
          <cell r="AU2181" t="str">
            <v>ж</v>
          </cell>
          <cell r="AX2181">
            <v>44085</v>
          </cell>
          <cell r="AY2181" t="str">
            <v>НАДО!!!</v>
          </cell>
        </row>
        <row r="2182">
          <cell r="AP2182" t="str">
            <v>Максимова Кристина</v>
          </cell>
          <cell r="AQ2182">
            <v>1989</v>
          </cell>
          <cell r="AT2182" t="str">
            <v>б/р</v>
          </cell>
          <cell r="AU2182" t="str">
            <v>ж</v>
          </cell>
          <cell r="AX2182">
            <v>43399</v>
          </cell>
          <cell r="AY2182" t="str">
            <v>НАДО!!!</v>
          </cell>
        </row>
        <row r="2183">
          <cell r="AP2183" t="str">
            <v>Максимова Ксения</v>
          </cell>
          <cell r="AQ2183">
            <v>2012</v>
          </cell>
          <cell r="AT2183" t="str">
            <v>1ю</v>
          </cell>
          <cell r="AU2183" t="str">
            <v>ж</v>
          </cell>
          <cell r="AX2183">
            <v>45422</v>
          </cell>
          <cell r="AY2183" t="str">
            <v>ОК!</v>
          </cell>
        </row>
        <row r="2184">
          <cell r="AP2184" t="str">
            <v>Максимчук Екатерина</v>
          </cell>
          <cell r="AQ2184">
            <v>2006</v>
          </cell>
          <cell r="AT2184" t="str">
            <v>б/р</v>
          </cell>
          <cell r="AU2184" t="str">
            <v>ж</v>
          </cell>
          <cell r="AX2184">
            <v>43610</v>
          </cell>
        </row>
        <row r="2185">
          <cell r="AP2185" t="str">
            <v>Максютов Матвей</v>
          </cell>
          <cell r="AQ2185">
            <v>2004</v>
          </cell>
          <cell r="AT2185" t="str">
            <v>б/р</v>
          </cell>
          <cell r="AU2185" t="str">
            <v>м</v>
          </cell>
          <cell r="AX2185">
            <v>0</v>
          </cell>
          <cell r="AY2185" t="str">
            <v>НАДО!!!</v>
          </cell>
        </row>
        <row r="2186">
          <cell r="AP2186" t="str">
            <v xml:space="preserve">Макушев Тимофей </v>
          </cell>
          <cell r="AQ2186">
            <v>0</v>
          </cell>
          <cell r="AT2186" t="str">
            <v>б/р</v>
          </cell>
          <cell r="AU2186" t="str">
            <v>м</v>
          </cell>
          <cell r="AX2186">
            <v>44708</v>
          </cell>
          <cell r="AY2186" t="str">
            <v>НАДО!!!</v>
          </cell>
        </row>
        <row r="2187">
          <cell r="AP2187" t="str">
            <v>Малафеева Анастасия</v>
          </cell>
          <cell r="AQ2187">
            <v>2005</v>
          </cell>
          <cell r="AT2187" t="str">
            <v>б/р</v>
          </cell>
          <cell r="AU2187" t="str">
            <v>ж</v>
          </cell>
          <cell r="AX2187">
            <v>44329</v>
          </cell>
          <cell r="AY2187" t="str">
            <v>ОК!</v>
          </cell>
        </row>
        <row r="2188">
          <cell r="AP2188" t="str">
            <v>Малёткин Александр</v>
          </cell>
          <cell r="AQ2188">
            <v>2004</v>
          </cell>
          <cell r="AT2188" t="str">
            <v>б/р</v>
          </cell>
          <cell r="AU2188" t="str">
            <v>м</v>
          </cell>
          <cell r="AX2188">
            <v>0</v>
          </cell>
          <cell r="AY2188" t="str">
            <v>ОК!</v>
          </cell>
        </row>
        <row r="2189">
          <cell r="AP2189" t="str">
            <v>Маликова Ирина</v>
          </cell>
          <cell r="AQ2189">
            <v>0</v>
          </cell>
          <cell r="AT2189">
            <v>2</v>
          </cell>
          <cell r="AU2189" t="str">
            <v>ж</v>
          </cell>
          <cell r="AX2189">
            <v>45407</v>
          </cell>
          <cell r="AY2189" t="str">
            <v>НАДО!!!</v>
          </cell>
        </row>
        <row r="2190">
          <cell r="AP2190" t="str">
            <v>Малина Даниил</v>
          </cell>
          <cell r="AQ2190">
            <v>1996</v>
          </cell>
          <cell r="AT2190" t="str">
            <v>КМС</v>
          </cell>
          <cell r="AU2190" t="str">
            <v>м</v>
          </cell>
          <cell r="AX2190">
            <v>45692</v>
          </cell>
          <cell r="AY2190" t="str">
            <v>ОК!</v>
          </cell>
        </row>
        <row r="2191">
          <cell r="AP2191" t="str">
            <v>Малина Дарья</v>
          </cell>
          <cell r="AQ2191">
            <v>1996</v>
          </cell>
          <cell r="AT2191" t="str">
            <v>б/р</v>
          </cell>
          <cell r="AU2191" t="str">
            <v>ж</v>
          </cell>
          <cell r="AX2191">
            <v>44801</v>
          </cell>
          <cell r="AY2191" t="str">
            <v>ОК!</v>
          </cell>
        </row>
        <row r="2192">
          <cell r="AP2192" t="str">
            <v>Малинин Михаил</v>
          </cell>
          <cell r="AQ2192">
            <v>1983</v>
          </cell>
          <cell r="AT2192" t="str">
            <v>б/р</v>
          </cell>
          <cell r="AU2192" t="str">
            <v>м</v>
          </cell>
          <cell r="AX2192">
            <v>43595</v>
          </cell>
          <cell r="AY2192" t="str">
            <v>ОК!</v>
          </cell>
        </row>
        <row r="2193">
          <cell r="AP2193" t="str">
            <v>Малков Глеб</v>
          </cell>
          <cell r="AQ2193">
            <v>2007</v>
          </cell>
          <cell r="AT2193" t="str">
            <v>2ю</v>
          </cell>
          <cell r="AU2193" t="str">
            <v>м</v>
          </cell>
          <cell r="AX2193">
            <v>45582</v>
          </cell>
          <cell r="AY2193" t="str">
            <v>ОК!</v>
          </cell>
        </row>
        <row r="2194">
          <cell r="AP2194" t="str">
            <v>Малов Павел</v>
          </cell>
          <cell r="AQ2194">
            <v>1991</v>
          </cell>
          <cell r="AT2194" t="str">
            <v>б/р</v>
          </cell>
          <cell r="AU2194" t="str">
            <v>м</v>
          </cell>
          <cell r="AX2194">
            <v>0</v>
          </cell>
          <cell r="AY2194" t="str">
            <v>ОК!</v>
          </cell>
        </row>
        <row r="2195">
          <cell r="AP2195" t="str">
            <v>Малыгина Елена</v>
          </cell>
          <cell r="AQ2195">
            <v>1996</v>
          </cell>
          <cell r="AT2195" t="str">
            <v>б/р</v>
          </cell>
          <cell r="AU2195" t="str">
            <v>ж</v>
          </cell>
          <cell r="AX2195">
            <v>45014</v>
          </cell>
          <cell r="AY2195" t="str">
            <v>ОК!</v>
          </cell>
        </row>
        <row r="2196">
          <cell r="AP2196" t="str">
            <v>Малыгина Ярослава</v>
          </cell>
          <cell r="AQ2196">
            <v>2007</v>
          </cell>
          <cell r="AT2196" t="str">
            <v>б/р</v>
          </cell>
          <cell r="AU2196" t="str">
            <v>ж</v>
          </cell>
          <cell r="AX2196">
            <v>45311</v>
          </cell>
          <cell r="AY2196" t="str">
            <v>ОК!</v>
          </cell>
        </row>
        <row r="2197">
          <cell r="AP2197" t="str">
            <v>Малышев Андрей</v>
          </cell>
          <cell r="AQ2197">
            <v>2002</v>
          </cell>
          <cell r="AT2197" t="str">
            <v>б/р</v>
          </cell>
          <cell r="AU2197" t="str">
            <v>м</v>
          </cell>
          <cell r="AX2197">
            <v>43227</v>
          </cell>
          <cell r="AY2197" t="str">
            <v>ОК!</v>
          </cell>
        </row>
        <row r="2198">
          <cell r="AP2198" t="str">
            <v>Малышев Даниил</v>
          </cell>
          <cell r="AQ2198">
            <v>2007</v>
          </cell>
          <cell r="AT2198" t="str">
            <v>1ю</v>
          </cell>
          <cell r="AU2198" t="str">
            <v>м</v>
          </cell>
          <cell r="AX2198">
            <v>45422</v>
          </cell>
          <cell r="AY2198" t="str">
            <v>ОК!</v>
          </cell>
        </row>
        <row r="2199">
          <cell r="AP2199" t="str">
            <v>Малышев Иван</v>
          </cell>
          <cell r="AQ2199">
            <v>2001</v>
          </cell>
          <cell r="AT2199" t="str">
            <v>б/р</v>
          </cell>
          <cell r="AU2199" t="str">
            <v>м</v>
          </cell>
          <cell r="AX2199">
            <v>0</v>
          </cell>
          <cell r="AY2199" t="str">
            <v>НАДО!!!</v>
          </cell>
        </row>
        <row r="2200">
          <cell r="AP2200" t="str">
            <v>Малышев Максим</v>
          </cell>
          <cell r="AQ2200">
            <v>1998</v>
          </cell>
          <cell r="AT2200" t="str">
            <v>б/р</v>
          </cell>
          <cell r="AU2200" t="str">
            <v>м</v>
          </cell>
          <cell r="AX2200">
            <v>0</v>
          </cell>
          <cell r="AY2200" t="str">
            <v>ОК!</v>
          </cell>
        </row>
        <row r="2201">
          <cell r="AP2201" t="str">
            <v>Мальков Максим</v>
          </cell>
          <cell r="AQ2201">
            <v>0</v>
          </cell>
          <cell r="AT2201">
            <v>2</v>
          </cell>
          <cell r="AU2201" t="str">
            <v>м</v>
          </cell>
          <cell r="AX2201">
            <v>45576</v>
          </cell>
          <cell r="AY2201" t="str">
            <v>НАДО!!!</v>
          </cell>
        </row>
        <row r="2202">
          <cell r="AP2202" t="str">
            <v>Малькова Марина</v>
          </cell>
          <cell r="AQ2202">
            <v>0</v>
          </cell>
          <cell r="AT2202" t="str">
            <v>б/р</v>
          </cell>
          <cell r="AU2202" t="str">
            <v>ж</v>
          </cell>
          <cell r="AX2202">
            <v>43863</v>
          </cell>
          <cell r="AY2202" t="str">
            <v>НАДО!!!</v>
          </cell>
        </row>
        <row r="2203">
          <cell r="AP2203" t="str">
            <v>Мальцев Иван</v>
          </cell>
          <cell r="AQ2203">
            <v>2004</v>
          </cell>
          <cell r="AT2203">
            <v>1</v>
          </cell>
          <cell r="AU2203" t="str">
            <v>м</v>
          </cell>
          <cell r="AX2203">
            <v>45655</v>
          </cell>
          <cell r="AY2203" t="str">
            <v>ОК!</v>
          </cell>
        </row>
        <row r="2204">
          <cell r="AP2204" t="str">
            <v>Мальченко Никита</v>
          </cell>
          <cell r="AQ2204">
            <v>2007</v>
          </cell>
          <cell r="AT2204" t="str">
            <v>б/р</v>
          </cell>
          <cell r="AU2204" t="str">
            <v>м</v>
          </cell>
          <cell r="AX2204">
            <v>44632</v>
          </cell>
          <cell r="AY2204" t="str">
            <v>ОК!</v>
          </cell>
        </row>
        <row r="2205">
          <cell r="AP2205" t="str">
            <v>Малютина Полина</v>
          </cell>
          <cell r="AQ2205">
            <v>2007</v>
          </cell>
          <cell r="AT2205" t="str">
            <v>1ю</v>
          </cell>
          <cell r="AU2205" t="str">
            <v>ж</v>
          </cell>
          <cell r="AX2205">
            <v>45940</v>
          </cell>
          <cell r="AY2205" t="str">
            <v>ОК!</v>
          </cell>
        </row>
        <row r="2206">
          <cell r="AP2206" t="str">
            <v>Мамаева Наталия</v>
          </cell>
          <cell r="AQ2206">
            <v>0</v>
          </cell>
          <cell r="AT2206" t="str">
            <v>б/р</v>
          </cell>
          <cell r="AU2206" t="str">
            <v>ж</v>
          </cell>
          <cell r="AX2206">
            <v>44154</v>
          </cell>
          <cell r="AY2206" t="str">
            <v>НАДО!!!</v>
          </cell>
        </row>
        <row r="2207">
          <cell r="AP2207" t="str">
            <v>Маматова Линара</v>
          </cell>
          <cell r="AQ2207">
            <v>0</v>
          </cell>
          <cell r="AT2207" t="str">
            <v>1ю</v>
          </cell>
          <cell r="AU2207" t="str">
            <v>ж</v>
          </cell>
          <cell r="AX2207">
            <v>45705</v>
          </cell>
          <cell r="AY2207" t="str">
            <v>НАДО!!!</v>
          </cell>
        </row>
        <row r="2208">
          <cell r="AP2208" t="str">
            <v>Мамедов Артур</v>
          </cell>
          <cell r="AQ2208">
            <v>2007</v>
          </cell>
          <cell r="AT2208" t="str">
            <v>б/р</v>
          </cell>
          <cell r="AU2208" t="str">
            <v>м</v>
          </cell>
          <cell r="AX2208">
            <v>44521</v>
          </cell>
          <cell r="AY2208" t="str">
            <v>ОК!</v>
          </cell>
        </row>
        <row r="2209">
          <cell r="AP2209" t="str">
            <v>Мамлеева Алина</v>
          </cell>
          <cell r="AQ2209">
            <v>2006</v>
          </cell>
          <cell r="AT2209" t="str">
            <v>б/р</v>
          </cell>
          <cell r="AU2209" t="str">
            <v>ж</v>
          </cell>
          <cell r="AX2209">
            <v>0</v>
          </cell>
          <cell r="AY2209" t="str">
            <v>ОК!</v>
          </cell>
        </row>
        <row r="2210">
          <cell r="AP2210" t="str">
            <v>Мамонов Иван</v>
          </cell>
          <cell r="AQ2210">
            <v>2007</v>
          </cell>
          <cell r="AT2210" t="str">
            <v>б/р</v>
          </cell>
          <cell r="AU2210" t="str">
            <v>м</v>
          </cell>
          <cell r="AX2210">
            <v>0</v>
          </cell>
          <cell r="AY2210" t="str">
            <v>ОК!</v>
          </cell>
        </row>
        <row r="2211">
          <cell r="AP2211" t="str">
            <v>Мамонова Наталья</v>
          </cell>
          <cell r="AQ2211">
            <v>2002</v>
          </cell>
          <cell r="AT2211">
            <v>3</v>
          </cell>
          <cell r="AU2211" t="str">
            <v>ж</v>
          </cell>
          <cell r="AX2211">
            <v>45494</v>
          </cell>
          <cell r="AY2211" t="str">
            <v>ОК!</v>
          </cell>
        </row>
        <row r="2212">
          <cell r="AP2212" t="str">
            <v>Мамонтов Иван</v>
          </cell>
          <cell r="AQ2212">
            <v>2001</v>
          </cell>
          <cell r="AT2212">
            <v>1</v>
          </cell>
          <cell r="AU2212" t="str">
            <v>м</v>
          </cell>
          <cell r="AX2212">
            <v>45375</v>
          </cell>
          <cell r="AY2212" t="str">
            <v>НАДО!!!</v>
          </cell>
        </row>
        <row r="2213">
          <cell r="AP2213" t="str">
            <v>Мамонтова Дарья</v>
          </cell>
          <cell r="AQ2213">
            <v>2009</v>
          </cell>
          <cell r="AT2213" t="str">
            <v>б/р</v>
          </cell>
          <cell r="AU2213" t="str">
            <v>ж</v>
          </cell>
          <cell r="AX2213">
            <v>0</v>
          </cell>
          <cell r="AY2213" t="str">
            <v>ОК!</v>
          </cell>
        </row>
        <row r="2214">
          <cell r="AP2214" t="str">
            <v>Мамонтова Марина</v>
          </cell>
          <cell r="AQ2214">
            <v>2003</v>
          </cell>
          <cell r="AT2214" t="str">
            <v>б/р</v>
          </cell>
          <cell r="AU2214" t="str">
            <v>ж</v>
          </cell>
          <cell r="AX2214">
            <v>43960</v>
          </cell>
          <cell r="AY2214" t="str">
            <v>НАДО!!!</v>
          </cell>
        </row>
        <row r="2215">
          <cell r="AP2215" t="str">
            <v>Мамотенко Иван</v>
          </cell>
          <cell r="AQ2215">
            <v>2002</v>
          </cell>
          <cell r="AT2215" t="str">
            <v>б/р</v>
          </cell>
          <cell r="AU2215" t="str">
            <v>м</v>
          </cell>
          <cell r="AX2215">
            <v>44863</v>
          </cell>
          <cell r="AY2215" t="str">
            <v>ОК!</v>
          </cell>
        </row>
        <row r="2216">
          <cell r="AP2216" t="str">
            <v>Манаков Андрей</v>
          </cell>
          <cell r="AQ2216">
            <v>0</v>
          </cell>
          <cell r="AT2216" t="str">
            <v>б/р</v>
          </cell>
          <cell r="AU2216" t="str">
            <v>м</v>
          </cell>
          <cell r="AX2216">
            <v>42214</v>
          </cell>
          <cell r="AY2216" t="str">
            <v>НАДО!!!</v>
          </cell>
        </row>
        <row r="2217">
          <cell r="AP2217" t="str">
            <v>Манакова Екатерина</v>
          </cell>
          <cell r="AQ2217">
            <v>2004</v>
          </cell>
          <cell r="AT2217" t="str">
            <v>б/р</v>
          </cell>
          <cell r="AU2217" t="str">
            <v>ж</v>
          </cell>
          <cell r="AX2217">
            <v>43960</v>
          </cell>
          <cell r="AY2217" t="str">
            <v>ОК!</v>
          </cell>
        </row>
        <row r="2218">
          <cell r="AP2218" t="str">
            <v>Мандибура Никита</v>
          </cell>
          <cell r="AQ2218">
            <v>2004</v>
          </cell>
          <cell r="AT2218" t="str">
            <v>б/р</v>
          </cell>
          <cell r="AU2218" t="str">
            <v>м</v>
          </cell>
          <cell r="AX2218">
            <v>43824</v>
          </cell>
          <cell r="AY2218" t="str">
            <v>ОК!</v>
          </cell>
        </row>
        <row r="2219">
          <cell r="AP2219" t="str">
            <v>Манелов Валерий</v>
          </cell>
          <cell r="AQ2219">
            <v>2001</v>
          </cell>
          <cell r="AT2219" t="str">
            <v>б/р</v>
          </cell>
          <cell r="AU2219" t="str">
            <v>м</v>
          </cell>
          <cell r="AX2219">
            <v>45123</v>
          </cell>
          <cell r="AY2219" t="str">
            <v>ОК!</v>
          </cell>
        </row>
        <row r="2220">
          <cell r="AP2220" t="str">
            <v>Манжилей Артем</v>
          </cell>
          <cell r="AQ2220">
            <v>0</v>
          </cell>
          <cell r="AT2220">
            <v>3</v>
          </cell>
          <cell r="AU2220" t="str">
            <v>м</v>
          </cell>
          <cell r="AX2220">
            <v>45805</v>
          </cell>
          <cell r="AY2220" t="str">
            <v>НАДО!!!</v>
          </cell>
        </row>
        <row r="2221">
          <cell r="AP2221" t="str">
            <v>Маничева Анастасия</v>
          </cell>
          <cell r="AQ2221">
            <v>2001</v>
          </cell>
          <cell r="AT2221" t="str">
            <v>б/р</v>
          </cell>
          <cell r="AU2221" t="str">
            <v>ж</v>
          </cell>
          <cell r="AX2221">
            <v>42774</v>
          </cell>
          <cell r="AY2221" t="str">
            <v>ОК!</v>
          </cell>
        </row>
        <row r="2222">
          <cell r="AP2222" t="str">
            <v>Манохина Виктория</v>
          </cell>
          <cell r="AQ2222">
            <v>2013</v>
          </cell>
          <cell r="AT2222" t="str">
            <v>б/р</v>
          </cell>
          <cell r="AU2222" t="str">
            <v>ж</v>
          </cell>
          <cell r="AX2222">
            <v>0</v>
          </cell>
          <cell r="AY2222" t="str">
            <v>ОК!</v>
          </cell>
        </row>
        <row r="2223">
          <cell r="AP2223" t="str">
            <v>Мансуров Олег</v>
          </cell>
          <cell r="AQ2223">
            <v>0</v>
          </cell>
          <cell r="AT2223" t="str">
            <v>б/р</v>
          </cell>
          <cell r="AU2223" t="str">
            <v>м</v>
          </cell>
          <cell r="AX2223">
            <v>44650</v>
          </cell>
          <cell r="AY2223" t="str">
            <v>НАДО!!!</v>
          </cell>
        </row>
        <row r="2224">
          <cell r="AP2224" t="str">
            <v>Манукин Макар</v>
          </cell>
          <cell r="AQ2224">
            <v>2012</v>
          </cell>
          <cell r="AT2224" t="str">
            <v>б/р</v>
          </cell>
          <cell r="AU2224" t="str">
            <v>м</v>
          </cell>
          <cell r="AX2224">
            <v>0</v>
          </cell>
          <cell r="AY2224" t="str">
            <v>ОК!</v>
          </cell>
        </row>
        <row r="2225">
          <cell r="AP2225" t="str">
            <v>Маргарян Армен</v>
          </cell>
          <cell r="AQ2225">
            <v>0</v>
          </cell>
          <cell r="AT2225" t="str">
            <v>б/р</v>
          </cell>
          <cell r="AU2225" t="str">
            <v>м</v>
          </cell>
          <cell r="AX2225">
            <v>44323</v>
          </cell>
          <cell r="AY2225" t="str">
            <v>НАДО!!!</v>
          </cell>
        </row>
        <row r="2226">
          <cell r="AP2226" t="str">
            <v>Мардиросов Леон</v>
          </cell>
          <cell r="AQ2226">
            <v>2007</v>
          </cell>
          <cell r="AT2226">
            <v>2</v>
          </cell>
          <cell r="AU2226" t="str">
            <v>м</v>
          </cell>
          <cell r="AX2226">
            <v>45757</v>
          </cell>
          <cell r="AY2226" t="str">
            <v>ОК!</v>
          </cell>
        </row>
        <row r="2227">
          <cell r="AP2227" t="str">
            <v>Маркевич Роман</v>
          </cell>
          <cell r="AQ2227">
            <v>2010</v>
          </cell>
          <cell r="AT2227" t="str">
            <v>б/р</v>
          </cell>
          <cell r="AU2227" t="str">
            <v>м</v>
          </cell>
          <cell r="AX2227">
            <v>0</v>
          </cell>
          <cell r="AY2227" t="str">
            <v>ОК!</v>
          </cell>
        </row>
        <row r="2228">
          <cell r="AP2228" t="str">
            <v>Маркевич Сергей</v>
          </cell>
          <cell r="AQ2228">
            <v>2003</v>
          </cell>
          <cell r="AT2228" t="str">
            <v>б/р</v>
          </cell>
          <cell r="AU2228" t="str">
            <v>м</v>
          </cell>
          <cell r="AX2228">
            <v>44984</v>
          </cell>
          <cell r="AY2228" t="str">
            <v>ОК!</v>
          </cell>
        </row>
        <row r="2229">
          <cell r="AP2229" t="str">
            <v>Маркевич Тимофей</v>
          </cell>
          <cell r="AQ2229">
            <v>2012</v>
          </cell>
          <cell r="AT2229" t="str">
            <v>б/р</v>
          </cell>
          <cell r="AU2229" t="str">
            <v>м</v>
          </cell>
          <cell r="AX2229">
            <v>0</v>
          </cell>
          <cell r="AY2229" t="str">
            <v>ОК!</v>
          </cell>
        </row>
        <row r="2230">
          <cell r="AP2230" t="str">
            <v>Маркелова Варвара</v>
          </cell>
          <cell r="AQ2230">
            <v>2008</v>
          </cell>
          <cell r="AT2230" t="str">
            <v>б/р</v>
          </cell>
          <cell r="AU2230" t="str">
            <v>ж</v>
          </cell>
          <cell r="AX2230">
            <v>0</v>
          </cell>
          <cell r="AY2230" t="str">
            <v>ОК!</v>
          </cell>
        </row>
        <row r="2231">
          <cell r="AP2231" t="str">
            <v>Марков Андрей</v>
          </cell>
          <cell r="AQ2231">
            <v>1971</v>
          </cell>
          <cell r="AT2231">
            <v>2</v>
          </cell>
          <cell r="AU2231" t="str">
            <v>м</v>
          </cell>
          <cell r="AX2231">
            <v>45520</v>
          </cell>
          <cell r="AY2231" t="str">
            <v>ОК!</v>
          </cell>
        </row>
        <row r="2232">
          <cell r="AP2232" t="str">
            <v>Марков Михаил</v>
          </cell>
          <cell r="AQ2232">
            <v>1999</v>
          </cell>
          <cell r="AT2232" t="str">
            <v>б/р</v>
          </cell>
          <cell r="AU2232" t="str">
            <v>м</v>
          </cell>
          <cell r="AX2232">
            <v>42774</v>
          </cell>
          <cell r="AY2232" t="str">
            <v>ОК!</v>
          </cell>
        </row>
        <row r="2233">
          <cell r="AP2233" t="str">
            <v>Маркова Ирина</v>
          </cell>
          <cell r="AQ2233">
            <v>1979</v>
          </cell>
          <cell r="AT2233">
            <v>2</v>
          </cell>
          <cell r="AU2233" t="str">
            <v>ж</v>
          </cell>
          <cell r="AX2233">
            <v>45520</v>
          </cell>
          <cell r="AY2233" t="str">
            <v>ОК!</v>
          </cell>
        </row>
        <row r="2234">
          <cell r="AP2234" t="str">
            <v>Марковин Евгений</v>
          </cell>
          <cell r="AQ2234">
            <v>1984</v>
          </cell>
          <cell r="AT2234" t="str">
            <v>б/р</v>
          </cell>
          <cell r="AU2234" t="str">
            <v>м</v>
          </cell>
          <cell r="AX2234">
            <v>43078</v>
          </cell>
          <cell r="AY2234" t="str">
            <v>НАДО!!!</v>
          </cell>
        </row>
        <row r="2235">
          <cell r="AP2235" t="str">
            <v>Марковина Виктория</v>
          </cell>
          <cell r="AQ2235">
            <v>0</v>
          </cell>
          <cell r="AT2235" t="str">
            <v>б/р</v>
          </cell>
          <cell r="AU2235" t="str">
            <v>ж</v>
          </cell>
          <cell r="AX2235">
            <v>44394</v>
          </cell>
          <cell r="AY2235" t="str">
            <v>НАДО!!!</v>
          </cell>
        </row>
        <row r="2236">
          <cell r="AP2236" t="str">
            <v>Маркович Сергей</v>
          </cell>
          <cell r="AQ2236">
            <v>2012</v>
          </cell>
          <cell r="AT2236" t="str">
            <v>2ю</v>
          </cell>
          <cell r="AU2236" t="str">
            <v>м</v>
          </cell>
          <cell r="AX2236">
            <v>45947</v>
          </cell>
          <cell r="AY2236" t="str">
            <v>ОК!</v>
          </cell>
        </row>
        <row r="2237">
          <cell r="AP2237" t="str">
            <v>Марова Татьяна</v>
          </cell>
          <cell r="AQ2237">
            <v>0</v>
          </cell>
          <cell r="AT2237" t="str">
            <v>б/р</v>
          </cell>
          <cell r="AU2237" t="str">
            <v>ж</v>
          </cell>
          <cell r="AX2237">
            <v>44323</v>
          </cell>
          <cell r="AY2237" t="str">
            <v>НАДО!!!</v>
          </cell>
        </row>
        <row r="2238">
          <cell r="AP2238" t="str">
            <v>Мартин Адриан</v>
          </cell>
          <cell r="AQ2238">
            <v>1997</v>
          </cell>
          <cell r="AT2238" t="str">
            <v>б/р</v>
          </cell>
          <cell r="AU2238" t="str">
            <v>м</v>
          </cell>
          <cell r="AX2238">
            <v>43068</v>
          </cell>
          <cell r="AY2238" t="str">
            <v>ОК!</v>
          </cell>
        </row>
        <row r="2239">
          <cell r="AP2239" t="str">
            <v>Мартыненко Ирина</v>
          </cell>
          <cell r="AQ2239">
            <v>0</v>
          </cell>
          <cell r="AT2239">
            <v>3</v>
          </cell>
          <cell r="AU2239" t="str">
            <v>ж</v>
          </cell>
          <cell r="AX2239">
            <v>45778</v>
          </cell>
          <cell r="AY2239" t="str">
            <v>НАДО!!!</v>
          </cell>
        </row>
        <row r="2240">
          <cell r="AP2240" t="str">
            <v>Мартынов Ярослав</v>
          </cell>
          <cell r="AQ2240">
            <v>2009</v>
          </cell>
          <cell r="AT2240">
            <v>2</v>
          </cell>
          <cell r="AU2240" t="str">
            <v>м</v>
          </cell>
          <cell r="AX2240">
            <v>45955</v>
          </cell>
          <cell r="AY2240" t="str">
            <v>ОК!</v>
          </cell>
        </row>
        <row r="2241">
          <cell r="AP2241" t="str">
            <v>Мартынова Дарья</v>
          </cell>
          <cell r="AQ2241">
            <v>2005</v>
          </cell>
          <cell r="AT2241" t="str">
            <v>б/р</v>
          </cell>
          <cell r="AU2241" t="str">
            <v>ж</v>
          </cell>
          <cell r="AX2241">
            <v>43960</v>
          </cell>
          <cell r="AY2241" t="str">
            <v>ОК!</v>
          </cell>
        </row>
        <row r="2242">
          <cell r="AP2242" t="str">
            <v>Мартынова Евгения</v>
          </cell>
          <cell r="AQ2242">
            <v>0</v>
          </cell>
          <cell r="AT2242">
            <v>3</v>
          </cell>
          <cell r="AU2242" t="str">
            <v>ж</v>
          </cell>
          <cell r="AX2242">
            <v>45449</v>
          </cell>
          <cell r="AY2242" t="str">
            <v>НАДО!!!</v>
          </cell>
        </row>
        <row r="2243">
          <cell r="AP2243" t="str">
            <v>Мартышев Михаил</v>
          </cell>
          <cell r="AQ2243">
            <v>1980</v>
          </cell>
          <cell r="AT2243" t="str">
            <v>б/р</v>
          </cell>
          <cell r="AU2243" t="str">
            <v>м</v>
          </cell>
          <cell r="AX2243">
            <v>43352</v>
          </cell>
          <cell r="AY2243" t="str">
            <v>НАДО!!!</v>
          </cell>
        </row>
        <row r="2244">
          <cell r="AP2244" t="str">
            <v>Мартьянов Даниил</v>
          </cell>
          <cell r="AQ2244">
            <v>2002</v>
          </cell>
          <cell r="AT2244" t="str">
            <v>б/р</v>
          </cell>
          <cell r="AU2244" t="str">
            <v>м</v>
          </cell>
          <cell r="AX2244">
            <v>42869</v>
          </cell>
          <cell r="AY2244" t="str">
            <v>ОК!</v>
          </cell>
        </row>
        <row r="2245">
          <cell r="AP2245" t="str">
            <v>Мартюшев Леонид</v>
          </cell>
          <cell r="AQ2245">
            <v>1959</v>
          </cell>
          <cell r="AT2245" t="str">
            <v>б/р</v>
          </cell>
          <cell r="AU2245" t="str">
            <v>м</v>
          </cell>
          <cell r="AX2245">
            <v>0</v>
          </cell>
          <cell r="AY2245" t="str">
            <v>ОК!</v>
          </cell>
        </row>
        <row r="2246">
          <cell r="AP2246" t="str">
            <v>Марценюк Алина</v>
          </cell>
          <cell r="AQ2246">
            <v>2002</v>
          </cell>
          <cell r="AT2246" t="str">
            <v>б/р</v>
          </cell>
          <cell r="AU2246" t="str">
            <v>ж</v>
          </cell>
          <cell r="AX2246">
            <v>43383</v>
          </cell>
          <cell r="AY2246" t="str">
            <v>ОК!</v>
          </cell>
        </row>
        <row r="2247">
          <cell r="AP2247" t="str">
            <v>Марченко Ольга</v>
          </cell>
          <cell r="AQ2247">
            <v>0</v>
          </cell>
          <cell r="AT2247" t="str">
            <v>б/р</v>
          </cell>
          <cell r="AU2247" t="str">
            <v>ж</v>
          </cell>
          <cell r="AX2247">
            <v>43954</v>
          </cell>
          <cell r="AY2247" t="str">
            <v>НАДО!!!</v>
          </cell>
        </row>
        <row r="2248">
          <cell r="AP2248" t="str">
            <v>Маршавин Дмитрий</v>
          </cell>
          <cell r="AQ2248">
            <v>0</v>
          </cell>
          <cell r="AT2248">
            <v>2</v>
          </cell>
          <cell r="AU2248" t="str">
            <v>м</v>
          </cell>
          <cell r="AX2248">
            <v>45375</v>
          </cell>
          <cell r="AY2248" t="str">
            <v>НАДО!!!</v>
          </cell>
        </row>
        <row r="2249">
          <cell r="AP2249" t="str">
            <v>Маршак Ася</v>
          </cell>
          <cell r="AQ2249">
            <v>0</v>
          </cell>
          <cell r="AT2249" t="str">
            <v>б/р</v>
          </cell>
          <cell r="AU2249" t="str">
            <v>ж</v>
          </cell>
          <cell r="AX2249">
            <v>43595</v>
          </cell>
          <cell r="AY2249" t="str">
            <v>НАДО!!!</v>
          </cell>
        </row>
        <row r="2250">
          <cell r="AP2250" t="str">
            <v>Марютин Виктор</v>
          </cell>
          <cell r="AQ2250">
            <v>2005</v>
          </cell>
          <cell r="AT2250">
            <v>3</v>
          </cell>
          <cell r="AU2250" t="str">
            <v>м</v>
          </cell>
          <cell r="AX2250">
            <v>45407</v>
          </cell>
          <cell r="AY2250" t="str">
            <v>ОК!</v>
          </cell>
        </row>
        <row r="2251">
          <cell r="AP2251" t="str">
            <v>Масанов Никита</v>
          </cell>
          <cell r="AQ2251">
            <v>2001</v>
          </cell>
          <cell r="AT2251" t="str">
            <v>КМС</v>
          </cell>
          <cell r="AU2251" t="str">
            <v>м</v>
          </cell>
          <cell r="AX2251">
            <v>45354</v>
          </cell>
          <cell r="AY2251" t="str">
            <v>ОК!</v>
          </cell>
        </row>
        <row r="2252">
          <cell r="AP2252" t="str">
            <v>Масимов Фёдор</v>
          </cell>
          <cell r="AQ2252">
            <v>2008</v>
          </cell>
          <cell r="AT2252" t="str">
            <v>б/р</v>
          </cell>
          <cell r="AU2252" t="str">
            <v>м</v>
          </cell>
          <cell r="AX2252">
            <v>0</v>
          </cell>
          <cell r="AY2252" t="str">
            <v>ОК!</v>
          </cell>
        </row>
        <row r="2253">
          <cell r="AP2253" t="str">
            <v>Масленникова Александра</v>
          </cell>
          <cell r="AQ2253">
            <v>2000</v>
          </cell>
          <cell r="AT2253" t="str">
            <v>б/р</v>
          </cell>
          <cell r="AU2253" t="str">
            <v>ж</v>
          </cell>
          <cell r="AX2253">
            <v>44534</v>
          </cell>
          <cell r="AY2253" t="str">
            <v>ОК!</v>
          </cell>
        </row>
        <row r="2254">
          <cell r="AP2254" t="str">
            <v>Масленок Алексей</v>
          </cell>
          <cell r="AQ2254">
            <v>1984</v>
          </cell>
          <cell r="AT2254" t="str">
            <v>б/р</v>
          </cell>
          <cell r="AU2254" t="str">
            <v>м</v>
          </cell>
          <cell r="AX2254">
            <v>43352</v>
          </cell>
          <cell r="AY2254" t="str">
            <v>НАДО!!!</v>
          </cell>
        </row>
        <row r="2255">
          <cell r="AP2255" t="str">
            <v>Масляный Петр</v>
          </cell>
          <cell r="AQ2255">
            <v>1985</v>
          </cell>
          <cell r="AT2255" t="str">
            <v>б/р</v>
          </cell>
          <cell r="AU2255" t="str">
            <v>м</v>
          </cell>
          <cell r="AX2255">
            <v>0</v>
          </cell>
          <cell r="AY2255" t="str">
            <v>НАДО!!!</v>
          </cell>
        </row>
        <row r="2256">
          <cell r="AP2256" t="str">
            <v>Масюк Полина</v>
          </cell>
          <cell r="AQ2256">
            <v>2003</v>
          </cell>
          <cell r="AT2256" t="str">
            <v>б/р</v>
          </cell>
          <cell r="AU2256" t="str">
            <v>ж</v>
          </cell>
          <cell r="AX2256">
            <v>43227</v>
          </cell>
          <cell r="AY2256" t="str">
            <v>ОК!</v>
          </cell>
        </row>
        <row r="2257">
          <cell r="AP2257" t="str">
            <v>Маталыцкий Ярослав</v>
          </cell>
          <cell r="AQ2257">
            <v>2009</v>
          </cell>
          <cell r="AT2257" t="str">
            <v>б/р</v>
          </cell>
          <cell r="AU2257" t="str">
            <v>м</v>
          </cell>
          <cell r="AX2257">
            <v>0</v>
          </cell>
          <cell r="AY2257" t="str">
            <v>ОК!</v>
          </cell>
        </row>
        <row r="2258">
          <cell r="AP2258" t="str">
            <v>Матвеев Александр</v>
          </cell>
          <cell r="AQ2258">
            <v>2010</v>
          </cell>
          <cell r="AT2258" t="str">
            <v>1ю</v>
          </cell>
          <cell r="AU2258" t="str">
            <v>м</v>
          </cell>
          <cell r="AX2258">
            <v>45422</v>
          </cell>
          <cell r="AY2258" t="str">
            <v>ОК!</v>
          </cell>
        </row>
        <row r="2259">
          <cell r="AP2259" t="str">
            <v>Матвеев Алексей</v>
          </cell>
          <cell r="AQ2259">
            <v>2007</v>
          </cell>
          <cell r="AT2259" t="str">
            <v>б/р</v>
          </cell>
          <cell r="AU2259" t="str">
            <v>м</v>
          </cell>
          <cell r="AX2259">
            <v>0</v>
          </cell>
          <cell r="AY2259" t="str">
            <v>ОК!</v>
          </cell>
        </row>
        <row r="2260">
          <cell r="AP2260" t="str">
            <v>Матвеев Антон</v>
          </cell>
          <cell r="AQ2260">
            <v>2013</v>
          </cell>
          <cell r="AT2260" t="str">
            <v>б/р</v>
          </cell>
          <cell r="AU2260" t="str">
            <v>м</v>
          </cell>
          <cell r="AX2260">
            <v>0</v>
          </cell>
          <cell r="AY2260" t="str">
            <v>ОК!</v>
          </cell>
        </row>
        <row r="2261">
          <cell r="AP2261" t="str">
            <v>Матвеев Борис</v>
          </cell>
          <cell r="AQ2261">
            <v>0</v>
          </cell>
          <cell r="AT2261" t="str">
            <v>б/р</v>
          </cell>
          <cell r="AU2261" t="str">
            <v>м</v>
          </cell>
          <cell r="AX2261">
            <v>43954</v>
          </cell>
          <cell r="AY2261" t="str">
            <v>НАДО!!!</v>
          </cell>
        </row>
        <row r="2262">
          <cell r="AP2262" t="str">
            <v>Матвеев Василий</v>
          </cell>
          <cell r="AQ2262">
            <v>2002</v>
          </cell>
          <cell r="AT2262" t="str">
            <v>б/р</v>
          </cell>
          <cell r="AU2262" t="str">
            <v>м</v>
          </cell>
          <cell r="AX2262">
            <v>43954</v>
          </cell>
          <cell r="AY2262" t="str">
            <v>ОК!</v>
          </cell>
        </row>
        <row r="2263">
          <cell r="AP2263" t="str">
            <v>Матвеев Денис</v>
          </cell>
          <cell r="AQ2263">
            <v>2001</v>
          </cell>
          <cell r="AT2263" t="str">
            <v>б/р</v>
          </cell>
          <cell r="AU2263" t="str">
            <v>м</v>
          </cell>
          <cell r="AX2263">
            <v>0</v>
          </cell>
          <cell r="AY2263" t="str">
            <v>ОК!</v>
          </cell>
        </row>
        <row r="2264">
          <cell r="AP2264" t="str">
            <v>Матвеев Никита</v>
          </cell>
          <cell r="AQ2264">
            <v>0</v>
          </cell>
          <cell r="AT2264">
            <v>2</v>
          </cell>
          <cell r="AU2264" t="str">
            <v>м</v>
          </cell>
          <cell r="AX2264">
            <v>45407</v>
          </cell>
          <cell r="AY2264" t="str">
            <v>НАДО!!!</v>
          </cell>
        </row>
        <row r="2265">
          <cell r="AP2265" t="str">
            <v>Матвеев Николай</v>
          </cell>
          <cell r="AQ2265">
            <v>0</v>
          </cell>
          <cell r="AT2265" t="str">
            <v>б/р</v>
          </cell>
          <cell r="AU2265" t="str">
            <v>м</v>
          </cell>
          <cell r="AX2265">
            <v>44269</v>
          </cell>
          <cell r="AY2265" t="str">
            <v>НАДО!!!</v>
          </cell>
        </row>
        <row r="2266">
          <cell r="AP2266" t="str">
            <v>Матвеев Юрий</v>
          </cell>
          <cell r="AQ2266">
            <v>1970</v>
          </cell>
          <cell r="AT2266" t="str">
            <v>б/р</v>
          </cell>
          <cell r="AU2266" t="str">
            <v>м</v>
          </cell>
          <cell r="AX2266">
            <v>0</v>
          </cell>
          <cell r="AY2266" t="str">
            <v>ОК!</v>
          </cell>
        </row>
        <row r="2267">
          <cell r="AP2267" t="str">
            <v>Матвеева Александрина</v>
          </cell>
          <cell r="AQ2267">
            <v>2004</v>
          </cell>
          <cell r="AT2267" t="str">
            <v>б/р</v>
          </cell>
          <cell r="AU2267" t="str">
            <v>ж</v>
          </cell>
          <cell r="AX2267">
            <v>43716</v>
          </cell>
          <cell r="AY2267" t="str">
            <v>ОК!</v>
          </cell>
        </row>
        <row r="2268">
          <cell r="AP2268" t="str">
            <v>Матвеева Ольга</v>
          </cell>
          <cell r="AQ2268">
            <v>0</v>
          </cell>
          <cell r="AT2268" t="str">
            <v>б/р</v>
          </cell>
          <cell r="AU2268" t="str">
            <v>ж</v>
          </cell>
          <cell r="AX2268">
            <v>43954</v>
          </cell>
          <cell r="AY2268" t="str">
            <v>НАДО!!!</v>
          </cell>
        </row>
        <row r="2269">
          <cell r="AP2269" t="str">
            <v>Матвеичев Максим</v>
          </cell>
          <cell r="AQ2269">
            <v>1977</v>
          </cell>
          <cell r="AT2269" t="str">
            <v>б/р</v>
          </cell>
          <cell r="AU2269" t="str">
            <v>м</v>
          </cell>
          <cell r="AX2269">
            <v>43716</v>
          </cell>
          <cell r="AY2269" t="str">
            <v>ОК!</v>
          </cell>
        </row>
        <row r="2270">
          <cell r="AP2270" t="str">
            <v>Матвиенко Вадим</v>
          </cell>
          <cell r="AQ2270">
            <v>1986</v>
          </cell>
          <cell r="AT2270" t="str">
            <v>КМС</v>
          </cell>
          <cell r="AU2270" t="str">
            <v>м</v>
          </cell>
          <cell r="AX2270">
            <v>45649</v>
          </cell>
        </row>
        <row r="2271">
          <cell r="AP2271" t="str">
            <v>Матевосян Игорь</v>
          </cell>
          <cell r="AQ2271">
            <v>2003</v>
          </cell>
          <cell r="AT2271" t="str">
            <v>б/р</v>
          </cell>
          <cell r="AU2271" t="str">
            <v>м</v>
          </cell>
          <cell r="AX2271">
            <v>42774</v>
          </cell>
          <cell r="AY2271" t="str">
            <v>ОК!</v>
          </cell>
        </row>
        <row r="2272">
          <cell r="AP2272" t="str">
            <v>Матина Ирина</v>
          </cell>
          <cell r="AQ2272">
            <v>2000</v>
          </cell>
          <cell r="AT2272">
            <v>2</v>
          </cell>
          <cell r="AU2272" t="str">
            <v>ж</v>
          </cell>
          <cell r="AX2272">
            <v>46005</v>
          </cell>
          <cell r="AY2272" t="str">
            <v>ОК!</v>
          </cell>
        </row>
        <row r="2273">
          <cell r="AP2273" t="str">
            <v>Матюхин Андрей</v>
          </cell>
          <cell r="AQ2273">
            <v>2009</v>
          </cell>
          <cell r="AT2273">
            <v>1</v>
          </cell>
          <cell r="AU2273" t="str">
            <v>м</v>
          </cell>
          <cell r="AX2273">
            <v>45623</v>
          </cell>
          <cell r="AY2273" t="str">
            <v>ОК!</v>
          </cell>
        </row>
        <row r="2274">
          <cell r="AP2274" t="str">
            <v>Махиненко Руслан</v>
          </cell>
          <cell r="AQ2274">
            <v>2006</v>
          </cell>
          <cell r="AT2274" t="str">
            <v>б/р</v>
          </cell>
          <cell r="AU2274" t="str">
            <v>м</v>
          </cell>
          <cell r="AX2274">
            <v>0</v>
          </cell>
          <cell r="AY2274" t="str">
            <v>ОК!</v>
          </cell>
        </row>
        <row r="2275">
          <cell r="AP2275" t="str">
            <v>Махинько Ксения</v>
          </cell>
          <cell r="AQ2275">
            <v>2008</v>
          </cell>
          <cell r="AT2275">
            <v>1</v>
          </cell>
          <cell r="AU2275" t="str">
            <v>ж</v>
          </cell>
          <cell r="AX2275">
            <v>45853</v>
          </cell>
          <cell r="AY2275" t="str">
            <v>ОК!</v>
          </cell>
        </row>
        <row r="2276">
          <cell r="AP2276" t="str">
            <v>Махинько Мария</v>
          </cell>
          <cell r="AQ2276">
            <v>2011</v>
          </cell>
          <cell r="AT2276">
            <v>2</v>
          </cell>
          <cell r="AU2276" t="str">
            <v>ж</v>
          </cell>
          <cell r="AX2276">
            <v>45863</v>
          </cell>
          <cell r="AY2276" t="str">
            <v>ОК!</v>
          </cell>
        </row>
        <row r="2277">
          <cell r="AP2277" t="str">
            <v>Мацейкович Максим</v>
          </cell>
          <cell r="AQ2277">
            <v>2004</v>
          </cell>
          <cell r="AT2277" t="str">
            <v>б/р</v>
          </cell>
          <cell r="AU2277" t="str">
            <v>м</v>
          </cell>
          <cell r="AX2277">
            <v>0</v>
          </cell>
          <cell r="AY2277" t="str">
            <v>ОК!</v>
          </cell>
        </row>
        <row r="2278">
          <cell r="AP2278" t="str">
            <v>Мачехина Дарья</v>
          </cell>
          <cell r="AQ2278">
            <v>2004</v>
          </cell>
          <cell r="AT2278" t="str">
            <v>б/р</v>
          </cell>
          <cell r="AU2278" t="str">
            <v>ж</v>
          </cell>
          <cell r="AX2278">
            <v>44555</v>
          </cell>
          <cell r="AY2278" t="str">
            <v>ОК!</v>
          </cell>
        </row>
        <row r="2279">
          <cell r="AP2279" t="str">
            <v>Машаев Никита</v>
          </cell>
          <cell r="AQ2279">
            <v>0</v>
          </cell>
          <cell r="AT2279" t="str">
            <v>б/р</v>
          </cell>
          <cell r="AU2279" t="str">
            <v>м</v>
          </cell>
          <cell r="AX2279">
            <v>43595</v>
          </cell>
          <cell r="AY2279" t="str">
            <v>НАДО!!!</v>
          </cell>
        </row>
        <row r="2280">
          <cell r="AP2280" t="str">
            <v>Машканцева Милава</v>
          </cell>
          <cell r="AQ2280">
            <v>2010</v>
          </cell>
          <cell r="AT2280" t="str">
            <v>б/р</v>
          </cell>
          <cell r="AU2280" t="str">
            <v>ж</v>
          </cell>
          <cell r="AX2280">
            <v>45057</v>
          </cell>
          <cell r="AY2280" t="str">
            <v>ОК!</v>
          </cell>
        </row>
        <row r="2281">
          <cell r="AP2281" t="str">
            <v>Машкова София</v>
          </cell>
          <cell r="AQ2281">
            <v>2007</v>
          </cell>
          <cell r="AT2281" t="str">
            <v>б/р</v>
          </cell>
          <cell r="AU2281" t="str">
            <v>ж</v>
          </cell>
          <cell r="AX2281">
            <v>45045</v>
          </cell>
          <cell r="AY2281" t="str">
            <v>ОК!</v>
          </cell>
        </row>
        <row r="2282">
          <cell r="AP2282" t="str">
            <v>Маштайтис Алексей</v>
          </cell>
          <cell r="AQ2282">
            <v>2013</v>
          </cell>
          <cell r="AT2282" t="str">
            <v>1ю</v>
          </cell>
          <cell r="AU2282" t="str">
            <v>м</v>
          </cell>
          <cell r="AX2282">
            <v>45786</v>
          </cell>
          <cell r="AY2282" t="str">
            <v>ОК!</v>
          </cell>
        </row>
        <row r="2283">
          <cell r="AP2283" t="str">
            <v>Маштайтис Валерий</v>
          </cell>
          <cell r="AQ2283">
            <v>2010</v>
          </cell>
          <cell r="AT2283">
            <v>2</v>
          </cell>
          <cell r="AU2283" t="str">
            <v>м</v>
          </cell>
          <cell r="AX2283">
            <v>45623</v>
          </cell>
          <cell r="AY2283" t="str">
            <v>ОК!</v>
          </cell>
        </row>
        <row r="2284">
          <cell r="AP2284" t="str">
            <v>Машура Глеб</v>
          </cell>
          <cell r="AQ2284">
            <v>2015</v>
          </cell>
          <cell r="AT2284" t="str">
            <v>б/р</v>
          </cell>
          <cell r="AU2284" t="str">
            <v>м</v>
          </cell>
          <cell r="AX2284">
            <v>0</v>
          </cell>
          <cell r="AY2284" t="str">
            <v>ОК!</v>
          </cell>
        </row>
        <row r="2285">
          <cell r="AP2285" t="str">
            <v>Мащенко Никита</v>
          </cell>
          <cell r="AQ2285">
            <v>2008</v>
          </cell>
          <cell r="AT2285">
            <v>2</v>
          </cell>
          <cell r="AU2285" t="str">
            <v>м</v>
          </cell>
          <cell r="AX2285">
            <v>45870</v>
          </cell>
          <cell r="AY2285" t="str">
            <v>ОК!</v>
          </cell>
        </row>
        <row r="2286">
          <cell r="AP2286" t="str">
            <v>Медведев Алексей</v>
          </cell>
          <cell r="AQ2286">
            <v>1987</v>
          </cell>
          <cell r="AT2286" t="str">
            <v>МС</v>
          </cell>
          <cell r="AU2286" t="str">
            <v>м</v>
          </cell>
          <cell r="AX2286">
            <v>0</v>
          </cell>
          <cell r="AY2286" t="str">
            <v>ОК!</v>
          </cell>
        </row>
        <row r="2287">
          <cell r="AP2287" t="str">
            <v>Медведев Артем</v>
          </cell>
          <cell r="AQ2287">
            <v>2004</v>
          </cell>
          <cell r="AT2287" t="str">
            <v>б/р</v>
          </cell>
          <cell r="AU2287" t="str">
            <v>м</v>
          </cell>
          <cell r="AX2287">
            <v>0</v>
          </cell>
          <cell r="AY2287" t="str">
            <v>ОК!</v>
          </cell>
        </row>
        <row r="2288">
          <cell r="AP2288" t="str">
            <v>Медведев Владислав</v>
          </cell>
          <cell r="AQ2288">
            <v>2000</v>
          </cell>
          <cell r="AT2288" t="str">
            <v>б/р</v>
          </cell>
          <cell r="AU2288" t="str">
            <v>м</v>
          </cell>
          <cell r="AX2288">
            <v>0</v>
          </cell>
          <cell r="AY2288" t="str">
            <v>НАДО!!!</v>
          </cell>
        </row>
        <row r="2289">
          <cell r="AP2289" t="str">
            <v>Медведев Михаил</v>
          </cell>
          <cell r="AQ2289">
            <v>1989</v>
          </cell>
          <cell r="AT2289">
            <v>1</v>
          </cell>
          <cell r="AU2289" t="str">
            <v>м</v>
          </cell>
          <cell r="AX2289">
            <v>45407</v>
          </cell>
          <cell r="AY2289" t="str">
            <v>ОК!</v>
          </cell>
        </row>
        <row r="2290">
          <cell r="AP2290" t="str">
            <v>Медведев Федор</v>
          </cell>
          <cell r="AQ2290">
            <v>2002</v>
          </cell>
          <cell r="AT2290" t="str">
            <v>б/р</v>
          </cell>
          <cell r="AU2290" t="str">
            <v>м</v>
          </cell>
          <cell r="AX2290">
            <v>0</v>
          </cell>
          <cell r="AY2290" t="str">
            <v>ОК!</v>
          </cell>
        </row>
        <row r="2291">
          <cell r="AP2291" t="str">
            <v>Медведева Анастасия</v>
          </cell>
          <cell r="AQ2291">
            <v>2005</v>
          </cell>
          <cell r="AT2291" t="str">
            <v>б/р</v>
          </cell>
          <cell r="AU2291" t="str">
            <v>ж</v>
          </cell>
          <cell r="AX2291">
            <v>43960</v>
          </cell>
          <cell r="AY2291" t="str">
            <v>ОК!</v>
          </cell>
        </row>
        <row r="2292">
          <cell r="AP2292" t="str">
            <v>Медведева Анна</v>
          </cell>
          <cell r="AQ2292">
            <v>2005</v>
          </cell>
          <cell r="AT2292">
            <v>2</v>
          </cell>
          <cell r="AU2292" t="str">
            <v>ж</v>
          </cell>
          <cell r="AX2292">
            <v>45377</v>
          </cell>
          <cell r="AY2292" t="str">
            <v>ОК!</v>
          </cell>
        </row>
        <row r="2293">
          <cell r="AP2293" t="str">
            <v>Медведева Любовь</v>
          </cell>
          <cell r="AQ2293">
            <v>2004</v>
          </cell>
          <cell r="AT2293" t="str">
            <v>б/р</v>
          </cell>
          <cell r="AU2293" t="str">
            <v>ж</v>
          </cell>
          <cell r="AX2293">
            <v>44892</v>
          </cell>
          <cell r="AY2293" t="str">
            <v>ОК!</v>
          </cell>
        </row>
        <row r="2294">
          <cell r="AP2294" t="str">
            <v xml:space="preserve">Медведева Наталия </v>
          </cell>
          <cell r="AQ2294">
            <v>0</v>
          </cell>
          <cell r="AT2294">
            <v>2</v>
          </cell>
          <cell r="AU2294" t="str">
            <v>ж</v>
          </cell>
          <cell r="AX2294">
            <v>45407</v>
          </cell>
          <cell r="AY2294" t="str">
            <v>НАДО!!!</v>
          </cell>
        </row>
        <row r="2295">
          <cell r="AP2295" t="str">
            <v>Медведников Герман</v>
          </cell>
          <cell r="AQ2295">
            <v>1993</v>
          </cell>
          <cell r="AT2295" t="str">
            <v>б/р</v>
          </cell>
          <cell r="AU2295" t="str">
            <v>м</v>
          </cell>
          <cell r="AX2295">
            <v>43399</v>
          </cell>
          <cell r="AY2295" t="str">
            <v>НАДО!!!</v>
          </cell>
        </row>
        <row r="2296">
          <cell r="AP2296" t="str">
            <v>Медведников Елисей</v>
          </cell>
          <cell r="AQ2296">
            <v>2012</v>
          </cell>
          <cell r="AT2296" t="str">
            <v>б/р</v>
          </cell>
          <cell r="AU2296" t="str">
            <v>м</v>
          </cell>
          <cell r="AX2296">
            <v>0</v>
          </cell>
          <cell r="AY2296" t="str">
            <v>ОК!</v>
          </cell>
        </row>
        <row r="2297">
          <cell r="AP2297" t="str">
            <v>Медведникова Есения</v>
          </cell>
          <cell r="AQ2297">
            <v>2014</v>
          </cell>
          <cell r="AT2297" t="str">
            <v>б/р</v>
          </cell>
          <cell r="AU2297" t="str">
            <v>ж</v>
          </cell>
          <cell r="AX2297">
            <v>0</v>
          </cell>
          <cell r="AY2297" t="str">
            <v>ОК!</v>
          </cell>
        </row>
        <row r="2298">
          <cell r="AP2298" t="str">
            <v>Медвинская Екатерина</v>
          </cell>
          <cell r="AQ2298">
            <v>1988</v>
          </cell>
          <cell r="AT2298" t="str">
            <v>б/р</v>
          </cell>
          <cell r="AU2298" t="str">
            <v>ж</v>
          </cell>
          <cell r="AX2298">
            <v>44081</v>
          </cell>
          <cell r="AY2298" t="str">
            <v>ОК!</v>
          </cell>
        </row>
        <row r="2299">
          <cell r="AP2299" t="str">
            <v>Медовиков Антон</v>
          </cell>
          <cell r="AQ2299">
            <v>0</v>
          </cell>
          <cell r="AT2299" t="str">
            <v>б/р</v>
          </cell>
          <cell r="AU2299" t="str">
            <v>м</v>
          </cell>
          <cell r="AX2299">
            <v>41623</v>
          </cell>
          <cell r="AY2299" t="str">
            <v>НАДО!!!</v>
          </cell>
        </row>
        <row r="2300">
          <cell r="AP2300" t="str">
            <v>Межевич Анастасия</v>
          </cell>
          <cell r="AQ2300">
            <v>2000</v>
          </cell>
          <cell r="AT2300" t="str">
            <v>МС</v>
          </cell>
          <cell r="AU2300" t="str">
            <v>ж</v>
          </cell>
          <cell r="AX2300">
            <v>0</v>
          </cell>
          <cell r="AY2300" t="str">
            <v>ОК!</v>
          </cell>
        </row>
        <row r="2301">
          <cell r="AP2301" t="str">
            <v>Мелас Иван</v>
          </cell>
          <cell r="AQ2301">
            <v>2000</v>
          </cell>
          <cell r="AT2301" t="str">
            <v>б/р</v>
          </cell>
          <cell r="AU2301" t="str">
            <v>м</v>
          </cell>
          <cell r="AX2301">
            <v>42774</v>
          </cell>
          <cell r="AY2301" t="str">
            <v>ОК!</v>
          </cell>
        </row>
        <row r="2302">
          <cell r="AP2302" t="str">
            <v>Меленков Андрей</v>
          </cell>
          <cell r="AQ2302">
            <v>1997</v>
          </cell>
          <cell r="AT2302" t="str">
            <v>б/р</v>
          </cell>
          <cell r="AU2302" t="str">
            <v>м</v>
          </cell>
          <cell r="AX2302">
            <v>44557</v>
          </cell>
          <cell r="AY2302" t="str">
            <v>ОК!</v>
          </cell>
        </row>
        <row r="2303">
          <cell r="AP2303" t="str">
            <v>Меликов Идрис</v>
          </cell>
          <cell r="AQ2303">
            <v>2003</v>
          </cell>
          <cell r="AT2303" t="str">
            <v>б/р</v>
          </cell>
          <cell r="AU2303" t="str">
            <v>м</v>
          </cell>
          <cell r="AX2303">
            <v>0</v>
          </cell>
          <cell r="AY2303" t="str">
            <v>НАДО!!!</v>
          </cell>
        </row>
        <row r="2304">
          <cell r="AP2304" t="str">
            <v>Меликсетян Камилла</v>
          </cell>
          <cell r="AQ2304">
            <v>2006</v>
          </cell>
          <cell r="AT2304" t="str">
            <v>б/р</v>
          </cell>
          <cell r="AU2304" t="str">
            <v>ж</v>
          </cell>
          <cell r="AX2304">
            <v>44154</v>
          </cell>
          <cell r="AY2304" t="str">
            <v>ОК!</v>
          </cell>
        </row>
        <row r="2305">
          <cell r="AP2305" t="str">
            <v>Мелконян Карен</v>
          </cell>
          <cell r="AQ2305">
            <v>2008</v>
          </cell>
          <cell r="AT2305" t="str">
            <v>б/р</v>
          </cell>
          <cell r="AU2305" t="str">
            <v>м</v>
          </cell>
          <cell r="AX2305">
            <v>0</v>
          </cell>
          <cell r="AY2305" t="str">
            <v>ОК!</v>
          </cell>
        </row>
        <row r="2306">
          <cell r="AP2306" t="str">
            <v>Мельник Алексей</v>
          </cell>
          <cell r="AQ2306">
            <v>0</v>
          </cell>
          <cell r="AT2306" t="str">
            <v>б/р</v>
          </cell>
          <cell r="AU2306" t="str">
            <v>м</v>
          </cell>
          <cell r="AX2306">
            <v>42064</v>
          </cell>
          <cell r="AY2306" t="str">
            <v>НАДО!!!</v>
          </cell>
        </row>
        <row r="2307">
          <cell r="AP2307" t="str">
            <v>Мельник Артем</v>
          </cell>
          <cell r="AQ2307">
            <v>0</v>
          </cell>
          <cell r="AT2307" t="str">
            <v>б/р</v>
          </cell>
          <cell r="AU2307" t="str">
            <v>м</v>
          </cell>
          <cell r="AX2307">
            <v>44323</v>
          </cell>
          <cell r="AY2307" t="str">
            <v>НАДО!!!</v>
          </cell>
        </row>
        <row r="2308">
          <cell r="AP2308" t="str">
            <v>Мельников Владислав</v>
          </cell>
          <cell r="AQ2308">
            <v>2010</v>
          </cell>
          <cell r="AT2308">
            <v>2</v>
          </cell>
          <cell r="AU2308" t="str">
            <v>м</v>
          </cell>
          <cell r="AX2308">
            <v>45893</v>
          </cell>
          <cell r="AY2308" t="str">
            <v>ОК!</v>
          </cell>
        </row>
        <row r="2309">
          <cell r="AP2309" t="str">
            <v>Мельников Владислав А.</v>
          </cell>
          <cell r="AQ2309">
            <v>2007</v>
          </cell>
          <cell r="AT2309" t="str">
            <v>б/р</v>
          </cell>
          <cell r="AU2309" t="str">
            <v>м</v>
          </cell>
          <cell r="AX2309">
            <v>0</v>
          </cell>
          <cell r="AY2309" t="str">
            <v>ОК!</v>
          </cell>
        </row>
        <row r="2310">
          <cell r="AP2310" t="str">
            <v>Мельников Михаил</v>
          </cell>
          <cell r="AQ2310">
            <v>2008</v>
          </cell>
          <cell r="AT2310" t="str">
            <v>б/р</v>
          </cell>
          <cell r="AU2310" t="str">
            <v>м</v>
          </cell>
          <cell r="AX2310">
            <v>0</v>
          </cell>
          <cell r="AY2310" t="str">
            <v>ОК!</v>
          </cell>
        </row>
        <row r="2311">
          <cell r="AP2311" t="str">
            <v>Мельников Сергей</v>
          </cell>
          <cell r="AQ2311">
            <v>2008</v>
          </cell>
          <cell r="AT2311" t="str">
            <v>б/р</v>
          </cell>
          <cell r="AU2311" t="str">
            <v>м</v>
          </cell>
          <cell r="AX2311">
            <v>0</v>
          </cell>
          <cell r="AY2311" t="str">
            <v>ОК!</v>
          </cell>
        </row>
        <row r="2312">
          <cell r="AP2312" t="str">
            <v>Мельников Степан</v>
          </cell>
          <cell r="AQ2312">
            <v>2011</v>
          </cell>
          <cell r="AT2312" t="str">
            <v>1ю</v>
          </cell>
          <cell r="AU2312" t="str">
            <v>м</v>
          </cell>
          <cell r="AX2312">
            <v>45786</v>
          </cell>
          <cell r="AY2312" t="str">
            <v>ОК!</v>
          </cell>
        </row>
        <row r="2313">
          <cell r="AP2313" t="str">
            <v>Мельникова Елизавета</v>
          </cell>
          <cell r="AQ2313">
            <v>0</v>
          </cell>
          <cell r="AT2313" t="str">
            <v>б/р</v>
          </cell>
          <cell r="AU2313" t="str">
            <v>ж</v>
          </cell>
          <cell r="AX2313">
            <v>42774</v>
          </cell>
          <cell r="AY2313" t="str">
            <v>НАДО!!!</v>
          </cell>
        </row>
        <row r="2314">
          <cell r="AP2314" t="str">
            <v>Мельникова Ольга</v>
          </cell>
          <cell r="AQ2314">
            <v>2010</v>
          </cell>
          <cell r="AT2314" t="str">
            <v>1ю</v>
          </cell>
          <cell r="AU2314" t="str">
            <v>ж</v>
          </cell>
          <cell r="AX2314">
            <v>45635</v>
          </cell>
          <cell r="AY2314" t="str">
            <v>ОК!</v>
          </cell>
        </row>
        <row r="2315">
          <cell r="AP2315" t="str">
            <v>Менделеев Артём</v>
          </cell>
          <cell r="AQ2315">
            <v>2004</v>
          </cell>
          <cell r="AT2315" t="str">
            <v>б/р</v>
          </cell>
          <cell r="AU2315" t="str">
            <v>м</v>
          </cell>
          <cell r="AX2315">
            <v>42774</v>
          </cell>
          <cell r="AY2315" t="str">
            <v>НАДО!!!</v>
          </cell>
        </row>
        <row r="2316">
          <cell r="AP2316" t="str">
            <v>Мендель Ярослав</v>
          </cell>
          <cell r="AQ2316">
            <v>0</v>
          </cell>
          <cell r="AT2316">
            <v>3</v>
          </cell>
          <cell r="AU2316" t="str">
            <v>м</v>
          </cell>
          <cell r="AX2316">
            <v>45375</v>
          </cell>
          <cell r="AY2316" t="str">
            <v>НАДО!!!</v>
          </cell>
        </row>
        <row r="2317">
          <cell r="AP2317" t="str">
            <v>Меницкий Григорий</v>
          </cell>
          <cell r="AQ2317">
            <v>2007</v>
          </cell>
          <cell r="AT2317">
            <v>1</v>
          </cell>
          <cell r="AU2317" t="str">
            <v>м</v>
          </cell>
          <cell r="AX2317">
            <v>45955</v>
          </cell>
          <cell r="AY2317" t="str">
            <v>ОК!</v>
          </cell>
        </row>
        <row r="2318">
          <cell r="AP2318" t="str">
            <v>Менчиков Василий</v>
          </cell>
          <cell r="AQ2318">
            <v>2004</v>
          </cell>
          <cell r="AT2318" t="str">
            <v>б/р</v>
          </cell>
          <cell r="AU2318" t="str">
            <v>м</v>
          </cell>
          <cell r="AX2318">
            <v>0</v>
          </cell>
          <cell r="AY2318" t="str">
            <v>ОК!</v>
          </cell>
        </row>
        <row r="2319">
          <cell r="AP2319" t="str">
            <v>Меньшиков Андрей</v>
          </cell>
          <cell r="AQ2319">
            <v>2012</v>
          </cell>
          <cell r="AT2319" t="str">
            <v>б/р</v>
          </cell>
          <cell r="AU2319" t="str">
            <v>м</v>
          </cell>
          <cell r="AX2319">
            <v>0</v>
          </cell>
          <cell r="AY2319" t="str">
            <v>ОК!</v>
          </cell>
        </row>
        <row r="2320">
          <cell r="AP2320" t="str">
            <v>Мергазимова Софья</v>
          </cell>
          <cell r="AQ2320">
            <v>2010</v>
          </cell>
          <cell r="AT2320" t="str">
            <v>б/р</v>
          </cell>
          <cell r="AU2320" t="str">
            <v>ж</v>
          </cell>
          <cell r="AX2320">
            <v>0</v>
          </cell>
          <cell r="AY2320" t="str">
            <v>ОК!</v>
          </cell>
        </row>
        <row r="2321">
          <cell r="AP2321" t="str">
            <v>Меренков Денис</v>
          </cell>
          <cell r="AQ2321">
            <v>1997</v>
          </cell>
          <cell r="AT2321" t="str">
            <v>б/р</v>
          </cell>
          <cell r="AU2321" t="str">
            <v>м</v>
          </cell>
          <cell r="AX2321">
            <v>41605</v>
          </cell>
          <cell r="AY2321" t="str">
            <v>ОК!</v>
          </cell>
        </row>
        <row r="2322">
          <cell r="AP2322" t="str">
            <v>Мерзликина Анастасия</v>
          </cell>
          <cell r="AQ2322">
            <v>0</v>
          </cell>
          <cell r="AT2322">
            <v>3</v>
          </cell>
          <cell r="AU2322" t="str">
            <v>ж</v>
          </cell>
          <cell r="AX2322">
            <v>45778</v>
          </cell>
          <cell r="AY2322" t="str">
            <v>НАДО!!!</v>
          </cell>
        </row>
        <row r="2323">
          <cell r="AP2323" t="str">
            <v>Меринов Егор</v>
          </cell>
          <cell r="AQ2323">
            <v>2004</v>
          </cell>
          <cell r="AT2323" t="str">
            <v>б/р</v>
          </cell>
          <cell r="AU2323" t="str">
            <v>м</v>
          </cell>
          <cell r="AX2323">
            <v>43828</v>
          </cell>
          <cell r="AY2323" t="str">
            <v>ОК!</v>
          </cell>
        </row>
        <row r="2324">
          <cell r="AP2324" t="str">
            <v>Меринова Екатерина</v>
          </cell>
          <cell r="AQ2324">
            <v>0</v>
          </cell>
          <cell r="AT2324">
            <v>3</v>
          </cell>
          <cell r="AU2324" t="str">
            <v>ж</v>
          </cell>
          <cell r="AX2324">
            <v>45778</v>
          </cell>
          <cell r="AY2324" t="str">
            <v>НАДО!!!</v>
          </cell>
        </row>
        <row r="2325">
          <cell r="AP2325" t="str">
            <v>Меркулов Виктор</v>
          </cell>
          <cell r="AQ2325">
            <v>1986</v>
          </cell>
          <cell r="AT2325" t="str">
            <v>б/р</v>
          </cell>
          <cell r="AU2325" t="str">
            <v>м</v>
          </cell>
          <cell r="AX2325">
            <v>43863</v>
          </cell>
          <cell r="AY2325" t="str">
            <v>ОК!</v>
          </cell>
        </row>
        <row r="2326">
          <cell r="AP2326" t="str">
            <v>Метлинский Илья</v>
          </cell>
          <cell r="AQ2326">
            <v>0</v>
          </cell>
          <cell r="AT2326">
            <v>3</v>
          </cell>
          <cell r="AU2326" t="str">
            <v>м</v>
          </cell>
          <cell r="AX2326">
            <v>45407</v>
          </cell>
          <cell r="AY2326" t="str">
            <v>НАДО!!!</v>
          </cell>
        </row>
        <row r="2327">
          <cell r="AP2327" t="str">
            <v>Мехедов Алексей</v>
          </cell>
          <cell r="AQ2327">
            <v>1999</v>
          </cell>
          <cell r="AT2327" t="str">
            <v>б/р</v>
          </cell>
          <cell r="AU2327" t="str">
            <v>м</v>
          </cell>
          <cell r="AX2327">
            <v>0</v>
          </cell>
          <cell r="AY2327" t="str">
            <v>ОК!</v>
          </cell>
        </row>
        <row r="2328">
          <cell r="AP2328" t="str">
            <v>Мечтаева Елизавета</v>
          </cell>
          <cell r="AQ2328">
            <v>1993</v>
          </cell>
          <cell r="AT2328">
            <v>3</v>
          </cell>
          <cell r="AU2328" t="str">
            <v>ж</v>
          </cell>
          <cell r="AX2328">
            <v>45449</v>
          </cell>
          <cell r="AY2328" t="str">
            <v>ОК!</v>
          </cell>
        </row>
        <row r="2329">
          <cell r="AP2329" t="str">
            <v>Мещеряков Владимир</v>
          </cell>
          <cell r="AQ2329">
            <v>2003</v>
          </cell>
          <cell r="AT2329" t="str">
            <v>б/р</v>
          </cell>
          <cell r="AU2329" t="str">
            <v>м</v>
          </cell>
          <cell r="AX2329">
            <v>0</v>
          </cell>
          <cell r="AY2329" t="str">
            <v>ОК!</v>
          </cell>
        </row>
        <row r="2330">
          <cell r="AP2330" t="str">
            <v>Мещерякова Ирина</v>
          </cell>
          <cell r="AQ2330">
            <v>1998</v>
          </cell>
          <cell r="AT2330" t="str">
            <v>б/р</v>
          </cell>
          <cell r="AU2330" t="str">
            <v>ж</v>
          </cell>
          <cell r="AX2330">
            <v>44597</v>
          </cell>
          <cell r="AY2330" t="str">
            <v>ОК!</v>
          </cell>
        </row>
        <row r="2331">
          <cell r="AP2331" t="str">
            <v>Мещерякова Лада</v>
          </cell>
          <cell r="AQ2331">
            <v>1969</v>
          </cell>
          <cell r="AT2331">
            <v>3</v>
          </cell>
          <cell r="AU2331" t="str">
            <v>ж</v>
          </cell>
          <cell r="AX2331">
            <v>45718</v>
          </cell>
          <cell r="AY2331" t="str">
            <v>ОК!</v>
          </cell>
        </row>
        <row r="2332">
          <cell r="AP2332" t="str">
            <v>Мещерякова Софья</v>
          </cell>
          <cell r="AQ2332">
            <v>2007</v>
          </cell>
          <cell r="AT2332">
            <v>3</v>
          </cell>
          <cell r="AU2332" t="str">
            <v>ж</v>
          </cell>
          <cell r="AX2332">
            <v>45805</v>
          </cell>
          <cell r="AY2332" t="str">
            <v>ОК!</v>
          </cell>
        </row>
        <row r="2333">
          <cell r="AP2333" t="str">
            <v>Мигунов Сергей</v>
          </cell>
          <cell r="AQ2333">
            <v>1971</v>
          </cell>
          <cell r="AT2333" t="str">
            <v>б/р</v>
          </cell>
          <cell r="AU2333" t="str">
            <v>м</v>
          </cell>
          <cell r="AX2333">
            <v>43716</v>
          </cell>
          <cell r="AY2333" t="str">
            <v>ОК!</v>
          </cell>
        </row>
        <row r="2334">
          <cell r="AP2334" t="str">
            <v>Мизонова Кристина</v>
          </cell>
          <cell r="AQ2334">
            <v>2001</v>
          </cell>
          <cell r="AT2334" t="str">
            <v>б/р</v>
          </cell>
          <cell r="AU2334" t="str">
            <v>ж</v>
          </cell>
          <cell r="AX2334">
            <v>42903</v>
          </cell>
          <cell r="AY2334" t="str">
            <v>ОК!</v>
          </cell>
        </row>
        <row r="2335">
          <cell r="AP2335" t="str">
            <v>Миколайчук Мария</v>
          </cell>
          <cell r="AQ2335">
            <v>0</v>
          </cell>
          <cell r="AT2335">
            <v>3</v>
          </cell>
          <cell r="AU2335" t="str">
            <v>ж</v>
          </cell>
          <cell r="AX2335">
            <v>45407</v>
          </cell>
          <cell r="AY2335" t="str">
            <v>НАДО!!!</v>
          </cell>
        </row>
        <row r="2336">
          <cell r="AP2336" t="str">
            <v>Микриков Альберт</v>
          </cell>
          <cell r="AQ2336">
            <v>2002</v>
          </cell>
          <cell r="AT2336" t="str">
            <v>б/р</v>
          </cell>
          <cell r="AU2336" t="str">
            <v>м</v>
          </cell>
          <cell r="AX2336">
            <v>43218</v>
          </cell>
          <cell r="AY2336" t="str">
            <v>ОК!</v>
          </cell>
        </row>
        <row r="2337">
          <cell r="AP2337" t="str">
            <v>Милер Эдуард</v>
          </cell>
          <cell r="AQ2337">
            <v>2001</v>
          </cell>
          <cell r="AT2337" t="str">
            <v>б/р</v>
          </cell>
          <cell r="AU2337" t="str">
            <v>м</v>
          </cell>
          <cell r="AX2337">
            <v>0</v>
          </cell>
          <cell r="AY2337" t="str">
            <v>НАДО!!!</v>
          </cell>
        </row>
        <row r="2338">
          <cell r="AP2338" t="str">
            <v>Милин Никита</v>
          </cell>
          <cell r="AQ2338">
            <v>2007</v>
          </cell>
          <cell r="AT2338" t="str">
            <v>1ю</v>
          </cell>
          <cell r="AU2338" t="str">
            <v>м</v>
          </cell>
          <cell r="AX2338">
            <v>45582</v>
          </cell>
          <cell r="AY2338" t="str">
            <v>ОК!</v>
          </cell>
        </row>
        <row r="2339">
          <cell r="AP2339" t="str">
            <v>Милищук Марина</v>
          </cell>
          <cell r="AQ2339">
            <v>2011</v>
          </cell>
          <cell r="AT2339" t="str">
            <v>2ю</v>
          </cell>
          <cell r="AU2339" t="str">
            <v>ж</v>
          </cell>
          <cell r="AX2339">
            <v>45582</v>
          </cell>
          <cell r="AY2339" t="str">
            <v>ОК!</v>
          </cell>
        </row>
        <row r="2340">
          <cell r="AP2340" t="str">
            <v>Милов Степан</v>
          </cell>
          <cell r="AQ2340">
            <v>1994</v>
          </cell>
          <cell r="AT2340" t="str">
            <v>б/р</v>
          </cell>
          <cell r="AU2340" t="str">
            <v>м</v>
          </cell>
          <cell r="AX2340">
            <v>43954</v>
          </cell>
          <cell r="AY2340" t="str">
            <v>ОК!</v>
          </cell>
        </row>
        <row r="2341">
          <cell r="AP2341" t="str">
            <v>Милюков Дмитрий</v>
          </cell>
          <cell r="AQ2341">
            <v>2009</v>
          </cell>
          <cell r="AT2341" t="str">
            <v>1ю</v>
          </cell>
          <cell r="AU2341" t="str">
            <v>м</v>
          </cell>
          <cell r="AX2341">
            <v>45366</v>
          </cell>
          <cell r="AY2341" t="str">
            <v>ОК!</v>
          </cell>
        </row>
        <row r="2342">
          <cell r="AP2342" t="str">
            <v>Милюков Егор</v>
          </cell>
          <cell r="AQ2342">
            <v>1986</v>
          </cell>
          <cell r="AT2342" t="str">
            <v>б/р</v>
          </cell>
          <cell r="AU2342" t="str">
            <v>м</v>
          </cell>
          <cell r="AX2342">
            <v>43777</v>
          </cell>
          <cell r="AY2342" t="str">
            <v>ОК!</v>
          </cell>
        </row>
        <row r="2343">
          <cell r="AP2343" t="str">
            <v>Милютин Владимир</v>
          </cell>
          <cell r="AQ2343">
            <v>0</v>
          </cell>
          <cell r="AT2343" t="str">
            <v>1ю</v>
          </cell>
          <cell r="AU2343" t="str">
            <v>м</v>
          </cell>
          <cell r="AX2343">
            <v>45399</v>
          </cell>
          <cell r="AY2343" t="str">
            <v>НАДО!!!</v>
          </cell>
        </row>
        <row r="2344">
          <cell r="AP2344" t="str">
            <v>Милютина Виктория</v>
          </cell>
          <cell r="AQ2344">
            <v>2012</v>
          </cell>
          <cell r="AT2344" t="str">
            <v>2ю</v>
          </cell>
          <cell r="AU2344" t="str">
            <v>ж</v>
          </cell>
          <cell r="AX2344">
            <v>45582</v>
          </cell>
          <cell r="AY2344" t="str">
            <v>ОК!</v>
          </cell>
        </row>
        <row r="2345">
          <cell r="AP2345" t="str">
            <v>Милютина Мирра</v>
          </cell>
          <cell r="AQ2345">
            <v>2009</v>
          </cell>
          <cell r="AT2345" t="str">
            <v>б/р</v>
          </cell>
          <cell r="AU2345" t="str">
            <v>ж</v>
          </cell>
          <cell r="AX2345">
            <v>0</v>
          </cell>
          <cell r="AY2345" t="str">
            <v>ОК!</v>
          </cell>
        </row>
        <row r="2346">
          <cell r="AP2346" t="str">
            <v>Минаев Егор</v>
          </cell>
          <cell r="AQ2346">
            <v>2009</v>
          </cell>
          <cell r="AT2346" t="str">
            <v>1ю</v>
          </cell>
          <cell r="AU2346" t="str">
            <v>м</v>
          </cell>
          <cell r="AX2346">
            <v>45786</v>
          </cell>
          <cell r="AY2346" t="str">
            <v>ОК!</v>
          </cell>
        </row>
        <row r="2347">
          <cell r="AP2347" t="str">
            <v>Минаев Яков</v>
          </cell>
          <cell r="AQ2347">
            <v>1998</v>
          </cell>
          <cell r="AT2347" t="str">
            <v>б/р</v>
          </cell>
          <cell r="AU2347" t="str">
            <v>м</v>
          </cell>
          <cell r="AX2347">
            <v>44269</v>
          </cell>
          <cell r="AY2347" t="str">
            <v>ОК!</v>
          </cell>
        </row>
        <row r="2348">
          <cell r="AP2348" t="str">
            <v>Минакова Александра</v>
          </cell>
          <cell r="AQ2348">
            <v>0</v>
          </cell>
          <cell r="AT2348">
            <v>3</v>
          </cell>
          <cell r="AU2348" t="str">
            <v>ж</v>
          </cell>
          <cell r="AX2348">
            <v>45742</v>
          </cell>
          <cell r="AY2348" t="str">
            <v>НАДО!!!</v>
          </cell>
        </row>
        <row r="2349">
          <cell r="AP2349" t="str">
            <v>Минакова Дарья</v>
          </cell>
          <cell r="AQ2349">
            <v>2000</v>
          </cell>
          <cell r="AT2349" t="str">
            <v>б/р</v>
          </cell>
          <cell r="AU2349" t="str">
            <v>ж</v>
          </cell>
          <cell r="AX2349">
            <v>44527</v>
          </cell>
          <cell r="AY2349" t="str">
            <v>ОК!</v>
          </cell>
        </row>
        <row r="2350">
          <cell r="AP2350" t="str">
            <v>Минбаева Сабрина</v>
          </cell>
          <cell r="AQ2350">
            <v>2009</v>
          </cell>
          <cell r="AT2350" t="str">
            <v>б/р</v>
          </cell>
          <cell r="AU2350" t="str">
            <v>ж</v>
          </cell>
          <cell r="AX2350">
            <v>0</v>
          </cell>
          <cell r="AY2350" t="str">
            <v>ОК!</v>
          </cell>
        </row>
        <row r="2351">
          <cell r="AP2351" t="str">
            <v>Мингажев Тимур</v>
          </cell>
          <cell r="AQ2351">
            <v>2002</v>
          </cell>
          <cell r="AT2351" t="str">
            <v>б/р</v>
          </cell>
          <cell r="AU2351" t="str">
            <v>м</v>
          </cell>
          <cell r="AX2351">
            <v>43716</v>
          </cell>
          <cell r="AY2351" t="str">
            <v>ОК!</v>
          </cell>
        </row>
        <row r="2352">
          <cell r="AP2352" t="str">
            <v>Миненко Елена</v>
          </cell>
          <cell r="AQ2352">
            <v>0</v>
          </cell>
          <cell r="AT2352" t="str">
            <v>б/р</v>
          </cell>
          <cell r="AU2352" t="str">
            <v>ж</v>
          </cell>
          <cell r="AX2352">
            <v>44323</v>
          </cell>
          <cell r="AY2352" t="str">
            <v>НАДО!!!</v>
          </cell>
        </row>
        <row r="2353">
          <cell r="AP2353" t="str">
            <v>Минёнок Ирина</v>
          </cell>
          <cell r="AQ2353">
            <v>1997</v>
          </cell>
          <cell r="AT2353" t="str">
            <v>б/р</v>
          </cell>
          <cell r="AU2353" t="str">
            <v>ж</v>
          </cell>
          <cell r="AX2353">
            <v>44154</v>
          </cell>
          <cell r="AY2353" t="str">
            <v>ОК!</v>
          </cell>
        </row>
        <row r="2354">
          <cell r="AP2354" t="str">
            <v>Минин Андрей</v>
          </cell>
          <cell r="AQ2354">
            <v>0</v>
          </cell>
          <cell r="AT2354">
            <v>2</v>
          </cell>
          <cell r="AU2354" t="str">
            <v>м</v>
          </cell>
          <cell r="AX2354">
            <v>45431</v>
          </cell>
          <cell r="AY2354" t="str">
            <v>НАДО!!!</v>
          </cell>
        </row>
        <row r="2355">
          <cell r="AP2355" t="str">
            <v>Миних Вячеслав</v>
          </cell>
          <cell r="AQ2355">
            <v>0</v>
          </cell>
          <cell r="AT2355" t="str">
            <v>б/р</v>
          </cell>
          <cell r="AU2355" t="str">
            <v>м</v>
          </cell>
          <cell r="AX2355">
            <v>43960</v>
          </cell>
          <cell r="AY2355" t="str">
            <v>НАДО!!!</v>
          </cell>
        </row>
        <row r="2356">
          <cell r="AP2356" t="str">
            <v>Минкин Артём</v>
          </cell>
          <cell r="AQ2356">
            <v>2009</v>
          </cell>
          <cell r="AT2356" t="str">
            <v>б/р</v>
          </cell>
          <cell r="AU2356" t="str">
            <v>м</v>
          </cell>
          <cell r="AX2356">
            <v>0</v>
          </cell>
          <cell r="AY2356" t="str">
            <v>ОК!</v>
          </cell>
        </row>
        <row r="2357">
          <cell r="AP2357" t="str">
            <v>Минкуев Сергей</v>
          </cell>
          <cell r="AQ2357">
            <v>1979</v>
          </cell>
          <cell r="AT2357" t="str">
            <v>б/р</v>
          </cell>
          <cell r="AU2357" t="str">
            <v>м</v>
          </cell>
          <cell r="AX2357">
            <v>43245</v>
          </cell>
          <cell r="AY2357" t="str">
            <v>НАДО!!!</v>
          </cell>
        </row>
        <row r="2358">
          <cell r="AP2358" t="str">
            <v>Мирасов Дамир</v>
          </cell>
          <cell r="AQ2358">
            <v>2010</v>
          </cell>
          <cell r="AT2358" t="str">
            <v>2ю</v>
          </cell>
          <cell r="AU2358" t="str">
            <v>м</v>
          </cell>
          <cell r="AX2358">
            <v>45422</v>
          </cell>
          <cell r="AY2358" t="str">
            <v>ОК!</v>
          </cell>
        </row>
        <row r="2359">
          <cell r="AP2359" t="str">
            <v>Мирзегасанов Зураб</v>
          </cell>
          <cell r="AQ2359">
            <v>2008</v>
          </cell>
          <cell r="AT2359" t="str">
            <v>2ю</v>
          </cell>
          <cell r="AU2359" t="str">
            <v>м</v>
          </cell>
          <cell r="AX2359">
            <v>45366</v>
          </cell>
          <cell r="AY2359" t="str">
            <v>ОК!</v>
          </cell>
        </row>
        <row r="2360">
          <cell r="AP2360" t="str">
            <v>Миролюбов Захар</v>
          </cell>
          <cell r="AQ2360">
            <v>2013</v>
          </cell>
          <cell r="AT2360" t="str">
            <v>2ю</v>
          </cell>
          <cell r="AU2360" t="str">
            <v>м</v>
          </cell>
          <cell r="AX2360">
            <v>45932</v>
          </cell>
          <cell r="AY2360" t="str">
            <v>ОК!</v>
          </cell>
        </row>
        <row r="2361">
          <cell r="AP2361" t="str">
            <v>Миролюбов Марк</v>
          </cell>
          <cell r="AQ2361">
            <v>2002</v>
          </cell>
          <cell r="AT2361" t="str">
            <v>КМС</v>
          </cell>
          <cell r="AU2361" t="str">
            <v>м</v>
          </cell>
          <cell r="AX2361">
            <v>45772</v>
          </cell>
          <cell r="AY2361" t="str">
            <v>ОК!</v>
          </cell>
        </row>
        <row r="2362">
          <cell r="AP2362" t="str">
            <v>Миронов Андрей</v>
          </cell>
          <cell r="AQ2362">
            <v>0</v>
          </cell>
          <cell r="AT2362">
            <v>2</v>
          </cell>
          <cell r="AU2362" t="str">
            <v>м</v>
          </cell>
          <cell r="AX2362">
            <v>45407</v>
          </cell>
          <cell r="AY2362" t="str">
            <v>НАДО!!!</v>
          </cell>
        </row>
        <row r="2363">
          <cell r="AP2363" t="str">
            <v>Миронов Кирилл</v>
          </cell>
          <cell r="AQ2363">
            <v>2005</v>
          </cell>
          <cell r="AT2363" t="str">
            <v>б/р</v>
          </cell>
          <cell r="AU2363" t="str">
            <v>м</v>
          </cell>
          <cell r="AX2363">
            <v>0</v>
          </cell>
          <cell r="AY2363" t="str">
            <v>ОК!</v>
          </cell>
        </row>
        <row r="2364">
          <cell r="AP2364" t="str">
            <v>Миронов Максим</v>
          </cell>
          <cell r="AQ2364">
            <v>0</v>
          </cell>
          <cell r="AT2364" t="str">
            <v>б/р</v>
          </cell>
          <cell r="AU2364" t="str">
            <v>м</v>
          </cell>
          <cell r="AX2364">
            <v>44323</v>
          </cell>
          <cell r="AY2364" t="str">
            <v>НАДО!!!</v>
          </cell>
        </row>
        <row r="2365">
          <cell r="AP2365" t="str">
            <v>Миронов Фёдор</v>
          </cell>
          <cell r="AQ2365">
            <v>2013</v>
          </cell>
          <cell r="AT2365" t="str">
            <v>б/р</v>
          </cell>
          <cell r="AU2365" t="str">
            <v>м</v>
          </cell>
          <cell r="AX2365">
            <v>0</v>
          </cell>
          <cell r="AY2365" t="str">
            <v>ОК!</v>
          </cell>
        </row>
        <row r="2366">
          <cell r="AP2366" t="str">
            <v>Миронова Ирина</v>
          </cell>
          <cell r="AQ2366">
            <v>2011</v>
          </cell>
          <cell r="AT2366" t="str">
            <v>2ю</v>
          </cell>
          <cell r="AU2366" t="str">
            <v>ж</v>
          </cell>
          <cell r="AX2366">
            <v>45422</v>
          </cell>
          <cell r="AY2366" t="str">
            <v>ОК!</v>
          </cell>
        </row>
        <row r="2367">
          <cell r="AP2367" t="str">
            <v>Миронова Любовь</v>
          </cell>
          <cell r="AQ2367">
            <v>2001</v>
          </cell>
          <cell r="AT2367" t="str">
            <v>б/р</v>
          </cell>
          <cell r="AU2367" t="str">
            <v>ж</v>
          </cell>
          <cell r="AX2367">
            <v>43828</v>
          </cell>
          <cell r="AY2367" t="str">
            <v>ОК!</v>
          </cell>
        </row>
        <row r="2368">
          <cell r="AP2368" t="str">
            <v>Миронова Мария</v>
          </cell>
          <cell r="AQ2368">
            <v>1996</v>
          </cell>
          <cell r="AT2368" t="str">
            <v>б/р</v>
          </cell>
          <cell r="AU2368" t="str">
            <v>ж</v>
          </cell>
          <cell r="AX2368">
            <v>44269</v>
          </cell>
          <cell r="AY2368" t="str">
            <v>ОК!</v>
          </cell>
        </row>
        <row r="2369">
          <cell r="AP2369" t="str">
            <v>Мирончиков Антон</v>
          </cell>
          <cell r="AQ2369">
            <v>2003</v>
          </cell>
          <cell r="AT2369" t="str">
            <v>б/р</v>
          </cell>
          <cell r="AU2369" t="str">
            <v>м</v>
          </cell>
          <cell r="AX2369">
            <v>44681</v>
          </cell>
          <cell r="AY2369" t="str">
            <v>ОК!</v>
          </cell>
        </row>
        <row r="2370">
          <cell r="AP2370" t="str">
            <v>Миронюк Кирилл</v>
          </cell>
          <cell r="AQ2370">
            <v>2004</v>
          </cell>
          <cell r="AT2370" t="str">
            <v>б/р</v>
          </cell>
          <cell r="AU2370" t="str">
            <v>м</v>
          </cell>
          <cell r="AX2370">
            <v>0</v>
          </cell>
          <cell r="AY2370" t="str">
            <v>ОК!</v>
          </cell>
        </row>
        <row r="2371">
          <cell r="AP2371" t="str">
            <v>Мисикангас Маргарита</v>
          </cell>
          <cell r="AQ2371">
            <v>2014</v>
          </cell>
          <cell r="AT2371" t="str">
            <v>б/р</v>
          </cell>
          <cell r="AU2371" t="str">
            <v>ж</v>
          </cell>
          <cell r="AX2371">
            <v>0</v>
          </cell>
          <cell r="AY2371" t="str">
            <v>ОК!</v>
          </cell>
        </row>
        <row r="2372">
          <cell r="AP2372" t="str">
            <v>Мистакопуло Надежда</v>
          </cell>
          <cell r="AQ2372">
            <v>0</v>
          </cell>
          <cell r="AT2372">
            <v>3</v>
          </cell>
          <cell r="AU2372" t="str">
            <v>ж</v>
          </cell>
          <cell r="AX2372">
            <v>45778</v>
          </cell>
          <cell r="AY2372" t="str">
            <v>НАДО!!!</v>
          </cell>
        </row>
        <row r="2373">
          <cell r="AP2373" t="str">
            <v>Мистрюков Михаил</v>
          </cell>
          <cell r="AQ2373">
            <v>1999</v>
          </cell>
          <cell r="AT2373" t="str">
            <v>б/р</v>
          </cell>
          <cell r="AU2373" t="str">
            <v>м</v>
          </cell>
          <cell r="AX2373">
            <v>44269</v>
          </cell>
          <cell r="AY2373" t="str">
            <v>ОК!</v>
          </cell>
        </row>
        <row r="2374">
          <cell r="AP2374" t="str">
            <v>Митенков Владислав</v>
          </cell>
          <cell r="AQ2374">
            <v>1999</v>
          </cell>
          <cell r="AT2374" t="str">
            <v>б/р</v>
          </cell>
          <cell r="AU2374" t="str">
            <v>м</v>
          </cell>
          <cell r="AX2374">
            <v>44436</v>
          </cell>
          <cell r="AY2374" t="str">
            <v>ОК!</v>
          </cell>
        </row>
        <row r="2375">
          <cell r="AP2375" t="str">
            <v>Митенкова Екатерина</v>
          </cell>
          <cell r="AQ2375">
            <v>0</v>
          </cell>
          <cell r="AT2375" t="str">
            <v>1ю</v>
          </cell>
          <cell r="AU2375" t="str">
            <v>ж</v>
          </cell>
          <cell r="AX2375">
            <v>45399</v>
          </cell>
          <cell r="AY2375" t="str">
            <v>НАДО!!!</v>
          </cell>
        </row>
        <row r="2376">
          <cell r="AP2376" t="str">
            <v>Митенкова Светлана</v>
          </cell>
          <cell r="AQ2376">
            <v>0</v>
          </cell>
          <cell r="AT2376" t="str">
            <v>1ю</v>
          </cell>
          <cell r="AU2376" t="str">
            <v>ж</v>
          </cell>
          <cell r="AX2376">
            <v>45399</v>
          </cell>
          <cell r="AY2376" t="str">
            <v>НАДО!!!</v>
          </cell>
        </row>
        <row r="2377">
          <cell r="AP2377" t="str">
            <v>Митрофаненко Никита</v>
          </cell>
          <cell r="AQ2377">
            <v>2006</v>
          </cell>
          <cell r="AT2377" t="str">
            <v>б/р</v>
          </cell>
          <cell r="AU2377" t="str">
            <v>м</v>
          </cell>
          <cell r="AX2377">
            <v>44619</v>
          </cell>
          <cell r="AY2377" t="str">
            <v>ОК!</v>
          </cell>
        </row>
        <row r="2378">
          <cell r="AP2378" t="str">
            <v>Митрофанов Андрей</v>
          </cell>
          <cell r="AQ2378">
            <v>1980</v>
          </cell>
          <cell r="AT2378">
            <v>3</v>
          </cell>
          <cell r="AU2378" t="str">
            <v>м</v>
          </cell>
          <cell r="AX2378">
            <v>45907</v>
          </cell>
          <cell r="AY2378" t="str">
            <v>ОК!</v>
          </cell>
        </row>
        <row r="2379">
          <cell r="AP2379" t="str">
            <v>Митрофанов Григорий</v>
          </cell>
          <cell r="AQ2379">
            <v>2007</v>
          </cell>
          <cell r="AT2379" t="str">
            <v>1ю</v>
          </cell>
          <cell r="AU2379" t="str">
            <v>м</v>
          </cell>
          <cell r="AX2379">
            <v>45422</v>
          </cell>
          <cell r="AY2379" t="str">
            <v>ОК!</v>
          </cell>
        </row>
        <row r="2380">
          <cell r="AP2380" t="str">
            <v>Митрофанова Вероника</v>
          </cell>
          <cell r="AQ2380">
            <v>2000</v>
          </cell>
          <cell r="AT2380" t="str">
            <v>б/р</v>
          </cell>
          <cell r="AU2380" t="str">
            <v>ж</v>
          </cell>
          <cell r="AX2380">
            <v>0</v>
          </cell>
          <cell r="AY2380" t="str">
            <v>НАДО!!!</v>
          </cell>
        </row>
        <row r="2381">
          <cell r="AP2381" t="str">
            <v>Митякова Александра</v>
          </cell>
          <cell r="AQ2381">
            <v>0</v>
          </cell>
          <cell r="AT2381" t="str">
            <v>б/р</v>
          </cell>
          <cell r="AU2381" t="str">
            <v>ж</v>
          </cell>
          <cell r="AX2381">
            <v>42869</v>
          </cell>
          <cell r="AY2381" t="str">
            <v>НАДО!!!</v>
          </cell>
        </row>
        <row r="2382">
          <cell r="AP2382" t="str">
            <v>Михайлов Александр</v>
          </cell>
          <cell r="AQ2382">
            <v>0</v>
          </cell>
          <cell r="AT2382" t="str">
            <v>КМС</v>
          </cell>
          <cell r="AU2382" t="str">
            <v>м</v>
          </cell>
          <cell r="AX2382">
            <v>45410</v>
          </cell>
          <cell r="AY2382" t="str">
            <v>НАДО!!!</v>
          </cell>
        </row>
        <row r="2383">
          <cell r="AP2383" t="str">
            <v>Михайлов Артём</v>
          </cell>
          <cell r="AQ2383">
            <v>2004</v>
          </cell>
          <cell r="AT2383" t="str">
            <v>б/р</v>
          </cell>
          <cell r="AU2383" t="str">
            <v>м</v>
          </cell>
          <cell r="AX2383">
            <v>44311</v>
          </cell>
          <cell r="AY2383" t="str">
            <v>ОК!</v>
          </cell>
        </row>
        <row r="2384">
          <cell r="AP2384" t="str">
            <v>Михайлов Виталий</v>
          </cell>
          <cell r="AQ2384">
            <v>1997</v>
          </cell>
          <cell r="AT2384" t="str">
            <v>б/р</v>
          </cell>
          <cell r="AU2384" t="str">
            <v>м</v>
          </cell>
          <cell r="AX2384">
            <v>42774</v>
          </cell>
          <cell r="AY2384" t="str">
            <v>ОК!</v>
          </cell>
        </row>
        <row r="2385">
          <cell r="AP2385" t="str">
            <v>Михайлов Владислав</v>
          </cell>
          <cell r="AQ2385">
            <v>2000</v>
          </cell>
          <cell r="AT2385" t="str">
            <v>б/р</v>
          </cell>
          <cell r="AU2385" t="str">
            <v>м</v>
          </cell>
          <cell r="AX2385">
            <v>44311</v>
          </cell>
          <cell r="AY2385" t="str">
            <v>ОК!</v>
          </cell>
        </row>
        <row r="2386">
          <cell r="AP2386" t="str">
            <v>Михайлов Глеб</v>
          </cell>
          <cell r="AQ2386">
            <v>0</v>
          </cell>
          <cell r="AT2386" t="str">
            <v>б/р</v>
          </cell>
          <cell r="AU2386" t="str">
            <v>м</v>
          </cell>
          <cell r="AX2386">
            <v>41720</v>
          </cell>
          <cell r="AY2386" t="str">
            <v>НАДО!!!</v>
          </cell>
        </row>
        <row r="2387">
          <cell r="AP2387" t="str">
            <v>Михайлов Денис</v>
          </cell>
          <cell r="AQ2387">
            <v>0</v>
          </cell>
          <cell r="AT2387">
            <v>3</v>
          </cell>
          <cell r="AU2387" t="str">
            <v>м</v>
          </cell>
          <cell r="AX2387">
            <v>45778</v>
          </cell>
          <cell r="AY2387" t="str">
            <v>НАДО!!!</v>
          </cell>
        </row>
        <row r="2388">
          <cell r="AP2388" t="str">
            <v>Михайлов Иван</v>
          </cell>
          <cell r="AQ2388">
            <v>0</v>
          </cell>
          <cell r="AT2388" t="str">
            <v>б/р</v>
          </cell>
          <cell r="AU2388" t="str">
            <v>м</v>
          </cell>
          <cell r="AX2388">
            <v>43036</v>
          </cell>
          <cell r="AY2388" t="str">
            <v>НАДО!!!</v>
          </cell>
        </row>
        <row r="2389">
          <cell r="AP2389" t="str">
            <v>Михайлов Петр</v>
          </cell>
          <cell r="AQ2389">
            <v>0</v>
          </cell>
          <cell r="AT2389">
            <v>3</v>
          </cell>
          <cell r="AU2389" t="str">
            <v>м</v>
          </cell>
          <cell r="AX2389">
            <v>45407</v>
          </cell>
          <cell r="AY2389" t="str">
            <v>НАДО!!!</v>
          </cell>
        </row>
        <row r="2390">
          <cell r="AP2390" t="str">
            <v>Михайлова Александра</v>
          </cell>
          <cell r="AQ2390">
            <v>2010</v>
          </cell>
          <cell r="AT2390">
            <v>2</v>
          </cell>
          <cell r="AU2390" t="str">
            <v>ж</v>
          </cell>
          <cell r="AX2390">
            <v>45928</v>
          </cell>
          <cell r="AY2390" t="str">
            <v>ОК!</v>
          </cell>
        </row>
        <row r="2391">
          <cell r="AP2391" t="str">
            <v>Михайлова Анастасия Е.</v>
          </cell>
          <cell r="AQ2391">
            <v>2005</v>
          </cell>
          <cell r="AT2391" t="str">
            <v>б/р</v>
          </cell>
          <cell r="AU2391" t="str">
            <v>ж</v>
          </cell>
          <cell r="AX2391">
            <v>44156</v>
          </cell>
          <cell r="AY2391" t="str">
            <v>ОК!</v>
          </cell>
        </row>
        <row r="2392">
          <cell r="AP2392" t="str">
            <v>Михайлова Анастасия</v>
          </cell>
          <cell r="AQ2392">
            <v>2007</v>
          </cell>
          <cell r="AT2392" t="str">
            <v>б/р</v>
          </cell>
          <cell r="AU2392" t="str">
            <v>ж</v>
          </cell>
          <cell r="AX2392">
            <v>43904</v>
          </cell>
          <cell r="AY2392" t="str">
            <v>ОК!</v>
          </cell>
        </row>
        <row r="2393">
          <cell r="AP2393" t="str">
            <v>Михайлова Арина</v>
          </cell>
          <cell r="AQ2393">
            <v>2001</v>
          </cell>
          <cell r="AT2393" t="str">
            <v>б/р</v>
          </cell>
          <cell r="AU2393" t="str">
            <v>ж</v>
          </cell>
          <cell r="AX2393">
            <v>43401</v>
          </cell>
          <cell r="AY2393" t="str">
            <v>ОК!</v>
          </cell>
        </row>
        <row r="2394">
          <cell r="AP2394" t="str">
            <v>Михайлова Дарья</v>
          </cell>
          <cell r="AQ2394">
            <v>2009</v>
          </cell>
          <cell r="AT2394">
            <v>3</v>
          </cell>
          <cell r="AU2394" t="str">
            <v>ж</v>
          </cell>
          <cell r="AX2394">
            <v>45778</v>
          </cell>
          <cell r="AY2394" t="str">
            <v>ОК!</v>
          </cell>
        </row>
        <row r="2395">
          <cell r="AP2395" t="str">
            <v>Михайлова Елизавета</v>
          </cell>
          <cell r="AQ2395">
            <v>2004</v>
          </cell>
          <cell r="AT2395" t="str">
            <v>б/р</v>
          </cell>
          <cell r="AU2395" t="str">
            <v>ж</v>
          </cell>
          <cell r="AX2395">
            <v>0</v>
          </cell>
          <cell r="AY2395" t="str">
            <v>ОК!</v>
          </cell>
        </row>
        <row r="2396">
          <cell r="AP2396" t="str">
            <v>Михайлова Мария М.</v>
          </cell>
          <cell r="AQ2396">
            <v>2012</v>
          </cell>
          <cell r="AT2396" t="str">
            <v>б/р</v>
          </cell>
          <cell r="AU2396" t="str">
            <v>ж</v>
          </cell>
          <cell r="AX2396">
            <v>0</v>
          </cell>
          <cell r="AY2396" t="str">
            <v>НАДО!!!</v>
          </cell>
        </row>
        <row r="2397">
          <cell r="AP2397" t="str">
            <v>Михайлова Мария</v>
          </cell>
          <cell r="AQ2397">
            <v>1997</v>
          </cell>
          <cell r="AT2397" t="str">
            <v>КМС</v>
          </cell>
          <cell r="AU2397" t="str">
            <v>ж</v>
          </cell>
          <cell r="AX2397">
            <v>45379</v>
          </cell>
          <cell r="AY2397" t="str">
            <v>ОК!</v>
          </cell>
        </row>
        <row r="2398">
          <cell r="AP2398" t="str">
            <v>Михайлова Ольга</v>
          </cell>
          <cell r="AQ2398">
            <v>0</v>
          </cell>
          <cell r="AT2398">
            <v>3</v>
          </cell>
          <cell r="AU2398" t="str">
            <v>ж</v>
          </cell>
          <cell r="AX2398">
            <v>45778</v>
          </cell>
          <cell r="AY2398" t="str">
            <v>НАДО!!!</v>
          </cell>
        </row>
        <row r="2399">
          <cell r="AP2399" t="str">
            <v>Михайлова Софья</v>
          </cell>
          <cell r="AQ2399">
            <v>2010</v>
          </cell>
          <cell r="AT2399">
            <v>2</v>
          </cell>
          <cell r="AU2399" t="str">
            <v>ж</v>
          </cell>
          <cell r="AX2399">
            <v>45816</v>
          </cell>
          <cell r="AY2399" t="str">
            <v>ОК!</v>
          </cell>
        </row>
        <row r="2400">
          <cell r="AP2400" t="str">
            <v>Михайлова Юлия</v>
          </cell>
          <cell r="AQ2400">
            <v>1984</v>
          </cell>
          <cell r="AT2400">
            <v>3</v>
          </cell>
          <cell r="AU2400" t="str">
            <v>ж</v>
          </cell>
          <cell r="AX2400">
            <v>45718</v>
          </cell>
          <cell r="AY2400" t="str">
            <v>ОК!</v>
          </cell>
        </row>
        <row r="2401">
          <cell r="AP2401" t="str">
            <v>Михалев Даниил</v>
          </cell>
          <cell r="AQ2401">
            <v>2008</v>
          </cell>
          <cell r="AT2401" t="str">
            <v>б/р</v>
          </cell>
          <cell r="AU2401" t="str">
            <v>м</v>
          </cell>
          <cell r="AX2401">
            <v>0</v>
          </cell>
          <cell r="AY2401" t="str">
            <v>ОК!</v>
          </cell>
        </row>
        <row r="2402">
          <cell r="AP2402" t="str">
            <v>Михальченко Георгий</v>
          </cell>
          <cell r="AQ2402">
            <v>2001</v>
          </cell>
          <cell r="AT2402" t="str">
            <v>б/р</v>
          </cell>
          <cell r="AU2402" t="str">
            <v>м</v>
          </cell>
          <cell r="AX2402">
            <v>44228</v>
          </cell>
          <cell r="AY2402" t="str">
            <v>ОК!</v>
          </cell>
        </row>
        <row r="2403">
          <cell r="AP2403" t="str">
            <v>Михеев Михаил</v>
          </cell>
          <cell r="AQ2403">
            <v>1983</v>
          </cell>
          <cell r="AT2403" t="str">
            <v>б/р</v>
          </cell>
          <cell r="AU2403" t="str">
            <v>м</v>
          </cell>
          <cell r="AX2403">
            <v>42774</v>
          </cell>
          <cell r="AY2403" t="str">
            <v>ОК!</v>
          </cell>
        </row>
        <row r="2404">
          <cell r="AP2404" t="str">
            <v>Михеева София</v>
          </cell>
          <cell r="AQ2404">
            <v>2008</v>
          </cell>
          <cell r="AT2404" t="str">
            <v>б/р</v>
          </cell>
          <cell r="AU2404" t="str">
            <v>ж</v>
          </cell>
          <cell r="AX2404">
            <v>0</v>
          </cell>
          <cell r="AY2404" t="str">
            <v>ОК!</v>
          </cell>
        </row>
        <row r="2405">
          <cell r="AP2405" t="str">
            <v>Михеенков Антон</v>
          </cell>
          <cell r="AQ2405">
            <v>2001</v>
          </cell>
          <cell r="AT2405" t="str">
            <v>б/р</v>
          </cell>
          <cell r="AU2405" t="str">
            <v>м</v>
          </cell>
          <cell r="AX2405">
            <v>43163</v>
          </cell>
          <cell r="AY2405" t="str">
            <v>ОК!</v>
          </cell>
        </row>
        <row r="2406">
          <cell r="AP2406" t="str">
            <v>Мишина Анастасия</v>
          </cell>
          <cell r="AQ2406">
            <v>0</v>
          </cell>
          <cell r="AT2406" t="str">
            <v>б/р</v>
          </cell>
          <cell r="AU2406" t="str">
            <v>ж</v>
          </cell>
          <cell r="AX2406">
            <v>44323</v>
          </cell>
          <cell r="AY2406" t="str">
            <v>НАДО!!!</v>
          </cell>
        </row>
        <row r="2407">
          <cell r="AP2407" t="str">
            <v>Мишукова Мария</v>
          </cell>
          <cell r="AQ2407">
            <v>2011</v>
          </cell>
          <cell r="AT2407">
            <v>2</v>
          </cell>
          <cell r="AU2407" t="str">
            <v>ж</v>
          </cell>
          <cell r="AX2407">
            <v>45742</v>
          </cell>
          <cell r="AY2407" t="str">
            <v>ОК!</v>
          </cell>
        </row>
        <row r="2408">
          <cell r="AP2408" t="str">
            <v>Мищенко Андрей</v>
          </cell>
          <cell r="AQ2408">
            <v>2007</v>
          </cell>
          <cell r="AT2408" t="str">
            <v>б/р</v>
          </cell>
          <cell r="AU2408" t="str">
            <v>м</v>
          </cell>
          <cell r="AX2408">
            <v>45226</v>
          </cell>
          <cell r="AY2408" t="str">
            <v>ОК!</v>
          </cell>
        </row>
        <row r="2409">
          <cell r="AP2409" t="str">
            <v xml:space="preserve">Мищенко Полина </v>
          </cell>
          <cell r="AQ2409">
            <v>0</v>
          </cell>
          <cell r="AT2409" t="str">
            <v>б/р</v>
          </cell>
          <cell r="AU2409" t="str">
            <v>ж</v>
          </cell>
          <cell r="AX2409">
            <v>44708</v>
          </cell>
          <cell r="AY2409" t="str">
            <v>НАДО!!!</v>
          </cell>
        </row>
        <row r="2410">
          <cell r="AP2410" t="str">
            <v>Мнева Алина</v>
          </cell>
          <cell r="AQ2410">
            <v>2010</v>
          </cell>
          <cell r="AT2410">
            <v>2</v>
          </cell>
          <cell r="AU2410" t="str">
            <v>ж</v>
          </cell>
          <cell r="AX2410">
            <v>45893</v>
          </cell>
          <cell r="AY2410" t="str">
            <v>ОК!</v>
          </cell>
        </row>
        <row r="2411">
          <cell r="AP2411" t="str">
            <v>Мовсесян Джулия</v>
          </cell>
          <cell r="AQ2411">
            <v>1997</v>
          </cell>
          <cell r="AT2411" t="str">
            <v>б/р</v>
          </cell>
          <cell r="AU2411" t="str">
            <v>ж</v>
          </cell>
          <cell r="AX2411">
            <v>42774</v>
          </cell>
          <cell r="AY2411" t="str">
            <v>ОК!</v>
          </cell>
        </row>
        <row r="2412">
          <cell r="AP2412" t="str">
            <v>Мозгова Анна</v>
          </cell>
          <cell r="AQ2412">
            <v>2006</v>
          </cell>
          <cell r="AT2412">
            <v>2</v>
          </cell>
          <cell r="AU2412" t="str">
            <v>ж</v>
          </cell>
          <cell r="AX2412">
            <v>45407</v>
          </cell>
          <cell r="AY2412" t="str">
            <v>ОК!</v>
          </cell>
        </row>
        <row r="2413">
          <cell r="AP2413" t="str">
            <v>Моисеева Анастасия</v>
          </cell>
          <cell r="AQ2413">
            <v>2001</v>
          </cell>
          <cell r="AT2413" t="str">
            <v>б/р</v>
          </cell>
          <cell r="AU2413" t="str">
            <v>ж</v>
          </cell>
          <cell r="AX2413">
            <v>43227</v>
          </cell>
          <cell r="AY2413" t="str">
            <v>ОК!</v>
          </cell>
        </row>
        <row r="2414">
          <cell r="AP2414" t="str">
            <v>Моисеева Надежда</v>
          </cell>
          <cell r="AQ2414">
            <v>0</v>
          </cell>
          <cell r="AT2414">
            <v>2</v>
          </cell>
          <cell r="AU2414" t="str">
            <v>ж</v>
          </cell>
          <cell r="AX2414">
            <v>45742</v>
          </cell>
          <cell r="AY2414" t="str">
            <v>НАДО!!!</v>
          </cell>
        </row>
        <row r="2415">
          <cell r="AP2415" t="str">
            <v>Мокина Дарья</v>
          </cell>
          <cell r="AQ2415">
            <v>0</v>
          </cell>
          <cell r="AT2415" t="str">
            <v>б/р</v>
          </cell>
          <cell r="AU2415" t="str">
            <v>ж</v>
          </cell>
          <cell r="AX2415">
            <v>45045</v>
          </cell>
          <cell r="AY2415" t="str">
            <v>НАДО!!!</v>
          </cell>
        </row>
        <row r="2416">
          <cell r="AP2416" t="str">
            <v>Мокрищев Александр</v>
          </cell>
          <cell r="AQ2416">
            <v>0</v>
          </cell>
          <cell r="AT2416" t="str">
            <v>б/р</v>
          </cell>
          <cell r="AU2416" t="str">
            <v>м</v>
          </cell>
          <cell r="AX2416">
            <v>45045</v>
          </cell>
          <cell r="AY2416" t="str">
            <v>НАДО!!!</v>
          </cell>
        </row>
        <row r="2417">
          <cell r="AP2417" t="str">
            <v>Молев Дмитрий</v>
          </cell>
          <cell r="AQ2417">
            <v>0</v>
          </cell>
          <cell r="AT2417" t="str">
            <v>б/р</v>
          </cell>
          <cell r="AU2417" t="str">
            <v>м</v>
          </cell>
          <cell r="AX2417">
            <v>42118</v>
          </cell>
          <cell r="AY2417" t="str">
            <v>НАДО!!!</v>
          </cell>
        </row>
        <row r="2418">
          <cell r="AP2418" t="str">
            <v>Молодцов Иван</v>
          </cell>
          <cell r="AQ2418">
            <v>2008</v>
          </cell>
          <cell r="AT2418" t="str">
            <v>б/р</v>
          </cell>
          <cell r="AU2418" t="str">
            <v>м</v>
          </cell>
          <cell r="AX2418">
            <v>43960</v>
          </cell>
          <cell r="AY2418" t="str">
            <v>ОК!</v>
          </cell>
        </row>
        <row r="2419">
          <cell r="AP2419" t="str">
            <v>Молодцов Максим</v>
          </cell>
          <cell r="AQ2419">
            <v>2006</v>
          </cell>
          <cell r="AT2419" t="str">
            <v>б/р</v>
          </cell>
          <cell r="AU2419" t="str">
            <v>м</v>
          </cell>
          <cell r="AX2419">
            <v>43227</v>
          </cell>
          <cell r="AY2419" t="str">
            <v>ОК!</v>
          </cell>
        </row>
        <row r="2420">
          <cell r="AP2420" t="str">
            <v>Молотков Александр</v>
          </cell>
          <cell r="AQ2420">
            <v>0</v>
          </cell>
          <cell r="AT2420" t="str">
            <v>б/р</v>
          </cell>
          <cell r="AU2420" t="str">
            <v>м</v>
          </cell>
          <cell r="AX2420">
            <v>41938</v>
          </cell>
          <cell r="AY2420" t="str">
            <v>НАДО!!!</v>
          </cell>
        </row>
        <row r="2421">
          <cell r="AP2421" t="str">
            <v>Молчанова Вероника</v>
          </cell>
          <cell r="AQ2421">
            <v>2000</v>
          </cell>
          <cell r="AT2421" t="str">
            <v>б/р</v>
          </cell>
          <cell r="AU2421" t="str">
            <v>ж</v>
          </cell>
          <cell r="AX2421">
            <v>0</v>
          </cell>
          <cell r="AY2421" t="str">
            <v>ОК!</v>
          </cell>
        </row>
        <row r="2422">
          <cell r="AP2422" t="str">
            <v>Молчановский Михаил</v>
          </cell>
          <cell r="AQ2422">
            <v>2000</v>
          </cell>
          <cell r="AT2422" t="str">
            <v>б/р</v>
          </cell>
          <cell r="AU2422" t="str">
            <v>м</v>
          </cell>
          <cell r="AX2422">
            <v>44594</v>
          </cell>
          <cell r="AY2422" t="str">
            <v>ОК!</v>
          </cell>
        </row>
        <row r="2423">
          <cell r="AP2423" t="str">
            <v>Мораликова Маргарита</v>
          </cell>
          <cell r="AQ2423">
            <v>2010</v>
          </cell>
          <cell r="AT2423" t="str">
            <v>б/р</v>
          </cell>
          <cell r="AU2423" t="str">
            <v>ж</v>
          </cell>
          <cell r="AX2423">
            <v>0</v>
          </cell>
          <cell r="AY2423" t="str">
            <v>ОК!</v>
          </cell>
        </row>
        <row r="2424">
          <cell r="AP2424" t="str">
            <v>Мордвинов Дмитрий</v>
          </cell>
          <cell r="AQ2424">
            <v>0</v>
          </cell>
          <cell r="AT2424">
            <v>2</v>
          </cell>
          <cell r="AU2424" t="str">
            <v>м</v>
          </cell>
          <cell r="AX2424">
            <v>45375</v>
          </cell>
          <cell r="AY2424" t="str">
            <v>НАДО!!!</v>
          </cell>
        </row>
        <row r="2425">
          <cell r="AP2425" t="str">
            <v>Мордухович Александр</v>
          </cell>
          <cell r="AQ2425">
            <v>1964</v>
          </cell>
          <cell r="AT2425" t="str">
            <v>б/р</v>
          </cell>
          <cell r="AU2425" t="str">
            <v>м</v>
          </cell>
          <cell r="AX2425">
            <v>43716</v>
          </cell>
          <cell r="AY2425" t="str">
            <v>ОК!</v>
          </cell>
        </row>
        <row r="2426">
          <cell r="AP2426" t="str">
            <v>Морозов Александр</v>
          </cell>
          <cell r="AQ2426">
            <v>2006</v>
          </cell>
          <cell r="AT2426" t="str">
            <v>б/р</v>
          </cell>
          <cell r="AU2426" t="str">
            <v>м</v>
          </cell>
          <cell r="AX2426">
            <v>0</v>
          </cell>
          <cell r="AY2426" t="str">
            <v>ОК!</v>
          </cell>
        </row>
        <row r="2427">
          <cell r="AP2427" t="str">
            <v>Морозов Иван</v>
          </cell>
          <cell r="AQ2427">
            <v>2010</v>
          </cell>
          <cell r="AT2427">
            <v>2</v>
          </cell>
          <cell r="AU2427" t="str">
            <v>м</v>
          </cell>
          <cell r="AX2427">
            <v>45463</v>
          </cell>
          <cell r="AY2427" t="str">
            <v>ОК!</v>
          </cell>
        </row>
        <row r="2428">
          <cell r="AP2428" t="str">
            <v>Морозов Константин</v>
          </cell>
          <cell r="AQ2428">
            <v>1968</v>
          </cell>
          <cell r="AT2428">
            <v>3</v>
          </cell>
          <cell r="AU2428" t="str">
            <v>м</v>
          </cell>
          <cell r="AX2428">
            <v>45718</v>
          </cell>
          <cell r="AY2428" t="str">
            <v>ОК!</v>
          </cell>
        </row>
        <row r="2429">
          <cell r="AP2429" t="str">
            <v>Морозов Руслан</v>
          </cell>
          <cell r="AQ2429">
            <v>0</v>
          </cell>
          <cell r="AT2429" t="str">
            <v>б/р</v>
          </cell>
          <cell r="AU2429" t="str">
            <v>м</v>
          </cell>
          <cell r="AX2429">
            <v>43960</v>
          </cell>
          <cell r="AY2429" t="str">
            <v>НАДО!!!</v>
          </cell>
        </row>
        <row r="2430">
          <cell r="AP2430" t="str">
            <v>Морозова Алёна</v>
          </cell>
          <cell r="AQ2430">
            <v>1992</v>
          </cell>
          <cell r="AT2430" t="str">
            <v>б/р</v>
          </cell>
          <cell r="AU2430" t="str">
            <v>ж</v>
          </cell>
          <cell r="AX2430">
            <v>44024</v>
          </cell>
          <cell r="AY2430" t="str">
            <v>ОК!</v>
          </cell>
        </row>
        <row r="2431">
          <cell r="AP2431" t="str">
            <v>Морозова Екатерина</v>
          </cell>
          <cell r="AQ2431">
            <v>1999</v>
          </cell>
          <cell r="AT2431">
            <v>2</v>
          </cell>
          <cell r="AU2431" t="str">
            <v>ж</v>
          </cell>
          <cell r="AX2431">
            <v>45772</v>
          </cell>
          <cell r="AY2431" t="str">
            <v>ОК!</v>
          </cell>
        </row>
        <row r="2432">
          <cell r="AP2432" t="str">
            <v>Морозова Софья</v>
          </cell>
          <cell r="AQ2432">
            <v>0</v>
          </cell>
          <cell r="AT2432" t="str">
            <v>б/р</v>
          </cell>
          <cell r="AU2432" t="str">
            <v>ж</v>
          </cell>
          <cell r="AX2432">
            <v>44057</v>
          </cell>
          <cell r="AY2432" t="str">
            <v>НАДО!!!</v>
          </cell>
        </row>
        <row r="2433">
          <cell r="AP2433" t="str">
            <v>Мосеева Надежда</v>
          </cell>
          <cell r="AQ2433">
            <v>1988</v>
          </cell>
          <cell r="AT2433" t="str">
            <v>б/р</v>
          </cell>
          <cell r="AU2433" t="str">
            <v>ж</v>
          </cell>
          <cell r="AX2433">
            <v>0</v>
          </cell>
          <cell r="AY2433" t="str">
            <v>ОК!</v>
          </cell>
        </row>
        <row r="2434">
          <cell r="AP2434" t="str">
            <v>Мосина Екатерина</v>
          </cell>
          <cell r="AQ2434">
            <v>0</v>
          </cell>
          <cell r="AT2434" t="str">
            <v>б/р</v>
          </cell>
          <cell r="AU2434" t="str">
            <v>ж</v>
          </cell>
          <cell r="AX2434">
            <v>41545</v>
          </cell>
          <cell r="AY2434" t="str">
            <v>НАДО!!!</v>
          </cell>
        </row>
        <row r="2435">
          <cell r="AP2435" t="str">
            <v>Моторова София</v>
          </cell>
          <cell r="AQ2435">
            <v>2011</v>
          </cell>
          <cell r="AT2435" t="str">
            <v>б/р</v>
          </cell>
          <cell r="AU2435" t="str">
            <v>ж</v>
          </cell>
          <cell r="AX2435">
            <v>0</v>
          </cell>
          <cell r="AY2435" t="str">
            <v>ОК!</v>
          </cell>
        </row>
        <row r="2436">
          <cell r="AP2436" t="str">
            <v>Мотырева Елизавета</v>
          </cell>
          <cell r="AQ2436">
            <v>2010</v>
          </cell>
          <cell r="AT2436" t="str">
            <v>б/р</v>
          </cell>
          <cell r="AU2436" t="str">
            <v>ж</v>
          </cell>
          <cell r="AX2436">
            <v>0</v>
          </cell>
          <cell r="AY2436" t="str">
            <v>ОК!</v>
          </cell>
        </row>
        <row r="2437">
          <cell r="AP2437" t="str">
            <v xml:space="preserve">Мохов Роман </v>
          </cell>
          <cell r="AQ2437">
            <v>0</v>
          </cell>
          <cell r="AT2437" t="str">
            <v>б/р</v>
          </cell>
          <cell r="AU2437" t="str">
            <v>м</v>
          </cell>
          <cell r="AX2437">
            <v>44708</v>
          </cell>
          <cell r="AY2437" t="str">
            <v>НАДО!!!</v>
          </cell>
        </row>
        <row r="2438">
          <cell r="AP2438" t="str">
            <v>Мочкин Алексей</v>
          </cell>
          <cell r="AQ2438">
            <v>0</v>
          </cell>
          <cell r="AT2438">
            <v>1</v>
          </cell>
          <cell r="AU2438" t="str">
            <v>м</v>
          </cell>
          <cell r="AX2438">
            <v>45407</v>
          </cell>
          <cell r="AY2438" t="str">
            <v>НАДО!!!</v>
          </cell>
        </row>
        <row r="2439">
          <cell r="AP2439" t="str">
            <v>Мочкина Анна</v>
          </cell>
          <cell r="AQ2439">
            <v>0</v>
          </cell>
          <cell r="AT2439">
            <v>1</v>
          </cell>
          <cell r="AU2439" t="str">
            <v>ж</v>
          </cell>
          <cell r="AX2439">
            <v>45407</v>
          </cell>
          <cell r="AY2439" t="str">
            <v>НАДО!!!</v>
          </cell>
        </row>
        <row r="2440">
          <cell r="AP2440" t="str">
            <v>Мудрова Мария</v>
          </cell>
          <cell r="AQ2440">
            <v>2012</v>
          </cell>
          <cell r="AT2440" t="str">
            <v>б/р</v>
          </cell>
          <cell r="AU2440" t="str">
            <v>ж</v>
          </cell>
          <cell r="AX2440">
            <v>0</v>
          </cell>
          <cell r="AY2440" t="str">
            <v>ОК!</v>
          </cell>
        </row>
        <row r="2441">
          <cell r="AP2441" t="str">
            <v>Мукбиль Амир</v>
          </cell>
          <cell r="AQ2441">
            <v>1998</v>
          </cell>
          <cell r="AT2441" t="str">
            <v>б/р</v>
          </cell>
          <cell r="AU2441" t="str">
            <v>м</v>
          </cell>
          <cell r="AX2441">
            <v>0</v>
          </cell>
          <cell r="AY2441" t="str">
            <v>ОК!</v>
          </cell>
        </row>
        <row r="2442">
          <cell r="AP2442" t="str">
            <v>Мулюкова Амина</v>
          </cell>
          <cell r="AQ2442">
            <v>2002</v>
          </cell>
          <cell r="AT2442" t="str">
            <v>КМС</v>
          </cell>
          <cell r="AU2442" t="str">
            <v>ж</v>
          </cell>
          <cell r="AX2442">
            <v>46143</v>
          </cell>
          <cell r="AY2442" t="str">
            <v>ОК!</v>
          </cell>
        </row>
        <row r="2443">
          <cell r="AP2443" t="str">
            <v>Мунгалов Сергей</v>
          </cell>
          <cell r="AQ2443">
            <v>0</v>
          </cell>
          <cell r="AT2443" t="str">
            <v>1ю</v>
          </cell>
          <cell r="AU2443" t="str">
            <v>м</v>
          </cell>
          <cell r="AX2443">
            <v>45756</v>
          </cell>
          <cell r="AY2443" t="str">
            <v>НАДО!!!</v>
          </cell>
        </row>
        <row r="2444">
          <cell r="AP2444" t="str">
            <v>Мункуев Сергей</v>
          </cell>
          <cell r="AQ2444">
            <v>0</v>
          </cell>
          <cell r="AT2444" t="str">
            <v>б/р</v>
          </cell>
          <cell r="AU2444" t="str">
            <v>м</v>
          </cell>
          <cell r="AX2444">
            <v>43245</v>
          </cell>
          <cell r="AY2444" t="str">
            <v>НАДО!!!</v>
          </cell>
        </row>
        <row r="2445">
          <cell r="AP2445" t="str">
            <v>Муравьёва Надежда</v>
          </cell>
          <cell r="AQ2445">
            <v>2004</v>
          </cell>
          <cell r="AT2445" t="str">
            <v>б/р</v>
          </cell>
          <cell r="AU2445" t="str">
            <v>ж</v>
          </cell>
          <cell r="AX2445">
            <v>0</v>
          </cell>
          <cell r="AY2445" t="str">
            <v>ОК!</v>
          </cell>
        </row>
        <row r="2446">
          <cell r="AP2446" t="str">
            <v>Муравьева-Андрейчук Вероника</v>
          </cell>
          <cell r="AQ2446">
            <v>2008</v>
          </cell>
          <cell r="AT2446" t="str">
            <v>2ю</v>
          </cell>
          <cell r="AU2446" t="str">
            <v>ж</v>
          </cell>
          <cell r="AX2446">
            <v>45786</v>
          </cell>
          <cell r="AY2446" t="str">
            <v>ОК!</v>
          </cell>
        </row>
        <row r="2447">
          <cell r="AP2447" t="str">
            <v>Мурадян Даниела</v>
          </cell>
          <cell r="AQ2447">
            <v>2006</v>
          </cell>
          <cell r="AT2447" t="str">
            <v>б/р</v>
          </cell>
          <cell r="AU2447" t="str">
            <v>ж</v>
          </cell>
          <cell r="AX2447">
            <v>0</v>
          </cell>
          <cell r="AY2447" t="str">
            <v>ОК!</v>
          </cell>
        </row>
        <row r="2448">
          <cell r="AP2448" t="str">
            <v>Муратов Тимур</v>
          </cell>
          <cell r="AQ2448">
            <v>0</v>
          </cell>
          <cell r="AT2448" t="str">
            <v>б/р</v>
          </cell>
          <cell r="AU2448" t="str">
            <v>м</v>
          </cell>
          <cell r="AX2448">
            <v>45071</v>
          </cell>
        </row>
        <row r="2449">
          <cell r="AP2449" t="str">
            <v>Мурашева Светлана</v>
          </cell>
          <cell r="AQ2449">
            <v>2005</v>
          </cell>
          <cell r="AT2449" t="str">
            <v>б/р</v>
          </cell>
          <cell r="AU2449" t="str">
            <v>ж</v>
          </cell>
          <cell r="AX2449">
            <v>44134</v>
          </cell>
          <cell r="AY2449" t="str">
            <v>ОК!</v>
          </cell>
        </row>
        <row r="2450">
          <cell r="AP2450" t="str">
            <v>Мурашов Вячеслав</v>
          </cell>
          <cell r="AQ2450">
            <v>2003</v>
          </cell>
          <cell r="AT2450" t="str">
            <v>б/р</v>
          </cell>
          <cell r="AU2450" t="str">
            <v>м</v>
          </cell>
          <cell r="AX2450">
            <v>0</v>
          </cell>
          <cell r="AY2450" t="str">
            <v>НАДО!!!</v>
          </cell>
        </row>
        <row r="2451">
          <cell r="AP2451" t="str">
            <v>Мурашов Илья</v>
          </cell>
          <cell r="AQ2451">
            <v>1971</v>
          </cell>
          <cell r="AT2451" t="str">
            <v>б/р</v>
          </cell>
          <cell r="AU2451" t="str">
            <v>м</v>
          </cell>
          <cell r="AX2451">
            <v>43245</v>
          </cell>
          <cell r="AY2451" t="str">
            <v>НАДО!!!</v>
          </cell>
        </row>
        <row r="2452">
          <cell r="AP2452" t="str">
            <v>Мурашова Анастасия</v>
          </cell>
          <cell r="AQ2452">
            <v>2008</v>
          </cell>
          <cell r="AT2452">
            <v>2</v>
          </cell>
          <cell r="AU2452" t="str">
            <v>ж</v>
          </cell>
          <cell r="AX2452">
            <v>45928</v>
          </cell>
          <cell r="AY2452" t="str">
            <v>ОК!</v>
          </cell>
        </row>
        <row r="2453">
          <cell r="AP2453" t="str">
            <v>Мурехин Илья</v>
          </cell>
          <cell r="AQ2453">
            <v>2001</v>
          </cell>
          <cell r="AT2453" t="str">
            <v>б/р</v>
          </cell>
          <cell r="AU2453" t="str">
            <v>м</v>
          </cell>
          <cell r="AX2453">
            <v>0</v>
          </cell>
          <cell r="AY2453" t="str">
            <v>ОК!</v>
          </cell>
        </row>
        <row r="2454">
          <cell r="AP2454" t="str">
            <v>Мурзинова Мария</v>
          </cell>
          <cell r="AQ2454">
            <v>0</v>
          </cell>
          <cell r="AT2454" t="str">
            <v>б/р</v>
          </cell>
          <cell r="AU2454" t="str">
            <v>ж</v>
          </cell>
          <cell r="AX2454">
            <v>42774</v>
          </cell>
          <cell r="AY2454" t="str">
            <v>НАДО!!!</v>
          </cell>
        </row>
        <row r="2455">
          <cell r="AP2455" t="str">
            <v>Мурин Евгений</v>
          </cell>
          <cell r="AQ2455">
            <v>1983</v>
          </cell>
          <cell r="AT2455" t="str">
            <v>КМС</v>
          </cell>
          <cell r="AU2455" t="str">
            <v>м</v>
          </cell>
          <cell r="AX2455">
            <v>45729</v>
          </cell>
          <cell r="AY2455" t="str">
            <v>ОК!</v>
          </cell>
        </row>
        <row r="2456">
          <cell r="AP2456" t="str">
            <v>Муртазина Рамиля</v>
          </cell>
          <cell r="AQ2456">
            <v>0</v>
          </cell>
          <cell r="AT2456" t="str">
            <v>б/р</v>
          </cell>
          <cell r="AU2456" t="str">
            <v>ж</v>
          </cell>
          <cell r="AX2456">
            <v>44359</v>
          </cell>
          <cell r="AY2456" t="str">
            <v>НАДО!!!</v>
          </cell>
        </row>
        <row r="2457">
          <cell r="AP2457" t="str">
            <v>Мусатова Варвара</v>
          </cell>
          <cell r="AQ2457">
            <v>2013</v>
          </cell>
          <cell r="AT2457" t="str">
            <v>2ю</v>
          </cell>
          <cell r="AU2457" t="str">
            <v>ж</v>
          </cell>
          <cell r="AX2457">
            <v>45947</v>
          </cell>
          <cell r="AY2457" t="str">
            <v>ОК!</v>
          </cell>
        </row>
        <row r="2458">
          <cell r="AP2458" t="str">
            <v>Мусинова Полина</v>
          </cell>
          <cell r="AQ2458">
            <v>0</v>
          </cell>
          <cell r="AT2458">
            <v>3</v>
          </cell>
          <cell r="AU2458" t="str">
            <v>ж</v>
          </cell>
          <cell r="AX2458">
            <v>45407</v>
          </cell>
          <cell r="AY2458" t="str">
            <v>НАДО!!!</v>
          </cell>
        </row>
        <row r="2459">
          <cell r="AP2459" t="str">
            <v>Мусорин Алексей</v>
          </cell>
          <cell r="AQ2459">
            <v>1970</v>
          </cell>
          <cell r="AT2459" t="str">
            <v>б/р</v>
          </cell>
          <cell r="AU2459" t="str">
            <v>м</v>
          </cell>
          <cell r="AX2459">
            <v>43245</v>
          </cell>
          <cell r="AY2459" t="str">
            <v>НАДО!!!</v>
          </cell>
        </row>
        <row r="2460">
          <cell r="AP2460" t="str">
            <v>Мустафаев Сулейман</v>
          </cell>
          <cell r="AQ2460">
            <v>2004</v>
          </cell>
          <cell r="AT2460" t="str">
            <v>б/р</v>
          </cell>
          <cell r="AU2460" t="str">
            <v>м</v>
          </cell>
          <cell r="AX2460">
            <v>0</v>
          </cell>
          <cell r="AY2460" t="str">
            <v>ОК!</v>
          </cell>
        </row>
        <row r="2461">
          <cell r="AP2461" t="str">
            <v>Мустафин Арсений</v>
          </cell>
          <cell r="AQ2461">
            <v>2009</v>
          </cell>
          <cell r="AT2461">
            <v>2</v>
          </cell>
          <cell r="AU2461" t="str">
            <v>м</v>
          </cell>
          <cell r="AX2461">
            <v>45955</v>
          </cell>
          <cell r="AY2461" t="str">
            <v>ОК!</v>
          </cell>
        </row>
        <row r="2462">
          <cell r="AP2462" t="str">
            <v>Мухин Александр</v>
          </cell>
          <cell r="AQ2462">
            <v>0</v>
          </cell>
          <cell r="AT2462" t="str">
            <v>КМС</v>
          </cell>
          <cell r="AU2462" t="str">
            <v>м</v>
          </cell>
          <cell r="AX2462">
            <v>45771</v>
          </cell>
          <cell r="AY2462" t="str">
            <v>НАДО!!!</v>
          </cell>
        </row>
        <row r="2463">
          <cell r="AP2463" t="str">
            <v>Мухин Михаил</v>
          </cell>
          <cell r="AQ2463">
            <v>2014</v>
          </cell>
          <cell r="AT2463" t="str">
            <v>б/р</v>
          </cell>
          <cell r="AU2463" t="str">
            <v>м</v>
          </cell>
          <cell r="AX2463">
            <v>0</v>
          </cell>
          <cell r="AY2463" t="str">
            <v>ОК!</v>
          </cell>
        </row>
        <row r="2464">
          <cell r="AP2464" t="str">
            <v>Мухин Николай</v>
          </cell>
          <cell r="AQ2464">
            <v>2011</v>
          </cell>
          <cell r="AT2464" t="str">
            <v>1ю</v>
          </cell>
          <cell r="AU2464" t="str">
            <v>м</v>
          </cell>
          <cell r="AX2464">
            <v>45591</v>
          </cell>
          <cell r="AY2464" t="str">
            <v>ОК!</v>
          </cell>
        </row>
        <row r="2465">
          <cell r="AP2465" t="str">
            <v>Мухитова Светлана</v>
          </cell>
          <cell r="AQ2465">
            <v>0</v>
          </cell>
          <cell r="AT2465" t="str">
            <v>б/р</v>
          </cell>
          <cell r="AU2465" t="str">
            <v>ж</v>
          </cell>
          <cell r="AX2465">
            <v>44650</v>
          </cell>
          <cell r="AY2465" t="str">
            <v>НАДО!!!</v>
          </cell>
        </row>
        <row r="2466">
          <cell r="AP2466" t="str">
            <v>Мучник Юлия</v>
          </cell>
          <cell r="AQ2466">
            <v>2010</v>
          </cell>
          <cell r="AT2466">
            <v>1</v>
          </cell>
          <cell r="AU2466" t="str">
            <v>ж</v>
          </cell>
          <cell r="AX2466">
            <v>46017</v>
          </cell>
          <cell r="AY2466" t="str">
            <v>ОК!</v>
          </cell>
        </row>
        <row r="2467">
          <cell r="AP2467" t="str">
            <v>Мушканцева Нелли</v>
          </cell>
          <cell r="AQ2467">
            <v>2007</v>
          </cell>
          <cell r="AT2467" t="str">
            <v>б/р</v>
          </cell>
          <cell r="AU2467" t="str">
            <v>ж</v>
          </cell>
          <cell r="AX2467">
            <v>43960</v>
          </cell>
          <cell r="AY2467" t="str">
            <v>ОК!</v>
          </cell>
        </row>
        <row r="2468">
          <cell r="AP2468" t="str">
            <v>Мыльников Михаил</v>
          </cell>
          <cell r="AQ2468">
            <v>2012</v>
          </cell>
          <cell r="AT2468" t="str">
            <v>1ю</v>
          </cell>
          <cell r="AU2468" t="str">
            <v>м</v>
          </cell>
          <cell r="AX2468">
            <v>45786</v>
          </cell>
          <cell r="AY2468" t="str">
            <v>ОК!</v>
          </cell>
        </row>
        <row r="2469">
          <cell r="AP2469" t="str">
            <v>Мыльникова Анна</v>
          </cell>
          <cell r="AQ2469">
            <v>2000</v>
          </cell>
          <cell r="AT2469" t="str">
            <v>б/р</v>
          </cell>
          <cell r="AU2469" t="str">
            <v>ж</v>
          </cell>
          <cell r="AX2469">
            <v>43383</v>
          </cell>
          <cell r="AY2469" t="str">
            <v>НАДО!!!</v>
          </cell>
        </row>
        <row r="2470">
          <cell r="AP2470" t="str">
            <v>Мысь Виктор</v>
          </cell>
          <cell r="AQ2470">
            <v>1984</v>
          </cell>
          <cell r="AT2470" t="str">
            <v>б/р</v>
          </cell>
          <cell r="AU2470" t="str">
            <v>м</v>
          </cell>
          <cell r="AX2470">
            <v>42978</v>
          </cell>
          <cell r="AY2470" t="str">
            <v>НАДО!!!</v>
          </cell>
        </row>
        <row r="2471">
          <cell r="AP2471" t="str">
            <v>Мяги Фёдор</v>
          </cell>
          <cell r="AQ2471">
            <v>2010</v>
          </cell>
          <cell r="AT2471" t="str">
            <v>1ю</v>
          </cell>
          <cell r="AU2471" t="str">
            <v>м</v>
          </cell>
          <cell r="AX2471">
            <v>45787</v>
          </cell>
          <cell r="AY2471" t="str">
            <v>ОК!</v>
          </cell>
        </row>
        <row r="2472">
          <cell r="AP2472" t="str">
            <v>Мялова Эллина</v>
          </cell>
          <cell r="AQ2472">
            <v>0</v>
          </cell>
          <cell r="AT2472" t="str">
            <v>1ю</v>
          </cell>
          <cell r="AU2472" t="str">
            <v>ж</v>
          </cell>
          <cell r="AX2472">
            <v>45756</v>
          </cell>
          <cell r="AY2472" t="str">
            <v>НАДО!!!</v>
          </cell>
        </row>
        <row r="2473">
          <cell r="AP2473" t="str">
            <v>Мячина Арина</v>
          </cell>
          <cell r="AQ2473">
            <v>2003</v>
          </cell>
          <cell r="AT2473" t="str">
            <v>б/р</v>
          </cell>
          <cell r="AU2473" t="str">
            <v>ж</v>
          </cell>
          <cell r="AX2473">
            <v>0</v>
          </cell>
          <cell r="AY2473" t="str">
            <v>ОК!</v>
          </cell>
        </row>
        <row r="2474">
          <cell r="AP2474" t="str">
            <v>Наберенков Илья</v>
          </cell>
          <cell r="AQ2474">
            <v>2003</v>
          </cell>
          <cell r="AT2474" t="str">
            <v>б/р</v>
          </cell>
          <cell r="AU2474" t="str">
            <v>м</v>
          </cell>
          <cell r="AX2474">
            <v>0</v>
          </cell>
          <cell r="AY2474" t="str">
            <v>ОК!</v>
          </cell>
        </row>
        <row r="2475">
          <cell r="AP2475" t="str">
            <v>Набивайло Артём</v>
          </cell>
          <cell r="AQ2475">
            <v>0</v>
          </cell>
          <cell r="AT2475">
            <v>3</v>
          </cell>
          <cell r="AU2475" t="str">
            <v>м</v>
          </cell>
          <cell r="AX2475">
            <v>45778</v>
          </cell>
          <cell r="AY2475" t="str">
            <v>НАДО!!!</v>
          </cell>
        </row>
        <row r="2476">
          <cell r="AP2476" t="str">
            <v>Набойщиков Владимир</v>
          </cell>
          <cell r="AQ2476">
            <v>0</v>
          </cell>
          <cell r="AT2476" t="str">
            <v>б/р</v>
          </cell>
          <cell r="AU2476" t="str">
            <v>м</v>
          </cell>
          <cell r="AX2476">
            <v>44323</v>
          </cell>
          <cell r="AY2476" t="str">
            <v>НАДО!!!</v>
          </cell>
        </row>
        <row r="2477">
          <cell r="AP2477" t="str">
            <v>Навдушевич Олег</v>
          </cell>
          <cell r="AQ2477">
            <v>0</v>
          </cell>
          <cell r="AT2477" t="str">
            <v>б/р</v>
          </cell>
          <cell r="AU2477" t="str">
            <v>м</v>
          </cell>
          <cell r="AX2477">
            <v>44961</v>
          </cell>
          <cell r="AY2477" t="str">
            <v>НАДО!!!</v>
          </cell>
        </row>
        <row r="2478">
          <cell r="AP2478" t="str">
            <v>Нагиев Руслан</v>
          </cell>
          <cell r="AQ2478">
            <v>2002</v>
          </cell>
          <cell r="AT2478" t="str">
            <v>б/р</v>
          </cell>
          <cell r="AU2478" t="str">
            <v>м</v>
          </cell>
          <cell r="AX2478">
            <v>43078</v>
          </cell>
          <cell r="AY2478" t="str">
            <v>ОК!</v>
          </cell>
        </row>
        <row r="2479">
          <cell r="AP2479" t="str">
            <v>Нагиева Диана</v>
          </cell>
          <cell r="AQ2479">
            <v>2003</v>
          </cell>
          <cell r="AT2479" t="str">
            <v>б/р</v>
          </cell>
          <cell r="AU2479" t="str">
            <v>ж</v>
          </cell>
          <cell r="AX2479">
            <v>43124</v>
          </cell>
          <cell r="AY2479" t="str">
            <v>ОК!</v>
          </cell>
        </row>
        <row r="2480">
          <cell r="AP2480" t="str">
            <v>Нагиева Маргарита</v>
          </cell>
          <cell r="AQ2480">
            <v>1966</v>
          </cell>
          <cell r="AT2480" t="str">
            <v>б/р</v>
          </cell>
          <cell r="AU2480" t="str">
            <v>ж</v>
          </cell>
          <cell r="AX2480">
            <v>0</v>
          </cell>
          <cell r="AY2480" t="str">
            <v>ОК!</v>
          </cell>
        </row>
        <row r="2481">
          <cell r="AP2481" t="str">
            <v>Нагорная Алиса</v>
          </cell>
          <cell r="AQ2481">
            <v>2006</v>
          </cell>
          <cell r="AT2481" t="str">
            <v>б/р</v>
          </cell>
          <cell r="AU2481" t="str">
            <v>ж</v>
          </cell>
          <cell r="AX2481">
            <v>43593</v>
          </cell>
          <cell r="AY2481" t="str">
            <v>ОК!</v>
          </cell>
        </row>
        <row r="2482">
          <cell r="AP2482" t="str">
            <v>Наддак Рената</v>
          </cell>
          <cell r="AQ2482">
            <v>2010</v>
          </cell>
          <cell r="AT2482" t="str">
            <v>б/р</v>
          </cell>
          <cell r="AU2482" t="str">
            <v>ж</v>
          </cell>
          <cell r="AX2482">
            <v>0</v>
          </cell>
          <cell r="AY2482" t="str">
            <v>ОК!</v>
          </cell>
        </row>
        <row r="2483">
          <cell r="AP2483" t="str">
            <v>Надей Алёна</v>
          </cell>
          <cell r="AQ2483">
            <v>2011</v>
          </cell>
          <cell r="AT2483" t="str">
            <v>1ю</v>
          </cell>
          <cell r="AU2483" t="str">
            <v>ж</v>
          </cell>
          <cell r="AX2483">
            <v>45437</v>
          </cell>
          <cell r="AY2483" t="str">
            <v>ОК!</v>
          </cell>
        </row>
        <row r="2484">
          <cell r="AP2484" t="str">
            <v>Назаркин Данил</v>
          </cell>
          <cell r="AQ2484">
            <v>2004</v>
          </cell>
          <cell r="AT2484" t="str">
            <v>б/р</v>
          </cell>
          <cell r="AU2484" t="str">
            <v>м</v>
          </cell>
          <cell r="AX2484">
            <v>44981</v>
          </cell>
          <cell r="AY2484" t="str">
            <v>ОК!</v>
          </cell>
        </row>
        <row r="2485">
          <cell r="AP2485" t="str">
            <v>Назаркин Ярослав</v>
          </cell>
          <cell r="AQ2485">
            <v>2009</v>
          </cell>
          <cell r="AT2485">
            <v>2</v>
          </cell>
          <cell r="AU2485" t="str">
            <v>м</v>
          </cell>
          <cell r="AX2485">
            <v>45853</v>
          </cell>
          <cell r="AY2485" t="str">
            <v>ОК!</v>
          </cell>
        </row>
        <row r="2486">
          <cell r="AP2486" t="str">
            <v>Назарли Туран</v>
          </cell>
          <cell r="AQ2486">
            <v>2002</v>
          </cell>
          <cell r="AT2486" t="str">
            <v>б/р</v>
          </cell>
          <cell r="AU2486" t="str">
            <v>ж</v>
          </cell>
          <cell r="AX2486">
            <v>0</v>
          </cell>
          <cell r="AY2486" t="str">
            <v>ОК!</v>
          </cell>
        </row>
        <row r="2487">
          <cell r="AP2487" t="str">
            <v>Назаров Антон</v>
          </cell>
          <cell r="AQ2487">
            <v>2005</v>
          </cell>
          <cell r="AT2487">
            <v>3</v>
          </cell>
          <cell r="AU2487" t="str">
            <v>м</v>
          </cell>
          <cell r="AX2487">
            <v>45407</v>
          </cell>
          <cell r="AY2487" t="str">
            <v>ОК!</v>
          </cell>
        </row>
        <row r="2488">
          <cell r="AP2488" t="str">
            <v>Назаров Арсений</v>
          </cell>
          <cell r="AQ2488">
            <v>2012</v>
          </cell>
          <cell r="AT2488" t="str">
            <v>б/р</v>
          </cell>
          <cell r="AU2488" t="str">
            <v>м</v>
          </cell>
          <cell r="AX2488">
            <v>0</v>
          </cell>
          <cell r="AY2488" t="str">
            <v>ОК!</v>
          </cell>
        </row>
        <row r="2489">
          <cell r="AP2489" t="str">
            <v>Назаров Григорий</v>
          </cell>
          <cell r="AQ2489">
            <v>2013</v>
          </cell>
          <cell r="AT2489" t="str">
            <v>б/р</v>
          </cell>
          <cell r="AU2489" t="str">
            <v>м</v>
          </cell>
          <cell r="AX2489">
            <v>0</v>
          </cell>
          <cell r="AY2489" t="str">
            <v>ОК!</v>
          </cell>
        </row>
        <row r="2490">
          <cell r="AP2490" t="str">
            <v>Назаров Данила</v>
          </cell>
          <cell r="AQ2490">
            <v>2010</v>
          </cell>
          <cell r="AT2490" t="str">
            <v>б/р</v>
          </cell>
          <cell r="AU2490" t="str">
            <v>м</v>
          </cell>
          <cell r="AX2490">
            <v>0</v>
          </cell>
          <cell r="AY2490" t="str">
            <v>ОК!</v>
          </cell>
        </row>
        <row r="2491">
          <cell r="AP2491" t="str">
            <v>Назаров Максим</v>
          </cell>
          <cell r="AQ2491">
            <v>2003</v>
          </cell>
          <cell r="AT2491" t="str">
            <v>б/р</v>
          </cell>
          <cell r="AU2491" t="str">
            <v>м</v>
          </cell>
          <cell r="AX2491">
            <v>0</v>
          </cell>
          <cell r="AY2491" t="str">
            <v>ОК!</v>
          </cell>
        </row>
        <row r="2492">
          <cell r="AP2492" t="str">
            <v>Назаров Никита</v>
          </cell>
          <cell r="AQ2492">
            <v>1997</v>
          </cell>
          <cell r="AT2492" t="str">
            <v>б/р</v>
          </cell>
          <cell r="AU2492" t="str">
            <v>м</v>
          </cell>
          <cell r="AX2492">
            <v>0</v>
          </cell>
          <cell r="AY2492" t="str">
            <v>НАДО!!!</v>
          </cell>
        </row>
        <row r="2493">
          <cell r="AP2493" t="str">
            <v>Назарова Диана</v>
          </cell>
          <cell r="AQ2493">
            <v>2007</v>
          </cell>
          <cell r="AT2493" t="str">
            <v>б/р</v>
          </cell>
          <cell r="AU2493" t="str">
            <v>ж</v>
          </cell>
          <cell r="AX2493">
            <v>43931</v>
          </cell>
          <cell r="AY2493" t="str">
            <v>ОК!</v>
          </cell>
        </row>
        <row r="2494">
          <cell r="AP2494" t="str">
            <v>Назарян Адисей</v>
          </cell>
          <cell r="AQ2494">
            <v>0</v>
          </cell>
          <cell r="AT2494">
            <v>1</v>
          </cell>
          <cell r="AU2494" t="str">
            <v>м</v>
          </cell>
          <cell r="AX2494">
            <v>45375</v>
          </cell>
          <cell r="AY2494" t="str">
            <v>НАДО!!!</v>
          </cell>
        </row>
        <row r="2495">
          <cell r="AP2495" t="str">
            <v>Назымок Ксения</v>
          </cell>
          <cell r="AQ2495">
            <v>2007</v>
          </cell>
          <cell r="AT2495" t="str">
            <v>б/р</v>
          </cell>
          <cell r="AU2495" t="str">
            <v>ж</v>
          </cell>
          <cell r="AX2495">
            <v>45716</v>
          </cell>
          <cell r="AY2495" t="str">
            <v>ОК!</v>
          </cell>
        </row>
        <row r="2496">
          <cell r="AP2496" t="str">
            <v>Наймушина Полина</v>
          </cell>
          <cell r="AQ2496">
            <v>2007</v>
          </cell>
          <cell r="AT2496" t="str">
            <v>б/р</v>
          </cell>
          <cell r="AU2496" t="str">
            <v>ж</v>
          </cell>
          <cell r="AX2496">
            <v>0</v>
          </cell>
          <cell r="AY2496" t="str">
            <v>ОК!</v>
          </cell>
        </row>
        <row r="2497">
          <cell r="AP2497" t="str">
            <v>Накрайников Кирилл</v>
          </cell>
          <cell r="AQ2497">
            <v>2006</v>
          </cell>
          <cell r="AT2497">
            <v>3</v>
          </cell>
          <cell r="AU2497" t="str">
            <v>м</v>
          </cell>
          <cell r="AX2497">
            <v>45863</v>
          </cell>
          <cell r="AY2497" t="str">
            <v>ОК!</v>
          </cell>
        </row>
        <row r="2498">
          <cell r="AP2498" t="str">
            <v>Налетов Иван</v>
          </cell>
          <cell r="AQ2498">
            <v>2008</v>
          </cell>
          <cell r="AT2498" t="str">
            <v>б/р</v>
          </cell>
          <cell r="AU2498" t="str">
            <v>м</v>
          </cell>
          <cell r="AX2498">
            <v>0</v>
          </cell>
          <cell r="AY2498" t="str">
            <v>ОК!</v>
          </cell>
        </row>
        <row r="2499">
          <cell r="AP2499" t="str">
            <v>Наливайко Ольга</v>
          </cell>
          <cell r="AQ2499">
            <v>2011</v>
          </cell>
          <cell r="AT2499" t="str">
            <v>б/р</v>
          </cell>
          <cell r="AU2499" t="str">
            <v>ж</v>
          </cell>
          <cell r="AX2499">
            <v>0</v>
          </cell>
          <cell r="AY2499" t="str">
            <v>ОК!</v>
          </cell>
        </row>
        <row r="2500">
          <cell r="AP2500" t="str">
            <v>Наместников Владимир</v>
          </cell>
          <cell r="AQ2500">
            <v>2009</v>
          </cell>
          <cell r="AT2500" t="str">
            <v>2ю</v>
          </cell>
          <cell r="AU2500" t="str">
            <v>м</v>
          </cell>
          <cell r="AX2500">
            <v>45582</v>
          </cell>
          <cell r="AY2500" t="str">
            <v>ОК!</v>
          </cell>
        </row>
        <row r="2501">
          <cell r="AP2501" t="str">
            <v>Наривончик Антон</v>
          </cell>
          <cell r="AQ2501">
            <v>0</v>
          </cell>
          <cell r="AT2501">
            <v>1</v>
          </cell>
          <cell r="AU2501" t="str">
            <v>м</v>
          </cell>
          <cell r="AX2501">
            <v>45375</v>
          </cell>
          <cell r="AY2501" t="str">
            <v>НАДО!!!</v>
          </cell>
        </row>
        <row r="2502">
          <cell r="AP2502" t="str">
            <v>Насонов Артём</v>
          </cell>
          <cell r="AQ2502">
            <v>2003</v>
          </cell>
          <cell r="AT2502">
            <v>1</v>
          </cell>
          <cell r="AU2502" t="str">
            <v>м</v>
          </cell>
          <cell r="AX2502">
            <v>45375</v>
          </cell>
          <cell r="AY2502" t="str">
            <v>ОК!</v>
          </cell>
        </row>
        <row r="2503">
          <cell r="AP2503" t="str">
            <v>Наточеев Пётр</v>
          </cell>
          <cell r="AQ2503">
            <v>0</v>
          </cell>
          <cell r="AT2503">
            <v>3</v>
          </cell>
          <cell r="AU2503" t="str">
            <v>м</v>
          </cell>
          <cell r="AX2503">
            <v>45778</v>
          </cell>
          <cell r="AY2503" t="str">
            <v>НАДО!!!</v>
          </cell>
        </row>
        <row r="2504">
          <cell r="AP2504" t="str">
            <v>Науменко Мария</v>
          </cell>
          <cell r="AQ2504">
            <v>0</v>
          </cell>
          <cell r="AT2504" t="str">
            <v>б/р</v>
          </cell>
          <cell r="AU2504" t="str">
            <v>ж</v>
          </cell>
          <cell r="AX2504">
            <v>45014</v>
          </cell>
          <cell r="AY2504" t="str">
            <v>НАДО!!!</v>
          </cell>
        </row>
        <row r="2505">
          <cell r="AP2505" t="str">
            <v>Наумов Алексей</v>
          </cell>
          <cell r="AQ2505">
            <v>0</v>
          </cell>
          <cell r="AT2505">
            <v>1</v>
          </cell>
          <cell r="AU2505" t="str">
            <v>м</v>
          </cell>
          <cell r="AX2505">
            <v>45816</v>
          </cell>
          <cell r="AY2505" t="str">
            <v>НАДО!!!</v>
          </cell>
        </row>
        <row r="2506">
          <cell r="AP2506" t="str">
            <v xml:space="preserve">Наумышев Алексей </v>
          </cell>
          <cell r="AQ2506">
            <v>0</v>
          </cell>
          <cell r="AT2506" t="str">
            <v>б/р</v>
          </cell>
          <cell r="AU2506" t="str">
            <v>м</v>
          </cell>
          <cell r="AX2506">
            <v>44681</v>
          </cell>
          <cell r="AY2506" t="str">
            <v>НАДО!!!</v>
          </cell>
        </row>
        <row r="2507">
          <cell r="AP2507" t="str">
            <v>Нафтульева Таисия</v>
          </cell>
          <cell r="AQ2507">
            <v>2001</v>
          </cell>
          <cell r="AT2507" t="str">
            <v>б/р</v>
          </cell>
          <cell r="AU2507" t="str">
            <v>ж</v>
          </cell>
          <cell r="AX2507">
            <v>43227</v>
          </cell>
          <cell r="AY2507" t="str">
            <v>ОК!</v>
          </cell>
        </row>
        <row r="2508">
          <cell r="AP2508" t="str">
            <v>Небратенко Антон</v>
          </cell>
          <cell r="AQ2508">
            <v>1986</v>
          </cell>
          <cell r="AT2508" t="str">
            <v>б/р</v>
          </cell>
          <cell r="AU2508" t="str">
            <v>м</v>
          </cell>
          <cell r="AX2508">
            <v>43352</v>
          </cell>
          <cell r="AY2508" t="str">
            <v>НАДО!!!</v>
          </cell>
        </row>
        <row r="2509">
          <cell r="AP2509" t="str">
            <v>Невенчанный Никита</v>
          </cell>
          <cell r="AQ2509">
            <v>0</v>
          </cell>
          <cell r="AT2509" t="str">
            <v>КМС</v>
          </cell>
          <cell r="AU2509" t="str">
            <v>м</v>
          </cell>
          <cell r="AX2509">
            <v>45410</v>
          </cell>
          <cell r="AY2509" t="str">
            <v>НАДО!!!</v>
          </cell>
        </row>
        <row r="2510">
          <cell r="AP2510" t="str">
            <v>Неёлова Мария</v>
          </cell>
          <cell r="AQ2510">
            <v>2012</v>
          </cell>
          <cell r="AT2510" t="str">
            <v>1ю</v>
          </cell>
          <cell r="AU2510" t="str">
            <v>ж</v>
          </cell>
          <cell r="AX2510">
            <v>45358</v>
          </cell>
          <cell r="AY2510" t="str">
            <v>ОК!</v>
          </cell>
        </row>
        <row r="2511">
          <cell r="AP2511" t="str">
            <v>Неживенко Валерия</v>
          </cell>
          <cell r="AQ2511">
            <v>2002</v>
          </cell>
          <cell r="AT2511" t="str">
            <v>б/р</v>
          </cell>
          <cell r="AU2511" t="str">
            <v>ж</v>
          </cell>
          <cell r="AX2511">
            <v>43204</v>
          </cell>
          <cell r="AY2511" t="str">
            <v>ОК!</v>
          </cell>
        </row>
        <row r="2512">
          <cell r="AP2512" t="str">
            <v>Некипелов Кирилл</v>
          </cell>
          <cell r="AQ2512">
            <v>2003</v>
          </cell>
          <cell r="AT2512" t="str">
            <v>б/р</v>
          </cell>
          <cell r="AU2512" t="str">
            <v>м</v>
          </cell>
          <cell r="AX2512">
            <v>43807</v>
          </cell>
          <cell r="AY2512" t="str">
            <v>ОК!</v>
          </cell>
        </row>
        <row r="2513">
          <cell r="AP2513" t="str">
            <v>Неклюдова Анастасия</v>
          </cell>
          <cell r="AQ2513">
            <v>2004</v>
          </cell>
          <cell r="AT2513" t="str">
            <v>б/р</v>
          </cell>
          <cell r="AU2513" t="str">
            <v>ж</v>
          </cell>
          <cell r="AX2513">
            <v>43960</v>
          </cell>
          <cell r="AY2513" t="str">
            <v>ОК!</v>
          </cell>
        </row>
        <row r="2514">
          <cell r="AP2514" t="str">
            <v>Некрасова Валентина</v>
          </cell>
          <cell r="AQ2514">
            <v>1962</v>
          </cell>
          <cell r="AT2514">
            <v>2</v>
          </cell>
          <cell r="AU2514" t="str">
            <v>ж</v>
          </cell>
          <cell r="AX2514">
            <v>45520</v>
          </cell>
          <cell r="AY2514" t="str">
            <v>ОК!</v>
          </cell>
        </row>
        <row r="2515">
          <cell r="AP2515" t="str">
            <v>Некрасова Маргарита</v>
          </cell>
          <cell r="AQ2515">
            <v>0</v>
          </cell>
          <cell r="AT2515">
            <v>3</v>
          </cell>
          <cell r="AU2515" t="str">
            <v>ж</v>
          </cell>
          <cell r="AX2515">
            <v>45778</v>
          </cell>
          <cell r="AY2515" t="str">
            <v>НАДО!!!</v>
          </cell>
        </row>
        <row r="2516">
          <cell r="AP2516" t="str">
            <v>Некрылов Юрий</v>
          </cell>
          <cell r="AQ2516">
            <v>2011</v>
          </cell>
          <cell r="AT2516" t="str">
            <v>1ю</v>
          </cell>
          <cell r="AU2516" t="str">
            <v>м</v>
          </cell>
          <cell r="AX2516">
            <v>45786</v>
          </cell>
          <cell r="AY2516" t="str">
            <v>ОК!</v>
          </cell>
        </row>
        <row r="2517">
          <cell r="AP2517" t="str">
            <v>Немченко Евгений</v>
          </cell>
          <cell r="AQ2517">
            <v>2003</v>
          </cell>
          <cell r="AT2517" t="str">
            <v>б/р</v>
          </cell>
          <cell r="AU2517" t="str">
            <v>м</v>
          </cell>
          <cell r="AX2517">
            <v>0</v>
          </cell>
          <cell r="AY2517" t="str">
            <v>НАДО!!!</v>
          </cell>
        </row>
        <row r="2518">
          <cell r="AP2518" t="str">
            <v>Ненюков Артём</v>
          </cell>
          <cell r="AQ2518">
            <v>2005</v>
          </cell>
          <cell r="AT2518" t="str">
            <v>б/р</v>
          </cell>
          <cell r="AU2518" t="str">
            <v>м</v>
          </cell>
          <cell r="AX2518">
            <v>44329</v>
          </cell>
          <cell r="AY2518" t="str">
            <v>ОК!</v>
          </cell>
        </row>
        <row r="2519">
          <cell r="AP2519" t="str">
            <v>Нераславский Константин</v>
          </cell>
          <cell r="AQ2519">
            <v>2010</v>
          </cell>
          <cell r="AT2519" t="str">
            <v>б/р</v>
          </cell>
          <cell r="AU2519" t="str">
            <v>м</v>
          </cell>
          <cell r="AX2519">
            <v>0</v>
          </cell>
          <cell r="AY2519" t="str">
            <v>ОК!</v>
          </cell>
        </row>
        <row r="2520">
          <cell r="AP2520" t="str">
            <v>Несудимов Кирилл</v>
          </cell>
          <cell r="AQ2520">
            <v>2002</v>
          </cell>
          <cell r="AT2520" t="str">
            <v>б/р</v>
          </cell>
          <cell r="AU2520" t="str">
            <v>м</v>
          </cell>
          <cell r="AX2520">
            <v>43227</v>
          </cell>
          <cell r="AY2520" t="str">
            <v>ОК!</v>
          </cell>
        </row>
        <row r="2521">
          <cell r="AP2521" t="str">
            <v>Неткачев Владислав</v>
          </cell>
          <cell r="AQ2521">
            <v>2009</v>
          </cell>
          <cell r="AT2521" t="str">
            <v>1ю</v>
          </cell>
          <cell r="AU2521" t="str">
            <v>м</v>
          </cell>
          <cell r="AX2521">
            <v>45422</v>
          </cell>
          <cell r="AY2521" t="str">
            <v>ОК!</v>
          </cell>
        </row>
        <row r="2522">
          <cell r="AP2522" t="str">
            <v>Неумоина Елена</v>
          </cell>
          <cell r="AQ2522">
            <v>0</v>
          </cell>
          <cell r="AT2522">
            <v>3</v>
          </cell>
          <cell r="AU2522" t="str">
            <v>ж</v>
          </cell>
          <cell r="AX2522">
            <v>45778</v>
          </cell>
          <cell r="AY2522" t="str">
            <v>НАДО!!!</v>
          </cell>
        </row>
        <row r="2523">
          <cell r="AP2523" t="str">
            <v>Нечаев Антон</v>
          </cell>
          <cell r="AQ2523">
            <v>1996</v>
          </cell>
          <cell r="AT2523" t="str">
            <v>б/р</v>
          </cell>
          <cell r="AU2523" t="str">
            <v>м</v>
          </cell>
          <cell r="AX2523">
            <v>45521</v>
          </cell>
          <cell r="AY2523" t="str">
            <v>ОК!</v>
          </cell>
        </row>
        <row r="2524">
          <cell r="AP2524" t="str">
            <v>Нивин Никита</v>
          </cell>
          <cell r="AQ2524">
            <v>0</v>
          </cell>
          <cell r="AT2524">
            <v>3</v>
          </cell>
          <cell r="AU2524" t="str">
            <v>м</v>
          </cell>
          <cell r="AX2524">
            <v>45778</v>
          </cell>
          <cell r="AY2524" t="str">
            <v>НАДО!!!</v>
          </cell>
        </row>
        <row r="2525">
          <cell r="AP2525" t="str">
            <v>Никандрова Елизавета</v>
          </cell>
          <cell r="AQ2525">
            <v>0</v>
          </cell>
          <cell r="AT2525" t="str">
            <v>б/р</v>
          </cell>
          <cell r="AU2525" t="str">
            <v>ж</v>
          </cell>
          <cell r="AX2525">
            <v>43478</v>
          </cell>
          <cell r="AY2525" t="str">
            <v>НАДО!!!</v>
          </cell>
        </row>
        <row r="2526">
          <cell r="AP2526" t="str">
            <v>Никитенко Кристина</v>
          </cell>
          <cell r="AQ2526">
            <v>2012</v>
          </cell>
          <cell r="AT2526" t="str">
            <v>б/р</v>
          </cell>
          <cell r="AU2526" t="str">
            <v>ж</v>
          </cell>
          <cell r="AX2526">
            <v>0</v>
          </cell>
          <cell r="AY2526" t="str">
            <v>ОК!</v>
          </cell>
        </row>
        <row r="2527">
          <cell r="AP2527" t="str">
            <v>Никитин Вячеслав</v>
          </cell>
          <cell r="AQ2527">
            <v>2007</v>
          </cell>
          <cell r="AT2527" t="str">
            <v>б/р</v>
          </cell>
          <cell r="AU2527" t="str">
            <v>м</v>
          </cell>
          <cell r="AX2527">
            <v>44329</v>
          </cell>
          <cell r="AY2527" t="str">
            <v>ОК!</v>
          </cell>
        </row>
        <row r="2528">
          <cell r="AP2528" t="str">
            <v>Никитин Данил</v>
          </cell>
          <cell r="AQ2528">
            <v>0</v>
          </cell>
          <cell r="AT2528">
            <v>3</v>
          </cell>
          <cell r="AU2528" t="str">
            <v>м</v>
          </cell>
          <cell r="AX2528">
            <v>45805</v>
          </cell>
          <cell r="AY2528" t="str">
            <v>НАДО!!!</v>
          </cell>
        </row>
        <row r="2529">
          <cell r="AP2529" t="str">
            <v>Никитин Кирилл</v>
          </cell>
          <cell r="AQ2529">
            <v>2005</v>
          </cell>
          <cell r="AT2529" t="str">
            <v>б/р</v>
          </cell>
          <cell r="AU2529" t="str">
            <v>м</v>
          </cell>
          <cell r="AX2529">
            <v>0</v>
          </cell>
          <cell r="AY2529" t="str">
            <v>НАДО!!!</v>
          </cell>
        </row>
        <row r="2530">
          <cell r="AP2530" t="str">
            <v>Никитин Никита</v>
          </cell>
          <cell r="AQ2530">
            <v>2005</v>
          </cell>
          <cell r="AT2530" t="str">
            <v>б/р</v>
          </cell>
          <cell r="AU2530" t="str">
            <v>м</v>
          </cell>
          <cell r="AX2530">
            <v>43904</v>
          </cell>
          <cell r="AY2530" t="str">
            <v>ОК!</v>
          </cell>
        </row>
        <row r="2531">
          <cell r="AP2531" t="str">
            <v>Никитин Олег</v>
          </cell>
          <cell r="AQ2531">
            <v>0</v>
          </cell>
          <cell r="AT2531">
            <v>3</v>
          </cell>
          <cell r="AU2531" t="str">
            <v>м</v>
          </cell>
          <cell r="AX2531">
            <v>45778</v>
          </cell>
          <cell r="AY2531" t="str">
            <v>НАДО!!!</v>
          </cell>
        </row>
        <row r="2532">
          <cell r="AP2532" t="str">
            <v>Никитин Сергей</v>
          </cell>
          <cell r="AQ2532">
            <v>2004</v>
          </cell>
          <cell r="AT2532" t="str">
            <v>б/р</v>
          </cell>
          <cell r="AU2532" t="str">
            <v>м</v>
          </cell>
          <cell r="AX2532">
            <v>0</v>
          </cell>
          <cell r="AY2532" t="str">
            <v>ОК!</v>
          </cell>
        </row>
        <row r="2533">
          <cell r="AP2533" t="str">
            <v>Никитина Алена</v>
          </cell>
          <cell r="AQ2533">
            <v>2005</v>
          </cell>
          <cell r="AT2533" t="str">
            <v>КМС</v>
          </cell>
          <cell r="AU2533" t="str">
            <v>ж</v>
          </cell>
          <cell r="AX2533">
            <v>46228</v>
          </cell>
          <cell r="AY2533" t="str">
            <v>ОК!</v>
          </cell>
        </row>
        <row r="2534">
          <cell r="AP2534" t="str">
            <v>Никитина Арианна</v>
          </cell>
          <cell r="AQ2534">
            <v>2002</v>
          </cell>
          <cell r="AT2534" t="str">
            <v>б/р</v>
          </cell>
          <cell r="AU2534" t="str">
            <v>ж</v>
          </cell>
          <cell r="AX2534">
            <v>44191</v>
          </cell>
          <cell r="AY2534" t="str">
            <v>ОК!</v>
          </cell>
        </row>
        <row r="2535">
          <cell r="AP2535" t="str">
            <v>Никитина Дарья</v>
          </cell>
          <cell r="AQ2535">
            <v>2006</v>
          </cell>
          <cell r="AT2535" t="str">
            <v>б/р</v>
          </cell>
          <cell r="AU2535" t="str">
            <v>ж</v>
          </cell>
          <cell r="AX2535">
            <v>44301</v>
          </cell>
          <cell r="AY2535" t="str">
            <v>ОК!</v>
          </cell>
        </row>
        <row r="2536">
          <cell r="AP2536" t="str">
            <v>Никитина Ирина</v>
          </cell>
          <cell r="AQ2536">
            <v>2005</v>
          </cell>
          <cell r="AT2536" t="str">
            <v>КМС</v>
          </cell>
          <cell r="AU2536" t="str">
            <v>ж</v>
          </cell>
          <cell r="AX2536">
            <v>46228</v>
          </cell>
          <cell r="AY2536" t="str">
            <v>ОК!</v>
          </cell>
        </row>
        <row r="2537">
          <cell r="AP2537" t="str">
            <v>Никитина Ольга</v>
          </cell>
          <cell r="AQ2537">
            <v>2001</v>
          </cell>
          <cell r="AT2537" t="str">
            <v>б/р</v>
          </cell>
          <cell r="AU2537" t="str">
            <v>ж</v>
          </cell>
          <cell r="AX2537">
            <v>0</v>
          </cell>
          <cell r="AY2537" t="str">
            <v>ОК!</v>
          </cell>
        </row>
        <row r="2538">
          <cell r="AP2538" t="str">
            <v>Никитина Татьяна</v>
          </cell>
          <cell r="AQ2538">
            <v>0</v>
          </cell>
          <cell r="AT2538">
            <v>3</v>
          </cell>
          <cell r="AU2538" t="str">
            <v>ж</v>
          </cell>
          <cell r="AX2538">
            <v>45778</v>
          </cell>
          <cell r="AY2538" t="str">
            <v>НАДО!!!</v>
          </cell>
        </row>
        <row r="2539">
          <cell r="AP2539" t="str">
            <v>Никифоров Никита</v>
          </cell>
          <cell r="AQ2539">
            <v>1999</v>
          </cell>
          <cell r="AT2539" t="str">
            <v>б/р</v>
          </cell>
          <cell r="AU2539" t="str">
            <v>м</v>
          </cell>
          <cell r="AX2539">
            <v>0</v>
          </cell>
          <cell r="AY2539" t="str">
            <v>ОК!</v>
          </cell>
        </row>
        <row r="2540">
          <cell r="AP2540" t="str">
            <v>Никифорова Мария</v>
          </cell>
          <cell r="AQ2540">
            <v>2012</v>
          </cell>
          <cell r="AT2540" t="str">
            <v>1ю</v>
          </cell>
          <cell r="AU2540" t="str">
            <v>ж</v>
          </cell>
          <cell r="AX2540">
            <v>45358</v>
          </cell>
          <cell r="AY2540" t="str">
            <v>ОК!</v>
          </cell>
        </row>
        <row r="2541">
          <cell r="AP2541" t="str">
            <v xml:space="preserve">Николаев Александр </v>
          </cell>
          <cell r="AQ2541">
            <v>0</v>
          </cell>
          <cell r="AT2541">
            <v>3</v>
          </cell>
          <cell r="AU2541" t="str">
            <v>м</v>
          </cell>
          <cell r="AX2541">
            <v>45407</v>
          </cell>
          <cell r="AY2541" t="str">
            <v>ОК!</v>
          </cell>
        </row>
        <row r="2542">
          <cell r="AP2542" t="str">
            <v>Николаев Всеволод</v>
          </cell>
          <cell r="AQ2542">
            <v>0</v>
          </cell>
          <cell r="AT2542">
            <v>3</v>
          </cell>
          <cell r="AU2542" t="str">
            <v>м</v>
          </cell>
          <cell r="AX2542">
            <v>45407</v>
          </cell>
          <cell r="AY2542" t="str">
            <v>НАДО!!!</v>
          </cell>
        </row>
        <row r="2543">
          <cell r="AP2543" t="str">
            <v>Николаев Кирилл</v>
          </cell>
          <cell r="AQ2543">
            <v>2002</v>
          </cell>
          <cell r="AT2543" t="str">
            <v>б/р</v>
          </cell>
          <cell r="AU2543" t="str">
            <v>м</v>
          </cell>
          <cell r="AX2543">
            <v>0</v>
          </cell>
          <cell r="AY2543" t="str">
            <v>ОК!</v>
          </cell>
        </row>
        <row r="2544">
          <cell r="AP2544" t="str">
            <v>Николаева Анастасия</v>
          </cell>
          <cell r="AQ2544">
            <v>0</v>
          </cell>
          <cell r="AT2544" t="str">
            <v>б/р</v>
          </cell>
          <cell r="AU2544" t="str">
            <v>ж</v>
          </cell>
          <cell r="AX2544">
            <v>44359</v>
          </cell>
          <cell r="AY2544" t="str">
            <v>НАДО!!!</v>
          </cell>
        </row>
        <row r="2545">
          <cell r="AP2545" t="str">
            <v>Николаева Виктория</v>
          </cell>
          <cell r="AQ2545">
            <v>2012</v>
          </cell>
          <cell r="AT2545" t="str">
            <v>б/р</v>
          </cell>
          <cell r="AU2545" t="str">
            <v>ж</v>
          </cell>
          <cell r="AX2545">
            <v>0</v>
          </cell>
          <cell r="AY2545" t="str">
            <v>ОК!</v>
          </cell>
        </row>
        <row r="2546">
          <cell r="AP2546" t="str">
            <v>Николаева Полина</v>
          </cell>
          <cell r="AQ2546">
            <v>2009</v>
          </cell>
          <cell r="AT2546">
            <v>2</v>
          </cell>
          <cell r="AU2546" t="str">
            <v>ж</v>
          </cell>
          <cell r="AX2546">
            <v>45651</v>
          </cell>
          <cell r="AY2546" t="str">
            <v>ОК!</v>
          </cell>
        </row>
        <row r="2547">
          <cell r="AP2547" t="str">
            <v>Николаева Софья</v>
          </cell>
          <cell r="AQ2547">
            <v>2000</v>
          </cell>
          <cell r="AT2547" t="str">
            <v>б/р</v>
          </cell>
          <cell r="AU2547" t="str">
            <v>ж</v>
          </cell>
          <cell r="AX2547">
            <v>0</v>
          </cell>
          <cell r="AY2547" t="str">
            <v>НАДО!!!</v>
          </cell>
        </row>
        <row r="2548">
          <cell r="AP2548" t="str">
            <v>Никонов Максим</v>
          </cell>
          <cell r="AQ2548">
            <v>2011</v>
          </cell>
          <cell r="AT2548" t="str">
            <v>1ю</v>
          </cell>
          <cell r="AU2548" t="str">
            <v>м</v>
          </cell>
          <cell r="AX2548">
            <v>45422</v>
          </cell>
          <cell r="AY2548" t="str">
            <v>ОК!</v>
          </cell>
        </row>
        <row r="2549">
          <cell r="AP2549" t="str">
            <v>Никотина Алина</v>
          </cell>
          <cell r="AQ2549">
            <v>0</v>
          </cell>
          <cell r="AT2549">
            <v>1</v>
          </cell>
          <cell r="AU2549" t="str">
            <v>ж</v>
          </cell>
          <cell r="AX2549">
            <v>45411</v>
          </cell>
          <cell r="AY2549" t="str">
            <v>НАДО!!!</v>
          </cell>
        </row>
        <row r="2550">
          <cell r="AP2550" t="str">
            <v>Нилов Алексей</v>
          </cell>
          <cell r="AQ2550">
            <v>1994</v>
          </cell>
          <cell r="AT2550" t="str">
            <v>б/р</v>
          </cell>
          <cell r="AU2550" t="str">
            <v>м</v>
          </cell>
          <cell r="AX2550">
            <v>0</v>
          </cell>
          <cell r="AY2550" t="str">
            <v>ОК!</v>
          </cell>
        </row>
        <row r="2551">
          <cell r="AP2551" t="str">
            <v>Ниров Александр</v>
          </cell>
          <cell r="AQ2551">
            <v>0</v>
          </cell>
          <cell r="AT2551" t="str">
            <v>б/р</v>
          </cell>
          <cell r="AU2551" t="str">
            <v>м</v>
          </cell>
          <cell r="AX2551">
            <v>41822</v>
          </cell>
          <cell r="AY2551" t="str">
            <v>НАДО!!!</v>
          </cell>
        </row>
        <row r="2552">
          <cell r="AP2552" t="str">
            <v>Новиков Александр</v>
          </cell>
          <cell r="AQ2552">
            <v>2000</v>
          </cell>
          <cell r="AT2552" t="str">
            <v>б/р</v>
          </cell>
          <cell r="AU2552" t="str">
            <v>м</v>
          </cell>
          <cell r="AX2552">
            <v>0</v>
          </cell>
          <cell r="AY2552" t="str">
            <v>ОК!</v>
          </cell>
        </row>
        <row r="2553">
          <cell r="AP2553" t="str">
            <v>Новиков Валентин</v>
          </cell>
          <cell r="AQ2553">
            <v>0</v>
          </cell>
          <cell r="AT2553" t="str">
            <v>1ю</v>
          </cell>
          <cell r="AU2553" t="str">
            <v>м</v>
          </cell>
          <cell r="AX2553">
            <v>45756</v>
          </cell>
          <cell r="AY2553" t="str">
            <v>НАДО!!!</v>
          </cell>
        </row>
        <row r="2554">
          <cell r="AP2554" t="str">
            <v>Новиков Владислав</v>
          </cell>
          <cell r="AQ2554">
            <v>0</v>
          </cell>
          <cell r="AT2554" t="str">
            <v>б/р</v>
          </cell>
          <cell r="AU2554" t="str">
            <v>м</v>
          </cell>
          <cell r="AX2554">
            <v>43595</v>
          </cell>
          <cell r="AY2554" t="str">
            <v>НАДО!!!</v>
          </cell>
        </row>
        <row r="2555">
          <cell r="AP2555" t="str">
            <v>Новиков Демид</v>
          </cell>
          <cell r="AQ2555">
            <v>2000</v>
          </cell>
          <cell r="AT2555" t="str">
            <v>б/р</v>
          </cell>
          <cell r="AU2555" t="str">
            <v>м</v>
          </cell>
          <cell r="AX2555">
            <v>43078</v>
          </cell>
          <cell r="AY2555" t="str">
            <v>ОК!</v>
          </cell>
        </row>
        <row r="2556">
          <cell r="AP2556" t="str">
            <v>Новиков Константин</v>
          </cell>
          <cell r="AQ2556">
            <v>0</v>
          </cell>
          <cell r="AT2556" t="str">
            <v>б/р</v>
          </cell>
          <cell r="AU2556" t="str">
            <v>м</v>
          </cell>
          <cell r="AX2556">
            <v>43383</v>
          </cell>
          <cell r="AY2556" t="str">
            <v>НАДО!!!</v>
          </cell>
        </row>
        <row r="2557">
          <cell r="AP2557" t="str">
            <v>Новикова Валерия</v>
          </cell>
          <cell r="AQ2557">
            <v>0</v>
          </cell>
          <cell r="AT2557" t="str">
            <v>б/р</v>
          </cell>
          <cell r="AU2557" t="str">
            <v>ж</v>
          </cell>
          <cell r="AX2557">
            <v>44359</v>
          </cell>
          <cell r="AY2557" t="str">
            <v>НАДО!!!</v>
          </cell>
        </row>
        <row r="2558">
          <cell r="AP2558" t="str">
            <v>Новикова Виктория</v>
          </cell>
          <cell r="AQ2558">
            <v>2002</v>
          </cell>
          <cell r="AT2558" t="str">
            <v>б/р</v>
          </cell>
          <cell r="AU2558" t="str">
            <v>ж</v>
          </cell>
          <cell r="AX2558">
            <v>43979</v>
          </cell>
          <cell r="AY2558" t="str">
            <v>ОК!</v>
          </cell>
        </row>
        <row r="2559">
          <cell r="AP2559" t="str">
            <v>Новикова Ирина</v>
          </cell>
          <cell r="AQ2559">
            <v>1996</v>
          </cell>
          <cell r="AT2559" t="str">
            <v>б/р</v>
          </cell>
          <cell r="AU2559" t="str">
            <v>ж</v>
          </cell>
          <cell r="AX2559">
            <v>43555</v>
          </cell>
          <cell r="AY2559" t="str">
            <v>ОК!</v>
          </cell>
        </row>
        <row r="2560">
          <cell r="AP2560" t="str">
            <v>Новикова Ксения</v>
          </cell>
          <cell r="AQ2560">
            <v>2003</v>
          </cell>
          <cell r="AT2560" t="str">
            <v>б/р</v>
          </cell>
          <cell r="AU2560" t="str">
            <v>ж</v>
          </cell>
          <cell r="AX2560">
            <v>43650</v>
          </cell>
          <cell r="AY2560" t="str">
            <v>ОК!</v>
          </cell>
        </row>
        <row r="2561">
          <cell r="AP2561" t="str">
            <v>Новикова Лилия</v>
          </cell>
          <cell r="AQ2561">
            <v>2011</v>
          </cell>
          <cell r="AT2561" t="str">
            <v>б/р</v>
          </cell>
          <cell r="AU2561" t="str">
            <v>ж</v>
          </cell>
          <cell r="AX2561">
            <v>0</v>
          </cell>
          <cell r="AY2561" t="str">
            <v>ОК!</v>
          </cell>
        </row>
        <row r="2562">
          <cell r="AP2562" t="str">
            <v>Новикова Людмила</v>
          </cell>
          <cell r="AQ2562">
            <v>2003</v>
          </cell>
          <cell r="AT2562">
            <v>2</v>
          </cell>
          <cell r="AU2562" t="str">
            <v>ж</v>
          </cell>
          <cell r="AX2562">
            <v>45863</v>
          </cell>
          <cell r="AY2562" t="str">
            <v>ОК!</v>
          </cell>
        </row>
        <row r="2563">
          <cell r="AP2563" t="str">
            <v>Новикова Ольга</v>
          </cell>
          <cell r="AQ2563">
            <v>2012</v>
          </cell>
          <cell r="AT2563" t="str">
            <v>1ю</v>
          </cell>
          <cell r="AU2563" t="str">
            <v>ж</v>
          </cell>
          <cell r="AX2563">
            <v>45932</v>
          </cell>
          <cell r="AY2563" t="str">
            <v>ОК!</v>
          </cell>
        </row>
        <row r="2564">
          <cell r="AP2564" t="str">
            <v>Новикова Ольга П.</v>
          </cell>
          <cell r="AQ2564">
            <v>1969</v>
          </cell>
          <cell r="AT2564">
            <v>3</v>
          </cell>
          <cell r="AU2564" t="str">
            <v>ж</v>
          </cell>
          <cell r="AX2564">
            <v>45870</v>
          </cell>
          <cell r="AY2564" t="str">
            <v>ОК!</v>
          </cell>
        </row>
        <row r="2565">
          <cell r="AP2565" t="str">
            <v>Новикова Ярослава</v>
          </cell>
          <cell r="AQ2565">
            <v>2004</v>
          </cell>
          <cell r="AT2565" t="str">
            <v>б/р</v>
          </cell>
          <cell r="AU2565" t="str">
            <v>ж</v>
          </cell>
          <cell r="AX2565">
            <v>44394</v>
          </cell>
          <cell r="AY2565" t="str">
            <v>ОК!</v>
          </cell>
        </row>
        <row r="2566">
          <cell r="AP2566" t="str">
            <v>Новицкий Арсений</v>
          </cell>
          <cell r="AQ2566">
            <v>2009</v>
          </cell>
          <cell r="AT2566" t="str">
            <v>б/р</v>
          </cell>
          <cell r="AU2566" t="str">
            <v>м</v>
          </cell>
          <cell r="AX2566">
            <v>0</v>
          </cell>
          <cell r="AY2566" t="str">
            <v>ОК!</v>
          </cell>
        </row>
        <row r="2567">
          <cell r="AP2567" t="str">
            <v>Новицкий Сергей</v>
          </cell>
          <cell r="AQ2567">
            <v>0</v>
          </cell>
          <cell r="AT2567" t="str">
            <v>б/р</v>
          </cell>
          <cell r="AU2567" t="str">
            <v>м</v>
          </cell>
          <cell r="AX2567">
            <v>44961</v>
          </cell>
          <cell r="AY2567" t="str">
            <v>НАДО!!!</v>
          </cell>
        </row>
        <row r="2568">
          <cell r="AP2568" t="str">
            <v>Новичков Марк</v>
          </cell>
          <cell r="AQ2568">
            <v>2009</v>
          </cell>
          <cell r="AT2568" t="str">
            <v>2ю</v>
          </cell>
          <cell r="AU2568" t="str">
            <v>м</v>
          </cell>
          <cell r="AX2568">
            <v>45437</v>
          </cell>
          <cell r="AY2568" t="str">
            <v>ОК!</v>
          </cell>
        </row>
        <row r="2569">
          <cell r="AP2569" t="str">
            <v>Новожилов Владимир</v>
          </cell>
          <cell r="AQ2569">
            <v>1958</v>
          </cell>
          <cell r="AT2569" t="str">
            <v>б/р</v>
          </cell>
          <cell r="AU2569" t="str">
            <v>м</v>
          </cell>
          <cell r="AX2569">
            <v>43328</v>
          </cell>
          <cell r="AY2569" t="str">
            <v>НАДО!!!</v>
          </cell>
        </row>
        <row r="2570">
          <cell r="AP2570" t="str">
            <v>Новожилов Максим</v>
          </cell>
          <cell r="AQ2570">
            <v>2008</v>
          </cell>
          <cell r="AT2570" t="str">
            <v>б/р</v>
          </cell>
          <cell r="AU2570" t="str">
            <v>м</v>
          </cell>
          <cell r="AX2570">
            <v>0</v>
          </cell>
          <cell r="AY2570" t="str">
            <v>ОК!</v>
          </cell>
        </row>
        <row r="2571">
          <cell r="AP2571" t="str">
            <v>Новожилов Ярослав</v>
          </cell>
          <cell r="AQ2571">
            <v>1984</v>
          </cell>
          <cell r="AT2571">
            <v>1</v>
          </cell>
          <cell r="AU2571" t="str">
            <v>м</v>
          </cell>
          <cell r="AX2571">
            <v>45805</v>
          </cell>
          <cell r="AY2571" t="str">
            <v>ОК!</v>
          </cell>
        </row>
        <row r="2572">
          <cell r="AP2572" t="str">
            <v>Новозияйнен Елисей</v>
          </cell>
          <cell r="AQ2572">
            <v>2010</v>
          </cell>
          <cell r="AT2572" t="str">
            <v>б/р</v>
          </cell>
          <cell r="AU2572" t="str">
            <v>м</v>
          </cell>
          <cell r="AX2572">
            <v>0</v>
          </cell>
          <cell r="AY2572" t="str">
            <v>ОК!</v>
          </cell>
        </row>
        <row r="2573">
          <cell r="AP2573" t="str">
            <v>Новоселова Лия</v>
          </cell>
          <cell r="AQ2573">
            <v>2010</v>
          </cell>
          <cell r="AT2573" t="str">
            <v>2ю</v>
          </cell>
          <cell r="AU2573" t="str">
            <v>ж</v>
          </cell>
          <cell r="AX2573">
            <v>45786</v>
          </cell>
          <cell r="AY2573" t="str">
            <v>ОК!</v>
          </cell>
        </row>
        <row r="2574">
          <cell r="AP2574" t="str">
            <v>Норкин Лев</v>
          </cell>
          <cell r="AQ2574">
            <v>0</v>
          </cell>
          <cell r="AT2574">
            <v>3</v>
          </cell>
          <cell r="AU2574" t="str">
            <v>м</v>
          </cell>
          <cell r="AX2574">
            <v>45407</v>
          </cell>
          <cell r="AY2574" t="str">
            <v>НАДО!!!</v>
          </cell>
        </row>
        <row r="2575">
          <cell r="AP2575" t="str">
            <v>Носова Ксения</v>
          </cell>
          <cell r="AQ2575">
            <v>2010</v>
          </cell>
          <cell r="AT2575">
            <v>2</v>
          </cell>
          <cell r="AU2575" t="str">
            <v>ж</v>
          </cell>
          <cell r="AX2575">
            <v>45816</v>
          </cell>
          <cell r="AY2575" t="str">
            <v>ОК!</v>
          </cell>
        </row>
        <row r="2576">
          <cell r="AP2576" t="str">
            <v>Носовский Георгий</v>
          </cell>
          <cell r="AQ2576">
            <v>2007</v>
          </cell>
          <cell r="AT2576" t="str">
            <v>б/р</v>
          </cell>
          <cell r="AU2576" t="str">
            <v>м</v>
          </cell>
          <cell r="AX2576">
            <v>44329</v>
          </cell>
          <cell r="AY2576" t="str">
            <v>ОК!</v>
          </cell>
        </row>
        <row r="2577">
          <cell r="AP2577" t="str">
            <v>Нугуманов Даниил</v>
          </cell>
          <cell r="AQ2577">
            <v>2000</v>
          </cell>
          <cell r="AT2577" t="str">
            <v>б/р</v>
          </cell>
          <cell r="AU2577" t="str">
            <v>м</v>
          </cell>
          <cell r="AX2577">
            <v>44359</v>
          </cell>
          <cell r="AY2577" t="str">
            <v>ОК!</v>
          </cell>
        </row>
        <row r="2578">
          <cell r="AP2578" t="str">
            <v>Нужденков Евгений</v>
          </cell>
          <cell r="AQ2578">
            <v>0</v>
          </cell>
          <cell r="AT2578">
            <v>3</v>
          </cell>
          <cell r="AU2578" t="str">
            <v>м</v>
          </cell>
          <cell r="AX2578">
            <v>45407</v>
          </cell>
          <cell r="AY2578" t="str">
            <v>НАДО!!!</v>
          </cell>
        </row>
        <row r="2579">
          <cell r="AP2579" t="str">
            <v>Нуриев Иван</v>
          </cell>
          <cell r="AQ2579">
            <v>2001</v>
          </cell>
          <cell r="AT2579" t="str">
            <v>б/р</v>
          </cell>
          <cell r="AU2579" t="str">
            <v>м</v>
          </cell>
          <cell r="AX2579">
            <v>42774</v>
          </cell>
          <cell r="AY2579" t="str">
            <v>ОК!</v>
          </cell>
        </row>
        <row r="2580">
          <cell r="AP2580" t="str">
            <v>Нуриев Рустам</v>
          </cell>
          <cell r="AQ2580">
            <v>2005</v>
          </cell>
          <cell r="AT2580" t="str">
            <v>б/р</v>
          </cell>
          <cell r="AU2580" t="str">
            <v>м</v>
          </cell>
          <cell r="AX2580">
            <v>0</v>
          </cell>
          <cell r="AY2580" t="str">
            <v>ОК!</v>
          </cell>
        </row>
        <row r="2581">
          <cell r="AP2581" t="str">
            <v>Ныркова Вероника</v>
          </cell>
          <cell r="AQ2581">
            <v>2012</v>
          </cell>
          <cell r="AT2581" t="str">
            <v>б/р</v>
          </cell>
          <cell r="AU2581" t="str">
            <v>ж</v>
          </cell>
          <cell r="AX2581">
            <v>0</v>
          </cell>
          <cell r="AY2581" t="str">
            <v>ОК!</v>
          </cell>
        </row>
        <row r="2582">
          <cell r="AP2582" t="str">
            <v>Нюпенко Николай</v>
          </cell>
          <cell r="AQ2582">
            <v>2002</v>
          </cell>
          <cell r="AT2582">
            <v>3</v>
          </cell>
          <cell r="AU2582" t="str">
            <v>м</v>
          </cell>
          <cell r="AX2582">
            <v>45407</v>
          </cell>
          <cell r="AY2582" t="str">
            <v>ОК!</v>
          </cell>
        </row>
        <row r="2583">
          <cell r="AP2583" t="str">
            <v>Обанин Максим</v>
          </cell>
          <cell r="AQ2583">
            <v>2010</v>
          </cell>
          <cell r="AT2583" t="str">
            <v>1ю</v>
          </cell>
          <cell r="AU2583" t="str">
            <v>м</v>
          </cell>
          <cell r="AX2583">
            <v>45582</v>
          </cell>
          <cell r="AY2583" t="str">
            <v>ОК!</v>
          </cell>
        </row>
        <row r="2584">
          <cell r="AP2584" t="str">
            <v>Оберг Виктория</v>
          </cell>
          <cell r="AQ2584">
            <v>1988</v>
          </cell>
          <cell r="AT2584" t="str">
            <v>б/р</v>
          </cell>
          <cell r="AU2584" t="str">
            <v>ж</v>
          </cell>
          <cell r="AX2584">
            <v>44465</v>
          </cell>
          <cell r="AY2584" t="str">
            <v>ОК!</v>
          </cell>
        </row>
        <row r="2585">
          <cell r="AP2585" t="str">
            <v>Обокина Мария</v>
          </cell>
          <cell r="AQ2585">
            <v>2001</v>
          </cell>
          <cell r="AT2585" t="str">
            <v>б/р</v>
          </cell>
          <cell r="AU2585" t="str">
            <v>ж</v>
          </cell>
          <cell r="AX2585">
            <v>0</v>
          </cell>
          <cell r="AY2585" t="str">
            <v>ОК!</v>
          </cell>
        </row>
        <row r="2586">
          <cell r="AP2586" t="str">
            <v>Образцова Анна</v>
          </cell>
          <cell r="AQ2586">
            <v>1996</v>
          </cell>
          <cell r="AT2586" t="str">
            <v>б/р</v>
          </cell>
          <cell r="AU2586" t="str">
            <v>ж</v>
          </cell>
          <cell r="AX2586">
            <v>44527</v>
          </cell>
          <cell r="AY2586" t="str">
            <v>ОК!</v>
          </cell>
        </row>
        <row r="2587">
          <cell r="AP2587" t="str">
            <v>Обухов Александр</v>
          </cell>
          <cell r="AQ2587">
            <v>0</v>
          </cell>
          <cell r="AT2587" t="str">
            <v>б/р</v>
          </cell>
          <cell r="AU2587" t="str">
            <v>м</v>
          </cell>
          <cell r="AX2587">
            <v>41888</v>
          </cell>
          <cell r="AY2587" t="str">
            <v>НАДО!!!</v>
          </cell>
        </row>
        <row r="2588">
          <cell r="AP2588" t="str">
            <v>Овчаренко Софья</v>
          </cell>
          <cell r="AQ2588">
            <v>2005</v>
          </cell>
          <cell r="AT2588" t="str">
            <v>б/р</v>
          </cell>
          <cell r="AU2588" t="str">
            <v>ж</v>
          </cell>
          <cell r="AX2588">
            <v>0</v>
          </cell>
          <cell r="AY2588" t="str">
            <v>ОК!</v>
          </cell>
        </row>
        <row r="2589">
          <cell r="AP2589" t="str">
            <v>Овчинников Иван</v>
          </cell>
          <cell r="AQ2589">
            <v>2014</v>
          </cell>
          <cell r="AT2589" t="str">
            <v>б/р</v>
          </cell>
          <cell r="AU2589" t="str">
            <v>м</v>
          </cell>
          <cell r="AX2589">
            <v>0</v>
          </cell>
          <cell r="AY2589" t="str">
            <v>ОК!</v>
          </cell>
        </row>
        <row r="2590">
          <cell r="AP2590" t="str">
            <v>Овчинникова Дарья</v>
          </cell>
          <cell r="AQ2590">
            <v>2010</v>
          </cell>
          <cell r="AT2590" t="str">
            <v>б/р</v>
          </cell>
          <cell r="AU2590" t="str">
            <v>ж</v>
          </cell>
          <cell r="AX2590">
            <v>0</v>
          </cell>
          <cell r="AY2590" t="str">
            <v>ОК!</v>
          </cell>
        </row>
        <row r="2591">
          <cell r="AP2591" t="str">
            <v>Огородников Егор</v>
          </cell>
          <cell r="AQ2591">
            <v>2008</v>
          </cell>
          <cell r="AT2591" t="str">
            <v>б/р</v>
          </cell>
          <cell r="AU2591" t="str">
            <v>м</v>
          </cell>
          <cell r="AX2591">
            <v>44329</v>
          </cell>
          <cell r="AY2591" t="str">
            <v>НАДО!!!</v>
          </cell>
        </row>
        <row r="2592">
          <cell r="AP2592" t="str">
            <v>Одар Георгий</v>
          </cell>
          <cell r="AQ2592">
            <v>2003</v>
          </cell>
          <cell r="AT2592" t="str">
            <v>б/р</v>
          </cell>
          <cell r="AU2592" t="str">
            <v>м</v>
          </cell>
          <cell r="AX2592">
            <v>0</v>
          </cell>
          <cell r="AY2592" t="str">
            <v>ОК!</v>
          </cell>
        </row>
        <row r="2593">
          <cell r="AP2593" t="str">
            <v>Одум Денис</v>
          </cell>
          <cell r="AQ2593">
            <v>0</v>
          </cell>
          <cell r="AT2593" t="str">
            <v>б/р</v>
          </cell>
          <cell r="AU2593" t="str">
            <v>м</v>
          </cell>
          <cell r="AX2593">
            <v>44323</v>
          </cell>
          <cell r="AY2593" t="str">
            <v>НАДО!!!</v>
          </cell>
        </row>
        <row r="2594">
          <cell r="AP2594" t="str">
            <v>Озерная Анастасия</v>
          </cell>
          <cell r="AQ2594">
            <v>0</v>
          </cell>
          <cell r="AT2594" t="str">
            <v>б/р</v>
          </cell>
          <cell r="AU2594" t="str">
            <v>ж</v>
          </cell>
          <cell r="AX2594">
            <v>44323</v>
          </cell>
          <cell r="AY2594" t="str">
            <v>НАДО!!!</v>
          </cell>
        </row>
        <row r="2595">
          <cell r="AP2595" t="str">
            <v>Оконешников Антон</v>
          </cell>
          <cell r="AQ2595">
            <v>1965</v>
          </cell>
          <cell r="AT2595" t="str">
            <v>б/р</v>
          </cell>
          <cell r="AU2595" t="str">
            <v>м</v>
          </cell>
          <cell r="AX2595">
            <v>43245</v>
          </cell>
          <cell r="AY2595" t="str">
            <v>НАДО!!!</v>
          </cell>
        </row>
        <row r="2596">
          <cell r="AP2596" t="str">
            <v>Окунев Евгений</v>
          </cell>
          <cell r="AQ2596">
            <v>1996</v>
          </cell>
          <cell r="AT2596" t="str">
            <v>б/р</v>
          </cell>
          <cell r="AU2596" t="str">
            <v>м</v>
          </cell>
          <cell r="AX2596">
            <v>43555</v>
          </cell>
          <cell r="AY2596" t="str">
            <v>ОК!</v>
          </cell>
        </row>
        <row r="2597">
          <cell r="AP2597" t="str">
            <v>Окунев Михаил</v>
          </cell>
          <cell r="AQ2597">
            <v>1965</v>
          </cell>
          <cell r="AT2597" t="str">
            <v>б/р</v>
          </cell>
          <cell r="AU2597" t="str">
            <v>м</v>
          </cell>
          <cell r="AX2597">
            <v>43163</v>
          </cell>
          <cell r="AY2597" t="str">
            <v>ОК!</v>
          </cell>
        </row>
        <row r="2598">
          <cell r="AP2598" t="str">
            <v>Окунева Ирина</v>
          </cell>
          <cell r="AQ2598">
            <v>1965</v>
          </cell>
          <cell r="AT2598" t="str">
            <v>б/р</v>
          </cell>
          <cell r="AU2598" t="str">
            <v>ж</v>
          </cell>
          <cell r="AX2598">
            <v>43622</v>
          </cell>
          <cell r="AY2598" t="str">
            <v>ОК!</v>
          </cell>
        </row>
        <row r="2599">
          <cell r="AP2599" t="str">
            <v>Олейник Александр</v>
          </cell>
          <cell r="AQ2599">
            <v>2003</v>
          </cell>
          <cell r="AT2599" t="str">
            <v>б/р</v>
          </cell>
          <cell r="AU2599" t="str">
            <v>м</v>
          </cell>
          <cell r="AX2599">
            <v>43853</v>
          </cell>
          <cell r="AY2599" t="str">
            <v>ОК!</v>
          </cell>
        </row>
        <row r="2600">
          <cell r="AP2600" t="str">
            <v>Олейник Евдокия</v>
          </cell>
          <cell r="AQ2600">
            <v>0</v>
          </cell>
          <cell r="AT2600" t="str">
            <v>б/р</v>
          </cell>
          <cell r="AU2600" t="str">
            <v>ж</v>
          </cell>
          <cell r="AX2600">
            <v>43960</v>
          </cell>
          <cell r="AY2600" t="str">
            <v>НАДО!!!</v>
          </cell>
        </row>
        <row r="2601">
          <cell r="AP2601" t="str">
            <v>Олейникова Дарья</v>
          </cell>
          <cell r="AQ2601">
            <v>2013</v>
          </cell>
          <cell r="AT2601" t="str">
            <v>б/р</v>
          </cell>
          <cell r="AU2601" t="str">
            <v>ж</v>
          </cell>
          <cell r="AX2601">
            <v>0</v>
          </cell>
          <cell r="AY2601" t="str">
            <v>ОК!</v>
          </cell>
        </row>
        <row r="2602">
          <cell r="AP2602" t="str">
            <v>Олино Роман</v>
          </cell>
          <cell r="AQ2602">
            <v>2004</v>
          </cell>
          <cell r="AT2602" t="str">
            <v>б/р</v>
          </cell>
          <cell r="AU2602" t="str">
            <v>м</v>
          </cell>
          <cell r="AX2602">
            <v>43735</v>
          </cell>
          <cell r="AY2602" t="str">
            <v>ОК!</v>
          </cell>
        </row>
        <row r="2603">
          <cell r="AP2603" t="str">
            <v>Олонен Полина</v>
          </cell>
          <cell r="AQ2603">
            <v>0</v>
          </cell>
          <cell r="AT2603" t="str">
            <v>б/р</v>
          </cell>
          <cell r="AU2603" t="str">
            <v>ж</v>
          </cell>
          <cell r="AX2603">
            <v>44191</v>
          </cell>
          <cell r="AY2603" t="str">
            <v>НАДО!!!</v>
          </cell>
        </row>
        <row r="2604">
          <cell r="AP2604" t="str">
            <v>Ольчикова Лариса</v>
          </cell>
          <cell r="AQ2604">
            <v>1997</v>
          </cell>
          <cell r="AT2604" t="str">
            <v>б/р</v>
          </cell>
          <cell r="AU2604" t="str">
            <v>ж</v>
          </cell>
          <cell r="AX2604">
            <v>0</v>
          </cell>
          <cell r="AY2604" t="str">
            <v>ОК!</v>
          </cell>
        </row>
        <row r="2605">
          <cell r="AP2605" t="str">
            <v>Ольшин Артем</v>
          </cell>
          <cell r="AQ2605">
            <v>2000</v>
          </cell>
          <cell r="AT2605" t="str">
            <v>б/р</v>
          </cell>
          <cell r="AU2605" t="str">
            <v>м</v>
          </cell>
          <cell r="AX2605">
            <v>43124</v>
          </cell>
          <cell r="AY2605" t="str">
            <v>ОК!</v>
          </cell>
        </row>
        <row r="2606">
          <cell r="AP2606" t="str">
            <v>Омельченко Александр</v>
          </cell>
          <cell r="AQ2606">
            <v>0</v>
          </cell>
          <cell r="AT2606">
            <v>3</v>
          </cell>
          <cell r="AU2606" t="str">
            <v>м</v>
          </cell>
          <cell r="AX2606">
            <v>45778</v>
          </cell>
          <cell r="AY2606" t="str">
            <v>НАДО!!!</v>
          </cell>
        </row>
        <row r="2607">
          <cell r="AP2607" t="str">
            <v>Онохина Мария</v>
          </cell>
          <cell r="AQ2607">
            <v>0</v>
          </cell>
          <cell r="AT2607">
            <v>3</v>
          </cell>
          <cell r="AU2607" t="str">
            <v>ж</v>
          </cell>
          <cell r="AX2607">
            <v>45702</v>
          </cell>
          <cell r="AY2607" t="str">
            <v>НАДО!!!</v>
          </cell>
        </row>
        <row r="2608">
          <cell r="AP2608" t="str">
            <v>Онянов Андрей</v>
          </cell>
          <cell r="AQ2608">
            <v>2004</v>
          </cell>
          <cell r="AT2608">
            <v>2</v>
          </cell>
          <cell r="AU2608" t="str">
            <v>м</v>
          </cell>
          <cell r="AX2608">
            <v>45863</v>
          </cell>
          <cell r="AY2608" t="str">
            <v>ОК!</v>
          </cell>
        </row>
        <row r="2609">
          <cell r="AP2609" t="str">
            <v>Опокин Кирилл</v>
          </cell>
          <cell r="AQ2609">
            <v>2012</v>
          </cell>
          <cell r="AT2609" t="str">
            <v>1ю</v>
          </cell>
          <cell r="AU2609" t="str">
            <v>м</v>
          </cell>
          <cell r="AX2609">
            <v>45786</v>
          </cell>
          <cell r="AY2609" t="str">
            <v>ОК!</v>
          </cell>
        </row>
        <row r="2610">
          <cell r="AP2610" t="str">
            <v>Опочанская Анна</v>
          </cell>
          <cell r="AQ2610">
            <v>2011</v>
          </cell>
          <cell r="AT2610" t="str">
            <v>б/р</v>
          </cell>
          <cell r="AU2610" t="str">
            <v>ж</v>
          </cell>
          <cell r="AX2610">
            <v>0</v>
          </cell>
          <cell r="AY2610" t="str">
            <v>ОК!</v>
          </cell>
        </row>
        <row r="2611">
          <cell r="AP2611" t="str">
            <v>Оприя Дарья</v>
          </cell>
          <cell r="AQ2611">
            <v>2012</v>
          </cell>
          <cell r="AT2611" t="str">
            <v>1ю</v>
          </cell>
          <cell r="AU2611" t="str">
            <v>ж</v>
          </cell>
          <cell r="AX2611">
            <v>45932</v>
          </cell>
          <cell r="AY2611" t="str">
            <v>ОК!</v>
          </cell>
        </row>
        <row r="2612">
          <cell r="AP2612" t="str">
            <v>Опутников Алексей</v>
          </cell>
          <cell r="AQ2612">
            <v>2004</v>
          </cell>
          <cell r="AT2612" t="str">
            <v>б/р</v>
          </cell>
          <cell r="AU2612" t="str">
            <v>м</v>
          </cell>
          <cell r="AX2612">
            <v>45284</v>
          </cell>
          <cell r="AY2612" t="str">
            <v>ОК!</v>
          </cell>
        </row>
        <row r="2613">
          <cell r="AP2613" t="str">
            <v>Опутников Леонид</v>
          </cell>
          <cell r="AQ2613">
            <v>1969</v>
          </cell>
          <cell r="AT2613" t="str">
            <v>б/р</v>
          </cell>
          <cell r="AU2613" t="str">
            <v>м</v>
          </cell>
          <cell r="AX2613">
            <v>42356</v>
          </cell>
          <cell r="AY2613" t="str">
            <v>ОК!</v>
          </cell>
        </row>
        <row r="2614">
          <cell r="AP2614" t="str">
            <v>Ордынский Андрей</v>
          </cell>
          <cell r="AQ2614">
            <v>0</v>
          </cell>
          <cell r="AT2614">
            <v>1</v>
          </cell>
          <cell r="AU2614" t="str">
            <v>м</v>
          </cell>
          <cell r="AX2614">
            <v>45775</v>
          </cell>
          <cell r="AY2614" t="str">
            <v>НАДО!!!</v>
          </cell>
        </row>
        <row r="2615">
          <cell r="AP2615" t="str">
            <v>Ордынский Иван</v>
          </cell>
          <cell r="AQ2615">
            <v>2009</v>
          </cell>
          <cell r="AT2615">
            <v>3</v>
          </cell>
          <cell r="AU2615" t="str">
            <v>м</v>
          </cell>
          <cell r="AX2615">
            <v>45344</v>
          </cell>
          <cell r="AY2615" t="str">
            <v>ОК!</v>
          </cell>
        </row>
        <row r="2616">
          <cell r="AP2616" t="str">
            <v>Орехов Александр</v>
          </cell>
          <cell r="AQ2616">
            <v>1986</v>
          </cell>
          <cell r="AT2616" t="str">
            <v>б/р</v>
          </cell>
          <cell r="AU2616" t="str">
            <v>м</v>
          </cell>
          <cell r="AX2616">
            <v>43352</v>
          </cell>
          <cell r="AY2616" t="str">
            <v>НАДО!!!</v>
          </cell>
        </row>
        <row r="2617">
          <cell r="AP2617" t="str">
            <v>Орехов Сергей</v>
          </cell>
          <cell r="AQ2617">
            <v>0</v>
          </cell>
          <cell r="AT2617">
            <v>3</v>
          </cell>
          <cell r="AU2617" t="str">
            <v>м</v>
          </cell>
          <cell r="AX2617">
            <v>45778</v>
          </cell>
          <cell r="AY2617" t="str">
            <v>НАДО!!!</v>
          </cell>
        </row>
        <row r="2618">
          <cell r="AP2618" t="str">
            <v>Орешина Виктория</v>
          </cell>
          <cell r="AQ2618">
            <v>0</v>
          </cell>
          <cell r="AT2618">
            <v>3</v>
          </cell>
          <cell r="AU2618" t="str">
            <v>ж</v>
          </cell>
          <cell r="AX2618">
            <v>45778</v>
          </cell>
          <cell r="AY2618" t="str">
            <v>НАДО!!!</v>
          </cell>
        </row>
        <row r="2619">
          <cell r="AP2619" t="str">
            <v>Орешко Семен</v>
          </cell>
          <cell r="AQ2619">
            <v>0</v>
          </cell>
          <cell r="AT2619" t="str">
            <v>б/р</v>
          </cell>
          <cell r="AU2619" t="str">
            <v>м</v>
          </cell>
          <cell r="AX2619">
            <v>44708</v>
          </cell>
          <cell r="AY2619" t="str">
            <v>НАДО!!!</v>
          </cell>
        </row>
        <row r="2620">
          <cell r="AP2620" t="str">
            <v>Орищук Александр</v>
          </cell>
          <cell r="AQ2620">
            <v>0</v>
          </cell>
          <cell r="AT2620" t="str">
            <v>б/р</v>
          </cell>
          <cell r="AU2620" t="str">
            <v>м</v>
          </cell>
          <cell r="AX2620">
            <v>43227</v>
          </cell>
          <cell r="AY2620" t="str">
            <v>НАДО!!!</v>
          </cell>
        </row>
        <row r="2621">
          <cell r="AP2621" t="str">
            <v>Оркина Мария</v>
          </cell>
          <cell r="AQ2621">
            <v>2011</v>
          </cell>
          <cell r="AT2621" t="str">
            <v>2ю</v>
          </cell>
          <cell r="AU2621" t="str">
            <v>ж</v>
          </cell>
          <cell r="AX2621">
            <v>45582</v>
          </cell>
          <cell r="AY2621" t="str">
            <v>ОК!</v>
          </cell>
        </row>
        <row r="2622">
          <cell r="AP2622" t="str">
            <v>Орлов Аким</v>
          </cell>
          <cell r="AQ2622">
            <v>2009</v>
          </cell>
          <cell r="AT2622" t="str">
            <v>б/р</v>
          </cell>
          <cell r="AU2622" t="str">
            <v>м</v>
          </cell>
          <cell r="AX2622">
            <v>0</v>
          </cell>
          <cell r="AY2622" t="str">
            <v>ОК!</v>
          </cell>
        </row>
        <row r="2623">
          <cell r="AP2623" t="str">
            <v>Орлов Александр</v>
          </cell>
          <cell r="AQ2623">
            <v>2010</v>
          </cell>
          <cell r="AT2623" t="str">
            <v>1ю</v>
          </cell>
          <cell r="AU2623" t="str">
            <v>м</v>
          </cell>
          <cell r="AX2623">
            <v>45947</v>
          </cell>
          <cell r="AY2623" t="str">
            <v>ОК!</v>
          </cell>
        </row>
        <row r="2624">
          <cell r="AP2624" t="str">
            <v>Орлов Алексей</v>
          </cell>
          <cell r="AQ2624">
            <v>0</v>
          </cell>
          <cell r="AT2624" t="str">
            <v>1ю</v>
          </cell>
          <cell r="AU2624" t="str">
            <v>м</v>
          </cell>
          <cell r="AX2624">
            <v>45756</v>
          </cell>
          <cell r="AY2624" t="str">
            <v>НАДО!!!</v>
          </cell>
        </row>
        <row r="2625">
          <cell r="AP2625" t="str">
            <v>Орлов Дмитрий</v>
          </cell>
          <cell r="AQ2625">
            <v>2006</v>
          </cell>
          <cell r="AT2625">
            <v>2</v>
          </cell>
          <cell r="AU2625" t="str">
            <v>м</v>
          </cell>
          <cell r="AX2625">
            <v>45839</v>
          </cell>
          <cell r="AY2625" t="str">
            <v>ОК!</v>
          </cell>
        </row>
        <row r="2626">
          <cell r="AP2626" t="str">
            <v>Орлов Константин</v>
          </cell>
          <cell r="AQ2626">
            <v>0</v>
          </cell>
          <cell r="AT2626" t="str">
            <v>б/р</v>
          </cell>
          <cell r="AU2626" t="str">
            <v>м</v>
          </cell>
          <cell r="AX2626">
            <v>44269</v>
          </cell>
          <cell r="AY2626" t="str">
            <v>НАДО!!!</v>
          </cell>
        </row>
        <row r="2627">
          <cell r="AP2627" t="str">
            <v>Орлов Михаил К.</v>
          </cell>
          <cell r="AQ2627">
            <v>0</v>
          </cell>
          <cell r="AT2627" t="str">
            <v>1ю</v>
          </cell>
          <cell r="AU2627" t="str">
            <v>м</v>
          </cell>
          <cell r="AX2627">
            <v>45756</v>
          </cell>
          <cell r="AY2627" t="str">
            <v>НАДО!!!</v>
          </cell>
        </row>
        <row r="2628">
          <cell r="AP2628" t="str">
            <v>Орлов Михаил</v>
          </cell>
          <cell r="AQ2628">
            <v>0</v>
          </cell>
          <cell r="AT2628" t="str">
            <v>б/р</v>
          </cell>
          <cell r="AU2628" t="str">
            <v>м</v>
          </cell>
          <cell r="AX2628">
            <v>44961</v>
          </cell>
          <cell r="AY2628" t="str">
            <v>НАДО!!!</v>
          </cell>
        </row>
        <row r="2629">
          <cell r="AP2629" t="str">
            <v>Орлов Павел</v>
          </cell>
          <cell r="AQ2629">
            <v>0</v>
          </cell>
          <cell r="AT2629">
            <v>3</v>
          </cell>
          <cell r="AU2629" t="str">
            <v>м</v>
          </cell>
          <cell r="AX2629">
            <v>45407</v>
          </cell>
          <cell r="AY2629" t="str">
            <v>НАДО!!!</v>
          </cell>
        </row>
        <row r="2630">
          <cell r="AP2630" t="str">
            <v>Орлов Пётр</v>
          </cell>
          <cell r="AQ2630">
            <v>0</v>
          </cell>
          <cell r="AT2630" t="str">
            <v>б/р</v>
          </cell>
          <cell r="AU2630" t="str">
            <v>м</v>
          </cell>
          <cell r="AX2630">
            <v>45045</v>
          </cell>
          <cell r="AY2630" t="str">
            <v>НАДО!!!</v>
          </cell>
        </row>
        <row r="2631">
          <cell r="AP2631" t="str">
            <v>Орлов Сергей</v>
          </cell>
          <cell r="AQ2631">
            <v>0</v>
          </cell>
          <cell r="AT2631" t="str">
            <v>б/р</v>
          </cell>
          <cell r="AU2631" t="str">
            <v>м</v>
          </cell>
          <cell r="AX2631">
            <v>41917</v>
          </cell>
          <cell r="AY2631" t="str">
            <v>НАДО!!!</v>
          </cell>
        </row>
        <row r="2632">
          <cell r="AP2632" t="str">
            <v>Орлова Анастасия</v>
          </cell>
          <cell r="AQ2632">
            <v>2001</v>
          </cell>
          <cell r="AT2632" t="str">
            <v>б/р</v>
          </cell>
          <cell r="AU2632" t="str">
            <v>ж</v>
          </cell>
          <cell r="AX2632">
            <v>44465</v>
          </cell>
          <cell r="AY2632" t="str">
            <v>ОК!</v>
          </cell>
        </row>
        <row r="2633">
          <cell r="AP2633" t="str">
            <v>Орлова Анастасия Е.</v>
          </cell>
          <cell r="AQ2633">
            <v>0</v>
          </cell>
          <cell r="AT2633">
            <v>3</v>
          </cell>
          <cell r="AU2633" t="str">
            <v>ж</v>
          </cell>
          <cell r="AX2633">
            <v>45778</v>
          </cell>
          <cell r="AY2633" t="str">
            <v>НАДО!!!</v>
          </cell>
        </row>
        <row r="2634">
          <cell r="AP2634" t="str">
            <v>Орлова Юлия</v>
          </cell>
          <cell r="AQ2634">
            <v>1982</v>
          </cell>
          <cell r="AT2634" t="str">
            <v>КМС</v>
          </cell>
          <cell r="AU2634" t="str">
            <v>ж</v>
          </cell>
          <cell r="AX2634">
            <v>45740</v>
          </cell>
          <cell r="AY2634" t="str">
            <v>ОК!</v>
          </cell>
        </row>
        <row r="2635">
          <cell r="AP2635" t="str">
            <v>Осадчева Юлия</v>
          </cell>
          <cell r="AQ2635">
            <v>0</v>
          </cell>
          <cell r="AT2635" t="str">
            <v>б/р</v>
          </cell>
          <cell r="AU2635" t="str">
            <v>ж</v>
          </cell>
          <cell r="AX2635">
            <v>41696</v>
          </cell>
          <cell r="AY2635" t="str">
            <v>НАДО!!!</v>
          </cell>
        </row>
        <row r="2636">
          <cell r="AP2636" t="str">
            <v>Осинкин Борис</v>
          </cell>
          <cell r="AQ2636">
            <v>2005</v>
          </cell>
          <cell r="AT2636" t="str">
            <v>б/р</v>
          </cell>
          <cell r="AU2636" t="str">
            <v>м</v>
          </cell>
          <cell r="AX2636">
            <v>45226</v>
          </cell>
          <cell r="AY2636" t="str">
            <v>ОК!</v>
          </cell>
        </row>
        <row r="2637">
          <cell r="AP2637" t="str">
            <v>Осинкина Ирина</v>
          </cell>
          <cell r="AQ2637">
            <v>2002</v>
          </cell>
          <cell r="AT2637" t="str">
            <v>б/р</v>
          </cell>
          <cell r="AU2637" t="str">
            <v>ж</v>
          </cell>
          <cell r="AX2637">
            <v>43555</v>
          </cell>
          <cell r="AY2637" t="str">
            <v>ОК!</v>
          </cell>
        </row>
        <row r="2638">
          <cell r="AP2638" t="str">
            <v>Осипов Андрей</v>
          </cell>
          <cell r="AQ2638">
            <v>0</v>
          </cell>
          <cell r="AT2638" t="str">
            <v>б/р</v>
          </cell>
          <cell r="AU2638" t="str">
            <v>м</v>
          </cell>
          <cell r="AX2638">
            <v>43777</v>
          </cell>
          <cell r="AY2638" t="str">
            <v>НАДО!!!</v>
          </cell>
        </row>
        <row r="2639">
          <cell r="AP2639" t="str">
            <v>Осипов Владимир</v>
          </cell>
          <cell r="AQ2639">
            <v>0</v>
          </cell>
          <cell r="AT2639" t="str">
            <v>б/р</v>
          </cell>
          <cell r="AU2639" t="str">
            <v>м</v>
          </cell>
          <cell r="AX2639">
            <v>0</v>
          </cell>
          <cell r="AY2639" t="str">
            <v>НАДО!!!</v>
          </cell>
        </row>
        <row r="2640">
          <cell r="AP2640" t="str">
            <v>Осипов Дмитрий</v>
          </cell>
          <cell r="AQ2640">
            <v>2010</v>
          </cell>
          <cell r="AT2640" t="str">
            <v>1ю</v>
          </cell>
          <cell r="AU2640" t="str">
            <v>м</v>
          </cell>
          <cell r="AX2640">
            <v>45932</v>
          </cell>
          <cell r="AY2640" t="str">
            <v>ОК!</v>
          </cell>
        </row>
        <row r="2641">
          <cell r="AP2641" t="str">
            <v>Осипова Анастасия</v>
          </cell>
          <cell r="AQ2641">
            <v>2004</v>
          </cell>
          <cell r="AT2641">
            <v>1</v>
          </cell>
          <cell r="AU2641" t="str">
            <v>ж</v>
          </cell>
          <cell r="AX2641">
            <v>45449</v>
          </cell>
          <cell r="AY2641" t="str">
            <v>ОК!</v>
          </cell>
        </row>
        <row r="2642">
          <cell r="AP2642" t="str">
            <v>Осипова Анастасия П.</v>
          </cell>
          <cell r="AQ2642">
            <v>2012</v>
          </cell>
          <cell r="AT2642" t="str">
            <v>1ю</v>
          </cell>
          <cell r="AU2642" t="str">
            <v>ж</v>
          </cell>
          <cell r="AX2642">
            <v>45718</v>
          </cell>
          <cell r="AY2642" t="str">
            <v>ОК!</v>
          </cell>
        </row>
        <row r="2643">
          <cell r="AP2643" t="str">
            <v>Осипова Ева</v>
          </cell>
          <cell r="AQ2643">
            <v>2014</v>
          </cell>
          <cell r="AT2643" t="str">
            <v>б/р</v>
          </cell>
          <cell r="AU2643" t="str">
            <v>ж</v>
          </cell>
          <cell r="AX2643">
            <v>0</v>
          </cell>
          <cell r="AY2643" t="str">
            <v>ОК!</v>
          </cell>
        </row>
        <row r="2644">
          <cell r="AP2644" t="str">
            <v>Осипова Инна</v>
          </cell>
          <cell r="AQ2644">
            <v>1999</v>
          </cell>
          <cell r="AT2644" t="str">
            <v>б/р</v>
          </cell>
          <cell r="AU2644" t="str">
            <v>ж</v>
          </cell>
          <cell r="AX2644">
            <v>42852</v>
          </cell>
          <cell r="AY2644" t="str">
            <v>НАДО!!!</v>
          </cell>
        </row>
        <row r="2645">
          <cell r="AP2645" t="str">
            <v>Осипова Майя</v>
          </cell>
          <cell r="AQ2645">
            <v>2004</v>
          </cell>
          <cell r="AT2645">
            <v>3</v>
          </cell>
          <cell r="AU2645" t="str">
            <v>ж</v>
          </cell>
          <cell r="AX2645">
            <v>45449</v>
          </cell>
          <cell r="AY2645" t="str">
            <v>ОК!</v>
          </cell>
        </row>
        <row r="2646">
          <cell r="AP2646" t="str">
            <v>Осипова Мария</v>
          </cell>
          <cell r="AQ2646">
            <v>0</v>
          </cell>
          <cell r="AT2646" t="str">
            <v>б/р</v>
          </cell>
          <cell r="AU2646" t="str">
            <v>ж</v>
          </cell>
          <cell r="AX2646">
            <v>45071</v>
          </cell>
        </row>
        <row r="2647">
          <cell r="AP2647" t="str">
            <v>Осипова Наталья</v>
          </cell>
          <cell r="AQ2647">
            <v>0</v>
          </cell>
          <cell r="AT2647" t="str">
            <v>б/р</v>
          </cell>
          <cell r="AU2647" t="str">
            <v>ж</v>
          </cell>
          <cell r="AX2647">
            <v>43777</v>
          </cell>
          <cell r="AY2647" t="str">
            <v>НАДО!!!</v>
          </cell>
        </row>
        <row r="2648">
          <cell r="AP2648" t="str">
            <v>Осипп Василий</v>
          </cell>
          <cell r="AQ2648">
            <v>1977</v>
          </cell>
          <cell r="AT2648" t="str">
            <v>б/р</v>
          </cell>
          <cell r="AU2648" t="str">
            <v>м</v>
          </cell>
          <cell r="AX2648">
            <v>43078</v>
          </cell>
          <cell r="AY2648" t="str">
            <v>НАДО!!!</v>
          </cell>
        </row>
        <row r="2649">
          <cell r="AP2649" t="str">
            <v>Осовская Мария</v>
          </cell>
          <cell r="AQ2649">
            <v>2006</v>
          </cell>
          <cell r="AT2649">
            <v>2</v>
          </cell>
          <cell r="AU2649" t="str">
            <v>ж</v>
          </cell>
          <cell r="AX2649">
            <v>45463</v>
          </cell>
          <cell r="AY2649" t="str">
            <v>ОК!</v>
          </cell>
        </row>
        <row r="2650">
          <cell r="AP2650" t="str">
            <v>Осокина Екатерина</v>
          </cell>
          <cell r="AQ2650">
            <v>0</v>
          </cell>
          <cell r="AT2650" t="str">
            <v>б/р</v>
          </cell>
          <cell r="AU2650" t="str">
            <v>ж</v>
          </cell>
          <cell r="AX2650">
            <v>42869</v>
          </cell>
          <cell r="AY2650" t="str">
            <v>НАДО!!!</v>
          </cell>
        </row>
        <row r="2651">
          <cell r="AP2651" t="str">
            <v>Останин Степан</v>
          </cell>
          <cell r="AQ2651">
            <v>0</v>
          </cell>
          <cell r="AT2651" t="str">
            <v>б/р</v>
          </cell>
          <cell r="AU2651" t="str">
            <v>м</v>
          </cell>
          <cell r="AX2651">
            <v>43863</v>
          </cell>
          <cell r="AY2651" t="str">
            <v>НАДО!!!</v>
          </cell>
        </row>
        <row r="2652">
          <cell r="AP2652" t="str">
            <v>Остапенко Алина</v>
          </cell>
          <cell r="AQ2652">
            <v>1988</v>
          </cell>
          <cell r="AT2652" t="str">
            <v>б/р</v>
          </cell>
          <cell r="AU2652" t="str">
            <v>ж</v>
          </cell>
          <cell r="AX2652">
            <v>43245</v>
          </cell>
          <cell r="AY2652" t="str">
            <v>ОК!</v>
          </cell>
        </row>
        <row r="2653">
          <cell r="AP2653" t="str">
            <v>Остапенко Маргарита</v>
          </cell>
          <cell r="AQ2653">
            <v>2004</v>
          </cell>
          <cell r="AT2653">
            <v>2</v>
          </cell>
          <cell r="AU2653" t="str">
            <v>ж</v>
          </cell>
          <cell r="AX2653">
            <v>45319</v>
          </cell>
          <cell r="AY2653" t="str">
            <v>ОК!</v>
          </cell>
        </row>
        <row r="2654">
          <cell r="AP2654" t="str">
            <v>Остапенко Павел</v>
          </cell>
          <cell r="AQ2654">
            <v>1985</v>
          </cell>
          <cell r="AT2654" t="str">
            <v>б/р</v>
          </cell>
          <cell r="AU2654" t="str">
            <v>м</v>
          </cell>
          <cell r="AX2654">
            <v>43245</v>
          </cell>
          <cell r="AY2654" t="str">
            <v>ОК!</v>
          </cell>
        </row>
        <row r="2655">
          <cell r="AP2655" t="str">
            <v>Остапенко Роман</v>
          </cell>
          <cell r="AQ2655">
            <v>2007</v>
          </cell>
          <cell r="AT2655" t="str">
            <v>б/р</v>
          </cell>
          <cell r="AU2655" t="str">
            <v>м</v>
          </cell>
          <cell r="AX2655">
            <v>0</v>
          </cell>
          <cell r="AY2655" t="str">
            <v>ОК!</v>
          </cell>
        </row>
        <row r="2656">
          <cell r="AP2656" t="str">
            <v>Остроградский Михаил</v>
          </cell>
          <cell r="AQ2656">
            <v>2008</v>
          </cell>
          <cell r="AT2656" t="str">
            <v>1ю</v>
          </cell>
          <cell r="AU2656" t="str">
            <v>м</v>
          </cell>
          <cell r="AX2656">
            <v>45422</v>
          </cell>
          <cell r="AY2656" t="str">
            <v>ОК!</v>
          </cell>
        </row>
        <row r="2657">
          <cell r="AP2657" t="str">
            <v>Охотский Дмитрий</v>
          </cell>
          <cell r="AQ2657">
            <v>1987</v>
          </cell>
          <cell r="AT2657" t="str">
            <v>б/р</v>
          </cell>
          <cell r="AU2657" t="str">
            <v>м</v>
          </cell>
          <cell r="AX2657">
            <v>43036</v>
          </cell>
          <cell r="AY2657" t="str">
            <v>ОК!</v>
          </cell>
        </row>
        <row r="2658">
          <cell r="AP2658" t="str">
            <v>Охрименко Анастасия</v>
          </cell>
          <cell r="AQ2658">
            <v>2013</v>
          </cell>
          <cell r="AT2658" t="str">
            <v>б/р</v>
          </cell>
          <cell r="AU2658" t="str">
            <v>ж</v>
          </cell>
          <cell r="AX2658">
            <v>0</v>
          </cell>
          <cell r="AY2658" t="str">
            <v>ОК!</v>
          </cell>
        </row>
        <row r="2659">
          <cell r="AP2659" t="str">
            <v>Ошурков Алексей</v>
          </cell>
          <cell r="AQ2659">
            <v>2000</v>
          </cell>
          <cell r="AT2659">
            <v>2</v>
          </cell>
          <cell r="AU2659" t="str">
            <v>м</v>
          </cell>
          <cell r="AX2659">
            <v>45839</v>
          </cell>
          <cell r="AY2659" t="str">
            <v>ОК!</v>
          </cell>
        </row>
        <row r="2660">
          <cell r="AP2660" t="str">
            <v>Павленко Алексей</v>
          </cell>
          <cell r="AQ2660">
            <v>1982</v>
          </cell>
          <cell r="AT2660" t="str">
            <v>б/р</v>
          </cell>
          <cell r="AU2660" t="str">
            <v>м</v>
          </cell>
          <cell r="AX2660">
            <v>0</v>
          </cell>
          <cell r="AY2660" t="str">
            <v>ОК!</v>
          </cell>
        </row>
        <row r="2661">
          <cell r="AP2661" t="str">
            <v>Павленко Роман</v>
          </cell>
          <cell r="AQ2661">
            <v>2010</v>
          </cell>
          <cell r="AT2661" t="str">
            <v>б/р</v>
          </cell>
          <cell r="AU2661" t="str">
            <v>м</v>
          </cell>
          <cell r="AX2661">
            <v>0</v>
          </cell>
          <cell r="AY2661" t="str">
            <v>ОК!</v>
          </cell>
        </row>
        <row r="2662">
          <cell r="AP2662" t="str">
            <v>Павлов Алексей</v>
          </cell>
          <cell r="AQ2662">
            <v>2002</v>
          </cell>
          <cell r="AT2662" t="str">
            <v>б/р</v>
          </cell>
          <cell r="AU2662" t="str">
            <v>м</v>
          </cell>
          <cell r="AX2662">
            <v>44311</v>
          </cell>
          <cell r="AY2662" t="str">
            <v>ОК!</v>
          </cell>
        </row>
        <row r="2663">
          <cell r="AP2663" t="str">
            <v>Павлов Антон</v>
          </cell>
          <cell r="AQ2663">
            <v>2004</v>
          </cell>
          <cell r="AT2663" t="str">
            <v>б/р</v>
          </cell>
          <cell r="AU2663" t="str">
            <v>м</v>
          </cell>
          <cell r="AX2663">
            <v>43227</v>
          </cell>
          <cell r="AY2663" t="str">
            <v>НАДО!!!</v>
          </cell>
        </row>
        <row r="2664">
          <cell r="AP2664" t="str">
            <v>Павлов Даниил</v>
          </cell>
          <cell r="AQ2664">
            <v>1995</v>
          </cell>
          <cell r="AT2664" t="str">
            <v>б/р</v>
          </cell>
          <cell r="AU2664" t="str">
            <v>м</v>
          </cell>
          <cell r="AX2664">
            <v>0</v>
          </cell>
          <cell r="AY2664" t="str">
            <v>ОК!</v>
          </cell>
        </row>
        <row r="2665">
          <cell r="AP2665" t="str">
            <v>Павлов Егор</v>
          </cell>
          <cell r="AQ2665">
            <v>2006</v>
          </cell>
          <cell r="AT2665" t="str">
            <v>1ю</v>
          </cell>
          <cell r="AU2665" t="str">
            <v>м</v>
          </cell>
          <cell r="AX2665">
            <v>45422</v>
          </cell>
          <cell r="AY2665" t="str">
            <v>ОК!</v>
          </cell>
        </row>
        <row r="2666">
          <cell r="AP2666" t="str">
            <v>Павлов Егор Л.</v>
          </cell>
          <cell r="AQ2666">
            <v>0</v>
          </cell>
          <cell r="AT2666">
            <v>3</v>
          </cell>
          <cell r="AU2666" t="str">
            <v>м</v>
          </cell>
          <cell r="AX2666">
            <v>45805</v>
          </cell>
          <cell r="AY2666" t="str">
            <v>НАДО!!!</v>
          </cell>
        </row>
        <row r="2667">
          <cell r="AP2667" t="str">
            <v>Павлов Иван</v>
          </cell>
          <cell r="AQ2667">
            <v>2010</v>
          </cell>
          <cell r="AT2667" t="str">
            <v>1ю</v>
          </cell>
          <cell r="AU2667" t="str">
            <v>м</v>
          </cell>
          <cell r="AX2667">
            <v>45787</v>
          </cell>
          <cell r="AY2667" t="str">
            <v>ОК!</v>
          </cell>
        </row>
        <row r="2668">
          <cell r="AP2668" t="str">
            <v>Павлов Михаил</v>
          </cell>
          <cell r="AQ2668">
            <v>1964</v>
          </cell>
          <cell r="AT2668" t="str">
            <v>б/р</v>
          </cell>
          <cell r="AU2668" t="str">
            <v>м</v>
          </cell>
          <cell r="AX2668">
            <v>43667</v>
          </cell>
          <cell r="AY2668" t="str">
            <v>ОК!</v>
          </cell>
        </row>
        <row r="2669">
          <cell r="AP2669" t="str">
            <v>Павлов Никита</v>
          </cell>
          <cell r="AQ2669">
            <v>2007</v>
          </cell>
          <cell r="AT2669" t="str">
            <v>1ю</v>
          </cell>
          <cell r="AU2669" t="str">
            <v>м</v>
          </cell>
          <cell r="AX2669">
            <v>45366</v>
          </cell>
          <cell r="AY2669" t="str">
            <v>ОК!</v>
          </cell>
        </row>
        <row r="2670">
          <cell r="AP2670" t="str">
            <v>Павлов Николай</v>
          </cell>
          <cell r="AQ2670">
            <v>2011</v>
          </cell>
          <cell r="AT2670" t="str">
            <v>б/р</v>
          </cell>
          <cell r="AU2670" t="str">
            <v>м</v>
          </cell>
          <cell r="AX2670">
            <v>0</v>
          </cell>
          <cell r="AY2670" t="str">
            <v>ОК!</v>
          </cell>
        </row>
        <row r="2671">
          <cell r="AP2671" t="str">
            <v>Павлов Павел</v>
          </cell>
          <cell r="AQ2671">
            <v>2006</v>
          </cell>
          <cell r="AT2671" t="str">
            <v>б/р</v>
          </cell>
          <cell r="AU2671" t="str">
            <v>м</v>
          </cell>
          <cell r="AX2671">
            <v>0</v>
          </cell>
          <cell r="AY2671" t="str">
            <v>ОК!</v>
          </cell>
        </row>
        <row r="2672">
          <cell r="AP2672" t="str">
            <v>Павлов Юрий</v>
          </cell>
          <cell r="AQ2672">
            <v>2004</v>
          </cell>
          <cell r="AT2672" t="str">
            <v>б/р</v>
          </cell>
          <cell r="AU2672" t="str">
            <v>м</v>
          </cell>
          <cell r="AX2672">
            <v>43828</v>
          </cell>
          <cell r="AY2672" t="str">
            <v>ОК!</v>
          </cell>
        </row>
        <row r="2673">
          <cell r="AP2673" t="str">
            <v>Павлова Анна</v>
          </cell>
          <cell r="AQ2673">
            <v>2007</v>
          </cell>
          <cell r="AT2673" t="str">
            <v>б/р</v>
          </cell>
          <cell r="AU2673" t="str">
            <v>ж</v>
          </cell>
          <cell r="AX2673">
            <v>43784</v>
          </cell>
          <cell r="AY2673" t="str">
            <v>ОК!</v>
          </cell>
        </row>
        <row r="2674">
          <cell r="AP2674" t="str">
            <v>Павлова Вероника</v>
          </cell>
          <cell r="AQ2674">
            <v>2012</v>
          </cell>
          <cell r="AT2674" t="str">
            <v>б/р</v>
          </cell>
          <cell r="AU2674" t="str">
            <v>ж</v>
          </cell>
          <cell r="AX2674">
            <v>0</v>
          </cell>
          <cell r="AY2674" t="str">
            <v>ОК!</v>
          </cell>
        </row>
        <row r="2675">
          <cell r="AP2675" t="str">
            <v>Павлова Дарья</v>
          </cell>
          <cell r="AQ2675">
            <v>0</v>
          </cell>
          <cell r="AT2675" t="str">
            <v>б/р</v>
          </cell>
          <cell r="AU2675" t="str">
            <v>ж</v>
          </cell>
          <cell r="AX2675">
            <v>44323</v>
          </cell>
          <cell r="AY2675" t="str">
            <v>НАДО!!!</v>
          </cell>
        </row>
        <row r="2676">
          <cell r="AP2676" t="str">
            <v>Павлова Ксения</v>
          </cell>
          <cell r="AQ2676">
            <v>2008</v>
          </cell>
          <cell r="AT2676">
            <v>2</v>
          </cell>
          <cell r="AU2676" t="str">
            <v>ж</v>
          </cell>
          <cell r="AX2676">
            <v>45463</v>
          </cell>
          <cell r="AY2676" t="str">
            <v>ОК!</v>
          </cell>
        </row>
        <row r="2677">
          <cell r="AP2677" t="str">
            <v>Павлова Маргарита</v>
          </cell>
          <cell r="AQ2677">
            <v>2006</v>
          </cell>
          <cell r="AT2677" t="str">
            <v>б/р</v>
          </cell>
          <cell r="AU2677" t="str">
            <v>ж</v>
          </cell>
          <cell r="AX2677">
            <v>0</v>
          </cell>
          <cell r="AY2677" t="str">
            <v>ОК!</v>
          </cell>
        </row>
        <row r="2678">
          <cell r="AP2678" t="str">
            <v>Павлова Маргарита Ю.</v>
          </cell>
          <cell r="AQ2678">
            <v>0</v>
          </cell>
          <cell r="AT2678">
            <v>3</v>
          </cell>
          <cell r="AU2678" t="str">
            <v>ж</v>
          </cell>
          <cell r="AX2678">
            <v>45744</v>
          </cell>
          <cell r="AY2678" t="str">
            <v>НАДО!!!</v>
          </cell>
        </row>
        <row r="2679">
          <cell r="AP2679" t="str">
            <v>Павловский Дмитрий</v>
          </cell>
          <cell r="AQ2679">
            <v>0</v>
          </cell>
          <cell r="AT2679" t="str">
            <v>б/р</v>
          </cell>
          <cell r="AU2679" t="str">
            <v>м</v>
          </cell>
          <cell r="AX2679">
            <v>0</v>
          </cell>
          <cell r="AY2679" t="str">
            <v>НАДО!!!</v>
          </cell>
        </row>
        <row r="2680">
          <cell r="AP2680" t="str">
            <v>Пазгалова Анастасия</v>
          </cell>
          <cell r="AQ2680">
            <v>2004</v>
          </cell>
          <cell r="AT2680" t="str">
            <v>б/р</v>
          </cell>
          <cell r="AU2680" t="str">
            <v>ж</v>
          </cell>
          <cell r="AX2680">
            <v>0</v>
          </cell>
          <cell r="AY2680" t="str">
            <v>ОК!</v>
          </cell>
        </row>
        <row r="2681">
          <cell r="AP2681" t="str">
            <v>Пазгалова Валерия</v>
          </cell>
          <cell r="AQ2681">
            <v>2004</v>
          </cell>
          <cell r="AT2681" t="str">
            <v>б/р</v>
          </cell>
          <cell r="AU2681" t="str">
            <v>ж</v>
          </cell>
          <cell r="AX2681">
            <v>43791</v>
          </cell>
          <cell r="AY2681" t="str">
            <v>ОК!</v>
          </cell>
        </row>
        <row r="2682">
          <cell r="AP2682" t="str">
            <v>Пакова Татьяна</v>
          </cell>
          <cell r="AQ2682">
            <v>2001</v>
          </cell>
          <cell r="AT2682" t="str">
            <v>б/р</v>
          </cell>
          <cell r="AU2682" t="str">
            <v>ж</v>
          </cell>
          <cell r="AX2682">
            <v>44024</v>
          </cell>
          <cell r="AY2682" t="str">
            <v>ОК!</v>
          </cell>
        </row>
        <row r="2683">
          <cell r="AP2683" t="str">
            <v>Палавинский Кирилл</v>
          </cell>
          <cell r="AQ2683">
            <v>0</v>
          </cell>
          <cell r="AT2683" t="str">
            <v>1ю</v>
          </cell>
          <cell r="AU2683" t="str">
            <v>м</v>
          </cell>
          <cell r="AX2683">
            <v>45756</v>
          </cell>
          <cell r="AY2683" t="str">
            <v>НАДО!!!</v>
          </cell>
        </row>
        <row r="2684">
          <cell r="AP2684" t="str">
            <v>Паланджян Давид</v>
          </cell>
          <cell r="AQ2684">
            <v>1991</v>
          </cell>
          <cell r="AT2684" t="str">
            <v>б/р</v>
          </cell>
          <cell r="AU2684" t="str">
            <v>м</v>
          </cell>
          <cell r="AX2684">
            <v>43622</v>
          </cell>
          <cell r="AY2684" t="str">
            <v>ОК!</v>
          </cell>
        </row>
        <row r="2685">
          <cell r="AP2685" t="str">
            <v>Паланчук Анастасия</v>
          </cell>
          <cell r="AQ2685">
            <v>1997</v>
          </cell>
          <cell r="AT2685" t="str">
            <v>б/р</v>
          </cell>
          <cell r="AU2685" t="str">
            <v>ж</v>
          </cell>
          <cell r="AX2685">
            <v>0</v>
          </cell>
          <cell r="AY2685" t="str">
            <v>ОК!</v>
          </cell>
        </row>
        <row r="2686">
          <cell r="AP2686" t="str">
            <v>Паланчук Кристина</v>
          </cell>
          <cell r="AQ2686">
            <v>1997</v>
          </cell>
          <cell r="AT2686" t="str">
            <v>б/р</v>
          </cell>
          <cell r="AU2686" t="str">
            <v>ж</v>
          </cell>
          <cell r="AX2686">
            <v>0</v>
          </cell>
          <cell r="AY2686" t="str">
            <v>ОК!</v>
          </cell>
        </row>
        <row r="2687">
          <cell r="AP2687" t="str">
            <v>Палилова Елена</v>
          </cell>
          <cell r="AQ2687">
            <v>2005</v>
          </cell>
          <cell r="AT2687" t="str">
            <v>1ю</v>
          </cell>
          <cell r="AU2687" t="str">
            <v>ж</v>
          </cell>
          <cell r="AX2687">
            <v>45399</v>
          </cell>
          <cell r="AY2687" t="str">
            <v>ОК!</v>
          </cell>
        </row>
        <row r="2688">
          <cell r="AP2688" t="str">
            <v>Пандакова Анисия</v>
          </cell>
          <cell r="AQ2688">
            <v>2012</v>
          </cell>
          <cell r="AT2688" t="str">
            <v>2ю</v>
          </cell>
          <cell r="AU2688" t="str">
            <v>ж</v>
          </cell>
          <cell r="AX2688">
            <v>45422</v>
          </cell>
          <cell r="AY2688" t="str">
            <v>ОК!</v>
          </cell>
        </row>
        <row r="2689">
          <cell r="AP2689" t="str">
            <v>Паневина Александра</v>
          </cell>
          <cell r="AQ2689">
            <v>2011</v>
          </cell>
          <cell r="AT2689" t="str">
            <v>б/р</v>
          </cell>
          <cell r="AU2689" t="str">
            <v>ж</v>
          </cell>
          <cell r="AX2689">
            <v>0</v>
          </cell>
          <cell r="AY2689" t="str">
            <v>ОК!</v>
          </cell>
        </row>
        <row r="2690">
          <cell r="AP2690" t="str">
            <v>Панин Игорь</v>
          </cell>
          <cell r="AQ2690">
            <v>2004</v>
          </cell>
          <cell r="AT2690" t="str">
            <v>б/р</v>
          </cell>
          <cell r="AU2690" t="str">
            <v>м</v>
          </cell>
          <cell r="AX2690">
            <v>43593</v>
          </cell>
          <cell r="AY2690" t="str">
            <v>ОК!</v>
          </cell>
        </row>
        <row r="2691">
          <cell r="AP2691" t="str">
            <v>Панкина Олеся</v>
          </cell>
          <cell r="AQ2691">
            <v>2008</v>
          </cell>
          <cell r="AT2691" t="str">
            <v>б/р</v>
          </cell>
          <cell r="AU2691" t="str">
            <v>ж</v>
          </cell>
          <cell r="AX2691">
            <v>45045</v>
          </cell>
          <cell r="AY2691" t="str">
            <v>ОК!</v>
          </cell>
        </row>
        <row r="2692">
          <cell r="AP2692" t="str">
            <v>Панкратов Тимофей</v>
          </cell>
          <cell r="AQ2692">
            <v>2006</v>
          </cell>
          <cell r="AT2692">
            <v>3</v>
          </cell>
          <cell r="AU2692" t="str">
            <v>м</v>
          </cell>
          <cell r="AX2692">
            <v>45863</v>
          </cell>
          <cell r="AY2692" t="str">
            <v>ОК!</v>
          </cell>
        </row>
        <row r="2693">
          <cell r="AP2693" t="str">
            <v>Панкратова Марина</v>
          </cell>
          <cell r="AQ2693">
            <v>2001</v>
          </cell>
          <cell r="AT2693" t="str">
            <v>б/р</v>
          </cell>
          <cell r="AU2693" t="str">
            <v>ж</v>
          </cell>
          <cell r="AX2693">
            <v>0</v>
          </cell>
          <cell r="AY2693" t="str">
            <v>ОК!</v>
          </cell>
        </row>
        <row r="2694">
          <cell r="AP2694" t="str">
            <v>Панов Александр</v>
          </cell>
          <cell r="AQ2694">
            <v>1966</v>
          </cell>
          <cell r="AT2694" t="str">
            <v>б/р</v>
          </cell>
          <cell r="AU2694" t="str">
            <v>м</v>
          </cell>
          <cell r="AX2694">
            <v>43245</v>
          </cell>
          <cell r="AY2694" t="str">
            <v>НАДО!!!</v>
          </cell>
        </row>
        <row r="2695">
          <cell r="AP2695" t="str">
            <v>Панов Андрей В.</v>
          </cell>
          <cell r="AQ2695">
            <v>0</v>
          </cell>
          <cell r="AT2695">
            <v>2</v>
          </cell>
          <cell r="AU2695" t="str">
            <v>м</v>
          </cell>
          <cell r="AX2695">
            <v>45576</v>
          </cell>
          <cell r="AY2695" t="str">
            <v>НАДО!!!</v>
          </cell>
        </row>
        <row r="2696">
          <cell r="AP2696" t="str">
            <v>Панов Андрей</v>
          </cell>
          <cell r="AQ2696">
            <v>1990</v>
          </cell>
          <cell r="AT2696" t="str">
            <v>КМС</v>
          </cell>
          <cell r="AU2696" t="str">
            <v>м</v>
          </cell>
          <cell r="AX2696">
            <v>46242</v>
          </cell>
          <cell r="AY2696" t="str">
            <v>ОК!</v>
          </cell>
        </row>
        <row r="2697">
          <cell r="AP2697" t="str">
            <v>Панов Артем</v>
          </cell>
          <cell r="AQ2697">
            <v>2009</v>
          </cell>
          <cell r="AT2697" t="str">
            <v>б/р</v>
          </cell>
          <cell r="AU2697" t="str">
            <v>м</v>
          </cell>
          <cell r="AX2697">
            <v>45057</v>
          </cell>
          <cell r="AY2697" t="str">
            <v>ОК!</v>
          </cell>
        </row>
        <row r="2698">
          <cell r="AP2698" t="str">
            <v>Панов Владимир</v>
          </cell>
          <cell r="AQ2698">
            <v>0</v>
          </cell>
          <cell r="AT2698" t="str">
            <v>б/р</v>
          </cell>
          <cell r="AU2698" t="str">
            <v>м</v>
          </cell>
          <cell r="AX2698">
            <v>43954</v>
          </cell>
          <cell r="AY2698" t="str">
            <v>НАДО!!!</v>
          </cell>
        </row>
        <row r="2699">
          <cell r="AP2699" t="str">
            <v>Панфилов Алексей</v>
          </cell>
          <cell r="AQ2699">
            <v>2007</v>
          </cell>
          <cell r="AT2699" t="str">
            <v>б/р</v>
          </cell>
          <cell r="AU2699" t="str">
            <v>м</v>
          </cell>
          <cell r="AX2699">
            <v>0</v>
          </cell>
          <cell r="AY2699" t="str">
            <v>ОК!</v>
          </cell>
        </row>
        <row r="2700">
          <cell r="AP2700" t="str">
            <v>Панченков Артём</v>
          </cell>
          <cell r="AQ2700">
            <v>2006</v>
          </cell>
          <cell r="AT2700" t="str">
            <v>б/р</v>
          </cell>
          <cell r="AU2700" t="str">
            <v>м</v>
          </cell>
          <cell r="AX2700">
            <v>0</v>
          </cell>
          <cell r="AY2700" t="str">
            <v>ОК!</v>
          </cell>
        </row>
        <row r="2701">
          <cell r="AP2701" t="str">
            <v>Папенкова Любовь</v>
          </cell>
          <cell r="AQ2701">
            <v>0</v>
          </cell>
          <cell r="AT2701">
            <v>3</v>
          </cell>
          <cell r="AU2701" t="str">
            <v>ж</v>
          </cell>
          <cell r="AX2701">
            <v>45805</v>
          </cell>
          <cell r="AY2701" t="str">
            <v>НАДО!!!</v>
          </cell>
        </row>
        <row r="2702">
          <cell r="AP2702" t="str">
            <v>Папкин Иван</v>
          </cell>
          <cell r="AQ2702">
            <v>2005</v>
          </cell>
          <cell r="AT2702" t="str">
            <v>б/р</v>
          </cell>
          <cell r="AU2702" t="str">
            <v>м</v>
          </cell>
          <cell r="AX2702">
            <v>0</v>
          </cell>
          <cell r="AY2702" t="str">
            <v>ОК!</v>
          </cell>
        </row>
        <row r="2703">
          <cell r="AP2703" t="str">
            <v>Парамонов Максим</v>
          </cell>
          <cell r="AQ2703">
            <v>2009</v>
          </cell>
          <cell r="AT2703" t="str">
            <v>б/р</v>
          </cell>
          <cell r="AU2703" t="str">
            <v>м</v>
          </cell>
          <cell r="AX2703">
            <v>0</v>
          </cell>
          <cell r="AY2703" t="str">
            <v>ОК!</v>
          </cell>
        </row>
        <row r="2704">
          <cell r="AP2704" t="str">
            <v>Парамонов Никита</v>
          </cell>
          <cell r="AQ2704">
            <v>2009</v>
          </cell>
          <cell r="AT2704" t="str">
            <v>б/р</v>
          </cell>
          <cell r="AU2704" t="str">
            <v>м</v>
          </cell>
          <cell r="AX2704">
            <v>0</v>
          </cell>
          <cell r="AY2704" t="str">
            <v>ОК!</v>
          </cell>
        </row>
        <row r="2705">
          <cell r="AP2705" t="str">
            <v>Парафиянович Константин</v>
          </cell>
          <cell r="AQ2705">
            <v>0</v>
          </cell>
          <cell r="AT2705" t="str">
            <v>б/р</v>
          </cell>
          <cell r="AU2705" t="str">
            <v>м</v>
          </cell>
          <cell r="AX2705">
            <v>43960</v>
          </cell>
          <cell r="AY2705" t="str">
            <v>НАДО!!!</v>
          </cell>
        </row>
        <row r="2706">
          <cell r="AP2706" t="str">
            <v>Пархоменко Дарья</v>
          </cell>
          <cell r="AQ2706">
            <v>2003</v>
          </cell>
          <cell r="AT2706" t="str">
            <v>б/р</v>
          </cell>
          <cell r="AU2706" t="str">
            <v>ж</v>
          </cell>
          <cell r="AX2706">
            <v>0</v>
          </cell>
          <cell r="AY2706" t="str">
            <v>ОК!</v>
          </cell>
        </row>
        <row r="2707">
          <cell r="AP2707" t="str">
            <v>Пархоменко Никита</v>
          </cell>
          <cell r="AQ2707">
            <v>2006</v>
          </cell>
          <cell r="AT2707" t="str">
            <v>б/р</v>
          </cell>
          <cell r="AU2707" t="str">
            <v>м</v>
          </cell>
          <cell r="AX2707">
            <v>0</v>
          </cell>
          <cell r="AY2707" t="str">
            <v>НАДО!!!</v>
          </cell>
        </row>
        <row r="2708">
          <cell r="AP2708" t="str">
            <v>Паршин Ярослав</v>
          </cell>
          <cell r="AQ2708">
            <v>0</v>
          </cell>
          <cell r="AT2708">
            <v>3</v>
          </cell>
          <cell r="AU2708" t="str">
            <v>м</v>
          </cell>
          <cell r="AX2708">
            <v>45805</v>
          </cell>
          <cell r="AY2708" t="str">
            <v>НАДО!!!</v>
          </cell>
        </row>
        <row r="2709">
          <cell r="AP2709" t="str">
            <v>Паршина Екатерина</v>
          </cell>
          <cell r="AQ2709">
            <v>2011</v>
          </cell>
          <cell r="AT2709" t="str">
            <v>1ю</v>
          </cell>
          <cell r="AU2709" t="str">
            <v>ж</v>
          </cell>
          <cell r="AX2709">
            <v>45940</v>
          </cell>
          <cell r="AY2709" t="str">
            <v>ОК!</v>
          </cell>
        </row>
        <row r="2710">
          <cell r="AP2710" t="str">
            <v>Парыгина Юлия</v>
          </cell>
          <cell r="AQ2710">
            <v>2002</v>
          </cell>
          <cell r="AT2710" t="str">
            <v>б/р</v>
          </cell>
          <cell r="AU2710" t="str">
            <v>ж</v>
          </cell>
          <cell r="AX2710">
            <v>43794</v>
          </cell>
          <cell r="AY2710" t="str">
            <v>ОК!</v>
          </cell>
        </row>
        <row r="2711">
          <cell r="AP2711" t="str">
            <v>Пасиляускас Максим</v>
          </cell>
          <cell r="AQ2711">
            <v>2009</v>
          </cell>
          <cell r="AT2711">
            <v>3</v>
          </cell>
          <cell r="AU2711" t="str">
            <v>м</v>
          </cell>
          <cell r="AX2711">
            <v>45907</v>
          </cell>
          <cell r="AY2711" t="str">
            <v>ОК!</v>
          </cell>
        </row>
        <row r="2712">
          <cell r="AP2712" t="str">
            <v>Пассек Константин</v>
          </cell>
          <cell r="AQ2712">
            <v>1992</v>
          </cell>
          <cell r="AT2712" t="str">
            <v>б/р</v>
          </cell>
          <cell r="AU2712" t="str">
            <v>м</v>
          </cell>
          <cell r="AX2712">
            <v>43383</v>
          </cell>
          <cell r="AY2712" t="str">
            <v>ОК!</v>
          </cell>
        </row>
        <row r="2713">
          <cell r="AP2713" t="str">
            <v>Пастухова Юлия</v>
          </cell>
          <cell r="AQ2713">
            <v>0</v>
          </cell>
          <cell r="AT2713">
            <v>3</v>
          </cell>
          <cell r="AU2713" t="str">
            <v>ж</v>
          </cell>
          <cell r="AX2713">
            <v>45449</v>
          </cell>
          <cell r="AY2713" t="str">
            <v>НАДО!!!</v>
          </cell>
        </row>
        <row r="2714">
          <cell r="AP2714" t="str">
            <v>Паськов Иван</v>
          </cell>
          <cell r="AQ2714">
            <v>2012</v>
          </cell>
          <cell r="AT2714" t="str">
            <v>б/р</v>
          </cell>
          <cell r="AU2714" t="str">
            <v>м</v>
          </cell>
          <cell r="AX2714">
            <v>0</v>
          </cell>
          <cell r="AY2714" t="str">
            <v>ОК!</v>
          </cell>
        </row>
        <row r="2715">
          <cell r="AP2715" t="str">
            <v>Патеев Александр</v>
          </cell>
          <cell r="AQ2715">
            <v>0</v>
          </cell>
          <cell r="AT2715" t="str">
            <v>б/р</v>
          </cell>
          <cell r="AU2715" t="str">
            <v>м</v>
          </cell>
          <cell r="AX2715">
            <v>45399</v>
          </cell>
          <cell r="AY2715" t="str">
            <v>НАДО!!!</v>
          </cell>
        </row>
        <row r="2716">
          <cell r="AP2716" t="str">
            <v>Патрушев Евгений</v>
          </cell>
          <cell r="AQ2716">
            <v>1977</v>
          </cell>
          <cell r="AT2716" t="str">
            <v>б/р</v>
          </cell>
          <cell r="AU2716" t="str">
            <v>м</v>
          </cell>
          <cell r="AX2716">
            <v>43372</v>
          </cell>
          <cell r="AY2716" t="str">
            <v>НАДО!!!</v>
          </cell>
        </row>
        <row r="2717">
          <cell r="AP2717" t="str">
            <v>Патрушев Илья</v>
          </cell>
          <cell r="AQ2717">
            <v>2005</v>
          </cell>
          <cell r="AT2717" t="str">
            <v>б/р</v>
          </cell>
          <cell r="AU2717" t="str">
            <v>м</v>
          </cell>
          <cell r="AX2717">
            <v>0</v>
          </cell>
          <cell r="AY2717" t="str">
            <v>ОК!</v>
          </cell>
        </row>
        <row r="2718">
          <cell r="AP2718" t="str">
            <v>Паутов Василий</v>
          </cell>
          <cell r="AQ2718">
            <v>2006</v>
          </cell>
          <cell r="AT2718" t="str">
            <v>б/р</v>
          </cell>
          <cell r="AU2718" t="str">
            <v>м</v>
          </cell>
          <cell r="AX2718">
            <v>43828</v>
          </cell>
          <cell r="AY2718" t="str">
            <v>ОК!</v>
          </cell>
        </row>
        <row r="2719">
          <cell r="AP2719" t="str">
            <v>Пахомова Ксения</v>
          </cell>
          <cell r="AQ2719">
            <v>2003</v>
          </cell>
          <cell r="AT2719" t="str">
            <v>б/р</v>
          </cell>
          <cell r="AU2719" t="str">
            <v>ж</v>
          </cell>
          <cell r="AX2719">
            <v>43667</v>
          </cell>
          <cell r="AY2719" t="str">
            <v>ОК!</v>
          </cell>
        </row>
        <row r="2720">
          <cell r="AP2720" t="str">
            <v>Пашева Виктория</v>
          </cell>
          <cell r="AQ2720">
            <v>0</v>
          </cell>
          <cell r="AT2720" t="str">
            <v>б/р</v>
          </cell>
          <cell r="AU2720" t="str">
            <v>ж</v>
          </cell>
          <cell r="AX2720">
            <v>43960</v>
          </cell>
          <cell r="AY2720" t="str">
            <v>НАДО!!!</v>
          </cell>
        </row>
        <row r="2721">
          <cell r="AP2721" t="str">
            <v>Пашнин Илья</v>
          </cell>
          <cell r="AQ2721">
            <v>2003</v>
          </cell>
          <cell r="AT2721" t="str">
            <v>б/р</v>
          </cell>
          <cell r="AU2721" t="str">
            <v>м</v>
          </cell>
          <cell r="AX2721">
            <v>0</v>
          </cell>
          <cell r="AY2721" t="str">
            <v>ОК!</v>
          </cell>
        </row>
        <row r="2722">
          <cell r="AP2722" t="str">
            <v>Пекарская Екатерина</v>
          </cell>
          <cell r="AQ2722">
            <v>2005</v>
          </cell>
          <cell r="AT2722" t="str">
            <v>б/р</v>
          </cell>
          <cell r="AU2722" t="str">
            <v>ж</v>
          </cell>
          <cell r="AX2722">
            <v>43227</v>
          </cell>
          <cell r="AY2722" t="str">
            <v>ОК!</v>
          </cell>
        </row>
        <row r="2723">
          <cell r="AP2723" t="str">
            <v>Пендрикова Ольга</v>
          </cell>
          <cell r="AQ2723">
            <v>1996</v>
          </cell>
          <cell r="AT2723" t="str">
            <v>б/р</v>
          </cell>
          <cell r="AU2723" t="str">
            <v>ж</v>
          </cell>
          <cell r="AX2723">
            <v>44597</v>
          </cell>
          <cell r="AY2723" t="str">
            <v>ОК!</v>
          </cell>
        </row>
        <row r="2724">
          <cell r="AP2724" t="str">
            <v>Пентин Григорий</v>
          </cell>
          <cell r="AQ2724">
            <v>1998</v>
          </cell>
          <cell r="AT2724" t="str">
            <v>б/р</v>
          </cell>
          <cell r="AU2724" t="str">
            <v>м</v>
          </cell>
          <cell r="AX2724">
            <v>0</v>
          </cell>
          <cell r="AY2724" t="str">
            <v>ОК!</v>
          </cell>
        </row>
        <row r="2725">
          <cell r="AP2725" t="str">
            <v>Первушкина Василиса</v>
          </cell>
          <cell r="AQ2725">
            <v>2014</v>
          </cell>
          <cell r="AT2725" t="str">
            <v>б/р</v>
          </cell>
          <cell r="AU2725" t="str">
            <v>ж</v>
          </cell>
          <cell r="AX2725">
            <v>0</v>
          </cell>
          <cell r="AY2725" t="str">
            <v>ОК!</v>
          </cell>
        </row>
        <row r="2726">
          <cell r="AP2726" t="str">
            <v>Перевертова Анна</v>
          </cell>
          <cell r="AQ2726">
            <v>0</v>
          </cell>
          <cell r="AT2726" t="str">
            <v>б/р</v>
          </cell>
          <cell r="AU2726" t="str">
            <v>ж</v>
          </cell>
          <cell r="AX2726">
            <v>43954</v>
          </cell>
          <cell r="AY2726" t="str">
            <v>НАДО!!!</v>
          </cell>
        </row>
        <row r="2727">
          <cell r="AP2727" t="str">
            <v>Перевертова Зинаида</v>
          </cell>
          <cell r="AQ2727">
            <v>0</v>
          </cell>
          <cell r="AT2727" t="str">
            <v>б/р</v>
          </cell>
          <cell r="AU2727" t="str">
            <v>ж</v>
          </cell>
          <cell r="AX2727">
            <v>43954</v>
          </cell>
          <cell r="AY2727" t="str">
            <v>НАДО!!!</v>
          </cell>
        </row>
        <row r="2728">
          <cell r="AP2728" t="str">
            <v>Перекрестов Максим</v>
          </cell>
          <cell r="AQ2728">
            <v>0</v>
          </cell>
          <cell r="AT2728">
            <v>3</v>
          </cell>
          <cell r="AU2728" t="str">
            <v>м</v>
          </cell>
          <cell r="AX2728">
            <v>45778</v>
          </cell>
          <cell r="AY2728" t="str">
            <v>НАДО!!!</v>
          </cell>
        </row>
        <row r="2729">
          <cell r="AP2729" t="str">
            <v>Перелыгин Кирилл</v>
          </cell>
          <cell r="AQ2729">
            <v>2010</v>
          </cell>
          <cell r="AT2729" t="str">
            <v>2ю</v>
          </cell>
          <cell r="AU2729" t="str">
            <v>м</v>
          </cell>
          <cell r="AX2729">
            <v>45786</v>
          </cell>
          <cell r="AY2729" t="str">
            <v>ОК!</v>
          </cell>
        </row>
        <row r="2730">
          <cell r="AP2730" t="str">
            <v>Пермяков Алан</v>
          </cell>
          <cell r="AQ2730">
            <v>2013</v>
          </cell>
          <cell r="AT2730" t="str">
            <v>б/р</v>
          </cell>
          <cell r="AU2730" t="str">
            <v>м</v>
          </cell>
          <cell r="AX2730">
            <v>0</v>
          </cell>
          <cell r="AY2730" t="str">
            <v>ОК!</v>
          </cell>
        </row>
        <row r="2731">
          <cell r="AP2731" t="str">
            <v>Пермяков Михаил</v>
          </cell>
          <cell r="AQ2731">
            <v>2011</v>
          </cell>
          <cell r="AT2731" t="str">
            <v>б/р</v>
          </cell>
          <cell r="AU2731" t="str">
            <v>м</v>
          </cell>
          <cell r="AX2731">
            <v>0</v>
          </cell>
          <cell r="AY2731" t="str">
            <v>ОК!</v>
          </cell>
        </row>
        <row r="2732">
          <cell r="AP2732" t="str">
            <v>Перов Александр</v>
          </cell>
          <cell r="AQ2732">
            <v>1999</v>
          </cell>
          <cell r="AT2732" t="str">
            <v>б/р</v>
          </cell>
          <cell r="AU2732" t="str">
            <v>м</v>
          </cell>
          <cell r="AX2732">
            <v>43555</v>
          </cell>
          <cell r="AY2732" t="str">
            <v>ОК!</v>
          </cell>
        </row>
        <row r="2733">
          <cell r="AP2733" t="str">
            <v>Перов Иван</v>
          </cell>
          <cell r="AQ2733">
            <v>2001</v>
          </cell>
          <cell r="AT2733" t="str">
            <v>б/р</v>
          </cell>
          <cell r="AU2733" t="str">
            <v>м</v>
          </cell>
          <cell r="AX2733">
            <v>0</v>
          </cell>
          <cell r="AY2733" t="str">
            <v>ОК!</v>
          </cell>
        </row>
        <row r="2734">
          <cell r="AP2734" t="str">
            <v>Перова Наталья</v>
          </cell>
          <cell r="AQ2734">
            <v>2003</v>
          </cell>
          <cell r="AT2734" t="str">
            <v>б/р</v>
          </cell>
          <cell r="AU2734" t="str">
            <v>ж</v>
          </cell>
          <cell r="AX2734">
            <v>43227</v>
          </cell>
          <cell r="AY2734" t="str">
            <v>ОК!</v>
          </cell>
        </row>
        <row r="2735">
          <cell r="AP2735" t="str">
            <v>Песняков Владислав</v>
          </cell>
          <cell r="AQ2735">
            <v>0</v>
          </cell>
          <cell r="AT2735">
            <v>3</v>
          </cell>
          <cell r="AU2735" t="str">
            <v>м</v>
          </cell>
          <cell r="AX2735">
            <v>45778</v>
          </cell>
          <cell r="AY2735" t="str">
            <v>НАДО!!!</v>
          </cell>
        </row>
        <row r="2736">
          <cell r="AP2736" t="str">
            <v>Пестова Дарья</v>
          </cell>
          <cell r="AQ2736">
            <v>1993</v>
          </cell>
          <cell r="AT2736" t="str">
            <v>б/р</v>
          </cell>
          <cell r="AU2736" t="str">
            <v>ж</v>
          </cell>
          <cell r="AX2736">
            <v>44269</v>
          </cell>
          <cell r="AY2736" t="str">
            <v>ОК!</v>
          </cell>
        </row>
        <row r="2737">
          <cell r="AP2737" t="str">
            <v>Пестряков Кирилл</v>
          </cell>
          <cell r="AQ2737">
            <v>0</v>
          </cell>
          <cell r="AT2737">
            <v>3</v>
          </cell>
          <cell r="AU2737" t="str">
            <v>м</v>
          </cell>
          <cell r="AX2737">
            <v>45757</v>
          </cell>
          <cell r="AY2737" t="str">
            <v>НАДО!!!</v>
          </cell>
        </row>
        <row r="2738">
          <cell r="AP2738" t="str">
            <v>Петренко Александр</v>
          </cell>
          <cell r="AQ2738">
            <v>0</v>
          </cell>
          <cell r="AT2738" t="str">
            <v>1ю</v>
          </cell>
          <cell r="AU2738" t="str">
            <v>м</v>
          </cell>
          <cell r="AX2738">
            <v>45756</v>
          </cell>
          <cell r="AY2738" t="str">
            <v>НАДО!!!</v>
          </cell>
        </row>
        <row r="2739">
          <cell r="AP2739" t="str">
            <v>Петренко Анастасия</v>
          </cell>
          <cell r="AQ2739">
            <v>2009</v>
          </cell>
          <cell r="AT2739" t="str">
            <v>2ю</v>
          </cell>
          <cell r="AU2739" t="str">
            <v>ж</v>
          </cell>
          <cell r="AX2739">
            <v>45705</v>
          </cell>
          <cell r="AY2739" t="str">
            <v>ОК!</v>
          </cell>
        </row>
        <row r="2740">
          <cell r="AP2740" t="str">
            <v>Петренко Андрей</v>
          </cell>
          <cell r="AQ2740">
            <v>0</v>
          </cell>
          <cell r="AT2740">
            <v>3</v>
          </cell>
          <cell r="AU2740" t="str">
            <v>м</v>
          </cell>
          <cell r="AX2740">
            <v>45778</v>
          </cell>
          <cell r="AY2740" t="str">
            <v>НАДО!!!</v>
          </cell>
        </row>
        <row r="2741">
          <cell r="AP2741" t="str">
            <v>Петренко Артём</v>
          </cell>
          <cell r="AQ2741">
            <v>2014</v>
          </cell>
          <cell r="AT2741" t="str">
            <v>б/р</v>
          </cell>
          <cell r="AU2741" t="str">
            <v>м</v>
          </cell>
          <cell r="AX2741">
            <v>0</v>
          </cell>
          <cell r="AY2741" t="str">
            <v>ОК!</v>
          </cell>
        </row>
        <row r="2742">
          <cell r="AP2742" t="str">
            <v>Петренко Михаил</v>
          </cell>
          <cell r="AQ2742">
            <v>2004</v>
          </cell>
          <cell r="AT2742" t="str">
            <v>б/р</v>
          </cell>
          <cell r="AU2742" t="str">
            <v>м</v>
          </cell>
          <cell r="AX2742">
            <v>44057</v>
          </cell>
          <cell r="AY2742" t="str">
            <v>ОК!</v>
          </cell>
        </row>
        <row r="2743">
          <cell r="AP2743" t="str">
            <v>Петренко Сергей</v>
          </cell>
          <cell r="AQ2743">
            <v>1977</v>
          </cell>
          <cell r="AT2743" t="str">
            <v>б/р</v>
          </cell>
          <cell r="AU2743" t="str">
            <v>м</v>
          </cell>
          <cell r="AX2743">
            <v>43372</v>
          </cell>
          <cell r="AY2743" t="str">
            <v>НАДО!!!</v>
          </cell>
        </row>
        <row r="2744">
          <cell r="AP2744" t="str">
            <v>Петржак Артём</v>
          </cell>
          <cell r="AQ2744">
            <v>2008</v>
          </cell>
          <cell r="AT2744" t="str">
            <v>б/р</v>
          </cell>
          <cell r="AU2744" t="str">
            <v>м</v>
          </cell>
          <cell r="AX2744">
            <v>45036</v>
          </cell>
          <cell r="AY2744" t="str">
            <v>ОК!</v>
          </cell>
        </row>
        <row r="2745">
          <cell r="AP2745" t="str">
            <v>Петров Александр</v>
          </cell>
          <cell r="AQ2745">
            <v>2009</v>
          </cell>
          <cell r="AT2745">
            <v>2</v>
          </cell>
          <cell r="AU2745" t="str">
            <v>м</v>
          </cell>
          <cell r="AX2745">
            <v>45816</v>
          </cell>
          <cell r="AY2745" t="str">
            <v>ОК!</v>
          </cell>
        </row>
        <row r="2746">
          <cell r="AP2746" t="str">
            <v>Петров Алексей А.</v>
          </cell>
          <cell r="AQ2746">
            <v>2006</v>
          </cell>
          <cell r="AT2746" t="str">
            <v>б/р</v>
          </cell>
          <cell r="AU2746" t="str">
            <v>м</v>
          </cell>
          <cell r="AX2746">
            <v>0</v>
          </cell>
          <cell r="AY2746" t="str">
            <v>ОК!</v>
          </cell>
        </row>
        <row r="2747">
          <cell r="AP2747" t="str">
            <v>Петров Алексей</v>
          </cell>
          <cell r="AQ2747">
            <v>2010</v>
          </cell>
          <cell r="AT2747">
            <v>3</v>
          </cell>
          <cell r="AU2747" t="str">
            <v>м</v>
          </cell>
          <cell r="AX2747">
            <v>45836</v>
          </cell>
          <cell r="AY2747" t="str">
            <v>ОК!</v>
          </cell>
        </row>
        <row r="2748">
          <cell r="AP2748" t="str">
            <v>Петров Арсений</v>
          </cell>
          <cell r="AQ2748">
            <v>0</v>
          </cell>
          <cell r="AT2748">
            <v>3</v>
          </cell>
          <cell r="AU2748" t="str">
            <v>м</v>
          </cell>
          <cell r="AX2748">
            <v>45778</v>
          </cell>
          <cell r="AY2748" t="str">
            <v>НАДО!!!</v>
          </cell>
        </row>
        <row r="2749">
          <cell r="AP2749" t="str">
            <v>Петров Валерий</v>
          </cell>
          <cell r="AQ2749">
            <v>1990</v>
          </cell>
          <cell r="AT2749" t="str">
            <v>КМС</v>
          </cell>
          <cell r="AU2749" t="str">
            <v>м</v>
          </cell>
          <cell r="AX2749">
            <v>45488</v>
          </cell>
          <cell r="AY2749" t="str">
            <v>ОК!</v>
          </cell>
        </row>
        <row r="2750">
          <cell r="AP2750" t="str">
            <v>Петров Василий</v>
          </cell>
          <cell r="AQ2750">
            <v>2005</v>
          </cell>
          <cell r="AT2750" t="str">
            <v>КМС</v>
          </cell>
          <cell r="AU2750" t="str">
            <v>м</v>
          </cell>
          <cell r="AX2750">
            <v>45649</v>
          </cell>
          <cell r="AY2750" t="str">
            <v>ОК!</v>
          </cell>
        </row>
        <row r="2751">
          <cell r="AP2751" t="str">
            <v>Петров Владимир</v>
          </cell>
          <cell r="AQ2751">
            <v>1998</v>
          </cell>
          <cell r="AT2751" t="str">
            <v>б/р</v>
          </cell>
          <cell r="AU2751" t="str">
            <v>м</v>
          </cell>
          <cell r="AX2751">
            <v>0</v>
          </cell>
          <cell r="AY2751" t="str">
            <v>ОК!</v>
          </cell>
        </row>
        <row r="2752">
          <cell r="AP2752" t="str">
            <v>Петров Владислав Р.</v>
          </cell>
          <cell r="AQ2752">
            <v>2003</v>
          </cell>
          <cell r="AT2752" t="str">
            <v>б/р</v>
          </cell>
          <cell r="AU2752" t="str">
            <v>м</v>
          </cell>
          <cell r="AX2752">
            <v>43204</v>
          </cell>
          <cell r="AY2752" t="str">
            <v>ОК!</v>
          </cell>
        </row>
        <row r="2753">
          <cell r="AP2753" t="str">
            <v>Петров Владислав</v>
          </cell>
          <cell r="AQ2753">
            <v>1998</v>
          </cell>
          <cell r="AT2753" t="str">
            <v>б/р</v>
          </cell>
          <cell r="AU2753" t="str">
            <v>м</v>
          </cell>
          <cell r="AX2753">
            <v>0</v>
          </cell>
          <cell r="AY2753" t="str">
            <v>ОК!</v>
          </cell>
        </row>
        <row r="2754">
          <cell r="AP2754" t="str">
            <v>Петров Георгий</v>
          </cell>
          <cell r="AQ2754">
            <v>0</v>
          </cell>
          <cell r="AT2754" t="str">
            <v>2ю</v>
          </cell>
          <cell r="AU2754" t="str">
            <v>м</v>
          </cell>
          <cell r="AX2754">
            <v>45705</v>
          </cell>
          <cell r="AY2754" t="str">
            <v>НАДО!!!</v>
          </cell>
        </row>
        <row r="2755">
          <cell r="AP2755" t="str">
            <v>Петров Даниил</v>
          </cell>
          <cell r="AQ2755">
            <v>2010</v>
          </cell>
          <cell r="AT2755" t="str">
            <v>1ю</v>
          </cell>
          <cell r="AU2755" t="str">
            <v>м</v>
          </cell>
          <cell r="AX2755">
            <v>45786</v>
          </cell>
          <cell r="AY2755" t="str">
            <v>ОК!</v>
          </cell>
        </row>
        <row r="2756">
          <cell r="AP2756" t="str">
            <v>Петров Денис</v>
          </cell>
          <cell r="AQ2756">
            <v>0</v>
          </cell>
          <cell r="AT2756" t="str">
            <v>б/р</v>
          </cell>
          <cell r="AU2756" t="str">
            <v>м</v>
          </cell>
          <cell r="AX2756">
            <v>44359</v>
          </cell>
          <cell r="AY2756" t="str">
            <v>НАДО!!!</v>
          </cell>
        </row>
        <row r="2757">
          <cell r="AP2757" t="str">
            <v>Петров Дмитрий В.</v>
          </cell>
          <cell r="AQ2757">
            <v>0</v>
          </cell>
          <cell r="AT2757" t="str">
            <v>КМС</v>
          </cell>
          <cell r="AU2757" t="str">
            <v>м</v>
          </cell>
          <cell r="AX2757">
            <v>45740</v>
          </cell>
          <cell r="AY2757" t="str">
            <v>НАДО!!!</v>
          </cell>
        </row>
        <row r="2758">
          <cell r="AP2758" t="str">
            <v>Петров Дмитрий</v>
          </cell>
          <cell r="AQ2758">
            <v>2013</v>
          </cell>
          <cell r="AT2758" t="str">
            <v>б/р</v>
          </cell>
          <cell r="AU2758" t="str">
            <v>м</v>
          </cell>
          <cell r="AX2758">
            <v>0</v>
          </cell>
          <cell r="AY2758" t="str">
            <v>ОК!</v>
          </cell>
        </row>
        <row r="2759">
          <cell r="AP2759" t="str">
            <v>Петров Егор</v>
          </cell>
          <cell r="AQ2759">
            <v>2010</v>
          </cell>
          <cell r="AT2759" t="str">
            <v>б/р</v>
          </cell>
          <cell r="AU2759" t="str">
            <v>м</v>
          </cell>
          <cell r="AX2759">
            <v>0</v>
          </cell>
          <cell r="AY2759" t="str">
            <v>ОК!</v>
          </cell>
        </row>
        <row r="2760">
          <cell r="AP2760" t="str">
            <v>Петров Иван</v>
          </cell>
          <cell r="AQ2760">
            <v>2008</v>
          </cell>
          <cell r="AT2760" t="str">
            <v>б/р</v>
          </cell>
          <cell r="AU2760" t="str">
            <v>м</v>
          </cell>
          <cell r="AX2760">
            <v>0</v>
          </cell>
          <cell r="AY2760" t="str">
            <v>ОК!</v>
          </cell>
        </row>
        <row r="2761">
          <cell r="AP2761" t="str">
            <v>Петров Иван И.</v>
          </cell>
          <cell r="AQ2761">
            <v>0</v>
          </cell>
          <cell r="AT2761">
            <v>3</v>
          </cell>
          <cell r="AU2761" t="str">
            <v>м</v>
          </cell>
          <cell r="AX2761">
            <v>45778</v>
          </cell>
          <cell r="AY2761" t="str">
            <v>НАДО!!!</v>
          </cell>
        </row>
        <row r="2762">
          <cell r="AP2762" t="str">
            <v>Петров Кирилл</v>
          </cell>
          <cell r="AQ2762">
            <v>1984</v>
          </cell>
          <cell r="AT2762" t="str">
            <v>б/р</v>
          </cell>
          <cell r="AU2762" t="str">
            <v>м</v>
          </cell>
          <cell r="AX2762">
            <v>43078</v>
          </cell>
          <cell r="AY2762" t="str">
            <v>НАДО!!!</v>
          </cell>
        </row>
        <row r="2763">
          <cell r="AP2763" t="str">
            <v>Петров Михаил</v>
          </cell>
          <cell r="AQ2763">
            <v>0</v>
          </cell>
          <cell r="AT2763" t="str">
            <v>б/р</v>
          </cell>
          <cell r="AU2763" t="str">
            <v>м</v>
          </cell>
          <cell r="AX2763">
            <v>44323</v>
          </cell>
          <cell r="AY2763" t="str">
            <v>НАДО!!!</v>
          </cell>
        </row>
        <row r="2764">
          <cell r="AP2764" t="str">
            <v>Петров Роман</v>
          </cell>
          <cell r="AQ2764">
            <v>2013</v>
          </cell>
          <cell r="AT2764" t="str">
            <v>2ю</v>
          </cell>
          <cell r="AU2764" t="str">
            <v>м</v>
          </cell>
          <cell r="AX2764">
            <v>45947</v>
          </cell>
          <cell r="AY2764" t="str">
            <v>ОК!</v>
          </cell>
        </row>
        <row r="2765">
          <cell r="AP2765" t="str">
            <v>Петров Ярослав</v>
          </cell>
          <cell r="AQ2765">
            <v>2011</v>
          </cell>
          <cell r="AT2765">
            <v>2</v>
          </cell>
          <cell r="AU2765" t="str">
            <v>м</v>
          </cell>
          <cell r="AX2765">
            <v>45757</v>
          </cell>
          <cell r="AY2765" t="str">
            <v>ОК!</v>
          </cell>
        </row>
        <row r="2766">
          <cell r="AP2766" t="str">
            <v>Петров Ярослав С.</v>
          </cell>
          <cell r="AQ2766">
            <v>2012</v>
          </cell>
          <cell r="AT2766" t="str">
            <v>1ю</v>
          </cell>
          <cell r="AU2766" t="str">
            <v>м</v>
          </cell>
          <cell r="AX2766">
            <v>45422</v>
          </cell>
          <cell r="AY2766" t="str">
            <v>ОК!</v>
          </cell>
        </row>
        <row r="2767">
          <cell r="AP2767" t="str">
            <v>Петрова Александра</v>
          </cell>
          <cell r="AQ2767">
            <v>2006</v>
          </cell>
          <cell r="AT2767">
            <v>3</v>
          </cell>
          <cell r="AU2767" t="str">
            <v>ж</v>
          </cell>
          <cell r="AX2767">
            <v>45407</v>
          </cell>
          <cell r="AY2767" t="str">
            <v>ОК!</v>
          </cell>
        </row>
        <row r="2768">
          <cell r="AP2768" t="str">
            <v>Петрова Алёна</v>
          </cell>
          <cell r="AQ2768">
            <v>2010</v>
          </cell>
          <cell r="AT2768">
            <v>2</v>
          </cell>
          <cell r="AU2768" t="str">
            <v>ж</v>
          </cell>
          <cell r="AX2768">
            <v>45836</v>
          </cell>
          <cell r="AY2768" t="str">
            <v>ОК!</v>
          </cell>
        </row>
        <row r="2769">
          <cell r="AP2769" t="str">
            <v>Петрова Алиса</v>
          </cell>
          <cell r="AQ2769">
            <v>0</v>
          </cell>
          <cell r="AT2769">
            <v>3</v>
          </cell>
          <cell r="AU2769" t="str">
            <v>ж</v>
          </cell>
          <cell r="AX2769">
            <v>45870</v>
          </cell>
          <cell r="AY2769" t="str">
            <v>НАДО!!!</v>
          </cell>
        </row>
        <row r="2770">
          <cell r="AP2770" t="str">
            <v>Петрова Анна</v>
          </cell>
          <cell r="AQ2770">
            <v>0</v>
          </cell>
          <cell r="AT2770" t="str">
            <v>б/р</v>
          </cell>
          <cell r="AU2770" t="str">
            <v>ж</v>
          </cell>
          <cell r="AX2770">
            <v>43184</v>
          </cell>
          <cell r="AY2770" t="str">
            <v>НАДО!!!</v>
          </cell>
        </row>
        <row r="2771">
          <cell r="AP2771" t="str">
            <v>Петрова Валерия</v>
          </cell>
          <cell r="AQ2771">
            <v>2009</v>
          </cell>
          <cell r="AT2771">
            <v>2</v>
          </cell>
          <cell r="AU2771" t="str">
            <v>ж</v>
          </cell>
          <cell r="AX2771">
            <v>45319</v>
          </cell>
          <cell r="AY2771" t="str">
            <v>ОК!</v>
          </cell>
        </row>
        <row r="2772">
          <cell r="AP2772" t="str">
            <v>Петрова Дарья</v>
          </cell>
          <cell r="AQ2772">
            <v>0</v>
          </cell>
          <cell r="AT2772">
            <v>1</v>
          </cell>
          <cell r="AU2772" t="str">
            <v>ж</v>
          </cell>
          <cell r="AX2772">
            <v>45757</v>
          </cell>
          <cell r="AY2772" t="str">
            <v>НАДО!!!</v>
          </cell>
        </row>
        <row r="2773">
          <cell r="AP2773" t="str">
            <v>Петрова Елена</v>
          </cell>
          <cell r="AQ2773">
            <v>1983</v>
          </cell>
          <cell r="AT2773" t="str">
            <v>б/р</v>
          </cell>
          <cell r="AU2773" t="str">
            <v>ж</v>
          </cell>
          <cell r="AX2773">
            <v>43245</v>
          </cell>
          <cell r="AY2773" t="str">
            <v>НАДО!!!</v>
          </cell>
        </row>
        <row r="2774">
          <cell r="AP2774" t="str">
            <v>Петрова Елизавета</v>
          </cell>
          <cell r="AQ2774">
            <v>2003</v>
          </cell>
          <cell r="AT2774">
            <v>3</v>
          </cell>
          <cell r="AU2774" t="str">
            <v>ж</v>
          </cell>
          <cell r="AX2774">
            <v>45407</v>
          </cell>
          <cell r="AY2774" t="str">
            <v>ОК!</v>
          </cell>
        </row>
        <row r="2775">
          <cell r="AP2775" t="str">
            <v>Петрова Любовь</v>
          </cell>
          <cell r="AQ2775">
            <v>1998</v>
          </cell>
          <cell r="AT2775" t="str">
            <v>МС</v>
          </cell>
          <cell r="AU2775" t="str">
            <v>ж</v>
          </cell>
          <cell r="AX2775">
            <v>0</v>
          </cell>
          <cell r="AY2775" t="str">
            <v>ОК!</v>
          </cell>
        </row>
        <row r="2776">
          <cell r="AP2776" t="str">
            <v>Петрова Полина</v>
          </cell>
          <cell r="AQ2776">
            <v>2003</v>
          </cell>
          <cell r="AT2776" t="str">
            <v>б/р</v>
          </cell>
          <cell r="AU2776" t="str">
            <v>ж</v>
          </cell>
          <cell r="AX2776">
            <v>0</v>
          </cell>
          <cell r="AY2776" t="str">
            <v>НАДО!!!</v>
          </cell>
        </row>
        <row r="2777">
          <cell r="AP2777" t="str">
            <v>Петровский Андрей</v>
          </cell>
          <cell r="AQ2777">
            <v>2009</v>
          </cell>
          <cell r="AT2777" t="str">
            <v>б/р</v>
          </cell>
          <cell r="AU2777" t="str">
            <v>м</v>
          </cell>
          <cell r="AX2777">
            <v>45399</v>
          </cell>
          <cell r="AY2777" t="str">
            <v>ОК!</v>
          </cell>
        </row>
        <row r="2778">
          <cell r="AP2778" t="str">
            <v>Петросян Инеса</v>
          </cell>
          <cell r="AQ2778">
            <v>2010</v>
          </cell>
          <cell r="AT2778" t="str">
            <v>б/р</v>
          </cell>
          <cell r="AU2778" t="str">
            <v>ж</v>
          </cell>
          <cell r="AX2778">
            <v>45057</v>
          </cell>
          <cell r="AY2778" t="str">
            <v>ОК!</v>
          </cell>
        </row>
        <row r="2779">
          <cell r="AP2779" t="str">
            <v>Петрусевич Артём</v>
          </cell>
          <cell r="AQ2779">
            <v>2008</v>
          </cell>
          <cell r="AT2779" t="str">
            <v>б/р</v>
          </cell>
          <cell r="AU2779" t="str">
            <v>м</v>
          </cell>
          <cell r="AX2779">
            <v>0</v>
          </cell>
          <cell r="AY2779" t="str">
            <v>ОК!</v>
          </cell>
        </row>
        <row r="2780">
          <cell r="AP2780" t="str">
            <v>Петухов Алексей</v>
          </cell>
          <cell r="AQ2780">
            <v>1998</v>
          </cell>
          <cell r="AT2780" t="str">
            <v>б/р</v>
          </cell>
          <cell r="AU2780" t="str">
            <v>м</v>
          </cell>
          <cell r="AX2780">
            <v>43828</v>
          </cell>
          <cell r="AY2780" t="str">
            <v>ОК!</v>
          </cell>
        </row>
        <row r="2781">
          <cell r="AP2781" t="str">
            <v>Петухов Илья</v>
          </cell>
          <cell r="AQ2781">
            <v>0</v>
          </cell>
          <cell r="AT2781" t="str">
            <v>1ю</v>
          </cell>
          <cell r="AU2781" t="str">
            <v>м</v>
          </cell>
          <cell r="AX2781">
            <v>45756</v>
          </cell>
          <cell r="AY2781" t="str">
            <v>НАДО!!!</v>
          </cell>
        </row>
        <row r="2782">
          <cell r="AP2782" t="str">
            <v>Петухова Екатерина</v>
          </cell>
          <cell r="AQ2782">
            <v>2007</v>
          </cell>
          <cell r="AT2782">
            <v>3</v>
          </cell>
          <cell r="AU2782" t="str">
            <v>ж</v>
          </cell>
          <cell r="AX2782">
            <v>45778</v>
          </cell>
          <cell r="AY2782" t="str">
            <v>ОК!</v>
          </cell>
        </row>
        <row r="2783">
          <cell r="AP2783" t="str">
            <v>Печникова Юлия</v>
          </cell>
          <cell r="AQ2783">
            <v>0</v>
          </cell>
          <cell r="AT2783">
            <v>3</v>
          </cell>
          <cell r="AU2783" t="str">
            <v>ж</v>
          </cell>
          <cell r="AX2783">
            <v>45778</v>
          </cell>
          <cell r="AY2783" t="str">
            <v>НАДО!!!</v>
          </cell>
        </row>
        <row r="2784">
          <cell r="AP2784" t="str">
            <v>Пешехонова Анастасия</v>
          </cell>
          <cell r="AQ2784">
            <v>1993</v>
          </cell>
          <cell r="AT2784" t="str">
            <v>б/р</v>
          </cell>
          <cell r="AU2784" t="str">
            <v>ж</v>
          </cell>
          <cell r="AX2784">
            <v>41846</v>
          </cell>
          <cell r="AY2784" t="str">
            <v>НАДО!!!</v>
          </cell>
        </row>
        <row r="2785">
          <cell r="AP2785" t="str">
            <v>Пешина Елена</v>
          </cell>
          <cell r="AQ2785">
            <v>2008</v>
          </cell>
          <cell r="AT2785" t="str">
            <v>б/р</v>
          </cell>
          <cell r="AU2785" t="str">
            <v>ж</v>
          </cell>
          <cell r="AX2785">
            <v>0</v>
          </cell>
          <cell r="AY2785" t="str">
            <v>ОК!</v>
          </cell>
        </row>
        <row r="2786">
          <cell r="AP2786" t="str">
            <v xml:space="preserve">Пешкова Анастасия </v>
          </cell>
          <cell r="AQ2786">
            <v>0</v>
          </cell>
          <cell r="AT2786" t="str">
            <v>б/р</v>
          </cell>
          <cell r="AU2786" t="str">
            <v>ж</v>
          </cell>
          <cell r="AX2786">
            <v>44681</v>
          </cell>
          <cell r="AY2786" t="str">
            <v>НАДО!!!</v>
          </cell>
        </row>
        <row r="2787">
          <cell r="AP2787" t="str">
            <v>Пивоваров Михаил</v>
          </cell>
          <cell r="AQ2787">
            <v>1980</v>
          </cell>
          <cell r="AT2787">
            <v>3</v>
          </cell>
          <cell r="AU2787" t="str">
            <v>м</v>
          </cell>
          <cell r="AX2787">
            <v>45928</v>
          </cell>
          <cell r="AY2787" t="str">
            <v>ОК!</v>
          </cell>
        </row>
        <row r="2788">
          <cell r="AP2788" t="str">
            <v>Пикунов Иван</v>
          </cell>
          <cell r="AQ2788">
            <v>2009</v>
          </cell>
          <cell r="AT2788" t="str">
            <v>б/р</v>
          </cell>
          <cell r="AU2788" t="str">
            <v>м</v>
          </cell>
          <cell r="AX2788">
            <v>0</v>
          </cell>
          <cell r="AY2788" t="str">
            <v>ОК!</v>
          </cell>
        </row>
        <row r="2789">
          <cell r="AP2789" t="str">
            <v>Пилиневич Алина</v>
          </cell>
          <cell r="AQ2789">
            <v>2004</v>
          </cell>
          <cell r="AT2789" t="str">
            <v>б/р</v>
          </cell>
          <cell r="AU2789" t="str">
            <v>ж</v>
          </cell>
          <cell r="AX2789">
            <v>43784</v>
          </cell>
          <cell r="AY2789" t="str">
            <v>ОК!</v>
          </cell>
        </row>
        <row r="2790">
          <cell r="AP2790" t="str">
            <v>Пилли Олеся</v>
          </cell>
          <cell r="AQ2790">
            <v>0</v>
          </cell>
          <cell r="AT2790">
            <v>3</v>
          </cell>
          <cell r="AU2790" t="str">
            <v>ж</v>
          </cell>
          <cell r="AX2790">
            <v>45816</v>
          </cell>
          <cell r="AY2790" t="str">
            <v>НАДО!!!</v>
          </cell>
        </row>
        <row r="2791">
          <cell r="AP2791" t="str">
            <v>Пилль Александр</v>
          </cell>
          <cell r="AQ2791">
            <v>0</v>
          </cell>
          <cell r="AT2791" t="str">
            <v>б/р</v>
          </cell>
          <cell r="AU2791" t="str">
            <v>м</v>
          </cell>
          <cell r="AX2791">
            <v>44681</v>
          </cell>
          <cell r="AY2791" t="str">
            <v>НАДО!!!</v>
          </cell>
        </row>
        <row r="2792">
          <cell r="AP2792" t="str">
            <v>Пильщикова Надежда</v>
          </cell>
          <cell r="AQ2792">
            <v>0</v>
          </cell>
          <cell r="AT2792" t="str">
            <v>б/р</v>
          </cell>
          <cell r="AU2792" t="str">
            <v>ж</v>
          </cell>
          <cell r="AX2792">
            <v>44269</v>
          </cell>
          <cell r="AY2792" t="str">
            <v>НАДО!!!</v>
          </cell>
        </row>
        <row r="2793">
          <cell r="AP2793" t="str">
            <v>Пименов Артем</v>
          </cell>
          <cell r="AQ2793">
            <v>1986</v>
          </cell>
          <cell r="AT2793" t="str">
            <v>б/р</v>
          </cell>
          <cell r="AU2793" t="str">
            <v>м</v>
          </cell>
          <cell r="AX2793">
            <v>43245</v>
          </cell>
          <cell r="AY2793" t="str">
            <v>НАДО!!!</v>
          </cell>
        </row>
        <row r="2794">
          <cell r="AP2794" t="str">
            <v>Пименова Диана</v>
          </cell>
          <cell r="AQ2794">
            <v>2007</v>
          </cell>
          <cell r="AT2794" t="str">
            <v>б/р</v>
          </cell>
          <cell r="AU2794" t="str">
            <v>ж</v>
          </cell>
          <cell r="AX2794">
            <v>0</v>
          </cell>
          <cell r="AY2794" t="str">
            <v>ОК!</v>
          </cell>
        </row>
        <row r="2795">
          <cell r="AP2795" t="str">
            <v>Пименова Екатерина</v>
          </cell>
          <cell r="AQ2795">
            <v>2008</v>
          </cell>
          <cell r="AT2795" t="str">
            <v>б/р</v>
          </cell>
          <cell r="AU2795" t="str">
            <v>ж</v>
          </cell>
          <cell r="AX2795">
            <v>0</v>
          </cell>
          <cell r="AY2795" t="str">
            <v>ОК!</v>
          </cell>
        </row>
        <row r="2796">
          <cell r="AP2796" t="str">
            <v>Пимченков Кирилл</v>
          </cell>
          <cell r="AQ2796">
            <v>2013</v>
          </cell>
          <cell r="AT2796" t="str">
            <v>б/р</v>
          </cell>
          <cell r="AU2796" t="str">
            <v>м</v>
          </cell>
          <cell r="AX2796">
            <v>0</v>
          </cell>
          <cell r="AY2796" t="str">
            <v>ОК!</v>
          </cell>
        </row>
        <row r="2797">
          <cell r="AP2797" t="str">
            <v>Пирожков Андрей</v>
          </cell>
          <cell r="AQ2797">
            <v>2002</v>
          </cell>
          <cell r="AT2797" t="str">
            <v>б/р</v>
          </cell>
          <cell r="AU2797" t="str">
            <v>м</v>
          </cell>
          <cell r="AX2797">
            <v>42869</v>
          </cell>
          <cell r="AY2797" t="str">
            <v>ОК!</v>
          </cell>
        </row>
        <row r="2798">
          <cell r="AP2798" t="str">
            <v>Писарев Георгий</v>
          </cell>
          <cell r="AQ2798">
            <v>1984</v>
          </cell>
          <cell r="AT2798" t="str">
            <v>б/р</v>
          </cell>
          <cell r="AU2798" t="str">
            <v>м</v>
          </cell>
          <cell r="AX2798">
            <v>43245</v>
          </cell>
          <cell r="AY2798" t="str">
            <v>НАДО!!!</v>
          </cell>
        </row>
        <row r="2799">
          <cell r="AP2799" t="str">
            <v>Писарёнок Дарья</v>
          </cell>
          <cell r="AQ2799">
            <v>2011</v>
          </cell>
          <cell r="AT2799" t="str">
            <v>1ю</v>
          </cell>
          <cell r="AU2799" t="str">
            <v>ж</v>
          </cell>
          <cell r="AX2799">
            <v>45422</v>
          </cell>
          <cell r="AY2799" t="str">
            <v>ОК!</v>
          </cell>
        </row>
        <row r="2800">
          <cell r="AP2800" t="str">
            <v>Пискуровский Матвей</v>
          </cell>
          <cell r="AQ2800">
            <v>2002</v>
          </cell>
          <cell r="AT2800">
            <v>1</v>
          </cell>
          <cell r="AU2800" t="str">
            <v>м</v>
          </cell>
          <cell r="AX2800">
            <v>45494</v>
          </cell>
          <cell r="AY2800" t="str">
            <v>ОК!</v>
          </cell>
        </row>
        <row r="2801">
          <cell r="AP2801" t="str">
            <v>Пищевский Сергей</v>
          </cell>
          <cell r="AQ2801">
            <v>0</v>
          </cell>
          <cell r="AT2801" t="str">
            <v>б/р</v>
          </cell>
          <cell r="AU2801" t="str">
            <v>м</v>
          </cell>
          <cell r="AX2801">
            <v>43960</v>
          </cell>
          <cell r="AY2801" t="str">
            <v>НАДО!!!</v>
          </cell>
        </row>
        <row r="2802">
          <cell r="AP2802" t="str">
            <v>Платонова Агата</v>
          </cell>
          <cell r="AQ2802">
            <v>2002</v>
          </cell>
          <cell r="AT2802" t="str">
            <v>б/р</v>
          </cell>
          <cell r="AU2802" t="str">
            <v>ж</v>
          </cell>
          <cell r="AX2802">
            <v>43828</v>
          </cell>
          <cell r="AY2802" t="str">
            <v>ОК!</v>
          </cell>
        </row>
        <row r="2803">
          <cell r="AP2803" t="str">
            <v>Платонова Александра</v>
          </cell>
          <cell r="AQ2803">
            <v>2003</v>
          </cell>
          <cell r="AT2803" t="str">
            <v>б/р</v>
          </cell>
          <cell r="AU2803" t="str">
            <v>ж</v>
          </cell>
          <cell r="AX2803">
            <v>0</v>
          </cell>
          <cell r="AY2803" t="str">
            <v>НАДО!!!</v>
          </cell>
        </row>
        <row r="2804">
          <cell r="AP2804" t="str">
            <v>Платонова Наталья</v>
          </cell>
          <cell r="AQ2804">
            <v>0</v>
          </cell>
          <cell r="AT2804" t="str">
            <v>б/р</v>
          </cell>
          <cell r="AU2804" t="str">
            <v>ж</v>
          </cell>
          <cell r="AX2804">
            <v>43960</v>
          </cell>
          <cell r="AY2804" t="str">
            <v>НАДО!!!</v>
          </cell>
        </row>
        <row r="2805">
          <cell r="AP2805" t="str">
            <v>Платонова Таисия</v>
          </cell>
          <cell r="AQ2805">
            <v>2011</v>
          </cell>
          <cell r="AT2805">
            <v>2</v>
          </cell>
          <cell r="AU2805" t="str">
            <v>ж</v>
          </cell>
          <cell r="AX2805">
            <v>45893</v>
          </cell>
          <cell r="AY2805" t="str">
            <v>ОК!</v>
          </cell>
        </row>
        <row r="2806">
          <cell r="AP2806" t="str">
            <v>Плевакин Дмитрий</v>
          </cell>
          <cell r="AQ2806">
            <v>2001</v>
          </cell>
          <cell r="AT2806" t="str">
            <v>б/р</v>
          </cell>
          <cell r="AU2806" t="str">
            <v>м</v>
          </cell>
          <cell r="AX2806">
            <v>42774</v>
          </cell>
          <cell r="AY2806" t="str">
            <v>ОК!</v>
          </cell>
        </row>
        <row r="2807">
          <cell r="AP2807" t="str">
            <v>Плеханова Виктория</v>
          </cell>
          <cell r="AQ2807">
            <v>1988</v>
          </cell>
          <cell r="AT2807" t="str">
            <v>б/р</v>
          </cell>
          <cell r="AU2807" t="str">
            <v>ж</v>
          </cell>
          <cell r="AX2807">
            <v>45196</v>
          </cell>
        </row>
        <row r="2808">
          <cell r="AP2808" t="str">
            <v>Плехов Никита</v>
          </cell>
          <cell r="AQ2808">
            <v>1998</v>
          </cell>
          <cell r="AT2808" t="str">
            <v>б/р</v>
          </cell>
          <cell r="AU2808" t="str">
            <v>м</v>
          </cell>
          <cell r="AX2808">
            <v>43285</v>
          </cell>
          <cell r="AY2808" t="str">
            <v>ОК!</v>
          </cell>
        </row>
        <row r="2809">
          <cell r="AP2809" t="str">
            <v>Плешивцев Антон</v>
          </cell>
          <cell r="AQ2809">
            <v>0</v>
          </cell>
          <cell r="AT2809" t="str">
            <v>б/р</v>
          </cell>
          <cell r="AU2809" t="str">
            <v>м</v>
          </cell>
          <cell r="AX2809">
            <v>0</v>
          </cell>
          <cell r="AY2809" t="str">
            <v>НАДО!!!</v>
          </cell>
        </row>
        <row r="2810">
          <cell r="AP2810" t="str">
            <v>Плиева Мария</v>
          </cell>
          <cell r="AQ2810">
            <v>0</v>
          </cell>
          <cell r="AT2810" t="str">
            <v>б/р</v>
          </cell>
          <cell r="AU2810" t="str">
            <v>ж</v>
          </cell>
          <cell r="AX2810">
            <v>0</v>
          </cell>
          <cell r="AY2810" t="str">
            <v>НАДО!!!</v>
          </cell>
        </row>
        <row r="2811">
          <cell r="AP2811" t="str">
            <v>Плотникова Светлана</v>
          </cell>
          <cell r="AQ2811">
            <v>2012</v>
          </cell>
          <cell r="AT2811" t="str">
            <v>б/р</v>
          </cell>
          <cell r="AU2811" t="str">
            <v>ж</v>
          </cell>
          <cell r="AX2811">
            <v>0</v>
          </cell>
          <cell r="AY2811" t="str">
            <v>ОК!</v>
          </cell>
        </row>
        <row r="2812">
          <cell r="AP2812" t="str">
            <v>Поварницын Дмитрий</v>
          </cell>
          <cell r="AQ2812">
            <v>0</v>
          </cell>
          <cell r="AT2812" t="str">
            <v>б/р</v>
          </cell>
          <cell r="AU2812" t="str">
            <v>м</v>
          </cell>
          <cell r="AX2812">
            <v>44323</v>
          </cell>
          <cell r="AY2812" t="str">
            <v>НАДО!!!</v>
          </cell>
        </row>
        <row r="2813">
          <cell r="AP2813" t="str">
            <v>Погодин Даниил</v>
          </cell>
          <cell r="AQ2813">
            <v>2011</v>
          </cell>
          <cell r="AT2813" t="str">
            <v>1ю</v>
          </cell>
          <cell r="AU2813" t="str">
            <v>м</v>
          </cell>
          <cell r="AX2813">
            <v>45582</v>
          </cell>
          <cell r="AY2813" t="str">
            <v>ОК!</v>
          </cell>
        </row>
        <row r="2814">
          <cell r="AP2814" t="str">
            <v>Погодин Никита</v>
          </cell>
          <cell r="AQ2814">
            <v>1979</v>
          </cell>
          <cell r="AT2814" t="str">
            <v>б/р</v>
          </cell>
          <cell r="AU2814" t="str">
            <v>м</v>
          </cell>
          <cell r="AX2814">
            <v>43559</v>
          </cell>
          <cell r="AY2814" t="str">
            <v>ОК!</v>
          </cell>
        </row>
        <row r="2815">
          <cell r="AP2815" t="str">
            <v>Погожаев Сергей</v>
          </cell>
          <cell r="AQ2815">
            <v>0</v>
          </cell>
          <cell r="AT2815">
            <v>3</v>
          </cell>
          <cell r="AU2815" t="str">
            <v>м</v>
          </cell>
          <cell r="AX2815">
            <v>45805</v>
          </cell>
          <cell r="AY2815" t="str">
            <v>НАДО!!!</v>
          </cell>
        </row>
        <row r="2816">
          <cell r="AP2816" t="str">
            <v>Погоняйло Никита</v>
          </cell>
          <cell r="AQ2816">
            <v>2003</v>
          </cell>
          <cell r="AT2816" t="str">
            <v>б/р</v>
          </cell>
          <cell r="AU2816" t="str">
            <v>м</v>
          </cell>
          <cell r="AX2816">
            <v>43577</v>
          </cell>
          <cell r="AY2816" t="str">
            <v>ОК!</v>
          </cell>
        </row>
        <row r="2817">
          <cell r="AP2817" t="str">
            <v>Подкорытов Глеб</v>
          </cell>
          <cell r="AQ2817">
            <v>2002</v>
          </cell>
          <cell r="AT2817" t="str">
            <v>б/р</v>
          </cell>
          <cell r="AU2817" t="str">
            <v>м</v>
          </cell>
          <cell r="AX2817">
            <v>42869</v>
          </cell>
          <cell r="AY2817" t="str">
            <v>ОК!</v>
          </cell>
        </row>
        <row r="2818">
          <cell r="AP2818" t="str">
            <v>Подкорытова Анна</v>
          </cell>
          <cell r="AQ2818">
            <v>2012</v>
          </cell>
          <cell r="AT2818" t="str">
            <v>1ю</v>
          </cell>
          <cell r="AU2818" t="str">
            <v>ж</v>
          </cell>
          <cell r="AX2818">
            <v>45437</v>
          </cell>
          <cell r="AY2818" t="str">
            <v>ОК!</v>
          </cell>
        </row>
        <row r="2819">
          <cell r="AP2819" t="str">
            <v>Подлевских Александра</v>
          </cell>
          <cell r="AQ2819">
            <v>1980</v>
          </cell>
          <cell r="AT2819" t="str">
            <v>б/р</v>
          </cell>
          <cell r="AU2819" t="str">
            <v>ж</v>
          </cell>
          <cell r="AX2819">
            <v>44436</v>
          </cell>
          <cell r="AY2819" t="str">
            <v>ОК!</v>
          </cell>
        </row>
        <row r="2820">
          <cell r="AP2820" t="str">
            <v>Подлесная Тамара</v>
          </cell>
          <cell r="AQ2820">
            <v>0</v>
          </cell>
          <cell r="AT2820" t="str">
            <v>1ю</v>
          </cell>
          <cell r="AU2820" t="str">
            <v>ж</v>
          </cell>
          <cell r="AX2820">
            <v>45756</v>
          </cell>
          <cell r="AY2820" t="str">
            <v>НАДО!!!</v>
          </cell>
        </row>
        <row r="2821">
          <cell r="AP2821" t="str">
            <v>Подобряев Алексей</v>
          </cell>
          <cell r="AQ2821">
            <v>1978</v>
          </cell>
          <cell r="AT2821" t="str">
            <v>б/р</v>
          </cell>
          <cell r="AU2821" t="str">
            <v>м</v>
          </cell>
          <cell r="AX2821">
            <v>43328</v>
          </cell>
          <cell r="AY2821" t="str">
            <v>НАДО!!!</v>
          </cell>
        </row>
        <row r="2822">
          <cell r="AP2822" t="str">
            <v>Подольская Анастасия</v>
          </cell>
          <cell r="AQ2822">
            <v>2012</v>
          </cell>
          <cell r="AT2822" t="str">
            <v>2ю</v>
          </cell>
          <cell r="AU2822" t="str">
            <v>ж</v>
          </cell>
          <cell r="AX2822">
            <v>45618</v>
          </cell>
          <cell r="AY2822" t="str">
            <v>ОК!</v>
          </cell>
        </row>
        <row r="2823">
          <cell r="AP2823" t="str">
            <v>Подопригора Иван</v>
          </cell>
          <cell r="AQ2823">
            <v>1983</v>
          </cell>
          <cell r="AT2823" t="str">
            <v>КМС</v>
          </cell>
          <cell r="AU2823" t="str">
            <v>м</v>
          </cell>
          <cell r="AX2823">
            <v>45529</v>
          </cell>
          <cell r="AY2823" t="str">
            <v>ОК!</v>
          </cell>
        </row>
        <row r="2824">
          <cell r="AP2824" t="str">
            <v>Подосенова Алиса</v>
          </cell>
          <cell r="AQ2824">
            <v>0</v>
          </cell>
          <cell r="AT2824" t="str">
            <v>б/р</v>
          </cell>
          <cell r="AU2824" t="str">
            <v>ж</v>
          </cell>
          <cell r="AX2824">
            <v>41822</v>
          </cell>
          <cell r="AY2824" t="str">
            <v>НАДО!!!</v>
          </cell>
        </row>
        <row r="2825">
          <cell r="AP2825" t="str">
            <v>Подсекаев Никита</v>
          </cell>
          <cell r="AQ2825">
            <v>2005</v>
          </cell>
          <cell r="AT2825" t="str">
            <v>б/р</v>
          </cell>
          <cell r="AU2825" t="str">
            <v>м</v>
          </cell>
          <cell r="AX2825">
            <v>44127</v>
          </cell>
          <cell r="AY2825" t="str">
            <v>ОК!</v>
          </cell>
        </row>
        <row r="2826">
          <cell r="AP2826" t="str">
            <v>Подшивалина Дарья</v>
          </cell>
          <cell r="AQ2826">
            <v>0</v>
          </cell>
          <cell r="AT2826" t="str">
            <v>б/р</v>
          </cell>
          <cell r="AU2826" t="str">
            <v>ж</v>
          </cell>
          <cell r="AX2826">
            <v>41938</v>
          </cell>
          <cell r="AY2826" t="str">
            <v>НАДО!!!</v>
          </cell>
        </row>
        <row r="2827">
          <cell r="AP2827" t="str">
            <v>Поздеев Даниил</v>
          </cell>
          <cell r="AQ2827">
            <v>2006</v>
          </cell>
          <cell r="AT2827" t="str">
            <v>б/р</v>
          </cell>
          <cell r="AU2827" t="str">
            <v>м</v>
          </cell>
          <cell r="AX2827">
            <v>44329</v>
          </cell>
          <cell r="AY2827" t="str">
            <v>ОК!</v>
          </cell>
        </row>
        <row r="2828">
          <cell r="AP2828" t="str">
            <v>Позднякова Александра</v>
          </cell>
          <cell r="AQ2828">
            <v>1986</v>
          </cell>
          <cell r="AT2828">
            <v>2</v>
          </cell>
          <cell r="AU2828" t="str">
            <v>ж</v>
          </cell>
          <cell r="AX2828">
            <v>45742</v>
          </cell>
          <cell r="AY2828" t="str">
            <v>ОК!</v>
          </cell>
        </row>
        <row r="2829">
          <cell r="AP2829" t="str">
            <v>Поздов-Зрилов Матвей</v>
          </cell>
          <cell r="AQ2829">
            <v>2009</v>
          </cell>
          <cell r="AT2829">
            <v>1</v>
          </cell>
          <cell r="AU2829" t="str">
            <v>м</v>
          </cell>
          <cell r="AX2829">
            <v>45757</v>
          </cell>
          <cell r="AY2829" t="str">
            <v>ОК!</v>
          </cell>
        </row>
        <row r="2830">
          <cell r="AP2830" t="str">
            <v>Покатилова Варвара</v>
          </cell>
          <cell r="AQ2830">
            <v>2010</v>
          </cell>
          <cell r="AT2830" t="str">
            <v>б/р</v>
          </cell>
          <cell r="AU2830" t="str">
            <v>ж</v>
          </cell>
          <cell r="AX2830">
            <v>0</v>
          </cell>
          <cell r="AY2830" t="str">
            <v>ОК!</v>
          </cell>
        </row>
        <row r="2831">
          <cell r="AP2831" t="str">
            <v>Покровская Анна</v>
          </cell>
          <cell r="AQ2831">
            <v>0</v>
          </cell>
          <cell r="AT2831">
            <v>3</v>
          </cell>
          <cell r="AU2831" t="str">
            <v>ж</v>
          </cell>
          <cell r="AX2831">
            <v>45407</v>
          </cell>
          <cell r="AY2831" t="str">
            <v>НАДО!!!</v>
          </cell>
        </row>
        <row r="2832">
          <cell r="AP2832" t="str">
            <v>Покровская Зоя</v>
          </cell>
          <cell r="AQ2832">
            <v>0</v>
          </cell>
          <cell r="AT2832" t="str">
            <v>КМС</v>
          </cell>
          <cell r="AU2832" t="str">
            <v>ж</v>
          </cell>
          <cell r="AX2832">
            <v>45740</v>
          </cell>
          <cell r="AY2832" t="str">
            <v>НАДО!!!</v>
          </cell>
        </row>
        <row r="2833">
          <cell r="AP2833" t="str">
            <v>Покровский Евгений</v>
          </cell>
          <cell r="AQ2833">
            <v>1992</v>
          </cell>
          <cell r="AT2833" t="str">
            <v>б/р</v>
          </cell>
          <cell r="AU2833" t="str">
            <v>м</v>
          </cell>
          <cell r="AX2833">
            <v>43863</v>
          </cell>
          <cell r="AY2833" t="str">
            <v>ОК!</v>
          </cell>
        </row>
        <row r="2834">
          <cell r="AP2834" t="str">
            <v>Покровский Павел</v>
          </cell>
          <cell r="AQ2834">
            <v>1985</v>
          </cell>
          <cell r="AT2834" t="str">
            <v>КМС</v>
          </cell>
          <cell r="AU2834" t="str">
            <v>м</v>
          </cell>
          <cell r="AX2834">
            <v>45740</v>
          </cell>
          <cell r="AY2834" t="str">
            <v>ОК!</v>
          </cell>
        </row>
        <row r="2835">
          <cell r="AP2835" t="str">
            <v>Поленова Валерия</v>
          </cell>
          <cell r="AQ2835">
            <v>2004</v>
          </cell>
          <cell r="AT2835" t="str">
            <v>б/р</v>
          </cell>
          <cell r="AU2835" t="str">
            <v>ж</v>
          </cell>
          <cell r="AX2835">
            <v>43383</v>
          </cell>
          <cell r="AY2835" t="str">
            <v>ОК!</v>
          </cell>
        </row>
        <row r="2836">
          <cell r="AP2836" t="str">
            <v>Поленок Андрей</v>
          </cell>
          <cell r="AQ2836">
            <v>1983</v>
          </cell>
          <cell r="AT2836">
            <v>3</v>
          </cell>
          <cell r="AU2836" t="str">
            <v>м</v>
          </cell>
          <cell r="AX2836">
            <v>46083</v>
          </cell>
          <cell r="AY2836" t="str">
            <v>ОК!</v>
          </cell>
        </row>
        <row r="2837">
          <cell r="AP2837" t="str">
            <v>Полетаев Богдан</v>
          </cell>
          <cell r="AQ2837">
            <v>2011</v>
          </cell>
          <cell r="AT2837">
            <v>3</v>
          </cell>
          <cell r="AU2837" t="str">
            <v>м</v>
          </cell>
          <cell r="AX2837">
            <v>45778</v>
          </cell>
          <cell r="AY2837" t="str">
            <v>ОК!</v>
          </cell>
        </row>
        <row r="2838">
          <cell r="AP2838" t="str">
            <v>Полетаев Савелий</v>
          </cell>
          <cell r="AQ2838">
            <v>2007</v>
          </cell>
          <cell r="AT2838" t="str">
            <v>1ю</v>
          </cell>
          <cell r="AU2838" t="str">
            <v>м</v>
          </cell>
          <cell r="AX2838">
            <v>45618</v>
          </cell>
          <cell r="AY2838" t="str">
            <v>ОК!</v>
          </cell>
        </row>
        <row r="2839">
          <cell r="AP2839" t="str">
            <v>Полетаев Ярослав</v>
          </cell>
          <cell r="AQ2839">
            <v>2010</v>
          </cell>
          <cell r="AT2839">
            <v>3</v>
          </cell>
          <cell r="AU2839" t="str">
            <v>м</v>
          </cell>
          <cell r="AX2839">
            <v>45778</v>
          </cell>
          <cell r="AY2839" t="str">
            <v>ОК!</v>
          </cell>
        </row>
        <row r="2840">
          <cell r="AP2840" t="str">
            <v>Поликарпов Георгий</v>
          </cell>
          <cell r="AQ2840">
            <v>2011</v>
          </cell>
          <cell r="AT2840" t="str">
            <v>б/р</v>
          </cell>
          <cell r="AU2840" t="str">
            <v>м</v>
          </cell>
          <cell r="AX2840">
            <v>0</v>
          </cell>
          <cell r="AY2840" t="str">
            <v>ОК!</v>
          </cell>
        </row>
        <row r="2841">
          <cell r="AP2841" t="str">
            <v>Полищук Валерия</v>
          </cell>
          <cell r="AQ2841">
            <v>1991</v>
          </cell>
          <cell r="AT2841" t="str">
            <v>б/р</v>
          </cell>
          <cell r="AU2841" t="str">
            <v>ж</v>
          </cell>
          <cell r="AX2841">
            <v>44024</v>
          </cell>
          <cell r="AY2841" t="str">
            <v>ОК!</v>
          </cell>
        </row>
        <row r="2842">
          <cell r="AP2842" t="str">
            <v>Полищук Роман</v>
          </cell>
          <cell r="AQ2842">
            <v>2005</v>
          </cell>
          <cell r="AT2842" t="str">
            <v>б/р</v>
          </cell>
          <cell r="AU2842" t="str">
            <v>м</v>
          </cell>
          <cell r="AX2842">
            <v>44539</v>
          </cell>
          <cell r="AY2842" t="str">
            <v>ОК!</v>
          </cell>
        </row>
        <row r="2843">
          <cell r="AP2843" t="str">
            <v>Половов Степан</v>
          </cell>
          <cell r="AQ2843">
            <v>2001</v>
          </cell>
          <cell r="AT2843" t="str">
            <v>б/р</v>
          </cell>
          <cell r="AU2843" t="str">
            <v>м</v>
          </cell>
          <cell r="AX2843">
            <v>43227</v>
          </cell>
          <cell r="AY2843" t="str">
            <v>ОК!</v>
          </cell>
        </row>
        <row r="2844">
          <cell r="AP2844" t="str">
            <v>Полосенко Екатерина</v>
          </cell>
          <cell r="AQ2844">
            <v>2004</v>
          </cell>
          <cell r="AT2844" t="str">
            <v>б/р</v>
          </cell>
          <cell r="AU2844" t="str">
            <v>ж</v>
          </cell>
          <cell r="AX2844">
            <v>45257</v>
          </cell>
          <cell r="AY2844" t="str">
            <v>ОК!</v>
          </cell>
        </row>
        <row r="2845">
          <cell r="AP2845" t="str">
            <v>Полуянов Константин</v>
          </cell>
          <cell r="AQ2845">
            <v>2013</v>
          </cell>
          <cell r="AT2845" t="str">
            <v>б/р</v>
          </cell>
          <cell r="AU2845" t="str">
            <v>м</v>
          </cell>
          <cell r="AX2845">
            <v>0</v>
          </cell>
          <cell r="AY2845" t="str">
            <v>ОК!</v>
          </cell>
        </row>
        <row r="2846">
          <cell r="AP2846" t="str">
            <v>Полуянова Александра</v>
          </cell>
          <cell r="AQ2846">
            <v>2011</v>
          </cell>
          <cell r="AT2846" t="str">
            <v>б/р</v>
          </cell>
          <cell r="AU2846" t="str">
            <v>ж</v>
          </cell>
          <cell r="AX2846">
            <v>0</v>
          </cell>
          <cell r="AY2846" t="str">
            <v>ОК!</v>
          </cell>
        </row>
        <row r="2847">
          <cell r="AP2847" t="str">
            <v xml:space="preserve">Полховский Павел </v>
          </cell>
          <cell r="AQ2847">
            <v>0</v>
          </cell>
          <cell r="AT2847">
            <v>3</v>
          </cell>
          <cell r="AU2847" t="str">
            <v>м</v>
          </cell>
          <cell r="AX2847">
            <v>45407</v>
          </cell>
          <cell r="AY2847" t="str">
            <v>НАДО!!!</v>
          </cell>
        </row>
        <row r="2848">
          <cell r="AP2848" t="str">
            <v>Полыванная Дарья</v>
          </cell>
          <cell r="AQ2848">
            <v>2010</v>
          </cell>
          <cell r="AT2848" t="str">
            <v>б/р</v>
          </cell>
          <cell r="AU2848" t="str">
            <v>ж</v>
          </cell>
          <cell r="AX2848">
            <v>0</v>
          </cell>
          <cell r="AY2848" t="str">
            <v>ОК!</v>
          </cell>
        </row>
        <row r="2849">
          <cell r="AP2849" t="str">
            <v>Польская Виктория</v>
          </cell>
          <cell r="AQ2849">
            <v>2012</v>
          </cell>
          <cell r="AT2849" t="str">
            <v>б/р</v>
          </cell>
          <cell r="AU2849" t="str">
            <v>ж</v>
          </cell>
          <cell r="AX2849">
            <v>0</v>
          </cell>
          <cell r="AY2849" t="str">
            <v>ОК!</v>
          </cell>
        </row>
        <row r="2850">
          <cell r="AP2850" t="str">
            <v>Поляков Артем</v>
          </cell>
          <cell r="AQ2850">
            <v>2000</v>
          </cell>
          <cell r="AT2850" t="str">
            <v>б/р</v>
          </cell>
          <cell r="AU2850" t="str">
            <v>м</v>
          </cell>
          <cell r="AX2850">
            <v>44191</v>
          </cell>
          <cell r="AY2850" t="str">
            <v>ОК!</v>
          </cell>
        </row>
        <row r="2851">
          <cell r="AP2851" t="str">
            <v>Поляков Владимир</v>
          </cell>
          <cell r="AQ2851">
            <v>0</v>
          </cell>
          <cell r="AT2851">
            <v>3</v>
          </cell>
          <cell r="AU2851" t="str">
            <v>м</v>
          </cell>
          <cell r="AX2851">
            <v>45407</v>
          </cell>
          <cell r="AY2851" t="str">
            <v>НАДО!!!</v>
          </cell>
        </row>
        <row r="2852">
          <cell r="AP2852" t="str">
            <v>Поляков Максим</v>
          </cell>
          <cell r="AQ2852">
            <v>2015</v>
          </cell>
          <cell r="AT2852" t="str">
            <v>б/р</v>
          </cell>
          <cell r="AU2852" t="str">
            <v>м</v>
          </cell>
          <cell r="AX2852">
            <v>0</v>
          </cell>
          <cell r="AY2852" t="str">
            <v>ОК!</v>
          </cell>
        </row>
        <row r="2853">
          <cell r="AP2853" t="str">
            <v>Полянская Анастасия</v>
          </cell>
          <cell r="AQ2853">
            <v>2007</v>
          </cell>
          <cell r="AT2853" t="str">
            <v>б/р</v>
          </cell>
          <cell r="AU2853" t="str">
            <v>ж</v>
          </cell>
          <cell r="AX2853">
            <v>0</v>
          </cell>
          <cell r="AY2853" t="str">
            <v>ОК!</v>
          </cell>
        </row>
        <row r="2854">
          <cell r="AP2854" t="str">
            <v>Поляруш Евгений</v>
          </cell>
          <cell r="AQ2854">
            <v>0</v>
          </cell>
          <cell r="AT2854">
            <v>3</v>
          </cell>
          <cell r="AU2854" t="str">
            <v>м</v>
          </cell>
          <cell r="AX2854">
            <v>45778</v>
          </cell>
          <cell r="AY2854" t="str">
            <v>НАДО!!!</v>
          </cell>
        </row>
        <row r="2855">
          <cell r="AP2855" t="str">
            <v>Помазков Матвей</v>
          </cell>
          <cell r="AQ2855">
            <v>0</v>
          </cell>
          <cell r="AT2855" t="str">
            <v>1ю</v>
          </cell>
          <cell r="AU2855" t="str">
            <v>м</v>
          </cell>
          <cell r="AX2855">
            <v>45705</v>
          </cell>
          <cell r="AY2855" t="str">
            <v>НАДО!!!</v>
          </cell>
        </row>
        <row r="2856">
          <cell r="AP2856" t="str">
            <v>Померанцева Елена</v>
          </cell>
          <cell r="AQ2856">
            <v>0</v>
          </cell>
          <cell r="AT2856" t="str">
            <v>б/р</v>
          </cell>
          <cell r="AU2856" t="str">
            <v>ж</v>
          </cell>
          <cell r="AX2856">
            <v>43478</v>
          </cell>
          <cell r="AY2856" t="str">
            <v>НАДО!!!</v>
          </cell>
        </row>
        <row r="2857">
          <cell r="AP2857" t="str">
            <v>Поммер Дмитрий</v>
          </cell>
          <cell r="AQ2857">
            <v>1997</v>
          </cell>
          <cell r="AT2857" t="str">
            <v>б/р</v>
          </cell>
          <cell r="AU2857" t="str">
            <v>м</v>
          </cell>
          <cell r="AX2857">
            <v>41963</v>
          </cell>
          <cell r="AY2857" t="str">
            <v>ОК!</v>
          </cell>
        </row>
        <row r="2858">
          <cell r="AP2858" t="str">
            <v>Пономарев Иван</v>
          </cell>
          <cell r="AQ2858">
            <v>0</v>
          </cell>
          <cell r="AT2858" t="str">
            <v>б/р</v>
          </cell>
          <cell r="AU2858" t="str">
            <v>м</v>
          </cell>
          <cell r="AX2858">
            <v>43954</v>
          </cell>
          <cell r="AY2858" t="str">
            <v>НАДО!!!</v>
          </cell>
        </row>
        <row r="2859">
          <cell r="AP2859" t="str">
            <v>Пономарев Максим</v>
          </cell>
          <cell r="AQ2859">
            <v>0</v>
          </cell>
          <cell r="AT2859" t="str">
            <v>б/р</v>
          </cell>
          <cell r="AU2859" t="str">
            <v>м</v>
          </cell>
          <cell r="AX2859">
            <v>43227</v>
          </cell>
          <cell r="AY2859" t="str">
            <v>НАДО!!!</v>
          </cell>
        </row>
        <row r="2860">
          <cell r="AP2860" t="str">
            <v>Пономаренко Максим</v>
          </cell>
          <cell r="AQ2860">
            <v>2013</v>
          </cell>
          <cell r="AT2860" t="str">
            <v>б/р</v>
          </cell>
          <cell r="AU2860" t="str">
            <v>м</v>
          </cell>
          <cell r="AX2860">
            <v>0</v>
          </cell>
          <cell r="AY2860" t="str">
            <v>ОК!</v>
          </cell>
        </row>
        <row r="2861">
          <cell r="AP2861" t="str">
            <v>Пономарцев Сергей</v>
          </cell>
          <cell r="AQ2861">
            <v>0</v>
          </cell>
          <cell r="AT2861" t="str">
            <v>б/р</v>
          </cell>
          <cell r="AU2861" t="str">
            <v>м</v>
          </cell>
          <cell r="AX2861">
            <v>45045</v>
          </cell>
          <cell r="AY2861" t="str">
            <v>НАДО!!!</v>
          </cell>
        </row>
        <row r="2862">
          <cell r="AP2862" t="str">
            <v>Поплавский Алексей</v>
          </cell>
          <cell r="AQ2862">
            <v>2012</v>
          </cell>
          <cell r="AT2862" t="str">
            <v>б/р</v>
          </cell>
          <cell r="AU2862" t="str">
            <v>м</v>
          </cell>
          <cell r="AX2862">
            <v>0</v>
          </cell>
          <cell r="AY2862" t="str">
            <v>ОК!</v>
          </cell>
        </row>
        <row r="2863">
          <cell r="AP2863" t="str">
            <v>Попов Александр</v>
          </cell>
          <cell r="AQ2863">
            <v>1996</v>
          </cell>
          <cell r="AT2863" t="str">
            <v>КМС</v>
          </cell>
          <cell r="AU2863" t="str">
            <v>м</v>
          </cell>
          <cell r="AX2863">
            <v>45854</v>
          </cell>
          <cell r="AY2863" t="str">
            <v>ОК!</v>
          </cell>
        </row>
        <row r="2864">
          <cell r="AP2864" t="str">
            <v xml:space="preserve">Попов Александр </v>
          </cell>
          <cell r="AQ2864">
            <v>1992</v>
          </cell>
          <cell r="AT2864">
            <v>3</v>
          </cell>
          <cell r="AU2864" t="str">
            <v>м</v>
          </cell>
          <cell r="AX2864">
            <v>45702</v>
          </cell>
          <cell r="AY2864" t="str">
            <v>ОК!</v>
          </cell>
        </row>
        <row r="2865">
          <cell r="AP2865" t="str">
            <v>Попов Алексей</v>
          </cell>
          <cell r="AQ2865">
            <v>2004</v>
          </cell>
          <cell r="AT2865" t="str">
            <v>б/р</v>
          </cell>
          <cell r="AU2865" t="str">
            <v>м</v>
          </cell>
          <cell r="AX2865">
            <v>43784</v>
          </cell>
          <cell r="AY2865" t="str">
            <v>ОК!</v>
          </cell>
        </row>
        <row r="2866">
          <cell r="AP2866" t="str">
            <v>Попов Андрей</v>
          </cell>
          <cell r="AQ2866">
            <v>0</v>
          </cell>
          <cell r="AT2866" t="str">
            <v>1ю</v>
          </cell>
          <cell r="AU2866" t="str">
            <v>м</v>
          </cell>
          <cell r="AX2866">
            <v>45756</v>
          </cell>
          <cell r="AY2866" t="str">
            <v>НАДО!!!</v>
          </cell>
        </row>
        <row r="2867">
          <cell r="AP2867" t="str">
            <v>Попов Антон</v>
          </cell>
          <cell r="AQ2867">
            <v>1989</v>
          </cell>
          <cell r="AT2867" t="str">
            <v>КМС</v>
          </cell>
          <cell r="AU2867" t="str">
            <v>м</v>
          </cell>
          <cell r="AX2867">
            <v>45896</v>
          </cell>
          <cell r="AY2867" t="str">
            <v>ОК!</v>
          </cell>
        </row>
        <row r="2868">
          <cell r="AP2868" t="str">
            <v>Попов Даниил</v>
          </cell>
          <cell r="AQ2868">
            <v>2000</v>
          </cell>
          <cell r="AT2868" t="str">
            <v>б/р</v>
          </cell>
          <cell r="AU2868" t="str">
            <v>м</v>
          </cell>
          <cell r="AX2868">
            <v>0</v>
          </cell>
          <cell r="AY2868" t="str">
            <v>ОК!</v>
          </cell>
        </row>
        <row r="2869">
          <cell r="AP2869" t="str">
            <v>Попов Максим</v>
          </cell>
          <cell r="AQ2869">
            <v>2013</v>
          </cell>
          <cell r="AT2869" t="str">
            <v>2ю</v>
          </cell>
          <cell r="AU2869" t="str">
            <v>м</v>
          </cell>
          <cell r="AX2869">
            <v>45932</v>
          </cell>
          <cell r="AY2869" t="str">
            <v>ОК!</v>
          </cell>
        </row>
        <row r="2870">
          <cell r="AP2870" t="str">
            <v>Попов Михаил</v>
          </cell>
          <cell r="AQ2870">
            <v>2012</v>
          </cell>
          <cell r="AT2870" t="str">
            <v>2ю</v>
          </cell>
          <cell r="AU2870" t="str">
            <v>м</v>
          </cell>
          <cell r="AX2870">
            <v>45947</v>
          </cell>
          <cell r="AY2870" t="str">
            <v>ОК!</v>
          </cell>
        </row>
        <row r="2871">
          <cell r="AP2871" t="str">
            <v>Попов Тимофей</v>
          </cell>
          <cell r="AQ2871">
            <v>0</v>
          </cell>
          <cell r="AT2871">
            <v>3</v>
          </cell>
          <cell r="AU2871" t="str">
            <v>м</v>
          </cell>
          <cell r="AX2871">
            <v>45407</v>
          </cell>
          <cell r="AY2871" t="str">
            <v>НАДО!!!</v>
          </cell>
        </row>
        <row r="2872">
          <cell r="AP2872" t="str">
            <v>Попов Филипп</v>
          </cell>
          <cell r="AQ2872">
            <v>2013</v>
          </cell>
          <cell r="AT2872" t="str">
            <v>б/р</v>
          </cell>
          <cell r="AU2872" t="str">
            <v>м</v>
          </cell>
          <cell r="AX2872">
            <v>0</v>
          </cell>
          <cell r="AY2872" t="str">
            <v>ОК!</v>
          </cell>
        </row>
        <row r="2873">
          <cell r="AP2873" t="str">
            <v>Попов Юрий</v>
          </cell>
          <cell r="AQ2873">
            <v>1993</v>
          </cell>
          <cell r="AT2873" t="str">
            <v>МС</v>
          </cell>
          <cell r="AU2873" t="str">
            <v>м</v>
          </cell>
          <cell r="AX2873">
            <v>0</v>
          </cell>
          <cell r="AY2873" t="str">
            <v>ОК!</v>
          </cell>
        </row>
        <row r="2874">
          <cell r="AP2874" t="str">
            <v>Попова Валерия А.</v>
          </cell>
          <cell r="AQ2874">
            <v>2002</v>
          </cell>
          <cell r="AT2874" t="str">
            <v>б/р</v>
          </cell>
          <cell r="AU2874" t="str">
            <v>ж</v>
          </cell>
          <cell r="AX2874">
            <v>0</v>
          </cell>
          <cell r="AY2874" t="str">
            <v>ОК!</v>
          </cell>
        </row>
        <row r="2875">
          <cell r="AP2875" t="str">
            <v>Попова Валерия</v>
          </cell>
          <cell r="AQ2875">
            <v>2011</v>
          </cell>
          <cell r="AT2875" t="str">
            <v>б/р</v>
          </cell>
          <cell r="AU2875" t="str">
            <v>ж</v>
          </cell>
          <cell r="AX2875">
            <v>0</v>
          </cell>
          <cell r="AY2875" t="str">
            <v>ОК!</v>
          </cell>
        </row>
        <row r="2876">
          <cell r="AP2876" t="str">
            <v>Попова Варвара</v>
          </cell>
          <cell r="AQ2876">
            <v>2011</v>
          </cell>
          <cell r="AT2876" t="str">
            <v>1ю</v>
          </cell>
          <cell r="AU2876" t="str">
            <v>ж</v>
          </cell>
          <cell r="AX2876">
            <v>45947</v>
          </cell>
          <cell r="AY2876" t="str">
            <v>ОК!</v>
          </cell>
        </row>
        <row r="2877">
          <cell r="AP2877" t="str">
            <v>Попова Дарина</v>
          </cell>
          <cell r="AQ2877">
            <v>2009</v>
          </cell>
          <cell r="AT2877" t="str">
            <v>б/р</v>
          </cell>
          <cell r="AU2877" t="str">
            <v>ж</v>
          </cell>
          <cell r="AX2877">
            <v>45072</v>
          </cell>
          <cell r="AY2877" t="str">
            <v>ОК!</v>
          </cell>
        </row>
        <row r="2878">
          <cell r="AP2878" t="str">
            <v>Попова Дарья</v>
          </cell>
          <cell r="AQ2878">
            <v>1995</v>
          </cell>
          <cell r="AT2878" t="str">
            <v>б/р</v>
          </cell>
          <cell r="AU2878" t="str">
            <v>ж</v>
          </cell>
          <cell r="AX2878">
            <v>44057</v>
          </cell>
          <cell r="AY2878" t="str">
            <v>ОК!</v>
          </cell>
        </row>
        <row r="2879">
          <cell r="AP2879" t="str">
            <v>Попова Елизавета</v>
          </cell>
          <cell r="AQ2879">
            <v>0</v>
          </cell>
          <cell r="AT2879">
            <v>3</v>
          </cell>
          <cell r="AU2879" t="str">
            <v>ж</v>
          </cell>
          <cell r="AX2879">
            <v>45540</v>
          </cell>
          <cell r="AY2879" t="str">
            <v>НАДО!!!</v>
          </cell>
        </row>
        <row r="2880">
          <cell r="AP2880" t="str">
            <v>Попович Даниил</v>
          </cell>
          <cell r="AQ2880">
            <v>2006</v>
          </cell>
          <cell r="AT2880">
            <v>2</v>
          </cell>
          <cell r="AU2880" t="str">
            <v>м</v>
          </cell>
          <cell r="AX2880">
            <v>45319</v>
          </cell>
          <cell r="AY2880" t="str">
            <v>ОК!</v>
          </cell>
        </row>
        <row r="2881">
          <cell r="AP2881" t="str">
            <v>Поповский Максим</v>
          </cell>
          <cell r="AQ2881">
            <v>2006</v>
          </cell>
          <cell r="AT2881" t="str">
            <v>б/р</v>
          </cell>
          <cell r="AU2881" t="str">
            <v>м</v>
          </cell>
          <cell r="AX2881">
            <v>43523</v>
          </cell>
          <cell r="AY2881" t="str">
            <v>НАДО!!!</v>
          </cell>
        </row>
        <row r="2882">
          <cell r="AP2882" t="str">
            <v>Попок Кирилл</v>
          </cell>
          <cell r="AQ2882">
            <v>2012</v>
          </cell>
          <cell r="AT2882" t="str">
            <v>б/р</v>
          </cell>
          <cell r="AU2882" t="str">
            <v>м</v>
          </cell>
          <cell r="AX2882">
            <v>0</v>
          </cell>
          <cell r="AY2882" t="str">
            <v>ОК!</v>
          </cell>
        </row>
        <row r="2883">
          <cell r="AP2883" t="str">
            <v>Попрыгин Владимир</v>
          </cell>
          <cell r="AQ2883">
            <v>0</v>
          </cell>
          <cell r="AT2883">
            <v>2</v>
          </cell>
          <cell r="AU2883" t="str">
            <v>м</v>
          </cell>
          <cell r="AX2883">
            <v>45407</v>
          </cell>
          <cell r="AY2883" t="str">
            <v>НАДО!!!</v>
          </cell>
        </row>
        <row r="2884">
          <cell r="AP2884" t="str">
            <v>Порофиев Константин</v>
          </cell>
          <cell r="AQ2884">
            <v>0</v>
          </cell>
          <cell r="AT2884" t="str">
            <v>б/р</v>
          </cell>
          <cell r="AU2884" t="str">
            <v>м</v>
          </cell>
          <cell r="AX2884">
            <v>43518</v>
          </cell>
          <cell r="AY2884" t="str">
            <v>НАДО!!!</v>
          </cell>
        </row>
        <row r="2885">
          <cell r="AP2885" t="str">
            <v>Порядин Михаил</v>
          </cell>
          <cell r="AQ2885">
            <v>0</v>
          </cell>
          <cell r="AT2885" t="str">
            <v>б/р</v>
          </cell>
          <cell r="AU2885" t="str">
            <v>м</v>
          </cell>
          <cell r="AX2885">
            <v>43555</v>
          </cell>
          <cell r="AY2885" t="str">
            <v>НАДО!!!</v>
          </cell>
        </row>
        <row r="2886">
          <cell r="AP2886" t="str">
            <v>Потанина Светлана</v>
          </cell>
          <cell r="AQ2886">
            <v>0</v>
          </cell>
          <cell r="AT2886" t="str">
            <v>б/р</v>
          </cell>
          <cell r="AU2886" t="str">
            <v>ж</v>
          </cell>
          <cell r="AX2886">
            <v>43954</v>
          </cell>
          <cell r="AY2886" t="str">
            <v>НАДО!!!</v>
          </cell>
        </row>
        <row r="2887">
          <cell r="AP2887" t="str">
            <v>Потапенко Анастасия</v>
          </cell>
          <cell r="AQ2887">
            <v>2001</v>
          </cell>
          <cell r="AT2887" t="str">
            <v>б/р</v>
          </cell>
          <cell r="AU2887" t="str">
            <v>ж</v>
          </cell>
          <cell r="AX2887">
            <v>0</v>
          </cell>
          <cell r="AY2887" t="str">
            <v>ОК!</v>
          </cell>
        </row>
        <row r="2888">
          <cell r="AP2888" t="str">
            <v>Потапов Андрей</v>
          </cell>
          <cell r="AQ2888">
            <v>0</v>
          </cell>
          <cell r="AT2888" t="str">
            <v>КМС</v>
          </cell>
          <cell r="AU2888" t="str">
            <v>м</v>
          </cell>
          <cell r="AX2888">
            <v>45772</v>
          </cell>
          <cell r="AY2888" t="str">
            <v>НАДО!!!</v>
          </cell>
        </row>
        <row r="2889">
          <cell r="AP2889" t="str">
            <v>Потапова Анна</v>
          </cell>
          <cell r="AQ2889">
            <v>1998</v>
          </cell>
          <cell r="AT2889" t="str">
            <v>КМС</v>
          </cell>
          <cell r="AU2889" t="str">
            <v>ж</v>
          </cell>
          <cell r="AX2889">
            <v>45905</v>
          </cell>
          <cell r="AY2889" t="str">
            <v>ОК!</v>
          </cell>
        </row>
        <row r="2890">
          <cell r="AP2890" t="str">
            <v>Потапова Ольга</v>
          </cell>
          <cell r="AQ2890">
            <v>2010</v>
          </cell>
          <cell r="AT2890">
            <v>2</v>
          </cell>
          <cell r="AU2890" t="str">
            <v>ж</v>
          </cell>
          <cell r="AX2890">
            <v>45623</v>
          </cell>
          <cell r="AY2890" t="str">
            <v>ОК!</v>
          </cell>
        </row>
        <row r="2891">
          <cell r="AP2891" t="str">
            <v>Поташев Максим</v>
          </cell>
          <cell r="AQ2891">
            <v>1997</v>
          </cell>
          <cell r="AT2891" t="str">
            <v>б/р</v>
          </cell>
          <cell r="AU2891" t="str">
            <v>м</v>
          </cell>
          <cell r="AX2891">
            <v>0</v>
          </cell>
          <cell r="AY2891" t="str">
            <v>ОК!</v>
          </cell>
        </row>
        <row r="2892">
          <cell r="AP2892" t="str">
            <v>Потемкина Лариса</v>
          </cell>
          <cell r="AQ2892">
            <v>1965</v>
          </cell>
          <cell r="AT2892">
            <v>2</v>
          </cell>
          <cell r="AU2892" t="str">
            <v>ж</v>
          </cell>
          <cell r="AX2892">
            <v>45520</v>
          </cell>
          <cell r="AY2892" t="str">
            <v>ОК!</v>
          </cell>
        </row>
        <row r="2893">
          <cell r="AP2893" t="str">
            <v xml:space="preserve">Потехин Леонид </v>
          </cell>
          <cell r="AQ2893">
            <v>0</v>
          </cell>
          <cell r="AT2893" t="str">
            <v>б/р</v>
          </cell>
          <cell r="AU2893" t="str">
            <v>м</v>
          </cell>
          <cell r="AX2893">
            <v>44708</v>
          </cell>
          <cell r="AY2893" t="str">
            <v>НАДО!!!</v>
          </cell>
        </row>
        <row r="2894">
          <cell r="AP2894" t="str">
            <v xml:space="preserve">Потехина Ольга </v>
          </cell>
          <cell r="AQ2894">
            <v>0</v>
          </cell>
          <cell r="AT2894" t="str">
            <v>б/р</v>
          </cell>
          <cell r="AU2894" t="str">
            <v>ж</v>
          </cell>
          <cell r="AX2894">
            <v>44708</v>
          </cell>
          <cell r="AY2894" t="str">
            <v>НАДО!!!</v>
          </cell>
        </row>
        <row r="2895">
          <cell r="AP2895" t="str">
            <v>Потовой Андрей</v>
          </cell>
          <cell r="AQ2895">
            <v>2002</v>
          </cell>
          <cell r="AT2895" t="str">
            <v>б/р</v>
          </cell>
          <cell r="AU2895" t="str">
            <v>м</v>
          </cell>
          <cell r="AX2895">
            <v>44556</v>
          </cell>
          <cell r="AY2895" t="str">
            <v>ОК!</v>
          </cell>
        </row>
        <row r="2896">
          <cell r="AP2896" t="str">
            <v>Потопаев Андрей</v>
          </cell>
          <cell r="AQ2896">
            <v>1987</v>
          </cell>
          <cell r="AT2896" t="str">
            <v>б/р</v>
          </cell>
          <cell r="AU2896" t="str">
            <v>м</v>
          </cell>
          <cell r="AX2896">
            <v>43495</v>
          </cell>
          <cell r="AY2896" t="str">
            <v>ОК!</v>
          </cell>
        </row>
        <row r="2897">
          <cell r="AP2897" t="str">
            <v>Почтарева Софья</v>
          </cell>
          <cell r="AQ2897">
            <v>2008</v>
          </cell>
          <cell r="AT2897" t="str">
            <v>1ю</v>
          </cell>
          <cell r="AU2897" t="str">
            <v>ж</v>
          </cell>
          <cell r="AX2897">
            <v>45947</v>
          </cell>
          <cell r="AY2897" t="str">
            <v>ОК!</v>
          </cell>
        </row>
        <row r="2898">
          <cell r="AP2898" t="str">
            <v>Преснова Елизавета</v>
          </cell>
          <cell r="AQ2898">
            <v>2003</v>
          </cell>
          <cell r="AT2898" t="str">
            <v>КМС</v>
          </cell>
          <cell r="AU2898" t="str">
            <v>ж</v>
          </cell>
          <cell r="AX2898">
            <v>45927</v>
          </cell>
          <cell r="AY2898" t="str">
            <v>ОК!</v>
          </cell>
        </row>
        <row r="2899">
          <cell r="AP2899" t="str">
            <v>Прибыловский Илья</v>
          </cell>
          <cell r="AQ2899">
            <v>1984</v>
          </cell>
          <cell r="AT2899" t="str">
            <v>б/р</v>
          </cell>
          <cell r="AU2899" t="str">
            <v>м</v>
          </cell>
          <cell r="AX2899">
            <v>0</v>
          </cell>
          <cell r="AY2899" t="str">
            <v>ОК!</v>
          </cell>
        </row>
        <row r="2900">
          <cell r="AP2900" t="str">
            <v>Придатко Олег</v>
          </cell>
          <cell r="AQ2900">
            <v>1969</v>
          </cell>
          <cell r="AT2900" t="str">
            <v>б/р</v>
          </cell>
          <cell r="AU2900" t="str">
            <v>м</v>
          </cell>
          <cell r="AX2900">
            <v>44499</v>
          </cell>
          <cell r="AY2900" t="str">
            <v>ОК!</v>
          </cell>
        </row>
        <row r="2901">
          <cell r="AP2901" t="str">
            <v>Придохин Павел</v>
          </cell>
          <cell r="AQ2901">
            <v>2000</v>
          </cell>
          <cell r="AT2901" t="str">
            <v>б/р</v>
          </cell>
          <cell r="AU2901" t="str">
            <v>м</v>
          </cell>
          <cell r="AX2901">
            <v>44313</v>
          </cell>
          <cell r="AY2901" t="str">
            <v>ОК!</v>
          </cell>
        </row>
        <row r="2902">
          <cell r="AP2902" t="str">
            <v>Приходько Денис</v>
          </cell>
          <cell r="AQ2902">
            <v>1980</v>
          </cell>
          <cell r="AT2902" t="str">
            <v>б/р</v>
          </cell>
          <cell r="AU2902" t="str">
            <v>м</v>
          </cell>
          <cell r="AX2902">
            <v>43716</v>
          </cell>
          <cell r="AY2902" t="str">
            <v>ОК!</v>
          </cell>
        </row>
        <row r="2903">
          <cell r="AP2903" t="str">
            <v>Приходько Ольга</v>
          </cell>
          <cell r="AQ2903">
            <v>0</v>
          </cell>
          <cell r="AT2903" t="str">
            <v>б/р</v>
          </cell>
          <cell r="AU2903" t="str">
            <v>ж</v>
          </cell>
          <cell r="AX2903">
            <v>43954</v>
          </cell>
          <cell r="AY2903" t="str">
            <v>НАДО!!!</v>
          </cell>
        </row>
        <row r="2904">
          <cell r="AP2904" t="str">
            <v>Приходько Сергей</v>
          </cell>
          <cell r="AQ2904">
            <v>2002</v>
          </cell>
          <cell r="AT2904" t="str">
            <v>б/р</v>
          </cell>
          <cell r="AU2904" t="str">
            <v>м</v>
          </cell>
          <cell r="AX2904">
            <v>44921</v>
          </cell>
          <cell r="AY2904" t="str">
            <v>ОК!</v>
          </cell>
        </row>
        <row r="2905">
          <cell r="AP2905" t="str">
            <v>Приходько Сергей Н.</v>
          </cell>
          <cell r="AQ2905">
            <v>1960</v>
          </cell>
          <cell r="AT2905" t="str">
            <v>б/р</v>
          </cell>
          <cell r="AU2905" t="str">
            <v>м</v>
          </cell>
          <cell r="AX2905">
            <v>0</v>
          </cell>
          <cell r="AY2905" t="str">
            <v>ОК!</v>
          </cell>
        </row>
        <row r="2906">
          <cell r="AP2906" t="str">
            <v>Приходько Степан</v>
          </cell>
          <cell r="AQ2906">
            <v>2013</v>
          </cell>
          <cell r="AT2906" t="str">
            <v>б/р</v>
          </cell>
          <cell r="AU2906" t="str">
            <v>м</v>
          </cell>
          <cell r="AX2906">
            <v>0</v>
          </cell>
          <cell r="AY2906" t="str">
            <v>ОК!</v>
          </cell>
        </row>
        <row r="2907">
          <cell r="AP2907" t="str">
            <v>Прищепа Юлия</v>
          </cell>
          <cell r="AQ2907">
            <v>2009</v>
          </cell>
          <cell r="AT2907" t="str">
            <v>б/р</v>
          </cell>
          <cell r="AU2907" t="str">
            <v>ж</v>
          </cell>
          <cell r="AX2907">
            <v>0</v>
          </cell>
          <cell r="AY2907" t="str">
            <v>ОК!</v>
          </cell>
        </row>
        <row r="2908">
          <cell r="AP2908" t="str">
            <v>Прозоров Кирилл</v>
          </cell>
          <cell r="AQ2908">
            <v>2009</v>
          </cell>
          <cell r="AT2908" t="str">
            <v>б/р</v>
          </cell>
          <cell r="AU2908" t="str">
            <v>м</v>
          </cell>
          <cell r="AX2908">
            <v>0</v>
          </cell>
          <cell r="AY2908" t="str">
            <v>ОК!</v>
          </cell>
        </row>
        <row r="2909">
          <cell r="AP2909" t="str">
            <v>Прокопович Ольга</v>
          </cell>
          <cell r="AQ2909">
            <v>1978</v>
          </cell>
          <cell r="AT2909">
            <v>2</v>
          </cell>
          <cell r="AU2909" t="str">
            <v>ж</v>
          </cell>
          <cell r="AX2909">
            <v>46005</v>
          </cell>
          <cell r="AY2909" t="str">
            <v>ОК!</v>
          </cell>
        </row>
        <row r="2910">
          <cell r="AP2910" t="str">
            <v>Прокофьев Даниил</v>
          </cell>
          <cell r="AQ2910">
            <v>2012</v>
          </cell>
          <cell r="AT2910" t="str">
            <v>б/р</v>
          </cell>
          <cell r="AU2910" t="str">
            <v>м</v>
          </cell>
          <cell r="AX2910">
            <v>0</v>
          </cell>
          <cell r="AY2910" t="str">
            <v>ОК!</v>
          </cell>
        </row>
        <row r="2911">
          <cell r="AP2911" t="str">
            <v>Прокофьев Никита</v>
          </cell>
          <cell r="AQ2911">
            <v>2012</v>
          </cell>
          <cell r="AT2911" t="str">
            <v>1ю</v>
          </cell>
          <cell r="AU2911" t="str">
            <v>м</v>
          </cell>
          <cell r="AX2911">
            <v>45932</v>
          </cell>
          <cell r="AY2911" t="str">
            <v>ОК!</v>
          </cell>
        </row>
        <row r="2912">
          <cell r="AP2912" t="str">
            <v>Прокофьева Екатерина</v>
          </cell>
          <cell r="AQ2912">
            <v>2007</v>
          </cell>
          <cell r="AT2912" t="str">
            <v>б/р</v>
          </cell>
          <cell r="AU2912" t="str">
            <v>ж</v>
          </cell>
          <cell r="AX2912">
            <v>45059</v>
          </cell>
          <cell r="AY2912" t="str">
            <v>НАДО!!!</v>
          </cell>
        </row>
        <row r="2913">
          <cell r="AP2913" t="str">
            <v>Прокошева Светлана</v>
          </cell>
          <cell r="AQ2913">
            <v>2004</v>
          </cell>
          <cell r="AT2913">
            <v>3</v>
          </cell>
          <cell r="AU2913" t="str">
            <v>ж</v>
          </cell>
          <cell r="AX2913">
            <v>45407</v>
          </cell>
          <cell r="AY2913" t="str">
            <v>ОК!</v>
          </cell>
        </row>
        <row r="2914">
          <cell r="AP2914" t="str">
            <v>Пронин Александр</v>
          </cell>
          <cell r="AQ2914">
            <v>0</v>
          </cell>
          <cell r="AT2914" t="str">
            <v>б/р</v>
          </cell>
          <cell r="AU2914" t="str">
            <v>м</v>
          </cell>
          <cell r="AX2914">
            <v>43281</v>
          </cell>
          <cell r="AY2914" t="str">
            <v>НАДО!!!</v>
          </cell>
        </row>
        <row r="2915">
          <cell r="AP2915" t="str">
            <v>Пронин Михаил</v>
          </cell>
          <cell r="AQ2915">
            <v>2006</v>
          </cell>
          <cell r="AT2915">
            <v>3</v>
          </cell>
          <cell r="AU2915" t="str">
            <v>м</v>
          </cell>
          <cell r="AX2915">
            <v>45407</v>
          </cell>
          <cell r="AY2915" t="str">
            <v>ОК!</v>
          </cell>
        </row>
        <row r="2916">
          <cell r="AP2916" t="str">
            <v>Пронин Степан</v>
          </cell>
          <cell r="AQ2916">
            <v>2008</v>
          </cell>
          <cell r="AT2916" t="str">
            <v>б/р</v>
          </cell>
          <cell r="AU2916" t="str">
            <v>м</v>
          </cell>
          <cell r="AX2916">
            <v>45156</v>
          </cell>
          <cell r="AY2916" t="str">
            <v>ОК!</v>
          </cell>
        </row>
        <row r="2917">
          <cell r="AP2917" t="str">
            <v>Пронина Мария</v>
          </cell>
          <cell r="AQ2917">
            <v>2000</v>
          </cell>
          <cell r="AT2917" t="str">
            <v>б/р</v>
          </cell>
          <cell r="AU2917" t="str">
            <v>ж</v>
          </cell>
          <cell r="AX2917">
            <v>0</v>
          </cell>
          <cell r="AY2917" t="str">
            <v>ОК!</v>
          </cell>
        </row>
        <row r="2918">
          <cell r="AP2918" t="str">
            <v>Проскуров Владислав</v>
          </cell>
          <cell r="AQ2918">
            <v>2015</v>
          </cell>
          <cell r="AT2918" t="str">
            <v>б/р</v>
          </cell>
          <cell r="AU2918" t="str">
            <v>м</v>
          </cell>
          <cell r="AX2918">
            <v>0</v>
          </cell>
          <cell r="AY2918" t="str">
            <v>ОК!</v>
          </cell>
        </row>
        <row r="2919">
          <cell r="AP2919" t="str">
            <v>Проскуров Святослав</v>
          </cell>
          <cell r="AQ2919">
            <v>2011</v>
          </cell>
          <cell r="AT2919" t="str">
            <v>1ю</v>
          </cell>
          <cell r="AU2919" t="str">
            <v>м</v>
          </cell>
          <cell r="AX2919">
            <v>45437</v>
          </cell>
          <cell r="AY2919" t="str">
            <v>ОК!</v>
          </cell>
        </row>
        <row r="2920">
          <cell r="AP2920" t="str">
            <v>Просолов Игорь</v>
          </cell>
          <cell r="AQ2920">
            <v>2001</v>
          </cell>
          <cell r="AT2920" t="str">
            <v>КМС</v>
          </cell>
          <cell r="AU2920" t="str">
            <v>м</v>
          </cell>
          <cell r="AX2920">
            <v>45692</v>
          </cell>
          <cell r="AY2920" t="str">
            <v>ОК!</v>
          </cell>
        </row>
        <row r="2921">
          <cell r="AP2921" t="str">
            <v>Просолова Александра</v>
          </cell>
          <cell r="AQ2921">
            <v>1995</v>
          </cell>
          <cell r="AT2921" t="str">
            <v>б/р</v>
          </cell>
          <cell r="AU2921" t="str">
            <v>ж</v>
          </cell>
          <cell r="AX2921">
            <v>42032</v>
          </cell>
          <cell r="AY2921" t="str">
            <v>ОК!</v>
          </cell>
        </row>
        <row r="2922">
          <cell r="AP2922" t="str">
            <v>Протопопова Диана</v>
          </cell>
          <cell r="AQ2922">
            <v>2012</v>
          </cell>
          <cell r="AT2922" t="str">
            <v>1ю</v>
          </cell>
          <cell r="AU2922" t="str">
            <v>ж</v>
          </cell>
          <cell r="AX2922">
            <v>45358</v>
          </cell>
          <cell r="AY2922" t="str">
            <v>ОК!</v>
          </cell>
        </row>
        <row r="2923">
          <cell r="AP2923" t="str">
            <v>Профе Диана</v>
          </cell>
          <cell r="AQ2923">
            <v>2002</v>
          </cell>
          <cell r="AT2923">
            <v>1</v>
          </cell>
          <cell r="AU2923" t="str">
            <v>ж</v>
          </cell>
          <cell r="AX2923">
            <v>45407</v>
          </cell>
          <cell r="AY2923" t="str">
            <v>ОК!</v>
          </cell>
        </row>
        <row r="2924">
          <cell r="AP2924" t="str">
            <v>Профе Павел</v>
          </cell>
          <cell r="AQ2924">
            <v>1998</v>
          </cell>
          <cell r="AT2924">
            <v>1</v>
          </cell>
          <cell r="AU2924" t="str">
            <v>м</v>
          </cell>
          <cell r="AX2924">
            <v>45757</v>
          </cell>
          <cell r="AY2924" t="str">
            <v>ОК!</v>
          </cell>
        </row>
        <row r="2925">
          <cell r="AP2925" t="str">
            <v>Прохоров Николай</v>
          </cell>
          <cell r="AQ2925">
            <v>2009</v>
          </cell>
          <cell r="AT2925" t="str">
            <v>б/р</v>
          </cell>
          <cell r="AU2925" t="str">
            <v>м</v>
          </cell>
          <cell r="AX2925">
            <v>0</v>
          </cell>
          <cell r="AY2925" t="str">
            <v>ОК!</v>
          </cell>
        </row>
        <row r="2926">
          <cell r="AP2926" t="str">
            <v>Прудиус Алексей</v>
          </cell>
          <cell r="AQ2926">
            <v>1996</v>
          </cell>
          <cell r="AT2926" t="str">
            <v>б/р</v>
          </cell>
          <cell r="AU2926" t="str">
            <v>м</v>
          </cell>
          <cell r="AX2926">
            <v>45014</v>
          </cell>
          <cell r="AY2926" t="str">
            <v>ОК!</v>
          </cell>
        </row>
        <row r="2927">
          <cell r="AP2927" t="str">
            <v>Прудниченков Алексей</v>
          </cell>
          <cell r="AQ2927">
            <v>2010</v>
          </cell>
          <cell r="AT2927">
            <v>2</v>
          </cell>
          <cell r="AU2927" t="str">
            <v>м</v>
          </cell>
          <cell r="AX2927">
            <v>45893</v>
          </cell>
          <cell r="AY2927" t="str">
            <v>ОК!</v>
          </cell>
        </row>
        <row r="2928">
          <cell r="AP2928" t="str">
            <v>Прусова Елизавета</v>
          </cell>
          <cell r="AQ2928">
            <v>2008</v>
          </cell>
          <cell r="AT2928" t="str">
            <v>б/р</v>
          </cell>
          <cell r="AU2928" t="str">
            <v>ж</v>
          </cell>
          <cell r="AX2928">
            <v>45399</v>
          </cell>
          <cell r="AY2928" t="str">
            <v>ОК!</v>
          </cell>
        </row>
        <row r="2929">
          <cell r="AP2929" t="str">
            <v>Прядильщиков Константин</v>
          </cell>
          <cell r="AQ2929">
            <v>2012</v>
          </cell>
          <cell r="AT2929" t="str">
            <v>б/р</v>
          </cell>
          <cell r="AU2929" t="str">
            <v>м</v>
          </cell>
          <cell r="AX2929">
            <v>0</v>
          </cell>
          <cell r="AY2929" t="str">
            <v>ОК!</v>
          </cell>
        </row>
        <row r="2930">
          <cell r="AP2930" t="str">
            <v>Прядохин Павел</v>
          </cell>
          <cell r="AQ2930">
            <v>2000</v>
          </cell>
          <cell r="AT2930" t="str">
            <v>КМС</v>
          </cell>
          <cell r="AU2930" t="str">
            <v>м</v>
          </cell>
          <cell r="AX2930">
            <v>45410</v>
          </cell>
          <cell r="AY2930" t="str">
            <v>ОК!</v>
          </cell>
        </row>
        <row r="2931">
          <cell r="AP2931" t="str">
            <v>Прядун Алексей</v>
          </cell>
          <cell r="AQ2931">
            <v>2005</v>
          </cell>
          <cell r="AT2931" t="str">
            <v>КМС</v>
          </cell>
          <cell r="AU2931" t="str">
            <v>м</v>
          </cell>
          <cell r="AX2931">
            <v>45411</v>
          </cell>
          <cell r="AY2931" t="str">
            <v>ОК!</v>
          </cell>
        </row>
        <row r="2932">
          <cell r="AP2932" t="str">
            <v>Пташников Игорь</v>
          </cell>
          <cell r="AQ2932">
            <v>0</v>
          </cell>
          <cell r="AT2932">
            <v>3</v>
          </cell>
          <cell r="AU2932" t="str">
            <v>м</v>
          </cell>
          <cell r="AX2932">
            <v>45407</v>
          </cell>
          <cell r="AY2932" t="str">
            <v>НАДО!!!</v>
          </cell>
        </row>
        <row r="2933">
          <cell r="AP2933" t="str">
            <v>Пугаев Даниил</v>
          </cell>
          <cell r="AQ2933">
            <v>2002</v>
          </cell>
          <cell r="AT2933" t="str">
            <v>б/р</v>
          </cell>
          <cell r="AU2933" t="str">
            <v>м</v>
          </cell>
          <cell r="AX2933">
            <v>43828</v>
          </cell>
          <cell r="AY2933" t="str">
            <v>ОК!</v>
          </cell>
        </row>
        <row r="2934">
          <cell r="AP2934" t="str">
            <v>Пугачёв Михаил</v>
          </cell>
          <cell r="AQ2934">
            <v>2002</v>
          </cell>
          <cell r="AT2934" t="str">
            <v>б/р</v>
          </cell>
          <cell r="AU2934" t="str">
            <v>м</v>
          </cell>
          <cell r="AX2934">
            <v>44556</v>
          </cell>
          <cell r="AY2934" t="str">
            <v>ОК!</v>
          </cell>
        </row>
        <row r="2935">
          <cell r="AP2935" t="str">
            <v>Пузанова Арина</v>
          </cell>
          <cell r="AQ2935">
            <v>2014</v>
          </cell>
          <cell r="AT2935" t="str">
            <v>б/р</v>
          </cell>
          <cell r="AU2935" t="str">
            <v>ж</v>
          </cell>
          <cell r="AX2935">
            <v>0</v>
          </cell>
          <cell r="AY2935" t="str">
            <v>ОК!</v>
          </cell>
        </row>
        <row r="2936">
          <cell r="AP2936" t="str">
            <v>Пузына Лев</v>
          </cell>
          <cell r="AQ2936">
            <v>2009</v>
          </cell>
          <cell r="AT2936" t="str">
            <v>б/р</v>
          </cell>
          <cell r="AU2936" t="str">
            <v>м</v>
          </cell>
          <cell r="AX2936">
            <v>43853</v>
          </cell>
          <cell r="AY2936" t="str">
            <v>ОК!</v>
          </cell>
        </row>
        <row r="2937">
          <cell r="AP2937" t="str">
            <v>Пузыня Альбина</v>
          </cell>
          <cell r="AQ2937">
            <v>2006</v>
          </cell>
          <cell r="AT2937" t="str">
            <v>б/р</v>
          </cell>
          <cell r="AU2937" t="str">
            <v>ж</v>
          </cell>
          <cell r="AX2937">
            <v>44165</v>
          </cell>
          <cell r="AY2937" t="str">
            <v>ОК!</v>
          </cell>
        </row>
        <row r="2938">
          <cell r="AP2938" t="str">
            <v>Пузырёв Кирилл</v>
          </cell>
          <cell r="AQ2938">
            <v>2011</v>
          </cell>
          <cell r="AT2938" t="str">
            <v>б/р</v>
          </cell>
          <cell r="AU2938" t="str">
            <v>м</v>
          </cell>
          <cell r="AX2938">
            <v>0</v>
          </cell>
          <cell r="AY2938" t="str">
            <v>ОК!</v>
          </cell>
        </row>
        <row r="2939">
          <cell r="AP2939" t="str">
            <v>Пулатов Фаррух</v>
          </cell>
          <cell r="AQ2939">
            <v>1997</v>
          </cell>
          <cell r="AT2939" t="str">
            <v>б/р</v>
          </cell>
          <cell r="AU2939" t="str">
            <v>м</v>
          </cell>
          <cell r="AX2939">
            <v>43227</v>
          </cell>
          <cell r="AY2939" t="str">
            <v>ОК!</v>
          </cell>
        </row>
        <row r="2940">
          <cell r="AP2940" t="str">
            <v>Пупышев Константин</v>
          </cell>
          <cell r="AQ2940">
            <v>2011</v>
          </cell>
          <cell r="AT2940" t="str">
            <v>1ю</v>
          </cell>
          <cell r="AU2940" t="str">
            <v>м</v>
          </cell>
          <cell r="AX2940">
            <v>45947</v>
          </cell>
          <cell r="AY2940" t="str">
            <v>ОК!</v>
          </cell>
        </row>
        <row r="2941">
          <cell r="AP2941" t="str">
            <v>Пупышева Екатерина</v>
          </cell>
          <cell r="AQ2941">
            <v>2014</v>
          </cell>
          <cell r="AT2941" t="str">
            <v>б/р</v>
          </cell>
          <cell r="AU2941" t="str">
            <v>ж</v>
          </cell>
          <cell r="AX2941">
            <v>0</v>
          </cell>
          <cell r="AY2941" t="str">
            <v>ОК!</v>
          </cell>
        </row>
        <row r="2942">
          <cell r="AP2942" t="str">
            <v>Пустельникова Екатерина</v>
          </cell>
          <cell r="AQ2942">
            <v>1971</v>
          </cell>
          <cell r="AT2942" t="str">
            <v>б/р</v>
          </cell>
          <cell r="AU2942" t="str">
            <v>ж</v>
          </cell>
          <cell r="AX2942">
            <v>43328</v>
          </cell>
          <cell r="AY2942" t="str">
            <v>НАДО!!!</v>
          </cell>
        </row>
        <row r="2943">
          <cell r="AP2943" t="str">
            <v>Путинцев Владислав</v>
          </cell>
          <cell r="AQ2943">
            <v>0</v>
          </cell>
          <cell r="AT2943" t="str">
            <v>б/р</v>
          </cell>
          <cell r="AU2943" t="str">
            <v>м</v>
          </cell>
          <cell r="AX2943">
            <v>44119</v>
          </cell>
          <cell r="AY2943" t="str">
            <v>НАДО!!!</v>
          </cell>
        </row>
        <row r="2944">
          <cell r="AP2944" t="str">
            <v>Путькин Вадим</v>
          </cell>
          <cell r="AQ2944">
            <v>0</v>
          </cell>
          <cell r="AT2944" t="str">
            <v>б/р</v>
          </cell>
          <cell r="AU2944" t="str">
            <v>м</v>
          </cell>
          <cell r="AX2944">
            <v>43954</v>
          </cell>
          <cell r="AY2944" t="str">
            <v>НАДО!!!</v>
          </cell>
        </row>
        <row r="2945">
          <cell r="AP2945" t="str">
            <v>Пухов Иван</v>
          </cell>
          <cell r="AQ2945">
            <v>2007</v>
          </cell>
          <cell r="AT2945" t="str">
            <v>б/р</v>
          </cell>
          <cell r="AU2945" t="str">
            <v>м</v>
          </cell>
          <cell r="AX2945">
            <v>44953</v>
          </cell>
          <cell r="AY2945" t="str">
            <v>ОК!</v>
          </cell>
        </row>
        <row r="2946">
          <cell r="AP2946" t="str">
            <v xml:space="preserve">Пушкарёв Сергей </v>
          </cell>
          <cell r="AQ2946">
            <v>0</v>
          </cell>
          <cell r="AT2946" t="str">
            <v>б/р</v>
          </cell>
          <cell r="AU2946" t="str">
            <v>м</v>
          </cell>
          <cell r="AX2946">
            <v>44708</v>
          </cell>
          <cell r="AY2946" t="str">
            <v>НАДО!!!</v>
          </cell>
        </row>
        <row r="2947">
          <cell r="AP2947" t="str">
            <v>Пушкина Дарья</v>
          </cell>
          <cell r="AQ2947">
            <v>2008</v>
          </cell>
          <cell r="AT2947" t="str">
            <v>б/р</v>
          </cell>
          <cell r="AU2947" t="str">
            <v>ж</v>
          </cell>
          <cell r="AX2947">
            <v>0</v>
          </cell>
          <cell r="AY2947" t="str">
            <v>ОК!</v>
          </cell>
        </row>
        <row r="2948">
          <cell r="AP2948" t="str">
            <v>Пушкина Наталья</v>
          </cell>
          <cell r="AQ2948">
            <v>1995</v>
          </cell>
          <cell r="AT2948" t="str">
            <v>б/р</v>
          </cell>
          <cell r="AU2948" t="str">
            <v>ж</v>
          </cell>
          <cell r="AX2948">
            <v>43163</v>
          </cell>
          <cell r="AY2948" t="str">
            <v>ОК!</v>
          </cell>
        </row>
        <row r="2949">
          <cell r="AP2949" t="str">
            <v>Пушков Игорь</v>
          </cell>
          <cell r="AQ2949">
            <v>0</v>
          </cell>
          <cell r="AT2949" t="str">
            <v>б/р</v>
          </cell>
          <cell r="AU2949" t="str">
            <v>м</v>
          </cell>
          <cell r="AX2949">
            <v>43863</v>
          </cell>
          <cell r="AY2949" t="str">
            <v>НАДО!!!</v>
          </cell>
        </row>
        <row r="2950">
          <cell r="AP2950" t="str">
            <v>Пчёлко Василий</v>
          </cell>
          <cell r="AQ2950">
            <v>0</v>
          </cell>
          <cell r="AT2950" t="str">
            <v>б/р</v>
          </cell>
          <cell r="AU2950" t="str">
            <v>м</v>
          </cell>
          <cell r="AX2950">
            <v>42774</v>
          </cell>
          <cell r="AY2950" t="str">
            <v>НАДО!!!</v>
          </cell>
        </row>
        <row r="2951">
          <cell r="AP2951" t="str">
            <v>Пшеничникова Оксана</v>
          </cell>
          <cell r="AQ2951">
            <v>1994</v>
          </cell>
          <cell r="AT2951" t="str">
            <v>б/р</v>
          </cell>
          <cell r="AU2951" t="str">
            <v>ж</v>
          </cell>
          <cell r="AX2951">
            <v>43227</v>
          </cell>
          <cell r="AY2951" t="str">
            <v>ОК!</v>
          </cell>
        </row>
        <row r="2952">
          <cell r="AP2952" t="str">
            <v>Пшеняк Филипп</v>
          </cell>
          <cell r="AQ2952">
            <v>2007</v>
          </cell>
          <cell r="AT2952" t="str">
            <v>б/р</v>
          </cell>
          <cell r="AU2952" t="str">
            <v>м</v>
          </cell>
          <cell r="AX2952">
            <v>0</v>
          </cell>
          <cell r="AY2952" t="str">
            <v>ОК!</v>
          </cell>
        </row>
        <row r="2953">
          <cell r="AP2953" t="str">
            <v>Пыников Валентин</v>
          </cell>
          <cell r="AQ2953">
            <v>2007</v>
          </cell>
          <cell r="AT2953" t="str">
            <v>б/р</v>
          </cell>
          <cell r="AU2953" t="str">
            <v>м</v>
          </cell>
          <cell r="AX2953">
            <v>43593</v>
          </cell>
          <cell r="AY2953" t="str">
            <v>ОК!</v>
          </cell>
        </row>
        <row r="2954">
          <cell r="AP2954" t="str">
            <v>Пынник Сергей</v>
          </cell>
          <cell r="AQ2954">
            <v>1988</v>
          </cell>
          <cell r="AT2954" t="str">
            <v>б/р</v>
          </cell>
          <cell r="AU2954" t="str">
            <v>м</v>
          </cell>
          <cell r="AX2954">
            <v>45109</v>
          </cell>
          <cell r="AY2954" t="str">
            <v>ОК!</v>
          </cell>
        </row>
        <row r="2955">
          <cell r="AP2955" t="str">
            <v>Пыхтин Иван</v>
          </cell>
          <cell r="AQ2955">
            <v>2008</v>
          </cell>
          <cell r="AT2955" t="str">
            <v>б/р</v>
          </cell>
          <cell r="AU2955" t="str">
            <v>м</v>
          </cell>
          <cell r="AX2955">
            <v>0</v>
          </cell>
          <cell r="AY2955" t="str">
            <v>ОК!</v>
          </cell>
        </row>
        <row r="2956">
          <cell r="AP2956" t="str">
            <v>Пятиконов Кирилл</v>
          </cell>
          <cell r="AQ2956">
            <v>2000</v>
          </cell>
          <cell r="AT2956" t="str">
            <v>б/р</v>
          </cell>
          <cell r="AU2956" t="str">
            <v>м</v>
          </cell>
          <cell r="AX2956">
            <v>43124</v>
          </cell>
          <cell r="AY2956" t="str">
            <v>ОК!</v>
          </cell>
        </row>
        <row r="2957">
          <cell r="AP2957" t="str">
            <v>Пятыгин Кирилл</v>
          </cell>
          <cell r="AQ2957">
            <v>2005</v>
          </cell>
          <cell r="AT2957" t="str">
            <v>б/р</v>
          </cell>
          <cell r="AU2957" t="str">
            <v>м</v>
          </cell>
          <cell r="AX2957">
            <v>44103</v>
          </cell>
          <cell r="AY2957" t="str">
            <v>ОК!</v>
          </cell>
        </row>
        <row r="2958">
          <cell r="AP2958" t="str">
            <v>Рагель Анастасия</v>
          </cell>
          <cell r="AQ2958">
            <v>2014</v>
          </cell>
          <cell r="AT2958" t="str">
            <v>б/р</v>
          </cell>
          <cell r="AU2958" t="str">
            <v>ж</v>
          </cell>
          <cell r="AX2958">
            <v>0</v>
          </cell>
          <cell r="AY2958" t="str">
            <v>ОК!</v>
          </cell>
        </row>
        <row r="2959">
          <cell r="AP2959" t="str">
            <v>Радеева Мария</v>
          </cell>
          <cell r="AQ2959">
            <v>0</v>
          </cell>
          <cell r="AT2959">
            <v>3</v>
          </cell>
          <cell r="AU2959" t="str">
            <v>ж</v>
          </cell>
          <cell r="AX2959">
            <v>45778</v>
          </cell>
          <cell r="AY2959" t="str">
            <v>НАДО!!!</v>
          </cell>
        </row>
        <row r="2960">
          <cell r="AP2960" t="str">
            <v>Раева Виктория</v>
          </cell>
          <cell r="AQ2960">
            <v>2009</v>
          </cell>
          <cell r="AT2960">
            <v>3</v>
          </cell>
          <cell r="AU2960" t="str">
            <v>ж</v>
          </cell>
          <cell r="AX2960">
            <v>45651</v>
          </cell>
          <cell r="AY2960" t="str">
            <v>ОК!</v>
          </cell>
        </row>
        <row r="2961">
          <cell r="AP2961" t="str">
            <v>Раздольская Амина</v>
          </cell>
          <cell r="AQ2961">
            <v>2011</v>
          </cell>
          <cell r="AT2961" t="str">
            <v>б/р</v>
          </cell>
          <cell r="AU2961" t="str">
            <v>ж</v>
          </cell>
          <cell r="AX2961">
            <v>0</v>
          </cell>
          <cell r="AY2961" t="str">
            <v>ОК!</v>
          </cell>
        </row>
        <row r="2962">
          <cell r="AP2962" t="str">
            <v>Раззак Фёдор</v>
          </cell>
          <cell r="AQ2962">
            <v>2008</v>
          </cell>
          <cell r="AT2962" t="str">
            <v>б/р</v>
          </cell>
          <cell r="AU2962" t="str">
            <v>м</v>
          </cell>
          <cell r="AX2962">
            <v>0</v>
          </cell>
          <cell r="AY2962" t="str">
            <v>ОК!</v>
          </cell>
        </row>
        <row r="2963">
          <cell r="AP2963" t="str">
            <v>Разноглядов Родион</v>
          </cell>
          <cell r="AQ2963">
            <v>2003</v>
          </cell>
          <cell r="AT2963">
            <v>3</v>
          </cell>
          <cell r="AU2963" t="str">
            <v>м</v>
          </cell>
          <cell r="AX2963">
            <v>45478</v>
          </cell>
          <cell r="AY2963" t="str">
            <v>ОК!</v>
          </cell>
        </row>
        <row r="2964">
          <cell r="AP2964" t="str">
            <v>Разумов Захар</v>
          </cell>
          <cell r="AQ2964">
            <v>2005</v>
          </cell>
          <cell r="AT2964" t="str">
            <v>КМС</v>
          </cell>
          <cell r="AU2964" t="str">
            <v>м</v>
          </cell>
          <cell r="AX2964">
            <v>46228</v>
          </cell>
          <cell r="AY2964" t="str">
            <v>ОК!</v>
          </cell>
        </row>
        <row r="2965">
          <cell r="AP2965" t="str">
            <v>Райтаровский Егор</v>
          </cell>
          <cell r="AQ2965">
            <v>1995</v>
          </cell>
          <cell r="AT2965" t="str">
            <v>КМС</v>
          </cell>
          <cell r="AU2965" t="str">
            <v>м</v>
          </cell>
          <cell r="AX2965">
            <v>45649</v>
          </cell>
          <cell r="AY2965" t="str">
            <v>НАДО!!!</v>
          </cell>
        </row>
        <row r="2966">
          <cell r="AP2966" t="str">
            <v>Ракицкая Татьяна</v>
          </cell>
          <cell r="AQ2966">
            <v>2002</v>
          </cell>
          <cell r="AT2966">
            <v>2</v>
          </cell>
          <cell r="AU2966" t="str">
            <v>ж</v>
          </cell>
          <cell r="AX2966">
            <v>45702</v>
          </cell>
          <cell r="AY2966" t="str">
            <v>ОК!</v>
          </cell>
        </row>
        <row r="2967">
          <cell r="AP2967" t="str">
            <v>Рамазанов Кирилл</v>
          </cell>
          <cell r="AQ2967">
            <v>2010</v>
          </cell>
          <cell r="AT2967" t="str">
            <v>2ю</v>
          </cell>
          <cell r="AU2967" t="str">
            <v>м</v>
          </cell>
          <cell r="AX2967">
            <v>45635</v>
          </cell>
          <cell r="AY2967" t="str">
            <v>ОК!</v>
          </cell>
        </row>
        <row r="2968">
          <cell r="AP2968" t="str">
            <v>Ранева-Медведицына Галина</v>
          </cell>
          <cell r="AQ2968">
            <v>0</v>
          </cell>
          <cell r="AT2968" t="str">
            <v>1ю</v>
          </cell>
          <cell r="AU2968" t="str">
            <v>ж</v>
          </cell>
          <cell r="AX2968">
            <v>45756</v>
          </cell>
          <cell r="AY2968" t="str">
            <v>НАДО!!!</v>
          </cell>
        </row>
        <row r="2969">
          <cell r="AP2969" t="str">
            <v>Раскин Василий</v>
          </cell>
          <cell r="AQ2969">
            <v>0</v>
          </cell>
          <cell r="AT2969" t="str">
            <v>б/р</v>
          </cell>
          <cell r="AU2969" t="str">
            <v>м</v>
          </cell>
          <cell r="AX2969">
            <v>0</v>
          </cell>
          <cell r="AY2969" t="str">
            <v>НАДО!!!</v>
          </cell>
        </row>
        <row r="2970">
          <cell r="AP2970" t="str">
            <v>Раскин Егор</v>
          </cell>
          <cell r="AQ2970">
            <v>0</v>
          </cell>
          <cell r="AT2970" t="str">
            <v>б/р</v>
          </cell>
          <cell r="AU2970" t="str">
            <v>м</v>
          </cell>
          <cell r="AX2970">
            <v>41623</v>
          </cell>
          <cell r="AY2970" t="str">
            <v>НАДО!!!</v>
          </cell>
        </row>
        <row r="2971">
          <cell r="AP2971" t="str">
            <v>Распопова Анна</v>
          </cell>
          <cell r="AQ2971">
            <v>2013</v>
          </cell>
          <cell r="AT2971" t="str">
            <v>б/р</v>
          </cell>
          <cell r="AU2971" t="str">
            <v>ж</v>
          </cell>
          <cell r="AX2971">
            <v>0</v>
          </cell>
          <cell r="AY2971" t="str">
            <v>ОК!</v>
          </cell>
        </row>
        <row r="2972">
          <cell r="AP2972" t="str">
            <v>Рассомахин Артём</v>
          </cell>
          <cell r="AQ2972">
            <v>2008</v>
          </cell>
          <cell r="AT2972" t="str">
            <v>б/р</v>
          </cell>
          <cell r="AU2972" t="str">
            <v>м</v>
          </cell>
          <cell r="AX2972">
            <v>45057</v>
          </cell>
          <cell r="AY2972" t="str">
            <v>ОК!</v>
          </cell>
        </row>
        <row r="2973">
          <cell r="AP2973" t="str">
            <v>Рассохин Никита</v>
          </cell>
          <cell r="AQ2973">
            <v>0</v>
          </cell>
          <cell r="AT2973" t="str">
            <v>б/р</v>
          </cell>
          <cell r="AU2973" t="str">
            <v>м</v>
          </cell>
          <cell r="AX2973">
            <v>44246</v>
          </cell>
          <cell r="AY2973" t="str">
            <v>НАДО!!!</v>
          </cell>
        </row>
        <row r="2974">
          <cell r="AP2974" t="str">
            <v>Расюк Дмитрий</v>
          </cell>
          <cell r="AQ2974">
            <v>2001</v>
          </cell>
          <cell r="AT2974" t="str">
            <v>б/р</v>
          </cell>
          <cell r="AU2974" t="str">
            <v>м</v>
          </cell>
          <cell r="AX2974">
            <v>0</v>
          </cell>
          <cell r="AY2974" t="str">
            <v>НАДО!!!</v>
          </cell>
        </row>
        <row r="2975">
          <cell r="AP2975" t="str">
            <v>Рауд Анфиса</v>
          </cell>
          <cell r="AQ2975">
            <v>2010</v>
          </cell>
          <cell r="AT2975">
            <v>2</v>
          </cell>
          <cell r="AU2975" t="str">
            <v>ж</v>
          </cell>
          <cell r="AX2975">
            <v>45623</v>
          </cell>
          <cell r="AY2975" t="str">
            <v>ОК!</v>
          </cell>
        </row>
        <row r="2976">
          <cell r="AP2976" t="str">
            <v>Рахманов Алексей</v>
          </cell>
          <cell r="AQ2976">
            <v>2011</v>
          </cell>
          <cell r="AT2976" t="str">
            <v>б/р</v>
          </cell>
          <cell r="AU2976" t="str">
            <v>м</v>
          </cell>
          <cell r="AX2976">
            <v>0</v>
          </cell>
          <cell r="AY2976" t="str">
            <v>ОК!</v>
          </cell>
        </row>
        <row r="2977">
          <cell r="AP2977" t="str">
            <v>Ревва Даниил</v>
          </cell>
          <cell r="AQ2977">
            <v>2011</v>
          </cell>
          <cell r="AT2977">
            <v>2</v>
          </cell>
          <cell r="AU2977" t="str">
            <v>м</v>
          </cell>
          <cell r="AX2977">
            <v>45757</v>
          </cell>
          <cell r="AY2977" t="str">
            <v>ОК!</v>
          </cell>
        </row>
        <row r="2978">
          <cell r="AP2978" t="str">
            <v>Ревва Кирилл</v>
          </cell>
          <cell r="AQ2978">
            <v>2012</v>
          </cell>
          <cell r="AT2978" t="str">
            <v>1ю</v>
          </cell>
          <cell r="AU2978" t="str">
            <v>м</v>
          </cell>
          <cell r="AX2978">
            <v>45562</v>
          </cell>
          <cell r="AY2978" t="str">
            <v>ОК!</v>
          </cell>
        </row>
        <row r="2979">
          <cell r="AP2979" t="str">
            <v>Резников Андрей</v>
          </cell>
          <cell r="AQ2979">
            <v>1997</v>
          </cell>
          <cell r="AT2979" t="str">
            <v>б/р</v>
          </cell>
          <cell r="AU2979" t="str">
            <v>м</v>
          </cell>
          <cell r="AX2979">
            <v>0</v>
          </cell>
          <cell r="AY2979" t="str">
            <v>НАДО!!!</v>
          </cell>
        </row>
        <row r="2980">
          <cell r="AP2980" t="str">
            <v>Ремезова Злата</v>
          </cell>
          <cell r="AQ2980">
            <v>2009</v>
          </cell>
          <cell r="AT2980" t="str">
            <v>б/р</v>
          </cell>
          <cell r="AU2980" t="str">
            <v>ж</v>
          </cell>
          <cell r="AX2980">
            <v>0</v>
          </cell>
          <cell r="AY2980" t="str">
            <v>ОК!</v>
          </cell>
        </row>
        <row r="2981">
          <cell r="AP2981" t="str">
            <v>Репин Максим</v>
          </cell>
          <cell r="AQ2981">
            <v>2010</v>
          </cell>
          <cell r="AT2981">
            <v>2</v>
          </cell>
          <cell r="AU2981" t="str">
            <v>м</v>
          </cell>
          <cell r="AX2981">
            <v>45463</v>
          </cell>
          <cell r="AY2981" t="str">
            <v>ОК!</v>
          </cell>
        </row>
        <row r="2982">
          <cell r="AP2982" t="str">
            <v>Репинец Варвара</v>
          </cell>
          <cell r="AQ2982">
            <v>2011</v>
          </cell>
          <cell r="AT2982" t="str">
            <v>1ю</v>
          </cell>
          <cell r="AU2982" t="str">
            <v>ж</v>
          </cell>
          <cell r="AX2982">
            <v>45683</v>
          </cell>
          <cell r="AY2982" t="str">
            <v>ОК!</v>
          </cell>
        </row>
        <row r="2983">
          <cell r="AP2983" t="str">
            <v>Реутова Анастасия</v>
          </cell>
          <cell r="AQ2983">
            <v>2001</v>
          </cell>
          <cell r="AT2983" t="str">
            <v>б/р</v>
          </cell>
          <cell r="AU2983" t="str">
            <v>ж</v>
          </cell>
          <cell r="AX2983">
            <v>43461</v>
          </cell>
          <cell r="AY2983" t="str">
            <v>ОК!</v>
          </cell>
        </row>
        <row r="2984">
          <cell r="AP2984" t="str">
            <v>Речкалов Михаил</v>
          </cell>
          <cell r="AQ2984">
            <v>0</v>
          </cell>
          <cell r="AT2984">
            <v>3</v>
          </cell>
          <cell r="AU2984" t="str">
            <v>м</v>
          </cell>
          <cell r="AX2984">
            <v>45744</v>
          </cell>
          <cell r="AY2984" t="str">
            <v>НАДО!!!</v>
          </cell>
        </row>
        <row r="2985">
          <cell r="AP2985" t="str">
            <v>Ривкина Алиса</v>
          </cell>
          <cell r="AQ2985">
            <v>2006</v>
          </cell>
          <cell r="AT2985" t="str">
            <v>б/р</v>
          </cell>
          <cell r="AU2985" t="str">
            <v>ж</v>
          </cell>
          <cell r="AX2985">
            <v>43735</v>
          </cell>
          <cell r="AY2985" t="str">
            <v>НАДО!!!</v>
          </cell>
        </row>
        <row r="2986">
          <cell r="AP2986" t="str">
            <v>Римденок Валерия</v>
          </cell>
          <cell r="AQ2986">
            <v>2006</v>
          </cell>
          <cell r="AT2986" t="str">
            <v>б/р</v>
          </cell>
          <cell r="AU2986" t="str">
            <v>ж</v>
          </cell>
          <cell r="AX2986">
            <v>43266</v>
          </cell>
          <cell r="AY2986" t="str">
            <v>НАДО!!!</v>
          </cell>
        </row>
        <row r="2987">
          <cell r="AP2987" t="str">
            <v>Рискулов Глеб</v>
          </cell>
          <cell r="AQ2987">
            <v>2013</v>
          </cell>
          <cell r="AT2987" t="str">
            <v>б/р</v>
          </cell>
          <cell r="AU2987" t="str">
            <v>м</v>
          </cell>
          <cell r="AX2987">
            <v>0</v>
          </cell>
          <cell r="AY2987" t="str">
            <v>ОК!</v>
          </cell>
        </row>
        <row r="2988">
          <cell r="AP2988" t="str">
            <v>Рисов Марк</v>
          </cell>
          <cell r="AQ2988">
            <v>2007</v>
          </cell>
          <cell r="AT2988" t="str">
            <v>б/р</v>
          </cell>
          <cell r="AU2988" t="str">
            <v>м</v>
          </cell>
          <cell r="AX2988">
            <v>44329</v>
          </cell>
          <cell r="AY2988" t="str">
            <v>ОК!</v>
          </cell>
        </row>
        <row r="2989">
          <cell r="AP2989" t="str">
            <v>Рисова Полина</v>
          </cell>
          <cell r="AQ2989">
            <v>2007</v>
          </cell>
          <cell r="AT2989" t="str">
            <v>б/р</v>
          </cell>
          <cell r="AU2989" t="str">
            <v>ж</v>
          </cell>
          <cell r="AX2989">
            <v>45708</v>
          </cell>
          <cell r="AY2989" t="str">
            <v>ОК!</v>
          </cell>
        </row>
        <row r="2990">
          <cell r="AP2990" t="str">
            <v>Рогачёв Юрий</v>
          </cell>
          <cell r="AQ2990">
            <v>1978</v>
          </cell>
          <cell r="AT2990" t="str">
            <v>КМС</v>
          </cell>
          <cell r="AU2990" t="str">
            <v>м</v>
          </cell>
          <cell r="AX2990">
            <v>45740</v>
          </cell>
          <cell r="AY2990" t="str">
            <v>ОК!</v>
          </cell>
        </row>
        <row r="2991">
          <cell r="AP2991" t="str">
            <v>Рогачевский Владимир</v>
          </cell>
          <cell r="AQ2991">
            <v>0</v>
          </cell>
          <cell r="AT2991" t="str">
            <v>б/р</v>
          </cell>
          <cell r="AU2991" t="str">
            <v>м</v>
          </cell>
          <cell r="AX2991">
            <v>44323</v>
          </cell>
          <cell r="AY2991" t="str">
            <v>НАДО!!!</v>
          </cell>
        </row>
        <row r="2992">
          <cell r="AP2992" t="str">
            <v>Рогозин Егор</v>
          </cell>
          <cell r="AQ2992">
            <v>2004</v>
          </cell>
          <cell r="AT2992" t="str">
            <v>б/р</v>
          </cell>
          <cell r="AU2992" t="str">
            <v>м</v>
          </cell>
          <cell r="AX2992">
            <v>0</v>
          </cell>
          <cell r="AY2992" t="str">
            <v>ОК!</v>
          </cell>
        </row>
        <row r="2993">
          <cell r="AP2993" t="str">
            <v>Рогозин Павел</v>
          </cell>
          <cell r="AQ2993">
            <v>2012</v>
          </cell>
          <cell r="AT2993" t="str">
            <v>б/р</v>
          </cell>
          <cell r="AU2993" t="str">
            <v>м</v>
          </cell>
          <cell r="AX2993">
            <v>0</v>
          </cell>
          <cell r="AY2993" t="str">
            <v>ОК!</v>
          </cell>
        </row>
        <row r="2994">
          <cell r="AP2994" t="str">
            <v>Рогозина Екатерина</v>
          </cell>
          <cell r="AQ2994">
            <v>0</v>
          </cell>
          <cell r="AT2994">
            <v>3</v>
          </cell>
          <cell r="AU2994" t="str">
            <v>ж</v>
          </cell>
          <cell r="AX2994">
            <v>45778</v>
          </cell>
          <cell r="AY2994" t="str">
            <v>НАДО!!!</v>
          </cell>
        </row>
        <row r="2995">
          <cell r="AP2995" t="str">
            <v>Рогозина Светлана</v>
          </cell>
          <cell r="AQ2995">
            <v>2009</v>
          </cell>
          <cell r="AT2995">
            <v>2</v>
          </cell>
          <cell r="AU2995" t="str">
            <v>ж</v>
          </cell>
          <cell r="AX2995">
            <v>45623</v>
          </cell>
          <cell r="AY2995" t="str">
            <v>ОК!</v>
          </cell>
        </row>
        <row r="2996">
          <cell r="AP2996" t="str">
            <v>Родецкий Никита</v>
          </cell>
          <cell r="AQ2996">
            <v>0</v>
          </cell>
          <cell r="AT2996">
            <v>3</v>
          </cell>
          <cell r="AU2996" t="str">
            <v>м</v>
          </cell>
          <cell r="AX2996">
            <v>45407</v>
          </cell>
          <cell r="AY2996" t="str">
            <v>НАДО!!!</v>
          </cell>
        </row>
        <row r="2997">
          <cell r="AP2997" t="str">
            <v>Родин Алексей</v>
          </cell>
          <cell r="AQ2997">
            <v>0</v>
          </cell>
          <cell r="AT2997" t="str">
            <v>б/р</v>
          </cell>
          <cell r="AU2997" t="str">
            <v>м</v>
          </cell>
          <cell r="AX2997">
            <v>45045</v>
          </cell>
          <cell r="AY2997" t="str">
            <v>НАДО!!!</v>
          </cell>
        </row>
        <row r="2998">
          <cell r="AP2998" t="str">
            <v>Родина Екатерина</v>
          </cell>
          <cell r="AQ2998">
            <v>0</v>
          </cell>
          <cell r="AT2998">
            <v>2</v>
          </cell>
          <cell r="AU2998" t="str">
            <v>ж</v>
          </cell>
          <cell r="AX2998">
            <v>45778</v>
          </cell>
          <cell r="AY2998" t="str">
            <v>НАДО!!!</v>
          </cell>
        </row>
        <row r="2999">
          <cell r="AP2999" t="str">
            <v>Родионов Валерий</v>
          </cell>
          <cell r="AQ2999">
            <v>2007</v>
          </cell>
          <cell r="AT2999">
            <v>2</v>
          </cell>
          <cell r="AU2999" t="str">
            <v>м</v>
          </cell>
          <cell r="AX2999">
            <v>45778</v>
          </cell>
          <cell r="AY2999" t="str">
            <v>ОК!</v>
          </cell>
        </row>
        <row r="3000">
          <cell r="AP3000" t="str">
            <v>Родионова Алиса</v>
          </cell>
          <cell r="AQ3000">
            <v>1999</v>
          </cell>
          <cell r="AT3000" t="str">
            <v>б/р</v>
          </cell>
          <cell r="AU3000" t="str">
            <v>ж</v>
          </cell>
          <cell r="AX3000">
            <v>0</v>
          </cell>
          <cell r="AY3000" t="str">
            <v>ОК!</v>
          </cell>
        </row>
        <row r="3001">
          <cell r="AP3001" t="str">
            <v>Родионова Ангелина</v>
          </cell>
          <cell r="AQ3001">
            <v>2004</v>
          </cell>
          <cell r="AT3001" t="str">
            <v>б/р</v>
          </cell>
          <cell r="AU3001" t="str">
            <v>ж</v>
          </cell>
          <cell r="AX3001">
            <v>43794</v>
          </cell>
          <cell r="AY3001" t="str">
            <v>ОК!</v>
          </cell>
        </row>
        <row r="3002">
          <cell r="AP3002" t="str">
            <v>Родионова Анна</v>
          </cell>
          <cell r="AQ3002">
            <v>0</v>
          </cell>
          <cell r="AT3002" t="str">
            <v>б/р</v>
          </cell>
          <cell r="AU3002" t="str">
            <v>ж</v>
          </cell>
          <cell r="AX3002">
            <v>44359</v>
          </cell>
          <cell r="AY3002" t="str">
            <v>НАДО!!!</v>
          </cell>
        </row>
        <row r="3003">
          <cell r="AP3003" t="str">
            <v>Родичев Александр</v>
          </cell>
          <cell r="AQ3003">
            <v>0</v>
          </cell>
          <cell r="AT3003" t="str">
            <v>1ю</v>
          </cell>
          <cell r="AU3003" t="str">
            <v>м</v>
          </cell>
          <cell r="AX3003">
            <v>45756</v>
          </cell>
          <cell r="AY3003" t="str">
            <v>НАДО!!!</v>
          </cell>
        </row>
        <row r="3004">
          <cell r="AP3004" t="str">
            <v>Родыгин Игорь</v>
          </cell>
          <cell r="AQ3004">
            <v>0</v>
          </cell>
          <cell r="AT3004" t="str">
            <v>б/р</v>
          </cell>
          <cell r="AU3004" t="str">
            <v>м</v>
          </cell>
          <cell r="AX3004">
            <v>44498</v>
          </cell>
          <cell r="AY3004" t="str">
            <v>НАДО!!!</v>
          </cell>
        </row>
        <row r="3005">
          <cell r="AP3005" t="str">
            <v>Рожевский Олег</v>
          </cell>
          <cell r="AQ3005">
            <v>2008</v>
          </cell>
          <cell r="AT3005" t="str">
            <v>б/р</v>
          </cell>
          <cell r="AU3005" t="str">
            <v>м</v>
          </cell>
          <cell r="AX3005">
            <v>0</v>
          </cell>
          <cell r="AY3005" t="str">
            <v>ОК!</v>
          </cell>
        </row>
        <row r="3006">
          <cell r="AP3006" t="str">
            <v>Рожкина Анастасия</v>
          </cell>
          <cell r="AQ3006">
            <v>0</v>
          </cell>
          <cell r="AT3006" t="str">
            <v>б/р</v>
          </cell>
          <cell r="AU3006" t="str">
            <v>ж</v>
          </cell>
          <cell r="AX3006">
            <v>43863</v>
          </cell>
          <cell r="AY3006" t="str">
            <v>НАДО!!!</v>
          </cell>
        </row>
        <row r="3007">
          <cell r="AP3007" t="str">
            <v>Рожков Александр</v>
          </cell>
          <cell r="AQ3007">
            <v>0</v>
          </cell>
          <cell r="AT3007" t="str">
            <v>б/р</v>
          </cell>
          <cell r="AU3007" t="str">
            <v>м</v>
          </cell>
          <cell r="AX3007">
            <v>41888</v>
          </cell>
          <cell r="AY3007" t="str">
            <v>НАДО!!!</v>
          </cell>
        </row>
        <row r="3008">
          <cell r="AP3008" t="str">
            <v>Рожкова Александра</v>
          </cell>
          <cell r="AQ3008">
            <v>1991</v>
          </cell>
          <cell r="AT3008" t="str">
            <v>КМС</v>
          </cell>
          <cell r="AU3008" t="str">
            <v>ж</v>
          </cell>
          <cell r="AX3008">
            <v>45649</v>
          </cell>
          <cell r="AY3008" t="str">
            <v>ОК!</v>
          </cell>
        </row>
        <row r="3009">
          <cell r="AP3009" t="str">
            <v>Рожкова Анна</v>
          </cell>
          <cell r="AQ3009">
            <v>2001</v>
          </cell>
          <cell r="AT3009" t="str">
            <v>б/р</v>
          </cell>
          <cell r="AU3009" t="str">
            <v>ж</v>
          </cell>
          <cell r="AX3009">
            <v>43807</v>
          </cell>
          <cell r="AY3009" t="str">
            <v>ОК!</v>
          </cell>
        </row>
        <row r="3010">
          <cell r="AP3010" t="str">
            <v>Рожнов Андрей</v>
          </cell>
          <cell r="AQ3010">
            <v>2002</v>
          </cell>
          <cell r="AT3010" t="str">
            <v>б/р</v>
          </cell>
          <cell r="AU3010" t="str">
            <v>м</v>
          </cell>
          <cell r="AX3010">
            <v>0</v>
          </cell>
          <cell r="AY3010" t="str">
            <v>ОК!</v>
          </cell>
        </row>
        <row r="3011">
          <cell r="AP3011" t="str">
            <v>Розина Полина</v>
          </cell>
          <cell r="AQ3011">
            <v>2004</v>
          </cell>
          <cell r="AT3011" t="str">
            <v>б/р</v>
          </cell>
          <cell r="AU3011" t="str">
            <v>ж</v>
          </cell>
          <cell r="AX3011">
            <v>0</v>
          </cell>
          <cell r="AY3011" t="str">
            <v>ОК!</v>
          </cell>
        </row>
        <row r="3012">
          <cell r="AP3012" t="str">
            <v>Романов Алексей</v>
          </cell>
          <cell r="AQ3012">
            <v>0</v>
          </cell>
          <cell r="AT3012" t="str">
            <v>б/р</v>
          </cell>
          <cell r="AU3012" t="str">
            <v>м</v>
          </cell>
          <cell r="AX3012">
            <v>45045</v>
          </cell>
          <cell r="AY3012" t="str">
            <v>НАДО!!!</v>
          </cell>
        </row>
        <row r="3013">
          <cell r="AP3013" t="str">
            <v>Романов Данила</v>
          </cell>
          <cell r="AQ3013">
            <v>2006</v>
          </cell>
          <cell r="AT3013" t="str">
            <v>б/р</v>
          </cell>
          <cell r="AU3013" t="str">
            <v>м</v>
          </cell>
          <cell r="AX3013">
            <v>43904</v>
          </cell>
          <cell r="AY3013" t="str">
            <v>ОК!</v>
          </cell>
        </row>
        <row r="3014">
          <cell r="AP3014" t="str">
            <v>Романов Дмитрий</v>
          </cell>
          <cell r="AQ3014">
            <v>1988</v>
          </cell>
          <cell r="AT3014" t="str">
            <v>б/р</v>
          </cell>
          <cell r="AU3014" t="str">
            <v>м</v>
          </cell>
          <cell r="AX3014">
            <v>42978</v>
          </cell>
          <cell r="AY3014" t="str">
            <v>НАДО!!!</v>
          </cell>
        </row>
        <row r="3015">
          <cell r="AP3015" t="str">
            <v>Романов Егор</v>
          </cell>
          <cell r="AQ3015">
            <v>1990</v>
          </cell>
          <cell r="AT3015" t="str">
            <v>б/р</v>
          </cell>
          <cell r="AU3015" t="str">
            <v>м</v>
          </cell>
          <cell r="AX3015">
            <v>43595</v>
          </cell>
          <cell r="AY3015" t="str">
            <v>ОК!</v>
          </cell>
        </row>
        <row r="3016">
          <cell r="AP3016" t="str">
            <v>Романов Игорь</v>
          </cell>
          <cell r="AQ3016">
            <v>0</v>
          </cell>
          <cell r="AT3016">
            <v>2</v>
          </cell>
          <cell r="AU3016" t="str">
            <v>м</v>
          </cell>
          <cell r="AX3016">
            <v>45576</v>
          </cell>
          <cell r="AY3016" t="str">
            <v>НАДО!!!</v>
          </cell>
        </row>
        <row r="3017">
          <cell r="AP3017" t="str">
            <v>Романов Сергей</v>
          </cell>
          <cell r="AQ3017">
            <v>0</v>
          </cell>
          <cell r="AT3017" t="str">
            <v>б/р</v>
          </cell>
          <cell r="AU3017" t="str">
            <v>м</v>
          </cell>
          <cell r="AX3017">
            <v>44246</v>
          </cell>
          <cell r="AY3017" t="str">
            <v>НАДО!!!</v>
          </cell>
        </row>
        <row r="3018">
          <cell r="AP3018" t="str">
            <v>Романова Ева</v>
          </cell>
          <cell r="AQ3018">
            <v>2011</v>
          </cell>
          <cell r="AT3018">
            <v>2</v>
          </cell>
          <cell r="AU3018" t="str">
            <v>ж</v>
          </cell>
          <cell r="AX3018">
            <v>45778</v>
          </cell>
          <cell r="AY3018" t="str">
            <v>ОК!</v>
          </cell>
        </row>
        <row r="3019">
          <cell r="AP3019" t="str">
            <v>Романова Милана</v>
          </cell>
          <cell r="AQ3019">
            <v>2013</v>
          </cell>
          <cell r="AT3019" t="str">
            <v>2ю</v>
          </cell>
          <cell r="AU3019" t="str">
            <v>ж</v>
          </cell>
          <cell r="AX3019">
            <v>45730</v>
          </cell>
          <cell r="AY3019" t="str">
            <v>ОК!</v>
          </cell>
        </row>
        <row r="3020">
          <cell r="AP3020" t="str">
            <v>Романча Юлия</v>
          </cell>
          <cell r="AQ3020">
            <v>2010</v>
          </cell>
          <cell r="AT3020" t="str">
            <v>1ю</v>
          </cell>
          <cell r="AU3020" t="str">
            <v>ж</v>
          </cell>
          <cell r="AX3020">
            <v>45932</v>
          </cell>
          <cell r="AY3020" t="str">
            <v>ОК!</v>
          </cell>
        </row>
        <row r="3021">
          <cell r="AP3021" t="str">
            <v>Романчин Юрий</v>
          </cell>
          <cell r="AQ3021">
            <v>1958</v>
          </cell>
          <cell r="AT3021">
            <v>2</v>
          </cell>
          <cell r="AU3021" t="str">
            <v>м</v>
          </cell>
          <cell r="AX3021">
            <v>45520</v>
          </cell>
          <cell r="AY3021" t="str">
            <v>ОК!</v>
          </cell>
        </row>
        <row r="3022">
          <cell r="AP3022" t="str">
            <v>Романчук Екатерина</v>
          </cell>
          <cell r="AQ3022">
            <v>0</v>
          </cell>
          <cell r="AT3022">
            <v>1</v>
          </cell>
          <cell r="AU3022" t="str">
            <v>ж</v>
          </cell>
          <cell r="AX3022">
            <v>45375</v>
          </cell>
          <cell r="AY3022" t="str">
            <v>НАДО!!!</v>
          </cell>
        </row>
        <row r="3023">
          <cell r="AP3023" t="str">
            <v>Романюк Валерия</v>
          </cell>
          <cell r="AQ3023">
            <v>2004</v>
          </cell>
          <cell r="AT3023" t="str">
            <v>б/р</v>
          </cell>
          <cell r="AU3023" t="str">
            <v>ж</v>
          </cell>
          <cell r="AX3023">
            <v>43204</v>
          </cell>
          <cell r="AY3023" t="str">
            <v>ОК!</v>
          </cell>
        </row>
        <row r="3024">
          <cell r="AP3024" t="str">
            <v>Ромахина Ольга</v>
          </cell>
          <cell r="AQ3024">
            <v>2014</v>
          </cell>
          <cell r="AT3024" t="str">
            <v>б/р</v>
          </cell>
          <cell r="AU3024" t="str">
            <v>ж</v>
          </cell>
          <cell r="AX3024">
            <v>0</v>
          </cell>
          <cell r="AY3024" t="str">
            <v>ОК!</v>
          </cell>
        </row>
        <row r="3025">
          <cell r="AP3025" t="str">
            <v>Ромашов Александр</v>
          </cell>
          <cell r="AQ3025">
            <v>2006</v>
          </cell>
          <cell r="AT3025" t="str">
            <v>б/р</v>
          </cell>
          <cell r="AU3025" t="str">
            <v>м</v>
          </cell>
          <cell r="AX3025">
            <v>44103</v>
          </cell>
          <cell r="AY3025" t="str">
            <v>НАДО!!!</v>
          </cell>
        </row>
        <row r="3026">
          <cell r="AP3026" t="str">
            <v>Роот Ангелина</v>
          </cell>
          <cell r="AQ3026">
            <v>0</v>
          </cell>
          <cell r="AT3026" t="str">
            <v>1ю</v>
          </cell>
          <cell r="AU3026" t="str">
            <v>ж</v>
          </cell>
          <cell r="AX3026">
            <v>45756</v>
          </cell>
          <cell r="AY3026" t="str">
            <v>НАДО!!!</v>
          </cell>
        </row>
        <row r="3027">
          <cell r="AP3027" t="str">
            <v>Ростовский Алексей</v>
          </cell>
          <cell r="AQ3027">
            <v>2006</v>
          </cell>
          <cell r="AT3027">
            <v>2</v>
          </cell>
          <cell r="AU3027" t="str">
            <v>м</v>
          </cell>
          <cell r="AX3027">
            <v>45407</v>
          </cell>
          <cell r="AY3027" t="str">
            <v>ОК!</v>
          </cell>
        </row>
        <row r="3028">
          <cell r="AP3028" t="str">
            <v>Ростовцев Егор</v>
          </cell>
          <cell r="AQ3028">
            <v>2005</v>
          </cell>
          <cell r="AT3028" t="str">
            <v>б/р</v>
          </cell>
          <cell r="AU3028" t="str">
            <v>м</v>
          </cell>
          <cell r="AX3028">
            <v>0</v>
          </cell>
          <cell r="AY3028" t="str">
            <v>ОК!</v>
          </cell>
        </row>
        <row r="3029">
          <cell r="AP3029" t="str">
            <v>Ротавчиков Илья</v>
          </cell>
          <cell r="AQ3029">
            <v>0</v>
          </cell>
          <cell r="AT3029" t="str">
            <v>б/р</v>
          </cell>
          <cell r="AU3029" t="str">
            <v>м</v>
          </cell>
          <cell r="AX3029">
            <v>44359</v>
          </cell>
          <cell r="AY3029" t="str">
            <v>НАДО!!!</v>
          </cell>
        </row>
        <row r="3030">
          <cell r="AP3030" t="str">
            <v>Ротов Александр</v>
          </cell>
          <cell r="AQ3030">
            <v>2011</v>
          </cell>
          <cell r="AT3030" t="str">
            <v>б/р</v>
          </cell>
          <cell r="AU3030" t="str">
            <v>м</v>
          </cell>
          <cell r="AX3030">
            <v>0</v>
          </cell>
          <cell r="AY3030" t="str">
            <v>ОК!</v>
          </cell>
        </row>
        <row r="3031">
          <cell r="AP3031" t="str">
            <v>Рочев Даниил</v>
          </cell>
          <cell r="AQ3031">
            <v>2002</v>
          </cell>
          <cell r="AT3031">
            <v>2</v>
          </cell>
          <cell r="AU3031" t="str">
            <v>м</v>
          </cell>
          <cell r="AX3031">
            <v>46005</v>
          </cell>
          <cell r="AY3031" t="str">
            <v>ОК!</v>
          </cell>
        </row>
        <row r="3032">
          <cell r="AP3032" t="str">
            <v>Рощупкина Надежда</v>
          </cell>
          <cell r="AQ3032">
            <v>0</v>
          </cell>
          <cell r="AT3032">
            <v>2</v>
          </cell>
          <cell r="AU3032" t="str">
            <v>ж</v>
          </cell>
          <cell r="AX3032">
            <v>45928</v>
          </cell>
          <cell r="AY3032" t="str">
            <v>НАДО!!!</v>
          </cell>
        </row>
        <row r="3033">
          <cell r="AP3033" t="str">
            <v>Рубан Иван</v>
          </cell>
          <cell r="AQ3033">
            <v>2013</v>
          </cell>
          <cell r="AT3033" t="str">
            <v>б/р</v>
          </cell>
          <cell r="AU3033" t="str">
            <v>м</v>
          </cell>
          <cell r="AX3033">
            <v>0</v>
          </cell>
          <cell r="AY3033" t="str">
            <v>ОК!</v>
          </cell>
        </row>
        <row r="3034">
          <cell r="AP3034" t="str">
            <v>Рубцова Ева</v>
          </cell>
          <cell r="AQ3034">
            <v>0</v>
          </cell>
          <cell r="AT3034">
            <v>3</v>
          </cell>
          <cell r="AU3034" t="str">
            <v>ж</v>
          </cell>
          <cell r="AX3034">
            <v>45805</v>
          </cell>
          <cell r="AY3034" t="str">
            <v>НАДО!!!</v>
          </cell>
        </row>
        <row r="3035">
          <cell r="AP3035" t="str">
            <v>Руденко София</v>
          </cell>
          <cell r="AQ3035">
            <v>2013</v>
          </cell>
          <cell r="AT3035" t="str">
            <v>б/р</v>
          </cell>
          <cell r="AU3035" t="str">
            <v>ж</v>
          </cell>
          <cell r="AX3035">
            <v>0</v>
          </cell>
          <cell r="AY3035" t="str">
            <v>ОК!</v>
          </cell>
        </row>
        <row r="3036">
          <cell r="AP3036" t="str">
            <v>Рудковская Алина</v>
          </cell>
          <cell r="AQ3036">
            <v>2011</v>
          </cell>
          <cell r="AT3036" t="str">
            <v>б/р</v>
          </cell>
          <cell r="AU3036" t="str">
            <v>ж</v>
          </cell>
          <cell r="AX3036">
            <v>0</v>
          </cell>
          <cell r="AY3036" t="str">
            <v>ОК!</v>
          </cell>
        </row>
        <row r="3037">
          <cell r="AP3037" t="str">
            <v>Рудник Валерия</v>
          </cell>
          <cell r="AQ3037">
            <v>2010</v>
          </cell>
          <cell r="AT3037" t="str">
            <v>1ю</v>
          </cell>
          <cell r="AU3037" t="str">
            <v>ж</v>
          </cell>
          <cell r="AX3037">
            <v>45366</v>
          </cell>
          <cell r="AY3037" t="str">
            <v>ОК!</v>
          </cell>
        </row>
        <row r="3038">
          <cell r="AP3038" t="str">
            <v>Ружевич Элина</v>
          </cell>
          <cell r="AQ3038">
            <v>2012</v>
          </cell>
          <cell r="AT3038" t="str">
            <v>1ю</v>
          </cell>
          <cell r="AU3038" t="str">
            <v>ж</v>
          </cell>
          <cell r="AX3038">
            <v>45582</v>
          </cell>
          <cell r="AY3038" t="str">
            <v>ОК!</v>
          </cell>
        </row>
        <row r="3039">
          <cell r="AP3039" t="str">
            <v>Ружейников Александр</v>
          </cell>
          <cell r="AQ3039">
            <v>1978</v>
          </cell>
          <cell r="AT3039">
            <v>3</v>
          </cell>
          <cell r="AU3039" t="str">
            <v>м</v>
          </cell>
          <cell r="AX3039">
            <v>45718</v>
          </cell>
          <cell r="AY3039" t="str">
            <v>ОК!</v>
          </cell>
        </row>
        <row r="3040">
          <cell r="AP3040" t="str">
            <v>Рукосуев Игорь</v>
          </cell>
          <cell r="AQ3040">
            <v>2010</v>
          </cell>
          <cell r="AT3040" t="str">
            <v>1ю</v>
          </cell>
          <cell r="AU3040" t="str">
            <v>м</v>
          </cell>
          <cell r="AX3040">
            <v>45940</v>
          </cell>
          <cell r="AY3040" t="str">
            <v>ОК!</v>
          </cell>
        </row>
        <row r="3041">
          <cell r="AP3041" t="str">
            <v>Румянцев Александр</v>
          </cell>
          <cell r="AQ3041">
            <v>2007</v>
          </cell>
          <cell r="AT3041" t="str">
            <v>б/р</v>
          </cell>
          <cell r="AU3041" t="str">
            <v>м</v>
          </cell>
          <cell r="AX3041">
            <v>44394</v>
          </cell>
          <cell r="AY3041" t="str">
            <v>ОК!</v>
          </cell>
        </row>
        <row r="3042">
          <cell r="AP3042" t="str">
            <v>Румянцев Андрей</v>
          </cell>
          <cell r="AQ3042">
            <v>0</v>
          </cell>
          <cell r="AT3042" t="str">
            <v>б/р</v>
          </cell>
          <cell r="AU3042" t="str">
            <v>м</v>
          </cell>
          <cell r="AX3042">
            <v>45046</v>
          </cell>
          <cell r="AY3042" t="str">
            <v>НАДО!!!</v>
          </cell>
        </row>
        <row r="3043">
          <cell r="AP3043" t="str">
            <v>Румянцев Евгений</v>
          </cell>
          <cell r="AQ3043">
            <v>0</v>
          </cell>
          <cell r="AT3043" t="str">
            <v>б/р</v>
          </cell>
          <cell r="AU3043" t="str">
            <v>м</v>
          </cell>
          <cell r="AX3043">
            <v>43595</v>
          </cell>
          <cell r="AY3043" t="str">
            <v>НАДО!!!</v>
          </cell>
        </row>
        <row r="3044">
          <cell r="AP3044" t="str">
            <v>Румянцев Михаил</v>
          </cell>
          <cell r="AQ3044">
            <v>1981</v>
          </cell>
          <cell r="AT3044" t="str">
            <v>КМС</v>
          </cell>
          <cell r="AU3044" t="str">
            <v>м</v>
          </cell>
          <cell r="AX3044">
            <v>45237</v>
          </cell>
          <cell r="AY3044" t="str">
            <v>ОК!</v>
          </cell>
        </row>
        <row r="3045">
          <cell r="AP3045" t="str">
            <v>Румянцев Роман</v>
          </cell>
          <cell r="AQ3045">
            <v>2003</v>
          </cell>
          <cell r="AT3045" t="str">
            <v>б/р</v>
          </cell>
          <cell r="AU3045" t="str">
            <v>м</v>
          </cell>
          <cell r="AX3045">
            <v>0</v>
          </cell>
          <cell r="AY3045" t="str">
            <v>НАДО!!!</v>
          </cell>
        </row>
        <row r="3046">
          <cell r="AP3046" t="str">
            <v>Румянцев Филипп</v>
          </cell>
          <cell r="AQ3046">
            <v>2008</v>
          </cell>
          <cell r="AT3046" t="str">
            <v>б/р</v>
          </cell>
          <cell r="AU3046" t="str">
            <v>м</v>
          </cell>
          <cell r="AX3046">
            <v>45123</v>
          </cell>
          <cell r="AY3046" t="str">
            <v>ОК!</v>
          </cell>
        </row>
        <row r="3047">
          <cell r="AP3047" t="str">
            <v>Румянцева Александра</v>
          </cell>
          <cell r="AQ3047">
            <v>2010</v>
          </cell>
          <cell r="AT3047" t="str">
            <v>1ю</v>
          </cell>
          <cell r="AU3047" t="str">
            <v>ж</v>
          </cell>
          <cell r="AX3047">
            <v>45422</v>
          </cell>
          <cell r="AY3047" t="str">
            <v>ОК!</v>
          </cell>
        </row>
        <row r="3048">
          <cell r="AP3048" t="str">
            <v>Румянцева Анастасия</v>
          </cell>
          <cell r="AQ3048">
            <v>1994</v>
          </cell>
          <cell r="AT3048" t="str">
            <v>б/р</v>
          </cell>
          <cell r="AU3048" t="str">
            <v>ж</v>
          </cell>
          <cell r="AX3048">
            <v>45014</v>
          </cell>
          <cell r="AY3048" t="str">
            <v>НАДО!!!</v>
          </cell>
        </row>
        <row r="3049">
          <cell r="AP3049" t="str">
            <v>Румянцева Ксения</v>
          </cell>
          <cell r="AQ3049">
            <v>2011</v>
          </cell>
          <cell r="AT3049" t="str">
            <v>2ю</v>
          </cell>
          <cell r="AU3049" t="str">
            <v>ж</v>
          </cell>
          <cell r="AX3049">
            <v>45422</v>
          </cell>
          <cell r="AY3049" t="str">
            <v>ОК!</v>
          </cell>
        </row>
        <row r="3050">
          <cell r="AP3050" t="str">
            <v>Румянцева Ольга</v>
          </cell>
          <cell r="AQ3050">
            <v>0</v>
          </cell>
          <cell r="AT3050">
            <v>3</v>
          </cell>
          <cell r="AU3050" t="str">
            <v>ж</v>
          </cell>
          <cell r="AX3050">
            <v>45407</v>
          </cell>
          <cell r="AY3050" t="str">
            <v>НАДО!!!</v>
          </cell>
        </row>
        <row r="3051">
          <cell r="AP3051" t="str">
            <v>Румянцева Эвелина</v>
          </cell>
          <cell r="AQ3051">
            <v>2009</v>
          </cell>
          <cell r="AT3051" t="str">
            <v>1ю</v>
          </cell>
          <cell r="AU3051" t="str">
            <v>ж</v>
          </cell>
          <cell r="AX3051">
            <v>45422</v>
          </cell>
          <cell r="AY3051" t="str">
            <v>ОК!</v>
          </cell>
        </row>
        <row r="3052">
          <cell r="AP3052" t="str">
            <v>Рутковская Юлия</v>
          </cell>
          <cell r="AQ3052">
            <v>2008</v>
          </cell>
          <cell r="AT3052" t="str">
            <v>б/р</v>
          </cell>
          <cell r="AU3052" t="str">
            <v>ж</v>
          </cell>
          <cell r="AX3052">
            <v>45839</v>
          </cell>
          <cell r="AY3052" t="str">
            <v>ОК!</v>
          </cell>
        </row>
        <row r="3053">
          <cell r="AP3053" t="str">
            <v>Руфимский Глеб</v>
          </cell>
          <cell r="AQ3053">
            <v>2012</v>
          </cell>
          <cell r="AT3053" t="str">
            <v>б/р</v>
          </cell>
          <cell r="AU3053" t="str">
            <v>м</v>
          </cell>
          <cell r="AX3053">
            <v>0</v>
          </cell>
          <cell r="AY3053" t="str">
            <v>ОК!</v>
          </cell>
        </row>
        <row r="3054">
          <cell r="AP3054" t="str">
            <v>Руфимский Михаил</v>
          </cell>
          <cell r="AQ3054">
            <v>2010</v>
          </cell>
          <cell r="AT3054" t="str">
            <v>2ю</v>
          </cell>
          <cell r="AU3054" t="str">
            <v>м</v>
          </cell>
          <cell r="AX3054">
            <v>45786</v>
          </cell>
          <cell r="AY3054" t="str">
            <v>ОК!</v>
          </cell>
        </row>
        <row r="3055">
          <cell r="AP3055" t="str">
            <v>Рухтина Александра</v>
          </cell>
          <cell r="AQ3055">
            <v>2010</v>
          </cell>
          <cell r="AT3055" t="str">
            <v>б/р</v>
          </cell>
          <cell r="AU3055" t="str">
            <v>ж</v>
          </cell>
          <cell r="AX3055">
            <v>0</v>
          </cell>
          <cell r="AY3055" t="str">
            <v>ОК!</v>
          </cell>
        </row>
        <row r="3056">
          <cell r="AP3056" t="str">
            <v>Рыбакова Вероника</v>
          </cell>
          <cell r="AQ3056">
            <v>1988</v>
          </cell>
          <cell r="AT3056">
            <v>3</v>
          </cell>
          <cell r="AU3056" t="str">
            <v>ж</v>
          </cell>
          <cell r="AX3056">
            <v>45877</v>
          </cell>
          <cell r="AY3056" t="str">
            <v>ОК!</v>
          </cell>
        </row>
        <row r="3057">
          <cell r="AP3057" t="str">
            <v>Рыбакова Ринуаль</v>
          </cell>
          <cell r="AQ3057">
            <v>2010</v>
          </cell>
          <cell r="AT3057">
            <v>2</v>
          </cell>
          <cell r="AU3057" t="str">
            <v>ж</v>
          </cell>
          <cell r="AX3057">
            <v>45540</v>
          </cell>
          <cell r="AY3057" t="str">
            <v>ОК!</v>
          </cell>
        </row>
        <row r="3058">
          <cell r="AP3058" t="str">
            <v>Рыбина Ольга</v>
          </cell>
          <cell r="AQ3058">
            <v>0</v>
          </cell>
          <cell r="AT3058" t="str">
            <v>б/р</v>
          </cell>
          <cell r="AU3058" t="str">
            <v>ж</v>
          </cell>
          <cell r="AX3058">
            <v>43595</v>
          </cell>
          <cell r="AY3058" t="str">
            <v>НАДО!!!</v>
          </cell>
        </row>
        <row r="3059">
          <cell r="AP3059" t="str">
            <v>Рыжиков Александр</v>
          </cell>
          <cell r="AQ3059">
            <v>2009</v>
          </cell>
          <cell r="AT3059" t="str">
            <v>б/р</v>
          </cell>
          <cell r="AU3059" t="str">
            <v>м</v>
          </cell>
          <cell r="AX3059">
            <v>0</v>
          </cell>
          <cell r="AY3059" t="str">
            <v>ОК!</v>
          </cell>
        </row>
        <row r="3060">
          <cell r="AP3060" t="str">
            <v>Рыжиков Максим</v>
          </cell>
          <cell r="AQ3060">
            <v>1991</v>
          </cell>
          <cell r="AT3060" t="str">
            <v>б/р</v>
          </cell>
          <cell r="AU3060" t="str">
            <v>м</v>
          </cell>
          <cell r="AX3060">
            <v>43555</v>
          </cell>
          <cell r="AY3060" t="str">
            <v>ОК!</v>
          </cell>
        </row>
        <row r="3061">
          <cell r="AP3061" t="str">
            <v>Рыжов Михаил</v>
          </cell>
          <cell r="AQ3061">
            <v>1998</v>
          </cell>
          <cell r="AT3061" t="str">
            <v>б/р</v>
          </cell>
          <cell r="AU3061" t="str">
            <v>м</v>
          </cell>
          <cell r="AX3061">
            <v>0</v>
          </cell>
          <cell r="AY3061" t="str">
            <v>НАДО!!!</v>
          </cell>
        </row>
        <row r="3062">
          <cell r="AP3062" t="str">
            <v>Рыкачев Максим</v>
          </cell>
          <cell r="AQ3062">
            <v>2008</v>
          </cell>
          <cell r="AT3062" t="str">
            <v>б/р</v>
          </cell>
          <cell r="AU3062" t="str">
            <v>м</v>
          </cell>
          <cell r="AX3062">
            <v>45045</v>
          </cell>
          <cell r="AY3062" t="str">
            <v>ОК!</v>
          </cell>
        </row>
        <row r="3063">
          <cell r="AP3063" t="str">
            <v>Рыкованов Мирон</v>
          </cell>
          <cell r="AQ3063">
            <v>2013</v>
          </cell>
          <cell r="AT3063" t="str">
            <v>б/р</v>
          </cell>
          <cell r="AU3063" t="str">
            <v>м</v>
          </cell>
          <cell r="AX3063">
            <v>0</v>
          </cell>
          <cell r="AY3063" t="str">
            <v>ОК!</v>
          </cell>
        </row>
        <row r="3064">
          <cell r="AP3064" t="str">
            <v>Рыкунов Владислав</v>
          </cell>
          <cell r="AQ3064">
            <v>0</v>
          </cell>
          <cell r="AT3064">
            <v>3</v>
          </cell>
          <cell r="AU3064" t="str">
            <v>м</v>
          </cell>
          <cell r="AX3064">
            <v>45778</v>
          </cell>
          <cell r="AY3064" t="str">
            <v>НАДО!!!</v>
          </cell>
        </row>
        <row r="3065">
          <cell r="AP3065" t="str">
            <v>Рысак Никита</v>
          </cell>
          <cell r="AQ3065">
            <v>1981</v>
          </cell>
          <cell r="AT3065">
            <v>3</v>
          </cell>
          <cell r="AU3065" t="str">
            <v>м</v>
          </cell>
          <cell r="AX3065">
            <v>45718</v>
          </cell>
          <cell r="AY3065" t="str">
            <v>ОК!</v>
          </cell>
        </row>
        <row r="3066">
          <cell r="AP3066" t="str">
            <v>Рысцов Даниил</v>
          </cell>
          <cell r="AQ3066">
            <v>2011</v>
          </cell>
          <cell r="AT3066" t="str">
            <v>2ю</v>
          </cell>
          <cell r="AU3066" t="str">
            <v>м</v>
          </cell>
          <cell r="AX3066">
            <v>45591</v>
          </cell>
          <cell r="AY3066" t="str">
            <v>ОК!</v>
          </cell>
        </row>
        <row r="3067">
          <cell r="AP3067" t="str">
            <v>Рябев Евгений</v>
          </cell>
          <cell r="AQ3067">
            <v>1987</v>
          </cell>
          <cell r="AT3067" t="str">
            <v>б/р</v>
          </cell>
          <cell r="AU3067" t="str">
            <v>м</v>
          </cell>
          <cell r="AX3067">
            <v>43896</v>
          </cell>
          <cell r="AY3067" t="str">
            <v>ОК!</v>
          </cell>
        </row>
        <row r="3068">
          <cell r="AP3068" t="str">
            <v>Рябков Владислав</v>
          </cell>
          <cell r="AQ3068">
            <v>2000</v>
          </cell>
          <cell r="AT3068" t="str">
            <v>б/р</v>
          </cell>
          <cell r="AU3068" t="str">
            <v>м</v>
          </cell>
          <cell r="AX3068">
            <v>42869</v>
          </cell>
          <cell r="AY3068" t="str">
            <v>ОК!</v>
          </cell>
        </row>
        <row r="3069">
          <cell r="AP3069" t="str">
            <v>Рябов Вадим</v>
          </cell>
          <cell r="AQ3069">
            <v>2009</v>
          </cell>
          <cell r="AT3069" t="str">
            <v>1ю</v>
          </cell>
          <cell r="AU3069" t="str">
            <v>м</v>
          </cell>
          <cell r="AX3069">
            <v>45422</v>
          </cell>
          <cell r="AY3069" t="str">
            <v>ОК!</v>
          </cell>
        </row>
        <row r="3070">
          <cell r="AP3070" t="str">
            <v>Рябов Вячеслав</v>
          </cell>
          <cell r="AQ3070">
            <v>2000</v>
          </cell>
          <cell r="AT3070" t="str">
            <v>б/р</v>
          </cell>
          <cell r="AU3070" t="str">
            <v>м</v>
          </cell>
          <cell r="AX3070">
            <v>0</v>
          </cell>
          <cell r="AY3070" t="str">
            <v>ОК!</v>
          </cell>
        </row>
        <row r="3071">
          <cell r="AP3071" t="str">
            <v>Рябов Даниил</v>
          </cell>
          <cell r="AQ3071">
            <v>2011</v>
          </cell>
          <cell r="AT3071" t="str">
            <v>б/р</v>
          </cell>
          <cell r="AU3071" t="str">
            <v>м</v>
          </cell>
          <cell r="AX3071">
            <v>0</v>
          </cell>
          <cell r="AY3071" t="str">
            <v>ОК!</v>
          </cell>
        </row>
        <row r="3072">
          <cell r="AP3072" t="str">
            <v>Рядов Андрей</v>
          </cell>
          <cell r="AQ3072">
            <v>2014</v>
          </cell>
          <cell r="AT3072" t="str">
            <v>б/р</v>
          </cell>
          <cell r="AU3072" t="str">
            <v>м</v>
          </cell>
          <cell r="AX3072">
            <v>0</v>
          </cell>
          <cell r="AY3072" t="str">
            <v>ОК!</v>
          </cell>
        </row>
        <row r="3073">
          <cell r="AP3073" t="str">
            <v>Рязанова Ульяна</v>
          </cell>
          <cell r="AQ3073">
            <v>0</v>
          </cell>
          <cell r="AT3073" t="str">
            <v>б/р</v>
          </cell>
          <cell r="AU3073" t="str">
            <v>ж</v>
          </cell>
          <cell r="AX3073">
            <v>44323</v>
          </cell>
          <cell r="AY3073" t="str">
            <v>НАДО!!!</v>
          </cell>
        </row>
        <row r="3074">
          <cell r="AP3074" t="str">
            <v>Ряскин Валерий</v>
          </cell>
          <cell r="AQ3074">
            <v>2009</v>
          </cell>
          <cell r="AT3074">
            <v>2</v>
          </cell>
          <cell r="AU3074" t="str">
            <v>м</v>
          </cell>
          <cell r="AX3074">
            <v>45836</v>
          </cell>
          <cell r="AY3074" t="str">
            <v>ОК!</v>
          </cell>
        </row>
        <row r="3075">
          <cell r="AP3075" t="str">
            <v>Саадаллах Шади</v>
          </cell>
          <cell r="AQ3075">
            <v>2009</v>
          </cell>
          <cell r="AT3075">
            <v>3</v>
          </cell>
          <cell r="AU3075" t="str">
            <v>м</v>
          </cell>
          <cell r="AX3075">
            <v>45836</v>
          </cell>
          <cell r="AY3075" t="str">
            <v>ОК!</v>
          </cell>
        </row>
        <row r="3076">
          <cell r="AP3076" t="str">
            <v>Сабидаев Борис</v>
          </cell>
          <cell r="AQ3076">
            <v>0</v>
          </cell>
          <cell r="AT3076">
            <v>3</v>
          </cell>
          <cell r="AU3076" t="str">
            <v>м</v>
          </cell>
          <cell r="AX3076">
            <v>45407</v>
          </cell>
          <cell r="AY3076" t="str">
            <v>НАДО!!!</v>
          </cell>
        </row>
        <row r="3077">
          <cell r="AP3077" t="str">
            <v>Сабинин Артемий</v>
          </cell>
          <cell r="AQ3077">
            <v>1998</v>
          </cell>
          <cell r="AT3077" t="str">
            <v>б/р</v>
          </cell>
          <cell r="AU3077" t="str">
            <v>м</v>
          </cell>
          <cell r="AX3077">
            <v>0</v>
          </cell>
          <cell r="AY3077" t="str">
            <v>ОК!</v>
          </cell>
        </row>
        <row r="3078">
          <cell r="AP3078" t="str">
            <v>Савельев Павел</v>
          </cell>
          <cell r="AQ3078">
            <v>1996</v>
          </cell>
          <cell r="AT3078" t="str">
            <v>б/р</v>
          </cell>
          <cell r="AU3078" t="str">
            <v>м</v>
          </cell>
          <cell r="AX3078">
            <v>43163</v>
          </cell>
          <cell r="AY3078" t="str">
            <v>НАДО!!!</v>
          </cell>
        </row>
        <row r="3079">
          <cell r="AP3079" t="str">
            <v>Савельев Эдуард</v>
          </cell>
          <cell r="AQ3079">
            <v>2004</v>
          </cell>
          <cell r="AT3079" t="str">
            <v>КМС</v>
          </cell>
          <cell r="AU3079" t="str">
            <v>м</v>
          </cell>
          <cell r="AX3079">
            <v>46054</v>
          </cell>
          <cell r="AY3079" t="str">
            <v>ОК!</v>
          </cell>
        </row>
        <row r="3080">
          <cell r="AP3080" t="str">
            <v>Савельева Анастасия</v>
          </cell>
          <cell r="AQ3080">
            <v>2009</v>
          </cell>
          <cell r="AT3080">
            <v>1</v>
          </cell>
          <cell r="AU3080" t="str">
            <v>ж</v>
          </cell>
          <cell r="AX3080">
            <v>45410</v>
          </cell>
          <cell r="AY3080" t="str">
            <v>ОК!</v>
          </cell>
        </row>
        <row r="3081">
          <cell r="AP3081" t="str">
            <v>Савельева Екатерина</v>
          </cell>
          <cell r="AQ3081">
            <v>0</v>
          </cell>
          <cell r="AT3081" t="str">
            <v>б/р</v>
          </cell>
          <cell r="AU3081" t="str">
            <v>ж</v>
          </cell>
          <cell r="AX3081">
            <v>45071</v>
          </cell>
        </row>
        <row r="3082">
          <cell r="AP3082" t="str">
            <v>Савельева Мария</v>
          </cell>
          <cell r="AQ3082">
            <v>2002</v>
          </cell>
          <cell r="AT3082" t="str">
            <v>б/р</v>
          </cell>
          <cell r="AU3082" t="str">
            <v>ж</v>
          </cell>
          <cell r="AX3082">
            <v>43246</v>
          </cell>
          <cell r="AY3082" t="str">
            <v>ОК!</v>
          </cell>
        </row>
        <row r="3083">
          <cell r="AP3083" t="str">
            <v>Савин Антон</v>
          </cell>
          <cell r="AQ3083">
            <v>2008</v>
          </cell>
          <cell r="AT3083">
            <v>1</v>
          </cell>
          <cell r="AU3083" t="str">
            <v>м</v>
          </cell>
          <cell r="AX3083">
            <v>45449</v>
          </cell>
          <cell r="AY3083" t="str">
            <v>ОК!</v>
          </cell>
        </row>
        <row r="3084">
          <cell r="AP3084" t="str">
            <v>Савин Денис</v>
          </cell>
          <cell r="AQ3084">
            <v>0</v>
          </cell>
          <cell r="AT3084">
            <v>2</v>
          </cell>
          <cell r="AU3084" t="str">
            <v>м</v>
          </cell>
          <cell r="AX3084">
            <v>45407</v>
          </cell>
          <cell r="AY3084" t="str">
            <v>НАДО!!!</v>
          </cell>
        </row>
        <row r="3085">
          <cell r="AP3085" t="str">
            <v>Савина Ирина</v>
          </cell>
          <cell r="AQ3085">
            <v>0</v>
          </cell>
          <cell r="AT3085">
            <v>2</v>
          </cell>
          <cell r="AU3085" t="str">
            <v>ж</v>
          </cell>
          <cell r="AX3085">
            <v>45407</v>
          </cell>
          <cell r="AY3085" t="str">
            <v>НАДО!!!</v>
          </cell>
        </row>
        <row r="3086">
          <cell r="AP3086" t="str">
            <v>Савинова Олеся</v>
          </cell>
          <cell r="AQ3086">
            <v>2010</v>
          </cell>
          <cell r="AT3086" t="str">
            <v>1ю</v>
          </cell>
          <cell r="AU3086" t="str">
            <v>ж</v>
          </cell>
          <cell r="AX3086">
            <v>45422</v>
          </cell>
          <cell r="AY3086" t="str">
            <v>ОК!</v>
          </cell>
        </row>
        <row r="3087">
          <cell r="AP3087" t="str">
            <v>Савинский Александр</v>
          </cell>
          <cell r="AQ3087">
            <v>2001</v>
          </cell>
          <cell r="AT3087" t="str">
            <v>б/р</v>
          </cell>
          <cell r="AU3087" t="str">
            <v>м</v>
          </cell>
          <cell r="AX3087">
            <v>43555</v>
          </cell>
          <cell r="AY3087" t="str">
            <v>НАДО!!!</v>
          </cell>
        </row>
        <row r="3088">
          <cell r="AP3088" t="str">
            <v>Савицкая Мария</v>
          </cell>
          <cell r="AQ3088">
            <v>2009</v>
          </cell>
          <cell r="AT3088" t="str">
            <v>б/р</v>
          </cell>
          <cell r="AU3088" t="str">
            <v>ж</v>
          </cell>
          <cell r="AX3088">
            <v>44329</v>
          </cell>
          <cell r="AY3088" t="str">
            <v>ОК!</v>
          </cell>
        </row>
        <row r="3089">
          <cell r="AP3089" t="str">
            <v>Савичева Мария</v>
          </cell>
          <cell r="AQ3089">
            <v>1998</v>
          </cell>
          <cell r="AT3089" t="str">
            <v>б/р</v>
          </cell>
          <cell r="AU3089" t="str">
            <v>ж</v>
          </cell>
          <cell r="AX3089">
            <v>43227</v>
          </cell>
          <cell r="AY3089" t="str">
            <v>НАДО!!!</v>
          </cell>
        </row>
        <row r="3090">
          <cell r="AP3090" t="str">
            <v>Савкина Елизавета</v>
          </cell>
          <cell r="AQ3090">
            <v>1999</v>
          </cell>
          <cell r="AT3090" t="str">
            <v>б/р</v>
          </cell>
          <cell r="AU3090" t="str">
            <v>ж</v>
          </cell>
          <cell r="AX3090">
            <v>0</v>
          </cell>
          <cell r="AY3090" t="str">
            <v>ОК!</v>
          </cell>
        </row>
        <row r="3091">
          <cell r="AP3091" t="str">
            <v>Савоненкова Юлия</v>
          </cell>
          <cell r="AQ3091">
            <v>0</v>
          </cell>
          <cell r="AT3091" t="str">
            <v>б/р</v>
          </cell>
          <cell r="AU3091" t="str">
            <v>ж</v>
          </cell>
          <cell r="AX3091">
            <v>43555</v>
          </cell>
          <cell r="AY3091" t="str">
            <v>НАДО!!!</v>
          </cell>
        </row>
        <row r="3092">
          <cell r="AP3092" t="str">
            <v>Савочкина Ирина</v>
          </cell>
          <cell r="AQ3092">
            <v>1961</v>
          </cell>
          <cell r="AT3092" t="str">
            <v>б/р</v>
          </cell>
          <cell r="AU3092" t="str">
            <v>ж</v>
          </cell>
          <cell r="AX3092">
            <v>43352</v>
          </cell>
          <cell r="AY3092" t="str">
            <v>НАДО!!!</v>
          </cell>
        </row>
        <row r="3093">
          <cell r="AP3093" t="str">
            <v>Саврий Максим</v>
          </cell>
          <cell r="AQ3093">
            <v>0</v>
          </cell>
          <cell r="AT3093" t="str">
            <v>б/р</v>
          </cell>
          <cell r="AU3093" t="str">
            <v>м</v>
          </cell>
          <cell r="AX3093">
            <v>44323</v>
          </cell>
          <cell r="AY3093" t="str">
            <v>НАДО!!!</v>
          </cell>
        </row>
        <row r="3094">
          <cell r="AP3094" t="str">
            <v>Савченко Владимир</v>
          </cell>
          <cell r="AQ3094">
            <v>1983</v>
          </cell>
          <cell r="AT3094" t="str">
            <v>б/р</v>
          </cell>
          <cell r="AU3094" t="str">
            <v>м</v>
          </cell>
          <cell r="AX3094">
            <v>43862</v>
          </cell>
          <cell r="AY3094" t="str">
            <v>ОК!</v>
          </cell>
        </row>
        <row r="3095">
          <cell r="AP3095" t="str">
            <v>Савченко Роман</v>
          </cell>
          <cell r="AQ3095">
            <v>2009</v>
          </cell>
          <cell r="AT3095" t="str">
            <v>1ю</v>
          </cell>
          <cell r="AU3095" t="str">
            <v>м</v>
          </cell>
          <cell r="AX3095">
            <v>45786</v>
          </cell>
          <cell r="AY3095" t="str">
            <v>ОК!</v>
          </cell>
        </row>
        <row r="3096">
          <cell r="AP3096" t="str">
            <v>Савченков Константин</v>
          </cell>
          <cell r="AQ3096">
            <v>0</v>
          </cell>
          <cell r="AT3096" t="str">
            <v>б/р</v>
          </cell>
          <cell r="AU3096" t="str">
            <v>м</v>
          </cell>
          <cell r="AX3096">
            <v>43595</v>
          </cell>
          <cell r="AY3096" t="str">
            <v>НАДО!!!</v>
          </cell>
        </row>
        <row r="3097">
          <cell r="AP3097" t="str">
            <v>Сагалаева Дарья</v>
          </cell>
          <cell r="AQ3097">
            <v>2010</v>
          </cell>
          <cell r="AT3097">
            <v>2</v>
          </cell>
          <cell r="AU3097" t="str">
            <v>ж</v>
          </cell>
          <cell r="AX3097">
            <v>45498</v>
          </cell>
          <cell r="AY3097" t="str">
            <v>ОК!</v>
          </cell>
        </row>
        <row r="3098">
          <cell r="AP3098" t="str">
            <v>Садиков Сергей</v>
          </cell>
          <cell r="AQ3098">
            <v>0</v>
          </cell>
          <cell r="AT3098" t="str">
            <v>б/р</v>
          </cell>
          <cell r="AU3098" t="str">
            <v>м</v>
          </cell>
          <cell r="AX3098">
            <v>41696</v>
          </cell>
          <cell r="AY3098" t="str">
            <v>НАДО!!!</v>
          </cell>
        </row>
        <row r="3099">
          <cell r="AP3099" t="str">
            <v>Садовникова Ольга</v>
          </cell>
          <cell r="AQ3099">
            <v>1979</v>
          </cell>
          <cell r="AT3099">
            <v>2</v>
          </cell>
          <cell r="AU3099" t="str">
            <v>ж</v>
          </cell>
          <cell r="AX3099">
            <v>45836</v>
          </cell>
          <cell r="AY3099" t="str">
            <v>ОК!</v>
          </cell>
        </row>
        <row r="3100">
          <cell r="AP3100" t="str">
            <v>Садофеева Светлана</v>
          </cell>
          <cell r="AQ3100">
            <v>2003</v>
          </cell>
          <cell r="AT3100" t="str">
            <v>б/р</v>
          </cell>
          <cell r="AU3100" t="str">
            <v>ж</v>
          </cell>
          <cell r="AX3100">
            <v>43383</v>
          </cell>
          <cell r="AY3100" t="str">
            <v>ОК!</v>
          </cell>
        </row>
        <row r="3101">
          <cell r="AP3101" t="str">
            <v>Садуева Валентина</v>
          </cell>
          <cell r="AQ3101">
            <v>1994</v>
          </cell>
          <cell r="AT3101" t="str">
            <v>б/р</v>
          </cell>
          <cell r="AU3101" t="str">
            <v>ж</v>
          </cell>
          <cell r="AX3101">
            <v>43826</v>
          </cell>
          <cell r="AY3101" t="str">
            <v>ОК!</v>
          </cell>
        </row>
        <row r="3102">
          <cell r="AP3102" t="str">
            <v>Сажин Андрей</v>
          </cell>
          <cell r="AQ3102">
            <v>0</v>
          </cell>
          <cell r="AT3102" t="str">
            <v>б/р</v>
          </cell>
          <cell r="AU3102" t="str">
            <v>м</v>
          </cell>
          <cell r="AX3102">
            <v>43036</v>
          </cell>
          <cell r="AY3102" t="str">
            <v>НАДО!!!</v>
          </cell>
        </row>
        <row r="3103">
          <cell r="AP3103" t="str">
            <v>Сайко Василий</v>
          </cell>
          <cell r="AQ3103">
            <v>1993</v>
          </cell>
          <cell r="AT3103" t="str">
            <v>б/р</v>
          </cell>
          <cell r="AU3103" t="str">
            <v>м</v>
          </cell>
          <cell r="AX3103">
            <v>44394</v>
          </cell>
          <cell r="AY3103" t="str">
            <v>НАДО!!!</v>
          </cell>
        </row>
        <row r="3104">
          <cell r="AP3104" t="str">
            <v>Сайфулин Василь</v>
          </cell>
          <cell r="AQ3104">
            <v>0</v>
          </cell>
          <cell r="AT3104" t="str">
            <v>б/р</v>
          </cell>
          <cell r="AU3104" t="str">
            <v>м</v>
          </cell>
          <cell r="AX3104">
            <v>42399</v>
          </cell>
          <cell r="AY3104" t="str">
            <v>НАДО!!!</v>
          </cell>
        </row>
        <row r="3105">
          <cell r="AP3105" t="str">
            <v>Сакаринен Арво</v>
          </cell>
          <cell r="AQ3105">
            <v>2005</v>
          </cell>
          <cell r="AT3105">
            <v>3</v>
          </cell>
          <cell r="AU3105" t="str">
            <v>м</v>
          </cell>
          <cell r="AX3105">
            <v>45366</v>
          </cell>
          <cell r="AY3105" t="str">
            <v>ОК!</v>
          </cell>
        </row>
        <row r="3106">
          <cell r="AP3106" t="str">
            <v>Сакович Алеся</v>
          </cell>
          <cell r="AQ3106">
            <v>1990</v>
          </cell>
          <cell r="AT3106" t="str">
            <v>б/р</v>
          </cell>
          <cell r="AU3106" t="str">
            <v>ж</v>
          </cell>
          <cell r="AX3106">
            <v>0</v>
          </cell>
          <cell r="AY3106" t="str">
            <v>ОК!</v>
          </cell>
        </row>
        <row r="3107">
          <cell r="AP3107" t="str">
            <v>Саксонова Алёна</v>
          </cell>
          <cell r="AQ3107">
            <v>0</v>
          </cell>
          <cell r="AT3107">
            <v>3</v>
          </cell>
          <cell r="AU3107" t="str">
            <v>ж</v>
          </cell>
          <cell r="AX3107">
            <v>45778</v>
          </cell>
          <cell r="AY3107" t="str">
            <v>НАДО!!!</v>
          </cell>
        </row>
        <row r="3108">
          <cell r="AP3108" t="str">
            <v xml:space="preserve">Саламатин Дмитрий </v>
          </cell>
          <cell r="AQ3108">
            <v>0</v>
          </cell>
          <cell r="AT3108">
            <v>2</v>
          </cell>
          <cell r="AU3108" t="str">
            <v>м</v>
          </cell>
          <cell r="AX3108">
            <v>45407</v>
          </cell>
          <cell r="AY3108" t="str">
            <v>НАДО!!!</v>
          </cell>
        </row>
        <row r="3109">
          <cell r="AP3109" t="str">
            <v>Салбаев Тимур</v>
          </cell>
          <cell r="AQ3109">
            <v>2013</v>
          </cell>
          <cell r="AT3109" t="str">
            <v>б/р</v>
          </cell>
          <cell r="AU3109" t="str">
            <v>м</v>
          </cell>
          <cell r="AX3109">
            <v>0</v>
          </cell>
          <cell r="AY3109" t="str">
            <v>ОК!</v>
          </cell>
        </row>
        <row r="3110">
          <cell r="AP3110" t="str">
            <v>Салов Егор</v>
          </cell>
          <cell r="AQ3110">
            <v>2007</v>
          </cell>
          <cell r="AT3110">
            <v>1</v>
          </cell>
          <cell r="AU3110" t="str">
            <v>м</v>
          </cell>
          <cell r="AX3110">
            <v>45463</v>
          </cell>
          <cell r="AY3110" t="str">
            <v>ОК!</v>
          </cell>
        </row>
        <row r="3111">
          <cell r="AP3111" t="str">
            <v>Салтанов Дмитрий</v>
          </cell>
          <cell r="AQ3111">
            <v>0</v>
          </cell>
          <cell r="AT3111" t="str">
            <v>б/р</v>
          </cell>
          <cell r="AU3111" t="str">
            <v>м</v>
          </cell>
          <cell r="AX3111">
            <v>43960</v>
          </cell>
          <cell r="AY3111" t="str">
            <v>НАДО!!!</v>
          </cell>
        </row>
        <row r="3112">
          <cell r="AP3112" t="str">
            <v>Сальников Андрей</v>
          </cell>
          <cell r="AQ3112">
            <v>1983</v>
          </cell>
          <cell r="AT3112" t="str">
            <v>б/р</v>
          </cell>
          <cell r="AU3112" t="str">
            <v>м</v>
          </cell>
          <cell r="AX3112">
            <v>44359</v>
          </cell>
          <cell r="AY3112" t="str">
            <v>НАДО!!!</v>
          </cell>
        </row>
        <row r="3113">
          <cell r="AP3113" t="str">
            <v>Сальников Василий</v>
          </cell>
          <cell r="AQ3113">
            <v>2008</v>
          </cell>
          <cell r="AT3113">
            <v>2</v>
          </cell>
          <cell r="AU3113" t="str">
            <v>м</v>
          </cell>
          <cell r="AX3113">
            <v>45775</v>
          </cell>
          <cell r="AY3113" t="str">
            <v>ОК!</v>
          </cell>
        </row>
        <row r="3114">
          <cell r="AP3114" t="str">
            <v>Сальникова Ольга</v>
          </cell>
          <cell r="AQ3114">
            <v>1982</v>
          </cell>
          <cell r="AT3114" t="str">
            <v>б/р</v>
          </cell>
          <cell r="AU3114" t="str">
            <v>ж</v>
          </cell>
          <cell r="AX3114">
            <v>43807</v>
          </cell>
          <cell r="AY3114" t="str">
            <v>ОК!</v>
          </cell>
        </row>
        <row r="3115">
          <cell r="AP3115" t="str">
            <v>Сальцберг Эдвард</v>
          </cell>
          <cell r="AQ3115">
            <v>0</v>
          </cell>
          <cell r="AT3115">
            <v>2</v>
          </cell>
          <cell r="AU3115" t="str">
            <v>м</v>
          </cell>
          <cell r="AX3115">
            <v>45344</v>
          </cell>
          <cell r="AY3115" t="str">
            <v>НАДО!!!</v>
          </cell>
        </row>
        <row r="3116">
          <cell r="AP3116" t="str">
            <v>Самоглядов Егор</v>
          </cell>
          <cell r="AQ3116">
            <v>2009</v>
          </cell>
          <cell r="AT3116" t="str">
            <v>1ю</v>
          </cell>
          <cell r="AU3116" t="str">
            <v>м</v>
          </cell>
          <cell r="AX3116">
            <v>45702</v>
          </cell>
          <cell r="AY3116" t="str">
            <v>ОК!</v>
          </cell>
        </row>
        <row r="3117">
          <cell r="AP3117" t="str">
            <v>Самохин Василий</v>
          </cell>
          <cell r="AQ3117">
            <v>2007</v>
          </cell>
          <cell r="AT3117" t="str">
            <v>б/р</v>
          </cell>
          <cell r="AU3117" t="str">
            <v>м</v>
          </cell>
          <cell r="AX3117">
            <v>43960</v>
          </cell>
          <cell r="AY3117" t="str">
            <v>ОК!</v>
          </cell>
        </row>
        <row r="3118">
          <cell r="AP3118" t="str">
            <v>Самохин Роман</v>
          </cell>
          <cell r="AQ3118">
            <v>0</v>
          </cell>
          <cell r="AT3118" t="str">
            <v>КМС</v>
          </cell>
          <cell r="AU3118" t="str">
            <v>м</v>
          </cell>
          <cell r="AX3118">
            <v>45740</v>
          </cell>
          <cell r="AY3118" t="str">
            <v>НАДО!!!</v>
          </cell>
        </row>
        <row r="3119">
          <cell r="AP3119" t="str">
            <v>Самухин Илья</v>
          </cell>
          <cell r="AQ3119">
            <v>2004</v>
          </cell>
          <cell r="AT3119" t="str">
            <v>б/р</v>
          </cell>
          <cell r="AU3119" t="str">
            <v>м</v>
          </cell>
          <cell r="AX3119">
            <v>44184</v>
          </cell>
          <cell r="AY3119" t="str">
            <v>ОК!</v>
          </cell>
        </row>
        <row r="3120">
          <cell r="AP3120" t="str">
            <v>Санёва Елизавета</v>
          </cell>
          <cell r="AQ3120">
            <v>2013</v>
          </cell>
          <cell r="AT3120" t="str">
            <v>б/р</v>
          </cell>
          <cell r="AU3120" t="str">
            <v>ж</v>
          </cell>
          <cell r="AX3120">
            <v>0</v>
          </cell>
          <cell r="AY3120" t="str">
            <v>ОК!</v>
          </cell>
        </row>
        <row r="3121">
          <cell r="AP3121" t="str">
            <v>Санжара Евгений</v>
          </cell>
          <cell r="AQ3121">
            <v>2000</v>
          </cell>
          <cell r="AT3121" t="str">
            <v>б/р</v>
          </cell>
          <cell r="AU3121" t="str">
            <v>м</v>
          </cell>
          <cell r="AX3121">
            <v>43227</v>
          </cell>
          <cell r="AY3121" t="str">
            <v>ОК!</v>
          </cell>
        </row>
        <row r="3122">
          <cell r="AP3122" t="str">
            <v>Санковский Александр</v>
          </cell>
          <cell r="AQ3122">
            <v>0</v>
          </cell>
          <cell r="AT3122" t="str">
            <v>б/р</v>
          </cell>
          <cell r="AU3122" t="str">
            <v>м</v>
          </cell>
          <cell r="AX3122">
            <v>44323</v>
          </cell>
          <cell r="AY3122" t="str">
            <v>НАДО!!!</v>
          </cell>
        </row>
        <row r="3123">
          <cell r="AP3123" t="str">
            <v>Санников Даниил</v>
          </cell>
          <cell r="AQ3123">
            <v>2010</v>
          </cell>
          <cell r="AT3123">
            <v>2</v>
          </cell>
          <cell r="AU3123" t="str">
            <v>м</v>
          </cell>
          <cell r="AX3123">
            <v>45463</v>
          </cell>
          <cell r="AY3123" t="str">
            <v>ОК!</v>
          </cell>
        </row>
        <row r="3124">
          <cell r="AP3124" t="str">
            <v>Санников Илья</v>
          </cell>
          <cell r="AQ3124">
            <v>2004</v>
          </cell>
          <cell r="AT3124" t="str">
            <v>КМС</v>
          </cell>
          <cell r="AU3124" t="str">
            <v>м</v>
          </cell>
          <cell r="AX3124">
            <v>46054</v>
          </cell>
          <cell r="AY3124" t="str">
            <v>ОК!</v>
          </cell>
        </row>
        <row r="3125">
          <cell r="AP3125" t="str">
            <v>Санфирова Юлия</v>
          </cell>
          <cell r="AQ3125">
            <v>1988</v>
          </cell>
          <cell r="AT3125">
            <v>3</v>
          </cell>
          <cell r="AU3125" t="str">
            <v>ж</v>
          </cell>
          <cell r="AX3125">
            <v>45718</v>
          </cell>
          <cell r="AY3125" t="str">
            <v>ОК!</v>
          </cell>
        </row>
        <row r="3126">
          <cell r="AP3126" t="str">
            <v>Сапарин Артём</v>
          </cell>
          <cell r="AQ3126">
            <v>2007</v>
          </cell>
          <cell r="AT3126" t="str">
            <v>б/р</v>
          </cell>
          <cell r="AU3126" t="str">
            <v>м</v>
          </cell>
          <cell r="AX3126">
            <v>0</v>
          </cell>
          <cell r="AY3126" t="str">
            <v>ОК!</v>
          </cell>
        </row>
        <row r="3127">
          <cell r="AP3127" t="str">
            <v>Сапаров Николай</v>
          </cell>
          <cell r="AQ3127">
            <v>2001</v>
          </cell>
          <cell r="AT3127" t="str">
            <v>б/р</v>
          </cell>
          <cell r="AU3127" t="str">
            <v>м</v>
          </cell>
          <cell r="AX3127">
            <v>43227</v>
          </cell>
          <cell r="AY3127" t="str">
            <v>ОК!</v>
          </cell>
        </row>
        <row r="3128">
          <cell r="AP3128" t="str">
            <v>Саперова Виктория</v>
          </cell>
          <cell r="AQ3128">
            <v>1998</v>
          </cell>
          <cell r="AT3128">
            <v>2</v>
          </cell>
          <cell r="AU3128" t="str">
            <v>ж</v>
          </cell>
          <cell r="AX3128">
            <v>45562</v>
          </cell>
          <cell r="AY3128" t="str">
            <v>ОК!</v>
          </cell>
        </row>
        <row r="3129">
          <cell r="AP3129" t="str">
            <v>Сапожникова Виктория</v>
          </cell>
          <cell r="AQ3129">
            <v>1994</v>
          </cell>
          <cell r="AT3129" t="str">
            <v>б/р</v>
          </cell>
          <cell r="AU3129" t="str">
            <v>ж</v>
          </cell>
          <cell r="AX3129">
            <v>45014</v>
          </cell>
          <cell r="AY3129" t="str">
            <v>ОК!</v>
          </cell>
        </row>
        <row r="3130">
          <cell r="AP3130" t="str">
            <v>Сапрыкина Виктория</v>
          </cell>
          <cell r="AQ3130">
            <v>2002</v>
          </cell>
          <cell r="AT3130" t="str">
            <v>б/р</v>
          </cell>
          <cell r="AU3130" t="str">
            <v>ж</v>
          </cell>
          <cell r="AX3130">
            <v>0</v>
          </cell>
          <cell r="AY3130" t="str">
            <v>ОК!</v>
          </cell>
        </row>
        <row r="3131">
          <cell r="AP3131" t="str">
            <v>Сараев Павел</v>
          </cell>
          <cell r="AQ3131">
            <v>0</v>
          </cell>
          <cell r="AT3131" t="str">
            <v>б/р</v>
          </cell>
          <cell r="AU3131" t="str">
            <v>м</v>
          </cell>
          <cell r="AX3131">
            <v>44311</v>
          </cell>
          <cell r="AY3131" t="str">
            <v>НАДО!!!</v>
          </cell>
        </row>
        <row r="3132">
          <cell r="AP3132" t="str">
            <v>Сарычев Матвей</v>
          </cell>
          <cell r="AQ3132">
            <v>0</v>
          </cell>
          <cell r="AT3132">
            <v>3</v>
          </cell>
          <cell r="AU3132" t="str">
            <v>ж</v>
          </cell>
          <cell r="AX3132">
            <v>45778</v>
          </cell>
          <cell r="AY3132" t="str">
            <v>НАДО!!!</v>
          </cell>
        </row>
        <row r="3133">
          <cell r="AP3133" t="str">
            <v>Сауль Александра</v>
          </cell>
          <cell r="AQ3133">
            <v>2003</v>
          </cell>
          <cell r="AT3133" t="str">
            <v>б/р</v>
          </cell>
          <cell r="AU3133" t="str">
            <v>ж</v>
          </cell>
          <cell r="AX3133">
            <v>0</v>
          </cell>
          <cell r="AY3133" t="str">
            <v>НАДО!!!</v>
          </cell>
        </row>
        <row r="3134">
          <cell r="AP3134" t="str">
            <v>Сафронов Владимир</v>
          </cell>
          <cell r="AQ3134">
            <v>2009</v>
          </cell>
          <cell r="AT3134" t="str">
            <v>2ю</v>
          </cell>
          <cell r="AU3134" t="str">
            <v>м</v>
          </cell>
          <cell r="AX3134">
            <v>45786</v>
          </cell>
          <cell r="AY3134" t="str">
            <v>ОК!</v>
          </cell>
        </row>
        <row r="3135">
          <cell r="AP3135" t="str">
            <v>Сахаров Алексей</v>
          </cell>
          <cell r="AQ3135">
            <v>0</v>
          </cell>
          <cell r="AT3135" t="str">
            <v>1ю</v>
          </cell>
          <cell r="AU3135" t="str">
            <v>м</v>
          </cell>
          <cell r="AX3135">
            <v>45756</v>
          </cell>
          <cell r="AY3135" t="str">
            <v>НАДО!!!</v>
          </cell>
        </row>
        <row r="3136">
          <cell r="AP3136" t="str">
            <v>Сахаува Айгуль</v>
          </cell>
          <cell r="AQ3136">
            <v>0</v>
          </cell>
          <cell r="AT3136" t="str">
            <v>б/р</v>
          </cell>
          <cell r="AU3136" t="str">
            <v>ж</v>
          </cell>
          <cell r="AX3136">
            <v>44269</v>
          </cell>
          <cell r="AY3136" t="str">
            <v>НАДО!!!</v>
          </cell>
        </row>
        <row r="3137">
          <cell r="AP3137" t="str">
            <v>Сахно Илья</v>
          </cell>
          <cell r="AQ3137">
            <v>1999</v>
          </cell>
          <cell r="AT3137" t="str">
            <v>КМС</v>
          </cell>
          <cell r="AU3137" t="str">
            <v>м</v>
          </cell>
          <cell r="AX3137">
            <v>45692</v>
          </cell>
          <cell r="AY3137" t="str">
            <v>ОК!</v>
          </cell>
        </row>
        <row r="3138">
          <cell r="AP3138" t="str">
            <v>Саюк Матвей</v>
          </cell>
          <cell r="AQ3138">
            <v>0</v>
          </cell>
          <cell r="AT3138" t="str">
            <v>1ю</v>
          </cell>
          <cell r="AU3138" t="str">
            <v>м</v>
          </cell>
          <cell r="AX3138">
            <v>45705</v>
          </cell>
          <cell r="AY3138" t="str">
            <v>НАДО!!!</v>
          </cell>
        </row>
        <row r="3139">
          <cell r="AP3139" t="str">
            <v>Свеклин Андрей</v>
          </cell>
          <cell r="AQ3139">
            <v>2008</v>
          </cell>
          <cell r="AT3139" t="str">
            <v>1ю</v>
          </cell>
          <cell r="AU3139" t="str">
            <v>м</v>
          </cell>
          <cell r="AX3139">
            <v>45422</v>
          </cell>
          <cell r="AY3139" t="str">
            <v>ОК!</v>
          </cell>
        </row>
        <row r="3140">
          <cell r="AP3140" t="str">
            <v>Свеклина София</v>
          </cell>
          <cell r="AQ3140">
            <v>2005</v>
          </cell>
          <cell r="AT3140" t="str">
            <v>б/р</v>
          </cell>
          <cell r="AU3140" t="str">
            <v>ж</v>
          </cell>
          <cell r="AX3140">
            <v>0</v>
          </cell>
          <cell r="AY3140" t="str">
            <v>ОК!</v>
          </cell>
        </row>
        <row r="3141">
          <cell r="AP3141" t="str">
            <v>Светлов Андрей</v>
          </cell>
          <cell r="AQ3141">
            <v>2013</v>
          </cell>
          <cell r="AT3141" t="str">
            <v>2ю</v>
          </cell>
          <cell r="AU3141" t="str">
            <v>м</v>
          </cell>
          <cell r="AX3141">
            <v>45947</v>
          </cell>
          <cell r="AY3141" t="str">
            <v>ОК!</v>
          </cell>
        </row>
        <row r="3142">
          <cell r="AP3142" t="str">
            <v>Световидов Василий</v>
          </cell>
          <cell r="AQ3142">
            <v>2012</v>
          </cell>
          <cell r="AT3142" t="str">
            <v>б/р</v>
          </cell>
          <cell r="AU3142" t="str">
            <v>м</v>
          </cell>
          <cell r="AX3142">
            <v>0</v>
          </cell>
          <cell r="AY3142" t="str">
            <v>ОК!</v>
          </cell>
        </row>
        <row r="3143">
          <cell r="AP3143" t="str">
            <v>Светозаров Всеволод</v>
          </cell>
          <cell r="AQ3143">
            <v>2012</v>
          </cell>
          <cell r="AT3143" t="str">
            <v>б/р</v>
          </cell>
          <cell r="AU3143" t="str">
            <v>м</v>
          </cell>
          <cell r="AX3143">
            <v>0</v>
          </cell>
          <cell r="AY3143" t="str">
            <v>ОК!</v>
          </cell>
        </row>
        <row r="3144">
          <cell r="AP3144" t="str">
            <v>Свинцицкий Олег</v>
          </cell>
          <cell r="AQ3144">
            <v>1964</v>
          </cell>
          <cell r="AT3144">
            <v>3</v>
          </cell>
          <cell r="AU3144" t="str">
            <v>м</v>
          </cell>
          <cell r="AX3144">
            <v>45463</v>
          </cell>
          <cell r="AY3144" t="str">
            <v>ОК!</v>
          </cell>
        </row>
        <row r="3145">
          <cell r="AP3145" t="str">
            <v>Свириденко Екатерина</v>
          </cell>
          <cell r="AQ3145">
            <v>0</v>
          </cell>
          <cell r="AT3145" t="str">
            <v>б/р</v>
          </cell>
          <cell r="AU3145" t="str">
            <v>ж</v>
          </cell>
          <cell r="AX3145">
            <v>44359</v>
          </cell>
          <cell r="AY3145" t="str">
            <v>НАДО!!!</v>
          </cell>
        </row>
        <row r="3146">
          <cell r="AP3146" t="str">
            <v>Свиридов Владислав</v>
          </cell>
          <cell r="AQ3146">
            <v>2005</v>
          </cell>
          <cell r="AT3146">
            <v>2</v>
          </cell>
          <cell r="AU3146" t="str">
            <v>м</v>
          </cell>
          <cell r="AX3146">
            <v>45863</v>
          </cell>
          <cell r="AY3146" t="str">
            <v>ОК!</v>
          </cell>
        </row>
        <row r="3147">
          <cell r="AP3147" t="str">
            <v>Святкин Павел</v>
          </cell>
          <cell r="AQ3147">
            <v>2012</v>
          </cell>
          <cell r="AT3147" t="str">
            <v>б/р</v>
          </cell>
          <cell r="AU3147" t="str">
            <v>м</v>
          </cell>
          <cell r="AX3147">
            <v>0</v>
          </cell>
          <cell r="AY3147" t="str">
            <v>ОК!</v>
          </cell>
        </row>
        <row r="3148">
          <cell r="AP3148" t="str">
            <v>Северюхина Оксана</v>
          </cell>
          <cell r="AQ3148">
            <v>0</v>
          </cell>
          <cell r="AT3148">
            <v>3</v>
          </cell>
          <cell r="AU3148" t="str">
            <v>ж</v>
          </cell>
          <cell r="AX3148">
            <v>45407</v>
          </cell>
          <cell r="AY3148" t="str">
            <v>НАДО!!!</v>
          </cell>
        </row>
        <row r="3149">
          <cell r="AP3149" t="str">
            <v>Севостьянов Ярослав</v>
          </cell>
          <cell r="AQ3149">
            <v>0</v>
          </cell>
          <cell r="AT3149" t="str">
            <v>1ю</v>
          </cell>
          <cell r="AU3149" t="str">
            <v>м</v>
          </cell>
          <cell r="AX3149">
            <v>45705</v>
          </cell>
          <cell r="AY3149" t="str">
            <v>НАДО!!!</v>
          </cell>
        </row>
        <row r="3150">
          <cell r="AP3150" t="str">
            <v>Седегова Алена</v>
          </cell>
          <cell r="AQ3150">
            <v>1989</v>
          </cell>
          <cell r="AT3150" t="str">
            <v>б/р</v>
          </cell>
          <cell r="AU3150" t="str">
            <v>ж</v>
          </cell>
          <cell r="AX3150">
            <v>0</v>
          </cell>
          <cell r="AY3150" t="str">
            <v>НАДО!!!</v>
          </cell>
        </row>
        <row r="3151">
          <cell r="AP3151" t="str">
            <v>Седельников Алексей</v>
          </cell>
          <cell r="AQ3151">
            <v>2003</v>
          </cell>
          <cell r="AT3151" t="str">
            <v>б/р</v>
          </cell>
          <cell r="AU3151" t="str">
            <v>м</v>
          </cell>
          <cell r="AX3151">
            <v>0</v>
          </cell>
          <cell r="AY3151" t="str">
            <v>ОК!</v>
          </cell>
        </row>
        <row r="3152">
          <cell r="AP3152" t="str">
            <v>Сединина Екатерина</v>
          </cell>
          <cell r="AQ3152">
            <v>0</v>
          </cell>
          <cell r="AT3152" t="str">
            <v>б/р</v>
          </cell>
          <cell r="AU3152" t="str">
            <v>ж</v>
          </cell>
          <cell r="AX3152">
            <v>45045</v>
          </cell>
          <cell r="AY3152" t="str">
            <v>НАДО!!!</v>
          </cell>
        </row>
        <row r="3153">
          <cell r="AP3153" t="str">
            <v>Седова Кристина</v>
          </cell>
          <cell r="AQ3153">
            <v>2006</v>
          </cell>
          <cell r="AT3153" t="str">
            <v>б/р</v>
          </cell>
          <cell r="AU3153" t="str">
            <v>ж</v>
          </cell>
          <cell r="AX3153">
            <v>0</v>
          </cell>
          <cell r="AY3153" t="str">
            <v>ОК!</v>
          </cell>
        </row>
        <row r="3154">
          <cell r="AP3154" t="str">
            <v>Сейга Антон</v>
          </cell>
          <cell r="AQ3154">
            <v>2004</v>
          </cell>
          <cell r="AT3154" t="str">
            <v>б/р</v>
          </cell>
          <cell r="AU3154" t="str">
            <v>м</v>
          </cell>
          <cell r="AX3154">
            <v>43804</v>
          </cell>
          <cell r="AY3154" t="str">
            <v>ОК!</v>
          </cell>
        </row>
        <row r="3155">
          <cell r="AP3155" t="str">
            <v>Секретарёва Мария</v>
          </cell>
          <cell r="AQ3155">
            <v>0</v>
          </cell>
          <cell r="AT3155">
            <v>3</v>
          </cell>
          <cell r="AU3155" t="str">
            <v>ж</v>
          </cell>
          <cell r="AX3155">
            <v>45407</v>
          </cell>
          <cell r="AY3155" t="str">
            <v>НАДО!!!</v>
          </cell>
        </row>
        <row r="3156">
          <cell r="AP3156" t="str">
            <v>Селезнев Михаил</v>
          </cell>
          <cell r="AQ3156">
            <v>0</v>
          </cell>
          <cell r="AT3156" t="str">
            <v>б/р</v>
          </cell>
          <cell r="AU3156" t="str">
            <v>м</v>
          </cell>
          <cell r="AX3156">
            <v>44154</v>
          </cell>
          <cell r="AY3156" t="str">
            <v>НАДО!!!</v>
          </cell>
        </row>
        <row r="3157">
          <cell r="AP3157" t="str">
            <v>Селезнева Арина</v>
          </cell>
          <cell r="AQ3157">
            <v>2010</v>
          </cell>
          <cell r="AT3157" t="str">
            <v>б/р</v>
          </cell>
          <cell r="AU3157" t="str">
            <v>ж</v>
          </cell>
          <cell r="AX3157">
            <v>0</v>
          </cell>
          <cell r="AY3157" t="str">
            <v>ОК!</v>
          </cell>
        </row>
        <row r="3158">
          <cell r="AP3158" t="str">
            <v>Селезнёва Александра</v>
          </cell>
          <cell r="AQ3158">
            <v>2009</v>
          </cell>
          <cell r="AT3158" t="str">
            <v>б/р</v>
          </cell>
          <cell r="AU3158" t="str">
            <v>ж</v>
          </cell>
          <cell r="AX3158">
            <v>0</v>
          </cell>
          <cell r="AY3158" t="str">
            <v>ОК!</v>
          </cell>
        </row>
        <row r="3159">
          <cell r="AP3159" t="str">
            <v>Селиванов Роман</v>
          </cell>
          <cell r="AQ3159">
            <v>0</v>
          </cell>
          <cell r="AT3159">
            <v>1</v>
          </cell>
          <cell r="AU3159" t="str">
            <v>м</v>
          </cell>
          <cell r="AX3159">
            <v>45375</v>
          </cell>
          <cell r="AY3159" t="str">
            <v>НАДО!!!</v>
          </cell>
        </row>
        <row r="3160">
          <cell r="AP3160" t="str">
            <v>Селиверстова Юлия</v>
          </cell>
          <cell r="AQ3160">
            <v>2009</v>
          </cell>
          <cell r="AT3160" t="str">
            <v>1ю</v>
          </cell>
          <cell r="AU3160" t="str">
            <v>ж</v>
          </cell>
          <cell r="AX3160">
            <v>45787</v>
          </cell>
          <cell r="AY3160" t="str">
            <v>ОК!</v>
          </cell>
        </row>
        <row r="3161">
          <cell r="AP3161" t="str">
            <v>Семашин Константин</v>
          </cell>
          <cell r="AQ3161">
            <v>2006</v>
          </cell>
          <cell r="AT3161" t="str">
            <v>1ю</v>
          </cell>
          <cell r="AU3161" t="str">
            <v>м</v>
          </cell>
          <cell r="AX3161">
            <v>45756</v>
          </cell>
          <cell r="AY3161" t="str">
            <v>ОК!</v>
          </cell>
        </row>
        <row r="3162">
          <cell r="AP3162" t="str">
            <v>Семененко Егор</v>
          </cell>
          <cell r="AQ3162">
            <v>2004</v>
          </cell>
          <cell r="AT3162" t="str">
            <v>б/р</v>
          </cell>
          <cell r="AU3162" t="str">
            <v>м</v>
          </cell>
          <cell r="AX3162">
            <v>43527</v>
          </cell>
          <cell r="AY3162" t="str">
            <v>ОК!</v>
          </cell>
        </row>
        <row r="3163">
          <cell r="AP3163" t="str">
            <v>Семененко Михаил</v>
          </cell>
          <cell r="AQ3163">
            <v>1969</v>
          </cell>
          <cell r="AT3163">
            <v>3</v>
          </cell>
          <cell r="AU3163" t="str">
            <v>м</v>
          </cell>
          <cell r="AX3163">
            <v>45702</v>
          </cell>
          <cell r="AY3163" t="str">
            <v>ОК!</v>
          </cell>
        </row>
        <row r="3164">
          <cell r="AP3164" t="str">
            <v>Семенихин Константин</v>
          </cell>
          <cell r="AQ3164">
            <v>1994</v>
          </cell>
          <cell r="AT3164" t="str">
            <v>б/р</v>
          </cell>
          <cell r="AU3164" t="str">
            <v>м</v>
          </cell>
          <cell r="AX3164">
            <v>43828</v>
          </cell>
          <cell r="AY3164" t="str">
            <v>ОК!</v>
          </cell>
        </row>
        <row r="3165">
          <cell r="AP3165" t="str">
            <v>Семенов Александр А.</v>
          </cell>
          <cell r="AQ3165">
            <v>2011</v>
          </cell>
          <cell r="AT3165" t="str">
            <v>2ю</v>
          </cell>
          <cell r="AU3165" t="str">
            <v>м</v>
          </cell>
          <cell r="AX3165">
            <v>45582</v>
          </cell>
          <cell r="AY3165" t="str">
            <v>ОК!</v>
          </cell>
        </row>
        <row r="3166">
          <cell r="AP3166" t="str">
            <v>Семенов Александр</v>
          </cell>
          <cell r="AQ3166">
            <v>2009</v>
          </cell>
          <cell r="AT3166" t="str">
            <v>2ю</v>
          </cell>
          <cell r="AU3166" t="str">
            <v>м</v>
          </cell>
          <cell r="AX3166">
            <v>45422</v>
          </cell>
          <cell r="AY3166" t="str">
            <v>ОК!</v>
          </cell>
        </row>
        <row r="3167">
          <cell r="AP3167" t="str">
            <v>Семенов Алексей</v>
          </cell>
          <cell r="AQ3167">
            <v>1993</v>
          </cell>
          <cell r="AT3167">
            <v>2</v>
          </cell>
          <cell r="AU3167" t="str">
            <v>м</v>
          </cell>
          <cell r="AX3167">
            <v>45927</v>
          </cell>
          <cell r="AY3167" t="str">
            <v>ОК!</v>
          </cell>
        </row>
        <row r="3168">
          <cell r="AP3168" t="str">
            <v>Семенов Андрей</v>
          </cell>
          <cell r="AQ3168">
            <v>0</v>
          </cell>
          <cell r="AT3168" t="str">
            <v>б/р</v>
          </cell>
          <cell r="AU3168" t="str">
            <v>м</v>
          </cell>
          <cell r="AX3168">
            <v>44269</v>
          </cell>
          <cell r="AY3168" t="str">
            <v>НАДО!!!</v>
          </cell>
        </row>
        <row r="3169">
          <cell r="AP3169" t="str">
            <v>Семенов Артем</v>
          </cell>
          <cell r="AQ3169">
            <v>1979</v>
          </cell>
          <cell r="AT3169" t="str">
            <v>б/р</v>
          </cell>
          <cell r="AU3169" t="str">
            <v>м</v>
          </cell>
          <cell r="AX3169">
            <v>43078</v>
          </cell>
          <cell r="AY3169" t="str">
            <v>НАДО!!!</v>
          </cell>
        </row>
        <row r="3170">
          <cell r="AP3170" t="str">
            <v>Семенов Григорий</v>
          </cell>
          <cell r="AQ3170">
            <v>2005</v>
          </cell>
          <cell r="AT3170" t="str">
            <v>б/р</v>
          </cell>
          <cell r="AU3170" t="str">
            <v>м</v>
          </cell>
          <cell r="AX3170">
            <v>44329</v>
          </cell>
          <cell r="AY3170" t="str">
            <v>НАДО!!!</v>
          </cell>
        </row>
        <row r="3171">
          <cell r="AP3171" t="str">
            <v>Семенов Дмитрий</v>
          </cell>
          <cell r="AQ3171">
            <v>2005</v>
          </cell>
          <cell r="AT3171" t="str">
            <v>МС</v>
          </cell>
          <cell r="AU3171" t="str">
            <v>м</v>
          </cell>
          <cell r="AX3171">
            <v>0</v>
          </cell>
          <cell r="AY3171" t="str">
            <v>ОК!</v>
          </cell>
        </row>
        <row r="3172">
          <cell r="AP3172" t="str">
            <v>Семенов Игорь</v>
          </cell>
          <cell r="AQ3172">
            <v>0</v>
          </cell>
          <cell r="AT3172" t="str">
            <v>б/р</v>
          </cell>
          <cell r="AU3172" t="str">
            <v>м</v>
          </cell>
          <cell r="AX3172">
            <v>44359</v>
          </cell>
          <cell r="AY3172" t="str">
            <v>НАДО!!!</v>
          </cell>
        </row>
        <row r="3173">
          <cell r="AP3173" t="str">
            <v>Семенов Максим</v>
          </cell>
          <cell r="AQ3173">
            <v>1996</v>
          </cell>
          <cell r="AT3173" t="str">
            <v>б/р</v>
          </cell>
          <cell r="AU3173" t="str">
            <v>м</v>
          </cell>
          <cell r="AX3173">
            <v>44313</v>
          </cell>
          <cell r="AY3173" t="str">
            <v>ОК!</v>
          </cell>
        </row>
        <row r="3174">
          <cell r="AP3174" t="str">
            <v>Семенов Михаил</v>
          </cell>
          <cell r="AQ3174">
            <v>2004</v>
          </cell>
          <cell r="AT3174" t="str">
            <v>б/р</v>
          </cell>
          <cell r="AU3174" t="str">
            <v>м</v>
          </cell>
          <cell r="AX3174">
            <v>0</v>
          </cell>
          <cell r="AY3174" t="str">
            <v>ОК!</v>
          </cell>
        </row>
        <row r="3175">
          <cell r="AP3175" t="str">
            <v>Семенов Никита</v>
          </cell>
          <cell r="AQ3175">
            <v>2012</v>
          </cell>
          <cell r="AT3175" t="str">
            <v>1ю</v>
          </cell>
          <cell r="AU3175" t="str">
            <v>м</v>
          </cell>
          <cell r="AX3175">
            <v>45786</v>
          </cell>
          <cell r="AY3175" t="str">
            <v>ОК!</v>
          </cell>
        </row>
        <row r="3176">
          <cell r="AP3176" t="str">
            <v>Семенов Тимофей</v>
          </cell>
          <cell r="AQ3176">
            <v>2004</v>
          </cell>
          <cell r="AT3176" t="str">
            <v>б/р</v>
          </cell>
          <cell r="AU3176" t="str">
            <v>м</v>
          </cell>
          <cell r="AX3176">
            <v>0</v>
          </cell>
          <cell r="AY3176" t="str">
            <v>ОК!</v>
          </cell>
        </row>
        <row r="3177">
          <cell r="AP3177" t="str">
            <v>Семёнов Данил</v>
          </cell>
          <cell r="AQ3177">
            <v>2012</v>
          </cell>
          <cell r="AT3177" t="str">
            <v>б/р</v>
          </cell>
          <cell r="AU3177" t="str">
            <v>м</v>
          </cell>
          <cell r="AX3177">
            <v>0</v>
          </cell>
          <cell r="AY3177" t="str">
            <v>ОК!</v>
          </cell>
        </row>
        <row r="3178">
          <cell r="AP3178" t="str">
            <v>Семенова Анастасия</v>
          </cell>
          <cell r="AQ3178">
            <v>2003</v>
          </cell>
          <cell r="AT3178" t="str">
            <v>б/р</v>
          </cell>
          <cell r="AU3178" t="str">
            <v>ж</v>
          </cell>
          <cell r="AX3178">
            <v>0</v>
          </cell>
          <cell r="AY3178" t="str">
            <v>НАДО!!!</v>
          </cell>
        </row>
        <row r="3179">
          <cell r="AP3179" t="str">
            <v>Семенова Екатерина</v>
          </cell>
          <cell r="AQ3179">
            <v>1988</v>
          </cell>
          <cell r="AT3179">
            <v>2</v>
          </cell>
          <cell r="AU3179" t="str">
            <v>ж</v>
          </cell>
          <cell r="AX3179">
            <v>45344</v>
          </cell>
          <cell r="AY3179" t="str">
            <v>ОК!</v>
          </cell>
        </row>
        <row r="3180">
          <cell r="AP3180" t="str">
            <v>Семенова Мария</v>
          </cell>
          <cell r="AQ3180">
            <v>2002</v>
          </cell>
          <cell r="AT3180" t="str">
            <v>б/р</v>
          </cell>
          <cell r="AU3180" t="str">
            <v>ж</v>
          </cell>
          <cell r="AX3180">
            <v>0</v>
          </cell>
          <cell r="AY3180" t="str">
            <v>ОК!</v>
          </cell>
        </row>
        <row r="3181">
          <cell r="AP3181" t="str">
            <v>Семенова Милана</v>
          </cell>
          <cell r="AQ3181">
            <v>0</v>
          </cell>
          <cell r="AT3181" t="str">
            <v>б/р</v>
          </cell>
          <cell r="AU3181" t="str">
            <v>ж</v>
          </cell>
          <cell r="AX3181">
            <v>44359</v>
          </cell>
          <cell r="AY3181" t="str">
            <v>НАДО!!!</v>
          </cell>
        </row>
        <row r="3182">
          <cell r="AP3182" t="str">
            <v>Семенова Ольга</v>
          </cell>
          <cell r="AQ3182">
            <v>1992</v>
          </cell>
          <cell r="AT3182" t="str">
            <v>б/р</v>
          </cell>
          <cell r="AU3182" t="str">
            <v>ж</v>
          </cell>
          <cell r="AX3182">
            <v>45156</v>
          </cell>
          <cell r="AY3182" t="str">
            <v>ОК!</v>
          </cell>
        </row>
        <row r="3183">
          <cell r="AP3183" t="str">
            <v>Семенова Татьяна</v>
          </cell>
          <cell r="AQ3183">
            <v>1991</v>
          </cell>
          <cell r="AT3183" t="str">
            <v>б/р</v>
          </cell>
          <cell r="AU3183" t="str">
            <v>ж</v>
          </cell>
          <cell r="AX3183">
            <v>44081</v>
          </cell>
          <cell r="AY3183" t="str">
            <v>ОК!</v>
          </cell>
        </row>
        <row r="3184">
          <cell r="AP3184" t="str">
            <v>Семёнова Екатерина</v>
          </cell>
          <cell r="AQ3184">
            <v>2014</v>
          </cell>
          <cell r="AT3184" t="str">
            <v>б/р</v>
          </cell>
          <cell r="AU3184" t="str">
            <v>ж</v>
          </cell>
          <cell r="AX3184">
            <v>0</v>
          </cell>
          <cell r="AY3184" t="str">
            <v>ОК!</v>
          </cell>
        </row>
        <row r="3185">
          <cell r="AP3185" t="str">
            <v>Семёнова Олеся</v>
          </cell>
          <cell r="AQ3185">
            <v>2012</v>
          </cell>
          <cell r="AT3185" t="str">
            <v>б/р</v>
          </cell>
          <cell r="AU3185" t="str">
            <v>ж</v>
          </cell>
          <cell r="AX3185">
            <v>0</v>
          </cell>
          <cell r="AY3185" t="str">
            <v>ОК!</v>
          </cell>
        </row>
        <row r="3186">
          <cell r="AP3186" t="str">
            <v>Семишкур Роман</v>
          </cell>
          <cell r="AQ3186">
            <v>1975</v>
          </cell>
          <cell r="AT3186" t="str">
            <v>б/р</v>
          </cell>
          <cell r="AU3186" t="str">
            <v>м</v>
          </cell>
          <cell r="AX3186">
            <v>43555</v>
          </cell>
          <cell r="AY3186" t="str">
            <v>ОК!</v>
          </cell>
        </row>
        <row r="3187">
          <cell r="AP3187" t="str">
            <v>Сенина Мария</v>
          </cell>
          <cell r="AQ3187">
            <v>2002</v>
          </cell>
          <cell r="AT3187">
            <v>3</v>
          </cell>
          <cell r="AU3187" t="str">
            <v>ж</v>
          </cell>
          <cell r="AX3187">
            <v>45520</v>
          </cell>
          <cell r="AY3187" t="str">
            <v>ОК!</v>
          </cell>
        </row>
        <row r="3188">
          <cell r="AP3188" t="str">
            <v>Сенькевич Марк</v>
          </cell>
          <cell r="AQ3188">
            <v>0</v>
          </cell>
          <cell r="AT3188" t="str">
            <v>б/р</v>
          </cell>
          <cell r="AU3188" t="str">
            <v>м</v>
          </cell>
          <cell r="AX3188">
            <v>44323</v>
          </cell>
          <cell r="AY3188" t="str">
            <v>НАДО!!!</v>
          </cell>
        </row>
        <row r="3189">
          <cell r="AP3189" t="str">
            <v>Сенькова Дарья</v>
          </cell>
          <cell r="AQ3189">
            <v>2006</v>
          </cell>
          <cell r="AT3189" t="str">
            <v>б/р</v>
          </cell>
          <cell r="AU3189" t="str">
            <v>ж</v>
          </cell>
          <cell r="AX3189">
            <v>44103</v>
          </cell>
          <cell r="AY3189" t="str">
            <v>НАДО!!!</v>
          </cell>
        </row>
        <row r="3190">
          <cell r="AP3190" t="str">
            <v xml:space="preserve">Серажутдинова Анна </v>
          </cell>
          <cell r="AQ3190">
            <v>0</v>
          </cell>
          <cell r="AT3190" t="str">
            <v>б/р</v>
          </cell>
          <cell r="AU3190" t="str">
            <v>ж</v>
          </cell>
          <cell r="AX3190">
            <v>44708</v>
          </cell>
          <cell r="AY3190" t="str">
            <v>НАДО!!!</v>
          </cell>
        </row>
        <row r="3191">
          <cell r="AP3191" t="str">
            <v>Серасхова Софья</v>
          </cell>
          <cell r="AQ3191">
            <v>2000</v>
          </cell>
          <cell r="AT3191" t="str">
            <v>б/р</v>
          </cell>
          <cell r="AU3191" t="str">
            <v>ж</v>
          </cell>
          <cell r="AX3191">
            <v>0</v>
          </cell>
          <cell r="AY3191" t="str">
            <v>ОК!</v>
          </cell>
        </row>
        <row r="3192">
          <cell r="AP3192" t="str">
            <v>Сергеев Александр</v>
          </cell>
          <cell r="AQ3192">
            <v>2014</v>
          </cell>
          <cell r="AT3192" t="str">
            <v>б/р</v>
          </cell>
          <cell r="AU3192" t="str">
            <v>м</v>
          </cell>
          <cell r="AX3192">
            <v>0</v>
          </cell>
          <cell r="AY3192" t="str">
            <v>ОК!</v>
          </cell>
        </row>
        <row r="3193">
          <cell r="AP3193" t="str">
            <v>Сергеев Артём</v>
          </cell>
          <cell r="AQ3193">
            <v>2014</v>
          </cell>
          <cell r="AT3193" t="str">
            <v>б/р</v>
          </cell>
          <cell r="AU3193" t="str">
            <v>м</v>
          </cell>
          <cell r="AX3193">
            <v>0</v>
          </cell>
          <cell r="AY3193" t="str">
            <v>ОК!</v>
          </cell>
        </row>
        <row r="3194">
          <cell r="AP3194" t="str">
            <v>Сергеев Вадим</v>
          </cell>
          <cell r="AQ3194">
            <v>2007</v>
          </cell>
          <cell r="AT3194">
            <v>2</v>
          </cell>
          <cell r="AU3194" t="str">
            <v>м</v>
          </cell>
          <cell r="AX3194">
            <v>45651</v>
          </cell>
          <cell r="AY3194" t="str">
            <v>ОК!</v>
          </cell>
        </row>
        <row r="3195">
          <cell r="AP3195" t="str">
            <v xml:space="preserve">Сергеев Дмитрий </v>
          </cell>
          <cell r="AQ3195">
            <v>0</v>
          </cell>
          <cell r="AT3195" t="str">
            <v>б/р</v>
          </cell>
          <cell r="AU3195" t="str">
            <v>м</v>
          </cell>
          <cell r="AX3195">
            <v>44681</v>
          </cell>
          <cell r="AY3195" t="str">
            <v>НАДО!!!</v>
          </cell>
        </row>
        <row r="3196">
          <cell r="AP3196" t="str">
            <v>Сергеев Дмитрий А.</v>
          </cell>
          <cell r="AQ3196">
            <v>2001</v>
          </cell>
          <cell r="AT3196" t="str">
            <v>б/р</v>
          </cell>
          <cell r="AU3196" t="str">
            <v>м</v>
          </cell>
          <cell r="AX3196">
            <v>43383</v>
          </cell>
          <cell r="AY3196" t="str">
            <v>ОК!</v>
          </cell>
        </row>
        <row r="3197">
          <cell r="AP3197" t="str">
            <v>Сергеев Егор</v>
          </cell>
          <cell r="AQ3197">
            <v>2009</v>
          </cell>
          <cell r="AT3197" t="str">
            <v>б/р</v>
          </cell>
          <cell r="AU3197" t="str">
            <v>м</v>
          </cell>
          <cell r="AX3197">
            <v>0</v>
          </cell>
          <cell r="AY3197" t="str">
            <v>ОК!</v>
          </cell>
        </row>
        <row r="3198">
          <cell r="AP3198" t="str">
            <v>Сергеев Игнатий</v>
          </cell>
          <cell r="AQ3198">
            <v>2005</v>
          </cell>
          <cell r="AT3198" t="str">
            <v>б/р</v>
          </cell>
          <cell r="AU3198" t="str">
            <v>м</v>
          </cell>
          <cell r="AX3198">
            <v>44267</v>
          </cell>
          <cell r="AY3198" t="str">
            <v>ОК!</v>
          </cell>
        </row>
        <row r="3199">
          <cell r="AP3199" t="str">
            <v>Сергеев Кирилл</v>
          </cell>
          <cell r="AQ3199">
            <v>2007</v>
          </cell>
          <cell r="AT3199">
            <v>2</v>
          </cell>
          <cell r="AU3199" t="str">
            <v>м</v>
          </cell>
          <cell r="AX3199">
            <v>45853</v>
          </cell>
          <cell r="AY3199" t="str">
            <v>ОК!</v>
          </cell>
        </row>
        <row r="3200">
          <cell r="AP3200" t="str">
            <v>Сергеев Максим</v>
          </cell>
          <cell r="AQ3200">
            <v>1996</v>
          </cell>
          <cell r="AT3200" t="str">
            <v>б/р</v>
          </cell>
          <cell r="AU3200" t="str">
            <v>м</v>
          </cell>
          <cell r="AX3200">
            <v>0</v>
          </cell>
          <cell r="AY3200" t="str">
            <v>ОК!</v>
          </cell>
        </row>
        <row r="3201">
          <cell r="AP3201" t="str">
            <v>Сергеев Никита</v>
          </cell>
          <cell r="AQ3201">
            <v>2009</v>
          </cell>
          <cell r="AT3201" t="str">
            <v>б/р</v>
          </cell>
          <cell r="AU3201" t="str">
            <v>м</v>
          </cell>
          <cell r="AX3201">
            <v>0</v>
          </cell>
          <cell r="AY3201" t="str">
            <v>ОК!</v>
          </cell>
        </row>
        <row r="3202">
          <cell r="AP3202" t="str">
            <v>Сергеева Александра</v>
          </cell>
          <cell r="AQ3202">
            <v>0</v>
          </cell>
          <cell r="AT3202" t="str">
            <v>б/р</v>
          </cell>
          <cell r="AU3202" t="str">
            <v>ж</v>
          </cell>
          <cell r="AX3202">
            <v>44681</v>
          </cell>
          <cell r="AY3202" t="str">
            <v>НАДО!!!</v>
          </cell>
        </row>
        <row r="3203">
          <cell r="AP3203" t="str">
            <v>Сергеева Алина</v>
          </cell>
          <cell r="AQ3203">
            <v>1992</v>
          </cell>
          <cell r="AT3203" t="str">
            <v>б/р</v>
          </cell>
          <cell r="AU3203" t="str">
            <v>ж</v>
          </cell>
          <cell r="AX3203">
            <v>44597</v>
          </cell>
          <cell r="AY3203" t="str">
            <v>ОК!</v>
          </cell>
        </row>
        <row r="3204">
          <cell r="AP3204" t="str">
            <v>Сергеева Анастасия</v>
          </cell>
          <cell r="AQ3204">
            <v>2010</v>
          </cell>
          <cell r="AT3204">
            <v>2</v>
          </cell>
          <cell r="AU3204" t="str">
            <v>ж</v>
          </cell>
          <cell r="AX3204">
            <v>45955</v>
          </cell>
          <cell r="AY3204" t="str">
            <v>ОК!</v>
          </cell>
        </row>
        <row r="3205">
          <cell r="AP3205" t="str">
            <v>Сергеева Анастасия С.</v>
          </cell>
          <cell r="AQ3205">
            <v>1997</v>
          </cell>
          <cell r="AT3205" t="str">
            <v>б/р</v>
          </cell>
          <cell r="AU3205" t="str">
            <v>ж</v>
          </cell>
          <cell r="AX3205">
            <v>0</v>
          </cell>
          <cell r="AY3205" t="str">
            <v>ОК!</v>
          </cell>
        </row>
        <row r="3206">
          <cell r="AP3206" t="str">
            <v>Сергеева Дарья</v>
          </cell>
          <cell r="AQ3206">
            <v>2011</v>
          </cell>
          <cell r="AT3206" t="str">
            <v>1ю</v>
          </cell>
          <cell r="AU3206" t="str">
            <v>ж</v>
          </cell>
          <cell r="AX3206">
            <v>45582</v>
          </cell>
          <cell r="AY3206" t="str">
            <v>ОК!</v>
          </cell>
        </row>
        <row r="3207">
          <cell r="AP3207" t="str">
            <v>Сергеева Дарья Е.</v>
          </cell>
          <cell r="AQ3207">
            <v>2012</v>
          </cell>
          <cell r="AT3207" t="str">
            <v>2ю</v>
          </cell>
          <cell r="AU3207" t="str">
            <v>ж</v>
          </cell>
          <cell r="AX3207">
            <v>45932</v>
          </cell>
          <cell r="AY3207" t="str">
            <v>ОК!</v>
          </cell>
        </row>
        <row r="3208">
          <cell r="AP3208" t="str">
            <v>Сергеева Екатерина</v>
          </cell>
          <cell r="AQ3208">
            <v>0</v>
          </cell>
          <cell r="AT3208" t="str">
            <v>б/р</v>
          </cell>
          <cell r="AU3208" t="str">
            <v>ж</v>
          </cell>
          <cell r="AX3208">
            <v>41888</v>
          </cell>
          <cell r="AY3208" t="str">
            <v>НАДО!!!</v>
          </cell>
        </row>
        <row r="3209">
          <cell r="AP3209" t="str">
            <v>Сергеева Мария</v>
          </cell>
          <cell r="AQ3209">
            <v>2008</v>
          </cell>
          <cell r="AT3209">
            <v>1</v>
          </cell>
          <cell r="AU3209" t="str">
            <v>ж</v>
          </cell>
          <cell r="AX3209">
            <v>45449</v>
          </cell>
          <cell r="AY3209" t="str">
            <v>ОК!</v>
          </cell>
        </row>
        <row r="3210">
          <cell r="AP3210" t="str">
            <v>Сергеева Мария О.</v>
          </cell>
          <cell r="AQ3210">
            <v>2006</v>
          </cell>
          <cell r="AT3210" t="str">
            <v>б/р</v>
          </cell>
          <cell r="AU3210" t="str">
            <v>ж</v>
          </cell>
          <cell r="AX3210">
            <v>43960</v>
          </cell>
          <cell r="AY3210" t="str">
            <v>ОК!</v>
          </cell>
        </row>
        <row r="3211">
          <cell r="AP3211" t="str">
            <v>Сергеева Татьяна</v>
          </cell>
          <cell r="AQ3211">
            <v>0</v>
          </cell>
          <cell r="AT3211">
            <v>2</v>
          </cell>
          <cell r="AU3211" t="str">
            <v>ж</v>
          </cell>
          <cell r="AX3211">
            <v>45778</v>
          </cell>
          <cell r="AY3211" t="str">
            <v>НАДО!!!</v>
          </cell>
        </row>
        <row r="3212">
          <cell r="AP3212" t="str">
            <v>Сергеенко Никита</v>
          </cell>
          <cell r="AQ3212">
            <v>2010</v>
          </cell>
          <cell r="AT3212" t="str">
            <v>1ю</v>
          </cell>
          <cell r="AU3212" t="str">
            <v>м</v>
          </cell>
          <cell r="AX3212">
            <v>45422</v>
          </cell>
          <cell r="AY3212" t="str">
            <v>ОК!</v>
          </cell>
        </row>
        <row r="3213">
          <cell r="AP3213" t="str">
            <v>Сергейчик Денис</v>
          </cell>
          <cell r="AQ3213">
            <v>2007</v>
          </cell>
          <cell r="AT3213" t="str">
            <v>б/р</v>
          </cell>
          <cell r="AU3213" t="str">
            <v>м</v>
          </cell>
          <cell r="AX3213">
            <v>0</v>
          </cell>
          <cell r="AY3213" t="str">
            <v>ОК!</v>
          </cell>
        </row>
        <row r="3214">
          <cell r="AP3214" t="str">
            <v>Сергутина Юлия</v>
          </cell>
          <cell r="AQ3214">
            <v>2001</v>
          </cell>
          <cell r="AT3214" t="str">
            <v>б/р</v>
          </cell>
          <cell r="AU3214" t="str">
            <v>ж</v>
          </cell>
          <cell r="AX3214">
            <v>45071</v>
          </cell>
          <cell r="AY3214" t="str">
            <v>ОК!</v>
          </cell>
        </row>
        <row r="3215">
          <cell r="AP3215" t="str">
            <v>Серебренникова Маргарита</v>
          </cell>
          <cell r="AQ3215">
            <v>2002</v>
          </cell>
          <cell r="AT3215">
            <v>1</v>
          </cell>
          <cell r="AU3215" t="str">
            <v>ж</v>
          </cell>
          <cell r="AX3215">
            <v>45375</v>
          </cell>
          <cell r="AY3215" t="str">
            <v>ОК!</v>
          </cell>
        </row>
        <row r="3216">
          <cell r="AP3216" t="str">
            <v>Серебряков Виктор</v>
          </cell>
          <cell r="AQ3216">
            <v>2001</v>
          </cell>
          <cell r="AT3216" t="str">
            <v>б/р</v>
          </cell>
          <cell r="AU3216" t="str">
            <v>м</v>
          </cell>
          <cell r="AX3216">
            <v>43555</v>
          </cell>
          <cell r="AY3216" t="str">
            <v>ОК!</v>
          </cell>
        </row>
        <row r="3217">
          <cell r="AP3217" t="str">
            <v>Серебрякова Александра</v>
          </cell>
          <cell r="AQ3217">
            <v>2004</v>
          </cell>
          <cell r="AT3217" t="str">
            <v>б/р</v>
          </cell>
          <cell r="AU3217" t="str">
            <v>ж</v>
          </cell>
          <cell r="AX3217">
            <v>43960</v>
          </cell>
          <cell r="AY3217" t="str">
            <v>НАДО!!!</v>
          </cell>
        </row>
        <row r="3218">
          <cell r="AP3218" t="str">
            <v>Серёгина Виктория</v>
          </cell>
          <cell r="AQ3218">
            <v>2002</v>
          </cell>
          <cell r="AT3218" t="str">
            <v>б/р</v>
          </cell>
          <cell r="AU3218" t="str">
            <v>ж</v>
          </cell>
          <cell r="AX3218">
            <v>0</v>
          </cell>
          <cell r="AY3218" t="str">
            <v>НАДО!!!</v>
          </cell>
        </row>
        <row r="3219">
          <cell r="AP3219" t="str">
            <v>Сереченкова Екатерина</v>
          </cell>
          <cell r="AQ3219">
            <v>2005</v>
          </cell>
          <cell r="AT3219">
            <v>3</v>
          </cell>
          <cell r="AU3219" t="str">
            <v>ж</v>
          </cell>
          <cell r="AX3219">
            <v>45836</v>
          </cell>
          <cell r="AY3219" t="str">
            <v>ОК!</v>
          </cell>
        </row>
        <row r="3220">
          <cell r="AP3220" t="str">
            <v>Сериков Николай</v>
          </cell>
          <cell r="AQ3220">
            <v>1989</v>
          </cell>
          <cell r="AT3220" t="str">
            <v>б/р</v>
          </cell>
          <cell r="AU3220" t="str">
            <v>м</v>
          </cell>
          <cell r="AX3220">
            <v>43716</v>
          </cell>
          <cell r="AY3220" t="str">
            <v>ОК!</v>
          </cell>
        </row>
        <row r="3221">
          <cell r="AP3221" t="str">
            <v>Серов Алексей</v>
          </cell>
          <cell r="AQ3221">
            <v>0</v>
          </cell>
          <cell r="AT3221">
            <v>3</v>
          </cell>
          <cell r="AU3221" t="str">
            <v>м</v>
          </cell>
          <cell r="AX3221">
            <v>45778</v>
          </cell>
          <cell r="AY3221" t="str">
            <v>НАДО!!!</v>
          </cell>
        </row>
        <row r="3222">
          <cell r="AP3222" t="str">
            <v>Серов Николай</v>
          </cell>
          <cell r="AQ3222">
            <v>2005</v>
          </cell>
          <cell r="AT3222" t="str">
            <v>б/р</v>
          </cell>
          <cell r="AU3222" t="str">
            <v>м</v>
          </cell>
          <cell r="AX3222">
            <v>45226</v>
          </cell>
          <cell r="AY3222" t="str">
            <v>ОК!</v>
          </cell>
        </row>
        <row r="3223">
          <cell r="AP3223" t="str">
            <v>Серова Дарья</v>
          </cell>
          <cell r="AQ3223">
            <v>2008</v>
          </cell>
          <cell r="AT3223" t="str">
            <v>1ю</v>
          </cell>
          <cell r="AU3223" t="str">
            <v>ж</v>
          </cell>
          <cell r="AX3223">
            <v>45786</v>
          </cell>
          <cell r="AY3223" t="str">
            <v>ОК!</v>
          </cell>
        </row>
        <row r="3224">
          <cell r="AP3224" t="str">
            <v>Сертаков Даниил</v>
          </cell>
          <cell r="AQ3224">
            <v>0</v>
          </cell>
          <cell r="AT3224" t="str">
            <v>б/р</v>
          </cell>
          <cell r="AU3224" t="str">
            <v>м</v>
          </cell>
          <cell r="AX3224">
            <v>44269</v>
          </cell>
          <cell r="AY3224" t="str">
            <v>НАДО!!!</v>
          </cell>
        </row>
        <row r="3225">
          <cell r="AP3225" t="str">
            <v>Сечкина Ангелина</v>
          </cell>
          <cell r="AQ3225">
            <v>2007</v>
          </cell>
          <cell r="AT3225" t="str">
            <v>б/р</v>
          </cell>
          <cell r="AU3225" t="str">
            <v>ж</v>
          </cell>
          <cell r="AX3225">
            <v>0</v>
          </cell>
          <cell r="AY3225" t="str">
            <v>ОК!</v>
          </cell>
        </row>
        <row r="3226">
          <cell r="AP3226" t="str">
            <v>Сибиряков Николай</v>
          </cell>
          <cell r="AQ3226">
            <v>1994</v>
          </cell>
          <cell r="AT3226" t="str">
            <v>б/р</v>
          </cell>
          <cell r="AU3226" t="str">
            <v>м</v>
          </cell>
          <cell r="AX3226">
            <v>44921</v>
          </cell>
          <cell r="AY3226" t="str">
            <v>ОК!</v>
          </cell>
        </row>
        <row r="3227">
          <cell r="AP3227" t="str">
            <v>Сибирякова Елена</v>
          </cell>
          <cell r="AQ3227">
            <v>2009</v>
          </cell>
          <cell r="AT3227" t="str">
            <v>б/р</v>
          </cell>
          <cell r="AU3227" t="str">
            <v>ж</v>
          </cell>
          <cell r="AX3227">
            <v>44329</v>
          </cell>
          <cell r="AY3227" t="str">
            <v>ОК!</v>
          </cell>
        </row>
        <row r="3228">
          <cell r="AP3228" t="str">
            <v>Сибирякова Мария</v>
          </cell>
          <cell r="AQ3228">
            <v>0</v>
          </cell>
          <cell r="AT3228">
            <v>2</v>
          </cell>
          <cell r="AU3228" t="str">
            <v>ж</v>
          </cell>
          <cell r="AX3228">
            <v>45778</v>
          </cell>
          <cell r="AY3228" t="str">
            <v>НАДО!!!</v>
          </cell>
        </row>
        <row r="3229">
          <cell r="AP3229" t="str">
            <v>Сивожелезов Дмитрий</v>
          </cell>
          <cell r="AQ3229">
            <v>0</v>
          </cell>
          <cell r="AT3229" t="str">
            <v>б/р</v>
          </cell>
          <cell r="AU3229" t="str">
            <v>м</v>
          </cell>
          <cell r="AX3229">
            <v>44359</v>
          </cell>
          <cell r="AY3229" t="str">
            <v>НАДО!!!</v>
          </cell>
        </row>
        <row r="3230">
          <cell r="AP3230" t="str">
            <v>Сивцов Владислав</v>
          </cell>
          <cell r="AQ3230">
            <v>2007</v>
          </cell>
          <cell r="AT3230" t="str">
            <v>б/р</v>
          </cell>
          <cell r="AU3230" t="str">
            <v>м</v>
          </cell>
          <cell r="AX3230">
            <v>44953</v>
          </cell>
          <cell r="AY3230" t="str">
            <v>ОК!</v>
          </cell>
        </row>
        <row r="3231">
          <cell r="AP3231" t="str">
            <v>Сигетий Евгений</v>
          </cell>
          <cell r="AQ3231">
            <v>1979</v>
          </cell>
          <cell r="AT3231" t="str">
            <v>б/р</v>
          </cell>
          <cell r="AU3231" t="str">
            <v>м</v>
          </cell>
          <cell r="AX3231">
            <v>43245</v>
          </cell>
          <cell r="AY3231" t="str">
            <v>НАДО!!!</v>
          </cell>
        </row>
        <row r="3232">
          <cell r="AP3232" t="str">
            <v>Сигунова Анна</v>
          </cell>
          <cell r="AQ3232">
            <v>2006</v>
          </cell>
          <cell r="AT3232" t="str">
            <v>б/р</v>
          </cell>
          <cell r="AU3232" t="str">
            <v>ж</v>
          </cell>
          <cell r="AX3232">
            <v>43527</v>
          </cell>
          <cell r="AY3232" t="str">
            <v>ОК!</v>
          </cell>
        </row>
        <row r="3233">
          <cell r="AP3233" t="str">
            <v>Сигунова Юлия</v>
          </cell>
          <cell r="AQ3233">
            <v>2006</v>
          </cell>
          <cell r="AT3233" t="str">
            <v>б/р</v>
          </cell>
          <cell r="AU3233" t="str">
            <v>ж</v>
          </cell>
          <cell r="AX3233">
            <v>0</v>
          </cell>
          <cell r="AY3233" t="str">
            <v>ОК!</v>
          </cell>
        </row>
        <row r="3234">
          <cell r="AP3234" t="str">
            <v>Сидельников Никита</v>
          </cell>
          <cell r="AQ3234">
            <v>2000</v>
          </cell>
          <cell r="AT3234" t="str">
            <v>б/р</v>
          </cell>
          <cell r="AU3234" t="str">
            <v>м</v>
          </cell>
          <cell r="AX3234">
            <v>43954</v>
          </cell>
          <cell r="AY3234" t="str">
            <v>ОК!</v>
          </cell>
        </row>
        <row r="3235">
          <cell r="AP3235" t="str">
            <v>Сидоров Александр</v>
          </cell>
          <cell r="AQ3235">
            <v>0</v>
          </cell>
          <cell r="AT3235" t="str">
            <v>б/р</v>
          </cell>
          <cell r="AU3235" t="str">
            <v>м</v>
          </cell>
          <cell r="AX3235">
            <v>42918</v>
          </cell>
          <cell r="AY3235" t="str">
            <v>НАДО!!!</v>
          </cell>
        </row>
        <row r="3236">
          <cell r="AP3236" t="str">
            <v>Сидоров Алексей</v>
          </cell>
          <cell r="AQ3236">
            <v>2007</v>
          </cell>
          <cell r="AT3236" t="str">
            <v>1ю</v>
          </cell>
          <cell r="AU3236" t="str">
            <v>м</v>
          </cell>
          <cell r="AX3236">
            <v>45786</v>
          </cell>
          <cell r="AY3236" t="str">
            <v>ОК!</v>
          </cell>
        </row>
        <row r="3237">
          <cell r="AP3237" t="str">
            <v>Сидоров Артём</v>
          </cell>
          <cell r="AQ3237">
            <v>1994</v>
          </cell>
          <cell r="AT3237" t="str">
            <v>МС</v>
          </cell>
          <cell r="AU3237" t="str">
            <v>м</v>
          </cell>
          <cell r="AX3237">
            <v>0</v>
          </cell>
          <cell r="AY3237" t="str">
            <v>НАДО!!!</v>
          </cell>
        </row>
        <row r="3238">
          <cell r="AP3238" t="str">
            <v>Сидоров Иван</v>
          </cell>
          <cell r="AQ3238">
            <v>2004</v>
          </cell>
          <cell r="AT3238" t="str">
            <v>б/р</v>
          </cell>
          <cell r="AU3238" t="str">
            <v>м</v>
          </cell>
          <cell r="AX3238">
            <v>44329</v>
          </cell>
          <cell r="AY3238" t="str">
            <v>ОК!</v>
          </cell>
        </row>
        <row r="3239">
          <cell r="AP3239" t="str">
            <v>Сидоров Илья</v>
          </cell>
          <cell r="AQ3239">
            <v>2002</v>
          </cell>
          <cell r="AT3239" t="str">
            <v>б/р</v>
          </cell>
          <cell r="AU3239" t="str">
            <v>м</v>
          </cell>
          <cell r="AX3239">
            <v>42869</v>
          </cell>
          <cell r="AY3239" t="str">
            <v>НАДО!!!</v>
          </cell>
        </row>
        <row r="3240">
          <cell r="AP3240" t="str">
            <v>Сидоров Филипп</v>
          </cell>
          <cell r="AQ3240">
            <v>2012</v>
          </cell>
          <cell r="AT3240" t="str">
            <v>б/р</v>
          </cell>
          <cell r="AU3240" t="str">
            <v>м</v>
          </cell>
          <cell r="AX3240">
            <v>0</v>
          </cell>
          <cell r="AY3240" t="str">
            <v>ОК!</v>
          </cell>
        </row>
        <row r="3241">
          <cell r="AP3241" t="str">
            <v>Сидорова Анастасия</v>
          </cell>
          <cell r="AQ3241">
            <v>2006</v>
          </cell>
          <cell r="AT3241" t="str">
            <v>б/р</v>
          </cell>
          <cell r="AU3241" t="str">
            <v>ж</v>
          </cell>
          <cell r="AX3241">
            <v>0</v>
          </cell>
          <cell r="AY3241" t="str">
            <v>ОК!</v>
          </cell>
        </row>
        <row r="3242">
          <cell r="AP3242" t="str">
            <v>Сидорова Светлана</v>
          </cell>
          <cell r="AQ3242">
            <v>0</v>
          </cell>
          <cell r="AT3242" t="str">
            <v>б/р</v>
          </cell>
          <cell r="AU3242" t="str">
            <v>ж</v>
          </cell>
          <cell r="AX3242">
            <v>44323</v>
          </cell>
          <cell r="AY3242" t="str">
            <v>НАДО!!!</v>
          </cell>
        </row>
        <row r="3243">
          <cell r="AP3243" t="str">
            <v>Сидорович Борис</v>
          </cell>
          <cell r="AQ3243">
            <v>2010</v>
          </cell>
          <cell r="AT3243" t="str">
            <v>б/р</v>
          </cell>
          <cell r="AU3243" t="str">
            <v>м</v>
          </cell>
          <cell r="AX3243">
            <v>0</v>
          </cell>
          <cell r="AY3243" t="str">
            <v>ОК!</v>
          </cell>
        </row>
        <row r="3244">
          <cell r="AP3244" t="str">
            <v>Сидорович Фёдор</v>
          </cell>
          <cell r="AQ3244">
            <v>2012</v>
          </cell>
          <cell r="AT3244" t="str">
            <v>б/р</v>
          </cell>
          <cell r="AU3244" t="str">
            <v>м</v>
          </cell>
          <cell r="AX3244">
            <v>0</v>
          </cell>
          <cell r="AY3244" t="str">
            <v>ОК!</v>
          </cell>
        </row>
        <row r="3245">
          <cell r="AP3245" t="str">
            <v>Сидорук Сергей</v>
          </cell>
          <cell r="AQ3245">
            <v>1976</v>
          </cell>
          <cell r="AT3245" t="str">
            <v>б/р</v>
          </cell>
          <cell r="AU3245" t="str">
            <v>м</v>
          </cell>
          <cell r="AX3245">
            <v>43405</v>
          </cell>
          <cell r="AY3245" t="str">
            <v>НАДО!!!</v>
          </cell>
        </row>
        <row r="3246">
          <cell r="AP3246" t="str">
            <v>Сидяков Максим</v>
          </cell>
          <cell r="AQ3246">
            <v>2005</v>
          </cell>
          <cell r="AT3246" t="str">
            <v>б/р</v>
          </cell>
          <cell r="AU3246" t="str">
            <v>м</v>
          </cell>
          <cell r="AX3246">
            <v>0</v>
          </cell>
          <cell r="AY3246" t="str">
            <v>НАДО!!!</v>
          </cell>
        </row>
        <row r="3247">
          <cell r="AP3247" t="str">
            <v>Сизоненко Андрей</v>
          </cell>
          <cell r="AQ3247">
            <v>2014</v>
          </cell>
          <cell r="AT3247" t="str">
            <v>б/р</v>
          </cell>
          <cell r="AU3247" t="str">
            <v>м</v>
          </cell>
          <cell r="AX3247">
            <v>0</v>
          </cell>
          <cell r="AY3247" t="str">
            <v>ОК!</v>
          </cell>
        </row>
        <row r="3248">
          <cell r="AP3248" t="str">
            <v>Сизых Николай</v>
          </cell>
          <cell r="AQ3248">
            <v>2011</v>
          </cell>
          <cell r="AT3248" t="str">
            <v>1ю</v>
          </cell>
          <cell r="AU3248" t="str">
            <v>м</v>
          </cell>
          <cell r="AX3248">
            <v>45954</v>
          </cell>
          <cell r="AY3248" t="str">
            <v>ОК!</v>
          </cell>
        </row>
        <row r="3249">
          <cell r="AP3249" t="str">
            <v>Сикора Катрин</v>
          </cell>
          <cell r="AQ3249">
            <v>1998</v>
          </cell>
          <cell r="AT3249" t="str">
            <v>б/р</v>
          </cell>
          <cell r="AU3249" t="str">
            <v>ж</v>
          </cell>
          <cell r="AX3249">
            <v>44498</v>
          </cell>
          <cell r="AY3249" t="str">
            <v>НАДО!!!</v>
          </cell>
        </row>
        <row r="3250">
          <cell r="AP3250" t="str">
            <v>Сикора Мартин</v>
          </cell>
          <cell r="AQ3250">
            <v>1997</v>
          </cell>
          <cell r="AT3250" t="str">
            <v>б/р</v>
          </cell>
          <cell r="AU3250" t="str">
            <v>м</v>
          </cell>
          <cell r="AX3250">
            <v>44597</v>
          </cell>
          <cell r="AY3250" t="str">
            <v>ОК!</v>
          </cell>
        </row>
        <row r="3251">
          <cell r="AP3251" t="str">
            <v>Силаев Алексей</v>
          </cell>
          <cell r="AQ3251">
            <v>1994</v>
          </cell>
          <cell r="AT3251" t="str">
            <v>МС</v>
          </cell>
          <cell r="AU3251" t="str">
            <v>м</v>
          </cell>
          <cell r="AX3251">
            <v>0</v>
          </cell>
          <cell r="AY3251" t="str">
            <v>ОК!</v>
          </cell>
        </row>
        <row r="3252">
          <cell r="AP3252" t="str">
            <v>Силаева Анна</v>
          </cell>
          <cell r="AQ3252">
            <v>2001</v>
          </cell>
          <cell r="AT3252" t="str">
            <v>б/р</v>
          </cell>
          <cell r="AU3252" t="str">
            <v>ж</v>
          </cell>
          <cell r="AX3252">
            <v>43227</v>
          </cell>
          <cell r="AY3252" t="str">
            <v>ОК!</v>
          </cell>
        </row>
        <row r="3253">
          <cell r="AP3253" t="str">
            <v>Силина Мария</v>
          </cell>
          <cell r="AQ3253">
            <v>1999</v>
          </cell>
          <cell r="AT3253" t="str">
            <v>б/р</v>
          </cell>
          <cell r="AU3253" t="str">
            <v>ж</v>
          </cell>
          <cell r="AX3253">
            <v>44107</v>
          </cell>
          <cell r="AY3253" t="str">
            <v>ОК!</v>
          </cell>
        </row>
        <row r="3254">
          <cell r="AP3254" t="str">
            <v>Силина Римма</v>
          </cell>
          <cell r="AQ3254">
            <v>0</v>
          </cell>
          <cell r="AT3254" t="str">
            <v>б/р</v>
          </cell>
          <cell r="AU3254" t="str">
            <v>ж</v>
          </cell>
          <cell r="AX3254">
            <v>45045</v>
          </cell>
          <cell r="AY3254" t="str">
            <v>НАДО!!!</v>
          </cell>
        </row>
        <row r="3255">
          <cell r="AP3255" t="str">
            <v>Силкина Валерия</v>
          </cell>
          <cell r="AQ3255">
            <v>0</v>
          </cell>
          <cell r="AT3255">
            <v>3</v>
          </cell>
          <cell r="AU3255" t="str">
            <v>ж</v>
          </cell>
          <cell r="AX3255">
            <v>45778</v>
          </cell>
          <cell r="AY3255" t="str">
            <v>НАДО!!!</v>
          </cell>
        </row>
        <row r="3256">
          <cell r="AP3256" t="str">
            <v>Силкина Дарья</v>
          </cell>
          <cell r="AQ3256">
            <v>0</v>
          </cell>
          <cell r="AT3256" t="str">
            <v>1ю</v>
          </cell>
          <cell r="AU3256" t="str">
            <v>ж</v>
          </cell>
          <cell r="AX3256">
            <v>45756</v>
          </cell>
          <cell r="AY3256" t="str">
            <v>НАДО!!!</v>
          </cell>
        </row>
        <row r="3257">
          <cell r="AP3257" t="str">
            <v>Сильченко Александр</v>
          </cell>
          <cell r="AQ3257">
            <v>1998</v>
          </cell>
          <cell r="AT3257">
            <v>2</v>
          </cell>
          <cell r="AU3257" t="str">
            <v>м</v>
          </cell>
          <cell r="AX3257">
            <v>45702</v>
          </cell>
          <cell r="AY3257" t="str">
            <v>ОК!</v>
          </cell>
        </row>
        <row r="3258">
          <cell r="AP3258" t="str">
            <v>Сильченко Алексей</v>
          </cell>
          <cell r="AQ3258">
            <v>2012</v>
          </cell>
          <cell r="AT3258" t="str">
            <v>1ю</v>
          </cell>
          <cell r="AU3258" t="str">
            <v>м</v>
          </cell>
          <cell r="AX3258">
            <v>45582</v>
          </cell>
          <cell r="AY3258" t="str">
            <v>ОК!</v>
          </cell>
        </row>
        <row r="3259">
          <cell r="AP3259" t="str">
            <v>Сильченкова Дарья</v>
          </cell>
          <cell r="AQ3259">
            <v>2013</v>
          </cell>
          <cell r="AT3259" t="str">
            <v>б/р</v>
          </cell>
          <cell r="AU3259" t="str">
            <v>ж</v>
          </cell>
          <cell r="AX3259">
            <v>0</v>
          </cell>
          <cell r="AY3259" t="str">
            <v>ОК!</v>
          </cell>
        </row>
        <row r="3260">
          <cell r="AP3260" t="str">
            <v>Симаго Александр</v>
          </cell>
          <cell r="AQ3260">
            <v>2004</v>
          </cell>
          <cell r="AT3260" t="str">
            <v>б/р</v>
          </cell>
          <cell r="AU3260" t="str">
            <v>м</v>
          </cell>
          <cell r="AX3260">
            <v>43828</v>
          </cell>
          <cell r="AY3260" t="str">
            <v>ОК!</v>
          </cell>
        </row>
        <row r="3261">
          <cell r="AP3261" t="str">
            <v>Симакин Леонид</v>
          </cell>
          <cell r="AQ3261">
            <v>2009</v>
          </cell>
          <cell r="AT3261">
            <v>2</v>
          </cell>
          <cell r="AU3261" t="str">
            <v>м</v>
          </cell>
          <cell r="AX3261">
            <v>45955</v>
          </cell>
          <cell r="AY3261" t="str">
            <v>ОК!</v>
          </cell>
        </row>
        <row r="3262">
          <cell r="AP3262" t="str">
            <v>Симашков Максим</v>
          </cell>
          <cell r="AQ3262">
            <v>2007</v>
          </cell>
          <cell r="AT3262" t="str">
            <v>б/р</v>
          </cell>
          <cell r="AU3262" t="str">
            <v>м</v>
          </cell>
          <cell r="AX3262">
            <v>43227</v>
          </cell>
          <cell r="AY3262" t="str">
            <v>НАДО!!!</v>
          </cell>
        </row>
        <row r="3263">
          <cell r="AP3263" t="str">
            <v>Симкин Александр</v>
          </cell>
          <cell r="AQ3263">
            <v>1949</v>
          </cell>
          <cell r="AT3263">
            <v>3</v>
          </cell>
          <cell r="AU3263" t="str">
            <v>м</v>
          </cell>
          <cell r="AX3263">
            <v>45718</v>
          </cell>
          <cell r="AY3263" t="str">
            <v>ОК!</v>
          </cell>
        </row>
        <row r="3264">
          <cell r="AP3264" t="str">
            <v>Симоненко Дмитрий</v>
          </cell>
          <cell r="AQ3264">
            <v>0</v>
          </cell>
          <cell r="AT3264" t="str">
            <v>б/р</v>
          </cell>
          <cell r="AU3264" t="str">
            <v>м</v>
          </cell>
          <cell r="AX3264">
            <v>43933</v>
          </cell>
          <cell r="AY3264" t="str">
            <v>НАДО!!!</v>
          </cell>
        </row>
        <row r="3265">
          <cell r="AP3265" t="str">
            <v>Симонов Николай</v>
          </cell>
          <cell r="AQ3265">
            <v>0</v>
          </cell>
          <cell r="AT3265" t="str">
            <v>б/р</v>
          </cell>
          <cell r="AU3265" t="str">
            <v>м</v>
          </cell>
          <cell r="AX3265">
            <v>44359</v>
          </cell>
          <cell r="AY3265" t="str">
            <v>НАДО!!!</v>
          </cell>
        </row>
        <row r="3266">
          <cell r="AP3266" t="str">
            <v>Симонова Наталья</v>
          </cell>
          <cell r="AQ3266">
            <v>1998</v>
          </cell>
          <cell r="AT3266">
            <v>2</v>
          </cell>
          <cell r="AU3266" t="str">
            <v>ж</v>
          </cell>
          <cell r="AX3266">
            <v>45520</v>
          </cell>
          <cell r="AY3266" t="str">
            <v>ОК!</v>
          </cell>
        </row>
        <row r="3267">
          <cell r="AP3267" t="str">
            <v>Симонян Андрей</v>
          </cell>
          <cell r="AQ3267">
            <v>2005</v>
          </cell>
          <cell r="AT3267" t="str">
            <v>2ю</v>
          </cell>
          <cell r="AU3267" t="str">
            <v>м</v>
          </cell>
          <cell r="AX3267">
            <v>45422</v>
          </cell>
          <cell r="AY3267" t="str">
            <v>ОК!</v>
          </cell>
        </row>
        <row r="3268">
          <cell r="AP3268" t="str">
            <v>Синельник Надежда</v>
          </cell>
          <cell r="AQ3268">
            <v>0</v>
          </cell>
          <cell r="AT3268" t="str">
            <v>б/р</v>
          </cell>
          <cell r="AU3268" t="str">
            <v>ж</v>
          </cell>
          <cell r="AX3268">
            <v>45045</v>
          </cell>
          <cell r="AY3268" t="str">
            <v>НАДО!!!</v>
          </cell>
        </row>
        <row r="3269">
          <cell r="AP3269" t="str">
            <v>Синельник Пётр</v>
          </cell>
          <cell r="AQ3269">
            <v>0</v>
          </cell>
          <cell r="AT3269" t="str">
            <v>б/р</v>
          </cell>
          <cell r="AU3269" t="str">
            <v>м</v>
          </cell>
          <cell r="AX3269">
            <v>45045</v>
          </cell>
          <cell r="AY3269" t="str">
            <v>НАДО!!!</v>
          </cell>
        </row>
        <row r="3270">
          <cell r="AP3270" t="str">
            <v>Синенок Полина</v>
          </cell>
          <cell r="AQ3270">
            <v>2006</v>
          </cell>
          <cell r="AT3270" t="str">
            <v>б/р</v>
          </cell>
          <cell r="AU3270" t="str">
            <v>ж</v>
          </cell>
          <cell r="AX3270">
            <v>0</v>
          </cell>
          <cell r="AY3270" t="str">
            <v>ОК!</v>
          </cell>
        </row>
        <row r="3271">
          <cell r="AP3271" t="str">
            <v>Синицин Глеб</v>
          </cell>
          <cell r="AQ3271">
            <v>2010</v>
          </cell>
          <cell r="AT3271">
            <v>2</v>
          </cell>
          <cell r="AU3271" t="str">
            <v>м</v>
          </cell>
          <cell r="AX3271">
            <v>45893</v>
          </cell>
          <cell r="AY3271" t="str">
            <v>ОК!</v>
          </cell>
        </row>
        <row r="3272">
          <cell r="AP3272" t="str">
            <v>Синицын Владимир</v>
          </cell>
          <cell r="AQ3272">
            <v>1988</v>
          </cell>
          <cell r="AT3272" t="str">
            <v>б/р</v>
          </cell>
          <cell r="AU3272" t="str">
            <v>м</v>
          </cell>
          <cell r="AX3272">
            <v>43245</v>
          </cell>
          <cell r="AY3272" t="str">
            <v>НАДО!!!</v>
          </cell>
        </row>
        <row r="3273">
          <cell r="AP3273" t="str">
            <v>Синьков Александр</v>
          </cell>
          <cell r="AQ3273">
            <v>1979</v>
          </cell>
          <cell r="AT3273" t="str">
            <v>б/р</v>
          </cell>
          <cell r="AU3273" t="str">
            <v>м</v>
          </cell>
          <cell r="AX3273">
            <v>43245</v>
          </cell>
          <cell r="AY3273" t="str">
            <v>НАДО!!!</v>
          </cell>
        </row>
        <row r="3274">
          <cell r="AP3274" t="str">
            <v>Синявин Антон</v>
          </cell>
          <cell r="AQ3274">
            <v>0</v>
          </cell>
          <cell r="AT3274">
            <v>2</v>
          </cell>
          <cell r="AU3274" t="str">
            <v>м</v>
          </cell>
          <cell r="AX3274">
            <v>45775</v>
          </cell>
          <cell r="AY3274" t="str">
            <v>НАДО!!!</v>
          </cell>
        </row>
        <row r="3275">
          <cell r="AP3275" t="str">
            <v>Сипинева Вероника</v>
          </cell>
          <cell r="AQ3275">
            <v>2011</v>
          </cell>
          <cell r="AT3275" t="str">
            <v>2ю</v>
          </cell>
          <cell r="AU3275" t="str">
            <v>ж</v>
          </cell>
          <cell r="AX3275">
            <v>45422</v>
          </cell>
          <cell r="AY3275" t="str">
            <v>ОК!</v>
          </cell>
        </row>
        <row r="3276">
          <cell r="AP3276" t="str">
            <v>Сиротенко Артем</v>
          </cell>
          <cell r="AQ3276">
            <v>2003</v>
          </cell>
          <cell r="AT3276" t="str">
            <v>б/р</v>
          </cell>
          <cell r="AU3276" t="str">
            <v>м</v>
          </cell>
          <cell r="AX3276">
            <v>44759</v>
          </cell>
          <cell r="AY3276" t="str">
            <v>ОК!</v>
          </cell>
        </row>
        <row r="3277">
          <cell r="AP3277" t="str">
            <v>Сиротин Даниил</v>
          </cell>
          <cell r="AQ3277">
            <v>2003</v>
          </cell>
          <cell r="AT3277" t="str">
            <v>б/р</v>
          </cell>
          <cell r="AU3277" t="str">
            <v>м</v>
          </cell>
          <cell r="AX3277">
            <v>0</v>
          </cell>
          <cell r="AY3277" t="str">
            <v>ОК!</v>
          </cell>
        </row>
        <row r="3278">
          <cell r="AP3278" t="str">
            <v>Сиротинина Валентина</v>
          </cell>
          <cell r="AQ3278">
            <v>0</v>
          </cell>
          <cell r="AT3278">
            <v>3</v>
          </cell>
          <cell r="AU3278" t="str">
            <v>ж</v>
          </cell>
          <cell r="AX3278">
            <v>45407</v>
          </cell>
          <cell r="AY3278" t="str">
            <v>НАДО!!!</v>
          </cell>
        </row>
        <row r="3279">
          <cell r="AP3279" t="str">
            <v>Сироткина Диана</v>
          </cell>
          <cell r="AQ3279">
            <v>2012</v>
          </cell>
          <cell r="AT3279" t="str">
            <v>б/р</v>
          </cell>
          <cell r="AU3279" t="str">
            <v>ж</v>
          </cell>
          <cell r="AX3279">
            <v>0</v>
          </cell>
          <cell r="AY3279" t="str">
            <v>ОК!</v>
          </cell>
        </row>
        <row r="3280">
          <cell r="AP3280" t="str">
            <v>Ситник Чеслав</v>
          </cell>
          <cell r="AQ3280">
            <v>2006</v>
          </cell>
          <cell r="AT3280" t="str">
            <v>б/р</v>
          </cell>
          <cell r="AU3280" t="str">
            <v>м</v>
          </cell>
          <cell r="AX3280">
            <v>43960</v>
          </cell>
          <cell r="AY3280" t="str">
            <v>ОК!</v>
          </cell>
        </row>
        <row r="3281">
          <cell r="AP3281" t="str">
            <v>Ситникова София</v>
          </cell>
          <cell r="AQ3281">
            <v>2007</v>
          </cell>
          <cell r="AT3281" t="str">
            <v>б/р</v>
          </cell>
          <cell r="AU3281" t="str">
            <v>ж</v>
          </cell>
          <cell r="AX3281">
            <v>0</v>
          </cell>
          <cell r="AY3281" t="str">
            <v>ОК!</v>
          </cell>
        </row>
        <row r="3282">
          <cell r="AP3282" t="str">
            <v>Скакунов Сергей</v>
          </cell>
          <cell r="AQ3282">
            <v>2014</v>
          </cell>
          <cell r="AT3282" t="str">
            <v>б/р</v>
          </cell>
          <cell r="AU3282" t="str">
            <v>м</v>
          </cell>
          <cell r="AX3282">
            <v>0</v>
          </cell>
          <cell r="AY3282" t="str">
            <v>ОК!</v>
          </cell>
        </row>
        <row r="3283">
          <cell r="AP3283" t="str">
            <v>Сквозников Иван</v>
          </cell>
          <cell r="AQ3283">
            <v>2009</v>
          </cell>
          <cell r="AT3283" t="str">
            <v>б/р</v>
          </cell>
          <cell r="AU3283" t="str">
            <v>м</v>
          </cell>
          <cell r="AX3283">
            <v>45156</v>
          </cell>
          <cell r="AY3283" t="str">
            <v>ОК!</v>
          </cell>
        </row>
        <row r="3284">
          <cell r="AP3284" t="str">
            <v>Скворцова Катрин</v>
          </cell>
          <cell r="AQ3284">
            <v>0</v>
          </cell>
          <cell r="AT3284">
            <v>3</v>
          </cell>
          <cell r="AU3284" t="str">
            <v>ж</v>
          </cell>
          <cell r="AX3284">
            <v>45576</v>
          </cell>
          <cell r="AY3284" t="str">
            <v>НАДО!!!</v>
          </cell>
        </row>
        <row r="3285">
          <cell r="AP3285" t="str">
            <v>Складчикова Светлана</v>
          </cell>
          <cell r="AQ3285">
            <v>0</v>
          </cell>
          <cell r="AT3285" t="str">
            <v>б/р</v>
          </cell>
          <cell r="AU3285" t="str">
            <v>ж</v>
          </cell>
          <cell r="AX3285">
            <v>43954</v>
          </cell>
          <cell r="AY3285" t="str">
            <v>НАДО!!!</v>
          </cell>
        </row>
        <row r="3286">
          <cell r="AP3286" t="str">
            <v>Склюева Мария</v>
          </cell>
          <cell r="AQ3286">
            <v>2007</v>
          </cell>
          <cell r="AT3286" t="str">
            <v>б/р</v>
          </cell>
          <cell r="AU3286" t="str">
            <v>ж</v>
          </cell>
          <cell r="AX3286">
            <v>0</v>
          </cell>
          <cell r="AY3286" t="str">
            <v>ОК!</v>
          </cell>
        </row>
        <row r="3287">
          <cell r="AP3287" t="str">
            <v>Скорик Артем</v>
          </cell>
          <cell r="AQ3287">
            <v>0</v>
          </cell>
          <cell r="AT3287" t="str">
            <v>б/р</v>
          </cell>
          <cell r="AU3287" t="str">
            <v>м</v>
          </cell>
          <cell r="AX3287">
            <v>45045</v>
          </cell>
          <cell r="AY3287" t="str">
            <v>НАДО!!!</v>
          </cell>
        </row>
        <row r="3288">
          <cell r="AP3288" t="str">
            <v>Скородумова Анна</v>
          </cell>
          <cell r="AQ3288">
            <v>1999</v>
          </cell>
          <cell r="AT3288" t="str">
            <v>б/р</v>
          </cell>
          <cell r="AU3288" t="str">
            <v>ж</v>
          </cell>
          <cell r="AX3288">
            <v>0</v>
          </cell>
          <cell r="AY3288" t="str">
            <v>ОК!</v>
          </cell>
        </row>
        <row r="3289">
          <cell r="AP3289" t="str">
            <v>Скотников Евгений</v>
          </cell>
          <cell r="AQ3289">
            <v>1981</v>
          </cell>
          <cell r="AT3289" t="str">
            <v>б/р</v>
          </cell>
          <cell r="AU3289" t="str">
            <v>м</v>
          </cell>
          <cell r="AX3289">
            <v>0</v>
          </cell>
          <cell r="AY3289" t="str">
            <v>ОК!</v>
          </cell>
        </row>
        <row r="3290">
          <cell r="AP3290" t="str">
            <v>Скотский Константин</v>
          </cell>
          <cell r="AQ3290">
            <v>2013</v>
          </cell>
          <cell r="AT3290" t="str">
            <v>б/р</v>
          </cell>
          <cell r="AU3290" t="str">
            <v>м</v>
          </cell>
          <cell r="AX3290">
            <v>0</v>
          </cell>
          <cell r="AY3290" t="str">
            <v>ОК!</v>
          </cell>
        </row>
        <row r="3291">
          <cell r="AP3291" t="str">
            <v>Скрипилов Антон</v>
          </cell>
          <cell r="AQ3291">
            <v>0</v>
          </cell>
          <cell r="AT3291" t="str">
            <v>б/р</v>
          </cell>
          <cell r="AU3291" t="str">
            <v>м</v>
          </cell>
          <cell r="AX3291">
            <v>43863</v>
          </cell>
          <cell r="AY3291" t="str">
            <v>НАДО!!!</v>
          </cell>
        </row>
        <row r="3292">
          <cell r="AP3292" t="str">
            <v>Скрипниченко Владислав</v>
          </cell>
          <cell r="AQ3292">
            <v>1998</v>
          </cell>
          <cell r="AT3292" t="str">
            <v>б/р</v>
          </cell>
          <cell r="AU3292" t="str">
            <v>м</v>
          </cell>
          <cell r="AX3292">
            <v>44269</v>
          </cell>
          <cell r="AY3292" t="str">
            <v>ОК!</v>
          </cell>
        </row>
        <row r="3293">
          <cell r="AP3293" t="str">
            <v>Скрундик Алексей</v>
          </cell>
          <cell r="AQ3293">
            <v>2000</v>
          </cell>
          <cell r="AT3293" t="str">
            <v>б/р</v>
          </cell>
          <cell r="AU3293" t="str">
            <v>м</v>
          </cell>
          <cell r="AX3293">
            <v>0</v>
          </cell>
          <cell r="AY3293" t="str">
            <v>НАДО!!!</v>
          </cell>
        </row>
        <row r="3294">
          <cell r="AP3294" t="str">
            <v>Скрыгловецкий Роман</v>
          </cell>
          <cell r="AQ3294">
            <v>2006</v>
          </cell>
          <cell r="AT3294" t="str">
            <v>1ю</v>
          </cell>
          <cell r="AU3294" t="str">
            <v>м</v>
          </cell>
          <cell r="AX3294">
            <v>45786</v>
          </cell>
          <cell r="AY3294" t="str">
            <v>ОК!</v>
          </cell>
        </row>
        <row r="3295">
          <cell r="AP3295" t="str">
            <v>Скуднова Ирина</v>
          </cell>
          <cell r="AQ3295">
            <v>0</v>
          </cell>
          <cell r="AT3295" t="str">
            <v>б/р</v>
          </cell>
          <cell r="AU3295" t="str">
            <v>ж</v>
          </cell>
          <cell r="AX3295">
            <v>44359</v>
          </cell>
          <cell r="AY3295" t="str">
            <v>НАДО!!!</v>
          </cell>
        </row>
        <row r="3296">
          <cell r="AP3296" t="str">
            <v>Скуратов Илья</v>
          </cell>
          <cell r="AQ3296">
            <v>2007</v>
          </cell>
          <cell r="AT3296" t="str">
            <v>б/р</v>
          </cell>
          <cell r="AU3296" t="str">
            <v>м</v>
          </cell>
          <cell r="AX3296">
            <v>0</v>
          </cell>
          <cell r="AY3296" t="str">
            <v>ОК!</v>
          </cell>
        </row>
        <row r="3297">
          <cell r="AP3297" t="str">
            <v>Скутина Валерия</v>
          </cell>
          <cell r="AQ3297">
            <v>1997</v>
          </cell>
          <cell r="AT3297" t="str">
            <v>б/р</v>
          </cell>
          <cell r="AU3297" t="str">
            <v>ж</v>
          </cell>
          <cell r="AX3297">
            <v>0</v>
          </cell>
          <cell r="AY3297" t="str">
            <v>НАДО!!!</v>
          </cell>
        </row>
        <row r="3298">
          <cell r="AP3298" t="str">
            <v>Скутницкий Игорь</v>
          </cell>
          <cell r="AQ3298">
            <v>0</v>
          </cell>
          <cell r="AT3298" t="str">
            <v>б/р</v>
          </cell>
          <cell r="AU3298" t="str">
            <v>м</v>
          </cell>
          <cell r="AX3298">
            <v>43595</v>
          </cell>
          <cell r="AY3298" t="str">
            <v>НАДО!!!</v>
          </cell>
        </row>
        <row r="3299">
          <cell r="AP3299" t="str">
            <v>Славин Александр</v>
          </cell>
          <cell r="AQ3299">
            <v>2009</v>
          </cell>
          <cell r="AT3299">
            <v>2</v>
          </cell>
          <cell r="AU3299" t="str">
            <v>м</v>
          </cell>
          <cell r="AX3299">
            <v>45757</v>
          </cell>
          <cell r="AY3299" t="str">
            <v>ОК!</v>
          </cell>
        </row>
        <row r="3300">
          <cell r="AP3300" t="str">
            <v>Славкин Максим</v>
          </cell>
          <cell r="AQ3300">
            <v>1987</v>
          </cell>
          <cell r="AT3300" t="str">
            <v>б/р</v>
          </cell>
          <cell r="AU3300" t="str">
            <v>м</v>
          </cell>
          <cell r="AX3300">
            <v>43245</v>
          </cell>
          <cell r="AY3300" t="str">
            <v>НАДО!!!</v>
          </cell>
        </row>
        <row r="3301">
          <cell r="AP3301" t="str">
            <v>Славкина Олеся</v>
          </cell>
          <cell r="AQ3301">
            <v>1989</v>
          </cell>
          <cell r="AT3301" t="str">
            <v>б/р</v>
          </cell>
          <cell r="AU3301" t="str">
            <v>ж</v>
          </cell>
          <cell r="AX3301">
            <v>43245</v>
          </cell>
          <cell r="AY3301" t="str">
            <v>НАДО!!!</v>
          </cell>
        </row>
        <row r="3302">
          <cell r="AP3302" t="str">
            <v>Слажнева Карина</v>
          </cell>
          <cell r="AQ3302">
            <v>2008</v>
          </cell>
          <cell r="AT3302" t="str">
            <v>б/р</v>
          </cell>
          <cell r="AU3302" t="str">
            <v>ж</v>
          </cell>
          <cell r="AX3302">
            <v>43960</v>
          </cell>
          <cell r="AY3302" t="str">
            <v>ОК!</v>
          </cell>
        </row>
        <row r="3303">
          <cell r="AP3303" t="str">
            <v>Слепенкова Мария</v>
          </cell>
          <cell r="AQ3303">
            <v>2005</v>
          </cell>
          <cell r="AT3303">
            <v>3</v>
          </cell>
          <cell r="AU3303" t="str">
            <v>ж</v>
          </cell>
          <cell r="AX3303">
            <v>45863</v>
          </cell>
          <cell r="AY3303" t="str">
            <v>ОК!</v>
          </cell>
        </row>
        <row r="3304">
          <cell r="AP3304" t="str">
            <v>Слепцов Иван</v>
          </cell>
          <cell r="AQ3304">
            <v>2009</v>
          </cell>
          <cell r="AT3304">
            <v>2</v>
          </cell>
          <cell r="AU3304" t="str">
            <v>м</v>
          </cell>
          <cell r="AX3304">
            <v>45623</v>
          </cell>
          <cell r="AY3304" t="str">
            <v>ОК!</v>
          </cell>
        </row>
        <row r="3305">
          <cell r="AP3305" t="str">
            <v>Слепцова Наталия</v>
          </cell>
          <cell r="AQ3305">
            <v>2012</v>
          </cell>
          <cell r="AT3305" t="str">
            <v>1ю</v>
          </cell>
          <cell r="AU3305" t="str">
            <v>ж</v>
          </cell>
          <cell r="AX3305">
            <v>45954</v>
          </cell>
          <cell r="AY3305" t="str">
            <v>ОК!</v>
          </cell>
        </row>
        <row r="3306">
          <cell r="AP3306" t="str">
            <v>Слесарев Никита</v>
          </cell>
          <cell r="AQ3306">
            <v>2004</v>
          </cell>
          <cell r="AT3306" t="str">
            <v>б/р</v>
          </cell>
          <cell r="AU3306" t="str">
            <v>м</v>
          </cell>
          <cell r="AX3306">
            <v>0</v>
          </cell>
          <cell r="AY3306" t="str">
            <v>НАДО!!!</v>
          </cell>
        </row>
        <row r="3307">
          <cell r="AP3307" t="str">
            <v>Сливкина Варвара</v>
          </cell>
          <cell r="AQ3307">
            <v>0</v>
          </cell>
          <cell r="AT3307" t="str">
            <v>б/р</v>
          </cell>
          <cell r="AU3307" t="str">
            <v>ж</v>
          </cell>
          <cell r="AX3307">
            <v>43954</v>
          </cell>
          <cell r="AY3307" t="str">
            <v>НАДО!!!</v>
          </cell>
        </row>
        <row r="3308">
          <cell r="AP3308" t="str">
            <v>Слученков Александр</v>
          </cell>
          <cell r="AQ3308">
            <v>2004</v>
          </cell>
          <cell r="AT3308" t="str">
            <v>б/р</v>
          </cell>
          <cell r="AU3308" t="str">
            <v>м</v>
          </cell>
          <cell r="AX3308">
            <v>0</v>
          </cell>
          <cell r="AY3308" t="str">
            <v>ОК!</v>
          </cell>
        </row>
        <row r="3309">
          <cell r="AP3309" t="str">
            <v>Смекалов Семён</v>
          </cell>
          <cell r="AQ3309">
            <v>2015</v>
          </cell>
          <cell r="AT3309" t="str">
            <v>б/р</v>
          </cell>
          <cell r="AU3309" t="str">
            <v>м</v>
          </cell>
          <cell r="AX3309">
            <v>0</v>
          </cell>
          <cell r="AY3309" t="str">
            <v>ОК!</v>
          </cell>
        </row>
        <row r="3310">
          <cell r="AP3310" t="str">
            <v>Смелянец Данил</v>
          </cell>
          <cell r="AQ3310">
            <v>2003</v>
          </cell>
          <cell r="AT3310" t="str">
            <v>б/р</v>
          </cell>
          <cell r="AU3310" t="str">
            <v>м</v>
          </cell>
          <cell r="AX3310">
            <v>44968</v>
          </cell>
          <cell r="AY3310" t="str">
            <v>ОК!</v>
          </cell>
        </row>
        <row r="3311">
          <cell r="AP3311" t="str">
            <v>Сметанин Сергей</v>
          </cell>
          <cell r="AQ3311">
            <v>0</v>
          </cell>
          <cell r="AT3311" t="str">
            <v>б/р</v>
          </cell>
          <cell r="AU3311" t="str">
            <v>м</v>
          </cell>
          <cell r="AX3311">
            <v>44269</v>
          </cell>
          <cell r="AY3311" t="str">
            <v>НАДО!!!</v>
          </cell>
        </row>
        <row r="3312">
          <cell r="AP3312" t="str">
            <v>Смирнов Александр Ал.</v>
          </cell>
          <cell r="AQ3312">
            <v>2004</v>
          </cell>
          <cell r="AT3312" t="str">
            <v>б/р</v>
          </cell>
          <cell r="AU3312" t="str">
            <v>м</v>
          </cell>
          <cell r="AX3312">
            <v>43503</v>
          </cell>
          <cell r="AY3312" t="str">
            <v>ОК!</v>
          </cell>
        </row>
        <row r="3313">
          <cell r="AP3313" t="str">
            <v>Смирнов Александр</v>
          </cell>
          <cell r="AQ3313">
            <v>1999</v>
          </cell>
          <cell r="AT3313" t="str">
            <v>б/р</v>
          </cell>
          <cell r="AU3313" t="str">
            <v>м</v>
          </cell>
          <cell r="AX3313">
            <v>0</v>
          </cell>
          <cell r="AY3313" t="str">
            <v>ОК!</v>
          </cell>
        </row>
        <row r="3314">
          <cell r="AP3314" t="str">
            <v>Смирнов Всеволод</v>
          </cell>
          <cell r="AQ3314">
            <v>2014</v>
          </cell>
          <cell r="AT3314" t="str">
            <v>б/р</v>
          </cell>
          <cell r="AU3314" t="str">
            <v>м</v>
          </cell>
          <cell r="AX3314">
            <v>0</v>
          </cell>
          <cell r="AY3314" t="str">
            <v>ОК!</v>
          </cell>
        </row>
        <row r="3315">
          <cell r="AP3315" t="str">
            <v>Смирнов Данила</v>
          </cell>
          <cell r="AQ3315">
            <v>0</v>
          </cell>
          <cell r="AT3315" t="str">
            <v>б/р</v>
          </cell>
          <cell r="AU3315" t="str">
            <v>м</v>
          </cell>
          <cell r="AX3315">
            <v>0</v>
          </cell>
          <cell r="AY3315" t="str">
            <v>НАДО!!!</v>
          </cell>
        </row>
        <row r="3316">
          <cell r="AP3316" t="str">
            <v>Смирнов Денис Н.</v>
          </cell>
          <cell r="AQ3316">
            <v>0</v>
          </cell>
          <cell r="AT3316" t="str">
            <v>б/р</v>
          </cell>
          <cell r="AU3316" t="str">
            <v>м</v>
          </cell>
          <cell r="AX3316">
            <v>42918</v>
          </cell>
          <cell r="AY3316" t="str">
            <v>НАДО!!!</v>
          </cell>
        </row>
        <row r="3317">
          <cell r="AP3317" t="str">
            <v>Смирнов Денис</v>
          </cell>
          <cell r="AQ3317">
            <v>2014</v>
          </cell>
          <cell r="AT3317" t="str">
            <v>б/р</v>
          </cell>
          <cell r="AU3317" t="str">
            <v>м</v>
          </cell>
          <cell r="AX3317">
            <v>0</v>
          </cell>
          <cell r="AY3317" t="str">
            <v>ОК!</v>
          </cell>
        </row>
        <row r="3318">
          <cell r="AP3318" t="str">
            <v>Смирнов Дмитрий А.</v>
          </cell>
          <cell r="AQ3318">
            <v>0</v>
          </cell>
          <cell r="AT3318" t="str">
            <v>1ю</v>
          </cell>
          <cell r="AU3318" t="str">
            <v>м</v>
          </cell>
          <cell r="AX3318">
            <v>45756</v>
          </cell>
          <cell r="AY3318" t="str">
            <v>НАДО!!!</v>
          </cell>
        </row>
        <row r="3319">
          <cell r="AP3319" t="str">
            <v>Смирнов Дмитрий</v>
          </cell>
          <cell r="AQ3319">
            <v>2013</v>
          </cell>
          <cell r="AT3319" t="str">
            <v>2ю</v>
          </cell>
          <cell r="AU3319" t="str">
            <v>м</v>
          </cell>
          <cell r="AX3319">
            <v>45702</v>
          </cell>
          <cell r="AY3319" t="str">
            <v>ОК!</v>
          </cell>
        </row>
        <row r="3320">
          <cell r="AP3320" t="str">
            <v>Смирнов Дмитрий М.</v>
          </cell>
          <cell r="AQ3320">
            <v>2005</v>
          </cell>
          <cell r="AT3320" t="str">
            <v>б/р</v>
          </cell>
          <cell r="AU3320" t="str">
            <v>м</v>
          </cell>
          <cell r="AX3320">
            <v>44329</v>
          </cell>
          <cell r="AY3320" t="str">
            <v>ОК!</v>
          </cell>
        </row>
        <row r="3321">
          <cell r="AP3321" t="str">
            <v>Смирнов Евгений В.</v>
          </cell>
          <cell r="AQ3321">
            <v>0</v>
          </cell>
          <cell r="AT3321" t="str">
            <v>б/р</v>
          </cell>
          <cell r="AU3321" t="str">
            <v>м</v>
          </cell>
          <cell r="AX3321">
            <v>44154</v>
          </cell>
          <cell r="AY3321" t="str">
            <v>НАДО!!!</v>
          </cell>
        </row>
        <row r="3322">
          <cell r="AP3322" t="str">
            <v>Смирнов Евгений</v>
          </cell>
          <cell r="AQ3322">
            <v>1989</v>
          </cell>
          <cell r="AT3322" t="str">
            <v>б/р</v>
          </cell>
          <cell r="AU3322" t="str">
            <v>м</v>
          </cell>
          <cell r="AX3322">
            <v>43328</v>
          </cell>
          <cell r="AY3322" t="str">
            <v>НАДО!!!</v>
          </cell>
        </row>
        <row r="3323">
          <cell r="AP3323" t="str">
            <v>Смирнов Илья</v>
          </cell>
          <cell r="AQ3323">
            <v>2007</v>
          </cell>
          <cell r="AT3323" t="str">
            <v>б/р</v>
          </cell>
          <cell r="AU3323" t="str">
            <v>м</v>
          </cell>
          <cell r="AX3323">
            <v>43960</v>
          </cell>
          <cell r="AY3323" t="str">
            <v>ОК!</v>
          </cell>
        </row>
        <row r="3324">
          <cell r="AP3324" t="str">
            <v>Смирнов Кирилл</v>
          </cell>
          <cell r="AQ3324">
            <v>1996</v>
          </cell>
          <cell r="AT3324" t="str">
            <v>б/р</v>
          </cell>
          <cell r="AU3324" t="str">
            <v>м</v>
          </cell>
          <cell r="AX3324">
            <v>43716</v>
          </cell>
          <cell r="AY3324" t="str">
            <v>ОК!</v>
          </cell>
        </row>
        <row r="3325">
          <cell r="AP3325" t="str">
            <v>Смирнов Михаил</v>
          </cell>
          <cell r="AQ3325">
            <v>1999</v>
          </cell>
          <cell r="AT3325">
            <v>2</v>
          </cell>
          <cell r="AU3325" t="str">
            <v>м</v>
          </cell>
          <cell r="AX3325">
            <v>45863</v>
          </cell>
          <cell r="AY3325" t="str">
            <v>ОК!</v>
          </cell>
        </row>
        <row r="3326">
          <cell r="AP3326" t="str">
            <v>Смирнов Олег</v>
          </cell>
          <cell r="AQ3326">
            <v>2006</v>
          </cell>
          <cell r="AT3326" t="str">
            <v>б/р</v>
          </cell>
          <cell r="AU3326" t="str">
            <v>м</v>
          </cell>
          <cell r="AX3326">
            <v>0</v>
          </cell>
          <cell r="AY3326" t="str">
            <v>ОК!</v>
          </cell>
        </row>
        <row r="3327">
          <cell r="AP3327" t="str">
            <v>Смирнов Фёдор</v>
          </cell>
          <cell r="AQ3327">
            <v>2009</v>
          </cell>
          <cell r="AT3327" t="str">
            <v>б/р</v>
          </cell>
          <cell r="AU3327" t="str">
            <v>м</v>
          </cell>
          <cell r="AX3327">
            <v>0</v>
          </cell>
          <cell r="AY3327" t="str">
            <v>ОК!</v>
          </cell>
        </row>
        <row r="3328">
          <cell r="AP3328" t="str">
            <v>Смирнов Филипп</v>
          </cell>
          <cell r="AQ3328">
            <v>2005</v>
          </cell>
          <cell r="AT3328" t="str">
            <v>б/р</v>
          </cell>
          <cell r="AU3328" t="str">
            <v>м</v>
          </cell>
          <cell r="AX3328">
            <v>44748</v>
          </cell>
          <cell r="AY3328" t="str">
            <v>ОК!</v>
          </cell>
        </row>
        <row r="3329">
          <cell r="AP3329" t="str">
            <v>Смирнов Ярослав</v>
          </cell>
          <cell r="AQ3329">
            <v>2000</v>
          </cell>
          <cell r="AT3329" t="str">
            <v>б/р</v>
          </cell>
          <cell r="AU3329" t="str">
            <v>м</v>
          </cell>
          <cell r="AX3329">
            <v>0</v>
          </cell>
          <cell r="AY3329" t="str">
            <v>НАДО!!!</v>
          </cell>
        </row>
        <row r="3330">
          <cell r="AP3330" t="str">
            <v>Смирнова Алина</v>
          </cell>
          <cell r="AQ3330">
            <v>2001</v>
          </cell>
          <cell r="AT3330" t="str">
            <v>б/р</v>
          </cell>
          <cell r="AU3330" t="str">
            <v>ж</v>
          </cell>
          <cell r="AX3330">
            <v>0</v>
          </cell>
          <cell r="AY3330" t="str">
            <v>ОК!</v>
          </cell>
        </row>
        <row r="3331">
          <cell r="AP3331" t="str">
            <v>Смирнова Ангелина</v>
          </cell>
          <cell r="AQ3331">
            <v>2005</v>
          </cell>
          <cell r="AT3331" t="str">
            <v>б/р</v>
          </cell>
          <cell r="AU3331" t="str">
            <v>ж</v>
          </cell>
          <cell r="AX3331">
            <v>0</v>
          </cell>
          <cell r="AY3331" t="str">
            <v>ОК!</v>
          </cell>
        </row>
        <row r="3332">
          <cell r="AP3332" t="str">
            <v>Смирнова Анжелика</v>
          </cell>
          <cell r="AQ3332">
            <v>2000</v>
          </cell>
          <cell r="AT3332" t="str">
            <v>КМС</v>
          </cell>
          <cell r="AU3332" t="str">
            <v>ж</v>
          </cell>
          <cell r="AX3332">
            <v>45326</v>
          </cell>
          <cell r="AY3332" t="str">
            <v>ОК!</v>
          </cell>
        </row>
        <row r="3333">
          <cell r="AP3333" t="str">
            <v>Смирнова Анна</v>
          </cell>
          <cell r="AQ3333">
            <v>0</v>
          </cell>
          <cell r="AT3333" t="str">
            <v>б/р</v>
          </cell>
          <cell r="AU3333" t="str">
            <v>ж</v>
          </cell>
          <cell r="AX3333">
            <v>41754</v>
          </cell>
          <cell r="AY3333" t="str">
            <v>НАДО!!!</v>
          </cell>
        </row>
        <row r="3334">
          <cell r="AP3334" t="str">
            <v>Смирнова Анна А.</v>
          </cell>
          <cell r="AQ3334">
            <v>0</v>
          </cell>
          <cell r="AT3334" t="str">
            <v>б/р</v>
          </cell>
          <cell r="AU3334" t="str">
            <v>ж</v>
          </cell>
          <cell r="AX3334">
            <v>43954</v>
          </cell>
          <cell r="AY3334" t="str">
            <v>НАДО!!!</v>
          </cell>
        </row>
        <row r="3335">
          <cell r="AP3335" t="str">
            <v>Смирнова Дарья</v>
          </cell>
          <cell r="AQ3335">
            <v>2000</v>
          </cell>
          <cell r="AT3335" t="str">
            <v>б/р</v>
          </cell>
          <cell r="AU3335" t="str">
            <v>ж</v>
          </cell>
          <cell r="AX3335">
            <v>42903</v>
          </cell>
          <cell r="AY3335" t="str">
            <v>ОК!</v>
          </cell>
        </row>
        <row r="3336">
          <cell r="AP3336" t="str">
            <v>Смирнова Наталья</v>
          </cell>
          <cell r="AQ3336">
            <v>1998</v>
          </cell>
          <cell r="AT3336" t="str">
            <v>б/р</v>
          </cell>
          <cell r="AU3336" t="str">
            <v>ж</v>
          </cell>
          <cell r="AX3336">
            <v>0</v>
          </cell>
          <cell r="AY3336" t="str">
            <v>ОК!</v>
          </cell>
        </row>
        <row r="3337">
          <cell r="AP3337" t="str">
            <v>Смирнова Ольга</v>
          </cell>
          <cell r="AQ3337">
            <v>0</v>
          </cell>
          <cell r="AT3337" t="str">
            <v>б/р</v>
          </cell>
          <cell r="AU3337" t="str">
            <v>ж</v>
          </cell>
          <cell r="AX3337">
            <v>44323</v>
          </cell>
          <cell r="AY3337" t="str">
            <v>НАДО!!!</v>
          </cell>
        </row>
        <row r="3338">
          <cell r="AP3338" t="str">
            <v>Смирнова Ольга И.</v>
          </cell>
          <cell r="AQ3338">
            <v>0</v>
          </cell>
          <cell r="AT3338" t="str">
            <v>б/р</v>
          </cell>
          <cell r="AU3338" t="str">
            <v>ж</v>
          </cell>
          <cell r="AX3338">
            <v>44024</v>
          </cell>
          <cell r="AY3338" t="str">
            <v>НАДО!!!</v>
          </cell>
        </row>
        <row r="3339">
          <cell r="AP3339" t="str">
            <v>Смирнова Светлана</v>
          </cell>
          <cell r="AQ3339">
            <v>0</v>
          </cell>
          <cell r="AT3339">
            <v>2</v>
          </cell>
          <cell r="AU3339" t="str">
            <v>ж</v>
          </cell>
          <cell r="AX3339">
            <v>45407</v>
          </cell>
          <cell r="AY3339" t="str">
            <v>НАДО!!!</v>
          </cell>
        </row>
        <row r="3340">
          <cell r="AP3340" t="str">
            <v>Смирнова София</v>
          </cell>
          <cell r="AQ3340">
            <v>2009</v>
          </cell>
          <cell r="AT3340">
            <v>1</v>
          </cell>
          <cell r="AU3340" t="str">
            <v>ж</v>
          </cell>
          <cell r="AX3340">
            <v>45682</v>
          </cell>
          <cell r="AY3340" t="str">
            <v>ОК!</v>
          </cell>
        </row>
        <row r="3341">
          <cell r="AP3341" t="str">
            <v>Смирнова София Д.</v>
          </cell>
          <cell r="AQ3341">
            <v>2010</v>
          </cell>
          <cell r="AT3341" t="str">
            <v>б/р</v>
          </cell>
          <cell r="AU3341" t="str">
            <v>ж</v>
          </cell>
          <cell r="AX3341">
            <v>0</v>
          </cell>
          <cell r="AY3341" t="str">
            <v>ОК!</v>
          </cell>
        </row>
        <row r="3342">
          <cell r="AP3342" t="str">
            <v>Смирнова Софья</v>
          </cell>
          <cell r="AQ3342">
            <v>2005</v>
          </cell>
          <cell r="AT3342" t="str">
            <v>б/р</v>
          </cell>
          <cell r="AU3342" t="str">
            <v>ж</v>
          </cell>
          <cell r="AX3342">
            <v>44184</v>
          </cell>
          <cell r="AY3342" t="str">
            <v>ОК!</v>
          </cell>
        </row>
        <row r="3343">
          <cell r="AP3343" t="str">
            <v>Смирнова Татьяна</v>
          </cell>
          <cell r="AQ3343">
            <v>0</v>
          </cell>
          <cell r="AT3343" t="str">
            <v>б/р</v>
          </cell>
          <cell r="AU3343" t="str">
            <v>ж</v>
          </cell>
          <cell r="AX3343">
            <v>43595</v>
          </cell>
          <cell r="AY3343" t="str">
            <v>НАДО!!!</v>
          </cell>
        </row>
        <row r="3344">
          <cell r="AP3344" t="str">
            <v>Смолина Карина</v>
          </cell>
          <cell r="AQ3344">
            <v>2005</v>
          </cell>
          <cell r="AT3344" t="str">
            <v>б/р</v>
          </cell>
          <cell r="AU3344" t="str">
            <v>ж</v>
          </cell>
          <cell r="AX3344">
            <v>43383</v>
          </cell>
          <cell r="AY3344" t="str">
            <v>ОК!</v>
          </cell>
        </row>
        <row r="3345">
          <cell r="AP3345" t="str">
            <v>Сморчков Егор</v>
          </cell>
          <cell r="AQ3345">
            <v>0</v>
          </cell>
          <cell r="AT3345" t="str">
            <v>б/р</v>
          </cell>
          <cell r="AU3345" t="str">
            <v>м</v>
          </cell>
          <cell r="AX3345">
            <v>44359</v>
          </cell>
          <cell r="AY3345" t="str">
            <v>НАДО!!!</v>
          </cell>
        </row>
        <row r="3346">
          <cell r="AP3346" t="str">
            <v>Снетков Никита</v>
          </cell>
          <cell r="AQ3346">
            <v>2010</v>
          </cell>
          <cell r="AT3346">
            <v>2</v>
          </cell>
          <cell r="AU3346" t="str">
            <v>м</v>
          </cell>
          <cell r="AX3346">
            <v>45778</v>
          </cell>
          <cell r="AY3346" t="str">
            <v>ОК!</v>
          </cell>
        </row>
        <row r="3347">
          <cell r="AP3347" t="str">
            <v>Снеткова Екатерина</v>
          </cell>
          <cell r="AQ3347">
            <v>2008</v>
          </cell>
          <cell r="AT3347">
            <v>2</v>
          </cell>
          <cell r="AU3347" t="str">
            <v>ж</v>
          </cell>
          <cell r="AX3347">
            <v>45407</v>
          </cell>
          <cell r="AY3347" t="str">
            <v>ОК!</v>
          </cell>
        </row>
        <row r="3348">
          <cell r="AP3348" t="str">
            <v>Сниг Илья</v>
          </cell>
          <cell r="AQ3348">
            <v>2008</v>
          </cell>
          <cell r="AT3348" t="str">
            <v>б/р</v>
          </cell>
          <cell r="AU3348" t="str">
            <v>м</v>
          </cell>
          <cell r="AX3348">
            <v>0</v>
          </cell>
          <cell r="AY3348" t="str">
            <v>ОК!</v>
          </cell>
        </row>
        <row r="3349">
          <cell r="AP3349" t="str">
            <v>Собкалов Евгений</v>
          </cell>
          <cell r="AQ3349">
            <v>2002</v>
          </cell>
          <cell r="AT3349" t="str">
            <v>б/р</v>
          </cell>
          <cell r="AU3349" t="str">
            <v>м</v>
          </cell>
          <cell r="AX3349">
            <v>44359</v>
          </cell>
          <cell r="AY3349" t="str">
            <v>ОК!</v>
          </cell>
        </row>
        <row r="3350">
          <cell r="AP3350" t="str">
            <v>Соболева Ксения</v>
          </cell>
          <cell r="AQ3350">
            <v>2009</v>
          </cell>
          <cell r="AT3350">
            <v>3</v>
          </cell>
          <cell r="AU3350" t="str">
            <v>ж</v>
          </cell>
          <cell r="AX3350">
            <v>45778</v>
          </cell>
          <cell r="AY3350" t="str">
            <v>ОК!</v>
          </cell>
        </row>
        <row r="3351">
          <cell r="AP3351" t="str">
            <v>Соваткина Татьяна</v>
          </cell>
          <cell r="AQ3351">
            <v>0</v>
          </cell>
          <cell r="AT3351" t="str">
            <v>б/р</v>
          </cell>
          <cell r="AU3351" t="str">
            <v>ж</v>
          </cell>
          <cell r="AX3351">
            <v>44676</v>
          </cell>
          <cell r="AY3351" t="str">
            <v>НАДО!!!</v>
          </cell>
        </row>
        <row r="3352">
          <cell r="AP3352" t="str">
            <v>Созинов Кузьма</v>
          </cell>
          <cell r="AQ3352">
            <v>0</v>
          </cell>
          <cell r="AT3352" t="str">
            <v>б/р</v>
          </cell>
          <cell r="AU3352" t="str">
            <v>м</v>
          </cell>
          <cell r="AX3352">
            <v>43595</v>
          </cell>
          <cell r="AY3352" t="str">
            <v>НАДО!!!</v>
          </cell>
        </row>
        <row r="3353">
          <cell r="AP3353" t="str">
            <v>Соколов Артём</v>
          </cell>
          <cell r="AQ3353">
            <v>2013</v>
          </cell>
          <cell r="AT3353" t="str">
            <v>б/р</v>
          </cell>
          <cell r="AU3353" t="str">
            <v>м</v>
          </cell>
          <cell r="AX3353">
            <v>0</v>
          </cell>
          <cell r="AY3353" t="str">
            <v>ОК!</v>
          </cell>
        </row>
        <row r="3354">
          <cell r="AP3354" t="str">
            <v>Соколов Владислав В.</v>
          </cell>
          <cell r="AQ3354">
            <v>2010</v>
          </cell>
          <cell r="AT3354" t="str">
            <v>1ю</v>
          </cell>
          <cell r="AU3354" t="str">
            <v>м</v>
          </cell>
          <cell r="AX3354">
            <v>45582</v>
          </cell>
          <cell r="AY3354" t="str">
            <v>ОК!</v>
          </cell>
        </row>
        <row r="3355">
          <cell r="AP3355" t="str">
            <v>Соколов Владислав</v>
          </cell>
          <cell r="AQ3355">
            <v>1997</v>
          </cell>
          <cell r="AT3355">
            <v>2</v>
          </cell>
          <cell r="AU3355" t="str">
            <v>м</v>
          </cell>
          <cell r="AX3355">
            <v>45651</v>
          </cell>
          <cell r="AY3355" t="str">
            <v>ОК!</v>
          </cell>
        </row>
        <row r="3356">
          <cell r="AP3356" t="str">
            <v>Соколов Даниил</v>
          </cell>
          <cell r="AQ3356">
            <v>2003</v>
          </cell>
          <cell r="AT3356" t="str">
            <v>б/р</v>
          </cell>
          <cell r="AU3356" t="str">
            <v>м</v>
          </cell>
          <cell r="AX3356">
            <v>43577</v>
          </cell>
          <cell r="AY3356" t="str">
            <v>ОК!</v>
          </cell>
        </row>
        <row r="3357">
          <cell r="AP3357" t="str">
            <v>Соколов Дмитрий</v>
          </cell>
          <cell r="AQ3357">
            <v>1982</v>
          </cell>
          <cell r="AT3357" t="str">
            <v>б/р</v>
          </cell>
          <cell r="AU3357" t="str">
            <v>м</v>
          </cell>
          <cell r="AX3357">
            <v>43245</v>
          </cell>
          <cell r="AY3357" t="str">
            <v>НАДО!!!</v>
          </cell>
        </row>
        <row r="3358">
          <cell r="AP3358" t="str">
            <v>Соколов Никита</v>
          </cell>
          <cell r="AQ3358">
            <v>0</v>
          </cell>
          <cell r="AT3358" t="str">
            <v>б/р</v>
          </cell>
          <cell r="AU3358" t="str">
            <v>м</v>
          </cell>
          <cell r="AX3358">
            <v>45014</v>
          </cell>
          <cell r="AY3358" t="str">
            <v>НАДО!!!</v>
          </cell>
        </row>
        <row r="3359">
          <cell r="AP3359" t="str">
            <v>Соколов Олег А.</v>
          </cell>
          <cell r="AQ3359">
            <v>1989</v>
          </cell>
          <cell r="AT3359" t="str">
            <v>б/р</v>
          </cell>
          <cell r="AU3359" t="str">
            <v>м</v>
          </cell>
          <cell r="AX3359">
            <v>43372</v>
          </cell>
          <cell r="AY3359" t="str">
            <v>НАДО!!!</v>
          </cell>
        </row>
        <row r="3360">
          <cell r="AP3360" t="str">
            <v>Соколова Алёна</v>
          </cell>
          <cell r="AQ3360">
            <v>0</v>
          </cell>
          <cell r="AT3360" t="str">
            <v>б/р</v>
          </cell>
          <cell r="AU3360" t="str">
            <v>ж</v>
          </cell>
          <cell r="AX3360">
            <v>43036</v>
          </cell>
          <cell r="AY3360" t="str">
            <v>НАДО!!!</v>
          </cell>
        </row>
        <row r="3361">
          <cell r="AP3361" t="str">
            <v>Соколова Анна</v>
          </cell>
          <cell r="AQ3361">
            <v>1985</v>
          </cell>
          <cell r="AT3361" t="str">
            <v>б/р</v>
          </cell>
          <cell r="AU3361" t="str">
            <v>ж</v>
          </cell>
          <cell r="AX3361">
            <v>0</v>
          </cell>
          <cell r="AY3361" t="str">
            <v>ОК!</v>
          </cell>
        </row>
        <row r="3362">
          <cell r="AP3362" t="str">
            <v>Соколова Валерия</v>
          </cell>
          <cell r="AQ3362">
            <v>2004</v>
          </cell>
          <cell r="AT3362" t="str">
            <v>б/р</v>
          </cell>
          <cell r="AU3362" t="str">
            <v>ж</v>
          </cell>
          <cell r="AX3362">
            <v>43960</v>
          </cell>
          <cell r="AY3362" t="str">
            <v>ОК!</v>
          </cell>
        </row>
        <row r="3363">
          <cell r="AP3363" t="str">
            <v>Соколова Дарья</v>
          </cell>
          <cell r="AQ3363">
            <v>2006</v>
          </cell>
          <cell r="AT3363" t="str">
            <v>б/р</v>
          </cell>
          <cell r="AU3363" t="str">
            <v>ж</v>
          </cell>
          <cell r="AX3363">
            <v>0</v>
          </cell>
          <cell r="AY3363" t="str">
            <v>ОК!</v>
          </cell>
        </row>
        <row r="3364">
          <cell r="AP3364" t="str">
            <v>Соколова Евгения</v>
          </cell>
          <cell r="AQ3364">
            <v>2000</v>
          </cell>
          <cell r="AT3364" t="str">
            <v>КМС</v>
          </cell>
          <cell r="AU3364" t="str">
            <v>ж</v>
          </cell>
          <cell r="AX3364">
            <v>45436</v>
          </cell>
          <cell r="AY3364" t="str">
            <v>ОК!</v>
          </cell>
        </row>
        <row r="3365">
          <cell r="AP3365" t="str">
            <v>Соколова Екатерина</v>
          </cell>
          <cell r="AQ3365">
            <v>2011</v>
          </cell>
          <cell r="AT3365" t="str">
            <v>б/р</v>
          </cell>
          <cell r="AU3365" t="str">
            <v>ж</v>
          </cell>
          <cell r="AX3365">
            <v>0</v>
          </cell>
          <cell r="AY3365" t="str">
            <v>ОК!</v>
          </cell>
        </row>
        <row r="3366">
          <cell r="AP3366" t="str">
            <v>Соколова Екатерина Н.</v>
          </cell>
          <cell r="AQ3366">
            <v>2010</v>
          </cell>
          <cell r="AT3366" t="str">
            <v>б/р</v>
          </cell>
          <cell r="AU3366" t="str">
            <v>ж</v>
          </cell>
          <cell r="AX3366">
            <v>0</v>
          </cell>
          <cell r="AY3366" t="str">
            <v>ОК!</v>
          </cell>
        </row>
        <row r="3367">
          <cell r="AP3367" t="str">
            <v>Соколова Елизавета</v>
          </cell>
          <cell r="AQ3367">
            <v>0</v>
          </cell>
          <cell r="AT3367">
            <v>3</v>
          </cell>
          <cell r="AU3367" t="str">
            <v>ж</v>
          </cell>
          <cell r="AX3367">
            <v>45778</v>
          </cell>
          <cell r="AY3367" t="str">
            <v>НАДО!!!</v>
          </cell>
        </row>
        <row r="3368">
          <cell r="AP3368" t="str">
            <v>Соколова Кристина</v>
          </cell>
          <cell r="AQ3368">
            <v>2006</v>
          </cell>
          <cell r="AT3368" t="str">
            <v>б/р</v>
          </cell>
          <cell r="AU3368" t="str">
            <v>ж</v>
          </cell>
          <cell r="AX3368">
            <v>0</v>
          </cell>
          <cell r="AY3368" t="str">
            <v>ОК!</v>
          </cell>
        </row>
        <row r="3369">
          <cell r="AP3369" t="str">
            <v>Соколова Мария</v>
          </cell>
          <cell r="AQ3369">
            <v>2004</v>
          </cell>
          <cell r="AT3369" t="str">
            <v>КМС</v>
          </cell>
          <cell r="AU3369" t="str">
            <v>ж</v>
          </cell>
          <cell r="AX3369">
            <v>45834</v>
          </cell>
          <cell r="AY3369" t="str">
            <v>ОК!</v>
          </cell>
        </row>
        <row r="3370">
          <cell r="AP3370" t="str">
            <v>Соколова Ольга</v>
          </cell>
          <cell r="AQ3370">
            <v>0</v>
          </cell>
          <cell r="AT3370" t="str">
            <v>б/р</v>
          </cell>
          <cell r="AU3370" t="str">
            <v>ж</v>
          </cell>
          <cell r="AX3370">
            <v>43954</v>
          </cell>
          <cell r="AY3370" t="str">
            <v>НАДО!!!</v>
          </cell>
        </row>
        <row r="3371">
          <cell r="AP3371" t="str">
            <v>Соколова Светлана</v>
          </cell>
          <cell r="AQ3371">
            <v>0</v>
          </cell>
          <cell r="AT3371" t="str">
            <v>б/р</v>
          </cell>
          <cell r="AU3371" t="str">
            <v>ж</v>
          </cell>
          <cell r="AX3371">
            <v>45071</v>
          </cell>
          <cell r="AY3371" t="str">
            <v>НАДО!!!</v>
          </cell>
        </row>
        <row r="3372">
          <cell r="AP3372" t="str">
            <v>Соколовская Мария</v>
          </cell>
          <cell r="AQ3372">
            <v>2011</v>
          </cell>
          <cell r="AT3372" t="str">
            <v>1ю</v>
          </cell>
          <cell r="AU3372" t="str">
            <v>ж</v>
          </cell>
          <cell r="AX3372">
            <v>45437</v>
          </cell>
          <cell r="AY3372" t="str">
            <v>ОК!</v>
          </cell>
        </row>
        <row r="3373">
          <cell r="AP3373" t="str">
            <v>Сокольский Григорий</v>
          </cell>
          <cell r="AQ3373">
            <v>1995</v>
          </cell>
          <cell r="AT3373" t="str">
            <v>б/р</v>
          </cell>
          <cell r="AU3373" t="str">
            <v>м</v>
          </cell>
          <cell r="AX3373">
            <v>45109</v>
          </cell>
          <cell r="AY3373" t="str">
            <v>ОК!</v>
          </cell>
        </row>
        <row r="3374">
          <cell r="AP3374" t="str">
            <v>Соленая Юлия</v>
          </cell>
          <cell r="AQ3374">
            <v>1985</v>
          </cell>
          <cell r="AT3374">
            <v>2</v>
          </cell>
          <cell r="AU3374" t="str">
            <v>ж</v>
          </cell>
          <cell r="AX3374">
            <v>45407</v>
          </cell>
          <cell r="AY3374" t="str">
            <v>НАДО!!!</v>
          </cell>
        </row>
        <row r="3375">
          <cell r="AP3375" t="str">
            <v>Солнцев Артём</v>
          </cell>
          <cell r="AQ3375">
            <v>2006</v>
          </cell>
          <cell r="AT3375" t="str">
            <v>б/р</v>
          </cell>
          <cell r="AU3375" t="str">
            <v>м</v>
          </cell>
          <cell r="AX3375">
            <v>44218</v>
          </cell>
          <cell r="AY3375" t="str">
            <v>ОК!</v>
          </cell>
        </row>
        <row r="3376">
          <cell r="AP3376" t="str">
            <v>Соловьев Владимир</v>
          </cell>
          <cell r="AQ3376">
            <v>1972</v>
          </cell>
          <cell r="AT3376" t="str">
            <v>КМС</v>
          </cell>
          <cell r="AU3376" t="str">
            <v>м</v>
          </cell>
          <cell r="AX3376">
            <v>45538</v>
          </cell>
          <cell r="AY3376" t="str">
            <v>ОК!</v>
          </cell>
        </row>
        <row r="3377">
          <cell r="AP3377" t="str">
            <v>Соловьев Павел</v>
          </cell>
          <cell r="AQ3377">
            <v>2008</v>
          </cell>
          <cell r="AT3377">
            <v>2</v>
          </cell>
          <cell r="AU3377" t="str">
            <v>м</v>
          </cell>
          <cell r="AX3377">
            <v>45319</v>
          </cell>
          <cell r="AY3377" t="str">
            <v>ОК!</v>
          </cell>
        </row>
        <row r="3378">
          <cell r="AP3378" t="str">
            <v>Соловьева Алиса</v>
          </cell>
          <cell r="AQ3378">
            <v>2008</v>
          </cell>
          <cell r="AT3378" t="str">
            <v>1ю</v>
          </cell>
          <cell r="AU3378" t="str">
            <v>ж</v>
          </cell>
          <cell r="AX3378">
            <v>45932</v>
          </cell>
          <cell r="AY3378" t="str">
            <v>ОК!</v>
          </cell>
        </row>
        <row r="3379">
          <cell r="AP3379" t="str">
            <v>Сологубов Николай</v>
          </cell>
          <cell r="AQ3379">
            <v>2001</v>
          </cell>
          <cell r="AT3379" t="str">
            <v>б/р</v>
          </cell>
          <cell r="AU3379" t="str">
            <v>м</v>
          </cell>
          <cell r="AX3379">
            <v>45045</v>
          </cell>
          <cell r="AY3379" t="str">
            <v>ОК!</v>
          </cell>
        </row>
        <row r="3380">
          <cell r="AP3380" t="str">
            <v>Солод Владислав</v>
          </cell>
          <cell r="AQ3380">
            <v>2001</v>
          </cell>
          <cell r="AT3380" t="str">
            <v>б/р</v>
          </cell>
          <cell r="AU3380" t="str">
            <v>м</v>
          </cell>
          <cell r="AX3380">
            <v>43555</v>
          </cell>
          <cell r="AY3380" t="str">
            <v>ОК!</v>
          </cell>
        </row>
        <row r="3381">
          <cell r="AP3381" t="str">
            <v>Солодовник Роман</v>
          </cell>
          <cell r="AQ3381">
            <v>2008</v>
          </cell>
          <cell r="AT3381" t="str">
            <v>б/р</v>
          </cell>
          <cell r="AU3381" t="str">
            <v>м</v>
          </cell>
          <cell r="AX3381">
            <v>0</v>
          </cell>
          <cell r="AY3381" t="str">
            <v>ОК!</v>
          </cell>
        </row>
        <row r="3382">
          <cell r="AP3382" t="str">
            <v>Соломенников Савва</v>
          </cell>
          <cell r="AQ3382">
            <v>2010</v>
          </cell>
          <cell r="AT3382" t="str">
            <v>1ю</v>
          </cell>
          <cell r="AU3382" t="str">
            <v>м</v>
          </cell>
          <cell r="AX3382">
            <v>45786</v>
          </cell>
          <cell r="AY3382" t="str">
            <v>ОК!</v>
          </cell>
        </row>
        <row r="3383">
          <cell r="AP3383" t="str">
            <v>Соломенцев Алексей</v>
          </cell>
          <cell r="AQ3383">
            <v>0</v>
          </cell>
          <cell r="AT3383" t="str">
            <v>б/р</v>
          </cell>
          <cell r="AU3383" t="str">
            <v>м</v>
          </cell>
          <cell r="AX3383">
            <v>45045</v>
          </cell>
          <cell r="AY3383" t="str">
            <v>НАДО!!!</v>
          </cell>
        </row>
        <row r="3384">
          <cell r="AP3384" t="str">
            <v>Соломенчук Павел</v>
          </cell>
          <cell r="AQ3384">
            <v>0</v>
          </cell>
          <cell r="AT3384" t="str">
            <v>б/р</v>
          </cell>
          <cell r="AU3384" t="str">
            <v>м</v>
          </cell>
          <cell r="AX3384">
            <v>43777</v>
          </cell>
          <cell r="AY3384" t="str">
            <v>НАДО!!!</v>
          </cell>
        </row>
        <row r="3385">
          <cell r="AP3385" t="str">
            <v>Соломин Михаил</v>
          </cell>
          <cell r="AQ3385">
            <v>2008</v>
          </cell>
          <cell r="AT3385" t="str">
            <v>б/р</v>
          </cell>
          <cell r="AU3385" t="str">
            <v>м</v>
          </cell>
          <cell r="AX3385">
            <v>45786</v>
          </cell>
          <cell r="AY3385" t="str">
            <v>ОК!</v>
          </cell>
        </row>
        <row r="3386">
          <cell r="AP3386" t="str">
            <v>Солоный Андрей</v>
          </cell>
          <cell r="AQ3386">
            <v>2002</v>
          </cell>
          <cell r="AT3386" t="str">
            <v>б/р</v>
          </cell>
          <cell r="AU3386" t="str">
            <v>м</v>
          </cell>
          <cell r="AX3386">
            <v>44681</v>
          </cell>
          <cell r="AY3386" t="str">
            <v>ОК!</v>
          </cell>
        </row>
        <row r="3387">
          <cell r="AP3387" t="str">
            <v>Сооц Владлен</v>
          </cell>
          <cell r="AQ3387">
            <v>2005</v>
          </cell>
          <cell r="AT3387" t="str">
            <v>б/р</v>
          </cell>
          <cell r="AU3387" t="str">
            <v>м</v>
          </cell>
          <cell r="AX3387">
            <v>0</v>
          </cell>
          <cell r="AY3387" t="str">
            <v>НАДО!!!</v>
          </cell>
        </row>
        <row r="3388">
          <cell r="AP3388" t="str">
            <v>Сопегина Елизавета</v>
          </cell>
          <cell r="AQ3388">
            <v>2000</v>
          </cell>
          <cell r="AT3388" t="str">
            <v>б/р</v>
          </cell>
          <cell r="AU3388" t="str">
            <v>ж</v>
          </cell>
          <cell r="AX3388">
            <v>0</v>
          </cell>
          <cell r="AY3388" t="str">
            <v>ОК!</v>
          </cell>
        </row>
        <row r="3389">
          <cell r="AP3389" t="str">
            <v>Сопыряев Иван</v>
          </cell>
          <cell r="AQ3389">
            <v>1999</v>
          </cell>
          <cell r="AT3389" t="str">
            <v>б/р</v>
          </cell>
          <cell r="AU3389" t="str">
            <v>м</v>
          </cell>
          <cell r="AX3389">
            <v>0</v>
          </cell>
          <cell r="AY3389" t="str">
            <v>ОК!</v>
          </cell>
        </row>
        <row r="3390">
          <cell r="AP3390" t="str">
            <v>Сорин Александр</v>
          </cell>
          <cell r="AQ3390">
            <v>2006</v>
          </cell>
          <cell r="AT3390" t="str">
            <v>б/р</v>
          </cell>
          <cell r="AU3390" t="str">
            <v>м</v>
          </cell>
          <cell r="AX3390">
            <v>44311</v>
          </cell>
          <cell r="AY3390" t="str">
            <v>ОК!</v>
          </cell>
        </row>
        <row r="3391">
          <cell r="AP3391" t="str">
            <v>Сормаков Дмитрий</v>
          </cell>
          <cell r="AQ3391">
            <v>0</v>
          </cell>
          <cell r="AT3391">
            <v>3</v>
          </cell>
          <cell r="AU3391" t="str">
            <v>м</v>
          </cell>
          <cell r="AX3391">
            <v>45407</v>
          </cell>
        </row>
        <row r="3392">
          <cell r="AP3392" t="str">
            <v>Сорокин Андрей</v>
          </cell>
          <cell r="AQ3392">
            <v>0</v>
          </cell>
          <cell r="AT3392">
            <v>3</v>
          </cell>
          <cell r="AU3392" t="str">
            <v>м</v>
          </cell>
          <cell r="AX3392">
            <v>45742</v>
          </cell>
          <cell r="AY3392" t="str">
            <v>НАДО!!!</v>
          </cell>
        </row>
        <row r="3393">
          <cell r="AP3393" t="str">
            <v>Сорокин Антон</v>
          </cell>
          <cell r="AQ3393">
            <v>0</v>
          </cell>
          <cell r="AT3393">
            <v>3</v>
          </cell>
          <cell r="AU3393" t="str">
            <v>м</v>
          </cell>
          <cell r="AX3393">
            <v>45778</v>
          </cell>
          <cell r="AY3393" t="str">
            <v>НАДО!!!</v>
          </cell>
        </row>
        <row r="3394">
          <cell r="AP3394" t="str">
            <v>Сорокин Владимир</v>
          </cell>
          <cell r="AQ3394">
            <v>0</v>
          </cell>
          <cell r="AT3394" t="str">
            <v>б/р</v>
          </cell>
          <cell r="AU3394" t="str">
            <v>м</v>
          </cell>
          <cell r="AX3394">
            <v>45045</v>
          </cell>
          <cell r="AY3394" t="str">
            <v>НАДО!!!</v>
          </cell>
        </row>
        <row r="3395">
          <cell r="AP3395" t="str">
            <v>Сорокин Иван</v>
          </cell>
          <cell r="AQ3395">
            <v>0</v>
          </cell>
          <cell r="AT3395">
            <v>3</v>
          </cell>
          <cell r="AU3395" t="str">
            <v>м</v>
          </cell>
          <cell r="AX3395">
            <v>45778</v>
          </cell>
          <cell r="AY3395" t="str">
            <v>НАДО!!!</v>
          </cell>
        </row>
        <row r="3396">
          <cell r="AP3396" t="str">
            <v>Сорокин Максим</v>
          </cell>
          <cell r="AQ3396">
            <v>0</v>
          </cell>
          <cell r="AT3396" t="str">
            <v>б/р</v>
          </cell>
          <cell r="AU3396" t="str">
            <v>м</v>
          </cell>
          <cell r="AX3396">
            <v>45014</v>
          </cell>
          <cell r="AY3396" t="str">
            <v>НАДО!!!</v>
          </cell>
        </row>
        <row r="3397">
          <cell r="AP3397" t="str">
            <v>Сорокина Елизавета</v>
          </cell>
          <cell r="AQ3397">
            <v>2002</v>
          </cell>
          <cell r="AT3397">
            <v>3</v>
          </cell>
          <cell r="AU3397" t="str">
            <v>ж</v>
          </cell>
          <cell r="AX3397">
            <v>45863</v>
          </cell>
          <cell r="AY3397" t="str">
            <v>ОК!</v>
          </cell>
        </row>
        <row r="3398">
          <cell r="AP3398" t="str">
            <v>Сорокина Мария</v>
          </cell>
          <cell r="AQ3398">
            <v>2004</v>
          </cell>
          <cell r="AT3398" t="str">
            <v>б/р</v>
          </cell>
          <cell r="AU3398" t="str">
            <v>ж</v>
          </cell>
          <cell r="AX3398">
            <v>43828</v>
          </cell>
          <cell r="AY3398" t="str">
            <v>ОК!</v>
          </cell>
        </row>
        <row r="3399">
          <cell r="AP3399" t="str">
            <v>Сорокоумов Ярослав</v>
          </cell>
          <cell r="AQ3399">
            <v>0</v>
          </cell>
          <cell r="AT3399" t="str">
            <v>б/р</v>
          </cell>
          <cell r="AU3399" t="str">
            <v>м</v>
          </cell>
          <cell r="AX3399">
            <v>44708</v>
          </cell>
          <cell r="AY3399" t="str">
            <v>НАДО!!!</v>
          </cell>
        </row>
        <row r="3400">
          <cell r="AP3400" t="str">
            <v>Сосновский Макар</v>
          </cell>
          <cell r="AQ3400">
            <v>2005</v>
          </cell>
          <cell r="AT3400" t="str">
            <v>б/р</v>
          </cell>
          <cell r="AU3400" t="str">
            <v>м</v>
          </cell>
          <cell r="AX3400">
            <v>0</v>
          </cell>
          <cell r="AY3400" t="str">
            <v>ОК!</v>
          </cell>
        </row>
        <row r="3401">
          <cell r="AP3401" t="str">
            <v>Соцков Александр</v>
          </cell>
          <cell r="AQ3401">
            <v>2006</v>
          </cell>
          <cell r="AT3401" t="str">
            <v>б/р</v>
          </cell>
          <cell r="AU3401" t="str">
            <v>м</v>
          </cell>
          <cell r="AX3401">
            <v>0</v>
          </cell>
          <cell r="AY3401" t="str">
            <v>ОК!</v>
          </cell>
        </row>
        <row r="3402">
          <cell r="AP3402" t="str">
            <v>Спасский Фёдор</v>
          </cell>
          <cell r="AQ3402">
            <v>2010</v>
          </cell>
          <cell r="AT3402" t="str">
            <v>б/р</v>
          </cell>
          <cell r="AU3402" t="str">
            <v>м</v>
          </cell>
          <cell r="AX3402">
            <v>45210</v>
          </cell>
          <cell r="AY3402" t="str">
            <v>ОК!</v>
          </cell>
        </row>
        <row r="3403">
          <cell r="AP3403" t="str">
            <v>Спигин Павел</v>
          </cell>
          <cell r="AQ3403">
            <v>1988</v>
          </cell>
          <cell r="AT3403" t="str">
            <v>КМС</v>
          </cell>
          <cell r="AU3403" t="str">
            <v>м</v>
          </cell>
          <cell r="AX3403">
            <v>45323</v>
          </cell>
          <cell r="AY3403" t="str">
            <v>ОК!</v>
          </cell>
        </row>
        <row r="3404">
          <cell r="AP3404" t="str">
            <v>Спиридонова Любовь</v>
          </cell>
          <cell r="AQ3404">
            <v>0</v>
          </cell>
          <cell r="AT3404">
            <v>3</v>
          </cell>
          <cell r="AU3404" t="str">
            <v>ж</v>
          </cell>
          <cell r="AX3404">
            <v>45778</v>
          </cell>
          <cell r="AY3404" t="str">
            <v>НАДО!!!</v>
          </cell>
        </row>
        <row r="3405">
          <cell r="AP3405" t="str">
            <v>Спирин Кирилл</v>
          </cell>
          <cell r="AQ3405">
            <v>0</v>
          </cell>
          <cell r="AT3405" t="str">
            <v>КМС</v>
          </cell>
          <cell r="AU3405" t="str">
            <v>м</v>
          </cell>
          <cell r="AX3405">
            <v>45436</v>
          </cell>
          <cell r="AY3405" t="str">
            <v>НАДО!!!</v>
          </cell>
        </row>
        <row r="3406">
          <cell r="AP3406" t="str">
            <v>Спирин Сергей</v>
          </cell>
          <cell r="AQ3406">
            <v>0</v>
          </cell>
          <cell r="AT3406">
            <v>3</v>
          </cell>
          <cell r="AU3406" t="str">
            <v>м</v>
          </cell>
          <cell r="AX3406">
            <v>45407</v>
          </cell>
          <cell r="AY3406" t="str">
            <v>НАДО!!!</v>
          </cell>
        </row>
        <row r="3407">
          <cell r="AP3407" t="str">
            <v>Стариков Ярослав</v>
          </cell>
          <cell r="AQ3407">
            <v>2003</v>
          </cell>
          <cell r="AT3407" t="str">
            <v>б/р</v>
          </cell>
          <cell r="AU3407" t="str">
            <v>м</v>
          </cell>
          <cell r="AX3407">
            <v>43227</v>
          </cell>
          <cell r="AY3407" t="str">
            <v>ОК!</v>
          </cell>
        </row>
        <row r="3408">
          <cell r="AP3408" t="str">
            <v>Старикова Елена</v>
          </cell>
          <cell r="AQ3408">
            <v>2008</v>
          </cell>
          <cell r="AT3408" t="str">
            <v>1ю</v>
          </cell>
          <cell r="AU3408" t="str">
            <v>ж</v>
          </cell>
          <cell r="AX3408">
            <v>45422</v>
          </cell>
          <cell r="AY3408" t="str">
            <v>ОК!</v>
          </cell>
        </row>
        <row r="3409">
          <cell r="AP3409" t="str">
            <v>Старикова Любовь</v>
          </cell>
          <cell r="AQ3409">
            <v>2005</v>
          </cell>
          <cell r="AT3409" t="str">
            <v>1ю</v>
          </cell>
          <cell r="AU3409" t="str">
            <v>ж</v>
          </cell>
          <cell r="AX3409">
            <v>45422</v>
          </cell>
          <cell r="AY3409" t="str">
            <v>ОК!</v>
          </cell>
        </row>
        <row r="3410">
          <cell r="AP3410" t="str">
            <v>Старков Роман</v>
          </cell>
          <cell r="AQ3410">
            <v>2006</v>
          </cell>
          <cell r="AT3410" t="str">
            <v>б/р</v>
          </cell>
          <cell r="AU3410" t="str">
            <v>м</v>
          </cell>
          <cell r="AX3410">
            <v>0</v>
          </cell>
          <cell r="AY3410" t="str">
            <v>ОК!</v>
          </cell>
        </row>
        <row r="3411">
          <cell r="AP3411" t="str">
            <v>Старовойтов Алексей</v>
          </cell>
          <cell r="AQ3411">
            <v>1998</v>
          </cell>
          <cell r="AT3411" t="str">
            <v>б/р</v>
          </cell>
          <cell r="AU3411" t="str">
            <v>м</v>
          </cell>
          <cell r="AX3411">
            <v>0</v>
          </cell>
          <cell r="AY3411" t="str">
            <v>НАДО!!!</v>
          </cell>
        </row>
        <row r="3412">
          <cell r="AP3412" t="str">
            <v>Стародубцев Игорь</v>
          </cell>
          <cell r="AQ3412">
            <v>0</v>
          </cell>
          <cell r="AT3412" t="str">
            <v>б/р</v>
          </cell>
          <cell r="AU3412" t="str">
            <v>м</v>
          </cell>
          <cell r="AX3412">
            <v>43518</v>
          </cell>
          <cell r="AY3412" t="str">
            <v>НАДО!!!</v>
          </cell>
        </row>
        <row r="3413">
          <cell r="AP3413" t="str">
            <v>Стародубцева Милана</v>
          </cell>
          <cell r="AQ3413">
            <v>2003</v>
          </cell>
          <cell r="AT3413" t="str">
            <v>б/р</v>
          </cell>
          <cell r="AU3413" t="str">
            <v>ж</v>
          </cell>
          <cell r="AX3413">
            <v>44057</v>
          </cell>
          <cell r="AY3413" t="str">
            <v>ОК!</v>
          </cell>
        </row>
        <row r="3414">
          <cell r="AP3414" t="str">
            <v>Старостин Михаил</v>
          </cell>
          <cell r="AQ3414">
            <v>2009</v>
          </cell>
          <cell r="AT3414" t="str">
            <v>2ю</v>
          </cell>
          <cell r="AU3414" t="str">
            <v>м</v>
          </cell>
          <cell r="AX3414">
            <v>45786</v>
          </cell>
          <cell r="AY3414" t="str">
            <v>ОК!</v>
          </cell>
        </row>
        <row r="3415">
          <cell r="AP3415" t="str">
            <v>Старшев Ярослав</v>
          </cell>
          <cell r="AQ3415">
            <v>2007</v>
          </cell>
          <cell r="AT3415" t="str">
            <v>б/р</v>
          </cell>
          <cell r="AU3415" t="str">
            <v>м</v>
          </cell>
          <cell r="AX3415">
            <v>45059</v>
          </cell>
          <cell r="AY3415" t="str">
            <v>ОК!</v>
          </cell>
        </row>
        <row r="3416">
          <cell r="AP3416" t="str">
            <v>Стахурский Константин</v>
          </cell>
          <cell r="AQ3416">
            <v>2014</v>
          </cell>
          <cell r="AT3416" t="str">
            <v>б/р</v>
          </cell>
          <cell r="AU3416" t="str">
            <v>м</v>
          </cell>
          <cell r="AX3416">
            <v>0</v>
          </cell>
          <cell r="AY3416" t="str">
            <v>ОК!</v>
          </cell>
        </row>
        <row r="3417">
          <cell r="AP3417" t="str">
            <v>Стацура Александр</v>
          </cell>
          <cell r="AQ3417">
            <v>1971</v>
          </cell>
          <cell r="AT3417" t="str">
            <v>б/р</v>
          </cell>
          <cell r="AU3417" t="str">
            <v>м</v>
          </cell>
          <cell r="AX3417">
            <v>43352</v>
          </cell>
          <cell r="AY3417" t="str">
            <v>НАДО!!!</v>
          </cell>
        </row>
        <row r="3418">
          <cell r="AP3418" t="str">
            <v>Стацюк Александра</v>
          </cell>
          <cell r="AQ3418">
            <v>2011</v>
          </cell>
          <cell r="AT3418" t="str">
            <v>б/р</v>
          </cell>
          <cell r="AU3418" t="str">
            <v>ж</v>
          </cell>
          <cell r="AX3418">
            <v>0</v>
          </cell>
          <cell r="AY3418" t="str">
            <v>ОК!</v>
          </cell>
        </row>
        <row r="3419">
          <cell r="AP3419" t="str">
            <v>Стельмаков Михаил</v>
          </cell>
          <cell r="AQ3419">
            <v>2009</v>
          </cell>
          <cell r="AT3419">
            <v>2</v>
          </cell>
          <cell r="AU3419" t="str">
            <v>м</v>
          </cell>
          <cell r="AX3419">
            <v>45463</v>
          </cell>
          <cell r="AY3419" t="str">
            <v>ОК!</v>
          </cell>
        </row>
        <row r="3420">
          <cell r="AP3420" t="str">
            <v>Степаненко Вера</v>
          </cell>
          <cell r="AQ3420">
            <v>2007</v>
          </cell>
          <cell r="AT3420" t="str">
            <v>б/р</v>
          </cell>
          <cell r="AU3420" t="str">
            <v>ж</v>
          </cell>
          <cell r="AX3420">
            <v>45362</v>
          </cell>
          <cell r="AY3420" t="str">
            <v>ОК!</v>
          </cell>
        </row>
        <row r="3421">
          <cell r="AP3421" t="str">
            <v>Степанов Дмитрий</v>
          </cell>
          <cell r="AQ3421">
            <v>2009</v>
          </cell>
          <cell r="AT3421">
            <v>2</v>
          </cell>
          <cell r="AU3421" t="str">
            <v>м</v>
          </cell>
          <cell r="AX3421">
            <v>45463</v>
          </cell>
          <cell r="AY3421" t="str">
            <v>ОК!</v>
          </cell>
        </row>
        <row r="3422">
          <cell r="AP3422" t="str">
            <v>Степанов Дмитрий В.</v>
          </cell>
          <cell r="AQ3422">
            <v>0</v>
          </cell>
          <cell r="AT3422" t="str">
            <v>б/р</v>
          </cell>
          <cell r="AU3422" t="str">
            <v>м</v>
          </cell>
          <cell r="AX3422">
            <v>43595</v>
          </cell>
          <cell r="AY3422" t="str">
            <v>НАДО!!!</v>
          </cell>
        </row>
        <row r="3423">
          <cell r="AP3423" t="str">
            <v>Степанов Иван</v>
          </cell>
          <cell r="AQ3423">
            <v>2005</v>
          </cell>
          <cell r="AT3423" t="str">
            <v>КМС</v>
          </cell>
          <cell r="AU3423" t="str">
            <v>м</v>
          </cell>
          <cell r="AX3423">
            <v>45649</v>
          </cell>
          <cell r="AY3423" t="str">
            <v>ОК!</v>
          </cell>
        </row>
        <row r="3424">
          <cell r="AP3424" t="str">
            <v>Степанова Анна</v>
          </cell>
          <cell r="AQ3424">
            <v>2007</v>
          </cell>
          <cell r="AT3424" t="str">
            <v>1ю</v>
          </cell>
          <cell r="AU3424" t="str">
            <v>ж</v>
          </cell>
          <cell r="AX3424">
            <v>45422</v>
          </cell>
          <cell r="AY3424" t="str">
            <v>ОК!</v>
          </cell>
        </row>
        <row r="3425">
          <cell r="AP3425" t="str">
            <v>Степанова Арина</v>
          </cell>
          <cell r="AQ3425">
            <v>2007</v>
          </cell>
          <cell r="AT3425" t="str">
            <v>б/р</v>
          </cell>
          <cell r="AU3425" t="str">
            <v>ж</v>
          </cell>
          <cell r="AX3425">
            <v>44329</v>
          </cell>
          <cell r="AY3425" t="str">
            <v>НАДО!!!</v>
          </cell>
        </row>
        <row r="3426">
          <cell r="AP3426" t="str">
            <v>Степанова Кристина</v>
          </cell>
          <cell r="AQ3426">
            <v>2011</v>
          </cell>
          <cell r="AT3426" t="str">
            <v>1ю</v>
          </cell>
          <cell r="AU3426" t="str">
            <v>ж</v>
          </cell>
          <cell r="AX3426">
            <v>45947</v>
          </cell>
          <cell r="AY3426" t="str">
            <v>ОК!</v>
          </cell>
        </row>
        <row r="3427">
          <cell r="AP3427" t="str">
            <v>Степанова Ксения</v>
          </cell>
          <cell r="AQ3427">
            <v>2006</v>
          </cell>
          <cell r="AT3427" t="str">
            <v>б/р</v>
          </cell>
          <cell r="AU3427" t="str">
            <v>ж</v>
          </cell>
          <cell r="AX3427">
            <v>0</v>
          </cell>
          <cell r="AY3427" t="str">
            <v>ОК!</v>
          </cell>
        </row>
        <row r="3428">
          <cell r="AP3428" t="str">
            <v>Степанова Людмила</v>
          </cell>
          <cell r="AQ3428">
            <v>0</v>
          </cell>
          <cell r="AT3428">
            <v>2</v>
          </cell>
          <cell r="AU3428" t="str">
            <v>ж</v>
          </cell>
          <cell r="AX3428">
            <v>45407</v>
          </cell>
          <cell r="AY3428" t="str">
            <v>НАДО!!!</v>
          </cell>
        </row>
        <row r="3429">
          <cell r="AP3429" t="str">
            <v>Степанова Майя</v>
          </cell>
          <cell r="AQ3429">
            <v>2008</v>
          </cell>
          <cell r="AT3429">
            <v>1</v>
          </cell>
          <cell r="AU3429" t="str">
            <v>ж</v>
          </cell>
          <cell r="AX3429">
            <v>45955</v>
          </cell>
          <cell r="AY3429" t="str">
            <v>ОК!</v>
          </cell>
        </row>
        <row r="3430">
          <cell r="AP3430" t="str">
            <v>Степанова Надежда</v>
          </cell>
          <cell r="AQ3430">
            <v>2009</v>
          </cell>
          <cell r="AT3430" t="str">
            <v>б/р</v>
          </cell>
          <cell r="AU3430" t="str">
            <v>ж</v>
          </cell>
          <cell r="AX3430">
            <v>0</v>
          </cell>
          <cell r="AY3430" t="str">
            <v>ОК!</v>
          </cell>
        </row>
        <row r="3431">
          <cell r="AP3431" t="str">
            <v>Степанова Полина</v>
          </cell>
          <cell r="AQ3431">
            <v>2003</v>
          </cell>
          <cell r="AT3431" t="str">
            <v>б/р</v>
          </cell>
          <cell r="AU3431" t="str">
            <v>ж</v>
          </cell>
          <cell r="AX3431">
            <v>0</v>
          </cell>
          <cell r="AY3431" t="str">
            <v>НАДО!!!</v>
          </cell>
        </row>
        <row r="3432">
          <cell r="AP3432" t="str">
            <v>Степанова Светлана</v>
          </cell>
          <cell r="AQ3432">
            <v>1984</v>
          </cell>
          <cell r="AT3432" t="str">
            <v>б/р</v>
          </cell>
          <cell r="AU3432" t="str">
            <v>ж</v>
          </cell>
          <cell r="AX3432">
            <v>0</v>
          </cell>
          <cell r="AY3432" t="str">
            <v>ОК!</v>
          </cell>
        </row>
        <row r="3433">
          <cell r="AP3433" t="str">
            <v>Степанова Ярослава</v>
          </cell>
          <cell r="AQ3433">
            <v>0</v>
          </cell>
          <cell r="AT3433" t="str">
            <v>б/р</v>
          </cell>
          <cell r="AU3433" t="str">
            <v>ж</v>
          </cell>
          <cell r="AX3433">
            <v>43960</v>
          </cell>
          <cell r="AY3433" t="str">
            <v>НАДО!!!</v>
          </cell>
        </row>
        <row r="3434">
          <cell r="AP3434" t="str">
            <v>Степнов Геннадий</v>
          </cell>
          <cell r="AQ3434">
            <v>2012</v>
          </cell>
          <cell r="AT3434" t="str">
            <v>1ю</v>
          </cell>
          <cell r="AU3434" t="str">
            <v>м</v>
          </cell>
          <cell r="AX3434">
            <v>45582</v>
          </cell>
          <cell r="AY3434" t="str">
            <v>ОК!</v>
          </cell>
        </row>
        <row r="3435">
          <cell r="AP3435" t="str">
            <v>Степнов Леонид</v>
          </cell>
          <cell r="AQ3435">
            <v>2009</v>
          </cell>
          <cell r="AT3435">
            <v>1</v>
          </cell>
          <cell r="AU3435" t="str">
            <v>м</v>
          </cell>
          <cell r="AX3435">
            <v>45863</v>
          </cell>
          <cell r="AY3435" t="str">
            <v>ОК!</v>
          </cell>
        </row>
        <row r="3436">
          <cell r="AP3436" t="str">
            <v>Степнов Павел</v>
          </cell>
          <cell r="AQ3436">
            <v>1995</v>
          </cell>
          <cell r="AT3436" t="str">
            <v>б/р</v>
          </cell>
          <cell r="AU3436" t="str">
            <v>м</v>
          </cell>
          <cell r="AX3436">
            <v>0</v>
          </cell>
          <cell r="AY3436" t="str">
            <v>ОК!</v>
          </cell>
        </row>
        <row r="3437">
          <cell r="AP3437" t="str">
            <v>Степнова Диана</v>
          </cell>
          <cell r="AQ3437">
            <v>0</v>
          </cell>
          <cell r="AT3437">
            <v>3</v>
          </cell>
          <cell r="AU3437" t="str">
            <v>ж</v>
          </cell>
          <cell r="AX3437">
            <v>45407</v>
          </cell>
          <cell r="AY3437" t="str">
            <v>НАДО!!!</v>
          </cell>
        </row>
        <row r="3438">
          <cell r="AP3438" t="str">
            <v>Стерчак Игорь</v>
          </cell>
          <cell r="AQ3438">
            <v>1977</v>
          </cell>
          <cell r="AT3438" t="str">
            <v>б/р</v>
          </cell>
          <cell r="AU3438" t="str">
            <v>м</v>
          </cell>
          <cell r="AX3438">
            <v>43555</v>
          </cell>
          <cell r="AY3438" t="str">
            <v>ОК!</v>
          </cell>
        </row>
        <row r="3439">
          <cell r="AP3439" t="str">
            <v>Стесев Глеб</v>
          </cell>
          <cell r="AQ3439">
            <v>1998</v>
          </cell>
          <cell r="AT3439" t="str">
            <v>б/р</v>
          </cell>
          <cell r="AU3439" t="str">
            <v>м</v>
          </cell>
          <cell r="AX3439">
            <v>0</v>
          </cell>
          <cell r="AY3439" t="str">
            <v>НАДО!!!</v>
          </cell>
        </row>
        <row r="3440">
          <cell r="AP3440" t="str">
            <v>Стинский Матвей</v>
          </cell>
          <cell r="AQ3440">
            <v>2009</v>
          </cell>
          <cell r="AT3440" t="str">
            <v>б/р</v>
          </cell>
          <cell r="AU3440" t="str">
            <v>м</v>
          </cell>
          <cell r="AX3440">
            <v>43960</v>
          </cell>
          <cell r="AY3440" t="str">
            <v>ОК!</v>
          </cell>
        </row>
        <row r="3441">
          <cell r="AP3441" t="str">
            <v>Столбова Анжела</v>
          </cell>
          <cell r="AQ3441">
            <v>0</v>
          </cell>
          <cell r="AT3441" t="str">
            <v>б/р</v>
          </cell>
          <cell r="AU3441" t="str">
            <v>ж</v>
          </cell>
          <cell r="AX3441">
            <v>45071</v>
          </cell>
        </row>
        <row r="3442">
          <cell r="AP3442" t="str">
            <v>Страшко Лев</v>
          </cell>
          <cell r="AQ3442">
            <v>0</v>
          </cell>
          <cell r="AT3442" t="str">
            <v>б/р</v>
          </cell>
          <cell r="AU3442" t="str">
            <v>м</v>
          </cell>
          <cell r="AX3442">
            <v>44323</v>
          </cell>
          <cell r="AY3442" t="str">
            <v>НАДО!!!</v>
          </cell>
        </row>
        <row r="3443">
          <cell r="AP3443" t="str">
            <v>Стребкова Валентина</v>
          </cell>
          <cell r="AQ3443">
            <v>2000</v>
          </cell>
          <cell r="AT3443" t="str">
            <v>б/р</v>
          </cell>
          <cell r="AU3443" t="str">
            <v>ж</v>
          </cell>
          <cell r="AX3443">
            <v>0</v>
          </cell>
          <cell r="AY3443" t="str">
            <v>ОК!</v>
          </cell>
        </row>
        <row r="3444">
          <cell r="AP3444" t="str">
            <v>Стрелков Кирилл</v>
          </cell>
          <cell r="AQ3444">
            <v>2001</v>
          </cell>
          <cell r="AT3444" t="str">
            <v>б/р</v>
          </cell>
          <cell r="AU3444" t="str">
            <v>м</v>
          </cell>
          <cell r="AX3444">
            <v>44394</v>
          </cell>
          <cell r="AY3444" t="str">
            <v>ОК!</v>
          </cell>
        </row>
        <row r="3445">
          <cell r="AP3445" t="str">
            <v>Стрелков Никита</v>
          </cell>
          <cell r="AQ3445">
            <v>2008</v>
          </cell>
          <cell r="AT3445">
            <v>1</v>
          </cell>
          <cell r="AU3445" t="str">
            <v>м</v>
          </cell>
          <cell r="AX3445">
            <v>45463</v>
          </cell>
          <cell r="AY3445" t="str">
            <v>ОК!</v>
          </cell>
        </row>
        <row r="3446">
          <cell r="AP3446" t="str">
            <v>Стрелова Эмилия</v>
          </cell>
          <cell r="AQ3446">
            <v>2012</v>
          </cell>
          <cell r="AT3446" t="str">
            <v>б/р</v>
          </cell>
          <cell r="AU3446" t="str">
            <v>ж</v>
          </cell>
          <cell r="AX3446">
            <v>0</v>
          </cell>
          <cell r="AY3446" t="str">
            <v>ОК!</v>
          </cell>
        </row>
        <row r="3447">
          <cell r="AP3447" t="str">
            <v>Стрельцова Виктория</v>
          </cell>
          <cell r="AQ3447">
            <v>2003</v>
          </cell>
          <cell r="AT3447" t="str">
            <v>б/р</v>
          </cell>
          <cell r="AU3447" t="str">
            <v>ж</v>
          </cell>
          <cell r="AX3447">
            <v>44527</v>
          </cell>
          <cell r="AY3447" t="str">
            <v>ОК!</v>
          </cell>
        </row>
        <row r="3448">
          <cell r="AP3448" t="str">
            <v>Строгалев Николай</v>
          </cell>
          <cell r="AQ3448">
            <v>2005</v>
          </cell>
          <cell r="AT3448" t="str">
            <v>б/р</v>
          </cell>
          <cell r="AU3448" t="str">
            <v>м</v>
          </cell>
          <cell r="AX3448">
            <v>43960</v>
          </cell>
          <cell r="AY3448" t="str">
            <v>ОК!</v>
          </cell>
        </row>
        <row r="3449">
          <cell r="AP3449" t="str">
            <v>Строганова София</v>
          </cell>
          <cell r="AQ3449">
            <v>2006</v>
          </cell>
          <cell r="AT3449" t="str">
            <v>б/р</v>
          </cell>
          <cell r="AU3449" t="str">
            <v>ж</v>
          </cell>
          <cell r="AX3449">
            <v>0</v>
          </cell>
          <cell r="AY3449" t="str">
            <v>ОК!</v>
          </cell>
        </row>
        <row r="3450">
          <cell r="AP3450" t="str">
            <v>Строкин Максим</v>
          </cell>
          <cell r="AQ3450">
            <v>2007</v>
          </cell>
          <cell r="AT3450" t="str">
            <v>б/р</v>
          </cell>
          <cell r="AU3450" t="str">
            <v>м</v>
          </cell>
          <cell r="AX3450">
            <v>43960</v>
          </cell>
          <cell r="AY3450" t="str">
            <v>ОК!</v>
          </cell>
        </row>
        <row r="3451">
          <cell r="AP3451" t="str">
            <v>Струков Артём</v>
          </cell>
          <cell r="AQ3451">
            <v>2013</v>
          </cell>
          <cell r="AT3451" t="str">
            <v>1ю</v>
          </cell>
          <cell r="AU3451" t="str">
            <v>м</v>
          </cell>
          <cell r="AX3451">
            <v>45799</v>
          </cell>
          <cell r="AY3451" t="str">
            <v>ОК!</v>
          </cell>
        </row>
        <row r="3452">
          <cell r="AP3452" t="str">
            <v>Струков Павел</v>
          </cell>
          <cell r="AQ3452">
            <v>1996</v>
          </cell>
          <cell r="AT3452" t="str">
            <v>МС</v>
          </cell>
          <cell r="AU3452" t="str">
            <v>м</v>
          </cell>
          <cell r="AX3452">
            <v>0</v>
          </cell>
          <cell r="AY3452" t="str">
            <v>ОК!</v>
          </cell>
        </row>
        <row r="3453">
          <cell r="AP3453" t="str">
            <v>Струкова Анастасия</v>
          </cell>
          <cell r="AQ3453">
            <v>1996</v>
          </cell>
          <cell r="AT3453" t="str">
            <v>КМС</v>
          </cell>
          <cell r="AU3453" t="str">
            <v>ж</v>
          </cell>
          <cell r="AX3453">
            <v>45538</v>
          </cell>
          <cell r="AY3453" t="str">
            <v>ОК!</v>
          </cell>
        </row>
        <row r="3454">
          <cell r="AP3454" t="str">
            <v>Стручков Иван</v>
          </cell>
          <cell r="AQ3454">
            <v>0</v>
          </cell>
          <cell r="AT3454" t="str">
            <v>б/р</v>
          </cell>
          <cell r="AU3454" t="str">
            <v>м</v>
          </cell>
          <cell r="AX3454">
            <v>43383</v>
          </cell>
          <cell r="AY3454" t="str">
            <v>НАДО!!!</v>
          </cell>
        </row>
        <row r="3455">
          <cell r="AP3455" t="str">
            <v>Стукачёв Лев</v>
          </cell>
          <cell r="AQ3455">
            <v>2012</v>
          </cell>
          <cell r="AT3455" t="str">
            <v>б/р</v>
          </cell>
          <cell r="AU3455" t="str">
            <v>м</v>
          </cell>
          <cell r="AX3455">
            <v>0</v>
          </cell>
          <cell r="AY3455" t="str">
            <v>НАДО!!!</v>
          </cell>
        </row>
        <row r="3456">
          <cell r="AP3456" t="str">
            <v>Стукачёва Вероника</v>
          </cell>
          <cell r="AQ3456">
            <v>2010</v>
          </cell>
          <cell r="AT3456" t="str">
            <v>б/р</v>
          </cell>
          <cell r="AU3456" t="str">
            <v>ж</v>
          </cell>
          <cell r="AX3456">
            <v>0</v>
          </cell>
          <cell r="AY3456" t="str">
            <v>НАДО!!!</v>
          </cell>
        </row>
        <row r="3457">
          <cell r="AP3457" t="str">
            <v>Субботин Всеволод</v>
          </cell>
          <cell r="AQ3457">
            <v>2003</v>
          </cell>
          <cell r="AT3457" t="str">
            <v>б/р</v>
          </cell>
          <cell r="AU3457" t="str">
            <v>м</v>
          </cell>
          <cell r="AX3457">
            <v>0</v>
          </cell>
          <cell r="AY3457" t="str">
            <v>ОК!</v>
          </cell>
        </row>
        <row r="3458">
          <cell r="AP3458" t="str">
            <v>Суворина Светлана</v>
          </cell>
          <cell r="AQ3458">
            <v>1991</v>
          </cell>
          <cell r="AT3458" t="str">
            <v>б/р</v>
          </cell>
          <cell r="AU3458" t="str">
            <v>ж</v>
          </cell>
          <cell r="AX3458">
            <v>45071</v>
          </cell>
          <cell r="AY3458" t="str">
            <v>НАДО!!!</v>
          </cell>
        </row>
        <row r="3459">
          <cell r="AP3459" t="str">
            <v>Суворкина Татьяна</v>
          </cell>
          <cell r="AQ3459">
            <v>0</v>
          </cell>
          <cell r="AT3459">
            <v>3</v>
          </cell>
          <cell r="AU3459" t="str">
            <v>ж</v>
          </cell>
          <cell r="AX3459">
            <v>45407</v>
          </cell>
          <cell r="AY3459" t="str">
            <v>НАДО!!!</v>
          </cell>
        </row>
        <row r="3460">
          <cell r="AP3460" t="str">
            <v>Суворов Дмитрий</v>
          </cell>
          <cell r="AQ3460">
            <v>2011</v>
          </cell>
          <cell r="AT3460">
            <v>2</v>
          </cell>
          <cell r="AU3460" t="str">
            <v>м</v>
          </cell>
          <cell r="AX3460">
            <v>45718</v>
          </cell>
          <cell r="AY3460" t="str">
            <v>ОК!</v>
          </cell>
        </row>
        <row r="3461">
          <cell r="AP3461" t="str">
            <v>Суворова Анастасия</v>
          </cell>
          <cell r="AQ3461">
            <v>2009</v>
          </cell>
          <cell r="AT3461">
            <v>3</v>
          </cell>
          <cell r="AU3461" t="str">
            <v>ж</v>
          </cell>
          <cell r="AX3461">
            <v>45778</v>
          </cell>
          <cell r="AY3461" t="str">
            <v>ОК!</v>
          </cell>
        </row>
        <row r="3462">
          <cell r="AP3462" t="str">
            <v>Судаков Тимофей</v>
          </cell>
          <cell r="AQ3462">
            <v>2006</v>
          </cell>
          <cell r="AT3462" t="str">
            <v>б/р</v>
          </cell>
          <cell r="AU3462" t="str">
            <v>м</v>
          </cell>
          <cell r="AX3462">
            <v>44165</v>
          </cell>
          <cell r="AY3462" t="str">
            <v>ОК!</v>
          </cell>
        </row>
        <row r="3463">
          <cell r="AP3463" t="str">
            <v>Судакова Анна</v>
          </cell>
          <cell r="AQ3463">
            <v>0</v>
          </cell>
          <cell r="AT3463">
            <v>2</v>
          </cell>
          <cell r="AU3463" t="str">
            <v>ж</v>
          </cell>
          <cell r="AX3463">
            <v>45431</v>
          </cell>
          <cell r="AY3463" t="str">
            <v>НАДО!!!</v>
          </cell>
        </row>
        <row r="3464">
          <cell r="AP3464" t="str">
            <v>Суздалев Дмитрий</v>
          </cell>
          <cell r="AQ3464">
            <v>1971</v>
          </cell>
          <cell r="AT3464" t="str">
            <v>б/р</v>
          </cell>
          <cell r="AU3464" t="str">
            <v>м</v>
          </cell>
          <cell r="AX3464">
            <v>43352</v>
          </cell>
          <cell r="AY3464" t="str">
            <v>НАДО!!!</v>
          </cell>
        </row>
        <row r="3465">
          <cell r="AP3465" t="str">
            <v>Суздальцева Людмила</v>
          </cell>
          <cell r="AQ3465">
            <v>0</v>
          </cell>
          <cell r="AT3465" t="str">
            <v>б/р</v>
          </cell>
          <cell r="AU3465" t="str">
            <v>ж</v>
          </cell>
          <cell r="AX3465">
            <v>43555</v>
          </cell>
          <cell r="AY3465" t="str">
            <v>НАДО!!!</v>
          </cell>
        </row>
        <row r="3466">
          <cell r="AP3466" t="str">
            <v>Суконников Дмитрий</v>
          </cell>
          <cell r="AQ3466">
            <v>2005</v>
          </cell>
          <cell r="AT3466" t="str">
            <v>б/р</v>
          </cell>
          <cell r="AU3466" t="str">
            <v>м</v>
          </cell>
          <cell r="AX3466">
            <v>43443</v>
          </cell>
          <cell r="AY3466" t="str">
            <v>ОК!</v>
          </cell>
        </row>
        <row r="3467">
          <cell r="AP3467" t="str">
            <v>Султанова Нинель</v>
          </cell>
          <cell r="AQ3467">
            <v>0</v>
          </cell>
          <cell r="AT3467">
            <v>3</v>
          </cell>
          <cell r="AU3467" t="str">
            <v>ж</v>
          </cell>
          <cell r="AX3467">
            <v>45407</v>
          </cell>
          <cell r="AY3467" t="str">
            <v>НАДО!!!</v>
          </cell>
        </row>
        <row r="3468">
          <cell r="AP3468" t="str">
            <v>Сундуков Артем</v>
          </cell>
          <cell r="AQ3468">
            <v>0</v>
          </cell>
          <cell r="AT3468" t="str">
            <v>б/р</v>
          </cell>
          <cell r="AU3468" t="str">
            <v>м</v>
          </cell>
          <cell r="AX3468">
            <v>42774</v>
          </cell>
          <cell r="AY3468" t="str">
            <v>НАДО!!!</v>
          </cell>
        </row>
        <row r="3469">
          <cell r="AP3469" t="str">
            <v>Суокас Ольга</v>
          </cell>
          <cell r="AQ3469">
            <v>2002</v>
          </cell>
          <cell r="AT3469" t="str">
            <v>б/р</v>
          </cell>
          <cell r="AU3469" t="str">
            <v>ж</v>
          </cell>
          <cell r="AX3469">
            <v>43675</v>
          </cell>
          <cell r="AY3469" t="str">
            <v>ОК!</v>
          </cell>
        </row>
        <row r="3470">
          <cell r="AP3470" t="str">
            <v>Суровцева Ксения</v>
          </cell>
          <cell r="AQ3470">
            <v>2013</v>
          </cell>
          <cell r="AT3470" t="str">
            <v>б/р</v>
          </cell>
          <cell r="AU3470" t="str">
            <v>ж</v>
          </cell>
          <cell r="AX3470">
            <v>0</v>
          </cell>
          <cell r="AY3470" t="str">
            <v>ОК!</v>
          </cell>
        </row>
        <row r="3471">
          <cell r="AP3471" t="str">
            <v>Сутягин Сергей</v>
          </cell>
          <cell r="AQ3471">
            <v>2003</v>
          </cell>
          <cell r="AT3471" t="str">
            <v>б/р</v>
          </cell>
          <cell r="AU3471" t="str">
            <v>м</v>
          </cell>
          <cell r="AX3471">
            <v>44708</v>
          </cell>
          <cell r="AY3471" t="str">
            <v>ОК!</v>
          </cell>
        </row>
        <row r="3472">
          <cell r="AP3472" t="str">
            <v>Сухарева Олеся</v>
          </cell>
          <cell r="AQ3472">
            <v>2003</v>
          </cell>
          <cell r="AT3472" t="str">
            <v>КМС</v>
          </cell>
          <cell r="AU3472" t="str">
            <v>ж</v>
          </cell>
          <cell r="AX3472">
            <v>45488</v>
          </cell>
          <cell r="AY3472" t="str">
            <v>ОК!</v>
          </cell>
        </row>
        <row r="3473">
          <cell r="AP3473" t="str">
            <v>Сухинина Мария</v>
          </cell>
          <cell r="AQ3473">
            <v>0</v>
          </cell>
          <cell r="AT3473" t="str">
            <v>б/р</v>
          </cell>
          <cell r="AU3473" t="str">
            <v>ж</v>
          </cell>
          <cell r="AX3473">
            <v>44323</v>
          </cell>
          <cell r="AY3473" t="str">
            <v>НАДО!!!</v>
          </cell>
        </row>
        <row r="3474">
          <cell r="AP3474" t="str">
            <v>Сухнева Анна</v>
          </cell>
          <cell r="AQ3474">
            <v>0</v>
          </cell>
          <cell r="AT3474" t="str">
            <v>б/р</v>
          </cell>
          <cell r="AU3474" t="str">
            <v>ж</v>
          </cell>
          <cell r="AX3474">
            <v>43036</v>
          </cell>
          <cell r="AY3474" t="str">
            <v>НАДО!!!</v>
          </cell>
        </row>
        <row r="3475">
          <cell r="AP3475" t="str">
            <v>Суховаров Георгий</v>
          </cell>
          <cell r="AQ3475">
            <v>2005</v>
          </cell>
          <cell r="AT3475" t="str">
            <v>б/р</v>
          </cell>
          <cell r="AU3475" t="str">
            <v>м</v>
          </cell>
          <cell r="AX3475">
            <v>0</v>
          </cell>
          <cell r="AY3475" t="str">
            <v>ОК!</v>
          </cell>
        </row>
        <row r="3476">
          <cell r="AP3476" t="str">
            <v>Сухомлинов Андрей</v>
          </cell>
          <cell r="AQ3476">
            <v>2001</v>
          </cell>
          <cell r="AT3476" t="str">
            <v>б/р</v>
          </cell>
          <cell r="AU3476" t="str">
            <v>м</v>
          </cell>
          <cell r="AX3476">
            <v>44597</v>
          </cell>
          <cell r="AY3476" t="str">
            <v>ОК!</v>
          </cell>
        </row>
        <row r="3477">
          <cell r="AP3477" t="str">
            <v>Сухоруков Даниил</v>
          </cell>
          <cell r="AQ3477">
            <v>2000</v>
          </cell>
          <cell r="AT3477" t="str">
            <v>б/р</v>
          </cell>
          <cell r="AU3477" t="str">
            <v>м</v>
          </cell>
          <cell r="AX3477">
            <v>42874</v>
          </cell>
          <cell r="AY3477" t="str">
            <v>ОК!</v>
          </cell>
        </row>
        <row r="3478">
          <cell r="AP3478" t="str">
            <v>Сушкин Николай</v>
          </cell>
          <cell r="AQ3478">
            <v>1999</v>
          </cell>
          <cell r="AT3478" t="str">
            <v>б/р</v>
          </cell>
          <cell r="AU3478" t="str">
            <v>м</v>
          </cell>
          <cell r="AX3478">
            <v>43579</v>
          </cell>
          <cell r="AY3478" t="str">
            <v>ОК!</v>
          </cell>
        </row>
        <row r="3479">
          <cell r="AP3479" t="str">
            <v>Сущенко Дарья</v>
          </cell>
          <cell r="AQ3479">
            <v>2009</v>
          </cell>
          <cell r="AT3479">
            <v>2</v>
          </cell>
          <cell r="AU3479" t="str">
            <v>ж</v>
          </cell>
          <cell r="AX3479">
            <v>45870</v>
          </cell>
          <cell r="AY3479" t="str">
            <v>ОК!</v>
          </cell>
        </row>
        <row r="3480">
          <cell r="AP3480" t="str">
            <v>Сцепуро Борис</v>
          </cell>
          <cell r="AQ3480">
            <v>2008</v>
          </cell>
          <cell r="AT3480" t="str">
            <v>б/р</v>
          </cell>
          <cell r="AU3480" t="str">
            <v>м</v>
          </cell>
          <cell r="AX3480">
            <v>0</v>
          </cell>
          <cell r="AY3480" t="str">
            <v>ОК!</v>
          </cell>
        </row>
        <row r="3481">
          <cell r="AP3481" t="str">
            <v>Сыкалова Мария</v>
          </cell>
          <cell r="AQ3481">
            <v>2010</v>
          </cell>
          <cell r="AT3481" t="str">
            <v>1ю</v>
          </cell>
          <cell r="AU3481" t="str">
            <v>ж</v>
          </cell>
          <cell r="AX3481">
            <v>45422</v>
          </cell>
          <cell r="AY3481" t="str">
            <v>ОК!</v>
          </cell>
        </row>
        <row r="3482">
          <cell r="AP3482" t="str">
            <v>Сырцова Валерия</v>
          </cell>
          <cell r="AQ3482">
            <v>1999</v>
          </cell>
          <cell r="AT3482" t="str">
            <v>б/р</v>
          </cell>
          <cell r="AU3482" t="str">
            <v>ж</v>
          </cell>
          <cell r="AX3482">
            <v>0</v>
          </cell>
          <cell r="AY3482" t="str">
            <v>НАДО!!!</v>
          </cell>
        </row>
        <row r="3483">
          <cell r="AP3483" t="str">
            <v>Сысалова Дарья</v>
          </cell>
          <cell r="AQ3483">
            <v>2011</v>
          </cell>
          <cell r="AT3483" t="str">
            <v>1ю</v>
          </cell>
          <cell r="AU3483" t="str">
            <v>ж</v>
          </cell>
          <cell r="AX3483">
            <v>45618</v>
          </cell>
          <cell r="AY3483" t="str">
            <v>ОК!</v>
          </cell>
        </row>
        <row r="3484">
          <cell r="AP3484" t="str">
            <v>Сысуева Татьяна</v>
          </cell>
          <cell r="AQ3484">
            <v>2002</v>
          </cell>
          <cell r="AT3484" t="str">
            <v>б/р</v>
          </cell>
          <cell r="AU3484" t="str">
            <v>ж</v>
          </cell>
          <cell r="AX3484">
            <v>0</v>
          </cell>
          <cell r="AY3484" t="str">
            <v>ОК!</v>
          </cell>
        </row>
        <row r="3485">
          <cell r="AP3485" t="str">
            <v>Сычев Алексей</v>
          </cell>
          <cell r="AQ3485">
            <v>1973</v>
          </cell>
          <cell r="AT3485" t="str">
            <v>б/р</v>
          </cell>
          <cell r="AU3485" t="str">
            <v>м</v>
          </cell>
          <cell r="AX3485">
            <v>43078</v>
          </cell>
          <cell r="AY3485" t="str">
            <v>НАДО!!!</v>
          </cell>
        </row>
        <row r="3486">
          <cell r="AP3486" t="str">
            <v>Сычева Дарья</v>
          </cell>
          <cell r="AQ3486">
            <v>2002</v>
          </cell>
          <cell r="AT3486" t="str">
            <v>б/р</v>
          </cell>
          <cell r="AU3486" t="str">
            <v>ж</v>
          </cell>
          <cell r="AX3486">
            <v>44593</v>
          </cell>
          <cell r="AY3486" t="str">
            <v>ОК!</v>
          </cell>
        </row>
        <row r="3487">
          <cell r="AP3487" t="str">
            <v>Тайлаков Сергей</v>
          </cell>
          <cell r="AQ3487">
            <v>1988</v>
          </cell>
          <cell r="AT3487" t="str">
            <v>б/р</v>
          </cell>
          <cell r="AU3487" t="str">
            <v>м</v>
          </cell>
          <cell r="AX3487">
            <v>43896</v>
          </cell>
          <cell r="AY3487" t="str">
            <v>ОК!</v>
          </cell>
        </row>
        <row r="3488">
          <cell r="AP3488" t="str">
            <v>Тактаров Сергей</v>
          </cell>
          <cell r="AQ3488">
            <v>2000</v>
          </cell>
          <cell r="AT3488" t="str">
            <v>б/р</v>
          </cell>
          <cell r="AU3488" t="str">
            <v>м</v>
          </cell>
          <cell r="AX3488">
            <v>43124</v>
          </cell>
          <cell r="AY3488" t="str">
            <v>ОК!</v>
          </cell>
        </row>
        <row r="3489">
          <cell r="AP3489" t="str">
            <v>Таланцев Данил</v>
          </cell>
          <cell r="AQ3489">
            <v>1999</v>
          </cell>
          <cell r="AT3489" t="str">
            <v>б/р</v>
          </cell>
          <cell r="AU3489" t="str">
            <v>м</v>
          </cell>
          <cell r="AX3489">
            <v>0</v>
          </cell>
          <cell r="AY3489" t="str">
            <v>ОК!</v>
          </cell>
        </row>
        <row r="3490">
          <cell r="AP3490" t="str">
            <v>Талашенко Ольга</v>
          </cell>
          <cell r="AQ3490">
            <v>0</v>
          </cell>
          <cell r="AT3490" t="str">
            <v>КМС</v>
          </cell>
          <cell r="AU3490" t="str">
            <v>ж</v>
          </cell>
          <cell r="AX3490">
            <v>46143</v>
          </cell>
        </row>
        <row r="3491">
          <cell r="AP3491" t="str">
            <v>Тапчиева Дарья</v>
          </cell>
          <cell r="AQ3491">
            <v>2001</v>
          </cell>
          <cell r="AT3491" t="str">
            <v>б/р</v>
          </cell>
          <cell r="AU3491" t="str">
            <v>ж</v>
          </cell>
          <cell r="AX3491">
            <v>0</v>
          </cell>
          <cell r="AY3491" t="str">
            <v>ОК!</v>
          </cell>
        </row>
        <row r="3492">
          <cell r="AP3492" t="str">
            <v>Тараканов Денис</v>
          </cell>
          <cell r="AQ3492">
            <v>2010</v>
          </cell>
          <cell r="AT3492" t="str">
            <v>1ю</v>
          </cell>
          <cell r="AU3492" t="str">
            <v>м</v>
          </cell>
          <cell r="AX3492">
            <v>45702</v>
          </cell>
          <cell r="AY3492" t="str">
            <v>ОК!</v>
          </cell>
        </row>
        <row r="3493">
          <cell r="AP3493" t="str">
            <v>Таранцова Мария</v>
          </cell>
          <cell r="AQ3493">
            <v>2004</v>
          </cell>
          <cell r="AT3493" t="str">
            <v>б/р</v>
          </cell>
          <cell r="AU3493" t="str">
            <v>ж</v>
          </cell>
          <cell r="AX3493">
            <v>0</v>
          </cell>
          <cell r="AY3493" t="str">
            <v>ОК!</v>
          </cell>
        </row>
        <row r="3494">
          <cell r="AP3494" t="str">
            <v>Тарасеня Андрей</v>
          </cell>
          <cell r="AQ3494">
            <v>1993</v>
          </cell>
          <cell r="AT3494" t="str">
            <v>б/р</v>
          </cell>
          <cell r="AU3494" t="str">
            <v>м</v>
          </cell>
          <cell r="AX3494">
            <v>43163</v>
          </cell>
          <cell r="AY3494" t="str">
            <v>ОК!</v>
          </cell>
        </row>
        <row r="3495">
          <cell r="AP3495" t="str">
            <v>Тарасов Александр</v>
          </cell>
          <cell r="AQ3495">
            <v>1974</v>
          </cell>
          <cell r="AT3495" t="str">
            <v>б/р</v>
          </cell>
          <cell r="AU3495" t="str">
            <v>м</v>
          </cell>
          <cell r="AX3495">
            <v>43595</v>
          </cell>
          <cell r="AY3495" t="str">
            <v>ОК!</v>
          </cell>
        </row>
        <row r="3496">
          <cell r="AP3496" t="str">
            <v>Тарасов Матвей</v>
          </cell>
          <cell r="AQ3496">
            <v>2007</v>
          </cell>
          <cell r="AT3496">
            <v>1</v>
          </cell>
          <cell r="AU3496" t="str">
            <v>м</v>
          </cell>
          <cell r="AX3496">
            <v>45319</v>
          </cell>
          <cell r="AY3496" t="str">
            <v>ОК!</v>
          </cell>
        </row>
        <row r="3497">
          <cell r="AP3497" t="str">
            <v>Тарасов Мирон</v>
          </cell>
          <cell r="AQ3497">
            <v>2007</v>
          </cell>
          <cell r="AT3497">
            <v>1</v>
          </cell>
          <cell r="AU3497" t="str">
            <v>м</v>
          </cell>
          <cell r="AX3497">
            <v>45319</v>
          </cell>
          <cell r="AY3497" t="str">
            <v>ОК!</v>
          </cell>
        </row>
        <row r="3498">
          <cell r="AP3498" t="str">
            <v>Тарасов Михаил</v>
          </cell>
          <cell r="AQ3498">
            <v>1994</v>
          </cell>
          <cell r="AT3498" t="str">
            <v>б/р</v>
          </cell>
          <cell r="AU3498" t="str">
            <v>м</v>
          </cell>
          <cell r="AX3498">
            <v>43595</v>
          </cell>
          <cell r="AY3498" t="str">
            <v>ОК!</v>
          </cell>
        </row>
        <row r="3499">
          <cell r="AP3499" t="str">
            <v>Тарасов Роман</v>
          </cell>
          <cell r="AQ3499">
            <v>2005</v>
          </cell>
          <cell r="AT3499" t="str">
            <v>б/р</v>
          </cell>
          <cell r="AU3499" t="str">
            <v>м</v>
          </cell>
          <cell r="AX3499">
            <v>44342</v>
          </cell>
          <cell r="AY3499" t="str">
            <v>ОК!</v>
          </cell>
        </row>
        <row r="3500">
          <cell r="AP3500" t="str">
            <v>Тарасова Анастасия</v>
          </cell>
          <cell r="AQ3500">
            <v>2000</v>
          </cell>
          <cell r="AT3500" t="str">
            <v>б/р</v>
          </cell>
          <cell r="AU3500" t="str">
            <v>ж</v>
          </cell>
          <cell r="AX3500">
            <v>42774</v>
          </cell>
          <cell r="AY3500" t="str">
            <v>ОК!</v>
          </cell>
        </row>
        <row r="3501">
          <cell r="AP3501" t="str">
            <v>Тарасова Ирина</v>
          </cell>
          <cell r="AQ3501">
            <v>2006</v>
          </cell>
          <cell r="AT3501" t="str">
            <v>б/р</v>
          </cell>
          <cell r="AU3501" t="str">
            <v>ж</v>
          </cell>
          <cell r="AX3501">
            <v>44436</v>
          </cell>
          <cell r="AY3501" t="str">
            <v>ОК!</v>
          </cell>
        </row>
        <row r="3502">
          <cell r="AP3502" t="str">
            <v>Тарасова Татьяна</v>
          </cell>
          <cell r="AQ3502">
            <v>1980</v>
          </cell>
          <cell r="AT3502">
            <v>2</v>
          </cell>
          <cell r="AU3502" t="str">
            <v>ж</v>
          </cell>
          <cell r="AX3502">
            <v>45431</v>
          </cell>
          <cell r="AY3502" t="str">
            <v>ОК!</v>
          </cell>
        </row>
        <row r="3503">
          <cell r="AP3503" t="str">
            <v>Тарасова Юлия</v>
          </cell>
          <cell r="AQ3503">
            <v>2010</v>
          </cell>
          <cell r="AT3503" t="str">
            <v>1ю</v>
          </cell>
          <cell r="AU3503" t="str">
            <v>ж</v>
          </cell>
          <cell r="AX3503">
            <v>45618</v>
          </cell>
          <cell r="AY3503" t="str">
            <v>ОК!</v>
          </cell>
        </row>
        <row r="3504">
          <cell r="AP3504" t="str">
            <v>Тарасюк Виктория</v>
          </cell>
          <cell r="AQ3504">
            <v>2005</v>
          </cell>
          <cell r="AT3504" t="str">
            <v>б/р</v>
          </cell>
          <cell r="AU3504" t="str">
            <v>ж</v>
          </cell>
          <cell r="AX3504">
            <v>0</v>
          </cell>
          <cell r="AY3504" t="str">
            <v>ОК!</v>
          </cell>
        </row>
        <row r="3505">
          <cell r="AP3505" t="str">
            <v>Таратенко Юлия</v>
          </cell>
          <cell r="AQ3505">
            <v>2002</v>
          </cell>
          <cell r="AT3505" t="str">
            <v>КМС</v>
          </cell>
          <cell r="AU3505" t="str">
            <v>ж</v>
          </cell>
          <cell r="AX3505">
            <v>46107</v>
          </cell>
          <cell r="AY3505" t="str">
            <v>ОК!</v>
          </cell>
        </row>
        <row r="3506">
          <cell r="AP3506" t="str">
            <v>Таратин Николай</v>
          </cell>
          <cell r="AQ3506">
            <v>1986</v>
          </cell>
          <cell r="AT3506" t="str">
            <v>б/р</v>
          </cell>
          <cell r="AU3506" t="str">
            <v>м</v>
          </cell>
          <cell r="AX3506">
            <v>43595</v>
          </cell>
          <cell r="AY3506" t="str">
            <v>ОК!</v>
          </cell>
        </row>
        <row r="3507">
          <cell r="AP3507" t="str">
            <v>Таратынов Олег</v>
          </cell>
          <cell r="AQ3507">
            <v>2000</v>
          </cell>
          <cell r="AT3507" t="str">
            <v>б/р</v>
          </cell>
          <cell r="AU3507" t="str">
            <v>м</v>
          </cell>
          <cell r="AX3507">
            <v>0</v>
          </cell>
          <cell r="AY3507" t="str">
            <v>ОК!</v>
          </cell>
        </row>
        <row r="3508">
          <cell r="AP3508" t="str">
            <v>Тарицин Алексей</v>
          </cell>
          <cell r="AQ3508">
            <v>1977</v>
          </cell>
          <cell r="AT3508" t="str">
            <v>б/р</v>
          </cell>
          <cell r="AU3508" t="str">
            <v>м</v>
          </cell>
          <cell r="AX3508">
            <v>43328</v>
          </cell>
          <cell r="AY3508" t="str">
            <v>НАДО!!!</v>
          </cell>
        </row>
        <row r="3509">
          <cell r="AP3509" t="str">
            <v>Татарин Петр</v>
          </cell>
          <cell r="AQ3509">
            <v>1998</v>
          </cell>
          <cell r="AT3509">
            <v>3</v>
          </cell>
          <cell r="AU3509" t="str">
            <v>м</v>
          </cell>
          <cell r="AX3509">
            <v>45407</v>
          </cell>
          <cell r="AY3509" t="str">
            <v>ОК!</v>
          </cell>
        </row>
        <row r="3510">
          <cell r="AP3510" t="str">
            <v>Татаринов Денис</v>
          </cell>
          <cell r="AQ3510">
            <v>0</v>
          </cell>
          <cell r="AT3510" t="str">
            <v>б/р</v>
          </cell>
          <cell r="AU3510" t="str">
            <v>м</v>
          </cell>
          <cell r="AX3510">
            <v>43383</v>
          </cell>
          <cell r="AY3510" t="str">
            <v>НАДО!!!</v>
          </cell>
        </row>
        <row r="3511">
          <cell r="AP3511" t="str">
            <v>Татаринова Полина</v>
          </cell>
          <cell r="AQ3511">
            <v>2005</v>
          </cell>
          <cell r="AT3511" t="str">
            <v>б/р</v>
          </cell>
          <cell r="AU3511" t="str">
            <v>ж</v>
          </cell>
          <cell r="AX3511">
            <v>0</v>
          </cell>
          <cell r="AY3511" t="str">
            <v>ОК!</v>
          </cell>
        </row>
        <row r="3512">
          <cell r="AP3512" t="str">
            <v>Ташматова Арууке</v>
          </cell>
          <cell r="AQ3512">
            <v>2011</v>
          </cell>
          <cell r="AT3512" t="str">
            <v>б/р</v>
          </cell>
          <cell r="AU3512" t="str">
            <v>ж</v>
          </cell>
          <cell r="AX3512">
            <v>0</v>
          </cell>
          <cell r="AY3512" t="str">
            <v>ОК!</v>
          </cell>
        </row>
        <row r="3513">
          <cell r="AP3513" t="str">
            <v>Таюрова Анастасия</v>
          </cell>
          <cell r="AQ3513">
            <v>1998</v>
          </cell>
          <cell r="AT3513" t="str">
            <v>б/р</v>
          </cell>
          <cell r="AU3513" t="str">
            <v>ж</v>
          </cell>
          <cell r="AX3513">
            <v>43794</v>
          </cell>
          <cell r="AY3513" t="str">
            <v>ОК!</v>
          </cell>
        </row>
        <row r="3514">
          <cell r="AP3514" t="str">
            <v>Таюрский Тимофей</v>
          </cell>
          <cell r="AQ3514">
            <v>0</v>
          </cell>
          <cell r="AT3514">
            <v>3</v>
          </cell>
          <cell r="AU3514" t="str">
            <v>м</v>
          </cell>
          <cell r="AX3514">
            <v>45576</v>
          </cell>
          <cell r="AY3514" t="str">
            <v>НАДО!!!</v>
          </cell>
        </row>
        <row r="3515">
          <cell r="AP3515" t="str">
            <v>Телегин Даниил</v>
          </cell>
          <cell r="AQ3515">
            <v>2013</v>
          </cell>
          <cell r="AT3515" t="str">
            <v>б/р</v>
          </cell>
          <cell r="AU3515" t="str">
            <v>м</v>
          </cell>
          <cell r="AX3515">
            <v>0</v>
          </cell>
          <cell r="AY3515" t="str">
            <v>ОК!</v>
          </cell>
        </row>
        <row r="3516">
          <cell r="AP3516" t="str">
            <v>Телеш Григорий</v>
          </cell>
          <cell r="AQ3516">
            <v>2012</v>
          </cell>
          <cell r="AT3516" t="str">
            <v>2ю</v>
          </cell>
          <cell r="AU3516" t="str">
            <v>м</v>
          </cell>
          <cell r="AX3516">
            <v>45582</v>
          </cell>
          <cell r="AY3516" t="str">
            <v>ОК!</v>
          </cell>
        </row>
        <row r="3517">
          <cell r="AP3517" t="str">
            <v>Тельнова Анна</v>
          </cell>
          <cell r="AQ3517">
            <v>0</v>
          </cell>
          <cell r="AT3517" t="str">
            <v>б/р</v>
          </cell>
          <cell r="AU3517" t="str">
            <v>ж</v>
          </cell>
          <cell r="AX3517">
            <v>45045</v>
          </cell>
          <cell r="AY3517" t="str">
            <v>НАДО!!!</v>
          </cell>
        </row>
        <row r="3518">
          <cell r="AP3518" t="str">
            <v>Телятников Олег</v>
          </cell>
          <cell r="AQ3518">
            <v>2000</v>
          </cell>
          <cell r="AT3518" t="str">
            <v>б/р</v>
          </cell>
          <cell r="AU3518" t="str">
            <v>м</v>
          </cell>
          <cell r="AX3518">
            <v>43383</v>
          </cell>
          <cell r="AY3518" t="str">
            <v>ОК!</v>
          </cell>
        </row>
        <row r="3519">
          <cell r="AP3519" t="str">
            <v>Телятников Роман</v>
          </cell>
          <cell r="AQ3519">
            <v>2003</v>
          </cell>
          <cell r="AT3519" t="str">
            <v>б/р</v>
          </cell>
          <cell r="AU3519" t="str">
            <v>м</v>
          </cell>
          <cell r="AX3519">
            <v>42869</v>
          </cell>
          <cell r="AY3519" t="str">
            <v>ОК!</v>
          </cell>
        </row>
        <row r="3520">
          <cell r="AP3520" t="str">
            <v>Тенищева Анастасия</v>
          </cell>
          <cell r="AQ3520">
            <v>2004</v>
          </cell>
          <cell r="AT3520">
            <v>3</v>
          </cell>
          <cell r="AU3520" t="str">
            <v>ж</v>
          </cell>
          <cell r="AX3520">
            <v>45907</v>
          </cell>
          <cell r="AY3520" t="str">
            <v>ОК!</v>
          </cell>
        </row>
        <row r="3521">
          <cell r="AP3521" t="str">
            <v>Теплова Дарья</v>
          </cell>
          <cell r="AQ3521">
            <v>1986</v>
          </cell>
          <cell r="AT3521" t="str">
            <v>б/р</v>
          </cell>
          <cell r="AU3521" t="str">
            <v>ж</v>
          </cell>
          <cell r="AX3521">
            <v>43372</v>
          </cell>
          <cell r="AY3521" t="str">
            <v>НАДО!!!</v>
          </cell>
        </row>
        <row r="3522">
          <cell r="AP3522" t="str">
            <v>Теплоухова Елизавета</v>
          </cell>
          <cell r="AQ3522">
            <v>2003</v>
          </cell>
          <cell r="AT3522">
            <v>2</v>
          </cell>
          <cell r="AU3522" t="str">
            <v>ж</v>
          </cell>
          <cell r="AX3522">
            <v>45863</v>
          </cell>
          <cell r="AY3522" t="str">
            <v>ОК!</v>
          </cell>
        </row>
        <row r="3523">
          <cell r="AP3523" t="str">
            <v>Теплоухова Любовь</v>
          </cell>
          <cell r="AQ3523">
            <v>1998</v>
          </cell>
          <cell r="AT3523" t="str">
            <v>МС</v>
          </cell>
          <cell r="AU3523" t="str">
            <v>ж</v>
          </cell>
          <cell r="AX3523">
            <v>0</v>
          </cell>
          <cell r="AY3523" t="str">
            <v>ОК!</v>
          </cell>
        </row>
        <row r="3524">
          <cell r="AP3524" t="str">
            <v>Теренин Алексей</v>
          </cell>
          <cell r="AQ3524">
            <v>0</v>
          </cell>
          <cell r="AT3524" t="str">
            <v>б/р</v>
          </cell>
          <cell r="AU3524" t="str">
            <v>м</v>
          </cell>
          <cell r="AX3524">
            <v>42246</v>
          </cell>
          <cell r="AY3524" t="str">
            <v>НАДО!!!</v>
          </cell>
        </row>
        <row r="3525">
          <cell r="AP3525" t="str">
            <v>Терентьев Александр</v>
          </cell>
          <cell r="AQ3525">
            <v>2003</v>
          </cell>
          <cell r="AT3525" t="str">
            <v>б/р</v>
          </cell>
          <cell r="AU3525" t="str">
            <v>м</v>
          </cell>
          <cell r="AX3525">
            <v>0</v>
          </cell>
          <cell r="AY3525" t="str">
            <v>ОК!</v>
          </cell>
        </row>
        <row r="3526">
          <cell r="AP3526" t="str">
            <v>Терентьева Вероника</v>
          </cell>
          <cell r="AQ3526">
            <v>2013</v>
          </cell>
          <cell r="AT3526" t="str">
            <v>2ю</v>
          </cell>
          <cell r="AU3526" t="str">
            <v>ж</v>
          </cell>
          <cell r="AX3526">
            <v>45932</v>
          </cell>
          <cell r="AY3526" t="str">
            <v>ОК!</v>
          </cell>
        </row>
        <row r="3527">
          <cell r="AP3527" t="str">
            <v>Терентьева Елена</v>
          </cell>
          <cell r="AQ3527">
            <v>0</v>
          </cell>
          <cell r="AT3527" t="str">
            <v>б/р</v>
          </cell>
          <cell r="AU3527" t="str">
            <v>ж</v>
          </cell>
          <cell r="AX3527">
            <v>0</v>
          </cell>
          <cell r="AY3527" t="str">
            <v>НАДО!!!</v>
          </cell>
        </row>
        <row r="3528">
          <cell r="AP3528" t="str">
            <v>Терёхина Мария</v>
          </cell>
          <cell r="AQ3528">
            <v>2006</v>
          </cell>
          <cell r="AT3528" t="str">
            <v>б/р</v>
          </cell>
          <cell r="AU3528" t="str">
            <v>ж</v>
          </cell>
          <cell r="AX3528">
            <v>0</v>
          </cell>
          <cell r="AY3528" t="str">
            <v>ОК!</v>
          </cell>
        </row>
        <row r="3529">
          <cell r="AP3529" t="str">
            <v>Терехов Михаил</v>
          </cell>
          <cell r="AQ3529">
            <v>0</v>
          </cell>
          <cell r="AT3529" t="str">
            <v>б/р</v>
          </cell>
          <cell r="AU3529" t="str">
            <v>м</v>
          </cell>
          <cell r="AX3529">
            <v>43595</v>
          </cell>
          <cell r="AY3529" t="str">
            <v>НАДО!!!</v>
          </cell>
        </row>
        <row r="3530">
          <cell r="AP3530" t="str">
            <v>Терешкин Егор</v>
          </cell>
          <cell r="AQ3530">
            <v>0</v>
          </cell>
          <cell r="AT3530" t="str">
            <v>б/р</v>
          </cell>
          <cell r="AU3530" t="str">
            <v>м</v>
          </cell>
          <cell r="AX3530">
            <v>44323</v>
          </cell>
          <cell r="AY3530" t="str">
            <v>НАДО!!!</v>
          </cell>
        </row>
        <row r="3531">
          <cell r="AP3531" t="str">
            <v>Терешонок Иван</v>
          </cell>
          <cell r="AQ3531">
            <v>2006</v>
          </cell>
          <cell r="AT3531" t="str">
            <v>б/р</v>
          </cell>
          <cell r="AU3531" t="str">
            <v>м</v>
          </cell>
          <cell r="AX3531">
            <v>45166</v>
          </cell>
          <cell r="AY3531" t="str">
            <v>ОК!</v>
          </cell>
        </row>
        <row r="3532">
          <cell r="AP3532" t="str">
            <v>Терещенко Сергей</v>
          </cell>
          <cell r="AQ3532">
            <v>0</v>
          </cell>
          <cell r="AT3532" t="str">
            <v>б/р</v>
          </cell>
          <cell r="AU3532" t="str">
            <v>м</v>
          </cell>
          <cell r="AX3532">
            <v>45041</v>
          </cell>
          <cell r="AY3532" t="str">
            <v>НАДО!!!</v>
          </cell>
        </row>
        <row r="3533">
          <cell r="AP3533" t="str">
            <v>Тертерян Андрей</v>
          </cell>
          <cell r="AQ3533">
            <v>1999</v>
          </cell>
          <cell r="AT3533" t="str">
            <v>б/р</v>
          </cell>
          <cell r="AU3533" t="str">
            <v>м</v>
          </cell>
          <cell r="AX3533">
            <v>0</v>
          </cell>
          <cell r="AY3533" t="str">
            <v>НАДО!!!</v>
          </cell>
        </row>
        <row r="3534">
          <cell r="AP3534" t="str">
            <v>Тертычный Илья</v>
          </cell>
          <cell r="AQ3534">
            <v>0</v>
          </cell>
          <cell r="AT3534" t="str">
            <v>б/р</v>
          </cell>
          <cell r="AU3534" t="str">
            <v>м</v>
          </cell>
          <cell r="AX3534">
            <v>42869</v>
          </cell>
          <cell r="AY3534" t="str">
            <v>НАДО!!!</v>
          </cell>
        </row>
        <row r="3535">
          <cell r="AP3535" t="str">
            <v>Тикка Мария</v>
          </cell>
          <cell r="AQ3535">
            <v>0</v>
          </cell>
          <cell r="AT3535" t="str">
            <v>б/р</v>
          </cell>
          <cell r="AU3535" t="str">
            <v>ж</v>
          </cell>
          <cell r="AX3535">
            <v>0</v>
          </cell>
          <cell r="AY3535" t="str">
            <v>НАДО!!!</v>
          </cell>
        </row>
        <row r="3536">
          <cell r="AP3536" t="str">
            <v>Тимирьянова Анастасия</v>
          </cell>
          <cell r="AQ3536">
            <v>1997</v>
          </cell>
          <cell r="AT3536" t="str">
            <v>б/р</v>
          </cell>
          <cell r="AU3536" t="str">
            <v>ж</v>
          </cell>
          <cell r="AX3536">
            <v>44269</v>
          </cell>
          <cell r="AY3536" t="str">
            <v>ОК!</v>
          </cell>
        </row>
        <row r="3537">
          <cell r="AP3537" t="str">
            <v>Тимофеев Виктор</v>
          </cell>
          <cell r="AQ3537">
            <v>2006</v>
          </cell>
          <cell r="AT3537" t="str">
            <v>б/р</v>
          </cell>
          <cell r="AU3537" t="str">
            <v>м</v>
          </cell>
          <cell r="AX3537">
            <v>43723</v>
          </cell>
          <cell r="AY3537" t="str">
            <v>ОК!</v>
          </cell>
        </row>
        <row r="3538">
          <cell r="AP3538" t="str">
            <v>Тимофеев Егор</v>
          </cell>
          <cell r="AQ3538">
            <v>2005</v>
          </cell>
          <cell r="AT3538" t="str">
            <v>2ю</v>
          </cell>
          <cell r="AU3538" t="str">
            <v>м</v>
          </cell>
          <cell r="AX3538">
            <v>45366</v>
          </cell>
          <cell r="AY3538" t="str">
            <v>ОК!</v>
          </cell>
        </row>
        <row r="3539">
          <cell r="AP3539" t="str">
            <v>Тимофеев Иван</v>
          </cell>
          <cell r="AQ3539">
            <v>2002</v>
          </cell>
          <cell r="AT3539" t="str">
            <v>б/р</v>
          </cell>
          <cell r="AU3539" t="str">
            <v>м</v>
          </cell>
          <cell r="AX3539">
            <v>0</v>
          </cell>
          <cell r="AY3539" t="str">
            <v>НАДО!!!</v>
          </cell>
        </row>
        <row r="3540">
          <cell r="AP3540" t="str">
            <v>Тимофеева Ева</v>
          </cell>
          <cell r="AQ3540">
            <v>2013</v>
          </cell>
          <cell r="AT3540" t="str">
            <v>б/р</v>
          </cell>
          <cell r="AU3540" t="str">
            <v>ж</v>
          </cell>
          <cell r="AX3540">
            <v>0</v>
          </cell>
          <cell r="AY3540" t="str">
            <v>ОК!</v>
          </cell>
        </row>
        <row r="3541">
          <cell r="AP3541" t="str">
            <v>Тимофеева Ульяна</v>
          </cell>
          <cell r="AQ3541">
            <v>2008</v>
          </cell>
          <cell r="AT3541" t="str">
            <v>б/р</v>
          </cell>
          <cell r="AU3541" t="str">
            <v>ж</v>
          </cell>
          <cell r="AX3541">
            <v>43779</v>
          </cell>
          <cell r="AY3541" t="str">
            <v>ОК!</v>
          </cell>
        </row>
        <row r="3542">
          <cell r="AP3542" t="str">
            <v>Тимофеева Юлия</v>
          </cell>
          <cell r="AQ3542">
            <v>2012</v>
          </cell>
          <cell r="AT3542" t="str">
            <v>1ю</v>
          </cell>
          <cell r="AU3542" t="str">
            <v>ж</v>
          </cell>
          <cell r="AX3542">
            <v>45932</v>
          </cell>
          <cell r="AY3542" t="str">
            <v>ОК!</v>
          </cell>
        </row>
        <row r="3543">
          <cell r="AP3543" t="str">
            <v>Тимохин Алексей</v>
          </cell>
          <cell r="AQ3543">
            <v>2012</v>
          </cell>
          <cell r="AT3543" t="str">
            <v>б/р</v>
          </cell>
          <cell r="AU3543" t="str">
            <v>м</v>
          </cell>
          <cell r="AX3543">
            <v>0</v>
          </cell>
          <cell r="AY3543" t="str">
            <v>ОК!</v>
          </cell>
        </row>
        <row r="3544">
          <cell r="AP3544" t="str">
            <v>Тимошенко Аксинья</v>
          </cell>
          <cell r="AQ3544">
            <v>2009</v>
          </cell>
          <cell r="AT3544" t="str">
            <v>1ю</v>
          </cell>
          <cell r="AU3544" t="str">
            <v>ж</v>
          </cell>
          <cell r="AX3544">
            <v>45591</v>
          </cell>
          <cell r="AY3544" t="str">
            <v>ОК!</v>
          </cell>
        </row>
        <row r="3545">
          <cell r="AP3545" t="str">
            <v>Тинта Кира</v>
          </cell>
          <cell r="AQ3545">
            <v>2009</v>
          </cell>
          <cell r="AT3545" t="str">
            <v>1ю</v>
          </cell>
          <cell r="AU3545" t="str">
            <v>ж</v>
          </cell>
          <cell r="AX3545">
            <v>45947</v>
          </cell>
          <cell r="AY3545" t="str">
            <v>ОК!</v>
          </cell>
        </row>
        <row r="3546">
          <cell r="AP3546" t="str">
            <v>Титов Артём С.</v>
          </cell>
          <cell r="AQ3546">
            <v>2000</v>
          </cell>
          <cell r="AT3546" t="str">
            <v>б/р</v>
          </cell>
          <cell r="AU3546" t="str">
            <v>м</v>
          </cell>
          <cell r="AX3546">
            <v>0</v>
          </cell>
          <cell r="AY3546" t="str">
            <v>ОК!</v>
          </cell>
        </row>
        <row r="3547">
          <cell r="AP3547" t="str">
            <v>Титов Артём</v>
          </cell>
          <cell r="AQ3547">
            <v>2012</v>
          </cell>
          <cell r="AT3547" t="str">
            <v>2ю</v>
          </cell>
          <cell r="AU3547" t="str">
            <v>м</v>
          </cell>
          <cell r="AX3547">
            <v>45422</v>
          </cell>
          <cell r="AY3547" t="str">
            <v>ОК!</v>
          </cell>
        </row>
        <row r="3548">
          <cell r="AP3548" t="str">
            <v>Титова Алёна</v>
          </cell>
          <cell r="AQ3548">
            <v>2014</v>
          </cell>
          <cell r="AT3548" t="str">
            <v>б/р</v>
          </cell>
          <cell r="AU3548" t="str">
            <v>ж</v>
          </cell>
          <cell r="AX3548">
            <v>0</v>
          </cell>
          <cell r="AY3548" t="str">
            <v>ОК!</v>
          </cell>
        </row>
        <row r="3549">
          <cell r="AP3549" t="str">
            <v>Титова Екатерина</v>
          </cell>
          <cell r="AQ3549">
            <v>2002</v>
          </cell>
          <cell r="AT3549" t="str">
            <v>КМС</v>
          </cell>
          <cell r="AU3549" t="str">
            <v>ж</v>
          </cell>
          <cell r="AX3549">
            <v>46272</v>
          </cell>
          <cell r="AY3549" t="str">
            <v>ОК!</v>
          </cell>
        </row>
        <row r="3550">
          <cell r="AP3550" t="str">
            <v>Титовец Кристиан</v>
          </cell>
          <cell r="AQ3550">
            <v>2004</v>
          </cell>
          <cell r="AT3550" t="str">
            <v>б/р</v>
          </cell>
          <cell r="AU3550" t="str">
            <v>м</v>
          </cell>
          <cell r="AX3550">
            <v>0</v>
          </cell>
          <cell r="AY3550" t="str">
            <v>ОК!</v>
          </cell>
        </row>
        <row r="3551">
          <cell r="AP3551" t="str">
            <v>Титченко Варвара</v>
          </cell>
          <cell r="AQ3551">
            <v>2012</v>
          </cell>
          <cell r="AT3551" t="str">
            <v>б/р</v>
          </cell>
          <cell r="AU3551" t="str">
            <v>ж</v>
          </cell>
          <cell r="AX3551">
            <v>0</v>
          </cell>
          <cell r="AY3551" t="str">
            <v>ОК!</v>
          </cell>
        </row>
        <row r="3552">
          <cell r="AP3552" t="str">
            <v>Титченко Тимофей</v>
          </cell>
          <cell r="AQ3552">
            <v>2011</v>
          </cell>
          <cell r="AT3552" t="str">
            <v>б/р</v>
          </cell>
          <cell r="AU3552" t="str">
            <v>м</v>
          </cell>
          <cell r="AX3552">
            <v>0</v>
          </cell>
          <cell r="AY3552" t="str">
            <v>ОК!</v>
          </cell>
        </row>
        <row r="3553">
          <cell r="AP3553" t="str">
            <v>Тиунова Мария</v>
          </cell>
          <cell r="AQ3553">
            <v>2008</v>
          </cell>
          <cell r="AT3553">
            <v>3</v>
          </cell>
          <cell r="AU3553" t="str">
            <v>ж</v>
          </cell>
          <cell r="AX3553">
            <v>45805</v>
          </cell>
          <cell r="AY3553" t="str">
            <v>ОК!</v>
          </cell>
        </row>
        <row r="3554">
          <cell r="AP3554" t="str">
            <v>Тиунова Ольга</v>
          </cell>
          <cell r="AQ3554">
            <v>2010</v>
          </cell>
          <cell r="AT3554" t="str">
            <v>2ю</v>
          </cell>
          <cell r="AU3554" t="str">
            <v>ж</v>
          </cell>
          <cell r="AX3554">
            <v>45786</v>
          </cell>
          <cell r="AY3554" t="str">
            <v>ОК!</v>
          </cell>
        </row>
        <row r="3555">
          <cell r="AP3555" t="str">
            <v>Тихомиров Артем</v>
          </cell>
          <cell r="AQ3555">
            <v>2004</v>
          </cell>
          <cell r="AT3555" t="str">
            <v>б/р</v>
          </cell>
          <cell r="AU3555" t="str">
            <v>м</v>
          </cell>
          <cell r="AX3555">
            <v>45109</v>
          </cell>
          <cell r="AY3555" t="str">
            <v>ОК!</v>
          </cell>
        </row>
        <row r="3556">
          <cell r="AP3556" t="str">
            <v>Тихомиров Евгений</v>
          </cell>
          <cell r="AQ3556">
            <v>1975</v>
          </cell>
          <cell r="AT3556" t="str">
            <v>б/р</v>
          </cell>
          <cell r="AU3556" t="str">
            <v>м</v>
          </cell>
          <cell r="AX3556">
            <v>44359</v>
          </cell>
          <cell r="AY3556" t="str">
            <v>НАДО!!!</v>
          </cell>
        </row>
        <row r="3557">
          <cell r="AP3557" t="str">
            <v>Тихомирова Анна</v>
          </cell>
          <cell r="AQ3557">
            <v>0</v>
          </cell>
          <cell r="AT3557" t="str">
            <v>1ю</v>
          </cell>
          <cell r="AU3557" t="str">
            <v>ж</v>
          </cell>
          <cell r="AX3557">
            <v>45756</v>
          </cell>
          <cell r="AY3557" t="str">
            <v>НАДО!!!</v>
          </cell>
        </row>
        <row r="3558">
          <cell r="AP3558" t="str">
            <v>Тихомирова Наталья</v>
          </cell>
          <cell r="AQ3558">
            <v>0</v>
          </cell>
          <cell r="AT3558" t="str">
            <v>б/р</v>
          </cell>
          <cell r="AU3558" t="str">
            <v>ж</v>
          </cell>
          <cell r="AX3558">
            <v>45014</v>
          </cell>
          <cell r="AY3558" t="str">
            <v>НАДО!!!</v>
          </cell>
        </row>
        <row r="3559">
          <cell r="AP3559" t="str">
            <v>Тихонова Диана</v>
          </cell>
          <cell r="AQ3559">
            <v>2005</v>
          </cell>
          <cell r="AT3559" t="str">
            <v>б/р</v>
          </cell>
          <cell r="AU3559" t="str">
            <v>ж</v>
          </cell>
          <cell r="AX3559">
            <v>43523</v>
          </cell>
          <cell r="AY3559" t="str">
            <v>ОК!</v>
          </cell>
        </row>
        <row r="3560">
          <cell r="AP3560" t="str">
            <v>Тихонова Юлия</v>
          </cell>
          <cell r="AQ3560">
            <v>0</v>
          </cell>
          <cell r="AT3560" t="str">
            <v>б/р</v>
          </cell>
          <cell r="AU3560" t="str">
            <v>ж</v>
          </cell>
          <cell r="AX3560">
            <v>43954</v>
          </cell>
          <cell r="AY3560" t="str">
            <v>НАДО!!!</v>
          </cell>
        </row>
        <row r="3561">
          <cell r="AP3561" t="str">
            <v>Тишкин Денис</v>
          </cell>
          <cell r="AQ3561">
            <v>2015</v>
          </cell>
          <cell r="AT3561" t="str">
            <v>б/р</v>
          </cell>
          <cell r="AU3561" t="str">
            <v>м</v>
          </cell>
          <cell r="AX3561">
            <v>0</v>
          </cell>
          <cell r="AY3561" t="str">
            <v>ОК!</v>
          </cell>
        </row>
        <row r="3562">
          <cell r="AP3562" t="str">
            <v>Ткач Никита</v>
          </cell>
          <cell r="AQ3562">
            <v>0</v>
          </cell>
          <cell r="AT3562" t="str">
            <v>б/р</v>
          </cell>
          <cell r="AU3562" t="str">
            <v>м</v>
          </cell>
          <cell r="AX3562">
            <v>41963</v>
          </cell>
          <cell r="AY3562" t="str">
            <v>НАДО!!!</v>
          </cell>
        </row>
        <row r="3563">
          <cell r="AP3563" t="str">
            <v>Ткачев Максим</v>
          </cell>
          <cell r="AQ3563">
            <v>2006</v>
          </cell>
          <cell r="AT3563" t="str">
            <v>б/р</v>
          </cell>
          <cell r="AU3563" t="str">
            <v>м</v>
          </cell>
          <cell r="AX3563">
            <v>44165</v>
          </cell>
          <cell r="AY3563" t="str">
            <v>ОК!</v>
          </cell>
        </row>
        <row r="3564">
          <cell r="AP3564" t="str">
            <v>Ткачев Никон</v>
          </cell>
          <cell r="AQ3564">
            <v>2010</v>
          </cell>
          <cell r="AT3564" t="str">
            <v>б/р</v>
          </cell>
          <cell r="AU3564" t="str">
            <v>м</v>
          </cell>
          <cell r="AX3564">
            <v>0</v>
          </cell>
          <cell r="AY3564" t="str">
            <v>ОК!</v>
          </cell>
        </row>
        <row r="3565">
          <cell r="AP3565" t="str">
            <v>Ткаченко Василиса</v>
          </cell>
          <cell r="AQ3565">
            <v>0</v>
          </cell>
          <cell r="AT3565" t="str">
            <v>б/р</v>
          </cell>
          <cell r="AU3565" t="str">
            <v>ж</v>
          </cell>
          <cell r="AX3565">
            <v>44269</v>
          </cell>
          <cell r="AY3565" t="str">
            <v>НАДО!!!</v>
          </cell>
        </row>
        <row r="3566">
          <cell r="AP3566" t="str">
            <v>Ткаченко Яков</v>
          </cell>
          <cell r="AQ3566">
            <v>2002</v>
          </cell>
          <cell r="AT3566" t="str">
            <v>б/р</v>
          </cell>
          <cell r="AU3566" t="str">
            <v>м</v>
          </cell>
          <cell r="AX3566">
            <v>44191</v>
          </cell>
          <cell r="AY3566" t="str">
            <v>ОК!</v>
          </cell>
        </row>
        <row r="3567">
          <cell r="AP3567" t="str">
            <v>Ткачёнок Андрей</v>
          </cell>
          <cell r="AQ3567">
            <v>0</v>
          </cell>
          <cell r="AT3567" t="str">
            <v>б/р</v>
          </cell>
          <cell r="AU3567" t="str">
            <v>м</v>
          </cell>
          <cell r="AX3567">
            <v>42032</v>
          </cell>
          <cell r="AY3567" t="str">
            <v>НАДО!!!</v>
          </cell>
        </row>
        <row r="3568">
          <cell r="AP3568" t="str">
            <v>Ткачук Анастасия</v>
          </cell>
          <cell r="AQ3568">
            <v>1994</v>
          </cell>
          <cell r="AT3568" t="str">
            <v>б/р</v>
          </cell>
          <cell r="AU3568" t="str">
            <v>ж</v>
          </cell>
          <cell r="AX3568">
            <v>42032</v>
          </cell>
          <cell r="AY3568" t="str">
            <v>ОК!</v>
          </cell>
        </row>
        <row r="3569">
          <cell r="AP3569" t="str">
            <v>Ткачук Анастасия С.</v>
          </cell>
          <cell r="AQ3569">
            <v>0</v>
          </cell>
          <cell r="AT3569" t="str">
            <v>б/р</v>
          </cell>
          <cell r="AU3569" t="str">
            <v>ж</v>
          </cell>
          <cell r="AX3569">
            <v>44323</v>
          </cell>
          <cell r="AY3569" t="str">
            <v>НАДО!!!</v>
          </cell>
        </row>
        <row r="3570">
          <cell r="AP3570" t="str">
            <v>Тогонидзе Камилла</v>
          </cell>
          <cell r="AQ3570">
            <v>2007</v>
          </cell>
          <cell r="AT3570" t="str">
            <v>б/р</v>
          </cell>
          <cell r="AU3570" t="str">
            <v>ж</v>
          </cell>
          <cell r="AX3570">
            <v>43960</v>
          </cell>
          <cell r="AY3570" t="str">
            <v>ОК!</v>
          </cell>
        </row>
        <row r="3571">
          <cell r="AP3571" t="str">
            <v>Тожибоев Аброр</v>
          </cell>
          <cell r="AQ3571">
            <v>0</v>
          </cell>
          <cell r="AT3571" t="str">
            <v>б/р</v>
          </cell>
          <cell r="AU3571" t="str">
            <v>м</v>
          </cell>
          <cell r="AX3571">
            <v>43863</v>
          </cell>
          <cell r="AY3571" t="str">
            <v>НАДО!!!</v>
          </cell>
        </row>
        <row r="3572">
          <cell r="AP3572" t="str">
            <v>Токарев Александр</v>
          </cell>
          <cell r="AQ3572">
            <v>1994</v>
          </cell>
          <cell r="AT3572" t="str">
            <v>б/р</v>
          </cell>
          <cell r="AU3572" t="str">
            <v>м</v>
          </cell>
          <cell r="AX3572">
            <v>45071</v>
          </cell>
          <cell r="AY3572" t="str">
            <v>ОК!</v>
          </cell>
        </row>
        <row r="3573">
          <cell r="AP3573" t="str">
            <v>Токмаков Мирон</v>
          </cell>
          <cell r="AQ3573">
            <v>2009</v>
          </cell>
          <cell r="AT3573" t="str">
            <v>б/р</v>
          </cell>
          <cell r="AU3573" t="str">
            <v>м</v>
          </cell>
          <cell r="AX3573">
            <v>0</v>
          </cell>
          <cell r="AY3573" t="str">
            <v>ОК!</v>
          </cell>
        </row>
        <row r="3574">
          <cell r="AP3574" t="str">
            <v>Толкунова Александра</v>
          </cell>
          <cell r="AQ3574">
            <v>0</v>
          </cell>
          <cell r="AT3574" t="str">
            <v>б/р</v>
          </cell>
          <cell r="AU3574" t="str">
            <v>ж</v>
          </cell>
          <cell r="AX3574">
            <v>44269</v>
          </cell>
          <cell r="AY3574" t="str">
            <v>НАДО!!!</v>
          </cell>
        </row>
        <row r="3575">
          <cell r="AP3575" t="str">
            <v>Толстов Евгений</v>
          </cell>
          <cell r="AQ3575">
            <v>1984</v>
          </cell>
          <cell r="AT3575" t="str">
            <v>б/р</v>
          </cell>
          <cell r="AU3575" t="str">
            <v>м</v>
          </cell>
          <cell r="AX3575">
            <v>43555</v>
          </cell>
          <cell r="AY3575" t="str">
            <v>ОК!</v>
          </cell>
        </row>
        <row r="3576">
          <cell r="AP3576" t="str">
            <v>Толстоухов Кирилл</v>
          </cell>
          <cell r="AQ3576">
            <v>2002</v>
          </cell>
          <cell r="AT3576" t="str">
            <v>б/р</v>
          </cell>
          <cell r="AU3576" t="str">
            <v>м</v>
          </cell>
          <cell r="AX3576">
            <v>0</v>
          </cell>
          <cell r="AY3576" t="str">
            <v>ОК!</v>
          </cell>
        </row>
        <row r="3577">
          <cell r="AP3577" t="str">
            <v>Толстунов Владимир</v>
          </cell>
          <cell r="AQ3577">
            <v>2008</v>
          </cell>
          <cell r="AT3577">
            <v>3</v>
          </cell>
          <cell r="AU3577" t="str">
            <v>м</v>
          </cell>
          <cell r="AX3577">
            <v>45836</v>
          </cell>
          <cell r="AY3577" t="str">
            <v>ОК!</v>
          </cell>
        </row>
        <row r="3578">
          <cell r="AP3578" t="str">
            <v>Толубаева Екатерина</v>
          </cell>
          <cell r="AQ3578">
            <v>1997</v>
          </cell>
          <cell r="AT3578" t="str">
            <v>б/р</v>
          </cell>
          <cell r="AU3578" t="str">
            <v>ж</v>
          </cell>
          <cell r="AX3578">
            <v>0</v>
          </cell>
          <cell r="AY3578" t="str">
            <v>НАДО!!!</v>
          </cell>
        </row>
        <row r="3579">
          <cell r="AP3579" t="str">
            <v>Томский Алексей</v>
          </cell>
          <cell r="AQ3579">
            <v>2005</v>
          </cell>
          <cell r="AT3579" t="str">
            <v>б/р</v>
          </cell>
          <cell r="AU3579" t="str">
            <v>м</v>
          </cell>
          <cell r="AX3579">
            <v>0</v>
          </cell>
          <cell r="AY3579" t="str">
            <v>НАДО!!!</v>
          </cell>
        </row>
        <row r="3580">
          <cell r="AP3580" t="str">
            <v>Тополь Петр</v>
          </cell>
          <cell r="AQ3580">
            <v>2002</v>
          </cell>
          <cell r="AT3580" t="str">
            <v>б/р</v>
          </cell>
          <cell r="AU3580" t="str">
            <v>м</v>
          </cell>
          <cell r="AX3580">
            <v>43716</v>
          </cell>
          <cell r="AY3580" t="str">
            <v>ОК!</v>
          </cell>
        </row>
        <row r="3581">
          <cell r="AP3581" t="str">
            <v>Топоров Илья</v>
          </cell>
          <cell r="AQ3581">
            <v>2010</v>
          </cell>
          <cell r="AT3581" t="str">
            <v>б/р</v>
          </cell>
          <cell r="AU3581" t="str">
            <v>м</v>
          </cell>
          <cell r="AX3581">
            <v>0</v>
          </cell>
          <cell r="AY3581" t="str">
            <v>ОК!</v>
          </cell>
        </row>
        <row r="3582">
          <cell r="AP3582" t="str">
            <v>Торбеев Егор</v>
          </cell>
          <cell r="AQ3582">
            <v>2010</v>
          </cell>
          <cell r="AT3582" t="str">
            <v>б/р</v>
          </cell>
          <cell r="AU3582" t="str">
            <v>м</v>
          </cell>
          <cell r="AX3582">
            <v>45057</v>
          </cell>
          <cell r="AY3582" t="str">
            <v>ОК!</v>
          </cell>
        </row>
        <row r="3583">
          <cell r="AP3583" t="str">
            <v>Тормозов Егор</v>
          </cell>
          <cell r="AQ3583">
            <v>2013</v>
          </cell>
          <cell r="AT3583" t="str">
            <v>2ю</v>
          </cell>
          <cell r="AU3583" t="str">
            <v>м</v>
          </cell>
          <cell r="AX3583">
            <v>45932</v>
          </cell>
          <cell r="AY3583" t="str">
            <v>ОК!</v>
          </cell>
        </row>
        <row r="3584">
          <cell r="AP3584" t="str">
            <v>Тормозов Матвей</v>
          </cell>
          <cell r="AQ3584">
            <v>2007</v>
          </cell>
          <cell r="AT3584">
            <v>1</v>
          </cell>
          <cell r="AU3584" t="str">
            <v>м</v>
          </cell>
          <cell r="AX3584">
            <v>45449</v>
          </cell>
          <cell r="AY3584" t="str">
            <v>ОК!</v>
          </cell>
        </row>
        <row r="3585">
          <cell r="AP3585" t="str">
            <v>Торопов Севастьян</v>
          </cell>
          <cell r="AQ3585">
            <v>2004</v>
          </cell>
          <cell r="AT3585" t="str">
            <v>б/р</v>
          </cell>
          <cell r="AU3585" t="str">
            <v>м</v>
          </cell>
          <cell r="AX3585">
            <v>43869</v>
          </cell>
          <cell r="AY3585" t="str">
            <v>ОК!</v>
          </cell>
        </row>
        <row r="3586">
          <cell r="AP3586" t="str">
            <v>Торопова София</v>
          </cell>
          <cell r="AQ3586">
            <v>2014</v>
          </cell>
          <cell r="AT3586" t="str">
            <v>б/р</v>
          </cell>
          <cell r="AU3586" t="str">
            <v>ж</v>
          </cell>
          <cell r="AX3586">
            <v>0</v>
          </cell>
          <cell r="AY3586" t="str">
            <v>ОК!</v>
          </cell>
        </row>
        <row r="3587">
          <cell r="AP3587" t="str">
            <v>Торубарин Илья</v>
          </cell>
          <cell r="AQ3587">
            <v>0</v>
          </cell>
          <cell r="AT3587" t="str">
            <v>б/р</v>
          </cell>
          <cell r="AU3587" t="str">
            <v>м</v>
          </cell>
          <cell r="AX3587">
            <v>44024</v>
          </cell>
          <cell r="AY3587" t="str">
            <v>НАДО!!!</v>
          </cell>
        </row>
        <row r="3588">
          <cell r="AP3588" t="str">
            <v>Торубарина Александра</v>
          </cell>
          <cell r="AQ3588">
            <v>0</v>
          </cell>
          <cell r="AT3588" t="str">
            <v>б/р</v>
          </cell>
          <cell r="AU3588" t="str">
            <v>ж</v>
          </cell>
          <cell r="AX3588">
            <v>44024</v>
          </cell>
          <cell r="AY3588" t="str">
            <v>НАДО!!!</v>
          </cell>
        </row>
        <row r="3589">
          <cell r="AP3589" t="str">
            <v>Травкина Екатерина</v>
          </cell>
          <cell r="AQ3589">
            <v>2009</v>
          </cell>
          <cell r="AT3589" t="str">
            <v>б/р</v>
          </cell>
          <cell r="AU3589" t="str">
            <v>ж</v>
          </cell>
          <cell r="AX3589">
            <v>0</v>
          </cell>
          <cell r="AY3589" t="str">
            <v>ОК!</v>
          </cell>
        </row>
        <row r="3590">
          <cell r="AP3590" t="str">
            <v>Травкина Мария</v>
          </cell>
          <cell r="AQ3590">
            <v>2009</v>
          </cell>
          <cell r="AT3590" t="str">
            <v>б/р</v>
          </cell>
          <cell r="AU3590" t="str">
            <v>ж</v>
          </cell>
          <cell r="AX3590">
            <v>44986</v>
          </cell>
          <cell r="AY3590" t="str">
            <v>ОК!</v>
          </cell>
        </row>
        <row r="3591">
          <cell r="AP3591" t="str">
            <v>Трапкачева Елизавета</v>
          </cell>
          <cell r="AQ3591">
            <v>1996</v>
          </cell>
          <cell r="AT3591" t="str">
            <v>б/р</v>
          </cell>
          <cell r="AU3591" t="str">
            <v>ж</v>
          </cell>
          <cell r="AX3591">
            <v>44359</v>
          </cell>
          <cell r="AY3591" t="str">
            <v>НАДО!!!</v>
          </cell>
        </row>
        <row r="3592">
          <cell r="AP3592" t="str">
            <v>Трегубова Любовь</v>
          </cell>
          <cell r="AQ3592">
            <v>2000</v>
          </cell>
          <cell r="AT3592" t="str">
            <v>б/р</v>
          </cell>
          <cell r="AU3592" t="str">
            <v>ж</v>
          </cell>
          <cell r="AX3592">
            <v>44443</v>
          </cell>
          <cell r="AY3592" t="str">
            <v>ОК!</v>
          </cell>
        </row>
        <row r="3593">
          <cell r="AP3593" t="str">
            <v>Треплин Михаил</v>
          </cell>
          <cell r="AQ3593">
            <v>2007</v>
          </cell>
          <cell r="AT3593" t="str">
            <v>б/р</v>
          </cell>
          <cell r="AU3593" t="str">
            <v>м</v>
          </cell>
          <cell r="AX3593">
            <v>45088</v>
          </cell>
          <cell r="AY3593" t="str">
            <v>ОК!</v>
          </cell>
        </row>
        <row r="3594">
          <cell r="AP3594" t="str">
            <v>Третьяк Александр</v>
          </cell>
          <cell r="AQ3594">
            <v>1965</v>
          </cell>
          <cell r="AT3594" t="str">
            <v>б/р</v>
          </cell>
          <cell r="AU3594" t="str">
            <v>м</v>
          </cell>
          <cell r="AX3594">
            <v>42978</v>
          </cell>
          <cell r="AY3594" t="str">
            <v>НАДО!!!</v>
          </cell>
        </row>
        <row r="3595">
          <cell r="AP3595" t="str">
            <v>Третьякова Мария</v>
          </cell>
          <cell r="AQ3595">
            <v>2010</v>
          </cell>
          <cell r="AT3595" t="str">
            <v>б/р</v>
          </cell>
          <cell r="AU3595" t="str">
            <v>ж</v>
          </cell>
          <cell r="AX3595">
            <v>45028</v>
          </cell>
          <cell r="AY3595" t="str">
            <v>ОК!</v>
          </cell>
        </row>
        <row r="3596">
          <cell r="AP3596" t="str">
            <v>Трикозов Виктор</v>
          </cell>
          <cell r="AQ3596">
            <v>1988</v>
          </cell>
          <cell r="AT3596" t="str">
            <v>МС</v>
          </cell>
          <cell r="AU3596" t="str">
            <v>м</v>
          </cell>
          <cell r="AX3596">
            <v>0</v>
          </cell>
          <cell r="AY3596" t="str">
            <v>ОК!</v>
          </cell>
        </row>
        <row r="3597">
          <cell r="AP3597" t="str">
            <v>Трифонов Тимофей</v>
          </cell>
          <cell r="AQ3597">
            <v>1992</v>
          </cell>
          <cell r="AT3597" t="str">
            <v>б/р</v>
          </cell>
          <cell r="AU3597" t="str">
            <v>м</v>
          </cell>
          <cell r="AX3597">
            <v>42802</v>
          </cell>
          <cell r="AY3597" t="str">
            <v>ОК!</v>
          </cell>
        </row>
        <row r="3598">
          <cell r="AP3598" t="str">
            <v>Трофименко Александр</v>
          </cell>
          <cell r="AQ3598">
            <v>1999</v>
          </cell>
          <cell r="AT3598" t="str">
            <v>б/р</v>
          </cell>
          <cell r="AU3598" t="str">
            <v>м</v>
          </cell>
          <cell r="AX3598">
            <v>43595</v>
          </cell>
          <cell r="AY3598" t="str">
            <v>ОК!</v>
          </cell>
        </row>
        <row r="3599">
          <cell r="AP3599" t="str">
            <v>Трофименко Кирилл</v>
          </cell>
          <cell r="AQ3599">
            <v>1983</v>
          </cell>
          <cell r="AT3599" t="str">
            <v>б/р</v>
          </cell>
          <cell r="AU3599" t="str">
            <v>м</v>
          </cell>
          <cell r="AX3599">
            <v>43667</v>
          </cell>
          <cell r="AY3599" t="str">
            <v>ОК!</v>
          </cell>
        </row>
        <row r="3600">
          <cell r="AP3600" t="str">
            <v>Трофименко Оксана</v>
          </cell>
          <cell r="AQ3600">
            <v>1988</v>
          </cell>
          <cell r="AT3600" t="str">
            <v>б/р</v>
          </cell>
          <cell r="AU3600" t="str">
            <v>ж</v>
          </cell>
          <cell r="AX3600">
            <v>43667</v>
          </cell>
          <cell r="AY3600" t="str">
            <v>ОК!</v>
          </cell>
        </row>
        <row r="3601">
          <cell r="AP3601" t="str">
            <v>Трофимов Александр</v>
          </cell>
          <cell r="AQ3601">
            <v>2006</v>
          </cell>
          <cell r="AT3601" t="str">
            <v>б/р</v>
          </cell>
          <cell r="AU3601" t="str">
            <v>м</v>
          </cell>
          <cell r="AX3601">
            <v>43593</v>
          </cell>
          <cell r="AY3601" t="str">
            <v>ОК!</v>
          </cell>
        </row>
        <row r="3602">
          <cell r="AP3602" t="str">
            <v>Трофимов Алексей</v>
          </cell>
          <cell r="AQ3602">
            <v>2011</v>
          </cell>
          <cell r="AT3602" t="str">
            <v>б/р</v>
          </cell>
          <cell r="AU3602" t="str">
            <v>м</v>
          </cell>
          <cell r="AX3602">
            <v>45245</v>
          </cell>
          <cell r="AY3602" t="str">
            <v>ОК!</v>
          </cell>
        </row>
        <row r="3603">
          <cell r="AP3603" t="str">
            <v>Трофимов Глеб</v>
          </cell>
          <cell r="AQ3603">
            <v>0</v>
          </cell>
          <cell r="AT3603">
            <v>3</v>
          </cell>
          <cell r="AU3603" t="str">
            <v>м</v>
          </cell>
          <cell r="AX3603">
            <v>45576</v>
          </cell>
          <cell r="AY3603" t="str">
            <v>НАДО!!!</v>
          </cell>
        </row>
        <row r="3604">
          <cell r="AP3604" t="str">
            <v>Трофимова Полина</v>
          </cell>
          <cell r="AQ3604">
            <v>1972</v>
          </cell>
          <cell r="AT3604" t="str">
            <v>б/р</v>
          </cell>
          <cell r="AU3604" t="str">
            <v>ж</v>
          </cell>
          <cell r="AX3604">
            <v>43673</v>
          </cell>
          <cell r="AY3604" t="str">
            <v>ОК!</v>
          </cell>
        </row>
        <row r="3605">
          <cell r="AP3605" t="str">
            <v>Трошин Александр</v>
          </cell>
          <cell r="AQ3605">
            <v>2006</v>
          </cell>
          <cell r="AT3605" t="str">
            <v>б/р</v>
          </cell>
          <cell r="AU3605" t="str">
            <v>м</v>
          </cell>
          <cell r="AX3605">
            <v>0</v>
          </cell>
          <cell r="AY3605" t="str">
            <v>ОК!</v>
          </cell>
        </row>
        <row r="3606">
          <cell r="AP3606" t="str">
            <v>Трунин Даниил</v>
          </cell>
          <cell r="AQ3606">
            <v>2008</v>
          </cell>
          <cell r="AT3606" t="str">
            <v>2ю</v>
          </cell>
          <cell r="AU3606" t="str">
            <v>м</v>
          </cell>
          <cell r="AX3606">
            <v>45422</v>
          </cell>
          <cell r="AY3606" t="str">
            <v>ОК!</v>
          </cell>
        </row>
        <row r="3607">
          <cell r="AP3607" t="str">
            <v>Трусова Светлана</v>
          </cell>
          <cell r="AQ3607">
            <v>1998</v>
          </cell>
          <cell r="AT3607" t="str">
            <v>б/р</v>
          </cell>
          <cell r="AU3607" t="str">
            <v>ж</v>
          </cell>
          <cell r="AX3607">
            <v>43464</v>
          </cell>
          <cell r="AY3607" t="str">
            <v>ОК!</v>
          </cell>
        </row>
        <row r="3608">
          <cell r="AP3608" t="str">
            <v>Труханов Максим</v>
          </cell>
          <cell r="AQ3608">
            <v>2001</v>
          </cell>
          <cell r="AT3608" t="str">
            <v>б/р</v>
          </cell>
          <cell r="AU3608" t="str">
            <v>м</v>
          </cell>
          <cell r="AX3608">
            <v>43227</v>
          </cell>
          <cell r="AY3608" t="str">
            <v>ОК!</v>
          </cell>
        </row>
        <row r="3609">
          <cell r="AP3609" t="str">
            <v>Трухачева Виктория</v>
          </cell>
          <cell r="AQ3609">
            <v>1992</v>
          </cell>
          <cell r="AT3609" t="str">
            <v>б/р</v>
          </cell>
          <cell r="AU3609" t="str">
            <v>ж</v>
          </cell>
          <cell r="AX3609">
            <v>0</v>
          </cell>
          <cell r="AY3609" t="str">
            <v>ОК!</v>
          </cell>
        </row>
        <row r="3610">
          <cell r="AP3610" t="str">
            <v>Трушкин Дмитрий</v>
          </cell>
          <cell r="AQ3610">
            <v>1983</v>
          </cell>
          <cell r="AT3610" t="str">
            <v>б/р</v>
          </cell>
          <cell r="AU3610" t="str">
            <v>м</v>
          </cell>
          <cell r="AX3610">
            <v>43245</v>
          </cell>
          <cell r="AY3610" t="str">
            <v>НАДО!!!</v>
          </cell>
        </row>
        <row r="3611">
          <cell r="AP3611" t="str">
            <v>Трыканов Семён</v>
          </cell>
          <cell r="AQ3611">
            <v>2007</v>
          </cell>
          <cell r="AT3611" t="str">
            <v>б/р</v>
          </cell>
          <cell r="AU3611" t="str">
            <v>м</v>
          </cell>
          <cell r="AX3611">
            <v>43960</v>
          </cell>
          <cell r="AY3611" t="str">
            <v>ОК!</v>
          </cell>
        </row>
        <row r="3612">
          <cell r="AP3612" t="str">
            <v>Тужикова Евгения</v>
          </cell>
          <cell r="AQ3612">
            <v>0</v>
          </cell>
          <cell r="AT3612" t="str">
            <v>б/р</v>
          </cell>
          <cell r="AU3612" t="str">
            <v>ж</v>
          </cell>
          <cell r="AX3612">
            <v>45045</v>
          </cell>
          <cell r="AY3612" t="str">
            <v>НАДО!!!</v>
          </cell>
        </row>
        <row r="3613">
          <cell r="AP3613" t="str">
            <v>Тузов Роман</v>
          </cell>
          <cell r="AQ3613">
            <v>2010</v>
          </cell>
          <cell r="AT3613" t="str">
            <v>2ю</v>
          </cell>
          <cell r="AU3613" t="str">
            <v>м</v>
          </cell>
          <cell r="AX3613">
            <v>45422</v>
          </cell>
          <cell r="AY3613" t="str">
            <v>ОК!</v>
          </cell>
        </row>
        <row r="3614">
          <cell r="AP3614" t="str">
            <v>Тулупова Дана</v>
          </cell>
          <cell r="AQ3614">
            <v>2002</v>
          </cell>
          <cell r="AT3614" t="str">
            <v>б/р</v>
          </cell>
          <cell r="AU3614" t="str">
            <v>ж</v>
          </cell>
          <cell r="AX3614">
            <v>43622</v>
          </cell>
          <cell r="AY3614" t="str">
            <v>ОК!</v>
          </cell>
        </row>
        <row r="3615">
          <cell r="AP3615" t="str">
            <v>Туманов Андрей</v>
          </cell>
          <cell r="AQ3615">
            <v>1983</v>
          </cell>
          <cell r="AT3615" t="str">
            <v>б/р</v>
          </cell>
          <cell r="AU3615" t="str">
            <v>м</v>
          </cell>
          <cell r="AX3615">
            <v>43399</v>
          </cell>
          <cell r="AY3615" t="str">
            <v>НАДО!!!</v>
          </cell>
        </row>
        <row r="3616">
          <cell r="AP3616" t="str">
            <v>Туманов Семен</v>
          </cell>
          <cell r="AQ3616">
            <v>2000</v>
          </cell>
          <cell r="AT3616" t="str">
            <v>б/р</v>
          </cell>
          <cell r="AU3616" t="str">
            <v>м</v>
          </cell>
          <cell r="AX3616">
            <v>0</v>
          </cell>
          <cell r="AY3616" t="str">
            <v>ОК!</v>
          </cell>
        </row>
        <row r="3617">
          <cell r="AP3617" t="str">
            <v>Туманова Марина</v>
          </cell>
          <cell r="AQ3617">
            <v>0</v>
          </cell>
          <cell r="AT3617">
            <v>3</v>
          </cell>
          <cell r="AU3617" t="str">
            <v>ж</v>
          </cell>
          <cell r="AX3617">
            <v>45407</v>
          </cell>
          <cell r="AY3617" t="str">
            <v>НАДО!!!</v>
          </cell>
        </row>
        <row r="3618">
          <cell r="AP3618" t="str">
            <v>Тумасян Альбина</v>
          </cell>
          <cell r="AQ3618">
            <v>1963</v>
          </cell>
          <cell r="AT3618">
            <v>2</v>
          </cell>
          <cell r="AU3618" t="str">
            <v>ж</v>
          </cell>
          <cell r="AX3618">
            <v>45520</v>
          </cell>
          <cell r="AY3618" t="str">
            <v>ОК!</v>
          </cell>
        </row>
        <row r="3619">
          <cell r="AP3619" t="str">
            <v>Тумашова Ольга</v>
          </cell>
          <cell r="AQ3619">
            <v>0</v>
          </cell>
          <cell r="AT3619" t="str">
            <v>б/р</v>
          </cell>
          <cell r="AU3619" t="str">
            <v>ж</v>
          </cell>
          <cell r="AX3619">
            <v>43954</v>
          </cell>
          <cell r="AY3619" t="str">
            <v>НАДО!!!</v>
          </cell>
        </row>
        <row r="3620">
          <cell r="AP3620" t="str">
            <v>Тунеков Тимофей</v>
          </cell>
          <cell r="AQ3620">
            <v>2002</v>
          </cell>
          <cell r="AT3620" t="str">
            <v>б/р</v>
          </cell>
          <cell r="AU3620" t="str">
            <v>м</v>
          </cell>
          <cell r="AX3620">
            <v>0</v>
          </cell>
          <cell r="AY3620" t="str">
            <v>ОК!</v>
          </cell>
        </row>
        <row r="3621">
          <cell r="AP3621" t="str">
            <v>Туров Захар</v>
          </cell>
          <cell r="AQ3621">
            <v>0</v>
          </cell>
          <cell r="AT3621" t="str">
            <v>1ю</v>
          </cell>
          <cell r="AU3621" t="str">
            <v>м</v>
          </cell>
          <cell r="AX3621">
            <v>45756</v>
          </cell>
          <cell r="AY3621" t="str">
            <v>НАДО!!!</v>
          </cell>
        </row>
        <row r="3622">
          <cell r="AP3622" t="str">
            <v>Туров Макар</v>
          </cell>
          <cell r="AQ3622">
            <v>0</v>
          </cell>
          <cell r="AT3622" t="str">
            <v>1ю</v>
          </cell>
          <cell r="AU3622" t="str">
            <v>м</v>
          </cell>
          <cell r="AX3622">
            <v>45756</v>
          </cell>
          <cell r="AY3622" t="str">
            <v>НАДО!!!</v>
          </cell>
        </row>
        <row r="3623">
          <cell r="AP3623" t="str">
            <v>Турцев Василий</v>
          </cell>
          <cell r="AQ3623">
            <v>0</v>
          </cell>
          <cell r="AT3623" t="str">
            <v>б/р</v>
          </cell>
          <cell r="AU3623" t="str">
            <v>м</v>
          </cell>
          <cell r="AX3623">
            <v>44323</v>
          </cell>
          <cell r="AY3623" t="str">
            <v>НАДО!!!</v>
          </cell>
        </row>
        <row r="3624">
          <cell r="AP3624" t="str">
            <v>Турцев Дмитрий</v>
          </cell>
          <cell r="AQ3624">
            <v>1986</v>
          </cell>
          <cell r="AT3624" t="str">
            <v>б/р</v>
          </cell>
          <cell r="AU3624" t="str">
            <v>м</v>
          </cell>
          <cell r="AX3624">
            <v>42844</v>
          </cell>
          <cell r="AY3624" t="str">
            <v>ОК!</v>
          </cell>
        </row>
        <row r="3625">
          <cell r="AP3625" t="str">
            <v>Тухватуллина Карина</v>
          </cell>
          <cell r="AQ3625">
            <v>2005</v>
          </cell>
          <cell r="AT3625" t="str">
            <v>б/р</v>
          </cell>
          <cell r="AU3625" t="str">
            <v>ж</v>
          </cell>
          <cell r="AX3625">
            <v>43266</v>
          </cell>
          <cell r="AY3625" t="str">
            <v>ОК!</v>
          </cell>
        </row>
        <row r="3626">
          <cell r="AP3626" t="str">
            <v>Тухканен Павел</v>
          </cell>
          <cell r="AQ3626">
            <v>1981</v>
          </cell>
          <cell r="AT3626" t="str">
            <v>б/р</v>
          </cell>
          <cell r="AU3626" t="str">
            <v>м</v>
          </cell>
          <cell r="AX3626">
            <v>43352</v>
          </cell>
          <cell r="AY3626" t="str">
            <v>НАДО!!!</v>
          </cell>
        </row>
        <row r="3627">
          <cell r="AP3627" t="str">
            <v>Тушевский Никита</v>
          </cell>
          <cell r="AQ3627">
            <v>2002</v>
          </cell>
          <cell r="AT3627" t="str">
            <v>б/р</v>
          </cell>
          <cell r="AU3627" t="str">
            <v>м</v>
          </cell>
          <cell r="AX3627">
            <v>43807</v>
          </cell>
          <cell r="AY3627" t="str">
            <v>ОК!</v>
          </cell>
        </row>
        <row r="3628">
          <cell r="AP3628" t="str">
            <v>Тушин Дмитрий</v>
          </cell>
          <cell r="AQ3628">
            <v>0</v>
          </cell>
          <cell r="AT3628" t="str">
            <v>1ю</v>
          </cell>
          <cell r="AU3628" t="str">
            <v>м</v>
          </cell>
          <cell r="AX3628">
            <v>45756</v>
          </cell>
          <cell r="AY3628" t="str">
            <v>НАДО!!!</v>
          </cell>
        </row>
        <row r="3629">
          <cell r="AP3629" t="str">
            <v>Тыльтин Алексей</v>
          </cell>
          <cell r="AQ3629">
            <v>0</v>
          </cell>
          <cell r="AT3629">
            <v>3</v>
          </cell>
          <cell r="AU3629" t="str">
            <v>м</v>
          </cell>
          <cell r="AX3629">
            <v>45778</v>
          </cell>
          <cell r="AY3629" t="str">
            <v>НАДО!!!</v>
          </cell>
        </row>
        <row r="3630">
          <cell r="AP3630" t="str">
            <v>Тырс Дарья</v>
          </cell>
          <cell r="AQ3630">
            <v>2014</v>
          </cell>
          <cell r="AT3630" t="str">
            <v>б/р</v>
          </cell>
          <cell r="AU3630" t="str">
            <v>ж</v>
          </cell>
          <cell r="AX3630">
            <v>0</v>
          </cell>
          <cell r="AY3630" t="str">
            <v>ОК!</v>
          </cell>
        </row>
        <row r="3631">
          <cell r="AP3631" t="str">
            <v>Тышкевич Вероника</v>
          </cell>
          <cell r="AQ3631">
            <v>0</v>
          </cell>
          <cell r="AT3631" t="str">
            <v>б/р</v>
          </cell>
          <cell r="AU3631" t="str">
            <v>ж</v>
          </cell>
          <cell r="AX3631">
            <v>44024</v>
          </cell>
          <cell r="AY3631" t="str">
            <v>НАДО!!!</v>
          </cell>
        </row>
        <row r="3632">
          <cell r="AP3632" t="str">
            <v>Тышковская София</v>
          </cell>
          <cell r="AQ3632">
            <v>2009</v>
          </cell>
          <cell r="AT3632">
            <v>2</v>
          </cell>
          <cell r="AU3632" t="str">
            <v>ж</v>
          </cell>
          <cell r="AX3632">
            <v>45651</v>
          </cell>
          <cell r="AY3632" t="str">
            <v>ОК!</v>
          </cell>
        </row>
        <row r="3633">
          <cell r="AP3633" t="str">
            <v>Тюкаев Гавриил</v>
          </cell>
          <cell r="AQ3633">
            <v>2005</v>
          </cell>
          <cell r="AT3633" t="str">
            <v>б/р</v>
          </cell>
          <cell r="AU3633" t="str">
            <v>м</v>
          </cell>
          <cell r="AX3633">
            <v>44127</v>
          </cell>
          <cell r="AY3633" t="str">
            <v>НАДО!!!</v>
          </cell>
        </row>
        <row r="3634">
          <cell r="AP3634" t="str">
            <v>Тюриков Артём</v>
          </cell>
          <cell r="AQ3634">
            <v>2012</v>
          </cell>
          <cell r="AT3634" t="str">
            <v>б/р</v>
          </cell>
          <cell r="AU3634" t="str">
            <v>м</v>
          </cell>
          <cell r="AX3634">
            <v>0</v>
          </cell>
          <cell r="AY3634" t="str">
            <v>ОК!</v>
          </cell>
        </row>
        <row r="3635">
          <cell r="AP3635" t="str">
            <v>Тюрин Владимир</v>
          </cell>
          <cell r="AQ3635">
            <v>0</v>
          </cell>
          <cell r="AT3635" t="str">
            <v>б/р</v>
          </cell>
          <cell r="AU3635" t="str">
            <v>м</v>
          </cell>
          <cell r="AX3635">
            <v>43960</v>
          </cell>
          <cell r="AY3635" t="str">
            <v>НАДО!!!</v>
          </cell>
        </row>
        <row r="3636">
          <cell r="AP3636" t="str">
            <v>Тюрин Роман</v>
          </cell>
          <cell r="AQ3636">
            <v>0</v>
          </cell>
          <cell r="AT3636" t="str">
            <v>б/р</v>
          </cell>
          <cell r="AU3636" t="str">
            <v>м</v>
          </cell>
          <cell r="AX3636">
            <v>44269</v>
          </cell>
          <cell r="AY3636" t="str">
            <v>НАДО!!!</v>
          </cell>
        </row>
        <row r="3637">
          <cell r="AP3637" t="str">
            <v>Тягур Игорь</v>
          </cell>
          <cell r="AQ3637">
            <v>0</v>
          </cell>
          <cell r="AT3637" t="str">
            <v>КМС</v>
          </cell>
          <cell r="AU3637" t="str">
            <v>м</v>
          </cell>
          <cell r="AX3637">
            <v>45740</v>
          </cell>
          <cell r="AY3637" t="str">
            <v>НАДО!!!</v>
          </cell>
        </row>
        <row r="3638">
          <cell r="AP3638" t="str">
            <v>Тяпина Мария</v>
          </cell>
          <cell r="AQ3638">
            <v>0</v>
          </cell>
          <cell r="AT3638">
            <v>3</v>
          </cell>
          <cell r="AU3638" t="str">
            <v>ж</v>
          </cell>
          <cell r="AX3638">
            <v>45778</v>
          </cell>
          <cell r="AY3638" t="str">
            <v>НАДО!!!</v>
          </cell>
        </row>
        <row r="3639">
          <cell r="AP3639" t="str">
            <v>Тяпков Кирилл</v>
          </cell>
          <cell r="AQ3639">
            <v>2008</v>
          </cell>
          <cell r="AT3639" t="str">
            <v>1ю</v>
          </cell>
          <cell r="AU3639" t="str">
            <v>м</v>
          </cell>
          <cell r="AX3639">
            <v>45422</v>
          </cell>
          <cell r="AY3639" t="str">
            <v>ОК!</v>
          </cell>
        </row>
        <row r="3640">
          <cell r="AP3640" t="str">
            <v>Уваров Леонид</v>
          </cell>
          <cell r="AQ3640">
            <v>2005</v>
          </cell>
          <cell r="AT3640" t="str">
            <v>б/р</v>
          </cell>
          <cell r="AU3640" t="str">
            <v>м</v>
          </cell>
          <cell r="AX3640">
            <v>0</v>
          </cell>
          <cell r="AY3640" t="str">
            <v>ОК!</v>
          </cell>
        </row>
        <row r="3641">
          <cell r="AP3641" t="str">
            <v>Уваров Семён</v>
          </cell>
          <cell r="AQ3641">
            <v>0</v>
          </cell>
          <cell r="AT3641">
            <v>1</v>
          </cell>
          <cell r="AU3641" t="str">
            <v>м</v>
          </cell>
          <cell r="AX3641">
            <v>45375</v>
          </cell>
          <cell r="AY3641" t="str">
            <v>НАДО!!!</v>
          </cell>
        </row>
        <row r="3642">
          <cell r="AP3642" t="str">
            <v>Угленко Юрий</v>
          </cell>
          <cell r="AQ3642">
            <v>2000</v>
          </cell>
          <cell r="AT3642" t="str">
            <v>б/р</v>
          </cell>
          <cell r="AU3642" t="str">
            <v>м</v>
          </cell>
          <cell r="AX3642">
            <v>42869</v>
          </cell>
          <cell r="AY3642" t="str">
            <v>ОК!</v>
          </cell>
        </row>
        <row r="3643">
          <cell r="AP3643" t="str">
            <v>Угрюмова Антонина</v>
          </cell>
          <cell r="AQ3643">
            <v>2014</v>
          </cell>
          <cell r="AT3643" t="str">
            <v>б/р</v>
          </cell>
          <cell r="AU3643" t="str">
            <v>ж</v>
          </cell>
          <cell r="AX3643">
            <v>0</v>
          </cell>
          <cell r="AY3643" t="str">
            <v>ОК!</v>
          </cell>
        </row>
        <row r="3644">
          <cell r="AP3644" t="str">
            <v>Удальцова Полина</v>
          </cell>
          <cell r="AQ3644">
            <v>2006</v>
          </cell>
          <cell r="AT3644" t="str">
            <v>б/р</v>
          </cell>
          <cell r="AU3644" t="str">
            <v>ж</v>
          </cell>
          <cell r="AX3644">
            <v>44238</v>
          </cell>
          <cell r="AY3644" t="str">
            <v>ОК!</v>
          </cell>
        </row>
        <row r="3645">
          <cell r="AP3645" t="str">
            <v>Удовиченко Александр</v>
          </cell>
          <cell r="AQ3645">
            <v>1961</v>
          </cell>
          <cell r="AT3645" t="str">
            <v>б/р</v>
          </cell>
          <cell r="AU3645" t="str">
            <v>м</v>
          </cell>
          <cell r="AX3645">
            <v>43281</v>
          </cell>
          <cell r="AY3645" t="str">
            <v>НАДО!!!</v>
          </cell>
        </row>
        <row r="3646">
          <cell r="AP3646" t="str">
            <v>Уколова Ольга</v>
          </cell>
          <cell r="AQ3646">
            <v>0</v>
          </cell>
          <cell r="AT3646" t="str">
            <v>б/р</v>
          </cell>
          <cell r="AU3646" t="str">
            <v>ж</v>
          </cell>
          <cell r="AX3646">
            <v>42903</v>
          </cell>
          <cell r="AY3646" t="str">
            <v>НАДО!!!</v>
          </cell>
        </row>
        <row r="3647">
          <cell r="AP3647" t="str">
            <v>Украинская Юлия</v>
          </cell>
          <cell r="AQ3647">
            <v>0</v>
          </cell>
          <cell r="AT3647">
            <v>3</v>
          </cell>
          <cell r="AU3647" t="str">
            <v>ж</v>
          </cell>
          <cell r="AX3647">
            <v>45778</v>
          </cell>
          <cell r="AY3647" t="str">
            <v>НАДО!!!</v>
          </cell>
        </row>
        <row r="3648">
          <cell r="AP3648" t="str">
            <v>Уланов Владислав</v>
          </cell>
          <cell r="AQ3648">
            <v>0</v>
          </cell>
          <cell r="AT3648">
            <v>3</v>
          </cell>
          <cell r="AU3648" t="str">
            <v>м</v>
          </cell>
          <cell r="AX3648">
            <v>45778</v>
          </cell>
          <cell r="AY3648" t="str">
            <v>НАДО!!!</v>
          </cell>
        </row>
        <row r="3649">
          <cell r="AP3649" t="str">
            <v>Уланова Станислава</v>
          </cell>
          <cell r="AQ3649">
            <v>0</v>
          </cell>
          <cell r="AT3649">
            <v>3</v>
          </cell>
          <cell r="AU3649" t="str">
            <v>ж</v>
          </cell>
          <cell r="AX3649">
            <v>45778</v>
          </cell>
          <cell r="AY3649" t="str">
            <v>НАДО!!!</v>
          </cell>
        </row>
        <row r="3650">
          <cell r="AP3650" t="str">
            <v>Уласевич Роман</v>
          </cell>
          <cell r="AQ3650">
            <v>1991</v>
          </cell>
          <cell r="AT3650" t="str">
            <v>б/р</v>
          </cell>
          <cell r="AU3650" t="str">
            <v>м</v>
          </cell>
          <cell r="AX3650">
            <v>0</v>
          </cell>
          <cell r="AY3650" t="str">
            <v>НАДО!!!</v>
          </cell>
        </row>
        <row r="3651">
          <cell r="AP3651" t="str">
            <v>Улинский Олег</v>
          </cell>
          <cell r="AQ3651">
            <v>2008</v>
          </cell>
          <cell r="AT3651">
            <v>3</v>
          </cell>
          <cell r="AU3651" t="str">
            <v>м</v>
          </cell>
          <cell r="AX3651">
            <v>45344</v>
          </cell>
          <cell r="AY3651" t="str">
            <v>ОК!</v>
          </cell>
        </row>
        <row r="3652">
          <cell r="AP3652" t="str">
            <v>Ульянов Александр</v>
          </cell>
          <cell r="AQ3652">
            <v>1972</v>
          </cell>
          <cell r="AT3652" t="str">
            <v>б/р</v>
          </cell>
          <cell r="AU3652" t="str">
            <v>м</v>
          </cell>
          <cell r="AX3652">
            <v>45285</v>
          </cell>
          <cell r="AY3652" t="str">
            <v>ОК!</v>
          </cell>
        </row>
        <row r="3653">
          <cell r="AP3653" t="str">
            <v>Ульянов Олег</v>
          </cell>
          <cell r="AQ3653">
            <v>2015</v>
          </cell>
          <cell r="AT3653" t="str">
            <v>б/р</v>
          </cell>
          <cell r="AU3653" t="str">
            <v>м</v>
          </cell>
          <cell r="AX3653">
            <v>0</v>
          </cell>
          <cell r="AY3653" t="str">
            <v>ОК!</v>
          </cell>
        </row>
        <row r="3654">
          <cell r="AP3654" t="str">
            <v>Ульянова Ольга</v>
          </cell>
          <cell r="AQ3654">
            <v>2006</v>
          </cell>
          <cell r="AT3654" t="str">
            <v>б/р</v>
          </cell>
          <cell r="AU3654" t="str">
            <v>ж</v>
          </cell>
          <cell r="AX3654">
            <v>43383</v>
          </cell>
          <cell r="AY3654" t="str">
            <v>ОК!</v>
          </cell>
        </row>
        <row r="3655">
          <cell r="AP3655" t="str">
            <v>Умницина Ирина</v>
          </cell>
          <cell r="AQ3655">
            <v>2003</v>
          </cell>
          <cell r="AT3655">
            <v>2</v>
          </cell>
          <cell r="AU3655" t="str">
            <v>ж</v>
          </cell>
          <cell r="AX3655">
            <v>45805</v>
          </cell>
          <cell r="AY3655" t="str">
            <v>ОК!</v>
          </cell>
        </row>
        <row r="3656">
          <cell r="AP3656" t="str">
            <v>Унжаков Владимир</v>
          </cell>
          <cell r="AQ3656">
            <v>0</v>
          </cell>
          <cell r="AT3656">
            <v>3</v>
          </cell>
          <cell r="AU3656" t="str">
            <v>м</v>
          </cell>
          <cell r="AX3656">
            <v>45407</v>
          </cell>
          <cell r="AY3656" t="str">
            <v>НАДО!!!</v>
          </cell>
        </row>
        <row r="3657">
          <cell r="AP3657" t="str">
            <v>Упитис Анастасия</v>
          </cell>
          <cell r="AQ3657">
            <v>2009</v>
          </cell>
          <cell r="AT3657" t="str">
            <v>1ю</v>
          </cell>
          <cell r="AU3657" t="str">
            <v>ж</v>
          </cell>
          <cell r="AX3657">
            <v>45422</v>
          </cell>
          <cell r="AY3657" t="str">
            <v>ОК!</v>
          </cell>
        </row>
        <row r="3658">
          <cell r="AP3658" t="str">
            <v>Урлашова Ирина</v>
          </cell>
          <cell r="AQ3658">
            <v>0</v>
          </cell>
          <cell r="AT3658" t="str">
            <v>б/р</v>
          </cell>
          <cell r="AU3658" t="str">
            <v>ж</v>
          </cell>
          <cell r="AX3658">
            <v>0</v>
          </cell>
          <cell r="AY3658" t="str">
            <v>НАДО!!!</v>
          </cell>
        </row>
        <row r="3659">
          <cell r="AP3659" t="str">
            <v xml:space="preserve">Уросов Александр </v>
          </cell>
          <cell r="AQ3659">
            <v>0</v>
          </cell>
          <cell r="AT3659" t="str">
            <v>б/р</v>
          </cell>
          <cell r="AU3659" t="str">
            <v>м</v>
          </cell>
          <cell r="AX3659">
            <v>44708</v>
          </cell>
          <cell r="AY3659" t="str">
            <v>НАДО!!!</v>
          </cell>
        </row>
        <row r="3660">
          <cell r="AP3660" t="str">
            <v>Урывков Роман</v>
          </cell>
          <cell r="AQ3660">
            <v>2012</v>
          </cell>
          <cell r="AT3660" t="str">
            <v>1ю</v>
          </cell>
          <cell r="AU3660" t="str">
            <v>м</v>
          </cell>
          <cell r="AX3660">
            <v>45437</v>
          </cell>
          <cell r="AY3660" t="str">
            <v>ОК!</v>
          </cell>
        </row>
        <row r="3661">
          <cell r="AP3661" t="str">
            <v>Усатенко Андрей</v>
          </cell>
          <cell r="AQ3661">
            <v>0</v>
          </cell>
          <cell r="AT3661" t="str">
            <v>б/р</v>
          </cell>
          <cell r="AU3661" t="str">
            <v>м</v>
          </cell>
          <cell r="AX3661">
            <v>43555</v>
          </cell>
          <cell r="AY3661" t="str">
            <v>НАДО!!!</v>
          </cell>
        </row>
        <row r="3662">
          <cell r="AP3662" t="str">
            <v>Усикова Диана</v>
          </cell>
          <cell r="AQ3662">
            <v>2011</v>
          </cell>
          <cell r="AT3662" t="str">
            <v>б/р</v>
          </cell>
          <cell r="AU3662" t="str">
            <v>ж</v>
          </cell>
          <cell r="AX3662">
            <v>0</v>
          </cell>
          <cell r="AY3662" t="str">
            <v>ОК!</v>
          </cell>
        </row>
        <row r="3663">
          <cell r="AP3663" t="str">
            <v>Усков Савелий</v>
          </cell>
          <cell r="AQ3663">
            <v>2006</v>
          </cell>
          <cell r="AT3663" t="str">
            <v>б/р</v>
          </cell>
          <cell r="AU3663" t="str">
            <v>м</v>
          </cell>
          <cell r="AX3663">
            <v>45156</v>
          </cell>
          <cell r="AY3663" t="str">
            <v>ОК!</v>
          </cell>
        </row>
        <row r="3664">
          <cell r="AP3664" t="str">
            <v>Усов Александр</v>
          </cell>
          <cell r="AQ3664">
            <v>1992</v>
          </cell>
          <cell r="AT3664" t="str">
            <v>б/р</v>
          </cell>
          <cell r="AU3664" t="str">
            <v>м</v>
          </cell>
          <cell r="AX3664">
            <v>43163</v>
          </cell>
          <cell r="AY3664" t="str">
            <v>ОК!</v>
          </cell>
        </row>
        <row r="3665">
          <cell r="AP3665" t="str">
            <v>Успенская Ксения</v>
          </cell>
          <cell r="AQ3665">
            <v>2006</v>
          </cell>
          <cell r="AT3665" t="str">
            <v>б/р</v>
          </cell>
          <cell r="AU3665" t="str">
            <v>ж</v>
          </cell>
          <cell r="AX3665">
            <v>45045</v>
          </cell>
          <cell r="AY3665" t="str">
            <v>ОК!</v>
          </cell>
        </row>
        <row r="3666">
          <cell r="AP3666" t="str">
            <v>Устинов Александр</v>
          </cell>
          <cell r="AQ3666">
            <v>1977</v>
          </cell>
          <cell r="AT3666" t="str">
            <v>б/р</v>
          </cell>
          <cell r="AU3666" t="str">
            <v>м</v>
          </cell>
          <cell r="AX3666">
            <v>0</v>
          </cell>
          <cell r="AY3666" t="str">
            <v>ОК!</v>
          </cell>
        </row>
        <row r="3667">
          <cell r="AP3667" t="str">
            <v>Устинова Ольга</v>
          </cell>
          <cell r="AQ3667">
            <v>2009</v>
          </cell>
          <cell r="AT3667" t="str">
            <v>1ю</v>
          </cell>
          <cell r="AU3667" t="str">
            <v>ж</v>
          </cell>
          <cell r="AX3667">
            <v>45947</v>
          </cell>
          <cell r="AY3667" t="str">
            <v>ОК!</v>
          </cell>
        </row>
        <row r="3668">
          <cell r="AP3668" t="str">
            <v>Устрафеев Герман</v>
          </cell>
          <cell r="AQ3668">
            <v>1977</v>
          </cell>
          <cell r="AT3668" t="str">
            <v>б/р</v>
          </cell>
          <cell r="AU3668" t="str">
            <v>м</v>
          </cell>
          <cell r="AX3668">
            <v>43352</v>
          </cell>
          <cell r="AY3668" t="str">
            <v>НАДО!!!</v>
          </cell>
        </row>
        <row r="3669">
          <cell r="AP3669" t="str">
            <v>Устрафеева Людмила</v>
          </cell>
          <cell r="AQ3669">
            <v>1976</v>
          </cell>
          <cell r="AT3669" t="str">
            <v>б/р</v>
          </cell>
          <cell r="AU3669" t="str">
            <v>ж</v>
          </cell>
          <cell r="AX3669">
            <v>43352</v>
          </cell>
          <cell r="AY3669" t="str">
            <v>НАДО!!!</v>
          </cell>
        </row>
        <row r="3670">
          <cell r="AP3670" t="str">
            <v>Утенков Роман</v>
          </cell>
          <cell r="AQ3670">
            <v>0</v>
          </cell>
          <cell r="AT3670">
            <v>3</v>
          </cell>
          <cell r="AU3670" t="str">
            <v>м</v>
          </cell>
          <cell r="AX3670">
            <v>45778</v>
          </cell>
          <cell r="AY3670" t="str">
            <v>НАДО!!!</v>
          </cell>
        </row>
        <row r="3671">
          <cell r="AP3671" t="str">
            <v>Утенов Ренат</v>
          </cell>
          <cell r="AQ3671">
            <v>0</v>
          </cell>
          <cell r="AT3671">
            <v>2</v>
          </cell>
          <cell r="AU3671" t="str">
            <v>м</v>
          </cell>
          <cell r="AX3671">
            <v>45520</v>
          </cell>
          <cell r="AY3671" t="str">
            <v>НАДО!!!</v>
          </cell>
        </row>
        <row r="3672">
          <cell r="AP3672" t="str">
            <v>Уткин Иван</v>
          </cell>
          <cell r="AQ3672">
            <v>2010</v>
          </cell>
          <cell r="AT3672" t="str">
            <v>1ю</v>
          </cell>
          <cell r="AU3672" t="str">
            <v>м</v>
          </cell>
          <cell r="AX3672">
            <v>45947</v>
          </cell>
          <cell r="AY3672" t="str">
            <v>ОК!</v>
          </cell>
        </row>
        <row r="3673">
          <cell r="AP3673" t="str">
            <v>Уханов Андрей</v>
          </cell>
          <cell r="AQ3673">
            <v>2004</v>
          </cell>
          <cell r="AT3673" t="str">
            <v>б/р</v>
          </cell>
          <cell r="AU3673" t="str">
            <v>м</v>
          </cell>
          <cell r="AX3673">
            <v>43222</v>
          </cell>
          <cell r="AY3673" t="str">
            <v>ОК!</v>
          </cell>
        </row>
        <row r="3674">
          <cell r="AP3674" t="str">
            <v>Ухин Кирилл</v>
          </cell>
          <cell r="AQ3674">
            <v>2004</v>
          </cell>
          <cell r="AT3674" t="str">
            <v>б/р</v>
          </cell>
          <cell r="AU3674" t="str">
            <v>м</v>
          </cell>
          <cell r="AX3674">
            <v>43610</v>
          </cell>
          <cell r="AY3674" t="str">
            <v>НАДО!!!</v>
          </cell>
        </row>
        <row r="3675">
          <cell r="AP3675" t="str">
            <v>Ушакевич Роман</v>
          </cell>
          <cell r="AQ3675">
            <v>0</v>
          </cell>
          <cell r="AT3675" t="str">
            <v>б/р</v>
          </cell>
          <cell r="AU3675" t="str">
            <v>м</v>
          </cell>
          <cell r="AX3675">
            <v>42246</v>
          </cell>
          <cell r="AY3675" t="str">
            <v>НАДО!!!</v>
          </cell>
        </row>
        <row r="3676">
          <cell r="AP3676" t="str">
            <v>Ушаков Дмитрий</v>
          </cell>
          <cell r="AQ3676">
            <v>2013</v>
          </cell>
          <cell r="AT3676" t="str">
            <v>б/р</v>
          </cell>
          <cell r="AU3676" t="str">
            <v>м</v>
          </cell>
          <cell r="AX3676">
            <v>0</v>
          </cell>
          <cell r="AY3676" t="str">
            <v>ОК!</v>
          </cell>
        </row>
        <row r="3677">
          <cell r="AP3677" t="str">
            <v>Ушаков Константин</v>
          </cell>
          <cell r="AQ3677">
            <v>2012</v>
          </cell>
          <cell r="AT3677" t="str">
            <v>1ю</v>
          </cell>
          <cell r="AU3677" t="str">
            <v>м</v>
          </cell>
          <cell r="AX3677">
            <v>45437</v>
          </cell>
          <cell r="AY3677" t="str">
            <v>ОК!</v>
          </cell>
        </row>
        <row r="3678">
          <cell r="AP3678" t="str">
            <v>Ушаков Федор</v>
          </cell>
          <cell r="AQ3678">
            <v>0</v>
          </cell>
          <cell r="AT3678">
            <v>3</v>
          </cell>
          <cell r="AU3678" t="str">
            <v>м</v>
          </cell>
          <cell r="AX3678">
            <v>45778</v>
          </cell>
          <cell r="AY3678" t="str">
            <v>НАДО!!!</v>
          </cell>
        </row>
        <row r="3679">
          <cell r="AP3679" t="str">
            <v>Фадеева Мария</v>
          </cell>
          <cell r="AQ3679">
            <v>2009</v>
          </cell>
          <cell r="AT3679" t="str">
            <v>б/р</v>
          </cell>
          <cell r="AU3679" t="str">
            <v>ж</v>
          </cell>
          <cell r="AX3679">
            <v>0</v>
          </cell>
          <cell r="AY3679" t="str">
            <v>ОК!</v>
          </cell>
        </row>
        <row r="3680">
          <cell r="AP3680" t="str">
            <v>Фадеенков Никита</v>
          </cell>
          <cell r="AQ3680">
            <v>2010</v>
          </cell>
          <cell r="AT3680" t="str">
            <v>б/р</v>
          </cell>
          <cell r="AU3680" t="str">
            <v>м</v>
          </cell>
          <cell r="AX3680">
            <v>0</v>
          </cell>
          <cell r="AY3680" t="str">
            <v>ОК!</v>
          </cell>
        </row>
        <row r="3681">
          <cell r="AP3681" t="str">
            <v>Фазлиахматов Максим</v>
          </cell>
          <cell r="AQ3681">
            <v>1999</v>
          </cell>
          <cell r="AT3681" t="str">
            <v>б/р</v>
          </cell>
          <cell r="AU3681" t="str">
            <v>м</v>
          </cell>
          <cell r="AX3681">
            <v>0</v>
          </cell>
          <cell r="AY3681" t="str">
            <v>ОК!</v>
          </cell>
        </row>
        <row r="3682">
          <cell r="AP3682" t="str">
            <v>Фалько Дарья</v>
          </cell>
          <cell r="AQ3682">
            <v>0</v>
          </cell>
          <cell r="AT3682">
            <v>2</v>
          </cell>
          <cell r="AU3682" t="str">
            <v>ж</v>
          </cell>
          <cell r="AX3682">
            <v>45407</v>
          </cell>
          <cell r="AY3682" t="str">
            <v>НАДО!!!</v>
          </cell>
        </row>
        <row r="3683">
          <cell r="AP3683" t="str">
            <v>Фаттоев Эмир</v>
          </cell>
          <cell r="AQ3683">
            <v>2005</v>
          </cell>
          <cell r="AT3683" t="str">
            <v>б/р</v>
          </cell>
          <cell r="AU3683" t="str">
            <v>м</v>
          </cell>
          <cell r="AX3683">
            <v>43804</v>
          </cell>
          <cell r="AY3683" t="str">
            <v>ОК!</v>
          </cell>
        </row>
        <row r="3684">
          <cell r="AP3684" t="str">
            <v>Фахриева Евгения</v>
          </cell>
          <cell r="AQ3684">
            <v>2001</v>
          </cell>
          <cell r="AT3684" t="str">
            <v>КМС</v>
          </cell>
          <cell r="AU3684" t="str">
            <v>ж</v>
          </cell>
          <cell r="AX3684">
            <v>45709</v>
          </cell>
          <cell r="AY3684" t="str">
            <v>ОК!</v>
          </cell>
        </row>
        <row r="3685">
          <cell r="AP3685" t="str">
            <v>Феданков Кирилл</v>
          </cell>
          <cell r="AQ3685">
            <v>2008</v>
          </cell>
          <cell r="AT3685">
            <v>2</v>
          </cell>
          <cell r="AU3685" t="str">
            <v>м</v>
          </cell>
          <cell r="AX3685">
            <v>45778</v>
          </cell>
          <cell r="AY3685" t="str">
            <v>ОК!</v>
          </cell>
        </row>
        <row r="3686">
          <cell r="AP3686" t="str">
            <v>Федоренко Анна</v>
          </cell>
          <cell r="AQ3686">
            <v>2010</v>
          </cell>
          <cell r="AT3686">
            <v>3</v>
          </cell>
          <cell r="AU3686" t="str">
            <v>ж</v>
          </cell>
          <cell r="AX3686">
            <v>45836</v>
          </cell>
          <cell r="AY3686" t="str">
            <v>ОК!</v>
          </cell>
        </row>
        <row r="3687">
          <cell r="AP3687" t="str">
            <v>Федоренко Сергей</v>
          </cell>
          <cell r="AQ3687">
            <v>2003</v>
          </cell>
          <cell r="AT3687" t="str">
            <v>б/р</v>
          </cell>
          <cell r="AU3687" t="str">
            <v>м</v>
          </cell>
          <cell r="AX3687">
            <v>42869</v>
          </cell>
          <cell r="AY3687" t="str">
            <v>ОК!</v>
          </cell>
        </row>
        <row r="3688">
          <cell r="AP3688" t="str">
            <v>Федорищева Анастасия</v>
          </cell>
          <cell r="AQ3688">
            <v>1998</v>
          </cell>
          <cell r="AT3688" t="str">
            <v>б/р</v>
          </cell>
          <cell r="AU3688" t="str">
            <v>ж</v>
          </cell>
          <cell r="AX3688">
            <v>0</v>
          </cell>
          <cell r="AY3688" t="str">
            <v>ОК!</v>
          </cell>
        </row>
        <row r="3689">
          <cell r="AP3689" t="str">
            <v>Федоров Анатолий</v>
          </cell>
          <cell r="AQ3689">
            <v>0</v>
          </cell>
          <cell r="AT3689">
            <v>3</v>
          </cell>
          <cell r="AU3689" t="str">
            <v>м</v>
          </cell>
          <cell r="AX3689">
            <v>45778</v>
          </cell>
          <cell r="AY3689" t="str">
            <v>НАДО!!!</v>
          </cell>
        </row>
        <row r="3690">
          <cell r="AP3690" t="str">
            <v>Федоров Андрей</v>
          </cell>
          <cell r="AQ3690">
            <v>2004</v>
          </cell>
          <cell r="AT3690" t="str">
            <v>КМС</v>
          </cell>
          <cell r="AU3690" t="str">
            <v>м</v>
          </cell>
          <cell r="AX3690">
            <v>46054</v>
          </cell>
          <cell r="AY3690" t="str">
            <v>ОК!</v>
          </cell>
        </row>
        <row r="3691">
          <cell r="AP3691" t="str">
            <v>Федоров Даниил</v>
          </cell>
          <cell r="AQ3691">
            <v>2010</v>
          </cell>
          <cell r="AT3691" t="str">
            <v>1ю</v>
          </cell>
          <cell r="AU3691" t="str">
            <v>м</v>
          </cell>
          <cell r="AX3691">
            <v>45932</v>
          </cell>
          <cell r="AY3691" t="str">
            <v>ОК!</v>
          </cell>
        </row>
        <row r="3692">
          <cell r="AP3692" t="str">
            <v>Федоров Данил</v>
          </cell>
          <cell r="AQ3692">
            <v>1997</v>
          </cell>
          <cell r="AT3692" t="str">
            <v>б/р</v>
          </cell>
          <cell r="AU3692" t="str">
            <v>м</v>
          </cell>
          <cell r="AX3692">
            <v>43246</v>
          </cell>
          <cell r="AY3692" t="str">
            <v>ОК!</v>
          </cell>
        </row>
        <row r="3693">
          <cell r="AP3693" t="str">
            <v>Федоров Денис Е.</v>
          </cell>
          <cell r="AQ3693">
            <v>2007</v>
          </cell>
          <cell r="AT3693" t="str">
            <v>б/р</v>
          </cell>
          <cell r="AU3693" t="str">
            <v>м</v>
          </cell>
          <cell r="AX3693">
            <v>43824</v>
          </cell>
          <cell r="AY3693" t="str">
            <v>ОК!</v>
          </cell>
        </row>
        <row r="3694">
          <cell r="AP3694" t="str">
            <v>Федоров Денис</v>
          </cell>
          <cell r="AQ3694">
            <v>1985</v>
          </cell>
          <cell r="AT3694" t="str">
            <v>б/р</v>
          </cell>
          <cell r="AU3694" t="str">
            <v>м</v>
          </cell>
          <cell r="AX3694">
            <v>44269</v>
          </cell>
          <cell r="AY3694" t="str">
            <v>ОК!</v>
          </cell>
        </row>
        <row r="3695">
          <cell r="AP3695" t="str">
            <v>Федоров Евгений</v>
          </cell>
          <cell r="AQ3695">
            <v>0</v>
          </cell>
          <cell r="AT3695" t="str">
            <v>б/р</v>
          </cell>
          <cell r="AU3695" t="str">
            <v>м</v>
          </cell>
          <cell r="AX3695">
            <v>43777</v>
          </cell>
          <cell r="AY3695" t="str">
            <v>НАДО!!!</v>
          </cell>
        </row>
        <row r="3696">
          <cell r="AP3696" t="str">
            <v>Федоров Егор</v>
          </cell>
          <cell r="AQ3696">
            <v>2010</v>
          </cell>
          <cell r="AT3696" t="str">
            <v>б/р</v>
          </cell>
          <cell r="AU3696" t="str">
            <v>м</v>
          </cell>
          <cell r="AX3696">
            <v>0</v>
          </cell>
          <cell r="AY3696" t="str">
            <v>ОК!</v>
          </cell>
        </row>
        <row r="3697">
          <cell r="AP3697" t="str">
            <v>Федоров Иван</v>
          </cell>
          <cell r="AQ3697">
            <v>0</v>
          </cell>
          <cell r="AT3697" t="str">
            <v>б/р</v>
          </cell>
          <cell r="AU3697" t="str">
            <v>м</v>
          </cell>
          <cell r="AX3697">
            <v>44154</v>
          </cell>
          <cell r="AY3697" t="str">
            <v>НАДО!!!</v>
          </cell>
        </row>
        <row r="3698">
          <cell r="AP3698" t="str">
            <v>Федоров Кирилл</v>
          </cell>
          <cell r="AQ3698">
            <v>2000</v>
          </cell>
          <cell r="AT3698" t="str">
            <v>б/р</v>
          </cell>
          <cell r="AU3698" t="str">
            <v>м</v>
          </cell>
          <cell r="AX3698">
            <v>42869</v>
          </cell>
          <cell r="AY3698" t="str">
            <v>ОК!</v>
          </cell>
        </row>
        <row r="3699">
          <cell r="AP3699" t="str">
            <v>Федоров Максим</v>
          </cell>
          <cell r="AQ3699">
            <v>2007</v>
          </cell>
          <cell r="AT3699" t="str">
            <v>б/р</v>
          </cell>
          <cell r="AU3699" t="str">
            <v>м</v>
          </cell>
          <cell r="AX3699">
            <v>0</v>
          </cell>
          <cell r="AY3699" t="str">
            <v>ОК!</v>
          </cell>
        </row>
        <row r="3700">
          <cell r="AP3700" t="str">
            <v>Федоров Михаил</v>
          </cell>
          <cell r="AQ3700">
            <v>0</v>
          </cell>
          <cell r="AT3700">
            <v>3</v>
          </cell>
          <cell r="AU3700" t="str">
            <v>м</v>
          </cell>
          <cell r="AX3700">
            <v>45407</v>
          </cell>
          <cell r="AY3700" t="str">
            <v>НАДО!!!</v>
          </cell>
        </row>
        <row r="3701">
          <cell r="AP3701" t="str">
            <v>Федоров Николай</v>
          </cell>
          <cell r="AQ3701">
            <v>0</v>
          </cell>
          <cell r="AT3701" t="str">
            <v>б/р</v>
          </cell>
          <cell r="AU3701" t="str">
            <v>м</v>
          </cell>
          <cell r="AX3701">
            <v>41720</v>
          </cell>
          <cell r="AY3701" t="str">
            <v>НАДО!!!</v>
          </cell>
        </row>
        <row r="3702">
          <cell r="AP3702" t="str">
            <v>Федоров Павел</v>
          </cell>
          <cell r="AQ3702">
            <v>2003</v>
          </cell>
          <cell r="AT3702" t="str">
            <v>б/р</v>
          </cell>
          <cell r="AU3702" t="str">
            <v>м</v>
          </cell>
          <cell r="AX3702">
            <v>43434</v>
          </cell>
          <cell r="AY3702" t="str">
            <v>ОК!</v>
          </cell>
        </row>
        <row r="3703">
          <cell r="AP3703" t="str">
            <v>Федоров Роман А.</v>
          </cell>
          <cell r="AQ3703">
            <v>2011</v>
          </cell>
          <cell r="AT3703" t="str">
            <v>2ю</v>
          </cell>
          <cell r="AU3703" t="str">
            <v>м</v>
          </cell>
          <cell r="AX3703">
            <v>45582</v>
          </cell>
          <cell r="AY3703" t="str">
            <v>ОК!</v>
          </cell>
        </row>
        <row r="3704">
          <cell r="AP3704" t="str">
            <v>Федоров Роман</v>
          </cell>
          <cell r="AQ3704">
            <v>2011</v>
          </cell>
          <cell r="AT3704" t="str">
            <v>б/р</v>
          </cell>
          <cell r="AU3704" t="str">
            <v>м</v>
          </cell>
          <cell r="AX3704">
            <v>0</v>
          </cell>
          <cell r="AY3704" t="str">
            <v>ОК!</v>
          </cell>
        </row>
        <row r="3705">
          <cell r="AP3705" t="str">
            <v>Фёдоров Кирилл</v>
          </cell>
          <cell r="AQ3705">
            <v>2000</v>
          </cell>
          <cell r="AT3705" t="str">
            <v>б/р</v>
          </cell>
          <cell r="AU3705" t="str">
            <v>м</v>
          </cell>
          <cell r="AX3705">
            <v>44057</v>
          </cell>
          <cell r="AY3705" t="str">
            <v>ОК!</v>
          </cell>
        </row>
        <row r="3706">
          <cell r="AP3706" t="str">
            <v>Федорова Александра</v>
          </cell>
          <cell r="AQ3706">
            <v>0</v>
          </cell>
          <cell r="AT3706">
            <v>3</v>
          </cell>
          <cell r="AU3706" t="str">
            <v>ж</v>
          </cell>
          <cell r="AX3706">
            <v>45955</v>
          </cell>
          <cell r="AY3706" t="str">
            <v>НАДО!!!</v>
          </cell>
        </row>
        <row r="3707">
          <cell r="AP3707" t="str">
            <v>Федорова Вера</v>
          </cell>
          <cell r="AQ3707">
            <v>2010</v>
          </cell>
          <cell r="AT3707" t="str">
            <v>б/р</v>
          </cell>
          <cell r="AU3707" t="str">
            <v>ж</v>
          </cell>
          <cell r="AX3707">
            <v>45245</v>
          </cell>
          <cell r="AY3707" t="str">
            <v>ОК!</v>
          </cell>
        </row>
        <row r="3708">
          <cell r="AP3708" t="str">
            <v>Федорова Вера Е.</v>
          </cell>
          <cell r="AQ3708">
            <v>2004</v>
          </cell>
          <cell r="AT3708" t="str">
            <v>б/р</v>
          </cell>
          <cell r="AU3708" t="str">
            <v>ж</v>
          </cell>
          <cell r="AX3708">
            <v>44465</v>
          </cell>
          <cell r="AY3708" t="str">
            <v>ОК!</v>
          </cell>
        </row>
        <row r="3709">
          <cell r="AP3709" t="str">
            <v>Федорова Вита</v>
          </cell>
          <cell r="AQ3709">
            <v>2002</v>
          </cell>
          <cell r="AT3709">
            <v>3</v>
          </cell>
          <cell r="AU3709" t="str">
            <v>ж</v>
          </cell>
          <cell r="AX3709">
            <v>45494</v>
          </cell>
          <cell r="AY3709" t="str">
            <v>ОК!</v>
          </cell>
        </row>
        <row r="3710">
          <cell r="AP3710" t="str">
            <v>Федорова Ева</v>
          </cell>
          <cell r="AQ3710">
            <v>2002</v>
          </cell>
          <cell r="AT3710" t="str">
            <v>б/р</v>
          </cell>
          <cell r="AU3710" t="str">
            <v>ж</v>
          </cell>
          <cell r="AX3710">
            <v>43923</v>
          </cell>
          <cell r="AY3710" t="str">
            <v>ОК!</v>
          </cell>
        </row>
        <row r="3711">
          <cell r="AP3711" t="str">
            <v>Федорова Елизавета</v>
          </cell>
          <cell r="AQ3711">
            <v>2007</v>
          </cell>
          <cell r="AT3711" t="str">
            <v>1ю</v>
          </cell>
          <cell r="AU3711" t="str">
            <v>ж</v>
          </cell>
          <cell r="AX3711">
            <v>45787</v>
          </cell>
          <cell r="AY3711" t="str">
            <v>ОК!</v>
          </cell>
        </row>
        <row r="3712">
          <cell r="AP3712" t="str">
            <v>Федорова Злата</v>
          </cell>
          <cell r="AQ3712">
            <v>2004</v>
          </cell>
          <cell r="AT3712" t="str">
            <v>б/р</v>
          </cell>
          <cell r="AU3712" t="str">
            <v>ж</v>
          </cell>
          <cell r="AX3712">
            <v>42774</v>
          </cell>
          <cell r="AY3712" t="str">
            <v>ОК!</v>
          </cell>
        </row>
        <row r="3713">
          <cell r="AP3713" t="str">
            <v>Федорова Кристина</v>
          </cell>
          <cell r="AQ3713">
            <v>1981</v>
          </cell>
          <cell r="AT3713">
            <v>3</v>
          </cell>
          <cell r="AU3713" t="str">
            <v>ж</v>
          </cell>
          <cell r="AX3713">
            <v>45449</v>
          </cell>
          <cell r="AY3713" t="str">
            <v>ОК!</v>
          </cell>
        </row>
        <row r="3714">
          <cell r="AP3714" t="str">
            <v>Федорова Мария</v>
          </cell>
          <cell r="AQ3714">
            <v>0</v>
          </cell>
          <cell r="AT3714" t="str">
            <v>б/р</v>
          </cell>
          <cell r="AU3714" t="str">
            <v>ж</v>
          </cell>
          <cell r="AX3714">
            <v>0</v>
          </cell>
          <cell r="AY3714" t="str">
            <v>НАДО!!!</v>
          </cell>
        </row>
        <row r="3715">
          <cell r="AP3715" t="str">
            <v>Федорова Наталья</v>
          </cell>
          <cell r="AQ3715">
            <v>0</v>
          </cell>
          <cell r="AT3715" t="str">
            <v>б/р</v>
          </cell>
          <cell r="AU3715" t="str">
            <v>ж</v>
          </cell>
          <cell r="AX3715">
            <v>43777</v>
          </cell>
          <cell r="AY3715" t="str">
            <v>НАДО!!!</v>
          </cell>
        </row>
        <row r="3716">
          <cell r="AP3716" t="str">
            <v xml:space="preserve">Федорова Светлана </v>
          </cell>
          <cell r="AQ3716">
            <v>1979</v>
          </cell>
          <cell r="AT3716" t="str">
            <v>б/р</v>
          </cell>
          <cell r="AU3716" t="str">
            <v>ж</v>
          </cell>
          <cell r="AX3716">
            <v>43245</v>
          </cell>
          <cell r="AY3716" t="str">
            <v>НАДО!!!</v>
          </cell>
        </row>
        <row r="3717">
          <cell r="AP3717" t="str">
            <v>Федосенко Максим</v>
          </cell>
          <cell r="AQ3717">
            <v>2000</v>
          </cell>
          <cell r="AT3717" t="str">
            <v>б/р</v>
          </cell>
          <cell r="AU3717" t="str">
            <v>м</v>
          </cell>
          <cell r="AX3717">
            <v>43078</v>
          </cell>
          <cell r="AY3717" t="str">
            <v>ОК!</v>
          </cell>
        </row>
        <row r="3718">
          <cell r="AP3718" t="str">
            <v>Федосова Иоанна</v>
          </cell>
          <cell r="AQ3718">
            <v>2013</v>
          </cell>
          <cell r="AT3718" t="str">
            <v>б/р</v>
          </cell>
          <cell r="AU3718" t="str">
            <v>ж</v>
          </cell>
          <cell r="AX3718">
            <v>0</v>
          </cell>
          <cell r="AY3718" t="str">
            <v>ОК!</v>
          </cell>
        </row>
        <row r="3719">
          <cell r="AP3719" t="str">
            <v>Федотов Даниил</v>
          </cell>
          <cell r="AQ3719">
            <v>2007</v>
          </cell>
          <cell r="AT3719" t="str">
            <v>б/р</v>
          </cell>
          <cell r="AU3719" t="str">
            <v>м</v>
          </cell>
          <cell r="AX3719">
            <v>43878</v>
          </cell>
          <cell r="AY3719" t="str">
            <v>ОК!</v>
          </cell>
        </row>
        <row r="3720">
          <cell r="AP3720" t="str">
            <v>Федотов Денис</v>
          </cell>
          <cell r="AQ3720">
            <v>2004</v>
          </cell>
          <cell r="AT3720">
            <v>2</v>
          </cell>
          <cell r="AU3720" t="str">
            <v>м</v>
          </cell>
          <cell r="AX3720">
            <v>45407</v>
          </cell>
          <cell r="AY3720" t="str">
            <v>ОК!</v>
          </cell>
        </row>
        <row r="3721">
          <cell r="AP3721" t="str">
            <v>Федотова Анна</v>
          </cell>
          <cell r="AQ3721">
            <v>0</v>
          </cell>
          <cell r="AT3721" t="str">
            <v>б/р</v>
          </cell>
          <cell r="AU3721" t="str">
            <v>ж</v>
          </cell>
          <cell r="AX3721">
            <v>44359</v>
          </cell>
          <cell r="AY3721" t="str">
            <v>НАДО!!!</v>
          </cell>
        </row>
        <row r="3722">
          <cell r="AP3722" t="str">
            <v>Федотова Евгения</v>
          </cell>
          <cell r="AQ3722">
            <v>1989</v>
          </cell>
          <cell r="AT3722" t="str">
            <v>МС</v>
          </cell>
          <cell r="AU3722" t="str">
            <v>ж</v>
          </cell>
          <cell r="AX3722">
            <v>0</v>
          </cell>
          <cell r="AY3722" t="str">
            <v>ОК!</v>
          </cell>
        </row>
        <row r="3723">
          <cell r="AP3723" t="str">
            <v>Федькин Иван</v>
          </cell>
          <cell r="AQ3723">
            <v>2003</v>
          </cell>
          <cell r="AT3723" t="str">
            <v>б/р</v>
          </cell>
          <cell r="AU3723" t="str">
            <v>м</v>
          </cell>
          <cell r="AX3723">
            <v>44232</v>
          </cell>
          <cell r="AY3723" t="str">
            <v>ОК!</v>
          </cell>
        </row>
        <row r="3724">
          <cell r="AP3724" t="str">
            <v>Ферафонтова Дарья</v>
          </cell>
          <cell r="AQ3724">
            <v>2010</v>
          </cell>
          <cell r="AT3724">
            <v>2</v>
          </cell>
          <cell r="AU3724" t="str">
            <v>ж</v>
          </cell>
          <cell r="AX3724">
            <v>45463</v>
          </cell>
          <cell r="AY3724" t="str">
            <v>ОК!</v>
          </cell>
        </row>
        <row r="3725">
          <cell r="AP3725" t="str">
            <v>Фефелова Оксана</v>
          </cell>
          <cell r="AQ3725">
            <v>0</v>
          </cell>
          <cell r="AT3725" t="str">
            <v>1ю</v>
          </cell>
          <cell r="AU3725" t="str">
            <v>ж</v>
          </cell>
          <cell r="AX3725">
            <v>45756</v>
          </cell>
          <cell r="AY3725" t="str">
            <v>НАДО!!!</v>
          </cell>
        </row>
        <row r="3726">
          <cell r="AP3726" t="str">
            <v>Филатов Артём</v>
          </cell>
          <cell r="AQ3726">
            <v>2000</v>
          </cell>
          <cell r="AT3726" t="str">
            <v>б/р</v>
          </cell>
          <cell r="AU3726" t="str">
            <v>м</v>
          </cell>
          <cell r="AX3726">
            <v>0</v>
          </cell>
          <cell r="AY3726" t="str">
            <v>НАДО!!!</v>
          </cell>
        </row>
        <row r="3727">
          <cell r="AP3727" t="str">
            <v>Филатов Владислав</v>
          </cell>
          <cell r="AQ3727">
            <v>0</v>
          </cell>
          <cell r="AT3727" t="str">
            <v>б/р</v>
          </cell>
          <cell r="AU3727" t="str">
            <v>м</v>
          </cell>
          <cell r="AX3727">
            <v>42869</v>
          </cell>
          <cell r="AY3727" t="str">
            <v>НАДО!!!</v>
          </cell>
        </row>
        <row r="3728">
          <cell r="AP3728" t="str">
            <v>Филатов Тарас</v>
          </cell>
          <cell r="AQ3728">
            <v>0</v>
          </cell>
          <cell r="AT3728">
            <v>2</v>
          </cell>
          <cell r="AU3728" t="str">
            <v>м</v>
          </cell>
          <cell r="AX3728">
            <v>45877</v>
          </cell>
          <cell r="AY3728" t="str">
            <v>НАДО!!!</v>
          </cell>
        </row>
        <row r="3729">
          <cell r="AP3729" t="str">
            <v>Филатова Катарина</v>
          </cell>
          <cell r="AQ3729">
            <v>2003</v>
          </cell>
          <cell r="AT3729" t="str">
            <v>б/р</v>
          </cell>
          <cell r="AU3729" t="str">
            <v>ж</v>
          </cell>
          <cell r="AX3729">
            <v>43227</v>
          </cell>
          <cell r="AY3729" t="str">
            <v>ОК!</v>
          </cell>
        </row>
        <row r="3730">
          <cell r="AP3730" t="str">
            <v>Филатова Полина</v>
          </cell>
          <cell r="AQ3730">
            <v>2003</v>
          </cell>
          <cell r="AT3730" t="str">
            <v>б/р</v>
          </cell>
          <cell r="AU3730" t="str">
            <v>ж</v>
          </cell>
          <cell r="AX3730">
            <v>43896</v>
          </cell>
          <cell r="AY3730" t="str">
            <v>ОК!</v>
          </cell>
        </row>
        <row r="3731">
          <cell r="AP3731" t="str">
            <v>Филенков Филипп</v>
          </cell>
          <cell r="AQ3731">
            <v>2008</v>
          </cell>
          <cell r="AT3731" t="str">
            <v>б/р</v>
          </cell>
          <cell r="AU3731" t="str">
            <v>м</v>
          </cell>
          <cell r="AX3731">
            <v>0</v>
          </cell>
          <cell r="AY3731" t="str">
            <v>ОК!</v>
          </cell>
        </row>
        <row r="3732">
          <cell r="AP3732" t="str">
            <v>Филенкова Дарья</v>
          </cell>
          <cell r="AQ3732">
            <v>2010</v>
          </cell>
          <cell r="AT3732" t="str">
            <v>б/р</v>
          </cell>
          <cell r="AU3732" t="str">
            <v>ж</v>
          </cell>
          <cell r="AX3732">
            <v>0</v>
          </cell>
          <cell r="AY3732" t="str">
            <v>ОК!</v>
          </cell>
        </row>
        <row r="3733">
          <cell r="AP3733" t="str">
            <v>Филимоненков Евгений</v>
          </cell>
          <cell r="AQ3733">
            <v>1995</v>
          </cell>
          <cell r="AT3733" t="str">
            <v>МС</v>
          </cell>
          <cell r="AU3733" t="str">
            <v>м</v>
          </cell>
          <cell r="AX3733">
            <v>0</v>
          </cell>
          <cell r="AY3733" t="str">
            <v>ОК!</v>
          </cell>
        </row>
        <row r="3734">
          <cell r="AP3734" t="str">
            <v>Филимонов Матвей</v>
          </cell>
          <cell r="AQ3734">
            <v>0</v>
          </cell>
          <cell r="AT3734">
            <v>3</v>
          </cell>
          <cell r="AU3734" t="str">
            <v>м</v>
          </cell>
          <cell r="AX3734">
            <v>45778</v>
          </cell>
          <cell r="AY3734" t="str">
            <v>НАДО!!!</v>
          </cell>
        </row>
        <row r="3735">
          <cell r="AP3735" t="str">
            <v>Филиппов Артём</v>
          </cell>
          <cell r="AQ3735">
            <v>2009</v>
          </cell>
          <cell r="AT3735" t="str">
            <v>б/р</v>
          </cell>
          <cell r="AU3735" t="str">
            <v>м</v>
          </cell>
          <cell r="AX3735">
            <v>0</v>
          </cell>
          <cell r="AY3735" t="str">
            <v>ОК!</v>
          </cell>
        </row>
        <row r="3736">
          <cell r="AP3736" t="str">
            <v>Филиппов Владимир</v>
          </cell>
          <cell r="AQ3736">
            <v>1965</v>
          </cell>
          <cell r="AT3736" t="str">
            <v>б/р</v>
          </cell>
          <cell r="AU3736" t="str">
            <v>м</v>
          </cell>
          <cell r="AX3736">
            <v>43078</v>
          </cell>
          <cell r="AY3736" t="str">
            <v>НАДО!!!</v>
          </cell>
        </row>
        <row r="3737">
          <cell r="AP3737" t="str">
            <v>Филиппов Григорий</v>
          </cell>
          <cell r="AQ3737">
            <v>0</v>
          </cell>
          <cell r="AT3737" t="str">
            <v>б/р</v>
          </cell>
          <cell r="AU3737" t="str">
            <v>м</v>
          </cell>
          <cell r="AX3737">
            <v>43954</v>
          </cell>
          <cell r="AY3737" t="str">
            <v>НАДО!!!</v>
          </cell>
        </row>
        <row r="3738">
          <cell r="AP3738" t="str">
            <v>Филиппов Илья</v>
          </cell>
          <cell r="AQ3738">
            <v>1995</v>
          </cell>
          <cell r="AT3738" t="str">
            <v>б/р</v>
          </cell>
          <cell r="AU3738" t="str">
            <v>м</v>
          </cell>
          <cell r="AX3738">
            <v>41938</v>
          </cell>
          <cell r="AY3738" t="str">
            <v>ОК!</v>
          </cell>
        </row>
        <row r="3739">
          <cell r="AP3739" t="str">
            <v>Филиппов Тимофей</v>
          </cell>
          <cell r="AQ3739">
            <v>2004</v>
          </cell>
          <cell r="AT3739" t="str">
            <v>б/р</v>
          </cell>
          <cell r="AU3739" t="str">
            <v>м</v>
          </cell>
          <cell r="AX3739">
            <v>0</v>
          </cell>
          <cell r="AY3739" t="str">
            <v>ОК!</v>
          </cell>
        </row>
        <row r="3740">
          <cell r="AP3740" t="str">
            <v>Филиппов Филипп</v>
          </cell>
          <cell r="AQ3740">
            <v>2005</v>
          </cell>
          <cell r="AT3740">
            <v>2</v>
          </cell>
          <cell r="AU3740" t="str">
            <v>м</v>
          </cell>
          <cell r="AX3740">
            <v>45407</v>
          </cell>
          <cell r="AY3740" t="str">
            <v>ОК!</v>
          </cell>
        </row>
        <row r="3741">
          <cell r="AP3741" t="str">
            <v>Филиппова Арина</v>
          </cell>
          <cell r="AQ3741">
            <v>2012</v>
          </cell>
          <cell r="AT3741" t="str">
            <v>б/р</v>
          </cell>
          <cell r="AU3741" t="str">
            <v>ж</v>
          </cell>
          <cell r="AX3741">
            <v>0</v>
          </cell>
          <cell r="AY3741" t="str">
            <v>ОК!</v>
          </cell>
        </row>
        <row r="3742">
          <cell r="AP3742" t="str">
            <v>Филиппова Маргарита</v>
          </cell>
          <cell r="AQ3742">
            <v>1974</v>
          </cell>
          <cell r="AT3742" t="str">
            <v>б/р</v>
          </cell>
          <cell r="AU3742" t="str">
            <v>ж</v>
          </cell>
          <cell r="AX3742">
            <v>44172</v>
          </cell>
          <cell r="AY3742" t="str">
            <v>ОК!</v>
          </cell>
        </row>
        <row r="3743">
          <cell r="AP3743" t="str">
            <v>Филипьев Владимир</v>
          </cell>
          <cell r="AQ3743">
            <v>1995</v>
          </cell>
          <cell r="AT3743" t="str">
            <v>б/р</v>
          </cell>
          <cell r="AU3743" t="str">
            <v>м</v>
          </cell>
          <cell r="AX3743">
            <v>43163</v>
          </cell>
          <cell r="AY3743" t="str">
            <v>НАДО!!!</v>
          </cell>
        </row>
        <row r="3744">
          <cell r="AP3744" t="str">
            <v>Филюшкин Фёдор</v>
          </cell>
          <cell r="AQ3744">
            <v>2004</v>
          </cell>
          <cell r="AT3744" t="str">
            <v>б/р</v>
          </cell>
          <cell r="AU3744" t="str">
            <v>м</v>
          </cell>
          <cell r="AX3744">
            <v>44619</v>
          </cell>
          <cell r="AY3744" t="str">
            <v>ОК!</v>
          </cell>
        </row>
        <row r="3745">
          <cell r="AP3745" t="str">
            <v>Финогенова Александра</v>
          </cell>
          <cell r="AQ3745">
            <v>2002</v>
          </cell>
          <cell r="AT3745" t="str">
            <v>б/р</v>
          </cell>
          <cell r="AU3745" t="str">
            <v>ж</v>
          </cell>
          <cell r="AX3745">
            <v>43716</v>
          </cell>
          <cell r="AY3745" t="str">
            <v>ОК!</v>
          </cell>
        </row>
        <row r="3746">
          <cell r="AP3746" t="str">
            <v>Финтисова Полина</v>
          </cell>
          <cell r="AQ3746">
            <v>2007</v>
          </cell>
          <cell r="AT3746" t="str">
            <v>б/р</v>
          </cell>
          <cell r="AU3746" t="str">
            <v>ж</v>
          </cell>
          <cell r="AX3746">
            <v>44165</v>
          </cell>
          <cell r="AY3746" t="str">
            <v>ОК!</v>
          </cell>
        </row>
        <row r="3747">
          <cell r="AP3747" t="str">
            <v xml:space="preserve">Фирсова Александра </v>
          </cell>
          <cell r="AQ3747">
            <v>0</v>
          </cell>
          <cell r="AT3747">
            <v>2</v>
          </cell>
          <cell r="AU3747" t="str">
            <v>ж</v>
          </cell>
          <cell r="AX3747">
            <v>45407</v>
          </cell>
          <cell r="AY3747" t="str">
            <v>НАДО!!!</v>
          </cell>
        </row>
        <row r="3748">
          <cell r="AP3748" t="str">
            <v>Фирсова Глафира</v>
          </cell>
          <cell r="AQ3748">
            <v>2009</v>
          </cell>
          <cell r="AT3748" t="str">
            <v>б/р</v>
          </cell>
          <cell r="AU3748" t="str">
            <v>ж</v>
          </cell>
          <cell r="AX3748">
            <v>44342</v>
          </cell>
          <cell r="AY3748" t="str">
            <v>ОК!</v>
          </cell>
        </row>
        <row r="3749">
          <cell r="AP3749" t="str">
            <v>Фирсова Зоя</v>
          </cell>
          <cell r="AQ3749">
            <v>2005</v>
          </cell>
          <cell r="AT3749" t="str">
            <v>б/р</v>
          </cell>
          <cell r="AU3749" t="str">
            <v>ж</v>
          </cell>
          <cell r="AX3749">
            <v>43828</v>
          </cell>
          <cell r="AY3749" t="str">
            <v>ОК!</v>
          </cell>
        </row>
        <row r="3750">
          <cell r="AP3750" t="str">
            <v>Фирсова Серафима</v>
          </cell>
          <cell r="AQ3750">
            <v>2005</v>
          </cell>
          <cell r="AT3750" t="str">
            <v>б/р</v>
          </cell>
          <cell r="AU3750" t="str">
            <v>ж</v>
          </cell>
          <cell r="AX3750">
            <v>44057</v>
          </cell>
          <cell r="AY3750" t="str">
            <v>ОК!</v>
          </cell>
        </row>
        <row r="3751">
          <cell r="AP3751" t="str">
            <v>Фирстова Анастасия</v>
          </cell>
          <cell r="AQ3751">
            <v>1993</v>
          </cell>
          <cell r="AT3751" t="str">
            <v>б/р</v>
          </cell>
          <cell r="AU3751" t="str">
            <v>ж</v>
          </cell>
          <cell r="AX3751">
            <v>42802</v>
          </cell>
          <cell r="AY3751" t="str">
            <v>ОК!</v>
          </cell>
        </row>
        <row r="3752">
          <cell r="AP3752" t="str">
            <v>Флоринская Александра</v>
          </cell>
          <cell r="AQ3752">
            <v>1999</v>
          </cell>
          <cell r="AT3752" t="str">
            <v>б/р</v>
          </cell>
          <cell r="AU3752" t="str">
            <v>ж</v>
          </cell>
          <cell r="AX3752">
            <v>43078</v>
          </cell>
          <cell r="AY3752" t="str">
            <v>ОК!</v>
          </cell>
        </row>
        <row r="3753">
          <cell r="AP3753" t="str">
            <v>Флоринский Игорь</v>
          </cell>
          <cell r="AQ3753">
            <v>2003</v>
          </cell>
          <cell r="AT3753">
            <v>3</v>
          </cell>
          <cell r="AU3753" t="str">
            <v>м</v>
          </cell>
          <cell r="AX3753">
            <v>45863</v>
          </cell>
          <cell r="AY3753" t="str">
            <v>ОК!</v>
          </cell>
        </row>
        <row r="3754">
          <cell r="AP3754" t="str">
            <v>Фоменко Анастасия</v>
          </cell>
          <cell r="AQ3754">
            <v>2011</v>
          </cell>
          <cell r="AT3754">
            <v>2</v>
          </cell>
          <cell r="AU3754" t="str">
            <v>ж</v>
          </cell>
          <cell r="AX3754">
            <v>46005</v>
          </cell>
          <cell r="AY3754" t="str">
            <v>ОК!</v>
          </cell>
        </row>
        <row r="3755">
          <cell r="AP3755" t="str">
            <v>Фомин Никита</v>
          </cell>
          <cell r="AQ3755">
            <v>2003</v>
          </cell>
          <cell r="AT3755" t="str">
            <v>б/р</v>
          </cell>
          <cell r="AU3755" t="str">
            <v>м</v>
          </cell>
          <cell r="AX3755">
            <v>0</v>
          </cell>
          <cell r="AY3755" t="str">
            <v>НАДО!!!</v>
          </cell>
        </row>
        <row r="3756">
          <cell r="AP3756" t="str">
            <v>Фомин Фёдор</v>
          </cell>
          <cell r="AQ3756">
            <v>2003</v>
          </cell>
          <cell r="AT3756" t="str">
            <v>б/р</v>
          </cell>
          <cell r="AU3756" t="str">
            <v>м</v>
          </cell>
          <cell r="AX3756">
            <v>0</v>
          </cell>
          <cell r="AY3756" t="str">
            <v>ОК!</v>
          </cell>
        </row>
        <row r="3757">
          <cell r="AP3757" t="str">
            <v>Фомина Аксинья</v>
          </cell>
          <cell r="AQ3757">
            <v>2012</v>
          </cell>
          <cell r="AT3757" t="str">
            <v>б/р</v>
          </cell>
          <cell r="AU3757" t="str">
            <v>ж</v>
          </cell>
          <cell r="AX3757">
            <v>0</v>
          </cell>
          <cell r="AY3757" t="str">
            <v>ОК!</v>
          </cell>
        </row>
        <row r="3758">
          <cell r="AP3758" t="str">
            <v>Фомина Анна</v>
          </cell>
          <cell r="AQ3758">
            <v>1980</v>
          </cell>
          <cell r="AT3758">
            <v>2</v>
          </cell>
          <cell r="AU3758" t="str">
            <v>ж</v>
          </cell>
          <cell r="AX3758">
            <v>45449</v>
          </cell>
          <cell r="AY3758" t="str">
            <v>ОК!</v>
          </cell>
        </row>
        <row r="3759">
          <cell r="AP3759" t="str">
            <v>Фоминова Алина</v>
          </cell>
          <cell r="AQ3759">
            <v>2001</v>
          </cell>
          <cell r="AT3759" t="str">
            <v>б/р</v>
          </cell>
          <cell r="AU3759" t="str">
            <v>ж</v>
          </cell>
          <cell r="AX3759">
            <v>43954</v>
          </cell>
          <cell r="AY3759" t="str">
            <v>ОК!</v>
          </cell>
        </row>
        <row r="3760">
          <cell r="AP3760" t="str">
            <v>Фомичев Прохор</v>
          </cell>
          <cell r="AQ3760">
            <v>2004</v>
          </cell>
          <cell r="AT3760" t="str">
            <v>б/р</v>
          </cell>
          <cell r="AU3760" t="str">
            <v>м</v>
          </cell>
          <cell r="AX3760">
            <v>44650</v>
          </cell>
          <cell r="AY3760" t="str">
            <v>ОК!</v>
          </cell>
        </row>
        <row r="3761">
          <cell r="AP3761" t="str">
            <v>Фомичёв Фёдор</v>
          </cell>
          <cell r="AQ3761">
            <v>2002</v>
          </cell>
          <cell r="AT3761" t="str">
            <v>б/р</v>
          </cell>
          <cell r="AU3761" t="str">
            <v>м</v>
          </cell>
          <cell r="AX3761">
            <v>0</v>
          </cell>
          <cell r="AY3761" t="str">
            <v>НАДО!!!</v>
          </cell>
        </row>
        <row r="3762">
          <cell r="AP3762" t="str">
            <v>Фомченков Василий</v>
          </cell>
          <cell r="AQ3762">
            <v>1979</v>
          </cell>
          <cell r="AT3762" t="str">
            <v>б/р</v>
          </cell>
          <cell r="AU3762" t="str">
            <v>м</v>
          </cell>
          <cell r="AX3762">
            <v>0</v>
          </cell>
          <cell r="AY3762" t="str">
            <v>ОК!</v>
          </cell>
        </row>
        <row r="3763">
          <cell r="AP3763" t="str">
            <v>Фролов Глеб</v>
          </cell>
          <cell r="AQ3763">
            <v>2006</v>
          </cell>
          <cell r="AT3763" t="str">
            <v>б/р</v>
          </cell>
          <cell r="AU3763" t="str">
            <v>м</v>
          </cell>
          <cell r="AX3763">
            <v>0</v>
          </cell>
          <cell r="AY3763" t="str">
            <v>ОК!</v>
          </cell>
        </row>
        <row r="3764">
          <cell r="AP3764" t="str">
            <v>Фролов Данила</v>
          </cell>
          <cell r="AQ3764">
            <v>2007</v>
          </cell>
          <cell r="AT3764" t="str">
            <v>б/р</v>
          </cell>
          <cell r="AU3764" t="str">
            <v>м</v>
          </cell>
          <cell r="AX3764">
            <v>0</v>
          </cell>
          <cell r="AY3764" t="str">
            <v>НАДО!!!</v>
          </cell>
        </row>
        <row r="3765">
          <cell r="AP3765" t="str">
            <v>Фролов Михаил</v>
          </cell>
          <cell r="AQ3765">
            <v>2001</v>
          </cell>
          <cell r="AT3765">
            <v>2</v>
          </cell>
          <cell r="AU3765" t="str">
            <v>м</v>
          </cell>
          <cell r="AX3765">
            <v>45805</v>
          </cell>
          <cell r="AY3765" t="str">
            <v>ОК!</v>
          </cell>
        </row>
        <row r="3766">
          <cell r="AP3766" t="str">
            <v>Фролова Варвара</v>
          </cell>
          <cell r="AQ3766">
            <v>2011</v>
          </cell>
          <cell r="AT3766" t="str">
            <v>б/р</v>
          </cell>
          <cell r="AU3766" t="str">
            <v>ж</v>
          </cell>
          <cell r="AX3766">
            <v>0</v>
          </cell>
          <cell r="AY3766" t="str">
            <v>ОК!</v>
          </cell>
        </row>
        <row r="3767">
          <cell r="AP3767" t="str">
            <v>Фувенлян Полина</v>
          </cell>
          <cell r="AQ3767">
            <v>2013</v>
          </cell>
          <cell r="AT3767" t="str">
            <v>1ю</v>
          </cell>
          <cell r="AU3767" t="str">
            <v>ж</v>
          </cell>
          <cell r="AX3767">
            <v>45947</v>
          </cell>
          <cell r="AY3767" t="str">
            <v>ОК!</v>
          </cell>
        </row>
        <row r="3768">
          <cell r="AP3768" t="str">
            <v>Фурдук Анна</v>
          </cell>
          <cell r="AQ3768">
            <v>1976</v>
          </cell>
          <cell r="AT3768">
            <v>3</v>
          </cell>
          <cell r="AU3768" t="str">
            <v>ж</v>
          </cell>
          <cell r="AX3768">
            <v>45718</v>
          </cell>
          <cell r="AY3768" t="str">
            <v>ОК!</v>
          </cell>
        </row>
        <row r="3769">
          <cell r="AP3769" t="str">
            <v>Фурманов Василий</v>
          </cell>
          <cell r="AQ3769">
            <v>0</v>
          </cell>
          <cell r="AT3769" t="str">
            <v>б/р</v>
          </cell>
          <cell r="AU3769" t="str">
            <v>м</v>
          </cell>
          <cell r="AX3769">
            <v>44323</v>
          </cell>
          <cell r="AY3769" t="str">
            <v>НАДО!!!</v>
          </cell>
        </row>
        <row r="3770">
          <cell r="AP3770" t="str">
            <v>Фурсов Вячеслав</v>
          </cell>
          <cell r="AQ3770">
            <v>1954</v>
          </cell>
          <cell r="AT3770">
            <v>3</v>
          </cell>
          <cell r="AU3770" t="str">
            <v>м</v>
          </cell>
          <cell r="AX3770">
            <v>45928</v>
          </cell>
          <cell r="AY3770" t="str">
            <v>ОК!</v>
          </cell>
        </row>
        <row r="3771">
          <cell r="AP3771" t="str">
            <v>Фыгина Анна</v>
          </cell>
          <cell r="AQ3771">
            <v>2005</v>
          </cell>
          <cell r="AT3771" t="str">
            <v>КМС</v>
          </cell>
          <cell r="AU3771" t="str">
            <v>ж</v>
          </cell>
          <cell r="AX3771">
            <v>45488</v>
          </cell>
          <cell r="AY3771" t="str">
            <v>ОК!</v>
          </cell>
        </row>
        <row r="3772">
          <cell r="AP3772" t="str">
            <v>Хабаров Григорий</v>
          </cell>
          <cell r="AQ3772">
            <v>2010</v>
          </cell>
          <cell r="AT3772">
            <v>2</v>
          </cell>
          <cell r="AU3772" t="str">
            <v>м</v>
          </cell>
          <cell r="AX3772">
            <v>45623</v>
          </cell>
          <cell r="AY3772" t="str">
            <v>ОК!</v>
          </cell>
        </row>
        <row r="3773">
          <cell r="AP3773" t="str">
            <v>Хабаров Николай</v>
          </cell>
          <cell r="AQ3773">
            <v>2012</v>
          </cell>
          <cell r="AT3773" t="str">
            <v>1ю</v>
          </cell>
          <cell r="AU3773" t="str">
            <v>м</v>
          </cell>
          <cell r="AX3773">
            <v>45635</v>
          </cell>
          <cell r="AY3773" t="str">
            <v>ОК!</v>
          </cell>
        </row>
        <row r="3774">
          <cell r="AP3774" t="str">
            <v>Хазова Янина</v>
          </cell>
          <cell r="AQ3774">
            <v>0</v>
          </cell>
          <cell r="AT3774">
            <v>3</v>
          </cell>
          <cell r="AU3774" t="str">
            <v>ж</v>
          </cell>
          <cell r="AX3774">
            <v>45778</v>
          </cell>
          <cell r="AY3774" t="str">
            <v>НАДО!!!</v>
          </cell>
        </row>
        <row r="3775">
          <cell r="AP3775" t="str">
            <v>Хайбулин Александр</v>
          </cell>
          <cell r="AQ3775">
            <v>0</v>
          </cell>
          <cell r="AT3775" t="str">
            <v>б/р</v>
          </cell>
          <cell r="AU3775" t="str">
            <v>м</v>
          </cell>
          <cell r="AX3775">
            <v>42792</v>
          </cell>
          <cell r="AY3775" t="str">
            <v>НАДО!!!</v>
          </cell>
        </row>
        <row r="3776">
          <cell r="AP3776" t="str">
            <v>Хайруллина Дана</v>
          </cell>
          <cell r="AQ3776">
            <v>2008</v>
          </cell>
          <cell r="AT3776" t="str">
            <v>1ю</v>
          </cell>
          <cell r="AU3776" t="str">
            <v>ж</v>
          </cell>
          <cell r="AX3776">
            <v>45399</v>
          </cell>
          <cell r="AY3776" t="str">
            <v>ОК!</v>
          </cell>
        </row>
        <row r="3777">
          <cell r="AP3777" t="str">
            <v>Хайтбаева Ольга</v>
          </cell>
          <cell r="AQ3777">
            <v>2005</v>
          </cell>
          <cell r="AT3777" t="str">
            <v>б/р</v>
          </cell>
          <cell r="AU3777" t="str">
            <v>ж</v>
          </cell>
          <cell r="AX3777">
            <v>0</v>
          </cell>
          <cell r="AY3777" t="str">
            <v>ОК!</v>
          </cell>
        </row>
        <row r="3778">
          <cell r="AP3778" t="str">
            <v>Хаков Артем</v>
          </cell>
          <cell r="AQ3778">
            <v>2008</v>
          </cell>
          <cell r="AT3778" t="str">
            <v>б/р</v>
          </cell>
          <cell r="AU3778" t="str">
            <v>м</v>
          </cell>
          <cell r="AX3778">
            <v>43960</v>
          </cell>
          <cell r="AY3778" t="str">
            <v>НАДО!!!</v>
          </cell>
        </row>
        <row r="3779">
          <cell r="AP3779" t="str">
            <v>Халезова Виктория</v>
          </cell>
          <cell r="AQ3779">
            <v>2010</v>
          </cell>
          <cell r="AT3779" t="str">
            <v>б/р</v>
          </cell>
          <cell r="AU3779" t="str">
            <v>ж</v>
          </cell>
          <cell r="AX3779">
            <v>0</v>
          </cell>
          <cell r="AY3779" t="str">
            <v>ОК!</v>
          </cell>
        </row>
        <row r="3780">
          <cell r="AP3780" t="str">
            <v>Халилулин Эрик</v>
          </cell>
          <cell r="AQ3780">
            <v>2006</v>
          </cell>
          <cell r="AT3780" t="str">
            <v>б/р</v>
          </cell>
          <cell r="AU3780" t="str">
            <v>м</v>
          </cell>
          <cell r="AX3780">
            <v>0</v>
          </cell>
          <cell r="AY3780" t="str">
            <v>ОК!</v>
          </cell>
        </row>
        <row r="3781">
          <cell r="AP3781" t="str">
            <v>Халиулин Эрик</v>
          </cell>
          <cell r="AQ3781">
            <v>2006</v>
          </cell>
          <cell r="AT3781" t="str">
            <v>б/р</v>
          </cell>
          <cell r="AU3781" t="str">
            <v>м</v>
          </cell>
          <cell r="AX3781">
            <v>0</v>
          </cell>
          <cell r="AY3781" t="str">
            <v>ОК!</v>
          </cell>
        </row>
        <row r="3782">
          <cell r="AP3782" t="str">
            <v>Халов Богдан</v>
          </cell>
          <cell r="AQ3782">
            <v>2007</v>
          </cell>
          <cell r="AT3782">
            <v>2</v>
          </cell>
          <cell r="AU3782" t="str">
            <v>м</v>
          </cell>
          <cell r="AX3782">
            <v>45319</v>
          </cell>
          <cell r="AY3782" t="str">
            <v>ОК!</v>
          </cell>
        </row>
        <row r="3783">
          <cell r="AP3783" t="str">
            <v>Хаматнуров Александр</v>
          </cell>
          <cell r="AQ3783">
            <v>2009</v>
          </cell>
          <cell r="AT3783" t="str">
            <v>б/р</v>
          </cell>
          <cell r="AU3783" t="str">
            <v>м</v>
          </cell>
          <cell r="AX3783">
            <v>0</v>
          </cell>
          <cell r="AY3783" t="str">
            <v>ОК!</v>
          </cell>
        </row>
        <row r="3784">
          <cell r="AP3784" t="str">
            <v>Хамчановская Татьяна</v>
          </cell>
          <cell r="AQ3784">
            <v>2002</v>
          </cell>
          <cell r="AT3784" t="str">
            <v>б/р</v>
          </cell>
          <cell r="AU3784" t="str">
            <v>ж</v>
          </cell>
          <cell r="AX3784">
            <v>0</v>
          </cell>
          <cell r="AY3784" t="str">
            <v>ОК!</v>
          </cell>
        </row>
        <row r="3785">
          <cell r="AP3785" t="str">
            <v>Хананнов Борис</v>
          </cell>
          <cell r="AQ3785">
            <v>0</v>
          </cell>
          <cell r="AT3785" t="str">
            <v>б/р</v>
          </cell>
          <cell r="AU3785" t="str">
            <v>м</v>
          </cell>
          <cell r="AX3785">
            <v>44359</v>
          </cell>
          <cell r="AY3785" t="str">
            <v>НАДО!!!</v>
          </cell>
        </row>
        <row r="3786">
          <cell r="AP3786" t="str">
            <v>Ханева Дарья</v>
          </cell>
          <cell r="AQ3786">
            <v>2008</v>
          </cell>
          <cell r="AT3786" t="str">
            <v>б/р</v>
          </cell>
          <cell r="AU3786" t="str">
            <v>ж</v>
          </cell>
          <cell r="AX3786">
            <v>0</v>
          </cell>
          <cell r="AY3786" t="str">
            <v>ОК!</v>
          </cell>
        </row>
        <row r="3787">
          <cell r="AP3787" t="str">
            <v>Ханукаев Роман</v>
          </cell>
          <cell r="AQ3787">
            <v>2014</v>
          </cell>
          <cell r="AT3787" t="str">
            <v>б/р</v>
          </cell>
          <cell r="AU3787" t="str">
            <v>м</v>
          </cell>
          <cell r="AX3787">
            <v>0</v>
          </cell>
          <cell r="AY3787" t="str">
            <v>ОК!</v>
          </cell>
        </row>
        <row r="3788">
          <cell r="AP3788" t="str">
            <v>Хардикова Виктория</v>
          </cell>
          <cell r="AQ3788">
            <v>2013</v>
          </cell>
          <cell r="AT3788" t="str">
            <v>б/р</v>
          </cell>
          <cell r="AU3788" t="str">
            <v>ж</v>
          </cell>
          <cell r="AX3788">
            <v>0</v>
          </cell>
          <cell r="AY3788" t="str">
            <v>ОК!</v>
          </cell>
        </row>
        <row r="3789">
          <cell r="AP3789" t="str">
            <v>Харитонов Александр</v>
          </cell>
          <cell r="AQ3789">
            <v>0</v>
          </cell>
          <cell r="AT3789" t="str">
            <v>б/р</v>
          </cell>
          <cell r="AU3789" t="str">
            <v>м</v>
          </cell>
          <cell r="AX3789">
            <v>44269</v>
          </cell>
          <cell r="AY3789" t="str">
            <v>НАДО!!!</v>
          </cell>
        </row>
        <row r="3790">
          <cell r="AP3790" t="str">
            <v>Харитонцев Кирилл</v>
          </cell>
          <cell r="AQ3790">
            <v>2005</v>
          </cell>
          <cell r="AT3790" t="str">
            <v>б/р</v>
          </cell>
          <cell r="AU3790" t="str">
            <v>м</v>
          </cell>
          <cell r="AX3790">
            <v>0</v>
          </cell>
          <cell r="AY3790" t="str">
            <v>НАДО!!!</v>
          </cell>
        </row>
        <row r="3791">
          <cell r="AP3791" t="str">
            <v>Харлапенко Алиса</v>
          </cell>
          <cell r="AQ3791">
            <v>1999</v>
          </cell>
          <cell r="AT3791" t="str">
            <v>б/р</v>
          </cell>
          <cell r="AU3791" t="str">
            <v>ж</v>
          </cell>
          <cell r="AX3791">
            <v>0</v>
          </cell>
          <cell r="AY3791" t="str">
            <v>ОК!</v>
          </cell>
        </row>
        <row r="3792">
          <cell r="AP3792" t="str">
            <v>Харлашин Алексей</v>
          </cell>
          <cell r="AQ3792">
            <v>2000</v>
          </cell>
          <cell r="AT3792" t="str">
            <v>б/р</v>
          </cell>
          <cell r="AU3792" t="str">
            <v>м</v>
          </cell>
          <cell r="AX3792">
            <v>43555</v>
          </cell>
          <cell r="AY3792" t="str">
            <v>ОК!</v>
          </cell>
        </row>
        <row r="3793">
          <cell r="AP3793" t="str">
            <v>Харлашин Михаил</v>
          </cell>
          <cell r="AQ3793">
            <v>2008</v>
          </cell>
          <cell r="AT3793">
            <v>1</v>
          </cell>
          <cell r="AU3793" t="str">
            <v>м</v>
          </cell>
          <cell r="AX3793">
            <v>45907</v>
          </cell>
          <cell r="AY3793" t="str">
            <v>ОК!</v>
          </cell>
        </row>
        <row r="3794">
          <cell r="AP3794" t="str">
            <v>Харлашин Павел</v>
          </cell>
          <cell r="AQ3794">
            <v>2008</v>
          </cell>
          <cell r="AT3794">
            <v>1</v>
          </cell>
          <cell r="AU3794" t="str">
            <v>м</v>
          </cell>
          <cell r="AX3794">
            <v>45863</v>
          </cell>
          <cell r="AY3794" t="str">
            <v>ОК!</v>
          </cell>
        </row>
        <row r="3795">
          <cell r="AP3795" t="str">
            <v>Харлашина Анастасия</v>
          </cell>
          <cell r="AQ3795">
            <v>0</v>
          </cell>
          <cell r="AT3795" t="str">
            <v>б/р</v>
          </cell>
          <cell r="AU3795" t="str">
            <v>ж</v>
          </cell>
          <cell r="AX3795">
            <v>44154</v>
          </cell>
          <cell r="AY3795" t="str">
            <v>НАДО!!!</v>
          </cell>
        </row>
        <row r="3796">
          <cell r="AP3796" t="str">
            <v>Харцызов Роман</v>
          </cell>
          <cell r="AQ3796">
            <v>0</v>
          </cell>
          <cell r="AT3796" t="str">
            <v>б/р</v>
          </cell>
          <cell r="AU3796" t="str">
            <v>м</v>
          </cell>
          <cell r="AX3796">
            <v>43954</v>
          </cell>
          <cell r="AY3796" t="str">
            <v>НАДО!!!</v>
          </cell>
        </row>
        <row r="3797">
          <cell r="AP3797" t="str">
            <v>Хаслер Григорий</v>
          </cell>
          <cell r="AQ3797">
            <v>2012</v>
          </cell>
          <cell r="AT3797" t="str">
            <v>б/р</v>
          </cell>
          <cell r="AU3797" t="str">
            <v>м</v>
          </cell>
          <cell r="AX3797">
            <v>0</v>
          </cell>
          <cell r="AY3797" t="str">
            <v>ОК!</v>
          </cell>
        </row>
        <row r="3798">
          <cell r="AP3798" t="str">
            <v>Хаустов Александр</v>
          </cell>
          <cell r="AQ3798">
            <v>1980</v>
          </cell>
          <cell r="AT3798" t="str">
            <v>б/р</v>
          </cell>
          <cell r="AU3798" t="str">
            <v>м</v>
          </cell>
          <cell r="AX3798">
            <v>43328</v>
          </cell>
          <cell r="AY3798" t="str">
            <v>ОК!</v>
          </cell>
        </row>
        <row r="3799">
          <cell r="AP3799" t="str">
            <v>Хаустова Анна</v>
          </cell>
          <cell r="AQ3799">
            <v>2004</v>
          </cell>
          <cell r="AT3799" t="str">
            <v>б/р</v>
          </cell>
          <cell r="AU3799" t="str">
            <v>ж</v>
          </cell>
          <cell r="AX3799">
            <v>0</v>
          </cell>
          <cell r="AY3799" t="str">
            <v>НАДО!!!</v>
          </cell>
        </row>
        <row r="3800">
          <cell r="AP3800" t="str">
            <v>Хафизов Азат</v>
          </cell>
          <cell r="AQ3800">
            <v>1998</v>
          </cell>
          <cell r="AT3800" t="str">
            <v>б/р</v>
          </cell>
          <cell r="AU3800" t="str">
            <v>м</v>
          </cell>
          <cell r="AX3800">
            <v>44269</v>
          </cell>
          <cell r="AY3800" t="str">
            <v>ОК!</v>
          </cell>
        </row>
        <row r="3801">
          <cell r="AP3801" t="str">
            <v>Хафизов Максим</v>
          </cell>
          <cell r="AQ3801">
            <v>2000</v>
          </cell>
          <cell r="AT3801" t="str">
            <v>б/р</v>
          </cell>
          <cell r="AU3801" t="str">
            <v>м</v>
          </cell>
          <cell r="AX3801">
            <v>0</v>
          </cell>
          <cell r="AY3801" t="str">
            <v>НАДО!!!</v>
          </cell>
        </row>
        <row r="3802">
          <cell r="AP3802" t="str">
            <v>Хафизова Инга</v>
          </cell>
          <cell r="AQ3802">
            <v>1988</v>
          </cell>
          <cell r="AT3802" t="str">
            <v>б/р</v>
          </cell>
          <cell r="AU3802" t="str">
            <v>ж</v>
          </cell>
          <cell r="AX3802">
            <v>45156</v>
          </cell>
          <cell r="AY3802" t="str">
            <v>ОК!</v>
          </cell>
        </row>
        <row r="3803">
          <cell r="AP3803" t="str">
            <v>Хафизова Татьяна</v>
          </cell>
          <cell r="AQ3803">
            <v>2009</v>
          </cell>
          <cell r="AT3803" t="str">
            <v>б/р</v>
          </cell>
          <cell r="AU3803" t="str">
            <v>ж</v>
          </cell>
          <cell r="AX3803">
            <v>0</v>
          </cell>
          <cell r="AY3803" t="str">
            <v>ОК!</v>
          </cell>
        </row>
        <row r="3804">
          <cell r="AP3804" t="str">
            <v>Хаянен Максим</v>
          </cell>
          <cell r="AQ3804">
            <v>2002</v>
          </cell>
          <cell r="AT3804" t="str">
            <v>б/р</v>
          </cell>
          <cell r="AU3804" t="str">
            <v>м</v>
          </cell>
          <cell r="AX3804">
            <v>0</v>
          </cell>
          <cell r="AY3804" t="str">
            <v>ОК!</v>
          </cell>
        </row>
        <row r="3805">
          <cell r="AP3805" t="str">
            <v>Хвостова Вероника</v>
          </cell>
          <cell r="AQ3805">
            <v>2013</v>
          </cell>
          <cell r="AT3805" t="str">
            <v>2ю</v>
          </cell>
          <cell r="AU3805" t="str">
            <v>ж</v>
          </cell>
          <cell r="AX3805">
            <v>45786</v>
          </cell>
          <cell r="AY3805" t="str">
            <v>ОК!</v>
          </cell>
        </row>
        <row r="3806">
          <cell r="AP3806" t="str">
            <v>Хедрот Юлия</v>
          </cell>
          <cell r="AQ3806">
            <v>1969</v>
          </cell>
          <cell r="AT3806" t="str">
            <v>б/р</v>
          </cell>
          <cell r="AU3806" t="str">
            <v>ж</v>
          </cell>
          <cell r="AX3806">
            <v>43135</v>
          </cell>
          <cell r="AY3806" t="str">
            <v>НАДО!!!</v>
          </cell>
        </row>
        <row r="3807">
          <cell r="AP3807" t="str">
            <v>Хейсо Иван</v>
          </cell>
          <cell r="AQ3807">
            <v>2013</v>
          </cell>
          <cell r="AT3807" t="str">
            <v>б/р</v>
          </cell>
          <cell r="AU3807" t="str">
            <v>м</v>
          </cell>
          <cell r="AX3807">
            <v>0</v>
          </cell>
          <cell r="AY3807" t="str">
            <v>ОК!</v>
          </cell>
        </row>
        <row r="3808">
          <cell r="AP3808" t="str">
            <v>Хилькевич Евгений</v>
          </cell>
          <cell r="AQ3808">
            <v>0</v>
          </cell>
          <cell r="AT3808" t="str">
            <v>МС</v>
          </cell>
          <cell r="AU3808" t="str">
            <v>м</v>
          </cell>
          <cell r="AX3808">
            <v>0</v>
          </cell>
          <cell r="AY3808" t="str">
            <v>НАДО!!!</v>
          </cell>
        </row>
        <row r="3809">
          <cell r="AP3809" t="str">
            <v>Хиля Артём</v>
          </cell>
          <cell r="AQ3809">
            <v>2003</v>
          </cell>
          <cell r="AT3809" t="str">
            <v>б/р</v>
          </cell>
          <cell r="AU3809" t="str">
            <v>м</v>
          </cell>
          <cell r="AX3809">
            <v>0</v>
          </cell>
          <cell r="AY3809" t="str">
            <v>НАДО!!!</v>
          </cell>
        </row>
        <row r="3810">
          <cell r="AP3810" t="str">
            <v>Химунина Екатерина</v>
          </cell>
          <cell r="AQ3810">
            <v>1998</v>
          </cell>
          <cell r="AT3810">
            <v>3</v>
          </cell>
          <cell r="AU3810" t="str">
            <v>ж</v>
          </cell>
          <cell r="AX3810">
            <v>45375</v>
          </cell>
          <cell r="AY3810" t="str">
            <v>ОК!</v>
          </cell>
        </row>
        <row r="3811">
          <cell r="AP3811" t="str">
            <v>Хисамова Гузель</v>
          </cell>
          <cell r="AQ3811">
            <v>1995</v>
          </cell>
          <cell r="AT3811" t="str">
            <v>МС</v>
          </cell>
          <cell r="AU3811" t="str">
            <v>ж</v>
          </cell>
          <cell r="AX3811">
            <v>0</v>
          </cell>
          <cell r="AY3811" t="str">
            <v>ОК!</v>
          </cell>
        </row>
        <row r="3812">
          <cell r="AP3812" t="str">
            <v>Хлебов Виктор</v>
          </cell>
          <cell r="AQ3812">
            <v>0</v>
          </cell>
          <cell r="AT3812">
            <v>2</v>
          </cell>
          <cell r="AU3812" t="str">
            <v>м</v>
          </cell>
          <cell r="AX3812">
            <v>45407</v>
          </cell>
          <cell r="AY3812" t="str">
            <v>НАДО!!!</v>
          </cell>
        </row>
        <row r="3813">
          <cell r="AP3813" t="str">
            <v>Хлопоткин Сергей</v>
          </cell>
          <cell r="AQ3813">
            <v>0</v>
          </cell>
          <cell r="AT3813" t="str">
            <v>б/р</v>
          </cell>
          <cell r="AU3813" t="str">
            <v>м</v>
          </cell>
          <cell r="AX3813">
            <v>44708</v>
          </cell>
          <cell r="AY3813" t="str">
            <v>НАДО!!!</v>
          </cell>
        </row>
        <row r="3814">
          <cell r="AP3814" t="str">
            <v>Хлопцев Дмитрий</v>
          </cell>
          <cell r="AQ3814">
            <v>2011</v>
          </cell>
          <cell r="AT3814" t="str">
            <v>б/р</v>
          </cell>
          <cell r="AU3814" t="str">
            <v>м</v>
          </cell>
          <cell r="AX3814">
            <v>45057</v>
          </cell>
          <cell r="AY3814" t="str">
            <v>ОК!</v>
          </cell>
        </row>
        <row r="3815">
          <cell r="AP3815" t="str">
            <v>Хлусов Матвей</v>
          </cell>
          <cell r="AQ3815">
            <v>2004</v>
          </cell>
          <cell r="AT3815" t="str">
            <v>б/р</v>
          </cell>
          <cell r="AU3815" t="str">
            <v>м</v>
          </cell>
          <cell r="AX3815">
            <v>43593</v>
          </cell>
          <cell r="AY3815" t="str">
            <v>ОК!</v>
          </cell>
        </row>
        <row r="3816">
          <cell r="AP3816" t="str">
            <v>Хлямова Александра</v>
          </cell>
          <cell r="AQ3816">
            <v>0</v>
          </cell>
          <cell r="AT3816" t="str">
            <v>б/р</v>
          </cell>
          <cell r="AU3816" t="str">
            <v>ж</v>
          </cell>
          <cell r="AX3816">
            <v>44323</v>
          </cell>
          <cell r="AY3816" t="str">
            <v>НАДО!!!</v>
          </cell>
        </row>
        <row r="3817">
          <cell r="AP3817" t="str">
            <v>Хмеленко Полина</v>
          </cell>
          <cell r="AQ3817">
            <v>0</v>
          </cell>
          <cell r="AT3817" t="str">
            <v>б/р</v>
          </cell>
          <cell r="AU3817" t="str">
            <v>ж</v>
          </cell>
          <cell r="AX3817">
            <v>44269</v>
          </cell>
          <cell r="AY3817" t="str">
            <v>НАДО!!!</v>
          </cell>
        </row>
        <row r="3818">
          <cell r="AP3818" t="str">
            <v>Хованский Сергей</v>
          </cell>
          <cell r="AQ3818">
            <v>0</v>
          </cell>
          <cell r="AT3818">
            <v>3</v>
          </cell>
          <cell r="AU3818" t="str">
            <v>м</v>
          </cell>
          <cell r="AX3818">
            <v>45778</v>
          </cell>
          <cell r="AY3818" t="str">
            <v>НАДО!!!</v>
          </cell>
        </row>
        <row r="3819">
          <cell r="AP3819" t="str">
            <v>Ходин Даниил</v>
          </cell>
          <cell r="AQ3819">
            <v>2005</v>
          </cell>
          <cell r="AT3819" t="str">
            <v>б/р</v>
          </cell>
          <cell r="AU3819" t="str">
            <v>м</v>
          </cell>
          <cell r="AX3819">
            <v>44748</v>
          </cell>
          <cell r="AY3819" t="str">
            <v>ОК!</v>
          </cell>
        </row>
        <row r="3820">
          <cell r="AP3820" t="str">
            <v>Ходурова Эмилия</v>
          </cell>
          <cell r="AQ3820">
            <v>2010</v>
          </cell>
          <cell r="AT3820" t="str">
            <v>1ю</v>
          </cell>
          <cell r="AU3820" t="str">
            <v>ж</v>
          </cell>
          <cell r="AX3820">
            <v>45399</v>
          </cell>
          <cell r="AY3820" t="str">
            <v>ОК!</v>
          </cell>
        </row>
        <row r="3821">
          <cell r="AP3821" t="str">
            <v>Ходырев Андрей</v>
          </cell>
          <cell r="AQ3821">
            <v>1977</v>
          </cell>
          <cell r="AT3821" t="str">
            <v>б/р</v>
          </cell>
          <cell r="AU3821" t="str">
            <v>м</v>
          </cell>
          <cell r="AX3821">
            <v>43245</v>
          </cell>
          <cell r="AY3821" t="str">
            <v>НАДО!!!</v>
          </cell>
        </row>
        <row r="3822">
          <cell r="AP3822" t="str">
            <v>Хожаинова Алина</v>
          </cell>
          <cell r="AQ3822">
            <v>2004</v>
          </cell>
          <cell r="AT3822" t="str">
            <v>б/р</v>
          </cell>
          <cell r="AU3822" t="str">
            <v>ж</v>
          </cell>
          <cell r="AX3822">
            <v>0</v>
          </cell>
          <cell r="AY3822" t="str">
            <v>ОК!</v>
          </cell>
        </row>
        <row r="3823">
          <cell r="AP3823" t="str">
            <v>Холод Анастасия</v>
          </cell>
          <cell r="AQ3823">
            <v>2011</v>
          </cell>
          <cell r="AT3823" t="str">
            <v>б/р</v>
          </cell>
          <cell r="AU3823" t="str">
            <v>ж</v>
          </cell>
          <cell r="AX3823">
            <v>0</v>
          </cell>
          <cell r="AY3823" t="str">
            <v>ОК!</v>
          </cell>
        </row>
        <row r="3824">
          <cell r="AP3824" t="str">
            <v>Холодилов Георгий</v>
          </cell>
          <cell r="AQ3824">
            <v>2008</v>
          </cell>
          <cell r="AT3824" t="str">
            <v>б/р</v>
          </cell>
          <cell r="AU3824" t="str">
            <v>м</v>
          </cell>
          <cell r="AX3824">
            <v>0</v>
          </cell>
          <cell r="AY3824" t="str">
            <v>ОК!</v>
          </cell>
        </row>
        <row r="3825">
          <cell r="AP3825" t="str">
            <v>Холодняков Виктор</v>
          </cell>
          <cell r="AQ3825">
            <v>1993</v>
          </cell>
          <cell r="AT3825" t="str">
            <v>б/р</v>
          </cell>
          <cell r="AU3825" t="str">
            <v>м</v>
          </cell>
          <cell r="AX3825">
            <v>43163</v>
          </cell>
          <cell r="AY3825" t="str">
            <v>ОК!</v>
          </cell>
        </row>
        <row r="3826">
          <cell r="AP3826" t="str">
            <v>Холодова Светлана</v>
          </cell>
          <cell r="AQ3826">
            <v>2001</v>
          </cell>
          <cell r="AT3826">
            <v>3</v>
          </cell>
          <cell r="AU3826" t="str">
            <v>ж</v>
          </cell>
          <cell r="AX3826">
            <v>45407</v>
          </cell>
          <cell r="AY3826" t="str">
            <v>ОК!</v>
          </cell>
        </row>
        <row r="3827">
          <cell r="AP3827" t="str">
            <v>Хоменко Владимир</v>
          </cell>
          <cell r="AQ3827">
            <v>1975</v>
          </cell>
          <cell r="AT3827" t="str">
            <v>б/р</v>
          </cell>
          <cell r="AU3827" t="str">
            <v>м</v>
          </cell>
          <cell r="AX3827">
            <v>43667</v>
          </cell>
          <cell r="AY3827" t="str">
            <v>ОК!</v>
          </cell>
        </row>
        <row r="3828">
          <cell r="AP3828" t="str">
            <v>Хоменко София</v>
          </cell>
          <cell r="AQ3828">
            <v>2002</v>
          </cell>
          <cell r="AT3828" t="str">
            <v>б/р</v>
          </cell>
          <cell r="AU3828" t="str">
            <v>ж</v>
          </cell>
          <cell r="AX3828">
            <v>43227</v>
          </cell>
          <cell r="AY3828" t="str">
            <v>ОК!</v>
          </cell>
        </row>
        <row r="3829">
          <cell r="AP3829" t="str">
            <v>Хоминич Яна</v>
          </cell>
          <cell r="AQ3829">
            <v>0</v>
          </cell>
          <cell r="AT3829" t="str">
            <v>б/р</v>
          </cell>
          <cell r="AU3829" t="str">
            <v>ж</v>
          </cell>
          <cell r="AX3829">
            <v>0</v>
          </cell>
          <cell r="AY3829" t="str">
            <v>НАДО!!!</v>
          </cell>
        </row>
        <row r="3830">
          <cell r="AP3830" t="str">
            <v>Хомяков Михаил</v>
          </cell>
          <cell r="AQ3830">
            <v>1988</v>
          </cell>
          <cell r="AT3830" t="str">
            <v>б/р</v>
          </cell>
          <cell r="AU3830" t="str">
            <v>м</v>
          </cell>
          <cell r="AX3830">
            <v>43352</v>
          </cell>
          <cell r="AY3830" t="str">
            <v>НАДО!!!</v>
          </cell>
        </row>
        <row r="3831">
          <cell r="AP3831" t="str">
            <v>Хорольский Марк</v>
          </cell>
          <cell r="AQ3831">
            <v>2010</v>
          </cell>
          <cell r="AT3831" t="str">
            <v>1ю</v>
          </cell>
          <cell r="AU3831" t="str">
            <v>м</v>
          </cell>
          <cell r="AX3831">
            <v>46019</v>
          </cell>
          <cell r="AY3831" t="str">
            <v>ОК!</v>
          </cell>
        </row>
        <row r="3832">
          <cell r="AP3832" t="str">
            <v>Хорьков Андрей</v>
          </cell>
          <cell r="AQ3832">
            <v>1974</v>
          </cell>
          <cell r="AT3832" t="str">
            <v>б/р</v>
          </cell>
          <cell r="AU3832" t="str">
            <v>м</v>
          </cell>
          <cell r="AX3832">
            <v>44499</v>
          </cell>
          <cell r="AY3832" t="str">
            <v>ОК!</v>
          </cell>
        </row>
        <row r="3833">
          <cell r="AP3833" t="str">
            <v>Хохина Дарья</v>
          </cell>
          <cell r="AQ3833">
            <v>0</v>
          </cell>
          <cell r="AT3833">
            <v>3</v>
          </cell>
          <cell r="AU3833" t="str">
            <v>ж</v>
          </cell>
          <cell r="AX3833">
            <v>45778</v>
          </cell>
          <cell r="AY3833" t="str">
            <v>НАДО!!!</v>
          </cell>
        </row>
        <row r="3834">
          <cell r="AP3834" t="str">
            <v>Хохлов Николай Е.</v>
          </cell>
          <cell r="AQ3834">
            <v>0</v>
          </cell>
          <cell r="AT3834">
            <v>3</v>
          </cell>
          <cell r="AU3834" t="str">
            <v>м</v>
          </cell>
          <cell r="AX3834">
            <v>45778</v>
          </cell>
          <cell r="AY3834" t="str">
            <v>НАДО!!!</v>
          </cell>
        </row>
        <row r="3835">
          <cell r="AP3835" t="str">
            <v>Хохлов Николай</v>
          </cell>
          <cell r="AQ3835">
            <v>0</v>
          </cell>
          <cell r="AT3835" t="str">
            <v>б/р</v>
          </cell>
          <cell r="AU3835" t="str">
            <v>м</v>
          </cell>
          <cell r="AX3835">
            <v>44676</v>
          </cell>
          <cell r="AY3835" t="str">
            <v>НАДО!!!</v>
          </cell>
        </row>
        <row r="3836">
          <cell r="AP3836" t="str">
            <v>Хохолев Егор</v>
          </cell>
          <cell r="AQ3836">
            <v>2001</v>
          </cell>
          <cell r="AT3836" t="str">
            <v>б/р</v>
          </cell>
          <cell r="AU3836" t="str">
            <v>м</v>
          </cell>
          <cell r="AX3836">
            <v>43341</v>
          </cell>
          <cell r="AY3836" t="str">
            <v>ОК!</v>
          </cell>
        </row>
        <row r="3837">
          <cell r="AP3837" t="str">
            <v>Хохрина Ксения</v>
          </cell>
          <cell r="AQ3837">
            <v>0</v>
          </cell>
          <cell r="AT3837" t="str">
            <v>1ю</v>
          </cell>
          <cell r="AU3837" t="str">
            <v>ж</v>
          </cell>
          <cell r="AX3837">
            <v>45756</v>
          </cell>
          <cell r="AY3837" t="str">
            <v>НАДО!!!</v>
          </cell>
        </row>
        <row r="3838">
          <cell r="AP3838" t="str">
            <v>Храмова Ольга</v>
          </cell>
          <cell r="AQ3838">
            <v>2009</v>
          </cell>
          <cell r="AT3838" t="str">
            <v>б/р</v>
          </cell>
          <cell r="AU3838" t="str">
            <v>ж</v>
          </cell>
          <cell r="AX3838">
            <v>0</v>
          </cell>
          <cell r="AY3838" t="str">
            <v>ОК!</v>
          </cell>
        </row>
        <row r="3839">
          <cell r="AP3839" t="str">
            <v>Хримян Ирина</v>
          </cell>
          <cell r="AQ3839">
            <v>1965</v>
          </cell>
          <cell r="AT3839">
            <v>3</v>
          </cell>
          <cell r="AU3839" t="str">
            <v>ж</v>
          </cell>
          <cell r="AX3839">
            <v>45870</v>
          </cell>
          <cell r="AY3839" t="str">
            <v>ОК!</v>
          </cell>
        </row>
        <row r="3840">
          <cell r="AP3840" t="str">
            <v>Хрипченко Константин</v>
          </cell>
          <cell r="AQ3840">
            <v>2006</v>
          </cell>
          <cell r="AT3840" t="str">
            <v>б/р</v>
          </cell>
          <cell r="AU3840" t="str">
            <v>м</v>
          </cell>
          <cell r="AX3840">
            <v>0</v>
          </cell>
          <cell r="AY3840" t="str">
            <v>ОК!</v>
          </cell>
        </row>
        <row r="3841">
          <cell r="AP3841" t="str">
            <v>Хрол Анастасия</v>
          </cell>
          <cell r="AQ3841">
            <v>2014</v>
          </cell>
          <cell r="AT3841" t="str">
            <v>б/р</v>
          </cell>
          <cell r="AU3841" t="str">
            <v>ж</v>
          </cell>
          <cell r="AX3841">
            <v>0</v>
          </cell>
          <cell r="AY3841" t="str">
            <v>ОК!</v>
          </cell>
        </row>
        <row r="3842">
          <cell r="AP3842" t="str">
            <v>Хромцов Антон</v>
          </cell>
          <cell r="AQ3842">
            <v>0</v>
          </cell>
          <cell r="AT3842" t="str">
            <v>б/р</v>
          </cell>
          <cell r="AU3842" t="str">
            <v>м</v>
          </cell>
          <cell r="AX3842">
            <v>44359</v>
          </cell>
          <cell r="AY3842" t="str">
            <v>НАДО!!!</v>
          </cell>
        </row>
        <row r="3843">
          <cell r="AP3843" t="str">
            <v>Хрычев Александр</v>
          </cell>
          <cell r="AQ3843">
            <v>1998</v>
          </cell>
          <cell r="AT3843" t="str">
            <v>б/р</v>
          </cell>
          <cell r="AU3843" t="str">
            <v>м</v>
          </cell>
          <cell r="AX3843">
            <v>0</v>
          </cell>
          <cell r="AY3843" t="str">
            <v>ОК!</v>
          </cell>
        </row>
        <row r="3844">
          <cell r="AP3844" t="str">
            <v>Худенев Евгений</v>
          </cell>
          <cell r="AQ3844">
            <v>2007</v>
          </cell>
          <cell r="AT3844" t="str">
            <v>б/р</v>
          </cell>
          <cell r="AU3844" t="str">
            <v>м</v>
          </cell>
          <cell r="AX3844">
            <v>0</v>
          </cell>
          <cell r="AY3844" t="str">
            <v>ОК!</v>
          </cell>
        </row>
        <row r="3845">
          <cell r="AP3845" t="str">
            <v>Хурматуллина Анна</v>
          </cell>
          <cell r="AQ3845">
            <v>0</v>
          </cell>
          <cell r="AT3845">
            <v>3</v>
          </cell>
          <cell r="AU3845" t="str">
            <v>ж</v>
          </cell>
          <cell r="AX3845">
            <v>45778</v>
          </cell>
          <cell r="AY3845" t="str">
            <v>НАДО!!!</v>
          </cell>
        </row>
        <row r="3846">
          <cell r="AP3846" t="str">
            <v>Хурсан Андрей</v>
          </cell>
          <cell r="AQ3846">
            <v>0</v>
          </cell>
          <cell r="AT3846">
            <v>3</v>
          </cell>
          <cell r="AU3846" t="str">
            <v>м</v>
          </cell>
          <cell r="AX3846">
            <v>45407</v>
          </cell>
          <cell r="AY3846" t="str">
            <v>НАДО!!!</v>
          </cell>
        </row>
        <row r="3847">
          <cell r="AP3847" t="str">
            <v>Хуртин Николай</v>
          </cell>
          <cell r="AQ3847">
            <v>1951</v>
          </cell>
          <cell r="AT3847">
            <v>3</v>
          </cell>
          <cell r="AU3847" t="str">
            <v>м</v>
          </cell>
          <cell r="AX3847">
            <v>45718</v>
          </cell>
          <cell r="AY3847" t="str">
            <v>ОК!</v>
          </cell>
        </row>
        <row r="3848">
          <cell r="AP3848" t="str">
            <v>Хуснутдинов Марат</v>
          </cell>
          <cell r="AQ3848">
            <v>2002</v>
          </cell>
          <cell r="AT3848" t="str">
            <v>б/р</v>
          </cell>
          <cell r="AU3848" t="str">
            <v>м</v>
          </cell>
          <cell r="AX3848">
            <v>43098</v>
          </cell>
          <cell r="AY3848" t="str">
            <v>ОК!</v>
          </cell>
        </row>
        <row r="3849">
          <cell r="AP3849" t="str">
            <v>Хянин Александр</v>
          </cell>
          <cell r="AQ3849">
            <v>1967</v>
          </cell>
          <cell r="AT3849" t="str">
            <v>б/р</v>
          </cell>
          <cell r="AU3849" t="str">
            <v>м</v>
          </cell>
          <cell r="AX3849">
            <v>43281</v>
          </cell>
          <cell r="AY3849" t="str">
            <v>НАДО!!!</v>
          </cell>
        </row>
        <row r="3850">
          <cell r="AP3850" t="str">
            <v>Царёва Любовь</v>
          </cell>
          <cell r="AQ3850">
            <v>2004</v>
          </cell>
          <cell r="AT3850" t="str">
            <v>б/р</v>
          </cell>
          <cell r="AU3850" t="str">
            <v>ж</v>
          </cell>
          <cell r="AX3850">
            <v>0</v>
          </cell>
          <cell r="AY3850" t="str">
            <v>ОК!</v>
          </cell>
        </row>
        <row r="3851">
          <cell r="AP3851" t="str">
            <v>Царенкова Антонина</v>
          </cell>
          <cell r="AQ3851">
            <v>0</v>
          </cell>
          <cell r="AT3851">
            <v>3</v>
          </cell>
          <cell r="AU3851" t="str">
            <v>ж</v>
          </cell>
          <cell r="AX3851">
            <v>45757</v>
          </cell>
          <cell r="AY3851" t="str">
            <v>НАДО!!!</v>
          </cell>
        </row>
        <row r="3852">
          <cell r="AP3852" t="str">
            <v>Цветков Андрей</v>
          </cell>
          <cell r="AQ3852">
            <v>0</v>
          </cell>
          <cell r="AT3852" t="str">
            <v>б/р</v>
          </cell>
          <cell r="AU3852" t="str">
            <v>м</v>
          </cell>
          <cell r="AX3852">
            <v>43777</v>
          </cell>
          <cell r="AY3852" t="str">
            <v>НАДО!!!</v>
          </cell>
        </row>
        <row r="3853">
          <cell r="AP3853" t="str">
            <v>Цветков Владимир</v>
          </cell>
          <cell r="AQ3853">
            <v>2015</v>
          </cell>
          <cell r="AT3853" t="str">
            <v>б/р</v>
          </cell>
          <cell r="AU3853" t="str">
            <v>м</v>
          </cell>
          <cell r="AX3853">
            <v>0</v>
          </cell>
          <cell r="AY3853" t="str">
            <v>ОК!</v>
          </cell>
        </row>
        <row r="3854">
          <cell r="AP3854" t="str">
            <v>Цветков Роман</v>
          </cell>
          <cell r="AQ3854">
            <v>2015</v>
          </cell>
          <cell r="AT3854" t="str">
            <v>б/р</v>
          </cell>
          <cell r="AU3854" t="str">
            <v>м</v>
          </cell>
          <cell r="AX3854">
            <v>0</v>
          </cell>
          <cell r="AY3854" t="str">
            <v>ОК!</v>
          </cell>
        </row>
        <row r="3855">
          <cell r="AP3855" t="str">
            <v>Цветков Ярослав</v>
          </cell>
          <cell r="AQ3855">
            <v>2014</v>
          </cell>
          <cell r="AT3855" t="str">
            <v>б/р</v>
          </cell>
          <cell r="AU3855" t="str">
            <v>м</v>
          </cell>
          <cell r="AX3855">
            <v>0</v>
          </cell>
          <cell r="AY3855" t="str">
            <v>ОК!</v>
          </cell>
        </row>
        <row r="3856">
          <cell r="AP3856" t="str">
            <v>Цветкова Ангелина</v>
          </cell>
          <cell r="AQ3856">
            <v>2005</v>
          </cell>
          <cell r="AT3856" t="str">
            <v>б/р</v>
          </cell>
          <cell r="AU3856" t="str">
            <v>ж</v>
          </cell>
          <cell r="AX3856">
            <v>43960</v>
          </cell>
          <cell r="AY3856" t="str">
            <v>ОК!</v>
          </cell>
        </row>
        <row r="3857">
          <cell r="AP3857" t="str">
            <v>Цветкова Елена</v>
          </cell>
          <cell r="AQ3857">
            <v>2000</v>
          </cell>
          <cell r="AT3857" t="str">
            <v>б/р</v>
          </cell>
          <cell r="AU3857" t="str">
            <v>ж</v>
          </cell>
          <cell r="AX3857">
            <v>44443</v>
          </cell>
          <cell r="AY3857" t="str">
            <v>ОК!</v>
          </cell>
        </row>
        <row r="3858">
          <cell r="AP3858" t="str">
            <v>Цвикевич София</v>
          </cell>
          <cell r="AQ3858">
            <v>2012</v>
          </cell>
          <cell r="AT3858" t="str">
            <v>б/р</v>
          </cell>
          <cell r="AU3858" t="str">
            <v>ж</v>
          </cell>
          <cell r="AX3858">
            <v>0</v>
          </cell>
          <cell r="AY3858" t="str">
            <v>ОК!</v>
          </cell>
        </row>
        <row r="3859">
          <cell r="AP3859" t="str">
            <v>Целикова Полина</v>
          </cell>
          <cell r="AQ3859">
            <v>2005</v>
          </cell>
          <cell r="AT3859" t="str">
            <v>б/р</v>
          </cell>
          <cell r="AU3859" t="str">
            <v>ж</v>
          </cell>
          <cell r="AX3859">
            <v>43227</v>
          </cell>
          <cell r="AY3859" t="str">
            <v>ОК!</v>
          </cell>
        </row>
        <row r="3860">
          <cell r="AP3860" t="str">
            <v>Цепенников Тимофей</v>
          </cell>
          <cell r="AQ3860">
            <v>2007</v>
          </cell>
          <cell r="AT3860" t="str">
            <v>б/р</v>
          </cell>
          <cell r="AU3860" t="str">
            <v>м</v>
          </cell>
          <cell r="AX3860">
            <v>45071</v>
          </cell>
          <cell r="AY3860" t="str">
            <v>ОК!</v>
          </cell>
        </row>
        <row r="3861">
          <cell r="AP3861" t="str">
            <v>Церетели Борис</v>
          </cell>
          <cell r="AQ3861">
            <v>2006</v>
          </cell>
          <cell r="AT3861">
            <v>2</v>
          </cell>
          <cell r="AU3861" t="str">
            <v>м</v>
          </cell>
          <cell r="AX3861">
            <v>45407</v>
          </cell>
          <cell r="AY3861" t="str">
            <v>ОК!</v>
          </cell>
        </row>
        <row r="3862">
          <cell r="AP3862" t="str">
            <v>Цибиров Роман</v>
          </cell>
          <cell r="AQ3862">
            <v>2011</v>
          </cell>
          <cell r="AT3862" t="str">
            <v>1ю</v>
          </cell>
          <cell r="AU3862" t="str">
            <v>м</v>
          </cell>
          <cell r="AX3862">
            <v>45786</v>
          </cell>
          <cell r="AY3862" t="str">
            <v>ОК!</v>
          </cell>
        </row>
        <row r="3863">
          <cell r="AP3863" t="str">
            <v>Цибульский Алексей</v>
          </cell>
          <cell r="AQ3863">
            <v>1982</v>
          </cell>
          <cell r="AT3863" t="str">
            <v>б/р</v>
          </cell>
          <cell r="AU3863" t="str">
            <v>м</v>
          </cell>
          <cell r="AX3863">
            <v>44078</v>
          </cell>
          <cell r="AY3863" t="str">
            <v>ОК!</v>
          </cell>
        </row>
        <row r="3864">
          <cell r="AP3864" t="str">
            <v>Циликин Михаил</v>
          </cell>
          <cell r="AQ3864">
            <v>2006</v>
          </cell>
          <cell r="AT3864">
            <v>3</v>
          </cell>
          <cell r="AU3864" t="str">
            <v>м</v>
          </cell>
          <cell r="AX3864">
            <v>45863</v>
          </cell>
          <cell r="AY3864" t="str">
            <v>ОК!</v>
          </cell>
        </row>
        <row r="3865">
          <cell r="AP3865" t="str">
            <v>Цимеринова Феона</v>
          </cell>
          <cell r="AQ3865">
            <v>2005</v>
          </cell>
          <cell r="AT3865" t="str">
            <v>б/р</v>
          </cell>
          <cell r="AU3865" t="str">
            <v>ж</v>
          </cell>
          <cell r="AX3865">
            <v>44311</v>
          </cell>
          <cell r="AY3865" t="str">
            <v>ОК!</v>
          </cell>
        </row>
        <row r="3866">
          <cell r="AP3866" t="str">
            <v>Цолин Дмитрий</v>
          </cell>
          <cell r="AQ3866">
            <v>0</v>
          </cell>
          <cell r="AT3866" t="str">
            <v>б/р</v>
          </cell>
          <cell r="AU3866" t="str">
            <v>м</v>
          </cell>
          <cell r="AX3866">
            <v>0</v>
          </cell>
          <cell r="AY3866" t="str">
            <v>НАДО!!!</v>
          </cell>
        </row>
        <row r="3867">
          <cell r="AP3867" t="str">
            <v>Цуркова Мария</v>
          </cell>
          <cell r="AQ3867">
            <v>2009</v>
          </cell>
          <cell r="AT3867">
            <v>1</v>
          </cell>
          <cell r="AU3867" t="str">
            <v>ж</v>
          </cell>
          <cell r="AX3867">
            <v>45907</v>
          </cell>
          <cell r="AY3867" t="str">
            <v>ОК!</v>
          </cell>
        </row>
        <row r="3868">
          <cell r="AP3868" t="str">
            <v>Цыбанов Николай</v>
          </cell>
          <cell r="AQ3868">
            <v>1995</v>
          </cell>
          <cell r="AT3868" t="str">
            <v>б/р</v>
          </cell>
          <cell r="AU3868" t="str">
            <v>м</v>
          </cell>
          <cell r="AX3868">
            <v>0</v>
          </cell>
          <cell r="AY3868" t="str">
            <v>ОК!</v>
          </cell>
        </row>
        <row r="3869">
          <cell r="AP3869" t="str">
            <v>Цыкунов Олег</v>
          </cell>
          <cell r="AQ3869">
            <v>0</v>
          </cell>
          <cell r="AT3869" t="str">
            <v>б/р</v>
          </cell>
          <cell r="AU3869" t="str">
            <v>м</v>
          </cell>
          <cell r="AX3869">
            <v>44269</v>
          </cell>
          <cell r="AY3869" t="str">
            <v>НАДО!!!</v>
          </cell>
        </row>
        <row r="3870">
          <cell r="AP3870" t="str">
            <v>Цыцарев Александр</v>
          </cell>
          <cell r="AQ3870">
            <v>1987</v>
          </cell>
          <cell r="AT3870" t="str">
            <v>КМС</v>
          </cell>
          <cell r="AU3870" t="str">
            <v>м</v>
          </cell>
          <cell r="AX3870">
            <v>45237</v>
          </cell>
          <cell r="AY3870" t="str">
            <v>ОК!</v>
          </cell>
        </row>
        <row r="3871">
          <cell r="AP3871" t="str">
            <v>Чадов Артём</v>
          </cell>
          <cell r="AQ3871">
            <v>2009</v>
          </cell>
          <cell r="AT3871">
            <v>1</v>
          </cell>
          <cell r="AU3871" t="str">
            <v>м</v>
          </cell>
          <cell r="AX3871">
            <v>45757</v>
          </cell>
          <cell r="AY3871" t="str">
            <v>ОК!</v>
          </cell>
        </row>
        <row r="3872">
          <cell r="AP3872" t="str">
            <v>Чайка Ирина</v>
          </cell>
          <cell r="AQ3872">
            <v>2002</v>
          </cell>
          <cell r="AT3872">
            <v>3</v>
          </cell>
          <cell r="AU3872" t="str">
            <v>ж</v>
          </cell>
          <cell r="AX3872">
            <v>45863</v>
          </cell>
          <cell r="AY3872" t="str">
            <v>ОК!</v>
          </cell>
        </row>
        <row r="3873">
          <cell r="AP3873" t="str">
            <v>Чайка Кристина</v>
          </cell>
          <cell r="AQ3873">
            <v>0</v>
          </cell>
          <cell r="AT3873" t="str">
            <v>б/р</v>
          </cell>
          <cell r="AU3873" t="str">
            <v>ж</v>
          </cell>
          <cell r="AX3873">
            <v>43383</v>
          </cell>
          <cell r="AY3873" t="str">
            <v>НАДО!!!</v>
          </cell>
        </row>
        <row r="3874">
          <cell r="AP3874" t="str">
            <v>Чайкина Наталья</v>
          </cell>
          <cell r="AQ3874">
            <v>0</v>
          </cell>
          <cell r="AT3874">
            <v>3</v>
          </cell>
          <cell r="AU3874" t="str">
            <v>ж</v>
          </cell>
          <cell r="AX3874">
            <v>45757</v>
          </cell>
          <cell r="AY3874" t="str">
            <v>НАДО!!!</v>
          </cell>
        </row>
        <row r="3875">
          <cell r="AP3875" t="str">
            <v>Чанышева Амина</v>
          </cell>
          <cell r="AQ3875">
            <v>0</v>
          </cell>
          <cell r="AT3875" t="str">
            <v>б/р</v>
          </cell>
          <cell r="AU3875" t="str">
            <v>ж</v>
          </cell>
          <cell r="AX3875">
            <v>42799</v>
          </cell>
          <cell r="AY3875" t="str">
            <v>НАДО!!!</v>
          </cell>
        </row>
        <row r="3876">
          <cell r="AP3876" t="str">
            <v>Чащин Денис</v>
          </cell>
          <cell r="AQ3876">
            <v>0</v>
          </cell>
          <cell r="AT3876">
            <v>3</v>
          </cell>
          <cell r="AU3876" t="str">
            <v>м</v>
          </cell>
          <cell r="AX3876">
            <v>45778</v>
          </cell>
          <cell r="AY3876" t="str">
            <v>НАДО!!!</v>
          </cell>
        </row>
        <row r="3877">
          <cell r="AP3877" t="str">
            <v>Чвалаев Илья</v>
          </cell>
          <cell r="AQ3877">
            <v>2000</v>
          </cell>
          <cell r="AT3877" t="str">
            <v>б/р</v>
          </cell>
          <cell r="AU3877" t="str">
            <v>м</v>
          </cell>
          <cell r="AX3877">
            <v>0</v>
          </cell>
          <cell r="AY3877" t="str">
            <v>НАДО!!!</v>
          </cell>
        </row>
        <row r="3878">
          <cell r="AP3878" t="str">
            <v>Чеботарева Алена</v>
          </cell>
          <cell r="AQ3878">
            <v>0</v>
          </cell>
          <cell r="AT3878">
            <v>3</v>
          </cell>
          <cell r="AU3878" t="str">
            <v>ж</v>
          </cell>
          <cell r="AX3878">
            <v>45778</v>
          </cell>
          <cell r="AY3878" t="str">
            <v>НАДО!!!</v>
          </cell>
        </row>
        <row r="3879">
          <cell r="AP3879" t="str">
            <v>Чеботарева Юлия</v>
          </cell>
          <cell r="AQ3879">
            <v>0</v>
          </cell>
          <cell r="AT3879" t="str">
            <v>б/р</v>
          </cell>
          <cell r="AU3879" t="str">
            <v>ж</v>
          </cell>
          <cell r="AX3879">
            <v>0</v>
          </cell>
          <cell r="AY3879" t="str">
            <v>НАДО!!!</v>
          </cell>
        </row>
        <row r="3880">
          <cell r="AP3880" t="str">
            <v>Чевнюк Юлиана</v>
          </cell>
          <cell r="AQ3880">
            <v>2009</v>
          </cell>
          <cell r="AT3880" t="str">
            <v>1ю</v>
          </cell>
          <cell r="AU3880" t="str">
            <v>ж</v>
          </cell>
          <cell r="AX3880">
            <v>45422</v>
          </cell>
          <cell r="AY3880" t="str">
            <v>ОК!</v>
          </cell>
        </row>
        <row r="3881">
          <cell r="AP3881" t="str">
            <v>Чегодаев Артём</v>
          </cell>
          <cell r="AQ3881">
            <v>2010</v>
          </cell>
          <cell r="AT3881" t="str">
            <v>б/р</v>
          </cell>
          <cell r="AU3881" t="str">
            <v>м</v>
          </cell>
          <cell r="AX3881">
            <v>0</v>
          </cell>
          <cell r="AY3881" t="str">
            <v>ОК!</v>
          </cell>
        </row>
        <row r="3882">
          <cell r="AP3882" t="str">
            <v>Чегодаева Надежда</v>
          </cell>
          <cell r="AQ3882">
            <v>0</v>
          </cell>
          <cell r="AT3882">
            <v>3</v>
          </cell>
          <cell r="AU3882" t="str">
            <v>ж</v>
          </cell>
          <cell r="AX3882">
            <v>45407</v>
          </cell>
          <cell r="AY3882" t="str">
            <v>НАДО!!!</v>
          </cell>
        </row>
        <row r="3883">
          <cell r="AP3883" t="str">
            <v>Чекаева Анастасия</v>
          </cell>
          <cell r="AQ3883">
            <v>2006</v>
          </cell>
          <cell r="AT3883" t="str">
            <v>б/р</v>
          </cell>
          <cell r="AU3883" t="str">
            <v>ж</v>
          </cell>
          <cell r="AX3883">
            <v>0</v>
          </cell>
          <cell r="AY3883" t="str">
            <v>ОК!</v>
          </cell>
        </row>
        <row r="3884">
          <cell r="AP3884" t="str">
            <v>Чекмасов Климент</v>
          </cell>
          <cell r="AQ3884">
            <v>2006</v>
          </cell>
          <cell r="AT3884" t="str">
            <v>б/р</v>
          </cell>
          <cell r="AU3884" t="str">
            <v>м</v>
          </cell>
          <cell r="AX3884">
            <v>0</v>
          </cell>
          <cell r="AY3884" t="str">
            <v>ОК!</v>
          </cell>
        </row>
        <row r="3885">
          <cell r="AP3885" t="str">
            <v>Чекунин Максим</v>
          </cell>
          <cell r="AQ3885">
            <v>2010</v>
          </cell>
          <cell r="AT3885" t="str">
            <v>2ю</v>
          </cell>
          <cell r="AU3885" t="str">
            <v>м</v>
          </cell>
          <cell r="AX3885">
            <v>45422</v>
          </cell>
          <cell r="AY3885" t="str">
            <v>ОК!</v>
          </cell>
        </row>
        <row r="3886">
          <cell r="AP3886" t="str">
            <v>Чемерисов Алексей</v>
          </cell>
          <cell r="AQ3886">
            <v>2003</v>
          </cell>
          <cell r="AT3886" t="str">
            <v>б/р</v>
          </cell>
          <cell r="AU3886" t="str">
            <v>м</v>
          </cell>
          <cell r="AX3886">
            <v>44436</v>
          </cell>
          <cell r="AY3886" t="str">
            <v>ОК!</v>
          </cell>
        </row>
        <row r="3887">
          <cell r="AP3887" t="str">
            <v>Чемерисов Николай</v>
          </cell>
          <cell r="AQ3887">
            <v>2009</v>
          </cell>
          <cell r="AT3887" t="str">
            <v>б/р</v>
          </cell>
          <cell r="AU3887" t="str">
            <v>м</v>
          </cell>
          <cell r="AX3887">
            <v>45156</v>
          </cell>
          <cell r="AY3887" t="str">
            <v>ОК!</v>
          </cell>
        </row>
        <row r="3888">
          <cell r="AP3888" t="str">
            <v>Чемякин Андрей</v>
          </cell>
          <cell r="AQ3888">
            <v>2001</v>
          </cell>
          <cell r="AT3888">
            <v>3</v>
          </cell>
          <cell r="AU3888" t="str">
            <v>м</v>
          </cell>
          <cell r="AX3888">
            <v>45805</v>
          </cell>
          <cell r="AY3888" t="str">
            <v>ОК!</v>
          </cell>
        </row>
        <row r="3889">
          <cell r="AP3889" t="str">
            <v>Чепонас Антанас</v>
          </cell>
          <cell r="AQ3889">
            <v>2007</v>
          </cell>
          <cell r="AT3889">
            <v>2</v>
          </cell>
          <cell r="AU3889" t="str">
            <v>м</v>
          </cell>
          <cell r="AX3889">
            <v>45407</v>
          </cell>
          <cell r="AY3889" t="str">
            <v>ОК!</v>
          </cell>
        </row>
        <row r="3890">
          <cell r="AP3890" t="str">
            <v>Чепонас Каролина</v>
          </cell>
          <cell r="AQ3890">
            <v>2014</v>
          </cell>
          <cell r="AT3890" t="str">
            <v>б/р</v>
          </cell>
          <cell r="AU3890" t="str">
            <v>ж</v>
          </cell>
          <cell r="AX3890">
            <v>0</v>
          </cell>
          <cell r="AY3890" t="str">
            <v>ОК!</v>
          </cell>
        </row>
        <row r="3891">
          <cell r="AP3891" t="str">
            <v>Чепуровский Дмитрий</v>
          </cell>
          <cell r="AQ3891">
            <v>0</v>
          </cell>
          <cell r="AT3891" t="str">
            <v>б/р</v>
          </cell>
          <cell r="AU3891" t="str">
            <v>м</v>
          </cell>
          <cell r="AX3891">
            <v>43595</v>
          </cell>
          <cell r="AY3891" t="str">
            <v>НАДО!!!</v>
          </cell>
        </row>
        <row r="3892">
          <cell r="AP3892" t="str">
            <v>Черданцева Елена</v>
          </cell>
          <cell r="AQ3892">
            <v>2001</v>
          </cell>
          <cell r="AT3892" t="str">
            <v>б/р</v>
          </cell>
          <cell r="AU3892" t="str">
            <v>ж</v>
          </cell>
          <cell r="AX3892">
            <v>43555</v>
          </cell>
          <cell r="AY3892" t="str">
            <v>ОК!</v>
          </cell>
        </row>
        <row r="3893">
          <cell r="AP3893" t="str">
            <v>Черевацкий Сергей</v>
          </cell>
          <cell r="AQ3893">
            <v>2013</v>
          </cell>
          <cell r="AT3893" t="str">
            <v>1ю</v>
          </cell>
          <cell r="AU3893" t="str">
            <v>м</v>
          </cell>
          <cell r="AX3893">
            <v>45683</v>
          </cell>
          <cell r="AY3893" t="str">
            <v>ОК!</v>
          </cell>
        </row>
        <row r="3894">
          <cell r="AP3894" t="str">
            <v>Черевичкин Дмитрий</v>
          </cell>
          <cell r="AQ3894">
            <v>1996</v>
          </cell>
          <cell r="AT3894" t="str">
            <v>б/р</v>
          </cell>
          <cell r="AU3894" t="str">
            <v>м</v>
          </cell>
          <cell r="AX3894">
            <v>43341</v>
          </cell>
          <cell r="AY3894" t="str">
            <v>ОК!</v>
          </cell>
        </row>
        <row r="3895">
          <cell r="AP3895" t="str">
            <v>Чередниченко Даниил</v>
          </cell>
          <cell r="AQ3895">
            <v>0</v>
          </cell>
          <cell r="AT3895" t="str">
            <v>МС</v>
          </cell>
          <cell r="AU3895" t="str">
            <v>м</v>
          </cell>
          <cell r="AX3895">
            <v>0</v>
          </cell>
          <cell r="AY3895" t="str">
            <v>НАДО!!!</v>
          </cell>
        </row>
        <row r="3896">
          <cell r="AP3896" t="str">
            <v>Чередниченко Станислава</v>
          </cell>
          <cell r="AQ3896">
            <v>0</v>
          </cell>
          <cell r="AT3896" t="str">
            <v>б/р</v>
          </cell>
          <cell r="AU3896" t="str">
            <v>ж</v>
          </cell>
          <cell r="AX3896">
            <v>42399</v>
          </cell>
          <cell r="AY3896" t="str">
            <v>НАДО!!!</v>
          </cell>
        </row>
        <row r="3897">
          <cell r="AP3897" t="str">
            <v>Чередниченко Филипп</v>
          </cell>
          <cell r="AQ3897">
            <v>0</v>
          </cell>
          <cell r="AT3897" t="str">
            <v>МС</v>
          </cell>
          <cell r="AU3897" t="str">
            <v>м</v>
          </cell>
          <cell r="AX3897">
            <v>0</v>
          </cell>
          <cell r="AY3897" t="str">
            <v>НАДО!!!</v>
          </cell>
        </row>
        <row r="3898">
          <cell r="AP3898" t="str">
            <v>Черезов Игорь</v>
          </cell>
          <cell r="AQ3898">
            <v>1999</v>
          </cell>
          <cell r="AT3898" t="str">
            <v>МС</v>
          </cell>
          <cell r="AU3898" t="str">
            <v>м</v>
          </cell>
          <cell r="AX3898">
            <v>0</v>
          </cell>
          <cell r="AY3898" t="str">
            <v>ОК!</v>
          </cell>
        </row>
        <row r="3899">
          <cell r="AP3899" t="str">
            <v>Черезов Юрий</v>
          </cell>
          <cell r="AQ3899">
            <v>1999</v>
          </cell>
          <cell r="AT3899" t="str">
            <v>б/р</v>
          </cell>
          <cell r="AU3899" t="str">
            <v>м</v>
          </cell>
          <cell r="AX3899">
            <v>44269</v>
          </cell>
          <cell r="AY3899" t="str">
            <v>ОК!</v>
          </cell>
        </row>
        <row r="3900">
          <cell r="AP3900" t="str">
            <v>Черепанова Злата</v>
          </cell>
          <cell r="AQ3900">
            <v>2013</v>
          </cell>
          <cell r="AT3900" t="str">
            <v>б/р</v>
          </cell>
          <cell r="AU3900" t="str">
            <v>ж</v>
          </cell>
          <cell r="AX3900">
            <v>0</v>
          </cell>
          <cell r="AY3900" t="str">
            <v>ОК!</v>
          </cell>
        </row>
        <row r="3901">
          <cell r="AP3901" t="str">
            <v>Черепанова Мария</v>
          </cell>
          <cell r="AQ3901">
            <v>2013</v>
          </cell>
          <cell r="AT3901" t="str">
            <v>б/р</v>
          </cell>
          <cell r="AU3901" t="str">
            <v>ж</v>
          </cell>
          <cell r="AX3901">
            <v>0</v>
          </cell>
          <cell r="AY3901" t="str">
            <v>ОК!</v>
          </cell>
        </row>
        <row r="3902">
          <cell r="AP3902" t="str">
            <v>Черепанова Юлия</v>
          </cell>
          <cell r="AQ3902">
            <v>1998</v>
          </cell>
          <cell r="AT3902" t="str">
            <v>МС</v>
          </cell>
          <cell r="AU3902" t="str">
            <v>ж</v>
          </cell>
          <cell r="AX3902">
            <v>0</v>
          </cell>
          <cell r="AY3902" t="str">
            <v>ОК!</v>
          </cell>
        </row>
        <row r="3903">
          <cell r="AP3903" t="str">
            <v>Черепков Никита</v>
          </cell>
          <cell r="AQ3903">
            <v>1988</v>
          </cell>
          <cell r="AT3903" t="str">
            <v>б/р</v>
          </cell>
          <cell r="AU3903" t="str">
            <v>м</v>
          </cell>
          <cell r="AX3903">
            <v>43245</v>
          </cell>
          <cell r="AY3903" t="str">
            <v>НАДО!!!</v>
          </cell>
        </row>
        <row r="3904">
          <cell r="AP3904" t="str">
            <v>Черепков Сергей</v>
          </cell>
          <cell r="AQ3904">
            <v>1962</v>
          </cell>
          <cell r="AT3904" t="str">
            <v>б/р</v>
          </cell>
          <cell r="AU3904" t="str">
            <v>м</v>
          </cell>
          <cell r="AX3904">
            <v>43245</v>
          </cell>
          <cell r="AY3904" t="str">
            <v>НАДО!!!</v>
          </cell>
        </row>
        <row r="3905">
          <cell r="AP3905" t="str">
            <v>Черкасов Георгий</v>
          </cell>
          <cell r="AQ3905">
            <v>2007</v>
          </cell>
          <cell r="AT3905" t="str">
            <v>б/р</v>
          </cell>
          <cell r="AU3905" t="str">
            <v>м</v>
          </cell>
          <cell r="AX3905">
            <v>44311</v>
          </cell>
          <cell r="AY3905" t="str">
            <v>ОК!</v>
          </cell>
        </row>
        <row r="3906">
          <cell r="AP3906" t="str">
            <v>Черкасова Маргарита</v>
          </cell>
          <cell r="AQ3906">
            <v>1987</v>
          </cell>
          <cell r="AT3906" t="str">
            <v>МС</v>
          </cell>
          <cell r="AU3906" t="str">
            <v>ж</v>
          </cell>
          <cell r="AX3906">
            <v>0</v>
          </cell>
          <cell r="AY3906" t="str">
            <v>ОК!</v>
          </cell>
        </row>
        <row r="3907">
          <cell r="AP3907" t="str">
            <v>Черкасская Елизавета</v>
          </cell>
          <cell r="AQ3907">
            <v>2009</v>
          </cell>
          <cell r="AT3907" t="str">
            <v>б/р</v>
          </cell>
          <cell r="AU3907" t="str">
            <v>ж</v>
          </cell>
          <cell r="AX3907">
            <v>0</v>
          </cell>
          <cell r="AY3907" t="str">
            <v>ОК!</v>
          </cell>
        </row>
        <row r="3908">
          <cell r="AP3908" t="str">
            <v>Черкасский Леонид</v>
          </cell>
          <cell r="AQ3908">
            <v>2010</v>
          </cell>
          <cell r="AT3908" t="str">
            <v>б/р</v>
          </cell>
          <cell r="AU3908" t="str">
            <v>м</v>
          </cell>
          <cell r="AX3908">
            <v>0</v>
          </cell>
          <cell r="AY3908" t="str">
            <v>ОК!</v>
          </cell>
        </row>
        <row r="3909">
          <cell r="AP3909" t="str">
            <v>Черкашин Иван</v>
          </cell>
          <cell r="AQ3909">
            <v>0</v>
          </cell>
          <cell r="AT3909">
            <v>2</v>
          </cell>
          <cell r="AU3909" t="str">
            <v>м</v>
          </cell>
          <cell r="AX3909">
            <v>45520</v>
          </cell>
          <cell r="AY3909" t="str">
            <v>НАДО!!!</v>
          </cell>
        </row>
        <row r="3910">
          <cell r="AP3910" t="str">
            <v>Чернега Константин</v>
          </cell>
          <cell r="AQ3910">
            <v>2001</v>
          </cell>
          <cell r="AT3910" t="str">
            <v>б/р</v>
          </cell>
          <cell r="AU3910" t="str">
            <v>м</v>
          </cell>
          <cell r="AX3910">
            <v>43828</v>
          </cell>
          <cell r="AY3910" t="str">
            <v>ОК!</v>
          </cell>
        </row>
        <row r="3911">
          <cell r="AP3911" t="str">
            <v>Черненко Даниил</v>
          </cell>
          <cell r="AQ3911">
            <v>0</v>
          </cell>
          <cell r="AT3911" t="str">
            <v>б/р</v>
          </cell>
          <cell r="AU3911" t="str">
            <v>м</v>
          </cell>
          <cell r="AX3911">
            <v>0</v>
          </cell>
          <cell r="AY3911" t="str">
            <v>НАДО!!!</v>
          </cell>
        </row>
        <row r="3912">
          <cell r="AP3912" t="str">
            <v>Чернов Денис</v>
          </cell>
          <cell r="AQ3912">
            <v>1998</v>
          </cell>
          <cell r="AT3912" t="str">
            <v>б/р</v>
          </cell>
          <cell r="AU3912" t="str">
            <v>м</v>
          </cell>
          <cell r="AX3912">
            <v>42774</v>
          </cell>
          <cell r="AY3912" t="str">
            <v>ОК!</v>
          </cell>
        </row>
        <row r="3913">
          <cell r="AP3913" t="str">
            <v>Чернов Егор</v>
          </cell>
          <cell r="AQ3913">
            <v>2014</v>
          </cell>
          <cell r="AT3913" t="str">
            <v>б/р</v>
          </cell>
          <cell r="AU3913" t="str">
            <v>м</v>
          </cell>
          <cell r="AX3913">
            <v>0</v>
          </cell>
          <cell r="AY3913" t="str">
            <v>ОК!</v>
          </cell>
        </row>
        <row r="3914">
          <cell r="AP3914" t="str">
            <v>Чернов Павел</v>
          </cell>
          <cell r="AQ3914">
            <v>1986</v>
          </cell>
          <cell r="AT3914" t="str">
            <v>КМС</v>
          </cell>
          <cell r="AU3914" t="str">
            <v>м</v>
          </cell>
          <cell r="AX3914">
            <v>45488</v>
          </cell>
          <cell r="AY3914" t="str">
            <v>НАДО!!!</v>
          </cell>
        </row>
        <row r="3915">
          <cell r="AP3915" t="str">
            <v>Чернова Мария</v>
          </cell>
          <cell r="AQ3915">
            <v>1997</v>
          </cell>
          <cell r="AT3915" t="str">
            <v>КМС</v>
          </cell>
          <cell r="AU3915" t="str">
            <v>ж</v>
          </cell>
          <cell r="AX3915">
            <v>45854</v>
          </cell>
          <cell r="AY3915" t="str">
            <v>ОК!</v>
          </cell>
        </row>
        <row r="3916">
          <cell r="AP3916" t="str">
            <v>Черногребель Максим</v>
          </cell>
          <cell r="AQ3916">
            <v>2008</v>
          </cell>
          <cell r="AT3916" t="str">
            <v>б/р</v>
          </cell>
          <cell r="AU3916" t="str">
            <v>м</v>
          </cell>
          <cell r="AX3916">
            <v>44486</v>
          </cell>
          <cell r="AY3916" t="str">
            <v>ОК!</v>
          </cell>
        </row>
        <row r="3917">
          <cell r="AP3917" t="str">
            <v>Черноног Алина</v>
          </cell>
          <cell r="AQ3917">
            <v>2001</v>
          </cell>
          <cell r="AT3917" t="str">
            <v>б/р</v>
          </cell>
          <cell r="AU3917" t="str">
            <v>ж</v>
          </cell>
          <cell r="AX3917">
            <v>0</v>
          </cell>
          <cell r="AY3917" t="str">
            <v>ОК!</v>
          </cell>
        </row>
        <row r="3918">
          <cell r="AP3918" t="str">
            <v>Чернушевич Екатерина</v>
          </cell>
          <cell r="AQ3918">
            <v>1997</v>
          </cell>
          <cell r="AT3918" t="str">
            <v>б/р</v>
          </cell>
          <cell r="AU3918" t="str">
            <v>ж</v>
          </cell>
          <cell r="AX3918">
            <v>0</v>
          </cell>
          <cell r="AY3918" t="str">
            <v>ОК!</v>
          </cell>
        </row>
        <row r="3919">
          <cell r="AP3919" t="str">
            <v>Черных Ростислав</v>
          </cell>
          <cell r="AQ3919">
            <v>2005</v>
          </cell>
          <cell r="AT3919" t="str">
            <v>б/р</v>
          </cell>
          <cell r="AU3919" t="str">
            <v>м</v>
          </cell>
          <cell r="AX3919">
            <v>0</v>
          </cell>
          <cell r="AY3919" t="str">
            <v>НАДО!!!</v>
          </cell>
        </row>
        <row r="3920">
          <cell r="AP3920" t="str">
            <v>Чернышев Виталий</v>
          </cell>
          <cell r="AQ3920">
            <v>2002</v>
          </cell>
          <cell r="AT3920" t="str">
            <v>б/р</v>
          </cell>
          <cell r="AU3920" t="str">
            <v>м</v>
          </cell>
          <cell r="AX3920">
            <v>42869</v>
          </cell>
          <cell r="AY3920" t="str">
            <v>НАДО!!!</v>
          </cell>
        </row>
        <row r="3921">
          <cell r="AP3921" t="str">
            <v>Чернышев Лоренс</v>
          </cell>
          <cell r="AQ3921">
            <v>0</v>
          </cell>
          <cell r="AT3921" t="str">
            <v>б/р</v>
          </cell>
          <cell r="AU3921" t="str">
            <v>м</v>
          </cell>
          <cell r="AX3921">
            <v>43036</v>
          </cell>
          <cell r="AY3921" t="str">
            <v>НАДО!!!</v>
          </cell>
        </row>
        <row r="3922">
          <cell r="AP3922" t="str">
            <v>Чернышева Виктория</v>
          </cell>
          <cell r="AQ3922">
            <v>2004</v>
          </cell>
          <cell r="AT3922">
            <v>2</v>
          </cell>
          <cell r="AU3922" t="str">
            <v>ж</v>
          </cell>
          <cell r="AX3922">
            <v>45863</v>
          </cell>
          <cell r="AY3922" t="str">
            <v>ОК!</v>
          </cell>
        </row>
        <row r="3923">
          <cell r="AP3923" t="str">
            <v>Чернышёва Ксения</v>
          </cell>
          <cell r="AQ3923">
            <v>0</v>
          </cell>
          <cell r="AT3923" t="str">
            <v>б/р</v>
          </cell>
          <cell r="AU3923" t="str">
            <v>ж</v>
          </cell>
          <cell r="AX3923">
            <v>45045</v>
          </cell>
          <cell r="AY3923" t="str">
            <v>НАДО!!!</v>
          </cell>
        </row>
        <row r="3924">
          <cell r="AP3924" t="str">
            <v>Чернышенко Фадей</v>
          </cell>
          <cell r="AQ3924">
            <v>2010</v>
          </cell>
          <cell r="AT3924" t="str">
            <v>б/р</v>
          </cell>
          <cell r="AU3924" t="str">
            <v>м</v>
          </cell>
          <cell r="AX3924">
            <v>0</v>
          </cell>
          <cell r="AY3924" t="str">
            <v>ОК!</v>
          </cell>
        </row>
        <row r="3925">
          <cell r="AP3925" t="str">
            <v>Черняев Александр</v>
          </cell>
          <cell r="AQ3925">
            <v>2006</v>
          </cell>
          <cell r="AT3925" t="str">
            <v>б/р</v>
          </cell>
          <cell r="AU3925" t="str">
            <v>м</v>
          </cell>
          <cell r="AX3925">
            <v>44953</v>
          </cell>
          <cell r="AY3925" t="str">
            <v>ОК!</v>
          </cell>
        </row>
        <row r="3926">
          <cell r="AP3926" t="str">
            <v>Чернякова Полина</v>
          </cell>
          <cell r="AQ3926">
            <v>1982</v>
          </cell>
          <cell r="AT3926">
            <v>2</v>
          </cell>
          <cell r="AU3926" t="str">
            <v>ж</v>
          </cell>
          <cell r="AX3926">
            <v>45742</v>
          </cell>
          <cell r="AY3926" t="str">
            <v>ОК!</v>
          </cell>
        </row>
        <row r="3927">
          <cell r="AP3927" t="str">
            <v>Чертков Евгений</v>
          </cell>
          <cell r="AQ3927">
            <v>1994</v>
          </cell>
          <cell r="AT3927" t="str">
            <v>б/р</v>
          </cell>
          <cell r="AU3927" t="str">
            <v>м</v>
          </cell>
          <cell r="AX3927">
            <v>44081</v>
          </cell>
          <cell r="AY3927" t="str">
            <v>ОК!</v>
          </cell>
        </row>
        <row r="3928">
          <cell r="AP3928" t="str">
            <v>Черченко Нико</v>
          </cell>
          <cell r="AQ3928">
            <v>0</v>
          </cell>
          <cell r="AT3928">
            <v>2</v>
          </cell>
          <cell r="AU3928" t="str">
            <v>м</v>
          </cell>
          <cell r="AX3928">
            <v>45778</v>
          </cell>
          <cell r="AY3928" t="str">
            <v>НАДО!!!</v>
          </cell>
        </row>
        <row r="3929">
          <cell r="AP3929" t="str">
            <v>Чесноков Виталий</v>
          </cell>
          <cell r="AQ3929">
            <v>2006</v>
          </cell>
          <cell r="AT3929" t="str">
            <v>б/р</v>
          </cell>
          <cell r="AU3929" t="str">
            <v>м</v>
          </cell>
          <cell r="AX3929">
            <v>43204</v>
          </cell>
          <cell r="AY3929" t="str">
            <v>ОК!</v>
          </cell>
        </row>
        <row r="3930">
          <cell r="AP3930" t="str">
            <v>Чесноков Дмитрий</v>
          </cell>
          <cell r="AQ3930">
            <v>1990</v>
          </cell>
          <cell r="AT3930" t="str">
            <v>МС</v>
          </cell>
          <cell r="AU3930" t="str">
            <v>м</v>
          </cell>
          <cell r="AX3930">
            <v>0</v>
          </cell>
          <cell r="AY3930" t="str">
            <v>ОК!</v>
          </cell>
        </row>
        <row r="3931">
          <cell r="AP3931" t="str">
            <v>Чеснокова Дарья</v>
          </cell>
          <cell r="AQ3931">
            <v>1999</v>
          </cell>
          <cell r="AT3931" t="str">
            <v>б/р</v>
          </cell>
          <cell r="AU3931" t="str">
            <v>ж</v>
          </cell>
          <cell r="AX3931">
            <v>44169</v>
          </cell>
          <cell r="AY3931" t="str">
            <v>ОК!</v>
          </cell>
        </row>
        <row r="3932">
          <cell r="AP3932" t="str">
            <v>Четвериков Владимир</v>
          </cell>
          <cell r="AQ3932">
            <v>1998</v>
          </cell>
          <cell r="AT3932" t="str">
            <v>б/р</v>
          </cell>
          <cell r="AU3932" t="str">
            <v>м</v>
          </cell>
          <cell r="AX3932">
            <v>42869</v>
          </cell>
          <cell r="AY3932" t="str">
            <v>ОК!</v>
          </cell>
        </row>
        <row r="3933">
          <cell r="AP3933" t="str">
            <v>Чечель Василий</v>
          </cell>
          <cell r="AQ3933">
            <v>2007</v>
          </cell>
          <cell r="AT3933" t="str">
            <v>б/р</v>
          </cell>
          <cell r="AU3933" t="str">
            <v>м</v>
          </cell>
          <cell r="AX3933">
            <v>43904</v>
          </cell>
          <cell r="AY3933" t="str">
            <v>ОК!</v>
          </cell>
        </row>
        <row r="3934">
          <cell r="AP3934" t="str">
            <v>Чечета Виктория</v>
          </cell>
          <cell r="AQ3934">
            <v>2002</v>
          </cell>
          <cell r="AT3934" t="str">
            <v>б/р</v>
          </cell>
          <cell r="AU3934" t="str">
            <v>ж</v>
          </cell>
          <cell r="AX3934">
            <v>0</v>
          </cell>
          <cell r="AY3934" t="str">
            <v>ОК!</v>
          </cell>
        </row>
        <row r="3935">
          <cell r="AP3935" t="str">
            <v>Чечеткин Александр</v>
          </cell>
          <cell r="AQ3935">
            <v>0</v>
          </cell>
          <cell r="AT3935" t="str">
            <v>1ю</v>
          </cell>
          <cell r="AU3935" t="str">
            <v>м</v>
          </cell>
          <cell r="AX3935">
            <v>45756</v>
          </cell>
          <cell r="AY3935" t="str">
            <v>НАДО!!!</v>
          </cell>
        </row>
        <row r="3936">
          <cell r="AP3936" t="str">
            <v>Чечин Алексей</v>
          </cell>
          <cell r="AQ3936">
            <v>1982</v>
          </cell>
          <cell r="AT3936" t="str">
            <v>б/р</v>
          </cell>
          <cell r="AU3936" t="str">
            <v>м</v>
          </cell>
          <cell r="AX3936">
            <v>43716</v>
          </cell>
          <cell r="AY3936" t="str">
            <v>ОК!</v>
          </cell>
        </row>
        <row r="3937">
          <cell r="AP3937" t="str">
            <v>Чечнев Максим</v>
          </cell>
          <cell r="AQ3937">
            <v>2011</v>
          </cell>
          <cell r="AT3937" t="str">
            <v>2ю</v>
          </cell>
          <cell r="AU3937" t="str">
            <v>м</v>
          </cell>
          <cell r="AX3937">
            <v>45582</v>
          </cell>
          <cell r="AY3937" t="str">
            <v>ОК!</v>
          </cell>
        </row>
        <row r="3938">
          <cell r="AP3938" t="str">
            <v>Чешина Владелина</v>
          </cell>
          <cell r="AQ3938">
            <v>0</v>
          </cell>
          <cell r="AT3938">
            <v>2</v>
          </cell>
          <cell r="AU3938" t="str">
            <v>ж</v>
          </cell>
          <cell r="AX3938">
            <v>45778</v>
          </cell>
          <cell r="AY3938" t="str">
            <v>НАДО!!!</v>
          </cell>
        </row>
        <row r="3939">
          <cell r="AP3939" t="str">
            <v>Чижик Влада</v>
          </cell>
          <cell r="AQ3939">
            <v>1996</v>
          </cell>
          <cell r="AT3939" t="str">
            <v>б/р</v>
          </cell>
          <cell r="AU3939" t="str">
            <v>ж</v>
          </cell>
          <cell r="AX3939">
            <v>0</v>
          </cell>
          <cell r="AY3939" t="str">
            <v>ОК!</v>
          </cell>
        </row>
        <row r="3940">
          <cell r="AP3940" t="str">
            <v>Чижик-Фриновский Алексей</v>
          </cell>
          <cell r="AQ3940">
            <v>0</v>
          </cell>
          <cell r="AT3940" t="str">
            <v>б/р</v>
          </cell>
          <cell r="AU3940" t="str">
            <v>м</v>
          </cell>
          <cell r="AX3940">
            <v>45071</v>
          </cell>
          <cell r="AY3940" t="str">
            <v>НАДО!!!</v>
          </cell>
        </row>
        <row r="3941">
          <cell r="AP3941" t="str">
            <v>Чижов Владислав</v>
          </cell>
          <cell r="AQ3941">
            <v>2004</v>
          </cell>
          <cell r="AT3941" t="str">
            <v>б/р</v>
          </cell>
          <cell r="AU3941" t="str">
            <v>м</v>
          </cell>
          <cell r="AX3941">
            <v>0</v>
          </cell>
          <cell r="AY3941" t="str">
            <v>ОК!</v>
          </cell>
        </row>
        <row r="3942">
          <cell r="AP3942" t="str">
            <v>Чикишев Никита</v>
          </cell>
          <cell r="AQ3942">
            <v>2010</v>
          </cell>
          <cell r="AT3942">
            <v>2</v>
          </cell>
          <cell r="AU3942" t="str">
            <v>м</v>
          </cell>
          <cell r="AX3942">
            <v>45955</v>
          </cell>
          <cell r="AY3942" t="str">
            <v>ОК!</v>
          </cell>
        </row>
        <row r="3943">
          <cell r="AP3943" t="str">
            <v>Чинная Евгения</v>
          </cell>
          <cell r="AQ3943">
            <v>2012</v>
          </cell>
          <cell r="AT3943" t="str">
            <v>1ю</v>
          </cell>
          <cell r="AU3943" t="str">
            <v>ж</v>
          </cell>
          <cell r="AX3943">
            <v>45358</v>
          </cell>
          <cell r="AY3943" t="str">
            <v>ОК!</v>
          </cell>
        </row>
        <row r="3944">
          <cell r="AP3944" t="str">
            <v>Чирков Платон</v>
          </cell>
          <cell r="AQ3944">
            <v>2013</v>
          </cell>
          <cell r="AT3944" t="str">
            <v>б/р</v>
          </cell>
          <cell r="AU3944" t="str">
            <v>м</v>
          </cell>
          <cell r="AX3944">
            <v>0</v>
          </cell>
          <cell r="AY3944" t="str">
            <v>ОК!</v>
          </cell>
        </row>
        <row r="3945">
          <cell r="AP3945" t="str">
            <v>Чистяков Тимофей</v>
          </cell>
          <cell r="AQ3945">
            <v>2005</v>
          </cell>
          <cell r="AT3945" t="str">
            <v>б/р</v>
          </cell>
          <cell r="AU3945" t="str">
            <v>м</v>
          </cell>
          <cell r="AX3945">
            <v>0</v>
          </cell>
          <cell r="AY3945" t="str">
            <v>ОК!</v>
          </cell>
        </row>
        <row r="3946">
          <cell r="AP3946" t="str">
            <v>Чмирев Алексей</v>
          </cell>
          <cell r="AQ3946">
            <v>1983</v>
          </cell>
          <cell r="AT3946" t="str">
            <v>КМС</v>
          </cell>
          <cell r="AU3946" t="str">
            <v>м</v>
          </cell>
          <cell r="AX3946">
            <v>45729</v>
          </cell>
          <cell r="AY3946" t="str">
            <v>ОК!</v>
          </cell>
        </row>
        <row r="3947">
          <cell r="AP3947" t="str">
            <v>Чорней Владислав</v>
          </cell>
          <cell r="AQ3947">
            <v>2000</v>
          </cell>
          <cell r="AT3947" t="str">
            <v>б/р</v>
          </cell>
          <cell r="AU3947" t="str">
            <v>м</v>
          </cell>
          <cell r="AX3947">
            <v>0</v>
          </cell>
          <cell r="AY3947" t="str">
            <v>НАДО!!!</v>
          </cell>
        </row>
        <row r="3948">
          <cell r="AP3948" t="str">
            <v>Чорней Ольга</v>
          </cell>
          <cell r="AQ3948">
            <v>1995</v>
          </cell>
          <cell r="AT3948" t="str">
            <v>б/р</v>
          </cell>
          <cell r="AU3948" t="str">
            <v>ж</v>
          </cell>
          <cell r="AX3948">
            <v>43013</v>
          </cell>
          <cell r="AY3948" t="str">
            <v>ОК!</v>
          </cell>
        </row>
        <row r="3949">
          <cell r="AP3949" t="str">
            <v>Чортонова Акниет</v>
          </cell>
          <cell r="AQ3949">
            <v>2009</v>
          </cell>
          <cell r="AT3949" t="str">
            <v>1ю</v>
          </cell>
          <cell r="AU3949" t="str">
            <v>ж</v>
          </cell>
          <cell r="AX3949">
            <v>45786</v>
          </cell>
          <cell r="AY3949" t="str">
            <v>ОК!</v>
          </cell>
        </row>
        <row r="3950">
          <cell r="AP3950" t="str">
            <v>Чоудхури Исабель Пакита Оксана Валериа</v>
          </cell>
          <cell r="AQ3950">
            <v>2011</v>
          </cell>
          <cell r="AT3950" t="str">
            <v>1ю</v>
          </cell>
          <cell r="AU3950" t="str">
            <v>ж</v>
          </cell>
          <cell r="AX3950">
            <v>45932</v>
          </cell>
          <cell r="AY3950" t="str">
            <v>ОК!</v>
          </cell>
        </row>
        <row r="3951">
          <cell r="AP3951" t="str">
            <v>Чубей Ольга</v>
          </cell>
          <cell r="AQ3951">
            <v>1996</v>
          </cell>
          <cell r="AT3951" t="str">
            <v>б/р</v>
          </cell>
          <cell r="AU3951" t="str">
            <v>ж</v>
          </cell>
          <cell r="AX3951">
            <v>43490</v>
          </cell>
          <cell r="AY3951" t="str">
            <v>ОК!</v>
          </cell>
        </row>
        <row r="3952">
          <cell r="AP3952" t="str">
            <v>Чудаков Кирилл</v>
          </cell>
          <cell r="AQ3952">
            <v>2002</v>
          </cell>
          <cell r="AT3952" t="str">
            <v>б/р</v>
          </cell>
          <cell r="AU3952" t="str">
            <v>м</v>
          </cell>
          <cell r="AX3952">
            <v>0</v>
          </cell>
          <cell r="AY3952" t="str">
            <v>НАДО!!!</v>
          </cell>
        </row>
        <row r="3953">
          <cell r="AP3953" t="str">
            <v>Чудакова Ольга</v>
          </cell>
          <cell r="AQ3953">
            <v>0</v>
          </cell>
          <cell r="AT3953" t="str">
            <v>б/р</v>
          </cell>
          <cell r="AU3953" t="str">
            <v>ж</v>
          </cell>
          <cell r="AX3953">
            <v>43896</v>
          </cell>
          <cell r="AY3953" t="str">
            <v>НАДО!!!</v>
          </cell>
        </row>
        <row r="3954">
          <cell r="AP3954" t="str">
            <v>Чулков Андрей</v>
          </cell>
          <cell r="AQ3954">
            <v>2000</v>
          </cell>
          <cell r="AT3954" t="str">
            <v>б/р</v>
          </cell>
          <cell r="AU3954" t="str">
            <v>м</v>
          </cell>
          <cell r="AX3954">
            <v>42869</v>
          </cell>
          <cell r="AY3954" t="str">
            <v>ОК!</v>
          </cell>
        </row>
        <row r="3955">
          <cell r="AP3955" t="str">
            <v>Чумаков Михаил</v>
          </cell>
          <cell r="AQ3955">
            <v>2013</v>
          </cell>
          <cell r="AT3955" t="str">
            <v>б/р</v>
          </cell>
          <cell r="AU3955" t="str">
            <v>м</v>
          </cell>
          <cell r="AX3955">
            <v>0</v>
          </cell>
          <cell r="AY3955" t="str">
            <v>ОК!</v>
          </cell>
        </row>
        <row r="3956">
          <cell r="AP3956" t="str">
            <v>Чумаченко Сергей</v>
          </cell>
          <cell r="AQ3956">
            <v>1984</v>
          </cell>
          <cell r="AT3956" t="str">
            <v>б/р</v>
          </cell>
          <cell r="AU3956" t="str">
            <v>м</v>
          </cell>
          <cell r="AX3956">
            <v>43399</v>
          </cell>
          <cell r="AY3956" t="str">
            <v>ОК!</v>
          </cell>
        </row>
        <row r="3957">
          <cell r="AP3957" t="str">
            <v>Чупиков Сергей</v>
          </cell>
          <cell r="AQ3957">
            <v>1994</v>
          </cell>
          <cell r="AT3957" t="str">
            <v>б/р</v>
          </cell>
          <cell r="AU3957" t="str">
            <v>м</v>
          </cell>
          <cell r="AX3957">
            <v>43828</v>
          </cell>
          <cell r="AY3957" t="str">
            <v>ОК!</v>
          </cell>
        </row>
        <row r="3958">
          <cell r="AP3958" t="str">
            <v>Чупрак Дарья</v>
          </cell>
          <cell r="AQ3958">
            <v>0</v>
          </cell>
          <cell r="AT3958" t="str">
            <v>б/р</v>
          </cell>
          <cell r="AU3958" t="str">
            <v>ж</v>
          </cell>
          <cell r="AX3958">
            <v>43954</v>
          </cell>
          <cell r="AY3958" t="str">
            <v>НАДО!!!</v>
          </cell>
        </row>
        <row r="3959">
          <cell r="AP3959" t="str">
            <v>Чупрынин Тимур</v>
          </cell>
          <cell r="AQ3959">
            <v>2013</v>
          </cell>
          <cell r="AT3959" t="str">
            <v>1ю</v>
          </cell>
          <cell r="AU3959" t="str">
            <v>м</v>
          </cell>
          <cell r="AX3959">
            <v>45730</v>
          </cell>
          <cell r="AY3959" t="str">
            <v>ОК!</v>
          </cell>
        </row>
        <row r="3960">
          <cell r="AP3960" t="str">
            <v>Чупряева Мария</v>
          </cell>
          <cell r="AQ3960">
            <v>2006</v>
          </cell>
          <cell r="AT3960" t="str">
            <v>б/р</v>
          </cell>
          <cell r="AU3960" t="str">
            <v>ж</v>
          </cell>
          <cell r="AX3960">
            <v>0</v>
          </cell>
          <cell r="AY3960" t="str">
            <v>ОК!</v>
          </cell>
        </row>
        <row r="3961">
          <cell r="AP3961" t="str">
            <v>Чурилова Алевтина</v>
          </cell>
          <cell r="AQ3961">
            <v>2008</v>
          </cell>
          <cell r="AT3961">
            <v>3</v>
          </cell>
          <cell r="AU3961" t="str">
            <v>ж</v>
          </cell>
          <cell r="AX3961">
            <v>45907</v>
          </cell>
          <cell r="AY3961" t="str">
            <v>ОК!</v>
          </cell>
        </row>
        <row r="3962">
          <cell r="AP3962" t="str">
            <v>Чуркина Дарья</v>
          </cell>
          <cell r="AQ3962">
            <v>2010</v>
          </cell>
          <cell r="AT3962" t="str">
            <v>1ю</v>
          </cell>
          <cell r="AU3962" t="str">
            <v>ж</v>
          </cell>
          <cell r="AX3962">
            <v>45422</v>
          </cell>
          <cell r="AY3962" t="str">
            <v>ОК!</v>
          </cell>
        </row>
        <row r="3963">
          <cell r="AP3963" t="str">
            <v>Чутков Егор</v>
          </cell>
          <cell r="AQ3963">
            <v>2010</v>
          </cell>
          <cell r="AT3963" t="str">
            <v>б/р</v>
          </cell>
          <cell r="AU3963" t="str">
            <v>м</v>
          </cell>
          <cell r="AX3963">
            <v>0</v>
          </cell>
          <cell r="AY3963" t="str">
            <v>ОК!</v>
          </cell>
        </row>
        <row r="3964">
          <cell r="AP3964" t="str">
            <v>Чухнина Екатерина</v>
          </cell>
          <cell r="AQ3964">
            <v>0</v>
          </cell>
          <cell r="AT3964">
            <v>2</v>
          </cell>
          <cell r="AU3964" t="str">
            <v>ж</v>
          </cell>
          <cell r="AX3964">
            <v>45757</v>
          </cell>
          <cell r="AY3964" t="str">
            <v>НАДО!!!</v>
          </cell>
        </row>
        <row r="3965">
          <cell r="AP3965" t="str">
            <v>Чучаев Константин</v>
          </cell>
          <cell r="AQ3965">
            <v>0</v>
          </cell>
          <cell r="AT3965" t="str">
            <v>б/р</v>
          </cell>
          <cell r="AU3965" t="str">
            <v>м</v>
          </cell>
          <cell r="AX3965">
            <v>43954</v>
          </cell>
          <cell r="AY3965" t="str">
            <v>НАДО!!!</v>
          </cell>
        </row>
        <row r="3966">
          <cell r="AP3966" t="str">
            <v>Шабалин Алексей</v>
          </cell>
          <cell r="AQ3966">
            <v>1999</v>
          </cell>
          <cell r="AT3966" t="str">
            <v>б/р</v>
          </cell>
          <cell r="AU3966" t="str">
            <v>м</v>
          </cell>
          <cell r="AX3966">
            <v>0</v>
          </cell>
          <cell r="AY3966" t="str">
            <v>ОК!</v>
          </cell>
        </row>
        <row r="3967">
          <cell r="AP3967" t="str">
            <v>Шабанов Максим</v>
          </cell>
          <cell r="AQ3967">
            <v>2012</v>
          </cell>
          <cell r="AT3967" t="str">
            <v>б/р</v>
          </cell>
          <cell r="AU3967" t="str">
            <v>м</v>
          </cell>
          <cell r="AX3967">
            <v>0</v>
          </cell>
          <cell r="AY3967" t="str">
            <v>ОК!</v>
          </cell>
        </row>
        <row r="3968">
          <cell r="AP3968" t="str">
            <v>Шабаш Алина</v>
          </cell>
          <cell r="AQ3968">
            <v>2005</v>
          </cell>
          <cell r="AT3968" t="str">
            <v>б/р</v>
          </cell>
          <cell r="AU3968" t="str">
            <v>ж</v>
          </cell>
          <cell r="AX3968">
            <v>43853</v>
          </cell>
          <cell r="AY3968" t="str">
            <v>ОК!</v>
          </cell>
        </row>
        <row r="3969">
          <cell r="AP3969" t="str">
            <v>Шабельников Сергей</v>
          </cell>
          <cell r="AQ3969">
            <v>1981</v>
          </cell>
          <cell r="AT3969" t="str">
            <v>б/р</v>
          </cell>
          <cell r="AU3969" t="str">
            <v>м</v>
          </cell>
          <cell r="AX3969">
            <v>44434</v>
          </cell>
          <cell r="AY3969" t="str">
            <v>ОК!</v>
          </cell>
        </row>
        <row r="3970">
          <cell r="AP3970" t="str">
            <v>Шагалов Андрей</v>
          </cell>
          <cell r="AQ3970">
            <v>2007</v>
          </cell>
          <cell r="AT3970" t="str">
            <v>б/р</v>
          </cell>
          <cell r="AU3970" t="str">
            <v>м</v>
          </cell>
          <cell r="AX3970">
            <v>43735</v>
          </cell>
          <cell r="AY3970" t="str">
            <v>ОК!</v>
          </cell>
        </row>
        <row r="3971">
          <cell r="AP3971" t="str">
            <v>Шагалова Екатерина</v>
          </cell>
          <cell r="AQ3971">
            <v>2009</v>
          </cell>
          <cell r="AT3971" t="str">
            <v>б/р</v>
          </cell>
          <cell r="AU3971" t="str">
            <v>ж</v>
          </cell>
          <cell r="AX3971">
            <v>0</v>
          </cell>
          <cell r="AY3971" t="str">
            <v>ОК!</v>
          </cell>
        </row>
        <row r="3972">
          <cell r="AP3972" t="str">
            <v>Шагин Алексей</v>
          </cell>
          <cell r="AQ3972">
            <v>0</v>
          </cell>
          <cell r="AT3972" t="str">
            <v>б/р</v>
          </cell>
          <cell r="AU3972" t="str">
            <v>ж</v>
          </cell>
          <cell r="AX3972">
            <v>43960</v>
          </cell>
          <cell r="AY3972" t="str">
            <v>НАДО!!!</v>
          </cell>
        </row>
        <row r="3973">
          <cell r="AP3973" t="str">
            <v>Шадрин Андрей</v>
          </cell>
          <cell r="AQ3973">
            <v>0</v>
          </cell>
          <cell r="AT3973" t="str">
            <v>б/р</v>
          </cell>
          <cell r="AU3973" t="str">
            <v>м</v>
          </cell>
          <cell r="AX3973">
            <v>43555</v>
          </cell>
          <cell r="AY3973" t="str">
            <v>НАДО!!!</v>
          </cell>
        </row>
        <row r="3974">
          <cell r="AP3974" t="str">
            <v>Шадрина Кира</v>
          </cell>
          <cell r="AQ3974">
            <v>2008</v>
          </cell>
          <cell r="AT3974">
            <v>1</v>
          </cell>
          <cell r="AU3974" t="str">
            <v>ж</v>
          </cell>
          <cell r="AX3974">
            <v>45955</v>
          </cell>
          <cell r="AY3974" t="str">
            <v>ОК!</v>
          </cell>
        </row>
        <row r="3975">
          <cell r="AP3975" t="str">
            <v>Шакиров Михаил</v>
          </cell>
          <cell r="AQ3975">
            <v>2014</v>
          </cell>
          <cell r="AT3975" t="str">
            <v>б/р</v>
          </cell>
          <cell r="AU3975" t="str">
            <v>м</v>
          </cell>
          <cell r="AX3975">
            <v>0</v>
          </cell>
          <cell r="AY3975" t="str">
            <v>ОК!</v>
          </cell>
        </row>
        <row r="3976">
          <cell r="AP3976" t="str">
            <v>Шакирова Мария</v>
          </cell>
          <cell r="AQ3976">
            <v>2015</v>
          </cell>
          <cell r="AT3976" t="str">
            <v>б/р</v>
          </cell>
          <cell r="AU3976" t="str">
            <v>ж</v>
          </cell>
          <cell r="AX3976">
            <v>0</v>
          </cell>
          <cell r="AY3976" t="str">
            <v>ОК!</v>
          </cell>
        </row>
        <row r="3977">
          <cell r="AP3977" t="str">
            <v>Шалагинова Екатерина</v>
          </cell>
          <cell r="AQ3977">
            <v>1988</v>
          </cell>
          <cell r="AT3977">
            <v>3</v>
          </cell>
          <cell r="AU3977" t="str">
            <v>ж</v>
          </cell>
          <cell r="AX3977">
            <v>45449</v>
          </cell>
          <cell r="AY3977" t="str">
            <v>ОК!</v>
          </cell>
        </row>
        <row r="3978">
          <cell r="AP3978" t="str">
            <v>Шалденков Никита</v>
          </cell>
          <cell r="AQ3978">
            <v>2000</v>
          </cell>
          <cell r="AT3978" t="str">
            <v>б/р</v>
          </cell>
          <cell r="AU3978" t="str">
            <v>м</v>
          </cell>
          <cell r="AX3978">
            <v>45045</v>
          </cell>
          <cell r="AY3978" t="str">
            <v>ОК!</v>
          </cell>
        </row>
        <row r="3979">
          <cell r="AP3979" t="str">
            <v>Шалденков Юрий</v>
          </cell>
          <cell r="AQ3979">
            <v>0</v>
          </cell>
          <cell r="AT3979" t="str">
            <v>б/р</v>
          </cell>
          <cell r="AU3979" t="str">
            <v>м</v>
          </cell>
          <cell r="AX3979">
            <v>43555</v>
          </cell>
          <cell r="AY3979" t="str">
            <v>НАДО!!!</v>
          </cell>
        </row>
        <row r="3980">
          <cell r="AP3980" t="str">
            <v>Шальнова Елизавета</v>
          </cell>
          <cell r="AQ3980">
            <v>0</v>
          </cell>
          <cell r="AT3980" t="str">
            <v>б/р</v>
          </cell>
          <cell r="AU3980" t="str">
            <v>ж</v>
          </cell>
          <cell r="AX3980">
            <v>44191</v>
          </cell>
          <cell r="AY3980" t="str">
            <v>НАДО!!!</v>
          </cell>
        </row>
        <row r="3981">
          <cell r="AP3981" t="str">
            <v>Шальнова Мария</v>
          </cell>
          <cell r="AQ3981">
            <v>2000</v>
          </cell>
          <cell r="AT3981" t="str">
            <v>б/р</v>
          </cell>
          <cell r="AU3981" t="str">
            <v>ж</v>
          </cell>
          <cell r="AX3981">
            <v>43918</v>
          </cell>
          <cell r="AY3981" t="str">
            <v>НАДО!!!</v>
          </cell>
        </row>
        <row r="3982">
          <cell r="AP3982" t="str">
            <v>Шамахова Анастасия</v>
          </cell>
          <cell r="AQ3982">
            <v>2008</v>
          </cell>
          <cell r="AT3982" t="str">
            <v>б/р</v>
          </cell>
          <cell r="AU3982" t="str">
            <v>ж</v>
          </cell>
          <cell r="AX3982">
            <v>0</v>
          </cell>
          <cell r="AY3982" t="str">
            <v>ОК!</v>
          </cell>
        </row>
        <row r="3983">
          <cell r="AP3983" t="str">
            <v>Шамсиева Амина</v>
          </cell>
          <cell r="AQ3983">
            <v>2011</v>
          </cell>
          <cell r="AT3983" t="str">
            <v>б/р</v>
          </cell>
          <cell r="AU3983" t="str">
            <v>ж</v>
          </cell>
          <cell r="AX3983">
            <v>0</v>
          </cell>
          <cell r="AY3983" t="str">
            <v>ОК!</v>
          </cell>
        </row>
        <row r="3984">
          <cell r="AP3984" t="str">
            <v>Шанбахер Владимир</v>
          </cell>
          <cell r="AQ3984">
            <v>2009</v>
          </cell>
          <cell r="AT3984">
            <v>2</v>
          </cell>
          <cell r="AU3984" t="str">
            <v>м</v>
          </cell>
          <cell r="AX3984">
            <v>45853</v>
          </cell>
          <cell r="AY3984" t="str">
            <v>ОК!</v>
          </cell>
        </row>
        <row r="3985">
          <cell r="AP3985" t="str">
            <v>Шанина Арина</v>
          </cell>
          <cell r="AQ3985">
            <v>2006</v>
          </cell>
          <cell r="AT3985">
            <v>3</v>
          </cell>
          <cell r="AU3985" t="str">
            <v>ж</v>
          </cell>
          <cell r="AX3985">
            <v>45907</v>
          </cell>
          <cell r="AY3985" t="str">
            <v>ОК!</v>
          </cell>
        </row>
        <row r="3986">
          <cell r="AP3986" t="str">
            <v>Шаньгин Андрей</v>
          </cell>
          <cell r="AQ3986">
            <v>2002</v>
          </cell>
          <cell r="AT3986" t="str">
            <v>б/р</v>
          </cell>
          <cell r="AU3986" t="str">
            <v>м</v>
          </cell>
          <cell r="AX3986">
            <v>0</v>
          </cell>
          <cell r="AY3986" t="str">
            <v>ОК!</v>
          </cell>
        </row>
        <row r="3987">
          <cell r="AP3987" t="str">
            <v>Шапко Вера</v>
          </cell>
          <cell r="AQ3987">
            <v>1997</v>
          </cell>
          <cell r="AT3987" t="str">
            <v>МС</v>
          </cell>
          <cell r="AU3987" t="str">
            <v>ж</v>
          </cell>
          <cell r="AX3987">
            <v>0</v>
          </cell>
          <cell r="AY3987" t="str">
            <v>ОК!</v>
          </cell>
        </row>
        <row r="3988">
          <cell r="AP3988" t="str">
            <v>Шапко Дмитрий</v>
          </cell>
          <cell r="AQ3988">
            <v>1998</v>
          </cell>
          <cell r="AT3988" t="str">
            <v>б/р</v>
          </cell>
          <cell r="AU3988" t="str">
            <v>м</v>
          </cell>
          <cell r="AX3988">
            <v>43863</v>
          </cell>
          <cell r="AY3988" t="str">
            <v>ОК!</v>
          </cell>
        </row>
        <row r="3989">
          <cell r="AP3989" t="str">
            <v>Шаргородский Сергей</v>
          </cell>
          <cell r="AQ3989">
            <v>0</v>
          </cell>
          <cell r="AT3989">
            <v>3</v>
          </cell>
          <cell r="AU3989" t="str">
            <v>м</v>
          </cell>
          <cell r="AX3989">
            <v>45778</v>
          </cell>
          <cell r="AY3989" t="str">
            <v>НАДО!!!</v>
          </cell>
        </row>
        <row r="3990">
          <cell r="AP3990" t="str">
            <v>Шаркова Дарья</v>
          </cell>
          <cell r="AQ3990">
            <v>0</v>
          </cell>
          <cell r="AT3990">
            <v>3</v>
          </cell>
          <cell r="AU3990" t="str">
            <v>ж</v>
          </cell>
          <cell r="AX3990">
            <v>45778</v>
          </cell>
          <cell r="AY3990" t="str">
            <v>НАДО!!!</v>
          </cell>
        </row>
        <row r="3991">
          <cell r="AP3991" t="str">
            <v>Шаршавикова Вероника</v>
          </cell>
          <cell r="AQ3991">
            <v>2001</v>
          </cell>
          <cell r="AT3991" t="str">
            <v>б/р</v>
          </cell>
          <cell r="AU3991" t="str">
            <v>ж</v>
          </cell>
          <cell r="AX3991">
            <v>0</v>
          </cell>
          <cell r="AY3991" t="str">
            <v>ОК!</v>
          </cell>
        </row>
        <row r="3992">
          <cell r="AP3992" t="str">
            <v>Шарыпов Рафаэль</v>
          </cell>
          <cell r="AQ3992">
            <v>2011</v>
          </cell>
          <cell r="AT3992" t="str">
            <v>б/р</v>
          </cell>
          <cell r="AU3992" t="str">
            <v>м</v>
          </cell>
          <cell r="AX3992">
            <v>45399</v>
          </cell>
          <cell r="AY3992" t="str">
            <v>ОК!</v>
          </cell>
        </row>
        <row r="3993">
          <cell r="AP3993" t="str">
            <v>Шарыпова Наталья</v>
          </cell>
          <cell r="AQ3993">
            <v>2002</v>
          </cell>
          <cell r="AT3993" t="str">
            <v>б/р</v>
          </cell>
          <cell r="AU3993" t="str">
            <v>ж</v>
          </cell>
          <cell r="AX3993">
            <v>42774</v>
          </cell>
          <cell r="AY3993" t="str">
            <v>НАДО!!!</v>
          </cell>
        </row>
        <row r="3994">
          <cell r="AP3994" t="str">
            <v>Шафикова Лилия</v>
          </cell>
          <cell r="AQ3994">
            <v>1997</v>
          </cell>
          <cell r="AT3994" t="str">
            <v>б/р</v>
          </cell>
          <cell r="AU3994" t="str">
            <v>ж</v>
          </cell>
          <cell r="AX3994">
            <v>44191</v>
          </cell>
          <cell r="AY3994" t="str">
            <v>ОК!</v>
          </cell>
        </row>
        <row r="3995">
          <cell r="AP3995" t="str">
            <v>Шахвердов Константин</v>
          </cell>
          <cell r="AQ3995">
            <v>1997</v>
          </cell>
          <cell r="AT3995" t="str">
            <v>б/р</v>
          </cell>
          <cell r="AU3995" t="str">
            <v>м</v>
          </cell>
          <cell r="AX3995">
            <v>45014</v>
          </cell>
          <cell r="AY3995" t="str">
            <v>ОК!</v>
          </cell>
        </row>
        <row r="3996">
          <cell r="AP3996" t="str">
            <v>Шахидов Денис</v>
          </cell>
          <cell r="AQ3996">
            <v>2014</v>
          </cell>
          <cell r="AT3996" t="str">
            <v>б/р</v>
          </cell>
          <cell r="AU3996" t="str">
            <v>м</v>
          </cell>
          <cell r="AX3996">
            <v>0</v>
          </cell>
          <cell r="AY3996" t="str">
            <v>ОК!</v>
          </cell>
        </row>
        <row r="3997">
          <cell r="AP3997" t="str">
            <v>Шахидов Максим</v>
          </cell>
          <cell r="AQ3997">
            <v>2012</v>
          </cell>
          <cell r="AT3997" t="str">
            <v>1ю</v>
          </cell>
          <cell r="AU3997" t="str">
            <v>м</v>
          </cell>
          <cell r="AX3997">
            <v>45422</v>
          </cell>
          <cell r="AY3997" t="str">
            <v>ОК!</v>
          </cell>
        </row>
        <row r="3998">
          <cell r="AP3998" t="str">
            <v>Шашкин Никита</v>
          </cell>
          <cell r="AQ3998">
            <v>2012</v>
          </cell>
          <cell r="AT3998" t="str">
            <v>б/р</v>
          </cell>
          <cell r="AU3998" t="str">
            <v>м</v>
          </cell>
          <cell r="AX3998">
            <v>0</v>
          </cell>
          <cell r="AY3998" t="str">
            <v>ОК!</v>
          </cell>
        </row>
        <row r="3999">
          <cell r="AP3999" t="str">
            <v>Шашков Леонид</v>
          </cell>
          <cell r="AQ3999">
            <v>1972</v>
          </cell>
          <cell r="AT3999">
            <v>3</v>
          </cell>
          <cell r="AU3999" t="str">
            <v>м</v>
          </cell>
          <cell r="AX3999">
            <v>45742</v>
          </cell>
          <cell r="AY3999" t="str">
            <v>ОК!</v>
          </cell>
        </row>
        <row r="4000">
          <cell r="AP4000" t="str">
            <v xml:space="preserve">Шваев Сергей </v>
          </cell>
          <cell r="AQ4000">
            <v>0</v>
          </cell>
          <cell r="AT4000" t="str">
            <v>б/р</v>
          </cell>
          <cell r="AU4000" t="str">
            <v>м</v>
          </cell>
          <cell r="AX4000">
            <v>44708</v>
          </cell>
          <cell r="AY4000" t="str">
            <v>НАДО!!!</v>
          </cell>
        </row>
        <row r="4001">
          <cell r="AP4001" t="str">
            <v>Шведов Иван</v>
          </cell>
          <cell r="AQ4001">
            <v>2007</v>
          </cell>
          <cell r="AT4001" t="str">
            <v>б/р</v>
          </cell>
          <cell r="AU4001" t="str">
            <v>м</v>
          </cell>
          <cell r="AX4001">
            <v>43960</v>
          </cell>
          <cell r="AY4001" t="str">
            <v>ОК!</v>
          </cell>
        </row>
        <row r="4002">
          <cell r="AP4002" t="str">
            <v>Швец Алина</v>
          </cell>
          <cell r="AQ4002">
            <v>0</v>
          </cell>
          <cell r="AT4002">
            <v>3</v>
          </cell>
          <cell r="AU4002" t="str">
            <v>ж</v>
          </cell>
          <cell r="AX4002">
            <v>45407</v>
          </cell>
        </row>
        <row r="4003">
          <cell r="AP4003" t="str">
            <v>Швец Дарья</v>
          </cell>
          <cell r="AQ4003">
            <v>0</v>
          </cell>
          <cell r="AT4003">
            <v>3</v>
          </cell>
          <cell r="AU4003" t="str">
            <v>ж</v>
          </cell>
          <cell r="AX4003">
            <v>45778</v>
          </cell>
          <cell r="AY4003" t="str">
            <v>НАДО!!!</v>
          </cell>
        </row>
        <row r="4004">
          <cell r="AP4004" t="str">
            <v>Шевелев Григорий</v>
          </cell>
          <cell r="AQ4004">
            <v>2003</v>
          </cell>
          <cell r="AT4004" t="str">
            <v>б/р</v>
          </cell>
          <cell r="AU4004" t="str">
            <v>м</v>
          </cell>
          <cell r="AX4004">
            <v>0</v>
          </cell>
          <cell r="AY4004" t="str">
            <v>ОК!</v>
          </cell>
        </row>
        <row r="4005">
          <cell r="AP4005" t="str">
            <v>Шевелев Матвей</v>
          </cell>
          <cell r="AQ4005">
            <v>2011</v>
          </cell>
          <cell r="AT4005" t="str">
            <v>б/р</v>
          </cell>
          <cell r="AU4005" t="str">
            <v>м</v>
          </cell>
          <cell r="AX4005">
            <v>0</v>
          </cell>
          <cell r="AY4005" t="str">
            <v>ОК!</v>
          </cell>
        </row>
        <row r="4006">
          <cell r="AP4006" t="str">
            <v>Шевцов Александр</v>
          </cell>
          <cell r="AQ4006">
            <v>2002</v>
          </cell>
          <cell r="AT4006" t="str">
            <v>б/р</v>
          </cell>
          <cell r="AU4006" t="str">
            <v>м</v>
          </cell>
          <cell r="AX4006">
            <v>0</v>
          </cell>
          <cell r="AY4006" t="str">
            <v>ОК!</v>
          </cell>
        </row>
        <row r="4007">
          <cell r="AP4007" t="str">
            <v>Шевцова Анастасия</v>
          </cell>
          <cell r="AQ4007">
            <v>2004</v>
          </cell>
          <cell r="AT4007" t="str">
            <v>б/р</v>
          </cell>
          <cell r="AU4007" t="str">
            <v>ж</v>
          </cell>
          <cell r="AX4007">
            <v>0</v>
          </cell>
          <cell r="AY4007" t="str">
            <v>ОК!</v>
          </cell>
        </row>
        <row r="4008">
          <cell r="AP4008" t="str">
            <v>Шейнберг Евгений</v>
          </cell>
          <cell r="AQ4008">
            <v>0</v>
          </cell>
          <cell r="AT4008">
            <v>3</v>
          </cell>
          <cell r="AU4008" t="str">
            <v>м</v>
          </cell>
          <cell r="AX4008">
            <v>45778</v>
          </cell>
          <cell r="AY4008" t="str">
            <v>НАДО!!!</v>
          </cell>
        </row>
        <row r="4009">
          <cell r="AP4009" t="str">
            <v>Шелехова Алина</v>
          </cell>
          <cell r="AQ4009">
            <v>0</v>
          </cell>
          <cell r="AT4009">
            <v>3</v>
          </cell>
          <cell r="AU4009" t="str">
            <v>ж</v>
          </cell>
          <cell r="AX4009">
            <v>45407</v>
          </cell>
          <cell r="AY4009" t="str">
            <v>НАДО!!!</v>
          </cell>
        </row>
        <row r="4010">
          <cell r="AP4010" t="str">
            <v>Шеломянова Галина</v>
          </cell>
          <cell r="AQ4010">
            <v>1964</v>
          </cell>
          <cell r="AT4010" t="str">
            <v>б/р</v>
          </cell>
          <cell r="AU4010" t="str">
            <v>ж</v>
          </cell>
          <cell r="AX4010">
            <v>43716</v>
          </cell>
          <cell r="AY4010" t="str">
            <v>ОК!</v>
          </cell>
        </row>
        <row r="4011">
          <cell r="AP4011" t="str">
            <v>Шелудько Кирилл</v>
          </cell>
          <cell r="AQ4011">
            <v>2013</v>
          </cell>
          <cell r="AT4011" t="str">
            <v>б/р</v>
          </cell>
          <cell r="AU4011" t="str">
            <v>м</v>
          </cell>
          <cell r="AX4011">
            <v>0</v>
          </cell>
          <cell r="AY4011" t="str">
            <v>ОК!</v>
          </cell>
        </row>
        <row r="4012">
          <cell r="AP4012" t="str">
            <v>Шелудько Константин</v>
          </cell>
          <cell r="AQ4012">
            <v>2009</v>
          </cell>
          <cell r="AT4012" t="str">
            <v>1ю</v>
          </cell>
          <cell r="AU4012" t="str">
            <v>м</v>
          </cell>
          <cell r="AX4012">
            <v>45582</v>
          </cell>
          <cell r="AY4012" t="str">
            <v>ОК!</v>
          </cell>
        </row>
        <row r="4013">
          <cell r="AP4013" t="str">
            <v>Шемякин Дмитрий</v>
          </cell>
          <cell r="AQ4013">
            <v>2000</v>
          </cell>
          <cell r="AT4013" t="str">
            <v>б/р</v>
          </cell>
          <cell r="AU4013" t="str">
            <v>м</v>
          </cell>
          <cell r="AX4013">
            <v>42869</v>
          </cell>
          <cell r="AY4013" t="str">
            <v>ОК!</v>
          </cell>
        </row>
        <row r="4014">
          <cell r="AP4014" t="str">
            <v>Шептунов Сергей</v>
          </cell>
          <cell r="AQ4014">
            <v>0</v>
          </cell>
          <cell r="AT4014">
            <v>3</v>
          </cell>
          <cell r="AU4014" t="str">
            <v>м</v>
          </cell>
          <cell r="AX4014">
            <v>45778</v>
          </cell>
          <cell r="AY4014" t="str">
            <v>НАДО!!!</v>
          </cell>
        </row>
        <row r="4015">
          <cell r="AP4015" t="str">
            <v>Шерешевская Зоя</v>
          </cell>
          <cell r="AQ4015">
            <v>2009</v>
          </cell>
          <cell r="AT4015" t="str">
            <v>б/р</v>
          </cell>
          <cell r="AU4015" t="str">
            <v>ж</v>
          </cell>
          <cell r="AX4015">
            <v>0</v>
          </cell>
          <cell r="AY4015" t="str">
            <v>ОК!</v>
          </cell>
        </row>
        <row r="4016">
          <cell r="AP4016" t="str">
            <v>Шеринов Алексей</v>
          </cell>
          <cell r="AQ4016">
            <v>2011</v>
          </cell>
          <cell r="AT4016">
            <v>2</v>
          </cell>
          <cell r="AU4016" t="str">
            <v>м</v>
          </cell>
          <cell r="AX4016">
            <v>45893</v>
          </cell>
          <cell r="AY4016" t="str">
            <v>ОК!</v>
          </cell>
        </row>
        <row r="4017">
          <cell r="AP4017" t="str">
            <v>Шершеневич Дарья</v>
          </cell>
          <cell r="AQ4017">
            <v>2002</v>
          </cell>
          <cell r="AT4017" t="str">
            <v>б/р</v>
          </cell>
          <cell r="AU4017" t="str">
            <v>ж</v>
          </cell>
          <cell r="AX4017">
            <v>0</v>
          </cell>
          <cell r="AY4017" t="str">
            <v>ОК!</v>
          </cell>
        </row>
        <row r="4018">
          <cell r="AP4018" t="str">
            <v>Шерышев Олег</v>
          </cell>
          <cell r="AQ4018">
            <v>2007</v>
          </cell>
          <cell r="AT4018" t="str">
            <v>б/р</v>
          </cell>
          <cell r="AU4018" t="str">
            <v>м</v>
          </cell>
          <cell r="AX4018">
            <v>0</v>
          </cell>
          <cell r="AY4018" t="str">
            <v>ОК!</v>
          </cell>
        </row>
        <row r="4019">
          <cell r="AP4019" t="str">
            <v>Шестакова Александра</v>
          </cell>
          <cell r="AQ4019">
            <v>2000</v>
          </cell>
          <cell r="AT4019" t="str">
            <v>б/р</v>
          </cell>
          <cell r="AU4019" t="str">
            <v>ж</v>
          </cell>
          <cell r="AX4019">
            <v>44708</v>
          </cell>
          <cell r="AY4019" t="str">
            <v>ОК!</v>
          </cell>
        </row>
        <row r="4020">
          <cell r="AP4020" t="str">
            <v>Шестакова Алёна</v>
          </cell>
          <cell r="AQ4020">
            <v>2009</v>
          </cell>
          <cell r="AT4020">
            <v>2</v>
          </cell>
          <cell r="AU4020" t="str">
            <v>ж</v>
          </cell>
          <cell r="AX4020">
            <v>45928</v>
          </cell>
          <cell r="AY4020" t="str">
            <v>ОК!</v>
          </cell>
        </row>
        <row r="4021">
          <cell r="AP4021" t="str">
            <v>Шефов Данил</v>
          </cell>
          <cell r="AQ4021">
            <v>2006</v>
          </cell>
          <cell r="AT4021" t="str">
            <v>б/р</v>
          </cell>
          <cell r="AU4021" t="str">
            <v>м</v>
          </cell>
          <cell r="AX4021">
            <v>44329</v>
          </cell>
          <cell r="AY4021" t="str">
            <v>НАДО!!!</v>
          </cell>
        </row>
        <row r="4022">
          <cell r="AP4022" t="str">
            <v>Шехтман Илья</v>
          </cell>
          <cell r="AQ4022">
            <v>2004</v>
          </cell>
          <cell r="AT4022">
            <v>2</v>
          </cell>
          <cell r="AU4022" t="str">
            <v>м</v>
          </cell>
          <cell r="AX4022">
            <v>45407</v>
          </cell>
          <cell r="AY4022" t="str">
            <v>ОК!</v>
          </cell>
        </row>
        <row r="4023">
          <cell r="AP4023" t="str">
            <v>Шешев Семён</v>
          </cell>
          <cell r="AQ4023">
            <v>0</v>
          </cell>
          <cell r="AT4023" t="str">
            <v>б/р</v>
          </cell>
          <cell r="AU4023" t="str">
            <v>м</v>
          </cell>
          <cell r="AX4023">
            <v>45071</v>
          </cell>
        </row>
        <row r="4024">
          <cell r="AP4024" t="str">
            <v>Шешкель Софья</v>
          </cell>
          <cell r="AQ4024">
            <v>0</v>
          </cell>
          <cell r="AT4024" t="str">
            <v>1ю</v>
          </cell>
          <cell r="AU4024" t="str">
            <v>ж</v>
          </cell>
          <cell r="AX4024">
            <v>45756</v>
          </cell>
          <cell r="AY4024" t="str">
            <v>НАДО!!!</v>
          </cell>
        </row>
        <row r="4025">
          <cell r="AP4025" t="str">
            <v>Шиколай Кира</v>
          </cell>
          <cell r="AQ4025">
            <v>2008</v>
          </cell>
          <cell r="AT4025" t="str">
            <v>б/р</v>
          </cell>
          <cell r="AU4025" t="str">
            <v>ж</v>
          </cell>
          <cell r="AX4025">
            <v>44329</v>
          </cell>
          <cell r="AY4025" t="str">
            <v>ОК!</v>
          </cell>
        </row>
        <row r="4026">
          <cell r="AP4026" t="str">
            <v>Шилов Макарий</v>
          </cell>
          <cell r="AQ4026">
            <v>2006</v>
          </cell>
          <cell r="AT4026" t="str">
            <v>б/р</v>
          </cell>
          <cell r="AU4026" t="str">
            <v>м</v>
          </cell>
          <cell r="AX4026">
            <v>0</v>
          </cell>
          <cell r="AY4026" t="str">
            <v>ОК!</v>
          </cell>
        </row>
        <row r="4027">
          <cell r="AP4027" t="str">
            <v>Шильдт Елена</v>
          </cell>
          <cell r="AQ4027">
            <v>0</v>
          </cell>
          <cell r="AT4027">
            <v>3</v>
          </cell>
          <cell r="AU4027" t="str">
            <v>ж</v>
          </cell>
          <cell r="AX4027">
            <v>45742</v>
          </cell>
          <cell r="AY4027" t="str">
            <v>НАДО!!!</v>
          </cell>
        </row>
        <row r="4028">
          <cell r="AP4028" t="str">
            <v>Шильков Константин</v>
          </cell>
          <cell r="AQ4028">
            <v>0</v>
          </cell>
          <cell r="AT4028" t="str">
            <v>б/р</v>
          </cell>
          <cell r="AU4028" t="str">
            <v>м</v>
          </cell>
          <cell r="AX4028">
            <v>44359</v>
          </cell>
          <cell r="AY4028" t="str">
            <v>НАДО!!!</v>
          </cell>
        </row>
        <row r="4029">
          <cell r="AP4029" t="str">
            <v>Шильников Павел</v>
          </cell>
          <cell r="AQ4029">
            <v>2008</v>
          </cell>
          <cell r="AT4029">
            <v>3</v>
          </cell>
          <cell r="AU4029" t="str">
            <v>м</v>
          </cell>
          <cell r="AX4029">
            <v>45907</v>
          </cell>
          <cell r="AY4029" t="str">
            <v>ОК!</v>
          </cell>
        </row>
        <row r="4030">
          <cell r="AP4030" t="str">
            <v>Шиляев Алексей</v>
          </cell>
          <cell r="AQ4030">
            <v>0</v>
          </cell>
          <cell r="AT4030">
            <v>3</v>
          </cell>
          <cell r="AU4030" t="str">
            <v>м</v>
          </cell>
          <cell r="AX4030">
            <v>45886</v>
          </cell>
          <cell r="AY4030" t="str">
            <v>НАДО!!!</v>
          </cell>
        </row>
        <row r="4031">
          <cell r="AP4031" t="str">
            <v>Шиманская Влада</v>
          </cell>
          <cell r="AQ4031">
            <v>2005</v>
          </cell>
          <cell r="AT4031" t="str">
            <v>б/р</v>
          </cell>
          <cell r="AU4031" t="str">
            <v>ж</v>
          </cell>
          <cell r="AX4031">
            <v>43960</v>
          </cell>
          <cell r="AY4031" t="str">
            <v>ОК!</v>
          </cell>
        </row>
        <row r="4032">
          <cell r="AP4032" t="str">
            <v>Шимкин Матвей</v>
          </cell>
          <cell r="AQ4032">
            <v>2008</v>
          </cell>
          <cell r="AT4032" t="str">
            <v>б/р</v>
          </cell>
          <cell r="AU4032" t="str">
            <v>м</v>
          </cell>
          <cell r="AX4032">
            <v>45057</v>
          </cell>
          <cell r="AY4032" t="str">
            <v>ОК!</v>
          </cell>
        </row>
        <row r="4033">
          <cell r="AP4033" t="str">
            <v>Шимков Данила</v>
          </cell>
          <cell r="AQ4033">
            <v>2003</v>
          </cell>
          <cell r="AT4033" t="str">
            <v>б/р</v>
          </cell>
          <cell r="AU4033" t="str">
            <v>м</v>
          </cell>
          <cell r="AX4033">
            <v>42869</v>
          </cell>
          <cell r="AY4033" t="str">
            <v>НАДО!!!</v>
          </cell>
        </row>
        <row r="4034">
          <cell r="AP4034" t="str">
            <v>Шимков Дмитрий</v>
          </cell>
          <cell r="AQ4034">
            <v>2003</v>
          </cell>
          <cell r="AT4034" t="str">
            <v>б/р</v>
          </cell>
          <cell r="AU4034" t="str">
            <v>м</v>
          </cell>
          <cell r="AX4034">
            <v>42869</v>
          </cell>
          <cell r="AY4034" t="str">
            <v>ОК!</v>
          </cell>
        </row>
        <row r="4035">
          <cell r="AP4035" t="str">
            <v>Шиндориков Сергей</v>
          </cell>
          <cell r="AQ4035">
            <v>0</v>
          </cell>
          <cell r="AT4035" t="str">
            <v>б/р</v>
          </cell>
          <cell r="AU4035" t="str">
            <v>м</v>
          </cell>
          <cell r="AX4035">
            <v>44154</v>
          </cell>
          <cell r="AY4035" t="str">
            <v>НАДО!!!</v>
          </cell>
        </row>
        <row r="4036">
          <cell r="AP4036" t="str">
            <v>Шинкаренко Агний</v>
          </cell>
          <cell r="AQ4036">
            <v>2010</v>
          </cell>
          <cell r="AT4036">
            <v>2</v>
          </cell>
          <cell r="AU4036" t="str">
            <v>м</v>
          </cell>
          <cell r="AX4036">
            <v>45757</v>
          </cell>
          <cell r="AY4036" t="str">
            <v>ОК!</v>
          </cell>
        </row>
        <row r="4037">
          <cell r="AP4037" t="str">
            <v>Шинкаренко Тарислава</v>
          </cell>
          <cell r="AQ4037">
            <v>2014</v>
          </cell>
          <cell r="AT4037" t="str">
            <v>б/р</v>
          </cell>
          <cell r="AU4037" t="str">
            <v>ж</v>
          </cell>
          <cell r="AX4037">
            <v>0</v>
          </cell>
          <cell r="AY4037" t="str">
            <v>ОК!</v>
          </cell>
        </row>
        <row r="4038">
          <cell r="AP4038" t="str">
            <v>Шинкаренко Титомир</v>
          </cell>
          <cell r="AQ4038">
            <v>2012</v>
          </cell>
          <cell r="AT4038" t="str">
            <v>1ю</v>
          </cell>
          <cell r="AU4038" t="str">
            <v>м</v>
          </cell>
          <cell r="AX4038">
            <v>45366</v>
          </cell>
          <cell r="AY4038" t="str">
            <v>ОК!</v>
          </cell>
        </row>
        <row r="4039">
          <cell r="AP4039" t="str">
            <v>Шипигузов Андрей</v>
          </cell>
          <cell r="AQ4039">
            <v>0</v>
          </cell>
          <cell r="AT4039">
            <v>2</v>
          </cell>
          <cell r="AU4039" t="str">
            <v>м</v>
          </cell>
          <cell r="AX4039">
            <v>45344</v>
          </cell>
          <cell r="AY4039" t="str">
            <v>НАДО!!!</v>
          </cell>
        </row>
        <row r="4040">
          <cell r="AP4040" t="str">
            <v>Шипилина Анна</v>
          </cell>
          <cell r="AQ4040">
            <v>1989</v>
          </cell>
          <cell r="AT4040" t="str">
            <v>б/р</v>
          </cell>
          <cell r="AU4040" t="str">
            <v>ж</v>
          </cell>
          <cell r="AX4040">
            <v>42844</v>
          </cell>
          <cell r="AY4040" t="str">
            <v>ОК!</v>
          </cell>
        </row>
        <row r="4041">
          <cell r="AP4041" t="str">
            <v>Шипилова Дилара</v>
          </cell>
          <cell r="AQ4041">
            <v>0</v>
          </cell>
          <cell r="AT4041">
            <v>3</v>
          </cell>
          <cell r="AU4041" t="str">
            <v>ж</v>
          </cell>
          <cell r="AX4041">
            <v>45407</v>
          </cell>
          <cell r="AY4041" t="str">
            <v>НАДО!!!</v>
          </cell>
        </row>
        <row r="4042">
          <cell r="AP4042" t="str">
            <v>Шипицин Иван</v>
          </cell>
          <cell r="AQ4042">
            <v>2003</v>
          </cell>
          <cell r="AT4042" t="str">
            <v>б/р</v>
          </cell>
          <cell r="AU4042" t="str">
            <v>м</v>
          </cell>
          <cell r="AX4042">
            <v>0</v>
          </cell>
          <cell r="AY4042" t="str">
            <v>ОК!</v>
          </cell>
        </row>
        <row r="4043">
          <cell r="AP4043" t="str">
            <v>Ширипов Денис</v>
          </cell>
          <cell r="AQ4043">
            <v>2005</v>
          </cell>
          <cell r="AT4043" t="str">
            <v>б/р</v>
          </cell>
          <cell r="AU4043" t="str">
            <v>м</v>
          </cell>
          <cell r="AX4043">
            <v>0</v>
          </cell>
          <cell r="AY4043" t="str">
            <v>НАДО!!!</v>
          </cell>
        </row>
        <row r="4044">
          <cell r="AP4044" t="str">
            <v>Ширшова Анастасия</v>
          </cell>
          <cell r="AQ4044">
            <v>2011</v>
          </cell>
          <cell r="AT4044" t="str">
            <v>б/р</v>
          </cell>
          <cell r="AU4044" t="str">
            <v>ж</v>
          </cell>
          <cell r="AX4044">
            <v>0</v>
          </cell>
          <cell r="AY4044" t="str">
            <v>ОК!</v>
          </cell>
        </row>
        <row r="4045">
          <cell r="AP4045" t="str">
            <v>Ширыкалова Диана</v>
          </cell>
          <cell r="AQ4045">
            <v>2003</v>
          </cell>
          <cell r="AT4045" t="str">
            <v>б/р</v>
          </cell>
          <cell r="AU4045" t="str">
            <v>ж</v>
          </cell>
          <cell r="AX4045">
            <v>43863</v>
          </cell>
          <cell r="AY4045" t="str">
            <v>ОК!</v>
          </cell>
        </row>
        <row r="4046">
          <cell r="AP4046" t="str">
            <v>Ширяев Илья</v>
          </cell>
          <cell r="AQ4046">
            <v>1995</v>
          </cell>
          <cell r="AT4046" t="str">
            <v>б/р</v>
          </cell>
          <cell r="AU4046" t="str">
            <v>м</v>
          </cell>
          <cell r="AX4046">
            <v>43218</v>
          </cell>
          <cell r="AY4046" t="str">
            <v>ОК!</v>
          </cell>
        </row>
        <row r="4047">
          <cell r="AP4047" t="str">
            <v>Шишкина Элина</v>
          </cell>
          <cell r="AQ4047">
            <v>2009</v>
          </cell>
          <cell r="AT4047" t="str">
            <v>1ю</v>
          </cell>
          <cell r="AU4047" t="str">
            <v>ж</v>
          </cell>
          <cell r="AX4047">
            <v>45940</v>
          </cell>
          <cell r="AY4047" t="str">
            <v>ОК!</v>
          </cell>
        </row>
        <row r="4048">
          <cell r="AP4048" t="str">
            <v>Шишкова Валерия</v>
          </cell>
          <cell r="AQ4048">
            <v>2011</v>
          </cell>
          <cell r="AT4048" t="str">
            <v>б/р</v>
          </cell>
          <cell r="AU4048" t="str">
            <v>ж</v>
          </cell>
          <cell r="AX4048">
            <v>0</v>
          </cell>
          <cell r="AY4048" t="str">
            <v>ОК!</v>
          </cell>
        </row>
        <row r="4049">
          <cell r="AP4049" t="str">
            <v>Шишов Александр</v>
          </cell>
          <cell r="AQ4049">
            <v>2008</v>
          </cell>
          <cell r="AT4049" t="str">
            <v>б/р</v>
          </cell>
          <cell r="AU4049" t="str">
            <v>м</v>
          </cell>
          <cell r="AX4049">
            <v>0</v>
          </cell>
          <cell r="AY4049" t="str">
            <v>ОК!</v>
          </cell>
        </row>
        <row r="4050">
          <cell r="AP4050" t="str">
            <v>Шишов Леонид</v>
          </cell>
          <cell r="AQ4050">
            <v>2008</v>
          </cell>
          <cell r="AT4050" t="str">
            <v>б/р</v>
          </cell>
          <cell r="AU4050" t="str">
            <v>м</v>
          </cell>
          <cell r="AX4050">
            <v>0</v>
          </cell>
          <cell r="AY4050" t="str">
            <v>ОК!</v>
          </cell>
        </row>
        <row r="4051">
          <cell r="AP4051" t="str">
            <v>Шкавро Анастасия</v>
          </cell>
          <cell r="AQ4051">
            <v>1995</v>
          </cell>
          <cell r="AT4051" t="str">
            <v>б/р</v>
          </cell>
          <cell r="AU4051" t="str">
            <v>ж</v>
          </cell>
          <cell r="AX4051">
            <v>43163</v>
          </cell>
          <cell r="AY4051" t="str">
            <v>ОК!</v>
          </cell>
        </row>
        <row r="4052">
          <cell r="AP4052" t="str">
            <v>Шкилев Виталий</v>
          </cell>
          <cell r="AQ4052">
            <v>0</v>
          </cell>
          <cell r="AT4052" t="str">
            <v>МС</v>
          </cell>
          <cell r="AU4052" t="str">
            <v>м</v>
          </cell>
          <cell r="AX4052">
            <v>0</v>
          </cell>
          <cell r="AY4052" t="str">
            <v>НАДО!!!</v>
          </cell>
        </row>
        <row r="4053">
          <cell r="AP4053" t="str">
            <v>Шлыкова Наталья</v>
          </cell>
          <cell r="AQ4053">
            <v>0</v>
          </cell>
          <cell r="AT4053" t="str">
            <v>б/р</v>
          </cell>
          <cell r="AU4053" t="str">
            <v>ж</v>
          </cell>
          <cell r="AX4053">
            <v>43954</v>
          </cell>
          <cell r="AY4053" t="str">
            <v>НАДО!!!</v>
          </cell>
        </row>
        <row r="4054">
          <cell r="AP4054" t="str">
            <v>Шмарова Елизавета</v>
          </cell>
          <cell r="AQ4054">
            <v>2011</v>
          </cell>
          <cell r="AT4054" t="str">
            <v>б/р</v>
          </cell>
          <cell r="AU4054" t="str">
            <v>ж</v>
          </cell>
          <cell r="AX4054">
            <v>0</v>
          </cell>
          <cell r="AY4054" t="str">
            <v>ОК!</v>
          </cell>
        </row>
        <row r="4055">
          <cell r="AP4055" t="str">
            <v>Шмелев Виталий</v>
          </cell>
          <cell r="AQ4055">
            <v>2011</v>
          </cell>
          <cell r="AT4055">
            <v>2</v>
          </cell>
          <cell r="AU4055" t="str">
            <v>м</v>
          </cell>
          <cell r="AX4055">
            <v>45757</v>
          </cell>
          <cell r="AY4055" t="str">
            <v>ОК!</v>
          </cell>
        </row>
        <row r="4056">
          <cell r="AP4056" t="str">
            <v>Шмелев Владимир</v>
          </cell>
          <cell r="AQ4056">
            <v>2011</v>
          </cell>
          <cell r="AT4056" t="str">
            <v>1ю</v>
          </cell>
          <cell r="AU4056" t="str">
            <v>м</v>
          </cell>
          <cell r="AX4056">
            <v>45422</v>
          </cell>
          <cell r="AY4056" t="str">
            <v>ОК!</v>
          </cell>
        </row>
        <row r="4057">
          <cell r="AP4057" t="str">
            <v>Шмелев Сергей</v>
          </cell>
          <cell r="AQ4057">
            <v>0</v>
          </cell>
          <cell r="AT4057" t="str">
            <v>б/р</v>
          </cell>
          <cell r="AU4057" t="str">
            <v>м</v>
          </cell>
          <cell r="AX4057">
            <v>42918</v>
          </cell>
          <cell r="AY4057" t="str">
            <v>НАДО!!!</v>
          </cell>
        </row>
        <row r="4058">
          <cell r="AP4058" t="str">
            <v xml:space="preserve">Шмелев Сергей </v>
          </cell>
          <cell r="AQ4058">
            <v>0</v>
          </cell>
          <cell r="AT4058">
            <v>3</v>
          </cell>
          <cell r="AU4058" t="str">
            <v>м</v>
          </cell>
          <cell r="AX4058">
            <v>45407</v>
          </cell>
          <cell r="AY4058" t="str">
            <v>НАДО!!!</v>
          </cell>
        </row>
        <row r="4059">
          <cell r="AP4059" t="str">
            <v>Шмелева Ксения</v>
          </cell>
          <cell r="AQ4059">
            <v>2014</v>
          </cell>
          <cell r="AT4059" t="str">
            <v>б/р</v>
          </cell>
          <cell r="AU4059" t="str">
            <v>ж</v>
          </cell>
          <cell r="AX4059">
            <v>0</v>
          </cell>
          <cell r="AY4059" t="str">
            <v>ОК!</v>
          </cell>
        </row>
        <row r="4060">
          <cell r="AP4060" t="str">
            <v>Шнитке Виктор</v>
          </cell>
          <cell r="AQ4060">
            <v>2006</v>
          </cell>
          <cell r="AT4060" t="str">
            <v>б/р</v>
          </cell>
          <cell r="AU4060" t="str">
            <v>м</v>
          </cell>
          <cell r="AX4060">
            <v>0</v>
          </cell>
          <cell r="AY4060" t="str">
            <v>ОК!</v>
          </cell>
        </row>
        <row r="4061">
          <cell r="AP4061" t="str">
            <v>Шнякин Андрей</v>
          </cell>
          <cell r="AQ4061">
            <v>1980</v>
          </cell>
          <cell r="AT4061" t="str">
            <v>б/р</v>
          </cell>
          <cell r="AU4061" t="str">
            <v>м</v>
          </cell>
          <cell r="AX4061">
            <v>43078</v>
          </cell>
          <cell r="AY4061" t="str">
            <v>НАДО!!!</v>
          </cell>
        </row>
        <row r="4062">
          <cell r="AP4062" t="str">
            <v>Шорохов Владимир</v>
          </cell>
          <cell r="AQ4062">
            <v>2005</v>
          </cell>
          <cell r="AT4062" t="str">
            <v>б/р</v>
          </cell>
          <cell r="AU4062" t="str">
            <v>м</v>
          </cell>
          <cell r="AX4062">
            <v>43960</v>
          </cell>
          <cell r="AY4062" t="str">
            <v>ОК!</v>
          </cell>
        </row>
        <row r="4063">
          <cell r="AP4063" t="str">
            <v>Шорохова Полина</v>
          </cell>
          <cell r="AQ4063">
            <v>2009</v>
          </cell>
          <cell r="AT4063" t="str">
            <v>б/р</v>
          </cell>
          <cell r="AU4063" t="str">
            <v>ж</v>
          </cell>
          <cell r="AX4063">
            <v>43960</v>
          </cell>
          <cell r="AY4063" t="str">
            <v>ОК!</v>
          </cell>
        </row>
        <row r="4064">
          <cell r="AP4064" t="str">
            <v>Шошина Полина</v>
          </cell>
          <cell r="AQ4064">
            <v>2009</v>
          </cell>
          <cell r="AT4064">
            <v>1</v>
          </cell>
          <cell r="AU4064" t="str">
            <v>ж</v>
          </cell>
          <cell r="AX4064">
            <v>45863</v>
          </cell>
          <cell r="AY4064" t="str">
            <v>ОК!</v>
          </cell>
        </row>
        <row r="4065">
          <cell r="AP4065" t="str">
            <v>Шпаков Илья</v>
          </cell>
          <cell r="AQ4065">
            <v>2007</v>
          </cell>
          <cell r="AT4065">
            <v>3</v>
          </cell>
          <cell r="AU4065" t="str">
            <v>м</v>
          </cell>
          <cell r="AX4065">
            <v>45344</v>
          </cell>
          <cell r="AY4065" t="str">
            <v>ОК!</v>
          </cell>
        </row>
        <row r="4066">
          <cell r="AP4066" t="str">
            <v>Шпаковская Яна</v>
          </cell>
          <cell r="AQ4066">
            <v>2005</v>
          </cell>
          <cell r="AT4066" t="str">
            <v>б/р</v>
          </cell>
          <cell r="AU4066" t="str">
            <v>ж</v>
          </cell>
          <cell r="AX4066">
            <v>44103</v>
          </cell>
          <cell r="AY4066" t="str">
            <v>ОК!</v>
          </cell>
        </row>
        <row r="4067">
          <cell r="AP4067" t="str">
            <v>Шпаковский Давид</v>
          </cell>
          <cell r="AQ4067">
            <v>2007</v>
          </cell>
          <cell r="AT4067" t="str">
            <v>б/р</v>
          </cell>
          <cell r="AU4067" t="str">
            <v>м</v>
          </cell>
          <cell r="AX4067">
            <v>44103</v>
          </cell>
          <cell r="AY4067" t="str">
            <v>ОК!</v>
          </cell>
        </row>
        <row r="4068">
          <cell r="AP4068" t="str">
            <v>Шпанский Василий</v>
          </cell>
          <cell r="AQ4068">
            <v>0</v>
          </cell>
          <cell r="AT4068">
            <v>3</v>
          </cell>
          <cell r="AU4068" t="str">
            <v>м</v>
          </cell>
          <cell r="AX4068">
            <v>45407</v>
          </cell>
          <cell r="AY4068" t="str">
            <v>НАДО!!!</v>
          </cell>
        </row>
        <row r="4069">
          <cell r="AP4069" t="str">
            <v>Шпарага Ольга</v>
          </cell>
          <cell r="AQ4069">
            <v>2006</v>
          </cell>
          <cell r="AT4069" t="str">
            <v>б/р</v>
          </cell>
          <cell r="AU4069" t="str">
            <v>ж</v>
          </cell>
          <cell r="AX4069">
            <v>43735</v>
          </cell>
          <cell r="AY4069" t="str">
            <v>ОК!</v>
          </cell>
        </row>
        <row r="4070">
          <cell r="AP4070" t="str">
            <v>Шрагина Мария</v>
          </cell>
          <cell r="AQ4070">
            <v>2007</v>
          </cell>
          <cell r="AT4070" t="str">
            <v>б/р</v>
          </cell>
          <cell r="AU4070" t="str">
            <v>ж</v>
          </cell>
          <cell r="AX4070">
            <v>0</v>
          </cell>
          <cell r="AY4070" t="str">
            <v>ОК!</v>
          </cell>
        </row>
        <row r="4071">
          <cell r="AP4071" t="str">
            <v>Шрубова Елена</v>
          </cell>
          <cell r="AQ4071">
            <v>0</v>
          </cell>
          <cell r="AT4071" t="str">
            <v>б/р</v>
          </cell>
          <cell r="AU4071" t="str">
            <v>ж</v>
          </cell>
          <cell r="AX4071">
            <v>44619</v>
          </cell>
          <cell r="AY4071" t="str">
            <v>НАДО!!!</v>
          </cell>
        </row>
        <row r="4072">
          <cell r="AP4072" t="str">
            <v>Штейнварг Алексей</v>
          </cell>
          <cell r="AQ4072">
            <v>0</v>
          </cell>
          <cell r="AT4072">
            <v>3</v>
          </cell>
          <cell r="AU4072" t="str">
            <v>м</v>
          </cell>
          <cell r="AX4072">
            <v>45778</v>
          </cell>
          <cell r="AY4072" t="str">
            <v>НАДО!!!</v>
          </cell>
        </row>
        <row r="4073">
          <cell r="AP4073" t="str">
            <v>Штейнварг Марина</v>
          </cell>
          <cell r="AQ4073">
            <v>0</v>
          </cell>
          <cell r="AT4073">
            <v>3</v>
          </cell>
          <cell r="AU4073" t="str">
            <v>ж</v>
          </cell>
          <cell r="AX4073">
            <v>45778</v>
          </cell>
          <cell r="AY4073" t="str">
            <v>НАДО!!!</v>
          </cell>
        </row>
        <row r="4074">
          <cell r="AP4074" t="str">
            <v>Штейнварг Наталья</v>
          </cell>
          <cell r="AQ4074">
            <v>0</v>
          </cell>
          <cell r="AT4074" t="str">
            <v>1ю</v>
          </cell>
          <cell r="AU4074" t="str">
            <v>ж</v>
          </cell>
          <cell r="AX4074">
            <v>45705</v>
          </cell>
          <cell r="AY4074" t="str">
            <v>НАДО!!!</v>
          </cell>
        </row>
        <row r="4075">
          <cell r="AP4075" t="str">
            <v>Штейнварг Татьяна</v>
          </cell>
          <cell r="AQ4075">
            <v>0</v>
          </cell>
          <cell r="AT4075">
            <v>3</v>
          </cell>
          <cell r="AU4075" t="str">
            <v>ж</v>
          </cell>
          <cell r="AX4075">
            <v>45805</v>
          </cell>
          <cell r="AY4075" t="str">
            <v>НАДО!!!</v>
          </cell>
        </row>
        <row r="4076">
          <cell r="AP4076" t="str">
            <v>Штейнцайг Константин</v>
          </cell>
          <cell r="AQ4076">
            <v>0</v>
          </cell>
          <cell r="AT4076" t="str">
            <v>б/р</v>
          </cell>
          <cell r="AU4076" t="str">
            <v>м</v>
          </cell>
          <cell r="AX4076">
            <v>44238</v>
          </cell>
          <cell r="AY4076" t="str">
            <v>НАДО!!!</v>
          </cell>
        </row>
        <row r="4077">
          <cell r="AP4077" t="str">
            <v>Шувалов Денис</v>
          </cell>
          <cell r="AQ4077">
            <v>1993</v>
          </cell>
          <cell r="AT4077" t="str">
            <v>б/р</v>
          </cell>
          <cell r="AU4077" t="str">
            <v>м</v>
          </cell>
          <cell r="AX4077">
            <v>42802</v>
          </cell>
          <cell r="AY4077" t="str">
            <v>ОК!</v>
          </cell>
        </row>
        <row r="4078">
          <cell r="AP4078" t="str">
            <v>Шувалова Анна</v>
          </cell>
          <cell r="AQ4078">
            <v>2000</v>
          </cell>
          <cell r="AT4078" t="str">
            <v>б/р</v>
          </cell>
          <cell r="AU4078" t="str">
            <v>ж</v>
          </cell>
          <cell r="AX4078">
            <v>43954</v>
          </cell>
          <cell r="AY4078" t="str">
            <v>ОК!</v>
          </cell>
        </row>
        <row r="4079">
          <cell r="AP4079" t="str">
            <v>Шувалова Дарина</v>
          </cell>
          <cell r="AQ4079">
            <v>0</v>
          </cell>
          <cell r="AT4079">
            <v>3</v>
          </cell>
          <cell r="AU4079" t="str">
            <v>ж</v>
          </cell>
          <cell r="AX4079">
            <v>45778</v>
          </cell>
          <cell r="AY4079" t="str">
            <v>НАДО!!!</v>
          </cell>
        </row>
        <row r="4080">
          <cell r="AP4080" t="str">
            <v>Шукалов Андрей</v>
          </cell>
          <cell r="AQ4080">
            <v>0</v>
          </cell>
          <cell r="AT4080">
            <v>3</v>
          </cell>
          <cell r="AU4080" t="str">
            <v>м</v>
          </cell>
          <cell r="AX4080">
            <v>45407</v>
          </cell>
          <cell r="AY4080" t="str">
            <v>НАДО!!!</v>
          </cell>
        </row>
        <row r="4081">
          <cell r="AP4081" t="str">
            <v>Шукатов Карим</v>
          </cell>
          <cell r="AQ4081">
            <v>2007</v>
          </cell>
          <cell r="AT4081" t="str">
            <v>б/р</v>
          </cell>
          <cell r="AU4081" t="str">
            <v>м</v>
          </cell>
          <cell r="AX4081">
            <v>0</v>
          </cell>
          <cell r="AY4081" t="str">
            <v>ОК!</v>
          </cell>
        </row>
        <row r="4082">
          <cell r="AP4082" t="str">
            <v>Шульгин Александр</v>
          </cell>
          <cell r="AQ4082">
            <v>0</v>
          </cell>
          <cell r="AT4082">
            <v>3</v>
          </cell>
          <cell r="AU4082" t="str">
            <v>м</v>
          </cell>
          <cell r="AX4082">
            <v>45955</v>
          </cell>
          <cell r="AY4082" t="str">
            <v>НАДО!!!</v>
          </cell>
        </row>
        <row r="4083">
          <cell r="AP4083" t="str">
            <v>Шульгин Павел</v>
          </cell>
          <cell r="AQ4083">
            <v>2002</v>
          </cell>
          <cell r="AT4083" t="str">
            <v>б/р</v>
          </cell>
          <cell r="AU4083" t="str">
            <v>м</v>
          </cell>
          <cell r="AX4083">
            <v>0</v>
          </cell>
          <cell r="AY4083" t="str">
            <v>НАДО!!!</v>
          </cell>
        </row>
        <row r="4084">
          <cell r="AP4084" t="str">
            <v>Шульман Диана</v>
          </cell>
          <cell r="AQ4084">
            <v>0</v>
          </cell>
          <cell r="AT4084" t="str">
            <v>2ю</v>
          </cell>
          <cell r="AU4084" t="str">
            <v>ж</v>
          </cell>
          <cell r="AX4084">
            <v>45705</v>
          </cell>
          <cell r="AY4084" t="str">
            <v>НАДО!!!</v>
          </cell>
        </row>
        <row r="4085">
          <cell r="AP4085" t="str">
            <v>Шумейко Руслан</v>
          </cell>
          <cell r="AQ4085">
            <v>2003</v>
          </cell>
          <cell r="AT4085" t="str">
            <v>б/р</v>
          </cell>
          <cell r="AU4085" t="str">
            <v>м</v>
          </cell>
          <cell r="AX4085">
            <v>0</v>
          </cell>
          <cell r="AY4085" t="str">
            <v>ОК!</v>
          </cell>
        </row>
        <row r="4086">
          <cell r="AP4086" t="str">
            <v>Шумилов Сергей</v>
          </cell>
          <cell r="AQ4086">
            <v>1988</v>
          </cell>
          <cell r="AT4086" t="str">
            <v>КМС</v>
          </cell>
          <cell r="AU4086" t="str">
            <v>м</v>
          </cell>
          <cell r="AX4086">
            <v>45488</v>
          </cell>
          <cell r="AY4086" t="str">
            <v>НАДО!!!</v>
          </cell>
        </row>
        <row r="4087">
          <cell r="AP4087" t="str">
            <v>Шумилова Анастасия</v>
          </cell>
          <cell r="AQ4087">
            <v>2006</v>
          </cell>
          <cell r="AT4087" t="str">
            <v>б/р</v>
          </cell>
          <cell r="AU4087" t="str">
            <v>ж</v>
          </cell>
          <cell r="AX4087">
            <v>44246</v>
          </cell>
          <cell r="AY4087" t="str">
            <v>ОК!</v>
          </cell>
        </row>
        <row r="4088">
          <cell r="AP4088" t="str">
            <v>Шумов Олег</v>
          </cell>
          <cell r="AQ4088">
            <v>2004</v>
          </cell>
          <cell r="AT4088">
            <v>1</v>
          </cell>
          <cell r="AU4088" t="str">
            <v>м</v>
          </cell>
          <cell r="AX4088">
            <v>45520</v>
          </cell>
          <cell r="AY4088" t="str">
            <v>ОК!</v>
          </cell>
        </row>
        <row r="4089">
          <cell r="AP4089" t="str">
            <v>Шурманов Никита</v>
          </cell>
          <cell r="AQ4089">
            <v>2011</v>
          </cell>
          <cell r="AT4089">
            <v>3</v>
          </cell>
          <cell r="AU4089" t="str">
            <v>м</v>
          </cell>
          <cell r="AX4089">
            <v>45778</v>
          </cell>
          <cell r="AY4089" t="str">
            <v>ОК!</v>
          </cell>
        </row>
        <row r="4090">
          <cell r="AP4090" t="str">
            <v>Щевелев Дмитрий</v>
          </cell>
          <cell r="AQ4090">
            <v>1986</v>
          </cell>
          <cell r="AT4090" t="str">
            <v>б/р</v>
          </cell>
          <cell r="AU4090" t="str">
            <v>м</v>
          </cell>
          <cell r="AX4090">
            <v>44323</v>
          </cell>
          <cell r="AY4090" t="str">
            <v>ОК!</v>
          </cell>
        </row>
        <row r="4091">
          <cell r="AP4091" t="str">
            <v>Щепачёва Алёна</v>
          </cell>
          <cell r="AQ4091">
            <v>2006</v>
          </cell>
          <cell r="AT4091">
            <v>2</v>
          </cell>
          <cell r="AU4091" t="str">
            <v>ж</v>
          </cell>
          <cell r="AX4091">
            <v>45563</v>
          </cell>
          <cell r="AY4091" t="str">
            <v>ОК!</v>
          </cell>
        </row>
        <row r="4092">
          <cell r="AP4092" t="str">
            <v>Щербаков Кирилл</v>
          </cell>
          <cell r="AQ4092">
            <v>2010</v>
          </cell>
          <cell r="AT4092">
            <v>2</v>
          </cell>
          <cell r="AU4092" t="str">
            <v>м</v>
          </cell>
          <cell r="AX4092">
            <v>45836</v>
          </cell>
          <cell r="AY4092" t="str">
            <v>ОК!</v>
          </cell>
        </row>
        <row r="4093">
          <cell r="AP4093" t="str">
            <v>Щербакова Виктория</v>
          </cell>
          <cell r="AQ4093">
            <v>2006</v>
          </cell>
          <cell r="AT4093" t="str">
            <v>б/р</v>
          </cell>
          <cell r="AU4093" t="str">
            <v>ж</v>
          </cell>
          <cell r="AX4093">
            <v>0</v>
          </cell>
          <cell r="AY4093" t="str">
            <v>ОК!</v>
          </cell>
        </row>
        <row r="4094">
          <cell r="AP4094" t="str">
            <v>Щербакова Мария</v>
          </cell>
          <cell r="AQ4094">
            <v>0</v>
          </cell>
          <cell r="AT4094">
            <v>3</v>
          </cell>
          <cell r="AU4094" t="str">
            <v>ж</v>
          </cell>
          <cell r="AX4094">
            <v>45778</v>
          </cell>
          <cell r="AY4094" t="str">
            <v>НАДО!!!</v>
          </cell>
        </row>
        <row r="4095">
          <cell r="AP4095" t="str">
            <v>Щербан Анна</v>
          </cell>
          <cell r="AQ4095">
            <v>2004</v>
          </cell>
          <cell r="AT4095">
            <v>3</v>
          </cell>
          <cell r="AU4095" t="str">
            <v>ж</v>
          </cell>
          <cell r="AX4095">
            <v>45407</v>
          </cell>
          <cell r="AY4095" t="str">
            <v>НАДО!!!</v>
          </cell>
        </row>
        <row r="4096">
          <cell r="AP4096" t="str">
            <v>Щербачевич Алексей</v>
          </cell>
          <cell r="AQ4096">
            <v>2008</v>
          </cell>
          <cell r="AT4096" t="str">
            <v>б/р</v>
          </cell>
          <cell r="AU4096" t="str">
            <v>м</v>
          </cell>
          <cell r="AX4096">
            <v>0</v>
          </cell>
          <cell r="AY4096" t="str">
            <v>ОК!</v>
          </cell>
        </row>
        <row r="4097">
          <cell r="AP4097" t="str">
            <v>Щербинин Лев</v>
          </cell>
          <cell r="AQ4097">
            <v>2003</v>
          </cell>
          <cell r="AT4097">
            <v>3</v>
          </cell>
          <cell r="AU4097" t="str">
            <v>м</v>
          </cell>
          <cell r="AX4097">
            <v>45540</v>
          </cell>
          <cell r="AY4097" t="str">
            <v>ОК!</v>
          </cell>
        </row>
        <row r="4098">
          <cell r="AP4098" t="str">
            <v>Щеткин Олег</v>
          </cell>
          <cell r="AQ4098">
            <v>0</v>
          </cell>
          <cell r="AT4098" t="str">
            <v>б/р</v>
          </cell>
          <cell r="AU4098" t="str">
            <v>м</v>
          </cell>
          <cell r="AX4098">
            <v>45071</v>
          </cell>
        </row>
        <row r="4099">
          <cell r="AP4099" t="str">
            <v>Щетков Андрей</v>
          </cell>
          <cell r="AQ4099">
            <v>2012</v>
          </cell>
          <cell r="AT4099" t="str">
            <v>1ю</v>
          </cell>
          <cell r="AU4099" t="str">
            <v>м</v>
          </cell>
          <cell r="AX4099">
            <v>45422</v>
          </cell>
          <cell r="AY4099" t="str">
            <v>ОК!</v>
          </cell>
        </row>
        <row r="4100">
          <cell r="AP4100" t="str">
            <v>Щеткова Наталья</v>
          </cell>
          <cell r="AQ4100">
            <v>0</v>
          </cell>
          <cell r="AT4100" t="str">
            <v>б/р</v>
          </cell>
          <cell r="AU4100" t="str">
            <v>ж</v>
          </cell>
          <cell r="AX4100">
            <v>44191</v>
          </cell>
          <cell r="AY4100" t="str">
            <v>НАДО!!!</v>
          </cell>
        </row>
        <row r="4101">
          <cell r="AP4101" t="str">
            <v>Щиголев Егор</v>
          </cell>
          <cell r="AQ4101">
            <v>2004</v>
          </cell>
          <cell r="AT4101" t="str">
            <v>б/р</v>
          </cell>
          <cell r="AU4101" t="str">
            <v>м</v>
          </cell>
          <cell r="AX4101">
            <v>44394</v>
          </cell>
          <cell r="AY4101" t="str">
            <v>ОК!</v>
          </cell>
        </row>
        <row r="4102">
          <cell r="AP4102" t="str">
            <v>Щин Владислав</v>
          </cell>
          <cell r="AQ4102">
            <v>2003</v>
          </cell>
          <cell r="AT4102" t="str">
            <v>б/р</v>
          </cell>
          <cell r="AU4102" t="str">
            <v>м</v>
          </cell>
          <cell r="AX4102">
            <v>0</v>
          </cell>
          <cell r="AY4102" t="str">
            <v>НАДО!!!</v>
          </cell>
        </row>
        <row r="4103">
          <cell r="AP4103" t="str">
            <v>Щукин Иван</v>
          </cell>
          <cell r="AQ4103">
            <v>1998</v>
          </cell>
          <cell r="AT4103" t="str">
            <v>б/р</v>
          </cell>
          <cell r="AU4103" t="str">
            <v>м</v>
          </cell>
          <cell r="AX4103">
            <v>44311</v>
          </cell>
          <cell r="AY4103" t="str">
            <v>ОК!</v>
          </cell>
        </row>
        <row r="4104">
          <cell r="AP4104" t="str">
            <v>Щуров Илья</v>
          </cell>
          <cell r="AQ4104">
            <v>2011</v>
          </cell>
          <cell r="AT4104" t="str">
            <v>1ю</v>
          </cell>
          <cell r="AU4104" t="str">
            <v>м</v>
          </cell>
          <cell r="AX4104">
            <v>46003</v>
          </cell>
          <cell r="AY4104" t="str">
            <v>ОК!</v>
          </cell>
        </row>
        <row r="4105">
          <cell r="AP4105" t="str">
            <v>Эллер Константин</v>
          </cell>
          <cell r="AQ4105">
            <v>2008</v>
          </cell>
          <cell r="AT4105" t="str">
            <v>1ю</v>
          </cell>
          <cell r="AU4105" t="str">
            <v>м</v>
          </cell>
          <cell r="AX4105">
            <v>45582</v>
          </cell>
          <cell r="AY4105" t="str">
            <v>ОК!</v>
          </cell>
        </row>
        <row r="4106">
          <cell r="AP4106" t="str">
            <v>Элмеметов Владислав</v>
          </cell>
          <cell r="AQ4106">
            <v>0</v>
          </cell>
          <cell r="AT4106">
            <v>3</v>
          </cell>
          <cell r="AU4106" t="str">
            <v>м</v>
          </cell>
          <cell r="AX4106">
            <v>45778</v>
          </cell>
          <cell r="AY4106" t="str">
            <v>НАДО!!!</v>
          </cell>
        </row>
        <row r="4107">
          <cell r="AP4107" t="str">
            <v>Элмеметов Сергей</v>
          </cell>
          <cell r="AQ4107">
            <v>2010</v>
          </cell>
          <cell r="AT4107" t="str">
            <v>1ю</v>
          </cell>
          <cell r="AU4107" t="str">
            <v>м</v>
          </cell>
          <cell r="AX4107">
            <v>45947</v>
          </cell>
          <cell r="AY4107" t="str">
            <v>ОК!</v>
          </cell>
        </row>
        <row r="4108">
          <cell r="AP4108" t="str">
            <v>Эргубаева Анна</v>
          </cell>
          <cell r="AQ4108">
            <v>2006</v>
          </cell>
          <cell r="AT4108" t="str">
            <v>б/р</v>
          </cell>
          <cell r="AU4108" t="str">
            <v>ж</v>
          </cell>
          <cell r="AX4108">
            <v>44436</v>
          </cell>
          <cell r="AY4108" t="str">
            <v>ОК!</v>
          </cell>
        </row>
        <row r="4109">
          <cell r="AP4109" t="str">
            <v>Югин Константин</v>
          </cell>
          <cell r="AQ4109">
            <v>2007</v>
          </cell>
          <cell r="AT4109">
            <v>1</v>
          </cell>
          <cell r="AU4109" t="str">
            <v>м</v>
          </cell>
          <cell r="AX4109">
            <v>45463</v>
          </cell>
          <cell r="AY4109" t="str">
            <v>ОК!</v>
          </cell>
        </row>
        <row r="4110">
          <cell r="AP4110" t="str">
            <v>Югин Савва</v>
          </cell>
          <cell r="AQ4110">
            <v>0</v>
          </cell>
          <cell r="AT4110" t="str">
            <v>б/р</v>
          </cell>
          <cell r="AU4110" t="str">
            <v>м</v>
          </cell>
          <cell r="AX4110">
            <v>42869</v>
          </cell>
          <cell r="AY4110" t="str">
            <v>НАДО!!!</v>
          </cell>
        </row>
        <row r="4111">
          <cell r="AP4111" t="str">
            <v>Юданова Кира</v>
          </cell>
          <cell r="AQ4111">
            <v>2011</v>
          </cell>
          <cell r="AT4111" t="str">
            <v>2ю</v>
          </cell>
          <cell r="AU4111" t="str">
            <v>ж</v>
          </cell>
          <cell r="AX4111">
            <v>45422</v>
          </cell>
          <cell r="AY4111" t="str">
            <v>ОК!</v>
          </cell>
        </row>
        <row r="4112">
          <cell r="AP4112" t="str">
            <v>Юдин Алексей</v>
          </cell>
          <cell r="AQ4112">
            <v>2012</v>
          </cell>
          <cell r="AT4112" t="str">
            <v>1ю</v>
          </cell>
          <cell r="AU4112" t="str">
            <v>м</v>
          </cell>
          <cell r="AX4112">
            <v>45786</v>
          </cell>
          <cell r="AY4112" t="str">
            <v>ОК!</v>
          </cell>
        </row>
        <row r="4113">
          <cell r="AP4113" t="str">
            <v>Юдин Вячеслав</v>
          </cell>
          <cell r="AQ4113">
            <v>1956</v>
          </cell>
          <cell r="AT4113" t="str">
            <v>б/р</v>
          </cell>
          <cell r="AU4113" t="str">
            <v>м</v>
          </cell>
          <cell r="AX4113">
            <v>0</v>
          </cell>
          <cell r="AY4113" t="str">
            <v>ОК!</v>
          </cell>
        </row>
        <row r="4114">
          <cell r="AP4114" t="str">
            <v>Юдина Юлиана</v>
          </cell>
          <cell r="AQ4114">
            <v>2009</v>
          </cell>
          <cell r="AT4114">
            <v>2</v>
          </cell>
          <cell r="AU4114" t="str">
            <v>ж</v>
          </cell>
          <cell r="AX4114">
            <v>45928</v>
          </cell>
          <cell r="AY4114" t="str">
            <v>ОК!</v>
          </cell>
        </row>
        <row r="4115">
          <cell r="AP4115" t="str">
            <v>Юдов Вадим</v>
          </cell>
          <cell r="AQ4115">
            <v>1980</v>
          </cell>
          <cell r="AT4115" t="str">
            <v>б/р</v>
          </cell>
          <cell r="AU4115" t="str">
            <v>м</v>
          </cell>
          <cell r="AX4115">
            <v>43078</v>
          </cell>
          <cell r="AY4115" t="str">
            <v>НАДО!!!</v>
          </cell>
        </row>
        <row r="4116">
          <cell r="AP4116" t="str">
            <v>Юльметов Родион</v>
          </cell>
          <cell r="AQ4116">
            <v>1993</v>
          </cell>
          <cell r="AT4116" t="str">
            <v>б/р</v>
          </cell>
          <cell r="AU4116" t="str">
            <v>м</v>
          </cell>
          <cell r="AX4116">
            <v>43227</v>
          </cell>
          <cell r="AY4116" t="str">
            <v>ОК!</v>
          </cell>
        </row>
        <row r="4117">
          <cell r="AP4117" t="str">
            <v>Юн Антон</v>
          </cell>
          <cell r="AQ4117">
            <v>1996</v>
          </cell>
          <cell r="AT4117" t="str">
            <v>б/р</v>
          </cell>
          <cell r="AU4117" t="str">
            <v>м</v>
          </cell>
          <cell r="AX4117">
            <v>42118</v>
          </cell>
          <cell r="AY4117" t="str">
            <v>ОК!</v>
          </cell>
        </row>
        <row r="4118">
          <cell r="AP4118" t="str">
            <v>Юнин Александр</v>
          </cell>
          <cell r="AQ4118">
            <v>1989</v>
          </cell>
          <cell r="AT4118" t="str">
            <v>б/р</v>
          </cell>
          <cell r="AU4118" t="str">
            <v>м</v>
          </cell>
          <cell r="AX4118">
            <v>45156</v>
          </cell>
          <cell r="AY4118" t="str">
            <v>ОК!</v>
          </cell>
        </row>
        <row r="4119">
          <cell r="AP4119" t="str">
            <v>Юржиц Мирослав</v>
          </cell>
          <cell r="AQ4119">
            <v>2010</v>
          </cell>
          <cell r="AT4119" t="str">
            <v>1ю</v>
          </cell>
          <cell r="AU4119" t="str">
            <v>м</v>
          </cell>
          <cell r="AX4119">
            <v>45947</v>
          </cell>
          <cell r="AY4119" t="str">
            <v>ОК!</v>
          </cell>
        </row>
        <row r="4120">
          <cell r="AP4120" t="str">
            <v>Юров Константин</v>
          </cell>
          <cell r="AQ4120">
            <v>0</v>
          </cell>
          <cell r="AT4120">
            <v>3</v>
          </cell>
          <cell r="AU4120" t="str">
            <v>м</v>
          </cell>
          <cell r="AX4120">
            <v>45407</v>
          </cell>
          <cell r="AY4120" t="str">
            <v>НАДО!!!</v>
          </cell>
        </row>
        <row r="4121">
          <cell r="AP4121" t="str">
            <v>Юрова Алёна</v>
          </cell>
          <cell r="AQ4121">
            <v>0</v>
          </cell>
          <cell r="AT4121">
            <v>3</v>
          </cell>
          <cell r="AU4121" t="str">
            <v>ж</v>
          </cell>
          <cell r="AX4121">
            <v>45805</v>
          </cell>
          <cell r="AY4121" t="str">
            <v>НАДО!!!</v>
          </cell>
        </row>
        <row r="4122">
          <cell r="AP4122" t="str">
            <v>Юрчук Никита</v>
          </cell>
          <cell r="AQ4122">
            <v>2012</v>
          </cell>
          <cell r="AT4122" t="str">
            <v>б/р</v>
          </cell>
          <cell r="AU4122" t="str">
            <v>м</v>
          </cell>
          <cell r="AX4122">
            <v>0</v>
          </cell>
          <cell r="AY4122" t="str">
            <v>ОК!</v>
          </cell>
        </row>
        <row r="4123">
          <cell r="AP4123" t="str">
            <v>Юрьев Александр</v>
          </cell>
          <cell r="AQ4123">
            <v>2002</v>
          </cell>
          <cell r="AT4123">
            <v>2</v>
          </cell>
          <cell r="AU4123" t="str">
            <v>м</v>
          </cell>
          <cell r="AX4123">
            <v>45805</v>
          </cell>
          <cell r="AY4123" t="str">
            <v>ОК!</v>
          </cell>
        </row>
        <row r="4124">
          <cell r="AP4124" t="str">
            <v>Юсупова Милена</v>
          </cell>
          <cell r="AQ4124">
            <v>2005</v>
          </cell>
          <cell r="AT4124" t="str">
            <v>б/р</v>
          </cell>
          <cell r="AU4124" t="str">
            <v>ж</v>
          </cell>
          <cell r="AX4124">
            <v>44156</v>
          </cell>
          <cell r="AY4124" t="str">
            <v>ОК!</v>
          </cell>
        </row>
        <row r="4125">
          <cell r="AP4125" t="str">
            <v>Ютилова Елена</v>
          </cell>
          <cell r="AQ4125">
            <v>0</v>
          </cell>
          <cell r="AT4125" t="str">
            <v>б/р</v>
          </cell>
          <cell r="AU4125" t="str">
            <v>ж</v>
          </cell>
          <cell r="AX4125">
            <v>44708</v>
          </cell>
          <cell r="AY4125" t="str">
            <v>НАДО!!!</v>
          </cell>
        </row>
        <row r="4126">
          <cell r="AP4126" t="str">
            <v>Юшкевич Анатолий</v>
          </cell>
          <cell r="AQ4126">
            <v>2012</v>
          </cell>
          <cell r="AT4126" t="str">
            <v>б/р</v>
          </cell>
          <cell r="AU4126" t="str">
            <v>м</v>
          </cell>
          <cell r="AX4126">
            <v>0</v>
          </cell>
          <cell r="AY4126" t="str">
            <v>ОК!</v>
          </cell>
        </row>
        <row r="4127">
          <cell r="AP4127" t="str">
            <v>Юшманова Нина</v>
          </cell>
          <cell r="AQ4127">
            <v>2009</v>
          </cell>
          <cell r="AT4127" t="str">
            <v>1ю</v>
          </cell>
          <cell r="AU4127" t="str">
            <v>ж</v>
          </cell>
          <cell r="AX4127">
            <v>45787</v>
          </cell>
          <cell r="AY4127" t="str">
            <v>ОК!</v>
          </cell>
        </row>
        <row r="4128">
          <cell r="AP4128" t="str">
            <v>Яблочкова Светлана</v>
          </cell>
          <cell r="AQ4128">
            <v>2004</v>
          </cell>
          <cell r="AT4128">
            <v>1</v>
          </cell>
          <cell r="AU4128" t="str">
            <v>ж</v>
          </cell>
          <cell r="AX4128">
            <v>45907</v>
          </cell>
          <cell r="AY4128" t="str">
            <v>ОК!</v>
          </cell>
        </row>
        <row r="4129">
          <cell r="AP4129" t="str">
            <v>Яворенко Роман</v>
          </cell>
          <cell r="AQ4129">
            <v>2007</v>
          </cell>
          <cell r="AT4129" t="str">
            <v>б/р</v>
          </cell>
          <cell r="AU4129" t="str">
            <v>м</v>
          </cell>
          <cell r="AX4129">
            <v>0</v>
          </cell>
          <cell r="AY4129" t="str">
            <v>ОК!</v>
          </cell>
        </row>
        <row r="4130">
          <cell r="AP4130" t="str">
            <v>Яговкина Ирина</v>
          </cell>
          <cell r="AQ4130">
            <v>0</v>
          </cell>
          <cell r="AT4130" t="str">
            <v>б/р</v>
          </cell>
          <cell r="AU4130" t="str">
            <v>ж</v>
          </cell>
          <cell r="AX4130">
            <v>44708</v>
          </cell>
          <cell r="AY4130" t="str">
            <v>НАДО!!!</v>
          </cell>
        </row>
        <row r="4131">
          <cell r="AP4131" t="str">
            <v>Ягуткина Ольга</v>
          </cell>
          <cell r="AQ4131">
            <v>0</v>
          </cell>
          <cell r="AT4131">
            <v>3</v>
          </cell>
          <cell r="AU4131" t="str">
            <v>ж</v>
          </cell>
          <cell r="AX4131">
            <v>45375</v>
          </cell>
          <cell r="AY4131" t="str">
            <v>НАДО!!!</v>
          </cell>
        </row>
        <row r="4132">
          <cell r="AP4132" t="str">
            <v>Язвенко Тимур</v>
          </cell>
          <cell r="AQ4132">
            <v>2006</v>
          </cell>
          <cell r="AT4132" t="str">
            <v>б/р</v>
          </cell>
          <cell r="AU4132" t="str">
            <v>м</v>
          </cell>
          <cell r="AX4132">
            <v>44329</v>
          </cell>
          <cell r="AY4132" t="str">
            <v>НАДО!!!</v>
          </cell>
        </row>
        <row r="4133">
          <cell r="AP4133" t="str">
            <v>Якимов Михаил</v>
          </cell>
          <cell r="AQ4133">
            <v>2011</v>
          </cell>
          <cell r="AT4133">
            <v>2</v>
          </cell>
          <cell r="AU4133" t="str">
            <v>м</v>
          </cell>
          <cell r="AX4133">
            <v>45757</v>
          </cell>
          <cell r="AY4133" t="str">
            <v>ОК!</v>
          </cell>
        </row>
        <row r="4134">
          <cell r="AP4134" t="str">
            <v>Якимов Никита</v>
          </cell>
          <cell r="AQ4134">
            <v>1997</v>
          </cell>
          <cell r="AT4134" t="str">
            <v>б/р</v>
          </cell>
          <cell r="AU4134" t="str">
            <v>м</v>
          </cell>
          <cell r="AX4134">
            <v>43398</v>
          </cell>
          <cell r="AY4134" t="str">
            <v>ОК!</v>
          </cell>
        </row>
        <row r="4135">
          <cell r="AP4135" t="str">
            <v>Якимович Максим</v>
          </cell>
          <cell r="AQ4135">
            <v>0</v>
          </cell>
          <cell r="AT4135">
            <v>3</v>
          </cell>
          <cell r="AU4135" t="str">
            <v>м</v>
          </cell>
          <cell r="AX4135">
            <v>45407</v>
          </cell>
          <cell r="AY4135" t="str">
            <v>НАДО!!!</v>
          </cell>
        </row>
        <row r="4136">
          <cell r="AP4136" t="str">
            <v>Якобсон Дмитрий</v>
          </cell>
          <cell r="AQ4136">
            <v>1979</v>
          </cell>
          <cell r="AT4136" t="str">
            <v>б/р</v>
          </cell>
          <cell r="AU4136" t="str">
            <v>м</v>
          </cell>
          <cell r="AX4136">
            <v>43245</v>
          </cell>
          <cell r="AY4136" t="str">
            <v>НАДО!!!</v>
          </cell>
        </row>
        <row r="4137">
          <cell r="AP4137" t="str">
            <v>Яковенко Григорий</v>
          </cell>
          <cell r="AQ4137">
            <v>2002</v>
          </cell>
          <cell r="AT4137" t="str">
            <v>б/р</v>
          </cell>
          <cell r="AU4137" t="str">
            <v>м</v>
          </cell>
          <cell r="AX4137">
            <v>0</v>
          </cell>
          <cell r="AY4137" t="str">
            <v>ОК!</v>
          </cell>
        </row>
        <row r="4138">
          <cell r="AP4138" t="str">
            <v>Яковлев Александр</v>
          </cell>
          <cell r="AQ4138">
            <v>2008</v>
          </cell>
          <cell r="AT4138" t="str">
            <v>1ю</v>
          </cell>
          <cell r="AU4138" t="str">
            <v>м</v>
          </cell>
          <cell r="AX4138">
            <v>45422</v>
          </cell>
          <cell r="AY4138" t="str">
            <v>ОК!</v>
          </cell>
        </row>
        <row r="4139">
          <cell r="AP4139" t="str">
            <v>Яковлев Александр В.</v>
          </cell>
          <cell r="AQ4139">
            <v>0</v>
          </cell>
          <cell r="AT4139">
            <v>2</v>
          </cell>
          <cell r="AU4139" t="str">
            <v>м</v>
          </cell>
          <cell r="AX4139">
            <v>45863</v>
          </cell>
          <cell r="AY4139" t="str">
            <v>НАДО!!!</v>
          </cell>
        </row>
        <row r="4140">
          <cell r="AP4140" t="str">
            <v>Яковлев Александр С.</v>
          </cell>
          <cell r="AQ4140">
            <v>0</v>
          </cell>
          <cell r="AT4140" t="str">
            <v>б/р</v>
          </cell>
          <cell r="AU4140" t="str">
            <v>м</v>
          </cell>
          <cell r="AX4140">
            <v>43777</v>
          </cell>
          <cell r="AY4140" t="str">
            <v>НАДО!!!</v>
          </cell>
        </row>
        <row r="4141">
          <cell r="AP4141" t="str">
            <v>Яковлев Василий</v>
          </cell>
          <cell r="AQ4141">
            <v>2002</v>
          </cell>
          <cell r="AT4141">
            <v>1</v>
          </cell>
          <cell r="AU4141" t="str">
            <v>м</v>
          </cell>
          <cell r="AX4141">
            <v>45805</v>
          </cell>
          <cell r="AY4141" t="str">
            <v>ОК!</v>
          </cell>
        </row>
        <row r="4142">
          <cell r="AP4142" t="str">
            <v>Яковлев Владислав</v>
          </cell>
          <cell r="AQ4142">
            <v>2009</v>
          </cell>
          <cell r="AT4142" t="str">
            <v>2ю</v>
          </cell>
          <cell r="AU4142" t="str">
            <v>м</v>
          </cell>
          <cell r="AX4142">
            <v>45786</v>
          </cell>
          <cell r="AY4142" t="str">
            <v>ОК!</v>
          </cell>
        </row>
        <row r="4143">
          <cell r="AP4143" t="str">
            <v>Яковлев Вячеслав</v>
          </cell>
          <cell r="AQ4143">
            <v>2006</v>
          </cell>
          <cell r="AT4143" t="str">
            <v>б/р</v>
          </cell>
          <cell r="AU4143" t="str">
            <v>м</v>
          </cell>
          <cell r="AX4143">
            <v>0</v>
          </cell>
          <cell r="AY4143" t="str">
            <v>ОК!</v>
          </cell>
        </row>
        <row r="4144">
          <cell r="AP4144" t="str">
            <v>Яковлев Георгий</v>
          </cell>
          <cell r="AQ4144">
            <v>0</v>
          </cell>
          <cell r="AT4144" t="str">
            <v>КМС</v>
          </cell>
          <cell r="AU4144" t="str">
            <v>м</v>
          </cell>
          <cell r="AX4144">
            <v>45772</v>
          </cell>
          <cell r="AY4144" t="str">
            <v>НАДО!!!</v>
          </cell>
        </row>
        <row r="4145">
          <cell r="AP4145" t="str">
            <v>Яковлев Иван В.</v>
          </cell>
          <cell r="AQ4145">
            <v>0</v>
          </cell>
          <cell r="AT4145">
            <v>2</v>
          </cell>
          <cell r="AU4145" t="str">
            <v>м</v>
          </cell>
          <cell r="AX4145">
            <v>45344</v>
          </cell>
          <cell r="AY4145" t="str">
            <v>НАДО!!!</v>
          </cell>
        </row>
        <row r="4146">
          <cell r="AP4146" t="str">
            <v>Яковлев Иван</v>
          </cell>
          <cell r="AQ4146">
            <v>2006</v>
          </cell>
          <cell r="AT4146">
            <v>1</v>
          </cell>
          <cell r="AU4146" t="str">
            <v>м</v>
          </cell>
          <cell r="AX4146">
            <v>45449</v>
          </cell>
          <cell r="AY4146" t="str">
            <v>ОК!</v>
          </cell>
        </row>
        <row r="4147">
          <cell r="AP4147" t="str">
            <v>Яковлев Максим Вит.</v>
          </cell>
          <cell r="AQ4147">
            <v>2003</v>
          </cell>
          <cell r="AT4147" t="str">
            <v>б/р</v>
          </cell>
          <cell r="AU4147" t="str">
            <v>м</v>
          </cell>
          <cell r="AX4147">
            <v>43960</v>
          </cell>
          <cell r="AY4147" t="str">
            <v>ОК!</v>
          </cell>
        </row>
        <row r="4148">
          <cell r="AP4148" t="str">
            <v>Яковлев Максим Вл.</v>
          </cell>
          <cell r="AQ4148">
            <v>2001</v>
          </cell>
          <cell r="AT4148" t="str">
            <v>б/р</v>
          </cell>
          <cell r="AU4148" t="str">
            <v>м</v>
          </cell>
          <cell r="AX4148">
            <v>0</v>
          </cell>
          <cell r="AY4148" t="str">
            <v>ОК!</v>
          </cell>
        </row>
        <row r="4149">
          <cell r="AP4149" t="str">
            <v>Яковлева Алиса</v>
          </cell>
          <cell r="AQ4149">
            <v>2010</v>
          </cell>
          <cell r="AT4149" t="str">
            <v>б/р</v>
          </cell>
          <cell r="AU4149" t="str">
            <v>ж</v>
          </cell>
          <cell r="AX4149">
            <v>0</v>
          </cell>
          <cell r="AY4149" t="str">
            <v>ОК!</v>
          </cell>
        </row>
        <row r="4150">
          <cell r="AP4150" t="str">
            <v>Яковлева Анна</v>
          </cell>
          <cell r="AQ4150">
            <v>0</v>
          </cell>
          <cell r="AT4150" t="str">
            <v>б/р</v>
          </cell>
          <cell r="AU4150" t="str">
            <v>ж</v>
          </cell>
          <cell r="AX4150">
            <v>43954</v>
          </cell>
          <cell r="AY4150" t="str">
            <v>НАДО!!!</v>
          </cell>
        </row>
        <row r="4151">
          <cell r="AP4151" t="str">
            <v>Яковлева Галина</v>
          </cell>
          <cell r="AQ4151">
            <v>0</v>
          </cell>
          <cell r="AT4151" t="str">
            <v>б/р</v>
          </cell>
          <cell r="AU4151" t="str">
            <v>ж</v>
          </cell>
          <cell r="AX4151">
            <v>41720</v>
          </cell>
          <cell r="AY4151" t="str">
            <v>НАДО!!!</v>
          </cell>
        </row>
        <row r="4152">
          <cell r="AP4152" t="str">
            <v>Яковлева Дарья</v>
          </cell>
          <cell r="AQ4152">
            <v>2003</v>
          </cell>
          <cell r="AT4152" t="str">
            <v>б/р</v>
          </cell>
          <cell r="AU4152" t="str">
            <v>ж</v>
          </cell>
          <cell r="AX4152">
            <v>0</v>
          </cell>
          <cell r="AY4152" t="str">
            <v>НАДО!!!</v>
          </cell>
        </row>
        <row r="4153">
          <cell r="AP4153" t="str">
            <v>Яковлева Екатерина</v>
          </cell>
          <cell r="AQ4153">
            <v>2006</v>
          </cell>
          <cell r="AT4153" t="str">
            <v>б/р</v>
          </cell>
          <cell r="AU4153" t="str">
            <v>ж</v>
          </cell>
          <cell r="AX4153">
            <v>44329</v>
          </cell>
          <cell r="AY4153" t="str">
            <v>ОК!</v>
          </cell>
        </row>
        <row r="4154">
          <cell r="AP4154" t="str">
            <v>Яковлева Елизавета</v>
          </cell>
          <cell r="AQ4154">
            <v>2002</v>
          </cell>
          <cell r="AT4154" t="str">
            <v>б/р</v>
          </cell>
          <cell r="AU4154" t="str">
            <v>ж</v>
          </cell>
          <cell r="AX4154">
            <v>43227</v>
          </cell>
          <cell r="AY4154" t="str">
            <v>ОК!</v>
          </cell>
        </row>
        <row r="4155">
          <cell r="AP4155" t="str">
            <v>Яковлева Любовь</v>
          </cell>
          <cell r="AQ4155">
            <v>0</v>
          </cell>
          <cell r="AT4155" t="str">
            <v>б/р</v>
          </cell>
          <cell r="AU4155" t="str">
            <v>ж</v>
          </cell>
          <cell r="AX4155">
            <v>42774</v>
          </cell>
          <cell r="AY4155" t="str">
            <v>НАДО!!!</v>
          </cell>
        </row>
        <row r="4156">
          <cell r="AP4156" t="str">
            <v>Яковлева Майя</v>
          </cell>
          <cell r="AQ4156">
            <v>2007</v>
          </cell>
          <cell r="AT4156">
            <v>3</v>
          </cell>
          <cell r="AU4156" t="str">
            <v>ж</v>
          </cell>
          <cell r="AX4156">
            <v>45805</v>
          </cell>
          <cell r="AY4156" t="str">
            <v>ОК!</v>
          </cell>
        </row>
        <row r="4157">
          <cell r="AP4157" t="str">
            <v>Яковлева Софья</v>
          </cell>
          <cell r="AQ4157">
            <v>2007</v>
          </cell>
          <cell r="AT4157" t="str">
            <v>б/р</v>
          </cell>
          <cell r="AU4157" t="str">
            <v>ж</v>
          </cell>
          <cell r="AX4157">
            <v>0</v>
          </cell>
          <cell r="AY4157" t="str">
            <v>ОК!</v>
          </cell>
        </row>
        <row r="4158">
          <cell r="AP4158" t="str">
            <v>Яковчук Владислав</v>
          </cell>
          <cell r="AQ4158">
            <v>0</v>
          </cell>
          <cell r="AT4158" t="str">
            <v>КМС</v>
          </cell>
          <cell r="AU4158" t="str">
            <v>м</v>
          </cell>
          <cell r="AX4158">
            <v>45410</v>
          </cell>
          <cell r="AY4158" t="str">
            <v>НАДО!!!</v>
          </cell>
        </row>
        <row r="4159">
          <cell r="AP4159" t="str">
            <v>Якубенко Виктория</v>
          </cell>
          <cell r="AQ4159">
            <v>2014</v>
          </cell>
          <cell r="AT4159" t="str">
            <v>б/р</v>
          </cell>
          <cell r="AU4159" t="str">
            <v>ж</v>
          </cell>
          <cell r="AX4159">
            <v>0</v>
          </cell>
          <cell r="AY4159" t="str">
            <v>ОК!</v>
          </cell>
        </row>
        <row r="4160">
          <cell r="AP4160" t="str">
            <v>Якунин Владимир</v>
          </cell>
          <cell r="AQ4160">
            <v>1969</v>
          </cell>
          <cell r="AT4160" t="str">
            <v>б/р</v>
          </cell>
          <cell r="AU4160" t="str">
            <v>м</v>
          </cell>
          <cell r="AX4160">
            <v>43372</v>
          </cell>
          <cell r="AY4160" t="str">
            <v>НАДО!!!</v>
          </cell>
        </row>
        <row r="4161">
          <cell r="AP4161" t="str">
            <v>Якунин Михаил</v>
          </cell>
          <cell r="AQ4161">
            <v>1990</v>
          </cell>
          <cell r="AT4161" t="str">
            <v>б/р</v>
          </cell>
          <cell r="AU4161" t="str">
            <v>м</v>
          </cell>
          <cell r="AX4161">
            <v>0</v>
          </cell>
          <cell r="AY4161" t="str">
            <v>ОК!</v>
          </cell>
        </row>
        <row r="4162">
          <cell r="AP4162" t="str">
            <v>Якупова Айша</v>
          </cell>
          <cell r="AQ4162">
            <v>0</v>
          </cell>
          <cell r="AT4162">
            <v>3</v>
          </cell>
          <cell r="AU4162" t="str">
            <v>ж</v>
          </cell>
          <cell r="AX4162">
            <v>45778</v>
          </cell>
          <cell r="AY4162" t="str">
            <v>НАДО!!!</v>
          </cell>
        </row>
        <row r="4163">
          <cell r="AP4163" t="str">
            <v>Якушевич Анжела</v>
          </cell>
          <cell r="AQ4163">
            <v>1982</v>
          </cell>
          <cell r="AT4163" t="str">
            <v>б/р</v>
          </cell>
          <cell r="AU4163" t="str">
            <v>ж</v>
          </cell>
          <cell r="AX4163">
            <v>44172</v>
          </cell>
          <cell r="AY4163" t="str">
            <v>ОК!</v>
          </cell>
        </row>
        <row r="4164">
          <cell r="AP4164" t="str">
            <v>Якушина Екатерина</v>
          </cell>
          <cell r="AQ4164">
            <v>2007</v>
          </cell>
          <cell r="AT4164" t="str">
            <v>б/р</v>
          </cell>
          <cell r="AU4164" t="str">
            <v>ж</v>
          </cell>
          <cell r="AX4164">
            <v>43784</v>
          </cell>
          <cell r="AY4164" t="str">
            <v>ОК!</v>
          </cell>
        </row>
        <row r="4165">
          <cell r="AP4165" t="str">
            <v>Ян Алексей</v>
          </cell>
          <cell r="AQ4165">
            <v>1961</v>
          </cell>
          <cell r="AT4165" t="str">
            <v>б/р</v>
          </cell>
          <cell r="AU4165" t="str">
            <v>м</v>
          </cell>
          <cell r="AX4165">
            <v>43352</v>
          </cell>
          <cell r="AY4165" t="str">
            <v>НАДО!!!</v>
          </cell>
        </row>
        <row r="4166">
          <cell r="AP4166" t="str">
            <v>Янова Ярослава</v>
          </cell>
          <cell r="AQ4166">
            <v>2005</v>
          </cell>
          <cell r="AT4166" t="str">
            <v>б/р</v>
          </cell>
          <cell r="AU4166" t="str">
            <v>ж</v>
          </cell>
          <cell r="AX4166">
            <v>43853</v>
          </cell>
          <cell r="AY4166" t="str">
            <v>ОК!</v>
          </cell>
        </row>
        <row r="4167">
          <cell r="AP4167" t="str">
            <v>Янсен Владимир</v>
          </cell>
          <cell r="AQ4167">
            <v>2009</v>
          </cell>
          <cell r="AT4167" t="str">
            <v>1ю</v>
          </cell>
          <cell r="AU4167" t="str">
            <v>м</v>
          </cell>
          <cell r="AX4167">
            <v>45437</v>
          </cell>
          <cell r="AY4167" t="str">
            <v>ОК!</v>
          </cell>
        </row>
        <row r="4168">
          <cell r="AP4168" t="str">
            <v>Янукович Ярослава</v>
          </cell>
          <cell r="AQ4168">
            <v>2008</v>
          </cell>
          <cell r="AT4168" t="str">
            <v>б/р</v>
          </cell>
          <cell r="AU4168" t="str">
            <v>ж</v>
          </cell>
          <cell r="AX4168">
            <v>43960</v>
          </cell>
          <cell r="AY4168" t="str">
            <v>ОК!</v>
          </cell>
        </row>
        <row r="4169">
          <cell r="AP4169" t="str">
            <v>Янушевский Семен</v>
          </cell>
          <cell r="AQ4169">
            <v>2000</v>
          </cell>
          <cell r="AT4169" t="str">
            <v>б/р</v>
          </cell>
          <cell r="AU4169" t="str">
            <v>м</v>
          </cell>
          <cell r="AX4169">
            <v>0</v>
          </cell>
          <cell r="AY4169" t="str">
            <v>ОК!</v>
          </cell>
        </row>
        <row r="4170">
          <cell r="AP4170" t="str">
            <v>Яньшин Александр</v>
          </cell>
          <cell r="AQ4170">
            <v>2011</v>
          </cell>
          <cell r="AT4170" t="str">
            <v>1ю</v>
          </cell>
          <cell r="AU4170" t="str">
            <v>м</v>
          </cell>
          <cell r="AX4170">
            <v>45786</v>
          </cell>
          <cell r="AY4170" t="str">
            <v>ОК!</v>
          </cell>
        </row>
        <row r="4171">
          <cell r="AP4171" t="str">
            <v>Янюшкина Александра</v>
          </cell>
          <cell r="AQ4171">
            <v>0</v>
          </cell>
          <cell r="AT4171">
            <v>2</v>
          </cell>
          <cell r="AU4171" t="str">
            <v>ж</v>
          </cell>
          <cell r="AX4171">
            <v>45407</v>
          </cell>
          <cell r="AY4171" t="str">
            <v>НАДО!!!</v>
          </cell>
        </row>
        <row r="4172">
          <cell r="AP4172" t="str">
            <v>Ярвинен Илма</v>
          </cell>
          <cell r="AQ4172">
            <v>2012</v>
          </cell>
          <cell r="AT4172" t="str">
            <v>1ю</v>
          </cell>
          <cell r="AU4172" t="str">
            <v>ж</v>
          </cell>
          <cell r="AX4172">
            <v>45358</v>
          </cell>
          <cell r="AY4172" t="str">
            <v>ОК!</v>
          </cell>
        </row>
        <row r="4173">
          <cell r="AP4173" t="str">
            <v>Яремаченко Егор</v>
          </cell>
          <cell r="AQ4173">
            <v>2010</v>
          </cell>
          <cell r="AT4173" t="str">
            <v>1ю</v>
          </cell>
          <cell r="AU4173" t="str">
            <v>м</v>
          </cell>
          <cell r="AX4173">
            <v>45786</v>
          </cell>
          <cell r="AY4173" t="str">
            <v>ОК!</v>
          </cell>
        </row>
        <row r="4174">
          <cell r="AP4174" t="str">
            <v>Яремыч Даниэлла</v>
          </cell>
          <cell r="AQ4174">
            <v>2009</v>
          </cell>
          <cell r="AT4174" t="str">
            <v>1ю</v>
          </cell>
          <cell r="AU4174" t="str">
            <v>ж</v>
          </cell>
          <cell r="AX4174">
            <v>45562</v>
          </cell>
          <cell r="AY4174" t="str">
            <v>ОК!</v>
          </cell>
        </row>
        <row r="4175">
          <cell r="AP4175" t="str">
            <v>Яремыч Доминика</v>
          </cell>
          <cell r="AQ4175">
            <v>2010</v>
          </cell>
          <cell r="AT4175">
            <v>3</v>
          </cell>
          <cell r="AU4175" t="str">
            <v>ж</v>
          </cell>
          <cell r="AX4175">
            <v>45449</v>
          </cell>
          <cell r="AY4175" t="str">
            <v>ОК!</v>
          </cell>
        </row>
        <row r="4176">
          <cell r="AP4176" t="str">
            <v>Ярмагаев Лев</v>
          </cell>
          <cell r="AQ4176">
            <v>0</v>
          </cell>
          <cell r="AT4176">
            <v>3</v>
          </cell>
          <cell r="AU4176" t="str">
            <v>м</v>
          </cell>
          <cell r="AX4176">
            <v>45407</v>
          </cell>
          <cell r="AY4176" t="str">
            <v>НАДО!!!</v>
          </cell>
        </row>
        <row r="4177">
          <cell r="AP4177" t="str">
            <v>Ярославцев Егор</v>
          </cell>
          <cell r="AQ4177">
            <v>2000</v>
          </cell>
          <cell r="AT4177" t="str">
            <v>б/р</v>
          </cell>
          <cell r="AU4177" t="str">
            <v>м</v>
          </cell>
          <cell r="AX4177">
            <v>0</v>
          </cell>
          <cell r="AY4177" t="str">
            <v>ОК!</v>
          </cell>
        </row>
        <row r="4178">
          <cell r="AP4178" t="str">
            <v>Ярусова Анна</v>
          </cell>
          <cell r="AQ4178">
            <v>2002</v>
          </cell>
          <cell r="AT4178" t="str">
            <v>КМС</v>
          </cell>
          <cell r="AU4178" t="str">
            <v>ж</v>
          </cell>
          <cell r="AX4178">
            <v>46107</v>
          </cell>
          <cell r="AY4178" t="str">
            <v>ОК!</v>
          </cell>
        </row>
        <row r="4179">
          <cell r="AP4179" t="str">
            <v>Яценко Евгений</v>
          </cell>
          <cell r="AQ4179">
            <v>2001</v>
          </cell>
          <cell r="AT4179" t="str">
            <v>б/р</v>
          </cell>
          <cell r="AU4179" t="str">
            <v>м</v>
          </cell>
          <cell r="AX4179">
            <v>43555</v>
          </cell>
          <cell r="AY4179" t="str">
            <v>ОК!</v>
          </cell>
        </row>
        <row r="4180">
          <cell r="AP4180" t="str">
            <v>Яцуренко Аглая</v>
          </cell>
          <cell r="AQ4180">
            <v>2009</v>
          </cell>
          <cell r="AT4180" t="str">
            <v>б/р</v>
          </cell>
          <cell r="AU4180" t="str">
            <v>ж</v>
          </cell>
          <cell r="AX4180">
            <v>0</v>
          </cell>
          <cell r="AY4180" t="str">
            <v>ОК!</v>
          </cell>
        </row>
        <row r="4181">
          <cell r="AP4181" t="str">
            <v>Яцуренко Алиса</v>
          </cell>
          <cell r="AQ4181">
            <v>2006</v>
          </cell>
          <cell r="AT4181" t="str">
            <v>б/р</v>
          </cell>
          <cell r="AU4181" t="str">
            <v>ж</v>
          </cell>
          <cell r="AX4181">
            <v>0</v>
          </cell>
          <cell r="AY4181" t="str">
            <v>ОК!</v>
          </cell>
        </row>
        <row r="4182">
          <cell r="AP4182" t="str">
            <v>Яшков Евгений</v>
          </cell>
          <cell r="AQ4182">
            <v>1995</v>
          </cell>
          <cell r="AT4182" t="str">
            <v>б/р</v>
          </cell>
          <cell r="AU4182" t="str">
            <v>м</v>
          </cell>
          <cell r="AX4182">
            <v>43954</v>
          </cell>
          <cell r="AY4182" t="str">
            <v>ОК!</v>
          </cell>
        </row>
        <row r="4183">
          <cell r="AP4183" t="str">
            <v>Яшунькина Анастасия</v>
          </cell>
          <cell r="AQ4183">
            <v>2013</v>
          </cell>
          <cell r="AT4183" t="str">
            <v>б/р</v>
          </cell>
          <cell r="AU4183" t="str">
            <v>ж</v>
          </cell>
          <cell r="AX4183">
            <v>0</v>
          </cell>
          <cell r="AY4183" t="str">
            <v>ОК!</v>
          </cell>
        </row>
        <row r="4184">
          <cell r="AP4184" t="str">
            <v>Федорова Полина</v>
          </cell>
          <cell r="AQ4184">
            <v>2000</v>
          </cell>
          <cell r="AT4184" t="str">
            <v>б/р</v>
          </cell>
          <cell r="AU4184" t="str">
            <v>ж</v>
          </cell>
          <cell r="AX4184">
            <v>0</v>
          </cell>
          <cell r="AY4184" t="str">
            <v>ОК!</v>
          </cell>
        </row>
        <row r="4185">
          <cell r="AP4185" t="str">
            <v>Соколов Олег</v>
          </cell>
          <cell r="AQ4185">
            <v>2003</v>
          </cell>
          <cell r="AT4185" t="str">
            <v>б/р</v>
          </cell>
          <cell r="AU4185" t="str">
            <v>м</v>
          </cell>
          <cell r="AX4185">
            <v>0</v>
          </cell>
          <cell r="AY4185" t="str">
            <v>ОК!</v>
          </cell>
        </row>
        <row r="4186">
          <cell r="AP4186" t="str">
            <v>Часовской Олег</v>
          </cell>
          <cell r="AQ4186">
            <v>2003</v>
          </cell>
          <cell r="AT4186" t="str">
            <v>б/р</v>
          </cell>
          <cell r="AU4186" t="str">
            <v>м</v>
          </cell>
          <cell r="AX4186">
            <v>0</v>
          </cell>
          <cell r="AY4186" t="str">
            <v>ОК!</v>
          </cell>
        </row>
        <row r="4187">
          <cell r="AP4187" t="str">
            <v>Шайкина Ксения</v>
          </cell>
          <cell r="AQ4187">
            <v>2001</v>
          </cell>
          <cell r="AT4187" t="str">
            <v>б/р</v>
          </cell>
          <cell r="AU4187" t="str">
            <v>ж</v>
          </cell>
          <cell r="AX4187">
            <v>0</v>
          </cell>
          <cell r="AY4187" t="str">
            <v>ОК!</v>
          </cell>
        </row>
        <row r="4188">
          <cell r="AP4188" t="str">
            <v>Кочетов Александр</v>
          </cell>
          <cell r="AQ4188">
            <v>1961</v>
          </cell>
          <cell r="AT4188">
            <v>2</v>
          </cell>
          <cell r="AU4188" t="str">
            <v>м</v>
          </cell>
          <cell r="AX4188">
            <v>46005</v>
          </cell>
          <cell r="AY4188" t="str">
            <v>ОК!</v>
          </cell>
        </row>
        <row r="4189">
          <cell r="AP4189" t="str">
            <v>Кубеш Сергей</v>
          </cell>
          <cell r="AQ4189">
            <v>2005</v>
          </cell>
          <cell r="AT4189" t="str">
            <v>КМС</v>
          </cell>
          <cell r="AU4189" t="str">
            <v>м</v>
          </cell>
          <cell r="AX4189">
            <v>46159</v>
          </cell>
          <cell r="AY4189" t="str">
            <v>ОК!</v>
          </cell>
        </row>
        <row r="4190">
          <cell r="AP4190" t="str">
            <v>Писарев Глеб</v>
          </cell>
          <cell r="AQ4190">
            <v>2005</v>
          </cell>
          <cell r="AT4190">
            <v>2</v>
          </cell>
          <cell r="AU4190" t="str">
            <v>м</v>
          </cell>
          <cell r="AX4190">
            <v>45695</v>
          </cell>
          <cell r="AY4190" t="str">
            <v>ОК!</v>
          </cell>
        </row>
        <row r="4191">
          <cell r="AP4191" t="str">
            <v>Федорова Светлана</v>
          </cell>
          <cell r="AQ4191">
            <v>2012</v>
          </cell>
          <cell r="AT4191" t="str">
            <v>б/р</v>
          </cell>
          <cell r="AU4191" t="str">
            <v>ж</v>
          </cell>
          <cell r="AX4191">
            <v>0</v>
          </cell>
          <cell r="AY4191" t="str">
            <v>ОК!</v>
          </cell>
        </row>
        <row r="4192">
          <cell r="AP4192" t="str">
            <v>Титова Арина</v>
          </cell>
          <cell r="AQ4192">
            <v>2013</v>
          </cell>
          <cell r="AT4192" t="str">
            <v>б/р</v>
          </cell>
          <cell r="AU4192" t="str">
            <v>ж</v>
          </cell>
          <cell r="AX4192">
            <v>0</v>
          </cell>
          <cell r="AY4192" t="str">
            <v>ОК!</v>
          </cell>
        </row>
        <row r="4193">
          <cell r="AP4193" t="str">
            <v>Чупрынин Роман</v>
          </cell>
          <cell r="AQ4193">
            <v>2015</v>
          </cell>
          <cell r="AT4193" t="str">
            <v>б/р</v>
          </cell>
          <cell r="AU4193" t="str">
            <v>м</v>
          </cell>
          <cell r="AX4193">
            <v>0</v>
          </cell>
          <cell r="AY4193" t="str">
            <v>ОК!</v>
          </cell>
        </row>
        <row r="4194">
          <cell r="AP4194" t="str">
            <v>Гяркин Алексей</v>
          </cell>
          <cell r="AQ4194">
            <v>2013</v>
          </cell>
          <cell r="AT4194" t="str">
            <v>б/р</v>
          </cell>
          <cell r="AU4194" t="str">
            <v>м</v>
          </cell>
          <cell r="AX4194">
            <v>0</v>
          </cell>
          <cell r="AY4194" t="str">
            <v>ОК!</v>
          </cell>
        </row>
        <row r="4195">
          <cell r="AP4195" t="str">
            <v>Иванова Василиса</v>
          </cell>
          <cell r="AQ4195">
            <v>2012</v>
          </cell>
          <cell r="AT4195" t="str">
            <v>б/р</v>
          </cell>
          <cell r="AU4195" t="str">
            <v>ж</v>
          </cell>
          <cell r="AX4195">
            <v>0</v>
          </cell>
          <cell r="AY4195" t="str">
            <v>ОК!</v>
          </cell>
        </row>
        <row r="4196">
          <cell r="AP4196" t="str">
            <v>Конышев Антон</v>
          </cell>
          <cell r="AQ4196">
            <v>2008</v>
          </cell>
          <cell r="AT4196" t="str">
            <v>б/р</v>
          </cell>
          <cell r="AU4196" t="str">
            <v>м</v>
          </cell>
          <cell r="AX4196">
            <v>0</v>
          </cell>
          <cell r="AY4196" t="str">
            <v>ОК!</v>
          </cell>
        </row>
        <row r="4197">
          <cell r="AP4197" t="str">
            <v>Романенко Савелий</v>
          </cell>
          <cell r="AQ4197">
            <v>2008</v>
          </cell>
          <cell r="AT4197" t="str">
            <v>б/р</v>
          </cell>
          <cell r="AU4197" t="str">
            <v>м</v>
          </cell>
          <cell r="AX4197">
            <v>0</v>
          </cell>
          <cell r="AY4197" t="str">
            <v>ОК!</v>
          </cell>
        </row>
        <row r="4198">
          <cell r="AP4198" t="str">
            <v>Серёгова Мария</v>
          </cell>
          <cell r="AQ4198">
            <v>2010</v>
          </cell>
          <cell r="AT4198" t="str">
            <v>б/р</v>
          </cell>
          <cell r="AU4198" t="str">
            <v>ж</v>
          </cell>
          <cell r="AX4198">
            <v>0</v>
          </cell>
          <cell r="AY4198" t="str">
            <v>ОК!</v>
          </cell>
        </row>
        <row r="4199">
          <cell r="AP4199" t="str">
            <v>Бабайлова Валерия</v>
          </cell>
          <cell r="AQ4199">
            <v>2004</v>
          </cell>
          <cell r="AT4199" t="str">
            <v>б/р</v>
          </cell>
          <cell r="AU4199" t="str">
            <v>ж</v>
          </cell>
          <cell r="AX4199">
            <v>0</v>
          </cell>
          <cell r="AY4199" t="str">
            <v>ОК!</v>
          </cell>
        </row>
        <row r="4200">
          <cell r="AP4200" t="str">
            <v>Карпушкина Ирина</v>
          </cell>
          <cell r="AQ4200">
            <v>2003</v>
          </cell>
          <cell r="AT4200">
            <v>2</v>
          </cell>
          <cell r="AU4200" t="str">
            <v>ж</v>
          </cell>
          <cell r="AX4200">
            <v>46017</v>
          </cell>
          <cell r="AY4200" t="str">
            <v>ОК!</v>
          </cell>
        </row>
        <row r="4201">
          <cell r="AP4201" t="str">
            <v>Погодин Максим</v>
          </cell>
          <cell r="AQ4201">
            <v>2003</v>
          </cell>
          <cell r="AT4201" t="str">
            <v>б/р</v>
          </cell>
          <cell r="AU4201" t="str">
            <v>м</v>
          </cell>
          <cell r="AX4201">
            <v>0</v>
          </cell>
          <cell r="AY4201" t="str">
            <v>ОК!</v>
          </cell>
        </row>
        <row r="4202">
          <cell r="AP4202" t="str">
            <v>Гнесь Андрей</v>
          </cell>
          <cell r="AQ4202">
            <v>2011</v>
          </cell>
          <cell r="AT4202" t="str">
            <v>б/р</v>
          </cell>
          <cell r="AU4202" t="str">
            <v>м</v>
          </cell>
          <cell r="AX4202">
            <v>0</v>
          </cell>
          <cell r="AY4202" t="str">
            <v>ОК!</v>
          </cell>
        </row>
        <row r="4203">
          <cell r="AP4203" t="str">
            <v>Зубцов Александр</v>
          </cell>
          <cell r="AQ4203">
            <v>2010</v>
          </cell>
          <cell r="AT4203" t="str">
            <v>б/р</v>
          </cell>
          <cell r="AU4203" t="str">
            <v>м</v>
          </cell>
          <cell r="AX4203">
            <v>0</v>
          </cell>
          <cell r="AY4203" t="str">
            <v>ОК!</v>
          </cell>
        </row>
        <row r="4204">
          <cell r="AP4204" t="str">
            <v>Степанов Марк</v>
          </cell>
          <cell r="AQ4204">
            <v>2014</v>
          </cell>
          <cell r="AT4204" t="str">
            <v>б/р</v>
          </cell>
          <cell r="AU4204" t="str">
            <v>м</v>
          </cell>
          <cell r="AX4204">
            <v>0</v>
          </cell>
          <cell r="AY4204" t="str">
            <v>ОК!</v>
          </cell>
        </row>
        <row r="4205">
          <cell r="AP4205" t="str">
            <v>Шкут Бажена</v>
          </cell>
          <cell r="AQ4205">
            <v>2012</v>
          </cell>
          <cell r="AT4205" t="str">
            <v>б/р</v>
          </cell>
          <cell r="AU4205" t="str">
            <v>ж</v>
          </cell>
          <cell r="AX4205">
            <v>0</v>
          </cell>
          <cell r="AY4205" t="str">
            <v>ОК!</v>
          </cell>
        </row>
        <row r="4206">
          <cell r="AP4206" t="str">
            <v>Корякина Алёна</v>
          </cell>
          <cell r="AQ4206">
            <v>2014</v>
          </cell>
          <cell r="AT4206" t="str">
            <v>б/р</v>
          </cell>
          <cell r="AU4206" t="str">
            <v>ж</v>
          </cell>
          <cell r="AX4206">
            <v>0</v>
          </cell>
          <cell r="AY4206" t="str">
            <v>ОК!</v>
          </cell>
        </row>
        <row r="4207">
          <cell r="AP4207" t="str">
            <v>Третьяков Артур</v>
          </cell>
          <cell r="AQ4207">
            <v>2013</v>
          </cell>
          <cell r="AT4207" t="str">
            <v>б/р</v>
          </cell>
          <cell r="AU4207" t="str">
            <v>м</v>
          </cell>
          <cell r="AX4207">
            <v>0</v>
          </cell>
          <cell r="AY4207" t="str">
            <v>ОК!</v>
          </cell>
        </row>
        <row r="4208">
          <cell r="AP4208" t="str">
            <v>Губанова Ульяна</v>
          </cell>
          <cell r="AQ4208">
            <v>2013</v>
          </cell>
          <cell r="AT4208" t="str">
            <v>б/р</v>
          </cell>
          <cell r="AU4208" t="str">
            <v>ж</v>
          </cell>
          <cell r="AX4208">
            <v>0</v>
          </cell>
          <cell r="AY4208" t="str">
            <v>ОК!</v>
          </cell>
        </row>
        <row r="4209">
          <cell r="AP4209" t="str">
            <v>Мусатова Дарья</v>
          </cell>
          <cell r="AQ4209">
            <v>2011</v>
          </cell>
          <cell r="AT4209" t="str">
            <v>б/р</v>
          </cell>
          <cell r="AU4209" t="str">
            <v>ж</v>
          </cell>
          <cell r="AX4209">
            <v>0</v>
          </cell>
          <cell r="AY4209" t="str">
            <v>ОК!</v>
          </cell>
        </row>
        <row r="4210">
          <cell r="AP4210" t="str">
            <v>Николаев Дмитрий</v>
          </cell>
          <cell r="AQ4210">
            <v>2011</v>
          </cell>
          <cell r="AT4210" t="str">
            <v>б/р</v>
          </cell>
          <cell r="AU4210" t="str">
            <v>м</v>
          </cell>
          <cell r="AX4210">
            <v>0</v>
          </cell>
          <cell r="AY4210" t="str">
            <v>ОК!</v>
          </cell>
        </row>
        <row r="4211">
          <cell r="AP4211" t="str">
            <v>Байбалова Валерия</v>
          </cell>
          <cell r="AQ4211">
            <v>0</v>
          </cell>
          <cell r="AT4211">
            <v>3</v>
          </cell>
          <cell r="AU4211" t="str">
            <v>ж</v>
          </cell>
          <cell r="AX4211">
            <v>46005</v>
          </cell>
          <cell r="AY4211" t="str">
            <v>НАДО!!!</v>
          </cell>
        </row>
        <row r="4212">
          <cell r="AP4212" t="str">
            <v>Кузнецов Алексей Д.</v>
          </cell>
          <cell r="AQ4212">
            <v>2004</v>
          </cell>
          <cell r="AT4212" t="str">
            <v>б/р</v>
          </cell>
          <cell r="AU4212" t="str">
            <v>м</v>
          </cell>
          <cell r="AX4212">
            <v>0</v>
          </cell>
          <cell r="AY4212" t="str">
            <v>ОК!</v>
          </cell>
        </row>
        <row r="4213">
          <cell r="AP4213" t="str">
            <v>Зеленцова Анна</v>
          </cell>
          <cell r="AQ4213">
            <v>1999</v>
          </cell>
          <cell r="AT4213" t="str">
            <v>б/р</v>
          </cell>
          <cell r="AU4213" t="str">
            <v>ж</v>
          </cell>
          <cell r="AX4213">
            <v>0</v>
          </cell>
          <cell r="AY4213" t="str">
            <v>ОК!</v>
          </cell>
        </row>
        <row r="4214">
          <cell r="AP4214" t="str">
            <v xml:space="preserve"> </v>
          </cell>
          <cell r="AQ4214">
            <v>0</v>
          </cell>
          <cell r="AT4214" t="str">
            <v>б/р</v>
          </cell>
          <cell r="AX4214">
            <v>0</v>
          </cell>
        </row>
        <row r="4215">
          <cell r="AP4215" t="str">
            <v xml:space="preserve"> </v>
          </cell>
          <cell r="AQ4215">
            <v>0</v>
          </cell>
          <cell r="AT4215" t="str">
            <v>б/р</v>
          </cell>
          <cell r="AX4215">
            <v>0</v>
          </cell>
        </row>
        <row r="4216">
          <cell r="AP4216" t="str">
            <v xml:space="preserve"> </v>
          </cell>
          <cell r="AQ4216">
            <v>0</v>
          </cell>
          <cell r="AT4216" t="str">
            <v>б/р</v>
          </cell>
          <cell r="AX4216">
            <v>0</v>
          </cell>
        </row>
        <row r="4217">
          <cell r="AP4217" t="str">
            <v xml:space="preserve"> </v>
          </cell>
          <cell r="AQ4217">
            <v>0</v>
          </cell>
          <cell r="AT4217" t="str">
            <v>б/р</v>
          </cell>
          <cell r="AX4217">
            <v>0</v>
          </cell>
        </row>
        <row r="4218">
          <cell r="AP4218" t="str">
            <v xml:space="preserve"> </v>
          </cell>
          <cell r="AQ4218">
            <v>0</v>
          </cell>
          <cell r="AT4218" t="str">
            <v>б/р</v>
          </cell>
          <cell r="AX4218">
            <v>0</v>
          </cell>
        </row>
        <row r="4219">
          <cell r="AP4219" t="str">
            <v xml:space="preserve"> </v>
          </cell>
          <cell r="AQ4219">
            <v>0</v>
          </cell>
          <cell r="AT4219" t="str">
            <v>б/р</v>
          </cell>
          <cell r="AX4219">
            <v>0</v>
          </cell>
        </row>
        <row r="4220">
          <cell r="AP4220" t="str">
            <v xml:space="preserve"> </v>
          </cell>
          <cell r="AQ4220">
            <v>0</v>
          </cell>
          <cell r="AT4220" t="str">
            <v>б/р</v>
          </cell>
          <cell r="AX4220">
            <v>0</v>
          </cell>
        </row>
        <row r="4221">
          <cell r="AP4221" t="str">
            <v xml:space="preserve"> </v>
          </cell>
          <cell r="AQ4221">
            <v>0</v>
          </cell>
          <cell r="AT4221" t="str">
            <v>б/р</v>
          </cell>
          <cell r="AX4221">
            <v>0</v>
          </cell>
        </row>
        <row r="4222">
          <cell r="AP4222" t="str">
            <v xml:space="preserve"> </v>
          </cell>
          <cell r="AQ4222">
            <v>0</v>
          </cell>
          <cell r="AT4222" t="str">
            <v>б/р</v>
          </cell>
          <cell r="AX4222">
            <v>0</v>
          </cell>
        </row>
        <row r="4223">
          <cell r="AP4223" t="str">
            <v xml:space="preserve"> </v>
          </cell>
          <cell r="AQ4223">
            <v>0</v>
          </cell>
          <cell r="AT4223" t="str">
            <v>б/р</v>
          </cell>
          <cell r="AX4223">
            <v>0</v>
          </cell>
        </row>
        <row r="4224">
          <cell r="AP4224" t="str">
            <v xml:space="preserve"> </v>
          </cell>
          <cell r="AQ4224">
            <v>0</v>
          </cell>
          <cell r="AT4224" t="str">
            <v>б/р</v>
          </cell>
          <cell r="AX4224">
            <v>0</v>
          </cell>
        </row>
        <row r="4225">
          <cell r="AP4225" t="str">
            <v xml:space="preserve"> </v>
          </cell>
          <cell r="AQ4225">
            <v>0</v>
          </cell>
          <cell r="AT4225" t="str">
            <v>б/р</v>
          </cell>
          <cell r="AX4225">
            <v>0</v>
          </cell>
        </row>
        <row r="4226">
          <cell r="AP4226" t="str">
            <v xml:space="preserve"> </v>
          </cell>
          <cell r="AQ4226">
            <v>0</v>
          </cell>
          <cell r="AT4226" t="str">
            <v>б/р</v>
          </cell>
          <cell r="AX4226">
            <v>0</v>
          </cell>
        </row>
        <row r="4227">
          <cell r="AP4227" t="str">
            <v xml:space="preserve"> </v>
          </cell>
          <cell r="AQ4227">
            <v>0</v>
          </cell>
          <cell r="AT4227" t="str">
            <v>б/р</v>
          </cell>
          <cell r="AX4227">
            <v>0</v>
          </cell>
        </row>
        <row r="4228">
          <cell r="AP4228" t="str">
            <v xml:space="preserve"> </v>
          </cell>
          <cell r="AQ4228">
            <v>0</v>
          </cell>
          <cell r="AT4228" t="str">
            <v>б/р</v>
          </cell>
          <cell r="AX4228">
            <v>0</v>
          </cell>
        </row>
        <row r="4229">
          <cell r="AP4229" t="str">
            <v xml:space="preserve"> </v>
          </cell>
          <cell r="AQ4229">
            <v>0</v>
          </cell>
          <cell r="AT4229" t="str">
            <v>б/р</v>
          </cell>
          <cell r="AX4229">
            <v>0</v>
          </cell>
        </row>
        <row r="4230">
          <cell r="AP4230" t="str">
            <v xml:space="preserve"> </v>
          </cell>
          <cell r="AQ4230">
            <v>0</v>
          </cell>
          <cell r="AT4230" t="str">
            <v>б/р</v>
          </cell>
          <cell r="AX4230">
            <v>0</v>
          </cell>
        </row>
        <row r="4231">
          <cell r="AP4231" t="str">
            <v xml:space="preserve"> </v>
          </cell>
          <cell r="AQ4231">
            <v>0</v>
          </cell>
          <cell r="AT4231" t="str">
            <v>б/р</v>
          </cell>
          <cell r="AX4231">
            <v>0</v>
          </cell>
        </row>
        <row r="4232">
          <cell r="AP4232" t="str">
            <v xml:space="preserve"> </v>
          </cell>
          <cell r="AQ4232">
            <v>0</v>
          </cell>
          <cell r="AT4232" t="str">
            <v>б/р</v>
          </cell>
          <cell r="AX4232">
            <v>0</v>
          </cell>
        </row>
        <row r="4233">
          <cell r="AP4233" t="str">
            <v xml:space="preserve"> </v>
          </cell>
          <cell r="AQ4233">
            <v>0</v>
          </cell>
          <cell r="AT4233" t="str">
            <v>б/р</v>
          </cell>
          <cell r="AX4233">
            <v>0</v>
          </cell>
        </row>
        <row r="4234">
          <cell r="AP4234" t="str">
            <v xml:space="preserve"> </v>
          </cell>
          <cell r="AQ4234">
            <v>0</v>
          </cell>
          <cell r="AT4234" t="str">
            <v>б/р</v>
          </cell>
          <cell r="AX4234">
            <v>0</v>
          </cell>
        </row>
        <row r="4235">
          <cell r="AP4235" t="str">
            <v xml:space="preserve"> </v>
          </cell>
          <cell r="AQ4235">
            <v>0</v>
          </cell>
          <cell r="AT4235" t="str">
            <v>б/р</v>
          </cell>
          <cell r="AX4235">
            <v>0</v>
          </cell>
        </row>
        <row r="4236">
          <cell r="AP4236" t="str">
            <v xml:space="preserve"> </v>
          </cell>
          <cell r="AQ4236">
            <v>0</v>
          </cell>
          <cell r="AT4236" t="str">
            <v>б/р</v>
          </cell>
          <cell r="AX4236">
            <v>0</v>
          </cell>
        </row>
        <row r="4237">
          <cell r="AP4237" t="str">
            <v xml:space="preserve"> </v>
          </cell>
          <cell r="AQ4237">
            <v>0</v>
          </cell>
          <cell r="AT4237" t="str">
            <v>б/р</v>
          </cell>
          <cell r="AX4237">
            <v>0</v>
          </cell>
        </row>
        <row r="4238">
          <cell r="AP4238" t="str">
            <v xml:space="preserve"> </v>
          </cell>
          <cell r="AQ4238">
            <v>0</v>
          </cell>
          <cell r="AT4238" t="str">
            <v>б/р</v>
          </cell>
          <cell r="AX4238">
            <v>0</v>
          </cell>
        </row>
        <row r="4239">
          <cell r="AP4239" t="str">
            <v xml:space="preserve"> </v>
          </cell>
          <cell r="AQ4239">
            <v>0</v>
          </cell>
          <cell r="AT4239" t="str">
            <v>б/р</v>
          </cell>
          <cell r="AX4239">
            <v>0</v>
          </cell>
        </row>
        <row r="4240">
          <cell r="AP4240" t="str">
            <v xml:space="preserve"> </v>
          </cell>
          <cell r="AQ4240">
            <v>0</v>
          </cell>
          <cell r="AT4240" t="str">
            <v>б/р</v>
          </cell>
          <cell r="AX4240">
            <v>0</v>
          </cell>
        </row>
        <row r="4241">
          <cell r="AP4241" t="str">
            <v xml:space="preserve"> </v>
          </cell>
          <cell r="AQ4241">
            <v>0</v>
          </cell>
          <cell r="AT4241" t="str">
            <v>б/р</v>
          </cell>
          <cell r="AX4241">
            <v>0</v>
          </cell>
        </row>
        <row r="4242">
          <cell r="AP4242" t="str">
            <v xml:space="preserve"> </v>
          </cell>
          <cell r="AQ4242">
            <v>0</v>
          </cell>
          <cell r="AT4242" t="str">
            <v>б/р</v>
          </cell>
          <cell r="AX4242">
            <v>0</v>
          </cell>
        </row>
        <row r="4243">
          <cell r="AP4243" t="str">
            <v xml:space="preserve"> </v>
          </cell>
          <cell r="AQ4243">
            <v>0</v>
          </cell>
          <cell r="AT4243" t="str">
            <v>б/р</v>
          </cell>
          <cell r="AX4243">
            <v>0</v>
          </cell>
        </row>
        <row r="4244">
          <cell r="AP4244" t="str">
            <v xml:space="preserve"> </v>
          </cell>
          <cell r="AQ4244">
            <v>0</v>
          </cell>
          <cell r="AT4244" t="str">
            <v>б/р</v>
          </cell>
          <cell r="AX4244">
            <v>0</v>
          </cell>
        </row>
        <row r="4245">
          <cell r="AP4245" t="str">
            <v xml:space="preserve"> </v>
          </cell>
          <cell r="AQ4245">
            <v>0</v>
          </cell>
          <cell r="AT4245" t="str">
            <v>б/р</v>
          </cell>
          <cell r="AX4245">
            <v>0</v>
          </cell>
        </row>
        <row r="4246">
          <cell r="AP4246" t="str">
            <v xml:space="preserve"> </v>
          </cell>
          <cell r="AQ4246">
            <v>0</v>
          </cell>
          <cell r="AT4246" t="str">
            <v>б/р</v>
          </cell>
          <cell r="AX4246">
            <v>0</v>
          </cell>
        </row>
        <row r="4247">
          <cell r="AP4247" t="str">
            <v xml:space="preserve"> </v>
          </cell>
          <cell r="AQ4247">
            <v>0</v>
          </cell>
          <cell r="AT4247" t="str">
            <v>б/р</v>
          </cell>
          <cell r="AX4247">
            <v>0</v>
          </cell>
        </row>
        <row r="4248">
          <cell r="AP4248" t="str">
            <v xml:space="preserve"> </v>
          </cell>
          <cell r="AQ4248">
            <v>0</v>
          </cell>
          <cell r="AT4248" t="str">
            <v>б/р</v>
          </cell>
          <cell r="AX4248">
            <v>0</v>
          </cell>
        </row>
        <row r="4249">
          <cell r="AP4249" t="str">
            <v xml:space="preserve"> </v>
          </cell>
          <cell r="AQ4249">
            <v>0</v>
          </cell>
          <cell r="AT4249" t="str">
            <v>б/р</v>
          </cell>
          <cell r="AX4249">
            <v>0</v>
          </cell>
        </row>
        <row r="4250">
          <cell r="AP4250" t="str">
            <v xml:space="preserve"> </v>
          </cell>
          <cell r="AQ4250">
            <v>0</v>
          </cell>
          <cell r="AT4250" t="str">
            <v>б/р</v>
          </cell>
          <cell r="AX4250">
            <v>0</v>
          </cell>
        </row>
        <row r="4251">
          <cell r="AP4251" t="str">
            <v xml:space="preserve"> </v>
          </cell>
          <cell r="AQ4251">
            <v>0</v>
          </cell>
          <cell r="AT4251" t="str">
            <v>б/р</v>
          </cell>
          <cell r="AX4251">
            <v>0</v>
          </cell>
        </row>
        <row r="4252">
          <cell r="AP4252" t="str">
            <v xml:space="preserve"> </v>
          </cell>
          <cell r="AQ4252">
            <v>0</v>
          </cell>
          <cell r="AT4252" t="str">
            <v>б/р</v>
          </cell>
          <cell r="AX4252">
            <v>0</v>
          </cell>
        </row>
        <row r="4253">
          <cell r="AP4253" t="str">
            <v xml:space="preserve"> </v>
          </cell>
          <cell r="AQ4253">
            <v>0</v>
          </cell>
          <cell r="AT4253" t="str">
            <v>б/р</v>
          </cell>
          <cell r="AX4253">
            <v>0</v>
          </cell>
        </row>
        <row r="4254">
          <cell r="AP4254" t="str">
            <v xml:space="preserve"> </v>
          </cell>
          <cell r="AQ4254">
            <v>0</v>
          </cell>
          <cell r="AT4254" t="str">
            <v>б/р</v>
          </cell>
          <cell r="AX4254">
            <v>0</v>
          </cell>
        </row>
        <row r="4255">
          <cell r="AP4255" t="str">
            <v xml:space="preserve"> </v>
          </cell>
          <cell r="AQ4255">
            <v>0</v>
          </cell>
          <cell r="AT4255" t="str">
            <v>б/р</v>
          </cell>
          <cell r="AX4255">
            <v>0</v>
          </cell>
        </row>
        <row r="4256">
          <cell r="AP4256" t="str">
            <v xml:space="preserve"> </v>
          </cell>
          <cell r="AQ4256">
            <v>0</v>
          </cell>
          <cell r="AT4256" t="str">
            <v>б/р</v>
          </cell>
          <cell r="AX4256">
            <v>0</v>
          </cell>
        </row>
        <row r="4257">
          <cell r="AP4257" t="str">
            <v xml:space="preserve"> </v>
          </cell>
          <cell r="AQ4257">
            <v>0</v>
          </cell>
          <cell r="AT4257" t="str">
            <v>б/р</v>
          </cell>
          <cell r="AX4257">
            <v>0</v>
          </cell>
        </row>
        <row r="4258">
          <cell r="AP4258" t="str">
            <v xml:space="preserve"> </v>
          </cell>
          <cell r="AQ4258">
            <v>0</v>
          </cell>
          <cell r="AT4258" t="str">
            <v>б/р</v>
          </cell>
          <cell r="AX4258">
            <v>0</v>
          </cell>
        </row>
        <row r="4259">
          <cell r="AP4259" t="str">
            <v xml:space="preserve"> </v>
          </cell>
          <cell r="AQ4259">
            <v>0</v>
          </cell>
          <cell r="AT4259" t="str">
            <v>б/р</v>
          </cell>
          <cell r="AX4259">
            <v>0</v>
          </cell>
        </row>
        <row r="4260">
          <cell r="AP4260" t="str">
            <v xml:space="preserve"> </v>
          </cell>
          <cell r="AQ4260">
            <v>0</v>
          </cell>
          <cell r="AT4260" t="str">
            <v>б/р</v>
          </cell>
          <cell r="AX4260">
            <v>0</v>
          </cell>
        </row>
        <row r="4261">
          <cell r="AP4261" t="str">
            <v xml:space="preserve"> </v>
          </cell>
          <cell r="AQ4261">
            <v>0</v>
          </cell>
          <cell r="AT4261" t="str">
            <v>б/р</v>
          </cell>
          <cell r="AX4261">
            <v>0</v>
          </cell>
        </row>
        <row r="4262">
          <cell r="AP4262" t="str">
            <v xml:space="preserve"> </v>
          </cell>
          <cell r="AQ4262">
            <v>0</v>
          </cell>
          <cell r="AT4262" t="str">
            <v>б/р</v>
          </cell>
          <cell r="AX4262">
            <v>0</v>
          </cell>
        </row>
        <row r="4263">
          <cell r="AP4263" t="str">
            <v xml:space="preserve"> </v>
          </cell>
          <cell r="AQ4263">
            <v>0</v>
          </cell>
          <cell r="AT4263" t="str">
            <v>б/р</v>
          </cell>
          <cell r="AX4263">
            <v>0</v>
          </cell>
        </row>
        <row r="4264">
          <cell r="AP4264" t="str">
            <v xml:space="preserve"> </v>
          </cell>
          <cell r="AQ4264">
            <v>0</v>
          </cell>
          <cell r="AT4264" t="str">
            <v>б/р</v>
          </cell>
          <cell r="AX4264">
            <v>0</v>
          </cell>
        </row>
        <row r="4265">
          <cell r="AP4265" t="str">
            <v xml:space="preserve"> </v>
          </cell>
          <cell r="AQ4265">
            <v>0</v>
          </cell>
          <cell r="AT4265" t="str">
            <v>б/р</v>
          </cell>
          <cell r="AX4265">
            <v>0</v>
          </cell>
        </row>
        <row r="4266">
          <cell r="AP4266" t="str">
            <v xml:space="preserve"> </v>
          </cell>
          <cell r="AQ4266">
            <v>0</v>
          </cell>
          <cell r="AT4266" t="str">
            <v>б/р</v>
          </cell>
          <cell r="AX4266">
            <v>0</v>
          </cell>
        </row>
        <row r="4267">
          <cell r="AP4267" t="str">
            <v xml:space="preserve"> </v>
          </cell>
          <cell r="AQ4267">
            <v>0</v>
          </cell>
          <cell r="AT4267" t="str">
            <v>б/р</v>
          </cell>
          <cell r="AX4267">
            <v>0</v>
          </cell>
        </row>
        <row r="4268">
          <cell r="AP4268" t="str">
            <v xml:space="preserve"> </v>
          </cell>
          <cell r="AQ4268">
            <v>0</v>
          </cell>
          <cell r="AT4268" t="str">
            <v>б/р</v>
          </cell>
          <cell r="AX4268">
            <v>0</v>
          </cell>
        </row>
        <row r="4269">
          <cell r="AP4269" t="str">
            <v xml:space="preserve"> </v>
          </cell>
          <cell r="AQ4269">
            <v>0</v>
          </cell>
          <cell r="AT4269" t="str">
            <v>б/р</v>
          </cell>
          <cell r="AX4269">
            <v>0</v>
          </cell>
        </row>
        <row r="4270">
          <cell r="AP4270" t="str">
            <v xml:space="preserve"> </v>
          </cell>
          <cell r="AQ4270">
            <v>0</v>
          </cell>
          <cell r="AT4270" t="str">
            <v>б/р</v>
          </cell>
          <cell r="AX4270">
            <v>0</v>
          </cell>
        </row>
        <row r="4271">
          <cell r="AP4271" t="str">
            <v xml:space="preserve"> </v>
          </cell>
          <cell r="AQ4271">
            <v>0</v>
          </cell>
          <cell r="AT4271" t="str">
            <v>б/р</v>
          </cell>
          <cell r="AX4271">
            <v>0</v>
          </cell>
        </row>
        <row r="4272">
          <cell r="AP4272" t="str">
            <v xml:space="preserve"> </v>
          </cell>
          <cell r="AQ4272">
            <v>0</v>
          </cell>
          <cell r="AT4272" t="str">
            <v>б/р</v>
          </cell>
          <cell r="AX4272">
            <v>0</v>
          </cell>
        </row>
        <row r="4273">
          <cell r="AP4273" t="str">
            <v xml:space="preserve"> </v>
          </cell>
          <cell r="AQ4273">
            <v>0</v>
          </cell>
          <cell r="AT4273" t="str">
            <v>б/р</v>
          </cell>
          <cell r="AX4273">
            <v>0</v>
          </cell>
        </row>
        <row r="4274">
          <cell r="AP4274" t="str">
            <v xml:space="preserve"> </v>
          </cell>
          <cell r="AQ4274">
            <v>0</v>
          </cell>
          <cell r="AT4274" t="str">
            <v>б/р</v>
          </cell>
          <cell r="AX4274">
            <v>0</v>
          </cell>
        </row>
        <row r="4275">
          <cell r="AP4275" t="str">
            <v xml:space="preserve"> </v>
          </cell>
          <cell r="AQ4275">
            <v>0</v>
          </cell>
          <cell r="AT4275" t="str">
            <v>б/р</v>
          </cell>
          <cell r="AX4275">
            <v>0</v>
          </cell>
        </row>
        <row r="4276">
          <cell r="AP4276" t="str">
            <v xml:space="preserve"> </v>
          </cell>
          <cell r="AQ4276">
            <v>0</v>
          </cell>
          <cell r="AT4276" t="str">
            <v>б/р</v>
          </cell>
          <cell r="AX4276">
            <v>0</v>
          </cell>
        </row>
        <row r="4277">
          <cell r="AP4277" t="str">
            <v xml:space="preserve"> </v>
          </cell>
          <cell r="AQ4277">
            <v>0</v>
          </cell>
          <cell r="AT4277" t="str">
            <v>б/р</v>
          </cell>
          <cell r="AX4277">
            <v>0</v>
          </cell>
        </row>
        <row r="4278">
          <cell r="AP4278" t="str">
            <v xml:space="preserve"> </v>
          </cell>
          <cell r="AQ4278">
            <v>0</v>
          </cell>
          <cell r="AT4278" t="str">
            <v>б/р</v>
          </cell>
          <cell r="AX4278">
            <v>0</v>
          </cell>
        </row>
        <row r="4279">
          <cell r="AP4279" t="str">
            <v xml:space="preserve"> </v>
          </cell>
          <cell r="AQ4279">
            <v>0</v>
          </cell>
          <cell r="AT4279" t="str">
            <v>б/р</v>
          </cell>
          <cell r="AX4279">
            <v>0</v>
          </cell>
        </row>
        <row r="4280">
          <cell r="AP4280" t="str">
            <v xml:space="preserve"> </v>
          </cell>
          <cell r="AQ4280">
            <v>0</v>
          </cell>
          <cell r="AT4280" t="str">
            <v>б/р</v>
          </cell>
          <cell r="AX4280">
            <v>0</v>
          </cell>
        </row>
        <row r="4281">
          <cell r="AP4281" t="str">
            <v xml:space="preserve"> </v>
          </cell>
          <cell r="AQ4281">
            <v>0</v>
          </cell>
          <cell r="AT4281" t="str">
            <v>б/р</v>
          </cell>
          <cell r="AX4281">
            <v>0</v>
          </cell>
        </row>
        <row r="4282">
          <cell r="AP4282" t="str">
            <v xml:space="preserve"> </v>
          </cell>
          <cell r="AQ4282">
            <v>0</v>
          </cell>
          <cell r="AT4282" t="str">
            <v>б/р</v>
          </cell>
          <cell r="AX4282">
            <v>0</v>
          </cell>
        </row>
        <row r="4283">
          <cell r="AP4283" t="str">
            <v xml:space="preserve"> </v>
          </cell>
          <cell r="AQ4283">
            <v>0</v>
          </cell>
          <cell r="AT4283" t="str">
            <v>б/р</v>
          </cell>
          <cell r="AX4283">
            <v>0</v>
          </cell>
        </row>
        <row r="4284">
          <cell r="AP4284" t="str">
            <v xml:space="preserve"> </v>
          </cell>
          <cell r="AQ4284">
            <v>0</v>
          </cell>
          <cell r="AT4284" t="str">
            <v>б/р</v>
          </cell>
          <cell r="AX4284">
            <v>0</v>
          </cell>
        </row>
        <row r="4285">
          <cell r="AP4285" t="str">
            <v xml:space="preserve"> </v>
          </cell>
          <cell r="AQ4285">
            <v>0</v>
          </cell>
          <cell r="AT4285" t="str">
            <v>б/р</v>
          </cell>
          <cell r="AX4285">
            <v>0</v>
          </cell>
        </row>
        <row r="4286">
          <cell r="AP4286" t="str">
            <v xml:space="preserve"> </v>
          </cell>
          <cell r="AQ4286">
            <v>0</v>
          </cell>
          <cell r="AT4286" t="str">
            <v>б/р</v>
          </cell>
          <cell r="AX4286">
            <v>0</v>
          </cell>
        </row>
        <row r="4287">
          <cell r="AP4287" t="str">
            <v xml:space="preserve"> </v>
          </cell>
          <cell r="AQ4287">
            <v>0</v>
          </cell>
          <cell r="AT4287" t="str">
            <v>б/р</v>
          </cell>
          <cell r="AX4287">
            <v>0</v>
          </cell>
        </row>
        <row r="4288">
          <cell r="AP4288" t="str">
            <v xml:space="preserve"> </v>
          </cell>
          <cell r="AQ4288">
            <v>0</v>
          </cell>
          <cell r="AT4288" t="str">
            <v>б/р</v>
          </cell>
          <cell r="AX4288">
            <v>0</v>
          </cell>
        </row>
        <row r="4289">
          <cell r="AP4289" t="str">
            <v xml:space="preserve"> </v>
          </cell>
          <cell r="AQ4289">
            <v>0</v>
          </cell>
          <cell r="AT4289" t="str">
            <v>б/р</v>
          </cell>
          <cell r="AX4289">
            <v>0</v>
          </cell>
        </row>
        <row r="4290">
          <cell r="AP4290" t="str">
            <v xml:space="preserve"> </v>
          </cell>
          <cell r="AQ4290">
            <v>0</v>
          </cell>
          <cell r="AT4290" t="str">
            <v>б/р</v>
          </cell>
          <cell r="AX4290">
            <v>0</v>
          </cell>
        </row>
        <row r="4291">
          <cell r="AP4291" t="str">
            <v xml:space="preserve"> </v>
          </cell>
          <cell r="AQ4291">
            <v>0</v>
          </cell>
          <cell r="AT4291" t="str">
            <v>б/р</v>
          </cell>
          <cell r="AX4291">
            <v>0</v>
          </cell>
        </row>
        <row r="4292">
          <cell r="AP4292" t="str">
            <v xml:space="preserve"> </v>
          </cell>
          <cell r="AQ4292">
            <v>0</v>
          </cell>
          <cell r="AT4292" t="str">
            <v>б/р</v>
          </cell>
          <cell r="AX4292">
            <v>0</v>
          </cell>
        </row>
        <row r="4293">
          <cell r="AP4293" t="str">
            <v xml:space="preserve"> </v>
          </cell>
          <cell r="AQ4293">
            <v>0</v>
          </cell>
          <cell r="AT4293" t="str">
            <v>б/р</v>
          </cell>
          <cell r="AX4293">
            <v>0</v>
          </cell>
        </row>
        <row r="4294">
          <cell r="AP4294" t="str">
            <v xml:space="preserve"> </v>
          </cell>
          <cell r="AQ4294">
            <v>0</v>
          </cell>
          <cell r="AT4294" t="str">
            <v>б/р</v>
          </cell>
          <cell r="AX4294">
            <v>0</v>
          </cell>
        </row>
        <row r="4295">
          <cell r="AP4295" t="str">
            <v xml:space="preserve"> </v>
          </cell>
          <cell r="AQ4295">
            <v>0</v>
          </cell>
          <cell r="AT4295" t="str">
            <v>б/р</v>
          </cell>
          <cell r="AX4295">
            <v>0</v>
          </cell>
        </row>
        <row r="4296">
          <cell r="AP4296" t="str">
            <v xml:space="preserve"> </v>
          </cell>
          <cell r="AQ4296">
            <v>0</v>
          </cell>
          <cell r="AT4296" t="str">
            <v>б/р</v>
          </cell>
          <cell r="AX4296">
            <v>0</v>
          </cell>
        </row>
        <row r="4297">
          <cell r="AP4297" t="str">
            <v xml:space="preserve"> </v>
          </cell>
          <cell r="AQ4297">
            <v>0</v>
          </cell>
          <cell r="AT4297" t="str">
            <v>б/р</v>
          </cell>
          <cell r="AX4297">
            <v>0</v>
          </cell>
        </row>
        <row r="4298">
          <cell r="AP4298" t="str">
            <v xml:space="preserve"> </v>
          </cell>
          <cell r="AQ4298">
            <v>0</v>
          </cell>
          <cell r="AT4298" t="str">
            <v>б/р</v>
          </cell>
          <cell r="AX4298">
            <v>0</v>
          </cell>
        </row>
        <row r="4299">
          <cell r="AP4299" t="str">
            <v xml:space="preserve"> </v>
          </cell>
          <cell r="AQ4299">
            <v>0</v>
          </cell>
          <cell r="AT4299" t="str">
            <v>б/р</v>
          </cell>
          <cell r="AX4299">
            <v>0</v>
          </cell>
        </row>
        <row r="4300">
          <cell r="AP4300" t="str">
            <v xml:space="preserve"> </v>
          </cell>
          <cell r="AQ4300">
            <v>0</v>
          </cell>
          <cell r="AT4300" t="str">
            <v>б/р</v>
          </cell>
          <cell r="AX4300">
            <v>0</v>
          </cell>
        </row>
        <row r="4301">
          <cell r="AP4301" t="str">
            <v xml:space="preserve"> </v>
          </cell>
          <cell r="AQ4301">
            <v>0</v>
          </cell>
          <cell r="AT4301" t="str">
            <v>б/р</v>
          </cell>
          <cell r="AX4301">
            <v>0</v>
          </cell>
        </row>
        <row r="4302">
          <cell r="AP4302" t="str">
            <v xml:space="preserve"> </v>
          </cell>
          <cell r="AQ4302">
            <v>0</v>
          </cell>
          <cell r="AT4302" t="str">
            <v>б/р</v>
          </cell>
          <cell r="AX4302">
            <v>0</v>
          </cell>
        </row>
        <row r="4303">
          <cell r="AP4303" t="str">
            <v xml:space="preserve"> </v>
          </cell>
          <cell r="AQ4303">
            <v>0</v>
          </cell>
          <cell r="AT4303" t="str">
            <v>б/р</v>
          </cell>
          <cell r="AX4303">
            <v>0</v>
          </cell>
        </row>
        <row r="4304">
          <cell r="AP4304" t="str">
            <v xml:space="preserve"> </v>
          </cell>
          <cell r="AQ4304">
            <v>0</v>
          </cell>
          <cell r="AT4304" t="str">
            <v>б/р</v>
          </cell>
          <cell r="AX4304">
            <v>0</v>
          </cell>
        </row>
        <row r="4305">
          <cell r="AP4305" t="str">
            <v xml:space="preserve"> </v>
          </cell>
          <cell r="AQ4305">
            <v>0</v>
          </cell>
          <cell r="AT4305" t="str">
            <v>б/р</v>
          </cell>
          <cell r="AX4305">
            <v>0</v>
          </cell>
        </row>
        <row r="4306">
          <cell r="AP4306" t="str">
            <v xml:space="preserve"> </v>
          </cell>
          <cell r="AQ4306">
            <v>0</v>
          </cell>
          <cell r="AT4306" t="str">
            <v>б/р</v>
          </cell>
          <cell r="AX4306">
            <v>0</v>
          </cell>
        </row>
        <row r="4307">
          <cell r="AP4307" t="str">
            <v xml:space="preserve"> </v>
          </cell>
          <cell r="AQ4307">
            <v>0</v>
          </cell>
          <cell r="AT4307" t="str">
            <v>б/р</v>
          </cell>
          <cell r="AX4307">
            <v>0</v>
          </cell>
        </row>
        <row r="4308">
          <cell r="AP4308" t="str">
            <v xml:space="preserve"> </v>
          </cell>
          <cell r="AQ4308">
            <v>0</v>
          </cell>
          <cell r="AT4308" t="str">
            <v>б/р</v>
          </cell>
          <cell r="AX4308">
            <v>0</v>
          </cell>
        </row>
        <row r="4309">
          <cell r="AP4309" t="str">
            <v xml:space="preserve"> </v>
          </cell>
          <cell r="AQ4309">
            <v>0</v>
          </cell>
          <cell r="AT4309" t="str">
            <v>б/р</v>
          </cell>
          <cell r="AX4309">
            <v>0</v>
          </cell>
        </row>
        <row r="4310">
          <cell r="AP4310" t="str">
            <v xml:space="preserve"> </v>
          </cell>
          <cell r="AQ4310">
            <v>0</v>
          </cell>
          <cell r="AT4310" t="str">
            <v>б/р</v>
          </cell>
          <cell r="AX4310">
            <v>0</v>
          </cell>
        </row>
        <row r="4311">
          <cell r="AP4311" t="str">
            <v xml:space="preserve"> </v>
          </cell>
          <cell r="AQ4311">
            <v>0</v>
          </cell>
          <cell r="AT4311" t="str">
            <v>б/р</v>
          </cell>
          <cell r="AX4311">
            <v>0</v>
          </cell>
        </row>
        <row r="4312">
          <cell r="AP4312" t="str">
            <v xml:space="preserve"> </v>
          </cell>
          <cell r="AQ4312">
            <v>0</v>
          </cell>
          <cell r="AT4312" t="str">
            <v>б/р</v>
          </cell>
          <cell r="AX4312">
            <v>0</v>
          </cell>
        </row>
        <row r="4313">
          <cell r="AP4313" t="str">
            <v xml:space="preserve"> </v>
          </cell>
          <cell r="AQ4313">
            <v>0</v>
          </cell>
          <cell r="AT4313" t="str">
            <v>б/р</v>
          </cell>
          <cell r="AX4313">
            <v>0</v>
          </cell>
        </row>
        <row r="4314">
          <cell r="AP4314" t="str">
            <v xml:space="preserve"> </v>
          </cell>
          <cell r="AQ4314">
            <v>0</v>
          </cell>
          <cell r="AT4314" t="str">
            <v>б/р</v>
          </cell>
          <cell r="AX4314">
            <v>0</v>
          </cell>
        </row>
        <row r="4315">
          <cell r="AP4315" t="str">
            <v xml:space="preserve"> </v>
          </cell>
          <cell r="AQ4315">
            <v>0</v>
          </cell>
          <cell r="AT4315" t="str">
            <v>б/р</v>
          </cell>
          <cell r="AX4315">
            <v>0</v>
          </cell>
        </row>
        <row r="4316">
          <cell r="AP4316" t="str">
            <v xml:space="preserve"> </v>
          </cell>
          <cell r="AQ4316">
            <v>0</v>
          </cell>
          <cell r="AT4316" t="str">
            <v>б/р</v>
          </cell>
          <cell r="AX4316">
            <v>0</v>
          </cell>
        </row>
        <row r="4317">
          <cell r="AP4317" t="str">
            <v xml:space="preserve"> </v>
          </cell>
          <cell r="AQ4317">
            <v>0</v>
          </cell>
          <cell r="AT4317" t="str">
            <v>б/р</v>
          </cell>
          <cell r="AX4317">
            <v>0</v>
          </cell>
        </row>
        <row r="4318">
          <cell r="AP4318" t="str">
            <v xml:space="preserve"> </v>
          </cell>
          <cell r="AQ4318">
            <v>0</v>
          </cell>
          <cell r="AT4318" t="str">
            <v>б/р</v>
          </cell>
          <cell r="AX4318">
            <v>0</v>
          </cell>
        </row>
        <row r="4319">
          <cell r="AP4319" t="str">
            <v xml:space="preserve"> </v>
          </cell>
          <cell r="AQ4319">
            <v>0</v>
          </cell>
          <cell r="AT4319" t="str">
            <v>б/р</v>
          </cell>
          <cell r="AX4319">
            <v>0</v>
          </cell>
        </row>
        <row r="4320">
          <cell r="AP4320" t="str">
            <v xml:space="preserve"> </v>
          </cell>
          <cell r="AQ4320">
            <v>0</v>
          </cell>
          <cell r="AT4320" t="str">
            <v>б/р</v>
          </cell>
          <cell r="AX4320">
            <v>0</v>
          </cell>
        </row>
        <row r="4321">
          <cell r="AP4321" t="str">
            <v xml:space="preserve"> </v>
          </cell>
          <cell r="AQ4321">
            <v>0</v>
          </cell>
          <cell r="AT4321" t="str">
            <v>б/р</v>
          </cell>
          <cell r="AX4321">
            <v>0</v>
          </cell>
        </row>
        <row r="4322">
          <cell r="AP4322" t="str">
            <v xml:space="preserve"> </v>
          </cell>
          <cell r="AQ4322">
            <v>0</v>
          </cell>
          <cell r="AT4322" t="str">
            <v>б/р</v>
          </cell>
          <cell r="AX4322">
            <v>0</v>
          </cell>
        </row>
        <row r="4323">
          <cell r="AP4323" t="str">
            <v xml:space="preserve"> </v>
          </cell>
          <cell r="AQ4323">
            <v>0</v>
          </cell>
          <cell r="AT4323" t="str">
            <v>б/р</v>
          </cell>
          <cell r="AX4323">
            <v>0</v>
          </cell>
        </row>
        <row r="4324">
          <cell r="AP4324" t="str">
            <v xml:space="preserve"> </v>
          </cell>
          <cell r="AQ4324">
            <v>0</v>
          </cell>
          <cell r="AT4324" t="str">
            <v>б/р</v>
          </cell>
          <cell r="AX4324">
            <v>0</v>
          </cell>
        </row>
        <row r="4325">
          <cell r="AP4325" t="str">
            <v xml:space="preserve"> </v>
          </cell>
          <cell r="AQ4325">
            <v>0</v>
          </cell>
          <cell r="AT4325" t="str">
            <v>б/р</v>
          </cell>
          <cell r="AX4325">
            <v>0</v>
          </cell>
        </row>
        <row r="4326">
          <cell r="AP4326" t="str">
            <v xml:space="preserve"> </v>
          </cell>
          <cell r="AQ4326">
            <v>0</v>
          </cell>
          <cell r="AT4326" t="str">
            <v>б/р</v>
          </cell>
          <cell r="AX4326">
            <v>0</v>
          </cell>
        </row>
        <row r="4327">
          <cell r="AP4327" t="str">
            <v xml:space="preserve"> </v>
          </cell>
          <cell r="AQ4327">
            <v>0</v>
          </cell>
          <cell r="AT4327" t="str">
            <v>б/р</v>
          </cell>
          <cell r="AX4327">
            <v>0</v>
          </cell>
        </row>
        <row r="4328">
          <cell r="AP4328" t="str">
            <v xml:space="preserve"> </v>
          </cell>
          <cell r="AQ4328">
            <v>0</v>
          </cell>
          <cell r="AT4328" t="str">
            <v>б/р</v>
          </cell>
          <cell r="AX4328">
            <v>0</v>
          </cell>
        </row>
        <row r="4329">
          <cell r="AP4329" t="str">
            <v xml:space="preserve"> </v>
          </cell>
          <cell r="AQ4329">
            <v>0</v>
          </cell>
          <cell r="AT4329" t="str">
            <v>б/р</v>
          </cell>
          <cell r="AX4329">
            <v>0</v>
          </cell>
        </row>
        <row r="4330">
          <cell r="AP4330" t="str">
            <v xml:space="preserve"> </v>
          </cell>
          <cell r="AQ4330">
            <v>0</v>
          </cell>
          <cell r="AT4330" t="str">
            <v>б/р</v>
          </cell>
          <cell r="AX4330">
            <v>0</v>
          </cell>
        </row>
        <row r="4331">
          <cell r="AP4331" t="str">
            <v xml:space="preserve"> </v>
          </cell>
          <cell r="AQ4331">
            <v>0</v>
          </cell>
          <cell r="AT4331" t="str">
            <v>б/р</v>
          </cell>
          <cell r="AX4331">
            <v>0</v>
          </cell>
        </row>
        <row r="4332">
          <cell r="AP4332" t="str">
            <v xml:space="preserve"> </v>
          </cell>
          <cell r="AQ4332">
            <v>0</v>
          </cell>
          <cell r="AT4332" t="str">
            <v>б/р</v>
          </cell>
          <cell r="AX4332">
            <v>0</v>
          </cell>
        </row>
        <row r="4333">
          <cell r="AP4333" t="str">
            <v xml:space="preserve"> </v>
          </cell>
          <cell r="AQ4333">
            <v>0</v>
          </cell>
          <cell r="AT4333" t="str">
            <v>б/р</v>
          </cell>
          <cell r="AX4333">
            <v>0</v>
          </cell>
        </row>
        <row r="4334">
          <cell r="AP4334" t="str">
            <v xml:space="preserve"> </v>
          </cell>
          <cell r="AQ4334">
            <v>0</v>
          </cell>
          <cell r="AT4334" t="str">
            <v>б/р</v>
          </cell>
          <cell r="AX4334">
            <v>0</v>
          </cell>
        </row>
        <row r="4335">
          <cell r="AP4335" t="str">
            <v xml:space="preserve"> </v>
          </cell>
          <cell r="AQ4335">
            <v>0</v>
          </cell>
          <cell r="AT4335" t="str">
            <v>б/р</v>
          </cell>
          <cell r="AX4335">
            <v>0</v>
          </cell>
        </row>
        <row r="4336">
          <cell r="AP4336" t="str">
            <v xml:space="preserve"> </v>
          </cell>
          <cell r="AQ4336">
            <v>0</v>
          </cell>
          <cell r="AT4336" t="str">
            <v>б/р</v>
          </cell>
          <cell r="AX4336">
            <v>0</v>
          </cell>
        </row>
        <row r="4337">
          <cell r="AP4337" t="str">
            <v xml:space="preserve"> </v>
          </cell>
          <cell r="AQ4337">
            <v>0</v>
          </cell>
          <cell r="AT4337" t="str">
            <v>б/р</v>
          </cell>
          <cell r="AX4337">
            <v>0</v>
          </cell>
        </row>
        <row r="4338">
          <cell r="AP4338" t="str">
            <v xml:space="preserve"> </v>
          </cell>
          <cell r="AQ4338">
            <v>0</v>
          </cell>
          <cell r="AT4338" t="str">
            <v>б/р</v>
          </cell>
          <cell r="AX4338">
            <v>0</v>
          </cell>
        </row>
        <row r="4339">
          <cell r="AP4339" t="str">
            <v xml:space="preserve"> </v>
          </cell>
          <cell r="AQ4339">
            <v>0</v>
          </cell>
          <cell r="AT4339" t="str">
            <v>б/р</v>
          </cell>
          <cell r="AX4339">
            <v>0</v>
          </cell>
        </row>
        <row r="4340">
          <cell r="AP4340" t="str">
            <v xml:space="preserve"> </v>
          </cell>
          <cell r="AQ4340">
            <v>0</v>
          </cell>
          <cell r="AT4340" t="str">
            <v>б/р</v>
          </cell>
          <cell r="AX4340">
            <v>0</v>
          </cell>
        </row>
        <row r="4341">
          <cell r="AP4341" t="str">
            <v xml:space="preserve"> </v>
          </cell>
          <cell r="AQ4341">
            <v>0</v>
          </cell>
          <cell r="AT4341" t="str">
            <v>б/р</v>
          </cell>
          <cell r="AX4341">
            <v>0</v>
          </cell>
        </row>
        <row r="4342">
          <cell r="AP4342" t="str">
            <v xml:space="preserve"> </v>
          </cell>
          <cell r="AQ4342">
            <v>0</v>
          </cell>
          <cell r="AT4342" t="str">
            <v>б/р</v>
          </cell>
          <cell r="AX4342">
            <v>0</v>
          </cell>
        </row>
        <row r="4343">
          <cell r="AP4343" t="str">
            <v xml:space="preserve"> </v>
          </cell>
          <cell r="AQ4343">
            <v>0</v>
          </cell>
          <cell r="AT4343" t="str">
            <v>б/р</v>
          </cell>
          <cell r="AX4343">
            <v>0</v>
          </cell>
        </row>
        <row r="4344">
          <cell r="AP4344" t="str">
            <v xml:space="preserve"> </v>
          </cell>
          <cell r="AQ4344">
            <v>0</v>
          </cell>
          <cell r="AT4344" t="str">
            <v>б/р</v>
          </cell>
          <cell r="AX4344">
            <v>0</v>
          </cell>
        </row>
        <row r="4345">
          <cell r="AP4345" t="str">
            <v xml:space="preserve"> </v>
          </cell>
          <cell r="AQ4345">
            <v>0</v>
          </cell>
          <cell r="AT4345" t="str">
            <v>б/р</v>
          </cell>
          <cell r="AX4345">
            <v>0</v>
          </cell>
        </row>
        <row r="4346">
          <cell r="AP4346" t="str">
            <v xml:space="preserve"> </v>
          </cell>
          <cell r="AQ4346">
            <v>0</v>
          </cell>
          <cell r="AT4346" t="str">
            <v>б/р</v>
          </cell>
          <cell r="AX4346">
            <v>0</v>
          </cell>
        </row>
        <row r="4347">
          <cell r="AP4347" t="str">
            <v xml:space="preserve"> </v>
          </cell>
          <cell r="AQ4347">
            <v>0</v>
          </cell>
          <cell r="AT4347" t="str">
            <v>б/р</v>
          </cell>
          <cell r="AX4347">
            <v>0</v>
          </cell>
        </row>
        <row r="4348">
          <cell r="AP4348" t="str">
            <v xml:space="preserve"> </v>
          </cell>
          <cell r="AQ4348">
            <v>0</v>
          </cell>
          <cell r="AT4348" t="str">
            <v>б/р</v>
          </cell>
          <cell r="AX4348">
            <v>0</v>
          </cell>
        </row>
        <row r="4349">
          <cell r="AP4349" t="str">
            <v xml:space="preserve"> </v>
          </cell>
          <cell r="AQ4349">
            <v>0</v>
          </cell>
          <cell r="AT4349" t="str">
            <v>б/р</v>
          </cell>
          <cell r="AX4349">
            <v>0</v>
          </cell>
        </row>
        <row r="4350">
          <cell r="AP4350" t="str">
            <v xml:space="preserve"> </v>
          </cell>
          <cell r="AQ4350">
            <v>0</v>
          </cell>
          <cell r="AT4350" t="str">
            <v>б/р</v>
          </cell>
          <cell r="AX4350">
            <v>0</v>
          </cell>
        </row>
        <row r="4351">
          <cell r="AP4351" t="str">
            <v xml:space="preserve"> </v>
          </cell>
          <cell r="AQ4351">
            <v>0</v>
          </cell>
          <cell r="AT4351" t="str">
            <v>б/р</v>
          </cell>
          <cell r="AX4351">
            <v>0</v>
          </cell>
        </row>
        <row r="4352">
          <cell r="AP4352" t="str">
            <v xml:space="preserve"> </v>
          </cell>
          <cell r="AQ4352">
            <v>0</v>
          </cell>
          <cell r="AT4352" t="str">
            <v>б/р</v>
          </cell>
          <cell r="AX4352">
            <v>0</v>
          </cell>
        </row>
        <row r="4353">
          <cell r="AP4353" t="str">
            <v xml:space="preserve"> </v>
          </cell>
          <cell r="AQ4353">
            <v>0</v>
          </cell>
          <cell r="AT4353" t="str">
            <v>б/р</v>
          </cell>
          <cell r="AX4353">
            <v>0</v>
          </cell>
        </row>
        <row r="4354">
          <cell r="AP4354" t="str">
            <v xml:space="preserve"> </v>
          </cell>
          <cell r="AQ4354">
            <v>0</v>
          </cell>
          <cell r="AT4354" t="str">
            <v>б/р</v>
          </cell>
          <cell r="AX4354">
            <v>0</v>
          </cell>
        </row>
        <row r="4355">
          <cell r="AP4355" t="str">
            <v xml:space="preserve"> </v>
          </cell>
          <cell r="AQ4355">
            <v>0</v>
          </cell>
          <cell r="AT4355" t="str">
            <v>б/р</v>
          </cell>
          <cell r="AX4355">
            <v>0</v>
          </cell>
        </row>
        <row r="4356">
          <cell r="AP4356" t="str">
            <v xml:space="preserve"> </v>
          </cell>
          <cell r="AQ4356">
            <v>0</v>
          </cell>
          <cell r="AT4356" t="str">
            <v>б/р</v>
          </cell>
          <cell r="AX4356">
            <v>0</v>
          </cell>
        </row>
        <row r="4357">
          <cell r="AP4357" t="str">
            <v xml:space="preserve"> </v>
          </cell>
          <cell r="AQ4357">
            <v>0</v>
          </cell>
          <cell r="AT4357" t="str">
            <v>б/р</v>
          </cell>
          <cell r="AX4357">
            <v>0</v>
          </cell>
        </row>
        <row r="4358">
          <cell r="AP4358" t="str">
            <v xml:space="preserve"> </v>
          </cell>
          <cell r="AQ4358">
            <v>0</v>
          </cell>
          <cell r="AT4358" t="str">
            <v>б/р</v>
          </cell>
          <cell r="AX4358">
            <v>0</v>
          </cell>
        </row>
        <row r="4359">
          <cell r="AP4359" t="str">
            <v xml:space="preserve"> </v>
          </cell>
          <cell r="AQ4359">
            <v>0</v>
          </cell>
          <cell r="AT4359" t="str">
            <v>б/р</v>
          </cell>
          <cell r="AX4359">
            <v>0</v>
          </cell>
        </row>
        <row r="4360">
          <cell r="AP4360" t="str">
            <v xml:space="preserve"> </v>
          </cell>
          <cell r="AQ4360">
            <v>0</v>
          </cell>
          <cell r="AT4360" t="str">
            <v>б/р</v>
          </cell>
          <cell r="AX4360">
            <v>0</v>
          </cell>
        </row>
        <row r="4361">
          <cell r="AP4361" t="str">
            <v xml:space="preserve"> </v>
          </cell>
          <cell r="AQ4361">
            <v>0</v>
          </cell>
          <cell r="AT4361" t="str">
            <v>б/р</v>
          </cell>
          <cell r="AX4361">
            <v>0</v>
          </cell>
        </row>
        <row r="4362">
          <cell r="AP4362" t="str">
            <v xml:space="preserve"> </v>
          </cell>
          <cell r="AQ4362">
            <v>0</v>
          </cell>
          <cell r="AT4362" t="str">
            <v>б/р</v>
          </cell>
          <cell r="AX4362">
            <v>0</v>
          </cell>
        </row>
        <row r="4363">
          <cell r="AP4363" t="str">
            <v xml:space="preserve"> </v>
          </cell>
          <cell r="AQ4363">
            <v>0</v>
          </cell>
          <cell r="AT4363" t="str">
            <v>б/р</v>
          </cell>
          <cell r="AX4363">
            <v>0</v>
          </cell>
        </row>
        <row r="4364">
          <cell r="AP4364" t="str">
            <v xml:space="preserve"> </v>
          </cell>
          <cell r="AQ4364">
            <v>0</v>
          </cell>
          <cell r="AT4364" t="str">
            <v>б/р</v>
          </cell>
          <cell r="AX4364">
            <v>0</v>
          </cell>
        </row>
        <row r="4365">
          <cell r="AP4365" t="str">
            <v xml:space="preserve"> </v>
          </cell>
          <cell r="AQ4365">
            <v>0</v>
          </cell>
          <cell r="AT4365" t="str">
            <v>б/р</v>
          </cell>
          <cell r="AX4365">
            <v>0</v>
          </cell>
        </row>
        <row r="4366">
          <cell r="AP4366" t="str">
            <v xml:space="preserve"> </v>
          </cell>
          <cell r="AQ4366">
            <v>0</v>
          </cell>
          <cell r="AT4366" t="str">
            <v>б/р</v>
          </cell>
          <cell r="AX4366">
            <v>0</v>
          </cell>
        </row>
        <row r="4367">
          <cell r="AP4367" t="str">
            <v xml:space="preserve"> </v>
          </cell>
          <cell r="AQ4367">
            <v>0</v>
          </cell>
          <cell r="AT4367" t="str">
            <v>б/р</v>
          </cell>
          <cell r="AX4367">
            <v>0</v>
          </cell>
        </row>
        <row r="4368">
          <cell r="AP4368" t="str">
            <v xml:space="preserve"> </v>
          </cell>
          <cell r="AQ4368">
            <v>0</v>
          </cell>
          <cell r="AT4368" t="str">
            <v>б/р</v>
          </cell>
          <cell r="AX4368">
            <v>0</v>
          </cell>
        </row>
        <row r="4369">
          <cell r="AP4369" t="str">
            <v xml:space="preserve"> </v>
          </cell>
          <cell r="AQ4369">
            <v>0</v>
          </cell>
          <cell r="AT4369" t="str">
            <v>б/р</v>
          </cell>
          <cell r="AX4369">
            <v>0</v>
          </cell>
        </row>
        <row r="4370">
          <cell r="AP4370" t="str">
            <v xml:space="preserve"> </v>
          </cell>
          <cell r="AQ4370">
            <v>0</v>
          </cell>
          <cell r="AT4370" t="str">
            <v>б/р</v>
          </cell>
          <cell r="AX4370">
            <v>0</v>
          </cell>
        </row>
        <row r="4371">
          <cell r="AP4371" t="str">
            <v xml:space="preserve"> </v>
          </cell>
          <cell r="AQ4371">
            <v>0</v>
          </cell>
          <cell r="AT4371" t="str">
            <v>б/р</v>
          </cell>
          <cell r="AX4371">
            <v>0</v>
          </cell>
        </row>
        <row r="4372">
          <cell r="AP4372" t="str">
            <v xml:space="preserve"> </v>
          </cell>
          <cell r="AQ4372">
            <v>0</v>
          </cell>
          <cell r="AT4372" t="str">
            <v>б/р</v>
          </cell>
          <cell r="AX4372">
            <v>0</v>
          </cell>
        </row>
        <row r="4373">
          <cell r="AP4373" t="str">
            <v xml:space="preserve"> </v>
          </cell>
          <cell r="AQ4373">
            <v>0</v>
          </cell>
          <cell r="AT4373" t="str">
            <v>б/р</v>
          </cell>
          <cell r="AX4373">
            <v>0</v>
          </cell>
        </row>
        <row r="4374">
          <cell r="AP4374" t="str">
            <v xml:space="preserve"> </v>
          </cell>
          <cell r="AQ4374">
            <v>0</v>
          </cell>
          <cell r="AT4374" t="str">
            <v>б/р</v>
          </cell>
          <cell r="AX4374">
            <v>0</v>
          </cell>
        </row>
        <row r="4375">
          <cell r="AP4375" t="str">
            <v xml:space="preserve"> </v>
          </cell>
          <cell r="AQ4375">
            <v>0</v>
          </cell>
          <cell r="AT4375" t="str">
            <v>б/р</v>
          </cell>
          <cell r="AX4375">
            <v>0</v>
          </cell>
        </row>
        <row r="4376">
          <cell r="AP4376" t="str">
            <v xml:space="preserve"> </v>
          </cell>
          <cell r="AQ4376">
            <v>0</v>
          </cell>
          <cell r="AT4376" t="str">
            <v>б/р</v>
          </cell>
          <cell r="AX4376">
            <v>0</v>
          </cell>
        </row>
        <row r="4377">
          <cell r="AP4377" t="str">
            <v xml:space="preserve"> </v>
          </cell>
          <cell r="AQ4377">
            <v>0</v>
          </cell>
          <cell r="AT4377" t="str">
            <v>б/р</v>
          </cell>
          <cell r="AX4377">
            <v>0</v>
          </cell>
        </row>
        <row r="4378">
          <cell r="AP4378" t="str">
            <v xml:space="preserve"> </v>
          </cell>
          <cell r="AQ4378">
            <v>0</v>
          </cell>
          <cell r="AT4378" t="str">
            <v>б/р</v>
          </cell>
          <cell r="AX4378">
            <v>0</v>
          </cell>
        </row>
        <row r="4379">
          <cell r="AP4379" t="str">
            <v xml:space="preserve"> </v>
          </cell>
          <cell r="AQ4379">
            <v>0</v>
          </cell>
          <cell r="AT4379" t="str">
            <v>б/р</v>
          </cell>
          <cell r="AX4379">
            <v>0</v>
          </cell>
        </row>
        <row r="4380">
          <cell r="AP4380" t="str">
            <v xml:space="preserve"> </v>
          </cell>
          <cell r="AQ4380">
            <v>0</v>
          </cell>
          <cell r="AT4380" t="str">
            <v>б/р</v>
          </cell>
          <cell r="AX4380">
            <v>0</v>
          </cell>
        </row>
        <row r="4381">
          <cell r="AP4381" t="str">
            <v xml:space="preserve"> </v>
          </cell>
          <cell r="AQ4381">
            <v>0</v>
          </cell>
          <cell r="AT4381" t="str">
            <v>б/р</v>
          </cell>
          <cell r="AX4381">
            <v>0</v>
          </cell>
        </row>
        <row r="4382">
          <cell r="AP4382" t="str">
            <v xml:space="preserve"> </v>
          </cell>
          <cell r="AQ4382">
            <v>0</v>
          </cell>
          <cell r="AT4382" t="str">
            <v>б/р</v>
          </cell>
          <cell r="AX4382">
            <v>0</v>
          </cell>
        </row>
        <row r="4383">
          <cell r="AP4383" t="str">
            <v xml:space="preserve"> </v>
          </cell>
          <cell r="AQ4383">
            <v>0</v>
          </cell>
          <cell r="AT4383" t="str">
            <v>б/р</v>
          </cell>
          <cell r="AX4383">
            <v>0</v>
          </cell>
        </row>
        <row r="4384">
          <cell r="AP4384" t="str">
            <v xml:space="preserve"> </v>
          </cell>
          <cell r="AQ4384">
            <v>0</v>
          </cell>
          <cell r="AT4384" t="str">
            <v>б/р</v>
          </cell>
          <cell r="AX4384">
            <v>0</v>
          </cell>
        </row>
        <row r="4385">
          <cell r="AP4385" t="str">
            <v xml:space="preserve"> </v>
          </cell>
          <cell r="AQ4385">
            <v>0</v>
          </cell>
          <cell r="AT4385" t="str">
            <v>б/р</v>
          </cell>
          <cell r="AX4385">
            <v>0</v>
          </cell>
        </row>
        <row r="4386">
          <cell r="AP4386" t="str">
            <v xml:space="preserve"> </v>
          </cell>
          <cell r="AQ4386">
            <v>0</v>
          </cell>
          <cell r="AT4386" t="str">
            <v>б/р</v>
          </cell>
          <cell r="AX4386">
            <v>0</v>
          </cell>
        </row>
        <row r="4387">
          <cell r="AP4387" t="str">
            <v xml:space="preserve"> </v>
          </cell>
          <cell r="AQ4387">
            <v>0</v>
          </cell>
          <cell r="AT4387" t="str">
            <v>б/р</v>
          </cell>
          <cell r="AX4387">
            <v>0</v>
          </cell>
        </row>
        <row r="4388">
          <cell r="AP4388" t="str">
            <v xml:space="preserve"> </v>
          </cell>
          <cell r="AQ4388">
            <v>0</v>
          </cell>
          <cell r="AT4388" t="str">
            <v>б/р</v>
          </cell>
          <cell r="AX4388">
            <v>0</v>
          </cell>
        </row>
        <row r="4389">
          <cell r="AP4389" t="str">
            <v xml:space="preserve"> </v>
          </cell>
          <cell r="AQ4389">
            <v>0</v>
          </cell>
          <cell r="AT4389" t="str">
            <v>б/р</v>
          </cell>
          <cell r="AX4389">
            <v>0</v>
          </cell>
        </row>
        <row r="4390">
          <cell r="AP4390" t="str">
            <v xml:space="preserve"> </v>
          </cell>
          <cell r="AQ4390">
            <v>0</v>
          </cell>
          <cell r="AT4390" t="str">
            <v>б/р</v>
          </cell>
          <cell r="AX4390">
            <v>0</v>
          </cell>
        </row>
        <row r="4391">
          <cell r="AP4391" t="str">
            <v xml:space="preserve"> </v>
          </cell>
          <cell r="AQ4391">
            <v>0</v>
          </cell>
          <cell r="AT4391" t="str">
            <v>б/р</v>
          </cell>
          <cell r="AX4391">
            <v>0</v>
          </cell>
        </row>
        <row r="4392">
          <cell r="AP4392" t="str">
            <v xml:space="preserve"> </v>
          </cell>
          <cell r="AQ4392">
            <v>0</v>
          </cell>
          <cell r="AT4392" t="str">
            <v>б/р</v>
          </cell>
          <cell r="AX4392">
            <v>0</v>
          </cell>
        </row>
        <row r="4393">
          <cell r="AP4393" t="str">
            <v xml:space="preserve"> </v>
          </cell>
          <cell r="AQ4393">
            <v>0</v>
          </cell>
          <cell r="AT4393" t="str">
            <v>б/р</v>
          </cell>
          <cell r="AX4393">
            <v>0</v>
          </cell>
        </row>
        <row r="4394">
          <cell r="AP4394" t="str">
            <v xml:space="preserve"> </v>
          </cell>
          <cell r="AQ4394">
            <v>0</v>
          </cell>
          <cell r="AT4394" t="str">
            <v>б/р</v>
          </cell>
          <cell r="AX4394">
            <v>0</v>
          </cell>
        </row>
        <row r="4395">
          <cell r="AP4395" t="str">
            <v xml:space="preserve"> </v>
          </cell>
          <cell r="AQ4395">
            <v>0</v>
          </cell>
          <cell r="AT4395" t="str">
            <v>б/р</v>
          </cell>
          <cell r="AX4395">
            <v>0</v>
          </cell>
        </row>
        <row r="4396">
          <cell r="AP4396" t="str">
            <v xml:space="preserve"> </v>
          </cell>
          <cell r="AQ4396">
            <v>0</v>
          </cell>
          <cell r="AT4396" t="str">
            <v>б/р</v>
          </cell>
          <cell r="AX4396">
            <v>0</v>
          </cell>
        </row>
        <row r="4397">
          <cell r="AP4397" t="str">
            <v xml:space="preserve"> </v>
          </cell>
          <cell r="AQ4397">
            <v>0</v>
          </cell>
          <cell r="AT4397" t="str">
            <v>б/р</v>
          </cell>
          <cell r="AX4397">
            <v>0</v>
          </cell>
        </row>
        <row r="4398">
          <cell r="AP4398" t="str">
            <v xml:space="preserve"> </v>
          </cell>
          <cell r="AQ4398">
            <v>0</v>
          </cell>
          <cell r="AT4398" t="str">
            <v>б/р</v>
          </cell>
          <cell r="AX4398">
            <v>0</v>
          </cell>
        </row>
        <row r="4399">
          <cell r="AP4399" t="str">
            <v xml:space="preserve"> </v>
          </cell>
          <cell r="AQ4399">
            <v>0</v>
          </cell>
          <cell r="AT4399" t="str">
            <v>б/р</v>
          </cell>
          <cell r="AX4399">
            <v>0</v>
          </cell>
        </row>
        <row r="4400">
          <cell r="AP4400" t="str">
            <v xml:space="preserve"> </v>
          </cell>
          <cell r="AQ4400">
            <v>0</v>
          </cell>
          <cell r="AT4400" t="str">
            <v>б/р</v>
          </cell>
          <cell r="AX4400">
            <v>0</v>
          </cell>
        </row>
        <row r="4401">
          <cell r="AP4401" t="str">
            <v xml:space="preserve"> </v>
          </cell>
          <cell r="AQ4401">
            <v>0</v>
          </cell>
          <cell r="AT4401" t="str">
            <v>б/р</v>
          </cell>
          <cell r="AX4401">
            <v>0</v>
          </cell>
        </row>
        <row r="4402">
          <cell r="AP4402" t="str">
            <v xml:space="preserve"> </v>
          </cell>
          <cell r="AQ4402">
            <v>0</v>
          </cell>
          <cell r="AT4402" t="str">
            <v>б/р</v>
          </cell>
          <cell r="AX4402">
            <v>0</v>
          </cell>
        </row>
        <row r="4403">
          <cell r="AP4403" t="str">
            <v xml:space="preserve"> </v>
          </cell>
          <cell r="AQ4403">
            <v>0</v>
          </cell>
          <cell r="AT4403" t="str">
            <v>б/р</v>
          </cell>
          <cell r="AX4403">
            <v>0</v>
          </cell>
        </row>
        <row r="4404">
          <cell r="AP4404" t="str">
            <v xml:space="preserve"> </v>
          </cell>
          <cell r="AQ4404">
            <v>0</v>
          </cell>
          <cell r="AT4404" t="str">
            <v>б/р</v>
          </cell>
          <cell r="AX4404">
            <v>0</v>
          </cell>
        </row>
        <row r="4405">
          <cell r="AP4405" t="str">
            <v xml:space="preserve"> </v>
          </cell>
          <cell r="AQ4405">
            <v>0</v>
          </cell>
          <cell r="AT4405" t="str">
            <v>б/р</v>
          </cell>
          <cell r="AX4405">
            <v>0</v>
          </cell>
        </row>
        <row r="4406">
          <cell r="AP4406" t="str">
            <v xml:space="preserve"> </v>
          </cell>
          <cell r="AQ4406">
            <v>0</v>
          </cell>
          <cell r="AT4406" t="str">
            <v>б/р</v>
          </cell>
          <cell r="AX4406">
            <v>0</v>
          </cell>
        </row>
        <row r="4407">
          <cell r="AP4407" t="str">
            <v xml:space="preserve"> </v>
          </cell>
          <cell r="AQ4407">
            <v>0</v>
          </cell>
          <cell r="AT4407" t="str">
            <v>б/р</v>
          </cell>
          <cell r="AX4407">
            <v>0</v>
          </cell>
        </row>
        <row r="4408">
          <cell r="AP4408" t="str">
            <v xml:space="preserve"> </v>
          </cell>
          <cell r="AQ4408">
            <v>0</v>
          </cell>
          <cell r="AT4408" t="str">
            <v>б/р</v>
          </cell>
          <cell r="AX4408">
            <v>0</v>
          </cell>
        </row>
        <row r="4409">
          <cell r="AP4409" t="str">
            <v xml:space="preserve"> </v>
          </cell>
          <cell r="AQ4409">
            <v>0</v>
          </cell>
          <cell r="AT4409" t="str">
            <v>б/р</v>
          </cell>
          <cell r="AX4409">
            <v>0</v>
          </cell>
        </row>
        <row r="4410">
          <cell r="AP4410" t="str">
            <v xml:space="preserve"> </v>
          </cell>
          <cell r="AQ4410">
            <v>0</v>
          </cell>
          <cell r="AT4410" t="str">
            <v>б/р</v>
          </cell>
          <cell r="AX4410">
            <v>0</v>
          </cell>
        </row>
        <row r="4411">
          <cell r="AP4411" t="str">
            <v xml:space="preserve"> </v>
          </cell>
          <cell r="AQ4411">
            <v>0</v>
          </cell>
          <cell r="AT4411" t="str">
            <v>б/р</v>
          </cell>
          <cell r="AX4411">
            <v>0</v>
          </cell>
        </row>
        <row r="4412">
          <cell r="AP4412" t="str">
            <v xml:space="preserve"> </v>
          </cell>
          <cell r="AQ4412">
            <v>0</v>
          </cell>
          <cell r="AT4412" t="str">
            <v>б/р</v>
          </cell>
          <cell r="AX4412">
            <v>0</v>
          </cell>
        </row>
        <row r="4413">
          <cell r="AP4413" t="str">
            <v xml:space="preserve"> </v>
          </cell>
          <cell r="AQ4413">
            <v>0</v>
          </cell>
          <cell r="AT4413" t="str">
            <v>б/р</v>
          </cell>
          <cell r="AX4413">
            <v>0</v>
          </cell>
        </row>
        <row r="4414">
          <cell r="AP4414" t="str">
            <v xml:space="preserve"> </v>
          </cell>
          <cell r="AQ4414">
            <v>0</v>
          </cell>
          <cell r="AT4414" t="str">
            <v>б/р</v>
          </cell>
          <cell r="AX4414">
            <v>0</v>
          </cell>
        </row>
        <row r="4415">
          <cell r="AP4415" t="str">
            <v xml:space="preserve"> </v>
          </cell>
          <cell r="AQ4415">
            <v>0</v>
          </cell>
          <cell r="AT4415" t="str">
            <v>б/р</v>
          </cell>
          <cell r="AX4415">
            <v>0</v>
          </cell>
        </row>
        <row r="4416">
          <cell r="AP4416" t="str">
            <v xml:space="preserve"> </v>
          </cell>
          <cell r="AQ4416">
            <v>0</v>
          </cell>
          <cell r="AT4416" t="str">
            <v>б/р</v>
          </cell>
          <cell r="AX4416">
            <v>0</v>
          </cell>
        </row>
        <row r="4417">
          <cell r="AP4417" t="str">
            <v xml:space="preserve"> </v>
          </cell>
          <cell r="AQ4417">
            <v>0</v>
          </cell>
          <cell r="AT4417" t="str">
            <v>б/р</v>
          </cell>
          <cell r="AX4417">
            <v>0</v>
          </cell>
        </row>
        <row r="4418">
          <cell r="AP4418" t="str">
            <v xml:space="preserve"> </v>
          </cell>
          <cell r="AQ4418">
            <v>0</v>
          </cell>
          <cell r="AT4418" t="str">
            <v>б/р</v>
          </cell>
          <cell r="AX4418">
            <v>0</v>
          </cell>
        </row>
        <row r="4419">
          <cell r="AP4419" t="str">
            <v xml:space="preserve"> </v>
          </cell>
          <cell r="AQ4419">
            <v>0</v>
          </cell>
          <cell r="AT4419" t="str">
            <v>б/р</v>
          </cell>
          <cell r="AX4419">
            <v>0</v>
          </cell>
        </row>
        <row r="4420">
          <cell r="AP4420" t="str">
            <v xml:space="preserve"> </v>
          </cell>
          <cell r="AQ4420">
            <v>0</v>
          </cell>
          <cell r="AT4420" t="str">
            <v>б/р</v>
          </cell>
          <cell r="AX4420">
            <v>0</v>
          </cell>
        </row>
        <row r="4421">
          <cell r="AP4421" t="str">
            <v xml:space="preserve"> </v>
          </cell>
          <cell r="AQ4421">
            <v>0</v>
          </cell>
          <cell r="AT4421" t="str">
            <v>б/р</v>
          </cell>
          <cell r="AX4421">
            <v>0</v>
          </cell>
        </row>
        <row r="4422">
          <cell r="AP4422" t="str">
            <v xml:space="preserve"> </v>
          </cell>
          <cell r="AQ4422">
            <v>0</v>
          </cell>
          <cell r="AT4422" t="str">
            <v>б/р</v>
          </cell>
          <cell r="AX4422">
            <v>0</v>
          </cell>
        </row>
        <row r="4423">
          <cell r="AP4423" t="str">
            <v xml:space="preserve"> </v>
          </cell>
          <cell r="AQ4423">
            <v>0</v>
          </cell>
          <cell r="AT4423" t="str">
            <v>б/р</v>
          </cell>
          <cell r="AX4423">
            <v>0</v>
          </cell>
        </row>
        <row r="4424">
          <cell r="AP4424" t="str">
            <v xml:space="preserve"> </v>
          </cell>
          <cell r="AQ4424">
            <v>0</v>
          </cell>
          <cell r="AT4424" t="str">
            <v>б/р</v>
          </cell>
          <cell r="AX4424">
            <v>0</v>
          </cell>
        </row>
        <row r="4425">
          <cell r="AP4425" t="str">
            <v xml:space="preserve"> </v>
          </cell>
          <cell r="AQ4425">
            <v>0</v>
          </cell>
          <cell r="AT4425" t="str">
            <v>б/р</v>
          </cell>
          <cell r="AX4425">
            <v>0</v>
          </cell>
        </row>
        <row r="4426">
          <cell r="AP4426" t="str">
            <v xml:space="preserve"> </v>
          </cell>
          <cell r="AQ4426">
            <v>0</v>
          </cell>
          <cell r="AT4426" t="str">
            <v>б/р</v>
          </cell>
          <cell r="AX4426">
            <v>0</v>
          </cell>
        </row>
        <row r="4427">
          <cell r="AP4427" t="str">
            <v xml:space="preserve"> </v>
          </cell>
          <cell r="AQ4427">
            <v>0</v>
          </cell>
          <cell r="AT4427" t="str">
            <v>б/р</v>
          </cell>
          <cell r="AX4427">
            <v>0</v>
          </cell>
        </row>
        <row r="4428">
          <cell r="AP4428" t="str">
            <v xml:space="preserve"> </v>
          </cell>
          <cell r="AQ4428">
            <v>0</v>
          </cell>
          <cell r="AT4428" t="str">
            <v>б/р</v>
          </cell>
          <cell r="AX4428">
            <v>0</v>
          </cell>
        </row>
        <row r="4429">
          <cell r="AP4429" t="str">
            <v xml:space="preserve"> </v>
          </cell>
          <cell r="AQ4429">
            <v>0</v>
          </cell>
          <cell r="AT4429" t="str">
            <v>б/р</v>
          </cell>
          <cell r="AX4429">
            <v>0</v>
          </cell>
        </row>
        <row r="4430">
          <cell r="AP4430" t="str">
            <v xml:space="preserve"> </v>
          </cell>
          <cell r="AQ4430">
            <v>0</v>
          </cell>
          <cell r="AT4430" t="str">
            <v>б/р</v>
          </cell>
          <cell r="AX4430">
            <v>0</v>
          </cell>
        </row>
        <row r="4431">
          <cell r="AP4431" t="str">
            <v xml:space="preserve"> </v>
          </cell>
          <cell r="AQ4431">
            <v>0</v>
          </cell>
          <cell r="AT4431" t="str">
            <v>б/р</v>
          </cell>
          <cell r="AX4431">
            <v>0</v>
          </cell>
        </row>
        <row r="4432">
          <cell r="AP4432" t="str">
            <v xml:space="preserve"> </v>
          </cell>
          <cell r="AQ4432">
            <v>0</v>
          </cell>
          <cell r="AT4432" t="str">
            <v>б/р</v>
          </cell>
          <cell r="AX4432">
            <v>0</v>
          </cell>
        </row>
        <row r="4433">
          <cell r="AP4433" t="str">
            <v xml:space="preserve"> </v>
          </cell>
          <cell r="AQ4433">
            <v>0</v>
          </cell>
          <cell r="AT4433" t="str">
            <v>б/р</v>
          </cell>
          <cell r="AX4433">
            <v>0</v>
          </cell>
        </row>
        <row r="4434">
          <cell r="AP4434" t="str">
            <v xml:space="preserve"> </v>
          </cell>
          <cell r="AQ4434">
            <v>0</v>
          </cell>
          <cell r="AT4434" t="str">
            <v>б/р</v>
          </cell>
          <cell r="AX4434">
            <v>0</v>
          </cell>
        </row>
        <row r="4435">
          <cell r="AP4435" t="str">
            <v xml:space="preserve"> </v>
          </cell>
          <cell r="AQ4435">
            <v>0</v>
          </cell>
          <cell r="AT4435" t="str">
            <v>б/р</v>
          </cell>
          <cell r="AX4435">
            <v>0</v>
          </cell>
        </row>
        <row r="4436">
          <cell r="AP4436" t="str">
            <v xml:space="preserve"> </v>
          </cell>
          <cell r="AQ4436">
            <v>0</v>
          </cell>
          <cell r="AT4436" t="str">
            <v>б/р</v>
          </cell>
          <cell r="AX4436">
            <v>0</v>
          </cell>
        </row>
        <row r="4437">
          <cell r="AP4437" t="str">
            <v xml:space="preserve"> </v>
          </cell>
          <cell r="AQ4437">
            <v>0</v>
          </cell>
          <cell r="AT4437" t="str">
            <v>б/р</v>
          </cell>
          <cell r="AX4437">
            <v>0</v>
          </cell>
        </row>
        <row r="4438">
          <cell r="AP4438" t="str">
            <v xml:space="preserve"> </v>
          </cell>
          <cell r="AQ4438">
            <v>0</v>
          </cell>
          <cell r="AT4438" t="str">
            <v>б/р</v>
          </cell>
          <cell r="AX4438">
            <v>0</v>
          </cell>
        </row>
        <row r="4439">
          <cell r="AP4439" t="str">
            <v xml:space="preserve"> </v>
          </cell>
          <cell r="AQ4439">
            <v>0</v>
          </cell>
          <cell r="AT4439" t="str">
            <v>б/р</v>
          </cell>
          <cell r="AX4439">
            <v>0</v>
          </cell>
        </row>
        <row r="4440">
          <cell r="AP4440" t="str">
            <v xml:space="preserve"> </v>
          </cell>
          <cell r="AQ4440">
            <v>0</v>
          </cell>
          <cell r="AT4440" t="str">
            <v>б/р</v>
          </cell>
          <cell r="AX4440">
            <v>0</v>
          </cell>
        </row>
        <row r="4441">
          <cell r="AP4441" t="str">
            <v xml:space="preserve"> </v>
          </cell>
          <cell r="AQ4441">
            <v>0</v>
          </cell>
          <cell r="AT4441" t="str">
            <v>б/р</v>
          </cell>
          <cell r="AX4441">
            <v>0</v>
          </cell>
        </row>
        <row r="4442">
          <cell r="AP4442" t="str">
            <v xml:space="preserve"> </v>
          </cell>
          <cell r="AQ4442">
            <v>0</v>
          </cell>
          <cell r="AT4442" t="str">
            <v>б/р</v>
          </cell>
          <cell r="AX4442">
            <v>0</v>
          </cell>
        </row>
        <row r="4443">
          <cell r="AP4443" t="str">
            <v xml:space="preserve"> </v>
          </cell>
          <cell r="AQ4443">
            <v>0</v>
          </cell>
          <cell r="AT4443" t="str">
            <v>б/р</v>
          </cell>
          <cell r="AX4443">
            <v>0</v>
          </cell>
        </row>
        <row r="4444">
          <cell r="AP4444" t="str">
            <v xml:space="preserve"> </v>
          </cell>
          <cell r="AQ4444">
            <v>0</v>
          </cell>
          <cell r="AT4444" t="str">
            <v>б/р</v>
          </cell>
          <cell r="AX4444">
            <v>0</v>
          </cell>
        </row>
        <row r="4445">
          <cell r="AP4445" t="str">
            <v xml:space="preserve"> </v>
          </cell>
          <cell r="AQ4445">
            <v>0</v>
          </cell>
          <cell r="AT4445" t="str">
            <v>б/р</v>
          </cell>
          <cell r="AX4445">
            <v>0</v>
          </cell>
        </row>
        <row r="4446">
          <cell r="AP4446" t="str">
            <v xml:space="preserve"> </v>
          </cell>
          <cell r="AQ4446">
            <v>0</v>
          </cell>
          <cell r="AT4446" t="str">
            <v>б/р</v>
          </cell>
          <cell r="AX4446">
            <v>0</v>
          </cell>
        </row>
        <row r="4447">
          <cell r="AP4447" t="str">
            <v xml:space="preserve"> </v>
          </cell>
          <cell r="AQ4447">
            <v>0</v>
          </cell>
          <cell r="AT4447" t="str">
            <v>б/р</v>
          </cell>
          <cell r="AX4447">
            <v>0</v>
          </cell>
        </row>
        <row r="4448">
          <cell r="AP4448" t="str">
            <v xml:space="preserve"> </v>
          </cell>
          <cell r="AQ4448">
            <v>0</v>
          </cell>
          <cell r="AT4448" t="str">
            <v>б/р</v>
          </cell>
          <cell r="AX4448">
            <v>0</v>
          </cell>
        </row>
        <row r="4449">
          <cell r="AP4449" t="str">
            <v xml:space="preserve"> </v>
          </cell>
          <cell r="AQ4449">
            <v>0</v>
          </cell>
          <cell r="AT4449" t="str">
            <v>б/р</v>
          </cell>
          <cell r="AX4449">
            <v>0</v>
          </cell>
        </row>
        <row r="4450">
          <cell r="AP4450" t="str">
            <v xml:space="preserve"> </v>
          </cell>
          <cell r="AQ4450">
            <v>0</v>
          </cell>
          <cell r="AT4450" t="str">
            <v>б/р</v>
          </cell>
          <cell r="AX4450">
            <v>0</v>
          </cell>
        </row>
        <row r="4451">
          <cell r="AP4451" t="str">
            <v xml:space="preserve"> </v>
          </cell>
          <cell r="AQ4451">
            <v>0</v>
          </cell>
          <cell r="AT4451" t="str">
            <v>б/р</v>
          </cell>
          <cell r="AX4451">
            <v>0</v>
          </cell>
        </row>
        <row r="4452">
          <cell r="AP4452" t="str">
            <v xml:space="preserve"> </v>
          </cell>
          <cell r="AQ4452">
            <v>0</v>
          </cell>
          <cell r="AT4452" t="str">
            <v>б/р</v>
          </cell>
          <cell r="AX4452">
            <v>0</v>
          </cell>
        </row>
        <row r="4453">
          <cell r="AP4453" t="str">
            <v xml:space="preserve"> </v>
          </cell>
          <cell r="AQ4453">
            <v>0</v>
          </cell>
          <cell r="AT4453" t="str">
            <v>б/р</v>
          </cell>
          <cell r="AX4453">
            <v>0</v>
          </cell>
        </row>
        <row r="4454">
          <cell r="AP4454" t="str">
            <v xml:space="preserve"> </v>
          </cell>
          <cell r="AQ4454">
            <v>0</v>
          </cell>
          <cell r="AT4454" t="str">
            <v>б/р</v>
          </cell>
          <cell r="AX4454">
            <v>0</v>
          </cell>
        </row>
        <row r="4455">
          <cell r="AP4455" t="str">
            <v xml:space="preserve"> </v>
          </cell>
          <cell r="AQ4455">
            <v>0</v>
          </cell>
          <cell r="AT4455" t="str">
            <v>б/р</v>
          </cell>
          <cell r="AX4455">
            <v>0</v>
          </cell>
        </row>
        <row r="4456">
          <cell r="AP4456" t="str">
            <v xml:space="preserve"> </v>
          </cell>
          <cell r="AQ4456">
            <v>0</v>
          </cell>
          <cell r="AT4456" t="str">
            <v>б/р</v>
          </cell>
          <cell r="AX4456">
            <v>0</v>
          </cell>
        </row>
        <row r="4457">
          <cell r="AP4457" t="str">
            <v xml:space="preserve"> </v>
          </cell>
          <cell r="AQ4457">
            <v>0</v>
          </cell>
          <cell r="AT4457" t="str">
            <v>б/р</v>
          </cell>
          <cell r="AX4457">
            <v>0</v>
          </cell>
        </row>
        <row r="4458">
          <cell r="AP4458" t="str">
            <v xml:space="preserve"> </v>
          </cell>
          <cell r="AQ4458">
            <v>0</v>
          </cell>
          <cell r="AT4458" t="str">
            <v>б/р</v>
          </cell>
          <cell r="AX4458">
            <v>0</v>
          </cell>
        </row>
        <row r="4459">
          <cell r="AP4459" t="str">
            <v xml:space="preserve"> </v>
          </cell>
          <cell r="AQ4459">
            <v>0</v>
          </cell>
          <cell r="AT4459" t="str">
            <v>б/р</v>
          </cell>
          <cell r="AX4459">
            <v>0</v>
          </cell>
        </row>
        <row r="4460">
          <cell r="AP4460" t="str">
            <v xml:space="preserve"> </v>
          </cell>
          <cell r="AQ4460">
            <v>0</v>
          </cell>
          <cell r="AT4460" t="str">
            <v>б/р</v>
          </cell>
          <cell r="AX4460">
            <v>0</v>
          </cell>
        </row>
        <row r="4461">
          <cell r="AP4461" t="str">
            <v xml:space="preserve"> </v>
          </cell>
          <cell r="AQ4461">
            <v>0</v>
          </cell>
          <cell r="AT4461" t="str">
            <v>б/р</v>
          </cell>
          <cell r="AX4461">
            <v>0</v>
          </cell>
        </row>
        <row r="4462">
          <cell r="AP4462" t="str">
            <v xml:space="preserve"> </v>
          </cell>
          <cell r="AQ4462">
            <v>0</v>
          </cell>
          <cell r="AT4462" t="str">
            <v>б/р</v>
          </cell>
          <cell r="AX4462">
            <v>0</v>
          </cell>
        </row>
        <row r="4463">
          <cell r="AP4463" t="str">
            <v xml:space="preserve"> </v>
          </cell>
          <cell r="AQ4463">
            <v>0</v>
          </cell>
          <cell r="AT4463" t="str">
            <v>б/р</v>
          </cell>
          <cell r="AX4463">
            <v>0</v>
          </cell>
        </row>
        <row r="4464">
          <cell r="AP4464" t="str">
            <v xml:space="preserve"> </v>
          </cell>
          <cell r="AQ4464">
            <v>0</v>
          </cell>
          <cell r="AT4464" t="str">
            <v>б/р</v>
          </cell>
          <cell r="AX4464">
            <v>0</v>
          </cell>
        </row>
        <row r="4465">
          <cell r="AP4465" t="str">
            <v xml:space="preserve"> </v>
          </cell>
          <cell r="AQ4465">
            <v>0</v>
          </cell>
          <cell r="AT4465" t="str">
            <v>б/р</v>
          </cell>
          <cell r="AX4465">
            <v>0</v>
          </cell>
        </row>
        <row r="4466">
          <cell r="AP4466" t="str">
            <v xml:space="preserve"> </v>
          </cell>
          <cell r="AQ4466">
            <v>0</v>
          </cell>
          <cell r="AT4466" t="str">
            <v>б/р</v>
          </cell>
          <cell r="AX4466">
            <v>0</v>
          </cell>
        </row>
        <row r="4467">
          <cell r="AP4467" t="str">
            <v xml:space="preserve"> </v>
          </cell>
          <cell r="AQ4467">
            <v>0</v>
          </cell>
          <cell r="AT4467" t="str">
            <v>б/р</v>
          </cell>
          <cell r="AX4467">
            <v>0</v>
          </cell>
        </row>
        <row r="4468">
          <cell r="AP4468" t="str">
            <v xml:space="preserve"> </v>
          </cell>
          <cell r="AQ4468">
            <v>0</v>
          </cell>
          <cell r="AT4468" t="str">
            <v>б/р</v>
          </cell>
          <cell r="AX4468">
            <v>0</v>
          </cell>
        </row>
        <row r="4469">
          <cell r="AP4469" t="str">
            <v xml:space="preserve"> </v>
          </cell>
          <cell r="AQ4469">
            <v>0</v>
          </cell>
          <cell r="AT4469" t="str">
            <v>б/р</v>
          </cell>
          <cell r="AX4469">
            <v>0</v>
          </cell>
        </row>
        <row r="4470">
          <cell r="AP4470" t="str">
            <v xml:space="preserve"> </v>
          </cell>
          <cell r="AQ4470">
            <v>0</v>
          </cell>
          <cell r="AT4470" t="str">
            <v>б/р</v>
          </cell>
          <cell r="AX4470">
            <v>0</v>
          </cell>
        </row>
        <row r="4471">
          <cell r="AP4471" t="str">
            <v xml:space="preserve"> </v>
          </cell>
          <cell r="AQ4471">
            <v>0</v>
          </cell>
          <cell r="AT4471" t="str">
            <v>б/р</v>
          </cell>
          <cell r="AX4471">
            <v>0</v>
          </cell>
        </row>
        <row r="4472">
          <cell r="AP4472" t="str">
            <v xml:space="preserve"> </v>
          </cell>
          <cell r="AQ4472">
            <v>0</v>
          </cell>
          <cell r="AT4472" t="str">
            <v>б/р</v>
          </cell>
          <cell r="AX4472">
            <v>0</v>
          </cell>
        </row>
        <row r="4473">
          <cell r="AP4473" t="str">
            <v xml:space="preserve"> </v>
          </cell>
          <cell r="AQ4473">
            <v>0</v>
          </cell>
          <cell r="AT4473" t="str">
            <v>б/р</v>
          </cell>
          <cell r="AX4473">
            <v>0</v>
          </cell>
        </row>
        <row r="4474">
          <cell r="AP4474" t="str">
            <v xml:space="preserve"> </v>
          </cell>
          <cell r="AQ4474">
            <v>0</v>
          </cell>
          <cell r="AT4474" t="str">
            <v>б/р</v>
          </cell>
          <cell r="AX4474">
            <v>0</v>
          </cell>
        </row>
        <row r="4475">
          <cell r="AP4475" t="str">
            <v xml:space="preserve"> </v>
          </cell>
          <cell r="AQ4475">
            <v>0</v>
          </cell>
          <cell r="AT4475" t="str">
            <v>б/р</v>
          </cell>
          <cell r="AX4475">
            <v>0</v>
          </cell>
        </row>
        <row r="4476">
          <cell r="AP4476" t="str">
            <v xml:space="preserve"> </v>
          </cell>
          <cell r="AQ4476">
            <v>0</v>
          </cell>
          <cell r="AT4476" t="str">
            <v>б/р</v>
          </cell>
          <cell r="AX4476">
            <v>0</v>
          </cell>
        </row>
        <row r="4477">
          <cell r="AP4477" t="str">
            <v xml:space="preserve"> </v>
          </cell>
          <cell r="AQ4477">
            <v>0</v>
          </cell>
          <cell r="AT4477" t="str">
            <v>б/р</v>
          </cell>
          <cell r="AX4477">
            <v>0</v>
          </cell>
        </row>
        <row r="4478">
          <cell r="AP4478" t="str">
            <v xml:space="preserve"> </v>
          </cell>
          <cell r="AQ4478">
            <v>0</v>
          </cell>
          <cell r="AT4478" t="str">
            <v>б/р</v>
          </cell>
          <cell r="AX4478">
            <v>0</v>
          </cell>
        </row>
        <row r="4479">
          <cell r="AP4479" t="str">
            <v xml:space="preserve"> </v>
          </cell>
          <cell r="AQ4479">
            <v>0</v>
          </cell>
          <cell r="AT4479" t="str">
            <v>б/р</v>
          </cell>
          <cell r="AX4479">
            <v>0</v>
          </cell>
        </row>
        <row r="4480">
          <cell r="AP4480" t="str">
            <v xml:space="preserve"> </v>
          </cell>
          <cell r="AQ4480">
            <v>0</v>
          </cell>
          <cell r="AT4480" t="str">
            <v>б/р</v>
          </cell>
          <cell r="AX4480">
            <v>0</v>
          </cell>
        </row>
        <row r="4481">
          <cell r="AP4481" t="str">
            <v xml:space="preserve"> </v>
          </cell>
          <cell r="AQ4481">
            <v>0</v>
          </cell>
          <cell r="AT4481" t="str">
            <v>б/р</v>
          </cell>
          <cell r="AX4481">
            <v>0</v>
          </cell>
        </row>
        <row r="4482">
          <cell r="AP4482" t="str">
            <v xml:space="preserve"> </v>
          </cell>
          <cell r="AQ4482">
            <v>0</v>
          </cell>
          <cell r="AT4482" t="str">
            <v>б/р</v>
          </cell>
          <cell r="AX4482">
            <v>0</v>
          </cell>
        </row>
        <row r="4483">
          <cell r="AP4483" t="str">
            <v xml:space="preserve"> </v>
          </cell>
          <cell r="AQ4483">
            <v>0</v>
          </cell>
          <cell r="AT4483" t="str">
            <v>б/р</v>
          </cell>
          <cell r="AX4483">
            <v>0</v>
          </cell>
        </row>
        <row r="4484">
          <cell r="AP4484" t="str">
            <v xml:space="preserve"> </v>
          </cell>
          <cell r="AQ4484">
            <v>0</v>
          </cell>
          <cell r="AT4484" t="str">
            <v>б/р</v>
          </cell>
          <cell r="AX4484">
            <v>0</v>
          </cell>
        </row>
        <row r="4485">
          <cell r="AP4485" t="str">
            <v xml:space="preserve"> </v>
          </cell>
          <cell r="AQ4485">
            <v>0</v>
          </cell>
          <cell r="AT4485" t="str">
            <v>б/р</v>
          </cell>
          <cell r="AX4485">
            <v>0</v>
          </cell>
        </row>
        <row r="4486">
          <cell r="AP4486" t="str">
            <v xml:space="preserve"> </v>
          </cell>
          <cell r="AQ4486">
            <v>0</v>
          </cell>
          <cell r="AT4486" t="str">
            <v>б/р</v>
          </cell>
          <cell r="AX4486">
            <v>0</v>
          </cell>
        </row>
        <row r="4487">
          <cell r="AP4487" t="str">
            <v xml:space="preserve"> </v>
          </cell>
          <cell r="AQ4487">
            <v>0</v>
          </cell>
          <cell r="AT4487" t="str">
            <v>б/р</v>
          </cell>
          <cell r="AX4487">
            <v>0</v>
          </cell>
        </row>
        <row r="4488">
          <cell r="AP4488" t="str">
            <v xml:space="preserve"> </v>
          </cell>
          <cell r="AQ4488">
            <v>0</v>
          </cell>
          <cell r="AT4488" t="str">
            <v>б/р</v>
          </cell>
          <cell r="AX4488">
            <v>0</v>
          </cell>
        </row>
        <row r="4489">
          <cell r="AP4489" t="str">
            <v xml:space="preserve"> </v>
          </cell>
          <cell r="AQ4489">
            <v>0</v>
          </cell>
          <cell r="AT4489" t="str">
            <v>б/р</v>
          </cell>
          <cell r="AX4489">
            <v>0</v>
          </cell>
        </row>
        <row r="4490">
          <cell r="AP4490" t="str">
            <v xml:space="preserve"> </v>
          </cell>
          <cell r="AQ4490">
            <v>0</v>
          </cell>
          <cell r="AT4490" t="str">
            <v>б/р</v>
          </cell>
          <cell r="AX4490">
            <v>0</v>
          </cell>
        </row>
        <row r="4491">
          <cell r="AP4491" t="str">
            <v xml:space="preserve"> </v>
          </cell>
          <cell r="AQ4491">
            <v>0</v>
          </cell>
          <cell r="AT4491" t="str">
            <v>б/р</v>
          </cell>
          <cell r="AX4491">
            <v>0</v>
          </cell>
        </row>
        <row r="4492">
          <cell r="AP4492" t="str">
            <v xml:space="preserve"> </v>
          </cell>
          <cell r="AQ4492">
            <v>0</v>
          </cell>
          <cell r="AT4492" t="str">
            <v>б/р</v>
          </cell>
          <cell r="AX4492">
            <v>0</v>
          </cell>
        </row>
        <row r="4493">
          <cell r="AP4493" t="str">
            <v xml:space="preserve"> </v>
          </cell>
          <cell r="AQ4493">
            <v>0</v>
          </cell>
          <cell r="AT4493" t="str">
            <v>б/р</v>
          </cell>
          <cell r="AX4493">
            <v>0</v>
          </cell>
        </row>
        <row r="4494">
          <cell r="AP4494" t="str">
            <v xml:space="preserve"> </v>
          </cell>
          <cell r="AQ4494">
            <v>0</v>
          </cell>
          <cell r="AT4494" t="str">
            <v>б/р</v>
          </cell>
          <cell r="AX4494">
            <v>0</v>
          </cell>
        </row>
        <row r="4495">
          <cell r="AP4495" t="str">
            <v xml:space="preserve"> </v>
          </cell>
          <cell r="AQ4495">
            <v>0</v>
          </cell>
          <cell r="AT4495" t="str">
            <v>б/р</v>
          </cell>
          <cell r="AX4495">
            <v>0</v>
          </cell>
        </row>
        <row r="4496">
          <cell r="AP4496" t="str">
            <v xml:space="preserve"> </v>
          </cell>
          <cell r="AQ4496">
            <v>0</v>
          </cell>
          <cell r="AT4496" t="str">
            <v>б/р</v>
          </cell>
          <cell r="AX4496">
            <v>0</v>
          </cell>
        </row>
        <row r="4497">
          <cell r="AP4497" t="str">
            <v xml:space="preserve"> </v>
          </cell>
          <cell r="AQ4497">
            <v>0</v>
          </cell>
          <cell r="AT4497" t="str">
            <v>б/р</v>
          </cell>
          <cell r="AX4497">
            <v>0</v>
          </cell>
        </row>
        <row r="4498">
          <cell r="AP4498" t="str">
            <v xml:space="preserve"> </v>
          </cell>
          <cell r="AQ4498">
            <v>0</v>
          </cell>
          <cell r="AT4498" t="str">
            <v>б/р</v>
          </cell>
          <cell r="AX4498">
            <v>0</v>
          </cell>
        </row>
        <row r="4499">
          <cell r="AP4499" t="str">
            <v xml:space="preserve"> </v>
          </cell>
          <cell r="AQ4499">
            <v>0</v>
          </cell>
          <cell r="AT4499" t="str">
            <v>б/р</v>
          </cell>
          <cell r="AX4499">
            <v>0</v>
          </cell>
        </row>
        <row r="4500">
          <cell r="AP4500" t="str">
            <v xml:space="preserve"> </v>
          </cell>
          <cell r="AQ4500">
            <v>0</v>
          </cell>
          <cell r="AT4500" t="str">
            <v>б/р</v>
          </cell>
          <cell r="AX45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ом10-11"/>
      <sheetName val="ком12-13"/>
      <sheetName val="ком14-15"/>
      <sheetName val="ком16-18"/>
      <sheetName val="КСПб"/>
      <sheetName val="Общий"/>
      <sheetName val="Медальный"/>
      <sheetName val="ИТОГ!"/>
    </sheetNames>
    <sheetDataSet>
      <sheetData sheetId="0" refreshError="1">
        <row r="34">
          <cell r="B34" t="str">
            <v>ПМК «Спасатель»</v>
          </cell>
        </row>
        <row r="35">
          <cell r="B35" t="str">
            <v>ШСК ГБОУ СОШ № 453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dutvyb@mail.ru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F9"/>
  <sheetViews>
    <sheetView workbookViewId="0">
      <selection activeCell="A9" sqref="A9"/>
    </sheetView>
  </sheetViews>
  <sheetFormatPr defaultRowHeight="13.15"/>
  <cols>
    <col min="1" max="4" width="15.7109375" style="4" customWidth="1"/>
    <col min="5" max="6" width="9.28515625" style="4" customWidth="1"/>
  </cols>
  <sheetData>
    <row r="1" spans="1:6" ht="15">
      <c r="A1" s="1" t="s">
        <v>0</v>
      </c>
      <c r="B1" s="2" t="s">
        <v>1</v>
      </c>
      <c r="C1" s="2" t="s">
        <v>2</v>
      </c>
      <c r="D1" s="2">
        <v>1</v>
      </c>
      <c r="E1" s="2">
        <v>1</v>
      </c>
      <c r="F1" s="3"/>
    </row>
    <row r="2" spans="1:6" ht="15">
      <c r="A2" s="1" t="s">
        <v>3</v>
      </c>
      <c r="B2" s="2" t="s">
        <v>4</v>
      </c>
      <c r="C2" s="2" t="s">
        <v>5</v>
      </c>
      <c r="D2" s="2" t="s">
        <v>1</v>
      </c>
      <c r="E2" s="2">
        <v>2</v>
      </c>
      <c r="F2" s="3"/>
    </row>
    <row r="3" spans="1:6" ht="15">
      <c r="A3" s="1" t="s">
        <v>6</v>
      </c>
      <c r="B3" s="2"/>
      <c r="C3" s="2" t="s">
        <v>7</v>
      </c>
      <c r="D3" s="2" t="s">
        <v>8</v>
      </c>
      <c r="E3" s="2">
        <v>3</v>
      </c>
      <c r="F3" s="3"/>
    </row>
    <row r="4" spans="1:6" ht="15">
      <c r="A4" s="1" t="s">
        <v>9</v>
      </c>
      <c r="B4" s="2"/>
      <c r="C4" s="2" t="s">
        <v>10</v>
      </c>
      <c r="D4" s="2" t="s">
        <v>4</v>
      </c>
      <c r="E4" s="2">
        <v>4</v>
      </c>
      <c r="F4" s="3"/>
    </row>
    <row r="5" spans="1:6" ht="15">
      <c r="A5" s="1" t="s">
        <v>11</v>
      </c>
      <c r="B5" s="2"/>
      <c r="C5" s="2" t="s">
        <v>12</v>
      </c>
      <c r="D5" s="2"/>
      <c r="E5" s="2"/>
      <c r="F5" s="3"/>
    </row>
    <row r="6" spans="1:6" ht="15">
      <c r="A6" s="1" t="s">
        <v>13</v>
      </c>
      <c r="B6" s="2"/>
      <c r="C6" s="2" t="s">
        <v>14</v>
      </c>
      <c r="D6" s="2"/>
      <c r="E6" s="2"/>
      <c r="F6" s="3"/>
    </row>
    <row r="7" spans="1:6" ht="15">
      <c r="A7" s="1" t="s">
        <v>15</v>
      </c>
      <c r="B7" s="2"/>
      <c r="C7" s="2" t="s">
        <v>16</v>
      </c>
      <c r="D7" s="2"/>
      <c r="E7" s="2"/>
      <c r="F7" s="3"/>
    </row>
    <row r="8" spans="1:6" ht="15">
      <c r="A8" s="1" t="s">
        <v>17</v>
      </c>
      <c r="B8" s="2"/>
      <c r="C8" s="2" t="s">
        <v>18</v>
      </c>
      <c r="D8" s="2"/>
      <c r="E8" s="2"/>
      <c r="F8" s="3"/>
    </row>
    <row r="9" spans="1:6" ht="15">
      <c r="A9" s="1" t="s">
        <v>19</v>
      </c>
      <c r="B9" s="2"/>
      <c r="C9" s="2"/>
      <c r="D9" s="2"/>
      <c r="E9" s="2"/>
    </row>
  </sheetData>
  <sheetProtection sheet="1"/>
  <protectedRanges>
    <protectedRange sqref="C2:C8" name="Диапазон2"/>
  </protectedRanges>
  <phoneticPr fontId="7" type="noConversion"/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rgb="FF0070C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28515625" defaultRowHeight="15.6"/>
  <cols>
    <col min="1" max="1" width="3.7109375" style="34" bestFit="1" customWidth="1"/>
    <col min="2" max="2" width="34.28515625" style="34" bestFit="1" customWidth="1"/>
    <col min="3" max="3" width="11.7109375" style="34" customWidth="1"/>
    <col min="4" max="4" width="6.7109375" style="34" bestFit="1" customWidth="1"/>
    <col min="5" max="5" width="21.5703125" style="34" customWidth="1"/>
    <col min="6" max="6" width="30.5703125" style="34" customWidth="1"/>
    <col min="7" max="16384" width="9.28515625" style="34"/>
  </cols>
  <sheetData>
    <row r="1" spans="1:6">
      <c r="F1" s="35" t="s">
        <v>1491</v>
      </c>
    </row>
    <row r="2" spans="1:6">
      <c r="B2" s="36" t="s">
        <v>44</v>
      </c>
      <c r="C2" s="37">
        <v>3</v>
      </c>
      <c r="F2" s="35" t="str">
        <f>VLOOKUP(C2,'Возраста и группы'!AA3:AF6,3,FALSE)</f>
        <v>Региональные соревнования по спортивному туризму</v>
      </c>
    </row>
    <row r="3" spans="1:6">
      <c r="B3" s="36" t="s">
        <v>1497</v>
      </c>
      <c r="C3" s="37" t="s">
        <v>12</v>
      </c>
      <c r="F3" s="35" t="s">
        <v>1492</v>
      </c>
    </row>
    <row r="4" spans="1:6">
      <c r="F4" s="35" t="str">
        <f>CONCATENATE("в дисциплинах ",VLOOKUP(C2,'Возраста и группы'!AA3:AF6,5,FALSE))</f>
        <v>в дисциплинах "дистанция - пешеходная"</v>
      </c>
    </row>
    <row r="5" spans="1:6">
      <c r="F5" s="35" t="str">
        <f>VLOOKUP(C2,'Возраста и группы'!AA3:AF6,4,FALSE)</f>
        <v>20-21 января 2024 года</v>
      </c>
    </row>
    <row r="6" spans="1:6" ht="4.5" customHeight="1">
      <c r="F6" s="35"/>
    </row>
    <row r="7" spans="1:6">
      <c r="B7" s="35" t="s">
        <v>1471</v>
      </c>
      <c r="C7" s="483">
        <f>Заявка!B40</f>
        <v>0</v>
      </c>
      <c r="D7" s="483"/>
      <c r="E7" s="483"/>
      <c r="F7" s="483"/>
    </row>
    <row r="8" spans="1:6">
      <c r="C8" s="484" t="s">
        <v>1472</v>
      </c>
      <c r="D8" s="484"/>
      <c r="E8" s="484"/>
      <c r="F8" s="484"/>
    </row>
    <row r="9" spans="1:6">
      <c r="A9" s="482" t="str">
        <f>CONCATENATE(Заявка!D40,", ",Заявка!I40,", ",Заявка!M40)</f>
        <v xml:space="preserve">, , </v>
      </c>
      <c r="B9" s="482"/>
      <c r="C9" s="482"/>
      <c r="D9" s="482"/>
      <c r="E9" s="482"/>
      <c r="F9" s="482"/>
    </row>
    <row r="10" spans="1:6">
      <c r="C10" s="484" t="s">
        <v>1473</v>
      </c>
      <c r="D10" s="484"/>
      <c r="E10" s="484"/>
      <c r="F10" s="484"/>
    </row>
    <row r="11" spans="1:6" ht="3" customHeight="1">
      <c r="C11" s="38"/>
      <c r="D11" s="38"/>
      <c r="E11" s="38"/>
      <c r="F11" s="38"/>
    </row>
    <row r="12" spans="1:6">
      <c r="A12" s="483" t="s">
        <v>1474</v>
      </c>
      <c r="B12" s="483"/>
      <c r="C12" s="483"/>
      <c r="D12" s="483"/>
      <c r="E12" s="483"/>
      <c r="F12" s="483"/>
    </row>
    <row r="13" spans="1:6">
      <c r="A13" s="483" t="s">
        <v>1475</v>
      </c>
      <c r="B13" s="483"/>
      <c r="C13" s="483"/>
      <c r="D13" s="483"/>
      <c r="E13" s="483"/>
      <c r="F13" s="483"/>
    </row>
    <row r="14" spans="1:6" ht="15.75" customHeight="1">
      <c r="B14" s="481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1"/>
      <c r="D14" s="481"/>
      <c r="E14" s="481"/>
      <c r="F14" s="481"/>
    </row>
    <row r="15" spans="1:6">
      <c r="B15" s="481"/>
      <c r="C15" s="481"/>
      <c r="D15" s="481"/>
      <c r="E15" s="481"/>
      <c r="F15" s="481"/>
    </row>
    <row r="16" spans="1:6" ht="4.5" customHeight="1"/>
    <row r="17" spans="1:6" ht="85.15" customHeight="1">
      <c r="A17" s="39" t="s">
        <v>38</v>
      </c>
      <c r="B17" s="40" t="s">
        <v>1476</v>
      </c>
      <c r="C17" s="41" t="s">
        <v>1477</v>
      </c>
      <c r="D17" s="284" t="s">
        <v>1478</v>
      </c>
      <c r="E17" s="43" t="s">
        <v>1479</v>
      </c>
      <c r="F17" s="43" t="s">
        <v>1493</v>
      </c>
    </row>
    <row r="18" spans="1:6" s="283" customFormat="1" ht="25.15" customHeight="1">
      <c r="A18" s="282">
        <v>1</v>
      </c>
      <c r="B18" s="40" t="str">
        <f ca="1">IF(MAX(Заявка!$DO$11:$DO$22)&lt;$A18," ",VLOOKUP($A18,Заявка!$DO$11:$DR$22,2,FALSE))</f>
        <v xml:space="preserve"> </v>
      </c>
      <c r="C18" s="46" t="str">
        <f ca="1">IF(MAX(Заявка!$DO$11:$DO$22)&lt;$A18," ",VLOOKUP($A18,Заявка!$DO$11:$DR$22,3,FALSE))</f>
        <v xml:space="preserve"> </v>
      </c>
      <c r="D18" s="46" t="str">
        <f ca="1">IF(MAX(Заявка!$DO$11:$DO$22)&lt;$A18," ",VLOOKUP($A18,Заявка!$DO$11:$DR$22,4,FALSE))</f>
        <v xml:space="preserve"> </v>
      </c>
      <c r="E18" s="40"/>
      <c r="F18" s="40"/>
    </row>
    <row r="19" spans="1:6" s="283" customFormat="1" ht="25.15" customHeight="1">
      <c r="A19" s="282">
        <v>2</v>
      </c>
      <c r="B19" s="40" t="str">
        <f ca="1">IF(MAX(Заявка!$DO$11:$DO$22)&lt;$A19," ",VLOOKUP($A19,Заявка!$DO$11:$DR$22,2,FALSE))</f>
        <v xml:space="preserve"> </v>
      </c>
      <c r="C19" s="46" t="str">
        <f ca="1">IF(MAX(Заявка!$DO$11:$DO$22)&lt;$A19," ",VLOOKUP($A19,Заявка!$DO$11:$DR$22,3,FALSE))</f>
        <v xml:space="preserve"> </v>
      </c>
      <c r="D19" s="46" t="str">
        <f ca="1">IF(MAX(Заявка!$DO$11:$DO$22)&lt;$A19," ",VLOOKUP($A19,Заявка!$DO$11:$DR$22,4,FALSE))</f>
        <v xml:space="preserve"> </v>
      </c>
      <c r="E19" s="40"/>
      <c r="F19" s="40"/>
    </row>
    <row r="20" spans="1:6" s="283" customFormat="1" ht="25.15" customHeight="1">
      <c r="A20" s="282">
        <v>3</v>
      </c>
      <c r="B20" s="40" t="str">
        <f ca="1">IF(MAX(Заявка!$DO$11:$DO$22)&lt;$A20," ",VLOOKUP($A20,Заявка!$DO$11:$DR$22,2,FALSE))</f>
        <v xml:space="preserve"> </v>
      </c>
      <c r="C20" s="46" t="str">
        <f ca="1">IF(MAX(Заявка!$DO$11:$DO$22)&lt;$A20," ",VLOOKUP($A20,Заявка!$DO$11:$DR$22,3,FALSE))</f>
        <v xml:space="preserve"> </v>
      </c>
      <c r="D20" s="46" t="str">
        <f ca="1">IF(MAX(Заявка!$DO$11:$DO$22)&lt;$A20," ",VLOOKUP($A20,Заявка!$DO$11:$DR$22,4,FALSE))</f>
        <v xml:space="preserve"> </v>
      </c>
      <c r="E20" s="40"/>
      <c r="F20" s="40"/>
    </row>
    <row r="21" spans="1:6" s="283" customFormat="1" ht="25.15" customHeight="1">
      <c r="A21" s="282">
        <v>4</v>
      </c>
      <c r="B21" s="40" t="str">
        <f ca="1">IF(MAX(Заявка!$DO$11:$DO$22)&lt;$A21," ",VLOOKUP($A21,Заявка!$DO$11:$DR$22,2,FALSE))</f>
        <v xml:space="preserve"> </v>
      </c>
      <c r="C21" s="46" t="str">
        <f ca="1">IF(MAX(Заявка!$DO$11:$DO$22)&lt;$A21," ",VLOOKUP($A21,Заявка!$DO$11:$DR$22,3,FALSE))</f>
        <v xml:space="preserve"> </v>
      </c>
      <c r="D21" s="46" t="str">
        <f ca="1">IF(MAX(Заявка!$DO$11:$DO$22)&lt;$A21," ",VLOOKUP($A21,Заявка!$DO$11:$DR$22,4,FALSE))</f>
        <v xml:space="preserve"> </v>
      </c>
      <c r="E21" s="40"/>
      <c r="F21" s="40"/>
    </row>
    <row r="22" spans="1:6" s="283" customFormat="1" ht="25.15" customHeight="1">
      <c r="A22" s="282">
        <v>5</v>
      </c>
      <c r="B22" s="40" t="str">
        <f ca="1">IF(MAX(Заявка!$DO$11:$DO$22)&lt;$A22," ",VLOOKUP($A22,Заявка!$DO$11:$DR$22,2,FALSE))</f>
        <v xml:space="preserve"> </v>
      </c>
      <c r="C22" s="46" t="str">
        <f ca="1">IF(MAX(Заявка!$DO$11:$DO$22)&lt;$A22," ",VLOOKUP($A22,Заявка!$DO$11:$DR$22,3,FALSE))</f>
        <v xml:space="preserve"> </v>
      </c>
      <c r="D22" s="46" t="str">
        <f ca="1">IF(MAX(Заявка!$DO$11:$DO$22)&lt;$A22," ",VLOOKUP($A22,Заявка!$DO$11:$DR$22,4,FALSE))</f>
        <v xml:space="preserve"> </v>
      </c>
      <c r="E22" s="40"/>
      <c r="F22" s="40"/>
    </row>
    <row r="23" spans="1:6" s="283" customFormat="1" ht="25.15" customHeight="1">
      <c r="A23" s="282">
        <v>6</v>
      </c>
      <c r="B23" s="40" t="str">
        <f ca="1">IF(MAX(Заявка!$DO$11:$DO$22)&lt;$A23," ",VLOOKUP($A23,Заявка!$DO$11:$DR$22,2,FALSE))</f>
        <v xml:space="preserve"> </v>
      </c>
      <c r="C23" s="46" t="str">
        <f ca="1">IF(MAX(Заявка!$DO$11:$DO$22)&lt;$A23," ",VLOOKUP($A23,Заявка!$DO$11:$DR$22,3,FALSE))</f>
        <v xml:space="preserve"> </v>
      </c>
      <c r="D23" s="46" t="str">
        <f ca="1">IF(MAX(Заявка!$DO$11:$DO$22)&lt;$A23," ",VLOOKUP($A23,Заявка!$DO$11:$DR$22,4,FALSE))</f>
        <v xml:space="preserve"> </v>
      </c>
      <c r="E23" s="40"/>
      <c r="F23" s="40"/>
    </row>
    <row r="24" spans="1:6" s="283" customFormat="1" ht="25.15" customHeight="1">
      <c r="A24" s="282">
        <v>7</v>
      </c>
      <c r="B24" s="40" t="str">
        <f ca="1">IF(MAX(Заявка!$DO$11:$DO$22)&lt;$A24," ",VLOOKUP($A24,Заявка!$DO$11:$DR$22,2,FALSE))</f>
        <v xml:space="preserve"> </v>
      </c>
      <c r="C24" s="46" t="str">
        <f ca="1">IF(MAX(Заявка!$DO$11:$DO$22)&lt;$A24," ",VLOOKUP($A24,Заявка!$DO$11:$DR$22,3,FALSE))</f>
        <v xml:space="preserve"> </v>
      </c>
      <c r="D24" s="46" t="str">
        <f ca="1">IF(MAX(Заявка!$DO$11:$DO$22)&lt;$A24," ",VLOOKUP($A24,Заявка!$DO$11:$DR$22,4,FALSE))</f>
        <v xml:space="preserve"> </v>
      </c>
      <c r="E24" s="40"/>
      <c r="F24" s="40"/>
    </row>
    <row r="25" spans="1:6" s="283" customFormat="1" ht="25.15" customHeight="1">
      <c r="A25" s="282">
        <v>8</v>
      </c>
      <c r="B25" s="40" t="str">
        <f ca="1">IF(MAX(Заявка!$DO$11:$DO$22)&lt;$A25," ",VLOOKUP($A25,Заявка!$DO$11:$DR$22,2,FALSE))</f>
        <v xml:space="preserve"> </v>
      </c>
      <c r="C25" s="46" t="str">
        <f ca="1">IF(MAX(Заявка!$DO$11:$DO$22)&lt;$A25," ",VLOOKUP($A25,Заявка!$DO$11:$DR$22,3,FALSE))</f>
        <v xml:space="preserve"> </v>
      </c>
      <c r="D25" s="46" t="str">
        <f ca="1">IF(MAX(Заявка!$DO$11:$DO$22)&lt;$A25," ",VLOOKUP($A25,Заявка!$DO$11:$DR$22,4,FALSE))</f>
        <v xml:space="preserve"> </v>
      </c>
      <c r="E25" s="40"/>
      <c r="F25" s="40"/>
    </row>
    <row r="26" spans="1:6" s="283" customFormat="1" ht="25.15" customHeight="1">
      <c r="A26" s="282">
        <v>9</v>
      </c>
      <c r="B26" s="40" t="str">
        <f ca="1">IF(MAX(Заявка!$DO$11:$DO$22)&lt;$A26," ",VLOOKUP($A26,Заявка!$DO$11:$DR$22,2,FALSE))</f>
        <v xml:space="preserve"> </v>
      </c>
      <c r="C26" s="46" t="str">
        <f ca="1">IF(MAX(Заявка!$DO$11:$DO$22)&lt;$A26," ",VLOOKUP($A26,Заявка!$DO$11:$DR$22,3,FALSE))</f>
        <v xml:space="preserve"> </v>
      </c>
      <c r="D26" s="46" t="str">
        <f ca="1">IF(MAX(Заявка!$DO$11:$DO$22)&lt;$A26," ",VLOOKUP($A26,Заявка!$DO$11:$DR$22,4,FALSE))</f>
        <v xml:space="preserve"> </v>
      </c>
      <c r="E26" s="40"/>
      <c r="F26" s="40"/>
    </row>
    <row r="27" spans="1:6" s="283" customFormat="1" ht="25.15" customHeight="1">
      <c r="A27" s="282">
        <v>10</v>
      </c>
      <c r="B27" s="40" t="str">
        <f ca="1">IF(MAX(Заявка!$DO$11:$DO$22)&lt;$A27," ",VLOOKUP($A27,Заявка!$DO$11:$DR$22,2,FALSE))</f>
        <v xml:space="preserve"> </v>
      </c>
      <c r="C27" s="46" t="str">
        <f ca="1">IF(MAX(Заявка!$DO$11:$DO$22)&lt;$A27," ",VLOOKUP($A27,Заявка!$DO$11:$DR$22,3,FALSE))</f>
        <v xml:space="preserve"> </v>
      </c>
      <c r="D27" s="46" t="str">
        <f ca="1">IF(MAX(Заявка!$DO$11:$DO$22)&lt;$A27," ",VLOOKUP($A27,Заявка!$DO$11:$DR$22,4,FALSE))</f>
        <v xml:space="preserve"> </v>
      </c>
      <c r="E27" s="40"/>
      <c r="F27" s="40"/>
    </row>
    <row r="28" spans="1:6" s="283" customFormat="1" ht="25.15" customHeight="1">
      <c r="A28" s="282">
        <v>11</v>
      </c>
      <c r="B28" s="40" t="str">
        <f ca="1">IF(MAX(Заявка!$DO$11:$DO$22)&lt;$A28," ",VLOOKUP($A28,Заявка!$DO$11:$DR$22,2,FALSE))</f>
        <v xml:space="preserve"> </v>
      </c>
      <c r="C28" s="46" t="str">
        <f ca="1">IF(MAX(Заявка!$DO$11:$DO$22)&lt;$A28," ",VLOOKUP($A28,Заявка!$DO$11:$DR$22,3,FALSE))</f>
        <v xml:space="preserve"> </v>
      </c>
      <c r="D28" s="46" t="str">
        <f ca="1">IF(MAX(Заявка!$DO$11:$DO$22)&lt;$A28," ",VLOOKUP($A28,Заявка!$DO$11:$DR$22,4,FALSE))</f>
        <v xml:space="preserve"> </v>
      </c>
      <c r="E28" s="40"/>
      <c r="F28" s="40"/>
    </row>
    <row r="29" spans="1:6" s="283" customFormat="1" ht="25.15" customHeight="1">
      <c r="A29" s="282">
        <v>12</v>
      </c>
      <c r="B29" s="40" t="str">
        <f ca="1">IF(MAX(Заявка!$DO$11:$DO$22)&lt;$A29," ",VLOOKUP($A29,Заявка!$DO$11:$DR$22,2,FALSE))</f>
        <v xml:space="preserve"> </v>
      </c>
      <c r="C29" s="46" t="str">
        <f ca="1">IF(MAX(Заявка!$DO$11:$DO$22)&lt;$A29," ",VLOOKUP($A29,Заявка!$DO$11:$DR$22,3,FALSE))</f>
        <v xml:space="preserve"> </v>
      </c>
      <c r="D29" s="46" t="str">
        <f ca="1">IF(MAX(Заявка!$DO$11:$DO$22)&lt;$A29," ",VLOOKUP($A29,Заявка!$DO$11:$DR$22,4,FALSE))</f>
        <v xml:space="preserve"> </v>
      </c>
      <c r="E29" s="40"/>
      <c r="F29" s="40"/>
    </row>
    <row r="30" spans="1:6" ht="6" customHeight="1"/>
    <row r="31" spans="1:6">
      <c r="A31" s="34" t="s">
        <v>1482</v>
      </c>
    </row>
    <row r="32" spans="1:6">
      <c r="A32" s="34" t="s">
        <v>1483</v>
      </c>
    </row>
    <row r="34" spans="1:6">
      <c r="A34" s="34" t="s">
        <v>1484</v>
      </c>
      <c r="C34" s="34" t="s">
        <v>1494</v>
      </c>
    </row>
    <row r="35" spans="1:6">
      <c r="A35" s="44" t="s">
        <v>1486</v>
      </c>
      <c r="D35" s="44" t="s">
        <v>1487</v>
      </c>
      <c r="F35" s="44" t="s">
        <v>1488</v>
      </c>
    </row>
    <row r="37" spans="1:6">
      <c r="A37" s="34" t="str">
        <f>CONCATENATE("Представитель команды",": ",Заявка!D5," ",Заявка!E5)</f>
        <v xml:space="preserve">Представитель команды:  </v>
      </c>
    </row>
    <row r="38" spans="1:6">
      <c r="E38" s="44"/>
    </row>
    <row r="39" spans="1:6">
      <c r="A39" s="34" t="str">
        <f>CONCATENATE("Тренер команды: ",Заявка!N40)</f>
        <v xml:space="preserve">Тренер команды: </v>
      </c>
    </row>
    <row r="40" spans="1:6">
      <c r="E40" s="44"/>
    </row>
    <row r="41" spans="1:6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>
      <c r="B42" s="44"/>
      <c r="C42" s="44"/>
      <c r="E42" s="44" t="s">
        <v>1489</v>
      </c>
      <c r="F42" s="44" t="s">
        <v>1490</v>
      </c>
    </row>
    <row r="43" spans="1:6" ht="6" customHeight="1"/>
    <row r="44" spans="1:6">
      <c r="A44" s="34" t="s">
        <v>1484</v>
      </c>
    </row>
    <row r="45" spans="1:6" ht="9.75" customHeight="1"/>
    <row r="46" spans="1:6" ht="16.149999999999999">
      <c r="A46" s="45" t="s">
        <v>1495</v>
      </c>
    </row>
    <row r="47" spans="1:6" ht="16.149999999999999">
      <c r="A47" s="45" t="s">
        <v>1496</v>
      </c>
    </row>
  </sheetData>
  <sheetProtection sheet="1" autoFilter="0"/>
  <autoFilter ref="A17:F17" xr:uid="{00000000-0009-0000-0000-000009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3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>
    <tabColor rgb="FF0070C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28515625" defaultRowHeight="15.6"/>
  <cols>
    <col min="1" max="1" width="4" style="34" bestFit="1" customWidth="1"/>
    <col min="2" max="2" width="34.28515625" style="34" bestFit="1" customWidth="1"/>
    <col min="3" max="3" width="10.7109375" style="34" bestFit="1" customWidth="1"/>
    <col min="4" max="4" width="7" style="34" bestFit="1" customWidth="1"/>
    <col min="5" max="5" width="21.5703125" style="34" customWidth="1"/>
    <col min="6" max="6" width="30.5703125" style="34" customWidth="1"/>
    <col min="7" max="16384" width="9.28515625" style="34"/>
  </cols>
  <sheetData>
    <row r="1" spans="1:6">
      <c r="F1" s="35" t="s">
        <v>1491</v>
      </c>
    </row>
    <row r="2" spans="1:6">
      <c r="B2" s="36" t="s">
        <v>44</v>
      </c>
      <c r="C2" s="37">
        <v>3</v>
      </c>
      <c r="F2" s="35" t="str">
        <f>VLOOKUP(C2,'Возраста и группы'!AA3:AF6,3,FALSE)</f>
        <v>Региональные соревнования по спортивному туризму</v>
      </c>
    </row>
    <row r="3" spans="1:6">
      <c r="B3" s="36" t="s">
        <v>1497</v>
      </c>
      <c r="C3" s="37" t="s">
        <v>10</v>
      </c>
      <c r="F3" s="35" t="s">
        <v>1492</v>
      </c>
    </row>
    <row r="4" spans="1:6">
      <c r="F4" s="35" t="str">
        <f>CONCATENATE("в дисциплинах ",VLOOKUP(C2,'Возраста и группы'!AA3:AF6,5,FALSE))</f>
        <v>в дисциплинах "дистанция - пешеходная"</v>
      </c>
    </row>
    <row r="5" spans="1:6">
      <c r="F5" s="35" t="str">
        <f>VLOOKUP(C2,'Возраста и группы'!AA3:AF6,4,FALSE)</f>
        <v>20-21 января 2024 года</v>
      </c>
    </row>
    <row r="6" spans="1:6" ht="4.5" customHeight="1">
      <c r="F6" s="35"/>
    </row>
    <row r="7" spans="1:6">
      <c r="B7" s="35" t="s">
        <v>1471</v>
      </c>
      <c r="C7" s="483">
        <f>Заявка!B40</f>
        <v>0</v>
      </c>
      <c r="D7" s="483"/>
      <c r="E7" s="483"/>
      <c r="F7" s="483"/>
    </row>
    <row r="8" spans="1:6">
      <c r="C8" s="484" t="s">
        <v>1472</v>
      </c>
      <c r="D8" s="484"/>
      <c r="E8" s="484"/>
      <c r="F8" s="484"/>
    </row>
    <row r="9" spans="1:6">
      <c r="A9" s="482" t="str">
        <f>CONCATENATE(Заявка!D40,", ",Заявка!I40,", ",Заявка!M40)</f>
        <v xml:space="preserve">, , </v>
      </c>
      <c r="B9" s="482"/>
      <c r="C9" s="482"/>
      <c r="D9" s="482"/>
      <c r="E9" s="482"/>
      <c r="F9" s="482"/>
    </row>
    <row r="10" spans="1:6">
      <c r="C10" s="484" t="s">
        <v>1473</v>
      </c>
      <c r="D10" s="484"/>
      <c r="E10" s="484"/>
      <c r="F10" s="484"/>
    </row>
    <row r="11" spans="1:6" ht="3" customHeight="1">
      <c r="C11" s="38"/>
      <c r="D11" s="38"/>
      <c r="E11" s="38"/>
      <c r="F11" s="38"/>
    </row>
    <row r="12" spans="1:6">
      <c r="A12" s="483" t="s">
        <v>1474</v>
      </c>
      <c r="B12" s="483"/>
      <c r="C12" s="483"/>
      <c r="D12" s="483"/>
      <c r="E12" s="483"/>
      <c r="F12" s="483"/>
    </row>
    <row r="13" spans="1:6">
      <c r="A13" s="483" t="s">
        <v>1475</v>
      </c>
      <c r="B13" s="483"/>
      <c r="C13" s="483"/>
      <c r="D13" s="483"/>
      <c r="E13" s="483"/>
      <c r="F13" s="483"/>
    </row>
    <row r="14" spans="1:6" ht="15.75" customHeight="1">
      <c r="B14" s="481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1"/>
      <c r="D14" s="481"/>
      <c r="E14" s="481"/>
      <c r="F14" s="481"/>
    </row>
    <row r="15" spans="1:6">
      <c r="B15" s="481"/>
      <c r="C15" s="481"/>
      <c r="D15" s="481"/>
      <c r="E15" s="481"/>
      <c r="F15" s="481"/>
    </row>
    <row r="16" spans="1:6" ht="4.5" customHeight="1"/>
    <row r="17" spans="1:6" ht="85.15" customHeight="1">
      <c r="A17" s="39" t="s">
        <v>38</v>
      </c>
      <c r="B17" s="40" t="s">
        <v>1476</v>
      </c>
      <c r="C17" s="41" t="s">
        <v>1477</v>
      </c>
      <c r="D17" s="284" t="s">
        <v>1478</v>
      </c>
      <c r="E17" s="43" t="s">
        <v>1479</v>
      </c>
      <c r="F17" s="43" t="s">
        <v>1493</v>
      </c>
    </row>
    <row r="18" spans="1:6" s="283" customFormat="1" ht="25.15" customHeight="1">
      <c r="A18" s="282">
        <v>1</v>
      </c>
      <c r="B18" s="40" t="str">
        <f ca="1">IF(MAX(Заявка!$DI$11:$DI$22)&lt;$A18," ",VLOOKUP($A18,Заявка!$DI$11:$DL$22,2,FALSE))</f>
        <v xml:space="preserve"> </v>
      </c>
      <c r="C18" s="46" t="str">
        <f ca="1">IF(MAX(Заявка!$DI$11:$DI$22)&lt;$A18," ",VLOOKUP($A18,Заявка!$DI$11:$DL$22,3,FALSE))</f>
        <v xml:space="preserve"> </v>
      </c>
      <c r="D18" s="46" t="str">
        <f ca="1">IF(MAX(Заявка!$DI$11:$DI$22)&lt;$A18," ",VLOOKUP($A18,Заявка!$DI$11:$DL$22,4,FALSE))</f>
        <v xml:space="preserve"> </v>
      </c>
      <c r="E18" s="40"/>
      <c r="F18" s="40"/>
    </row>
    <row r="19" spans="1:6" s="283" customFormat="1" ht="25.15" customHeight="1">
      <c r="A19" s="282">
        <v>2</v>
      </c>
      <c r="B19" s="40" t="str">
        <f ca="1">IF(MAX(Заявка!$DI$11:$DI$22)&lt;$A19," ",VLOOKUP($A19,Заявка!$DI$11:$DL$22,2,FALSE))</f>
        <v xml:space="preserve"> </v>
      </c>
      <c r="C19" s="46" t="str">
        <f ca="1">IF(MAX(Заявка!$DI$11:$DI$22)&lt;$A19," ",VLOOKUP($A19,Заявка!$DI$11:$DL$22,3,FALSE))</f>
        <v xml:space="preserve"> </v>
      </c>
      <c r="D19" s="46" t="str">
        <f ca="1">IF(MAX(Заявка!$DI$11:$DI$22)&lt;$A19," ",VLOOKUP($A19,Заявка!$DI$11:$DL$22,4,FALSE))</f>
        <v xml:space="preserve"> </v>
      </c>
      <c r="E19" s="40"/>
      <c r="F19" s="40"/>
    </row>
    <row r="20" spans="1:6" s="283" customFormat="1" ht="25.15" customHeight="1">
      <c r="A20" s="282">
        <v>3</v>
      </c>
      <c r="B20" s="40" t="str">
        <f ca="1">IF(MAX(Заявка!$DI$11:$DI$22)&lt;$A20," ",VLOOKUP($A20,Заявка!$DI$11:$DL$22,2,FALSE))</f>
        <v xml:space="preserve"> </v>
      </c>
      <c r="C20" s="46" t="str">
        <f ca="1">IF(MAX(Заявка!$DI$11:$DI$22)&lt;$A20," ",VLOOKUP($A20,Заявка!$DI$11:$DL$22,3,FALSE))</f>
        <v xml:space="preserve"> </v>
      </c>
      <c r="D20" s="46" t="str">
        <f ca="1">IF(MAX(Заявка!$DI$11:$DI$22)&lt;$A20," ",VLOOKUP($A20,Заявка!$DI$11:$DL$22,4,FALSE))</f>
        <v xml:space="preserve"> </v>
      </c>
      <c r="E20" s="40"/>
      <c r="F20" s="40"/>
    </row>
    <row r="21" spans="1:6" s="283" customFormat="1" ht="25.15" customHeight="1">
      <c r="A21" s="282">
        <v>4</v>
      </c>
      <c r="B21" s="40" t="str">
        <f ca="1">IF(MAX(Заявка!$DI$11:$DI$22)&lt;$A21," ",VLOOKUP($A21,Заявка!$DI$11:$DL$22,2,FALSE))</f>
        <v xml:space="preserve"> </v>
      </c>
      <c r="C21" s="46" t="str">
        <f ca="1">IF(MAX(Заявка!$DI$11:$DI$22)&lt;$A21," ",VLOOKUP($A21,Заявка!$DI$11:$DL$22,3,FALSE))</f>
        <v xml:space="preserve"> </v>
      </c>
      <c r="D21" s="46" t="str">
        <f ca="1">IF(MAX(Заявка!$DI$11:$DI$22)&lt;$A21," ",VLOOKUP($A21,Заявка!$DI$11:$DL$22,4,FALSE))</f>
        <v xml:space="preserve"> </v>
      </c>
      <c r="E21" s="40"/>
      <c r="F21" s="40"/>
    </row>
    <row r="22" spans="1:6" s="283" customFormat="1" ht="25.15" customHeight="1">
      <c r="A22" s="282">
        <v>5</v>
      </c>
      <c r="B22" s="40" t="str">
        <f ca="1">IF(MAX(Заявка!$DI$11:$DI$22)&lt;$A22," ",VLOOKUP($A22,Заявка!$DI$11:$DL$22,2,FALSE))</f>
        <v xml:space="preserve"> </v>
      </c>
      <c r="C22" s="46" t="str">
        <f ca="1">IF(MAX(Заявка!$DI$11:$DI$22)&lt;$A22," ",VLOOKUP($A22,Заявка!$DI$11:$DL$22,3,FALSE))</f>
        <v xml:space="preserve"> </v>
      </c>
      <c r="D22" s="46" t="str">
        <f ca="1">IF(MAX(Заявка!$DI$11:$DI$22)&lt;$A22," ",VLOOKUP($A22,Заявка!$DI$11:$DL$22,4,FALSE))</f>
        <v xml:space="preserve"> </v>
      </c>
      <c r="E22" s="40"/>
      <c r="F22" s="40"/>
    </row>
    <row r="23" spans="1:6" s="283" customFormat="1" ht="25.15" customHeight="1">
      <c r="A23" s="282">
        <v>6</v>
      </c>
      <c r="B23" s="40" t="str">
        <f ca="1">IF(MAX(Заявка!$DI$11:$DI$22)&lt;$A23," ",VLOOKUP($A23,Заявка!$DI$11:$DL$22,2,FALSE))</f>
        <v xml:space="preserve"> </v>
      </c>
      <c r="C23" s="46" t="str">
        <f ca="1">IF(MAX(Заявка!$DI$11:$DI$22)&lt;$A23," ",VLOOKUP($A23,Заявка!$DI$11:$DL$22,3,FALSE))</f>
        <v xml:space="preserve"> </v>
      </c>
      <c r="D23" s="46" t="str">
        <f ca="1">IF(MAX(Заявка!$DI$11:$DI$22)&lt;$A23," ",VLOOKUP($A23,Заявка!$DI$11:$DL$22,4,FALSE))</f>
        <v xml:space="preserve"> </v>
      </c>
      <c r="E23" s="40"/>
      <c r="F23" s="40"/>
    </row>
    <row r="24" spans="1:6" s="283" customFormat="1" ht="25.15" customHeight="1">
      <c r="A24" s="282">
        <v>7</v>
      </c>
      <c r="B24" s="40" t="str">
        <f ca="1">IF(MAX(Заявка!$DI$11:$DI$22)&lt;$A24," ",VLOOKUP($A24,Заявка!$DI$11:$DL$22,2,FALSE))</f>
        <v xml:space="preserve"> </v>
      </c>
      <c r="C24" s="46" t="str">
        <f ca="1">IF(MAX(Заявка!$DI$11:$DI$22)&lt;$A24," ",VLOOKUP($A24,Заявка!$DI$11:$DL$22,3,FALSE))</f>
        <v xml:space="preserve"> </v>
      </c>
      <c r="D24" s="46" t="str">
        <f ca="1">IF(MAX(Заявка!$DI$11:$DI$22)&lt;$A24," ",VLOOKUP($A24,Заявка!$DI$11:$DL$22,4,FALSE))</f>
        <v xml:space="preserve"> </v>
      </c>
      <c r="E24" s="40"/>
      <c r="F24" s="40"/>
    </row>
    <row r="25" spans="1:6" s="283" customFormat="1" ht="25.15" customHeight="1">
      <c r="A25" s="282">
        <v>8</v>
      </c>
      <c r="B25" s="40" t="str">
        <f ca="1">IF(MAX(Заявка!$DI$11:$DI$22)&lt;$A25," ",VLOOKUP($A25,Заявка!$DI$11:$DL$22,2,FALSE))</f>
        <v xml:space="preserve"> </v>
      </c>
      <c r="C25" s="46" t="str">
        <f ca="1">IF(MAX(Заявка!$DI$11:$DI$22)&lt;$A25," ",VLOOKUP($A25,Заявка!$DI$11:$DL$22,3,FALSE))</f>
        <v xml:space="preserve"> </v>
      </c>
      <c r="D25" s="46" t="str">
        <f ca="1">IF(MAX(Заявка!$DI$11:$DI$22)&lt;$A25," ",VLOOKUP($A25,Заявка!$DI$11:$DL$22,4,FALSE))</f>
        <v xml:space="preserve"> </v>
      </c>
      <c r="E25" s="40"/>
      <c r="F25" s="40"/>
    </row>
    <row r="26" spans="1:6" s="283" customFormat="1" ht="25.15" customHeight="1">
      <c r="A26" s="282">
        <v>9</v>
      </c>
      <c r="B26" s="40" t="str">
        <f ca="1">IF(MAX(Заявка!$DI$11:$DI$22)&lt;$A26," ",VLOOKUP($A26,Заявка!$DI$11:$DL$22,2,FALSE))</f>
        <v xml:space="preserve"> </v>
      </c>
      <c r="C26" s="46" t="str">
        <f ca="1">IF(MAX(Заявка!$DI$11:$DI$22)&lt;$A26," ",VLOOKUP($A26,Заявка!$DI$11:$DL$22,3,FALSE))</f>
        <v xml:space="preserve"> </v>
      </c>
      <c r="D26" s="46" t="str">
        <f ca="1">IF(MAX(Заявка!$DI$11:$DI$22)&lt;$A26," ",VLOOKUP($A26,Заявка!$DI$11:$DL$22,4,FALSE))</f>
        <v xml:space="preserve"> </v>
      </c>
      <c r="E26" s="40"/>
      <c r="F26" s="40"/>
    </row>
    <row r="27" spans="1:6" s="283" customFormat="1" ht="25.15" customHeight="1">
      <c r="A27" s="282">
        <v>10</v>
      </c>
      <c r="B27" s="40" t="str">
        <f ca="1">IF(MAX(Заявка!$DI$11:$DI$22)&lt;$A27," ",VLOOKUP($A27,Заявка!$DI$11:$DL$22,2,FALSE))</f>
        <v xml:space="preserve"> </v>
      </c>
      <c r="C27" s="46" t="str">
        <f ca="1">IF(MAX(Заявка!$DI$11:$DI$22)&lt;$A27," ",VLOOKUP($A27,Заявка!$DI$11:$DL$22,3,FALSE))</f>
        <v xml:space="preserve"> </v>
      </c>
      <c r="D27" s="46" t="str">
        <f ca="1">IF(MAX(Заявка!$DI$11:$DI$22)&lt;$A27," ",VLOOKUP($A27,Заявка!$DI$11:$DL$22,4,FALSE))</f>
        <v xml:space="preserve"> </v>
      </c>
      <c r="E27" s="40"/>
      <c r="F27" s="40"/>
    </row>
    <row r="28" spans="1:6" s="283" customFormat="1" ht="25.15" customHeight="1">
      <c r="A28" s="282">
        <v>11</v>
      </c>
      <c r="B28" s="40" t="str">
        <f ca="1">IF(MAX(Заявка!$DI$11:$DI$22)&lt;$A28," ",VLOOKUP($A28,Заявка!$DI$11:$DL$22,2,FALSE))</f>
        <v xml:space="preserve"> </v>
      </c>
      <c r="C28" s="46" t="str">
        <f ca="1">IF(MAX(Заявка!$DI$11:$DI$22)&lt;$A28," ",VLOOKUP($A28,Заявка!$DI$11:$DL$22,3,FALSE))</f>
        <v xml:space="preserve"> </v>
      </c>
      <c r="D28" s="46" t="str">
        <f ca="1">IF(MAX(Заявка!$DI$11:$DI$22)&lt;$A28," ",VLOOKUP($A28,Заявка!$DI$11:$DL$22,4,FALSE))</f>
        <v xml:space="preserve"> </v>
      </c>
      <c r="E28" s="40"/>
      <c r="F28" s="40"/>
    </row>
    <row r="29" spans="1:6" s="283" customFormat="1" ht="25.15" customHeight="1">
      <c r="A29" s="282">
        <v>12</v>
      </c>
      <c r="B29" s="40" t="str">
        <f ca="1">IF(MAX(Заявка!$DI$11:$DI$22)&lt;$A29," ",VLOOKUP($A29,Заявка!$DI$11:$DL$22,2,FALSE))</f>
        <v xml:space="preserve"> </v>
      </c>
      <c r="C29" s="46" t="str">
        <f ca="1">IF(MAX(Заявка!$DI$11:$DI$22)&lt;$A29," ",VLOOKUP($A29,Заявка!$DI$11:$DL$22,3,FALSE))</f>
        <v xml:space="preserve"> </v>
      </c>
      <c r="D29" s="46" t="str">
        <f ca="1">IF(MAX(Заявка!$DI$11:$DI$22)&lt;$A29," ",VLOOKUP($A29,Заявка!$DI$11:$DL$22,4,FALSE))</f>
        <v xml:space="preserve"> </v>
      </c>
      <c r="E29" s="40"/>
      <c r="F29" s="40"/>
    </row>
    <row r="30" spans="1:6" ht="6" customHeight="1"/>
    <row r="31" spans="1:6">
      <c r="A31" s="34" t="s">
        <v>1482</v>
      </c>
    </row>
    <row r="32" spans="1:6">
      <c r="A32" s="34" t="s">
        <v>1483</v>
      </c>
    </row>
    <row r="34" spans="1:6">
      <c r="A34" s="34" t="s">
        <v>1484</v>
      </c>
      <c r="C34" s="34" t="s">
        <v>1494</v>
      </c>
    </row>
    <row r="35" spans="1:6">
      <c r="A35" s="44" t="s">
        <v>1486</v>
      </c>
      <c r="D35" s="44" t="s">
        <v>1487</v>
      </c>
      <c r="F35" s="44" t="s">
        <v>1488</v>
      </c>
    </row>
    <row r="37" spans="1:6">
      <c r="A37" s="34" t="str">
        <f>CONCATENATE("Представитель команды",": ",Заявка!D5," ",Заявка!E5)</f>
        <v xml:space="preserve">Представитель команды:  </v>
      </c>
    </row>
    <row r="38" spans="1:6">
      <c r="E38" s="44"/>
    </row>
    <row r="39" spans="1:6">
      <c r="A39" s="34" t="str">
        <f>CONCATENATE("Тренер команды: ",Заявка!N40)</f>
        <v xml:space="preserve">Тренер команды: </v>
      </c>
    </row>
    <row r="40" spans="1:6">
      <c r="E40" s="44"/>
    </row>
    <row r="41" spans="1:6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>
      <c r="B42" s="44"/>
      <c r="C42" s="44"/>
      <c r="E42" s="44" t="s">
        <v>1489</v>
      </c>
      <c r="F42" s="44" t="s">
        <v>1490</v>
      </c>
    </row>
    <row r="43" spans="1:6" ht="6" customHeight="1"/>
    <row r="44" spans="1:6">
      <c r="A44" s="34" t="s">
        <v>1484</v>
      </c>
    </row>
    <row r="45" spans="1:6" ht="9.75" customHeight="1"/>
    <row r="46" spans="1:6" ht="16.149999999999999">
      <c r="A46" s="45" t="s">
        <v>1495</v>
      </c>
    </row>
    <row r="47" spans="1:6" ht="16.149999999999999">
      <c r="A47" s="45" t="s">
        <v>1496</v>
      </c>
    </row>
  </sheetData>
  <sheetProtection sheet="1" autoFilter="0"/>
  <autoFilter ref="A17:F17" xr:uid="{00000000-0009-0000-0000-00000A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3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>
    <tabColor rgb="FF7030A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28515625" defaultRowHeight="15.6"/>
  <cols>
    <col min="1" max="1" width="4" style="34" bestFit="1" customWidth="1"/>
    <col min="2" max="2" width="34.28515625" style="34" bestFit="1" customWidth="1"/>
    <col min="3" max="3" width="10.7109375" style="34" bestFit="1" customWidth="1"/>
    <col min="4" max="4" width="7" style="34" bestFit="1" customWidth="1"/>
    <col min="5" max="5" width="21.5703125" style="34" customWidth="1"/>
    <col min="6" max="6" width="30.5703125" style="34" customWidth="1"/>
    <col min="7" max="16384" width="9.28515625" style="34"/>
  </cols>
  <sheetData>
    <row r="1" spans="1:6">
      <c r="F1" s="35" t="s">
        <v>1491</v>
      </c>
    </row>
    <row r="2" spans="1:6">
      <c r="B2" s="36" t="s">
        <v>44</v>
      </c>
      <c r="C2" s="37">
        <v>2</v>
      </c>
      <c r="F2" s="35" t="s">
        <v>1498</v>
      </c>
    </row>
    <row r="3" spans="1:6">
      <c r="B3" s="36" t="s">
        <v>1497</v>
      </c>
      <c r="C3" s="37" t="s">
        <v>50</v>
      </c>
      <c r="F3" s="35" t="s">
        <v>1492</v>
      </c>
    </row>
    <row r="4" spans="1:6">
      <c r="F4" s="35" t="str">
        <f>CONCATENATE("в дисциплинах ",VLOOKUP(C2,'Возраста и группы'!AA3:AF6,5,FALSE))</f>
        <v>в дисциплинах "дистанция - пешеходная"</v>
      </c>
    </row>
    <row r="5" spans="1:6">
      <c r="F5" s="35" t="str">
        <f>VLOOKUP(C2,'Возраста и группы'!AA3:AF6,4,FALSE)</f>
        <v>20-21 января 2024 года</v>
      </c>
    </row>
    <row r="6" spans="1:6" ht="4.5" customHeight="1">
      <c r="F6" s="35"/>
    </row>
    <row r="7" spans="1:6">
      <c r="B7" s="35" t="s">
        <v>1471</v>
      </c>
      <c r="C7" s="483">
        <f>Заявка!B40</f>
        <v>0</v>
      </c>
      <c r="D7" s="483"/>
      <c r="E7" s="483"/>
      <c r="F7" s="483"/>
    </row>
    <row r="8" spans="1:6">
      <c r="C8" s="484" t="s">
        <v>1472</v>
      </c>
      <c r="D8" s="484"/>
      <c r="E8" s="484"/>
      <c r="F8" s="484"/>
    </row>
    <row r="9" spans="1:6">
      <c r="A9" s="482" t="str">
        <f>CONCATENATE(Заявка!D40,", ",Заявка!I40,", ",Заявка!M40)</f>
        <v xml:space="preserve">, , </v>
      </c>
      <c r="B9" s="482"/>
      <c r="C9" s="482"/>
      <c r="D9" s="482"/>
      <c r="E9" s="482"/>
      <c r="F9" s="482"/>
    </row>
    <row r="10" spans="1:6">
      <c r="C10" s="484" t="s">
        <v>1473</v>
      </c>
      <c r="D10" s="484"/>
      <c r="E10" s="484"/>
      <c r="F10" s="484"/>
    </row>
    <row r="11" spans="1:6" ht="3" customHeight="1">
      <c r="C11" s="38"/>
      <c r="D11" s="38"/>
      <c r="E11" s="38"/>
      <c r="F11" s="38"/>
    </row>
    <row r="12" spans="1:6">
      <c r="A12" s="483" t="s">
        <v>1474</v>
      </c>
      <c r="B12" s="483"/>
      <c r="C12" s="483"/>
      <c r="D12" s="483"/>
      <c r="E12" s="483"/>
      <c r="F12" s="483"/>
    </row>
    <row r="13" spans="1:6">
      <c r="A13" s="483" t="s">
        <v>1475</v>
      </c>
      <c r="B13" s="483"/>
      <c r="C13" s="483"/>
      <c r="D13" s="483"/>
      <c r="E13" s="483"/>
      <c r="F13" s="483"/>
    </row>
    <row r="14" spans="1:6" ht="15.75" customHeight="1">
      <c r="B14" s="481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1"/>
      <c r="D14" s="481"/>
      <c r="E14" s="481"/>
      <c r="F14" s="481"/>
    </row>
    <row r="15" spans="1:6">
      <c r="B15" s="481"/>
      <c r="C15" s="481"/>
      <c r="D15" s="481"/>
      <c r="E15" s="481"/>
      <c r="F15" s="481"/>
    </row>
    <row r="16" spans="1:6" ht="4.5" customHeight="1"/>
    <row r="17" spans="1:6" ht="85.15" customHeight="1">
      <c r="A17" s="39" t="s">
        <v>38</v>
      </c>
      <c r="B17" s="40" t="s">
        <v>1476</v>
      </c>
      <c r="C17" s="41" t="s">
        <v>1477</v>
      </c>
      <c r="D17" s="284" t="s">
        <v>1478</v>
      </c>
      <c r="E17" s="43" t="s">
        <v>1479</v>
      </c>
      <c r="F17" s="43" t="s">
        <v>1493</v>
      </c>
    </row>
    <row r="18" spans="1:6" s="283" customFormat="1" ht="25.15" customHeight="1">
      <c r="A18" s="282">
        <v>1</v>
      </c>
      <c r="B18" s="40" t="str">
        <f ca="1">IF(MAX(Заявка!$DC$11:$DC$22)&lt;$A18," ",VLOOKUP($A18,Заявка!$DC$11:$DF$22,2,FALSE))</f>
        <v xml:space="preserve"> </v>
      </c>
      <c r="C18" s="46" t="str">
        <f ca="1">IF(MAX(Заявка!$DC$11:$DC$22)&lt;$A18," ",VLOOKUP($A18,Заявка!$DC$11:$DF$22,3,FALSE))</f>
        <v xml:space="preserve"> </v>
      </c>
      <c r="D18" s="46" t="str">
        <f ca="1">IF(MAX(Заявка!$DC$11:$DC$22)&lt;$A18," ",VLOOKUP($A18,Заявка!$DC$11:$DF$22,4,FALSE))</f>
        <v xml:space="preserve"> </v>
      </c>
      <c r="E18" s="40"/>
      <c r="F18" s="40"/>
    </row>
    <row r="19" spans="1:6" s="283" customFormat="1" ht="25.15" customHeight="1">
      <c r="A19" s="282">
        <v>2</v>
      </c>
      <c r="B19" s="40" t="str">
        <f ca="1">IF(MAX(Заявка!$DC$11:$DC$22)&lt;$A19," ",VLOOKUP($A19,Заявка!$DC$11:$DF$22,2,FALSE))</f>
        <v xml:space="preserve"> </v>
      </c>
      <c r="C19" s="46" t="str">
        <f ca="1">IF(MAX(Заявка!$DC$11:$DC$22)&lt;$A19," ",VLOOKUP($A19,Заявка!$DC$11:$DF$22,3,FALSE))</f>
        <v xml:space="preserve"> </v>
      </c>
      <c r="D19" s="46" t="str">
        <f ca="1">IF(MAX(Заявка!$DC$11:$DC$22)&lt;$A19," ",VLOOKUP($A19,Заявка!$DC$11:$DF$22,4,FALSE))</f>
        <v xml:space="preserve"> </v>
      </c>
      <c r="E19" s="40"/>
      <c r="F19" s="40"/>
    </row>
    <row r="20" spans="1:6" s="283" customFormat="1" ht="25.15" customHeight="1">
      <c r="A20" s="282">
        <v>3</v>
      </c>
      <c r="B20" s="40" t="str">
        <f ca="1">IF(MAX(Заявка!$DC$11:$DC$22)&lt;$A20," ",VLOOKUP($A20,Заявка!$DC$11:$DF$22,2,FALSE))</f>
        <v xml:space="preserve"> </v>
      </c>
      <c r="C20" s="46" t="str">
        <f ca="1">IF(MAX(Заявка!$DC$11:$DC$22)&lt;$A20," ",VLOOKUP($A20,Заявка!$DC$11:$DF$22,3,FALSE))</f>
        <v xml:space="preserve"> </v>
      </c>
      <c r="D20" s="46" t="str">
        <f ca="1">IF(MAX(Заявка!$DC$11:$DC$22)&lt;$A20," ",VLOOKUP($A20,Заявка!$DC$11:$DF$22,4,FALSE))</f>
        <v xml:space="preserve"> </v>
      </c>
      <c r="E20" s="40"/>
      <c r="F20" s="40"/>
    </row>
    <row r="21" spans="1:6" s="283" customFormat="1" ht="25.15" customHeight="1">
      <c r="A21" s="282">
        <v>4</v>
      </c>
      <c r="B21" s="40" t="str">
        <f ca="1">IF(MAX(Заявка!$DC$11:$DC$22)&lt;$A21," ",VLOOKUP($A21,Заявка!$DC$11:$DF$22,2,FALSE))</f>
        <v xml:space="preserve"> </v>
      </c>
      <c r="C21" s="46" t="str">
        <f ca="1">IF(MAX(Заявка!$DC$11:$DC$22)&lt;$A21," ",VLOOKUP($A21,Заявка!$DC$11:$DF$22,3,FALSE))</f>
        <v xml:space="preserve"> </v>
      </c>
      <c r="D21" s="46" t="str">
        <f ca="1">IF(MAX(Заявка!$DC$11:$DC$22)&lt;$A21," ",VLOOKUP($A21,Заявка!$DC$11:$DF$22,4,FALSE))</f>
        <v xml:space="preserve"> </v>
      </c>
      <c r="E21" s="40"/>
      <c r="F21" s="40"/>
    </row>
    <row r="22" spans="1:6" s="283" customFormat="1" ht="25.15" customHeight="1">
      <c r="A22" s="282">
        <v>5</v>
      </c>
      <c r="B22" s="40" t="str">
        <f ca="1">IF(MAX(Заявка!$DC$11:$DC$22)&lt;$A22," ",VLOOKUP($A22,Заявка!$DC$11:$DF$22,2,FALSE))</f>
        <v xml:space="preserve"> </v>
      </c>
      <c r="C22" s="46" t="str">
        <f ca="1">IF(MAX(Заявка!$DC$11:$DC$22)&lt;$A22," ",VLOOKUP($A22,Заявка!$DC$11:$DF$22,3,FALSE))</f>
        <v xml:space="preserve"> </v>
      </c>
      <c r="D22" s="46" t="str">
        <f ca="1">IF(MAX(Заявка!$DC$11:$DC$22)&lt;$A22," ",VLOOKUP($A22,Заявка!$DC$11:$DF$22,4,FALSE))</f>
        <v xml:space="preserve"> </v>
      </c>
      <c r="E22" s="40"/>
      <c r="F22" s="40"/>
    </row>
    <row r="23" spans="1:6" s="283" customFormat="1" ht="25.15" customHeight="1">
      <c r="A23" s="282">
        <v>6</v>
      </c>
      <c r="B23" s="40" t="str">
        <f ca="1">IF(MAX(Заявка!$DC$11:$DC$22)&lt;$A23," ",VLOOKUP($A23,Заявка!$DC$11:$DF$22,2,FALSE))</f>
        <v xml:space="preserve"> </v>
      </c>
      <c r="C23" s="46" t="str">
        <f ca="1">IF(MAX(Заявка!$DC$11:$DC$22)&lt;$A23," ",VLOOKUP($A23,Заявка!$DC$11:$DF$22,3,FALSE))</f>
        <v xml:space="preserve"> </v>
      </c>
      <c r="D23" s="46" t="str">
        <f ca="1">IF(MAX(Заявка!$DC$11:$DC$22)&lt;$A23," ",VLOOKUP($A23,Заявка!$DC$11:$DF$22,4,FALSE))</f>
        <v xml:space="preserve"> </v>
      </c>
      <c r="E23" s="40"/>
      <c r="F23" s="40"/>
    </row>
    <row r="24" spans="1:6" s="283" customFormat="1" ht="25.15" customHeight="1">
      <c r="A24" s="282">
        <v>7</v>
      </c>
      <c r="B24" s="40" t="str">
        <f ca="1">IF(MAX(Заявка!$DC$11:$DC$22)&lt;$A24," ",VLOOKUP($A24,Заявка!$DC$11:$DF$22,2,FALSE))</f>
        <v xml:space="preserve"> </v>
      </c>
      <c r="C24" s="46" t="str">
        <f ca="1">IF(MAX(Заявка!$DC$11:$DC$22)&lt;$A24," ",VLOOKUP($A24,Заявка!$DC$11:$DF$22,3,FALSE))</f>
        <v xml:space="preserve"> </v>
      </c>
      <c r="D24" s="46" t="str">
        <f ca="1">IF(MAX(Заявка!$DC$11:$DC$22)&lt;$A24," ",VLOOKUP($A24,Заявка!$DC$11:$DF$22,4,FALSE))</f>
        <v xml:space="preserve"> </v>
      </c>
      <c r="E24" s="40"/>
      <c r="F24" s="40"/>
    </row>
    <row r="25" spans="1:6" s="283" customFormat="1" ht="25.15" customHeight="1">
      <c r="A25" s="282">
        <v>8</v>
      </c>
      <c r="B25" s="40" t="str">
        <f ca="1">IF(MAX(Заявка!$DC$11:$DC$22)&lt;$A25," ",VLOOKUP($A25,Заявка!$DC$11:$DF$22,2,FALSE))</f>
        <v xml:space="preserve"> </v>
      </c>
      <c r="C25" s="46" t="str">
        <f ca="1">IF(MAX(Заявка!$DC$11:$DC$22)&lt;$A25," ",VLOOKUP($A25,Заявка!$DC$11:$DF$22,3,FALSE))</f>
        <v xml:space="preserve"> </v>
      </c>
      <c r="D25" s="46" t="str">
        <f ca="1">IF(MAX(Заявка!$DC$11:$DC$22)&lt;$A25," ",VLOOKUP($A25,Заявка!$DC$11:$DF$22,4,FALSE))</f>
        <v xml:space="preserve"> </v>
      </c>
      <c r="E25" s="40"/>
      <c r="F25" s="40"/>
    </row>
    <row r="26" spans="1:6" s="283" customFormat="1" ht="25.15" customHeight="1">
      <c r="A26" s="282">
        <v>9</v>
      </c>
      <c r="B26" s="40" t="str">
        <f ca="1">IF(MAX(Заявка!$DC$11:$DC$22)&lt;$A26," ",VLOOKUP($A26,Заявка!$DC$11:$DF$22,2,FALSE))</f>
        <v xml:space="preserve"> </v>
      </c>
      <c r="C26" s="46" t="str">
        <f ca="1">IF(MAX(Заявка!$DC$11:$DC$22)&lt;$A26," ",VLOOKUP($A26,Заявка!$DC$11:$DF$22,3,FALSE))</f>
        <v xml:space="preserve"> </v>
      </c>
      <c r="D26" s="46" t="str">
        <f ca="1">IF(MAX(Заявка!$DC$11:$DC$22)&lt;$A26," ",VLOOKUP($A26,Заявка!$DC$11:$DF$22,4,FALSE))</f>
        <v xml:space="preserve"> </v>
      </c>
      <c r="E26" s="40"/>
      <c r="F26" s="40"/>
    </row>
    <row r="27" spans="1:6" s="283" customFormat="1" ht="25.15" customHeight="1">
      <c r="A27" s="282">
        <v>10</v>
      </c>
      <c r="B27" s="40" t="str">
        <f ca="1">IF(MAX(Заявка!$DC$11:$DC$22)&lt;$A27," ",VLOOKUP($A27,Заявка!$DC$11:$DF$22,2,FALSE))</f>
        <v xml:space="preserve"> </v>
      </c>
      <c r="C27" s="46" t="str">
        <f ca="1">IF(MAX(Заявка!$DC$11:$DC$22)&lt;$A27," ",VLOOKUP($A27,Заявка!$DC$11:$DF$22,3,FALSE))</f>
        <v xml:space="preserve"> </v>
      </c>
      <c r="D27" s="46" t="str">
        <f ca="1">IF(MAX(Заявка!$DC$11:$DC$22)&lt;$A27," ",VLOOKUP($A27,Заявка!$DC$11:$DF$22,4,FALSE))</f>
        <v xml:space="preserve"> </v>
      </c>
      <c r="E27" s="40"/>
      <c r="F27" s="40"/>
    </row>
    <row r="28" spans="1:6" s="283" customFormat="1" ht="25.15" customHeight="1">
      <c r="A28" s="282">
        <v>11</v>
      </c>
      <c r="B28" s="40" t="str">
        <f ca="1">IF(MAX(Заявка!$DC$11:$DC$22)&lt;$A28," ",VLOOKUP($A28,Заявка!$DC$11:$DF$22,2,FALSE))</f>
        <v xml:space="preserve"> </v>
      </c>
      <c r="C28" s="46" t="str">
        <f ca="1">IF(MAX(Заявка!$DC$11:$DC$22)&lt;$A28," ",VLOOKUP($A28,Заявка!$DC$11:$DF$22,3,FALSE))</f>
        <v xml:space="preserve"> </v>
      </c>
      <c r="D28" s="46" t="str">
        <f ca="1">IF(MAX(Заявка!$DC$11:$DC$22)&lt;$A28," ",VLOOKUP($A28,Заявка!$DC$11:$DF$22,4,FALSE))</f>
        <v xml:space="preserve"> </v>
      </c>
      <c r="E28" s="40"/>
      <c r="F28" s="40"/>
    </row>
    <row r="29" spans="1:6" s="283" customFormat="1" ht="25.15" customHeight="1">
      <c r="A29" s="282">
        <v>12</v>
      </c>
      <c r="B29" s="40" t="str">
        <f ca="1">IF(MAX(Заявка!$DC$11:$DC$22)&lt;$A29," ",VLOOKUP($A29,Заявка!$DC$11:$DF$22,2,FALSE))</f>
        <v xml:space="preserve"> </v>
      </c>
      <c r="C29" s="46" t="str">
        <f ca="1">IF(MAX(Заявка!$DC$11:$DC$22)&lt;$A29," ",VLOOKUP($A29,Заявка!$DC$11:$DF$22,3,FALSE))</f>
        <v xml:space="preserve"> </v>
      </c>
      <c r="D29" s="46" t="str">
        <f ca="1">IF(MAX(Заявка!$DC$11:$DC$22)&lt;$A29," ",VLOOKUP($A29,Заявка!$DC$11:$DF$22,4,FALSE))</f>
        <v xml:space="preserve"> </v>
      </c>
      <c r="E29" s="40"/>
      <c r="F29" s="40"/>
    </row>
    <row r="30" spans="1:6" ht="6" customHeight="1"/>
    <row r="31" spans="1:6">
      <c r="A31" s="34" t="s">
        <v>1482</v>
      </c>
    </row>
    <row r="32" spans="1:6">
      <c r="A32" s="34" t="s">
        <v>1483</v>
      </c>
    </row>
    <row r="34" spans="1:6">
      <c r="A34" s="34" t="s">
        <v>1484</v>
      </c>
      <c r="C34" s="34" t="s">
        <v>1494</v>
      </c>
    </row>
    <row r="35" spans="1:6">
      <c r="A35" s="44" t="s">
        <v>1486</v>
      </c>
      <c r="D35" s="44" t="s">
        <v>1487</v>
      </c>
      <c r="F35" s="44" t="s">
        <v>1488</v>
      </c>
    </row>
    <row r="37" spans="1:6">
      <c r="A37" s="34" t="str">
        <f>CONCATENATE("Представитель команды",": ",Заявка!D5," ",Заявка!E5)</f>
        <v xml:space="preserve">Представитель команды:  </v>
      </c>
    </row>
    <row r="38" spans="1:6">
      <c r="E38" s="44"/>
    </row>
    <row r="39" spans="1:6">
      <c r="A39" s="34" t="str">
        <f>CONCATENATE("Тренер команды: ",Заявка!N40)</f>
        <v xml:space="preserve">Тренер команды: </v>
      </c>
    </row>
    <row r="40" spans="1:6">
      <c r="E40" s="44"/>
    </row>
    <row r="41" spans="1:6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>
      <c r="B42" s="44"/>
      <c r="C42" s="44"/>
      <c r="E42" s="44" t="s">
        <v>1489</v>
      </c>
      <c r="F42" s="44" t="s">
        <v>1490</v>
      </c>
    </row>
    <row r="43" spans="1:6" ht="6" customHeight="1"/>
    <row r="44" spans="1:6">
      <c r="A44" s="34" t="s">
        <v>1484</v>
      </c>
    </row>
    <row r="45" spans="1:6" ht="9.75" customHeight="1"/>
    <row r="46" spans="1:6" ht="16.149999999999999">
      <c r="A46" s="45" t="s">
        <v>1495</v>
      </c>
    </row>
    <row r="47" spans="1:6" ht="16.149999999999999">
      <c r="A47" s="45" t="s">
        <v>1496</v>
      </c>
    </row>
  </sheetData>
  <sheetProtection sheet="1" autoFilter="0"/>
  <autoFilter ref="A17:F17" xr:uid="{00000000-0009-0000-0000-00000B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3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>
    <tabColor rgb="FF7030A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28515625" defaultRowHeight="15.6"/>
  <cols>
    <col min="1" max="1" width="4" style="34" bestFit="1" customWidth="1"/>
    <col min="2" max="2" width="34.28515625" style="34" bestFit="1" customWidth="1"/>
    <col min="3" max="3" width="10.7109375" style="34" bestFit="1" customWidth="1"/>
    <col min="4" max="4" width="7" style="34" bestFit="1" customWidth="1"/>
    <col min="5" max="5" width="21.5703125" style="34" customWidth="1"/>
    <col min="6" max="6" width="30.5703125" style="34" customWidth="1"/>
    <col min="7" max="16384" width="9.28515625" style="34"/>
  </cols>
  <sheetData>
    <row r="1" spans="1:6">
      <c r="F1" s="35" t="s">
        <v>1491</v>
      </c>
    </row>
    <row r="2" spans="1:6">
      <c r="B2" s="36" t="s">
        <v>44</v>
      </c>
      <c r="C2" s="37">
        <v>2</v>
      </c>
      <c r="F2" s="35" t="str">
        <f>МЖ_2!F2</f>
        <v>Городские соревнования</v>
      </c>
    </row>
    <row r="3" spans="1:6">
      <c r="B3" s="36" t="s">
        <v>1497</v>
      </c>
      <c r="C3" s="37" t="s">
        <v>10</v>
      </c>
      <c r="F3" s="35" t="s">
        <v>1492</v>
      </c>
    </row>
    <row r="4" spans="1:6">
      <c r="F4" s="35" t="str">
        <f>CONCATENATE("в дисциплинах ",VLOOKUP(C2,'Возраста и группы'!AA3:AF6,5,FALSE))</f>
        <v>в дисциплинах "дистанция - пешеходная"</v>
      </c>
    </row>
    <row r="5" spans="1:6">
      <c r="F5" s="35" t="str">
        <f>VLOOKUP(C2,'Возраста и группы'!AA3:AF6,4,FALSE)</f>
        <v>20-21 января 2024 года</v>
      </c>
    </row>
    <row r="6" spans="1:6" ht="4.5" customHeight="1">
      <c r="F6" s="35"/>
    </row>
    <row r="7" spans="1:6">
      <c r="B7" s="35" t="s">
        <v>1471</v>
      </c>
      <c r="C7" s="483">
        <f>Заявка!B40</f>
        <v>0</v>
      </c>
      <c r="D7" s="483"/>
      <c r="E7" s="483"/>
      <c r="F7" s="483"/>
    </row>
    <row r="8" spans="1:6">
      <c r="C8" s="484" t="s">
        <v>1472</v>
      </c>
      <c r="D8" s="484"/>
      <c r="E8" s="484"/>
      <c r="F8" s="484"/>
    </row>
    <row r="9" spans="1:6">
      <c r="A9" s="482" t="str">
        <f>CONCATENATE(Заявка!D40,", ",Заявка!I40,", ",Заявка!M40)</f>
        <v xml:space="preserve">, , </v>
      </c>
      <c r="B9" s="482"/>
      <c r="C9" s="482"/>
      <c r="D9" s="482"/>
      <c r="E9" s="482"/>
      <c r="F9" s="482"/>
    </row>
    <row r="10" spans="1:6">
      <c r="C10" s="484" t="s">
        <v>1473</v>
      </c>
      <c r="D10" s="484"/>
      <c r="E10" s="484"/>
      <c r="F10" s="484"/>
    </row>
    <row r="11" spans="1:6" ht="3" customHeight="1">
      <c r="C11" s="38"/>
      <c r="D11" s="38"/>
      <c r="E11" s="38"/>
      <c r="F11" s="38"/>
    </row>
    <row r="12" spans="1:6">
      <c r="A12" s="483" t="s">
        <v>1474</v>
      </c>
      <c r="B12" s="483"/>
      <c r="C12" s="483"/>
      <c r="D12" s="483"/>
      <c r="E12" s="483"/>
      <c r="F12" s="483"/>
    </row>
    <row r="13" spans="1:6">
      <c r="A13" s="483" t="s">
        <v>1475</v>
      </c>
      <c r="B13" s="483"/>
      <c r="C13" s="483"/>
      <c r="D13" s="483"/>
      <c r="E13" s="483"/>
      <c r="F13" s="483"/>
    </row>
    <row r="14" spans="1:6" ht="15.75" customHeight="1">
      <c r="B14" s="481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1"/>
      <c r="D14" s="481"/>
      <c r="E14" s="481"/>
      <c r="F14" s="481"/>
    </row>
    <row r="15" spans="1:6">
      <c r="B15" s="481"/>
      <c r="C15" s="481"/>
      <c r="D15" s="481"/>
      <c r="E15" s="481"/>
      <c r="F15" s="481"/>
    </row>
    <row r="16" spans="1:6" ht="4.5" customHeight="1"/>
    <row r="17" spans="1:6" ht="85.15" customHeight="1">
      <c r="A17" s="39" t="s">
        <v>38</v>
      </c>
      <c r="B17" s="40" t="s">
        <v>1476</v>
      </c>
      <c r="C17" s="41" t="s">
        <v>1477</v>
      </c>
      <c r="D17" s="284" t="s">
        <v>1478</v>
      </c>
      <c r="E17" s="43" t="s">
        <v>1479</v>
      </c>
      <c r="F17" s="43" t="s">
        <v>1493</v>
      </c>
    </row>
    <row r="18" spans="1:6" s="283" customFormat="1" ht="25.15" customHeight="1">
      <c r="A18" s="282">
        <v>1</v>
      </c>
      <c r="B18" s="40" t="str">
        <f ca="1">IF(MAX(Заявка!$CW$11:$CW$22)&lt;$A18," ",VLOOKUP($A18,Заявка!$CW$11:$CZ$22,2,FALSE))</f>
        <v xml:space="preserve"> </v>
      </c>
      <c r="C18" s="46" t="str">
        <f ca="1">IF(MAX(Заявка!$CW$11:$CW$22)&lt;$A18," ",VLOOKUP($A18,Заявка!$CW$11:$CZ$22,3,FALSE))</f>
        <v xml:space="preserve"> </v>
      </c>
      <c r="D18" s="46" t="str">
        <f ca="1">IF(MAX(Заявка!$CW$11:$CW$22)&lt;$A18," ",VLOOKUP($A18,Заявка!$CW$11:$CZ$22,4,FALSE))</f>
        <v xml:space="preserve"> </v>
      </c>
      <c r="E18" s="40"/>
      <c r="F18" s="40"/>
    </row>
    <row r="19" spans="1:6" s="283" customFormat="1" ht="25.15" customHeight="1">
      <c r="A19" s="282">
        <v>2</v>
      </c>
      <c r="B19" s="40" t="str">
        <f ca="1">IF(MAX(Заявка!$CW$11:$CW$22)&lt;$A19," ",VLOOKUP($A19,Заявка!$CW$11:$CZ$22,2,FALSE))</f>
        <v xml:space="preserve"> </v>
      </c>
      <c r="C19" s="46" t="str">
        <f ca="1">IF(MAX(Заявка!$CW$11:$CW$22)&lt;$A19," ",VLOOKUP($A19,Заявка!$CW$11:$CZ$22,3,FALSE))</f>
        <v xml:space="preserve"> </v>
      </c>
      <c r="D19" s="46" t="str">
        <f ca="1">IF(MAX(Заявка!$CW$11:$CW$22)&lt;$A19," ",VLOOKUP($A19,Заявка!$CW$11:$CZ$22,4,FALSE))</f>
        <v xml:space="preserve"> </v>
      </c>
      <c r="E19" s="40"/>
      <c r="F19" s="40"/>
    </row>
    <row r="20" spans="1:6" s="283" customFormat="1" ht="25.15" customHeight="1">
      <c r="A20" s="282">
        <v>3</v>
      </c>
      <c r="B20" s="40" t="str">
        <f ca="1">IF(MAX(Заявка!$CW$11:$CW$22)&lt;$A20," ",VLOOKUP($A20,Заявка!$CW$11:$CZ$22,2,FALSE))</f>
        <v xml:space="preserve"> </v>
      </c>
      <c r="C20" s="46" t="str">
        <f ca="1">IF(MAX(Заявка!$CW$11:$CW$22)&lt;$A20," ",VLOOKUP($A20,Заявка!$CW$11:$CZ$22,3,FALSE))</f>
        <v xml:space="preserve"> </v>
      </c>
      <c r="D20" s="46" t="str">
        <f ca="1">IF(MAX(Заявка!$CW$11:$CW$22)&lt;$A20," ",VLOOKUP($A20,Заявка!$CW$11:$CZ$22,4,FALSE))</f>
        <v xml:space="preserve"> </v>
      </c>
      <c r="E20" s="40"/>
      <c r="F20" s="40"/>
    </row>
    <row r="21" spans="1:6" s="283" customFormat="1" ht="25.15" customHeight="1">
      <c r="A21" s="282">
        <v>4</v>
      </c>
      <c r="B21" s="40" t="str">
        <f ca="1">IF(MAX(Заявка!$CW$11:$CW$22)&lt;$A21," ",VLOOKUP($A21,Заявка!$CW$11:$CZ$22,2,FALSE))</f>
        <v xml:space="preserve"> </v>
      </c>
      <c r="C21" s="46" t="str">
        <f ca="1">IF(MAX(Заявка!$CW$11:$CW$22)&lt;$A21," ",VLOOKUP($A21,Заявка!$CW$11:$CZ$22,3,FALSE))</f>
        <v xml:space="preserve"> </v>
      </c>
      <c r="D21" s="46" t="str">
        <f ca="1">IF(MAX(Заявка!$CW$11:$CW$22)&lt;$A21," ",VLOOKUP($A21,Заявка!$CW$11:$CZ$22,4,FALSE))</f>
        <v xml:space="preserve"> </v>
      </c>
      <c r="E21" s="40"/>
      <c r="F21" s="40"/>
    </row>
    <row r="22" spans="1:6" s="283" customFormat="1" ht="25.15" customHeight="1">
      <c r="A22" s="282">
        <v>5</v>
      </c>
      <c r="B22" s="40" t="str">
        <f ca="1">IF(MAX(Заявка!$CW$11:$CW$22)&lt;$A22," ",VLOOKUP($A22,Заявка!$CW$11:$CZ$22,2,FALSE))</f>
        <v xml:space="preserve"> </v>
      </c>
      <c r="C22" s="46" t="str">
        <f ca="1">IF(MAX(Заявка!$CW$11:$CW$22)&lt;$A22," ",VLOOKUP($A22,Заявка!$CW$11:$CZ$22,3,FALSE))</f>
        <v xml:space="preserve"> </v>
      </c>
      <c r="D22" s="46" t="str">
        <f ca="1">IF(MAX(Заявка!$CW$11:$CW$22)&lt;$A22," ",VLOOKUP($A22,Заявка!$CW$11:$CZ$22,4,FALSE))</f>
        <v xml:space="preserve"> </v>
      </c>
      <c r="E22" s="40"/>
      <c r="F22" s="40"/>
    </row>
    <row r="23" spans="1:6" s="283" customFormat="1" ht="25.15" customHeight="1">
      <c r="A23" s="282">
        <v>6</v>
      </c>
      <c r="B23" s="40" t="str">
        <f ca="1">IF(MAX(Заявка!$CW$11:$CW$22)&lt;$A23," ",VLOOKUP($A23,Заявка!$CW$11:$CZ$22,2,FALSE))</f>
        <v xml:space="preserve"> </v>
      </c>
      <c r="C23" s="46" t="str">
        <f ca="1">IF(MAX(Заявка!$CW$11:$CW$22)&lt;$A23," ",VLOOKUP($A23,Заявка!$CW$11:$CZ$22,3,FALSE))</f>
        <v xml:space="preserve"> </v>
      </c>
      <c r="D23" s="46" t="str">
        <f ca="1">IF(MAX(Заявка!$CW$11:$CW$22)&lt;$A23," ",VLOOKUP($A23,Заявка!$CW$11:$CZ$22,4,FALSE))</f>
        <v xml:space="preserve"> </v>
      </c>
      <c r="E23" s="40"/>
      <c r="F23" s="40"/>
    </row>
    <row r="24" spans="1:6" s="283" customFormat="1" ht="25.15" customHeight="1">
      <c r="A24" s="282">
        <v>7</v>
      </c>
      <c r="B24" s="40" t="str">
        <f ca="1">IF(MAX(Заявка!$CW$11:$CW$22)&lt;$A24," ",VLOOKUP($A24,Заявка!$CW$11:$CZ$22,2,FALSE))</f>
        <v xml:space="preserve"> </v>
      </c>
      <c r="C24" s="46" t="str">
        <f ca="1">IF(MAX(Заявка!$CW$11:$CW$22)&lt;$A24," ",VLOOKUP($A24,Заявка!$CW$11:$CZ$22,3,FALSE))</f>
        <v xml:space="preserve"> </v>
      </c>
      <c r="D24" s="46" t="str">
        <f ca="1">IF(MAX(Заявка!$CW$11:$CW$22)&lt;$A24," ",VLOOKUP($A24,Заявка!$CW$11:$CZ$22,4,FALSE))</f>
        <v xml:space="preserve"> </v>
      </c>
      <c r="E24" s="40"/>
      <c r="F24" s="40"/>
    </row>
    <row r="25" spans="1:6" s="283" customFormat="1" ht="25.15" customHeight="1">
      <c r="A25" s="282">
        <v>8</v>
      </c>
      <c r="B25" s="40" t="str">
        <f ca="1">IF(MAX(Заявка!$CW$11:$CW$22)&lt;$A25," ",VLOOKUP($A25,Заявка!$CW$11:$CZ$22,2,FALSE))</f>
        <v xml:space="preserve"> </v>
      </c>
      <c r="C25" s="46" t="str">
        <f ca="1">IF(MAX(Заявка!$CW$11:$CW$22)&lt;$A25," ",VLOOKUP($A25,Заявка!$CW$11:$CZ$22,3,FALSE))</f>
        <v xml:space="preserve"> </v>
      </c>
      <c r="D25" s="46" t="str">
        <f ca="1">IF(MAX(Заявка!$CW$11:$CW$22)&lt;$A25," ",VLOOKUP($A25,Заявка!$CW$11:$CZ$22,4,FALSE))</f>
        <v xml:space="preserve"> </v>
      </c>
      <c r="E25" s="40"/>
      <c r="F25" s="40"/>
    </row>
    <row r="26" spans="1:6" s="283" customFormat="1" ht="25.15" customHeight="1">
      <c r="A26" s="282">
        <v>9</v>
      </c>
      <c r="B26" s="40" t="str">
        <f ca="1">IF(MAX(Заявка!$CW$11:$CW$22)&lt;$A26," ",VLOOKUP($A26,Заявка!$CW$11:$CZ$22,2,FALSE))</f>
        <v xml:space="preserve"> </v>
      </c>
      <c r="C26" s="46" t="str">
        <f ca="1">IF(MAX(Заявка!$CW$11:$CW$22)&lt;$A26," ",VLOOKUP($A26,Заявка!$CW$11:$CZ$22,3,FALSE))</f>
        <v xml:space="preserve"> </v>
      </c>
      <c r="D26" s="46" t="str">
        <f ca="1">IF(MAX(Заявка!$CW$11:$CW$22)&lt;$A26," ",VLOOKUP($A26,Заявка!$CW$11:$CZ$22,4,FALSE))</f>
        <v xml:space="preserve"> </v>
      </c>
      <c r="E26" s="40"/>
      <c r="F26" s="40"/>
    </row>
    <row r="27" spans="1:6" s="283" customFormat="1" ht="25.15" customHeight="1">
      <c r="A27" s="282">
        <v>10</v>
      </c>
      <c r="B27" s="40" t="str">
        <f ca="1">IF(MAX(Заявка!$CW$11:$CW$22)&lt;$A27," ",VLOOKUP($A27,Заявка!$CW$11:$CZ$22,2,FALSE))</f>
        <v xml:space="preserve"> </v>
      </c>
      <c r="C27" s="46" t="str">
        <f ca="1">IF(MAX(Заявка!$CW$11:$CW$22)&lt;$A27," ",VLOOKUP($A27,Заявка!$CW$11:$CZ$22,3,FALSE))</f>
        <v xml:space="preserve"> </v>
      </c>
      <c r="D27" s="46" t="str">
        <f ca="1">IF(MAX(Заявка!$CW$11:$CW$22)&lt;$A27," ",VLOOKUP($A27,Заявка!$CW$11:$CZ$22,4,FALSE))</f>
        <v xml:space="preserve"> </v>
      </c>
      <c r="E27" s="40"/>
      <c r="F27" s="40"/>
    </row>
    <row r="28" spans="1:6" s="283" customFormat="1" ht="25.15" customHeight="1">
      <c r="A28" s="282">
        <v>11</v>
      </c>
      <c r="B28" s="40" t="str">
        <f ca="1">IF(MAX(Заявка!$CW$11:$CW$22)&lt;$A28," ",VLOOKUP($A28,Заявка!$CW$11:$CZ$22,2,FALSE))</f>
        <v xml:space="preserve"> </v>
      </c>
      <c r="C28" s="46" t="str">
        <f ca="1">IF(MAX(Заявка!$CW$11:$CW$22)&lt;$A28," ",VLOOKUP($A28,Заявка!$CW$11:$CZ$22,3,FALSE))</f>
        <v xml:space="preserve"> </v>
      </c>
      <c r="D28" s="46" t="str">
        <f ca="1">IF(MAX(Заявка!$CW$11:$CW$22)&lt;$A28," ",VLOOKUP($A28,Заявка!$CW$11:$CZ$22,4,FALSE))</f>
        <v xml:space="preserve"> </v>
      </c>
      <c r="E28" s="40"/>
      <c r="F28" s="40"/>
    </row>
    <row r="29" spans="1:6" s="283" customFormat="1" ht="25.15" customHeight="1">
      <c r="A29" s="282">
        <v>12</v>
      </c>
      <c r="B29" s="40" t="str">
        <f ca="1">IF(MAX(Заявка!$CW$11:$CW$22)&lt;$A29," ",VLOOKUP($A29,Заявка!$CW$11:$CZ$22,2,FALSE))</f>
        <v xml:space="preserve"> </v>
      </c>
      <c r="C29" s="46" t="str">
        <f ca="1">IF(MAX(Заявка!$CW$11:$CW$22)&lt;$A29," ",VLOOKUP($A29,Заявка!$CW$11:$CZ$22,3,FALSE))</f>
        <v xml:space="preserve"> </v>
      </c>
      <c r="D29" s="46" t="str">
        <f ca="1">IF(MAX(Заявка!$CW$11:$CW$22)&lt;$A29," ",VLOOKUP($A29,Заявка!$CW$11:$CZ$22,4,FALSE))</f>
        <v xml:space="preserve"> </v>
      </c>
      <c r="E29" s="40"/>
      <c r="F29" s="40"/>
    </row>
    <row r="30" spans="1:6" ht="6" customHeight="1"/>
    <row r="31" spans="1:6">
      <c r="A31" s="34" t="s">
        <v>1482</v>
      </c>
    </row>
    <row r="32" spans="1:6">
      <c r="A32" s="34" t="s">
        <v>1483</v>
      </c>
    </row>
    <row r="34" spans="1:6">
      <c r="A34" s="34" t="s">
        <v>1484</v>
      </c>
      <c r="C34" s="34" t="s">
        <v>1494</v>
      </c>
    </row>
    <row r="35" spans="1:6">
      <c r="A35" s="44" t="s">
        <v>1486</v>
      </c>
      <c r="D35" s="44" t="s">
        <v>1487</v>
      </c>
      <c r="F35" s="44" t="s">
        <v>1488</v>
      </c>
    </row>
    <row r="37" spans="1:6">
      <c r="A37" s="34" t="str">
        <f>CONCATENATE("Представитель команды",": ",Заявка!D5," ",Заявка!E5)</f>
        <v xml:space="preserve">Представитель команды:  </v>
      </c>
    </row>
    <row r="38" spans="1:6">
      <c r="E38" s="44"/>
    </row>
    <row r="39" spans="1:6">
      <c r="A39" s="34" t="str">
        <f>CONCATENATE("Тренер команды: ",Заявка!N40)</f>
        <v xml:space="preserve">Тренер команды: </v>
      </c>
    </row>
    <row r="40" spans="1:6">
      <c r="E40" s="44"/>
    </row>
    <row r="41" spans="1:6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>
      <c r="B42" s="44"/>
      <c r="C42" s="44"/>
      <c r="E42" s="44" t="s">
        <v>1489</v>
      </c>
      <c r="F42" s="44" t="s">
        <v>1490</v>
      </c>
    </row>
    <row r="43" spans="1:6" ht="6" customHeight="1"/>
    <row r="44" spans="1:6">
      <c r="A44" s="34" t="s">
        <v>1484</v>
      </c>
    </row>
    <row r="45" spans="1:6" ht="9.75" customHeight="1"/>
    <row r="46" spans="1:6" ht="16.149999999999999">
      <c r="A46" s="45" t="s">
        <v>1495</v>
      </c>
    </row>
    <row r="47" spans="1:6" ht="16.149999999999999">
      <c r="A47" s="45" t="s">
        <v>1496</v>
      </c>
    </row>
  </sheetData>
  <sheetProtection sheet="1" autoFilter="0"/>
  <autoFilter ref="A17:F17" xr:uid="{00000000-0009-0000-0000-00000C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3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>
    <tabColor rgb="FF0070C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28515625" defaultRowHeight="15.6"/>
  <cols>
    <col min="1" max="1" width="4" style="34" bestFit="1" customWidth="1"/>
    <col min="2" max="2" width="34.28515625" style="34" bestFit="1" customWidth="1"/>
    <col min="3" max="3" width="10.7109375" style="34" bestFit="1" customWidth="1"/>
    <col min="4" max="4" width="7" style="34" bestFit="1" customWidth="1"/>
    <col min="5" max="5" width="21.5703125" style="34" customWidth="1"/>
    <col min="6" max="6" width="30.5703125" style="34" customWidth="1"/>
    <col min="7" max="16384" width="9.28515625" style="34"/>
  </cols>
  <sheetData>
    <row r="1" spans="1:6">
      <c r="F1" s="35" t="s">
        <v>1491</v>
      </c>
    </row>
    <row r="2" spans="1:6">
      <c r="B2" s="36" t="s">
        <v>44</v>
      </c>
      <c r="C2" s="37">
        <v>2</v>
      </c>
      <c r="F2" s="35" t="s">
        <v>1499</v>
      </c>
    </row>
    <row r="3" spans="1:6">
      <c r="B3" s="36" t="s">
        <v>1497</v>
      </c>
      <c r="C3" s="37" t="s">
        <v>7</v>
      </c>
      <c r="F3" s="35" t="s">
        <v>1492</v>
      </c>
    </row>
    <row r="4" spans="1:6">
      <c r="F4" s="35" t="str">
        <f>CONCATENATE("в дисциплинах ",VLOOKUP(C2,'Возраста и группы'!AA3:AF6,5,FALSE))</f>
        <v>в дисциплинах "дистанция - пешеходная"</v>
      </c>
    </row>
    <row r="5" spans="1:6">
      <c r="F5" s="35" t="str">
        <f>VLOOKUP(C2,'Возраста и группы'!AA3:AF6,4,FALSE)</f>
        <v>20-21 января 2024 года</v>
      </c>
    </row>
    <row r="6" spans="1:6" ht="4.5" customHeight="1">
      <c r="F6" s="35"/>
    </row>
    <row r="7" spans="1:6">
      <c r="B7" s="35" t="s">
        <v>1471</v>
      </c>
      <c r="C7" s="483">
        <f>Заявка!B40</f>
        <v>0</v>
      </c>
      <c r="D7" s="483"/>
      <c r="E7" s="483"/>
      <c r="F7" s="483"/>
    </row>
    <row r="8" spans="1:6">
      <c r="C8" s="484" t="s">
        <v>1472</v>
      </c>
      <c r="D8" s="484"/>
      <c r="E8" s="484"/>
      <c r="F8" s="484"/>
    </row>
    <row r="9" spans="1:6">
      <c r="A9" s="482" t="str">
        <f>CONCATENATE(Заявка!D40,", ",Заявка!I40,", ",Заявка!M40)</f>
        <v xml:space="preserve">, , </v>
      </c>
      <c r="B9" s="482"/>
      <c r="C9" s="482"/>
      <c r="D9" s="482"/>
      <c r="E9" s="482"/>
      <c r="F9" s="482"/>
    </row>
    <row r="10" spans="1:6">
      <c r="C10" s="484" t="s">
        <v>1473</v>
      </c>
      <c r="D10" s="484"/>
      <c r="E10" s="484"/>
      <c r="F10" s="484"/>
    </row>
    <row r="11" spans="1:6" ht="3" customHeight="1">
      <c r="C11" s="38"/>
      <c r="D11" s="38"/>
      <c r="E11" s="38"/>
      <c r="F11" s="38"/>
    </row>
    <row r="12" spans="1:6">
      <c r="A12" s="483" t="s">
        <v>1474</v>
      </c>
      <c r="B12" s="483"/>
      <c r="C12" s="483"/>
      <c r="D12" s="483"/>
      <c r="E12" s="483"/>
      <c r="F12" s="483"/>
    </row>
    <row r="13" spans="1:6">
      <c r="A13" s="483" t="s">
        <v>1475</v>
      </c>
      <c r="B13" s="483"/>
      <c r="C13" s="483"/>
      <c r="D13" s="483"/>
      <c r="E13" s="483"/>
      <c r="F13" s="483"/>
    </row>
    <row r="14" spans="1:6" ht="15.75" customHeight="1">
      <c r="B14" s="481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1"/>
      <c r="D14" s="481"/>
      <c r="E14" s="481"/>
      <c r="F14" s="481"/>
    </row>
    <row r="15" spans="1:6">
      <c r="B15" s="481"/>
      <c r="C15" s="481"/>
      <c r="D15" s="481"/>
      <c r="E15" s="481"/>
      <c r="F15" s="481"/>
    </row>
    <row r="16" spans="1:6" ht="4.5" customHeight="1"/>
    <row r="17" spans="1:6" ht="85.15" customHeight="1">
      <c r="A17" s="39" t="s">
        <v>38</v>
      </c>
      <c r="B17" s="40" t="s">
        <v>1476</v>
      </c>
      <c r="C17" s="41" t="s">
        <v>1477</v>
      </c>
      <c r="D17" s="284" t="s">
        <v>1478</v>
      </c>
      <c r="E17" s="43" t="s">
        <v>1479</v>
      </c>
      <c r="F17" s="43" t="s">
        <v>1493</v>
      </c>
    </row>
    <row r="18" spans="1:6" s="283" customFormat="1" ht="25.15" customHeight="1">
      <c r="A18" s="282">
        <v>1</v>
      </c>
      <c r="B18" s="40" t="str">
        <f ca="1">IF(MAX(Заявка!$CQ$11:$CQ$22)&lt;$A18," ",VLOOKUP($A18,Заявка!$CQ$11:$CT$22,2,FALSE))</f>
        <v xml:space="preserve"> </v>
      </c>
      <c r="C18" s="46" t="str">
        <f ca="1">IF(MAX(Заявка!$CQ$11:$CQ$22)&lt;$A18," ",VLOOKUP($A18,Заявка!$CQ$11:$CT$22,3,FALSE))</f>
        <v xml:space="preserve"> </v>
      </c>
      <c r="D18" s="46" t="str">
        <f ca="1">IF(MAX(Заявка!$CQ$11:$CQ$22)&lt;$A18," ",VLOOKUP($A18,Заявка!$CQ$11:$CT$22,4,FALSE))</f>
        <v xml:space="preserve"> </v>
      </c>
      <c r="E18" s="40"/>
      <c r="F18" s="40"/>
    </row>
    <row r="19" spans="1:6" s="283" customFormat="1" ht="25.15" customHeight="1">
      <c r="A19" s="282">
        <v>2</v>
      </c>
      <c r="B19" s="40" t="str">
        <f ca="1">IF(MAX(Заявка!$CQ$11:$CQ$22)&lt;$A19," ",VLOOKUP($A19,Заявка!$CQ$11:$CT$22,2,FALSE))</f>
        <v xml:space="preserve"> </v>
      </c>
      <c r="C19" s="46" t="str">
        <f ca="1">IF(MAX(Заявка!$CQ$11:$CQ$22)&lt;$A19," ",VLOOKUP($A19,Заявка!$CQ$11:$CT$22,3,FALSE))</f>
        <v xml:space="preserve"> </v>
      </c>
      <c r="D19" s="46" t="str">
        <f ca="1">IF(MAX(Заявка!$CQ$11:$CQ$22)&lt;$A19," ",VLOOKUP($A19,Заявка!$CQ$11:$CT$22,4,FALSE))</f>
        <v xml:space="preserve"> </v>
      </c>
      <c r="E19" s="40"/>
      <c r="F19" s="40"/>
    </row>
    <row r="20" spans="1:6" s="283" customFormat="1" ht="25.15" customHeight="1">
      <c r="A20" s="282">
        <v>3</v>
      </c>
      <c r="B20" s="40" t="str">
        <f ca="1">IF(MAX(Заявка!$CQ$11:$CQ$22)&lt;$A20," ",VLOOKUP($A20,Заявка!$CQ$11:$CT$22,2,FALSE))</f>
        <v xml:space="preserve"> </v>
      </c>
      <c r="C20" s="46" t="str">
        <f ca="1">IF(MAX(Заявка!$CQ$11:$CQ$22)&lt;$A20," ",VLOOKUP($A20,Заявка!$CQ$11:$CT$22,3,FALSE))</f>
        <v xml:space="preserve"> </v>
      </c>
      <c r="D20" s="46" t="str">
        <f ca="1">IF(MAX(Заявка!$CQ$11:$CQ$22)&lt;$A20," ",VLOOKUP($A20,Заявка!$CQ$11:$CT$22,4,FALSE))</f>
        <v xml:space="preserve"> </v>
      </c>
      <c r="E20" s="40"/>
      <c r="F20" s="40"/>
    </row>
    <row r="21" spans="1:6" s="283" customFormat="1" ht="25.15" customHeight="1">
      <c r="A21" s="282">
        <v>4</v>
      </c>
      <c r="B21" s="40" t="str">
        <f ca="1">IF(MAX(Заявка!$CQ$11:$CQ$22)&lt;$A21," ",VLOOKUP($A21,Заявка!$CQ$11:$CT$22,2,FALSE))</f>
        <v xml:space="preserve"> </v>
      </c>
      <c r="C21" s="46" t="str">
        <f ca="1">IF(MAX(Заявка!$CQ$11:$CQ$22)&lt;$A21," ",VLOOKUP($A21,Заявка!$CQ$11:$CT$22,3,FALSE))</f>
        <v xml:space="preserve"> </v>
      </c>
      <c r="D21" s="46" t="str">
        <f ca="1">IF(MAX(Заявка!$CQ$11:$CQ$22)&lt;$A21," ",VLOOKUP($A21,Заявка!$CQ$11:$CT$22,4,FALSE))</f>
        <v xml:space="preserve"> </v>
      </c>
      <c r="E21" s="40"/>
      <c r="F21" s="40"/>
    </row>
    <row r="22" spans="1:6" s="283" customFormat="1" ht="25.15" customHeight="1">
      <c r="A22" s="282">
        <v>5</v>
      </c>
      <c r="B22" s="40" t="str">
        <f ca="1">IF(MAX(Заявка!$CQ$11:$CQ$22)&lt;$A22," ",VLOOKUP($A22,Заявка!$CQ$11:$CT$22,2,FALSE))</f>
        <v xml:space="preserve"> </v>
      </c>
      <c r="C22" s="46" t="str">
        <f ca="1">IF(MAX(Заявка!$CQ$11:$CQ$22)&lt;$A22," ",VLOOKUP($A22,Заявка!$CQ$11:$CT$22,3,FALSE))</f>
        <v xml:space="preserve"> </v>
      </c>
      <c r="D22" s="46" t="str">
        <f ca="1">IF(MAX(Заявка!$CQ$11:$CQ$22)&lt;$A22," ",VLOOKUP($A22,Заявка!$CQ$11:$CT$22,4,FALSE))</f>
        <v xml:space="preserve"> </v>
      </c>
      <c r="E22" s="40"/>
      <c r="F22" s="40"/>
    </row>
    <row r="23" spans="1:6" s="283" customFormat="1" ht="25.15" customHeight="1">
      <c r="A23" s="282">
        <v>6</v>
      </c>
      <c r="B23" s="40" t="str">
        <f ca="1">IF(MAX(Заявка!$CQ$11:$CQ$22)&lt;$A23," ",VLOOKUP($A23,Заявка!$CQ$11:$CT$22,2,FALSE))</f>
        <v xml:space="preserve"> </v>
      </c>
      <c r="C23" s="46" t="str">
        <f ca="1">IF(MAX(Заявка!$CQ$11:$CQ$22)&lt;$A23," ",VLOOKUP($A23,Заявка!$CQ$11:$CT$22,3,FALSE))</f>
        <v xml:space="preserve"> </v>
      </c>
      <c r="D23" s="46" t="str">
        <f ca="1">IF(MAX(Заявка!$CQ$11:$CQ$22)&lt;$A23," ",VLOOKUP($A23,Заявка!$CQ$11:$CT$22,4,FALSE))</f>
        <v xml:space="preserve"> </v>
      </c>
      <c r="E23" s="40"/>
      <c r="F23" s="40"/>
    </row>
    <row r="24" spans="1:6" s="283" customFormat="1" ht="25.15" customHeight="1">
      <c r="A24" s="282">
        <v>7</v>
      </c>
      <c r="B24" s="40" t="str">
        <f ca="1">IF(MAX(Заявка!$CQ$11:$CQ$22)&lt;$A24," ",VLOOKUP($A24,Заявка!$CQ$11:$CT$22,2,FALSE))</f>
        <v xml:space="preserve"> </v>
      </c>
      <c r="C24" s="46" t="str">
        <f ca="1">IF(MAX(Заявка!$CQ$11:$CQ$22)&lt;$A24," ",VLOOKUP($A24,Заявка!$CQ$11:$CT$22,3,FALSE))</f>
        <v xml:space="preserve"> </v>
      </c>
      <c r="D24" s="46" t="str">
        <f ca="1">IF(MAX(Заявка!$CQ$11:$CQ$22)&lt;$A24," ",VLOOKUP($A24,Заявка!$CQ$11:$CT$22,4,FALSE))</f>
        <v xml:space="preserve"> </v>
      </c>
      <c r="E24" s="40"/>
      <c r="F24" s="40"/>
    </row>
    <row r="25" spans="1:6" s="283" customFormat="1" ht="25.15" customHeight="1">
      <c r="A25" s="282">
        <v>8</v>
      </c>
      <c r="B25" s="40" t="str">
        <f ca="1">IF(MAX(Заявка!$CQ$11:$CQ$22)&lt;$A25," ",VLOOKUP($A25,Заявка!$CQ$11:$CT$22,2,FALSE))</f>
        <v xml:space="preserve"> </v>
      </c>
      <c r="C25" s="46" t="str">
        <f ca="1">IF(MAX(Заявка!$CQ$11:$CQ$22)&lt;$A25," ",VLOOKUP($A25,Заявка!$CQ$11:$CT$22,3,FALSE))</f>
        <v xml:space="preserve"> </v>
      </c>
      <c r="D25" s="46" t="str">
        <f ca="1">IF(MAX(Заявка!$CQ$11:$CQ$22)&lt;$A25," ",VLOOKUP($A25,Заявка!$CQ$11:$CT$22,4,FALSE))</f>
        <v xml:space="preserve"> </v>
      </c>
      <c r="E25" s="40"/>
      <c r="F25" s="40"/>
    </row>
    <row r="26" spans="1:6" s="283" customFormat="1" ht="25.15" customHeight="1">
      <c r="A26" s="282">
        <v>9</v>
      </c>
      <c r="B26" s="40" t="str">
        <f ca="1">IF(MAX(Заявка!$CQ$11:$CQ$22)&lt;$A26," ",VLOOKUP($A26,Заявка!$CQ$11:$CT$22,2,FALSE))</f>
        <v xml:space="preserve"> </v>
      </c>
      <c r="C26" s="46" t="str">
        <f ca="1">IF(MAX(Заявка!$CQ$11:$CQ$22)&lt;$A26," ",VLOOKUP($A26,Заявка!$CQ$11:$CT$22,3,FALSE))</f>
        <v xml:space="preserve"> </v>
      </c>
      <c r="D26" s="46" t="str">
        <f ca="1">IF(MAX(Заявка!$CQ$11:$CQ$22)&lt;$A26," ",VLOOKUP($A26,Заявка!$CQ$11:$CT$22,4,FALSE))</f>
        <v xml:space="preserve"> </v>
      </c>
      <c r="E26" s="40"/>
      <c r="F26" s="40"/>
    </row>
    <row r="27" spans="1:6" s="283" customFormat="1" ht="25.15" customHeight="1">
      <c r="A27" s="282">
        <v>10</v>
      </c>
      <c r="B27" s="40" t="str">
        <f ca="1">IF(MAX(Заявка!$CQ$11:$CQ$22)&lt;$A27," ",VLOOKUP($A27,Заявка!$CQ$11:$CT$22,2,FALSE))</f>
        <v xml:space="preserve"> </v>
      </c>
      <c r="C27" s="46" t="str">
        <f ca="1">IF(MAX(Заявка!$CQ$11:$CQ$22)&lt;$A27," ",VLOOKUP($A27,Заявка!$CQ$11:$CT$22,3,FALSE))</f>
        <v xml:space="preserve"> </v>
      </c>
      <c r="D27" s="46" t="str">
        <f ca="1">IF(MAX(Заявка!$CQ$11:$CQ$22)&lt;$A27," ",VLOOKUP($A27,Заявка!$CQ$11:$CT$22,4,FALSE))</f>
        <v xml:space="preserve"> </v>
      </c>
      <c r="E27" s="40"/>
      <c r="F27" s="40"/>
    </row>
    <row r="28" spans="1:6" s="283" customFormat="1" ht="25.15" customHeight="1">
      <c r="A28" s="282">
        <v>11</v>
      </c>
      <c r="B28" s="40" t="str">
        <f ca="1">IF(MAX(Заявка!$CQ$11:$CQ$22)&lt;$A28," ",VLOOKUP($A28,Заявка!$CQ$11:$CT$22,2,FALSE))</f>
        <v xml:space="preserve"> </v>
      </c>
      <c r="C28" s="46" t="str">
        <f ca="1">IF(MAX(Заявка!$CQ$11:$CQ$22)&lt;$A28," ",VLOOKUP($A28,Заявка!$CQ$11:$CT$22,3,FALSE))</f>
        <v xml:space="preserve"> </v>
      </c>
      <c r="D28" s="46" t="str">
        <f ca="1">IF(MAX(Заявка!$CQ$11:$CQ$22)&lt;$A28," ",VLOOKUP($A28,Заявка!$CQ$11:$CT$22,4,FALSE))</f>
        <v xml:space="preserve"> </v>
      </c>
      <c r="E28" s="40"/>
      <c r="F28" s="40"/>
    </row>
    <row r="29" spans="1:6" s="283" customFormat="1" ht="25.15" customHeight="1">
      <c r="A29" s="282">
        <v>12</v>
      </c>
      <c r="B29" s="40" t="str">
        <f ca="1">IF(MAX(Заявка!$CQ$11:$CQ$22)&lt;$A29," ",VLOOKUP($A29,Заявка!$CQ$11:$CT$22,2,FALSE))</f>
        <v xml:space="preserve"> </v>
      </c>
      <c r="C29" s="46" t="str">
        <f ca="1">IF(MAX(Заявка!$CQ$11:$CQ$22)&lt;$A29," ",VLOOKUP($A29,Заявка!$CQ$11:$CT$22,3,FALSE))</f>
        <v xml:space="preserve"> </v>
      </c>
      <c r="D29" s="46" t="str">
        <f ca="1">IF(MAX(Заявка!$CQ$11:$CQ$22)&lt;$A29," ",VLOOKUP($A29,Заявка!$CQ$11:$CT$22,4,FALSE))</f>
        <v xml:space="preserve"> </v>
      </c>
      <c r="E29" s="40"/>
      <c r="F29" s="40"/>
    </row>
    <row r="30" spans="1:6" ht="6" customHeight="1"/>
    <row r="31" spans="1:6">
      <c r="A31" s="34" t="s">
        <v>1482</v>
      </c>
    </row>
    <row r="32" spans="1:6">
      <c r="A32" s="34" t="s">
        <v>1483</v>
      </c>
    </row>
    <row r="34" spans="1:6">
      <c r="A34" s="34" t="s">
        <v>1484</v>
      </c>
      <c r="C34" s="34" t="s">
        <v>1494</v>
      </c>
    </row>
    <row r="35" spans="1:6">
      <c r="A35" s="44" t="s">
        <v>1486</v>
      </c>
      <c r="D35" s="44" t="s">
        <v>1487</v>
      </c>
      <c r="F35" s="44" t="s">
        <v>1488</v>
      </c>
    </row>
    <row r="37" spans="1:6">
      <c r="A37" s="34" t="str">
        <f>CONCATENATE("Представитель команды",": ",Заявка!D5," ",Заявка!E5)</f>
        <v xml:space="preserve">Представитель команды:  </v>
      </c>
    </row>
    <row r="38" spans="1:6">
      <c r="E38" s="44"/>
    </row>
    <row r="39" spans="1:6">
      <c r="A39" s="34" t="str">
        <f>CONCATENATE("Тренер команды: ",Заявка!N40)</f>
        <v xml:space="preserve">Тренер команды: </v>
      </c>
    </row>
    <row r="40" spans="1:6">
      <c r="E40" s="44"/>
    </row>
    <row r="41" spans="1:6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>
      <c r="B42" s="44"/>
      <c r="C42" s="44"/>
      <c r="E42" s="44" t="s">
        <v>1489</v>
      </c>
      <c r="F42" s="44" t="s">
        <v>1490</v>
      </c>
    </row>
    <row r="43" spans="1:6" ht="6" customHeight="1"/>
    <row r="44" spans="1:6">
      <c r="A44" s="34" t="s">
        <v>1484</v>
      </c>
    </row>
    <row r="45" spans="1:6" ht="9.75" customHeight="1"/>
    <row r="46" spans="1:6" ht="16.149999999999999">
      <c r="A46" s="45" t="s">
        <v>1495</v>
      </c>
    </row>
    <row r="47" spans="1:6" ht="16.149999999999999">
      <c r="A47" s="45" t="s">
        <v>1496</v>
      </c>
    </row>
  </sheetData>
  <sheetProtection sheet="1" autoFilter="0"/>
  <autoFilter ref="A17:F17" xr:uid="{00000000-0009-0000-0000-00000D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3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5">
    <tabColor rgb="FF7030A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28515625" defaultRowHeight="15.6"/>
  <cols>
    <col min="1" max="1" width="4" style="34" bestFit="1" customWidth="1"/>
    <col min="2" max="2" width="34.28515625" style="34" bestFit="1" customWidth="1"/>
    <col min="3" max="3" width="10.7109375" style="34" bestFit="1" customWidth="1"/>
    <col min="4" max="4" width="7" style="34" bestFit="1" customWidth="1"/>
    <col min="5" max="5" width="21.5703125" style="34" customWidth="1"/>
    <col min="6" max="6" width="31.28515625" style="34" customWidth="1"/>
    <col min="7" max="16384" width="9.28515625" style="34"/>
  </cols>
  <sheetData>
    <row r="1" spans="1:6">
      <c r="F1" s="35" t="s">
        <v>1491</v>
      </c>
    </row>
    <row r="2" spans="1:6">
      <c r="B2" s="36" t="s">
        <v>44</v>
      </c>
      <c r="C2" s="37">
        <v>1</v>
      </c>
      <c r="F2" s="35" t="str">
        <f>'ЮД14-15_2'!F2</f>
        <v>Городские соревнования</v>
      </c>
    </row>
    <row r="3" spans="1:6">
      <c r="B3" s="36" t="s">
        <v>1497</v>
      </c>
      <c r="C3" s="37" t="s">
        <v>7</v>
      </c>
      <c r="F3" s="35" t="s">
        <v>1492</v>
      </c>
    </row>
    <row r="4" spans="1:6">
      <c r="F4" s="35" t="str">
        <f>CONCATENATE("в дисциплинах ",VLOOKUP(C2,'Возраста и группы'!AA3:AF6,5,FALSE))</f>
        <v>в дисциплинах "дистанция - пешеходная"</v>
      </c>
    </row>
    <row r="5" spans="1:6">
      <c r="F5" s="35" t="str">
        <f>VLOOKUP(C2,'Возраста и группы'!AA3:AF6,4,FALSE)</f>
        <v>20-21 января 2024 года</v>
      </c>
    </row>
    <row r="6" spans="1:6" ht="4.5" customHeight="1">
      <c r="F6" s="35"/>
    </row>
    <row r="7" spans="1:6">
      <c r="B7" s="35" t="s">
        <v>1471</v>
      </c>
      <c r="C7" s="483">
        <f>Заявка!B40</f>
        <v>0</v>
      </c>
      <c r="D7" s="483"/>
      <c r="E7" s="483"/>
      <c r="F7" s="483"/>
    </row>
    <row r="8" spans="1:6">
      <c r="C8" s="484" t="s">
        <v>1472</v>
      </c>
      <c r="D8" s="484"/>
      <c r="E8" s="484"/>
      <c r="F8" s="484"/>
    </row>
    <row r="9" spans="1:6">
      <c r="A9" s="482" t="str">
        <f>CONCATENATE(Заявка!D40,", ",Заявка!I40,", ",Заявка!M40)</f>
        <v xml:space="preserve">, , </v>
      </c>
      <c r="B9" s="482"/>
      <c r="C9" s="482"/>
      <c r="D9" s="482"/>
      <c r="E9" s="482"/>
      <c r="F9" s="482"/>
    </row>
    <row r="10" spans="1:6">
      <c r="C10" s="484" t="s">
        <v>1473</v>
      </c>
      <c r="D10" s="484"/>
      <c r="E10" s="484"/>
      <c r="F10" s="484"/>
    </row>
    <row r="11" spans="1:6" ht="3" customHeight="1">
      <c r="C11" s="38"/>
      <c r="D11" s="38"/>
      <c r="E11" s="38"/>
      <c r="F11" s="38"/>
    </row>
    <row r="12" spans="1:6">
      <c r="A12" s="483" t="s">
        <v>1474</v>
      </c>
      <c r="B12" s="483"/>
      <c r="C12" s="483"/>
      <c r="D12" s="483"/>
      <c r="E12" s="483"/>
      <c r="F12" s="483"/>
    </row>
    <row r="13" spans="1:6">
      <c r="A13" s="483" t="s">
        <v>1475</v>
      </c>
      <c r="B13" s="483"/>
      <c r="C13" s="483"/>
      <c r="D13" s="483"/>
      <c r="E13" s="483"/>
      <c r="F13" s="483"/>
    </row>
    <row r="14" spans="1:6" ht="15.75" customHeight="1">
      <c r="B14" s="481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1"/>
      <c r="D14" s="481"/>
      <c r="E14" s="481"/>
      <c r="F14" s="481"/>
    </row>
    <row r="15" spans="1:6">
      <c r="B15" s="481"/>
      <c r="C15" s="481"/>
      <c r="D15" s="481"/>
      <c r="E15" s="481"/>
      <c r="F15" s="481"/>
    </row>
    <row r="16" spans="1:6" ht="4.5" customHeight="1"/>
    <row r="17" spans="1:6" ht="85.15" customHeight="1">
      <c r="A17" s="39" t="s">
        <v>38</v>
      </c>
      <c r="B17" s="40" t="s">
        <v>1476</v>
      </c>
      <c r="C17" s="41" t="s">
        <v>1477</v>
      </c>
      <c r="D17" s="284" t="s">
        <v>1478</v>
      </c>
      <c r="E17" s="43" t="s">
        <v>1479</v>
      </c>
      <c r="F17" s="43" t="s">
        <v>1493</v>
      </c>
    </row>
    <row r="18" spans="1:6" s="283" customFormat="1" ht="25.15" customHeight="1">
      <c r="A18" s="282">
        <v>1</v>
      </c>
      <c r="B18" s="40" t="str">
        <f ca="1">IF(MAX(Заявка!$CK$11:$CK$22)&lt;$A18," ",VLOOKUP($A18,Заявка!$CK$11:$CN$22,2,FALSE))</f>
        <v xml:space="preserve"> </v>
      </c>
      <c r="C18" s="46" t="str">
        <f ca="1">IF(MAX(Заявка!$CK$11:$CK$22)&lt;$A18," ",VLOOKUP($A18,Заявка!$CK$11:$CN$22,3,FALSE))</f>
        <v xml:space="preserve"> </v>
      </c>
      <c r="D18" s="46" t="str">
        <f ca="1">IF(MAX(Заявка!$CK$11:$CK$22)&lt;$A18," ",VLOOKUP($A18,Заявка!$CK$11:$CN$22,4,FALSE))</f>
        <v xml:space="preserve"> </v>
      </c>
      <c r="E18" s="40"/>
      <c r="F18" s="40"/>
    </row>
    <row r="19" spans="1:6" s="283" customFormat="1" ht="25.15" customHeight="1">
      <c r="A19" s="282">
        <v>2</v>
      </c>
      <c r="B19" s="40" t="str">
        <f ca="1">IF(MAX(Заявка!$CK$11:$CK$22)&lt;$A19," ",VLOOKUP($A19,Заявка!$CK$11:$CN$22,2,FALSE))</f>
        <v xml:space="preserve"> </v>
      </c>
      <c r="C19" s="46" t="str">
        <f ca="1">IF(MAX(Заявка!$CK$11:$CK$22)&lt;$A19," ",VLOOKUP($A19,Заявка!$CK$11:$CN$22,3,FALSE))</f>
        <v xml:space="preserve"> </v>
      </c>
      <c r="D19" s="46" t="str">
        <f ca="1">IF(MAX(Заявка!$CK$11:$CK$22)&lt;$A19," ",VLOOKUP($A19,Заявка!$CK$11:$CN$22,4,FALSE))</f>
        <v xml:space="preserve"> </v>
      </c>
      <c r="E19" s="40"/>
      <c r="F19" s="40"/>
    </row>
    <row r="20" spans="1:6" s="283" customFormat="1" ht="25.15" customHeight="1">
      <c r="A20" s="282">
        <v>3</v>
      </c>
      <c r="B20" s="40" t="str">
        <f ca="1">IF(MAX(Заявка!$CK$11:$CK$22)&lt;$A20," ",VLOOKUP($A20,Заявка!$CK$11:$CN$22,2,FALSE))</f>
        <v xml:space="preserve"> </v>
      </c>
      <c r="C20" s="46" t="str">
        <f ca="1">IF(MAX(Заявка!$CK$11:$CK$22)&lt;$A20," ",VLOOKUP($A20,Заявка!$CK$11:$CN$22,3,FALSE))</f>
        <v xml:space="preserve"> </v>
      </c>
      <c r="D20" s="46" t="str">
        <f ca="1">IF(MAX(Заявка!$CK$11:$CK$22)&lt;$A20," ",VLOOKUP($A20,Заявка!$CK$11:$CN$22,4,FALSE))</f>
        <v xml:space="preserve"> </v>
      </c>
      <c r="E20" s="40"/>
      <c r="F20" s="40"/>
    </row>
    <row r="21" spans="1:6" s="283" customFormat="1" ht="25.15" customHeight="1">
      <c r="A21" s="282">
        <v>4</v>
      </c>
      <c r="B21" s="40" t="str">
        <f ca="1">IF(MAX(Заявка!$CK$11:$CK$22)&lt;$A21," ",VLOOKUP($A21,Заявка!$CK$11:$CN$22,2,FALSE))</f>
        <v xml:space="preserve"> </v>
      </c>
      <c r="C21" s="46" t="str">
        <f ca="1">IF(MAX(Заявка!$CK$11:$CK$22)&lt;$A21," ",VLOOKUP($A21,Заявка!$CK$11:$CN$22,3,FALSE))</f>
        <v xml:space="preserve"> </v>
      </c>
      <c r="D21" s="46" t="str">
        <f ca="1">IF(MAX(Заявка!$CK$11:$CK$22)&lt;$A21," ",VLOOKUP($A21,Заявка!$CK$11:$CN$22,4,FALSE))</f>
        <v xml:space="preserve"> </v>
      </c>
      <c r="E21" s="40"/>
      <c r="F21" s="40"/>
    </row>
    <row r="22" spans="1:6" s="283" customFormat="1" ht="25.15" customHeight="1">
      <c r="A22" s="282">
        <v>5</v>
      </c>
      <c r="B22" s="40" t="str">
        <f ca="1">IF(MAX(Заявка!$CK$11:$CK$22)&lt;$A22," ",VLOOKUP($A22,Заявка!$CK$11:$CN$22,2,FALSE))</f>
        <v xml:space="preserve"> </v>
      </c>
      <c r="C22" s="46" t="str">
        <f ca="1">IF(MAX(Заявка!$CK$11:$CK$22)&lt;$A22," ",VLOOKUP($A22,Заявка!$CK$11:$CN$22,3,FALSE))</f>
        <v xml:space="preserve"> </v>
      </c>
      <c r="D22" s="46" t="str">
        <f ca="1">IF(MAX(Заявка!$CK$11:$CK$22)&lt;$A22," ",VLOOKUP($A22,Заявка!$CK$11:$CN$22,4,FALSE))</f>
        <v xml:space="preserve"> </v>
      </c>
      <c r="E22" s="40"/>
      <c r="F22" s="40"/>
    </row>
    <row r="23" spans="1:6" s="283" customFormat="1" ht="25.15" customHeight="1">
      <c r="A23" s="282">
        <v>6</v>
      </c>
      <c r="B23" s="40" t="str">
        <f ca="1">IF(MAX(Заявка!$CK$11:$CK$22)&lt;$A23," ",VLOOKUP($A23,Заявка!$CK$11:$CN$22,2,FALSE))</f>
        <v xml:space="preserve"> </v>
      </c>
      <c r="C23" s="46" t="str">
        <f ca="1">IF(MAX(Заявка!$CK$11:$CK$22)&lt;$A23," ",VLOOKUP($A23,Заявка!$CK$11:$CN$22,3,FALSE))</f>
        <v xml:space="preserve"> </v>
      </c>
      <c r="D23" s="46" t="str">
        <f ca="1">IF(MAX(Заявка!$CK$11:$CK$22)&lt;$A23," ",VLOOKUP($A23,Заявка!$CK$11:$CN$22,4,FALSE))</f>
        <v xml:space="preserve"> </v>
      </c>
      <c r="E23" s="40"/>
      <c r="F23" s="40"/>
    </row>
    <row r="24" spans="1:6" s="283" customFormat="1" ht="25.15" customHeight="1">
      <c r="A24" s="282">
        <v>7</v>
      </c>
      <c r="B24" s="40" t="str">
        <f ca="1">IF(MAX(Заявка!$CK$11:$CK$22)&lt;$A24," ",VLOOKUP($A24,Заявка!$CK$11:$CN$22,2,FALSE))</f>
        <v xml:space="preserve"> </v>
      </c>
      <c r="C24" s="46" t="str">
        <f ca="1">IF(MAX(Заявка!$CK$11:$CK$22)&lt;$A24," ",VLOOKUP($A24,Заявка!$CK$11:$CN$22,3,FALSE))</f>
        <v xml:space="preserve"> </v>
      </c>
      <c r="D24" s="46" t="str">
        <f ca="1">IF(MAX(Заявка!$CK$11:$CK$22)&lt;$A24," ",VLOOKUP($A24,Заявка!$CK$11:$CN$22,4,FALSE))</f>
        <v xml:space="preserve"> </v>
      </c>
      <c r="E24" s="40"/>
      <c r="F24" s="40"/>
    </row>
    <row r="25" spans="1:6" s="283" customFormat="1" ht="25.15" customHeight="1">
      <c r="A25" s="282">
        <v>8</v>
      </c>
      <c r="B25" s="40" t="str">
        <f ca="1">IF(MAX(Заявка!$CK$11:$CK$22)&lt;$A25," ",VLOOKUP($A25,Заявка!$CK$11:$CN$22,2,FALSE))</f>
        <v xml:space="preserve"> </v>
      </c>
      <c r="C25" s="46" t="str">
        <f ca="1">IF(MAX(Заявка!$CK$11:$CK$22)&lt;$A25," ",VLOOKUP($A25,Заявка!$CK$11:$CN$22,3,FALSE))</f>
        <v xml:space="preserve"> </v>
      </c>
      <c r="D25" s="46" t="str">
        <f ca="1">IF(MAX(Заявка!$CK$11:$CK$22)&lt;$A25," ",VLOOKUP($A25,Заявка!$CK$11:$CN$22,4,FALSE))</f>
        <v xml:space="preserve"> </v>
      </c>
      <c r="E25" s="40"/>
      <c r="F25" s="40"/>
    </row>
    <row r="26" spans="1:6" s="283" customFormat="1" ht="25.15" customHeight="1">
      <c r="A26" s="282">
        <v>9</v>
      </c>
      <c r="B26" s="40" t="str">
        <f ca="1">IF(MAX(Заявка!$CK$11:$CK$22)&lt;$A26," ",VLOOKUP($A26,Заявка!$CK$11:$CN$22,2,FALSE))</f>
        <v xml:space="preserve"> </v>
      </c>
      <c r="C26" s="46" t="str">
        <f ca="1">IF(MAX(Заявка!$CK$11:$CK$22)&lt;$A26," ",VLOOKUP($A26,Заявка!$CK$11:$CN$22,3,FALSE))</f>
        <v xml:space="preserve"> </v>
      </c>
      <c r="D26" s="46" t="str">
        <f ca="1">IF(MAX(Заявка!$CK$11:$CK$22)&lt;$A26," ",VLOOKUP($A26,Заявка!$CK$11:$CN$22,4,FALSE))</f>
        <v xml:space="preserve"> </v>
      </c>
      <c r="E26" s="40"/>
      <c r="F26" s="40"/>
    </row>
    <row r="27" spans="1:6" s="283" customFormat="1" ht="25.15" customHeight="1">
      <c r="A27" s="282">
        <v>10</v>
      </c>
      <c r="B27" s="40" t="str">
        <f ca="1">IF(MAX(Заявка!$CK$11:$CK$22)&lt;$A27," ",VLOOKUP($A27,Заявка!$CK$11:$CN$22,2,FALSE))</f>
        <v xml:space="preserve"> </v>
      </c>
      <c r="C27" s="46" t="str">
        <f ca="1">IF(MAX(Заявка!$CK$11:$CK$22)&lt;$A27," ",VLOOKUP($A27,Заявка!$CK$11:$CN$22,3,FALSE))</f>
        <v xml:space="preserve"> </v>
      </c>
      <c r="D27" s="46" t="str">
        <f ca="1">IF(MAX(Заявка!$CK$11:$CK$22)&lt;$A27," ",VLOOKUP($A27,Заявка!$CK$11:$CN$22,4,FALSE))</f>
        <v xml:space="preserve"> </v>
      </c>
      <c r="E27" s="40"/>
      <c r="F27" s="40"/>
    </row>
    <row r="28" spans="1:6" s="283" customFormat="1" ht="25.15" customHeight="1">
      <c r="A28" s="282">
        <v>11</v>
      </c>
      <c r="B28" s="40" t="str">
        <f ca="1">IF(MAX(Заявка!$CK$11:$CK$22)&lt;$A28," ",VLOOKUP($A28,Заявка!$CK$11:$CN$22,2,FALSE))</f>
        <v xml:space="preserve"> </v>
      </c>
      <c r="C28" s="46" t="str">
        <f ca="1">IF(MAX(Заявка!$CK$11:$CK$22)&lt;$A28," ",VLOOKUP($A28,Заявка!$CK$11:$CN$22,3,FALSE))</f>
        <v xml:space="preserve"> </v>
      </c>
      <c r="D28" s="46" t="str">
        <f ca="1">IF(MAX(Заявка!$CK$11:$CK$22)&lt;$A28," ",VLOOKUP($A28,Заявка!$CK$11:$CN$22,4,FALSE))</f>
        <v xml:space="preserve"> </v>
      </c>
      <c r="E28" s="40"/>
      <c r="F28" s="40"/>
    </row>
    <row r="29" spans="1:6" s="283" customFormat="1" ht="25.15" customHeight="1">
      <c r="A29" s="282">
        <v>12</v>
      </c>
      <c r="B29" s="40" t="str">
        <f ca="1">IF(MAX(Заявка!$CK$11:$CK$22)&lt;$A29," ",VLOOKUP($A29,Заявка!$CK$11:$CN$22,2,FALSE))</f>
        <v xml:space="preserve"> </v>
      </c>
      <c r="C29" s="46" t="str">
        <f ca="1">IF(MAX(Заявка!$CK$11:$CK$22)&lt;$A29," ",VLOOKUP($A29,Заявка!$CK$11:$CN$22,3,FALSE))</f>
        <v xml:space="preserve"> </v>
      </c>
      <c r="D29" s="46" t="str">
        <f ca="1">IF(MAX(Заявка!$CK$11:$CK$22)&lt;$A29," ",VLOOKUP($A29,Заявка!$CK$11:$CN$22,4,FALSE))</f>
        <v xml:space="preserve"> </v>
      </c>
      <c r="E29" s="40"/>
      <c r="F29" s="40"/>
    </row>
    <row r="30" spans="1:6" ht="6" customHeight="1"/>
    <row r="31" spans="1:6">
      <c r="A31" s="34" t="s">
        <v>1482</v>
      </c>
    </row>
    <row r="32" spans="1:6">
      <c r="A32" s="34" t="s">
        <v>1483</v>
      </c>
    </row>
    <row r="34" spans="1:6">
      <c r="A34" s="34" t="s">
        <v>1484</v>
      </c>
      <c r="C34" s="34" t="s">
        <v>1494</v>
      </c>
    </row>
    <row r="35" spans="1:6">
      <c r="A35" s="44" t="s">
        <v>1486</v>
      </c>
      <c r="D35" s="44" t="s">
        <v>1487</v>
      </c>
      <c r="F35" s="44" t="s">
        <v>1488</v>
      </c>
    </row>
    <row r="37" spans="1:6">
      <c r="A37" s="34" t="str">
        <f>CONCATENATE("Представитель команды",": ",Заявка!D5," ",Заявка!E5)</f>
        <v xml:space="preserve">Представитель команды:  </v>
      </c>
    </row>
    <row r="38" spans="1:6">
      <c r="E38" s="44"/>
    </row>
    <row r="39" spans="1:6">
      <c r="A39" s="34" t="str">
        <f>CONCATENATE("Тренер команды: ",Заявка!N40)</f>
        <v xml:space="preserve">Тренер команды: </v>
      </c>
    </row>
    <row r="40" spans="1:6">
      <c r="E40" s="44"/>
    </row>
    <row r="41" spans="1:6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>
      <c r="B42" s="44"/>
      <c r="C42" s="44"/>
      <c r="E42" s="44" t="s">
        <v>1489</v>
      </c>
      <c r="F42" s="44" t="s">
        <v>1490</v>
      </c>
    </row>
    <row r="43" spans="1:6" ht="6" customHeight="1"/>
    <row r="44" spans="1:6">
      <c r="A44" s="34" t="s">
        <v>1484</v>
      </c>
    </row>
    <row r="45" spans="1:6" ht="9.75" customHeight="1"/>
    <row r="46" spans="1:6" ht="16.149999999999999">
      <c r="A46" s="45" t="s">
        <v>1495</v>
      </c>
    </row>
    <row r="47" spans="1:6" ht="16.149999999999999">
      <c r="A47" s="45" t="s">
        <v>1496</v>
      </c>
    </row>
  </sheetData>
  <sheetProtection sheet="1" autoFilter="0"/>
  <autoFilter ref="A17:F17" xr:uid="{00000000-0009-0000-0000-00000E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3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6">
    <tabColor rgb="FF0070C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28515625" defaultRowHeight="15.6"/>
  <cols>
    <col min="1" max="1" width="4" style="34" bestFit="1" customWidth="1"/>
    <col min="2" max="2" width="34.28515625" style="34" bestFit="1" customWidth="1"/>
    <col min="3" max="3" width="10.7109375" style="34" bestFit="1" customWidth="1"/>
    <col min="4" max="4" width="7" style="34" bestFit="1" customWidth="1"/>
    <col min="5" max="5" width="21.5703125" style="34" customWidth="1"/>
    <col min="6" max="6" width="31.28515625" style="34" customWidth="1"/>
    <col min="7" max="16384" width="9.28515625" style="34"/>
  </cols>
  <sheetData>
    <row r="1" spans="1:6">
      <c r="F1" s="35" t="s">
        <v>1491</v>
      </c>
    </row>
    <row r="2" spans="1:6">
      <c r="B2" s="36" t="s">
        <v>44</v>
      </c>
      <c r="C2" s="37">
        <v>1</v>
      </c>
      <c r="F2" s="35" t="str">
        <f>'МД12-13_2'!F2</f>
        <v>Кубкок Санкт-Петербурга, 1 этап</v>
      </c>
    </row>
    <row r="3" spans="1:6">
      <c r="B3" s="36" t="s">
        <v>1500</v>
      </c>
      <c r="C3" s="37" t="s">
        <v>5</v>
      </c>
      <c r="F3" s="35" t="s">
        <v>1492</v>
      </c>
    </row>
    <row r="4" spans="1:6">
      <c r="C4" s="53" t="s">
        <v>2</v>
      </c>
      <c r="F4" s="35" t="str">
        <f>CONCATENATE("в дисциплинах ",VLOOKUP(C2,'Возраста и группы'!AA3:AF6,5,FALSE))</f>
        <v>в дисциплинах "дистанция - пешеходная"</v>
      </c>
    </row>
    <row r="5" spans="1:6">
      <c r="F5" s="35" t="str">
        <f>VLOOKUP(C2,'Возраста и группы'!AA3:AF6,4,FALSE)</f>
        <v>20-21 января 2024 года</v>
      </c>
    </row>
    <row r="6" spans="1:6" ht="4.5" customHeight="1">
      <c r="F6" s="35"/>
    </row>
    <row r="7" spans="1:6">
      <c r="B7" s="35" t="s">
        <v>1471</v>
      </c>
      <c r="C7" s="483">
        <f>Заявка!B40</f>
        <v>0</v>
      </c>
      <c r="D7" s="483"/>
      <c r="E7" s="483"/>
      <c r="F7" s="483"/>
    </row>
    <row r="8" spans="1:6">
      <c r="C8" s="484" t="s">
        <v>1472</v>
      </c>
      <c r="D8" s="484"/>
      <c r="E8" s="484"/>
      <c r="F8" s="484"/>
    </row>
    <row r="9" spans="1:6">
      <c r="A9" s="482" t="str">
        <f>CONCATENATE(Заявка!D40,", ",Заявка!I40,", ",Заявка!M40)</f>
        <v xml:space="preserve">, , </v>
      </c>
      <c r="B9" s="482"/>
      <c r="C9" s="482"/>
      <c r="D9" s="482"/>
      <c r="E9" s="482"/>
      <c r="F9" s="482"/>
    </row>
    <row r="10" spans="1:6">
      <c r="C10" s="484" t="s">
        <v>1473</v>
      </c>
      <c r="D10" s="484"/>
      <c r="E10" s="484"/>
      <c r="F10" s="484"/>
    </row>
    <row r="11" spans="1:6" ht="3" customHeight="1">
      <c r="C11" s="38"/>
      <c r="D11" s="38"/>
      <c r="E11" s="38"/>
      <c r="F11" s="38"/>
    </row>
    <row r="12" spans="1:6">
      <c r="A12" s="483" t="s">
        <v>1474</v>
      </c>
      <c r="B12" s="483"/>
      <c r="C12" s="483"/>
      <c r="D12" s="483"/>
      <c r="E12" s="483"/>
      <c r="F12" s="483"/>
    </row>
    <row r="13" spans="1:6">
      <c r="A13" s="483" t="s">
        <v>1475</v>
      </c>
      <c r="B13" s="483"/>
      <c r="C13" s="483"/>
      <c r="D13" s="483"/>
      <c r="E13" s="483"/>
      <c r="F13" s="483"/>
    </row>
    <row r="14" spans="1:6" ht="15.75" customHeight="1">
      <c r="B14" s="481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1"/>
      <c r="D14" s="481"/>
      <c r="E14" s="481"/>
      <c r="F14" s="481"/>
    </row>
    <row r="15" spans="1:6">
      <c r="B15" s="481"/>
      <c r="C15" s="481"/>
      <c r="D15" s="481"/>
      <c r="E15" s="481"/>
      <c r="F15" s="481"/>
    </row>
    <row r="16" spans="1:6" ht="4.5" customHeight="1"/>
    <row r="17" spans="1:6" ht="84.6" customHeight="1">
      <c r="A17" s="39" t="s">
        <v>38</v>
      </c>
      <c r="B17" s="40" t="s">
        <v>1476</v>
      </c>
      <c r="C17" s="41" t="s">
        <v>1477</v>
      </c>
      <c r="D17" s="284" t="s">
        <v>1478</v>
      </c>
      <c r="E17" s="43" t="s">
        <v>1479</v>
      </c>
      <c r="F17" s="43" t="s">
        <v>1493</v>
      </c>
    </row>
    <row r="18" spans="1:6" s="283" customFormat="1" ht="25.15" customHeight="1">
      <c r="A18" s="282">
        <v>1</v>
      </c>
      <c r="B18" s="40" t="str">
        <f ca="1">IF(MAX(Заявка!$CE$11:$CE$22)&lt;$A18," ",VLOOKUP($A18,Заявка!$CE$11:$CH$22,2,FALSE))</f>
        <v xml:space="preserve"> </v>
      </c>
      <c r="C18" s="46" t="str">
        <f ca="1">IF(MAX(Заявка!$CE$11:$CE$22)&lt;$A18," ",VLOOKUP($A18,Заявка!$CE$11:$CH$22,3,FALSE))</f>
        <v xml:space="preserve"> </v>
      </c>
      <c r="D18" s="46" t="str">
        <f ca="1">IF(MAX(Заявка!$CE$11:$CE$22)&lt;$A18," ",VLOOKUP($A18,Заявка!$CE$11:$CH$22,4,FALSE))</f>
        <v xml:space="preserve"> </v>
      </c>
      <c r="E18" s="40"/>
      <c r="F18" s="40"/>
    </row>
    <row r="19" spans="1:6" s="283" customFormat="1" ht="25.15" customHeight="1">
      <c r="A19" s="282">
        <v>2</v>
      </c>
      <c r="B19" s="40" t="str">
        <f ca="1">IF(MAX(Заявка!$CE$11:$CE$22)&lt;$A19," ",VLOOKUP($A19,Заявка!$CE$11:$CH$22,2,FALSE))</f>
        <v xml:space="preserve"> </v>
      </c>
      <c r="C19" s="46" t="str">
        <f ca="1">IF(MAX(Заявка!$CE$11:$CE$22)&lt;$A19," ",VLOOKUP($A19,Заявка!$CE$11:$CH$22,3,FALSE))</f>
        <v xml:space="preserve"> </v>
      </c>
      <c r="D19" s="46" t="str">
        <f ca="1">IF(MAX(Заявка!$CE$11:$CE$22)&lt;$A19," ",VLOOKUP($A19,Заявка!$CE$11:$CH$22,4,FALSE))</f>
        <v xml:space="preserve"> </v>
      </c>
      <c r="E19" s="40"/>
      <c r="F19" s="40"/>
    </row>
    <row r="20" spans="1:6" s="283" customFormat="1" ht="25.15" customHeight="1">
      <c r="A20" s="282">
        <v>3</v>
      </c>
      <c r="B20" s="40" t="str">
        <f ca="1">IF(MAX(Заявка!$CE$11:$CE$22)&lt;$A20," ",VLOOKUP($A20,Заявка!$CE$11:$CH$22,2,FALSE))</f>
        <v xml:space="preserve"> </v>
      </c>
      <c r="C20" s="46" t="str">
        <f ca="1">IF(MAX(Заявка!$CE$11:$CE$22)&lt;$A20," ",VLOOKUP($A20,Заявка!$CE$11:$CH$22,3,FALSE))</f>
        <v xml:space="preserve"> </v>
      </c>
      <c r="D20" s="46" t="str">
        <f ca="1">IF(MAX(Заявка!$CE$11:$CE$22)&lt;$A20," ",VLOOKUP($A20,Заявка!$CE$11:$CH$22,4,FALSE))</f>
        <v xml:space="preserve"> </v>
      </c>
      <c r="E20" s="40"/>
      <c r="F20" s="40"/>
    </row>
    <row r="21" spans="1:6" s="283" customFormat="1" ht="25.15" customHeight="1">
      <c r="A21" s="282">
        <v>4</v>
      </c>
      <c r="B21" s="40" t="str">
        <f ca="1">IF(MAX(Заявка!$CE$11:$CE$22)&lt;$A21," ",VLOOKUP($A21,Заявка!$CE$11:$CH$22,2,FALSE))</f>
        <v xml:space="preserve"> </v>
      </c>
      <c r="C21" s="46" t="str">
        <f ca="1">IF(MAX(Заявка!$CE$11:$CE$22)&lt;$A21," ",VLOOKUP($A21,Заявка!$CE$11:$CH$22,3,FALSE))</f>
        <v xml:space="preserve"> </v>
      </c>
      <c r="D21" s="46" t="str">
        <f ca="1">IF(MAX(Заявка!$CE$11:$CE$22)&lt;$A21," ",VLOOKUP($A21,Заявка!$CE$11:$CH$22,4,FALSE))</f>
        <v xml:space="preserve"> </v>
      </c>
      <c r="E21" s="40"/>
      <c r="F21" s="40"/>
    </row>
    <row r="22" spans="1:6" s="283" customFormat="1" ht="25.15" customHeight="1">
      <c r="A22" s="282">
        <v>5</v>
      </c>
      <c r="B22" s="40" t="str">
        <f ca="1">IF(MAX(Заявка!$CE$11:$CE$22)&lt;$A22," ",VLOOKUP($A22,Заявка!$CE$11:$CH$22,2,FALSE))</f>
        <v xml:space="preserve"> </v>
      </c>
      <c r="C22" s="46" t="str">
        <f ca="1">IF(MAX(Заявка!$CE$11:$CE$22)&lt;$A22," ",VLOOKUP($A22,Заявка!$CE$11:$CH$22,3,FALSE))</f>
        <v xml:space="preserve"> </v>
      </c>
      <c r="D22" s="46" t="str">
        <f ca="1">IF(MAX(Заявка!$CE$11:$CE$22)&lt;$A22," ",VLOOKUP($A22,Заявка!$CE$11:$CH$22,4,FALSE))</f>
        <v xml:space="preserve"> </v>
      </c>
      <c r="E22" s="40"/>
      <c r="F22" s="40"/>
    </row>
    <row r="23" spans="1:6" s="283" customFormat="1" ht="25.15" customHeight="1">
      <c r="A23" s="282">
        <v>6</v>
      </c>
      <c r="B23" s="40" t="str">
        <f ca="1">IF(MAX(Заявка!$CE$11:$CE$22)&lt;$A23," ",VLOOKUP($A23,Заявка!$CE$11:$CH$22,2,FALSE))</f>
        <v xml:space="preserve"> </v>
      </c>
      <c r="C23" s="46" t="str">
        <f ca="1">IF(MAX(Заявка!$CE$11:$CE$22)&lt;$A23," ",VLOOKUP($A23,Заявка!$CE$11:$CH$22,3,FALSE))</f>
        <v xml:space="preserve"> </v>
      </c>
      <c r="D23" s="46" t="str">
        <f ca="1">IF(MAX(Заявка!$CE$11:$CE$22)&lt;$A23," ",VLOOKUP($A23,Заявка!$CE$11:$CH$22,4,FALSE))</f>
        <v xml:space="preserve"> </v>
      </c>
      <c r="E23" s="40"/>
      <c r="F23" s="40"/>
    </row>
    <row r="24" spans="1:6" s="283" customFormat="1" ht="25.15" customHeight="1">
      <c r="A24" s="282">
        <v>7</v>
      </c>
      <c r="B24" s="40" t="str">
        <f ca="1">IF(MAX(Заявка!$CE$11:$CE$22)&lt;$A24," ",VLOOKUP($A24,Заявка!$CE$11:$CH$22,2,FALSE))</f>
        <v xml:space="preserve"> </v>
      </c>
      <c r="C24" s="46" t="str">
        <f ca="1">IF(MAX(Заявка!$CE$11:$CE$22)&lt;$A24," ",VLOOKUP($A24,Заявка!$CE$11:$CH$22,3,FALSE))</f>
        <v xml:space="preserve"> </v>
      </c>
      <c r="D24" s="46" t="str">
        <f ca="1">IF(MAX(Заявка!$CE$11:$CE$22)&lt;$A24," ",VLOOKUP($A24,Заявка!$CE$11:$CH$22,4,FALSE))</f>
        <v xml:space="preserve"> </v>
      </c>
      <c r="E24" s="40"/>
      <c r="F24" s="40"/>
    </row>
    <row r="25" spans="1:6" s="283" customFormat="1" ht="25.15" customHeight="1">
      <c r="A25" s="282">
        <v>8</v>
      </c>
      <c r="B25" s="40" t="str">
        <f ca="1">IF(MAX(Заявка!$CE$11:$CE$22)&lt;$A25," ",VLOOKUP($A25,Заявка!$CE$11:$CH$22,2,FALSE))</f>
        <v xml:space="preserve"> </v>
      </c>
      <c r="C25" s="46" t="str">
        <f ca="1">IF(MAX(Заявка!$CE$11:$CE$22)&lt;$A25," ",VLOOKUP($A25,Заявка!$CE$11:$CH$22,3,FALSE))</f>
        <v xml:space="preserve"> </v>
      </c>
      <c r="D25" s="46" t="str">
        <f ca="1">IF(MAX(Заявка!$CE$11:$CE$22)&lt;$A25," ",VLOOKUP($A25,Заявка!$CE$11:$CH$22,4,FALSE))</f>
        <v xml:space="preserve"> </v>
      </c>
      <c r="E25" s="40"/>
      <c r="F25" s="40"/>
    </row>
    <row r="26" spans="1:6" s="283" customFormat="1" ht="25.15" customHeight="1">
      <c r="A26" s="282">
        <v>9</v>
      </c>
      <c r="B26" s="40" t="str">
        <f ca="1">IF(MAX(Заявка!$CE$11:$CE$22)&lt;$A26," ",VLOOKUP($A26,Заявка!$CE$11:$CH$22,2,FALSE))</f>
        <v xml:space="preserve"> </v>
      </c>
      <c r="C26" s="46" t="str">
        <f ca="1">IF(MAX(Заявка!$CE$11:$CE$22)&lt;$A26," ",VLOOKUP($A26,Заявка!$CE$11:$CH$22,3,FALSE))</f>
        <v xml:space="preserve"> </v>
      </c>
      <c r="D26" s="46" t="str">
        <f ca="1">IF(MAX(Заявка!$CE$11:$CE$22)&lt;$A26," ",VLOOKUP($A26,Заявка!$CE$11:$CH$22,4,FALSE))</f>
        <v xml:space="preserve"> </v>
      </c>
      <c r="E26" s="40"/>
      <c r="F26" s="40"/>
    </row>
    <row r="27" spans="1:6" s="283" customFormat="1" ht="25.15" customHeight="1">
      <c r="A27" s="282">
        <v>10</v>
      </c>
      <c r="B27" s="40" t="str">
        <f ca="1">IF(MAX(Заявка!$CE$11:$CE$22)&lt;$A27," ",VLOOKUP($A27,Заявка!$CE$11:$CH$22,2,FALSE))</f>
        <v xml:space="preserve"> </v>
      </c>
      <c r="C27" s="46" t="str">
        <f ca="1">IF(MAX(Заявка!$CE$11:$CE$22)&lt;$A27," ",VLOOKUP($A27,Заявка!$CE$11:$CH$22,3,FALSE))</f>
        <v xml:space="preserve"> </v>
      </c>
      <c r="D27" s="46" t="str">
        <f ca="1">IF(MAX(Заявка!$CE$11:$CE$22)&lt;$A27," ",VLOOKUP($A27,Заявка!$CE$11:$CH$22,4,FALSE))</f>
        <v xml:space="preserve"> </v>
      </c>
      <c r="E27" s="40"/>
      <c r="F27" s="40"/>
    </row>
    <row r="28" spans="1:6" s="283" customFormat="1" ht="25.15" customHeight="1">
      <c r="A28" s="282">
        <v>11</v>
      </c>
      <c r="B28" s="40" t="str">
        <f ca="1">IF(MAX(Заявка!$CE$11:$CE$22)&lt;$A28," ",VLOOKUP($A28,Заявка!$CE$11:$CH$22,2,FALSE))</f>
        <v xml:space="preserve"> </v>
      </c>
      <c r="C28" s="46" t="str">
        <f ca="1">IF(MAX(Заявка!$CE$11:$CE$22)&lt;$A28," ",VLOOKUP($A28,Заявка!$CE$11:$CH$22,3,FALSE))</f>
        <v xml:space="preserve"> </v>
      </c>
      <c r="D28" s="46" t="str">
        <f ca="1">IF(MAX(Заявка!$CE$11:$CE$22)&lt;$A28," ",VLOOKUP($A28,Заявка!$CE$11:$CH$22,4,FALSE))</f>
        <v xml:space="preserve"> </v>
      </c>
      <c r="E28" s="40"/>
      <c r="F28" s="40"/>
    </row>
    <row r="29" spans="1:6" s="283" customFormat="1" ht="25.15" customHeight="1">
      <c r="A29" s="282">
        <v>12</v>
      </c>
      <c r="B29" s="40" t="str">
        <f ca="1">IF(MAX(Заявка!$CE$11:$CE$22)&lt;$A29," ",VLOOKUP($A29,Заявка!$CE$11:$CH$22,2,FALSE))</f>
        <v xml:space="preserve"> </v>
      </c>
      <c r="C29" s="46" t="str">
        <f ca="1">IF(MAX(Заявка!$CE$11:$CE$22)&lt;$A29," ",VLOOKUP($A29,Заявка!$CE$11:$CH$22,3,FALSE))</f>
        <v xml:space="preserve"> </v>
      </c>
      <c r="D29" s="46" t="str">
        <f ca="1">IF(MAX(Заявка!$CE$11:$CE$22)&lt;$A29," ",VLOOKUP($A29,Заявка!$CE$11:$CH$22,4,FALSE))</f>
        <v xml:space="preserve"> </v>
      </c>
      <c r="E29" s="40"/>
      <c r="F29" s="40"/>
    </row>
    <row r="30" spans="1:6" ht="6" customHeight="1"/>
    <row r="31" spans="1:6">
      <c r="A31" s="34" t="s">
        <v>1482</v>
      </c>
    </row>
    <row r="32" spans="1:6">
      <c r="A32" s="34" t="s">
        <v>1483</v>
      </c>
    </row>
    <row r="34" spans="1:6">
      <c r="A34" s="34" t="s">
        <v>1484</v>
      </c>
      <c r="C34" s="34" t="s">
        <v>1494</v>
      </c>
    </row>
    <row r="35" spans="1:6">
      <c r="A35" s="44" t="s">
        <v>1486</v>
      </c>
      <c r="D35" s="44" t="s">
        <v>1487</v>
      </c>
      <c r="F35" s="44" t="s">
        <v>1488</v>
      </c>
    </row>
    <row r="37" spans="1:6">
      <c r="A37" s="34" t="str">
        <f>CONCATENATE("Представитель команды",": ",Заявка!D5," ",Заявка!E5)</f>
        <v xml:space="preserve">Представитель команды:  </v>
      </c>
    </row>
    <row r="38" spans="1:6">
      <c r="E38" s="44"/>
    </row>
    <row r="39" spans="1:6">
      <c r="A39" s="34" t="str">
        <f>CONCATENATE("Тренер команды: ",Заявка!N40)</f>
        <v xml:space="preserve">Тренер команды: </v>
      </c>
    </row>
    <row r="40" spans="1:6">
      <c r="E40" s="44"/>
    </row>
    <row r="41" spans="1:6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>
      <c r="B42" s="44"/>
      <c r="C42" s="44"/>
      <c r="E42" s="44" t="s">
        <v>1489</v>
      </c>
      <c r="F42" s="44" t="s">
        <v>1490</v>
      </c>
    </row>
    <row r="43" spans="1:6" ht="6" customHeight="1"/>
    <row r="44" spans="1:6">
      <c r="A44" s="34" t="s">
        <v>1484</v>
      </c>
    </row>
    <row r="45" spans="1:6" ht="9.75" customHeight="1"/>
    <row r="46" spans="1:6" ht="16.149999999999999">
      <c r="A46" s="45" t="s">
        <v>1495</v>
      </c>
    </row>
    <row r="47" spans="1:6" ht="16.149999999999999">
      <c r="A47" s="45" t="s">
        <v>1496</v>
      </c>
    </row>
  </sheetData>
  <sheetProtection sheet="1" autoFilter="0"/>
  <autoFilter ref="A17:F17" xr:uid="{00000000-0009-0000-0000-00000F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3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7"/>
  <dimension ref="B1:B34"/>
  <sheetViews>
    <sheetView view="pageBreakPreview" zoomScaleSheetLayoutView="100" workbookViewId="0">
      <selection activeCell="D16" sqref="D16"/>
    </sheetView>
  </sheetViews>
  <sheetFormatPr defaultRowHeight="13.15"/>
  <cols>
    <col min="2" max="2" width="41.5703125" bestFit="1" customWidth="1"/>
  </cols>
  <sheetData>
    <row r="1" spans="2:2">
      <c r="B1" s="270" t="s">
        <v>1501</v>
      </c>
    </row>
    <row r="2" spans="2:2">
      <c r="B2" s="270" t="s">
        <v>27</v>
      </c>
    </row>
    <row r="3" spans="2:2">
      <c r="B3" s="270" t="s">
        <v>31</v>
      </c>
    </row>
    <row r="4" spans="2:2">
      <c r="B4" s="270" t="s">
        <v>36</v>
      </c>
    </row>
    <row r="5" spans="2:2">
      <c r="B5" s="268" t="s">
        <v>1502</v>
      </c>
    </row>
    <row r="6" spans="2:2">
      <c r="B6" s="270" t="s">
        <v>1503</v>
      </c>
    </row>
    <row r="7" spans="2:2">
      <c r="B7" s="270" t="s">
        <v>1504</v>
      </c>
    </row>
    <row r="8" spans="2:2">
      <c r="B8" s="270" t="s">
        <v>1446</v>
      </c>
    </row>
    <row r="9" spans="2:2">
      <c r="B9" s="270" t="s">
        <v>84</v>
      </c>
    </row>
    <row r="10" spans="2:2">
      <c r="B10" s="270" t="s">
        <v>1505</v>
      </c>
    </row>
    <row r="11" spans="2:2">
      <c r="B11" s="268" t="s">
        <v>91</v>
      </c>
    </row>
    <row r="12" spans="2:2">
      <c r="B12" s="270" t="s">
        <v>1506</v>
      </c>
    </row>
    <row r="13" spans="2:2">
      <c r="B13" s="270" t="s">
        <v>130</v>
      </c>
    </row>
    <row r="14" spans="2:2">
      <c r="B14" s="270" t="s">
        <v>1507</v>
      </c>
    </row>
    <row r="15" spans="2:2">
      <c r="B15" s="270" t="s">
        <v>133</v>
      </c>
    </row>
    <row r="16" spans="2:2">
      <c r="B16" s="268" t="s">
        <v>1508</v>
      </c>
    </row>
    <row r="17" spans="2:2">
      <c r="B17" s="270" t="s">
        <v>1509</v>
      </c>
    </row>
    <row r="18" spans="2:2" ht="26.45">
      <c r="B18" s="270" t="s">
        <v>1510</v>
      </c>
    </row>
    <row r="19" spans="2:2">
      <c r="B19" s="268" t="str">
        <f>'[5]ком10-11'!$B$34</f>
        <v>ПМК «Спасатель»</v>
      </c>
    </row>
    <row r="20" spans="2:2">
      <c r="B20" s="268" t="s">
        <v>1511</v>
      </c>
    </row>
    <row r="21" spans="2:2">
      <c r="B21" s="268" t="s">
        <v>144</v>
      </c>
    </row>
    <row r="22" spans="2:2">
      <c r="B22" s="270" t="s">
        <v>1435</v>
      </c>
    </row>
    <row r="23" spans="2:2">
      <c r="B23" s="270" t="s">
        <v>153</v>
      </c>
    </row>
    <row r="24" spans="2:2">
      <c r="B24" s="268" t="s">
        <v>1512</v>
      </c>
    </row>
    <row r="25" spans="2:2">
      <c r="B25" s="268" t="s">
        <v>1513</v>
      </c>
    </row>
    <row r="26" spans="2:2">
      <c r="B26" s="270" t="s">
        <v>159</v>
      </c>
    </row>
    <row r="27" spans="2:2">
      <c r="B27" s="270" t="s">
        <v>162</v>
      </c>
    </row>
    <row r="28" spans="2:2" ht="26.45">
      <c r="B28" s="269" t="s">
        <v>164</v>
      </c>
    </row>
    <row r="29" spans="2:2">
      <c r="B29" s="270" t="s">
        <v>166</v>
      </c>
    </row>
    <row r="30" spans="2:2">
      <c r="B30" s="270" t="s">
        <v>168</v>
      </c>
    </row>
    <row r="31" spans="2:2">
      <c r="B31" s="270" t="s">
        <v>1450</v>
      </c>
    </row>
    <row r="32" spans="2:2">
      <c r="B32" s="268" t="str">
        <f>'[5]ком10-11'!$B$35</f>
        <v>ШСК ГБОУ СОШ № 453</v>
      </c>
    </row>
    <row r="33" spans="2:2">
      <c r="B33" s="270" t="s">
        <v>1514</v>
      </c>
    </row>
    <row r="34" spans="2:2">
      <c r="B34" s="270" t="s">
        <v>1515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FFFF00"/>
  </sheetPr>
  <dimension ref="A1:IE11943"/>
  <sheetViews>
    <sheetView tabSelected="1" zoomScale="75" zoomScaleNormal="75" workbookViewId="0">
      <selection activeCell="A3" sqref="A3:P3"/>
    </sheetView>
  </sheetViews>
  <sheetFormatPr defaultColWidth="9.28515625" defaultRowHeight="13.15" outlineLevelRow="1" outlineLevelCol="3"/>
  <cols>
    <col min="1" max="1" width="4.7109375" style="207" customWidth="1"/>
    <col min="2" max="2" width="21.42578125" style="207" customWidth="1"/>
    <col min="3" max="3" width="27.28515625" style="207" customWidth="1"/>
    <col min="4" max="4" width="19.5703125" style="207" customWidth="1"/>
    <col min="5" max="5" width="20.28515625" style="207" customWidth="1"/>
    <col min="6" max="6" width="10.42578125" style="207" bestFit="1" customWidth="1"/>
    <col min="7" max="7" width="5.28515625" style="207" bestFit="1" customWidth="1"/>
    <col min="8" max="8" width="5" style="207" customWidth="1"/>
    <col min="9" max="9" width="14.7109375" style="207" customWidth="1"/>
    <col min="10" max="10" width="8.28515625" style="207" customWidth="1"/>
    <col min="11" max="11" width="14.5703125" style="207" hidden="1" customWidth="1" outlineLevel="1"/>
    <col min="12" max="12" width="8.5703125" style="207" hidden="1" customWidth="1" outlineLevel="1"/>
    <col min="13" max="13" width="23.7109375" style="267" hidden="1" customWidth="1" collapsed="1"/>
    <col min="14" max="14" width="13.7109375" style="207" hidden="1" customWidth="1"/>
    <col min="15" max="15" width="15.7109375" style="207" hidden="1" customWidth="1"/>
    <col min="16" max="16" width="13.42578125" style="207" hidden="1" customWidth="1"/>
    <col min="17" max="17" width="23.5703125" style="267" hidden="1" customWidth="1" outlineLevel="1"/>
    <col min="18" max="18" width="4.5703125" style="267" hidden="1" customWidth="1" outlineLevel="1"/>
    <col min="19" max="19" width="24" style="267" hidden="1" customWidth="1" outlineLevel="1"/>
    <col min="20" max="20" width="4.5703125" style="267" hidden="1" customWidth="1" outlineLevel="1"/>
    <col min="21" max="21" width="9.5703125" style="326" hidden="1" customWidth="1" outlineLevel="1"/>
    <col min="22" max="22" width="4" style="326" hidden="1" customWidth="1" outlineLevel="1"/>
    <col min="23" max="23" width="2.28515625" style="220" hidden="1" customWidth="1" outlineLevel="1"/>
    <col min="24" max="24" width="12.28515625" style="220" hidden="1" customWidth="1" outlineLevel="1"/>
    <col min="25" max="25" width="10.7109375" style="220" hidden="1" customWidth="1" outlineLevel="1"/>
    <col min="26" max="26" width="10.28515625" style="220" hidden="1" customWidth="1" outlineLevel="1"/>
    <col min="27" max="27" width="10" style="220" hidden="1" customWidth="1" outlineLevel="1"/>
    <col min="28" max="28" width="6.7109375" style="326" customWidth="1" collapsed="1"/>
    <col min="29" max="29" width="6" style="208" customWidth="1"/>
    <col min="30" max="30" width="9.28515625" style="209" customWidth="1"/>
    <col min="31" max="31" width="6.28515625" style="208" customWidth="1"/>
    <col min="32" max="32" width="8.42578125" style="208" bestFit="1" customWidth="1"/>
    <col min="33" max="33" width="13" style="220" customWidth="1"/>
    <col min="34" max="34" width="24.28515625" style="220" customWidth="1"/>
    <col min="35" max="35" width="4.5703125" style="206" customWidth="1"/>
    <col min="36" max="36" width="9.28515625" style="220" hidden="1" customWidth="1" outlineLevel="1"/>
    <col min="37" max="37" width="5" style="326" hidden="1" customWidth="1" outlineLevel="1"/>
    <col min="38" max="38" width="5.5703125" style="220" hidden="1" customWidth="1" outlineLevel="1"/>
    <col min="39" max="39" width="5.28515625" style="220" hidden="1" customWidth="1" outlineLevel="1"/>
    <col min="40" max="40" width="9" style="220" hidden="1" customWidth="1" outlineLevel="1"/>
    <col min="41" max="41" width="12.7109375" style="220" hidden="1" customWidth="1" outlineLevel="1"/>
    <col min="42" max="42" width="6.7109375" style="220" hidden="1" customWidth="1" outlineLevel="1"/>
    <col min="43" max="43" width="42" style="220" hidden="1" customWidth="1" outlineLevel="1"/>
    <col min="44" max="52" width="2.28515625" style="220" hidden="1" customWidth="1" outlineLevel="1"/>
    <col min="53" max="53" width="3.28515625" style="220" hidden="1" customWidth="1" outlineLevel="1"/>
    <col min="54" max="54" width="23.5703125" style="220" hidden="1" customWidth="1" outlineLevel="1"/>
    <col min="55" max="55" width="2.28515625" style="220" hidden="1" customWidth="1" outlineLevel="1"/>
    <col min="56" max="56" width="3.7109375" style="220" hidden="1" customWidth="1" outlineLevel="1"/>
    <col min="57" max="57" width="11" style="220" hidden="1" customWidth="1" outlineLevel="1"/>
    <col min="58" max="58" width="11.28515625" style="220" hidden="1" customWidth="1" outlineLevel="1"/>
    <col min="59" max="59" width="10.42578125" style="220" hidden="1" customWidth="1" outlineLevel="1"/>
    <col min="60" max="60" width="9.28515625" style="220" hidden="1" customWidth="1" outlineLevel="1"/>
    <col min="61" max="61" width="9.7109375" style="220" hidden="1" customWidth="1" outlineLevel="1"/>
    <col min="62" max="66" width="10" style="220" hidden="1" customWidth="1" outlineLevel="1"/>
    <col min="67" max="67" width="10.7109375" style="220" hidden="1" customWidth="1" outlineLevel="1"/>
    <col min="68" max="68" width="9.42578125" style="220" hidden="1" customWidth="1" outlineLevel="1"/>
    <col min="69" max="69" width="9.7109375" style="220" hidden="1" customWidth="1" outlineLevel="1"/>
    <col min="70" max="70" width="11.28515625" style="220" hidden="1" customWidth="1" outlineLevel="1"/>
    <col min="71" max="71" width="11.42578125" style="220" hidden="1" customWidth="1" outlineLevel="1"/>
    <col min="72" max="76" width="10.42578125" style="220" hidden="1" customWidth="1" outlineLevel="1"/>
    <col min="77" max="77" width="21.28515625" style="220" hidden="1" customWidth="1" collapsed="1"/>
    <col min="78" max="78" width="9.28515625" style="220" hidden="1" customWidth="1" outlineLevel="1"/>
    <col min="79" max="79" width="10" style="220" hidden="1" customWidth="1" outlineLevel="1"/>
    <col min="80" max="80" width="9.28515625" style="220" hidden="1" customWidth="1" outlineLevel="1"/>
    <col min="81" max="81" width="12" style="220" hidden="1" customWidth="1" outlineLevel="1"/>
    <col min="82" max="82" width="11.7109375" style="220" hidden="1" customWidth="1" outlineLevel="1"/>
    <col min="83" max="83" width="2.28515625" style="220" hidden="1" customWidth="1" outlineLevel="1"/>
    <col min="84" max="84" width="12.5703125" style="220" hidden="1" customWidth="1" outlineLevel="1"/>
    <col min="85" max="85" width="5.5703125" style="220" hidden="1" customWidth="1" outlineLevel="1"/>
    <col min="86" max="86" width="5.28515625" style="220" hidden="1" customWidth="1" outlineLevel="1"/>
    <col min="87" max="87" width="9.28515625" style="220" hidden="1" customWidth="1" outlineLevel="1"/>
    <col min="88" max="88" width="11.7109375" style="220" hidden="1" customWidth="1" outlineLevel="1"/>
    <col min="89" max="89" width="2.28515625" style="220" hidden="1" customWidth="1" outlineLevel="1"/>
    <col min="90" max="90" width="11" style="220" hidden="1" customWidth="1" outlineLevel="1"/>
    <col min="91" max="91" width="5.5703125" style="220" hidden="1" customWidth="1" outlineLevel="1"/>
    <col min="92" max="92" width="5.28515625" style="220" hidden="1" customWidth="1" outlineLevel="1"/>
    <col min="93" max="93" width="9.28515625" style="220" hidden="1" customWidth="1" outlineLevel="1"/>
    <col min="94" max="94" width="11.7109375" style="220" hidden="1" customWidth="1" outlineLevel="1"/>
    <col min="95" max="95" width="3.28515625" style="220" hidden="1" customWidth="1" outlineLevel="1"/>
    <col min="96" max="96" width="9.28515625" style="220" hidden="1" customWidth="1" outlineLevel="1"/>
    <col min="97" max="97" width="5.5703125" style="220" hidden="1" customWidth="1" outlineLevel="1"/>
    <col min="98" max="98" width="5.28515625" style="220" hidden="1" customWidth="1" outlineLevel="1"/>
    <col min="99" max="99" width="9.28515625" style="220" hidden="1" customWidth="1" outlineLevel="1"/>
    <col min="100" max="100" width="11.7109375" style="220" hidden="1" customWidth="1" outlineLevel="1"/>
    <col min="101" max="101" width="2.28515625" style="220" hidden="1" customWidth="1" outlineLevel="1"/>
    <col min="102" max="102" width="9.28515625" style="220" hidden="1" customWidth="1" outlineLevel="1"/>
    <col min="103" max="103" width="5.5703125" style="220" hidden="1" customWidth="1" outlineLevel="1"/>
    <col min="104" max="104" width="5.28515625" style="220" hidden="1" customWidth="1" outlineLevel="1"/>
    <col min="105" max="105" width="9.28515625" style="220" hidden="1" customWidth="1" outlineLevel="1"/>
    <col min="106" max="106" width="7" style="220" hidden="1" customWidth="1" outlineLevel="1"/>
    <col min="107" max="107" width="2.28515625" style="220" hidden="1" customWidth="1" outlineLevel="1"/>
    <col min="108" max="108" width="9.28515625" style="220" hidden="1" customWidth="1" outlineLevel="1"/>
    <col min="109" max="109" width="5.5703125" style="220" hidden="1" customWidth="1" outlineLevel="1"/>
    <col min="110" max="110" width="5.28515625" style="220" hidden="1" customWidth="1" outlineLevel="1"/>
    <col min="111" max="111" width="9.28515625" style="220" hidden="1" customWidth="1" outlineLevel="1"/>
    <col min="112" max="112" width="12" style="220" hidden="1" customWidth="1" outlineLevel="1"/>
    <col min="113" max="113" width="2.28515625" style="220" hidden="1" customWidth="1" outlineLevel="1"/>
    <col min="114" max="114" width="9.28515625" style="220" hidden="1" customWidth="1" outlineLevel="1"/>
    <col min="115" max="115" width="5.5703125" style="220" hidden="1" customWidth="1" outlineLevel="1"/>
    <col min="116" max="116" width="5.28515625" style="220" hidden="1" customWidth="1" outlineLevel="1"/>
    <col min="117" max="117" width="9.28515625" style="220" hidden="1" customWidth="1" outlineLevel="1"/>
    <col min="118" max="118" width="12.42578125" style="220" hidden="1" customWidth="1" outlineLevel="1"/>
    <col min="119" max="119" width="2.28515625" style="220" hidden="1" customWidth="1" outlineLevel="1"/>
    <col min="120" max="120" width="9.28515625" style="220" hidden="1" customWidth="1" outlineLevel="1"/>
    <col min="121" max="121" width="5.5703125" style="220" hidden="1" customWidth="1" outlineLevel="1"/>
    <col min="122" max="122" width="5.28515625" style="220" hidden="1" customWidth="1" outlineLevel="1"/>
    <col min="123" max="129" width="9.28515625" style="220" hidden="1" customWidth="1" outlineLevel="1"/>
    <col min="130" max="130" width="7" style="220" hidden="1" customWidth="1" outlineLevel="1"/>
    <col min="131" max="131" width="2.28515625" style="220" hidden="1" customWidth="1" outlineLevel="1"/>
    <col min="132" max="132" width="9.28515625" style="220" hidden="1" customWidth="1" outlineLevel="1"/>
    <col min="133" max="133" width="5.5703125" style="220" hidden="1" customWidth="1" outlineLevel="1"/>
    <col min="134" max="134" width="5.28515625" style="220" hidden="1" customWidth="1" outlineLevel="1"/>
    <col min="135" max="136" width="9.28515625" style="220" hidden="1" customWidth="1" outlineLevel="1"/>
    <col min="137" max="137" width="7.7109375" style="220" hidden="1" customWidth="1" outlineLevel="1"/>
    <col min="138" max="140" width="9.28515625" style="220" hidden="1" customWidth="1" outlineLevel="1"/>
    <col min="141" max="141" width="19.7109375" style="220" hidden="1" customWidth="1" collapsed="1"/>
    <col min="142" max="148" width="19.7109375" style="220" hidden="1" customWidth="1" outlineLevel="1"/>
    <col min="149" max="149" width="51.28515625" style="220" hidden="1" customWidth="1" outlineLevel="1"/>
    <col min="150" max="150" width="19.7109375" style="210" hidden="1" customWidth="1" collapsed="1"/>
    <col min="151" max="151" width="11.42578125" style="220" customWidth="1"/>
    <col min="152" max="154" width="9.28515625" style="220" hidden="1" customWidth="1" outlineLevel="1"/>
    <col min="155" max="155" width="10.7109375" style="220" hidden="1" customWidth="1" outlineLevel="1"/>
    <col min="156" max="156" width="9.28515625" style="220" hidden="1" customWidth="1" outlineLevel="1"/>
    <col min="157" max="157" width="30" style="220" hidden="1" customWidth="1" collapsed="1"/>
    <col min="158" max="158" width="9.28515625" style="220" hidden="1" customWidth="1"/>
    <col min="159" max="159" width="66.28515625" style="220" hidden="1" customWidth="1" outlineLevel="3"/>
    <col min="160" max="161" width="9.28515625" style="220" hidden="1" customWidth="1" outlineLevel="3"/>
    <col min="162" max="162" width="9.28515625" style="220" collapsed="1"/>
    <col min="163" max="163" width="9.28515625" style="220" hidden="1" customWidth="1" outlineLevel="2"/>
    <col min="164" max="164" width="4.28515625" style="220" hidden="1" customWidth="1" outlineLevel="2"/>
    <col min="165" max="165" width="5.28515625" style="220" hidden="1" customWidth="1" outlineLevel="2"/>
    <col min="166" max="166" width="9.28515625" style="208" hidden="1" customWidth="1" outlineLevel="2"/>
    <col min="167" max="170" width="9.28515625" style="220" hidden="1" customWidth="1" outlineLevel="2"/>
    <col min="171" max="180" width="9.28515625" style="303" hidden="1" customWidth="1" outlineLevel="2"/>
    <col min="181" max="186" width="9.28515625" style="220" hidden="1" customWidth="1" outlineLevel="2"/>
    <col min="187" max="190" width="9.28515625" style="220" hidden="1" customWidth="1" outlineLevel="1"/>
    <col min="191" max="191" width="9.28515625" style="220" collapsed="1"/>
    <col min="192" max="239" width="9.28515625" style="220"/>
    <col min="240" max="16384" width="9.28515625" style="207"/>
  </cols>
  <sheetData>
    <row r="1" spans="1:239" s="200" customFormat="1" ht="28.15">
      <c r="A1" s="440" t="s">
        <v>20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197" t="s">
        <v>21</v>
      </c>
      <c r="AJ1" s="198"/>
      <c r="AK1" s="199" t="s">
        <v>0</v>
      </c>
      <c r="AL1" s="198"/>
      <c r="AM1" s="198"/>
      <c r="AN1" s="198"/>
      <c r="AO1" s="198"/>
      <c r="AP1" s="198"/>
      <c r="AQ1" s="198"/>
      <c r="AR1" s="198"/>
      <c r="AS1" s="198"/>
      <c r="AT1" s="198"/>
      <c r="AU1" s="198"/>
      <c r="AV1" s="198"/>
      <c r="AW1" s="198"/>
      <c r="AX1" s="198"/>
      <c r="AY1" s="198"/>
      <c r="AZ1" s="198"/>
      <c r="BA1" s="198"/>
      <c r="BB1" s="220"/>
      <c r="BC1" s="198"/>
      <c r="BD1" s="198"/>
      <c r="BE1" s="198"/>
      <c r="BF1" s="198"/>
      <c r="BG1" s="198"/>
      <c r="BH1" s="198"/>
      <c r="BI1" s="198"/>
      <c r="BJ1" s="198"/>
      <c r="BK1" s="198"/>
      <c r="BL1" s="198"/>
      <c r="BM1" s="198"/>
      <c r="BN1" s="198"/>
      <c r="BO1" s="198"/>
      <c r="BP1" s="198"/>
      <c r="BQ1" s="198"/>
      <c r="BR1" s="198"/>
      <c r="BS1" s="198"/>
      <c r="BT1" s="198"/>
      <c r="BU1" s="198"/>
      <c r="BV1" s="198"/>
      <c r="BW1" s="198"/>
      <c r="BX1" s="198"/>
      <c r="BY1" s="197" t="s">
        <v>22</v>
      </c>
      <c r="BZ1" s="197"/>
      <c r="CA1" s="197"/>
      <c r="CB1" s="197"/>
      <c r="CC1" s="197"/>
      <c r="CD1" s="197"/>
      <c r="CE1" s="197"/>
      <c r="CF1" s="197"/>
      <c r="CG1" s="197"/>
      <c r="CH1" s="197"/>
      <c r="CI1" s="197"/>
      <c r="CJ1" s="197"/>
      <c r="CK1" s="197"/>
      <c r="CL1" s="197"/>
      <c r="CM1" s="197"/>
      <c r="CN1" s="197"/>
      <c r="CO1" s="197"/>
      <c r="CP1" s="197"/>
      <c r="CQ1" s="197"/>
      <c r="CR1" s="197"/>
      <c r="CS1" s="197"/>
      <c r="CT1" s="197"/>
      <c r="CU1" s="197"/>
      <c r="CV1" s="197"/>
      <c r="CW1" s="197"/>
      <c r="CX1" s="197"/>
      <c r="CY1" s="197"/>
      <c r="CZ1" s="197"/>
      <c r="DA1" s="197"/>
      <c r="DB1" s="197"/>
      <c r="DC1" s="197"/>
      <c r="DD1" s="197"/>
      <c r="DE1" s="197"/>
      <c r="DF1" s="197"/>
      <c r="DG1" s="197"/>
      <c r="DH1" s="197"/>
      <c r="DI1" s="197"/>
      <c r="DJ1" s="197"/>
      <c r="DK1" s="197"/>
      <c r="DL1" s="197"/>
      <c r="DM1" s="197"/>
      <c r="DN1" s="197"/>
      <c r="DO1" s="197"/>
      <c r="DP1" s="197"/>
      <c r="DQ1" s="197"/>
      <c r="DR1" s="197"/>
      <c r="DS1" s="197"/>
      <c r="DT1" s="197"/>
      <c r="DU1" s="197"/>
      <c r="DV1" s="197"/>
      <c r="DW1" s="197"/>
      <c r="DX1" s="197"/>
      <c r="DY1" s="197"/>
      <c r="DZ1" s="197"/>
      <c r="EA1" s="197"/>
      <c r="EB1" s="197"/>
      <c r="EC1" s="197"/>
      <c r="ED1" s="197"/>
      <c r="EE1" s="197"/>
      <c r="EF1" s="197"/>
      <c r="EG1" s="197"/>
      <c r="EH1" s="197"/>
      <c r="EI1" s="197"/>
      <c r="EJ1" s="197"/>
      <c r="EK1" s="197" t="s">
        <v>23</v>
      </c>
      <c r="EL1" s="197"/>
      <c r="EM1" s="197"/>
      <c r="EN1" s="197"/>
      <c r="EO1" s="197"/>
      <c r="EP1" s="197"/>
      <c r="EQ1" s="197"/>
      <c r="ER1" s="197"/>
      <c r="ES1" s="197"/>
      <c r="ET1" s="197" t="s">
        <v>24</v>
      </c>
      <c r="EU1" s="197" t="str">
        <f>IF(OR(J5=3,J5=2),"всё равно","")</f>
        <v/>
      </c>
      <c r="EV1" s="197" t="s">
        <v>25</v>
      </c>
      <c r="EW1" s="197">
        <f>J5</f>
        <v>0</v>
      </c>
      <c r="EX1" s="198"/>
      <c r="EY1" s="198"/>
      <c r="EZ1" s="198"/>
      <c r="FA1" s="197" t="s">
        <v>26</v>
      </c>
      <c r="FB1" s="290" t="s">
        <v>27</v>
      </c>
      <c r="FC1" s="290" t="str">
        <f>IF($A$5="","поставьте 0 или № команды; инструкция выше",IF($A$5=0,FB1,_xlfn.CONCAT(FB1," - ",$A$5)))</f>
        <v>поставьте 0 или № команды; инструкция выше</v>
      </c>
      <c r="FD1" s="285" t="s">
        <v>28</v>
      </c>
      <c r="FE1" s="285"/>
      <c r="FF1" s="198"/>
      <c r="FG1" s="198">
        <f ca="1">YEAR(TODAY())</f>
        <v>2024</v>
      </c>
      <c r="FH1" s="198">
        <v>8</v>
      </c>
      <c r="FI1" s="198">
        <f ca="1">FG1-FH1</f>
        <v>2016</v>
      </c>
      <c r="FJ1" s="199">
        <v>3</v>
      </c>
      <c r="FK1" s="198"/>
      <c r="FL1" s="198"/>
      <c r="FM1" s="198"/>
      <c r="FN1" s="198"/>
      <c r="FO1" s="301"/>
      <c r="FP1" s="301"/>
      <c r="FQ1" s="301"/>
      <c r="FR1" s="301"/>
      <c r="FS1" s="301"/>
      <c r="FT1" s="301"/>
      <c r="FU1" s="301"/>
      <c r="FV1" s="301"/>
      <c r="FW1" s="301"/>
      <c r="FX1" s="301"/>
      <c r="FY1" s="198"/>
      <c r="FZ1" s="198"/>
      <c r="GA1" s="198"/>
      <c r="GB1" s="198"/>
      <c r="GC1" s="198"/>
      <c r="GD1" s="198"/>
      <c r="GE1" s="198"/>
      <c r="GF1" s="198"/>
      <c r="GG1" s="198"/>
      <c r="GH1" s="198"/>
      <c r="GI1" s="198"/>
      <c r="GJ1" s="198"/>
      <c r="GK1" s="198"/>
      <c r="GL1" s="198"/>
      <c r="GM1" s="198"/>
      <c r="GN1" s="198"/>
      <c r="GO1" s="198"/>
      <c r="GP1" s="198"/>
      <c r="GQ1" s="198"/>
      <c r="GR1" s="198"/>
      <c r="GS1" s="198"/>
      <c r="GT1" s="198"/>
      <c r="GU1" s="198"/>
      <c r="GV1" s="198"/>
      <c r="GW1" s="198"/>
      <c r="GX1" s="198"/>
      <c r="GY1" s="198"/>
      <c r="GZ1" s="198"/>
      <c r="HA1" s="198"/>
      <c r="HB1" s="198"/>
      <c r="HC1" s="198"/>
      <c r="HD1" s="198"/>
      <c r="HE1" s="198"/>
      <c r="HF1" s="198"/>
      <c r="HG1" s="198"/>
      <c r="HH1" s="198"/>
      <c r="HI1" s="198"/>
      <c r="HJ1" s="198"/>
      <c r="HK1" s="198"/>
      <c r="HL1" s="198"/>
      <c r="HM1" s="198"/>
      <c r="HN1" s="198"/>
      <c r="HO1" s="198"/>
      <c r="HP1" s="198"/>
      <c r="HQ1" s="198"/>
      <c r="HR1" s="198"/>
      <c r="HS1" s="198"/>
      <c r="HT1" s="198"/>
      <c r="HU1" s="198"/>
      <c r="HV1" s="198"/>
      <c r="HW1" s="198"/>
      <c r="HX1" s="198"/>
      <c r="HY1" s="198"/>
      <c r="HZ1" s="198"/>
      <c r="IA1" s="198"/>
      <c r="IB1" s="198"/>
      <c r="IC1" s="198"/>
      <c r="ID1" s="198"/>
      <c r="IE1" s="198"/>
    </row>
    <row r="2" spans="1:239" s="200" customFormat="1" ht="48.75" customHeight="1" thickBot="1">
      <c r="A2" s="441" t="str">
        <f>IF(J5="","Укажите класс дистанции",VLOOKUP(Заявка!J5,'Возраста и группы'!AA3:AN7,8,FALSE))</f>
        <v>Укажите класс дистанции</v>
      </c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  <c r="S2" s="441"/>
      <c r="T2" s="441"/>
      <c r="U2" s="441"/>
      <c r="V2" s="441"/>
      <c r="W2" s="441"/>
      <c r="X2" s="441"/>
      <c r="Y2" s="441"/>
      <c r="Z2" s="441"/>
      <c r="AA2" s="441"/>
      <c r="AB2" s="441"/>
      <c r="AC2" s="441"/>
      <c r="AD2" s="441"/>
      <c r="AE2" s="441"/>
      <c r="AF2" s="441"/>
      <c r="AG2" s="441"/>
      <c r="AH2" s="441"/>
      <c r="AI2" s="197" t="s">
        <v>29</v>
      </c>
      <c r="AJ2" s="198"/>
      <c r="AK2" s="199" t="s">
        <v>3</v>
      </c>
      <c r="AL2" s="198"/>
      <c r="AM2" s="198"/>
      <c r="AN2" s="198"/>
      <c r="AO2" s="198"/>
      <c r="AP2" s="198"/>
      <c r="AQ2" s="198"/>
      <c r="AR2" s="198"/>
      <c r="AS2" s="198"/>
      <c r="AT2" s="198"/>
      <c r="AU2" s="198"/>
      <c r="AV2" s="198"/>
      <c r="AW2" s="198"/>
      <c r="AX2" s="198"/>
      <c r="AY2" s="198"/>
      <c r="AZ2" s="198"/>
      <c r="BA2" s="198"/>
      <c r="BB2" s="220"/>
      <c r="BC2" s="198"/>
      <c r="BD2" s="198"/>
      <c r="BE2" s="198"/>
      <c r="BF2" s="198"/>
      <c r="BG2" s="198"/>
      <c r="BH2" s="198"/>
      <c r="BI2" s="198"/>
      <c r="BJ2" s="198"/>
      <c r="BK2" s="198"/>
      <c r="BL2" s="198"/>
      <c r="BM2" s="198"/>
      <c r="BN2" s="198"/>
      <c r="BO2" s="198"/>
      <c r="BP2" s="198"/>
      <c r="BQ2" s="198"/>
      <c r="BR2" s="198"/>
      <c r="BS2" s="198"/>
      <c r="BT2" s="198"/>
      <c r="BU2" s="198"/>
      <c r="BV2" s="198"/>
      <c r="BW2" s="198"/>
      <c r="BX2" s="198"/>
      <c r="BY2" s="198"/>
      <c r="BZ2" s="198"/>
      <c r="CA2" s="198"/>
      <c r="CB2" s="198"/>
      <c r="CC2" s="198"/>
      <c r="CD2" s="198"/>
      <c r="CE2" s="198"/>
      <c r="CF2" s="198"/>
      <c r="CG2" s="198"/>
      <c r="CH2" s="198"/>
      <c r="CI2" s="198"/>
      <c r="CJ2" s="198"/>
      <c r="CK2" s="198"/>
      <c r="CL2" s="198"/>
      <c r="CM2" s="198"/>
      <c r="CN2" s="198"/>
      <c r="CO2" s="198"/>
      <c r="CP2" s="198"/>
      <c r="CQ2" s="198"/>
      <c r="CR2" s="198"/>
      <c r="CS2" s="198"/>
      <c r="CT2" s="198"/>
      <c r="CU2" s="198"/>
      <c r="CV2" s="198"/>
      <c r="CW2" s="198"/>
      <c r="CX2" s="198"/>
      <c r="CY2" s="198"/>
      <c r="CZ2" s="198"/>
      <c r="DA2" s="198"/>
      <c r="DB2" s="198"/>
      <c r="DC2" s="198"/>
      <c r="DD2" s="198"/>
      <c r="DE2" s="198"/>
      <c r="DF2" s="198"/>
      <c r="DG2" s="198"/>
      <c r="DH2" s="198"/>
      <c r="DI2" s="198"/>
      <c r="DJ2" s="198"/>
      <c r="DK2" s="198"/>
      <c r="DL2" s="198"/>
      <c r="DM2" s="198"/>
      <c r="DN2" s="198"/>
      <c r="DO2" s="198"/>
      <c r="DP2" s="198"/>
      <c r="DQ2" s="198"/>
      <c r="DR2" s="198"/>
      <c r="DS2" s="198"/>
      <c r="DT2" s="198"/>
      <c r="DU2" s="198"/>
      <c r="DV2" s="198"/>
      <c r="DW2" s="198"/>
      <c r="DX2" s="198"/>
      <c r="DY2" s="198"/>
      <c r="DZ2" s="198"/>
      <c r="EA2" s="198"/>
      <c r="EB2" s="198"/>
      <c r="EC2" s="198"/>
      <c r="ED2" s="198"/>
      <c r="EE2" s="198"/>
      <c r="EF2" s="198"/>
      <c r="EG2" s="198"/>
      <c r="EH2" s="198"/>
      <c r="EI2" s="198"/>
      <c r="EJ2" s="198"/>
      <c r="EK2" s="198"/>
      <c r="EL2" s="198"/>
      <c r="EM2" s="198"/>
      <c r="EN2" s="198"/>
      <c r="EO2" s="198"/>
      <c r="EP2" s="198"/>
      <c r="EQ2" s="198"/>
      <c r="ER2" s="198"/>
      <c r="ES2" s="198"/>
      <c r="ET2" s="198"/>
      <c r="EU2" s="197" t="str">
        <f>IF(OR(J5=3,J5=2,J5=1),"сб","")</f>
        <v/>
      </c>
      <c r="EV2" s="198" t="str">
        <f>IF(J5=0,"= ВЫБЕРИТЕ КЛАСС ДИСТАНЦИИ в ячейке J5 =",CONCATENATE(VLOOKUP(J5,'Возраста и группы'!AA3:AC6,3,FALSE)," в дисциплине ",VLOOKUP(J5,'Возраста и группы'!AA3:AF6,5,FALSE)))</f>
        <v>= ВЫБЕРИТЕ КЛАСС ДИСТАНЦИИ в ячейке J5 =</v>
      </c>
      <c r="EW2" s="198" t="str">
        <f>IF(EW1=1,"только сб",IF(EW1=2,"сб",IF(OR(EW1=3,EW1=4),"только вс","")))</f>
        <v/>
      </c>
      <c r="EX2" s="198"/>
      <c r="EY2" s="198"/>
      <c r="EZ2" s="198"/>
      <c r="FA2" s="197" t="s">
        <v>30</v>
      </c>
      <c r="FB2" s="290" t="s">
        <v>31</v>
      </c>
      <c r="FC2" s="290" t="str">
        <f t="shared" ref="FC2:FC27" si="0">IF($A$5="","поставьте 0 или № команды; инструкция выше",IF($A$5=0,FB2,_xlfn.CONCAT(FB2," - ",$A$5)))</f>
        <v>поставьте 0 или № команды; инструкция выше</v>
      </c>
      <c r="FD2" s="285" t="str">
        <f>CONCATENATE("Санкт-Петербург, ",FE2," район")</f>
        <v>Санкт-Петербург, Адмиралтейский район</v>
      </c>
      <c r="FE2" s="285" t="s">
        <v>32</v>
      </c>
      <c r="FF2" s="198"/>
      <c r="FG2" s="198">
        <f t="shared" ref="FG2:FG65" ca="1" si="1">YEAR(TODAY())</f>
        <v>2024</v>
      </c>
      <c r="FH2" s="198">
        <v>9</v>
      </c>
      <c r="FI2" s="198">
        <f t="shared" ref="FI2:FI65" ca="1" si="2">FG2-FH2</f>
        <v>2015</v>
      </c>
      <c r="FJ2" s="199">
        <v>3</v>
      </c>
      <c r="FK2" s="198"/>
      <c r="FL2" s="198"/>
      <c r="FM2" s="198"/>
      <c r="FN2" s="198"/>
      <c r="FO2" s="301"/>
      <c r="FP2" s="301"/>
      <c r="FQ2" s="301"/>
      <c r="FR2" s="301"/>
      <c r="FS2" s="301"/>
      <c r="FT2" s="301"/>
      <c r="FU2" s="301"/>
      <c r="FV2" s="301"/>
      <c r="FW2" s="301"/>
      <c r="FX2" s="301"/>
      <c r="FY2" s="198"/>
      <c r="FZ2" s="198"/>
      <c r="GA2" s="198"/>
      <c r="GB2" s="198"/>
      <c r="GC2" s="198"/>
      <c r="GD2" s="198"/>
      <c r="GE2" s="198"/>
      <c r="GF2" s="198"/>
      <c r="GG2" s="198"/>
      <c r="GH2" s="198"/>
      <c r="GI2" s="198"/>
      <c r="GJ2" s="198"/>
      <c r="GK2" s="198"/>
      <c r="GL2" s="198"/>
      <c r="GM2" s="198"/>
      <c r="GN2" s="198"/>
      <c r="GO2" s="198"/>
      <c r="GP2" s="198"/>
      <c r="GQ2" s="198"/>
      <c r="GR2" s="198"/>
      <c r="GS2" s="198"/>
      <c r="GT2" s="198"/>
      <c r="GU2" s="198"/>
      <c r="GV2" s="198"/>
      <c r="GW2" s="198"/>
      <c r="GX2" s="198"/>
      <c r="GY2" s="198"/>
      <c r="GZ2" s="198"/>
      <c r="HA2" s="198"/>
      <c r="HB2" s="198"/>
      <c r="HC2" s="198"/>
      <c r="HD2" s="198"/>
      <c r="HE2" s="198"/>
      <c r="HF2" s="198"/>
      <c r="HG2" s="198"/>
      <c r="HH2" s="198"/>
      <c r="HI2" s="198"/>
      <c r="HJ2" s="198"/>
      <c r="HK2" s="198"/>
      <c r="HL2" s="198"/>
      <c r="HM2" s="198"/>
      <c r="HN2" s="198"/>
      <c r="HO2" s="198"/>
      <c r="HP2" s="198"/>
      <c r="HQ2" s="198"/>
      <c r="HR2" s="198"/>
      <c r="HS2" s="198"/>
      <c r="HT2" s="198"/>
      <c r="HU2" s="198"/>
      <c r="HV2" s="198"/>
      <c r="HW2" s="198"/>
      <c r="HX2" s="198"/>
      <c r="HY2" s="198"/>
      <c r="HZ2" s="198"/>
      <c r="IA2" s="198"/>
      <c r="IB2" s="198"/>
      <c r="IC2" s="198"/>
      <c r="ID2" s="198"/>
      <c r="IE2" s="198"/>
    </row>
    <row r="3" spans="1:239" s="203" customFormat="1" ht="102.6" customHeight="1" thickBot="1">
      <c r="A3" s="450" t="s">
        <v>33</v>
      </c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319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451" t="str">
        <f>IF(MAX(A11:A30)&gt;12,"Судьи от команды","Судья от команды")</f>
        <v>Судья от команды</v>
      </c>
      <c r="AC3" s="452"/>
      <c r="AD3" s="452"/>
      <c r="AE3" s="452"/>
      <c r="AF3" s="452"/>
      <c r="AG3" s="452"/>
      <c r="AH3" s="453"/>
      <c r="AI3" s="201" t="s">
        <v>34</v>
      </c>
      <c r="AJ3" s="202"/>
      <c r="AK3" s="199" t="s">
        <v>6</v>
      </c>
      <c r="AL3" s="202"/>
      <c r="AM3" s="202"/>
      <c r="AN3" s="202"/>
      <c r="AO3" s="202"/>
      <c r="AP3" s="202"/>
      <c r="AQ3" s="202"/>
      <c r="AR3" s="202"/>
      <c r="AS3" s="202"/>
      <c r="AT3" s="202"/>
      <c r="AU3" s="202"/>
      <c r="AV3" s="202"/>
      <c r="AW3" s="202"/>
      <c r="AX3" s="202"/>
      <c r="AY3" s="202"/>
      <c r="AZ3" s="202"/>
      <c r="BA3" s="202"/>
      <c r="BB3" s="220"/>
      <c r="BC3" s="202"/>
      <c r="BD3" s="202"/>
      <c r="BE3" s="202"/>
      <c r="BF3" s="202"/>
      <c r="BG3" s="202"/>
      <c r="BH3" s="202"/>
      <c r="BI3" s="202"/>
      <c r="BJ3" s="202"/>
      <c r="BK3" s="202"/>
      <c r="BL3" s="202"/>
      <c r="BM3" s="202"/>
      <c r="BN3" s="202"/>
      <c r="BO3" s="202"/>
      <c r="BP3" s="202"/>
      <c r="BQ3" s="202"/>
      <c r="BR3" s="202"/>
      <c r="BS3" s="202"/>
      <c r="BT3" s="202"/>
      <c r="BU3" s="202"/>
      <c r="BV3" s="202"/>
      <c r="BW3" s="202"/>
      <c r="BX3" s="202"/>
      <c r="BY3" s="202"/>
      <c r="BZ3" s="202"/>
      <c r="CA3" s="202"/>
      <c r="CB3" s="202"/>
      <c r="CC3" s="202"/>
      <c r="CD3" s="202"/>
      <c r="CE3" s="202"/>
      <c r="CF3" s="202"/>
      <c r="CG3" s="202"/>
      <c r="CH3" s="202"/>
      <c r="CI3" s="202"/>
      <c r="CJ3" s="202"/>
      <c r="CK3" s="202"/>
      <c r="CL3" s="202"/>
      <c r="CM3" s="202"/>
      <c r="CN3" s="202"/>
      <c r="CO3" s="202"/>
      <c r="CP3" s="202"/>
      <c r="CQ3" s="202"/>
      <c r="CR3" s="202"/>
      <c r="CS3" s="202"/>
      <c r="CT3" s="202"/>
      <c r="CU3" s="202"/>
      <c r="CV3" s="202"/>
      <c r="CW3" s="202"/>
      <c r="CX3" s="202"/>
      <c r="CY3" s="202"/>
      <c r="CZ3" s="202"/>
      <c r="DA3" s="202"/>
      <c r="DB3" s="202"/>
      <c r="DC3" s="202"/>
      <c r="DD3" s="202"/>
      <c r="DE3" s="202"/>
      <c r="DF3" s="202"/>
      <c r="DG3" s="202"/>
      <c r="DH3" s="202"/>
      <c r="DI3" s="202"/>
      <c r="DJ3" s="202"/>
      <c r="DK3" s="202"/>
      <c r="DL3" s="202"/>
      <c r="DM3" s="202"/>
      <c r="DN3" s="202"/>
      <c r="DO3" s="202"/>
      <c r="DP3" s="202"/>
      <c r="DQ3" s="202"/>
      <c r="DR3" s="202"/>
      <c r="DS3" s="202"/>
      <c r="DT3" s="202"/>
      <c r="DU3" s="202"/>
      <c r="DV3" s="202"/>
      <c r="DW3" s="202"/>
      <c r="DX3" s="202"/>
      <c r="DY3" s="202"/>
      <c r="DZ3" s="202"/>
      <c r="EA3" s="202"/>
      <c r="EB3" s="202"/>
      <c r="EC3" s="202"/>
      <c r="ED3" s="202"/>
      <c r="EE3" s="202"/>
      <c r="EF3" s="202"/>
      <c r="EG3" s="202"/>
      <c r="EH3" s="202"/>
      <c r="EI3" s="202"/>
      <c r="EJ3" s="202"/>
      <c r="EK3" s="202"/>
      <c r="EL3" s="202"/>
      <c r="EM3" s="202"/>
      <c r="EN3" s="202"/>
      <c r="EO3" s="202"/>
      <c r="EP3" s="202"/>
      <c r="EQ3" s="202"/>
      <c r="ER3" s="202"/>
      <c r="ES3" s="202"/>
      <c r="ET3" s="202"/>
      <c r="EU3" s="197" t="str">
        <f>IF(OR(J5=4,J5=3,J5=2),"вс","")</f>
        <v/>
      </c>
      <c r="EV3" s="202"/>
      <c r="EW3" s="202" t="str">
        <f>IF(EW1=1,"только сб",IF(EW1=2,"вс",IF(OR(EW1=3,EW1=4),"только вс","")))</f>
        <v/>
      </c>
      <c r="EX3" s="202"/>
      <c r="EY3" s="202"/>
      <c r="EZ3" s="202"/>
      <c r="FA3" s="197" t="s">
        <v>35</v>
      </c>
      <c r="FB3" s="290" t="s">
        <v>36</v>
      </c>
      <c r="FC3" s="290" t="str">
        <f t="shared" si="0"/>
        <v>поставьте 0 или № команды; инструкция выше</v>
      </c>
      <c r="FD3" s="285" t="str">
        <f t="shared" ref="FD3:FD18" si="3">CONCATENATE("Санкт-Петербург, ",FE3," район")</f>
        <v>Санкт-Петербург, Василеостровский район</v>
      </c>
      <c r="FE3" s="285" t="s">
        <v>37</v>
      </c>
      <c r="FF3" s="202"/>
      <c r="FG3" s="198">
        <f t="shared" ca="1" si="1"/>
        <v>2024</v>
      </c>
      <c r="FH3" s="198">
        <v>10</v>
      </c>
      <c r="FI3" s="198">
        <f t="shared" ca="1" si="2"/>
        <v>2014</v>
      </c>
      <c r="FJ3" s="199">
        <v>3</v>
      </c>
      <c r="FK3" s="202"/>
      <c r="FL3" s="202"/>
      <c r="FM3" s="202"/>
      <c r="FN3" s="202"/>
      <c r="FO3" s="302"/>
      <c r="FP3" s="302"/>
      <c r="FQ3" s="302"/>
      <c r="FR3" s="302"/>
      <c r="FS3" s="302"/>
      <c r="FT3" s="302"/>
      <c r="FU3" s="302"/>
      <c r="FV3" s="302"/>
      <c r="FW3" s="302"/>
      <c r="FX3" s="302"/>
      <c r="FY3" s="202"/>
      <c r="FZ3" s="202"/>
      <c r="GA3" s="202"/>
      <c r="GB3" s="202"/>
      <c r="GC3" s="202"/>
      <c r="GD3" s="202"/>
      <c r="GE3" s="202"/>
      <c r="GF3" s="202"/>
      <c r="GG3" s="202"/>
      <c r="GH3" s="202"/>
      <c r="GI3" s="202"/>
      <c r="GJ3" s="202"/>
      <c r="GK3" s="202"/>
      <c r="GL3" s="202"/>
      <c r="GM3" s="202"/>
      <c r="GN3" s="202"/>
      <c r="GO3" s="202"/>
      <c r="GP3" s="202"/>
      <c r="GQ3" s="202"/>
      <c r="GR3" s="202"/>
      <c r="GS3" s="202"/>
      <c r="GT3" s="202"/>
      <c r="GU3" s="202"/>
      <c r="GV3" s="202"/>
      <c r="GW3" s="202"/>
      <c r="GX3" s="202"/>
      <c r="GY3" s="202"/>
      <c r="GZ3" s="202"/>
      <c r="HA3" s="202"/>
      <c r="HB3" s="202"/>
      <c r="HC3" s="202"/>
      <c r="HD3" s="202"/>
      <c r="HE3" s="202"/>
      <c r="HF3" s="202"/>
      <c r="HG3" s="202"/>
      <c r="HH3" s="202"/>
      <c r="HI3" s="202"/>
      <c r="HJ3" s="202"/>
      <c r="HK3" s="202"/>
      <c r="HL3" s="202"/>
      <c r="HM3" s="202"/>
      <c r="HN3" s="202"/>
      <c r="HO3" s="202"/>
      <c r="HP3" s="202"/>
      <c r="HQ3" s="202"/>
      <c r="HR3" s="202"/>
      <c r="HS3" s="202"/>
      <c r="HT3" s="202"/>
      <c r="HU3" s="202"/>
      <c r="HV3" s="202"/>
      <c r="HW3" s="202"/>
      <c r="HX3" s="202"/>
      <c r="HY3" s="202"/>
      <c r="HZ3" s="202"/>
      <c r="IA3" s="202"/>
      <c r="IB3" s="202"/>
      <c r="IC3" s="202"/>
      <c r="ID3" s="202"/>
      <c r="IE3" s="202"/>
    </row>
    <row r="4" spans="1:239" ht="79.900000000000006" customHeight="1">
      <c r="A4" s="19" t="s">
        <v>38</v>
      </c>
      <c r="B4" s="381" t="s">
        <v>39</v>
      </c>
      <c r="C4" s="381" t="s">
        <v>40</v>
      </c>
      <c r="D4" s="204" t="s">
        <v>41</v>
      </c>
      <c r="E4" s="442" t="s">
        <v>42</v>
      </c>
      <c r="F4" s="442"/>
      <c r="G4" s="445" t="s">
        <v>43</v>
      </c>
      <c r="H4" s="446"/>
      <c r="I4" s="448" t="s">
        <v>44</v>
      </c>
      <c r="J4" s="448"/>
      <c r="K4" s="448"/>
      <c r="L4" s="449"/>
      <c r="M4" s="409" t="str">
        <f>IF(J5=3,"Заполняем только для дистанции 3 класса","")</f>
        <v/>
      </c>
      <c r="N4" s="409"/>
      <c r="O4" s="415" t="s">
        <v>45</v>
      </c>
      <c r="P4" s="415"/>
      <c r="Q4" s="326"/>
      <c r="R4" s="326"/>
      <c r="S4" s="326"/>
      <c r="T4" s="326"/>
      <c r="U4" s="326" t="s">
        <v>7</v>
      </c>
      <c r="V4" s="326">
        <f ca="1">IF('Возраста и группы'!$M$2&lt;&gt;0,1,"")</f>
        <v>1</v>
      </c>
      <c r="AB4" s="411" t="s">
        <v>46</v>
      </c>
      <c r="AC4" s="412"/>
      <c r="AD4" s="412"/>
      <c r="AE4" s="412"/>
      <c r="AF4" s="412"/>
      <c r="AG4" s="412"/>
      <c r="AH4" s="346" t="s">
        <v>47</v>
      </c>
      <c r="AI4" s="206" t="s">
        <v>48</v>
      </c>
      <c r="AK4" s="326" t="s">
        <v>9</v>
      </c>
      <c r="AQ4" s="220" t="s">
        <v>28</v>
      </c>
      <c r="EL4" s="326" t="s">
        <v>2</v>
      </c>
      <c r="EM4" s="326" t="s">
        <v>5</v>
      </c>
      <c r="EN4" s="326" t="s">
        <v>7</v>
      </c>
      <c r="EO4" s="326" t="s">
        <v>10</v>
      </c>
      <c r="EP4" s="326" t="s">
        <v>49</v>
      </c>
      <c r="EQ4" s="326"/>
      <c r="ER4" s="326" t="s">
        <v>50</v>
      </c>
      <c r="ES4" s="326" t="s">
        <v>50</v>
      </c>
      <c r="EU4" s="321">
        <v>45311</v>
      </c>
      <c r="EW4" s="220" t="str">
        <f>IF(EW1=1,"только сб",IF(EW1=2,"не важно",IF(OR(EW1=3,EW1=4),"только вс","")))</f>
        <v/>
      </c>
      <c r="FA4" s="206" t="s">
        <v>51</v>
      </c>
      <c r="FB4" s="290" t="s">
        <v>52</v>
      </c>
      <c r="FC4" s="290" t="str">
        <f t="shared" si="0"/>
        <v>поставьте 0 или № команды; инструкция выше</v>
      </c>
      <c r="FD4" s="285" t="str">
        <f t="shared" si="3"/>
        <v>Санкт-Петербург, Выборгский район</v>
      </c>
      <c r="FE4" s="286" t="s">
        <v>53</v>
      </c>
      <c r="FG4" s="198">
        <f t="shared" ca="1" si="1"/>
        <v>2024</v>
      </c>
      <c r="FH4" s="198">
        <v>11</v>
      </c>
      <c r="FI4" s="198">
        <f t="shared" ca="1" si="2"/>
        <v>2013</v>
      </c>
      <c r="FJ4" s="208">
        <v>3</v>
      </c>
    </row>
    <row r="5" spans="1:239" ht="60" customHeight="1" thickBot="1">
      <c r="A5" s="393"/>
      <c r="B5" s="361"/>
      <c r="C5" s="361"/>
      <c r="D5" s="361"/>
      <c r="E5" s="443"/>
      <c r="F5" s="444"/>
      <c r="G5" s="447" t="str">
        <f>IF(J5="","",(COUNTA(E11:E30)))</f>
        <v/>
      </c>
      <c r="H5" s="447"/>
      <c r="I5" s="27" t="s">
        <v>22</v>
      </c>
      <c r="J5" s="362"/>
      <c r="K5" s="355"/>
      <c r="L5" s="356"/>
      <c r="M5" s="410" t="s">
        <v>54</v>
      </c>
      <c r="N5" s="410"/>
      <c r="O5" s="422"/>
      <c r="P5" s="422"/>
      <c r="Q5" s="326"/>
      <c r="R5" s="326"/>
      <c r="S5" s="326"/>
      <c r="T5" s="326"/>
      <c r="U5" s="326" t="s">
        <v>10</v>
      </c>
      <c r="V5" s="326">
        <f ca="1">IF('Возраста и группы'!$O$2&lt;&gt;0,2,"")</f>
        <v>2</v>
      </c>
      <c r="AB5" s="413"/>
      <c r="AC5" s="414"/>
      <c r="AD5" s="414"/>
      <c r="AE5" s="414"/>
      <c r="AF5" s="414"/>
      <c r="AG5" s="414"/>
      <c r="AH5" s="357"/>
      <c r="AK5" s="326">
        <v>3</v>
      </c>
      <c r="AQ5" s="220" t="s">
        <v>55</v>
      </c>
      <c r="EL5" s="326">
        <v>1</v>
      </c>
      <c r="EM5" s="326">
        <v>2</v>
      </c>
      <c r="EN5" s="326">
        <v>3</v>
      </c>
      <c r="EO5" s="326">
        <v>4</v>
      </c>
      <c r="EP5" s="326">
        <v>5</v>
      </c>
      <c r="EQ5" s="326"/>
      <c r="ER5" s="326">
        <v>6</v>
      </c>
      <c r="ES5" s="326">
        <v>7</v>
      </c>
      <c r="FA5" s="206" t="s">
        <v>56</v>
      </c>
      <c r="FB5" s="290" t="s">
        <v>57</v>
      </c>
      <c r="FC5" s="290" t="str">
        <f t="shared" si="0"/>
        <v>поставьте 0 или № команды; инструкция выше</v>
      </c>
      <c r="FD5" s="285" t="str">
        <f t="shared" si="3"/>
        <v>Санкт-Петербург, Калининский район</v>
      </c>
      <c r="FE5" s="220" t="s">
        <v>58</v>
      </c>
      <c r="FG5" s="198">
        <f t="shared" ca="1" si="1"/>
        <v>2024</v>
      </c>
      <c r="FH5" s="198">
        <v>12</v>
      </c>
      <c r="FI5" s="198">
        <f t="shared" ca="1" si="2"/>
        <v>2012</v>
      </c>
      <c r="FJ5" s="208">
        <v>3</v>
      </c>
    </row>
    <row r="6" spans="1:239" ht="9.75" customHeight="1" thickBot="1">
      <c r="A6" s="220"/>
      <c r="B6" s="220"/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326"/>
      <c r="N6" s="220"/>
      <c r="O6" s="220"/>
      <c r="P6" s="220"/>
      <c r="Q6" s="326"/>
      <c r="R6" s="326"/>
      <c r="S6" s="326"/>
      <c r="T6" s="326"/>
      <c r="U6" s="326" t="s">
        <v>12</v>
      </c>
      <c r="V6" s="326">
        <f ca="1">IF('Возраста и группы'!$Q$2&lt;&gt;0,3,"")</f>
        <v>3</v>
      </c>
      <c r="AK6" s="326">
        <v>2</v>
      </c>
      <c r="AQ6" s="220" t="s">
        <v>59</v>
      </c>
      <c r="FB6" s="291" t="s">
        <v>60</v>
      </c>
      <c r="FC6" s="290" t="str">
        <f t="shared" si="0"/>
        <v>поставьте 0 или № команды; инструкция выше</v>
      </c>
      <c r="FD6" s="285" t="str">
        <f t="shared" si="3"/>
        <v>Санкт-Петербург, Кировский район</v>
      </c>
      <c r="FE6" s="220" t="s">
        <v>61</v>
      </c>
      <c r="FG6" s="198">
        <f t="shared" ca="1" si="1"/>
        <v>2024</v>
      </c>
      <c r="FH6" s="198">
        <v>13</v>
      </c>
      <c r="FI6" s="198">
        <f t="shared" ca="1" si="2"/>
        <v>2011</v>
      </c>
      <c r="FJ6" s="208">
        <v>3</v>
      </c>
    </row>
    <row r="7" spans="1:239" ht="67.5" customHeight="1" thickBot="1">
      <c r="A7" s="211" t="s">
        <v>38</v>
      </c>
      <c r="B7" s="212" t="s">
        <v>39</v>
      </c>
      <c r="C7" s="212" t="s">
        <v>40</v>
      </c>
      <c r="D7" s="212" t="s">
        <v>62</v>
      </c>
      <c r="E7" s="212" t="s">
        <v>63</v>
      </c>
      <c r="F7" s="213" t="s">
        <v>64</v>
      </c>
      <c r="G7" s="213" t="s">
        <v>65</v>
      </c>
      <c r="H7" s="213" t="s">
        <v>66</v>
      </c>
      <c r="I7" s="212" t="str">
        <f>IF(I5=0,"",IF(I5="л","Возрастная группа. УЧАСТНИК",IF(I5="с","Возрастная группа. СВЯЗКА",IF(I5="г","Возрастная группа. ГРУППА",""))))</f>
        <v>Возрастная группа. УЧАСТНИК</v>
      </c>
      <c r="J7" s="213" t="s">
        <v>44</v>
      </c>
      <c r="K7" s="212" t="s">
        <v>67</v>
      </c>
      <c r="L7" s="213" t="s">
        <v>68</v>
      </c>
      <c r="M7" s="212" t="s">
        <v>69</v>
      </c>
      <c r="N7" s="212" t="s">
        <v>70</v>
      </c>
      <c r="O7" s="322" t="s">
        <v>71</v>
      </c>
      <c r="P7" s="214" t="s">
        <v>68</v>
      </c>
      <c r="Q7" s="263"/>
      <c r="R7" s="263"/>
      <c r="S7" s="263"/>
      <c r="T7" s="263"/>
      <c r="U7" s="208" t="s">
        <v>50</v>
      </c>
      <c r="V7" s="326">
        <f ca="1">IF('Возраста и группы'!$S$2&lt;&gt;0,4,"")</f>
        <v>4</v>
      </c>
      <c r="AB7" s="419" t="s">
        <v>72</v>
      </c>
      <c r="AC7" s="431" t="s">
        <v>73</v>
      </c>
      <c r="AD7" s="432"/>
      <c r="AE7" s="416" t="s">
        <v>74</v>
      </c>
      <c r="AF7" s="416" t="s">
        <v>75</v>
      </c>
      <c r="AG7" s="435" t="s">
        <v>76</v>
      </c>
      <c r="AH7" s="403" t="s">
        <v>77</v>
      </c>
      <c r="AK7" s="326">
        <v>1</v>
      </c>
      <c r="AQ7" s="220" t="s">
        <v>78</v>
      </c>
      <c r="BY7" s="428" t="s">
        <v>79</v>
      </c>
      <c r="BZ7" s="215"/>
      <c r="CA7" s="215"/>
      <c r="CB7" s="215"/>
      <c r="CC7" s="215"/>
      <c r="CD7" s="215"/>
      <c r="CE7" s="215"/>
      <c r="CF7" s="215"/>
      <c r="CG7" s="215"/>
      <c r="CH7" s="215"/>
      <c r="CI7" s="215"/>
      <c r="CJ7" s="215"/>
      <c r="CK7" s="215"/>
      <c r="CL7" s="215"/>
      <c r="CM7" s="215"/>
      <c r="CN7" s="215"/>
      <c r="CO7" s="215"/>
      <c r="CP7" s="215"/>
      <c r="CQ7" s="215"/>
      <c r="CR7" s="215"/>
      <c r="CS7" s="215"/>
      <c r="CT7" s="215"/>
      <c r="CU7" s="215"/>
      <c r="CV7" s="215"/>
      <c r="CW7" s="215"/>
      <c r="CX7" s="215"/>
      <c r="CY7" s="215"/>
      <c r="CZ7" s="215"/>
      <c r="DA7" s="215"/>
      <c r="DB7" s="215"/>
      <c r="DC7" s="215"/>
      <c r="DD7" s="215"/>
      <c r="DE7" s="215"/>
      <c r="DF7" s="215"/>
      <c r="DG7" s="215"/>
      <c r="DH7" s="215" t="str">
        <f>M5</f>
        <v/>
      </c>
      <c r="DI7" s="215"/>
      <c r="DJ7" s="215"/>
      <c r="DK7" s="215"/>
      <c r="DL7" s="215"/>
      <c r="DM7" s="215"/>
      <c r="DN7" s="215"/>
      <c r="DO7" s="215"/>
      <c r="DP7" s="215"/>
      <c r="DQ7" s="215"/>
      <c r="DR7" s="215"/>
      <c r="DS7" s="215"/>
      <c r="DT7" s="215"/>
      <c r="DU7" s="215"/>
      <c r="DV7" s="215"/>
      <c r="DW7" s="215"/>
      <c r="DX7" s="215"/>
      <c r="DY7" s="215"/>
      <c r="DZ7" s="215"/>
      <c r="EA7" s="215"/>
      <c r="EB7" s="215"/>
      <c r="EC7" s="215"/>
      <c r="ED7" s="215"/>
      <c r="EE7" s="215"/>
      <c r="EF7" s="215"/>
      <c r="EG7" s="215"/>
      <c r="EH7" s="215"/>
      <c r="EI7" s="215"/>
      <c r="EJ7" s="215"/>
      <c r="EK7" s="400" t="s">
        <v>80</v>
      </c>
      <c r="EL7" s="215"/>
      <c r="EM7" s="215"/>
      <c r="EN7" s="215"/>
      <c r="EO7" s="215"/>
      <c r="EP7" s="215"/>
      <c r="EQ7" s="215"/>
      <c r="ER7" s="215"/>
      <c r="ES7" s="215"/>
      <c r="ET7" s="406" t="s">
        <v>81</v>
      </c>
      <c r="EU7" s="426" t="s">
        <v>82</v>
      </c>
      <c r="EV7" s="423"/>
      <c r="EW7" s="379"/>
      <c r="EX7" s="216"/>
      <c r="EY7" s="216"/>
      <c r="EZ7" s="216"/>
      <c r="FA7" s="397" t="s">
        <v>83</v>
      </c>
      <c r="FB7" s="290" t="s">
        <v>84</v>
      </c>
      <c r="FC7" s="290" t="str">
        <f t="shared" si="0"/>
        <v>поставьте 0 или № команды; инструкция выше</v>
      </c>
      <c r="FD7" s="285" t="str">
        <f t="shared" si="3"/>
        <v>Санкт-Петербург, Колпинский район</v>
      </c>
      <c r="FE7" s="220" t="s">
        <v>85</v>
      </c>
      <c r="FG7" s="198">
        <f t="shared" ca="1" si="1"/>
        <v>2024</v>
      </c>
      <c r="FH7" s="198">
        <v>14</v>
      </c>
      <c r="FI7" s="198">
        <f t="shared" ca="1" si="2"/>
        <v>2010</v>
      </c>
      <c r="FJ7" s="208">
        <v>4</v>
      </c>
    </row>
    <row r="8" spans="1:239" ht="18" customHeight="1" thickBot="1">
      <c r="A8" s="433" t="s">
        <v>86</v>
      </c>
      <c r="B8" s="434"/>
      <c r="C8" s="434"/>
      <c r="D8" s="434"/>
      <c r="E8" s="434"/>
      <c r="F8" s="434"/>
      <c r="G8" s="434"/>
      <c r="H8" s="434"/>
      <c r="I8" s="434"/>
      <c r="J8" s="434"/>
      <c r="K8" s="434"/>
      <c r="L8" s="434"/>
      <c r="M8" s="434"/>
      <c r="N8" s="434"/>
      <c r="O8" s="434"/>
      <c r="P8" s="377"/>
      <c r="Q8" s="263"/>
      <c r="R8" s="263"/>
      <c r="S8" s="263"/>
      <c r="T8" s="263"/>
      <c r="AB8" s="420"/>
      <c r="AC8" s="438" t="s">
        <v>87</v>
      </c>
      <c r="AD8" s="438" t="s">
        <v>88</v>
      </c>
      <c r="AE8" s="417"/>
      <c r="AF8" s="417"/>
      <c r="AG8" s="436"/>
      <c r="AH8" s="404"/>
      <c r="AK8" s="326" t="s">
        <v>17</v>
      </c>
      <c r="AQ8" s="220" t="s">
        <v>89</v>
      </c>
      <c r="BY8" s="429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  <c r="DH8" s="218" t="s">
        <v>90</v>
      </c>
      <c r="DI8" s="219"/>
      <c r="DJ8" s="217"/>
      <c r="DK8" s="217"/>
      <c r="DL8" s="217"/>
      <c r="DM8" s="217"/>
      <c r="DN8" s="217"/>
      <c r="DO8" s="217"/>
      <c r="DP8" s="217"/>
      <c r="DQ8" s="217"/>
      <c r="DR8" s="217"/>
      <c r="DS8" s="217"/>
      <c r="DT8" s="217"/>
      <c r="DU8" s="217"/>
      <c r="DV8" s="217"/>
      <c r="DW8" s="217"/>
      <c r="DX8" s="217"/>
      <c r="DY8" s="217"/>
      <c r="DZ8" s="217"/>
      <c r="EA8" s="217"/>
      <c r="EB8" s="217"/>
      <c r="EC8" s="217"/>
      <c r="ED8" s="217"/>
      <c r="EE8" s="217"/>
      <c r="EF8" s="217"/>
      <c r="EG8" s="217"/>
      <c r="EH8" s="217"/>
      <c r="EI8" s="217"/>
      <c r="EJ8" s="217"/>
      <c r="EK8" s="401"/>
      <c r="EL8" s="217"/>
      <c r="EM8" s="217"/>
      <c r="EN8" s="217"/>
      <c r="EO8" s="217"/>
      <c r="EP8" s="217"/>
      <c r="EQ8" s="217"/>
      <c r="ER8" s="217"/>
      <c r="ES8" s="217"/>
      <c r="ET8" s="407"/>
      <c r="EU8" s="427"/>
      <c r="EV8" s="424"/>
      <c r="EW8" s="326"/>
      <c r="FA8" s="398"/>
      <c r="FB8" s="252" t="s">
        <v>91</v>
      </c>
      <c r="FC8" s="290" t="str">
        <f t="shared" si="0"/>
        <v>поставьте 0 или № команды; инструкция выше</v>
      </c>
      <c r="FD8" s="285" t="str">
        <f t="shared" si="3"/>
        <v>Санкт-Петербург, Красногвардейский район</v>
      </c>
      <c r="FE8" s="220" t="s">
        <v>92</v>
      </c>
      <c r="FG8" s="198">
        <f t="shared" ca="1" si="1"/>
        <v>2024</v>
      </c>
      <c r="FH8" s="198">
        <v>15</v>
      </c>
      <c r="FI8" s="198">
        <f t="shared" ca="1" si="2"/>
        <v>2009</v>
      </c>
      <c r="FJ8" s="208">
        <v>4</v>
      </c>
    </row>
    <row r="9" spans="1:239" s="229" customFormat="1" ht="39" customHeight="1" thickBot="1">
      <c r="A9" s="221"/>
      <c r="B9" s="222"/>
      <c r="C9" s="222"/>
      <c r="D9" s="222"/>
      <c r="E9" s="271" t="s">
        <v>93</v>
      </c>
      <c r="F9" s="293">
        <v>1996</v>
      </c>
      <c r="G9" s="271">
        <v>3</v>
      </c>
      <c r="H9" s="271" t="s">
        <v>1</v>
      </c>
      <c r="I9" s="223"/>
      <c r="J9" s="223"/>
      <c r="K9" s="223"/>
      <c r="L9" s="223">
        <v>1</v>
      </c>
      <c r="M9" s="271"/>
      <c r="N9" s="223" t="s">
        <v>94</v>
      </c>
      <c r="O9" s="358" t="s">
        <v>95</v>
      </c>
      <c r="P9" s="224" t="s">
        <v>96</v>
      </c>
      <c r="Q9" s="225"/>
      <c r="R9" s="225"/>
      <c r="S9" s="225"/>
      <c r="T9" s="225"/>
      <c r="U9" s="208"/>
      <c r="V9" s="208"/>
      <c r="W9" s="208"/>
      <c r="X9" s="208"/>
      <c r="Y9" s="208"/>
      <c r="Z9" s="208"/>
      <c r="AA9" s="208"/>
      <c r="AB9" s="421"/>
      <c r="AC9" s="439"/>
      <c r="AD9" s="439"/>
      <c r="AE9" s="418"/>
      <c r="AF9" s="418"/>
      <c r="AG9" s="437"/>
      <c r="AH9" s="405"/>
      <c r="AI9" s="205"/>
      <c r="AJ9" s="208"/>
      <c r="AK9" s="208" t="s">
        <v>19</v>
      </c>
      <c r="AL9" s="208">
        <v>1</v>
      </c>
      <c r="AM9" s="208">
        <v>2</v>
      </c>
      <c r="AN9" s="208" t="s">
        <v>97</v>
      </c>
      <c r="AO9" s="208">
        <v>4</v>
      </c>
      <c r="AP9" s="208" t="s">
        <v>98</v>
      </c>
      <c r="AQ9" s="208" t="s">
        <v>99</v>
      </c>
      <c r="AR9" s="226">
        <v>1</v>
      </c>
      <c r="AS9" s="226">
        <v>2</v>
      </c>
      <c r="AT9" s="226">
        <v>3</v>
      </c>
      <c r="AU9" s="226">
        <v>4</v>
      </c>
      <c r="AV9" s="226">
        <v>5</v>
      </c>
      <c r="AW9" s="226">
        <v>6</v>
      </c>
      <c r="AX9" s="225">
        <v>7</v>
      </c>
      <c r="AY9" s="225">
        <v>8</v>
      </c>
      <c r="AZ9" s="225">
        <v>9</v>
      </c>
      <c r="BA9" s="225">
        <v>10</v>
      </c>
      <c r="BB9" s="208"/>
      <c r="BC9" s="208"/>
      <c r="BD9" s="208"/>
      <c r="BE9" s="227" t="s">
        <v>100</v>
      </c>
      <c r="BF9" s="227" t="s">
        <v>101</v>
      </c>
      <c r="BG9" s="227" t="s">
        <v>102</v>
      </c>
      <c r="BH9" s="227" t="s">
        <v>103</v>
      </c>
      <c r="BI9" s="227" t="s">
        <v>104</v>
      </c>
      <c r="BJ9" s="227" t="s">
        <v>105</v>
      </c>
      <c r="BK9" s="227" t="s">
        <v>106</v>
      </c>
      <c r="BL9" s="227" t="s">
        <v>107</v>
      </c>
      <c r="BM9" s="227" t="s">
        <v>108</v>
      </c>
      <c r="BN9" s="227" t="s">
        <v>109</v>
      </c>
      <c r="BO9" s="227" t="s">
        <v>110</v>
      </c>
      <c r="BP9" s="227" t="s">
        <v>111</v>
      </c>
      <c r="BQ9" s="227" t="s">
        <v>112</v>
      </c>
      <c r="BR9" s="227" t="s">
        <v>113</v>
      </c>
      <c r="BS9" s="227" t="s">
        <v>114</v>
      </c>
      <c r="BT9" s="227" t="s">
        <v>115</v>
      </c>
      <c r="BU9" s="227" t="s">
        <v>116</v>
      </c>
      <c r="BV9" s="227" t="s">
        <v>117</v>
      </c>
      <c r="BW9" s="227" t="s">
        <v>118</v>
      </c>
      <c r="BX9" s="328" t="s">
        <v>119</v>
      </c>
      <c r="BY9" s="430"/>
      <c r="BZ9" s="330"/>
      <c r="CA9" s="330"/>
      <c r="CB9" s="330"/>
      <c r="CC9" s="330"/>
      <c r="CD9" s="330"/>
      <c r="CE9" s="330"/>
      <c r="CF9" s="330" t="s">
        <v>120</v>
      </c>
      <c r="CG9" s="330"/>
      <c r="CH9" s="330"/>
      <c r="CI9" s="330"/>
      <c r="CJ9" s="330"/>
      <c r="CK9" s="330"/>
      <c r="CL9" s="330" t="s">
        <v>121</v>
      </c>
      <c r="CM9" s="330"/>
      <c r="CN9" s="330"/>
      <c r="CO9" s="330"/>
      <c r="CP9" s="330"/>
      <c r="CQ9" s="330"/>
      <c r="CR9" s="330" t="s">
        <v>122</v>
      </c>
      <c r="CS9" s="330"/>
      <c r="CT9" s="330"/>
      <c r="CU9" s="330"/>
      <c r="CV9" s="330"/>
      <c r="CW9" s="330"/>
      <c r="CX9" s="330" t="s">
        <v>123</v>
      </c>
      <c r="CY9" s="330"/>
      <c r="CZ9" s="330"/>
      <c r="DA9" s="330"/>
      <c r="DB9" s="330"/>
      <c r="DC9" s="330"/>
      <c r="DD9" s="330" t="s">
        <v>124</v>
      </c>
      <c r="DE9" s="330"/>
      <c r="DF9" s="330"/>
      <c r="DG9" s="330"/>
      <c r="DH9" s="330"/>
      <c r="DI9" s="330"/>
      <c r="DJ9" s="330" t="s">
        <v>125</v>
      </c>
      <c r="DK9" s="330"/>
      <c r="DL9" s="330"/>
      <c r="DM9" s="330"/>
      <c r="DN9" s="330"/>
      <c r="DO9" s="330"/>
      <c r="DP9" s="330" t="s">
        <v>126</v>
      </c>
      <c r="DQ9" s="330"/>
      <c r="DR9" s="330"/>
      <c r="DS9" s="330"/>
      <c r="DT9" s="330"/>
      <c r="DU9" s="330"/>
      <c r="DV9" s="330" t="s">
        <v>127</v>
      </c>
      <c r="DW9" s="330"/>
      <c r="DX9" s="330"/>
      <c r="DY9" s="330"/>
      <c r="DZ9" s="330"/>
      <c r="EA9" s="330"/>
      <c r="EB9" s="330" t="s">
        <v>128</v>
      </c>
      <c r="EC9" s="330"/>
      <c r="ED9" s="330"/>
      <c r="EE9" s="330"/>
      <c r="EF9" s="330"/>
      <c r="EG9" s="330">
        <v>1</v>
      </c>
      <c r="EH9" s="330">
        <v>2</v>
      </c>
      <c r="EI9" s="330">
        <v>3</v>
      </c>
      <c r="EJ9" s="330">
        <v>4</v>
      </c>
      <c r="EK9" s="402"/>
      <c r="EL9" s="330"/>
      <c r="EM9" s="330"/>
      <c r="EN9" s="330">
        <v>1</v>
      </c>
      <c r="EO9" s="330">
        <v>2</v>
      </c>
      <c r="EP9" s="330">
        <v>3</v>
      </c>
      <c r="EQ9" s="330">
        <v>4</v>
      </c>
      <c r="ER9" s="330"/>
      <c r="ES9" s="330"/>
      <c r="ET9" s="408"/>
      <c r="EU9" s="329" t="s">
        <v>129</v>
      </c>
      <c r="EV9" s="425"/>
      <c r="EW9" s="380"/>
      <c r="EX9" s="228"/>
      <c r="EY9" s="228"/>
      <c r="EZ9" s="228"/>
      <c r="FA9" s="399"/>
      <c r="FB9" s="291" t="s">
        <v>130</v>
      </c>
      <c r="FC9" s="290" t="str">
        <f t="shared" si="0"/>
        <v>поставьте 0 или № команды; инструкция выше</v>
      </c>
      <c r="FD9" s="285" t="str">
        <f t="shared" si="3"/>
        <v>Санкт-Петербург, Красносельский район</v>
      </c>
      <c r="FE9" s="220" t="s">
        <v>131</v>
      </c>
      <c r="FF9" s="208"/>
      <c r="FG9" s="198">
        <f t="shared" ca="1" si="1"/>
        <v>2024</v>
      </c>
      <c r="FH9" s="198">
        <v>16</v>
      </c>
      <c r="FI9" s="198">
        <f t="shared" ca="1" si="2"/>
        <v>2008</v>
      </c>
      <c r="FJ9" s="208">
        <v>5</v>
      </c>
      <c r="FK9" s="305">
        <v>1</v>
      </c>
      <c r="FL9" s="306">
        <v>2</v>
      </c>
      <c r="FM9" s="313">
        <v>3</v>
      </c>
      <c r="FN9" s="323">
        <v>4</v>
      </c>
      <c r="FO9" s="316" t="s">
        <v>100</v>
      </c>
      <c r="FP9" s="317" t="s">
        <v>101</v>
      </c>
      <c r="FQ9" s="317" t="s">
        <v>102</v>
      </c>
      <c r="FR9" s="317" t="s">
        <v>103</v>
      </c>
      <c r="FS9" s="317" t="s">
        <v>104</v>
      </c>
      <c r="FT9" s="317" t="s">
        <v>105</v>
      </c>
      <c r="FU9" s="317" t="s">
        <v>106</v>
      </c>
      <c r="FV9" s="317" t="s">
        <v>107</v>
      </c>
      <c r="FW9" s="317" t="s">
        <v>108</v>
      </c>
      <c r="FX9" s="317" t="s">
        <v>109</v>
      </c>
      <c r="FY9" s="317" t="s">
        <v>110</v>
      </c>
      <c r="FZ9" s="317" t="s">
        <v>111</v>
      </c>
      <c r="GA9" s="317" t="s">
        <v>112</v>
      </c>
      <c r="GB9" s="317" t="s">
        <v>113</v>
      </c>
      <c r="GC9" s="317" t="s">
        <v>114</v>
      </c>
      <c r="GD9" s="325" t="s">
        <v>115</v>
      </c>
      <c r="GE9" s="325" t="s">
        <v>116</v>
      </c>
      <c r="GF9" s="325" t="s">
        <v>117</v>
      </c>
      <c r="GG9" s="325" t="s">
        <v>118</v>
      </c>
      <c r="GH9" s="325" t="s">
        <v>119</v>
      </c>
      <c r="GI9" s="208"/>
      <c r="GJ9" s="208"/>
      <c r="GK9" s="208"/>
      <c r="GL9" s="208"/>
      <c r="GM9" s="208"/>
      <c r="GN9" s="208"/>
      <c r="GO9" s="208"/>
      <c r="GP9" s="208"/>
      <c r="GQ9" s="208"/>
      <c r="GR9" s="208"/>
      <c r="GS9" s="208"/>
      <c r="GT9" s="208"/>
      <c r="GU9" s="208"/>
      <c r="GV9" s="208"/>
      <c r="GW9" s="208"/>
      <c r="GX9" s="208"/>
      <c r="GY9" s="208"/>
      <c r="GZ9" s="208"/>
      <c r="HA9" s="208"/>
      <c r="HB9" s="208"/>
      <c r="HC9" s="208"/>
      <c r="HD9" s="208"/>
      <c r="HE9" s="208"/>
      <c r="HF9" s="208"/>
      <c r="HG9" s="208"/>
      <c r="HH9" s="208"/>
      <c r="HI9" s="208"/>
      <c r="HJ9" s="208"/>
      <c r="HK9" s="208"/>
      <c r="HL9" s="208"/>
      <c r="HM9" s="208"/>
      <c r="HN9" s="208"/>
      <c r="HO9" s="208"/>
      <c r="HP9" s="208"/>
      <c r="HQ9" s="208"/>
      <c r="HR9" s="208"/>
      <c r="HS9" s="208"/>
      <c r="HT9" s="208"/>
      <c r="HU9" s="208"/>
      <c r="HV9" s="208"/>
      <c r="HW9" s="208"/>
      <c r="HX9" s="208"/>
      <c r="HY9" s="208"/>
      <c r="HZ9" s="208"/>
      <c r="IA9" s="208"/>
      <c r="IB9" s="208"/>
      <c r="IC9" s="208"/>
      <c r="ID9" s="208"/>
      <c r="IE9" s="208"/>
    </row>
    <row r="10" spans="1:239" ht="3" customHeight="1" thickBot="1">
      <c r="A10" s="230"/>
      <c r="B10" s="231" t="str">
        <f t="shared" ref="B10:B16" si="4">IF(E10=0,"",(IF(B$5=0," ",$B$5)))</f>
        <v/>
      </c>
      <c r="C10" s="230"/>
      <c r="D10" s="230"/>
      <c r="E10" s="230"/>
      <c r="F10" s="232"/>
      <c r="G10" s="230"/>
      <c r="H10" s="230"/>
      <c r="I10" s="230"/>
      <c r="J10" s="230"/>
      <c r="K10" s="230"/>
      <c r="L10" s="230"/>
      <c r="M10" s="233"/>
      <c r="N10" s="233"/>
      <c r="O10" s="230"/>
      <c r="P10" s="234"/>
      <c r="Q10" s="263"/>
      <c r="R10" s="263"/>
      <c r="S10" s="241"/>
      <c r="T10" s="263"/>
      <c r="AB10" s="63"/>
      <c r="AC10" s="64"/>
      <c r="AD10" s="65"/>
      <c r="AE10" s="64"/>
      <c r="AF10" s="64"/>
      <c r="AG10" s="66"/>
      <c r="AH10" s="67"/>
      <c r="AL10" s="326"/>
      <c r="AM10" s="326"/>
      <c r="AN10" s="326"/>
      <c r="AO10" s="326"/>
      <c r="AQ10" s="220" t="s">
        <v>132</v>
      </c>
      <c r="AR10" s="235"/>
      <c r="AS10" s="235"/>
      <c r="AT10" s="235"/>
      <c r="AU10" s="235"/>
      <c r="AV10" s="235"/>
      <c r="AW10" s="235"/>
      <c r="AX10" s="326"/>
      <c r="AY10" s="326"/>
      <c r="AZ10" s="326"/>
      <c r="BA10" s="326"/>
      <c r="BE10" s="217"/>
      <c r="BF10" s="217"/>
      <c r="BG10" s="217"/>
      <c r="BH10" s="217"/>
      <c r="BI10" s="217"/>
      <c r="BJ10" s="217"/>
      <c r="BK10" s="217"/>
      <c r="BL10" s="217"/>
      <c r="BM10" s="217"/>
      <c r="BN10" s="217"/>
      <c r="BO10" s="217"/>
      <c r="BP10" s="217"/>
      <c r="BQ10" s="217"/>
      <c r="BR10" s="217"/>
      <c r="BS10" s="217"/>
      <c r="BT10" s="217"/>
      <c r="BU10" s="217"/>
      <c r="BV10" s="217"/>
      <c r="BW10" s="217"/>
      <c r="BX10" s="217"/>
      <c r="BY10" s="327"/>
      <c r="EG10" s="236"/>
      <c r="EH10" s="236"/>
      <c r="EI10" s="236"/>
      <c r="EK10" s="237"/>
      <c r="EN10" s="236"/>
      <c r="EO10" s="236"/>
      <c r="EP10" s="236"/>
      <c r="ET10" s="238"/>
      <c r="EU10" s="239"/>
      <c r="FA10" s="347"/>
      <c r="FB10" s="291" t="s">
        <v>133</v>
      </c>
      <c r="FC10" s="290" t="str">
        <f t="shared" si="0"/>
        <v>поставьте 0 или № команды; инструкция выше</v>
      </c>
      <c r="FD10" s="285" t="str">
        <f t="shared" si="3"/>
        <v>Санкт-Петербург, Курортный район</v>
      </c>
      <c r="FE10" s="208" t="s">
        <v>134</v>
      </c>
      <c r="FG10" s="198">
        <f t="shared" ca="1" si="1"/>
        <v>2024</v>
      </c>
      <c r="FH10" s="198">
        <v>17</v>
      </c>
      <c r="FI10" s="198">
        <f t="shared" ca="1" si="2"/>
        <v>2007</v>
      </c>
      <c r="FJ10" s="208">
        <v>5</v>
      </c>
      <c r="FK10" s="307"/>
      <c r="FL10" s="304"/>
      <c r="FM10" s="314"/>
      <c r="FN10" s="324"/>
      <c r="FO10" s="311"/>
      <c r="FP10" s="309"/>
      <c r="FQ10" s="309"/>
      <c r="FR10" s="309"/>
      <c r="FS10" s="309"/>
      <c r="FT10" s="309"/>
      <c r="FU10" s="309"/>
      <c r="FV10" s="309"/>
      <c r="FW10" s="309"/>
      <c r="FX10" s="309"/>
      <c r="FY10" s="310"/>
      <c r="FZ10" s="310"/>
      <c r="GA10" s="310"/>
      <c r="GB10" s="310"/>
      <c r="GC10" s="310"/>
      <c r="GD10" s="318"/>
    </row>
    <row r="11" spans="1:239" s="252" customFormat="1" ht="39" customHeight="1" thickBot="1">
      <c r="A11" s="240">
        <v>1</v>
      </c>
      <c r="B11" s="28" t="str">
        <f t="shared" si="4"/>
        <v/>
      </c>
      <c r="C11" s="28" t="str">
        <f t="shared" ref="C11:C30" si="5">IF($E11=0,"",(IF($C$5=0," ",$C$5)))</f>
        <v/>
      </c>
      <c r="D11" s="28" t="str">
        <f>IF($E11=0,"",(IF(D$5=0," ",$D$5)))</f>
        <v/>
      </c>
      <c r="E11" s="396"/>
      <c r="F11" s="368"/>
      <c r="G11" s="369"/>
      <c r="H11" s="369"/>
      <c r="I11" s="24" t="str">
        <f ca="1">IF(AND(J$5=3,EV11="/РАЗРЯД ПРОСРОЧЕН!!!"),"не допущен - просрочен разряд", IF(AND(I$5="л",J11=3,F11='Возраста и группы'!$B$9),"ЮД 14-15",IF(AND(I$5="л",J11=4,F11='Возраста и группы'!$B$11),"ЮЮ 16-21",IF(I$5="л",EK11,IF(I$5="с",BY11,IF(I$5="г",ET11,""))))))</f>
        <v/>
      </c>
      <c r="J11" s="30" t="str">
        <f>IF(OR($E11=0,$J$5=0)," ",$J$5)</f>
        <v xml:space="preserve"> </v>
      </c>
      <c r="K11" s="298">
        <f>IF(L11=0,COUNTA(L11,N11,O11)-1,COUNTA(L11,N11,O11))</f>
        <v>1</v>
      </c>
      <c r="L11" s="280">
        <f>IF(OR(EK11="не допущен - ВОЗРАСТ!!!",EK11="не допущен - РАЗРЯД!!!",EK11=" ",P11="нет"),0,1)</f>
        <v>1</v>
      </c>
      <c r="M11" s="24" t="str">
        <f t="shared" ref="M11:M30" si="6">IF(N11=0," ",HLOOKUP(N11,$AR$9:$BA$39,31,FALSE))</f>
        <v xml:space="preserve"> </v>
      </c>
      <c r="N11" s="369"/>
      <c r="O11" s="363"/>
      <c r="P11" s="364"/>
      <c r="Q11" s="241" t="str">
        <f>IF($F11=0," ",IF($F11&gt;MAX('Возраста и группы'!$M$4:$M$18),"не допущен - ВОЗРАСТ!!!",IF(AND('Возраста и группы'!$M$3&lt;&gt;"МЖ",$F11&lt;MIN('Возраста и группы'!$M$4:$M$18)),"не допущен - ВОЗРАСТ!!!",VLOOKUP($F11,'Возраста и группы'!$B$4:$D$68,3,FALSE))))</f>
        <v xml:space="preserve"> </v>
      </c>
      <c r="R11" s="241" t="str">
        <f>IF($F11=0," ",IF($F11&gt;MAX('Возраста и группы'!$O$4:$O$18),"не допущен - ВОЗРАСТ!!!",IF(AND('Возраста и группы'!$O$3&lt;&gt;"МЖ",$F11&lt;MIN('Возраста и группы'!$O$4:$O$18)),"не допущен - ВОЗРАСТ!!!",VLOOKUP($F11,'Возраста и группы'!$B$4:$AD$68,5,FALSE))))</f>
        <v xml:space="preserve"> </v>
      </c>
      <c r="S11" s="241" t="str">
        <f>IF(G11=0," ",IF(OR(G11="б/р",G11="3ю",G11="2ю"),"не допущен - РАЗРЯД!!!",IF(F11=0," ",IF($F11=0," ",IF($F11&gt;MAX('Возраста и группы'!$Q$4:$Q$18),"не допущен - ВОЗРАСТ!!!",IF(AND('Возраста и группы'!$Q$3&lt;&gt;"МЖ",$F11&lt;MIN('Возраста и группы'!$Q$4:$Q$18)),"не допущен - ВОЗРАСТ!!!",VLOOKUP($F11,'Возраста и группы'!$B$4:$AD$68,7,FALSE)))))))</f>
        <v xml:space="preserve"> </v>
      </c>
      <c r="T11" s="241" t="str">
        <f>IF(G11=0," ",IF(OR(G11="б/р",G11="3ю",G11="2ю",G11="1ю",G11=3),"не допущен - РАЗРЯД!!!",IF(F11=0," ",IF($F11=0," ",IF($F11&gt;MAX('Возраста и группы'!$S$4:$S$18),"не допущен - ВОЗРАСТ!!!",IF(AND('Возраста и группы'!$S$3&lt;&gt;"МЖ",$F11&lt;MIN('Возраста и группы'!$S$4:$S$18)),"не допущен - ВОЗРАСТ!!!",VLOOKUP($F11,'Возраста и группы'!$B$4:$AD$68,9,FALSE)))))))</f>
        <v xml:space="preserve"> </v>
      </c>
      <c r="U11" s="241"/>
      <c r="V11" s="241"/>
      <c r="W11" s="242">
        <v>1</v>
      </c>
      <c r="X11" s="242" t="s">
        <v>135</v>
      </c>
      <c r="Y11" s="242" t="s">
        <v>2</v>
      </c>
      <c r="Z11" s="242" t="s">
        <v>5</v>
      </c>
      <c r="AA11" s="242" t="s">
        <v>7</v>
      </c>
      <c r="AB11" s="240" t="str">
        <f>IF(OR(E11=0,AI11=0)," ",VLOOKUP($E11,База!$B$11:$Y$4481,2,FALSE))</f>
        <v xml:space="preserve"> </v>
      </c>
      <c r="AC11" s="295" t="str">
        <f>IF(OR(E11=0,AI11=0)," ",VLOOKUP($E11,База!$B$11:$Y$4481,3,FALSE))</f>
        <v xml:space="preserve"> </v>
      </c>
      <c r="AD11" s="296" t="str">
        <f>IF(AC11="б/р","",IF(OR($E11=0,$AI11=0)," ",VLOOKUP($E11,База!$B$11:$Y$4481,5,FALSE)))</f>
        <v xml:space="preserve"> </v>
      </c>
      <c r="AE11" s="295" t="str">
        <f>IF(OR($E11=0,$AI11=0)," ",VLOOKUP($E11,База!$B$11:$Y$4481,4,FALSE))</f>
        <v xml:space="preserve"> </v>
      </c>
      <c r="AF11" s="376">
        <f>IF(F11="",0,IF(E11&gt;"",350*K11,0))</f>
        <v>0</v>
      </c>
      <c r="AG11" s="22" t="str">
        <f t="shared" ref="AG11:AG22" si="7">IF(E11=0," ",IF(AI11=0,"нет в базе",IF(F11&lt;&gt;AB11,"проверьте возраст!",IF(G11&lt;&gt;AC11,"проверьте разряд!",IF(AE11&lt;&gt;H11,"проверьте пол!","замечаний нет")))))</f>
        <v xml:space="preserve"> </v>
      </c>
      <c r="AH11" s="23" t="str">
        <f>EW11</f>
        <v xml:space="preserve"> </v>
      </c>
      <c r="AI11" s="243">
        <f>COUNTIFS(База!$B$11:$B$4589,Заявка!E11)</f>
        <v>7</v>
      </c>
      <c r="AJ11" s="244"/>
      <c r="AK11" s="208"/>
      <c r="AL11" s="208" t="str">
        <f t="shared" ref="AL11:AL30" ca="1" si="8">IF(OR(I11="МД 10-11",I11="МД 8-9"),H11," ")</f>
        <v xml:space="preserve"> </v>
      </c>
      <c r="AM11" s="208" t="str">
        <f ca="1">IF($I11="МД 12-13",$H11," ")</f>
        <v xml:space="preserve"> </v>
      </c>
      <c r="AN11" s="208" t="str">
        <f ca="1">IF($I11="ЮД 14-15",$H11," ")</f>
        <v xml:space="preserve"> </v>
      </c>
      <c r="AO11" s="208">
        <f t="shared" ref="AO11:AO30" si="9">H11</f>
        <v>0</v>
      </c>
      <c r="AP11" s="208" t="str">
        <f ca="1">IF($I11="ЮД 16-18",$H11," ")</f>
        <v xml:space="preserve"> </v>
      </c>
      <c r="AQ11" s="244" t="s">
        <v>136</v>
      </c>
      <c r="AR11" s="227" t="str">
        <f t="shared" ref="AR11:AR30" si="10">IF($N11=1,$H11," ")</f>
        <v xml:space="preserve"> </v>
      </c>
      <c r="AS11" s="227" t="str">
        <f t="shared" ref="AS11:AS30" si="11">IF($N11=2,$H11," ")</f>
        <v xml:space="preserve"> </v>
      </c>
      <c r="AT11" s="227" t="str">
        <f t="shared" ref="AT11:AT30" si="12">IF($N11=3,$H11," ")</f>
        <v xml:space="preserve"> </v>
      </c>
      <c r="AU11" s="227" t="str">
        <f t="shared" ref="AU11:AU30" si="13">IF($N11=4,$H11," ")</f>
        <v xml:space="preserve"> </v>
      </c>
      <c r="AV11" s="227" t="str">
        <f t="shared" ref="AV11:AV30" si="14">IF($N11=5,$H11," ")</f>
        <v xml:space="preserve"> </v>
      </c>
      <c r="AW11" s="227" t="str">
        <f t="shared" ref="AW11:AW30" si="15">IF($N11=6,$H11," ")</f>
        <v xml:space="preserve"> </v>
      </c>
      <c r="AX11" s="227" t="str">
        <f t="shared" ref="AX11:AX30" si="16">IF($N11=7,$H11," ")</f>
        <v xml:space="preserve"> </v>
      </c>
      <c r="AY11" s="227" t="str">
        <f t="shared" ref="AY11:AY30" si="17">IF($N11=8,$H11," ")</f>
        <v xml:space="preserve"> </v>
      </c>
      <c r="AZ11" s="227" t="str">
        <f t="shared" ref="AZ11:AZ30" si="18">IF($N11=9,$H11," ")</f>
        <v xml:space="preserve"> </v>
      </c>
      <c r="BA11" s="227" t="str">
        <f t="shared" ref="BA11:BA30" si="19">IF($N11=10,$H11," ")</f>
        <v xml:space="preserve"> </v>
      </c>
      <c r="BB11" s="25" t="str">
        <f t="shared" ref="BB11:BB30" si="20">IF($J$5=0," ",IF($J$5=1,$Q11,IF($J$5=2,$R11,IF($J$5=3,$S11,IF($J$5=4,$T11)))))</f>
        <v xml:space="preserve"> </v>
      </c>
      <c r="BC11" s="245" t="str">
        <f t="shared" ref="BC11:BC21" si="21">IF(OR(BB11=$BB$49,BB11=$BB$50),0,IF(BB11=$Y$11,1,IF(BB11=$Z$11,2,IF(BB11=$AA$11,3,IF(BB11=$Z$12,4,IF(BB11=$Z$13,5,IF(BB11=$Y$14,5,IF(BB11=$Z$14,6," "))))))))</f>
        <v xml:space="preserve"> </v>
      </c>
      <c r="BD11" s="245">
        <f>IF(OR($M11="м",$M11="ж"),CONCATENATE(M11,N11),0)</f>
        <v>0</v>
      </c>
      <c r="BE11" s="18">
        <f t="shared" ref="BE11:BE30" si="22">IF($BD11=BE$9,$BC11,0)</f>
        <v>0</v>
      </c>
      <c r="BF11" s="18">
        <f t="shared" ref="BF11:BT20" si="23">IF($BD11=BF$9,$BC11,0)</f>
        <v>0</v>
      </c>
      <c r="BG11" s="18">
        <f t="shared" si="23"/>
        <v>0</v>
      </c>
      <c r="BH11" s="18">
        <f t="shared" si="23"/>
        <v>0</v>
      </c>
      <c r="BI11" s="18">
        <f t="shared" si="23"/>
        <v>0</v>
      </c>
      <c r="BJ11" s="18">
        <f t="shared" si="23"/>
        <v>0</v>
      </c>
      <c r="BK11" s="18">
        <f t="shared" si="23"/>
        <v>0</v>
      </c>
      <c r="BL11" s="18">
        <f t="shared" si="23"/>
        <v>0</v>
      </c>
      <c r="BM11" s="18">
        <f t="shared" si="23"/>
        <v>0</v>
      </c>
      <c r="BN11" s="18">
        <f t="shared" si="23"/>
        <v>0</v>
      </c>
      <c r="BO11" s="18">
        <f t="shared" si="23"/>
        <v>0</v>
      </c>
      <c r="BP11" s="18">
        <f t="shared" si="23"/>
        <v>0</v>
      </c>
      <c r="BQ11" s="18">
        <f t="shared" si="23"/>
        <v>0</v>
      </c>
      <c r="BR11" s="18">
        <f t="shared" si="23"/>
        <v>0</v>
      </c>
      <c r="BS11" s="18">
        <f t="shared" si="23"/>
        <v>0</v>
      </c>
      <c r="BT11" s="18">
        <f t="shared" si="23"/>
        <v>0</v>
      </c>
      <c r="BU11" s="18">
        <f t="shared" ref="BU11:BX30" si="24">IF($BD11=BU$9,$BC11,0)</f>
        <v>0</v>
      </c>
      <c r="BV11" s="18">
        <f t="shared" si="24"/>
        <v>0</v>
      </c>
      <c r="BW11" s="18">
        <f t="shared" si="24"/>
        <v>0</v>
      </c>
      <c r="BX11" s="331">
        <f t="shared" si="24"/>
        <v>0</v>
      </c>
      <c r="BY11" s="332" t="str">
        <f t="shared" ref="BY11:BY30" si="25">IF($E11=0," ",IF($J$5=0,"укажите класс дистанции",IF(OR($BB11=$BB$50,$BB11=$BB$51),$BB11,IF($N11=0," ",IF(OR($BD11=0,$BC11=0),"связка не допущена",VLOOKUP($BD11,$BH$48:$BI$67,2,FALSE))))))</f>
        <v xml:space="preserve"> </v>
      </c>
      <c r="BZ11" s="249">
        <v>1</v>
      </c>
      <c r="CA11" s="249"/>
      <c r="CB11" s="249"/>
      <c r="CC11" s="249" t="str">
        <f ca="1">IF(OR($I11=" ",$J11=" ")," ",CONCATENATE($I11,"_",$J11))</f>
        <v xml:space="preserve"> </v>
      </c>
      <c r="CD11" s="246">
        <f t="shared" ref="CD11:CD30" ca="1" si="26">IF(OR($CC11="МД 10-11_1",$CC11="МД 8-9_1"),"МД 10-11_1",0)</f>
        <v>0</v>
      </c>
      <c r="CE11" s="247" t="str">
        <f ca="1">IF(CD11&lt;&gt;0,COUNTIFS(CD11,CD11)," ")</f>
        <v xml:space="preserve"> </v>
      </c>
      <c r="CF11" s="249">
        <f>$E11</f>
        <v>0</v>
      </c>
      <c r="CG11" s="248">
        <f>$F11</f>
        <v>0</v>
      </c>
      <c r="CH11" s="249">
        <f>$G11</f>
        <v>0</v>
      </c>
      <c r="CI11" s="249"/>
      <c r="CJ11" s="246">
        <f ca="1">IF($CC11="МД 12-13_1","МД 12-13_1",0)</f>
        <v>0</v>
      </c>
      <c r="CK11" s="247" t="str">
        <f ca="1">IF(CJ11&lt;&gt;0,COUNTIFS(CJ11,CJ11)," ")</f>
        <v xml:space="preserve"> </v>
      </c>
      <c r="CL11" s="249">
        <f>$E11</f>
        <v>0</v>
      </c>
      <c r="CM11" s="248">
        <f>$F11</f>
        <v>0</v>
      </c>
      <c r="CN11" s="249">
        <f>$G11</f>
        <v>0</v>
      </c>
      <c r="CO11" s="249"/>
      <c r="CP11" s="246">
        <f ca="1">IF($CC11="МД 12-13_2","МД 12-13_2",0)</f>
        <v>0</v>
      </c>
      <c r="CQ11" s="247" t="str">
        <f ca="1">IF(CP11&lt;&gt;0,COUNTIFS(CP11,CP11)," ")</f>
        <v xml:space="preserve"> </v>
      </c>
      <c r="CR11" s="249">
        <f>$E11</f>
        <v>0</v>
      </c>
      <c r="CS11" s="248">
        <f>$F11</f>
        <v>0</v>
      </c>
      <c r="CT11" s="249">
        <f>$G11</f>
        <v>0</v>
      </c>
      <c r="CU11" s="249"/>
      <c r="CV11" s="246">
        <f ca="1">IF($CC11="ЮД 14-15_2","ЮД 14-15_2",0)</f>
        <v>0</v>
      </c>
      <c r="CW11" s="247" t="str">
        <f ca="1">IF(CV11&lt;&gt;0,COUNTIFS(CV11,CV11)," ")</f>
        <v xml:space="preserve"> </v>
      </c>
      <c r="CX11" s="249">
        <f>$E11</f>
        <v>0</v>
      </c>
      <c r="CY11" s="248">
        <f>$F11</f>
        <v>0</v>
      </c>
      <c r="CZ11" s="249">
        <f>$G11</f>
        <v>0</v>
      </c>
      <c r="DA11" s="249"/>
      <c r="DB11" s="246">
        <f ca="1">IF($CC11="МЖ_2","МЖ_2",0)</f>
        <v>0</v>
      </c>
      <c r="DC11" s="247" t="str">
        <f ca="1">IF(DB11&lt;&gt;0,COUNTIFS(DB11,DB11)," ")</f>
        <v xml:space="preserve"> </v>
      </c>
      <c r="DD11" s="249">
        <f>$E11</f>
        <v>0</v>
      </c>
      <c r="DE11" s="248">
        <f>$F11</f>
        <v>0</v>
      </c>
      <c r="DF11" s="249">
        <f>$G11</f>
        <v>0</v>
      </c>
      <c r="DG11" s="249"/>
      <c r="DH11" s="246">
        <f ca="1">IF($DH$7=$DH$8,0,IF($CC11="ЮД 14-15_3","ЮД 14-15_3",0))</f>
        <v>0</v>
      </c>
      <c r="DI11" s="247" t="str">
        <f ca="1">IF(DH11&lt;&gt;0,COUNTIFS(DH11,DH11)," ")</f>
        <v xml:space="preserve"> </v>
      </c>
      <c r="DJ11" s="249">
        <f>$E11</f>
        <v>0</v>
      </c>
      <c r="DK11" s="248">
        <f>$F11</f>
        <v>0</v>
      </c>
      <c r="DL11" s="249">
        <f>$G11</f>
        <v>0</v>
      </c>
      <c r="DM11" s="249"/>
      <c r="DN11" s="246">
        <f ca="1">IF(CC11="ЮД 16-18_3","ЮД 16-18_3",IF($DH$7&lt;&gt;$DH$8,0,IF(OR($CC11="ЮД 14-15_3",CC11="ЮД 16-18_3"),"ЮД 16-18_3",0)))</f>
        <v>0</v>
      </c>
      <c r="DO11" s="247" t="str">
        <f ca="1">IF(DN11&lt;&gt;0,COUNTIFS(DN11,DN11)," ")</f>
        <v xml:space="preserve"> </v>
      </c>
      <c r="DP11" s="249">
        <f>$E11</f>
        <v>0</v>
      </c>
      <c r="DQ11" s="248">
        <f>$F11</f>
        <v>0</v>
      </c>
      <c r="DR11" s="249">
        <f>$G11</f>
        <v>0</v>
      </c>
      <c r="DS11" s="249"/>
      <c r="DT11" s="246">
        <f ca="1">IF($CC11="ЮЮ 16-21_4","ЮЮ 16-21_4",0)</f>
        <v>0</v>
      </c>
      <c r="DU11" s="247" t="str">
        <f ca="1">IF(DT11&lt;&gt;0,COUNTIFS(DT11,DT11)," ")</f>
        <v xml:space="preserve"> </v>
      </c>
      <c r="DV11" s="249">
        <f>$E11</f>
        <v>0</v>
      </c>
      <c r="DW11" s="248">
        <f>$F11</f>
        <v>0</v>
      </c>
      <c r="DX11" s="249">
        <f>$G11</f>
        <v>0</v>
      </c>
      <c r="DY11" s="249"/>
      <c r="DZ11" s="246">
        <f ca="1">IF($CC11="МЖ_4","МЖ_4",0)</f>
        <v>0</v>
      </c>
      <c r="EA11" s="247" t="str">
        <f ca="1">IF(DZ11&lt;&gt;0,COUNTIFS(DZ11,DZ11)," ")</f>
        <v xml:space="preserve"> </v>
      </c>
      <c r="EB11" s="249">
        <f>$E11</f>
        <v>0</v>
      </c>
      <c r="EC11" s="248">
        <f>$F11</f>
        <v>0</v>
      </c>
      <c r="ED11" s="249">
        <f>$G11</f>
        <v>0</v>
      </c>
      <c r="EE11" s="249"/>
      <c r="EF11" s="249"/>
      <c r="EG11" s="246" t="str">
        <f>IF($O11=1,$H11," ")</f>
        <v xml:space="preserve"> </v>
      </c>
      <c r="EH11" s="246" t="str">
        <f>IF($O11=2,$H11," ")</f>
        <v xml:space="preserve"> </v>
      </c>
      <c r="EI11" s="246" t="str">
        <f>IF($O11=3,$H11," ")</f>
        <v xml:space="preserve"> </v>
      </c>
      <c r="EJ11" s="246" t="str">
        <f>IF($O11=4,$H11," ")</f>
        <v xml:space="preserve"> </v>
      </c>
      <c r="EK11" s="24" t="str">
        <f t="shared" ref="EK11:EK29" si="27">IF(E11="","",IF($J$5=0,"укажите класс дистанции",IF($J$5=1,$Q11,IF($J$5=2,$R11,IF($J$5=3,$S11,IF($J$5=4,$T11))))))</f>
        <v/>
      </c>
      <c r="EL11" s="246" t="str">
        <f>IF(OR(EK11=$BB$49,EK11=$BB$50),0,IF(AND(EK11&lt;&gt;$EL$4,EK11&lt;&gt;$EM$4,EK11&lt;&gt;$EN$4,EK11&lt;&gt;$EO$4,EK11&lt;&gt;$EP$4,EK11&lt;&gt;$ER$4,EK11&lt;&gt;$ES$4),"",HLOOKUP(EK11,$EL$4:$ES$5,2,FALSE)))</f>
        <v/>
      </c>
      <c r="EM11" s="246">
        <f t="shared" ref="EM11:EM30" si="28">IF(OR($H11="м",$H11="ж"),O11,0)</f>
        <v>0</v>
      </c>
      <c r="EN11" s="246">
        <f t="shared" ref="EN11:EN30" si="29">IF($EM11=EN$9,$EL11,0)</f>
        <v>0</v>
      </c>
      <c r="EO11" s="246">
        <f t="shared" ref="EO11:EQ26" si="30">IF($EM11=EO$9,$EL11,0)</f>
        <v>0</v>
      </c>
      <c r="EP11" s="246">
        <f t="shared" si="30"/>
        <v>0</v>
      </c>
      <c r="EQ11" s="246">
        <f t="shared" si="30"/>
        <v>0</v>
      </c>
      <c r="ER11" s="333" t="str">
        <f>IF($E11=0," ",IF(J$5=0,"укажите класс дистанции",IF(OR(EK11=$BB$49,EK11=$BB$50),EK11,IF(O11=0," ",IF(OR(EL11=0,EM11=0),"группа не допущена",VLOOKUP(EM11,$EN$47:$EO$50,2,FALSE))))))</f>
        <v xml:space="preserve"> </v>
      </c>
      <c r="ES11" s="249">
        <f t="shared" ref="ES11:ES29" si="31">VLOOKUP(EM11,$EG$34:$EH$38,2,FALSE)</f>
        <v>0</v>
      </c>
      <c r="ET11" s="23" t="str">
        <f t="shared" ref="ET11:ET22" si="32">IF(OR(ES11=$EG$40,ES11=$EG$41,ES11=$EG$39),ES11,ER11)</f>
        <v xml:space="preserve"> </v>
      </c>
      <c r="EU11" s="386" t="s">
        <v>54</v>
      </c>
      <c r="EV11" s="320"/>
      <c r="EW11" s="23" t="str">
        <f>IF($H11=0," ",IF($AI11&gt;0,VLOOKUP($E11,База!$B$11:$Y$4481,8,FALSE),"привезите паспорт или св-во о рождении"))</f>
        <v xml:space="preserve"> </v>
      </c>
      <c r="EX11" s="250">
        <v>42701</v>
      </c>
      <c r="EY11" s="251">
        <f>IF(AD11=" ",EX11,IF(AC11="б/р",EX11,AD11))</f>
        <v>42701</v>
      </c>
      <c r="EZ11" s="244">
        <f>EX11-EY11</f>
        <v>0</v>
      </c>
      <c r="FA11" s="387"/>
      <c r="FB11" s="291" t="s">
        <v>137</v>
      </c>
      <c r="FC11" s="290" t="str">
        <f t="shared" si="0"/>
        <v>поставьте 0 или № команды; инструкция выше</v>
      </c>
      <c r="FD11" s="285" t="str">
        <f t="shared" si="3"/>
        <v>Санкт-Петербург, Московский район</v>
      </c>
      <c r="FE11" s="220" t="s">
        <v>138</v>
      </c>
      <c r="FF11" s="244"/>
      <c r="FG11" s="198">
        <f t="shared" ca="1" si="1"/>
        <v>2024</v>
      </c>
      <c r="FH11" s="198">
        <v>18</v>
      </c>
      <c r="FI11" s="198">
        <f t="shared" ca="1" si="2"/>
        <v>2006</v>
      </c>
      <c r="FJ11" s="208">
        <v>5</v>
      </c>
      <c r="FK11" s="308" t="str">
        <f>IF($EM11=1,EN11,"")</f>
        <v/>
      </c>
      <c r="FL11" s="308" t="str">
        <f>IF($EM11=2,EO11,"")</f>
        <v/>
      </c>
      <c r="FM11" s="315" t="str">
        <f>IF($EM11=3,EP11,"")</f>
        <v/>
      </c>
      <c r="FN11" s="315" t="str">
        <f>IF($EM11=4,EQ11,"")</f>
        <v/>
      </c>
      <c r="FO11" s="312" t="str">
        <f t="shared" ref="FO11:FX11" si="33">IF($BD11=FO$9,BE11,"")</f>
        <v/>
      </c>
      <c r="FP11" s="18" t="str">
        <f t="shared" si="33"/>
        <v/>
      </c>
      <c r="FQ11" s="18" t="str">
        <f t="shared" si="33"/>
        <v/>
      </c>
      <c r="FR11" s="18" t="str">
        <f t="shared" si="33"/>
        <v/>
      </c>
      <c r="FS11" s="18" t="str">
        <f t="shared" si="33"/>
        <v/>
      </c>
      <c r="FT11" s="18" t="str">
        <f t="shared" si="33"/>
        <v/>
      </c>
      <c r="FU11" s="18" t="str">
        <f t="shared" si="33"/>
        <v/>
      </c>
      <c r="FV11" s="18" t="str">
        <f t="shared" si="33"/>
        <v/>
      </c>
      <c r="FW11" s="18" t="str">
        <f t="shared" si="33"/>
        <v/>
      </c>
      <c r="FX11" s="18" t="str">
        <f t="shared" si="33"/>
        <v/>
      </c>
      <c r="FY11" s="18" t="str">
        <f t="shared" ref="FY11:GH11" si="34">IF($BD11=FY$9,BO11,"")</f>
        <v/>
      </c>
      <c r="FZ11" s="18" t="str">
        <f t="shared" si="34"/>
        <v/>
      </c>
      <c r="GA11" s="18" t="str">
        <f t="shared" si="34"/>
        <v/>
      </c>
      <c r="GB11" s="18" t="str">
        <f t="shared" si="34"/>
        <v/>
      </c>
      <c r="GC11" s="18" t="str">
        <f t="shared" si="34"/>
        <v/>
      </c>
      <c r="GD11" s="18" t="str">
        <f t="shared" si="34"/>
        <v/>
      </c>
      <c r="GE11" s="354" t="str">
        <f t="shared" si="34"/>
        <v/>
      </c>
      <c r="GF11" s="354" t="str">
        <f t="shared" si="34"/>
        <v/>
      </c>
      <c r="GG11" s="354" t="str">
        <f t="shared" si="34"/>
        <v/>
      </c>
      <c r="GH11" s="354" t="str">
        <f t="shared" si="34"/>
        <v/>
      </c>
      <c r="GI11" s="244"/>
      <c r="GJ11" s="244"/>
      <c r="GK11" s="244"/>
      <c r="GL11" s="244"/>
      <c r="GM11" s="244"/>
      <c r="GN11" s="244"/>
      <c r="GO11" s="244"/>
      <c r="GP11" s="244"/>
      <c r="GQ11" s="244"/>
      <c r="GR11" s="244"/>
      <c r="GS11" s="244"/>
      <c r="GT11" s="244"/>
      <c r="GU11" s="244"/>
      <c r="GV11" s="244"/>
      <c r="GW11" s="244"/>
      <c r="GX11" s="244"/>
      <c r="GY11" s="244"/>
      <c r="GZ11" s="244"/>
      <c r="HA11" s="244"/>
      <c r="HB11" s="244"/>
      <c r="HC11" s="244"/>
      <c r="HD11" s="244"/>
      <c r="HE11" s="244"/>
      <c r="HF11" s="244"/>
      <c r="HG11" s="244"/>
      <c r="HH11" s="244"/>
      <c r="HI11" s="244"/>
      <c r="HJ11" s="244"/>
      <c r="HK11" s="244"/>
      <c r="HL11" s="244"/>
      <c r="HM11" s="244"/>
      <c r="HN11" s="244"/>
      <c r="HO11" s="244"/>
      <c r="HP11" s="244"/>
      <c r="HQ11" s="244"/>
      <c r="HR11" s="244"/>
      <c r="HS11" s="244"/>
      <c r="HT11" s="244"/>
      <c r="HU11" s="244"/>
      <c r="HV11" s="244"/>
      <c r="HW11" s="244"/>
      <c r="HX11" s="244"/>
      <c r="HY11" s="244"/>
      <c r="HZ11" s="244"/>
      <c r="IA11" s="244"/>
      <c r="IB11" s="244"/>
      <c r="IC11" s="244"/>
      <c r="ID11" s="244"/>
      <c r="IE11" s="244"/>
    </row>
    <row r="12" spans="1:239" s="252" customFormat="1" ht="39" customHeight="1" thickBot="1">
      <c r="A12" s="338" t="str">
        <f>IF(E12="","",MAX(A11:A$11)+1)</f>
        <v/>
      </c>
      <c r="B12" s="29" t="str">
        <f t="shared" si="4"/>
        <v/>
      </c>
      <c r="C12" s="29" t="str">
        <f t="shared" si="5"/>
        <v/>
      </c>
      <c r="D12" s="29" t="str">
        <f t="shared" ref="D12:D30" si="35">IF($E12=0,"",(IF(D$5=0," ",$D$5)))</f>
        <v/>
      </c>
      <c r="E12" s="370"/>
      <c r="F12" s="371"/>
      <c r="G12" s="365"/>
      <c r="H12" s="365"/>
      <c r="I12" s="25" t="str">
        <f ca="1">IF(AND(J$5=3,EV12="/РАЗРЯД ПРОСРОЧЕН!!!"),"не допущен - просрочен разряд", IF(AND(I$5="л",J12=3,F12='Возраста и группы'!$B$9),"ЮД 14-15",IF(AND(I$5="л",J12=4,F12='Возраста и группы'!$B$11),"ЮЮ 16-21",IF(I$5="л",EK12,IF(I$5="с",BY12,IF(I$5="г",ET12,""))))))</f>
        <v/>
      </c>
      <c r="J12" s="31" t="str">
        <f t="shared" ref="J12:J30" si="36">IF(OR($E12=0,$J$5=0)," ",$J$5)</f>
        <v xml:space="preserve"> </v>
      </c>
      <c r="K12" s="21">
        <f t="shared" ref="K12:K30" si="37">IF(L12=0,COUNTA(L12,N12,O12)-1,COUNTA(L12,N12,O12))</f>
        <v>1</v>
      </c>
      <c r="L12" s="278">
        <f t="shared" ref="L12:L22" si="38">IF(OR(EK12="не допущен - ВОЗРАСТ!!!",EK12="не допущен - РАЗРЯД!!!",EK12=" ",P12="нет"),0,1)</f>
        <v>1</v>
      </c>
      <c r="M12" s="25" t="str">
        <f t="shared" si="6"/>
        <v xml:space="preserve"> </v>
      </c>
      <c r="N12" s="365"/>
      <c r="O12" s="365"/>
      <c r="P12" s="366"/>
      <c r="Q12" s="241" t="str">
        <f>IF($F12=0," ",IF($F12&gt;MAX('Возраста и группы'!$M$4:$M$18),"не допущен - ВОЗРАСТ!!!",IF(AND('Возраста и группы'!$M$3&lt;&gt;"МЖ",$F12&lt;MIN('Возраста и группы'!$M$4:$M$18)),"не допущен - ВОЗРАСТ!!!",VLOOKUP($F12,'Возраста и группы'!$B$4:$D$68,3,FALSE))))</f>
        <v xml:space="preserve"> </v>
      </c>
      <c r="R12" s="241" t="str">
        <f>IF($F12=0," ",IF($F12&gt;MAX('Возраста и группы'!$O$4:$O$18),"не допущен - ВОЗРАСТ!!!",IF(AND('Возраста и группы'!$O$3&lt;&gt;"МЖ",$F12&lt;MIN('Возраста и группы'!$O$4:$O$18)),"не допущен - ВОЗРАСТ!!!",VLOOKUP($F12,'Возраста и группы'!$B$4:$AD$68,5,FALSE))))</f>
        <v xml:space="preserve"> </v>
      </c>
      <c r="S12" s="241" t="str">
        <f>IF(G12=0," ",IF(OR(G12="б/р",G12="3ю",G12="2ю"),"не допущен - РАЗРЯД!!!",IF(F12=0," ",IF($F12=0," ",IF($F12&gt;MAX('Возраста и группы'!$Q$4:$Q$18),"не допущен - ВОЗРАСТ!!!",IF(AND('Возраста и группы'!$Q$3&lt;&gt;"МЖ",$F12&lt;MIN('Возраста и группы'!$Q$4:$Q$18)),"не допущен - ВОЗРАСТ!!!",VLOOKUP($F12,'Возраста и группы'!$B$4:$AD$68,7,FALSE)))))))</f>
        <v xml:space="preserve"> </v>
      </c>
      <c r="T12" s="241" t="str">
        <f>IF(G12=0," ",IF(OR(G12="б/р",G12="3ю",G12="2ю",G12="1ю",G12=3),"не допущен - РАЗРЯД!!!",IF(F12=0," ",IF($F12=0," ",IF($F12&gt;MAX('Возраста и группы'!$S$4:$S$18),"не допущен - ВОЗРАСТ!!!",IF(AND('Возраста и группы'!$S$3&lt;&gt;"МЖ",$F12&lt;MIN('Возраста и группы'!$S$4:$S$18)),"не допущен - ВОЗРАСТ!!!",VLOOKUP($F12,'Возраста и группы'!$B$4:$AD$68,9,FALSE)))))))</f>
        <v xml:space="preserve"> </v>
      </c>
      <c r="U12" s="208"/>
      <c r="V12" s="208"/>
      <c r="W12" s="244">
        <v>2</v>
      </c>
      <c r="X12" s="244" t="s">
        <v>135</v>
      </c>
      <c r="Y12" s="244" t="s">
        <v>7</v>
      </c>
      <c r="Z12" s="244" t="s">
        <v>10</v>
      </c>
      <c r="AA12" s="244" t="s">
        <v>50</v>
      </c>
      <c r="AB12" s="338" t="str">
        <f>IF(OR(E12=0,AI12=0)," ",VLOOKUP($E12,База!$B$11:$Y$4481,2,FALSE))</f>
        <v xml:space="preserve"> </v>
      </c>
      <c r="AC12" s="18" t="str">
        <f>IF(OR(E12=0,AI12=0)," ",VLOOKUP($E12,База!$B$11:$Y$4481,3,FALSE))</f>
        <v xml:space="preserve"> </v>
      </c>
      <c r="AD12" s="188" t="str">
        <f>IF(AC12="б/р","",IF(OR($E12=0,$AI12=0)," ",VLOOKUP($E12,База!$B$11:$Y$4481,5,FALSE)))</f>
        <v xml:space="preserve"> </v>
      </c>
      <c r="AE12" s="18" t="str">
        <f>IF(OR($E12=0,$AI12=0)," ",VLOOKUP($E12,База!$B$11:$Y$4481,4,FALSE))</f>
        <v xml:space="preserve"> </v>
      </c>
      <c r="AF12" s="376">
        <f t="shared" ref="AF12:AF30" si="39">IF(F12="",0,IF(E12&gt;"",350*K12,0))</f>
        <v>0</v>
      </c>
      <c r="AG12" s="19" t="str">
        <f t="shared" si="7"/>
        <v xml:space="preserve"> </v>
      </c>
      <c r="AH12" s="20" t="str">
        <f>EW12</f>
        <v xml:space="preserve"> </v>
      </c>
      <c r="AI12" s="243">
        <f>COUNTIFS(База!$B$11:$B$4589,Заявка!E12)</f>
        <v>7</v>
      </c>
      <c r="AJ12" s="244"/>
      <c r="AK12" s="208"/>
      <c r="AL12" s="208" t="str">
        <f t="shared" ca="1" si="8"/>
        <v xml:space="preserve"> </v>
      </c>
      <c r="AM12" s="208" t="str">
        <f t="shared" ref="AM12:AM30" ca="1" si="40">IF(I12="МД 12-13",H12," ")</f>
        <v xml:space="preserve"> </v>
      </c>
      <c r="AN12" s="208" t="str">
        <f t="shared" ref="AN12:AN30" ca="1" si="41">IF($I12="ЮД 14-15",$H12," ")</f>
        <v xml:space="preserve"> </v>
      </c>
      <c r="AO12" s="208">
        <f t="shared" si="9"/>
        <v>0</v>
      </c>
      <c r="AP12" s="208" t="str">
        <f t="shared" ref="AP12:AP30" ca="1" si="42">IF($I12="ЮД 16-18",$H12," ")</f>
        <v xml:space="preserve"> </v>
      </c>
      <c r="AQ12" s="244" t="s">
        <v>139</v>
      </c>
      <c r="AR12" s="227" t="str">
        <f t="shared" si="10"/>
        <v xml:space="preserve"> </v>
      </c>
      <c r="AS12" s="227" t="str">
        <f t="shared" si="11"/>
        <v xml:space="preserve"> </v>
      </c>
      <c r="AT12" s="227" t="str">
        <f t="shared" si="12"/>
        <v xml:space="preserve"> </v>
      </c>
      <c r="AU12" s="227" t="str">
        <f t="shared" si="13"/>
        <v xml:space="preserve"> </v>
      </c>
      <c r="AV12" s="227" t="str">
        <f t="shared" si="14"/>
        <v xml:space="preserve"> </v>
      </c>
      <c r="AW12" s="227" t="str">
        <f t="shared" si="15"/>
        <v xml:space="preserve"> </v>
      </c>
      <c r="AX12" s="227" t="str">
        <f t="shared" si="16"/>
        <v xml:space="preserve"> </v>
      </c>
      <c r="AY12" s="227" t="str">
        <f t="shared" si="17"/>
        <v xml:space="preserve"> </v>
      </c>
      <c r="AZ12" s="227" t="str">
        <f t="shared" si="18"/>
        <v xml:space="preserve"> </v>
      </c>
      <c r="BA12" s="227" t="str">
        <f t="shared" si="19"/>
        <v xml:space="preserve"> </v>
      </c>
      <c r="BB12" s="25" t="str">
        <f t="shared" si="20"/>
        <v xml:space="preserve"> </v>
      </c>
      <c r="BC12" s="245" t="str">
        <f t="shared" si="21"/>
        <v xml:space="preserve"> </v>
      </c>
      <c r="BD12" s="245">
        <f t="shared" ref="BD12:BD30" si="43">IF(OR(M12="м",M12="ж"),CONCATENATE(M12,N12),0)</f>
        <v>0</v>
      </c>
      <c r="BE12" s="18">
        <f t="shared" si="22"/>
        <v>0</v>
      </c>
      <c r="BF12" s="18">
        <f t="shared" si="23"/>
        <v>0</v>
      </c>
      <c r="BG12" s="18">
        <f t="shared" si="23"/>
        <v>0</v>
      </c>
      <c r="BH12" s="18">
        <f t="shared" si="23"/>
        <v>0</v>
      </c>
      <c r="BI12" s="18">
        <f t="shared" si="23"/>
        <v>0</v>
      </c>
      <c r="BJ12" s="18">
        <f t="shared" si="23"/>
        <v>0</v>
      </c>
      <c r="BK12" s="18">
        <f t="shared" si="23"/>
        <v>0</v>
      </c>
      <c r="BL12" s="18">
        <f t="shared" si="23"/>
        <v>0</v>
      </c>
      <c r="BM12" s="18">
        <f t="shared" si="23"/>
        <v>0</v>
      </c>
      <c r="BN12" s="18">
        <f t="shared" si="23"/>
        <v>0</v>
      </c>
      <c r="BO12" s="18">
        <f t="shared" ref="BO12:BT27" si="44">IF($BD12=BO$9,$BC12,0)</f>
        <v>0</v>
      </c>
      <c r="BP12" s="18">
        <f t="shared" si="44"/>
        <v>0</v>
      </c>
      <c r="BQ12" s="18">
        <f t="shared" si="44"/>
        <v>0</v>
      </c>
      <c r="BR12" s="18">
        <f t="shared" si="44"/>
        <v>0</v>
      </c>
      <c r="BS12" s="18">
        <f t="shared" si="44"/>
        <v>0</v>
      </c>
      <c r="BT12" s="18">
        <f t="shared" si="44"/>
        <v>0</v>
      </c>
      <c r="BU12" s="18">
        <f t="shared" si="24"/>
        <v>0</v>
      </c>
      <c r="BV12" s="18">
        <f t="shared" si="24"/>
        <v>0</v>
      </c>
      <c r="BW12" s="18">
        <f t="shared" si="24"/>
        <v>0</v>
      </c>
      <c r="BX12" s="331">
        <f t="shared" si="24"/>
        <v>0</v>
      </c>
      <c r="BY12" s="334" t="str">
        <f t="shared" si="25"/>
        <v xml:space="preserve"> </v>
      </c>
      <c r="BZ12" s="255">
        <v>2</v>
      </c>
      <c r="CA12" s="255"/>
      <c r="CB12" s="255"/>
      <c r="CC12" s="255" t="str">
        <f t="shared" ref="CC12:CC30" ca="1" si="45">IF(OR($I12=" ",$J12=" ")," ",CONCATENATE($I12,"_",$J12))</f>
        <v xml:space="preserve"> </v>
      </c>
      <c r="CD12" s="227">
        <f t="shared" ca="1" si="26"/>
        <v>0</v>
      </c>
      <c r="CE12" s="253" t="str">
        <f ca="1">IF(CD12&lt;&gt;0,COUNTIFS(CD11:CD12,CD12)," ")</f>
        <v xml:space="preserve"> </v>
      </c>
      <c r="CF12" s="255">
        <f t="shared" ref="CF12:CF22" si="46">E12</f>
        <v>0</v>
      </c>
      <c r="CG12" s="254">
        <f t="shared" ref="CG12:CG22" si="47">F12</f>
        <v>0</v>
      </c>
      <c r="CH12" s="255">
        <f t="shared" ref="CH12:CH22" si="48">G12</f>
        <v>0</v>
      </c>
      <c r="CI12" s="255"/>
      <c r="CJ12" s="227">
        <f t="shared" ref="CJ12:CJ30" ca="1" si="49">IF($CC12="МД 12-13_1","МД 12-13_1",0)</f>
        <v>0</v>
      </c>
      <c r="CK12" s="253" t="str">
        <f ca="1">IF(CJ12&lt;&gt;0,COUNTIFS(CJ11:CJ12,CJ12)," ")</f>
        <v xml:space="preserve"> </v>
      </c>
      <c r="CL12" s="255">
        <f t="shared" ref="CL12:CL30" si="50">$E12</f>
        <v>0</v>
      </c>
      <c r="CM12" s="254">
        <f t="shared" ref="CM12:CM30" si="51">$F12</f>
        <v>0</v>
      </c>
      <c r="CN12" s="255">
        <f t="shared" ref="CN12:CN30" si="52">$G12</f>
        <v>0</v>
      </c>
      <c r="CO12" s="255"/>
      <c r="CP12" s="227">
        <f t="shared" ref="CP12:CP30" ca="1" si="53">IF($CC12="МД 12-13_2","МД 12-13_2",0)</f>
        <v>0</v>
      </c>
      <c r="CQ12" s="253" t="str">
        <f ca="1">IF(CP12&lt;&gt;0,COUNTIFS(CP11:CP12,CP12)," ")</f>
        <v xml:space="preserve"> </v>
      </c>
      <c r="CR12" s="255">
        <f t="shared" ref="CR12:CR30" si="54">$E12</f>
        <v>0</v>
      </c>
      <c r="CS12" s="254">
        <f t="shared" ref="CS12:CS30" si="55">$F12</f>
        <v>0</v>
      </c>
      <c r="CT12" s="255">
        <f t="shared" ref="CT12:CT30" si="56">$G12</f>
        <v>0</v>
      </c>
      <c r="CU12" s="255"/>
      <c r="CV12" s="227">
        <f t="shared" ref="CV12:CV30" ca="1" si="57">IF($CC12="ЮД 14-15_2","ЮД 14-15_2",0)</f>
        <v>0</v>
      </c>
      <c r="CW12" s="253" t="str">
        <f ca="1">IF(CV12&lt;&gt;0,COUNTIFS(CV11:CV12,CV12)," ")</f>
        <v xml:space="preserve"> </v>
      </c>
      <c r="CX12" s="255">
        <f t="shared" ref="CX12:CX30" si="58">$E12</f>
        <v>0</v>
      </c>
      <c r="CY12" s="254">
        <f t="shared" ref="CY12:CY30" si="59">$F12</f>
        <v>0</v>
      </c>
      <c r="CZ12" s="255">
        <f t="shared" ref="CZ12:CZ30" si="60">$G12</f>
        <v>0</v>
      </c>
      <c r="DA12" s="255"/>
      <c r="DB12" s="227">
        <f t="shared" ref="DB12:DB30" ca="1" si="61">IF($CC12="МЖ_2","МЖ_2",0)</f>
        <v>0</v>
      </c>
      <c r="DC12" s="253" t="str">
        <f ca="1">IF(DB12&lt;&gt;0,COUNTIFS(DB11:DB12,DB12)," ")</f>
        <v xml:space="preserve"> </v>
      </c>
      <c r="DD12" s="255">
        <f t="shared" ref="DD12:DD30" si="62">$E12</f>
        <v>0</v>
      </c>
      <c r="DE12" s="254">
        <f t="shared" ref="DE12:DE30" si="63">$F12</f>
        <v>0</v>
      </c>
      <c r="DF12" s="255">
        <f t="shared" ref="DF12:DF30" si="64">$G12</f>
        <v>0</v>
      </c>
      <c r="DG12" s="255"/>
      <c r="DH12" s="227">
        <f t="shared" ref="DH12:DH30" ca="1" si="65">IF($DH$7=$DH$8,0,IF($CC12="ЮД 14-15_3","ЮД 14-15_3",0))</f>
        <v>0</v>
      </c>
      <c r="DI12" s="253" t="str">
        <f ca="1">IF(DH12&lt;&gt;0,COUNTIFS(DH11:DH12,DH12)," ")</f>
        <v xml:space="preserve"> </v>
      </c>
      <c r="DJ12" s="255">
        <f t="shared" ref="DJ12:DJ30" si="66">$E12</f>
        <v>0</v>
      </c>
      <c r="DK12" s="254">
        <f t="shared" ref="DK12:DK30" si="67">$F12</f>
        <v>0</v>
      </c>
      <c r="DL12" s="255">
        <f t="shared" ref="DL12:DL30" si="68">$G12</f>
        <v>0</v>
      </c>
      <c r="DM12" s="255"/>
      <c r="DN12" s="227">
        <f t="shared" ref="DN12:DN22" ca="1" si="69">IF(CC12="ЮД 16-18_3","ЮД 16-18_3",IF($DH$7&lt;&gt;$DH$8,0,IF(OR($CC12="ЮД 14-15_3",CC12="ЮД 16-18_3"),"ЮД 16-18_3",0)))</f>
        <v>0</v>
      </c>
      <c r="DO12" s="253" t="str">
        <f ca="1">IF(DN12&lt;&gt;0,COUNTIFS(DN11:DN12,DN12)," ")</f>
        <v xml:space="preserve"> </v>
      </c>
      <c r="DP12" s="255">
        <f t="shared" ref="DP12:DP30" si="70">$E12</f>
        <v>0</v>
      </c>
      <c r="DQ12" s="254">
        <f t="shared" ref="DQ12:DQ30" si="71">$F12</f>
        <v>0</v>
      </c>
      <c r="DR12" s="255">
        <f t="shared" ref="DR12:DR30" si="72">$G12</f>
        <v>0</v>
      </c>
      <c r="DS12" s="255"/>
      <c r="DT12" s="227">
        <f t="shared" ref="DT12:DT30" ca="1" si="73">IF($CC12="ЮЮ 16-21_4","ЮЮ 16-21_4",0)</f>
        <v>0</v>
      </c>
      <c r="DU12" s="253" t="str">
        <f ca="1">IF(DT12&lt;&gt;0,COUNTIFS(DT$11:DT12,DT12)," ")</f>
        <v xml:space="preserve"> </v>
      </c>
      <c r="DV12" s="255">
        <f t="shared" ref="DV12:DV30" si="74">$E12</f>
        <v>0</v>
      </c>
      <c r="DW12" s="254">
        <f t="shared" ref="DW12:DW30" si="75">$F12</f>
        <v>0</v>
      </c>
      <c r="DX12" s="255">
        <f t="shared" ref="DX12:DX30" si="76">$G12</f>
        <v>0</v>
      </c>
      <c r="DY12" s="255"/>
      <c r="DZ12" s="227">
        <f t="shared" ref="DZ12:DZ30" ca="1" si="77">IF($CC12="МЖ_4","МЖ_4",0)</f>
        <v>0</v>
      </c>
      <c r="EA12" s="253" t="str">
        <f ca="1">IF(DZ12&lt;&gt;0,COUNTIFS(DZ11:DZ12,DZ12)," ")</f>
        <v xml:space="preserve"> </v>
      </c>
      <c r="EB12" s="255">
        <f t="shared" ref="EB12:EB30" si="78">$E12</f>
        <v>0</v>
      </c>
      <c r="EC12" s="254">
        <f t="shared" ref="EC12:EC30" si="79">$F12</f>
        <v>0</v>
      </c>
      <c r="ED12" s="255">
        <f t="shared" ref="ED12:ED30" si="80">$G12</f>
        <v>0</v>
      </c>
      <c r="EE12" s="255"/>
      <c r="EF12" s="255"/>
      <c r="EG12" s="227" t="str">
        <f t="shared" ref="EG12:EG30" si="81">IF($O12=1,$H12," ")</f>
        <v xml:space="preserve"> </v>
      </c>
      <c r="EH12" s="227" t="str">
        <f t="shared" ref="EH12:EH30" si="82">IF($O12=2,$H12," ")</f>
        <v xml:space="preserve"> </v>
      </c>
      <c r="EI12" s="227" t="str">
        <f t="shared" ref="EI12:EI30" si="83">IF($O12=3,$H12," ")</f>
        <v xml:space="preserve"> </v>
      </c>
      <c r="EJ12" s="227" t="str">
        <f t="shared" ref="EJ12:EJ30" si="84">IF($O12=4,$H12," ")</f>
        <v xml:space="preserve"> </v>
      </c>
      <c r="EK12" s="25" t="str">
        <f t="shared" si="27"/>
        <v/>
      </c>
      <c r="EL12" s="227" t="str">
        <f>IF(OR(EK12=$BB$49,EK12=$BB$50),0,IF(AND(EK12&lt;&gt;$EL$4,EK12&lt;&gt;$EM$4,EK12&lt;&gt;$EN$4,EK12&lt;&gt;$EO$4,EK12&lt;&gt;$EP$4,EK12&lt;&gt;$ER$4,EK12&lt;&gt;$ES$4),"",HLOOKUP(EK12,$EL$4:$ES$5,2,FALSE)))</f>
        <v/>
      </c>
      <c r="EM12" s="227">
        <f t="shared" si="28"/>
        <v>0</v>
      </c>
      <c r="EN12" s="227">
        <f t="shared" si="29"/>
        <v>0</v>
      </c>
      <c r="EO12" s="227">
        <f t="shared" si="30"/>
        <v>0</v>
      </c>
      <c r="EP12" s="227">
        <f t="shared" si="30"/>
        <v>0</v>
      </c>
      <c r="EQ12" s="227">
        <f t="shared" si="30"/>
        <v>0</v>
      </c>
      <c r="ER12" s="32" t="str">
        <f t="shared" ref="ER12:ER30" si="85">IF($E12=0," ",IF(J$5=0,"укажите класс дистанции",IF(OR(EK12=$BB$49,EK12=$BB$50),EK12,IF(O12=0," ",IF(OR(EL12=0,EM12=0),"группа не допущена",VLOOKUP(EM12,$EN$47:$EO$50,2,FALSE))))))</f>
        <v xml:space="preserve"> </v>
      </c>
      <c r="ES12" s="255">
        <f t="shared" si="31"/>
        <v>0</v>
      </c>
      <c r="ET12" s="20" t="str">
        <f t="shared" si="32"/>
        <v xml:space="preserve"> </v>
      </c>
      <c r="EU12" s="388"/>
      <c r="EV12" s="320"/>
      <c r="EW12" s="23" t="str">
        <f>IF($H12=0," ",IF($AI12&gt;0,VLOOKUP($E12,База!$B$11:$Y$4481,8,FALSE),"привезите паспорт или св-во о рождении"))</f>
        <v xml:space="preserve"> </v>
      </c>
      <c r="EX12" s="250">
        <v>42701</v>
      </c>
      <c r="EY12" s="251">
        <f>IF(AD12=" ",EX12,IF(AC12="б/р",EX12,AD12))</f>
        <v>42701</v>
      </c>
      <c r="EZ12" s="244">
        <f t="shared" ref="EZ12:EZ22" si="86">EX12-EY12</f>
        <v>0</v>
      </c>
      <c r="FA12" s="389"/>
      <c r="FB12" s="290" t="s">
        <v>140</v>
      </c>
      <c r="FC12" s="290" t="str">
        <f t="shared" si="0"/>
        <v>поставьте 0 или № команды; инструкция выше</v>
      </c>
      <c r="FD12" s="285" t="str">
        <f t="shared" si="3"/>
        <v>Санкт-Петербург, Невский район</v>
      </c>
      <c r="FE12" s="244" t="s">
        <v>141</v>
      </c>
      <c r="FF12" s="244"/>
      <c r="FG12" s="198">
        <f t="shared" ca="1" si="1"/>
        <v>2024</v>
      </c>
      <c r="FH12" s="198">
        <v>19</v>
      </c>
      <c r="FI12" s="198">
        <f t="shared" ca="1" si="2"/>
        <v>2005</v>
      </c>
      <c r="FJ12" s="208">
        <v>5</v>
      </c>
      <c r="FK12" s="308" t="str">
        <f t="shared" ref="FK12:FK30" si="87">IF($EM12=1,EN12,"")</f>
        <v/>
      </c>
      <c r="FL12" s="308" t="str">
        <f t="shared" ref="FL12:FL30" si="88">IF($EM12=2,EO12,"")</f>
        <v/>
      </c>
      <c r="FM12" s="315" t="str">
        <f t="shared" ref="FM12:FM30" si="89">IF($EM12=3,EP12,"")</f>
        <v/>
      </c>
      <c r="FN12" s="315" t="str">
        <f t="shared" ref="FN12:FN30" si="90">IF($EM12=4,EQ12,"")</f>
        <v/>
      </c>
      <c r="FO12" s="312" t="str">
        <f t="shared" ref="FO12:FO30" si="91">IF($BD12=FO$9,BE12,"")</f>
        <v/>
      </c>
      <c r="FP12" s="18" t="str">
        <f t="shared" ref="FP12:FP30" si="92">IF($BD12=FP$9,BF12,"")</f>
        <v/>
      </c>
      <c r="FQ12" s="18" t="str">
        <f t="shared" ref="FQ12:FQ30" si="93">IF($BD12=FQ$9,BG12,"")</f>
        <v/>
      </c>
      <c r="FR12" s="18" t="str">
        <f t="shared" ref="FR12:FR30" si="94">IF($BD12=FR$9,BH12,"")</f>
        <v/>
      </c>
      <c r="FS12" s="18" t="str">
        <f t="shared" ref="FS12:FS30" si="95">IF($BD12=FS$9,BI12,"")</f>
        <v/>
      </c>
      <c r="FT12" s="18" t="str">
        <f t="shared" ref="FT12:FT30" si="96">IF($BD12=FT$9,BJ12,"")</f>
        <v/>
      </c>
      <c r="FU12" s="18" t="str">
        <f t="shared" ref="FU12:FU30" si="97">IF($BD12=FU$9,BK12,"")</f>
        <v/>
      </c>
      <c r="FV12" s="18" t="str">
        <f t="shared" ref="FV12:FV30" si="98">IF($BD12=FV$9,BL12,"")</f>
        <v/>
      </c>
      <c r="FW12" s="18" t="str">
        <f t="shared" ref="FW12:FW30" si="99">IF($BD12=FW$9,BM12,"")</f>
        <v/>
      </c>
      <c r="FX12" s="18" t="str">
        <f t="shared" ref="FX12:FX30" si="100">IF($BD12=FX$9,BN12,"")</f>
        <v/>
      </c>
      <c r="FY12" s="18" t="str">
        <f t="shared" ref="FY12:FY30" si="101">IF($BD12=FY$9,BO12,"")</f>
        <v/>
      </c>
      <c r="FZ12" s="18" t="str">
        <f t="shared" ref="FZ12:FZ30" si="102">IF($BD12=FZ$9,BP12,"")</f>
        <v/>
      </c>
      <c r="GA12" s="18" t="str">
        <f t="shared" ref="GA12:GA30" si="103">IF($BD12=GA$9,BQ12,"")</f>
        <v/>
      </c>
      <c r="GB12" s="18" t="str">
        <f t="shared" ref="GB12:GB30" si="104">IF($BD12=GB$9,BR12,"")</f>
        <v/>
      </c>
      <c r="GC12" s="18" t="str">
        <f t="shared" ref="GC12:GC30" si="105">IF($BD12=GC$9,BS12,"")</f>
        <v/>
      </c>
      <c r="GD12" s="18" t="str">
        <f t="shared" ref="GD12:GD30" si="106">IF($BD12=GD$9,BT12,"")</f>
        <v/>
      </c>
      <c r="GE12" s="354" t="str">
        <f t="shared" ref="GE12:GE22" si="107">IF($BD12=GE$9,BU12,"")</f>
        <v/>
      </c>
      <c r="GF12" s="354" t="str">
        <f t="shared" ref="GF12:GF22" si="108">IF($BD12=GF$9,BV12,"")</f>
        <v/>
      </c>
      <c r="GG12" s="354" t="str">
        <f t="shared" ref="GG12:GG22" si="109">IF($BD12=GG$9,BW12,"")</f>
        <v/>
      </c>
      <c r="GH12" s="354" t="str">
        <f t="shared" ref="GH12:GH22" si="110">IF($BD12=GH$9,BX12,"")</f>
        <v/>
      </c>
      <c r="GI12" s="244"/>
      <c r="GJ12" s="244"/>
      <c r="GK12" s="244"/>
      <c r="GL12" s="244"/>
      <c r="GM12" s="244"/>
      <c r="GN12" s="244"/>
      <c r="GO12" s="244"/>
      <c r="GP12" s="244"/>
      <c r="GQ12" s="244"/>
      <c r="GR12" s="244"/>
      <c r="GS12" s="244"/>
      <c r="GT12" s="244"/>
      <c r="GU12" s="244"/>
      <c r="GV12" s="244"/>
      <c r="GW12" s="244"/>
      <c r="GX12" s="244"/>
      <c r="GY12" s="244"/>
      <c r="GZ12" s="244"/>
      <c r="HA12" s="244"/>
      <c r="HB12" s="244"/>
      <c r="HC12" s="244"/>
      <c r="HD12" s="244"/>
      <c r="HE12" s="244" t="s">
        <v>142</v>
      </c>
      <c r="HF12" s="244"/>
      <c r="HG12" s="244"/>
      <c r="HH12" s="244"/>
      <c r="HI12" s="244"/>
      <c r="HJ12" s="244"/>
      <c r="HK12" s="244"/>
      <c r="HL12" s="244"/>
      <c r="HM12" s="244"/>
      <c r="HN12" s="244"/>
      <c r="HO12" s="244"/>
      <c r="HP12" s="244"/>
      <c r="HQ12" s="244"/>
      <c r="HR12" s="244"/>
      <c r="HS12" s="244"/>
      <c r="HT12" s="244"/>
      <c r="HU12" s="244"/>
      <c r="HV12" s="244"/>
      <c r="HW12" s="244"/>
      <c r="HX12" s="244"/>
      <c r="HY12" s="244"/>
      <c r="HZ12" s="244"/>
      <c r="IA12" s="244"/>
      <c r="IB12" s="244"/>
      <c r="IC12" s="244"/>
      <c r="ID12" s="244"/>
      <c r="IE12" s="244"/>
    </row>
    <row r="13" spans="1:239" s="252" customFormat="1" ht="39" customHeight="1" thickBot="1">
      <c r="A13" s="338" t="str">
        <f>IF(E13="","",MAX(A$11:A12)+1)</f>
        <v/>
      </c>
      <c r="B13" s="29" t="str">
        <f t="shared" si="4"/>
        <v/>
      </c>
      <c r="C13" s="29" t="str">
        <f t="shared" si="5"/>
        <v/>
      </c>
      <c r="D13" s="29" t="str">
        <f t="shared" si="35"/>
        <v/>
      </c>
      <c r="E13" s="370"/>
      <c r="F13" s="371"/>
      <c r="G13" s="365"/>
      <c r="H13" s="365"/>
      <c r="I13" s="25" t="str">
        <f ca="1">IF(AND(J$5=3,EV13="/РАЗРЯД ПРОСРОЧЕН!!!"),"не допущен - просрочен разряд", IF(AND(I$5="л",J13=3,F13='Возраста и группы'!$B$9),"ЮД 14-15",IF(AND(I$5="л",J13=4,F13='Возраста и группы'!$B$11),"ЮЮ 16-21",IF(I$5="л",EK13,IF(I$5="с",BY13,IF(I$5="г",ET13,""))))))</f>
        <v/>
      </c>
      <c r="J13" s="31" t="str">
        <f t="shared" si="36"/>
        <v xml:space="preserve"> </v>
      </c>
      <c r="K13" s="21">
        <f t="shared" si="37"/>
        <v>1</v>
      </c>
      <c r="L13" s="278">
        <f t="shared" si="38"/>
        <v>1</v>
      </c>
      <c r="M13" s="25" t="str">
        <f t="shared" si="6"/>
        <v xml:space="preserve"> </v>
      </c>
      <c r="N13" s="365"/>
      <c r="O13" s="365"/>
      <c r="P13" s="366"/>
      <c r="Q13" s="241" t="str">
        <f>IF($F13=0," ",IF($F13&gt;MAX('Возраста и группы'!$M$4:$M$18),"не допущен - ВОЗРАСТ!!!",IF(AND('Возраста и группы'!$M$3&lt;&gt;"МЖ",$F13&lt;MIN('Возраста и группы'!$M$4:$M$18)),"не допущен - ВОЗРАСТ!!!",VLOOKUP($F13,'Возраста и группы'!$B$4:$D$68,3,FALSE))))</f>
        <v xml:space="preserve"> </v>
      </c>
      <c r="R13" s="241" t="str">
        <f>IF($F13=0," ",IF($F13&gt;MAX('Возраста и группы'!$O$4:$O$18),"не допущен - ВОЗРАСТ!!!",IF(AND('Возраста и группы'!$O$3&lt;&gt;"МЖ",$F13&lt;MIN('Возраста и группы'!$O$4:$O$18)),"не допущен - ВОЗРАСТ!!!",VLOOKUP($F13,'Возраста и группы'!$B$4:$AD$68,5,FALSE))))</f>
        <v xml:space="preserve"> </v>
      </c>
      <c r="S13" s="241" t="str">
        <f>IF(G13=0," ",IF(OR(G13="б/р",G13="3ю",G13="2ю"),"не допущен - РАЗРЯД!!!",IF(F13=0," ",IF($F13=0," ",IF($F13&gt;MAX('Возраста и группы'!$Q$4:$Q$18),"не допущен - ВОЗРАСТ!!!",IF(AND('Возраста и группы'!$Q$3&lt;&gt;"МЖ",$F13&lt;MIN('Возраста и группы'!$Q$4:$Q$18)),"не допущен - ВОЗРАСТ!!!",VLOOKUP($F13,'Возраста и группы'!$B$4:$AD$68,7,FALSE)))))))</f>
        <v xml:space="preserve"> </v>
      </c>
      <c r="T13" s="241" t="str">
        <f>IF(G13=0," ",IF(OR(G13="б/р",G13="3ю",G13="2ю",G13="1ю",G13=3),"не допущен - РАЗРЯД!!!",IF(F13=0," ",IF($F13=0," ",IF($F13&gt;MAX('Возраста и группы'!$S$4:$S$18),"не допущен - ВОЗРАСТ!!!",IF(AND('Возраста и группы'!$S$3&lt;&gt;"МЖ",$F13&lt;MIN('Возраста и группы'!$S$4:$S$18)),"не допущен - ВОЗРАСТ!!!",VLOOKUP($F13,'Возраста и группы'!$B$4:$AD$68,9,FALSE)))))))</f>
        <v xml:space="preserve"> </v>
      </c>
      <c r="U13" s="208"/>
      <c r="V13" s="208"/>
      <c r="W13" s="244">
        <v>3</v>
      </c>
      <c r="X13" s="244" t="s">
        <v>135</v>
      </c>
      <c r="Y13" s="244" t="s">
        <v>10</v>
      </c>
      <c r="Z13" s="244" t="s">
        <v>49</v>
      </c>
      <c r="AA13" s="244" t="s">
        <v>50</v>
      </c>
      <c r="AB13" s="338" t="str">
        <f>IF(OR(E13=0,AI13=0)," ",VLOOKUP($E13,База!$B$11:$Y$4481,2,FALSE))</f>
        <v xml:space="preserve"> </v>
      </c>
      <c r="AC13" s="18" t="str">
        <f>IF(OR(E13=0,AI13=0)," ",VLOOKUP($E13,База!$B$11:$Y$4481,3,FALSE))</f>
        <v xml:space="preserve"> </v>
      </c>
      <c r="AD13" s="188" t="str">
        <f>IF(AC13="б/р","",IF(OR($E13=0,$AI13=0)," ",VLOOKUP($E13,База!$B$11:$Y$4481,5,FALSE)))</f>
        <v xml:space="preserve"> </v>
      </c>
      <c r="AE13" s="18" t="str">
        <f>IF(OR($E13=0,$AI13=0)," ",VLOOKUP($E13,База!$B$11:$Y$4481,4,FALSE))</f>
        <v xml:space="preserve"> </v>
      </c>
      <c r="AF13" s="376">
        <f t="shared" si="39"/>
        <v>0</v>
      </c>
      <c r="AG13" s="19" t="str">
        <f t="shared" si="7"/>
        <v xml:space="preserve"> </v>
      </c>
      <c r="AH13" s="20" t="str">
        <f>EW13</f>
        <v xml:space="preserve"> </v>
      </c>
      <c r="AI13" s="243">
        <f>COUNTIFS(База!$B$11:$B$4589,Заявка!E13)</f>
        <v>7</v>
      </c>
      <c r="AJ13" s="244"/>
      <c r="AK13" s="208"/>
      <c r="AL13" s="208" t="str">
        <f t="shared" ca="1" si="8"/>
        <v xml:space="preserve"> </v>
      </c>
      <c r="AM13" s="208" t="str">
        <f t="shared" ca="1" si="40"/>
        <v xml:space="preserve"> </v>
      </c>
      <c r="AN13" s="208" t="str">
        <f t="shared" ca="1" si="41"/>
        <v xml:space="preserve"> </v>
      </c>
      <c r="AO13" s="208">
        <f t="shared" si="9"/>
        <v>0</v>
      </c>
      <c r="AP13" s="208" t="str">
        <f t="shared" ca="1" si="42"/>
        <v xml:space="preserve"> </v>
      </c>
      <c r="AQ13" s="244" t="s">
        <v>143</v>
      </c>
      <c r="AR13" s="227" t="str">
        <f t="shared" si="10"/>
        <v xml:space="preserve"> </v>
      </c>
      <c r="AS13" s="227" t="str">
        <f t="shared" si="11"/>
        <v xml:space="preserve"> </v>
      </c>
      <c r="AT13" s="227" t="str">
        <f t="shared" si="12"/>
        <v xml:space="preserve"> </v>
      </c>
      <c r="AU13" s="227" t="str">
        <f t="shared" si="13"/>
        <v xml:space="preserve"> </v>
      </c>
      <c r="AV13" s="227" t="str">
        <f t="shared" si="14"/>
        <v xml:space="preserve"> </v>
      </c>
      <c r="AW13" s="227" t="str">
        <f t="shared" si="15"/>
        <v xml:space="preserve"> </v>
      </c>
      <c r="AX13" s="227" t="str">
        <f t="shared" si="16"/>
        <v xml:space="preserve"> </v>
      </c>
      <c r="AY13" s="227" t="str">
        <f t="shared" si="17"/>
        <v xml:space="preserve"> </v>
      </c>
      <c r="AZ13" s="227" t="str">
        <f t="shared" si="18"/>
        <v xml:space="preserve"> </v>
      </c>
      <c r="BA13" s="227" t="str">
        <f t="shared" si="19"/>
        <v xml:space="preserve"> </v>
      </c>
      <c r="BB13" s="25" t="str">
        <f t="shared" si="20"/>
        <v xml:space="preserve"> </v>
      </c>
      <c r="BC13" s="245" t="str">
        <f t="shared" si="21"/>
        <v xml:space="preserve"> </v>
      </c>
      <c r="BD13" s="245">
        <f t="shared" si="43"/>
        <v>0</v>
      </c>
      <c r="BE13" s="18">
        <f t="shared" si="22"/>
        <v>0</v>
      </c>
      <c r="BF13" s="18">
        <f t="shared" si="23"/>
        <v>0</v>
      </c>
      <c r="BG13" s="18">
        <f t="shared" si="23"/>
        <v>0</v>
      </c>
      <c r="BH13" s="18">
        <f t="shared" si="23"/>
        <v>0</v>
      </c>
      <c r="BI13" s="18">
        <f t="shared" si="23"/>
        <v>0</v>
      </c>
      <c r="BJ13" s="18">
        <f t="shared" si="23"/>
        <v>0</v>
      </c>
      <c r="BK13" s="18">
        <f t="shared" si="23"/>
        <v>0</v>
      </c>
      <c r="BL13" s="18">
        <f t="shared" si="23"/>
        <v>0</v>
      </c>
      <c r="BM13" s="18">
        <f t="shared" si="23"/>
        <v>0</v>
      </c>
      <c r="BN13" s="18">
        <f t="shared" si="23"/>
        <v>0</v>
      </c>
      <c r="BO13" s="18">
        <f t="shared" si="44"/>
        <v>0</v>
      </c>
      <c r="BP13" s="18">
        <f t="shared" si="44"/>
        <v>0</v>
      </c>
      <c r="BQ13" s="18">
        <f t="shared" si="44"/>
        <v>0</v>
      </c>
      <c r="BR13" s="18">
        <f t="shared" si="44"/>
        <v>0</v>
      </c>
      <c r="BS13" s="18">
        <f t="shared" si="44"/>
        <v>0</v>
      </c>
      <c r="BT13" s="18">
        <f t="shared" si="44"/>
        <v>0</v>
      </c>
      <c r="BU13" s="18">
        <f t="shared" si="24"/>
        <v>0</v>
      </c>
      <c r="BV13" s="18">
        <f t="shared" si="24"/>
        <v>0</v>
      </c>
      <c r="BW13" s="18">
        <f t="shared" si="24"/>
        <v>0</v>
      </c>
      <c r="BX13" s="331">
        <f t="shared" si="24"/>
        <v>0</v>
      </c>
      <c r="BY13" s="334" t="str">
        <f t="shared" si="25"/>
        <v xml:space="preserve"> </v>
      </c>
      <c r="BZ13" s="255">
        <v>3</v>
      </c>
      <c r="CA13" s="255" t="str">
        <f>IF(J5=3,"участники ЮД участвуют в командном зачёте в возрастной группе ЮЮ","")</f>
        <v/>
      </c>
      <c r="CB13" s="255" t="str">
        <f>IF(J5=3,"все участники участвуют в командном зачёте по своим возрастным группам","")</f>
        <v/>
      </c>
      <c r="CC13" s="255" t="str">
        <f t="shared" ca="1" si="45"/>
        <v xml:space="preserve"> </v>
      </c>
      <c r="CD13" s="227">
        <f t="shared" ca="1" si="26"/>
        <v>0</v>
      </c>
      <c r="CE13" s="253" t="str">
        <f ca="1">IF(CD13&lt;&gt;0,COUNTIFS(CD11:CD13,CD13)," ")</f>
        <v xml:space="preserve"> </v>
      </c>
      <c r="CF13" s="255">
        <f t="shared" si="46"/>
        <v>0</v>
      </c>
      <c r="CG13" s="254">
        <f t="shared" si="47"/>
        <v>0</v>
      </c>
      <c r="CH13" s="255">
        <f t="shared" si="48"/>
        <v>0</v>
      </c>
      <c r="CI13" s="255"/>
      <c r="CJ13" s="227">
        <f t="shared" ca="1" si="49"/>
        <v>0</v>
      </c>
      <c r="CK13" s="253" t="str">
        <f ca="1">IF(CJ13&lt;&gt;0,COUNTIFS(CJ11:CJ13,CJ13)," ")</f>
        <v xml:space="preserve"> </v>
      </c>
      <c r="CL13" s="255">
        <f t="shared" si="50"/>
        <v>0</v>
      </c>
      <c r="CM13" s="254">
        <f t="shared" si="51"/>
        <v>0</v>
      </c>
      <c r="CN13" s="255">
        <f t="shared" si="52"/>
        <v>0</v>
      </c>
      <c r="CO13" s="255"/>
      <c r="CP13" s="227">
        <f t="shared" ca="1" si="53"/>
        <v>0</v>
      </c>
      <c r="CQ13" s="253" t="str">
        <f ca="1">IF(CP13&lt;&gt;0,COUNTIFS(CP11:CP13,CP13)," ")</f>
        <v xml:space="preserve"> </v>
      </c>
      <c r="CR13" s="255">
        <f t="shared" si="54"/>
        <v>0</v>
      </c>
      <c r="CS13" s="254">
        <f t="shared" si="55"/>
        <v>0</v>
      </c>
      <c r="CT13" s="255">
        <f t="shared" si="56"/>
        <v>0</v>
      </c>
      <c r="CU13" s="255"/>
      <c r="CV13" s="227">
        <f t="shared" ca="1" si="57"/>
        <v>0</v>
      </c>
      <c r="CW13" s="253" t="str">
        <f ca="1">IF(CV13&lt;&gt;0,COUNTIFS(CV11:CV13,CV13)," ")</f>
        <v xml:space="preserve"> </v>
      </c>
      <c r="CX13" s="255">
        <f t="shared" si="58"/>
        <v>0</v>
      </c>
      <c r="CY13" s="254">
        <f t="shared" si="59"/>
        <v>0</v>
      </c>
      <c r="CZ13" s="255">
        <f t="shared" si="60"/>
        <v>0</v>
      </c>
      <c r="DA13" s="255"/>
      <c r="DB13" s="227">
        <f t="shared" ca="1" si="61"/>
        <v>0</v>
      </c>
      <c r="DC13" s="253" t="str">
        <f ca="1">IF(DB13&lt;&gt;0,COUNTIFS(DB11:DB13,DB13)," ")</f>
        <v xml:space="preserve"> </v>
      </c>
      <c r="DD13" s="255">
        <f t="shared" si="62"/>
        <v>0</v>
      </c>
      <c r="DE13" s="254">
        <f t="shared" si="63"/>
        <v>0</v>
      </c>
      <c r="DF13" s="255">
        <f t="shared" si="64"/>
        <v>0</v>
      </c>
      <c r="DG13" s="255"/>
      <c r="DH13" s="227">
        <f t="shared" ca="1" si="65"/>
        <v>0</v>
      </c>
      <c r="DI13" s="253" t="str">
        <f ca="1">IF(DH13&lt;&gt;0,COUNTIFS(DH11:DH13,DH13)," ")</f>
        <v xml:space="preserve"> </v>
      </c>
      <c r="DJ13" s="255">
        <f t="shared" si="66"/>
        <v>0</v>
      </c>
      <c r="DK13" s="254">
        <f t="shared" si="67"/>
        <v>0</v>
      </c>
      <c r="DL13" s="255">
        <f t="shared" si="68"/>
        <v>0</v>
      </c>
      <c r="DM13" s="255"/>
      <c r="DN13" s="227">
        <f t="shared" ca="1" si="69"/>
        <v>0</v>
      </c>
      <c r="DO13" s="253" t="str">
        <f ca="1">IF(DN13&lt;&gt;0,COUNTIFS(DN11:DN13,DN13)," ")</f>
        <v xml:space="preserve"> </v>
      </c>
      <c r="DP13" s="255">
        <f t="shared" si="70"/>
        <v>0</v>
      </c>
      <c r="DQ13" s="254">
        <f t="shared" si="71"/>
        <v>0</v>
      </c>
      <c r="DR13" s="255">
        <f t="shared" si="72"/>
        <v>0</v>
      </c>
      <c r="DS13" s="255"/>
      <c r="DT13" s="227">
        <f t="shared" ca="1" si="73"/>
        <v>0</v>
      </c>
      <c r="DU13" s="253" t="str">
        <f ca="1">IF(DT13&lt;&gt;0,COUNTIFS(DT$11:DT13,DT13)," ")</f>
        <v xml:space="preserve"> </v>
      </c>
      <c r="DV13" s="255">
        <f t="shared" si="74"/>
        <v>0</v>
      </c>
      <c r="DW13" s="254">
        <f t="shared" si="75"/>
        <v>0</v>
      </c>
      <c r="DX13" s="255">
        <f t="shared" si="76"/>
        <v>0</v>
      </c>
      <c r="DY13" s="255"/>
      <c r="DZ13" s="227">
        <f t="shared" ca="1" si="77"/>
        <v>0</v>
      </c>
      <c r="EA13" s="253" t="str">
        <f ca="1">IF(DZ13&lt;&gt;0,COUNTIFS(DZ11:DZ13,DZ13)," ")</f>
        <v xml:space="preserve"> </v>
      </c>
      <c r="EB13" s="255">
        <f t="shared" si="78"/>
        <v>0</v>
      </c>
      <c r="EC13" s="254">
        <f t="shared" si="79"/>
        <v>0</v>
      </c>
      <c r="ED13" s="255">
        <f t="shared" si="80"/>
        <v>0</v>
      </c>
      <c r="EE13" s="255"/>
      <c r="EF13" s="255"/>
      <c r="EG13" s="227" t="str">
        <f t="shared" si="81"/>
        <v xml:space="preserve"> </v>
      </c>
      <c r="EH13" s="227" t="str">
        <f t="shared" si="82"/>
        <v xml:space="preserve"> </v>
      </c>
      <c r="EI13" s="227" t="str">
        <f t="shared" si="83"/>
        <v xml:space="preserve"> </v>
      </c>
      <c r="EJ13" s="227" t="str">
        <f t="shared" si="84"/>
        <v xml:space="preserve"> </v>
      </c>
      <c r="EK13" s="25" t="str">
        <f t="shared" si="27"/>
        <v/>
      </c>
      <c r="EL13" s="227" t="str">
        <f>IF(OR(EK13=$BB$49,EK13=$BB$50),0,IF(AND(EK13&lt;&gt;$EL$4,EK13&lt;&gt;$EM$4,EK13&lt;&gt;$EN$4,EK13&lt;&gt;$EO$4,EK13&lt;&gt;$EP$4,EK13&lt;&gt;$ER$4,EK13&lt;&gt;$ES$4),"",HLOOKUP(EK13,$EL$4:$ES$5,2,FALSE)))</f>
        <v/>
      </c>
      <c r="EM13" s="227">
        <f t="shared" si="28"/>
        <v>0</v>
      </c>
      <c r="EN13" s="227">
        <f t="shared" si="29"/>
        <v>0</v>
      </c>
      <c r="EO13" s="227">
        <f t="shared" si="30"/>
        <v>0</v>
      </c>
      <c r="EP13" s="227">
        <f t="shared" si="30"/>
        <v>0</v>
      </c>
      <c r="EQ13" s="227">
        <f t="shared" si="30"/>
        <v>0</v>
      </c>
      <c r="ER13" s="32" t="str">
        <f t="shared" si="85"/>
        <v xml:space="preserve"> </v>
      </c>
      <c r="ES13" s="255">
        <f t="shared" si="31"/>
        <v>0</v>
      </c>
      <c r="ET13" s="20" t="str">
        <f t="shared" si="32"/>
        <v xml:space="preserve"> </v>
      </c>
      <c r="EU13" s="388"/>
      <c r="EV13" s="320"/>
      <c r="EW13" s="23" t="str">
        <f>IF($H13=0," ",IF($AI13&gt;0,VLOOKUP($E13,База!$B$11:$Y$4481,8,FALSE),"привезите паспорт или св-во о рождении"))</f>
        <v xml:space="preserve"> </v>
      </c>
      <c r="EX13" s="250">
        <v>42701</v>
      </c>
      <c r="EY13" s="251">
        <f t="shared" ref="EY13:EY22" si="111">IF(AD13=" ",EX13,IF(AC13="б/р",EX13,AD13))</f>
        <v>42701</v>
      </c>
      <c r="EZ13" s="244">
        <f t="shared" si="86"/>
        <v>0</v>
      </c>
      <c r="FA13" s="389"/>
      <c r="FB13" s="291" t="s">
        <v>144</v>
      </c>
      <c r="FC13" s="290" t="str">
        <f t="shared" si="0"/>
        <v>поставьте 0 или № команды; инструкция выше</v>
      </c>
      <c r="FD13" s="285" t="str">
        <f t="shared" si="3"/>
        <v>Санкт-Петербург, Петроградский район</v>
      </c>
      <c r="FE13" s="244" t="s">
        <v>145</v>
      </c>
      <c r="FF13" s="244"/>
      <c r="FG13" s="198">
        <f t="shared" ca="1" si="1"/>
        <v>2024</v>
      </c>
      <c r="FH13" s="198">
        <v>20</v>
      </c>
      <c r="FI13" s="198">
        <f t="shared" ca="1" si="2"/>
        <v>2004</v>
      </c>
      <c r="FJ13" s="208">
        <v>5</v>
      </c>
      <c r="FK13" s="308" t="str">
        <f t="shared" si="87"/>
        <v/>
      </c>
      <c r="FL13" s="308" t="str">
        <f t="shared" si="88"/>
        <v/>
      </c>
      <c r="FM13" s="315" t="str">
        <f t="shared" si="89"/>
        <v/>
      </c>
      <c r="FN13" s="315" t="str">
        <f t="shared" si="90"/>
        <v/>
      </c>
      <c r="FO13" s="312" t="str">
        <f t="shared" si="91"/>
        <v/>
      </c>
      <c r="FP13" s="18" t="str">
        <f t="shared" si="92"/>
        <v/>
      </c>
      <c r="FQ13" s="18" t="str">
        <f t="shared" si="93"/>
        <v/>
      </c>
      <c r="FR13" s="18" t="str">
        <f t="shared" si="94"/>
        <v/>
      </c>
      <c r="FS13" s="18" t="str">
        <f t="shared" si="95"/>
        <v/>
      </c>
      <c r="FT13" s="18" t="str">
        <f t="shared" si="96"/>
        <v/>
      </c>
      <c r="FU13" s="18" t="str">
        <f t="shared" si="97"/>
        <v/>
      </c>
      <c r="FV13" s="18" t="str">
        <f t="shared" si="98"/>
        <v/>
      </c>
      <c r="FW13" s="18" t="str">
        <f t="shared" si="99"/>
        <v/>
      </c>
      <c r="FX13" s="18" t="str">
        <f t="shared" si="100"/>
        <v/>
      </c>
      <c r="FY13" s="18" t="str">
        <f t="shared" si="101"/>
        <v/>
      </c>
      <c r="FZ13" s="18" t="str">
        <f t="shared" si="102"/>
        <v/>
      </c>
      <c r="GA13" s="18" t="str">
        <f t="shared" si="103"/>
        <v/>
      </c>
      <c r="GB13" s="18" t="str">
        <f t="shared" si="104"/>
        <v/>
      </c>
      <c r="GC13" s="18" t="str">
        <f t="shared" si="105"/>
        <v/>
      </c>
      <c r="GD13" s="18" t="str">
        <f t="shared" si="106"/>
        <v/>
      </c>
      <c r="GE13" s="354" t="str">
        <f t="shared" si="107"/>
        <v/>
      </c>
      <c r="GF13" s="354" t="str">
        <f t="shared" si="108"/>
        <v/>
      </c>
      <c r="GG13" s="354" t="str">
        <f t="shared" si="109"/>
        <v/>
      </c>
      <c r="GH13" s="354" t="str">
        <f t="shared" si="110"/>
        <v/>
      </c>
      <c r="GI13" s="244"/>
      <c r="GJ13" s="244"/>
      <c r="GK13" s="244"/>
      <c r="GL13" s="244"/>
      <c r="GM13" s="244"/>
      <c r="GN13" s="244"/>
      <c r="GO13" s="244"/>
      <c r="GP13" s="244"/>
      <c r="GQ13" s="244"/>
      <c r="GR13" s="244"/>
      <c r="GS13" s="244"/>
      <c r="GT13" s="244"/>
      <c r="GU13" s="244"/>
      <c r="GV13" s="244"/>
      <c r="GW13" s="244"/>
      <c r="GX13" s="244"/>
      <c r="GY13" s="244"/>
      <c r="GZ13" s="244"/>
      <c r="HA13" s="244"/>
      <c r="HB13" s="244"/>
      <c r="HC13" s="244"/>
      <c r="HD13" s="244"/>
      <c r="HE13" s="244"/>
      <c r="HF13" s="244"/>
      <c r="HG13" s="244"/>
      <c r="HH13" s="244"/>
      <c r="HI13" s="244"/>
      <c r="HJ13" s="244"/>
      <c r="HK13" s="244"/>
      <c r="HL13" s="244"/>
      <c r="HM13" s="244"/>
      <c r="HN13" s="244"/>
      <c r="HO13" s="244"/>
      <c r="HP13" s="244"/>
      <c r="HQ13" s="244"/>
      <c r="HR13" s="244"/>
      <c r="HS13" s="244"/>
      <c r="HT13" s="244"/>
      <c r="HU13" s="244"/>
      <c r="HV13" s="244"/>
      <c r="HW13" s="244"/>
      <c r="HX13" s="244"/>
      <c r="HY13" s="244"/>
      <c r="HZ13" s="244"/>
      <c r="IA13" s="244"/>
      <c r="IB13" s="244"/>
      <c r="IC13" s="244"/>
      <c r="ID13" s="244"/>
      <c r="IE13" s="244"/>
    </row>
    <row r="14" spans="1:239" s="252" customFormat="1" ht="39" customHeight="1" thickBot="1">
      <c r="A14" s="338" t="str">
        <f>IF(E14="","",MAX(A$11:A13)+1)</f>
        <v/>
      </c>
      <c r="B14" s="29" t="str">
        <f t="shared" si="4"/>
        <v/>
      </c>
      <c r="C14" s="29" t="str">
        <f t="shared" si="5"/>
        <v/>
      </c>
      <c r="D14" s="29" t="str">
        <f t="shared" si="35"/>
        <v/>
      </c>
      <c r="E14" s="370"/>
      <c r="F14" s="371"/>
      <c r="G14" s="365"/>
      <c r="H14" s="365"/>
      <c r="I14" s="25" t="str">
        <f ca="1">IF(AND(J$5=3,EV14="/РАЗРЯД ПРОСРОЧЕН!!!"),"не допущен - просрочен разряд", IF(AND(I$5="л",J14=3,F14='Возраста и группы'!$B$9),"ЮД 14-15",IF(AND(I$5="л",J14=4,F14='Возраста и группы'!$B$11),"ЮЮ 16-21",IF(I$5="л",EK14,IF(I$5="с",BY14,IF(I$5="г",ET14,""))))))</f>
        <v/>
      </c>
      <c r="J14" s="31" t="str">
        <f t="shared" si="36"/>
        <v xml:space="preserve"> </v>
      </c>
      <c r="K14" s="21">
        <f t="shared" si="37"/>
        <v>1</v>
      </c>
      <c r="L14" s="278">
        <f t="shared" si="38"/>
        <v>1</v>
      </c>
      <c r="M14" s="25" t="str">
        <f t="shared" si="6"/>
        <v xml:space="preserve"> </v>
      </c>
      <c r="N14" s="365"/>
      <c r="O14" s="365"/>
      <c r="P14" s="366"/>
      <c r="Q14" s="241" t="str">
        <f>IF($F14=0," ",IF($F14&gt;MAX('Возраста и группы'!$M$4:$M$18),"не допущен - ВОЗРАСТ!!!",IF(AND('Возраста и группы'!$M$3&lt;&gt;"МЖ",$F14&lt;MIN('Возраста и группы'!$M$4:$M$18)),"не допущен - ВОЗРАСТ!!!",VLOOKUP($F14,'Возраста и группы'!$B$4:$D$68,3,FALSE))))</f>
        <v xml:space="preserve"> </v>
      </c>
      <c r="R14" s="241" t="str">
        <f>IF($F14=0," ",IF($F14&gt;MAX('Возраста и группы'!$O$4:$O$18),"не допущен - ВОЗРАСТ!!!",IF(AND('Возраста и группы'!$O$3&lt;&gt;"МЖ",$F14&lt;MIN('Возраста и группы'!$O$4:$O$18)),"не допущен - ВОЗРАСТ!!!",VLOOKUP($F14,'Возраста и группы'!$B$4:$AD$68,5,FALSE))))</f>
        <v xml:space="preserve"> </v>
      </c>
      <c r="S14" s="241" t="str">
        <f>IF(G14=0," ",IF(OR(G14="б/р",G14="3ю",G14="2ю"),"не допущен - РАЗРЯД!!!",IF(F14=0," ",IF($F14=0," ",IF($F14&gt;MAX('Возраста и группы'!$Q$4:$Q$18),"не допущен - ВОЗРАСТ!!!",IF(AND('Возраста и группы'!$Q$3&lt;&gt;"МЖ",$F14&lt;MIN('Возраста и группы'!$Q$4:$Q$18)),"не допущен - ВОЗРАСТ!!!",VLOOKUP($F14,'Возраста и группы'!$B$4:$AD$68,7,FALSE)))))))</f>
        <v xml:space="preserve"> </v>
      </c>
      <c r="T14" s="241" t="str">
        <f>IF(G14=0," ",IF(OR(G14="б/р",G14="3ю",G14="2ю",G14="1ю",G14=3),"не допущен - РАЗРЯД!!!",IF(F14=0," ",IF($F14=0," ",IF($F14&gt;MAX('Возраста и группы'!$S$4:$S$18),"не допущен - ВОЗРАСТ!!!",IF(AND('Возраста и группы'!$S$3&lt;&gt;"МЖ",$F14&lt;MIN('Возраста и группы'!$S$4:$S$18)),"не допущен - ВОЗРАСТ!!!",VLOOKUP($F14,'Возраста и группы'!$B$4:$AD$68,9,FALSE)))))))</f>
        <v xml:space="preserve"> </v>
      </c>
      <c r="U14" s="208"/>
      <c r="V14" s="208"/>
      <c r="W14" s="244">
        <v>4</v>
      </c>
      <c r="X14" s="244" t="s">
        <v>135</v>
      </c>
      <c r="Y14" s="244" t="s">
        <v>49</v>
      </c>
      <c r="Z14" s="244" t="s">
        <v>50</v>
      </c>
      <c r="AA14" s="244"/>
      <c r="AB14" s="338" t="str">
        <f>IF(OR(E14=0,AI14=0)," ",VLOOKUP($E14,База!$B$11:$Y$4481,2,FALSE))</f>
        <v xml:space="preserve"> </v>
      </c>
      <c r="AC14" s="18" t="str">
        <f>IF(OR(E14=0,AI14=0)," ",VLOOKUP($E14,База!$B$11:$Y$4481,3,FALSE))</f>
        <v xml:space="preserve"> </v>
      </c>
      <c r="AD14" s="188" t="str">
        <f>IF(AC14="б/р","",IF(OR($E14=0,$AI14=0)," ",VLOOKUP($E14,База!$B$11:$Y$4481,5,FALSE)))</f>
        <v xml:space="preserve"> </v>
      </c>
      <c r="AE14" s="18" t="str">
        <f>IF(OR($E14=0,$AI14=0)," ",VLOOKUP($E14,База!$B$11:$Y$4481,4,FALSE))</f>
        <v xml:space="preserve"> </v>
      </c>
      <c r="AF14" s="376">
        <f t="shared" si="39"/>
        <v>0</v>
      </c>
      <c r="AG14" s="19" t="str">
        <f t="shared" si="7"/>
        <v xml:space="preserve"> </v>
      </c>
      <c r="AH14" s="20" t="str">
        <f t="shared" ref="AH14:AH22" si="112">EW14</f>
        <v xml:space="preserve"> </v>
      </c>
      <c r="AI14" s="243">
        <f>COUNTIFS(База!$B$11:$B$4589,Заявка!E14)</f>
        <v>7</v>
      </c>
      <c r="AJ14" s="244"/>
      <c r="AK14" s="208"/>
      <c r="AL14" s="208" t="str">
        <f t="shared" ca="1" si="8"/>
        <v xml:space="preserve"> </v>
      </c>
      <c r="AM14" s="208" t="str">
        <f t="shared" ca="1" si="40"/>
        <v xml:space="preserve"> </v>
      </c>
      <c r="AN14" s="208" t="str">
        <f t="shared" ca="1" si="41"/>
        <v xml:space="preserve"> </v>
      </c>
      <c r="AO14" s="208">
        <f t="shared" si="9"/>
        <v>0</v>
      </c>
      <c r="AP14" s="208" t="str">
        <f t="shared" ca="1" si="42"/>
        <v xml:space="preserve"> </v>
      </c>
      <c r="AQ14" s="244" t="s">
        <v>146</v>
      </c>
      <c r="AR14" s="227" t="str">
        <f t="shared" si="10"/>
        <v xml:space="preserve"> </v>
      </c>
      <c r="AS14" s="227" t="str">
        <f t="shared" si="11"/>
        <v xml:space="preserve"> </v>
      </c>
      <c r="AT14" s="227" t="str">
        <f t="shared" si="12"/>
        <v xml:space="preserve"> </v>
      </c>
      <c r="AU14" s="227" t="str">
        <f t="shared" si="13"/>
        <v xml:space="preserve"> </v>
      </c>
      <c r="AV14" s="227" t="str">
        <f t="shared" si="14"/>
        <v xml:space="preserve"> </v>
      </c>
      <c r="AW14" s="227" t="str">
        <f t="shared" si="15"/>
        <v xml:space="preserve"> </v>
      </c>
      <c r="AX14" s="227" t="str">
        <f t="shared" si="16"/>
        <v xml:space="preserve"> </v>
      </c>
      <c r="AY14" s="227" t="str">
        <f t="shared" si="17"/>
        <v xml:space="preserve"> </v>
      </c>
      <c r="AZ14" s="227" t="str">
        <f t="shared" si="18"/>
        <v xml:space="preserve"> </v>
      </c>
      <c r="BA14" s="227" t="str">
        <f t="shared" si="19"/>
        <v xml:space="preserve"> </v>
      </c>
      <c r="BB14" s="25" t="str">
        <f t="shared" si="20"/>
        <v xml:space="preserve"> </v>
      </c>
      <c r="BC14" s="245" t="str">
        <f t="shared" si="21"/>
        <v xml:space="preserve"> </v>
      </c>
      <c r="BD14" s="245">
        <f t="shared" si="43"/>
        <v>0</v>
      </c>
      <c r="BE14" s="18">
        <f t="shared" si="22"/>
        <v>0</v>
      </c>
      <c r="BF14" s="18">
        <f t="shared" si="23"/>
        <v>0</v>
      </c>
      <c r="BG14" s="18">
        <f t="shared" si="23"/>
        <v>0</v>
      </c>
      <c r="BH14" s="18">
        <f t="shared" si="23"/>
        <v>0</v>
      </c>
      <c r="BI14" s="18">
        <f t="shared" si="23"/>
        <v>0</v>
      </c>
      <c r="BJ14" s="18">
        <f t="shared" si="23"/>
        <v>0</v>
      </c>
      <c r="BK14" s="18">
        <f t="shared" si="23"/>
        <v>0</v>
      </c>
      <c r="BL14" s="18">
        <f t="shared" si="23"/>
        <v>0</v>
      </c>
      <c r="BM14" s="18">
        <f t="shared" si="23"/>
        <v>0</v>
      </c>
      <c r="BN14" s="18">
        <f t="shared" si="23"/>
        <v>0</v>
      </c>
      <c r="BO14" s="18">
        <f t="shared" si="44"/>
        <v>0</v>
      </c>
      <c r="BP14" s="18">
        <f t="shared" si="44"/>
        <v>0</v>
      </c>
      <c r="BQ14" s="18">
        <f t="shared" si="44"/>
        <v>0</v>
      </c>
      <c r="BR14" s="18">
        <f t="shared" si="44"/>
        <v>0</v>
      </c>
      <c r="BS14" s="18">
        <f t="shared" si="44"/>
        <v>0</v>
      </c>
      <c r="BT14" s="18">
        <f t="shared" si="44"/>
        <v>0</v>
      </c>
      <c r="BU14" s="18">
        <f t="shared" si="24"/>
        <v>0</v>
      </c>
      <c r="BV14" s="18">
        <f t="shared" si="24"/>
        <v>0</v>
      </c>
      <c r="BW14" s="18">
        <f t="shared" si="24"/>
        <v>0</v>
      </c>
      <c r="BX14" s="331">
        <f t="shared" si="24"/>
        <v>0</v>
      </c>
      <c r="BY14" s="334" t="str">
        <f t="shared" si="25"/>
        <v xml:space="preserve"> </v>
      </c>
      <c r="BZ14" s="255">
        <v>4</v>
      </c>
      <c r="CA14" s="255"/>
      <c r="CB14" s="255"/>
      <c r="CC14" s="255" t="str">
        <f t="shared" ca="1" si="45"/>
        <v xml:space="preserve"> </v>
      </c>
      <c r="CD14" s="227">
        <f t="shared" ca="1" si="26"/>
        <v>0</v>
      </c>
      <c r="CE14" s="253" t="str">
        <f ca="1">IF(CD14&lt;&gt;0,COUNTIFS(CD$11:CD14,CD14)," ")</f>
        <v xml:space="preserve"> </v>
      </c>
      <c r="CF14" s="255">
        <f t="shared" si="46"/>
        <v>0</v>
      </c>
      <c r="CG14" s="254">
        <f t="shared" si="47"/>
        <v>0</v>
      </c>
      <c r="CH14" s="255">
        <f t="shared" si="48"/>
        <v>0</v>
      </c>
      <c r="CI14" s="255"/>
      <c r="CJ14" s="227">
        <f t="shared" ca="1" si="49"/>
        <v>0</v>
      </c>
      <c r="CK14" s="253" t="str">
        <f ca="1">IF(CJ14&lt;&gt;0,COUNTIFS(CJ$11:CJ14,CJ14)," ")</f>
        <v xml:space="preserve"> </v>
      </c>
      <c r="CL14" s="255">
        <f t="shared" si="50"/>
        <v>0</v>
      </c>
      <c r="CM14" s="254">
        <f t="shared" si="51"/>
        <v>0</v>
      </c>
      <c r="CN14" s="255">
        <f t="shared" si="52"/>
        <v>0</v>
      </c>
      <c r="CO14" s="255"/>
      <c r="CP14" s="227">
        <f t="shared" ca="1" si="53"/>
        <v>0</v>
      </c>
      <c r="CQ14" s="253" t="str">
        <f ca="1">IF(CP14&lt;&gt;0,COUNTIFS(CP$11:CP14,CP14)," ")</f>
        <v xml:space="preserve"> </v>
      </c>
      <c r="CR14" s="255">
        <f t="shared" si="54"/>
        <v>0</v>
      </c>
      <c r="CS14" s="254">
        <f t="shared" si="55"/>
        <v>0</v>
      </c>
      <c r="CT14" s="255">
        <f t="shared" si="56"/>
        <v>0</v>
      </c>
      <c r="CU14" s="255"/>
      <c r="CV14" s="227">
        <f t="shared" ca="1" si="57"/>
        <v>0</v>
      </c>
      <c r="CW14" s="253" t="str">
        <f ca="1">IF(CV14&lt;&gt;0,COUNTIFS(CV$11:CV14,CV14)," ")</f>
        <v xml:space="preserve"> </v>
      </c>
      <c r="CX14" s="255">
        <f t="shared" si="58"/>
        <v>0</v>
      </c>
      <c r="CY14" s="254">
        <f t="shared" si="59"/>
        <v>0</v>
      </c>
      <c r="CZ14" s="255">
        <f t="shared" si="60"/>
        <v>0</v>
      </c>
      <c r="DA14" s="255"/>
      <c r="DB14" s="227">
        <f t="shared" ca="1" si="61"/>
        <v>0</v>
      </c>
      <c r="DC14" s="253" t="str">
        <f ca="1">IF(DB14&lt;&gt;0,COUNTIFS(DB$11:DB14,DB14)," ")</f>
        <v xml:space="preserve"> </v>
      </c>
      <c r="DD14" s="255">
        <f t="shared" si="62"/>
        <v>0</v>
      </c>
      <c r="DE14" s="254">
        <f t="shared" si="63"/>
        <v>0</v>
      </c>
      <c r="DF14" s="255">
        <f t="shared" si="64"/>
        <v>0</v>
      </c>
      <c r="DG14" s="255"/>
      <c r="DH14" s="227">
        <f t="shared" ca="1" si="65"/>
        <v>0</v>
      </c>
      <c r="DI14" s="253" t="str">
        <f ca="1">IF(DH14&lt;&gt;0,COUNTIFS(DH$11:DH14,DH14)," ")</f>
        <v xml:space="preserve"> </v>
      </c>
      <c r="DJ14" s="255">
        <f t="shared" si="66"/>
        <v>0</v>
      </c>
      <c r="DK14" s="254">
        <f t="shared" si="67"/>
        <v>0</v>
      </c>
      <c r="DL14" s="255">
        <f t="shared" si="68"/>
        <v>0</v>
      </c>
      <c r="DM14" s="255"/>
      <c r="DN14" s="227">
        <f t="shared" ca="1" si="69"/>
        <v>0</v>
      </c>
      <c r="DO14" s="253" t="str">
        <f ca="1">IF(DN14&lt;&gt;0,COUNTIFS(DN$11:DN14,DN14)," ")</f>
        <v xml:space="preserve"> </v>
      </c>
      <c r="DP14" s="255">
        <f t="shared" si="70"/>
        <v>0</v>
      </c>
      <c r="DQ14" s="254">
        <f t="shared" si="71"/>
        <v>0</v>
      </c>
      <c r="DR14" s="255">
        <f t="shared" si="72"/>
        <v>0</v>
      </c>
      <c r="DS14" s="255"/>
      <c r="DT14" s="227">
        <f t="shared" ca="1" si="73"/>
        <v>0</v>
      </c>
      <c r="DU14" s="253" t="str">
        <f ca="1">IF(DT14&lt;&gt;0,COUNTIFS(DT$11:DT14,DT14)," ")</f>
        <v xml:space="preserve"> </v>
      </c>
      <c r="DV14" s="255">
        <f t="shared" si="74"/>
        <v>0</v>
      </c>
      <c r="DW14" s="254">
        <f t="shared" si="75"/>
        <v>0</v>
      </c>
      <c r="DX14" s="255">
        <f t="shared" si="76"/>
        <v>0</v>
      </c>
      <c r="DY14" s="255"/>
      <c r="DZ14" s="227">
        <f t="shared" ca="1" si="77"/>
        <v>0</v>
      </c>
      <c r="EA14" s="253" t="str">
        <f ca="1">IF(DZ14&lt;&gt;0,COUNTIFS(DZ$11:DZ14,DZ14)," ")</f>
        <v xml:space="preserve"> </v>
      </c>
      <c r="EB14" s="255">
        <f t="shared" si="78"/>
        <v>0</v>
      </c>
      <c r="EC14" s="254">
        <f t="shared" si="79"/>
        <v>0</v>
      </c>
      <c r="ED14" s="255">
        <f t="shared" si="80"/>
        <v>0</v>
      </c>
      <c r="EE14" s="255"/>
      <c r="EF14" s="255"/>
      <c r="EG14" s="227" t="str">
        <f t="shared" si="81"/>
        <v xml:space="preserve"> </v>
      </c>
      <c r="EH14" s="227" t="str">
        <f t="shared" si="82"/>
        <v xml:space="preserve"> </v>
      </c>
      <c r="EI14" s="227" t="str">
        <f t="shared" si="83"/>
        <v xml:space="preserve"> </v>
      </c>
      <c r="EJ14" s="227" t="str">
        <f t="shared" si="84"/>
        <v xml:space="preserve"> </v>
      </c>
      <c r="EK14" s="25" t="str">
        <f t="shared" si="27"/>
        <v/>
      </c>
      <c r="EL14" s="227" t="str">
        <f>IF(OR(EK14=$BB$49,EK14=$BB$50),0,IF(AND(EK14&lt;&gt;$EL$4,EK14&lt;&gt;$EM$4,EK14&lt;&gt;$EN$4,EK14&lt;&gt;$EO$4,EK14&lt;&gt;$EP$4,EK14&lt;&gt;$ER$4,EK14&lt;&gt;$ES$4),"",HLOOKUP(EK14,$EL$4:$ES$5,2,FALSE)))</f>
        <v/>
      </c>
      <c r="EM14" s="227">
        <f t="shared" si="28"/>
        <v>0</v>
      </c>
      <c r="EN14" s="227">
        <f t="shared" si="29"/>
        <v>0</v>
      </c>
      <c r="EO14" s="227">
        <f t="shared" si="30"/>
        <v>0</v>
      </c>
      <c r="EP14" s="227">
        <f t="shared" si="30"/>
        <v>0</v>
      </c>
      <c r="EQ14" s="227">
        <f t="shared" si="30"/>
        <v>0</v>
      </c>
      <c r="ER14" s="32" t="str">
        <f t="shared" si="85"/>
        <v xml:space="preserve"> </v>
      </c>
      <c r="ES14" s="255">
        <f t="shared" si="31"/>
        <v>0</v>
      </c>
      <c r="ET14" s="20" t="str">
        <f t="shared" si="32"/>
        <v xml:space="preserve"> </v>
      </c>
      <c r="EU14" s="388"/>
      <c r="EV14" s="320"/>
      <c r="EW14" s="23" t="str">
        <f>IF($H14=0," ",IF($AI14&gt;0,VLOOKUP($E14,База!$B$11:$Y$4481,8,FALSE),"привезите паспорт или св-во о рождении"))</f>
        <v xml:space="preserve"> </v>
      </c>
      <c r="EX14" s="250">
        <v>42701</v>
      </c>
      <c r="EY14" s="251">
        <f t="shared" si="111"/>
        <v>42701</v>
      </c>
      <c r="EZ14" s="244">
        <f t="shared" si="86"/>
        <v>0</v>
      </c>
      <c r="FA14" s="389"/>
      <c r="FB14" s="291" t="s">
        <v>147</v>
      </c>
      <c r="FC14" s="290" t="str">
        <f t="shared" si="0"/>
        <v>поставьте 0 или № команды; инструкция выше</v>
      </c>
      <c r="FD14" s="285" t="str">
        <f t="shared" si="3"/>
        <v>Санкт-Петербург, Петродворцовый район</v>
      </c>
      <c r="FE14" s="244" t="s">
        <v>148</v>
      </c>
      <c r="FF14" s="244"/>
      <c r="FG14" s="198">
        <f t="shared" ca="1" si="1"/>
        <v>2024</v>
      </c>
      <c r="FH14" s="198">
        <v>21</v>
      </c>
      <c r="FI14" s="198">
        <f t="shared" ca="1" si="2"/>
        <v>2003</v>
      </c>
      <c r="FJ14" s="208">
        <v>5</v>
      </c>
      <c r="FK14" s="308" t="str">
        <f t="shared" si="87"/>
        <v/>
      </c>
      <c r="FL14" s="308" t="str">
        <f t="shared" si="88"/>
        <v/>
      </c>
      <c r="FM14" s="315" t="str">
        <f t="shared" si="89"/>
        <v/>
      </c>
      <c r="FN14" s="315" t="str">
        <f t="shared" si="90"/>
        <v/>
      </c>
      <c r="FO14" s="312" t="str">
        <f t="shared" si="91"/>
        <v/>
      </c>
      <c r="FP14" s="18" t="str">
        <f t="shared" si="92"/>
        <v/>
      </c>
      <c r="FQ14" s="18" t="str">
        <f t="shared" si="93"/>
        <v/>
      </c>
      <c r="FR14" s="18" t="str">
        <f t="shared" si="94"/>
        <v/>
      </c>
      <c r="FS14" s="18" t="str">
        <f t="shared" si="95"/>
        <v/>
      </c>
      <c r="FT14" s="18" t="str">
        <f t="shared" si="96"/>
        <v/>
      </c>
      <c r="FU14" s="18" t="str">
        <f t="shared" si="97"/>
        <v/>
      </c>
      <c r="FV14" s="18" t="str">
        <f t="shared" si="98"/>
        <v/>
      </c>
      <c r="FW14" s="18" t="str">
        <f t="shared" si="99"/>
        <v/>
      </c>
      <c r="FX14" s="18" t="str">
        <f t="shared" si="100"/>
        <v/>
      </c>
      <c r="FY14" s="18" t="str">
        <f t="shared" si="101"/>
        <v/>
      </c>
      <c r="FZ14" s="18" t="str">
        <f t="shared" si="102"/>
        <v/>
      </c>
      <c r="GA14" s="18" t="str">
        <f t="shared" si="103"/>
        <v/>
      </c>
      <c r="GB14" s="18" t="str">
        <f t="shared" si="104"/>
        <v/>
      </c>
      <c r="GC14" s="18" t="str">
        <f t="shared" si="105"/>
        <v/>
      </c>
      <c r="GD14" s="18" t="str">
        <f t="shared" si="106"/>
        <v/>
      </c>
      <c r="GE14" s="354" t="str">
        <f t="shared" si="107"/>
        <v/>
      </c>
      <c r="GF14" s="354" t="str">
        <f t="shared" si="108"/>
        <v/>
      </c>
      <c r="GG14" s="354" t="str">
        <f t="shared" si="109"/>
        <v/>
      </c>
      <c r="GH14" s="354" t="str">
        <f t="shared" si="110"/>
        <v/>
      </c>
      <c r="GI14" s="244"/>
      <c r="GJ14" s="244"/>
      <c r="GK14" s="244"/>
      <c r="GL14" s="244"/>
      <c r="GM14" s="244"/>
      <c r="GN14" s="244"/>
      <c r="GO14" s="244"/>
      <c r="GP14" s="244"/>
      <c r="GQ14" s="244"/>
      <c r="GR14" s="244"/>
      <c r="GS14" s="244"/>
      <c r="GT14" s="244"/>
      <c r="GU14" s="244"/>
      <c r="GV14" s="244"/>
      <c r="GW14" s="244"/>
      <c r="GX14" s="244"/>
      <c r="GY14" s="244"/>
      <c r="GZ14" s="244"/>
      <c r="HA14" s="244"/>
      <c r="HB14" s="244"/>
      <c r="HC14" s="244"/>
      <c r="HD14" s="244"/>
      <c r="HE14" s="244"/>
      <c r="HF14" s="244"/>
      <c r="HG14" s="244"/>
      <c r="HH14" s="244"/>
      <c r="HI14" s="244"/>
      <c r="HJ14" s="244"/>
      <c r="HK14" s="244"/>
      <c r="HL14" s="244"/>
      <c r="HM14" s="244"/>
      <c r="HN14" s="244"/>
      <c r="HO14" s="244"/>
      <c r="HP14" s="244"/>
      <c r="HQ14" s="244"/>
      <c r="HR14" s="244"/>
      <c r="HS14" s="244"/>
      <c r="HT14" s="244"/>
      <c r="HU14" s="244"/>
      <c r="HV14" s="244"/>
      <c r="HW14" s="244"/>
      <c r="HX14" s="244"/>
      <c r="HY14" s="244"/>
      <c r="HZ14" s="244"/>
      <c r="IA14" s="244"/>
      <c r="IB14" s="244"/>
      <c r="IC14" s="244"/>
      <c r="ID14" s="244"/>
      <c r="IE14" s="244"/>
    </row>
    <row r="15" spans="1:239" s="252" customFormat="1" ht="39" customHeight="1" thickBot="1">
      <c r="A15" s="338" t="str">
        <f>IF(E15="","",MAX(A$11:A14)+1)</f>
        <v/>
      </c>
      <c r="B15" s="29" t="str">
        <f t="shared" si="4"/>
        <v/>
      </c>
      <c r="C15" s="29" t="str">
        <f t="shared" si="5"/>
        <v/>
      </c>
      <c r="D15" s="29" t="str">
        <f t="shared" si="35"/>
        <v/>
      </c>
      <c r="E15" s="370"/>
      <c r="F15" s="371"/>
      <c r="G15" s="365"/>
      <c r="H15" s="365"/>
      <c r="I15" s="25" t="str">
        <f ca="1">IF(AND(J$5=3,EV15="/РАЗРЯД ПРОСРОЧЕН!!!"),"не допущен - просрочен разряд", IF(AND(I$5="л",J15=3,F15='Возраста и группы'!$B$9),"ЮД 14-15",IF(AND(I$5="л",J15=4,F15='Возраста и группы'!$B$11),"ЮЮ 16-21",IF(I$5="л",EK15,IF(I$5="с",BY15,IF(I$5="г",ET15,""))))))</f>
        <v/>
      </c>
      <c r="J15" s="31" t="str">
        <f t="shared" si="36"/>
        <v xml:space="preserve"> </v>
      </c>
      <c r="K15" s="21">
        <f t="shared" si="37"/>
        <v>1</v>
      </c>
      <c r="L15" s="278">
        <f t="shared" si="38"/>
        <v>1</v>
      </c>
      <c r="M15" s="25" t="str">
        <f t="shared" si="6"/>
        <v xml:space="preserve"> </v>
      </c>
      <c r="N15" s="365"/>
      <c r="O15" s="365"/>
      <c r="P15" s="366"/>
      <c r="Q15" s="241" t="str">
        <f>IF($F15=0," ",IF($F15&gt;MAX('Возраста и группы'!$M$4:$M$18),"не допущен - ВОЗРАСТ!!!",IF(AND('Возраста и группы'!$M$3&lt;&gt;"МЖ",$F15&lt;MIN('Возраста и группы'!$M$4:$M$18)),"не допущен - ВОЗРАСТ!!!",VLOOKUP($F15,'Возраста и группы'!$B$4:$D$68,3,FALSE))))</f>
        <v xml:space="preserve"> </v>
      </c>
      <c r="R15" s="241" t="str">
        <f>IF($F15=0," ",IF($F15&gt;MAX('Возраста и группы'!$O$4:$O$18),"не допущен - ВОЗРАСТ!!!",IF(AND('Возраста и группы'!$O$3&lt;&gt;"МЖ",$F15&lt;MIN('Возраста и группы'!$O$4:$O$18)),"не допущен - ВОЗРАСТ!!!",VLOOKUP($F15,'Возраста и группы'!$B$4:$AD$68,5,FALSE))))</f>
        <v xml:space="preserve"> </v>
      </c>
      <c r="S15" s="241" t="str">
        <f>IF(G15=0," ",IF(OR(G15="б/р",G15="3ю",G15="2ю"),"не допущен - РАЗРЯД!!!",IF(F15=0," ",IF($F15=0," ",IF($F15&gt;MAX('Возраста и группы'!$Q$4:$Q$18),"не допущен - ВОЗРАСТ!!!",IF(AND('Возраста и группы'!$Q$3&lt;&gt;"МЖ",$F15&lt;MIN('Возраста и группы'!$Q$4:$Q$18)),"не допущен - ВОЗРАСТ!!!",VLOOKUP($F15,'Возраста и группы'!$B$4:$AD$68,7,FALSE)))))))</f>
        <v xml:space="preserve"> </v>
      </c>
      <c r="T15" s="241" t="str">
        <f>IF(G15=0," ",IF(OR(G15="б/р",G15="3ю",G15="2ю",G15="1ю",G15=3),"не допущен - РАЗРЯД!!!",IF(F15=0," ",IF($F15=0," ",IF($F15&gt;MAX('Возраста и группы'!$S$4:$S$18),"не допущен - ВОЗРАСТ!!!",IF(AND('Возраста и группы'!$S$3&lt;&gt;"МЖ",$F15&lt;MIN('Возраста и группы'!$S$4:$S$18)),"не допущен - ВОЗРАСТ!!!",VLOOKUP($F15,'Возраста и группы'!$B$4:$AD$68,9,FALSE)))))))</f>
        <v xml:space="preserve"> </v>
      </c>
      <c r="U15" s="208"/>
      <c r="V15" s="208"/>
      <c r="W15" s="244"/>
      <c r="X15" s="244"/>
      <c r="Y15" s="244"/>
      <c r="Z15" s="244"/>
      <c r="AA15" s="244"/>
      <c r="AB15" s="338" t="str">
        <f>IF(OR(E15=0,AI15=0)," ",VLOOKUP($E15,База!$B$11:$Y$4481,2,FALSE))</f>
        <v xml:space="preserve"> </v>
      </c>
      <c r="AC15" s="18" t="str">
        <f>IF(OR(E15=0,AI15=0)," ",VLOOKUP($E15,База!$B$11:$Y$4481,3,FALSE))</f>
        <v xml:space="preserve"> </v>
      </c>
      <c r="AD15" s="188" t="str">
        <f>IF(AC15="б/р","",IF(OR($E15=0,$AI15=0)," ",VLOOKUP($E15,База!$B$11:$Y$4481,5,FALSE)))</f>
        <v xml:space="preserve"> </v>
      </c>
      <c r="AE15" s="18" t="str">
        <f>IF(OR($E15=0,$AI15=0)," ",VLOOKUP($E15,База!$B$11:$Y$4481,4,FALSE))</f>
        <v xml:space="preserve"> </v>
      </c>
      <c r="AF15" s="376">
        <f t="shared" si="39"/>
        <v>0</v>
      </c>
      <c r="AG15" s="19" t="str">
        <f t="shared" si="7"/>
        <v xml:space="preserve"> </v>
      </c>
      <c r="AH15" s="20" t="str">
        <f t="shared" si="112"/>
        <v xml:space="preserve"> </v>
      </c>
      <c r="AI15" s="243">
        <f>COUNTIFS(База!$B$11:$B$4589,Заявка!E15)</f>
        <v>7</v>
      </c>
      <c r="AJ15" s="244"/>
      <c r="AK15" s="208"/>
      <c r="AL15" s="208" t="str">
        <f t="shared" ca="1" si="8"/>
        <v xml:space="preserve"> </v>
      </c>
      <c r="AM15" s="208" t="str">
        <f t="shared" ca="1" si="40"/>
        <v xml:space="preserve"> </v>
      </c>
      <c r="AN15" s="208" t="str">
        <f t="shared" ca="1" si="41"/>
        <v xml:space="preserve"> </v>
      </c>
      <c r="AO15" s="208">
        <f t="shared" si="9"/>
        <v>0</v>
      </c>
      <c r="AP15" s="208" t="str">
        <f t="shared" ca="1" si="42"/>
        <v xml:space="preserve"> </v>
      </c>
      <c r="AQ15" s="244" t="s">
        <v>149</v>
      </c>
      <c r="AR15" s="227" t="str">
        <f t="shared" si="10"/>
        <v xml:space="preserve"> </v>
      </c>
      <c r="AS15" s="227" t="str">
        <f t="shared" si="11"/>
        <v xml:space="preserve"> </v>
      </c>
      <c r="AT15" s="227" t="str">
        <f t="shared" si="12"/>
        <v xml:space="preserve"> </v>
      </c>
      <c r="AU15" s="227" t="str">
        <f t="shared" si="13"/>
        <v xml:space="preserve"> </v>
      </c>
      <c r="AV15" s="227" t="str">
        <f t="shared" si="14"/>
        <v xml:space="preserve"> </v>
      </c>
      <c r="AW15" s="227" t="str">
        <f t="shared" si="15"/>
        <v xml:space="preserve"> </v>
      </c>
      <c r="AX15" s="227" t="str">
        <f t="shared" si="16"/>
        <v xml:space="preserve"> </v>
      </c>
      <c r="AY15" s="227" t="str">
        <f t="shared" si="17"/>
        <v xml:space="preserve"> </v>
      </c>
      <c r="AZ15" s="227" t="str">
        <f t="shared" si="18"/>
        <v xml:space="preserve"> </v>
      </c>
      <c r="BA15" s="227" t="str">
        <f t="shared" si="19"/>
        <v xml:space="preserve"> </v>
      </c>
      <c r="BB15" s="25" t="str">
        <f t="shared" si="20"/>
        <v xml:space="preserve"> </v>
      </c>
      <c r="BC15" s="245" t="str">
        <f t="shared" si="21"/>
        <v xml:space="preserve"> </v>
      </c>
      <c r="BD15" s="245">
        <f t="shared" si="43"/>
        <v>0</v>
      </c>
      <c r="BE15" s="18">
        <f t="shared" si="22"/>
        <v>0</v>
      </c>
      <c r="BF15" s="18">
        <f t="shared" si="23"/>
        <v>0</v>
      </c>
      <c r="BG15" s="18">
        <f t="shared" si="23"/>
        <v>0</v>
      </c>
      <c r="BH15" s="18">
        <f t="shared" si="23"/>
        <v>0</v>
      </c>
      <c r="BI15" s="18">
        <f t="shared" si="23"/>
        <v>0</v>
      </c>
      <c r="BJ15" s="18">
        <f t="shared" si="23"/>
        <v>0</v>
      </c>
      <c r="BK15" s="18">
        <f t="shared" si="23"/>
        <v>0</v>
      </c>
      <c r="BL15" s="18">
        <f t="shared" si="23"/>
        <v>0</v>
      </c>
      <c r="BM15" s="18">
        <f t="shared" si="23"/>
        <v>0</v>
      </c>
      <c r="BN15" s="18">
        <f t="shared" si="23"/>
        <v>0</v>
      </c>
      <c r="BO15" s="18">
        <f t="shared" si="44"/>
        <v>0</v>
      </c>
      <c r="BP15" s="18">
        <f t="shared" si="44"/>
        <v>0</v>
      </c>
      <c r="BQ15" s="18">
        <f t="shared" si="44"/>
        <v>0</v>
      </c>
      <c r="BR15" s="18">
        <f t="shared" si="44"/>
        <v>0</v>
      </c>
      <c r="BS15" s="18">
        <f t="shared" si="44"/>
        <v>0</v>
      </c>
      <c r="BT15" s="18">
        <f t="shared" si="44"/>
        <v>0</v>
      </c>
      <c r="BU15" s="18">
        <f t="shared" si="24"/>
        <v>0</v>
      </c>
      <c r="BV15" s="18">
        <f t="shared" si="24"/>
        <v>0</v>
      </c>
      <c r="BW15" s="18">
        <f t="shared" si="24"/>
        <v>0</v>
      </c>
      <c r="BX15" s="331">
        <f t="shared" si="24"/>
        <v>0</v>
      </c>
      <c r="BY15" s="334" t="str">
        <f t="shared" si="25"/>
        <v xml:space="preserve"> </v>
      </c>
      <c r="BZ15" s="255"/>
      <c r="CA15" s="255"/>
      <c r="CB15" s="255"/>
      <c r="CC15" s="255" t="str">
        <f t="shared" ca="1" si="45"/>
        <v xml:space="preserve"> </v>
      </c>
      <c r="CD15" s="227">
        <f t="shared" ca="1" si="26"/>
        <v>0</v>
      </c>
      <c r="CE15" s="253" t="str">
        <f ca="1">IF(CD15&lt;&gt;0,COUNTIFS(CD$11:CD15,CD15)," ")</f>
        <v xml:space="preserve"> </v>
      </c>
      <c r="CF15" s="255">
        <f t="shared" si="46"/>
        <v>0</v>
      </c>
      <c r="CG15" s="254">
        <f t="shared" si="47"/>
        <v>0</v>
      </c>
      <c r="CH15" s="255">
        <f t="shared" si="48"/>
        <v>0</v>
      </c>
      <c r="CI15" s="255"/>
      <c r="CJ15" s="227">
        <f t="shared" ca="1" si="49"/>
        <v>0</v>
      </c>
      <c r="CK15" s="253" t="str">
        <f ca="1">IF(CJ15&lt;&gt;0,COUNTIFS(CJ$11:CJ15,CJ15)," ")</f>
        <v xml:space="preserve"> </v>
      </c>
      <c r="CL15" s="255">
        <f t="shared" si="50"/>
        <v>0</v>
      </c>
      <c r="CM15" s="254">
        <f t="shared" si="51"/>
        <v>0</v>
      </c>
      <c r="CN15" s="255">
        <f t="shared" si="52"/>
        <v>0</v>
      </c>
      <c r="CO15" s="255"/>
      <c r="CP15" s="227">
        <f t="shared" ca="1" si="53"/>
        <v>0</v>
      </c>
      <c r="CQ15" s="253" t="str">
        <f ca="1">IF(CP15&lt;&gt;0,COUNTIFS(CP$11:CP15,CP15)," ")</f>
        <v xml:space="preserve"> </v>
      </c>
      <c r="CR15" s="255">
        <f t="shared" si="54"/>
        <v>0</v>
      </c>
      <c r="CS15" s="254">
        <f t="shared" si="55"/>
        <v>0</v>
      </c>
      <c r="CT15" s="255">
        <f t="shared" si="56"/>
        <v>0</v>
      </c>
      <c r="CU15" s="255"/>
      <c r="CV15" s="227">
        <f t="shared" ca="1" si="57"/>
        <v>0</v>
      </c>
      <c r="CW15" s="253" t="str">
        <f ca="1">IF(CV15&lt;&gt;0,COUNTIFS(CV$11:CV15,CV15)," ")</f>
        <v xml:space="preserve"> </v>
      </c>
      <c r="CX15" s="255">
        <f t="shared" si="58"/>
        <v>0</v>
      </c>
      <c r="CY15" s="254">
        <f t="shared" si="59"/>
        <v>0</v>
      </c>
      <c r="CZ15" s="255">
        <f t="shared" si="60"/>
        <v>0</v>
      </c>
      <c r="DA15" s="255"/>
      <c r="DB15" s="227">
        <f t="shared" ca="1" si="61"/>
        <v>0</v>
      </c>
      <c r="DC15" s="253" t="str">
        <f ca="1">IF(DB15&lt;&gt;0,COUNTIFS(DB$11:DB15,DB15)," ")</f>
        <v xml:space="preserve"> </v>
      </c>
      <c r="DD15" s="255">
        <f t="shared" si="62"/>
        <v>0</v>
      </c>
      <c r="DE15" s="254">
        <f t="shared" si="63"/>
        <v>0</v>
      </c>
      <c r="DF15" s="255">
        <f t="shared" si="64"/>
        <v>0</v>
      </c>
      <c r="DG15" s="255"/>
      <c r="DH15" s="227">
        <f t="shared" ca="1" si="65"/>
        <v>0</v>
      </c>
      <c r="DI15" s="253" t="str">
        <f ca="1">IF(DH15&lt;&gt;0,COUNTIFS(DH$11:DH15,DH15)," ")</f>
        <v xml:space="preserve"> </v>
      </c>
      <c r="DJ15" s="255">
        <f t="shared" si="66"/>
        <v>0</v>
      </c>
      <c r="DK15" s="254">
        <f t="shared" si="67"/>
        <v>0</v>
      </c>
      <c r="DL15" s="255">
        <f t="shared" si="68"/>
        <v>0</v>
      </c>
      <c r="DM15" s="255"/>
      <c r="DN15" s="227">
        <f t="shared" ca="1" si="69"/>
        <v>0</v>
      </c>
      <c r="DO15" s="253" t="str">
        <f ca="1">IF(DN15&lt;&gt;0,COUNTIFS(DN$11:DN15,DN15)," ")</f>
        <v xml:space="preserve"> </v>
      </c>
      <c r="DP15" s="255">
        <f t="shared" si="70"/>
        <v>0</v>
      </c>
      <c r="DQ15" s="254">
        <f t="shared" si="71"/>
        <v>0</v>
      </c>
      <c r="DR15" s="255">
        <f t="shared" si="72"/>
        <v>0</v>
      </c>
      <c r="DS15" s="255"/>
      <c r="DT15" s="227">
        <f t="shared" ca="1" si="73"/>
        <v>0</v>
      </c>
      <c r="DU15" s="253" t="str">
        <f ca="1">IF(DT15&lt;&gt;0,COUNTIFS(DT$11:DT15,DT15)," ")</f>
        <v xml:space="preserve"> </v>
      </c>
      <c r="DV15" s="255">
        <f t="shared" si="74"/>
        <v>0</v>
      </c>
      <c r="DW15" s="254">
        <f t="shared" si="75"/>
        <v>0</v>
      </c>
      <c r="DX15" s="255">
        <f t="shared" si="76"/>
        <v>0</v>
      </c>
      <c r="DY15" s="255"/>
      <c r="DZ15" s="227">
        <f t="shared" ca="1" si="77"/>
        <v>0</v>
      </c>
      <c r="EA15" s="253" t="str">
        <f ca="1">IF(DZ15&lt;&gt;0,COUNTIFS(DZ$11:DZ15,DZ15)," ")</f>
        <v xml:space="preserve"> </v>
      </c>
      <c r="EB15" s="255">
        <f t="shared" si="78"/>
        <v>0</v>
      </c>
      <c r="EC15" s="254">
        <f t="shared" si="79"/>
        <v>0</v>
      </c>
      <c r="ED15" s="255">
        <f t="shared" si="80"/>
        <v>0</v>
      </c>
      <c r="EE15" s="255"/>
      <c r="EF15" s="255"/>
      <c r="EG15" s="227" t="str">
        <f t="shared" si="81"/>
        <v xml:space="preserve"> </v>
      </c>
      <c r="EH15" s="227" t="str">
        <f t="shared" si="82"/>
        <v xml:space="preserve"> </v>
      </c>
      <c r="EI15" s="227" t="str">
        <f t="shared" si="83"/>
        <v xml:space="preserve"> </v>
      </c>
      <c r="EJ15" s="227" t="str">
        <f t="shared" si="84"/>
        <v xml:space="preserve"> </v>
      </c>
      <c r="EK15" s="25" t="str">
        <f t="shared" si="27"/>
        <v/>
      </c>
      <c r="EL15" s="227" t="str">
        <f t="shared" ref="EL15:EL22" si="113">IF(OR(EK15=$BB$49,EK15=$BB$50),0,IF(EK15=$Y$11,1,IF(EK15=$Z$11,2,IF(EK15=$AA$11,3,IF(EK15=$Z$12,4,IF(EK15=$Z$13,5,IF(EK15=$AA$12,6," ")))))))</f>
        <v xml:space="preserve"> </v>
      </c>
      <c r="EM15" s="227">
        <f t="shared" si="28"/>
        <v>0</v>
      </c>
      <c r="EN15" s="227">
        <f t="shared" si="29"/>
        <v>0</v>
      </c>
      <c r="EO15" s="227">
        <f t="shared" si="30"/>
        <v>0</v>
      </c>
      <c r="EP15" s="227">
        <f t="shared" si="30"/>
        <v>0</v>
      </c>
      <c r="EQ15" s="227">
        <f t="shared" si="30"/>
        <v>0</v>
      </c>
      <c r="ER15" s="32" t="str">
        <f t="shared" si="85"/>
        <v xml:space="preserve"> </v>
      </c>
      <c r="ES15" s="255">
        <f t="shared" si="31"/>
        <v>0</v>
      </c>
      <c r="ET15" s="20" t="str">
        <f t="shared" si="32"/>
        <v xml:space="preserve"> </v>
      </c>
      <c r="EU15" s="388"/>
      <c r="EV15" s="320"/>
      <c r="EW15" s="23" t="str">
        <f>IF($H15=0," ",IF($AI15&gt;0,VLOOKUP($E15,База!$B$11:$Y$4481,8,FALSE),"привезите паспорт или св-во о рождении"))</f>
        <v xml:space="preserve"> </v>
      </c>
      <c r="EX15" s="250">
        <v>42701</v>
      </c>
      <c r="EY15" s="251">
        <f t="shared" si="111"/>
        <v>42701</v>
      </c>
      <c r="EZ15" s="244">
        <f t="shared" si="86"/>
        <v>0</v>
      </c>
      <c r="FA15" s="389"/>
      <c r="FB15" s="291" t="s">
        <v>150</v>
      </c>
      <c r="FC15" s="290" t="str">
        <f t="shared" si="0"/>
        <v>поставьте 0 или № команды; инструкция выше</v>
      </c>
      <c r="FD15" s="285" t="str">
        <f t="shared" si="3"/>
        <v>Санкт-Петербург, Приморский район</v>
      </c>
      <c r="FE15" s="244" t="s">
        <v>151</v>
      </c>
      <c r="FF15" s="244"/>
      <c r="FG15" s="198">
        <f t="shared" ca="1" si="1"/>
        <v>2024</v>
      </c>
      <c r="FH15" s="198">
        <v>22</v>
      </c>
      <c r="FI15" s="198">
        <f t="shared" ca="1" si="2"/>
        <v>2002</v>
      </c>
      <c r="FJ15" s="208">
        <v>6</v>
      </c>
      <c r="FK15" s="308" t="str">
        <f t="shared" si="87"/>
        <v/>
      </c>
      <c r="FL15" s="308" t="str">
        <f t="shared" si="88"/>
        <v/>
      </c>
      <c r="FM15" s="315" t="str">
        <f t="shared" si="89"/>
        <v/>
      </c>
      <c r="FN15" s="315" t="str">
        <f t="shared" si="90"/>
        <v/>
      </c>
      <c r="FO15" s="312" t="str">
        <f t="shared" si="91"/>
        <v/>
      </c>
      <c r="FP15" s="18" t="str">
        <f t="shared" si="92"/>
        <v/>
      </c>
      <c r="FQ15" s="18" t="str">
        <f t="shared" si="93"/>
        <v/>
      </c>
      <c r="FR15" s="18" t="str">
        <f t="shared" si="94"/>
        <v/>
      </c>
      <c r="FS15" s="18" t="str">
        <f t="shared" si="95"/>
        <v/>
      </c>
      <c r="FT15" s="18" t="str">
        <f t="shared" si="96"/>
        <v/>
      </c>
      <c r="FU15" s="18" t="str">
        <f t="shared" si="97"/>
        <v/>
      </c>
      <c r="FV15" s="18" t="str">
        <f t="shared" si="98"/>
        <v/>
      </c>
      <c r="FW15" s="18" t="str">
        <f t="shared" si="99"/>
        <v/>
      </c>
      <c r="FX15" s="18" t="str">
        <f t="shared" si="100"/>
        <v/>
      </c>
      <c r="FY15" s="18" t="str">
        <f t="shared" si="101"/>
        <v/>
      </c>
      <c r="FZ15" s="18" t="str">
        <f t="shared" si="102"/>
        <v/>
      </c>
      <c r="GA15" s="18" t="str">
        <f t="shared" si="103"/>
        <v/>
      </c>
      <c r="GB15" s="18" t="str">
        <f t="shared" si="104"/>
        <v/>
      </c>
      <c r="GC15" s="18" t="str">
        <f t="shared" si="105"/>
        <v/>
      </c>
      <c r="GD15" s="18" t="str">
        <f t="shared" si="106"/>
        <v/>
      </c>
      <c r="GE15" s="354" t="str">
        <f t="shared" si="107"/>
        <v/>
      </c>
      <c r="GF15" s="354" t="str">
        <f t="shared" si="108"/>
        <v/>
      </c>
      <c r="GG15" s="354" t="str">
        <f t="shared" si="109"/>
        <v/>
      </c>
      <c r="GH15" s="354" t="str">
        <f t="shared" si="110"/>
        <v/>
      </c>
      <c r="GI15" s="244"/>
      <c r="GJ15" s="244"/>
      <c r="GK15" s="244"/>
      <c r="GL15" s="244"/>
      <c r="GM15" s="244"/>
      <c r="GN15" s="244"/>
      <c r="GO15" s="244"/>
      <c r="GP15" s="244"/>
      <c r="GQ15" s="244"/>
      <c r="GR15" s="244"/>
      <c r="GS15" s="244"/>
      <c r="GT15" s="244"/>
      <c r="GU15" s="244"/>
      <c r="GV15" s="244"/>
      <c r="GW15" s="244"/>
      <c r="GX15" s="244"/>
      <c r="GY15" s="244"/>
      <c r="GZ15" s="244"/>
      <c r="HA15" s="244"/>
      <c r="HB15" s="244"/>
      <c r="HC15" s="244"/>
      <c r="HD15" s="244"/>
      <c r="HE15" s="244"/>
      <c r="HF15" s="244"/>
      <c r="HG15" s="244"/>
      <c r="HH15" s="244"/>
      <c r="HI15" s="244"/>
      <c r="HJ15" s="244"/>
      <c r="HK15" s="244"/>
      <c r="HL15" s="244"/>
      <c r="HM15" s="244"/>
      <c r="HN15" s="244"/>
      <c r="HO15" s="244"/>
      <c r="HP15" s="244"/>
      <c r="HQ15" s="244"/>
      <c r="HR15" s="244"/>
      <c r="HS15" s="244"/>
      <c r="HT15" s="244"/>
      <c r="HU15" s="244"/>
      <c r="HV15" s="244"/>
      <c r="HW15" s="244"/>
      <c r="HX15" s="244"/>
      <c r="HY15" s="244"/>
      <c r="HZ15" s="244"/>
      <c r="IA15" s="244"/>
      <c r="IB15" s="244"/>
      <c r="IC15" s="244"/>
      <c r="ID15" s="244"/>
      <c r="IE15" s="244"/>
    </row>
    <row r="16" spans="1:239" s="252" customFormat="1" ht="39" customHeight="1" thickBot="1">
      <c r="A16" s="338" t="str">
        <f>IF(E16="","",MAX(A$11:A15)+1)</f>
        <v/>
      </c>
      <c r="B16" s="29" t="str">
        <f t="shared" si="4"/>
        <v/>
      </c>
      <c r="C16" s="29" t="str">
        <f t="shared" si="5"/>
        <v/>
      </c>
      <c r="D16" s="29" t="str">
        <f t="shared" si="35"/>
        <v/>
      </c>
      <c r="E16" s="370"/>
      <c r="F16" s="371"/>
      <c r="G16" s="365"/>
      <c r="H16" s="365"/>
      <c r="I16" s="25" t="str">
        <f ca="1">IF(AND(J$5=3,EV16="/РАЗРЯД ПРОСРОЧЕН!!!"),"не допущен - просрочен разряд", IF(AND(I$5="л",J16=3,F16='Возраста и группы'!$B$9),"ЮД 14-15",IF(AND(I$5="л",J16=4,F16='Возраста и группы'!$B$11),"ЮЮ 16-21",IF(I$5="л",EK16,IF(I$5="с",BY16,IF(I$5="г",ET16,""))))))</f>
        <v/>
      </c>
      <c r="J16" s="31" t="str">
        <f t="shared" si="36"/>
        <v xml:space="preserve"> </v>
      </c>
      <c r="K16" s="21">
        <f t="shared" si="37"/>
        <v>1</v>
      </c>
      <c r="L16" s="278">
        <f t="shared" si="38"/>
        <v>1</v>
      </c>
      <c r="M16" s="25" t="str">
        <f t="shared" si="6"/>
        <v xml:space="preserve"> </v>
      </c>
      <c r="N16" s="365"/>
      <c r="O16" s="365"/>
      <c r="P16" s="366"/>
      <c r="Q16" s="241" t="str">
        <f>IF($F16=0," ",IF($F16&gt;MAX('Возраста и группы'!$M$4:$M$18),"не допущен - ВОЗРАСТ!!!",IF(AND('Возраста и группы'!$M$3&lt;&gt;"МЖ",$F16&lt;MIN('Возраста и группы'!$M$4:$M$18)),"не допущен - ВОЗРАСТ!!!",VLOOKUP($F16,'Возраста и группы'!$B$4:$D$68,3,FALSE))))</f>
        <v xml:space="preserve"> </v>
      </c>
      <c r="R16" s="241" t="str">
        <f>IF($F16=0," ",IF($F16&gt;MAX('Возраста и группы'!$O$4:$O$18),"не допущен - ВОЗРАСТ!!!",IF(AND('Возраста и группы'!$O$3&lt;&gt;"МЖ",$F16&lt;MIN('Возраста и группы'!$O$4:$O$18)),"не допущен - ВОЗРАСТ!!!",VLOOKUP($F16,'Возраста и группы'!$B$4:$AD$68,5,FALSE))))</f>
        <v xml:space="preserve"> </v>
      </c>
      <c r="S16" s="241" t="str">
        <f>IF(G16=0," ",IF(OR(G16="б/р",G16="3ю",G16="2ю"),"не допущен - РАЗРЯД!!!",IF(F16=0," ",IF($F16=0," ",IF($F16&gt;MAX('Возраста и группы'!$Q$4:$Q$18),"не допущен - ВОЗРАСТ!!!",IF(AND('Возраста и группы'!$Q$3&lt;&gt;"МЖ",$F16&lt;MIN('Возраста и группы'!$Q$4:$Q$18)),"не допущен - ВОЗРАСТ!!!",VLOOKUP($F16,'Возраста и группы'!$B$4:$AD$68,7,FALSE)))))))</f>
        <v xml:space="preserve"> </v>
      </c>
      <c r="T16" s="241" t="str">
        <f>IF(G16=0," ",IF(OR(G16="б/р",G16="3ю",G16="2ю",G16="1ю",G16=3),"не допущен - РАЗРЯД!!!",IF(F16=0," ",IF($F16=0," ",IF($F16&gt;MAX('Возраста и группы'!$S$4:$S$18),"не допущен - ВОЗРАСТ!!!",IF(AND('Возраста и группы'!$S$3&lt;&gt;"МЖ",$F16&lt;MIN('Возраста и группы'!$S$4:$S$18)),"не допущен - ВОЗРАСТ!!!",VLOOKUP($F16,'Возраста и группы'!$B$4:$AD$68,9,FALSE)))))))</f>
        <v xml:space="preserve"> </v>
      </c>
      <c r="U16" s="208"/>
      <c r="V16" s="208"/>
      <c r="W16" s="244">
        <v>1</v>
      </c>
      <c r="X16" s="244">
        <v>2011</v>
      </c>
      <c r="Y16" s="244" t="s">
        <v>2</v>
      </c>
      <c r="Z16" s="244"/>
      <c r="AA16" s="244"/>
      <c r="AB16" s="338" t="str">
        <f>IF(OR(E16=0,AI16=0)," ",VLOOKUP($E16,База!$B$11:$Y$4481,2,FALSE))</f>
        <v xml:space="preserve"> </v>
      </c>
      <c r="AC16" s="18" t="str">
        <f>IF(OR(E16=0,AI16=0)," ",VLOOKUP($E16,База!$B$11:$Y$4481,3,FALSE))</f>
        <v xml:space="preserve"> </v>
      </c>
      <c r="AD16" s="188" t="str">
        <f>IF(AC16="б/р","",IF(OR($E16=0,$AI16=0)," ",VLOOKUP($E16,База!$B$11:$Y$4481,5,FALSE)))</f>
        <v xml:space="preserve"> </v>
      </c>
      <c r="AE16" s="18" t="str">
        <f>IF(OR($E16=0,$AI16=0)," ",VLOOKUP($E16,База!$B$11:$Y$4481,4,FALSE))</f>
        <v xml:space="preserve"> </v>
      </c>
      <c r="AF16" s="376">
        <f t="shared" si="39"/>
        <v>0</v>
      </c>
      <c r="AG16" s="19" t="str">
        <f t="shared" si="7"/>
        <v xml:space="preserve"> </v>
      </c>
      <c r="AH16" s="20" t="str">
        <f t="shared" si="112"/>
        <v xml:space="preserve"> </v>
      </c>
      <c r="AI16" s="243">
        <f>COUNTIFS(База!$B$11:$B$4589,Заявка!E16)</f>
        <v>7</v>
      </c>
      <c r="AJ16" s="244"/>
      <c r="AK16" s="208"/>
      <c r="AL16" s="208" t="str">
        <f t="shared" ca="1" si="8"/>
        <v xml:space="preserve"> </v>
      </c>
      <c r="AM16" s="208" t="str">
        <f t="shared" ca="1" si="40"/>
        <v xml:space="preserve"> </v>
      </c>
      <c r="AN16" s="208" t="str">
        <f t="shared" ca="1" si="41"/>
        <v xml:space="preserve"> </v>
      </c>
      <c r="AO16" s="208">
        <f t="shared" si="9"/>
        <v>0</v>
      </c>
      <c r="AP16" s="208" t="str">
        <f t="shared" ca="1" si="42"/>
        <v xml:space="preserve"> </v>
      </c>
      <c r="AQ16" s="244" t="s">
        <v>152</v>
      </c>
      <c r="AR16" s="227" t="str">
        <f t="shared" si="10"/>
        <v xml:space="preserve"> </v>
      </c>
      <c r="AS16" s="227" t="str">
        <f t="shared" si="11"/>
        <v xml:space="preserve"> </v>
      </c>
      <c r="AT16" s="227" t="str">
        <f t="shared" si="12"/>
        <v xml:space="preserve"> </v>
      </c>
      <c r="AU16" s="227" t="str">
        <f t="shared" si="13"/>
        <v xml:space="preserve"> </v>
      </c>
      <c r="AV16" s="227" t="str">
        <f t="shared" si="14"/>
        <v xml:space="preserve"> </v>
      </c>
      <c r="AW16" s="227" t="str">
        <f t="shared" si="15"/>
        <v xml:space="preserve"> </v>
      </c>
      <c r="AX16" s="227" t="str">
        <f t="shared" si="16"/>
        <v xml:space="preserve"> </v>
      </c>
      <c r="AY16" s="227" t="str">
        <f t="shared" si="17"/>
        <v xml:space="preserve"> </v>
      </c>
      <c r="AZ16" s="227" t="str">
        <f t="shared" si="18"/>
        <v xml:space="preserve"> </v>
      </c>
      <c r="BA16" s="227" t="str">
        <f t="shared" si="19"/>
        <v xml:space="preserve"> </v>
      </c>
      <c r="BB16" s="25" t="str">
        <f t="shared" si="20"/>
        <v xml:space="preserve"> </v>
      </c>
      <c r="BC16" s="245" t="str">
        <f t="shared" si="21"/>
        <v xml:space="preserve"> </v>
      </c>
      <c r="BD16" s="245">
        <f t="shared" si="43"/>
        <v>0</v>
      </c>
      <c r="BE16" s="18">
        <f t="shared" si="22"/>
        <v>0</v>
      </c>
      <c r="BF16" s="18">
        <f t="shared" si="23"/>
        <v>0</v>
      </c>
      <c r="BG16" s="18">
        <f t="shared" si="23"/>
        <v>0</v>
      </c>
      <c r="BH16" s="18">
        <f t="shared" si="23"/>
        <v>0</v>
      </c>
      <c r="BI16" s="18">
        <f t="shared" si="23"/>
        <v>0</v>
      </c>
      <c r="BJ16" s="18">
        <f t="shared" si="23"/>
        <v>0</v>
      </c>
      <c r="BK16" s="18">
        <f t="shared" si="23"/>
        <v>0</v>
      </c>
      <c r="BL16" s="18">
        <f t="shared" si="23"/>
        <v>0</v>
      </c>
      <c r="BM16" s="18">
        <f t="shared" si="23"/>
        <v>0</v>
      </c>
      <c r="BN16" s="18">
        <f t="shared" si="23"/>
        <v>0</v>
      </c>
      <c r="BO16" s="18">
        <f t="shared" si="44"/>
        <v>0</v>
      </c>
      <c r="BP16" s="18">
        <f t="shared" si="44"/>
        <v>0</v>
      </c>
      <c r="BQ16" s="18">
        <f t="shared" si="44"/>
        <v>0</v>
      </c>
      <c r="BR16" s="18">
        <f t="shared" si="44"/>
        <v>0</v>
      </c>
      <c r="BS16" s="18">
        <f t="shared" si="44"/>
        <v>0</v>
      </c>
      <c r="BT16" s="18">
        <f t="shared" si="44"/>
        <v>0</v>
      </c>
      <c r="BU16" s="18">
        <f t="shared" si="24"/>
        <v>0</v>
      </c>
      <c r="BV16" s="18">
        <f t="shared" si="24"/>
        <v>0</v>
      </c>
      <c r="BW16" s="18">
        <f t="shared" si="24"/>
        <v>0</v>
      </c>
      <c r="BX16" s="331">
        <f t="shared" si="24"/>
        <v>0</v>
      </c>
      <c r="BY16" s="334" t="str">
        <f t="shared" si="25"/>
        <v xml:space="preserve"> </v>
      </c>
      <c r="BZ16" s="255"/>
      <c r="CA16" s="255"/>
      <c r="CB16" s="255"/>
      <c r="CC16" s="255" t="str">
        <f t="shared" ca="1" si="45"/>
        <v xml:space="preserve"> </v>
      </c>
      <c r="CD16" s="227">
        <f t="shared" ca="1" si="26"/>
        <v>0</v>
      </c>
      <c r="CE16" s="253" t="str">
        <f ca="1">IF(CD16&lt;&gt;0,COUNTIFS(CD$11:CD16,CD16)," ")</f>
        <v xml:space="preserve"> </v>
      </c>
      <c r="CF16" s="255">
        <f t="shared" si="46"/>
        <v>0</v>
      </c>
      <c r="CG16" s="254">
        <f t="shared" si="47"/>
        <v>0</v>
      </c>
      <c r="CH16" s="255">
        <f t="shared" si="48"/>
        <v>0</v>
      </c>
      <c r="CI16" s="255"/>
      <c r="CJ16" s="227">
        <f t="shared" ca="1" si="49"/>
        <v>0</v>
      </c>
      <c r="CK16" s="253" t="str">
        <f ca="1">IF(CJ16&lt;&gt;0,COUNTIFS(CJ$11:CJ16,CJ16)," ")</f>
        <v xml:space="preserve"> </v>
      </c>
      <c r="CL16" s="255">
        <f t="shared" si="50"/>
        <v>0</v>
      </c>
      <c r="CM16" s="254">
        <f t="shared" si="51"/>
        <v>0</v>
      </c>
      <c r="CN16" s="255">
        <f t="shared" si="52"/>
        <v>0</v>
      </c>
      <c r="CO16" s="255"/>
      <c r="CP16" s="227">
        <f t="shared" ca="1" si="53"/>
        <v>0</v>
      </c>
      <c r="CQ16" s="253" t="str">
        <f ca="1">IF(CP16&lt;&gt;0,COUNTIFS(CP$11:CP16,CP16)," ")</f>
        <v xml:space="preserve"> </v>
      </c>
      <c r="CR16" s="255">
        <f t="shared" si="54"/>
        <v>0</v>
      </c>
      <c r="CS16" s="254">
        <f t="shared" si="55"/>
        <v>0</v>
      </c>
      <c r="CT16" s="255">
        <f t="shared" si="56"/>
        <v>0</v>
      </c>
      <c r="CU16" s="255"/>
      <c r="CV16" s="227">
        <f t="shared" ca="1" si="57"/>
        <v>0</v>
      </c>
      <c r="CW16" s="253" t="str">
        <f ca="1">IF(CV16&lt;&gt;0,COUNTIFS(CV$11:CV16,CV16)," ")</f>
        <v xml:space="preserve"> </v>
      </c>
      <c r="CX16" s="255">
        <f t="shared" si="58"/>
        <v>0</v>
      </c>
      <c r="CY16" s="254">
        <f t="shared" si="59"/>
        <v>0</v>
      </c>
      <c r="CZ16" s="255">
        <f t="shared" si="60"/>
        <v>0</v>
      </c>
      <c r="DA16" s="255"/>
      <c r="DB16" s="227">
        <f t="shared" ca="1" si="61"/>
        <v>0</v>
      </c>
      <c r="DC16" s="253" t="str">
        <f ca="1">IF(DB16&lt;&gt;0,COUNTIFS(DB$11:DB16,DB16)," ")</f>
        <v xml:space="preserve"> </v>
      </c>
      <c r="DD16" s="255">
        <f t="shared" si="62"/>
        <v>0</v>
      </c>
      <c r="DE16" s="254">
        <f t="shared" si="63"/>
        <v>0</v>
      </c>
      <c r="DF16" s="255">
        <f t="shared" si="64"/>
        <v>0</v>
      </c>
      <c r="DG16" s="255"/>
      <c r="DH16" s="227">
        <f t="shared" ca="1" si="65"/>
        <v>0</v>
      </c>
      <c r="DI16" s="253" t="str">
        <f ca="1">IF(DH16&lt;&gt;0,COUNTIFS(DH$11:DH16,DH16)," ")</f>
        <v xml:space="preserve"> </v>
      </c>
      <c r="DJ16" s="255">
        <f t="shared" si="66"/>
        <v>0</v>
      </c>
      <c r="DK16" s="254">
        <f t="shared" si="67"/>
        <v>0</v>
      </c>
      <c r="DL16" s="255">
        <f t="shared" si="68"/>
        <v>0</v>
      </c>
      <c r="DM16" s="255"/>
      <c r="DN16" s="227">
        <f t="shared" ca="1" si="69"/>
        <v>0</v>
      </c>
      <c r="DO16" s="253" t="str">
        <f ca="1">IF(DN16&lt;&gt;0,COUNTIFS(DN$11:DN16,DN16)," ")</f>
        <v xml:space="preserve"> </v>
      </c>
      <c r="DP16" s="255">
        <f t="shared" si="70"/>
        <v>0</v>
      </c>
      <c r="DQ16" s="254">
        <f t="shared" si="71"/>
        <v>0</v>
      </c>
      <c r="DR16" s="255">
        <f t="shared" si="72"/>
        <v>0</v>
      </c>
      <c r="DS16" s="255"/>
      <c r="DT16" s="227">
        <f t="shared" ca="1" si="73"/>
        <v>0</v>
      </c>
      <c r="DU16" s="253" t="str">
        <f ca="1">IF(DT16&lt;&gt;0,COUNTIFS(DT$11:DT16,DT16)," ")</f>
        <v xml:space="preserve"> </v>
      </c>
      <c r="DV16" s="255">
        <f t="shared" si="74"/>
        <v>0</v>
      </c>
      <c r="DW16" s="254">
        <f t="shared" si="75"/>
        <v>0</v>
      </c>
      <c r="DX16" s="255">
        <f t="shared" si="76"/>
        <v>0</v>
      </c>
      <c r="DY16" s="255"/>
      <c r="DZ16" s="227">
        <f t="shared" ca="1" si="77"/>
        <v>0</v>
      </c>
      <c r="EA16" s="253" t="str">
        <f ca="1">IF(DZ16&lt;&gt;0,COUNTIFS(DZ$11:DZ16,DZ16)," ")</f>
        <v xml:space="preserve"> </v>
      </c>
      <c r="EB16" s="255">
        <f t="shared" si="78"/>
        <v>0</v>
      </c>
      <c r="EC16" s="254">
        <f t="shared" si="79"/>
        <v>0</v>
      </c>
      <c r="ED16" s="255">
        <f t="shared" si="80"/>
        <v>0</v>
      </c>
      <c r="EE16" s="255"/>
      <c r="EF16" s="255"/>
      <c r="EG16" s="227" t="str">
        <f t="shared" si="81"/>
        <v xml:space="preserve"> </v>
      </c>
      <c r="EH16" s="227" t="str">
        <f t="shared" si="82"/>
        <v xml:space="preserve"> </v>
      </c>
      <c r="EI16" s="227" t="str">
        <f t="shared" si="83"/>
        <v xml:space="preserve"> </v>
      </c>
      <c r="EJ16" s="227" t="str">
        <f t="shared" si="84"/>
        <v xml:space="preserve"> </v>
      </c>
      <c r="EK16" s="25" t="str">
        <f t="shared" si="27"/>
        <v/>
      </c>
      <c r="EL16" s="227" t="str">
        <f t="shared" si="113"/>
        <v xml:space="preserve"> </v>
      </c>
      <c r="EM16" s="227">
        <f t="shared" si="28"/>
        <v>0</v>
      </c>
      <c r="EN16" s="227">
        <f t="shared" si="29"/>
        <v>0</v>
      </c>
      <c r="EO16" s="227">
        <f t="shared" si="30"/>
        <v>0</v>
      </c>
      <c r="EP16" s="227">
        <f t="shared" si="30"/>
        <v>0</v>
      </c>
      <c r="EQ16" s="227">
        <f t="shared" si="30"/>
        <v>0</v>
      </c>
      <c r="ER16" s="32" t="str">
        <f t="shared" si="85"/>
        <v xml:space="preserve"> </v>
      </c>
      <c r="ES16" s="255">
        <f t="shared" si="31"/>
        <v>0</v>
      </c>
      <c r="ET16" s="20" t="str">
        <f t="shared" si="32"/>
        <v xml:space="preserve"> </v>
      </c>
      <c r="EU16" s="388"/>
      <c r="EV16" s="320"/>
      <c r="EW16" s="23" t="str">
        <f>IF($H16=0," ",IF($AI16&gt;0,VLOOKUP($E16,База!$B$11:$Y$4481,8,FALSE),"привезите паспорт или св-во о рождении"))</f>
        <v xml:space="preserve"> </v>
      </c>
      <c r="EX16" s="250">
        <v>42701</v>
      </c>
      <c r="EY16" s="251">
        <f t="shared" si="111"/>
        <v>42701</v>
      </c>
      <c r="EZ16" s="244">
        <f t="shared" si="86"/>
        <v>0</v>
      </c>
      <c r="FA16" s="389"/>
      <c r="FB16" s="291" t="s">
        <v>153</v>
      </c>
      <c r="FC16" s="290" t="str">
        <f t="shared" si="0"/>
        <v>поставьте 0 или № команды; инструкция выше</v>
      </c>
      <c r="FD16" s="285" t="str">
        <f t="shared" si="3"/>
        <v>Санкт-Петербург, Пушкинский район</v>
      </c>
      <c r="FE16" s="244" t="s">
        <v>154</v>
      </c>
      <c r="FF16" s="244"/>
      <c r="FG16" s="198">
        <f t="shared" ca="1" si="1"/>
        <v>2024</v>
      </c>
      <c r="FH16" s="198">
        <v>23</v>
      </c>
      <c r="FI16" s="198">
        <f t="shared" ca="1" si="2"/>
        <v>2001</v>
      </c>
      <c r="FJ16" s="208">
        <v>6</v>
      </c>
      <c r="FK16" s="308" t="str">
        <f t="shared" si="87"/>
        <v/>
      </c>
      <c r="FL16" s="308" t="str">
        <f t="shared" si="88"/>
        <v/>
      </c>
      <c r="FM16" s="315" t="str">
        <f t="shared" si="89"/>
        <v/>
      </c>
      <c r="FN16" s="315" t="str">
        <f t="shared" si="90"/>
        <v/>
      </c>
      <c r="FO16" s="312" t="str">
        <f t="shared" si="91"/>
        <v/>
      </c>
      <c r="FP16" s="18" t="str">
        <f t="shared" si="92"/>
        <v/>
      </c>
      <c r="FQ16" s="18" t="str">
        <f t="shared" si="93"/>
        <v/>
      </c>
      <c r="FR16" s="18" t="str">
        <f t="shared" si="94"/>
        <v/>
      </c>
      <c r="FS16" s="18" t="str">
        <f t="shared" si="95"/>
        <v/>
      </c>
      <c r="FT16" s="18" t="str">
        <f t="shared" si="96"/>
        <v/>
      </c>
      <c r="FU16" s="18" t="str">
        <f t="shared" si="97"/>
        <v/>
      </c>
      <c r="FV16" s="18" t="str">
        <f t="shared" si="98"/>
        <v/>
      </c>
      <c r="FW16" s="18" t="str">
        <f t="shared" si="99"/>
        <v/>
      </c>
      <c r="FX16" s="18" t="str">
        <f t="shared" si="100"/>
        <v/>
      </c>
      <c r="FY16" s="18" t="str">
        <f t="shared" si="101"/>
        <v/>
      </c>
      <c r="FZ16" s="18" t="str">
        <f t="shared" si="102"/>
        <v/>
      </c>
      <c r="GA16" s="18" t="str">
        <f t="shared" si="103"/>
        <v/>
      </c>
      <c r="GB16" s="18" t="str">
        <f t="shared" si="104"/>
        <v/>
      </c>
      <c r="GC16" s="18" t="str">
        <f t="shared" si="105"/>
        <v/>
      </c>
      <c r="GD16" s="18" t="str">
        <f t="shared" si="106"/>
        <v/>
      </c>
      <c r="GE16" s="354" t="str">
        <f t="shared" si="107"/>
        <v/>
      </c>
      <c r="GF16" s="354" t="str">
        <f t="shared" si="108"/>
        <v/>
      </c>
      <c r="GG16" s="354" t="str">
        <f t="shared" si="109"/>
        <v/>
      </c>
      <c r="GH16" s="354" t="str">
        <f t="shared" si="110"/>
        <v/>
      </c>
      <c r="GI16" s="244"/>
      <c r="GJ16" s="244"/>
      <c r="GK16" s="244"/>
      <c r="GL16" s="244"/>
      <c r="GM16" s="244"/>
      <c r="GN16" s="244"/>
      <c r="GO16" s="244"/>
      <c r="GP16" s="244"/>
      <c r="GQ16" s="244"/>
      <c r="GR16" s="244"/>
      <c r="GS16" s="244"/>
      <c r="GT16" s="244"/>
      <c r="GU16" s="244"/>
      <c r="GV16" s="244"/>
      <c r="GW16" s="244"/>
      <c r="GX16" s="244"/>
      <c r="GY16" s="244"/>
      <c r="GZ16" s="244"/>
      <c r="HA16" s="244"/>
      <c r="HB16" s="244"/>
      <c r="HC16" s="244"/>
      <c r="HD16" s="244"/>
      <c r="HE16" s="244"/>
      <c r="HF16" s="244"/>
      <c r="HG16" s="244"/>
      <c r="HH16" s="244"/>
      <c r="HI16" s="244"/>
      <c r="HJ16" s="244"/>
      <c r="HK16" s="244"/>
      <c r="HL16" s="244"/>
      <c r="HM16" s="244"/>
      <c r="HN16" s="244"/>
      <c r="HO16" s="244"/>
      <c r="HP16" s="244"/>
      <c r="HQ16" s="244"/>
      <c r="HR16" s="244"/>
      <c r="HS16" s="244"/>
      <c r="HT16" s="244"/>
      <c r="HU16" s="244"/>
      <c r="HV16" s="244"/>
      <c r="HW16" s="244"/>
      <c r="HX16" s="244"/>
      <c r="HY16" s="244"/>
      <c r="HZ16" s="244"/>
      <c r="IA16" s="244"/>
      <c r="IB16" s="244"/>
      <c r="IC16" s="244"/>
      <c r="ID16" s="244"/>
      <c r="IE16" s="244"/>
    </row>
    <row r="17" spans="1:190" ht="39" customHeight="1" thickBot="1">
      <c r="A17" s="338" t="str">
        <f>IF(E17="","",MAX(A$11:A16)+1)</f>
        <v/>
      </c>
      <c r="B17" s="29" t="str">
        <f t="shared" ref="B17:B30" si="114">IF(E17=0,"",(IF(B$5=0," ",$B$5)))</f>
        <v/>
      </c>
      <c r="C17" s="29" t="str">
        <f t="shared" si="5"/>
        <v/>
      </c>
      <c r="D17" s="29" t="str">
        <f t="shared" si="35"/>
        <v/>
      </c>
      <c r="E17" s="370"/>
      <c r="F17" s="371"/>
      <c r="G17" s="365"/>
      <c r="H17" s="365"/>
      <c r="I17" s="25" t="str">
        <f ca="1">IF(AND(J$5=3,EV17="/РАЗРЯД ПРОСРОЧЕН!!!"),"не допущен - просрочен разряд", IF(AND(I$5="л",J17=3,F17='Возраста и группы'!$B$9),"ЮД 14-15",IF(AND(I$5="л",J17=4,F17='Возраста и группы'!$B$11),"ЮЮ 16-21",IF(I$5="л",EK17,IF(I$5="с",BY17,IF(I$5="г",ET17,""))))))</f>
        <v/>
      </c>
      <c r="J17" s="31" t="str">
        <f t="shared" si="36"/>
        <v xml:space="preserve"> </v>
      </c>
      <c r="K17" s="21">
        <f t="shared" si="37"/>
        <v>1</v>
      </c>
      <c r="L17" s="278">
        <f t="shared" si="38"/>
        <v>1</v>
      </c>
      <c r="M17" s="25" t="str">
        <f t="shared" si="6"/>
        <v xml:space="preserve"> </v>
      </c>
      <c r="N17" s="365"/>
      <c r="O17" s="365"/>
      <c r="P17" s="366"/>
      <c r="Q17" s="241" t="str">
        <f>IF($F17=0," ",IF($F17&gt;MAX('Возраста и группы'!$M$4:$M$18),"не допущен - ВОЗРАСТ!!!",IF(AND('Возраста и группы'!$M$3&lt;&gt;"МЖ",$F17&lt;MIN('Возраста и группы'!$M$4:$M$18)),"не допущен - ВОЗРАСТ!!!",VLOOKUP($F17,'Возраста и группы'!$B$4:$D$68,3,FALSE))))</f>
        <v xml:space="preserve"> </v>
      </c>
      <c r="R17" s="241" t="str">
        <f>IF($F17=0," ",IF($F17&gt;MAX('Возраста и группы'!$O$4:$O$18),"не допущен - ВОЗРАСТ!!!",IF(AND('Возраста и группы'!$O$3&lt;&gt;"МЖ",$F17&lt;MIN('Возраста и группы'!$O$4:$O$18)),"не допущен - ВОЗРАСТ!!!",VLOOKUP($F17,'Возраста и группы'!$B$4:$AD$68,5,FALSE))))</f>
        <v xml:space="preserve"> </v>
      </c>
      <c r="S17" s="241" t="str">
        <f>IF(G17=0," ",IF(OR(G17="б/р",G17="3ю",G17="2ю"),"не допущен - РАЗРЯД!!!",IF(F17=0," ",IF($F17=0," ",IF($F17&gt;MAX('Возраста и группы'!$Q$4:$Q$18),"не допущен - ВОЗРАСТ!!!",IF(AND('Возраста и группы'!$Q$3&lt;&gt;"МЖ",$F17&lt;MIN('Возраста и группы'!$Q$4:$Q$18)),"не допущен - ВОЗРАСТ!!!",VLOOKUP($F17,'Возраста и группы'!$B$4:$AD$68,7,FALSE)))))))</f>
        <v xml:space="preserve"> </v>
      </c>
      <c r="T17" s="241" t="str">
        <f>IF(G17=0," ",IF(OR(G17="б/р",G17="3ю",G17="2ю",G17="1ю",G17=3),"не допущен - РАЗРЯД!!!",IF(F17=0," ",IF($F17=0," ",IF($F17&gt;MAX('Возраста и группы'!$S$4:$S$18),"не допущен - ВОЗРАСТ!!!",IF(AND('Возраста и группы'!$S$3&lt;&gt;"МЖ",$F17&lt;MIN('Возраста и группы'!$S$4:$S$18)),"не допущен - ВОЗРАСТ!!!",VLOOKUP($F17,'Возраста и группы'!$B$4:$AD$68,9,FALSE)))))))</f>
        <v xml:space="preserve"> </v>
      </c>
      <c r="U17" s="208"/>
      <c r="V17" s="208"/>
      <c r="X17" s="220">
        <v>2010</v>
      </c>
      <c r="Y17" s="244" t="s">
        <v>2</v>
      </c>
      <c r="AB17" s="338" t="str">
        <f>IF(OR(E17=0,AI17=0)," ",VLOOKUP($E17,База!$B$11:$Y$4481,2,FALSE))</f>
        <v xml:space="preserve"> </v>
      </c>
      <c r="AC17" s="18" t="str">
        <f>IF(OR(E17=0,AI17=0)," ",VLOOKUP($E17,База!$B$11:$Y$4481,3,FALSE))</f>
        <v xml:space="preserve"> </v>
      </c>
      <c r="AD17" s="188" t="str">
        <f>IF(AC17="б/р","",IF(OR($E17=0,$AI17=0)," ",VLOOKUP($E17,База!$B$11:$Y$4481,5,FALSE)))</f>
        <v xml:space="preserve"> </v>
      </c>
      <c r="AE17" s="18" t="str">
        <f>IF(OR($E17=0,$AI17=0)," ",VLOOKUP($E17,База!$B$11:$Y$4481,4,FALSE))</f>
        <v xml:space="preserve"> </v>
      </c>
      <c r="AF17" s="376">
        <f t="shared" si="39"/>
        <v>0</v>
      </c>
      <c r="AG17" s="19" t="str">
        <f t="shared" si="7"/>
        <v xml:space="preserve"> </v>
      </c>
      <c r="AH17" s="20" t="str">
        <f t="shared" si="112"/>
        <v xml:space="preserve"> </v>
      </c>
      <c r="AI17" s="243">
        <f>COUNTIFS(База!$B$11:$B$4589,Заявка!E17)</f>
        <v>7</v>
      </c>
      <c r="AL17" s="208" t="str">
        <f t="shared" ca="1" si="8"/>
        <v xml:space="preserve"> </v>
      </c>
      <c r="AM17" s="208" t="str">
        <f t="shared" ca="1" si="40"/>
        <v xml:space="preserve"> </v>
      </c>
      <c r="AN17" s="208" t="str">
        <f t="shared" ca="1" si="41"/>
        <v xml:space="preserve"> </v>
      </c>
      <c r="AO17" s="208">
        <f t="shared" si="9"/>
        <v>0</v>
      </c>
      <c r="AP17" s="208" t="str">
        <f t="shared" ca="1" si="42"/>
        <v xml:space="preserve"> </v>
      </c>
      <c r="AQ17" s="220" t="s">
        <v>155</v>
      </c>
      <c r="AR17" s="227" t="str">
        <f t="shared" si="10"/>
        <v xml:space="preserve"> </v>
      </c>
      <c r="AS17" s="227" t="str">
        <f t="shared" si="11"/>
        <v xml:space="preserve"> </v>
      </c>
      <c r="AT17" s="227" t="str">
        <f t="shared" si="12"/>
        <v xml:space="preserve"> </v>
      </c>
      <c r="AU17" s="227" t="str">
        <f t="shared" si="13"/>
        <v xml:space="preserve"> </v>
      </c>
      <c r="AV17" s="227" t="str">
        <f t="shared" si="14"/>
        <v xml:space="preserve"> </v>
      </c>
      <c r="AW17" s="227" t="str">
        <f t="shared" si="15"/>
        <v xml:space="preserve"> </v>
      </c>
      <c r="AX17" s="227" t="str">
        <f t="shared" si="16"/>
        <v xml:space="preserve"> </v>
      </c>
      <c r="AY17" s="227" t="str">
        <f t="shared" si="17"/>
        <v xml:space="preserve"> </v>
      </c>
      <c r="AZ17" s="227" t="str">
        <f t="shared" si="18"/>
        <v xml:space="preserve"> </v>
      </c>
      <c r="BA17" s="227" t="str">
        <f t="shared" si="19"/>
        <v xml:space="preserve"> </v>
      </c>
      <c r="BB17" s="25" t="str">
        <f t="shared" si="20"/>
        <v xml:space="preserve"> </v>
      </c>
      <c r="BC17" s="245" t="str">
        <f t="shared" si="21"/>
        <v xml:space="preserve"> </v>
      </c>
      <c r="BD17" s="245">
        <f t="shared" si="43"/>
        <v>0</v>
      </c>
      <c r="BE17" s="18">
        <f t="shared" si="22"/>
        <v>0</v>
      </c>
      <c r="BF17" s="18">
        <f t="shared" si="23"/>
        <v>0</v>
      </c>
      <c r="BG17" s="18">
        <f t="shared" si="23"/>
        <v>0</v>
      </c>
      <c r="BH17" s="18">
        <f t="shared" si="23"/>
        <v>0</v>
      </c>
      <c r="BI17" s="18">
        <f t="shared" si="23"/>
        <v>0</v>
      </c>
      <c r="BJ17" s="18">
        <f t="shared" si="23"/>
        <v>0</v>
      </c>
      <c r="BK17" s="18">
        <f t="shared" si="23"/>
        <v>0</v>
      </c>
      <c r="BL17" s="18">
        <f t="shared" si="23"/>
        <v>0</v>
      </c>
      <c r="BM17" s="18">
        <f t="shared" si="23"/>
        <v>0</v>
      </c>
      <c r="BN17" s="18">
        <f t="shared" si="23"/>
        <v>0</v>
      </c>
      <c r="BO17" s="18">
        <f t="shared" si="44"/>
        <v>0</v>
      </c>
      <c r="BP17" s="18">
        <f t="shared" si="44"/>
        <v>0</v>
      </c>
      <c r="BQ17" s="18">
        <f t="shared" si="44"/>
        <v>0</v>
      </c>
      <c r="BR17" s="18">
        <f t="shared" si="44"/>
        <v>0</v>
      </c>
      <c r="BS17" s="18">
        <f t="shared" si="44"/>
        <v>0</v>
      </c>
      <c r="BT17" s="18">
        <f t="shared" si="44"/>
        <v>0</v>
      </c>
      <c r="BU17" s="18">
        <f t="shared" si="24"/>
        <v>0</v>
      </c>
      <c r="BV17" s="18">
        <f t="shared" si="24"/>
        <v>0</v>
      </c>
      <c r="BW17" s="18">
        <f t="shared" si="24"/>
        <v>0</v>
      </c>
      <c r="BX17" s="331">
        <f t="shared" si="24"/>
        <v>0</v>
      </c>
      <c r="BY17" s="334" t="str">
        <f t="shared" si="25"/>
        <v xml:space="preserve"> </v>
      </c>
      <c r="BZ17" s="217"/>
      <c r="CA17" s="217"/>
      <c r="CB17" s="217"/>
      <c r="CC17" s="255" t="str">
        <f t="shared" ca="1" si="45"/>
        <v xml:space="preserve"> </v>
      </c>
      <c r="CD17" s="227">
        <f t="shared" ca="1" si="26"/>
        <v>0</v>
      </c>
      <c r="CE17" s="253" t="str">
        <f ca="1">IF(CD17&lt;&gt;0,COUNTIFS(CD$11:CD17,CD17)," ")</f>
        <v xml:space="preserve"> </v>
      </c>
      <c r="CF17" s="255">
        <f t="shared" si="46"/>
        <v>0</v>
      </c>
      <c r="CG17" s="254">
        <f t="shared" si="47"/>
        <v>0</v>
      </c>
      <c r="CH17" s="255">
        <f t="shared" si="48"/>
        <v>0</v>
      </c>
      <c r="CI17" s="217"/>
      <c r="CJ17" s="227">
        <f t="shared" ca="1" si="49"/>
        <v>0</v>
      </c>
      <c r="CK17" s="253" t="str">
        <f ca="1">IF(CJ17&lt;&gt;0,COUNTIFS(CJ$11:CJ17,CJ17)," ")</f>
        <v xml:space="preserve"> </v>
      </c>
      <c r="CL17" s="255">
        <f t="shared" si="50"/>
        <v>0</v>
      </c>
      <c r="CM17" s="254">
        <f t="shared" si="51"/>
        <v>0</v>
      </c>
      <c r="CN17" s="255">
        <f t="shared" si="52"/>
        <v>0</v>
      </c>
      <c r="CO17" s="217"/>
      <c r="CP17" s="227">
        <f t="shared" ca="1" si="53"/>
        <v>0</v>
      </c>
      <c r="CQ17" s="253" t="str">
        <f ca="1">IF(CP17&lt;&gt;0,COUNTIFS(CP$11:CP17,CP17)," ")</f>
        <v xml:space="preserve"> </v>
      </c>
      <c r="CR17" s="255">
        <f t="shared" si="54"/>
        <v>0</v>
      </c>
      <c r="CS17" s="254">
        <f t="shared" si="55"/>
        <v>0</v>
      </c>
      <c r="CT17" s="255">
        <f t="shared" si="56"/>
        <v>0</v>
      </c>
      <c r="CU17" s="217"/>
      <c r="CV17" s="227">
        <f t="shared" ca="1" si="57"/>
        <v>0</v>
      </c>
      <c r="CW17" s="253" t="str">
        <f ca="1">IF(CV17&lt;&gt;0,COUNTIFS(CV$11:CV17,CV17)," ")</f>
        <v xml:space="preserve"> </v>
      </c>
      <c r="CX17" s="255">
        <f t="shared" si="58"/>
        <v>0</v>
      </c>
      <c r="CY17" s="254">
        <f t="shared" si="59"/>
        <v>0</v>
      </c>
      <c r="CZ17" s="255">
        <f t="shared" si="60"/>
        <v>0</v>
      </c>
      <c r="DA17" s="217"/>
      <c r="DB17" s="227">
        <f t="shared" ca="1" si="61"/>
        <v>0</v>
      </c>
      <c r="DC17" s="253" t="str">
        <f ca="1">IF(DB17&lt;&gt;0,COUNTIFS(DB$11:DB17,DB17)," ")</f>
        <v xml:space="preserve"> </v>
      </c>
      <c r="DD17" s="255">
        <f t="shared" si="62"/>
        <v>0</v>
      </c>
      <c r="DE17" s="254">
        <f t="shared" si="63"/>
        <v>0</v>
      </c>
      <c r="DF17" s="255">
        <f t="shared" si="64"/>
        <v>0</v>
      </c>
      <c r="DG17" s="217"/>
      <c r="DH17" s="227">
        <f t="shared" ca="1" si="65"/>
        <v>0</v>
      </c>
      <c r="DI17" s="253" t="str">
        <f ca="1">IF(DH17&lt;&gt;0,COUNTIFS(DH$11:DH17,DH17)," ")</f>
        <v xml:space="preserve"> </v>
      </c>
      <c r="DJ17" s="255">
        <f t="shared" si="66"/>
        <v>0</v>
      </c>
      <c r="DK17" s="254">
        <f t="shared" si="67"/>
        <v>0</v>
      </c>
      <c r="DL17" s="255">
        <f t="shared" si="68"/>
        <v>0</v>
      </c>
      <c r="DM17" s="217"/>
      <c r="DN17" s="227">
        <f t="shared" ca="1" si="69"/>
        <v>0</v>
      </c>
      <c r="DO17" s="253" t="str">
        <f ca="1">IF(DN17&lt;&gt;0,COUNTIFS(DN$11:DN17,DN17)," ")</f>
        <v xml:space="preserve"> </v>
      </c>
      <c r="DP17" s="255">
        <f t="shared" si="70"/>
        <v>0</v>
      </c>
      <c r="DQ17" s="254">
        <f t="shared" si="71"/>
        <v>0</v>
      </c>
      <c r="DR17" s="255">
        <f t="shared" si="72"/>
        <v>0</v>
      </c>
      <c r="DS17" s="217"/>
      <c r="DT17" s="227">
        <f t="shared" ca="1" si="73"/>
        <v>0</v>
      </c>
      <c r="DU17" s="253" t="str">
        <f ca="1">IF(DT17&lt;&gt;0,COUNTIFS(DT$11:DT17,DT17)," ")</f>
        <v xml:space="preserve"> </v>
      </c>
      <c r="DV17" s="255">
        <f t="shared" si="74"/>
        <v>0</v>
      </c>
      <c r="DW17" s="254">
        <f t="shared" si="75"/>
        <v>0</v>
      </c>
      <c r="DX17" s="255">
        <f t="shared" si="76"/>
        <v>0</v>
      </c>
      <c r="DY17" s="217"/>
      <c r="DZ17" s="227">
        <f t="shared" ca="1" si="77"/>
        <v>0</v>
      </c>
      <c r="EA17" s="253" t="str">
        <f ca="1">IF(DZ17&lt;&gt;0,COUNTIFS(DZ$11:DZ17,DZ17)," ")</f>
        <v xml:space="preserve"> </v>
      </c>
      <c r="EB17" s="255">
        <f t="shared" si="78"/>
        <v>0</v>
      </c>
      <c r="EC17" s="254">
        <f t="shared" si="79"/>
        <v>0</v>
      </c>
      <c r="ED17" s="255">
        <f t="shared" si="80"/>
        <v>0</v>
      </c>
      <c r="EE17" s="217"/>
      <c r="EF17" s="217"/>
      <c r="EG17" s="227" t="str">
        <f t="shared" si="81"/>
        <v xml:space="preserve"> </v>
      </c>
      <c r="EH17" s="227" t="str">
        <f t="shared" si="82"/>
        <v xml:space="preserve"> </v>
      </c>
      <c r="EI17" s="227" t="str">
        <f t="shared" si="83"/>
        <v xml:space="preserve"> </v>
      </c>
      <c r="EJ17" s="227" t="str">
        <f t="shared" si="84"/>
        <v xml:space="preserve"> </v>
      </c>
      <c r="EK17" s="25" t="str">
        <f t="shared" si="27"/>
        <v/>
      </c>
      <c r="EL17" s="227" t="str">
        <f t="shared" si="113"/>
        <v xml:space="preserve"> </v>
      </c>
      <c r="EM17" s="227">
        <f t="shared" si="28"/>
        <v>0</v>
      </c>
      <c r="EN17" s="227">
        <f t="shared" si="29"/>
        <v>0</v>
      </c>
      <c r="EO17" s="227">
        <f t="shared" si="30"/>
        <v>0</v>
      </c>
      <c r="EP17" s="227">
        <f t="shared" si="30"/>
        <v>0</v>
      </c>
      <c r="EQ17" s="227">
        <f t="shared" si="30"/>
        <v>0</v>
      </c>
      <c r="ER17" s="32" t="str">
        <f t="shared" si="85"/>
        <v xml:space="preserve"> </v>
      </c>
      <c r="ES17" s="255">
        <f t="shared" si="31"/>
        <v>0</v>
      </c>
      <c r="ET17" s="20" t="str">
        <f t="shared" si="32"/>
        <v xml:space="preserve"> </v>
      </c>
      <c r="EU17" s="388"/>
      <c r="EV17" s="320"/>
      <c r="EW17" s="23" t="str">
        <f>IF($H17=0," ",IF($AI17&gt;0,VLOOKUP($E17,База!$B$11:$Y$4481,8,FALSE),"привезите паспорт или св-во о рождении"))</f>
        <v xml:space="preserve"> </v>
      </c>
      <c r="EX17" s="250">
        <v>42701</v>
      </c>
      <c r="EY17" s="251">
        <f t="shared" si="111"/>
        <v>42701</v>
      </c>
      <c r="EZ17" s="244">
        <f t="shared" si="86"/>
        <v>0</v>
      </c>
      <c r="FA17" s="389"/>
      <c r="FB17" s="207" t="s">
        <v>156</v>
      </c>
      <c r="FC17" s="290" t="str">
        <f t="shared" si="0"/>
        <v>поставьте 0 или № команды; инструкция выше</v>
      </c>
      <c r="FD17" s="285" t="str">
        <f t="shared" si="3"/>
        <v>Санкт-Петербург, Фрунзенский район</v>
      </c>
      <c r="FE17" s="244" t="s">
        <v>157</v>
      </c>
      <c r="FG17" s="198">
        <f t="shared" ca="1" si="1"/>
        <v>2024</v>
      </c>
      <c r="FH17" s="198">
        <v>24</v>
      </c>
      <c r="FI17" s="198">
        <f t="shared" ca="1" si="2"/>
        <v>2000</v>
      </c>
      <c r="FJ17" s="208">
        <v>6</v>
      </c>
      <c r="FK17" s="308" t="str">
        <f t="shared" si="87"/>
        <v/>
      </c>
      <c r="FL17" s="308" t="str">
        <f t="shared" si="88"/>
        <v/>
      </c>
      <c r="FM17" s="315" t="str">
        <f t="shared" si="89"/>
        <v/>
      </c>
      <c r="FN17" s="315" t="str">
        <f t="shared" si="90"/>
        <v/>
      </c>
      <c r="FO17" s="312" t="str">
        <f t="shared" si="91"/>
        <v/>
      </c>
      <c r="FP17" s="18" t="str">
        <f t="shared" si="92"/>
        <v/>
      </c>
      <c r="FQ17" s="18" t="str">
        <f t="shared" si="93"/>
        <v/>
      </c>
      <c r="FR17" s="18" t="str">
        <f t="shared" si="94"/>
        <v/>
      </c>
      <c r="FS17" s="18" t="str">
        <f t="shared" si="95"/>
        <v/>
      </c>
      <c r="FT17" s="18" t="str">
        <f t="shared" si="96"/>
        <v/>
      </c>
      <c r="FU17" s="18" t="str">
        <f t="shared" si="97"/>
        <v/>
      </c>
      <c r="FV17" s="18" t="str">
        <f t="shared" si="98"/>
        <v/>
      </c>
      <c r="FW17" s="18" t="str">
        <f t="shared" si="99"/>
        <v/>
      </c>
      <c r="FX17" s="18" t="str">
        <f t="shared" si="100"/>
        <v/>
      </c>
      <c r="FY17" s="18" t="str">
        <f t="shared" si="101"/>
        <v/>
      </c>
      <c r="FZ17" s="18" t="str">
        <f t="shared" si="102"/>
        <v/>
      </c>
      <c r="GA17" s="18" t="str">
        <f t="shared" si="103"/>
        <v/>
      </c>
      <c r="GB17" s="18" t="str">
        <f t="shared" si="104"/>
        <v/>
      </c>
      <c r="GC17" s="18" t="str">
        <f t="shared" si="105"/>
        <v/>
      </c>
      <c r="GD17" s="18" t="str">
        <f t="shared" si="106"/>
        <v/>
      </c>
      <c r="GE17" s="354" t="str">
        <f t="shared" si="107"/>
        <v/>
      </c>
      <c r="GF17" s="354" t="str">
        <f t="shared" si="108"/>
        <v/>
      </c>
      <c r="GG17" s="354" t="str">
        <f t="shared" si="109"/>
        <v/>
      </c>
      <c r="GH17" s="354" t="str">
        <f t="shared" si="110"/>
        <v/>
      </c>
    </row>
    <row r="18" spans="1:190" ht="39" customHeight="1" thickBot="1">
      <c r="A18" s="338" t="str">
        <f>IF(E18="","",MAX(A$11:A17)+1)</f>
        <v/>
      </c>
      <c r="B18" s="29" t="str">
        <f t="shared" si="114"/>
        <v/>
      </c>
      <c r="C18" s="29" t="str">
        <f t="shared" si="5"/>
        <v/>
      </c>
      <c r="D18" s="29" t="str">
        <f t="shared" si="35"/>
        <v/>
      </c>
      <c r="E18" s="370"/>
      <c r="F18" s="371"/>
      <c r="G18" s="365"/>
      <c r="H18" s="365"/>
      <c r="I18" s="25" t="str">
        <f ca="1">IF(AND(J$5=3,EV18="/РАЗРЯД ПРОСРОЧЕН!!!"),"не допущен - просрочен разряд", IF(AND(I$5="л",J18=3,F18='Возраста и группы'!$B$9),"ЮД 14-15",IF(AND(I$5="л",J18=4,F18='Возраста и группы'!$B$11),"ЮЮ 16-21",IF(I$5="л",EK18,IF(I$5="с",BY18,IF(I$5="г",ET18,""))))))</f>
        <v/>
      </c>
      <c r="J18" s="31" t="str">
        <f t="shared" si="36"/>
        <v xml:space="preserve"> </v>
      </c>
      <c r="K18" s="21">
        <f t="shared" si="37"/>
        <v>1</v>
      </c>
      <c r="L18" s="278">
        <f t="shared" si="38"/>
        <v>1</v>
      </c>
      <c r="M18" s="25" t="str">
        <f t="shared" si="6"/>
        <v xml:space="preserve"> </v>
      </c>
      <c r="N18" s="365"/>
      <c r="O18" s="365"/>
      <c r="P18" s="366"/>
      <c r="Q18" s="241" t="str">
        <f>IF($F18=0," ",IF($F18&gt;MAX('Возраста и группы'!$M$4:$M$18),"не допущен - ВОЗРАСТ!!!",IF(AND('Возраста и группы'!$M$3&lt;&gt;"МЖ",$F18&lt;MIN('Возраста и группы'!$M$4:$M$18)),"не допущен - ВОЗРАСТ!!!",VLOOKUP($F18,'Возраста и группы'!$B$4:$D$68,3,FALSE))))</f>
        <v xml:space="preserve"> </v>
      </c>
      <c r="R18" s="241" t="str">
        <f>IF($F18=0," ",IF($F18&gt;MAX('Возраста и группы'!$O$4:$O$18),"не допущен - ВОЗРАСТ!!!",IF(AND('Возраста и группы'!$O$3&lt;&gt;"МЖ",$F18&lt;MIN('Возраста и группы'!$O$4:$O$18)),"не допущен - ВОЗРАСТ!!!",VLOOKUP($F18,'Возраста и группы'!$B$4:$AD$68,5,FALSE))))</f>
        <v xml:space="preserve"> </v>
      </c>
      <c r="S18" s="241" t="str">
        <f>IF(G18=0," ",IF(OR(G18="б/р",G18="3ю",G18="2ю"),"не допущен - РАЗРЯД!!!",IF(F18=0," ",IF($F18=0," ",IF($F18&gt;MAX('Возраста и группы'!$Q$4:$Q$18),"не допущен - ВОЗРАСТ!!!",IF(AND('Возраста и группы'!$Q$3&lt;&gt;"МЖ",$F18&lt;MIN('Возраста и группы'!$Q$4:$Q$18)),"не допущен - ВОЗРАСТ!!!",VLOOKUP($F18,'Возраста и группы'!$B$4:$AD$68,7,FALSE)))))))</f>
        <v xml:space="preserve"> </v>
      </c>
      <c r="T18" s="241" t="str">
        <f>IF(G18=0," ",IF(OR(G18="б/р",G18="3ю",G18="2ю",G18="1ю",G18=3),"не допущен - РАЗРЯД!!!",IF(F18=0," ",IF($F18=0," ",IF($F18&gt;MAX('Возраста и группы'!$S$4:$S$18),"не допущен - ВОЗРАСТ!!!",IF(AND('Возраста и группы'!$S$3&lt;&gt;"МЖ",$F18&lt;MIN('Возраста и группы'!$S$4:$S$18)),"не допущен - ВОЗРАСТ!!!",VLOOKUP($F18,'Возраста и группы'!$B$4:$AD$68,9,FALSE)))))))</f>
        <v xml:space="preserve"> </v>
      </c>
      <c r="U18" s="208"/>
      <c r="V18" s="208"/>
      <c r="X18" s="220">
        <v>2009</v>
      </c>
      <c r="Y18" s="244" t="s">
        <v>5</v>
      </c>
      <c r="AB18" s="338" t="str">
        <f>IF(OR(E18=0,AI18=0)," ",VLOOKUP($E18,База!$B$11:$Y$4481,2,FALSE))</f>
        <v xml:space="preserve"> </v>
      </c>
      <c r="AC18" s="18" t="str">
        <f>IF(OR(E18=0,AI18=0)," ",VLOOKUP($E18,База!$B$11:$Y$4481,3,FALSE))</f>
        <v xml:space="preserve"> </v>
      </c>
      <c r="AD18" s="188" t="str">
        <f>IF(AC18="б/р","",IF(OR($E18=0,$AI18=0)," ",VLOOKUP($E18,База!$B$11:$Y$4481,5,FALSE)))</f>
        <v xml:space="preserve"> </v>
      </c>
      <c r="AE18" s="18" t="str">
        <f>IF(OR($E18=0,$AI18=0)," ",VLOOKUP($E18,База!$B$11:$Y$4481,4,FALSE))</f>
        <v xml:space="preserve"> </v>
      </c>
      <c r="AF18" s="376">
        <f t="shared" si="39"/>
        <v>0</v>
      </c>
      <c r="AG18" s="19" t="str">
        <f t="shared" si="7"/>
        <v xml:space="preserve"> </v>
      </c>
      <c r="AH18" s="20" t="str">
        <f t="shared" si="112"/>
        <v xml:space="preserve"> </v>
      </c>
      <c r="AI18" s="243">
        <f>COUNTIFS(База!$B$11:$B$4589,Заявка!E18)</f>
        <v>7</v>
      </c>
      <c r="AL18" s="208" t="str">
        <f t="shared" ca="1" si="8"/>
        <v xml:space="preserve"> </v>
      </c>
      <c r="AM18" s="208" t="str">
        <f t="shared" ca="1" si="40"/>
        <v xml:space="preserve"> </v>
      </c>
      <c r="AN18" s="208" t="str">
        <f t="shared" ca="1" si="41"/>
        <v xml:space="preserve"> </v>
      </c>
      <c r="AO18" s="208">
        <f t="shared" si="9"/>
        <v>0</v>
      </c>
      <c r="AP18" s="208" t="str">
        <f t="shared" ca="1" si="42"/>
        <v xml:space="preserve"> </v>
      </c>
      <c r="AQ18" s="220" t="s">
        <v>158</v>
      </c>
      <c r="AR18" s="227" t="str">
        <f t="shared" si="10"/>
        <v xml:space="preserve"> </v>
      </c>
      <c r="AS18" s="227" t="str">
        <f t="shared" si="11"/>
        <v xml:space="preserve"> </v>
      </c>
      <c r="AT18" s="227" t="str">
        <f t="shared" si="12"/>
        <v xml:space="preserve"> </v>
      </c>
      <c r="AU18" s="227" t="str">
        <f t="shared" si="13"/>
        <v xml:space="preserve"> </v>
      </c>
      <c r="AV18" s="227" t="str">
        <f t="shared" si="14"/>
        <v xml:space="preserve"> </v>
      </c>
      <c r="AW18" s="227" t="str">
        <f t="shared" si="15"/>
        <v xml:space="preserve"> </v>
      </c>
      <c r="AX18" s="227" t="str">
        <f t="shared" si="16"/>
        <v xml:space="preserve"> </v>
      </c>
      <c r="AY18" s="227" t="str">
        <f t="shared" si="17"/>
        <v xml:space="preserve"> </v>
      </c>
      <c r="AZ18" s="227" t="str">
        <f t="shared" si="18"/>
        <v xml:space="preserve"> </v>
      </c>
      <c r="BA18" s="227" t="str">
        <f t="shared" si="19"/>
        <v xml:space="preserve"> </v>
      </c>
      <c r="BB18" s="25" t="str">
        <f t="shared" si="20"/>
        <v xml:space="preserve"> </v>
      </c>
      <c r="BC18" s="245" t="str">
        <f t="shared" si="21"/>
        <v xml:space="preserve"> </v>
      </c>
      <c r="BD18" s="245">
        <f t="shared" si="43"/>
        <v>0</v>
      </c>
      <c r="BE18" s="18">
        <f t="shared" si="22"/>
        <v>0</v>
      </c>
      <c r="BF18" s="18">
        <f t="shared" si="23"/>
        <v>0</v>
      </c>
      <c r="BG18" s="18">
        <f t="shared" si="23"/>
        <v>0</v>
      </c>
      <c r="BH18" s="18">
        <f t="shared" si="23"/>
        <v>0</v>
      </c>
      <c r="BI18" s="18">
        <f t="shared" si="23"/>
        <v>0</v>
      </c>
      <c r="BJ18" s="18">
        <f t="shared" si="23"/>
        <v>0</v>
      </c>
      <c r="BK18" s="18">
        <f t="shared" si="23"/>
        <v>0</v>
      </c>
      <c r="BL18" s="18">
        <f t="shared" si="23"/>
        <v>0</v>
      </c>
      <c r="BM18" s="18">
        <f t="shared" si="23"/>
        <v>0</v>
      </c>
      <c r="BN18" s="18">
        <f t="shared" si="23"/>
        <v>0</v>
      </c>
      <c r="BO18" s="18">
        <f t="shared" si="44"/>
        <v>0</v>
      </c>
      <c r="BP18" s="18">
        <f t="shared" si="44"/>
        <v>0</v>
      </c>
      <c r="BQ18" s="18">
        <f t="shared" si="44"/>
        <v>0</v>
      </c>
      <c r="BR18" s="18">
        <f t="shared" si="44"/>
        <v>0</v>
      </c>
      <c r="BS18" s="18">
        <f t="shared" si="44"/>
        <v>0</v>
      </c>
      <c r="BT18" s="18">
        <f t="shared" si="44"/>
        <v>0</v>
      </c>
      <c r="BU18" s="18">
        <f t="shared" si="24"/>
        <v>0</v>
      </c>
      <c r="BV18" s="18">
        <f t="shared" si="24"/>
        <v>0</v>
      </c>
      <c r="BW18" s="18">
        <f t="shared" si="24"/>
        <v>0</v>
      </c>
      <c r="BX18" s="331">
        <f t="shared" si="24"/>
        <v>0</v>
      </c>
      <c r="BY18" s="334" t="str">
        <f t="shared" si="25"/>
        <v xml:space="preserve"> </v>
      </c>
      <c r="BZ18" s="217"/>
      <c r="CA18" s="217"/>
      <c r="CB18" s="217"/>
      <c r="CC18" s="255" t="str">
        <f t="shared" ca="1" si="45"/>
        <v xml:space="preserve"> </v>
      </c>
      <c r="CD18" s="227">
        <f t="shared" ca="1" si="26"/>
        <v>0</v>
      </c>
      <c r="CE18" s="253" t="str">
        <f ca="1">IF(CD18&lt;&gt;0,COUNTIFS(CD$11:CD18,CD18)," ")</f>
        <v xml:space="preserve"> </v>
      </c>
      <c r="CF18" s="255">
        <f t="shared" si="46"/>
        <v>0</v>
      </c>
      <c r="CG18" s="254">
        <f t="shared" si="47"/>
        <v>0</v>
      </c>
      <c r="CH18" s="255">
        <f t="shared" si="48"/>
        <v>0</v>
      </c>
      <c r="CI18" s="217"/>
      <c r="CJ18" s="227">
        <f t="shared" ca="1" si="49"/>
        <v>0</v>
      </c>
      <c r="CK18" s="253" t="str">
        <f ca="1">IF(CJ18&lt;&gt;0,COUNTIFS(CJ$11:CJ18,CJ18)," ")</f>
        <v xml:space="preserve"> </v>
      </c>
      <c r="CL18" s="255">
        <f t="shared" si="50"/>
        <v>0</v>
      </c>
      <c r="CM18" s="254">
        <f t="shared" si="51"/>
        <v>0</v>
      </c>
      <c r="CN18" s="255">
        <f t="shared" si="52"/>
        <v>0</v>
      </c>
      <c r="CO18" s="217"/>
      <c r="CP18" s="227">
        <f t="shared" ca="1" si="53"/>
        <v>0</v>
      </c>
      <c r="CQ18" s="253" t="str">
        <f ca="1">IF(CP18&lt;&gt;0,COUNTIFS(CP$11:CP18,CP18)," ")</f>
        <v xml:space="preserve"> </v>
      </c>
      <c r="CR18" s="255">
        <f t="shared" si="54"/>
        <v>0</v>
      </c>
      <c r="CS18" s="254">
        <f t="shared" si="55"/>
        <v>0</v>
      </c>
      <c r="CT18" s="255">
        <f t="shared" si="56"/>
        <v>0</v>
      </c>
      <c r="CU18" s="217"/>
      <c r="CV18" s="227">
        <f t="shared" ca="1" si="57"/>
        <v>0</v>
      </c>
      <c r="CW18" s="253" t="str">
        <f ca="1">IF(CV18&lt;&gt;0,COUNTIFS(CV$11:CV18,CV18)," ")</f>
        <v xml:space="preserve"> </v>
      </c>
      <c r="CX18" s="255">
        <f t="shared" si="58"/>
        <v>0</v>
      </c>
      <c r="CY18" s="254">
        <f t="shared" si="59"/>
        <v>0</v>
      </c>
      <c r="CZ18" s="255">
        <f t="shared" si="60"/>
        <v>0</v>
      </c>
      <c r="DA18" s="217"/>
      <c r="DB18" s="227">
        <f t="shared" ca="1" si="61"/>
        <v>0</v>
      </c>
      <c r="DC18" s="253" t="str">
        <f ca="1">IF(DB18&lt;&gt;0,COUNTIFS(DB$11:DB18,DB18)," ")</f>
        <v xml:space="preserve"> </v>
      </c>
      <c r="DD18" s="255">
        <f t="shared" si="62"/>
        <v>0</v>
      </c>
      <c r="DE18" s="254">
        <f t="shared" si="63"/>
        <v>0</v>
      </c>
      <c r="DF18" s="255">
        <f t="shared" si="64"/>
        <v>0</v>
      </c>
      <c r="DG18" s="217"/>
      <c r="DH18" s="227">
        <f t="shared" ca="1" si="65"/>
        <v>0</v>
      </c>
      <c r="DI18" s="253" t="str">
        <f ca="1">IF(DH18&lt;&gt;0,COUNTIFS(DH$11:DH18,DH18)," ")</f>
        <v xml:space="preserve"> </v>
      </c>
      <c r="DJ18" s="255">
        <f t="shared" si="66"/>
        <v>0</v>
      </c>
      <c r="DK18" s="254">
        <f t="shared" si="67"/>
        <v>0</v>
      </c>
      <c r="DL18" s="255">
        <f t="shared" si="68"/>
        <v>0</v>
      </c>
      <c r="DM18" s="217"/>
      <c r="DN18" s="227">
        <f t="shared" ca="1" si="69"/>
        <v>0</v>
      </c>
      <c r="DO18" s="253" t="str">
        <f ca="1">IF(DN18&lt;&gt;0,COUNTIFS(DN$11:DN18,DN18)," ")</f>
        <v xml:space="preserve"> </v>
      </c>
      <c r="DP18" s="255">
        <f t="shared" si="70"/>
        <v>0</v>
      </c>
      <c r="DQ18" s="254">
        <f t="shared" si="71"/>
        <v>0</v>
      </c>
      <c r="DR18" s="255">
        <f t="shared" si="72"/>
        <v>0</v>
      </c>
      <c r="DS18" s="217"/>
      <c r="DT18" s="227">
        <f t="shared" ca="1" si="73"/>
        <v>0</v>
      </c>
      <c r="DU18" s="253" t="str">
        <f ca="1">IF(DT18&lt;&gt;0,COUNTIFS(DT$11:DT18,DT18)," ")</f>
        <v xml:space="preserve"> </v>
      </c>
      <c r="DV18" s="255">
        <f t="shared" si="74"/>
        <v>0</v>
      </c>
      <c r="DW18" s="254">
        <f t="shared" si="75"/>
        <v>0</v>
      </c>
      <c r="DX18" s="255">
        <f t="shared" si="76"/>
        <v>0</v>
      </c>
      <c r="DY18" s="217"/>
      <c r="DZ18" s="227">
        <f t="shared" ca="1" si="77"/>
        <v>0</v>
      </c>
      <c r="EA18" s="253" t="str">
        <f ca="1">IF(DZ18&lt;&gt;0,COUNTIFS(DZ$11:DZ18,DZ18)," ")</f>
        <v xml:space="preserve"> </v>
      </c>
      <c r="EB18" s="255">
        <f t="shared" si="78"/>
        <v>0</v>
      </c>
      <c r="EC18" s="254">
        <f t="shared" si="79"/>
        <v>0</v>
      </c>
      <c r="ED18" s="255">
        <f t="shared" si="80"/>
        <v>0</v>
      </c>
      <c r="EE18" s="217"/>
      <c r="EF18" s="217"/>
      <c r="EG18" s="227" t="str">
        <f t="shared" si="81"/>
        <v xml:space="preserve"> </v>
      </c>
      <c r="EH18" s="227" t="str">
        <f t="shared" si="82"/>
        <v xml:space="preserve"> </v>
      </c>
      <c r="EI18" s="227" t="str">
        <f t="shared" si="83"/>
        <v xml:space="preserve"> </v>
      </c>
      <c r="EJ18" s="227" t="str">
        <f t="shared" si="84"/>
        <v xml:space="preserve"> </v>
      </c>
      <c r="EK18" s="25" t="str">
        <f t="shared" si="27"/>
        <v/>
      </c>
      <c r="EL18" s="227" t="str">
        <f t="shared" si="113"/>
        <v xml:space="preserve"> </v>
      </c>
      <c r="EM18" s="227">
        <f t="shared" si="28"/>
        <v>0</v>
      </c>
      <c r="EN18" s="227">
        <f t="shared" si="29"/>
        <v>0</v>
      </c>
      <c r="EO18" s="227">
        <f t="shared" si="30"/>
        <v>0</v>
      </c>
      <c r="EP18" s="227">
        <f t="shared" si="30"/>
        <v>0</v>
      </c>
      <c r="EQ18" s="227">
        <f t="shared" si="30"/>
        <v>0</v>
      </c>
      <c r="ER18" s="32" t="str">
        <f t="shared" si="85"/>
        <v xml:space="preserve"> </v>
      </c>
      <c r="ES18" s="255">
        <f t="shared" si="31"/>
        <v>0</v>
      </c>
      <c r="ET18" s="20" t="str">
        <f t="shared" si="32"/>
        <v xml:space="preserve"> </v>
      </c>
      <c r="EU18" s="388"/>
      <c r="EV18" s="320"/>
      <c r="EW18" s="23" t="str">
        <f>IF($H18=0," ",IF($AI18&gt;0,VLOOKUP($E18,База!$B$11:$Y$4481,8,FALSE),"привезите паспорт или св-во о рождении"))</f>
        <v xml:space="preserve"> </v>
      </c>
      <c r="EX18" s="250">
        <v>42701</v>
      </c>
      <c r="EY18" s="251">
        <f t="shared" si="111"/>
        <v>42701</v>
      </c>
      <c r="EZ18" s="244">
        <f t="shared" si="86"/>
        <v>0</v>
      </c>
      <c r="FA18" s="389"/>
      <c r="FB18" s="291" t="s">
        <v>159</v>
      </c>
      <c r="FC18" s="290" t="str">
        <f t="shared" si="0"/>
        <v>поставьте 0 или № команды; инструкция выше</v>
      </c>
      <c r="FD18" s="285" t="str">
        <f t="shared" si="3"/>
        <v>Санкт-Петербург, Центральный район</v>
      </c>
      <c r="FE18" s="220" t="s">
        <v>160</v>
      </c>
      <c r="FG18" s="198">
        <f t="shared" ca="1" si="1"/>
        <v>2024</v>
      </c>
      <c r="FH18" s="198">
        <v>25</v>
      </c>
      <c r="FI18" s="198">
        <f t="shared" ca="1" si="2"/>
        <v>1999</v>
      </c>
      <c r="FJ18" s="208">
        <v>6</v>
      </c>
      <c r="FK18" s="308" t="str">
        <f t="shared" si="87"/>
        <v/>
      </c>
      <c r="FL18" s="308" t="str">
        <f t="shared" si="88"/>
        <v/>
      </c>
      <c r="FM18" s="315" t="str">
        <f t="shared" si="89"/>
        <v/>
      </c>
      <c r="FN18" s="315" t="str">
        <f t="shared" si="90"/>
        <v/>
      </c>
      <c r="FO18" s="312" t="str">
        <f t="shared" si="91"/>
        <v/>
      </c>
      <c r="FP18" s="18" t="str">
        <f t="shared" si="92"/>
        <v/>
      </c>
      <c r="FQ18" s="18" t="str">
        <f t="shared" si="93"/>
        <v/>
      </c>
      <c r="FR18" s="18" t="str">
        <f t="shared" si="94"/>
        <v/>
      </c>
      <c r="FS18" s="18" t="str">
        <f t="shared" si="95"/>
        <v/>
      </c>
      <c r="FT18" s="18" t="str">
        <f t="shared" si="96"/>
        <v/>
      </c>
      <c r="FU18" s="18" t="str">
        <f t="shared" si="97"/>
        <v/>
      </c>
      <c r="FV18" s="18" t="str">
        <f t="shared" si="98"/>
        <v/>
      </c>
      <c r="FW18" s="18" t="str">
        <f t="shared" si="99"/>
        <v/>
      </c>
      <c r="FX18" s="18" t="str">
        <f t="shared" si="100"/>
        <v/>
      </c>
      <c r="FY18" s="18" t="str">
        <f t="shared" si="101"/>
        <v/>
      </c>
      <c r="FZ18" s="18" t="str">
        <f t="shared" si="102"/>
        <v/>
      </c>
      <c r="GA18" s="18" t="str">
        <f t="shared" si="103"/>
        <v/>
      </c>
      <c r="GB18" s="18" t="str">
        <f t="shared" si="104"/>
        <v/>
      </c>
      <c r="GC18" s="18" t="str">
        <f t="shared" si="105"/>
        <v/>
      </c>
      <c r="GD18" s="18" t="str">
        <f t="shared" si="106"/>
        <v/>
      </c>
      <c r="GE18" s="354" t="str">
        <f t="shared" si="107"/>
        <v/>
      </c>
      <c r="GF18" s="354" t="str">
        <f t="shared" si="108"/>
        <v/>
      </c>
      <c r="GG18" s="354" t="str">
        <f t="shared" si="109"/>
        <v/>
      </c>
      <c r="GH18" s="354" t="str">
        <f t="shared" si="110"/>
        <v/>
      </c>
    </row>
    <row r="19" spans="1:190" ht="39" customHeight="1" thickBot="1">
      <c r="A19" s="338" t="str">
        <f>IF(E19="","",MAX(A$11:A18)+1)</f>
        <v/>
      </c>
      <c r="B19" s="29" t="str">
        <f t="shared" si="114"/>
        <v/>
      </c>
      <c r="C19" s="29" t="str">
        <f t="shared" si="5"/>
        <v/>
      </c>
      <c r="D19" s="29" t="str">
        <f t="shared" si="35"/>
        <v/>
      </c>
      <c r="E19" s="370"/>
      <c r="F19" s="371"/>
      <c r="G19" s="365"/>
      <c r="H19" s="365"/>
      <c r="I19" s="25" t="str">
        <f ca="1">IF(AND(J$5=3,EV19="/РАЗРЯД ПРОСРОЧЕН!!!"),"не допущен - просрочен разряд", IF(AND(I$5="л",J19=3,F19='Возраста и группы'!$B$9),"ЮД 14-15",IF(AND(I$5="л",J19=4,F19='Возраста и группы'!$B$11),"ЮЮ 16-21",IF(I$5="л",EK19,IF(I$5="с",BY19,IF(I$5="г",ET19,""))))))</f>
        <v/>
      </c>
      <c r="J19" s="31" t="str">
        <f t="shared" si="36"/>
        <v xml:space="preserve"> </v>
      </c>
      <c r="K19" s="21">
        <f t="shared" si="37"/>
        <v>1</v>
      </c>
      <c r="L19" s="278">
        <f t="shared" si="38"/>
        <v>1</v>
      </c>
      <c r="M19" s="25" t="str">
        <f t="shared" si="6"/>
        <v xml:space="preserve"> </v>
      </c>
      <c r="N19" s="365"/>
      <c r="O19" s="365"/>
      <c r="P19" s="366"/>
      <c r="Q19" s="241" t="str">
        <f>IF($F19=0," ",IF($F19&gt;MAX('Возраста и группы'!$M$4:$M$18),"не допущен - ВОЗРАСТ!!!",IF(AND('Возраста и группы'!$M$3&lt;&gt;"МЖ",$F19&lt;MIN('Возраста и группы'!$M$4:$M$18)),"не допущен - ВОЗРАСТ!!!",VLOOKUP($F19,'Возраста и группы'!$B$4:$D$68,3,FALSE))))</f>
        <v xml:space="preserve"> </v>
      </c>
      <c r="R19" s="241" t="str">
        <f>IF($F19=0," ",IF($F19&gt;MAX('Возраста и группы'!$O$4:$O$18),"не допущен - ВОЗРАСТ!!!",IF(AND('Возраста и группы'!$O$3&lt;&gt;"МЖ",$F19&lt;MIN('Возраста и группы'!$O$4:$O$18)),"не допущен - ВОЗРАСТ!!!",VLOOKUP($F19,'Возраста и группы'!$B$4:$AD$68,5,FALSE))))</f>
        <v xml:space="preserve"> </v>
      </c>
      <c r="S19" s="241" t="str">
        <f>IF(G19=0," ",IF(OR(G19="б/р",G19="3ю",G19="2ю"),"не допущен - РАЗРЯД!!!",IF(F19=0," ",IF($F19=0," ",IF($F19&gt;MAX('Возраста и группы'!$Q$4:$Q$18),"не допущен - ВОЗРАСТ!!!",IF(AND('Возраста и группы'!$Q$3&lt;&gt;"МЖ",$F19&lt;MIN('Возраста и группы'!$Q$4:$Q$18)),"не допущен - ВОЗРАСТ!!!",VLOOKUP($F19,'Возраста и группы'!$B$4:$AD$68,7,FALSE)))))))</f>
        <v xml:space="preserve"> </v>
      </c>
      <c r="T19" s="241" t="str">
        <f>IF(G19=0," ",IF(OR(G19="б/р",G19="3ю",G19="2ю",G19="1ю",G19=3),"не допущен - РАЗРЯД!!!",IF(F19=0," ",IF($F19=0," ",IF($F19&gt;MAX('Возраста и группы'!$S$4:$S$18),"не допущен - ВОЗРАСТ!!!",IF(AND('Возраста и группы'!$S$3&lt;&gt;"МЖ",$F19&lt;MIN('Возраста и группы'!$S$4:$S$18)),"не допущен - ВОЗРАСТ!!!",VLOOKUP($F19,'Возраста и группы'!$B$4:$AD$68,9,FALSE)))))))</f>
        <v xml:space="preserve"> </v>
      </c>
      <c r="U19" s="208"/>
      <c r="V19" s="208"/>
      <c r="X19" s="220">
        <v>2008</v>
      </c>
      <c r="Y19" s="244" t="s">
        <v>5</v>
      </c>
      <c r="AB19" s="338" t="str">
        <f>IF(OR(E19=0,AI19=0)," ",VLOOKUP($E19,База!$B$11:$Y$4481,2,FALSE))</f>
        <v xml:space="preserve"> </v>
      </c>
      <c r="AC19" s="18" t="str">
        <f>IF(OR(E19=0,AI19=0)," ",VLOOKUP($E19,База!$B$11:$Y$4481,3,FALSE))</f>
        <v xml:space="preserve"> </v>
      </c>
      <c r="AD19" s="188" t="str">
        <f>IF(AC19="б/р","",IF(OR($E19=0,$AI19=0)," ",VLOOKUP($E19,База!$B$11:$Y$4481,5,FALSE)))</f>
        <v xml:space="preserve"> </v>
      </c>
      <c r="AE19" s="18" t="str">
        <f>IF(OR($E19=0,$AI19=0)," ",VLOOKUP($E19,База!$B$11:$Y$4481,4,FALSE))</f>
        <v xml:space="preserve"> </v>
      </c>
      <c r="AF19" s="376">
        <f t="shared" si="39"/>
        <v>0</v>
      </c>
      <c r="AG19" s="19" t="str">
        <f t="shared" si="7"/>
        <v xml:space="preserve"> </v>
      </c>
      <c r="AH19" s="20" t="str">
        <f t="shared" si="112"/>
        <v xml:space="preserve"> </v>
      </c>
      <c r="AI19" s="243">
        <f>COUNTIFS(База!$B$11:$B$4589,Заявка!E19)</f>
        <v>7</v>
      </c>
      <c r="AL19" s="208" t="str">
        <f t="shared" ca="1" si="8"/>
        <v xml:space="preserve"> </v>
      </c>
      <c r="AM19" s="208" t="str">
        <f t="shared" ca="1" si="40"/>
        <v xml:space="preserve"> </v>
      </c>
      <c r="AN19" s="208" t="str">
        <f t="shared" ca="1" si="41"/>
        <v xml:space="preserve"> </v>
      </c>
      <c r="AO19" s="208">
        <f t="shared" si="9"/>
        <v>0</v>
      </c>
      <c r="AP19" s="208" t="str">
        <f t="shared" ca="1" si="42"/>
        <v xml:space="preserve"> </v>
      </c>
      <c r="AQ19" s="220" t="s">
        <v>161</v>
      </c>
      <c r="AR19" s="227" t="str">
        <f t="shared" si="10"/>
        <v xml:space="preserve"> </v>
      </c>
      <c r="AS19" s="227" t="str">
        <f t="shared" si="11"/>
        <v xml:space="preserve"> </v>
      </c>
      <c r="AT19" s="227" t="str">
        <f t="shared" si="12"/>
        <v xml:space="preserve"> </v>
      </c>
      <c r="AU19" s="227" t="str">
        <f t="shared" si="13"/>
        <v xml:space="preserve"> </v>
      </c>
      <c r="AV19" s="227" t="str">
        <f t="shared" si="14"/>
        <v xml:space="preserve"> </v>
      </c>
      <c r="AW19" s="227" t="str">
        <f t="shared" si="15"/>
        <v xml:space="preserve"> </v>
      </c>
      <c r="AX19" s="227" t="str">
        <f t="shared" si="16"/>
        <v xml:space="preserve"> </v>
      </c>
      <c r="AY19" s="227" t="str">
        <f t="shared" si="17"/>
        <v xml:space="preserve"> </v>
      </c>
      <c r="AZ19" s="227" t="str">
        <f t="shared" si="18"/>
        <v xml:space="preserve"> </v>
      </c>
      <c r="BA19" s="227" t="str">
        <f t="shared" si="19"/>
        <v xml:space="preserve"> </v>
      </c>
      <c r="BB19" s="25" t="str">
        <f t="shared" si="20"/>
        <v xml:space="preserve"> </v>
      </c>
      <c r="BC19" s="245" t="str">
        <f t="shared" si="21"/>
        <v xml:space="preserve"> </v>
      </c>
      <c r="BD19" s="245">
        <f t="shared" si="43"/>
        <v>0</v>
      </c>
      <c r="BE19" s="18">
        <f t="shared" si="22"/>
        <v>0</v>
      </c>
      <c r="BF19" s="18">
        <f t="shared" si="23"/>
        <v>0</v>
      </c>
      <c r="BG19" s="18">
        <f t="shared" si="23"/>
        <v>0</v>
      </c>
      <c r="BH19" s="18">
        <f t="shared" si="23"/>
        <v>0</v>
      </c>
      <c r="BI19" s="18">
        <f t="shared" si="23"/>
        <v>0</v>
      </c>
      <c r="BJ19" s="18">
        <f t="shared" si="23"/>
        <v>0</v>
      </c>
      <c r="BK19" s="18">
        <f t="shared" si="23"/>
        <v>0</v>
      </c>
      <c r="BL19" s="18">
        <f t="shared" si="23"/>
        <v>0</v>
      </c>
      <c r="BM19" s="18">
        <f t="shared" si="23"/>
        <v>0</v>
      </c>
      <c r="BN19" s="18">
        <f t="shared" si="23"/>
        <v>0</v>
      </c>
      <c r="BO19" s="18">
        <f t="shared" si="44"/>
        <v>0</v>
      </c>
      <c r="BP19" s="18">
        <f t="shared" si="44"/>
        <v>0</v>
      </c>
      <c r="BQ19" s="18">
        <f t="shared" si="44"/>
        <v>0</v>
      </c>
      <c r="BR19" s="18">
        <f t="shared" si="44"/>
        <v>0</v>
      </c>
      <c r="BS19" s="18">
        <f t="shared" si="44"/>
        <v>0</v>
      </c>
      <c r="BT19" s="18">
        <f t="shared" si="44"/>
        <v>0</v>
      </c>
      <c r="BU19" s="18">
        <f t="shared" si="24"/>
        <v>0</v>
      </c>
      <c r="BV19" s="18">
        <f t="shared" si="24"/>
        <v>0</v>
      </c>
      <c r="BW19" s="18">
        <f t="shared" si="24"/>
        <v>0</v>
      </c>
      <c r="BX19" s="331">
        <f t="shared" si="24"/>
        <v>0</v>
      </c>
      <c r="BY19" s="334" t="str">
        <f t="shared" si="25"/>
        <v xml:space="preserve"> </v>
      </c>
      <c r="BZ19" s="217"/>
      <c r="CA19" s="217"/>
      <c r="CB19" s="217"/>
      <c r="CC19" s="255" t="str">
        <f t="shared" ca="1" si="45"/>
        <v xml:space="preserve"> </v>
      </c>
      <c r="CD19" s="227">
        <f t="shared" ca="1" si="26"/>
        <v>0</v>
      </c>
      <c r="CE19" s="253" t="str">
        <f ca="1">IF(CD19&lt;&gt;0,COUNTIFS(CD$11:CD19,CD19)," ")</f>
        <v xml:space="preserve"> </v>
      </c>
      <c r="CF19" s="255">
        <f t="shared" si="46"/>
        <v>0</v>
      </c>
      <c r="CG19" s="254">
        <f t="shared" si="47"/>
        <v>0</v>
      </c>
      <c r="CH19" s="255">
        <f t="shared" si="48"/>
        <v>0</v>
      </c>
      <c r="CI19" s="217"/>
      <c r="CJ19" s="227">
        <f t="shared" ca="1" si="49"/>
        <v>0</v>
      </c>
      <c r="CK19" s="253" t="str">
        <f ca="1">IF(CJ19&lt;&gt;0,COUNTIFS(CJ$11:CJ19,CJ19)," ")</f>
        <v xml:space="preserve"> </v>
      </c>
      <c r="CL19" s="255">
        <f t="shared" si="50"/>
        <v>0</v>
      </c>
      <c r="CM19" s="254">
        <f t="shared" si="51"/>
        <v>0</v>
      </c>
      <c r="CN19" s="255">
        <f t="shared" si="52"/>
        <v>0</v>
      </c>
      <c r="CO19" s="217"/>
      <c r="CP19" s="227">
        <f t="shared" ca="1" si="53"/>
        <v>0</v>
      </c>
      <c r="CQ19" s="253" t="str">
        <f ca="1">IF(CP19&lt;&gt;0,COUNTIFS(CP$11:CP19,CP19)," ")</f>
        <v xml:space="preserve"> </v>
      </c>
      <c r="CR19" s="255">
        <f t="shared" si="54"/>
        <v>0</v>
      </c>
      <c r="CS19" s="254">
        <f t="shared" si="55"/>
        <v>0</v>
      </c>
      <c r="CT19" s="255">
        <f t="shared" si="56"/>
        <v>0</v>
      </c>
      <c r="CU19" s="217"/>
      <c r="CV19" s="227">
        <f t="shared" ca="1" si="57"/>
        <v>0</v>
      </c>
      <c r="CW19" s="253" t="str">
        <f ca="1">IF(CV19&lt;&gt;0,COUNTIFS(CV$11:CV19,CV19)," ")</f>
        <v xml:space="preserve"> </v>
      </c>
      <c r="CX19" s="255">
        <f t="shared" si="58"/>
        <v>0</v>
      </c>
      <c r="CY19" s="254">
        <f t="shared" si="59"/>
        <v>0</v>
      </c>
      <c r="CZ19" s="255">
        <f t="shared" si="60"/>
        <v>0</v>
      </c>
      <c r="DA19" s="217"/>
      <c r="DB19" s="227">
        <f t="shared" ca="1" si="61"/>
        <v>0</v>
      </c>
      <c r="DC19" s="253" t="str">
        <f ca="1">IF(DB19&lt;&gt;0,COUNTIFS(DB$11:DB19,DB19)," ")</f>
        <v xml:space="preserve"> </v>
      </c>
      <c r="DD19" s="255">
        <f t="shared" si="62"/>
        <v>0</v>
      </c>
      <c r="DE19" s="254">
        <f t="shared" si="63"/>
        <v>0</v>
      </c>
      <c r="DF19" s="255">
        <f t="shared" si="64"/>
        <v>0</v>
      </c>
      <c r="DG19" s="217"/>
      <c r="DH19" s="227">
        <f t="shared" ca="1" si="65"/>
        <v>0</v>
      </c>
      <c r="DI19" s="253" t="str">
        <f ca="1">IF(DH19&lt;&gt;0,COUNTIFS(DH$11:DH19,DH19)," ")</f>
        <v xml:space="preserve"> </v>
      </c>
      <c r="DJ19" s="255">
        <f t="shared" si="66"/>
        <v>0</v>
      </c>
      <c r="DK19" s="254">
        <f t="shared" si="67"/>
        <v>0</v>
      </c>
      <c r="DL19" s="255">
        <f t="shared" si="68"/>
        <v>0</v>
      </c>
      <c r="DM19" s="217"/>
      <c r="DN19" s="227">
        <f t="shared" ca="1" si="69"/>
        <v>0</v>
      </c>
      <c r="DO19" s="253" t="str">
        <f ca="1">IF(DN19&lt;&gt;0,COUNTIFS(DN$11:DN19,DN19)," ")</f>
        <v xml:space="preserve"> </v>
      </c>
      <c r="DP19" s="255">
        <f t="shared" si="70"/>
        <v>0</v>
      </c>
      <c r="DQ19" s="254">
        <f t="shared" si="71"/>
        <v>0</v>
      </c>
      <c r="DR19" s="255">
        <f t="shared" si="72"/>
        <v>0</v>
      </c>
      <c r="DS19" s="217"/>
      <c r="DT19" s="227">
        <f t="shared" ca="1" si="73"/>
        <v>0</v>
      </c>
      <c r="DU19" s="253" t="str">
        <f ca="1">IF(DT19&lt;&gt;0,COUNTIFS(DT$11:DT19,DT19)," ")</f>
        <v xml:space="preserve"> </v>
      </c>
      <c r="DV19" s="255">
        <f t="shared" si="74"/>
        <v>0</v>
      </c>
      <c r="DW19" s="254">
        <f t="shared" si="75"/>
        <v>0</v>
      </c>
      <c r="DX19" s="255">
        <f t="shared" si="76"/>
        <v>0</v>
      </c>
      <c r="DY19" s="217"/>
      <c r="DZ19" s="227">
        <f t="shared" ca="1" si="77"/>
        <v>0</v>
      </c>
      <c r="EA19" s="253" t="str">
        <f ca="1">IF(DZ19&lt;&gt;0,COUNTIFS(DZ$11:DZ19,DZ19)," ")</f>
        <v xml:space="preserve"> </v>
      </c>
      <c r="EB19" s="255">
        <f t="shared" si="78"/>
        <v>0</v>
      </c>
      <c r="EC19" s="254">
        <f t="shared" si="79"/>
        <v>0</v>
      </c>
      <c r="ED19" s="255">
        <f t="shared" si="80"/>
        <v>0</v>
      </c>
      <c r="EE19" s="217"/>
      <c r="EF19" s="217"/>
      <c r="EG19" s="227" t="str">
        <f t="shared" si="81"/>
        <v xml:space="preserve"> </v>
      </c>
      <c r="EH19" s="227" t="str">
        <f t="shared" si="82"/>
        <v xml:space="preserve"> </v>
      </c>
      <c r="EI19" s="227" t="str">
        <f t="shared" si="83"/>
        <v xml:space="preserve"> </v>
      </c>
      <c r="EJ19" s="227" t="str">
        <f t="shared" si="84"/>
        <v xml:space="preserve"> </v>
      </c>
      <c r="EK19" s="25" t="str">
        <f t="shared" si="27"/>
        <v/>
      </c>
      <c r="EL19" s="227" t="str">
        <f t="shared" si="113"/>
        <v xml:space="preserve"> </v>
      </c>
      <c r="EM19" s="227">
        <f t="shared" si="28"/>
        <v>0</v>
      </c>
      <c r="EN19" s="227">
        <f t="shared" si="29"/>
        <v>0</v>
      </c>
      <c r="EO19" s="227">
        <f t="shared" si="30"/>
        <v>0</v>
      </c>
      <c r="EP19" s="227">
        <f t="shared" si="30"/>
        <v>0</v>
      </c>
      <c r="EQ19" s="227">
        <f t="shared" si="30"/>
        <v>0</v>
      </c>
      <c r="ER19" s="32" t="str">
        <f t="shared" si="85"/>
        <v xml:space="preserve"> </v>
      </c>
      <c r="ES19" s="255">
        <f t="shared" si="31"/>
        <v>0</v>
      </c>
      <c r="ET19" s="20" t="str">
        <f t="shared" si="32"/>
        <v xml:space="preserve"> </v>
      </c>
      <c r="EU19" s="388"/>
      <c r="EV19" s="320"/>
      <c r="EW19" s="23" t="str">
        <f>IF($H19=0," ",IF($AI19&gt;0,VLOOKUP($E19,База!$B$11:$Y$4481,8,FALSE),"привезите паспорт или св-во о рождении"))</f>
        <v xml:space="preserve"> </v>
      </c>
      <c r="EX19" s="250">
        <v>42701</v>
      </c>
      <c r="EY19" s="251">
        <f t="shared" si="111"/>
        <v>42701</v>
      </c>
      <c r="EZ19" s="244">
        <f t="shared" si="86"/>
        <v>0</v>
      </c>
      <c r="FA19" s="389"/>
      <c r="FB19" s="291" t="s">
        <v>162</v>
      </c>
      <c r="FC19" s="290" t="str">
        <f t="shared" si="0"/>
        <v>поставьте 0 или № команды; инструкция выше</v>
      </c>
      <c r="FG19" s="198">
        <f t="shared" ca="1" si="1"/>
        <v>2024</v>
      </c>
      <c r="FH19" s="198">
        <v>26</v>
      </c>
      <c r="FI19" s="198">
        <f t="shared" ca="1" si="2"/>
        <v>1998</v>
      </c>
      <c r="FJ19" s="208">
        <v>6</v>
      </c>
      <c r="FK19" s="308" t="str">
        <f t="shared" si="87"/>
        <v/>
      </c>
      <c r="FL19" s="308" t="str">
        <f t="shared" si="88"/>
        <v/>
      </c>
      <c r="FM19" s="315" t="str">
        <f t="shared" si="89"/>
        <v/>
      </c>
      <c r="FN19" s="315" t="str">
        <f t="shared" si="90"/>
        <v/>
      </c>
      <c r="FO19" s="312" t="str">
        <f t="shared" si="91"/>
        <v/>
      </c>
      <c r="FP19" s="18" t="str">
        <f t="shared" si="92"/>
        <v/>
      </c>
      <c r="FQ19" s="18" t="str">
        <f t="shared" si="93"/>
        <v/>
      </c>
      <c r="FR19" s="18" t="str">
        <f t="shared" si="94"/>
        <v/>
      </c>
      <c r="FS19" s="18" t="str">
        <f t="shared" si="95"/>
        <v/>
      </c>
      <c r="FT19" s="18" t="str">
        <f t="shared" si="96"/>
        <v/>
      </c>
      <c r="FU19" s="18" t="str">
        <f t="shared" si="97"/>
        <v/>
      </c>
      <c r="FV19" s="18" t="str">
        <f t="shared" si="98"/>
        <v/>
      </c>
      <c r="FW19" s="18" t="str">
        <f t="shared" si="99"/>
        <v/>
      </c>
      <c r="FX19" s="18" t="str">
        <f t="shared" si="100"/>
        <v/>
      </c>
      <c r="FY19" s="18" t="str">
        <f t="shared" si="101"/>
        <v/>
      </c>
      <c r="FZ19" s="18" t="str">
        <f t="shared" si="102"/>
        <v/>
      </c>
      <c r="GA19" s="18" t="str">
        <f t="shared" si="103"/>
        <v/>
      </c>
      <c r="GB19" s="18" t="str">
        <f t="shared" si="104"/>
        <v/>
      </c>
      <c r="GC19" s="18" t="str">
        <f t="shared" si="105"/>
        <v/>
      </c>
      <c r="GD19" s="18" t="str">
        <f t="shared" si="106"/>
        <v/>
      </c>
      <c r="GE19" s="354" t="str">
        <f t="shared" si="107"/>
        <v/>
      </c>
      <c r="GF19" s="354" t="str">
        <f t="shared" si="108"/>
        <v/>
      </c>
      <c r="GG19" s="354" t="str">
        <f t="shared" si="109"/>
        <v/>
      </c>
      <c r="GH19" s="354" t="str">
        <f t="shared" si="110"/>
        <v/>
      </c>
    </row>
    <row r="20" spans="1:190" ht="39" customHeight="1" thickBot="1">
      <c r="A20" s="338" t="str">
        <f>IF(E20="","",MAX(A$11:A19)+1)</f>
        <v/>
      </c>
      <c r="B20" s="29" t="str">
        <f t="shared" si="114"/>
        <v/>
      </c>
      <c r="C20" s="29" t="str">
        <f t="shared" si="5"/>
        <v/>
      </c>
      <c r="D20" s="29" t="str">
        <f t="shared" si="35"/>
        <v/>
      </c>
      <c r="E20" s="370"/>
      <c r="F20" s="371"/>
      <c r="G20" s="365"/>
      <c r="H20" s="365"/>
      <c r="I20" s="25" t="str">
        <f ca="1">IF(AND(J$5=3,EV20="/РАЗРЯД ПРОСРОЧЕН!!!"),"не допущен - просрочен разряд", IF(AND(I$5="л",J20=3,F20='Возраста и группы'!$B$9),"ЮД 14-15",IF(AND(I$5="л",J20=4,F20='Возраста и группы'!$B$11),"ЮЮ 16-21",IF(I$5="л",EK20,IF(I$5="с",BY20,IF(I$5="г",ET20,""))))))</f>
        <v/>
      </c>
      <c r="J20" s="31" t="str">
        <f t="shared" si="36"/>
        <v xml:space="preserve"> </v>
      </c>
      <c r="K20" s="21">
        <f t="shared" si="37"/>
        <v>1</v>
      </c>
      <c r="L20" s="278">
        <f t="shared" si="38"/>
        <v>1</v>
      </c>
      <c r="M20" s="25" t="str">
        <f t="shared" si="6"/>
        <v xml:space="preserve"> </v>
      </c>
      <c r="N20" s="365"/>
      <c r="O20" s="365"/>
      <c r="P20" s="366"/>
      <c r="Q20" s="241" t="str">
        <f>IF($F20=0," ",IF($F20&gt;MAX('Возраста и группы'!$M$4:$M$18),"не допущен - ВОЗРАСТ!!!",IF(AND('Возраста и группы'!$M$3&lt;&gt;"МЖ",$F20&lt;MIN('Возраста и группы'!$M$4:$M$18)),"не допущен - ВОЗРАСТ!!!",VLOOKUP($F20,'Возраста и группы'!$B$4:$D$68,3,FALSE))))</f>
        <v xml:space="preserve"> </v>
      </c>
      <c r="R20" s="241" t="str">
        <f>IF($F20=0," ",IF($F20&gt;MAX('Возраста и группы'!$O$4:$O$18),"не допущен - ВОЗРАСТ!!!",IF(AND('Возраста и группы'!$O$3&lt;&gt;"МЖ",$F20&lt;MIN('Возраста и группы'!$O$4:$O$18)),"не допущен - ВОЗРАСТ!!!",VLOOKUP($F20,'Возраста и группы'!$B$4:$AD$68,5,FALSE))))</f>
        <v xml:space="preserve"> </v>
      </c>
      <c r="S20" s="241" t="str">
        <f>IF(G20=0," ",IF(OR(G20="б/р",G20="3ю",G20="2ю"),"не допущен - РАЗРЯД!!!",IF(F20=0," ",IF($F20=0," ",IF($F20&gt;MAX('Возраста и группы'!$Q$4:$Q$18),"не допущен - ВОЗРАСТ!!!",IF(AND('Возраста и группы'!$Q$3&lt;&gt;"МЖ",$F20&lt;MIN('Возраста и группы'!$Q$4:$Q$18)),"не допущен - ВОЗРАСТ!!!",VLOOKUP($F20,'Возраста и группы'!$B$4:$AD$68,7,FALSE)))))))</f>
        <v xml:space="preserve"> </v>
      </c>
      <c r="T20" s="241" t="str">
        <f>IF(G20=0," ",IF(OR(G20="б/р",G20="3ю",G20="2ю",G20="1ю",G20=3),"не допущен - РАЗРЯД!!!",IF(F20=0," ",IF($F20=0," ",IF($F20&gt;MAX('Возраста и группы'!$S$4:$S$18),"не допущен - ВОЗРАСТ!!!",IF(AND('Возраста и группы'!$S$3&lt;&gt;"МЖ",$F20&lt;MIN('Возраста и группы'!$S$4:$S$18)),"не допущен - ВОЗРАСТ!!!",VLOOKUP($F20,'Возраста и группы'!$B$4:$AD$68,9,FALSE)))))))</f>
        <v xml:space="preserve"> </v>
      </c>
      <c r="U20" s="208"/>
      <c r="V20" s="208"/>
      <c r="X20" s="220">
        <v>2007</v>
      </c>
      <c r="Y20" s="244" t="s">
        <v>7</v>
      </c>
      <c r="AB20" s="338" t="str">
        <f>IF(OR(E20=0,AI20=0)," ",VLOOKUP($E20,База!$B$11:$Y$4481,2,FALSE))</f>
        <v xml:space="preserve"> </v>
      </c>
      <c r="AC20" s="18" t="str">
        <f>IF(OR(E20=0,AI20=0)," ",VLOOKUP($E20,База!$B$11:$Y$4481,3,FALSE))</f>
        <v xml:space="preserve"> </v>
      </c>
      <c r="AD20" s="188" t="str">
        <f>IF(AC20="б/р","",IF(OR($E20=0,$AI20=0)," ",VLOOKUP($E20,База!$B$11:$Y$4481,5,FALSE)))</f>
        <v xml:space="preserve"> </v>
      </c>
      <c r="AE20" s="18" t="str">
        <f>IF(OR($E20=0,$AI20=0)," ",VLOOKUP($E20,База!$B$11:$Y$4481,4,FALSE))</f>
        <v xml:space="preserve"> </v>
      </c>
      <c r="AF20" s="376">
        <f t="shared" si="39"/>
        <v>0</v>
      </c>
      <c r="AG20" s="19" t="str">
        <f t="shared" si="7"/>
        <v xml:space="preserve"> </v>
      </c>
      <c r="AH20" s="20" t="str">
        <f t="shared" si="112"/>
        <v xml:space="preserve"> </v>
      </c>
      <c r="AI20" s="243">
        <f>COUNTIFS(База!$B$11:$B$4589,Заявка!E20)</f>
        <v>7</v>
      </c>
      <c r="AL20" s="208" t="str">
        <f t="shared" ca="1" si="8"/>
        <v xml:space="preserve"> </v>
      </c>
      <c r="AM20" s="208" t="str">
        <f t="shared" ca="1" si="40"/>
        <v xml:space="preserve"> </v>
      </c>
      <c r="AN20" s="208" t="str">
        <f t="shared" ca="1" si="41"/>
        <v xml:space="preserve"> </v>
      </c>
      <c r="AO20" s="208">
        <f t="shared" si="9"/>
        <v>0</v>
      </c>
      <c r="AP20" s="208" t="str">
        <f t="shared" ca="1" si="42"/>
        <v xml:space="preserve"> </v>
      </c>
      <c r="AQ20" s="220" t="s">
        <v>163</v>
      </c>
      <c r="AR20" s="227" t="str">
        <f t="shared" si="10"/>
        <v xml:space="preserve"> </v>
      </c>
      <c r="AS20" s="227" t="str">
        <f t="shared" si="11"/>
        <v xml:space="preserve"> </v>
      </c>
      <c r="AT20" s="227" t="str">
        <f t="shared" si="12"/>
        <v xml:space="preserve"> </v>
      </c>
      <c r="AU20" s="227" t="str">
        <f t="shared" si="13"/>
        <v xml:space="preserve"> </v>
      </c>
      <c r="AV20" s="227" t="str">
        <f t="shared" si="14"/>
        <v xml:space="preserve"> </v>
      </c>
      <c r="AW20" s="227" t="str">
        <f t="shared" si="15"/>
        <v xml:space="preserve"> </v>
      </c>
      <c r="AX20" s="227" t="str">
        <f t="shared" si="16"/>
        <v xml:space="preserve"> </v>
      </c>
      <c r="AY20" s="227" t="str">
        <f t="shared" si="17"/>
        <v xml:space="preserve"> </v>
      </c>
      <c r="AZ20" s="227" t="str">
        <f t="shared" si="18"/>
        <v xml:space="preserve"> </v>
      </c>
      <c r="BA20" s="227" t="str">
        <f t="shared" si="19"/>
        <v xml:space="preserve"> </v>
      </c>
      <c r="BB20" s="25" t="str">
        <f t="shared" si="20"/>
        <v xml:space="preserve"> </v>
      </c>
      <c r="BC20" s="245" t="str">
        <f t="shared" si="21"/>
        <v xml:space="preserve"> </v>
      </c>
      <c r="BD20" s="245">
        <f t="shared" si="43"/>
        <v>0</v>
      </c>
      <c r="BE20" s="18">
        <f t="shared" si="22"/>
        <v>0</v>
      </c>
      <c r="BF20" s="18">
        <f t="shared" si="23"/>
        <v>0</v>
      </c>
      <c r="BG20" s="18">
        <f t="shared" si="23"/>
        <v>0</v>
      </c>
      <c r="BH20" s="18">
        <f t="shared" si="23"/>
        <v>0</v>
      </c>
      <c r="BI20" s="18">
        <f t="shared" ref="BI20:BN20" si="115">IF($BD20=BI$9,$BC20,0)</f>
        <v>0</v>
      </c>
      <c r="BJ20" s="18">
        <f t="shared" si="115"/>
        <v>0</v>
      </c>
      <c r="BK20" s="18">
        <f t="shared" si="115"/>
        <v>0</v>
      </c>
      <c r="BL20" s="18">
        <f t="shared" si="115"/>
        <v>0</v>
      </c>
      <c r="BM20" s="18">
        <f t="shared" si="115"/>
        <v>0</v>
      </c>
      <c r="BN20" s="18">
        <f t="shared" si="115"/>
        <v>0</v>
      </c>
      <c r="BO20" s="18">
        <f t="shared" si="44"/>
        <v>0</v>
      </c>
      <c r="BP20" s="18">
        <f t="shared" si="44"/>
        <v>0</v>
      </c>
      <c r="BQ20" s="18">
        <f t="shared" si="44"/>
        <v>0</v>
      </c>
      <c r="BR20" s="18">
        <f t="shared" si="44"/>
        <v>0</v>
      </c>
      <c r="BS20" s="18">
        <f t="shared" si="44"/>
        <v>0</v>
      </c>
      <c r="BT20" s="18">
        <f t="shared" si="44"/>
        <v>0</v>
      </c>
      <c r="BU20" s="18">
        <f t="shared" si="24"/>
        <v>0</v>
      </c>
      <c r="BV20" s="18">
        <f t="shared" si="24"/>
        <v>0</v>
      </c>
      <c r="BW20" s="18">
        <f t="shared" si="24"/>
        <v>0</v>
      </c>
      <c r="BX20" s="331">
        <f t="shared" si="24"/>
        <v>0</v>
      </c>
      <c r="BY20" s="334" t="str">
        <f t="shared" si="25"/>
        <v xml:space="preserve"> </v>
      </c>
      <c r="BZ20" s="217"/>
      <c r="CA20" s="217"/>
      <c r="CB20" s="217"/>
      <c r="CC20" s="255" t="str">
        <f t="shared" ca="1" si="45"/>
        <v xml:space="preserve"> </v>
      </c>
      <c r="CD20" s="227">
        <f t="shared" ca="1" si="26"/>
        <v>0</v>
      </c>
      <c r="CE20" s="253" t="str">
        <f ca="1">IF(CD20&lt;&gt;0,COUNTIFS(CD$11:CD20,CD20)," ")</f>
        <v xml:space="preserve"> </v>
      </c>
      <c r="CF20" s="255">
        <f t="shared" si="46"/>
        <v>0</v>
      </c>
      <c r="CG20" s="254">
        <f t="shared" si="47"/>
        <v>0</v>
      </c>
      <c r="CH20" s="255">
        <f t="shared" si="48"/>
        <v>0</v>
      </c>
      <c r="CI20" s="217"/>
      <c r="CJ20" s="227">
        <f t="shared" ca="1" si="49"/>
        <v>0</v>
      </c>
      <c r="CK20" s="253" t="str">
        <f ca="1">IF(CJ20&lt;&gt;0,COUNTIFS(CJ$11:CJ20,CJ20)," ")</f>
        <v xml:space="preserve"> </v>
      </c>
      <c r="CL20" s="255">
        <f t="shared" si="50"/>
        <v>0</v>
      </c>
      <c r="CM20" s="254">
        <f t="shared" si="51"/>
        <v>0</v>
      </c>
      <c r="CN20" s="255">
        <f t="shared" si="52"/>
        <v>0</v>
      </c>
      <c r="CO20" s="217"/>
      <c r="CP20" s="227">
        <f t="shared" ca="1" si="53"/>
        <v>0</v>
      </c>
      <c r="CQ20" s="253" t="str">
        <f ca="1">IF(CP20&lt;&gt;0,COUNTIFS(CP$11:CP20,CP20)," ")</f>
        <v xml:space="preserve"> </v>
      </c>
      <c r="CR20" s="255">
        <f t="shared" si="54"/>
        <v>0</v>
      </c>
      <c r="CS20" s="254">
        <f t="shared" si="55"/>
        <v>0</v>
      </c>
      <c r="CT20" s="255">
        <f t="shared" si="56"/>
        <v>0</v>
      </c>
      <c r="CU20" s="217"/>
      <c r="CV20" s="227">
        <f t="shared" ca="1" si="57"/>
        <v>0</v>
      </c>
      <c r="CW20" s="253" t="str">
        <f ca="1">IF(CV20&lt;&gt;0,COUNTIFS(CV$11:CV20,CV20)," ")</f>
        <v xml:space="preserve"> </v>
      </c>
      <c r="CX20" s="255">
        <f t="shared" si="58"/>
        <v>0</v>
      </c>
      <c r="CY20" s="254">
        <f t="shared" si="59"/>
        <v>0</v>
      </c>
      <c r="CZ20" s="255">
        <f t="shared" si="60"/>
        <v>0</v>
      </c>
      <c r="DA20" s="217"/>
      <c r="DB20" s="227">
        <f t="shared" ca="1" si="61"/>
        <v>0</v>
      </c>
      <c r="DC20" s="253" t="str">
        <f ca="1">IF(DB20&lt;&gt;0,COUNTIFS(DB$11:DB20,DB20)," ")</f>
        <v xml:space="preserve"> </v>
      </c>
      <c r="DD20" s="255">
        <f t="shared" si="62"/>
        <v>0</v>
      </c>
      <c r="DE20" s="254">
        <f t="shared" si="63"/>
        <v>0</v>
      </c>
      <c r="DF20" s="255">
        <f t="shared" si="64"/>
        <v>0</v>
      </c>
      <c r="DG20" s="217"/>
      <c r="DH20" s="227">
        <f t="shared" ca="1" si="65"/>
        <v>0</v>
      </c>
      <c r="DI20" s="253" t="str">
        <f ca="1">IF(DH20&lt;&gt;0,COUNTIFS(DH$11:DH20,DH20)," ")</f>
        <v xml:space="preserve"> </v>
      </c>
      <c r="DJ20" s="255">
        <f t="shared" si="66"/>
        <v>0</v>
      </c>
      <c r="DK20" s="254">
        <f t="shared" si="67"/>
        <v>0</v>
      </c>
      <c r="DL20" s="255">
        <f t="shared" si="68"/>
        <v>0</v>
      </c>
      <c r="DM20" s="217"/>
      <c r="DN20" s="227">
        <f t="shared" ca="1" si="69"/>
        <v>0</v>
      </c>
      <c r="DO20" s="253" t="str">
        <f ca="1">IF(DN20&lt;&gt;0,COUNTIFS(DN$11:DN20,DN20)," ")</f>
        <v xml:space="preserve"> </v>
      </c>
      <c r="DP20" s="255">
        <f t="shared" si="70"/>
        <v>0</v>
      </c>
      <c r="DQ20" s="254">
        <f t="shared" si="71"/>
        <v>0</v>
      </c>
      <c r="DR20" s="255">
        <f t="shared" si="72"/>
        <v>0</v>
      </c>
      <c r="DS20" s="217"/>
      <c r="DT20" s="227">
        <f t="shared" ca="1" si="73"/>
        <v>0</v>
      </c>
      <c r="DU20" s="253" t="str">
        <f ca="1">IF(DT20&lt;&gt;0,COUNTIFS(DT$11:DT20,DT20)," ")</f>
        <v xml:space="preserve"> </v>
      </c>
      <c r="DV20" s="255">
        <f t="shared" si="74"/>
        <v>0</v>
      </c>
      <c r="DW20" s="254">
        <f t="shared" si="75"/>
        <v>0</v>
      </c>
      <c r="DX20" s="255">
        <f t="shared" si="76"/>
        <v>0</v>
      </c>
      <c r="DY20" s="217"/>
      <c r="DZ20" s="227">
        <f t="shared" ca="1" si="77"/>
        <v>0</v>
      </c>
      <c r="EA20" s="253" t="str">
        <f ca="1">IF(DZ20&lt;&gt;0,COUNTIFS(DZ$11:DZ20,DZ20)," ")</f>
        <v xml:space="preserve"> </v>
      </c>
      <c r="EB20" s="255">
        <f t="shared" si="78"/>
        <v>0</v>
      </c>
      <c r="EC20" s="254">
        <f t="shared" si="79"/>
        <v>0</v>
      </c>
      <c r="ED20" s="255">
        <f t="shared" si="80"/>
        <v>0</v>
      </c>
      <c r="EE20" s="217"/>
      <c r="EF20" s="217"/>
      <c r="EG20" s="227" t="str">
        <f t="shared" si="81"/>
        <v xml:space="preserve"> </v>
      </c>
      <c r="EH20" s="227" t="str">
        <f t="shared" si="82"/>
        <v xml:space="preserve"> </v>
      </c>
      <c r="EI20" s="227" t="str">
        <f t="shared" si="83"/>
        <v xml:space="preserve"> </v>
      </c>
      <c r="EJ20" s="227" t="str">
        <f t="shared" si="84"/>
        <v xml:space="preserve"> </v>
      </c>
      <c r="EK20" s="25" t="str">
        <f t="shared" si="27"/>
        <v/>
      </c>
      <c r="EL20" s="227" t="str">
        <f t="shared" si="113"/>
        <v xml:space="preserve"> </v>
      </c>
      <c r="EM20" s="227">
        <f t="shared" si="28"/>
        <v>0</v>
      </c>
      <c r="EN20" s="227">
        <f t="shared" si="29"/>
        <v>0</v>
      </c>
      <c r="EO20" s="227">
        <f t="shared" si="30"/>
        <v>0</v>
      </c>
      <c r="EP20" s="227">
        <f t="shared" si="30"/>
        <v>0</v>
      </c>
      <c r="EQ20" s="227">
        <f t="shared" si="30"/>
        <v>0</v>
      </c>
      <c r="ER20" s="32" t="str">
        <f t="shared" si="85"/>
        <v xml:space="preserve"> </v>
      </c>
      <c r="ES20" s="255">
        <f t="shared" si="31"/>
        <v>0</v>
      </c>
      <c r="ET20" s="20" t="str">
        <f t="shared" si="32"/>
        <v xml:space="preserve"> </v>
      </c>
      <c r="EU20" s="388"/>
      <c r="EV20" s="320"/>
      <c r="EW20" s="23" t="str">
        <f>IF($H20=0," ",IF($AI20&gt;0,VLOOKUP($E20,База!$B$11:$Y$4481,8,FALSE),"привезите паспорт или св-во о рождении"))</f>
        <v xml:space="preserve"> </v>
      </c>
      <c r="EX20" s="250">
        <v>42701</v>
      </c>
      <c r="EY20" s="251">
        <f t="shared" si="111"/>
        <v>42701</v>
      </c>
      <c r="EZ20" s="244">
        <f t="shared" si="86"/>
        <v>0</v>
      </c>
      <c r="FA20" s="389"/>
      <c r="FB20" s="291" t="s">
        <v>164</v>
      </c>
      <c r="FC20" s="290" t="str">
        <f t="shared" si="0"/>
        <v>поставьте 0 или № команды; инструкция выше</v>
      </c>
      <c r="FG20" s="198">
        <f t="shared" ca="1" si="1"/>
        <v>2024</v>
      </c>
      <c r="FH20" s="198">
        <v>27</v>
      </c>
      <c r="FI20" s="198">
        <f t="shared" ca="1" si="2"/>
        <v>1997</v>
      </c>
      <c r="FJ20" s="208">
        <v>6</v>
      </c>
      <c r="FK20" s="308" t="str">
        <f t="shared" si="87"/>
        <v/>
      </c>
      <c r="FL20" s="308" t="str">
        <f t="shared" si="88"/>
        <v/>
      </c>
      <c r="FM20" s="315" t="str">
        <f t="shared" si="89"/>
        <v/>
      </c>
      <c r="FN20" s="315" t="str">
        <f t="shared" si="90"/>
        <v/>
      </c>
      <c r="FO20" s="312" t="str">
        <f t="shared" si="91"/>
        <v/>
      </c>
      <c r="FP20" s="18" t="str">
        <f t="shared" si="92"/>
        <v/>
      </c>
      <c r="FQ20" s="18" t="str">
        <f t="shared" si="93"/>
        <v/>
      </c>
      <c r="FR20" s="18" t="str">
        <f t="shared" si="94"/>
        <v/>
      </c>
      <c r="FS20" s="18" t="str">
        <f t="shared" si="95"/>
        <v/>
      </c>
      <c r="FT20" s="18" t="str">
        <f t="shared" si="96"/>
        <v/>
      </c>
      <c r="FU20" s="18" t="str">
        <f t="shared" si="97"/>
        <v/>
      </c>
      <c r="FV20" s="18" t="str">
        <f t="shared" si="98"/>
        <v/>
      </c>
      <c r="FW20" s="18" t="str">
        <f t="shared" si="99"/>
        <v/>
      </c>
      <c r="FX20" s="18" t="str">
        <f t="shared" si="100"/>
        <v/>
      </c>
      <c r="FY20" s="18" t="str">
        <f t="shared" si="101"/>
        <v/>
      </c>
      <c r="FZ20" s="18" t="str">
        <f t="shared" si="102"/>
        <v/>
      </c>
      <c r="GA20" s="18" t="str">
        <f t="shared" si="103"/>
        <v/>
      </c>
      <c r="GB20" s="18" t="str">
        <f t="shared" si="104"/>
        <v/>
      </c>
      <c r="GC20" s="18" t="str">
        <f t="shared" si="105"/>
        <v/>
      </c>
      <c r="GD20" s="18" t="str">
        <f t="shared" si="106"/>
        <v/>
      </c>
      <c r="GE20" s="354" t="str">
        <f t="shared" si="107"/>
        <v/>
      </c>
      <c r="GF20" s="354" t="str">
        <f t="shared" si="108"/>
        <v/>
      </c>
      <c r="GG20" s="354" t="str">
        <f t="shared" si="109"/>
        <v/>
      </c>
      <c r="GH20" s="354" t="str">
        <f t="shared" si="110"/>
        <v/>
      </c>
    </row>
    <row r="21" spans="1:190" ht="39" customHeight="1" thickBot="1">
      <c r="A21" s="338" t="str">
        <f>IF(E21="","",MAX(A$11:A20)+1)</f>
        <v/>
      </c>
      <c r="B21" s="29" t="str">
        <f t="shared" si="114"/>
        <v/>
      </c>
      <c r="C21" s="29" t="str">
        <f t="shared" si="5"/>
        <v/>
      </c>
      <c r="D21" s="29" t="str">
        <f t="shared" si="35"/>
        <v/>
      </c>
      <c r="E21" s="370"/>
      <c r="F21" s="371"/>
      <c r="G21" s="365"/>
      <c r="H21" s="365"/>
      <c r="I21" s="25" t="str">
        <f ca="1">IF(AND(J$5=3,EV21="/РАЗРЯД ПРОСРОЧЕН!!!"),"не допущен - просрочен разряд", IF(AND(I$5="л",J21=3,F21='Возраста и группы'!$B$9),"ЮД 14-15",IF(AND(I$5="л",J21=4,F21='Возраста и группы'!$B$11),"ЮЮ 16-21",IF(I$5="л",EK21,IF(I$5="с",BY21,IF(I$5="г",ET21,""))))))</f>
        <v/>
      </c>
      <c r="J21" s="31" t="str">
        <f t="shared" si="36"/>
        <v xml:space="preserve"> </v>
      </c>
      <c r="K21" s="21">
        <f t="shared" si="37"/>
        <v>1</v>
      </c>
      <c r="L21" s="278">
        <f t="shared" si="38"/>
        <v>1</v>
      </c>
      <c r="M21" s="25" t="str">
        <f t="shared" si="6"/>
        <v xml:space="preserve"> </v>
      </c>
      <c r="N21" s="365"/>
      <c r="O21" s="365"/>
      <c r="P21" s="366"/>
      <c r="Q21" s="241" t="str">
        <f>IF($F21=0," ",IF($F21&gt;MAX('Возраста и группы'!$M$4:$M$18),"не допущен - ВОЗРАСТ!!!",IF(AND('Возраста и группы'!$M$3&lt;&gt;"МЖ",$F21&lt;MIN('Возраста и группы'!$M$4:$M$18)),"не допущен - ВОЗРАСТ!!!",VLOOKUP($F21,'Возраста и группы'!$B$4:$D$68,3,FALSE))))</f>
        <v xml:space="preserve"> </v>
      </c>
      <c r="R21" s="241" t="str">
        <f>IF($F21=0," ",IF($F21&gt;MAX('Возраста и группы'!$O$4:$O$18),"не допущен - ВОЗРАСТ!!!",IF(AND('Возраста и группы'!$O$3&lt;&gt;"МЖ",$F21&lt;MIN('Возраста и группы'!$O$4:$O$18)),"не допущен - ВОЗРАСТ!!!",VLOOKUP($F21,'Возраста и группы'!$B$4:$AD$68,5,FALSE))))</f>
        <v xml:space="preserve"> </v>
      </c>
      <c r="S21" s="241" t="str">
        <f>IF(G21=0," ",IF(OR(G21="б/р",G21="3ю",G21="2ю"),"не допущен - РАЗРЯД!!!",IF(F21=0," ",IF($F21=0," ",IF($F21&gt;MAX('Возраста и группы'!$Q$4:$Q$18),"не допущен - ВОЗРАСТ!!!",IF(AND('Возраста и группы'!$Q$3&lt;&gt;"МЖ",$F21&lt;MIN('Возраста и группы'!$Q$4:$Q$18)),"не допущен - ВОЗРАСТ!!!",VLOOKUP($F21,'Возраста и группы'!$B$4:$AD$68,7,FALSE)))))))</f>
        <v xml:space="preserve"> </v>
      </c>
      <c r="T21" s="241" t="str">
        <f>IF(G21=0," ",IF(OR(G21="б/р",G21="3ю",G21="2ю",G21="1ю",G21=3),"не допущен - РАЗРЯД!!!",IF(F21=0," ",IF($F21=0," ",IF($F21&gt;MAX('Возраста и группы'!$S$4:$S$18),"не допущен - ВОЗРАСТ!!!",IF(AND('Возраста и группы'!$S$3&lt;&gt;"МЖ",$F21&lt;MIN('Возраста и группы'!$S$4:$S$18)),"не допущен - ВОЗРАСТ!!!",VLOOKUP($F21,'Возраста и группы'!$B$4:$AD$68,9,FALSE)))))))</f>
        <v xml:space="preserve"> </v>
      </c>
      <c r="U21" s="208"/>
      <c r="V21" s="208"/>
      <c r="X21" s="220">
        <v>2006</v>
      </c>
      <c r="Y21" s="244" t="s">
        <v>7</v>
      </c>
      <c r="AB21" s="338" t="str">
        <f>IF(OR(E21=0,AI21=0)," ",VLOOKUP($E21,База!$B$11:$Y$4481,2,FALSE))</f>
        <v xml:space="preserve"> </v>
      </c>
      <c r="AC21" s="18" t="str">
        <f>IF(OR(E21=0,AI21=0)," ",VLOOKUP($E21,База!$B$11:$Y$4481,3,FALSE))</f>
        <v xml:space="preserve"> </v>
      </c>
      <c r="AD21" s="188" t="str">
        <f>IF(AC21="б/р","",IF(OR($E21=0,$AI21=0)," ",VLOOKUP($E21,База!$B$11:$Y$4481,5,FALSE)))</f>
        <v xml:space="preserve"> </v>
      </c>
      <c r="AE21" s="18" t="str">
        <f>IF(OR($E21=0,$AI21=0)," ",VLOOKUP($E21,База!$B$11:$Y$4481,4,FALSE))</f>
        <v xml:space="preserve"> </v>
      </c>
      <c r="AF21" s="376">
        <f t="shared" si="39"/>
        <v>0</v>
      </c>
      <c r="AG21" s="19" t="str">
        <f t="shared" si="7"/>
        <v xml:space="preserve"> </v>
      </c>
      <c r="AH21" s="20" t="str">
        <f t="shared" si="112"/>
        <v xml:space="preserve"> </v>
      </c>
      <c r="AI21" s="243">
        <f>COUNTIFS(База!$B$11:$B$4589,Заявка!E21)</f>
        <v>7</v>
      </c>
      <c r="AL21" s="208" t="str">
        <f t="shared" ca="1" si="8"/>
        <v xml:space="preserve"> </v>
      </c>
      <c r="AM21" s="208" t="str">
        <f t="shared" ca="1" si="40"/>
        <v xml:space="preserve"> </v>
      </c>
      <c r="AN21" s="208" t="str">
        <f t="shared" ca="1" si="41"/>
        <v xml:space="preserve"> </v>
      </c>
      <c r="AO21" s="208">
        <f t="shared" si="9"/>
        <v>0</v>
      </c>
      <c r="AP21" s="208" t="str">
        <f t="shared" ca="1" si="42"/>
        <v xml:space="preserve"> </v>
      </c>
      <c r="AQ21" s="220" t="s">
        <v>165</v>
      </c>
      <c r="AR21" s="227" t="str">
        <f t="shared" si="10"/>
        <v xml:space="preserve"> </v>
      </c>
      <c r="AS21" s="227" t="str">
        <f t="shared" si="11"/>
        <v xml:space="preserve"> </v>
      </c>
      <c r="AT21" s="227" t="str">
        <f t="shared" si="12"/>
        <v xml:space="preserve"> </v>
      </c>
      <c r="AU21" s="227" t="str">
        <f t="shared" si="13"/>
        <v xml:space="preserve"> </v>
      </c>
      <c r="AV21" s="227" t="str">
        <f t="shared" si="14"/>
        <v xml:space="preserve"> </v>
      </c>
      <c r="AW21" s="227" t="str">
        <f t="shared" si="15"/>
        <v xml:space="preserve"> </v>
      </c>
      <c r="AX21" s="227" t="str">
        <f t="shared" si="16"/>
        <v xml:space="preserve"> </v>
      </c>
      <c r="AY21" s="227" t="str">
        <f t="shared" si="17"/>
        <v xml:space="preserve"> </v>
      </c>
      <c r="AZ21" s="227" t="str">
        <f t="shared" si="18"/>
        <v xml:space="preserve"> </v>
      </c>
      <c r="BA21" s="227" t="str">
        <f t="shared" si="19"/>
        <v xml:space="preserve"> </v>
      </c>
      <c r="BB21" s="25" t="str">
        <f t="shared" si="20"/>
        <v xml:space="preserve"> </v>
      </c>
      <c r="BC21" s="245" t="str">
        <f t="shared" si="21"/>
        <v xml:space="preserve"> </v>
      </c>
      <c r="BD21" s="245">
        <f t="shared" si="43"/>
        <v>0</v>
      </c>
      <c r="BE21" s="18">
        <f t="shared" si="22"/>
        <v>0</v>
      </c>
      <c r="BF21" s="18">
        <f t="shared" ref="BF21:BT30" si="116">IF($BD21=BF$9,$BC21,0)</f>
        <v>0</v>
      </c>
      <c r="BG21" s="18">
        <f t="shared" si="116"/>
        <v>0</v>
      </c>
      <c r="BH21" s="18">
        <f t="shared" si="116"/>
        <v>0</v>
      </c>
      <c r="BI21" s="18">
        <f t="shared" si="116"/>
        <v>0</v>
      </c>
      <c r="BJ21" s="18">
        <f t="shared" si="116"/>
        <v>0</v>
      </c>
      <c r="BK21" s="18">
        <f t="shared" si="116"/>
        <v>0</v>
      </c>
      <c r="BL21" s="18">
        <f t="shared" si="116"/>
        <v>0</v>
      </c>
      <c r="BM21" s="18">
        <f t="shared" si="116"/>
        <v>0</v>
      </c>
      <c r="BN21" s="18">
        <f t="shared" si="116"/>
        <v>0</v>
      </c>
      <c r="BO21" s="18">
        <f t="shared" si="44"/>
        <v>0</v>
      </c>
      <c r="BP21" s="18">
        <f t="shared" si="44"/>
        <v>0</v>
      </c>
      <c r="BQ21" s="18">
        <f t="shared" si="44"/>
        <v>0</v>
      </c>
      <c r="BR21" s="18">
        <f t="shared" si="44"/>
        <v>0</v>
      </c>
      <c r="BS21" s="18">
        <f t="shared" si="44"/>
        <v>0</v>
      </c>
      <c r="BT21" s="18">
        <f t="shared" si="44"/>
        <v>0</v>
      </c>
      <c r="BU21" s="18">
        <f t="shared" si="24"/>
        <v>0</v>
      </c>
      <c r="BV21" s="18">
        <f t="shared" si="24"/>
        <v>0</v>
      </c>
      <c r="BW21" s="18">
        <f t="shared" si="24"/>
        <v>0</v>
      </c>
      <c r="BX21" s="331">
        <f t="shared" si="24"/>
        <v>0</v>
      </c>
      <c r="BY21" s="334" t="str">
        <f t="shared" si="25"/>
        <v xml:space="preserve"> </v>
      </c>
      <c r="BZ21" s="217"/>
      <c r="CA21" s="217"/>
      <c r="CB21" s="217"/>
      <c r="CC21" s="255" t="str">
        <f t="shared" ca="1" si="45"/>
        <v xml:space="preserve"> </v>
      </c>
      <c r="CD21" s="227">
        <f t="shared" ca="1" si="26"/>
        <v>0</v>
      </c>
      <c r="CE21" s="253" t="str">
        <f ca="1">IF(CD21&lt;&gt;0,COUNTIFS(CD$11:CD21,CD21)," ")</f>
        <v xml:space="preserve"> </v>
      </c>
      <c r="CF21" s="255">
        <f t="shared" si="46"/>
        <v>0</v>
      </c>
      <c r="CG21" s="254">
        <f t="shared" si="47"/>
        <v>0</v>
      </c>
      <c r="CH21" s="255">
        <f t="shared" si="48"/>
        <v>0</v>
      </c>
      <c r="CI21" s="217"/>
      <c r="CJ21" s="227">
        <f t="shared" ca="1" si="49"/>
        <v>0</v>
      </c>
      <c r="CK21" s="253" t="str">
        <f ca="1">IF(CJ21&lt;&gt;0,COUNTIFS(CJ$11:CJ21,CJ21)," ")</f>
        <v xml:space="preserve"> </v>
      </c>
      <c r="CL21" s="255">
        <f t="shared" si="50"/>
        <v>0</v>
      </c>
      <c r="CM21" s="254">
        <f t="shared" si="51"/>
        <v>0</v>
      </c>
      <c r="CN21" s="255">
        <f t="shared" si="52"/>
        <v>0</v>
      </c>
      <c r="CO21" s="217"/>
      <c r="CP21" s="227">
        <f t="shared" ca="1" si="53"/>
        <v>0</v>
      </c>
      <c r="CQ21" s="253" t="str">
        <f ca="1">IF(CP21&lt;&gt;0,COUNTIFS(CP$11:CP21,CP21)," ")</f>
        <v xml:space="preserve"> </v>
      </c>
      <c r="CR21" s="255">
        <f t="shared" si="54"/>
        <v>0</v>
      </c>
      <c r="CS21" s="254">
        <f t="shared" si="55"/>
        <v>0</v>
      </c>
      <c r="CT21" s="255">
        <f t="shared" si="56"/>
        <v>0</v>
      </c>
      <c r="CU21" s="217"/>
      <c r="CV21" s="227">
        <f t="shared" ca="1" si="57"/>
        <v>0</v>
      </c>
      <c r="CW21" s="253" t="str">
        <f ca="1">IF(CV21&lt;&gt;0,COUNTIFS(CV$11:CV21,CV21)," ")</f>
        <v xml:space="preserve"> </v>
      </c>
      <c r="CX21" s="255">
        <f t="shared" si="58"/>
        <v>0</v>
      </c>
      <c r="CY21" s="254">
        <f t="shared" si="59"/>
        <v>0</v>
      </c>
      <c r="CZ21" s="255">
        <f t="shared" si="60"/>
        <v>0</v>
      </c>
      <c r="DA21" s="217"/>
      <c r="DB21" s="227">
        <f t="shared" ca="1" si="61"/>
        <v>0</v>
      </c>
      <c r="DC21" s="253" t="str">
        <f ca="1">IF(DB21&lt;&gt;0,COUNTIFS(DB$11:DB21,DB21)," ")</f>
        <v xml:space="preserve"> </v>
      </c>
      <c r="DD21" s="255">
        <f t="shared" si="62"/>
        <v>0</v>
      </c>
      <c r="DE21" s="254">
        <f t="shared" si="63"/>
        <v>0</v>
      </c>
      <c r="DF21" s="255">
        <f t="shared" si="64"/>
        <v>0</v>
      </c>
      <c r="DG21" s="217"/>
      <c r="DH21" s="227">
        <f t="shared" ca="1" si="65"/>
        <v>0</v>
      </c>
      <c r="DI21" s="253" t="str">
        <f ca="1">IF(DH21&lt;&gt;0,COUNTIFS(DH$11:DH21,DH21)," ")</f>
        <v xml:space="preserve"> </v>
      </c>
      <c r="DJ21" s="255">
        <f t="shared" si="66"/>
        <v>0</v>
      </c>
      <c r="DK21" s="254">
        <f t="shared" si="67"/>
        <v>0</v>
      </c>
      <c r="DL21" s="255">
        <f t="shared" si="68"/>
        <v>0</v>
      </c>
      <c r="DM21" s="217"/>
      <c r="DN21" s="227">
        <f t="shared" ca="1" si="69"/>
        <v>0</v>
      </c>
      <c r="DO21" s="253" t="str">
        <f ca="1">IF(DN21&lt;&gt;0,COUNTIFS(DN$11:DN21,DN21)," ")</f>
        <v xml:space="preserve"> </v>
      </c>
      <c r="DP21" s="255">
        <f t="shared" si="70"/>
        <v>0</v>
      </c>
      <c r="DQ21" s="254">
        <f t="shared" si="71"/>
        <v>0</v>
      </c>
      <c r="DR21" s="255">
        <f t="shared" si="72"/>
        <v>0</v>
      </c>
      <c r="DS21" s="217"/>
      <c r="DT21" s="227">
        <f t="shared" ca="1" si="73"/>
        <v>0</v>
      </c>
      <c r="DU21" s="253" t="str">
        <f ca="1">IF(DT21&lt;&gt;0,COUNTIFS(DT$11:DT21,DT21)," ")</f>
        <v xml:space="preserve"> </v>
      </c>
      <c r="DV21" s="255">
        <f t="shared" si="74"/>
        <v>0</v>
      </c>
      <c r="DW21" s="254">
        <f t="shared" si="75"/>
        <v>0</v>
      </c>
      <c r="DX21" s="255">
        <f t="shared" si="76"/>
        <v>0</v>
      </c>
      <c r="DY21" s="217"/>
      <c r="DZ21" s="227">
        <f t="shared" ca="1" si="77"/>
        <v>0</v>
      </c>
      <c r="EA21" s="253" t="str">
        <f ca="1">IF(DZ21&lt;&gt;0,COUNTIFS(DZ$11:DZ21,DZ21)," ")</f>
        <v xml:space="preserve"> </v>
      </c>
      <c r="EB21" s="255">
        <f t="shared" si="78"/>
        <v>0</v>
      </c>
      <c r="EC21" s="254">
        <f t="shared" si="79"/>
        <v>0</v>
      </c>
      <c r="ED21" s="255">
        <f t="shared" si="80"/>
        <v>0</v>
      </c>
      <c r="EE21" s="217"/>
      <c r="EF21" s="217"/>
      <c r="EG21" s="227" t="str">
        <f t="shared" si="81"/>
        <v xml:space="preserve"> </v>
      </c>
      <c r="EH21" s="227" t="str">
        <f t="shared" si="82"/>
        <v xml:space="preserve"> </v>
      </c>
      <c r="EI21" s="227" t="str">
        <f t="shared" si="83"/>
        <v xml:space="preserve"> </v>
      </c>
      <c r="EJ21" s="227" t="str">
        <f t="shared" si="84"/>
        <v xml:space="preserve"> </v>
      </c>
      <c r="EK21" s="25" t="str">
        <f t="shared" si="27"/>
        <v/>
      </c>
      <c r="EL21" s="227" t="str">
        <f t="shared" si="113"/>
        <v xml:space="preserve"> </v>
      </c>
      <c r="EM21" s="227">
        <f t="shared" si="28"/>
        <v>0</v>
      </c>
      <c r="EN21" s="227">
        <f t="shared" si="29"/>
        <v>0</v>
      </c>
      <c r="EO21" s="227">
        <f t="shared" si="30"/>
        <v>0</v>
      </c>
      <c r="EP21" s="227">
        <f t="shared" si="30"/>
        <v>0</v>
      </c>
      <c r="EQ21" s="227">
        <f t="shared" si="30"/>
        <v>0</v>
      </c>
      <c r="ER21" s="32" t="str">
        <f t="shared" si="85"/>
        <v xml:space="preserve"> </v>
      </c>
      <c r="ES21" s="255">
        <f t="shared" si="31"/>
        <v>0</v>
      </c>
      <c r="ET21" s="20" t="str">
        <f t="shared" si="32"/>
        <v xml:space="preserve"> </v>
      </c>
      <c r="EU21" s="388"/>
      <c r="EV21" s="320"/>
      <c r="EW21" s="23" t="str">
        <f>IF($H21=0," ",IF($AI21&gt;0,VLOOKUP($E21,База!$B$11:$Y$4481,8,FALSE),"привезите паспорт или св-во о рождении"))</f>
        <v xml:space="preserve"> </v>
      </c>
      <c r="EX21" s="250">
        <v>42701</v>
      </c>
      <c r="EY21" s="251">
        <f t="shared" si="111"/>
        <v>42701</v>
      </c>
      <c r="EZ21" s="244">
        <f t="shared" si="86"/>
        <v>0</v>
      </c>
      <c r="FA21" s="389"/>
      <c r="FB21" s="291" t="s">
        <v>166</v>
      </c>
      <c r="FC21" s="290" t="str">
        <f t="shared" si="0"/>
        <v>поставьте 0 или № команды; инструкция выше</v>
      </c>
      <c r="FG21" s="198">
        <f t="shared" ca="1" si="1"/>
        <v>2024</v>
      </c>
      <c r="FH21" s="198">
        <v>28</v>
      </c>
      <c r="FI21" s="198">
        <f t="shared" ca="1" si="2"/>
        <v>1996</v>
      </c>
      <c r="FJ21" s="208">
        <v>6</v>
      </c>
      <c r="FK21" s="308" t="str">
        <f t="shared" si="87"/>
        <v/>
      </c>
      <c r="FL21" s="308" t="str">
        <f t="shared" si="88"/>
        <v/>
      </c>
      <c r="FM21" s="315" t="str">
        <f t="shared" si="89"/>
        <v/>
      </c>
      <c r="FN21" s="315" t="str">
        <f t="shared" si="90"/>
        <v/>
      </c>
      <c r="FO21" s="312" t="str">
        <f t="shared" si="91"/>
        <v/>
      </c>
      <c r="FP21" s="18" t="str">
        <f t="shared" si="92"/>
        <v/>
      </c>
      <c r="FQ21" s="18" t="str">
        <f t="shared" si="93"/>
        <v/>
      </c>
      <c r="FR21" s="18" t="str">
        <f t="shared" si="94"/>
        <v/>
      </c>
      <c r="FS21" s="18" t="str">
        <f t="shared" si="95"/>
        <v/>
      </c>
      <c r="FT21" s="18" t="str">
        <f t="shared" si="96"/>
        <v/>
      </c>
      <c r="FU21" s="18" t="str">
        <f t="shared" si="97"/>
        <v/>
      </c>
      <c r="FV21" s="18" t="str">
        <f t="shared" si="98"/>
        <v/>
      </c>
      <c r="FW21" s="18" t="str">
        <f t="shared" si="99"/>
        <v/>
      </c>
      <c r="FX21" s="18" t="str">
        <f t="shared" si="100"/>
        <v/>
      </c>
      <c r="FY21" s="18" t="str">
        <f t="shared" si="101"/>
        <v/>
      </c>
      <c r="FZ21" s="18" t="str">
        <f t="shared" si="102"/>
        <v/>
      </c>
      <c r="GA21" s="18" t="str">
        <f t="shared" si="103"/>
        <v/>
      </c>
      <c r="GB21" s="18" t="str">
        <f t="shared" si="104"/>
        <v/>
      </c>
      <c r="GC21" s="18" t="str">
        <f t="shared" si="105"/>
        <v/>
      </c>
      <c r="GD21" s="18" t="str">
        <f t="shared" si="106"/>
        <v/>
      </c>
      <c r="GE21" s="354" t="str">
        <f t="shared" si="107"/>
        <v/>
      </c>
      <c r="GF21" s="354" t="str">
        <f t="shared" si="108"/>
        <v/>
      </c>
      <c r="GG21" s="354" t="str">
        <f t="shared" si="109"/>
        <v/>
      </c>
      <c r="GH21" s="354" t="str">
        <f t="shared" si="110"/>
        <v/>
      </c>
    </row>
    <row r="22" spans="1:190" ht="39" customHeight="1" thickBot="1">
      <c r="A22" s="338" t="str">
        <f>IF(E22="","",MAX(A$11:A21)+1)</f>
        <v/>
      </c>
      <c r="B22" s="29" t="str">
        <f t="shared" si="114"/>
        <v/>
      </c>
      <c r="C22" s="29" t="str">
        <f t="shared" si="5"/>
        <v/>
      </c>
      <c r="D22" s="29" t="str">
        <f t="shared" si="35"/>
        <v/>
      </c>
      <c r="E22" s="370"/>
      <c r="F22" s="371"/>
      <c r="G22" s="365"/>
      <c r="H22" s="365"/>
      <c r="I22" s="25" t="str">
        <f ca="1">IF(AND(J$5=3,EV22="/РАЗРЯД ПРОСРОЧЕН!!!"),"не допущен - просрочен разряд", IF(AND(I$5="л",J22=3,F22='Возраста и группы'!$B$9),"ЮД 14-15",IF(AND(I$5="л",J22=4,F22='Возраста и группы'!$B$11),"ЮЮ 16-21",IF(I$5="л",EK22,IF(I$5="с",BY22,IF(I$5="г",ET22,""))))))</f>
        <v/>
      </c>
      <c r="J22" s="31" t="str">
        <f t="shared" si="36"/>
        <v xml:space="preserve"> </v>
      </c>
      <c r="K22" s="21">
        <f t="shared" si="37"/>
        <v>1</v>
      </c>
      <c r="L22" s="278">
        <f t="shared" si="38"/>
        <v>1</v>
      </c>
      <c r="M22" s="25" t="str">
        <f t="shared" si="6"/>
        <v xml:space="preserve"> </v>
      </c>
      <c r="N22" s="365"/>
      <c r="O22" s="365"/>
      <c r="P22" s="366"/>
      <c r="Q22" s="281" t="str">
        <f>IF($F22=0," ",IF($F22&gt;MAX('Возраста и группы'!$M$4:$M$18),"не допущен - ВОЗРАСТ!!!",IF(AND('Возраста и группы'!$M$3&lt;&gt;"МЖ",$F22&lt;MIN('Возраста и группы'!$M$4:$M$18)),"не допущен - ВОЗРАСТ!!!",VLOOKUP($F22,'Возраста и группы'!$B$4:$D$68,3,FALSE))))</f>
        <v xml:space="preserve"> </v>
      </c>
      <c r="R22" s="281" t="str">
        <f>IF($F22=0," ",IF($F22&gt;MAX('Возраста и группы'!$O$4:$O$18),"не допущен - ВОЗРАСТ!!!",IF(AND('Возраста и группы'!$O$3&lt;&gt;"МЖ",$F22&lt;MIN('Возраста и группы'!$O$4:$O$18)),"не допущен - ВОЗРАСТ!!!",VLOOKUP($F22,'Возраста и группы'!$B$4:$AD$68,5,FALSE))))</f>
        <v xml:space="preserve"> </v>
      </c>
      <c r="S22" s="281" t="str">
        <f>IF(G22=0," ",IF(OR(G22="б/р",G22="3ю",G22="2ю"),"не допущен - РАЗРЯД!!!",IF(F22=0," ",IF($F22=0," ",IF($F22&gt;MAX('Возраста и группы'!$Q$4:$Q$18),"не допущен - ВОЗРАСТ!!!",IF(AND('Возраста и группы'!$Q$3&lt;&gt;"МЖ",$F22&lt;MIN('Возраста и группы'!$Q$4:$Q$18)),"не допущен - ВОЗРАСТ!!!",VLOOKUP($F22,'Возраста и группы'!$B$4:$AD$68,7,FALSE)))))))</f>
        <v xml:space="preserve"> </v>
      </c>
      <c r="T22" s="281" t="str">
        <f>IF(G22=0," ",IF(OR(G22="б/р",G22="3ю",G22="2ю",G22="1ю",G22=3),"не допущен - РАЗРЯД!!!",IF(F22=0," ",IF($F22=0," ",IF($F22&gt;MAX('Возраста и группы'!$S$4:$S$18),"не допущен - ВОЗРАСТ!!!",IF(AND('Возраста и группы'!$S$3&lt;&gt;"МЖ",$F22&lt;MIN('Возраста и группы'!$S$4:$S$18)),"не допущен - ВОЗРАСТ!!!",VLOOKUP($F22,'Возраста и группы'!$B$4:$AD$68,9,FALSE)))))))</f>
        <v xml:space="preserve"> </v>
      </c>
      <c r="U22" s="228"/>
      <c r="V22" s="228"/>
      <c r="W22" s="256"/>
      <c r="X22" s="256"/>
      <c r="Y22" s="256"/>
      <c r="Z22" s="256"/>
      <c r="AA22" s="256"/>
      <c r="AB22" s="338" t="str">
        <f>IF(OR(E22=0,AI22=0)," ",VLOOKUP($E22,База!$B$11:$Y$4481,2,FALSE))</f>
        <v xml:space="preserve"> </v>
      </c>
      <c r="AC22" s="18" t="str">
        <f>IF(OR(E22=0,AI22=0)," ",VLOOKUP($E22,База!$B$11:$Y$4481,3,FALSE))</f>
        <v xml:space="preserve"> </v>
      </c>
      <c r="AD22" s="188" t="str">
        <f>IF(AC22="б/р","",IF(OR($E22=0,$AI22=0)," ",VLOOKUP($E22,База!$B$11:$Y$4481,5,FALSE)))</f>
        <v xml:space="preserve"> </v>
      </c>
      <c r="AE22" s="18" t="str">
        <f>IF(OR($E22=0,$AI22=0)," ",VLOOKUP($E22,База!$B$11:$Y$4481,4,FALSE))</f>
        <v xml:space="preserve"> </v>
      </c>
      <c r="AF22" s="376">
        <f t="shared" si="39"/>
        <v>0</v>
      </c>
      <c r="AG22" s="19" t="str">
        <f t="shared" si="7"/>
        <v xml:space="preserve"> </v>
      </c>
      <c r="AH22" s="20" t="str">
        <f t="shared" si="112"/>
        <v xml:space="preserve"> </v>
      </c>
      <c r="AI22" s="243">
        <f>COUNTIFS(База!$B$11:$B$4589,Заявка!E22)</f>
        <v>7</v>
      </c>
      <c r="AL22" s="208" t="str">
        <f t="shared" ca="1" si="8"/>
        <v xml:space="preserve"> </v>
      </c>
      <c r="AM22" s="208" t="str">
        <f t="shared" ca="1" si="40"/>
        <v xml:space="preserve"> </v>
      </c>
      <c r="AN22" s="208" t="str">
        <f t="shared" ca="1" si="41"/>
        <v xml:space="preserve"> </v>
      </c>
      <c r="AO22" s="208">
        <f t="shared" si="9"/>
        <v>0</v>
      </c>
      <c r="AP22" s="208" t="str">
        <f t="shared" ca="1" si="42"/>
        <v xml:space="preserve"> </v>
      </c>
      <c r="AQ22" s="220" t="s">
        <v>167</v>
      </c>
      <c r="AR22" s="227" t="str">
        <f t="shared" si="10"/>
        <v xml:space="preserve"> </v>
      </c>
      <c r="AS22" s="227" t="str">
        <f t="shared" si="11"/>
        <v xml:space="preserve"> </v>
      </c>
      <c r="AT22" s="227" t="str">
        <f t="shared" si="12"/>
        <v xml:space="preserve"> </v>
      </c>
      <c r="AU22" s="227" t="str">
        <f t="shared" si="13"/>
        <v xml:space="preserve"> </v>
      </c>
      <c r="AV22" s="227" t="str">
        <f t="shared" si="14"/>
        <v xml:space="preserve"> </v>
      </c>
      <c r="AW22" s="227" t="str">
        <f t="shared" si="15"/>
        <v xml:space="preserve"> </v>
      </c>
      <c r="AX22" s="227" t="str">
        <f t="shared" si="16"/>
        <v xml:space="preserve"> </v>
      </c>
      <c r="AY22" s="227" t="str">
        <f t="shared" si="17"/>
        <v xml:space="preserve"> </v>
      </c>
      <c r="AZ22" s="227" t="str">
        <f t="shared" si="18"/>
        <v xml:space="preserve"> </v>
      </c>
      <c r="BA22" s="227" t="str">
        <f t="shared" si="19"/>
        <v xml:space="preserve"> </v>
      </c>
      <c r="BB22" s="25" t="str">
        <f t="shared" si="20"/>
        <v xml:space="preserve"> </v>
      </c>
      <c r="BC22" s="245" t="str">
        <f>IF(OR(BB22=$BB$49,BB22=$BB$50),0,IF(BB22=$Y$11,1,IF(BB22=$Z$11,2,IF(BB22=$AA$11,3,IF(BB22=$Z$12,4,IF(BB22=$Z$13,5,IF(BB22=$Y$14,5,IF(BB22=$Z$14,6," "))))))))</f>
        <v xml:space="preserve"> </v>
      </c>
      <c r="BD22" s="245">
        <f>IF(OR(M22="м",M22="ж"),CONCATENATE(M22,N22),0)</f>
        <v>0</v>
      </c>
      <c r="BE22" s="18">
        <f t="shared" si="22"/>
        <v>0</v>
      </c>
      <c r="BF22" s="18">
        <f t="shared" si="116"/>
        <v>0</v>
      </c>
      <c r="BG22" s="18">
        <f t="shared" si="116"/>
        <v>0</v>
      </c>
      <c r="BH22" s="18">
        <f t="shared" si="116"/>
        <v>0</v>
      </c>
      <c r="BI22" s="18">
        <f t="shared" si="116"/>
        <v>0</v>
      </c>
      <c r="BJ22" s="18">
        <f t="shared" si="116"/>
        <v>0</v>
      </c>
      <c r="BK22" s="18">
        <f t="shared" si="116"/>
        <v>0</v>
      </c>
      <c r="BL22" s="18">
        <f t="shared" si="116"/>
        <v>0</v>
      </c>
      <c r="BM22" s="18">
        <f t="shared" si="116"/>
        <v>0</v>
      </c>
      <c r="BN22" s="18">
        <f t="shared" si="116"/>
        <v>0</v>
      </c>
      <c r="BO22" s="18">
        <f t="shared" si="44"/>
        <v>0</v>
      </c>
      <c r="BP22" s="18">
        <f t="shared" si="44"/>
        <v>0</v>
      </c>
      <c r="BQ22" s="18">
        <f t="shared" si="44"/>
        <v>0</v>
      </c>
      <c r="BR22" s="18">
        <f t="shared" si="44"/>
        <v>0</v>
      </c>
      <c r="BS22" s="18">
        <f t="shared" si="44"/>
        <v>0</v>
      </c>
      <c r="BT22" s="18">
        <f t="shared" si="44"/>
        <v>0</v>
      </c>
      <c r="BU22" s="18">
        <f t="shared" si="24"/>
        <v>0</v>
      </c>
      <c r="BV22" s="18">
        <f t="shared" si="24"/>
        <v>0</v>
      </c>
      <c r="BW22" s="18">
        <f t="shared" si="24"/>
        <v>0</v>
      </c>
      <c r="BX22" s="331">
        <f t="shared" si="24"/>
        <v>0</v>
      </c>
      <c r="BY22" s="334" t="str">
        <f>IF($E22=0," ",IF($J$5=0,"укажите класс дистанции",IF(OR($BB22=$BB$50,$BB22=$BB$51),$BB22,IF($N22=0," ",IF(OR($BD22=0,$BC22=0),"связка не допущена",VLOOKUP($BD22,$BH$48:$BI$67,2,FALSE))))))</f>
        <v xml:space="preserve"> </v>
      </c>
      <c r="BZ22" s="217"/>
      <c r="CA22" s="217"/>
      <c r="CB22" s="217"/>
      <c r="CC22" s="255" t="str">
        <f t="shared" ca="1" si="45"/>
        <v xml:space="preserve"> </v>
      </c>
      <c r="CD22" s="227">
        <f t="shared" ca="1" si="26"/>
        <v>0</v>
      </c>
      <c r="CE22" s="253" t="str">
        <f ca="1">IF(CD22&lt;&gt;0,COUNTIFS(CD$11:CD22,CD22)," ")</f>
        <v xml:space="preserve"> </v>
      </c>
      <c r="CF22" s="255">
        <f t="shared" si="46"/>
        <v>0</v>
      </c>
      <c r="CG22" s="254">
        <f t="shared" si="47"/>
        <v>0</v>
      </c>
      <c r="CH22" s="255">
        <f t="shared" si="48"/>
        <v>0</v>
      </c>
      <c r="CI22" s="217"/>
      <c r="CJ22" s="227">
        <f t="shared" ca="1" si="49"/>
        <v>0</v>
      </c>
      <c r="CK22" s="253" t="str">
        <f ca="1">IF(CJ22&lt;&gt;0,COUNTIFS(CJ$11:CJ22,CJ22)," ")</f>
        <v xml:space="preserve"> </v>
      </c>
      <c r="CL22" s="255">
        <f t="shared" si="50"/>
        <v>0</v>
      </c>
      <c r="CM22" s="254">
        <f t="shared" si="51"/>
        <v>0</v>
      </c>
      <c r="CN22" s="255">
        <f t="shared" si="52"/>
        <v>0</v>
      </c>
      <c r="CO22" s="217"/>
      <c r="CP22" s="227">
        <f t="shared" ca="1" si="53"/>
        <v>0</v>
      </c>
      <c r="CQ22" s="253" t="str">
        <f ca="1">IF(CP22&lt;&gt;0,COUNTIFS(CP$11:CP22,CP22)," ")</f>
        <v xml:space="preserve"> </v>
      </c>
      <c r="CR22" s="255">
        <f t="shared" si="54"/>
        <v>0</v>
      </c>
      <c r="CS22" s="254">
        <f t="shared" si="55"/>
        <v>0</v>
      </c>
      <c r="CT22" s="255">
        <f t="shared" si="56"/>
        <v>0</v>
      </c>
      <c r="CU22" s="217"/>
      <c r="CV22" s="227">
        <f t="shared" ca="1" si="57"/>
        <v>0</v>
      </c>
      <c r="CW22" s="253" t="str">
        <f ca="1">IF(CV22&lt;&gt;0,COUNTIFS(CV$11:CV22,CV22)," ")</f>
        <v xml:space="preserve"> </v>
      </c>
      <c r="CX22" s="255">
        <f t="shared" si="58"/>
        <v>0</v>
      </c>
      <c r="CY22" s="254">
        <f t="shared" si="59"/>
        <v>0</v>
      </c>
      <c r="CZ22" s="255">
        <f t="shared" si="60"/>
        <v>0</v>
      </c>
      <c r="DA22" s="217"/>
      <c r="DB22" s="227">
        <f t="shared" ca="1" si="61"/>
        <v>0</v>
      </c>
      <c r="DC22" s="253" t="str">
        <f ca="1">IF(DB22&lt;&gt;0,COUNTIFS(DB$11:DB22,DB22)," ")</f>
        <v xml:space="preserve"> </v>
      </c>
      <c r="DD22" s="255">
        <f t="shared" si="62"/>
        <v>0</v>
      </c>
      <c r="DE22" s="254">
        <f t="shared" si="63"/>
        <v>0</v>
      </c>
      <c r="DF22" s="255">
        <f t="shared" si="64"/>
        <v>0</v>
      </c>
      <c r="DG22" s="217"/>
      <c r="DH22" s="227">
        <f t="shared" ca="1" si="65"/>
        <v>0</v>
      </c>
      <c r="DI22" s="253" t="str">
        <f ca="1">IF(DH22&lt;&gt;0,COUNTIFS(DH$11:DH22,DH22)," ")</f>
        <v xml:space="preserve"> </v>
      </c>
      <c r="DJ22" s="255">
        <f t="shared" si="66"/>
        <v>0</v>
      </c>
      <c r="DK22" s="254">
        <f t="shared" si="67"/>
        <v>0</v>
      </c>
      <c r="DL22" s="255">
        <f t="shared" si="68"/>
        <v>0</v>
      </c>
      <c r="DM22" s="217"/>
      <c r="DN22" s="227">
        <f t="shared" ca="1" si="69"/>
        <v>0</v>
      </c>
      <c r="DO22" s="253" t="str">
        <f ca="1">IF(DN22&lt;&gt;0,COUNTIFS(DN$11:DN22,DN22)," ")</f>
        <v xml:space="preserve"> </v>
      </c>
      <c r="DP22" s="255">
        <f t="shared" si="70"/>
        <v>0</v>
      </c>
      <c r="DQ22" s="254">
        <f t="shared" si="71"/>
        <v>0</v>
      </c>
      <c r="DR22" s="255">
        <f t="shared" si="72"/>
        <v>0</v>
      </c>
      <c r="DS22" s="217"/>
      <c r="DT22" s="227">
        <f t="shared" ca="1" si="73"/>
        <v>0</v>
      </c>
      <c r="DU22" s="253" t="str">
        <f ca="1">IF(DT22&lt;&gt;0,COUNTIFS(DT$11:DT22,DT22)," ")</f>
        <v xml:space="preserve"> </v>
      </c>
      <c r="DV22" s="255">
        <f t="shared" si="74"/>
        <v>0</v>
      </c>
      <c r="DW22" s="254">
        <f t="shared" si="75"/>
        <v>0</v>
      </c>
      <c r="DX22" s="255">
        <f t="shared" si="76"/>
        <v>0</v>
      </c>
      <c r="DY22" s="217"/>
      <c r="DZ22" s="227">
        <f t="shared" ca="1" si="77"/>
        <v>0</v>
      </c>
      <c r="EA22" s="253" t="str">
        <f ca="1">IF(DZ22&lt;&gt;0,COUNTIFS(DZ$11:DZ22,DZ22)," ")</f>
        <v xml:space="preserve"> </v>
      </c>
      <c r="EB22" s="255">
        <f t="shared" si="78"/>
        <v>0</v>
      </c>
      <c r="EC22" s="254">
        <f t="shared" si="79"/>
        <v>0</v>
      </c>
      <c r="ED22" s="255">
        <f t="shared" si="80"/>
        <v>0</v>
      </c>
      <c r="EE22" s="217"/>
      <c r="EF22" s="217"/>
      <c r="EG22" s="227" t="str">
        <f t="shared" si="81"/>
        <v xml:space="preserve"> </v>
      </c>
      <c r="EH22" s="227" t="str">
        <f t="shared" si="82"/>
        <v xml:space="preserve"> </v>
      </c>
      <c r="EI22" s="227" t="str">
        <f t="shared" si="83"/>
        <v xml:space="preserve"> </v>
      </c>
      <c r="EJ22" s="227" t="str">
        <f t="shared" si="84"/>
        <v xml:space="preserve"> </v>
      </c>
      <c r="EK22" s="25" t="str">
        <f t="shared" si="27"/>
        <v/>
      </c>
      <c r="EL22" s="227" t="str">
        <f t="shared" si="113"/>
        <v xml:space="preserve"> </v>
      </c>
      <c r="EM22" s="227">
        <f t="shared" si="28"/>
        <v>0</v>
      </c>
      <c r="EN22" s="227">
        <f t="shared" si="29"/>
        <v>0</v>
      </c>
      <c r="EO22" s="227">
        <f t="shared" si="30"/>
        <v>0</v>
      </c>
      <c r="EP22" s="227">
        <f t="shared" si="30"/>
        <v>0</v>
      </c>
      <c r="EQ22" s="227">
        <f t="shared" si="30"/>
        <v>0</v>
      </c>
      <c r="ER22" s="32" t="str">
        <f t="shared" si="85"/>
        <v xml:space="preserve"> </v>
      </c>
      <c r="ES22" s="255">
        <f t="shared" si="31"/>
        <v>0</v>
      </c>
      <c r="ET22" s="20" t="str">
        <f t="shared" si="32"/>
        <v xml:space="preserve"> </v>
      </c>
      <c r="EU22" s="390"/>
      <c r="EV22" s="320"/>
      <c r="EW22" s="23" t="str">
        <f>IF($H22=0," ",IF($AI22&gt;0,VLOOKUP($E22,База!$B$11:$Y$4481,8,FALSE),"привезите паспорт или св-во о рождении"))</f>
        <v xml:space="preserve"> </v>
      </c>
      <c r="EX22" s="250">
        <v>42701</v>
      </c>
      <c r="EY22" s="251">
        <f t="shared" si="111"/>
        <v>42701</v>
      </c>
      <c r="EZ22" s="244">
        <f t="shared" si="86"/>
        <v>0</v>
      </c>
      <c r="FA22" s="389"/>
      <c r="FB22" s="291" t="s">
        <v>168</v>
      </c>
      <c r="FC22" s="290" t="str">
        <f t="shared" si="0"/>
        <v>поставьте 0 или № команды; инструкция выше</v>
      </c>
      <c r="FG22" s="198">
        <f t="shared" ca="1" si="1"/>
        <v>2024</v>
      </c>
      <c r="FH22" s="198">
        <v>29</v>
      </c>
      <c r="FI22" s="198">
        <f t="shared" ca="1" si="2"/>
        <v>1995</v>
      </c>
      <c r="FJ22" s="208">
        <v>6</v>
      </c>
      <c r="FK22" s="308" t="str">
        <f t="shared" si="87"/>
        <v/>
      </c>
      <c r="FL22" s="308" t="str">
        <f t="shared" si="88"/>
        <v/>
      </c>
      <c r="FM22" s="315" t="str">
        <f t="shared" si="89"/>
        <v/>
      </c>
      <c r="FN22" s="315" t="str">
        <f t="shared" si="90"/>
        <v/>
      </c>
      <c r="FO22" s="312" t="str">
        <f t="shared" si="91"/>
        <v/>
      </c>
      <c r="FP22" s="18" t="str">
        <f t="shared" si="92"/>
        <v/>
      </c>
      <c r="FQ22" s="18" t="str">
        <f t="shared" si="93"/>
        <v/>
      </c>
      <c r="FR22" s="18" t="str">
        <f t="shared" si="94"/>
        <v/>
      </c>
      <c r="FS22" s="18" t="str">
        <f t="shared" si="95"/>
        <v/>
      </c>
      <c r="FT22" s="18" t="str">
        <f t="shared" si="96"/>
        <v/>
      </c>
      <c r="FU22" s="18" t="str">
        <f t="shared" si="97"/>
        <v/>
      </c>
      <c r="FV22" s="18" t="str">
        <f t="shared" si="98"/>
        <v/>
      </c>
      <c r="FW22" s="18" t="str">
        <f t="shared" si="99"/>
        <v/>
      </c>
      <c r="FX22" s="18" t="str">
        <f t="shared" si="100"/>
        <v/>
      </c>
      <c r="FY22" s="18" t="str">
        <f t="shared" si="101"/>
        <v/>
      </c>
      <c r="FZ22" s="18" t="str">
        <f t="shared" si="102"/>
        <v/>
      </c>
      <c r="GA22" s="18" t="str">
        <f t="shared" si="103"/>
        <v/>
      </c>
      <c r="GB22" s="18" t="str">
        <f t="shared" si="104"/>
        <v/>
      </c>
      <c r="GC22" s="18" t="str">
        <f t="shared" si="105"/>
        <v/>
      </c>
      <c r="GD22" s="18" t="str">
        <f t="shared" si="106"/>
        <v/>
      </c>
      <c r="GE22" s="354" t="str">
        <f t="shared" si="107"/>
        <v/>
      </c>
      <c r="GF22" s="354" t="str">
        <f t="shared" si="108"/>
        <v/>
      </c>
      <c r="GG22" s="354" t="str">
        <f t="shared" si="109"/>
        <v/>
      </c>
      <c r="GH22" s="354" t="str">
        <f t="shared" si="110"/>
        <v/>
      </c>
    </row>
    <row r="23" spans="1:190" ht="39" customHeight="1" outlineLevel="1" thickBot="1">
      <c r="A23" s="338" t="str">
        <f>IF(E23="","",MAX(A$11:A22)+1)</f>
        <v/>
      </c>
      <c r="B23" s="29" t="str">
        <f t="shared" si="114"/>
        <v/>
      </c>
      <c r="C23" s="29" t="str">
        <f t="shared" si="5"/>
        <v/>
      </c>
      <c r="D23" s="29" t="str">
        <f t="shared" si="35"/>
        <v/>
      </c>
      <c r="E23" s="370"/>
      <c r="F23" s="371"/>
      <c r="G23" s="365"/>
      <c r="H23" s="365"/>
      <c r="I23" s="25" t="str">
        <f ca="1">IF(AND(J$5=3,EV23="/РАЗРЯД ПРОСРОЧЕН!!!"),"не допущен - просрочен разряд", IF(AND(I$5="л",J23=3,F23='Возраста и группы'!$B$9),"ЮД 14-15",IF(AND(I$5="л",J23=4,F23='Возраста и группы'!$B$11),"ЮЮ 16-21",IF(I$5="л",EK23,IF(I$5="с",BY23,IF(I$5="г",ET23,""))))))</f>
        <v/>
      </c>
      <c r="J23" s="31" t="str">
        <f t="shared" si="36"/>
        <v xml:space="preserve"> </v>
      </c>
      <c r="K23" s="21">
        <f t="shared" si="37"/>
        <v>1</v>
      </c>
      <c r="L23" s="278">
        <f t="shared" ref="L23:L29" si="117">IF(OR(EK31="не допущен - ВОЗРАСТ!!!",EK31="не допущен - РАЗРЯД!!!",EK31=" ",P23="нет"),0,1)</f>
        <v>1</v>
      </c>
      <c r="M23" s="25" t="str">
        <f t="shared" si="6"/>
        <v xml:space="preserve"> </v>
      </c>
      <c r="N23" s="365"/>
      <c r="O23" s="365"/>
      <c r="P23" s="366"/>
      <c r="Q23" s="281" t="str">
        <f>IF($F23=0," ",IF($F23&gt;MAX('Возраста и группы'!$M$4:$M$18),"не допущен - ВОЗРАСТ!!!",IF(AND('Возраста и группы'!$M$3&lt;&gt;"МЖ",$F23&lt;MIN('Возраста и группы'!$M$4:$M$18)),"не допущен - ВОЗРАСТ!!!",VLOOKUP($F23,'Возраста и группы'!$B$4:$D$68,3,FALSE))))</f>
        <v xml:space="preserve"> </v>
      </c>
      <c r="R23" s="281" t="str">
        <f>IF($F23=0," ",IF($F23&gt;MAX('Возраста и группы'!$O$4:$O$18),"не допущен - ВОЗРАСТ!!!",IF(AND('Возраста и группы'!$O$3&lt;&gt;"МЖ",$F23&lt;MIN('Возраста и группы'!$O$4:$O$18)),"не допущен - ВОЗРАСТ!!!",VLOOKUP($F23,'Возраста и группы'!$B$4:$AD$68,5,FALSE))))</f>
        <v xml:space="preserve"> </v>
      </c>
      <c r="S23" s="281" t="str">
        <f>IF(G23=0," ",IF(OR(G23="б/р",G23="3ю",G23="2ю"),"не допущен - РАЗРЯД!!!",IF(F23=0," ",IF($F23=0," ",IF($F23&gt;MAX('Возраста и группы'!$Q$4:$Q$18),"не допущен - ВОЗРАСТ!!!",IF(AND('Возраста и группы'!$Q$3&lt;&gt;"МЖ",$F23&lt;MIN('Возраста и группы'!$Q$4:$Q$18)),"не допущен - ВОЗРАСТ!!!",VLOOKUP($F23,'Возраста и группы'!$B$4:$AD$68,7,FALSE)))))))</f>
        <v xml:space="preserve"> </v>
      </c>
      <c r="T23" s="281" t="str">
        <f>IF(G23=0," ",IF(OR(G23="б/р",G23="3ю",G23="2ю",G23="1ю",G23=3),"не допущен - РАЗРЯД!!!",IF(F23=0," ",IF($F23=0," ",IF($F23&gt;MAX('Возраста и группы'!$S$4:$S$18),"не допущен - ВОЗРАСТ!!!",IF(AND('Возраста и группы'!$S$3&lt;&gt;"МЖ",$F23&lt;MIN('Возраста и группы'!$S$4:$S$18)),"не допущен - ВОЗРАСТ!!!",VLOOKUP($F23,'Возраста и группы'!$B$4:$AD$68,9,FALSE)))))))</f>
        <v xml:space="preserve"> </v>
      </c>
      <c r="AB23" s="338" t="str">
        <f>IF(OR(E23=0,AI23=0)," ",VLOOKUP($E23,База!$B$11:$Y$4481,2,FALSE))</f>
        <v xml:space="preserve"> </v>
      </c>
      <c r="AC23" s="18" t="str">
        <f>IF(OR(E23=0,AI23=0)," ",VLOOKUP($E23,База!$B$11:$Y$4481,3,FALSE))</f>
        <v xml:space="preserve"> </v>
      </c>
      <c r="AD23" s="188" t="str">
        <f>IF(AC23="б/р","",IF(OR($E23=0,$AI23=0)," ",VLOOKUP($E23,База!$B$11:$Y$4481,5,FALSE)))</f>
        <v xml:space="preserve"> </v>
      </c>
      <c r="AE23" s="18" t="str">
        <f>IF(OR($E23=0,$AI23=0)," ",VLOOKUP($E23,База!$B$11:$Y$4481,4,FALSE))</f>
        <v xml:space="preserve"> </v>
      </c>
      <c r="AF23" s="376">
        <f t="shared" si="39"/>
        <v>0</v>
      </c>
      <c r="AG23" s="19" t="str">
        <f>IF(E23=0," ",IF(AI23=0,"нет в базе",IF(F23&lt;&gt;AB23,"проверьте возраст!",IF(G23&lt;&gt;AC23,"проверьте разряд!",IF(AE23&lt;&gt;H23,"проверьте пол!","замечаний нет")))))</f>
        <v xml:space="preserve"> </v>
      </c>
      <c r="AH23" s="20" t="str">
        <f>EW23</f>
        <v xml:space="preserve"> </v>
      </c>
      <c r="AI23" s="243">
        <f>COUNTIFS(База!$B$11:$B$4589,Заявка!E23)</f>
        <v>7</v>
      </c>
      <c r="AL23" s="326" t="str">
        <f t="shared" ca="1" si="8"/>
        <v xml:space="preserve"> </v>
      </c>
      <c r="AM23" s="326" t="str">
        <f t="shared" ca="1" si="40"/>
        <v xml:space="preserve"> </v>
      </c>
      <c r="AN23" s="326" t="str">
        <f t="shared" ca="1" si="41"/>
        <v xml:space="preserve"> </v>
      </c>
      <c r="AO23" s="208">
        <f t="shared" si="9"/>
        <v>0</v>
      </c>
      <c r="AP23" s="220" t="str">
        <f t="shared" ca="1" si="42"/>
        <v xml:space="preserve"> </v>
      </c>
      <c r="AQ23" s="220" t="s">
        <v>169</v>
      </c>
      <c r="AR23" s="227" t="str">
        <f t="shared" si="10"/>
        <v xml:space="preserve"> </v>
      </c>
      <c r="AS23" s="227" t="str">
        <f t="shared" si="11"/>
        <v xml:space="preserve"> </v>
      </c>
      <c r="AT23" s="227" t="str">
        <f t="shared" si="12"/>
        <v xml:space="preserve"> </v>
      </c>
      <c r="AU23" s="227" t="str">
        <f t="shared" si="13"/>
        <v xml:space="preserve"> </v>
      </c>
      <c r="AV23" s="227" t="str">
        <f t="shared" si="14"/>
        <v xml:space="preserve"> </v>
      </c>
      <c r="AW23" s="227" t="str">
        <f t="shared" si="15"/>
        <v xml:space="preserve"> </v>
      </c>
      <c r="AX23" s="227" t="str">
        <f t="shared" si="16"/>
        <v xml:space="preserve"> </v>
      </c>
      <c r="AY23" s="227" t="str">
        <f t="shared" si="17"/>
        <v xml:space="preserve"> </v>
      </c>
      <c r="AZ23" s="227" t="str">
        <f t="shared" si="18"/>
        <v xml:space="preserve"> </v>
      </c>
      <c r="BA23" s="227" t="str">
        <f t="shared" si="19"/>
        <v xml:space="preserve"> </v>
      </c>
      <c r="BB23" s="25" t="str">
        <f t="shared" si="20"/>
        <v xml:space="preserve"> </v>
      </c>
      <c r="BC23" s="245" t="str">
        <f t="shared" ref="BC23:BC30" si="118">IF(OR(BB23=$BB$49,BB23=$BB$50),0,IF(BB23=$Y$11,1,IF(BB23=$Z$11,2,IF(BB23=$AA$11,3,IF(BB23=$Z$12,4,IF(BB23=$Z$13,5,IF(BB23=$Y$14,5,IF(BB23=$Z$14,6," "))))))))</f>
        <v xml:space="preserve"> </v>
      </c>
      <c r="BD23" s="245">
        <f t="shared" si="43"/>
        <v>0</v>
      </c>
      <c r="BE23" s="18">
        <f t="shared" si="22"/>
        <v>0</v>
      </c>
      <c r="BF23" s="18">
        <f t="shared" si="116"/>
        <v>0</v>
      </c>
      <c r="BG23" s="18">
        <f t="shared" si="116"/>
        <v>0</v>
      </c>
      <c r="BH23" s="18">
        <f t="shared" si="116"/>
        <v>0</v>
      </c>
      <c r="BI23" s="18">
        <f t="shared" si="116"/>
        <v>0</v>
      </c>
      <c r="BJ23" s="18">
        <f t="shared" si="116"/>
        <v>0</v>
      </c>
      <c r="BK23" s="18">
        <f t="shared" si="116"/>
        <v>0</v>
      </c>
      <c r="BL23" s="18">
        <f t="shared" si="116"/>
        <v>0</v>
      </c>
      <c r="BM23" s="18">
        <f t="shared" si="116"/>
        <v>0</v>
      </c>
      <c r="BN23" s="18">
        <f t="shared" si="116"/>
        <v>0</v>
      </c>
      <c r="BO23" s="18">
        <f t="shared" si="44"/>
        <v>0</v>
      </c>
      <c r="BP23" s="18">
        <f t="shared" si="44"/>
        <v>0</v>
      </c>
      <c r="BQ23" s="18">
        <f t="shared" si="44"/>
        <v>0</v>
      </c>
      <c r="BR23" s="18">
        <f t="shared" si="44"/>
        <v>0</v>
      </c>
      <c r="BS23" s="18">
        <f t="shared" si="44"/>
        <v>0</v>
      </c>
      <c r="BT23" s="18">
        <f t="shared" si="44"/>
        <v>0</v>
      </c>
      <c r="BU23" s="18">
        <f t="shared" si="24"/>
        <v>0</v>
      </c>
      <c r="BV23" s="18">
        <f t="shared" si="24"/>
        <v>0</v>
      </c>
      <c r="BW23" s="18">
        <f t="shared" si="24"/>
        <v>0</v>
      </c>
      <c r="BX23" s="331">
        <f t="shared" si="24"/>
        <v>0</v>
      </c>
      <c r="BY23" s="334" t="str">
        <f t="shared" si="25"/>
        <v xml:space="preserve"> </v>
      </c>
      <c r="BZ23" s="217"/>
      <c r="CA23" s="217"/>
      <c r="CB23" s="217"/>
      <c r="CC23" s="255" t="str">
        <f t="shared" ca="1" si="45"/>
        <v xml:space="preserve"> </v>
      </c>
      <c r="CD23" s="227">
        <f t="shared" ca="1" si="26"/>
        <v>0</v>
      </c>
      <c r="CE23" s="253" t="str">
        <f ca="1">IF(CD23&lt;&gt;0,COUNTIFS(CD$11:CD23,CD23)," ")</f>
        <v xml:space="preserve"> </v>
      </c>
      <c r="CF23" s="255">
        <f t="shared" ref="CF23:CF29" si="119">E23</f>
        <v>0</v>
      </c>
      <c r="CG23" s="254">
        <f t="shared" ref="CG23:CG29" si="120">F23</f>
        <v>0</v>
      </c>
      <c r="CH23" s="255">
        <f t="shared" ref="CH23:CH29" si="121">G23</f>
        <v>0</v>
      </c>
      <c r="CI23" s="217"/>
      <c r="CJ23" s="227">
        <f t="shared" ca="1" si="49"/>
        <v>0</v>
      </c>
      <c r="CK23" s="253" t="str">
        <f ca="1">IF(CJ23&lt;&gt;0,COUNTIFS(CJ$11:CJ23,CJ23)," ")</f>
        <v xml:space="preserve"> </v>
      </c>
      <c r="CL23" s="255">
        <f t="shared" si="50"/>
        <v>0</v>
      </c>
      <c r="CM23" s="254">
        <f t="shared" si="51"/>
        <v>0</v>
      </c>
      <c r="CN23" s="255">
        <f t="shared" si="52"/>
        <v>0</v>
      </c>
      <c r="CO23" s="217"/>
      <c r="CP23" s="227">
        <f t="shared" ca="1" si="53"/>
        <v>0</v>
      </c>
      <c r="CQ23" s="253" t="str">
        <f ca="1">IF(CP23&lt;&gt;0,COUNTIFS(CP$11:CP23,CP23)," ")</f>
        <v xml:space="preserve"> </v>
      </c>
      <c r="CR23" s="255">
        <f t="shared" si="54"/>
        <v>0</v>
      </c>
      <c r="CS23" s="254">
        <f t="shared" si="55"/>
        <v>0</v>
      </c>
      <c r="CT23" s="255">
        <f t="shared" si="56"/>
        <v>0</v>
      </c>
      <c r="CU23" s="217"/>
      <c r="CV23" s="227">
        <f t="shared" ca="1" si="57"/>
        <v>0</v>
      </c>
      <c r="CW23" s="253" t="str">
        <f ca="1">IF(CV23&lt;&gt;0,COUNTIFS(CV$11:CV23,CV23)," ")</f>
        <v xml:space="preserve"> </v>
      </c>
      <c r="CX23" s="255">
        <f t="shared" si="58"/>
        <v>0</v>
      </c>
      <c r="CY23" s="254">
        <f t="shared" si="59"/>
        <v>0</v>
      </c>
      <c r="CZ23" s="255">
        <f t="shared" si="60"/>
        <v>0</v>
      </c>
      <c r="DA23" s="217"/>
      <c r="DB23" s="227">
        <f t="shared" ca="1" si="61"/>
        <v>0</v>
      </c>
      <c r="DC23" s="253" t="str">
        <f ca="1">IF(DB23&lt;&gt;0,COUNTIFS(DB$11:DB23,DB23)," ")</f>
        <v xml:space="preserve"> </v>
      </c>
      <c r="DD23" s="255">
        <f t="shared" si="62"/>
        <v>0</v>
      </c>
      <c r="DE23" s="254">
        <f t="shared" si="63"/>
        <v>0</v>
      </c>
      <c r="DF23" s="255">
        <f t="shared" si="64"/>
        <v>0</v>
      </c>
      <c r="DG23" s="217"/>
      <c r="DH23" s="227">
        <f t="shared" ca="1" si="65"/>
        <v>0</v>
      </c>
      <c r="DI23" s="253" t="str">
        <f ca="1">IF(DH23&lt;&gt;0,COUNTIFS(DH$11:DH23,DH23)," ")</f>
        <v xml:space="preserve"> </v>
      </c>
      <c r="DJ23" s="255">
        <f t="shared" si="66"/>
        <v>0</v>
      </c>
      <c r="DK23" s="254">
        <f t="shared" si="67"/>
        <v>0</v>
      </c>
      <c r="DL23" s="255">
        <f t="shared" si="68"/>
        <v>0</v>
      </c>
      <c r="DM23" s="217"/>
      <c r="DN23" s="227">
        <f t="shared" ref="DN23:DN29" ca="1" si="122">IF(CC23="ЮД 16-18_3","ЮД 16-18_3",IF($DH$7&lt;&gt;$DH$8,0,IF(OR($CC23="ЮД 14-15_3",CC23="ЮД 16-18_3"),"ЮД 16-18_3",0)))</f>
        <v>0</v>
      </c>
      <c r="DO23" s="253" t="str">
        <f ca="1">IF(DN23&lt;&gt;0,COUNTIFS(DN$11:DN23,DN23)," ")</f>
        <v xml:space="preserve"> </v>
      </c>
      <c r="DP23" s="255">
        <f t="shared" si="70"/>
        <v>0</v>
      </c>
      <c r="DQ23" s="254">
        <f t="shared" si="71"/>
        <v>0</v>
      </c>
      <c r="DR23" s="255">
        <f t="shared" si="72"/>
        <v>0</v>
      </c>
      <c r="DS23" s="217"/>
      <c r="DT23" s="227">
        <f t="shared" ca="1" si="73"/>
        <v>0</v>
      </c>
      <c r="DU23" s="253" t="str">
        <f ca="1">IF(DT23&lt;&gt;0,COUNTIFS(DT$11:DT23,DT23)," ")</f>
        <v xml:space="preserve"> </v>
      </c>
      <c r="DV23" s="255">
        <f t="shared" si="74"/>
        <v>0</v>
      </c>
      <c r="DW23" s="254">
        <f t="shared" si="75"/>
        <v>0</v>
      </c>
      <c r="DX23" s="255">
        <f t="shared" si="76"/>
        <v>0</v>
      </c>
      <c r="DY23" s="217"/>
      <c r="DZ23" s="227">
        <f t="shared" ca="1" si="77"/>
        <v>0</v>
      </c>
      <c r="EA23" s="253" t="str">
        <f ca="1">IF(DZ23&lt;&gt;0,COUNTIFS(DZ$11:DZ23,DZ23)," ")</f>
        <v xml:space="preserve"> </v>
      </c>
      <c r="EB23" s="255">
        <f t="shared" si="78"/>
        <v>0</v>
      </c>
      <c r="EC23" s="254">
        <f t="shared" si="79"/>
        <v>0</v>
      </c>
      <c r="ED23" s="255">
        <f t="shared" si="80"/>
        <v>0</v>
      </c>
      <c r="EE23" s="217"/>
      <c r="EF23" s="217"/>
      <c r="EG23" s="227" t="str">
        <f t="shared" si="81"/>
        <v xml:space="preserve"> </v>
      </c>
      <c r="EH23" s="227" t="str">
        <f t="shared" si="82"/>
        <v xml:space="preserve"> </v>
      </c>
      <c r="EI23" s="227" t="str">
        <f t="shared" si="83"/>
        <v xml:space="preserve"> </v>
      </c>
      <c r="EJ23" s="227" t="str">
        <f t="shared" si="84"/>
        <v xml:space="preserve"> </v>
      </c>
      <c r="EK23" s="25" t="str">
        <f t="shared" si="27"/>
        <v/>
      </c>
      <c r="EL23" s="227" t="str">
        <f t="shared" ref="EL23:EL30" si="123">IF(OR(EK23=$BB$49,EK23=$BB$50),0,IF(EK23=$Y$11,1,IF(EK23=$Z$11,2,IF(EK23=$AA$11,3,IF(EK23=$Z$12,4,IF(EK23=$Z$13,5,IF(EK23=$AA$12,6," ")))))))</f>
        <v xml:space="preserve"> </v>
      </c>
      <c r="EM23" s="227">
        <f t="shared" si="28"/>
        <v>0</v>
      </c>
      <c r="EN23" s="227">
        <f t="shared" si="29"/>
        <v>0</v>
      </c>
      <c r="EO23" s="227">
        <f t="shared" si="30"/>
        <v>0</v>
      </c>
      <c r="EP23" s="227">
        <f t="shared" si="30"/>
        <v>0</v>
      </c>
      <c r="EQ23" s="227">
        <f t="shared" si="30"/>
        <v>0</v>
      </c>
      <c r="ER23" s="32" t="str">
        <f t="shared" si="85"/>
        <v xml:space="preserve"> </v>
      </c>
      <c r="ES23" s="255">
        <f t="shared" si="31"/>
        <v>0</v>
      </c>
      <c r="ET23" s="20" t="str">
        <f t="shared" ref="ET23:ET30" si="124">IF(OR(ES23=$EG$40,ES23=$EG$41,ES23=$EG$39),ES23,ER23)</f>
        <v xml:space="preserve"> </v>
      </c>
      <c r="EU23" s="391"/>
      <c r="EV23" s="320"/>
      <c r="EW23" s="23" t="str">
        <f>IF($H23=0," ",IF($AI23&gt;0,VLOOKUP($E23,База!$B$11:$Y$4481,8,FALSE),"привезите паспорт или св-во о рождении"))</f>
        <v xml:space="preserve"> </v>
      </c>
      <c r="FA23" s="389"/>
      <c r="FB23" s="291" t="s">
        <v>170</v>
      </c>
      <c r="FC23" s="290" t="str">
        <f t="shared" si="0"/>
        <v>поставьте 0 или № команды; инструкция выше</v>
      </c>
      <c r="FG23" s="198">
        <f t="shared" ca="1" si="1"/>
        <v>2024</v>
      </c>
      <c r="FH23" s="198">
        <v>30</v>
      </c>
      <c r="FI23" s="198">
        <f t="shared" ca="1" si="2"/>
        <v>1994</v>
      </c>
      <c r="FJ23" s="208">
        <v>6</v>
      </c>
      <c r="FK23" s="308" t="str">
        <f t="shared" si="87"/>
        <v/>
      </c>
      <c r="FL23" s="308" t="str">
        <f t="shared" si="88"/>
        <v/>
      </c>
      <c r="FM23" s="315" t="str">
        <f t="shared" si="89"/>
        <v/>
      </c>
      <c r="FN23" s="315" t="str">
        <f t="shared" si="90"/>
        <v/>
      </c>
      <c r="FO23" s="312" t="str">
        <f t="shared" si="91"/>
        <v/>
      </c>
      <c r="FP23" s="18" t="str">
        <f t="shared" si="92"/>
        <v/>
      </c>
      <c r="FQ23" s="18" t="str">
        <f t="shared" si="93"/>
        <v/>
      </c>
      <c r="FR23" s="18" t="str">
        <f t="shared" si="94"/>
        <v/>
      </c>
      <c r="FS23" s="18" t="str">
        <f t="shared" si="95"/>
        <v/>
      </c>
      <c r="FT23" s="18" t="str">
        <f t="shared" si="96"/>
        <v/>
      </c>
      <c r="FU23" s="18" t="str">
        <f t="shared" si="97"/>
        <v/>
      </c>
      <c r="FV23" s="18" t="str">
        <f t="shared" si="98"/>
        <v/>
      </c>
      <c r="FW23" s="18" t="str">
        <f t="shared" si="99"/>
        <v/>
      </c>
      <c r="FX23" s="18" t="str">
        <f t="shared" si="100"/>
        <v/>
      </c>
      <c r="FY23" s="18" t="str">
        <f t="shared" si="101"/>
        <v/>
      </c>
      <c r="FZ23" s="18" t="str">
        <f t="shared" si="102"/>
        <v/>
      </c>
      <c r="GA23" s="18" t="str">
        <f t="shared" si="103"/>
        <v/>
      </c>
      <c r="GB23" s="18" t="str">
        <f t="shared" si="104"/>
        <v/>
      </c>
      <c r="GC23" s="18" t="str">
        <f t="shared" si="105"/>
        <v/>
      </c>
      <c r="GD23" s="18" t="str">
        <f t="shared" si="106"/>
        <v/>
      </c>
      <c r="GE23" s="354" t="str">
        <f t="shared" ref="GE23:GH30" si="125">IF($BD23=GE$9,BU23,"")</f>
        <v/>
      </c>
      <c r="GF23" s="354" t="str">
        <f t="shared" si="125"/>
        <v/>
      </c>
      <c r="GG23" s="354" t="str">
        <f t="shared" si="125"/>
        <v/>
      </c>
      <c r="GH23" s="354" t="str">
        <f t="shared" si="125"/>
        <v/>
      </c>
    </row>
    <row r="24" spans="1:190" ht="39" customHeight="1" outlineLevel="1" thickBot="1">
      <c r="A24" s="338" t="str">
        <f>IF(E24="","",MAX(A$11:A23)+1)</f>
        <v/>
      </c>
      <c r="B24" s="29" t="str">
        <f t="shared" si="114"/>
        <v/>
      </c>
      <c r="C24" s="29" t="str">
        <f t="shared" si="5"/>
        <v/>
      </c>
      <c r="D24" s="29" t="str">
        <f t="shared" si="35"/>
        <v/>
      </c>
      <c r="E24" s="370"/>
      <c r="F24" s="371"/>
      <c r="G24" s="365"/>
      <c r="H24" s="365"/>
      <c r="I24" s="25" t="str">
        <f ca="1">IF(AND(J$5=3,EV24="/РАЗРЯД ПРОСРОЧЕН!!!"),"не допущен - просрочен разряд", IF(AND(I$5="л",J24=3,F24='Возраста и группы'!$B$9),"ЮД 14-15",IF(AND(I$5="л",J24=4,F24='Возраста и группы'!$B$11),"ЮЮ 16-21",IF(I$5="л",EK24,IF(I$5="с",BY24,IF(I$5="г",ET24,""))))))</f>
        <v/>
      </c>
      <c r="J24" s="31" t="str">
        <f t="shared" si="36"/>
        <v xml:space="preserve"> </v>
      </c>
      <c r="K24" s="21">
        <f t="shared" si="37"/>
        <v>1</v>
      </c>
      <c r="L24" s="278">
        <f t="shared" si="117"/>
        <v>1</v>
      </c>
      <c r="M24" s="25" t="str">
        <f t="shared" si="6"/>
        <v xml:space="preserve"> </v>
      </c>
      <c r="N24" s="365"/>
      <c r="O24" s="365"/>
      <c r="P24" s="366"/>
      <c r="Q24" s="281" t="str">
        <f>IF($F24=0," ",IF($F24&gt;MAX('Возраста и группы'!$M$4:$M$18),"не допущен - ВОЗРАСТ!!!",IF(AND('Возраста и группы'!$M$3&lt;&gt;"МЖ",$F24&lt;MIN('Возраста и группы'!$M$4:$M$18)),"не допущен - ВОЗРАСТ!!!",VLOOKUP($F24,'Возраста и группы'!$B$4:$D$68,3,FALSE))))</f>
        <v xml:space="preserve"> </v>
      </c>
      <c r="R24" s="281" t="str">
        <f>IF($F24=0," ",IF($F24&gt;MAX('Возраста и группы'!$O$4:$O$18),"не допущен - ВОЗРАСТ!!!",IF(AND('Возраста и группы'!$O$3&lt;&gt;"МЖ",$F24&lt;MIN('Возраста и группы'!$O$4:$O$18)),"не допущен - ВОЗРАСТ!!!",VLOOKUP($F24,'Возраста и группы'!$B$4:$AD$68,5,FALSE))))</f>
        <v xml:space="preserve"> </v>
      </c>
      <c r="S24" s="281" t="str">
        <f>IF(G24=0," ",IF(OR(G24="б/р",G24="3ю",G24="2ю"),"не допущен - РАЗРЯД!!!",IF(F24=0," ",IF($F24=0," ",IF($F24&gt;MAX('Возраста и группы'!$Q$4:$Q$18),"не допущен - ВОЗРАСТ!!!",IF(AND('Возраста и группы'!$Q$3&lt;&gt;"МЖ",$F24&lt;MIN('Возраста и группы'!$Q$4:$Q$18)),"не допущен - ВОЗРАСТ!!!",VLOOKUP($F24,'Возраста и группы'!$B$4:$AD$68,7,FALSE)))))))</f>
        <v xml:space="preserve"> </v>
      </c>
      <c r="T24" s="281" t="str">
        <f>IF(G24=0," ",IF(OR(G24="б/р",G24="3ю",G24="2ю",G24="1ю",G24=3),"не допущен - РАЗРЯД!!!",IF(F24=0," ",IF($F24=0," ",IF($F24&gt;MAX('Возраста и группы'!$S$4:$S$18),"не допущен - ВОЗРАСТ!!!",IF(AND('Возраста и группы'!$S$3&lt;&gt;"МЖ",$F24&lt;MIN('Возраста и группы'!$S$4:$S$18)),"не допущен - ВОЗРАСТ!!!",VLOOKUP($F24,'Возраста и группы'!$B$4:$AD$68,9,FALSE)))))))</f>
        <v xml:space="preserve"> </v>
      </c>
      <c r="AB24" s="338" t="str">
        <f>IF(OR(E24=0,AI24=0)," ",VLOOKUP($E24,База!$B$11:$Y$4481,2,FALSE))</f>
        <v xml:space="preserve"> </v>
      </c>
      <c r="AC24" s="18" t="str">
        <f>IF(OR(E24=0,AI24=0)," ",VLOOKUP($E24,База!$B$11:$Y$4481,3,FALSE))</f>
        <v xml:space="preserve"> </v>
      </c>
      <c r="AD24" s="188" t="str">
        <f>IF(AC24="б/р","",IF(OR($E24=0,$AI24=0)," ",VLOOKUP($E24,База!$B$11:$Y$4481,5,FALSE)))</f>
        <v xml:space="preserve"> </v>
      </c>
      <c r="AE24" s="18" t="str">
        <f>IF(OR($E24=0,$AI24=0)," ",VLOOKUP($E24,База!$B$11:$Y$4481,4,FALSE))</f>
        <v xml:space="preserve"> </v>
      </c>
      <c r="AF24" s="376">
        <f t="shared" si="39"/>
        <v>0</v>
      </c>
      <c r="AG24" s="19" t="str">
        <f t="shared" ref="AG24:AG30" si="126">IF(E24=0," ",IF(AI24=0,"нет в базе",IF(F24&lt;&gt;AB24,"проверьте возраст!",IF(G24&lt;&gt;AC24,"проверьте разряд!",IF(AE24&lt;&gt;H24,"проверьте пол!","замечаний нет")))))</f>
        <v xml:space="preserve"> </v>
      </c>
      <c r="AH24" s="20" t="str">
        <f t="shared" ref="AH24:AH30" si="127">EW24</f>
        <v xml:space="preserve"> </v>
      </c>
      <c r="AI24" s="243">
        <f>COUNTIFS(База!$B$11:$B$4589,Заявка!E24)</f>
        <v>7</v>
      </c>
      <c r="AL24" s="326" t="str">
        <f t="shared" ca="1" si="8"/>
        <v xml:space="preserve"> </v>
      </c>
      <c r="AM24" s="326" t="str">
        <f t="shared" ca="1" si="40"/>
        <v xml:space="preserve"> </v>
      </c>
      <c r="AN24" s="326" t="str">
        <f t="shared" ca="1" si="41"/>
        <v xml:space="preserve"> </v>
      </c>
      <c r="AO24" s="208">
        <f t="shared" si="9"/>
        <v>0</v>
      </c>
      <c r="AP24" s="220" t="str">
        <f t="shared" ca="1" si="42"/>
        <v xml:space="preserve"> </v>
      </c>
      <c r="AQ24" s="220" t="s">
        <v>171</v>
      </c>
      <c r="AR24" s="227" t="str">
        <f t="shared" si="10"/>
        <v xml:space="preserve"> </v>
      </c>
      <c r="AS24" s="227" t="str">
        <f t="shared" si="11"/>
        <v xml:space="preserve"> </v>
      </c>
      <c r="AT24" s="227" t="str">
        <f t="shared" si="12"/>
        <v xml:space="preserve"> </v>
      </c>
      <c r="AU24" s="227" t="str">
        <f t="shared" si="13"/>
        <v xml:space="preserve"> </v>
      </c>
      <c r="AV24" s="227" t="str">
        <f t="shared" si="14"/>
        <v xml:space="preserve"> </v>
      </c>
      <c r="AW24" s="227" t="str">
        <f t="shared" si="15"/>
        <v xml:space="preserve"> </v>
      </c>
      <c r="AX24" s="227" t="str">
        <f t="shared" si="16"/>
        <v xml:space="preserve"> </v>
      </c>
      <c r="AY24" s="227" t="str">
        <f t="shared" si="17"/>
        <v xml:space="preserve"> </v>
      </c>
      <c r="AZ24" s="227" t="str">
        <f t="shared" si="18"/>
        <v xml:space="preserve"> </v>
      </c>
      <c r="BA24" s="227" t="str">
        <f t="shared" si="19"/>
        <v xml:space="preserve"> </v>
      </c>
      <c r="BB24" s="25" t="str">
        <f t="shared" si="20"/>
        <v xml:space="preserve"> </v>
      </c>
      <c r="BC24" s="245" t="str">
        <f t="shared" si="118"/>
        <v xml:space="preserve"> </v>
      </c>
      <c r="BD24" s="245">
        <f t="shared" si="43"/>
        <v>0</v>
      </c>
      <c r="BE24" s="18">
        <f t="shared" si="22"/>
        <v>0</v>
      </c>
      <c r="BF24" s="18">
        <f t="shared" si="116"/>
        <v>0</v>
      </c>
      <c r="BG24" s="18">
        <f t="shared" si="116"/>
        <v>0</v>
      </c>
      <c r="BH24" s="18">
        <f t="shared" si="116"/>
        <v>0</v>
      </c>
      <c r="BI24" s="18">
        <f t="shared" si="116"/>
        <v>0</v>
      </c>
      <c r="BJ24" s="18">
        <f t="shared" si="116"/>
        <v>0</v>
      </c>
      <c r="BK24" s="18">
        <f t="shared" si="116"/>
        <v>0</v>
      </c>
      <c r="BL24" s="18">
        <f t="shared" si="116"/>
        <v>0</v>
      </c>
      <c r="BM24" s="18">
        <f t="shared" si="116"/>
        <v>0</v>
      </c>
      <c r="BN24" s="18">
        <f t="shared" si="116"/>
        <v>0</v>
      </c>
      <c r="BO24" s="18">
        <f t="shared" si="44"/>
        <v>0</v>
      </c>
      <c r="BP24" s="18">
        <f t="shared" si="44"/>
        <v>0</v>
      </c>
      <c r="BQ24" s="18">
        <f t="shared" si="44"/>
        <v>0</v>
      </c>
      <c r="BR24" s="18">
        <f t="shared" si="44"/>
        <v>0</v>
      </c>
      <c r="BS24" s="18">
        <f t="shared" si="44"/>
        <v>0</v>
      </c>
      <c r="BT24" s="18">
        <f t="shared" si="44"/>
        <v>0</v>
      </c>
      <c r="BU24" s="18">
        <f t="shared" si="24"/>
        <v>0</v>
      </c>
      <c r="BV24" s="18">
        <f t="shared" si="24"/>
        <v>0</v>
      </c>
      <c r="BW24" s="18">
        <f t="shared" si="24"/>
        <v>0</v>
      </c>
      <c r="BX24" s="331">
        <f t="shared" si="24"/>
        <v>0</v>
      </c>
      <c r="BY24" s="334" t="str">
        <f t="shared" si="25"/>
        <v xml:space="preserve"> </v>
      </c>
      <c r="BZ24" s="217"/>
      <c r="CA24" s="217"/>
      <c r="CB24" s="217"/>
      <c r="CC24" s="255" t="str">
        <f t="shared" ca="1" si="45"/>
        <v xml:space="preserve"> </v>
      </c>
      <c r="CD24" s="227">
        <f t="shared" ca="1" si="26"/>
        <v>0</v>
      </c>
      <c r="CE24" s="253" t="str">
        <f ca="1">IF(CD24&lt;&gt;0,COUNTIFS(CD$11:CD24,CD24)," ")</f>
        <v xml:space="preserve"> </v>
      </c>
      <c r="CF24" s="255">
        <f t="shared" si="119"/>
        <v>0</v>
      </c>
      <c r="CG24" s="254">
        <f t="shared" si="120"/>
        <v>0</v>
      </c>
      <c r="CH24" s="255">
        <f t="shared" si="121"/>
        <v>0</v>
      </c>
      <c r="CI24" s="217"/>
      <c r="CJ24" s="227">
        <f t="shared" ca="1" si="49"/>
        <v>0</v>
      </c>
      <c r="CK24" s="253" t="str">
        <f ca="1">IF(CJ24&lt;&gt;0,COUNTIFS(CJ$11:CJ24,CJ24)," ")</f>
        <v xml:space="preserve"> </v>
      </c>
      <c r="CL24" s="255">
        <f t="shared" si="50"/>
        <v>0</v>
      </c>
      <c r="CM24" s="254">
        <f t="shared" si="51"/>
        <v>0</v>
      </c>
      <c r="CN24" s="255">
        <f t="shared" si="52"/>
        <v>0</v>
      </c>
      <c r="CO24" s="217"/>
      <c r="CP24" s="227">
        <f t="shared" ca="1" si="53"/>
        <v>0</v>
      </c>
      <c r="CQ24" s="253" t="str">
        <f ca="1">IF(CP24&lt;&gt;0,COUNTIFS(CP$11:CP24,CP24)," ")</f>
        <v xml:space="preserve"> </v>
      </c>
      <c r="CR24" s="255">
        <f t="shared" si="54"/>
        <v>0</v>
      </c>
      <c r="CS24" s="254">
        <f t="shared" si="55"/>
        <v>0</v>
      </c>
      <c r="CT24" s="255">
        <f t="shared" si="56"/>
        <v>0</v>
      </c>
      <c r="CU24" s="217"/>
      <c r="CV24" s="227">
        <f t="shared" ca="1" si="57"/>
        <v>0</v>
      </c>
      <c r="CW24" s="253" t="str">
        <f ca="1">IF(CV24&lt;&gt;0,COUNTIFS(CV$11:CV24,CV24)," ")</f>
        <v xml:space="preserve"> </v>
      </c>
      <c r="CX24" s="255">
        <f t="shared" si="58"/>
        <v>0</v>
      </c>
      <c r="CY24" s="254">
        <f t="shared" si="59"/>
        <v>0</v>
      </c>
      <c r="CZ24" s="255">
        <f t="shared" si="60"/>
        <v>0</v>
      </c>
      <c r="DA24" s="217"/>
      <c r="DB24" s="227">
        <f t="shared" ca="1" si="61"/>
        <v>0</v>
      </c>
      <c r="DC24" s="253" t="str">
        <f ca="1">IF(DB24&lt;&gt;0,COUNTIFS(DB$11:DB24,DB24)," ")</f>
        <v xml:space="preserve"> </v>
      </c>
      <c r="DD24" s="255">
        <f t="shared" si="62"/>
        <v>0</v>
      </c>
      <c r="DE24" s="254">
        <f t="shared" si="63"/>
        <v>0</v>
      </c>
      <c r="DF24" s="255">
        <f t="shared" si="64"/>
        <v>0</v>
      </c>
      <c r="DG24" s="217"/>
      <c r="DH24" s="227">
        <f t="shared" ca="1" si="65"/>
        <v>0</v>
      </c>
      <c r="DI24" s="253" t="str">
        <f ca="1">IF(DH24&lt;&gt;0,COUNTIFS(DH$11:DH24,DH24)," ")</f>
        <v xml:space="preserve"> </v>
      </c>
      <c r="DJ24" s="255">
        <f t="shared" si="66"/>
        <v>0</v>
      </c>
      <c r="DK24" s="254">
        <f t="shared" si="67"/>
        <v>0</v>
      </c>
      <c r="DL24" s="255">
        <f t="shared" si="68"/>
        <v>0</v>
      </c>
      <c r="DM24" s="217"/>
      <c r="DN24" s="227">
        <f t="shared" ca="1" si="122"/>
        <v>0</v>
      </c>
      <c r="DO24" s="253" t="str">
        <f ca="1">IF(DN24&lt;&gt;0,COUNTIFS(DN$11:DN24,DN24)," ")</f>
        <v xml:space="preserve"> </v>
      </c>
      <c r="DP24" s="255">
        <f t="shared" si="70"/>
        <v>0</v>
      </c>
      <c r="DQ24" s="254">
        <f t="shared" si="71"/>
        <v>0</v>
      </c>
      <c r="DR24" s="255">
        <f t="shared" si="72"/>
        <v>0</v>
      </c>
      <c r="DS24" s="217"/>
      <c r="DT24" s="227">
        <f t="shared" ca="1" si="73"/>
        <v>0</v>
      </c>
      <c r="DU24" s="253" t="str">
        <f ca="1">IF(DT24&lt;&gt;0,COUNTIFS(DT$11:DT24,DT24)," ")</f>
        <v xml:space="preserve"> </v>
      </c>
      <c r="DV24" s="255">
        <f t="shared" si="74"/>
        <v>0</v>
      </c>
      <c r="DW24" s="254">
        <f t="shared" si="75"/>
        <v>0</v>
      </c>
      <c r="DX24" s="255">
        <f t="shared" si="76"/>
        <v>0</v>
      </c>
      <c r="DY24" s="217"/>
      <c r="DZ24" s="227">
        <f t="shared" ca="1" si="77"/>
        <v>0</v>
      </c>
      <c r="EA24" s="253" t="str">
        <f ca="1">IF(DZ24&lt;&gt;0,COUNTIFS(DZ$11:DZ24,DZ24)," ")</f>
        <v xml:space="preserve"> </v>
      </c>
      <c r="EB24" s="255">
        <f t="shared" si="78"/>
        <v>0</v>
      </c>
      <c r="EC24" s="254">
        <f t="shared" si="79"/>
        <v>0</v>
      </c>
      <c r="ED24" s="255">
        <f t="shared" si="80"/>
        <v>0</v>
      </c>
      <c r="EE24" s="217"/>
      <c r="EF24" s="217"/>
      <c r="EG24" s="227" t="str">
        <f t="shared" si="81"/>
        <v xml:space="preserve"> </v>
      </c>
      <c r="EH24" s="227" t="str">
        <f t="shared" si="82"/>
        <v xml:space="preserve"> </v>
      </c>
      <c r="EI24" s="227" t="str">
        <f t="shared" si="83"/>
        <v xml:space="preserve"> </v>
      </c>
      <c r="EJ24" s="227" t="str">
        <f t="shared" si="84"/>
        <v xml:space="preserve"> </v>
      </c>
      <c r="EK24" s="25" t="str">
        <f t="shared" si="27"/>
        <v/>
      </c>
      <c r="EL24" s="227" t="str">
        <f t="shared" si="123"/>
        <v xml:space="preserve"> </v>
      </c>
      <c r="EM24" s="227">
        <f t="shared" si="28"/>
        <v>0</v>
      </c>
      <c r="EN24" s="227">
        <f t="shared" si="29"/>
        <v>0</v>
      </c>
      <c r="EO24" s="227">
        <f t="shared" si="30"/>
        <v>0</v>
      </c>
      <c r="EP24" s="227">
        <f t="shared" si="30"/>
        <v>0</v>
      </c>
      <c r="EQ24" s="227">
        <f t="shared" si="30"/>
        <v>0</v>
      </c>
      <c r="ER24" s="32" t="str">
        <f t="shared" si="85"/>
        <v xml:space="preserve"> </v>
      </c>
      <c r="ES24" s="255">
        <f t="shared" si="31"/>
        <v>0</v>
      </c>
      <c r="ET24" s="20" t="str">
        <f t="shared" si="124"/>
        <v xml:space="preserve"> </v>
      </c>
      <c r="EU24" s="391"/>
      <c r="EV24" s="320"/>
      <c r="EW24" s="23" t="str">
        <f>IF($H24=0," ",IF($AI24&gt;0,VLOOKUP($E24,База!$B$11:$Y$4481,8,FALSE),"привезите паспорт или св-во о рождении"))</f>
        <v xml:space="preserve"> </v>
      </c>
      <c r="FA24" s="389"/>
      <c r="FB24" s="220" t="s">
        <v>172</v>
      </c>
      <c r="FC24" s="290" t="str">
        <f t="shared" si="0"/>
        <v>поставьте 0 или № команды; инструкция выше</v>
      </c>
      <c r="FG24" s="198">
        <f t="shared" ca="1" si="1"/>
        <v>2024</v>
      </c>
      <c r="FH24" s="198">
        <v>31</v>
      </c>
      <c r="FI24" s="198">
        <f t="shared" ca="1" si="2"/>
        <v>1993</v>
      </c>
      <c r="FJ24" s="208">
        <v>6</v>
      </c>
      <c r="FK24" s="308" t="str">
        <f t="shared" si="87"/>
        <v/>
      </c>
      <c r="FL24" s="308" t="str">
        <f t="shared" si="88"/>
        <v/>
      </c>
      <c r="FM24" s="315" t="str">
        <f t="shared" si="89"/>
        <v/>
      </c>
      <c r="FN24" s="315" t="str">
        <f t="shared" si="90"/>
        <v/>
      </c>
      <c r="FO24" s="312" t="str">
        <f t="shared" si="91"/>
        <v/>
      </c>
      <c r="FP24" s="18" t="str">
        <f t="shared" si="92"/>
        <v/>
      </c>
      <c r="FQ24" s="18" t="str">
        <f t="shared" si="93"/>
        <v/>
      </c>
      <c r="FR24" s="18" t="str">
        <f t="shared" si="94"/>
        <v/>
      </c>
      <c r="FS24" s="18" t="str">
        <f t="shared" si="95"/>
        <v/>
      </c>
      <c r="FT24" s="18" t="str">
        <f t="shared" si="96"/>
        <v/>
      </c>
      <c r="FU24" s="18" t="str">
        <f t="shared" si="97"/>
        <v/>
      </c>
      <c r="FV24" s="18" t="str">
        <f t="shared" si="98"/>
        <v/>
      </c>
      <c r="FW24" s="18" t="str">
        <f t="shared" si="99"/>
        <v/>
      </c>
      <c r="FX24" s="18" t="str">
        <f t="shared" si="100"/>
        <v/>
      </c>
      <c r="FY24" s="18" t="str">
        <f t="shared" si="101"/>
        <v/>
      </c>
      <c r="FZ24" s="18" t="str">
        <f t="shared" si="102"/>
        <v/>
      </c>
      <c r="GA24" s="18" t="str">
        <f t="shared" si="103"/>
        <v/>
      </c>
      <c r="GB24" s="18" t="str">
        <f t="shared" si="104"/>
        <v/>
      </c>
      <c r="GC24" s="18" t="str">
        <f t="shared" si="105"/>
        <v/>
      </c>
      <c r="GD24" s="18" t="str">
        <f t="shared" si="106"/>
        <v/>
      </c>
      <c r="GE24" s="354" t="str">
        <f t="shared" si="125"/>
        <v/>
      </c>
      <c r="GF24" s="354" t="str">
        <f t="shared" si="125"/>
        <v/>
      </c>
      <c r="GG24" s="354" t="str">
        <f t="shared" si="125"/>
        <v/>
      </c>
      <c r="GH24" s="354" t="str">
        <f t="shared" si="125"/>
        <v/>
      </c>
    </row>
    <row r="25" spans="1:190" ht="39" customHeight="1" outlineLevel="1" thickBot="1">
      <c r="A25" s="338" t="str">
        <f>IF(E25="","",MAX(A$11:A24)+1)</f>
        <v/>
      </c>
      <c r="B25" s="29" t="str">
        <f t="shared" si="114"/>
        <v/>
      </c>
      <c r="C25" s="29" t="str">
        <f t="shared" si="5"/>
        <v/>
      </c>
      <c r="D25" s="29" t="str">
        <f t="shared" si="35"/>
        <v/>
      </c>
      <c r="E25" s="370"/>
      <c r="F25" s="371"/>
      <c r="G25" s="365"/>
      <c r="H25" s="365"/>
      <c r="I25" s="25" t="str">
        <f ca="1">IF(AND(J$5=3,EV25="/РАЗРЯД ПРОСРОЧЕН!!!"),"не допущен - просрочен разряд", IF(AND(I$5="л",J25=3,F25='Возраста и группы'!$B$9),"ЮД 14-15",IF(AND(I$5="л",J25=4,F25='Возраста и группы'!$B$11),"ЮЮ 16-21",IF(I$5="л",EK25,IF(I$5="с",BY25,IF(I$5="г",ET25,""))))))</f>
        <v/>
      </c>
      <c r="J25" s="31" t="str">
        <f t="shared" si="36"/>
        <v xml:space="preserve"> </v>
      </c>
      <c r="K25" s="21">
        <f t="shared" si="37"/>
        <v>1</v>
      </c>
      <c r="L25" s="278">
        <f t="shared" si="117"/>
        <v>1</v>
      </c>
      <c r="M25" s="25" t="str">
        <f t="shared" si="6"/>
        <v xml:space="preserve"> </v>
      </c>
      <c r="N25" s="365"/>
      <c r="O25" s="365"/>
      <c r="P25" s="366"/>
      <c r="Q25" s="281" t="str">
        <f>IF($F25=0," ",IF($F25&gt;MAX('Возраста и группы'!$M$4:$M$18),"не допущен - ВОЗРАСТ!!!",IF(AND('Возраста и группы'!$M$3&lt;&gt;"МЖ",$F25&lt;MIN('Возраста и группы'!$M$4:$M$18)),"не допущен - ВОЗРАСТ!!!",VLOOKUP($F25,'Возраста и группы'!$B$4:$D$68,3,FALSE))))</f>
        <v xml:space="preserve"> </v>
      </c>
      <c r="R25" s="281" t="str">
        <f>IF($F25=0," ",IF($F25&gt;MAX('Возраста и группы'!$O$4:$O$18),"не допущен - ВОЗРАСТ!!!",IF(AND('Возраста и группы'!$O$3&lt;&gt;"МЖ",$F25&lt;MIN('Возраста и группы'!$O$4:$O$18)),"не допущен - ВОЗРАСТ!!!",VLOOKUP($F25,'Возраста и группы'!$B$4:$AD$68,5,FALSE))))</f>
        <v xml:space="preserve"> </v>
      </c>
      <c r="S25" s="281" t="str">
        <f>IF(G25=0," ",IF(OR(G25="б/р",G25="3ю",G25="2ю"),"не допущен - РАЗРЯД!!!",IF(F25=0," ",IF($F25=0," ",IF($F25&gt;MAX('Возраста и группы'!$Q$4:$Q$18),"не допущен - ВОЗРАСТ!!!",IF(AND('Возраста и группы'!$Q$3&lt;&gt;"МЖ",$F25&lt;MIN('Возраста и группы'!$Q$4:$Q$18)),"не допущен - ВОЗРАСТ!!!",VLOOKUP($F25,'Возраста и группы'!$B$4:$AD$68,7,FALSE)))))))</f>
        <v xml:space="preserve"> </v>
      </c>
      <c r="T25" s="281" t="str">
        <f>IF(G25=0," ",IF(OR(G25="б/р",G25="3ю",G25="2ю",G25="1ю",G25=3),"не допущен - РАЗРЯД!!!",IF(F25=0," ",IF($F25=0," ",IF($F25&gt;MAX('Возраста и группы'!$S$4:$S$18),"не допущен - ВОЗРАСТ!!!",IF(AND('Возраста и группы'!$S$3&lt;&gt;"МЖ",$F25&lt;MIN('Возраста и группы'!$S$4:$S$18)),"не допущен - ВОЗРАСТ!!!",VLOOKUP($F25,'Возраста и группы'!$B$4:$AD$68,9,FALSE)))))))</f>
        <v xml:space="preserve"> </v>
      </c>
      <c r="AB25" s="338" t="str">
        <f>IF(OR(E25=0,AI25=0)," ",VLOOKUP($E25,База!$B$11:$Y$4481,2,FALSE))</f>
        <v xml:space="preserve"> </v>
      </c>
      <c r="AC25" s="18" t="str">
        <f>IF(OR(E25=0,AI25=0)," ",VLOOKUP($E25,База!$B$11:$Y$4481,3,FALSE))</f>
        <v xml:space="preserve"> </v>
      </c>
      <c r="AD25" s="188" t="str">
        <f>IF(AC25="б/р","",IF(OR($E25=0,$AI25=0)," ",VLOOKUP($E25,База!$B$11:$Y$4481,5,FALSE)))</f>
        <v xml:space="preserve"> </v>
      </c>
      <c r="AE25" s="18" t="str">
        <f>IF(OR($E25=0,$AI25=0)," ",VLOOKUP($E25,База!$B$11:$Y$4481,4,FALSE))</f>
        <v xml:space="preserve"> </v>
      </c>
      <c r="AF25" s="376">
        <f t="shared" si="39"/>
        <v>0</v>
      </c>
      <c r="AG25" s="19" t="str">
        <f t="shared" si="126"/>
        <v xml:space="preserve"> </v>
      </c>
      <c r="AH25" s="20" t="str">
        <f t="shared" si="127"/>
        <v xml:space="preserve"> </v>
      </c>
      <c r="AI25" s="243">
        <f>COUNTIFS(База!$B$11:$B$4589,Заявка!E25)</f>
        <v>7</v>
      </c>
      <c r="AL25" s="326" t="str">
        <f t="shared" ca="1" si="8"/>
        <v xml:space="preserve"> </v>
      </c>
      <c r="AM25" s="326" t="str">
        <f t="shared" ca="1" si="40"/>
        <v xml:space="preserve"> </v>
      </c>
      <c r="AN25" s="326" t="str">
        <f t="shared" ca="1" si="41"/>
        <v xml:space="preserve"> </v>
      </c>
      <c r="AO25" s="208">
        <f t="shared" si="9"/>
        <v>0</v>
      </c>
      <c r="AP25" s="220" t="str">
        <f t="shared" ca="1" si="42"/>
        <v xml:space="preserve"> </v>
      </c>
      <c r="AQ25" s="220" t="s">
        <v>173</v>
      </c>
      <c r="AR25" s="227" t="str">
        <f t="shared" si="10"/>
        <v xml:space="preserve"> </v>
      </c>
      <c r="AS25" s="227" t="str">
        <f t="shared" si="11"/>
        <v xml:space="preserve"> </v>
      </c>
      <c r="AT25" s="227" t="str">
        <f t="shared" si="12"/>
        <v xml:space="preserve"> </v>
      </c>
      <c r="AU25" s="227" t="str">
        <f t="shared" si="13"/>
        <v xml:space="preserve"> </v>
      </c>
      <c r="AV25" s="227" t="str">
        <f t="shared" si="14"/>
        <v xml:space="preserve"> </v>
      </c>
      <c r="AW25" s="227" t="str">
        <f t="shared" si="15"/>
        <v xml:space="preserve"> </v>
      </c>
      <c r="AX25" s="227" t="str">
        <f t="shared" si="16"/>
        <v xml:space="preserve"> </v>
      </c>
      <c r="AY25" s="227" t="str">
        <f t="shared" si="17"/>
        <v xml:space="preserve"> </v>
      </c>
      <c r="AZ25" s="227" t="str">
        <f t="shared" si="18"/>
        <v xml:space="preserve"> </v>
      </c>
      <c r="BA25" s="227" t="str">
        <f t="shared" si="19"/>
        <v xml:space="preserve"> </v>
      </c>
      <c r="BB25" s="25" t="str">
        <f t="shared" si="20"/>
        <v xml:space="preserve"> </v>
      </c>
      <c r="BC25" s="245" t="str">
        <f t="shared" si="118"/>
        <v xml:space="preserve"> </v>
      </c>
      <c r="BD25" s="245">
        <f t="shared" si="43"/>
        <v>0</v>
      </c>
      <c r="BE25" s="18">
        <f t="shared" si="22"/>
        <v>0</v>
      </c>
      <c r="BF25" s="18">
        <f t="shared" si="116"/>
        <v>0</v>
      </c>
      <c r="BG25" s="18">
        <f t="shared" si="116"/>
        <v>0</v>
      </c>
      <c r="BH25" s="18">
        <f t="shared" si="116"/>
        <v>0</v>
      </c>
      <c r="BI25" s="18">
        <f t="shared" si="116"/>
        <v>0</v>
      </c>
      <c r="BJ25" s="18">
        <f t="shared" si="116"/>
        <v>0</v>
      </c>
      <c r="BK25" s="18">
        <f t="shared" si="116"/>
        <v>0</v>
      </c>
      <c r="BL25" s="18">
        <f t="shared" si="116"/>
        <v>0</v>
      </c>
      <c r="BM25" s="18">
        <f t="shared" si="116"/>
        <v>0</v>
      </c>
      <c r="BN25" s="18">
        <f t="shared" si="116"/>
        <v>0</v>
      </c>
      <c r="BO25" s="18">
        <f t="shared" si="44"/>
        <v>0</v>
      </c>
      <c r="BP25" s="18">
        <f t="shared" si="44"/>
        <v>0</v>
      </c>
      <c r="BQ25" s="18">
        <f t="shared" si="44"/>
        <v>0</v>
      </c>
      <c r="BR25" s="18">
        <f t="shared" si="44"/>
        <v>0</v>
      </c>
      <c r="BS25" s="18">
        <f t="shared" si="44"/>
        <v>0</v>
      </c>
      <c r="BT25" s="18">
        <f t="shared" si="44"/>
        <v>0</v>
      </c>
      <c r="BU25" s="18">
        <f t="shared" si="24"/>
        <v>0</v>
      </c>
      <c r="BV25" s="18">
        <f t="shared" si="24"/>
        <v>0</v>
      </c>
      <c r="BW25" s="18">
        <f t="shared" si="24"/>
        <v>0</v>
      </c>
      <c r="BX25" s="331">
        <f t="shared" si="24"/>
        <v>0</v>
      </c>
      <c r="BY25" s="334" t="str">
        <f t="shared" si="25"/>
        <v xml:space="preserve"> </v>
      </c>
      <c r="BZ25" s="217"/>
      <c r="CA25" s="217"/>
      <c r="CB25" s="217"/>
      <c r="CC25" s="255" t="str">
        <f t="shared" ca="1" si="45"/>
        <v xml:space="preserve"> </v>
      </c>
      <c r="CD25" s="227">
        <f t="shared" ca="1" si="26"/>
        <v>0</v>
      </c>
      <c r="CE25" s="253" t="str">
        <f ca="1">IF(CD25&lt;&gt;0,COUNTIFS(CD$11:CD25,CD25)," ")</f>
        <v xml:space="preserve"> </v>
      </c>
      <c r="CF25" s="255">
        <f t="shared" si="119"/>
        <v>0</v>
      </c>
      <c r="CG25" s="254">
        <f t="shared" si="120"/>
        <v>0</v>
      </c>
      <c r="CH25" s="255">
        <f t="shared" si="121"/>
        <v>0</v>
      </c>
      <c r="CI25" s="217"/>
      <c r="CJ25" s="227">
        <f t="shared" ca="1" si="49"/>
        <v>0</v>
      </c>
      <c r="CK25" s="253" t="str">
        <f ca="1">IF(CJ25&lt;&gt;0,COUNTIFS(CJ$11:CJ25,CJ25)," ")</f>
        <v xml:space="preserve"> </v>
      </c>
      <c r="CL25" s="255">
        <f t="shared" si="50"/>
        <v>0</v>
      </c>
      <c r="CM25" s="254">
        <f t="shared" si="51"/>
        <v>0</v>
      </c>
      <c r="CN25" s="255">
        <f t="shared" si="52"/>
        <v>0</v>
      </c>
      <c r="CO25" s="217"/>
      <c r="CP25" s="227">
        <f t="shared" ca="1" si="53"/>
        <v>0</v>
      </c>
      <c r="CQ25" s="253" t="str">
        <f ca="1">IF(CP25&lt;&gt;0,COUNTIFS(CP$11:CP25,CP25)," ")</f>
        <v xml:space="preserve"> </v>
      </c>
      <c r="CR25" s="255">
        <f t="shared" si="54"/>
        <v>0</v>
      </c>
      <c r="CS25" s="254">
        <f t="shared" si="55"/>
        <v>0</v>
      </c>
      <c r="CT25" s="255">
        <f t="shared" si="56"/>
        <v>0</v>
      </c>
      <c r="CU25" s="217"/>
      <c r="CV25" s="227">
        <f t="shared" ca="1" si="57"/>
        <v>0</v>
      </c>
      <c r="CW25" s="253" t="str">
        <f ca="1">IF(CV25&lt;&gt;0,COUNTIFS(CV$11:CV25,CV25)," ")</f>
        <v xml:space="preserve"> </v>
      </c>
      <c r="CX25" s="255">
        <f t="shared" si="58"/>
        <v>0</v>
      </c>
      <c r="CY25" s="254">
        <f t="shared" si="59"/>
        <v>0</v>
      </c>
      <c r="CZ25" s="255">
        <f t="shared" si="60"/>
        <v>0</v>
      </c>
      <c r="DA25" s="217"/>
      <c r="DB25" s="227">
        <f t="shared" ca="1" si="61"/>
        <v>0</v>
      </c>
      <c r="DC25" s="253" t="str">
        <f ca="1">IF(DB25&lt;&gt;0,COUNTIFS(DB$11:DB25,DB25)," ")</f>
        <v xml:space="preserve"> </v>
      </c>
      <c r="DD25" s="255">
        <f t="shared" si="62"/>
        <v>0</v>
      </c>
      <c r="DE25" s="254">
        <f t="shared" si="63"/>
        <v>0</v>
      </c>
      <c r="DF25" s="255">
        <f t="shared" si="64"/>
        <v>0</v>
      </c>
      <c r="DG25" s="217"/>
      <c r="DH25" s="227">
        <f t="shared" ca="1" si="65"/>
        <v>0</v>
      </c>
      <c r="DI25" s="253" t="str">
        <f ca="1">IF(DH25&lt;&gt;0,COUNTIFS(DH$11:DH25,DH25)," ")</f>
        <v xml:space="preserve"> </v>
      </c>
      <c r="DJ25" s="255">
        <f t="shared" si="66"/>
        <v>0</v>
      </c>
      <c r="DK25" s="254">
        <f t="shared" si="67"/>
        <v>0</v>
      </c>
      <c r="DL25" s="255">
        <f t="shared" si="68"/>
        <v>0</v>
      </c>
      <c r="DM25" s="217"/>
      <c r="DN25" s="227">
        <f t="shared" ca="1" si="122"/>
        <v>0</v>
      </c>
      <c r="DO25" s="253" t="str">
        <f ca="1">IF(DN25&lt;&gt;0,COUNTIFS(DN$11:DN25,DN25)," ")</f>
        <v xml:space="preserve"> </v>
      </c>
      <c r="DP25" s="255">
        <f t="shared" si="70"/>
        <v>0</v>
      </c>
      <c r="DQ25" s="254">
        <f t="shared" si="71"/>
        <v>0</v>
      </c>
      <c r="DR25" s="255">
        <f t="shared" si="72"/>
        <v>0</v>
      </c>
      <c r="DS25" s="217"/>
      <c r="DT25" s="227">
        <f t="shared" ca="1" si="73"/>
        <v>0</v>
      </c>
      <c r="DU25" s="253" t="str">
        <f ca="1">IF(DT25&lt;&gt;0,COUNTIFS(DT$11:DT25,DT25)," ")</f>
        <v xml:space="preserve"> </v>
      </c>
      <c r="DV25" s="255">
        <f t="shared" si="74"/>
        <v>0</v>
      </c>
      <c r="DW25" s="254">
        <f t="shared" si="75"/>
        <v>0</v>
      </c>
      <c r="DX25" s="255">
        <f t="shared" si="76"/>
        <v>0</v>
      </c>
      <c r="DY25" s="217"/>
      <c r="DZ25" s="227">
        <f t="shared" ca="1" si="77"/>
        <v>0</v>
      </c>
      <c r="EA25" s="253" t="str">
        <f ca="1">IF(DZ25&lt;&gt;0,COUNTIFS(DZ$11:DZ25,DZ25)," ")</f>
        <v xml:space="preserve"> </v>
      </c>
      <c r="EB25" s="255">
        <f t="shared" si="78"/>
        <v>0</v>
      </c>
      <c r="EC25" s="254">
        <f t="shared" si="79"/>
        <v>0</v>
      </c>
      <c r="ED25" s="255">
        <f t="shared" si="80"/>
        <v>0</v>
      </c>
      <c r="EE25" s="217"/>
      <c r="EF25" s="217"/>
      <c r="EG25" s="227" t="str">
        <f t="shared" si="81"/>
        <v xml:space="preserve"> </v>
      </c>
      <c r="EH25" s="227" t="str">
        <f t="shared" si="82"/>
        <v xml:space="preserve"> </v>
      </c>
      <c r="EI25" s="227" t="str">
        <f t="shared" si="83"/>
        <v xml:space="preserve"> </v>
      </c>
      <c r="EJ25" s="227" t="str">
        <f t="shared" si="84"/>
        <v xml:space="preserve"> </v>
      </c>
      <c r="EK25" s="25" t="str">
        <f t="shared" si="27"/>
        <v/>
      </c>
      <c r="EL25" s="227" t="str">
        <f t="shared" si="123"/>
        <v xml:space="preserve"> </v>
      </c>
      <c r="EM25" s="227">
        <f t="shared" si="28"/>
        <v>0</v>
      </c>
      <c r="EN25" s="227">
        <f t="shared" si="29"/>
        <v>0</v>
      </c>
      <c r="EO25" s="227">
        <f t="shared" si="30"/>
        <v>0</v>
      </c>
      <c r="EP25" s="227">
        <f t="shared" si="30"/>
        <v>0</v>
      </c>
      <c r="EQ25" s="227">
        <f t="shared" si="30"/>
        <v>0</v>
      </c>
      <c r="ER25" s="32" t="str">
        <f t="shared" si="85"/>
        <v xml:space="preserve"> </v>
      </c>
      <c r="ES25" s="255">
        <f t="shared" si="31"/>
        <v>0</v>
      </c>
      <c r="ET25" s="20" t="str">
        <f t="shared" si="124"/>
        <v xml:space="preserve"> </v>
      </c>
      <c r="EU25" s="391"/>
      <c r="EV25" s="320"/>
      <c r="EW25" s="23" t="str">
        <f>IF($H25=0," ",IF($AI25&gt;0,VLOOKUP($E25,База!$B$11:$Y$4481,8,FALSE),"привезите паспорт или св-во о рождении"))</f>
        <v xml:space="preserve"> </v>
      </c>
      <c r="FA25" s="389"/>
      <c r="FB25" s="220" t="s">
        <v>174</v>
      </c>
      <c r="FC25" s="290" t="str">
        <f t="shared" si="0"/>
        <v>поставьте 0 или № команды; инструкция выше</v>
      </c>
      <c r="FG25" s="198">
        <f t="shared" ca="1" si="1"/>
        <v>2024</v>
      </c>
      <c r="FH25" s="198">
        <v>32</v>
      </c>
      <c r="FI25" s="198">
        <f t="shared" ca="1" si="2"/>
        <v>1992</v>
      </c>
      <c r="FJ25" s="208">
        <v>6</v>
      </c>
      <c r="FK25" s="308" t="str">
        <f t="shared" si="87"/>
        <v/>
      </c>
      <c r="FL25" s="308" t="str">
        <f t="shared" si="88"/>
        <v/>
      </c>
      <c r="FM25" s="315" t="str">
        <f t="shared" si="89"/>
        <v/>
      </c>
      <c r="FN25" s="315" t="str">
        <f t="shared" si="90"/>
        <v/>
      </c>
      <c r="FO25" s="312" t="str">
        <f t="shared" si="91"/>
        <v/>
      </c>
      <c r="FP25" s="18" t="str">
        <f t="shared" si="92"/>
        <v/>
      </c>
      <c r="FQ25" s="18" t="str">
        <f t="shared" si="93"/>
        <v/>
      </c>
      <c r="FR25" s="18" t="str">
        <f t="shared" si="94"/>
        <v/>
      </c>
      <c r="FS25" s="18" t="str">
        <f t="shared" si="95"/>
        <v/>
      </c>
      <c r="FT25" s="18" t="str">
        <f t="shared" si="96"/>
        <v/>
      </c>
      <c r="FU25" s="18" t="str">
        <f t="shared" si="97"/>
        <v/>
      </c>
      <c r="FV25" s="18" t="str">
        <f t="shared" si="98"/>
        <v/>
      </c>
      <c r="FW25" s="18" t="str">
        <f t="shared" si="99"/>
        <v/>
      </c>
      <c r="FX25" s="18" t="str">
        <f t="shared" si="100"/>
        <v/>
      </c>
      <c r="FY25" s="18" t="str">
        <f t="shared" si="101"/>
        <v/>
      </c>
      <c r="FZ25" s="18" t="str">
        <f t="shared" si="102"/>
        <v/>
      </c>
      <c r="GA25" s="18" t="str">
        <f t="shared" si="103"/>
        <v/>
      </c>
      <c r="GB25" s="18" t="str">
        <f t="shared" si="104"/>
        <v/>
      </c>
      <c r="GC25" s="18" t="str">
        <f t="shared" si="105"/>
        <v/>
      </c>
      <c r="GD25" s="18" t="str">
        <f t="shared" si="106"/>
        <v/>
      </c>
      <c r="GE25" s="354" t="str">
        <f t="shared" si="125"/>
        <v/>
      </c>
      <c r="GF25" s="354" t="str">
        <f t="shared" si="125"/>
        <v/>
      </c>
      <c r="GG25" s="354" t="str">
        <f t="shared" si="125"/>
        <v/>
      </c>
      <c r="GH25" s="354" t="str">
        <f t="shared" si="125"/>
        <v/>
      </c>
    </row>
    <row r="26" spans="1:190" ht="39" customHeight="1" outlineLevel="1" thickBot="1">
      <c r="A26" s="338" t="str">
        <f>IF(E26="","",MAX(A$11:A25)+1)</f>
        <v/>
      </c>
      <c r="B26" s="29" t="str">
        <f t="shared" si="114"/>
        <v/>
      </c>
      <c r="C26" s="29" t="str">
        <f t="shared" si="5"/>
        <v/>
      </c>
      <c r="D26" s="29" t="str">
        <f t="shared" si="35"/>
        <v/>
      </c>
      <c r="E26" s="370"/>
      <c r="F26" s="371"/>
      <c r="G26" s="365"/>
      <c r="H26" s="365"/>
      <c r="I26" s="25" t="str">
        <f ca="1">IF(AND(J$5=3,EV26="/РАЗРЯД ПРОСРОЧЕН!!!"),"не допущен - просрочен разряд", IF(AND(I$5="л",J26=3,F26='Возраста и группы'!$B$9),"ЮД 14-15",IF(AND(I$5="л",J26=4,F26='Возраста и группы'!$B$11),"ЮЮ 16-21",IF(I$5="л",EK26,IF(I$5="с",BY26,IF(I$5="г",ET26,""))))))</f>
        <v/>
      </c>
      <c r="J26" s="31" t="str">
        <f t="shared" si="36"/>
        <v xml:space="preserve"> </v>
      </c>
      <c r="K26" s="21">
        <f t="shared" si="37"/>
        <v>1</v>
      </c>
      <c r="L26" s="278">
        <f t="shared" si="117"/>
        <v>1</v>
      </c>
      <c r="M26" s="25" t="str">
        <f t="shared" si="6"/>
        <v xml:space="preserve"> </v>
      </c>
      <c r="N26" s="365"/>
      <c r="O26" s="365"/>
      <c r="P26" s="366"/>
      <c r="Q26" s="281" t="str">
        <f>IF($F26=0," ",IF($F26&gt;MAX('Возраста и группы'!$M$4:$M$18),"не допущен - ВОЗРАСТ!!!",IF(AND('Возраста и группы'!$M$3&lt;&gt;"МЖ",$F26&lt;MIN('Возраста и группы'!$M$4:$M$18)),"не допущен - ВОЗРАСТ!!!",VLOOKUP($F26,'Возраста и группы'!$B$4:$D$68,3,FALSE))))</f>
        <v xml:space="preserve"> </v>
      </c>
      <c r="R26" s="281" t="str">
        <f>IF($F26=0," ",IF($F26&gt;MAX('Возраста и группы'!$O$4:$O$18),"не допущен - ВОЗРАСТ!!!",IF(AND('Возраста и группы'!$O$3&lt;&gt;"МЖ",$F26&lt;MIN('Возраста и группы'!$O$4:$O$18)),"не допущен - ВОЗРАСТ!!!",VLOOKUP($F26,'Возраста и группы'!$B$4:$AD$68,5,FALSE))))</f>
        <v xml:space="preserve"> </v>
      </c>
      <c r="S26" s="281" t="str">
        <f>IF(G26=0," ",IF(OR(G26="б/р",G26="3ю",G26="2ю"),"не допущен - РАЗРЯД!!!",IF(F26=0," ",IF($F26=0," ",IF($F26&gt;MAX('Возраста и группы'!$Q$4:$Q$18),"не допущен - ВОЗРАСТ!!!",IF(AND('Возраста и группы'!$Q$3&lt;&gt;"МЖ",$F26&lt;MIN('Возраста и группы'!$Q$4:$Q$18)),"не допущен - ВОЗРАСТ!!!",VLOOKUP($F26,'Возраста и группы'!$B$4:$AD$68,7,FALSE)))))))</f>
        <v xml:space="preserve"> </v>
      </c>
      <c r="T26" s="281" t="str">
        <f>IF(G26=0," ",IF(OR(G26="б/р",G26="3ю",G26="2ю",G26="1ю",G26=3),"не допущен - РАЗРЯД!!!",IF(F26=0," ",IF($F26=0," ",IF($F26&gt;MAX('Возраста и группы'!$S$4:$S$18),"не допущен - ВОЗРАСТ!!!",IF(AND('Возраста и группы'!$S$3&lt;&gt;"МЖ",$F26&lt;MIN('Возраста и группы'!$S$4:$S$18)),"не допущен - ВОЗРАСТ!!!",VLOOKUP($F26,'Возраста и группы'!$B$4:$AD$68,9,FALSE)))))))</f>
        <v xml:space="preserve"> </v>
      </c>
      <c r="AB26" s="338" t="str">
        <f>IF(OR(E26=0,AI26=0)," ",VLOOKUP($E26,База!$B$11:$Y$4481,2,FALSE))</f>
        <v xml:space="preserve"> </v>
      </c>
      <c r="AC26" s="18" t="str">
        <f>IF(OR(E26=0,AI26=0)," ",VLOOKUP($E26,База!$B$11:$Y$4481,3,FALSE))</f>
        <v xml:space="preserve"> </v>
      </c>
      <c r="AD26" s="188" t="str">
        <f>IF(AC26="б/р","",IF(OR($E26=0,$AI26=0)," ",VLOOKUP($E26,База!$B$11:$Y$4481,5,FALSE)))</f>
        <v xml:space="preserve"> </v>
      </c>
      <c r="AE26" s="18" t="str">
        <f>IF(OR($E26=0,$AI26=0)," ",VLOOKUP($E26,База!$B$11:$Y$4481,4,FALSE))</f>
        <v xml:space="preserve"> </v>
      </c>
      <c r="AF26" s="376">
        <f t="shared" si="39"/>
        <v>0</v>
      </c>
      <c r="AG26" s="19" t="str">
        <f t="shared" si="126"/>
        <v xml:space="preserve"> </v>
      </c>
      <c r="AH26" s="20" t="str">
        <f t="shared" si="127"/>
        <v xml:space="preserve"> </v>
      </c>
      <c r="AI26" s="243">
        <f>COUNTIFS(База!$B$11:$B$4589,Заявка!E26)</f>
        <v>7</v>
      </c>
      <c r="AL26" s="326" t="str">
        <f t="shared" ca="1" si="8"/>
        <v xml:space="preserve"> </v>
      </c>
      <c r="AM26" s="326" t="str">
        <f t="shared" ca="1" si="40"/>
        <v xml:space="preserve"> </v>
      </c>
      <c r="AN26" s="326" t="str">
        <f t="shared" ca="1" si="41"/>
        <v xml:space="preserve"> </v>
      </c>
      <c r="AO26" s="208">
        <f t="shared" si="9"/>
        <v>0</v>
      </c>
      <c r="AP26" s="220" t="str">
        <f t="shared" ca="1" si="42"/>
        <v xml:space="preserve"> </v>
      </c>
      <c r="AQ26" s="220" t="s">
        <v>175</v>
      </c>
      <c r="AR26" s="227" t="str">
        <f t="shared" si="10"/>
        <v xml:space="preserve"> </v>
      </c>
      <c r="AS26" s="227" t="str">
        <f t="shared" si="11"/>
        <v xml:space="preserve"> </v>
      </c>
      <c r="AT26" s="227" t="str">
        <f t="shared" si="12"/>
        <v xml:space="preserve"> </v>
      </c>
      <c r="AU26" s="227" t="str">
        <f t="shared" si="13"/>
        <v xml:space="preserve"> </v>
      </c>
      <c r="AV26" s="227" t="str">
        <f t="shared" si="14"/>
        <v xml:space="preserve"> </v>
      </c>
      <c r="AW26" s="227" t="str">
        <f t="shared" si="15"/>
        <v xml:space="preserve"> </v>
      </c>
      <c r="AX26" s="227" t="str">
        <f t="shared" si="16"/>
        <v xml:space="preserve"> </v>
      </c>
      <c r="AY26" s="227" t="str">
        <f t="shared" si="17"/>
        <v xml:space="preserve"> </v>
      </c>
      <c r="AZ26" s="227" t="str">
        <f t="shared" si="18"/>
        <v xml:space="preserve"> </v>
      </c>
      <c r="BA26" s="227" t="str">
        <f t="shared" si="19"/>
        <v xml:space="preserve"> </v>
      </c>
      <c r="BB26" s="25" t="str">
        <f t="shared" si="20"/>
        <v xml:space="preserve"> </v>
      </c>
      <c r="BC26" s="245" t="str">
        <f t="shared" si="118"/>
        <v xml:space="preserve"> </v>
      </c>
      <c r="BD26" s="245">
        <f t="shared" si="43"/>
        <v>0</v>
      </c>
      <c r="BE26" s="18">
        <f t="shared" si="22"/>
        <v>0</v>
      </c>
      <c r="BF26" s="18">
        <f t="shared" si="116"/>
        <v>0</v>
      </c>
      <c r="BG26" s="18">
        <f t="shared" si="116"/>
        <v>0</v>
      </c>
      <c r="BH26" s="18">
        <f t="shared" si="116"/>
        <v>0</v>
      </c>
      <c r="BI26" s="18">
        <f t="shared" si="116"/>
        <v>0</v>
      </c>
      <c r="BJ26" s="18">
        <f t="shared" si="116"/>
        <v>0</v>
      </c>
      <c r="BK26" s="18">
        <f t="shared" si="116"/>
        <v>0</v>
      </c>
      <c r="BL26" s="18">
        <f t="shared" si="116"/>
        <v>0</v>
      </c>
      <c r="BM26" s="18">
        <f t="shared" si="116"/>
        <v>0</v>
      </c>
      <c r="BN26" s="18">
        <f t="shared" si="116"/>
        <v>0</v>
      </c>
      <c r="BO26" s="18">
        <f t="shared" si="44"/>
        <v>0</v>
      </c>
      <c r="BP26" s="18">
        <f t="shared" si="44"/>
        <v>0</v>
      </c>
      <c r="BQ26" s="18">
        <f t="shared" si="44"/>
        <v>0</v>
      </c>
      <c r="BR26" s="18">
        <f t="shared" si="44"/>
        <v>0</v>
      </c>
      <c r="BS26" s="18">
        <f t="shared" si="44"/>
        <v>0</v>
      </c>
      <c r="BT26" s="18">
        <f t="shared" si="44"/>
        <v>0</v>
      </c>
      <c r="BU26" s="18">
        <f t="shared" si="24"/>
        <v>0</v>
      </c>
      <c r="BV26" s="18">
        <f t="shared" si="24"/>
        <v>0</v>
      </c>
      <c r="BW26" s="18">
        <f t="shared" si="24"/>
        <v>0</v>
      </c>
      <c r="BX26" s="331">
        <f t="shared" si="24"/>
        <v>0</v>
      </c>
      <c r="BY26" s="334" t="str">
        <f t="shared" si="25"/>
        <v xml:space="preserve"> </v>
      </c>
      <c r="BZ26" s="217"/>
      <c r="CA26" s="217"/>
      <c r="CB26" s="217"/>
      <c r="CC26" s="255" t="str">
        <f t="shared" ca="1" si="45"/>
        <v xml:space="preserve"> </v>
      </c>
      <c r="CD26" s="227">
        <f t="shared" ca="1" si="26"/>
        <v>0</v>
      </c>
      <c r="CE26" s="253" t="str">
        <f ca="1">IF(CD26&lt;&gt;0,COUNTIFS(CD$11:CD26,CD26)," ")</f>
        <v xml:space="preserve"> </v>
      </c>
      <c r="CF26" s="255">
        <f t="shared" si="119"/>
        <v>0</v>
      </c>
      <c r="CG26" s="254">
        <f t="shared" si="120"/>
        <v>0</v>
      </c>
      <c r="CH26" s="255">
        <f t="shared" si="121"/>
        <v>0</v>
      </c>
      <c r="CI26" s="217"/>
      <c r="CJ26" s="227">
        <f t="shared" ca="1" si="49"/>
        <v>0</v>
      </c>
      <c r="CK26" s="253" t="str">
        <f ca="1">IF(CJ26&lt;&gt;0,COUNTIFS(CJ$11:CJ26,CJ26)," ")</f>
        <v xml:space="preserve"> </v>
      </c>
      <c r="CL26" s="255">
        <f t="shared" si="50"/>
        <v>0</v>
      </c>
      <c r="CM26" s="254">
        <f t="shared" si="51"/>
        <v>0</v>
      </c>
      <c r="CN26" s="255">
        <f t="shared" si="52"/>
        <v>0</v>
      </c>
      <c r="CO26" s="217"/>
      <c r="CP26" s="227">
        <f t="shared" ca="1" si="53"/>
        <v>0</v>
      </c>
      <c r="CQ26" s="253" t="str">
        <f ca="1">IF(CP26&lt;&gt;0,COUNTIFS(CP$11:CP26,CP26)," ")</f>
        <v xml:space="preserve"> </v>
      </c>
      <c r="CR26" s="255">
        <f t="shared" si="54"/>
        <v>0</v>
      </c>
      <c r="CS26" s="254">
        <f t="shared" si="55"/>
        <v>0</v>
      </c>
      <c r="CT26" s="255">
        <f t="shared" si="56"/>
        <v>0</v>
      </c>
      <c r="CU26" s="217"/>
      <c r="CV26" s="227">
        <f t="shared" ca="1" si="57"/>
        <v>0</v>
      </c>
      <c r="CW26" s="253" t="str">
        <f ca="1">IF(CV26&lt;&gt;0,COUNTIFS(CV$11:CV26,CV26)," ")</f>
        <v xml:space="preserve"> </v>
      </c>
      <c r="CX26" s="255">
        <f t="shared" si="58"/>
        <v>0</v>
      </c>
      <c r="CY26" s="254">
        <f t="shared" si="59"/>
        <v>0</v>
      </c>
      <c r="CZ26" s="255">
        <f t="shared" si="60"/>
        <v>0</v>
      </c>
      <c r="DA26" s="217"/>
      <c r="DB26" s="227">
        <f t="shared" ca="1" si="61"/>
        <v>0</v>
      </c>
      <c r="DC26" s="253" t="str">
        <f ca="1">IF(DB26&lt;&gt;0,COUNTIFS(DB$11:DB26,DB26)," ")</f>
        <v xml:space="preserve"> </v>
      </c>
      <c r="DD26" s="255">
        <f t="shared" si="62"/>
        <v>0</v>
      </c>
      <c r="DE26" s="254">
        <f t="shared" si="63"/>
        <v>0</v>
      </c>
      <c r="DF26" s="255">
        <f t="shared" si="64"/>
        <v>0</v>
      </c>
      <c r="DG26" s="217"/>
      <c r="DH26" s="227">
        <f t="shared" ca="1" si="65"/>
        <v>0</v>
      </c>
      <c r="DI26" s="253" t="str">
        <f ca="1">IF(DH26&lt;&gt;0,COUNTIFS(DH$11:DH26,DH26)," ")</f>
        <v xml:space="preserve"> </v>
      </c>
      <c r="DJ26" s="255">
        <f t="shared" si="66"/>
        <v>0</v>
      </c>
      <c r="DK26" s="254">
        <f t="shared" si="67"/>
        <v>0</v>
      </c>
      <c r="DL26" s="255">
        <f t="shared" si="68"/>
        <v>0</v>
      </c>
      <c r="DM26" s="217"/>
      <c r="DN26" s="227">
        <f t="shared" ca="1" si="122"/>
        <v>0</v>
      </c>
      <c r="DO26" s="253" t="str">
        <f ca="1">IF(DN26&lt;&gt;0,COUNTIFS(DN$11:DN26,DN26)," ")</f>
        <v xml:space="preserve"> </v>
      </c>
      <c r="DP26" s="255">
        <f t="shared" si="70"/>
        <v>0</v>
      </c>
      <c r="DQ26" s="254">
        <f t="shared" si="71"/>
        <v>0</v>
      </c>
      <c r="DR26" s="255">
        <f t="shared" si="72"/>
        <v>0</v>
      </c>
      <c r="DS26" s="217"/>
      <c r="DT26" s="227">
        <f t="shared" ca="1" si="73"/>
        <v>0</v>
      </c>
      <c r="DU26" s="253" t="str">
        <f ca="1">IF(DT26&lt;&gt;0,COUNTIFS(DT$11:DT26,DT26)," ")</f>
        <v xml:space="preserve"> </v>
      </c>
      <c r="DV26" s="255">
        <f t="shared" si="74"/>
        <v>0</v>
      </c>
      <c r="DW26" s="254">
        <f t="shared" si="75"/>
        <v>0</v>
      </c>
      <c r="DX26" s="255">
        <f t="shared" si="76"/>
        <v>0</v>
      </c>
      <c r="DY26" s="217"/>
      <c r="DZ26" s="227">
        <f t="shared" ca="1" si="77"/>
        <v>0</v>
      </c>
      <c r="EA26" s="253" t="str">
        <f ca="1">IF(DZ26&lt;&gt;0,COUNTIFS(DZ$11:DZ26,DZ26)," ")</f>
        <v xml:space="preserve"> </v>
      </c>
      <c r="EB26" s="255">
        <f t="shared" si="78"/>
        <v>0</v>
      </c>
      <c r="EC26" s="254">
        <f t="shared" si="79"/>
        <v>0</v>
      </c>
      <c r="ED26" s="255">
        <f t="shared" si="80"/>
        <v>0</v>
      </c>
      <c r="EE26" s="217"/>
      <c r="EF26" s="217"/>
      <c r="EG26" s="227" t="str">
        <f t="shared" si="81"/>
        <v xml:space="preserve"> </v>
      </c>
      <c r="EH26" s="227" t="str">
        <f t="shared" si="82"/>
        <v xml:space="preserve"> </v>
      </c>
      <c r="EI26" s="227" t="str">
        <f t="shared" si="83"/>
        <v xml:space="preserve"> </v>
      </c>
      <c r="EJ26" s="227" t="str">
        <f t="shared" si="84"/>
        <v xml:space="preserve"> </v>
      </c>
      <c r="EK26" s="25" t="str">
        <f t="shared" si="27"/>
        <v/>
      </c>
      <c r="EL26" s="227" t="str">
        <f t="shared" si="123"/>
        <v xml:space="preserve"> </v>
      </c>
      <c r="EM26" s="227">
        <f t="shared" si="28"/>
        <v>0</v>
      </c>
      <c r="EN26" s="227">
        <f t="shared" si="29"/>
        <v>0</v>
      </c>
      <c r="EO26" s="227">
        <f t="shared" si="30"/>
        <v>0</v>
      </c>
      <c r="EP26" s="227">
        <f t="shared" si="30"/>
        <v>0</v>
      </c>
      <c r="EQ26" s="227">
        <f t="shared" si="30"/>
        <v>0</v>
      </c>
      <c r="ER26" s="32" t="str">
        <f t="shared" si="85"/>
        <v xml:space="preserve"> </v>
      </c>
      <c r="ES26" s="255">
        <f t="shared" si="31"/>
        <v>0</v>
      </c>
      <c r="ET26" s="20" t="str">
        <f t="shared" si="124"/>
        <v xml:space="preserve"> </v>
      </c>
      <c r="EU26" s="391"/>
      <c r="EV26" s="320"/>
      <c r="EW26" s="23" t="str">
        <f>IF($H26=0," ",IF($AI26&gt;0,VLOOKUP($E26,База!$B$11:$Y$4481,8,FALSE),"привезите паспорт или св-во о рождении"))</f>
        <v xml:space="preserve"> </v>
      </c>
      <c r="FA26" s="389"/>
      <c r="FB26" s="220" t="s">
        <v>176</v>
      </c>
      <c r="FC26" s="290" t="str">
        <f t="shared" si="0"/>
        <v>поставьте 0 или № команды; инструкция выше</v>
      </c>
      <c r="FG26" s="198">
        <f t="shared" ca="1" si="1"/>
        <v>2024</v>
      </c>
      <c r="FH26" s="198">
        <v>33</v>
      </c>
      <c r="FI26" s="198">
        <f t="shared" ca="1" si="2"/>
        <v>1991</v>
      </c>
      <c r="FJ26" s="208">
        <v>6</v>
      </c>
      <c r="FK26" s="308" t="str">
        <f t="shared" si="87"/>
        <v/>
      </c>
      <c r="FL26" s="308" t="str">
        <f t="shared" si="88"/>
        <v/>
      </c>
      <c r="FM26" s="315" t="str">
        <f t="shared" si="89"/>
        <v/>
      </c>
      <c r="FN26" s="315" t="str">
        <f t="shared" si="90"/>
        <v/>
      </c>
      <c r="FO26" s="312" t="str">
        <f t="shared" si="91"/>
        <v/>
      </c>
      <c r="FP26" s="18" t="str">
        <f t="shared" si="92"/>
        <v/>
      </c>
      <c r="FQ26" s="18" t="str">
        <f t="shared" si="93"/>
        <v/>
      </c>
      <c r="FR26" s="18" t="str">
        <f t="shared" si="94"/>
        <v/>
      </c>
      <c r="FS26" s="18" t="str">
        <f t="shared" si="95"/>
        <v/>
      </c>
      <c r="FT26" s="18" t="str">
        <f t="shared" si="96"/>
        <v/>
      </c>
      <c r="FU26" s="18" t="str">
        <f t="shared" si="97"/>
        <v/>
      </c>
      <c r="FV26" s="18" t="str">
        <f t="shared" si="98"/>
        <v/>
      </c>
      <c r="FW26" s="18" t="str">
        <f t="shared" si="99"/>
        <v/>
      </c>
      <c r="FX26" s="18" t="str">
        <f t="shared" si="100"/>
        <v/>
      </c>
      <c r="FY26" s="18" t="str">
        <f t="shared" si="101"/>
        <v/>
      </c>
      <c r="FZ26" s="18" t="str">
        <f t="shared" si="102"/>
        <v/>
      </c>
      <c r="GA26" s="18" t="str">
        <f t="shared" si="103"/>
        <v/>
      </c>
      <c r="GB26" s="18" t="str">
        <f t="shared" si="104"/>
        <v/>
      </c>
      <c r="GC26" s="18" t="str">
        <f t="shared" si="105"/>
        <v/>
      </c>
      <c r="GD26" s="18" t="str">
        <f t="shared" si="106"/>
        <v/>
      </c>
      <c r="GE26" s="354" t="str">
        <f t="shared" si="125"/>
        <v/>
      </c>
      <c r="GF26" s="354" t="str">
        <f t="shared" si="125"/>
        <v/>
      </c>
      <c r="GG26" s="354" t="str">
        <f t="shared" si="125"/>
        <v/>
      </c>
      <c r="GH26" s="354" t="str">
        <f t="shared" si="125"/>
        <v/>
      </c>
    </row>
    <row r="27" spans="1:190" ht="39" customHeight="1" outlineLevel="1" thickBot="1">
      <c r="A27" s="338" t="str">
        <f>IF(E27="","",MAX(A$11:A26)+1)</f>
        <v/>
      </c>
      <c r="B27" s="29" t="str">
        <f t="shared" si="114"/>
        <v/>
      </c>
      <c r="C27" s="29" t="str">
        <f t="shared" si="5"/>
        <v/>
      </c>
      <c r="D27" s="29" t="str">
        <f t="shared" si="35"/>
        <v/>
      </c>
      <c r="E27" s="370"/>
      <c r="F27" s="371"/>
      <c r="G27" s="365"/>
      <c r="H27" s="365"/>
      <c r="I27" s="25" t="str">
        <f ca="1">IF(AND(J$5=3,EV27="/РАЗРЯД ПРОСРОЧЕН!!!"),"не допущен - просрочен разряд", IF(AND(I$5="л",J27=3,F27='Возраста и группы'!$B$9),"ЮД 14-15",IF(AND(I$5="л",J27=4,F27='Возраста и группы'!$B$11),"ЮЮ 16-21",IF(I$5="л",EK27,IF(I$5="с",BY27,IF(I$5="г",ET27,""))))))</f>
        <v/>
      </c>
      <c r="J27" s="31" t="str">
        <f t="shared" si="36"/>
        <v xml:space="preserve"> </v>
      </c>
      <c r="K27" s="21">
        <f t="shared" si="37"/>
        <v>1</v>
      </c>
      <c r="L27" s="278">
        <f t="shared" si="117"/>
        <v>1</v>
      </c>
      <c r="M27" s="25" t="str">
        <f t="shared" si="6"/>
        <v xml:space="preserve"> </v>
      </c>
      <c r="N27" s="365"/>
      <c r="O27" s="365"/>
      <c r="P27" s="366"/>
      <c r="Q27" s="281" t="str">
        <f>IF($F27=0," ",IF($F27&gt;MAX('Возраста и группы'!$M$4:$M$18),"не допущен - ВОЗРАСТ!!!",IF(AND('Возраста и группы'!$M$3&lt;&gt;"МЖ",$F27&lt;MIN('Возраста и группы'!$M$4:$M$18)),"не допущен - ВОЗРАСТ!!!",VLOOKUP($F27,'Возраста и группы'!$B$4:$D$68,3,FALSE))))</f>
        <v xml:space="preserve"> </v>
      </c>
      <c r="R27" s="281" t="str">
        <f>IF($F27=0," ",IF($F27&gt;MAX('Возраста и группы'!$O$4:$O$18),"не допущен - ВОЗРАСТ!!!",IF(AND('Возраста и группы'!$O$3&lt;&gt;"МЖ",$F27&lt;MIN('Возраста и группы'!$O$4:$O$18)),"не допущен - ВОЗРАСТ!!!",VLOOKUP($F27,'Возраста и группы'!$B$4:$AD$68,5,FALSE))))</f>
        <v xml:space="preserve"> </v>
      </c>
      <c r="S27" s="281" t="str">
        <f>IF(G27=0," ",IF(OR(G27="б/р",G27="3ю",G27="2ю"),"не допущен - РАЗРЯД!!!",IF(F27=0," ",IF($F27=0," ",IF($F27&gt;MAX('Возраста и группы'!$Q$4:$Q$18),"не допущен - ВОЗРАСТ!!!",IF(AND('Возраста и группы'!$Q$3&lt;&gt;"МЖ",$F27&lt;MIN('Возраста и группы'!$Q$4:$Q$18)),"не допущен - ВОЗРАСТ!!!",VLOOKUP($F27,'Возраста и группы'!$B$4:$AD$68,7,FALSE)))))))</f>
        <v xml:space="preserve"> </v>
      </c>
      <c r="T27" s="281" t="str">
        <f>IF(G27=0," ",IF(OR(G27="б/р",G27="3ю",G27="2ю",G27="1ю",G27=3),"не допущен - РАЗРЯД!!!",IF(F27=0," ",IF($F27=0," ",IF($F27&gt;MAX('Возраста и группы'!$S$4:$S$18),"не допущен - ВОЗРАСТ!!!",IF(AND('Возраста и группы'!$S$3&lt;&gt;"МЖ",$F27&lt;MIN('Возраста и группы'!$S$4:$S$18)),"не допущен - ВОЗРАСТ!!!",VLOOKUP($F27,'Возраста и группы'!$B$4:$AD$68,9,FALSE)))))))</f>
        <v xml:space="preserve"> </v>
      </c>
      <c r="AB27" s="338" t="str">
        <f>IF(OR(E27=0,AI27=0)," ",VLOOKUP($E27,База!$B$11:$Y$4481,2,FALSE))</f>
        <v xml:space="preserve"> </v>
      </c>
      <c r="AC27" s="18" t="str">
        <f>IF(OR(E27=0,AI27=0)," ",VLOOKUP($E27,База!$B$11:$Y$4481,3,FALSE))</f>
        <v xml:space="preserve"> </v>
      </c>
      <c r="AD27" s="188" t="str">
        <f>IF(AC27="б/р","",IF(OR($E27=0,$AI27=0)," ",VLOOKUP($E27,База!$B$11:$Y$4481,5,FALSE)))</f>
        <v xml:space="preserve"> </v>
      </c>
      <c r="AE27" s="18" t="str">
        <f>IF(OR($E27=0,$AI27=0)," ",VLOOKUP($E27,База!$B$11:$Y$4481,4,FALSE))</f>
        <v xml:space="preserve"> </v>
      </c>
      <c r="AF27" s="376">
        <f t="shared" si="39"/>
        <v>0</v>
      </c>
      <c r="AG27" s="19" t="str">
        <f t="shared" si="126"/>
        <v xml:space="preserve"> </v>
      </c>
      <c r="AH27" s="20" t="str">
        <f t="shared" si="127"/>
        <v xml:space="preserve"> </v>
      </c>
      <c r="AI27" s="243">
        <f>COUNTIFS(База!$B$11:$B$4589,Заявка!E27)</f>
        <v>7</v>
      </c>
      <c r="AL27" s="326" t="str">
        <f t="shared" ca="1" si="8"/>
        <v xml:space="preserve"> </v>
      </c>
      <c r="AM27" s="326" t="str">
        <f t="shared" ca="1" si="40"/>
        <v xml:space="preserve"> </v>
      </c>
      <c r="AN27" s="326" t="str">
        <f t="shared" ca="1" si="41"/>
        <v xml:space="preserve"> </v>
      </c>
      <c r="AO27" s="208">
        <f t="shared" si="9"/>
        <v>0</v>
      </c>
      <c r="AP27" s="220" t="str">
        <f t="shared" ca="1" si="42"/>
        <v xml:space="preserve"> </v>
      </c>
      <c r="AQ27" s="220" t="s">
        <v>177</v>
      </c>
      <c r="AR27" s="227" t="str">
        <f t="shared" si="10"/>
        <v xml:space="preserve"> </v>
      </c>
      <c r="AS27" s="227" t="str">
        <f t="shared" si="11"/>
        <v xml:space="preserve"> </v>
      </c>
      <c r="AT27" s="227" t="str">
        <f t="shared" si="12"/>
        <v xml:space="preserve"> </v>
      </c>
      <c r="AU27" s="227" t="str">
        <f t="shared" si="13"/>
        <v xml:space="preserve"> </v>
      </c>
      <c r="AV27" s="227" t="str">
        <f t="shared" si="14"/>
        <v xml:space="preserve"> </v>
      </c>
      <c r="AW27" s="227" t="str">
        <f t="shared" si="15"/>
        <v xml:space="preserve"> </v>
      </c>
      <c r="AX27" s="227" t="str">
        <f t="shared" si="16"/>
        <v xml:space="preserve"> </v>
      </c>
      <c r="AY27" s="227" t="str">
        <f t="shared" si="17"/>
        <v xml:space="preserve"> </v>
      </c>
      <c r="AZ27" s="227" t="str">
        <f t="shared" si="18"/>
        <v xml:space="preserve"> </v>
      </c>
      <c r="BA27" s="227" t="str">
        <f t="shared" si="19"/>
        <v xml:space="preserve"> </v>
      </c>
      <c r="BB27" s="25" t="str">
        <f t="shared" si="20"/>
        <v xml:space="preserve"> </v>
      </c>
      <c r="BC27" s="245" t="str">
        <f t="shared" si="118"/>
        <v xml:space="preserve"> </v>
      </c>
      <c r="BD27" s="245">
        <f t="shared" si="43"/>
        <v>0</v>
      </c>
      <c r="BE27" s="18">
        <f t="shared" si="22"/>
        <v>0</v>
      </c>
      <c r="BF27" s="18">
        <f t="shared" si="116"/>
        <v>0</v>
      </c>
      <c r="BG27" s="18">
        <f t="shared" si="116"/>
        <v>0</v>
      </c>
      <c r="BH27" s="18">
        <f t="shared" si="116"/>
        <v>0</v>
      </c>
      <c r="BI27" s="18">
        <f t="shared" si="116"/>
        <v>0</v>
      </c>
      <c r="BJ27" s="18">
        <f t="shared" si="116"/>
        <v>0</v>
      </c>
      <c r="BK27" s="18">
        <f t="shared" si="116"/>
        <v>0</v>
      </c>
      <c r="BL27" s="18">
        <f t="shared" si="116"/>
        <v>0</v>
      </c>
      <c r="BM27" s="18">
        <f t="shared" si="116"/>
        <v>0</v>
      </c>
      <c r="BN27" s="18">
        <f t="shared" si="116"/>
        <v>0</v>
      </c>
      <c r="BO27" s="18">
        <f t="shared" si="44"/>
        <v>0</v>
      </c>
      <c r="BP27" s="18">
        <f t="shared" si="44"/>
        <v>0</v>
      </c>
      <c r="BQ27" s="18">
        <f t="shared" si="44"/>
        <v>0</v>
      </c>
      <c r="BR27" s="18">
        <f t="shared" si="44"/>
        <v>0</v>
      </c>
      <c r="BS27" s="18">
        <f t="shared" si="44"/>
        <v>0</v>
      </c>
      <c r="BT27" s="18">
        <f t="shared" si="44"/>
        <v>0</v>
      </c>
      <c r="BU27" s="18">
        <f t="shared" si="24"/>
        <v>0</v>
      </c>
      <c r="BV27" s="18">
        <f t="shared" si="24"/>
        <v>0</v>
      </c>
      <c r="BW27" s="18">
        <f t="shared" si="24"/>
        <v>0</v>
      </c>
      <c r="BX27" s="331">
        <f t="shared" si="24"/>
        <v>0</v>
      </c>
      <c r="BY27" s="334" t="str">
        <f t="shared" si="25"/>
        <v xml:space="preserve"> </v>
      </c>
      <c r="BZ27" s="217"/>
      <c r="CA27" s="217"/>
      <c r="CB27" s="217"/>
      <c r="CC27" s="255" t="str">
        <f t="shared" ca="1" si="45"/>
        <v xml:space="preserve"> </v>
      </c>
      <c r="CD27" s="227">
        <f t="shared" ca="1" si="26"/>
        <v>0</v>
      </c>
      <c r="CE27" s="253" t="str">
        <f ca="1">IF(CD27&lt;&gt;0,COUNTIFS(CD$11:CD27,CD27)," ")</f>
        <v xml:space="preserve"> </v>
      </c>
      <c r="CF27" s="255">
        <f t="shared" si="119"/>
        <v>0</v>
      </c>
      <c r="CG27" s="254">
        <f t="shared" si="120"/>
        <v>0</v>
      </c>
      <c r="CH27" s="255">
        <f t="shared" si="121"/>
        <v>0</v>
      </c>
      <c r="CI27" s="217"/>
      <c r="CJ27" s="227">
        <f t="shared" ca="1" si="49"/>
        <v>0</v>
      </c>
      <c r="CK27" s="253" t="str">
        <f ca="1">IF(CJ27&lt;&gt;0,COUNTIFS(CJ$11:CJ27,CJ27)," ")</f>
        <v xml:space="preserve"> </v>
      </c>
      <c r="CL27" s="255">
        <f t="shared" si="50"/>
        <v>0</v>
      </c>
      <c r="CM27" s="254">
        <f t="shared" si="51"/>
        <v>0</v>
      </c>
      <c r="CN27" s="255">
        <f t="shared" si="52"/>
        <v>0</v>
      </c>
      <c r="CO27" s="217"/>
      <c r="CP27" s="227">
        <f t="shared" ca="1" si="53"/>
        <v>0</v>
      </c>
      <c r="CQ27" s="253" t="str">
        <f ca="1">IF(CP27&lt;&gt;0,COUNTIFS(CP$11:CP27,CP27)," ")</f>
        <v xml:space="preserve"> </v>
      </c>
      <c r="CR27" s="255">
        <f t="shared" si="54"/>
        <v>0</v>
      </c>
      <c r="CS27" s="254">
        <f t="shared" si="55"/>
        <v>0</v>
      </c>
      <c r="CT27" s="255">
        <f t="shared" si="56"/>
        <v>0</v>
      </c>
      <c r="CU27" s="217"/>
      <c r="CV27" s="227">
        <f t="shared" ca="1" si="57"/>
        <v>0</v>
      </c>
      <c r="CW27" s="253" t="str">
        <f ca="1">IF(CV27&lt;&gt;0,COUNTIFS(CV$11:CV27,CV27)," ")</f>
        <v xml:space="preserve"> </v>
      </c>
      <c r="CX27" s="255">
        <f t="shared" si="58"/>
        <v>0</v>
      </c>
      <c r="CY27" s="254">
        <f t="shared" si="59"/>
        <v>0</v>
      </c>
      <c r="CZ27" s="255">
        <f t="shared" si="60"/>
        <v>0</v>
      </c>
      <c r="DA27" s="217"/>
      <c r="DB27" s="227">
        <f t="shared" ca="1" si="61"/>
        <v>0</v>
      </c>
      <c r="DC27" s="253" t="str">
        <f ca="1">IF(DB27&lt;&gt;0,COUNTIFS(DB$11:DB27,DB27)," ")</f>
        <v xml:space="preserve"> </v>
      </c>
      <c r="DD27" s="255">
        <f t="shared" si="62"/>
        <v>0</v>
      </c>
      <c r="DE27" s="254">
        <f t="shared" si="63"/>
        <v>0</v>
      </c>
      <c r="DF27" s="255">
        <f t="shared" si="64"/>
        <v>0</v>
      </c>
      <c r="DG27" s="217"/>
      <c r="DH27" s="227">
        <f t="shared" ca="1" si="65"/>
        <v>0</v>
      </c>
      <c r="DI27" s="253" t="str">
        <f ca="1">IF(DH27&lt;&gt;0,COUNTIFS(DH$11:DH27,DH27)," ")</f>
        <v xml:space="preserve"> </v>
      </c>
      <c r="DJ27" s="255">
        <f t="shared" si="66"/>
        <v>0</v>
      </c>
      <c r="DK27" s="254">
        <f t="shared" si="67"/>
        <v>0</v>
      </c>
      <c r="DL27" s="255">
        <f t="shared" si="68"/>
        <v>0</v>
      </c>
      <c r="DM27" s="217"/>
      <c r="DN27" s="227">
        <f t="shared" ca="1" si="122"/>
        <v>0</v>
      </c>
      <c r="DO27" s="253" t="str">
        <f ca="1">IF(DN27&lt;&gt;0,COUNTIFS(DN$11:DN27,DN27)," ")</f>
        <v xml:space="preserve"> </v>
      </c>
      <c r="DP27" s="255">
        <f t="shared" si="70"/>
        <v>0</v>
      </c>
      <c r="DQ27" s="254">
        <f t="shared" si="71"/>
        <v>0</v>
      </c>
      <c r="DR27" s="255">
        <f t="shared" si="72"/>
        <v>0</v>
      </c>
      <c r="DS27" s="217"/>
      <c r="DT27" s="227">
        <f t="shared" ca="1" si="73"/>
        <v>0</v>
      </c>
      <c r="DU27" s="253" t="str">
        <f ca="1">IF(DT27&lt;&gt;0,COUNTIFS(DT$11:DT27,DT27)," ")</f>
        <v xml:space="preserve"> </v>
      </c>
      <c r="DV27" s="255">
        <f t="shared" si="74"/>
        <v>0</v>
      </c>
      <c r="DW27" s="254">
        <f t="shared" si="75"/>
        <v>0</v>
      </c>
      <c r="DX27" s="255">
        <f t="shared" si="76"/>
        <v>0</v>
      </c>
      <c r="DY27" s="217"/>
      <c r="DZ27" s="227">
        <f t="shared" ca="1" si="77"/>
        <v>0</v>
      </c>
      <c r="EA27" s="253" t="str">
        <f ca="1">IF(DZ27&lt;&gt;0,COUNTIFS(DZ$11:DZ27,DZ27)," ")</f>
        <v xml:space="preserve"> </v>
      </c>
      <c r="EB27" s="255">
        <f t="shared" si="78"/>
        <v>0</v>
      </c>
      <c r="EC27" s="254">
        <f t="shared" si="79"/>
        <v>0</v>
      </c>
      <c r="ED27" s="255">
        <f t="shared" si="80"/>
        <v>0</v>
      </c>
      <c r="EE27" s="217"/>
      <c r="EF27" s="217"/>
      <c r="EG27" s="227" t="str">
        <f t="shared" si="81"/>
        <v xml:space="preserve"> </v>
      </c>
      <c r="EH27" s="227" t="str">
        <f t="shared" si="82"/>
        <v xml:space="preserve"> </v>
      </c>
      <c r="EI27" s="227" t="str">
        <f t="shared" si="83"/>
        <v xml:space="preserve"> </v>
      </c>
      <c r="EJ27" s="227" t="str">
        <f t="shared" si="84"/>
        <v xml:space="preserve"> </v>
      </c>
      <c r="EK27" s="25" t="str">
        <f t="shared" si="27"/>
        <v/>
      </c>
      <c r="EL27" s="227" t="str">
        <f t="shared" si="123"/>
        <v xml:space="preserve"> </v>
      </c>
      <c r="EM27" s="227">
        <f t="shared" si="28"/>
        <v>0</v>
      </c>
      <c r="EN27" s="227">
        <f t="shared" si="29"/>
        <v>0</v>
      </c>
      <c r="EO27" s="227">
        <f t="shared" ref="EO27:EQ30" si="128">IF($EM27=EO$9,$EL27,0)</f>
        <v>0</v>
      </c>
      <c r="EP27" s="227">
        <f t="shared" si="128"/>
        <v>0</v>
      </c>
      <c r="EQ27" s="227">
        <f t="shared" si="128"/>
        <v>0</v>
      </c>
      <c r="ER27" s="32" t="str">
        <f t="shared" si="85"/>
        <v xml:space="preserve"> </v>
      </c>
      <c r="ES27" s="255">
        <f t="shared" si="31"/>
        <v>0</v>
      </c>
      <c r="ET27" s="20" t="str">
        <f t="shared" si="124"/>
        <v xml:space="preserve"> </v>
      </c>
      <c r="EU27" s="391"/>
      <c r="EV27" s="320"/>
      <c r="EW27" s="23" t="str">
        <f>IF($H27=0," ",IF($AI27&gt;0,VLOOKUP($E27,База!$B$11:$Y$4481,8,FALSE),"привезите паспорт или св-во о рождении"))</f>
        <v xml:space="preserve"> </v>
      </c>
      <c r="FA27" s="389"/>
      <c r="FB27" s="220" t="s">
        <v>178</v>
      </c>
      <c r="FC27" s="290" t="str">
        <f t="shared" si="0"/>
        <v>поставьте 0 или № команды; инструкция выше</v>
      </c>
      <c r="FG27" s="198">
        <f t="shared" ca="1" si="1"/>
        <v>2024</v>
      </c>
      <c r="FH27" s="198">
        <v>34</v>
      </c>
      <c r="FI27" s="198">
        <f t="shared" ca="1" si="2"/>
        <v>1990</v>
      </c>
      <c r="FJ27" s="208">
        <v>6</v>
      </c>
      <c r="FK27" s="308" t="str">
        <f t="shared" si="87"/>
        <v/>
      </c>
      <c r="FL27" s="308" t="str">
        <f t="shared" si="88"/>
        <v/>
      </c>
      <c r="FM27" s="315" t="str">
        <f t="shared" si="89"/>
        <v/>
      </c>
      <c r="FN27" s="315" t="str">
        <f t="shared" si="90"/>
        <v/>
      </c>
      <c r="FO27" s="312" t="str">
        <f t="shared" si="91"/>
        <v/>
      </c>
      <c r="FP27" s="18" t="str">
        <f t="shared" si="92"/>
        <v/>
      </c>
      <c r="FQ27" s="18" t="str">
        <f t="shared" si="93"/>
        <v/>
      </c>
      <c r="FR27" s="18" t="str">
        <f t="shared" si="94"/>
        <v/>
      </c>
      <c r="FS27" s="18" t="str">
        <f t="shared" si="95"/>
        <v/>
      </c>
      <c r="FT27" s="18" t="str">
        <f t="shared" si="96"/>
        <v/>
      </c>
      <c r="FU27" s="18" t="str">
        <f t="shared" si="97"/>
        <v/>
      </c>
      <c r="FV27" s="18" t="str">
        <f t="shared" si="98"/>
        <v/>
      </c>
      <c r="FW27" s="18" t="str">
        <f t="shared" si="99"/>
        <v/>
      </c>
      <c r="FX27" s="18" t="str">
        <f t="shared" si="100"/>
        <v/>
      </c>
      <c r="FY27" s="18" t="str">
        <f t="shared" si="101"/>
        <v/>
      </c>
      <c r="FZ27" s="18" t="str">
        <f t="shared" si="102"/>
        <v/>
      </c>
      <c r="GA27" s="18" t="str">
        <f t="shared" si="103"/>
        <v/>
      </c>
      <c r="GB27" s="18" t="str">
        <f t="shared" si="104"/>
        <v/>
      </c>
      <c r="GC27" s="18" t="str">
        <f t="shared" si="105"/>
        <v/>
      </c>
      <c r="GD27" s="18" t="str">
        <f t="shared" si="106"/>
        <v/>
      </c>
      <c r="GE27" s="354" t="str">
        <f t="shared" si="125"/>
        <v/>
      </c>
      <c r="GF27" s="354" t="str">
        <f t="shared" si="125"/>
        <v/>
      </c>
      <c r="GG27" s="354" t="str">
        <f t="shared" si="125"/>
        <v/>
      </c>
      <c r="GH27" s="354" t="str">
        <f t="shared" si="125"/>
        <v/>
      </c>
    </row>
    <row r="28" spans="1:190" ht="39" customHeight="1" outlineLevel="1" thickBot="1">
      <c r="A28" s="338" t="str">
        <f>IF(E28="","",MAX(A$11:A27)+1)</f>
        <v/>
      </c>
      <c r="B28" s="29" t="str">
        <f t="shared" si="114"/>
        <v/>
      </c>
      <c r="C28" s="29" t="str">
        <f t="shared" si="5"/>
        <v/>
      </c>
      <c r="D28" s="29" t="str">
        <f t="shared" si="35"/>
        <v/>
      </c>
      <c r="E28" s="370"/>
      <c r="F28" s="371"/>
      <c r="G28" s="365"/>
      <c r="H28" s="365"/>
      <c r="I28" s="25" t="str">
        <f ca="1">IF(AND(J$5=3,EV28="/РАЗРЯД ПРОСРОЧЕН!!!"),"не допущен - просрочен разряд", IF(AND(I$5="л",J28=3,F28='Возраста и группы'!$B$9),"ЮД 14-15",IF(AND(I$5="л",J28=4,F28='Возраста и группы'!$B$11),"ЮЮ 16-21",IF(I$5="л",EK28,IF(I$5="с",BY28,IF(I$5="г",ET28,""))))))</f>
        <v/>
      </c>
      <c r="J28" s="31" t="str">
        <f t="shared" si="36"/>
        <v xml:space="preserve"> </v>
      </c>
      <c r="K28" s="21">
        <f t="shared" si="37"/>
        <v>1</v>
      </c>
      <c r="L28" s="278">
        <f t="shared" si="117"/>
        <v>1</v>
      </c>
      <c r="M28" s="25" t="str">
        <f t="shared" si="6"/>
        <v xml:space="preserve"> </v>
      </c>
      <c r="N28" s="365"/>
      <c r="O28" s="365"/>
      <c r="P28" s="366"/>
      <c r="Q28" s="281" t="str">
        <f>IF($F28=0," ",IF($F28&gt;MAX('Возраста и группы'!$M$4:$M$18),"не допущен - ВОЗРАСТ!!!",IF(AND('Возраста и группы'!$M$3&lt;&gt;"МЖ",$F28&lt;MIN('Возраста и группы'!$M$4:$M$18)),"не допущен - ВОЗРАСТ!!!",VLOOKUP($F28,'Возраста и группы'!$B$4:$D$68,3,FALSE))))</f>
        <v xml:space="preserve"> </v>
      </c>
      <c r="R28" s="281" t="str">
        <f>IF($F28=0," ",IF($F28&gt;MAX('Возраста и группы'!$O$4:$O$18),"не допущен - ВОЗРАСТ!!!",IF(AND('Возраста и группы'!$O$3&lt;&gt;"МЖ",$F28&lt;MIN('Возраста и группы'!$O$4:$O$18)),"не допущен - ВОЗРАСТ!!!",VLOOKUP($F28,'Возраста и группы'!$B$4:$AD$68,5,FALSE))))</f>
        <v xml:space="preserve"> </v>
      </c>
      <c r="S28" s="281" t="str">
        <f>IF(G28=0," ",IF(OR(G28="б/р",G28="3ю",G28="2ю"),"не допущен - РАЗРЯД!!!",IF(F28=0," ",IF($F28=0," ",IF($F28&gt;MAX('Возраста и группы'!$Q$4:$Q$18),"не допущен - ВОЗРАСТ!!!",IF(AND('Возраста и группы'!$Q$3&lt;&gt;"МЖ",$F28&lt;MIN('Возраста и группы'!$Q$4:$Q$18)),"не допущен - ВОЗРАСТ!!!",VLOOKUP($F28,'Возраста и группы'!$B$4:$AD$68,7,FALSE)))))))</f>
        <v xml:space="preserve"> </v>
      </c>
      <c r="T28" s="281" t="str">
        <f>IF(G28=0," ",IF(OR(G28="б/р",G28="3ю",G28="2ю",G28="1ю",G28=3),"не допущен - РАЗРЯД!!!",IF(F28=0," ",IF($F28=0," ",IF($F28&gt;MAX('Возраста и группы'!$S$4:$S$18),"не допущен - ВОЗРАСТ!!!",IF(AND('Возраста и группы'!$S$3&lt;&gt;"МЖ",$F28&lt;MIN('Возраста и группы'!$S$4:$S$18)),"не допущен - ВОЗРАСТ!!!",VLOOKUP($F28,'Возраста и группы'!$B$4:$AD$68,9,FALSE)))))))</f>
        <v xml:space="preserve"> </v>
      </c>
      <c r="AB28" s="338" t="str">
        <f>IF(OR(E28=0,AI28=0)," ",VLOOKUP($E28,База!$B$11:$Y$4481,2,FALSE))</f>
        <v xml:space="preserve"> </v>
      </c>
      <c r="AC28" s="18" t="str">
        <f>IF(OR(E28=0,AI28=0)," ",VLOOKUP($E28,База!$B$11:$Y$4481,3,FALSE))</f>
        <v xml:space="preserve"> </v>
      </c>
      <c r="AD28" s="188" t="str">
        <f>IF(AC28="б/р","",IF(OR($E28=0,$AI28=0)," ",VLOOKUP($E28,База!$B$11:$Y$4481,5,FALSE)))</f>
        <v xml:space="preserve"> </v>
      </c>
      <c r="AE28" s="18" t="str">
        <f>IF(OR($E28=0,$AI28=0)," ",VLOOKUP($E28,База!$B$11:$Y$4481,4,FALSE))</f>
        <v xml:space="preserve"> </v>
      </c>
      <c r="AF28" s="376">
        <f t="shared" si="39"/>
        <v>0</v>
      </c>
      <c r="AG28" s="19" t="str">
        <f t="shared" si="126"/>
        <v xml:space="preserve"> </v>
      </c>
      <c r="AH28" s="20" t="str">
        <f t="shared" si="127"/>
        <v xml:space="preserve"> </v>
      </c>
      <c r="AI28" s="243">
        <f>COUNTIFS(База!$B$11:$B$4589,Заявка!E28)</f>
        <v>7</v>
      </c>
      <c r="AL28" s="326" t="str">
        <f t="shared" ca="1" si="8"/>
        <v xml:space="preserve"> </v>
      </c>
      <c r="AM28" s="326" t="str">
        <f t="shared" ca="1" si="40"/>
        <v xml:space="preserve"> </v>
      </c>
      <c r="AN28" s="326" t="str">
        <f t="shared" ca="1" si="41"/>
        <v xml:space="preserve"> </v>
      </c>
      <c r="AO28" s="208">
        <f t="shared" si="9"/>
        <v>0</v>
      </c>
      <c r="AP28" s="220" t="str">
        <f t="shared" ca="1" si="42"/>
        <v xml:space="preserve"> </v>
      </c>
      <c r="AQ28" s="220" t="s">
        <v>179</v>
      </c>
      <c r="AR28" s="227" t="str">
        <f t="shared" si="10"/>
        <v xml:space="preserve"> </v>
      </c>
      <c r="AS28" s="227" t="str">
        <f t="shared" si="11"/>
        <v xml:space="preserve"> </v>
      </c>
      <c r="AT28" s="227" t="str">
        <f t="shared" si="12"/>
        <v xml:space="preserve"> </v>
      </c>
      <c r="AU28" s="227" t="str">
        <f t="shared" si="13"/>
        <v xml:space="preserve"> </v>
      </c>
      <c r="AV28" s="227" t="str">
        <f t="shared" si="14"/>
        <v xml:space="preserve"> </v>
      </c>
      <c r="AW28" s="227" t="str">
        <f t="shared" si="15"/>
        <v xml:space="preserve"> </v>
      </c>
      <c r="AX28" s="227" t="str">
        <f t="shared" si="16"/>
        <v xml:space="preserve"> </v>
      </c>
      <c r="AY28" s="227" t="str">
        <f t="shared" si="17"/>
        <v xml:space="preserve"> </v>
      </c>
      <c r="AZ28" s="227" t="str">
        <f t="shared" si="18"/>
        <v xml:space="preserve"> </v>
      </c>
      <c r="BA28" s="227" t="str">
        <f t="shared" si="19"/>
        <v xml:space="preserve"> </v>
      </c>
      <c r="BB28" s="25" t="str">
        <f t="shared" si="20"/>
        <v xml:space="preserve"> </v>
      </c>
      <c r="BC28" s="245" t="str">
        <f t="shared" si="118"/>
        <v xml:space="preserve"> </v>
      </c>
      <c r="BD28" s="245">
        <f t="shared" si="43"/>
        <v>0</v>
      </c>
      <c r="BE28" s="18">
        <f t="shared" si="22"/>
        <v>0</v>
      </c>
      <c r="BF28" s="18">
        <f t="shared" si="116"/>
        <v>0</v>
      </c>
      <c r="BG28" s="18">
        <f t="shared" si="116"/>
        <v>0</v>
      </c>
      <c r="BH28" s="18">
        <f t="shared" si="116"/>
        <v>0</v>
      </c>
      <c r="BI28" s="18">
        <f t="shared" si="116"/>
        <v>0</v>
      </c>
      <c r="BJ28" s="18">
        <f t="shared" si="116"/>
        <v>0</v>
      </c>
      <c r="BK28" s="18">
        <f t="shared" si="116"/>
        <v>0</v>
      </c>
      <c r="BL28" s="18">
        <f t="shared" si="116"/>
        <v>0</v>
      </c>
      <c r="BM28" s="18">
        <f t="shared" si="116"/>
        <v>0</v>
      </c>
      <c r="BN28" s="18">
        <f t="shared" si="116"/>
        <v>0</v>
      </c>
      <c r="BO28" s="18">
        <f t="shared" si="116"/>
        <v>0</v>
      </c>
      <c r="BP28" s="18">
        <f t="shared" si="116"/>
        <v>0</v>
      </c>
      <c r="BQ28" s="18">
        <f t="shared" si="116"/>
        <v>0</v>
      </c>
      <c r="BR28" s="18">
        <f t="shared" si="116"/>
        <v>0</v>
      </c>
      <c r="BS28" s="18">
        <f t="shared" si="116"/>
        <v>0</v>
      </c>
      <c r="BT28" s="18">
        <f t="shared" si="116"/>
        <v>0</v>
      </c>
      <c r="BU28" s="18">
        <f t="shared" si="24"/>
        <v>0</v>
      </c>
      <c r="BV28" s="18">
        <f t="shared" si="24"/>
        <v>0</v>
      </c>
      <c r="BW28" s="18">
        <f t="shared" si="24"/>
        <v>0</v>
      </c>
      <c r="BX28" s="331">
        <f t="shared" si="24"/>
        <v>0</v>
      </c>
      <c r="BY28" s="334" t="str">
        <f t="shared" si="25"/>
        <v xml:space="preserve"> </v>
      </c>
      <c r="BZ28" s="217"/>
      <c r="CA28" s="217"/>
      <c r="CB28" s="217"/>
      <c r="CC28" s="255" t="str">
        <f t="shared" ca="1" si="45"/>
        <v xml:space="preserve"> </v>
      </c>
      <c r="CD28" s="227">
        <f t="shared" ca="1" si="26"/>
        <v>0</v>
      </c>
      <c r="CE28" s="253" t="str">
        <f ca="1">IF(CD28&lt;&gt;0,COUNTIFS(CD$11:CD28,CD28)," ")</f>
        <v xml:space="preserve"> </v>
      </c>
      <c r="CF28" s="255">
        <f t="shared" si="119"/>
        <v>0</v>
      </c>
      <c r="CG28" s="254">
        <f t="shared" si="120"/>
        <v>0</v>
      </c>
      <c r="CH28" s="255">
        <f t="shared" si="121"/>
        <v>0</v>
      </c>
      <c r="CI28" s="217"/>
      <c r="CJ28" s="227">
        <f t="shared" ca="1" si="49"/>
        <v>0</v>
      </c>
      <c r="CK28" s="253" t="str">
        <f ca="1">IF(CJ28&lt;&gt;0,COUNTIFS(CJ$11:CJ28,CJ28)," ")</f>
        <v xml:space="preserve"> </v>
      </c>
      <c r="CL28" s="255">
        <f t="shared" si="50"/>
        <v>0</v>
      </c>
      <c r="CM28" s="254">
        <f t="shared" si="51"/>
        <v>0</v>
      </c>
      <c r="CN28" s="255">
        <f t="shared" si="52"/>
        <v>0</v>
      </c>
      <c r="CO28" s="217"/>
      <c r="CP28" s="227">
        <f t="shared" ca="1" si="53"/>
        <v>0</v>
      </c>
      <c r="CQ28" s="253" t="str">
        <f ca="1">IF(CP28&lt;&gt;0,COUNTIFS(CP$11:CP28,CP28)," ")</f>
        <v xml:space="preserve"> </v>
      </c>
      <c r="CR28" s="255">
        <f t="shared" si="54"/>
        <v>0</v>
      </c>
      <c r="CS28" s="254">
        <f t="shared" si="55"/>
        <v>0</v>
      </c>
      <c r="CT28" s="255">
        <f t="shared" si="56"/>
        <v>0</v>
      </c>
      <c r="CU28" s="217"/>
      <c r="CV28" s="227">
        <f t="shared" ca="1" si="57"/>
        <v>0</v>
      </c>
      <c r="CW28" s="253" t="str">
        <f ca="1">IF(CV28&lt;&gt;0,COUNTIFS(CV$11:CV28,CV28)," ")</f>
        <v xml:space="preserve"> </v>
      </c>
      <c r="CX28" s="255">
        <f t="shared" si="58"/>
        <v>0</v>
      </c>
      <c r="CY28" s="254">
        <f t="shared" si="59"/>
        <v>0</v>
      </c>
      <c r="CZ28" s="255">
        <f t="shared" si="60"/>
        <v>0</v>
      </c>
      <c r="DA28" s="217"/>
      <c r="DB28" s="227">
        <f t="shared" ca="1" si="61"/>
        <v>0</v>
      </c>
      <c r="DC28" s="253" t="str">
        <f ca="1">IF(DB28&lt;&gt;0,COUNTIFS(DB$11:DB28,DB28)," ")</f>
        <v xml:space="preserve"> </v>
      </c>
      <c r="DD28" s="255">
        <f t="shared" si="62"/>
        <v>0</v>
      </c>
      <c r="DE28" s="254">
        <f t="shared" si="63"/>
        <v>0</v>
      </c>
      <c r="DF28" s="255">
        <f t="shared" si="64"/>
        <v>0</v>
      </c>
      <c r="DG28" s="217"/>
      <c r="DH28" s="227">
        <f t="shared" ca="1" si="65"/>
        <v>0</v>
      </c>
      <c r="DI28" s="253" t="str">
        <f ca="1">IF(DH28&lt;&gt;0,COUNTIFS(DH$11:DH28,DH28)," ")</f>
        <v xml:space="preserve"> </v>
      </c>
      <c r="DJ28" s="255">
        <f t="shared" si="66"/>
        <v>0</v>
      </c>
      <c r="DK28" s="254">
        <f t="shared" si="67"/>
        <v>0</v>
      </c>
      <c r="DL28" s="255">
        <f t="shared" si="68"/>
        <v>0</v>
      </c>
      <c r="DM28" s="217"/>
      <c r="DN28" s="227">
        <f t="shared" ca="1" si="122"/>
        <v>0</v>
      </c>
      <c r="DO28" s="253" t="str">
        <f ca="1">IF(DN28&lt;&gt;0,COUNTIFS(DN$11:DN28,DN28)," ")</f>
        <v xml:space="preserve"> </v>
      </c>
      <c r="DP28" s="255">
        <f t="shared" si="70"/>
        <v>0</v>
      </c>
      <c r="DQ28" s="254">
        <f t="shared" si="71"/>
        <v>0</v>
      </c>
      <c r="DR28" s="255">
        <f t="shared" si="72"/>
        <v>0</v>
      </c>
      <c r="DS28" s="217"/>
      <c r="DT28" s="227">
        <f t="shared" ca="1" si="73"/>
        <v>0</v>
      </c>
      <c r="DU28" s="253" t="str">
        <f ca="1">IF(DT28&lt;&gt;0,COUNTIFS(DT$11:DT28,DT28)," ")</f>
        <v xml:space="preserve"> </v>
      </c>
      <c r="DV28" s="255">
        <f t="shared" si="74"/>
        <v>0</v>
      </c>
      <c r="DW28" s="254">
        <f t="shared" si="75"/>
        <v>0</v>
      </c>
      <c r="DX28" s="255">
        <f t="shared" si="76"/>
        <v>0</v>
      </c>
      <c r="DY28" s="217"/>
      <c r="DZ28" s="227">
        <f t="shared" ca="1" si="77"/>
        <v>0</v>
      </c>
      <c r="EA28" s="253" t="str">
        <f ca="1">IF(DZ28&lt;&gt;0,COUNTIFS(DZ$11:DZ28,DZ28)," ")</f>
        <v xml:space="preserve"> </v>
      </c>
      <c r="EB28" s="255">
        <f t="shared" si="78"/>
        <v>0</v>
      </c>
      <c r="EC28" s="254">
        <f t="shared" si="79"/>
        <v>0</v>
      </c>
      <c r="ED28" s="255">
        <f t="shared" si="80"/>
        <v>0</v>
      </c>
      <c r="EE28" s="217"/>
      <c r="EF28" s="217"/>
      <c r="EG28" s="227" t="str">
        <f t="shared" si="81"/>
        <v xml:space="preserve"> </v>
      </c>
      <c r="EH28" s="227" t="str">
        <f t="shared" si="82"/>
        <v xml:space="preserve"> </v>
      </c>
      <c r="EI28" s="227" t="str">
        <f t="shared" si="83"/>
        <v xml:space="preserve"> </v>
      </c>
      <c r="EJ28" s="227" t="str">
        <f t="shared" si="84"/>
        <v xml:space="preserve"> </v>
      </c>
      <c r="EK28" s="25" t="str">
        <f t="shared" si="27"/>
        <v/>
      </c>
      <c r="EL28" s="227" t="str">
        <f t="shared" si="123"/>
        <v xml:space="preserve"> </v>
      </c>
      <c r="EM28" s="227">
        <f t="shared" si="28"/>
        <v>0</v>
      </c>
      <c r="EN28" s="227">
        <f t="shared" si="29"/>
        <v>0</v>
      </c>
      <c r="EO28" s="227">
        <f t="shared" si="128"/>
        <v>0</v>
      </c>
      <c r="EP28" s="227">
        <f t="shared" si="128"/>
        <v>0</v>
      </c>
      <c r="EQ28" s="227">
        <f t="shared" si="128"/>
        <v>0</v>
      </c>
      <c r="ER28" s="32" t="str">
        <f t="shared" si="85"/>
        <v xml:space="preserve"> </v>
      </c>
      <c r="ES28" s="255">
        <f t="shared" si="31"/>
        <v>0</v>
      </c>
      <c r="ET28" s="20" t="str">
        <f t="shared" si="124"/>
        <v xml:space="preserve"> </v>
      </c>
      <c r="EU28" s="391"/>
      <c r="EV28" s="320"/>
      <c r="EW28" s="23" t="str">
        <f>IF($H28=0," ",IF($AI28&gt;0,VLOOKUP($E28,База!$B$11:$Y$4481,8,FALSE),"привезите паспорт или св-во о рождении"))</f>
        <v xml:space="preserve"> </v>
      </c>
      <c r="FA28" s="389"/>
      <c r="FC28" s="291"/>
      <c r="FG28" s="198">
        <f t="shared" ca="1" si="1"/>
        <v>2024</v>
      </c>
      <c r="FH28" s="198">
        <v>35</v>
      </c>
      <c r="FI28" s="198">
        <f t="shared" ca="1" si="2"/>
        <v>1989</v>
      </c>
      <c r="FJ28" s="208">
        <v>6</v>
      </c>
      <c r="FK28" s="308" t="str">
        <f t="shared" si="87"/>
        <v/>
      </c>
      <c r="FL28" s="308" t="str">
        <f t="shared" si="88"/>
        <v/>
      </c>
      <c r="FM28" s="315" t="str">
        <f t="shared" si="89"/>
        <v/>
      </c>
      <c r="FN28" s="315" t="str">
        <f t="shared" si="90"/>
        <v/>
      </c>
      <c r="FO28" s="312" t="str">
        <f t="shared" si="91"/>
        <v/>
      </c>
      <c r="FP28" s="18" t="str">
        <f t="shared" si="92"/>
        <v/>
      </c>
      <c r="FQ28" s="18" t="str">
        <f t="shared" si="93"/>
        <v/>
      </c>
      <c r="FR28" s="18" t="str">
        <f t="shared" si="94"/>
        <v/>
      </c>
      <c r="FS28" s="18" t="str">
        <f t="shared" si="95"/>
        <v/>
      </c>
      <c r="FT28" s="18" t="str">
        <f t="shared" si="96"/>
        <v/>
      </c>
      <c r="FU28" s="18" t="str">
        <f t="shared" si="97"/>
        <v/>
      </c>
      <c r="FV28" s="18" t="str">
        <f t="shared" si="98"/>
        <v/>
      </c>
      <c r="FW28" s="18" t="str">
        <f t="shared" si="99"/>
        <v/>
      </c>
      <c r="FX28" s="18" t="str">
        <f t="shared" si="100"/>
        <v/>
      </c>
      <c r="FY28" s="18" t="str">
        <f t="shared" si="101"/>
        <v/>
      </c>
      <c r="FZ28" s="18" t="str">
        <f t="shared" si="102"/>
        <v/>
      </c>
      <c r="GA28" s="18" t="str">
        <f t="shared" si="103"/>
        <v/>
      </c>
      <c r="GB28" s="18" t="str">
        <f t="shared" si="104"/>
        <v/>
      </c>
      <c r="GC28" s="18" t="str">
        <f t="shared" si="105"/>
        <v/>
      </c>
      <c r="GD28" s="18" t="str">
        <f t="shared" si="106"/>
        <v/>
      </c>
      <c r="GE28" s="354" t="str">
        <f t="shared" si="125"/>
        <v/>
      </c>
      <c r="GF28" s="354" t="str">
        <f t="shared" si="125"/>
        <v/>
      </c>
      <c r="GG28" s="354" t="str">
        <f t="shared" si="125"/>
        <v/>
      </c>
      <c r="GH28" s="354" t="str">
        <f t="shared" si="125"/>
        <v/>
      </c>
    </row>
    <row r="29" spans="1:190" ht="39" customHeight="1" outlineLevel="1" thickBot="1">
      <c r="A29" s="338" t="str">
        <f>IF(E29="","",MAX(A$11:A28)+1)</f>
        <v/>
      </c>
      <c r="B29" s="29" t="str">
        <f t="shared" si="114"/>
        <v/>
      </c>
      <c r="C29" s="29" t="str">
        <f t="shared" si="5"/>
        <v/>
      </c>
      <c r="D29" s="29" t="str">
        <f t="shared" si="35"/>
        <v/>
      </c>
      <c r="E29" s="370"/>
      <c r="F29" s="371"/>
      <c r="G29" s="365"/>
      <c r="H29" s="365"/>
      <c r="I29" s="25" t="str">
        <f ca="1">IF(AND(J$5=3,EV29="/РАЗРЯД ПРОСРОЧЕН!!!"),"не допущен - просрочен разряд", IF(AND(I$5="л",J29=3,F29='Возраста и группы'!$B$9),"ЮД 14-15",IF(AND(I$5="л",J29=4,F29='Возраста и группы'!$B$11),"ЮЮ 16-21",IF(I$5="л",EK29,IF(I$5="с",BY29,IF(I$5="г",ET29,""))))))</f>
        <v/>
      </c>
      <c r="J29" s="31" t="str">
        <f t="shared" si="36"/>
        <v xml:space="preserve"> </v>
      </c>
      <c r="K29" s="21">
        <f t="shared" si="37"/>
        <v>1</v>
      </c>
      <c r="L29" s="278">
        <f t="shared" si="117"/>
        <v>1</v>
      </c>
      <c r="M29" s="25" t="str">
        <f t="shared" si="6"/>
        <v xml:space="preserve"> </v>
      </c>
      <c r="N29" s="365"/>
      <c r="O29" s="365"/>
      <c r="P29" s="366"/>
      <c r="Q29" s="281" t="str">
        <f>IF($F29=0," ",IF($F29&gt;MAX('Возраста и группы'!$M$4:$M$18),"не допущен - ВОЗРАСТ!!!",IF(AND('Возраста и группы'!$M$3&lt;&gt;"МЖ",$F29&lt;MIN('Возраста и группы'!$M$4:$M$18)),"не допущен - ВОЗРАСТ!!!",VLOOKUP($F29,'Возраста и группы'!$B$4:$D$68,3,FALSE))))</f>
        <v xml:space="preserve"> </v>
      </c>
      <c r="R29" s="281" t="str">
        <f>IF($F29=0," ",IF($F29&gt;MAX('Возраста и группы'!$O$4:$O$18),"не допущен - ВОЗРАСТ!!!",IF(AND('Возраста и группы'!$O$3&lt;&gt;"МЖ",$F29&lt;MIN('Возраста и группы'!$O$4:$O$18)),"не допущен - ВОЗРАСТ!!!",VLOOKUP($F29,'Возраста и группы'!$B$4:$AD$68,5,FALSE))))</f>
        <v xml:space="preserve"> </v>
      </c>
      <c r="S29" s="281" t="str">
        <f>IF(G29=0," ",IF(OR(G29="б/р",G29="3ю",G29="2ю"),"не допущен - РАЗРЯД!!!",IF(F29=0," ",IF($F29=0," ",IF($F29&gt;MAX('Возраста и группы'!$Q$4:$Q$18),"не допущен - ВОЗРАСТ!!!",IF(AND('Возраста и группы'!$Q$3&lt;&gt;"МЖ",$F29&lt;MIN('Возраста и группы'!$Q$4:$Q$18)),"не допущен - ВОЗРАСТ!!!",VLOOKUP($F29,'Возраста и группы'!$B$4:$AD$68,7,FALSE)))))))</f>
        <v xml:space="preserve"> </v>
      </c>
      <c r="T29" s="281" t="str">
        <f>IF(G29=0," ",IF(OR(G29="б/р",G29="3ю",G29="2ю",G29="1ю",G29=3),"не допущен - РАЗРЯД!!!",IF(F29=0," ",IF($F29=0," ",IF($F29&gt;MAX('Возраста и группы'!$S$4:$S$18),"не допущен - ВОЗРАСТ!!!",IF(AND('Возраста и группы'!$S$3&lt;&gt;"МЖ",$F29&lt;MIN('Возраста и группы'!$S$4:$S$18)),"не допущен - ВОЗРАСТ!!!",VLOOKUP($F29,'Возраста и группы'!$B$4:$AD$68,9,FALSE)))))))</f>
        <v xml:space="preserve"> </v>
      </c>
      <c r="AB29" s="338" t="str">
        <f>IF(OR(E29=0,AI29=0)," ",VLOOKUP($E29,База!$B$11:$Y$4481,2,FALSE))</f>
        <v xml:space="preserve"> </v>
      </c>
      <c r="AC29" s="18" t="str">
        <f>IF(OR(E29=0,AI29=0)," ",VLOOKUP($E29,База!$B$11:$Y$4481,3,FALSE))</f>
        <v xml:space="preserve"> </v>
      </c>
      <c r="AD29" s="188" t="str">
        <f>IF(AC29="б/р","",IF(OR($E29=0,$AI29=0)," ",VLOOKUP($E29,База!$B$11:$Y$4481,5,FALSE)))</f>
        <v xml:space="preserve"> </v>
      </c>
      <c r="AE29" s="18" t="str">
        <f>IF(OR($E29=0,$AI29=0)," ",VLOOKUP($E29,База!$B$11:$Y$4481,4,FALSE))</f>
        <v xml:space="preserve"> </v>
      </c>
      <c r="AF29" s="376">
        <f t="shared" si="39"/>
        <v>0</v>
      </c>
      <c r="AG29" s="19" t="str">
        <f t="shared" si="126"/>
        <v xml:space="preserve"> </v>
      </c>
      <c r="AH29" s="20" t="str">
        <f t="shared" si="127"/>
        <v xml:space="preserve"> </v>
      </c>
      <c r="AI29" s="243">
        <f>COUNTIFS(База!$B$11:$B$4589,Заявка!E29)</f>
        <v>7</v>
      </c>
      <c r="AL29" s="326" t="str">
        <f t="shared" ca="1" si="8"/>
        <v xml:space="preserve"> </v>
      </c>
      <c r="AM29" s="326" t="str">
        <f t="shared" ca="1" si="40"/>
        <v xml:space="preserve"> </v>
      </c>
      <c r="AN29" s="326" t="str">
        <f t="shared" ca="1" si="41"/>
        <v xml:space="preserve"> </v>
      </c>
      <c r="AO29" s="208">
        <f t="shared" si="9"/>
        <v>0</v>
      </c>
      <c r="AP29" s="220" t="str">
        <f t="shared" ca="1" si="42"/>
        <v xml:space="preserve"> </v>
      </c>
      <c r="AQ29" s="220" t="s">
        <v>180</v>
      </c>
      <c r="AR29" s="227" t="str">
        <f t="shared" si="10"/>
        <v xml:space="preserve"> </v>
      </c>
      <c r="AS29" s="227" t="str">
        <f t="shared" si="11"/>
        <v xml:space="preserve"> </v>
      </c>
      <c r="AT29" s="227" t="str">
        <f t="shared" si="12"/>
        <v xml:space="preserve"> </v>
      </c>
      <c r="AU29" s="227" t="str">
        <f t="shared" si="13"/>
        <v xml:space="preserve"> </v>
      </c>
      <c r="AV29" s="227" t="str">
        <f t="shared" si="14"/>
        <v xml:space="preserve"> </v>
      </c>
      <c r="AW29" s="227" t="str">
        <f t="shared" si="15"/>
        <v xml:space="preserve"> </v>
      </c>
      <c r="AX29" s="227" t="str">
        <f t="shared" si="16"/>
        <v xml:space="preserve"> </v>
      </c>
      <c r="AY29" s="227" t="str">
        <f t="shared" si="17"/>
        <v xml:space="preserve"> </v>
      </c>
      <c r="AZ29" s="227" t="str">
        <f t="shared" si="18"/>
        <v xml:space="preserve"> </v>
      </c>
      <c r="BA29" s="227" t="str">
        <f t="shared" si="19"/>
        <v xml:space="preserve"> </v>
      </c>
      <c r="BB29" s="25" t="str">
        <f t="shared" si="20"/>
        <v xml:space="preserve"> </v>
      </c>
      <c r="BC29" s="245" t="str">
        <f t="shared" si="118"/>
        <v xml:space="preserve"> </v>
      </c>
      <c r="BD29" s="245">
        <f t="shared" si="43"/>
        <v>0</v>
      </c>
      <c r="BE29" s="18">
        <f t="shared" si="22"/>
        <v>0</v>
      </c>
      <c r="BF29" s="18">
        <f t="shared" si="116"/>
        <v>0</v>
      </c>
      <c r="BG29" s="18">
        <f t="shared" si="116"/>
        <v>0</v>
      </c>
      <c r="BH29" s="18">
        <f t="shared" si="116"/>
        <v>0</v>
      </c>
      <c r="BI29" s="18">
        <f t="shared" si="116"/>
        <v>0</v>
      </c>
      <c r="BJ29" s="18">
        <f t="shared" si="116"/>
        <v>0</v>
      </c>
      <c r="BK29" s="18">
        <f t="shared" si="116"/>
        <v>0</v>
      </c>
      <c r="BL29" s="18">
        <f t="shared" si="116"/>
        <v>0</v>
      </c>
      <c r="BM29" s="18">
        <f t="shared" si="116"/>
        <v>0</v>
      </c>
      <c r="BN29" s="18">
        <f t="shared" si="116"/>
        <v>0</v>
      </c>
      <c r="BO29" s="18">
        <f t="shared" si="116"/>
        <v>0</v>
      </c>
      <c r="BP29" s="18">
        <f t="shared" si="116"/>
        <v>0</v>
      </c>
      <c r="BQ29" s="18">
        <f t="shared" si="116"/>
        <v>0</v>
      </c>
      <c r="BR29" s="18">
        <f t="shared" si="116"/>
        <v>0</v>
      </c>
      <c r="BS29" s="18">
        <f t="shared" si="116"/>
        <v>0</v>
      </c>
      <c r="BT29" s="18">
        <f t="shared" si="116"/>
        <v>0</v>
      </c>
      <c r="BU29" s="18">
        <f t="shared" si="24"/>
        <v>0</v>
      </c>
      <c r="BV29" s="18">
        <f t="shared" si="24"/>
        <v>0</v>
      </c>
      <c r="BW29" s="18">
        <f t="shared" si="24"/>
        <v>0</v>
      </c>
      <c r="BX29" s="331">
        <f t="shared" si="24"/>
        <v>0</v>
      </c>
      <c r="BY29" s="334" t="str">
        <f t="shared" si="25"/>
        <v xml:space="preserve"> </v>
      </c>
      <c r="BZ29" s="217"/>
      <c r="CA29" s="217"/>
      <c r="CB29" s="217"/>
      <c r="CC29" s="255" t="str">
        <f t="shared" ca="1" si="45"/>
        <v xml:space="preserve"> </v>
      </c>
      <c r="CD29" s="227">
        <f t="shared" ca="1" si="26"/>
        <v>0</v>
      </c>
      <c r="CE29" s="253" t="str">
        <f ca="1">IF(CD29&lt;&gt;0,COUNTIFS(CD$11:CD29,CD29)," ")</f>
        <v xml:space="preserve"> </v>
      </c>
      <c r="CF29" s="255">
        <f t="shared" si="119"/>
        <v>0</v>
      </c>
      <c r="CG29" s="254">
        <f t="shared" si="120"/>
        <v>0</v>
      </c>
      <c r="CH29" s="255">
        <f t="shared" si="121"/>
        <v>0</v>
      </c>
      <c r="CI29" s="217"/>
      <c r="CJ29" s="227">
        <f t="shared" ca="1" si="49"/>
        <v>0</v>
      </c>
      <c r="CK29" s="253" t="str">
        <f ca="1">IF(CJ29&lt;&gt;0,COUNTIFS(CJ$11:CJ29,CJ29)," ")</f>
        <v xml:space="preserve"> </v>
      </c>
      <c r="CL29" s="255">
        <f t="shared" si="50"/>
        <v>0</v>
      </c>
      <c r="CM29" s="254">
        <f t="shared" si="51"/>
        <v>0</v>
      </c>
      <c r="CN29" s="255">
        <f t="shared" si="52"/>
        <v>0</v>
      </c>
      <c r="CO29" s="217"/>
      <c r="CP29" s="227">
        <f t="shared" ca="1" si="53"/>
        <v>0</v>
      </c>
      <c r="CQ29" s="253" t="str">
        <f ca="1">IF(CP29&lt;&gt;0,COUNTIFS(CP$11:CP29,CP29)," ")</f>
        <v xml:space="preserve"> </v>
      </c>
      <c r="CR29" s="255">
        <f t="shared" si="54"/>
        <v>0</v>
      </c>
      <c r="CS29" s="254">
        <f t="shared" si="55"/>
        <v>0</v>
      </c>
      <c r="CT29" s="255">
        <f t="shared" si="56"/>
        <v>0</v>
      </c>
      <c r="CU29" s="217"/>
      <c r="CV29" s="227">
        <f t="shared" ca="1" si="57"/>
        <v>0</v>
      </c>
      <c r="CW29" s="253" t="str">
        <f ca="1">IF(CV29&lt;&gt;0,COUNTIFS(CV$11:CV29,CV29)," ")</f>
        <v xml:space="preserve"> </v>
      </c>
      <c r="CX29" s="255">
        <f t="shared" si="58"/>
        <v>0</v>
      </c>
      <c r="CY29" s="254">
        <f t="shared" si="59"/>
        <v>0</v>
      </c>
      <c r="CZ29" s="255">
        <f t="shared" si="60"/>
        <v>0</v>
      </c>
      <c r="DA29" s="217"/>
      <c r="DB29" s="227">
        <f t="shared" ca="1" si="61"/>
        <v>0</v>
      </c>
      <c r="DC29" s="253" t="str">
        <f ca="1">IF(DB29&lt;&gt;0,COUNTIFS(DB$11:DB29,DB29)," ")</f>
        <v xml:space="preserve"> </v>
      </c>
      <c r="DD29" s="255">
        <f t="shared" si="62"/>
        <v>0</v>
      </c>
      <c r="DE29" s="254">
        <f t="shared" si="63"/>
        <v>0</v>
      </c>
      <c r="DF29" s="255">
        <f t="shared" si="64"/>
        <v>0</v>
      </c>
      <c r="DG29" s="217"/>
      <c r="DH29" s="227">
        <f t="shared" ca="1" si="65"/>
        <v>0</v>
      </c>
      <c r="DI29" s="253" t="str">
        <f ca="1">IF(DH29&lt;&gt;0,COUNTIFS(DH$11:DH29,DH29)," ")</f>
        <v xml:space="preserve"> </v>
      </c>
      <c r="DJ29" s="255">
        <f t="shared" si="66"/>
        <v>0</v>
      </c>
      <c r="DK29" s="254">
        <f t="shared" si="67"/>
        <v>0</v>
      </c>
      <c r="DL29" s="255">
        <f t="shared" si="68"/>
        <v>0</v>
      </c>
      <c r="DM29" s="217"/>
      <c r="DN29" s="227">
        <f t="shared" ca="1" si="122"/>
        <v>0</v>
      </c>
      <c r="DO29" s="253" t="str">
        <f ca="1">IF(DN29&lt;&gt;0,COUNTIFS(DN$11:DN29,DN29)," ")</f>
        <v xml:space="preserve"> </v>
      </c>
      <c r="DP29" s="255">
        <f t="shared" si="70"/>
        <v>0</v>
      </c>
      <c r="DQ29" s="254">
        <f t="shared" si="71"/>
        <v>0</v>
      </c>
      <c r="DR29" s="255">
        <f t="shared" si="72"/>
        <v>0</v>
      </c>
      <c r="DS29" s="217"/>
      <c r="DT29" s="227">
        <f t="shared" ca="1" si="73"/>
        <v>0</v>
      </c>
      <c r="DU29" s="253" t="str">
        <f ca="1">IF(DT29&lt;&gt;0,COUNTIFS(DT$11:DT29,DT29)," ")</f>
        <v xml:space="preserve"> </v>
      </c>
      <c r="DV29" s="255">
        <f t="shared" si="74"/>
        <v>0</v>
      </c>
      <c r="DW29" s="254">
        <f t="shared" si="75"/>
        <v>0</v>
      </c>
      <c r="DX29" s="255">
        <f t="shared" si="76"/>
        <v>0</v>
      </c>
      <c r="DY29" s="217"/>
      <c r="DZ29" s="227">
        <f t="shared" ca="1" si="77"/>
        <v>0</v>
      </c>
      <c r="EA29" s="253" t="str">
        <f ca="1">IF(DZ29&lt;&gt;0,COUNTIFS(DZ$11:DZ29,DZ29)," ")</f>
        <v xml:space="preserve"> </v>
      </c>
      <c r="EB29" s="255">
        <f t="shared" si="78"/>
        <v>0</v>
      </c>
      <c r="EC29" s="254">
        <f t="shared" si="79"/>
        <v>0</v>
      </c>
      <c r="ED29" s="255">
        <f t="shared" si="80"/>
        <v>0</v>
      </c>
      <c r="EE29" s="217"/>
      <c r="EF29" s="217"/>
      <c r="EG29" s="227" t="str">
        <f t="shared" si="81"/>
        <v xml:space="preserve"> </v>
      </c>
      <c r="EH29" s="227" t="str">
        <f t="shared" si="82"/>
        <v xml:space="preserve"> </v>
      </c>
      <c r="EI29" s="227" t="str">
        <f t="shared" si="83"/>
        <v xml:space="preserve"> </v>
      </c>
      <c r="EJ29" s="227" t="str">
        <f t="shared" si="84"/>
        <v xml:space="preserve"> </v>
      </c>
      <c r="EK29" s="25" t="str">
        <f t="shared" si="27"/>
        <v/>
      </c>
      <c r="EL29" s="227" t="str">
        <f t="shared" si="123"/>
        <v xml:space="preserve"> </v>
      </c>
      <c r="EM29" s="227">
        <f t="shared" si="28"/>
        <v>0</v>
      </c>
      <c r="EN29" s="227">
        <f t="shared" si="29"/>
        <v>0</v>
      </c>
      <c r="EO29" s="227">
        <f t="shared" si="128"/>
        <v>0</v>
      </c>
      <c r="EP29" s="227">
        <f t="shared" si="128"/>
        <v>0</v>
      </c>
      <c r="EQ29" s="227">
        <f t="shared" si="128"/>
        <v>0</v>
      </c>
      <c r="ER29" s="32" t="str">
        <f t="shared" si="85"/>
        <v xml:space="preserve"> </v>
      </c>
      <c r="ES29" s="255">
        <f t="shared" si="31"/>
        <v>0</v>
      </c>
      <c r="ET29" s="20" t="str">
        <f t="shared" si="124"/>
        <v xml:space="preserve"> </v>
      </c>
      <c r="EU29" s="391"/>
      <c r="EV29" s="320"/>
      <c r="EW29" s="23" t="str">
        <f>IF($H29=0," ",IF($AI29&gt;0,VLOOKUP($E29,База!$B$11:$Y$4481,8,FALSE),"привезите паспорт или св-во о рождении"))</f>
        <v xml:space="preserve"> </v>
      </c>
      <c r="FA29" s="389"/>
      <c r="FC29" s="207"/>
      <c r="FG29" s="198">
        <f t="shared" ca="1" si="1"/>
        <v>2024</v>
      </c>
      <c r="FH29" s="198">
        <v>36</v>
      </c>
      <c r="FI29" s="198">
        <f t="shared" ca="1" si="2"/>
        <v>1988</v>
      </c>
      <c r="FJ29" s="208">
        <v>6</v>
      </c>
      <c r="FK29" s="308" t="str">
        <f t="shared" si="87"/>
        <v/>
      </c>
      <c r="FL29" s="308" t="str">
        <f t="shared" si="88"/>
        <v/>
      </c>
      <c r="FM29" s="315" t="str">
        <f t="shared" si="89"/>
        <v/>
      </c>
      <c r="FN29" s="315" t="str">
        <f t="shared" si="90"/>
        <v/>
      </c>
      <c r="FO29" s="312" t="str">
        <f t="shared" si="91"/>
        <v/>
      </c>
      <c r="FP29" s="18" t="str">
        <f t="shared" si="92"/>
        <v/>
      </c>
      <c r="FQ29" s="18" t="str">
        <f t="shared" si="93"/>
        <v/>
      </c>
      <c r="FR29" s="18" t="str">
        <f t="shared" si="94"/>
        <v/>
      </c>
      <c r="FS29" s="18" t="str">
        <f t="shared" si="95"/>
        <v/>
      </c>
      <c r="FT29" s="18" t="str">
        <f t="shared" si="96"/>
        <v/>
      </c>
      <c r="FU29" s="18" t="str">
        <f t="shared" si="97"/>
        <v/>
      </c>
      <c r="FV29" s="18" t="str">
        <f t="shared" si="98"/>
        <v/>
      </c>
      <c r="FW29" s="18" t="str">
        <f t="shared" si="99"/>
        <v/>
      </c>
      <c r="FX29" s="18" t="str">
        <f t="shared" si="100"/>
        <v/>
      </c>
      <c r="FY29" s="18" t="str">
        <f t="shared" si="101"/>
        <v/>
      </c>
      <c r="FZ29" s="18" t="str">
        <f t="shared" si="102"/>
        <v/>
      </c>
      <c r="GA29" s="18" t="str">
        <f t="shared" si="103"/>
        <v/>
      </c>
      <c r="GB29" s="18" t="str">
        <f t="shared" si="104"/>
        <v/>
      </c>
      <c r="GC29" s="18" t="str">
        <f t="shared" si="105"/>
        <v/>
      </c>
      <c r="GD29" s="18" t="str">
        <f t="shared" si="106"/>
        <v/>
      </c>
      <c r="GE29" s="354" t="str">
        <f t="shared" si="125"/>
        <v/>
      </c>
      <c r="GF29" s="354" t="str">
        <f t="shared" si="125"/>
        <v/>
      </c>
      <c r="GG29" s="354" t="str">
        <f t="shared" si="125"/>
        <v/>
      </c>
      <c r="GH29" s="354" t="str">
        <f t="shared" si="125"/>
        <v/>
      </c>
    </row>
    <row r="30" spans="1:190" ht="39" customHeight="1" outlineLevel="1" thickBot="1">
      <c r="A30" s="339" t="str">
        <f>IF(E30="","",MAX(A$11:A29)+1)</f>
        <v/>
      </c>
      <c r="B30" s="348" t="str">
        <f t="shared" si="114"/>
        <v/>
      </c>
      <c r="C30" s="348" t="str">
        <f t="shared" si="5"/>
        <v/>
      </c>
      <c r="D30" s="348" t="str">
        <f t="shared" si="35"/>
        <v/>
      </c>
      <c r="E30" s="372"/>
      <c r="F30" s="373"/>
      <c r="G30" s="367"/>
      <c r="H30" s="367"/>
      <c r="I30" s="26" t="str">
        <f ca="1">IF(AND(J$5=3,EV30="/РАЗРЯД ПРОСРОЧЕН!!!"),"не допущен - просрочен разряд", IF(AND(I$5="л",J30=3,F30='Возраста и группы'!$B$9),"ЮД 14-15",IF(AND(I$5="л",J30=4,F30='Возраста и группы'!$B$11),"ЮЮ 16-21",IF(I$5="л",EK30,IF(I$5="с",BY30,IF(I$5="г",ET30,""))))))</f>
        <v/>
      </c>
      <c r="J30" s="340" t="str">
        <f t="shared" si="36"/>
        <v xml:space="preserve"> </v>
      </c>
      <c r="K30" s="341">
        <f t="shared" si="37"/>
        <v>1</v>
      </c>
      <c r="L30" s="342">
        <f>IF(OR(EK39="не допущен - ВОЗРАСТ!!!",EK39="не допущен - РАЗРЯД!!!",EK39=" ",P30="нет"),0,1)</f>
        <v>1</v>
      </c>
      <c r="M30" s="26" t="str">
        <f t="shared" si="6"/>
        <v xml:space="preserve"> </v>
      </c>
      <c r="N30" s="367"/>
      <c r="O30" s="367"/>
      <c r="P30" s="394"/>
      <c r="Q30" s="281" t="str">
        <f>IF($F30=0," ",IF($F30&gt;MAX('Возраста и группы'!$M$4:$M$18),"не допущен - ВОЗРАСТ!!!",IF(AND('Возраста и группы'!$M$3&lt;&gt;"МЖ",$F30&lt;MIN('Возраста и группы'!$M$4:$M$18)),"не допущен - ВОЗРАСТ!!!",VLOOKUP($F30,'Возраста и группы'!$B$4:$D$68,3,FALSE))))</f>
        <v xml:space="preserve"> </v>
      </c>
      <c r="R30" s="281" t="str">
        <f>IF($F30=0," ",IF($F30&gt;MAX('Возраста и группы'!$O$4:$O$18),"не допущен - ВОЗРАСТ!!!",IF(AND('Возраста и группы'!$O$3&lt;&gt;"МЖ",$F30&lt;MIN('Возраста и группы'!$O$4:$O$18)),"не допущен - ВОЗРАСТ!!!",VLOOKUP($F30,'Возраста и группы'!$B$4:$AD$68,5,FALSE))))</f>
        <v xml:space="preserve"> </v>
      </c>
      <c r="S30" s="281" t="str">
        <f>IF(G30=0," ",IF(OR(G30="б/р",G30="3ю",G30="2ю"),"не допущен - РАЗРЯД!!!",IF(F30=0," ",IF($F30=0," ",IF($F30&gt;MAX('Возраста и группы'!$Q$4:$Q$18),"не допущен - ВОЗРАСТ!!!",IF(AND('Возраста и группы'!$Q$3&lt;&gt;"МЖ",$F30&lt;MIN('Возраста и группы'!$Q$4:$Q$18)),"не допущен - ВОЗРАСТ!!!",VLOOKUP($F30,'Возраста и группы'!$B$4:$AD$68,7,FALSE)))))))</f>
        <v xml:space="preserve"> </v>
      </c>
      <c r="T30" s="281" t="str">
        <f>IF(G30=0," ",IF(OR(G30="б/р",G30="3ю",G30="2ю",G30="1ю",G30=3),"не допущен - РАЗРЯД!!!",IF(F30=0," ",IF($F30=0," ",IF($F30&gt;MAX('Возраста и группы'!$S$4:$S$18),"не допущен - ВОЗРАСТ!!!",IF(AND('Возраста и группы'!$S$3&lt;&gt;"МЖ",$F30&lt;MIN('Возраста и группы'!$S$4:$S$18)),"не допущен - ВОЗРАСТ!!!",VLOOKUP($F30,'Возраста и группы'!$B$4:$AD$68,9,FALSE)))))))</f>
        <v xml:space="preserve"> </v>
      </c>
      <c r="U30" s="380"/>
      <c r="V30" s="380"/>
      <c r="W30" s="256"/>
      <c r="X30" s="256"/>
      <c r="Y30" s="256"/>
      <c r="Z30" s="256"/>
      <c r="AA30" s="256"/>
      <c r="AB30" s="339" t="str">
        <f>IF(OR(E30=0,AI30=0)," ",VLOOKUP($E30,База!$B$11:$Y$4481,2,FALSE))</f>
        <v xml:space="preserve"> </v>
      </c>
      <c r="AC30" s="343" t="str">
        <f>IF(OR(E30=0,AI30=0)," ",VLOOKUP($E30,База!$B$11:$Y$4481,3,FALSE))</f>
        <v xml:space="preserve"> </v>
      </c>
      <c r="AD30" s="344" t="str">
        <f>IF(AC30="б/р","",IF(OR($E30=0,$AI30=0)," ",VLOOKUP($E30,База!$B$11:$Y$4481,5,FALSE)))</f>
        <v xml:space="preserve"> </v>
      </c>
      <c r="AE30" s="343" t="str">
        <f>IF(OR($E30=0,$AI30=0)," ",VLOOKUP($E30,База!$B$11:$Y$4481,4,FALSE))</f>
        <v xml:space="preserve"> </v>
      </c>
      <c r="AF30" s="376">
        <f t="shared" si="39"/>
        <v>0</v>
      </c>
      <c r="AG30" s="345" t="str">
        <f t="shared" si="126"/>
        <v xml:space="preserve"> </v>
      </c>
      <c r="AH30" s="337" t="str">
        <f t="shared" si="127"/>
        <v xml:space="preserve"> </v>
      </c>
      <c r="AI30" s="243">
        <f>COUNTIFS(База!$B$11:$B$4589,Заявка!E30)</f>
        <v>7</v>
      </c>
      <c r="AL30" s="326" t="str">
        <f t="shared" ca="1" si="8"/>
        <v xml:space="preserve"> </v>
      </c>
      <c r="AM30" s="326" t="str">
        <f t="shared" ca="1" si="40"/>
        <v xml:space="preserve"> </v>
      </c>
      <c r="AN30" s="326" t="str">
        <f t="shared" ca="1" si="41"/>
        <v xml:space="preserve"> </v>
      </c>
      <c r="AO30" s="208">
        <f t="shared" si="9"/>
        <v>0</v>
      </c>
      <c r="AP30" s="220" t="str">
        <f t="shared" ca="1" si="42"/>
        <v xml:space="preserve"> </v>
      </c>
      <c r="AQ30" s="220" t="s">
        <v>181</v>
      </c>
      <c r="AR30" s="227" t="str">
        <f t="shared" si="10"/>
        <v xml:space="preserve"> </v>
      </c>
      <c r="AS30" s="227" t="str">
        <f t="shared" si="11"/>
        <v xml:space="preserve"> </v>
      </c>
      <c r="AT30" s="227" t="str">
        <f t="shared" si="12"/>
        <v xml:space="preserve"> </v>
      </c>
      <c r="AU30" s="227" t="str">
        <f t="shared" si="13"/>
        <v xml:space="preserve"> </v>
      </c>
      <c r="AV30" s="227" t="str">
        <f t="shared" si="14"/>
        <v xml:space="preserve"> </v>
      </c>
      <c r="AW30" s="227" t="str">
        <f t="shared" si="15"/>
        <v xml:space="preserve"> </v>
      </c>
      <c r="AX30" s="227" t="str">
        <f t="shared" si="16"/>
        <v xml:space="preserve"> </v>
      </c>
      <c r="AY30" s="227" t="str">
        <f t="shared" si="17"/>
        <v xml:space="preserve"> </v>
      </c>
      <c r="AZ30" s="227" t="str">
        <f t="shared" si="18"/>
        <v xml:space="preserve"> </v>
      </c>
      <c r="BA30" s="227" t="str">
        <f t="shared" si="19"/>
        <v xml:space="preserve"> </v>
      </c>
      <c r="BB30" s="25" t="str">
        <f t="shared" si="20"/>
        <v xml:space="preserve"> </v>
      </c>
      <c r="BC30" s="245" t="str">
        <f t="shared" si="118"/>
        <v xml:space="preserve"> </v>
      </c>
      <c r="BD30" s="245">
        <f t="shared" si="43"/>
        <v>0</v>
      </c>
      <c r="BE30" s="18">
        <f t="shared" si="22"/>
        <v>0</v>
      </c>
      <c r="BF30" s="18">
        <f t="shared" si="116"/>
        <v>0</v>
      </c>
      <c r="BG30" s="18">
        <f t="shared" si="116"/>
        <v>0</v>
      </c>
      <c r="BH30" s="18">
        <f t="shared" si="116"/>
        <v>0</v>
      </c>
      <c r="BI30" s="18">
        <f t="shared" si="116"/>
        <v>0</v>
      </c>
      <c r="BJ30" s="18">
        <f t="shared" si="116"/>
        <v>0</v>
      </c>
      <c r="BK30" s="18">
        <f t="shared" si="116"/>
        <v>0</v>
      </c>
      <c r="BL30" s="18">
        <f t="shared" si="116"/>
        <v>0</v>
      </c>
      <c r="BM30" s="18">
        <f t="shared" si="116"/>
        <v>0</v>
      </c>
      <c r="BN30" s="18">
        <f t="shared" si="116"/>
        <v>0</v>
      </c>
      <c r="BO30" s="18">
        <f t="shared" si="116"/>
        <v>0</v>
      </c>
      <c r="BP30" s="18">
        <f t="shared" si="116"/>
        <v>0</v>
      </c>
      <c r="BQ30" s="18">
        <f t="shared" si="116"/>
        <v>0</v>
      </c>
      <c r="BR30" s="18">
        <f t="shared" si="116"/>
        <v>0</v>
      </c>
      <c r="BS30" s="18">
        <f t="shared" si="116"/>
        <v>0</v>
      </c>
      <c r="BT30" s="18">
        <f t="shared" si="116"/>
        <v>0</v>
      </c>
      <c r="BU30" s="18">
        <f t="shared" si="24"/>
        <v>0</v>
      </c>
      <c r="BV30" s="18">
        <f t="shared" si="24"/>
        <v>0</v>
      </c>
      <c r="BW30" s="18">
        <f t="shared" si="24"/>
        <v>0</v>
      </c>
      <c r="BX30" s="331">
        <f t="shared" si="24"/>
        <v>0</v>
      </c>
      <c r="BY30" s="335" t="str">
        <f t="shared" si="25"/>
        <v xml:space="preserve"> </v>
      </c>
      <c r="BZ30" s="257"/>
      <c r="CA30" s="257"/>
      <c r="CB30" s="257"/>
      <c r="CC30" s="261" t="str">
        <f t="shared" ca="1" si="45"/>
        <v xml:space="preserve"> </v>
      </c>
      <c r="CD30" s="260">
        <f t="shared" ca="1" si="26"/>
        <v>0</v>
      </c>
      <c r="CE30" s="258" t="str">
        <f ca="1">IF(CD30&lt;&gt;0,COUNTIFS(CD$11:CD30,CD30)," ")</f>
        <v xml:space="preserve"> </v>
      </c>
      <c r="CF30" s="261">
        <f>E30</f>
        <v>0</v>
      </c>
      <c r="CG30" s="259">
        <f>F30</f>
        <v>0</v>
      </c>
      <c r="CH30" s="261">
        <f>G30</f>
        <v>0</v>
      </c>
      <c r="CI30" s="257"/>
      <c r="CJ30" s="260">
        <f t="shared" ca="1" si="49"/>
        <v>0</v>
      </c>
      <c r="CK30" s="258" t="str">
        <f ca="1">IF(CJ30&lt;&gt;0,COUNTIFS(CJ$11:CJ30,CJ30)," ")</f>
        <v xml:space="preserve"> </v>
      </c>
      <c r="CL30" s="261">
        <f t="shared" si="50"/>
        <v>0</v>
      </c>
      <c r="CM30" s="259">
        <f t="shared" si="51"/>
        <v>0</v>
      </c>
      <c r="CN30" s="261">
        <f t="shared" si="52"/>
        <v>0</v>
      </c>
      <c r="CO30" s="257"/>
      <c r="CP30" s="260">
        <f t="shared" ca="1" si="53"/>
        <v>0</v>
      </c>
      <c r="CQ30" s="258" t="str">
        <f ca="1">IF(CP30&lt;&gt;0,COUNTIFS(CP$11:CP30,CP30)," ")</f>
        <v xml:space="preserve"> </v>
      </c>
      <c r="CR30" s="261">
        <f t="shared" si="54"/>
        <v>0</v>
      </c>
      <c r="CS30" s="259">
        <f t="shared" si="55"/>
        <v>0</v>
      </c>
      <c r="CT30" s="261">
        <f t="shared" si="56"/>
        <v>0</v>
      </c>
      <c r="CU30" s="257"/>
      <c r="CV30" s="260">
        <f t="shared" ca="1" si="57"/>
        <v>0</v>
      </c>
      <c r="CW30" s="258" t="str">
        <f ca="1">IF(CV30&lt;&gt;0,COUNTIFS(CV$11:CV30,CV30)," ")</f>
        <v xml:space="preserve"> </v>
      </c>
      <c r="CX30" s="261">
        <f t="shared" si="58"/>
        <v>0</v>
      </c>
      <c r="CY30" s="259">
        <f t="shared" si="59"/>
        <v>0</v>
      </c>
      <c r="CZ30" s="261">
        <f t="shared" si="60"/>
        <v>0</v>
      </c>
      <c r="DA30" s="257"/>
      <c r="DB30" s="260">
        <f t="shared" ca="1" si="61"/>
        <v>0</v>
      </c>
      <c r="DC30" s="258" t="str">
        <f ca="1">IF(DB30&lt;&gt;0,COUNTIFS(DB$11:DB30,DB30)," ")</f>
        <v xml:space="preserve"> </v>
      </c>
      <c r="DD30" s="261">
        <f t="shared" si="62"/>
        <v>0</v>
      </c>
      <c r="DE30" s="259">
        <f t="shared" si="63"/>
        <v>0</v>
      </c>
      <c r="DF30" s="261">
        <f t="shared" si="64"/>
        <v>0</v>
      </c>
      <c r="DG30" s="257"/>
      <c r="DH30" s="260">
        <f t="shared" ca="1" si="65"/>
        <v>0</v>
      </c>
      <c r="DI30" s="258" t="str">
        <f ca="1">IF(DH30&lt;&gt;0,COUNTIFS(DH$11:DH30,DH30)," ")</f>
        <v xml:space="preserve"> </v>
      </c>
      <c r="DJ30" s="261">
        <f t="shared" si="66"/>
        <v>0</v>
      </c>
      <c r="DK30" s="259">
        <f t="shared" si="67"/>
        <v>0</v>
      </c>
      <c r="DL30" s="261">
        <f t="shared" si="68"/>
        <v>0</v>
      </c>
      <c r="DM30" s="257"/>
      <c r="DN30" s="260">
        <f ca="1">IF(CC30="ЮД 16-18_3","ЮД 16-18_3",IF($DH$7&lt;&gt;$DH$8,0,IF(OR($CC30="ЮД 14-15_3",CC30="ЮД 16-18_3"),"ЮД 16-18_3",0)))</f>
        <v>0</v>
      </c>
      <c r="DO30" s="258" t="str">
        <f ca="1">IF(DN30&lt;&gt;0,COUNTIFS(DN$11:DN30,DN30)," ")</f>
        <v xml:space="preserve"> </v>
      </c>
      <c r="DP30" s="261">
        <f t="shared" si="70"/>
        <v>0</v>
      </c>
      <c r="DQ30" s="259">
        <f t="shared" si="71"/>
        <v>0</v>
      </c>
      <c r="DR30" s="261">
        <f t="shared" si="72"/>
        <v>0</v>
      </c>
      <c r="DS30" s="257"/>
      <c r="DT30" s="260">
        <f t="shared" ca="1" si="73"/>
        <v>0</v>
      </c>
      <c r="DU30" s="258" t="str">
        <f ca="1">IF(DT30&lt;&gt;0,COUNTIFS(DT$11:DT30,DT30)," ")</f>
        <v xml:space="preserve"> </v>
      </c>
      <c r="DV30" s="261">
        <f t="shared" si="74"/>
        <v>0</v>
      </c>
      <c r="DW30" s="259">
        <f t="shared" si="75"/>
        <v>0</v>
      </c>
      <c r="DX30" s="261">
        <f t="shared" si="76"/>
        <v>0</v>
      </c>
      <c r="DY30" s="257"/>
      <c r="DZ30" s="260">
        <f t="shared" ca="1" si="77"/>
        <v>0</v>
      </c>
      <c r="EA30" s="258" t="str">
        <f ca="1">IF(DZ30&lt;&gt;0,COUNTIFS(DZ$11:DZ30,DZ30)," ")</f>
        <v xml:space="preserve"> </v>
      </c>
      <c r="EB30" s="261">
        <f t="shared" si="78"/>
        <v>0</v>
      </c>
      <c r="EC30" s="259">
        <f t="shared" si="79"/>
        <v>0</v>
      </c>
      <c r="ED30" s="261">
        <f t="shared" si="80"/>
        <v>0</v>
      </c>
      <c r="EE30" s="257"/>
      <c r="EF30" s="257"/>
      <c r="EG30" s="260" t="str">
        <f t="shared" si="81"/>
        <v xml:space="preserve"> </v>
      </c>
      <c r="EH30" s="260" t="str">
        <f t="shared" si="82"/>
        <v xml:space="preserve"> </v>
      </c>
      <c r="EI30" s="260" t="str">
        <f t="shared" si="83"/>
        <v xml:space="preserve"> </v>
      </c>
      <c r="EJ30" s="260" t="str">
        <f t="shared" si="84"/>
        <v xml:space="preserve"> </v>
      </c>
      <c r="EK30" s="26" t="str">
        <f>IF(E30="","",IF($J$5=0,"укажите класс дистанции",IF($J$5=1,$Q30,IF($J$5=2,$R30,IF($J$5=3,$S30,IF($J$5=4,$T30))))))</f>
        <v/>
      </c>
      <c r="EL30" s="260" t="str">
        <f t="shared" si="123"/>
        <v xml:space="preserve"> </v>
      </c>
      <c r="EM30" s="260">
        <f t="shared" si="28"/>
        <v>0</v>
      </c>
      <c r="EN30" s="260">
        <f t="shared" si="29"/>
        <v>0</v>
      </c>
      <c r="EO30" s="260">
        <f t="shared" si="128"/>
        <v>0</v>
      </c>
      <c r="EP30" s="260">
        <f t="shared" si="128"/>
        <v>0</v>
      </c>
      <c r="EQ30" s="260">
        <f t="shared" si="128"/>
        <v>0</v>
      </c>
      <c r="ER30" s="336" t="str">
        <f t="shared" si="85"/>
        <v xml:space="preserve"> </v>
      </c>
      <c r="ES30" s="261">
        <f>VLOOKUP(EM30,$EG$34:$EH$38,2,FALSE)</f>
        <v>0</v>
      </c>
      <c r="ET30" s="337" t="str">
        <f t="shared" si="124"/>
        <v xml:space="preserve"> </v>
      </c>
      <c r="EU30" s="391"/>
      <c r="EV30" s="320"/>
      <c r="EW30" s="23" t="str">
        <f>IF($H30=0," ",IF($AI30&gt;0,VLOOKUP($E30,База!$B$11:$Y$4481,8,FALSE),"привезите паспорт или св-во о рождении"))</f>
        <v xml:space="preserve"> </v>
      </c>
      <c r="FA30" s="392"/>
      <c r="FC30" s="291"/>
      <c r="FG30" s="198">
        <f t="shared" ca="1" si="1"/>
        <v>2024</v>
      </c>
      <c r="FH30" s="198">
        <v>37</v>
      </c>
      <c r="FI30" s="198">
        <f t="shared" ca="1" si="2"/>
        <v>1987</v>
      </c>
      <c r="FJ30" s="208">
        <v>6</v>
      </c>
      <c r="FK30" s="308" t="str">
        <f t="shared" si="87"/>
        <v/>
      </c>
      <c r="FL30" s="308" t="str">
        <f t="shared" si="88"/>
        <v/>
      </c>
      <c r="FM30" s="315" t="str">
        <f t="shared" si="89"/>
        <v/>
      </c>
      <c r="FN30" s="315" t="str">
        <f t="shared" si="90"/>
        <v/>
      </c>
      <c r="FO30" s="312" t="str">
        <f t="shared" si="91"/>
        <v/>
      </c>
      <c r="FP30" s="18" t="str">
        <f t="shared" si="92"/>
        <v/>
      </c>
      <c r="FQ30" s="18" t="str">
        <f t="shared" si="93"/>
        <v/>
      </c>
      <c r="FR30" s="18" t="str">
        <f t="shared" si="94"/>
        <v/>
      </c>
      <c r="FS30" s="18" t="str">
        <f t="shared" si="95"/>
        <v/>
      </c>
      <c r="FT30" s="18" t="str">
        <f t="shared" si="96"/>
        <v/>
      </c>
      <c r="FU30" s="18" t="str">
        <f t="shared" si="97"/>
        <v/>
      </c>
      <c r="FV30" s="18" t="str">
        <f t="shared" si="98"/>
        <v/>
      </c>
      <c r="FW30" s="18" t="str">
        <f t="shared" si="99"/>
        <v/>
      </c>
      <c r="FX30" s="18" t="str">
        <f t="shared" si="100"/>
        <v/>
      </c>
      <c r="FY30" s="18" t="str">
        <f t="shared" si="101"/>
        <v/>
      </c>
      <c r="FZ30" s="18" t="str">
        <f t="shared" si="102"/>
        <v/>
      </c>
      <c r="GA30" s="18" t="str">
        <f t="shared" si="103"/>
        <v/>
      </c>
      <c r="GB30" s="18" t="str">
        <f t="shared" si="104"/>
        <v/>
      </c>
      <c r="GC30" s="18" t="str">
        <f t="shared" si="105"/>
        <v/>
      </c>
      <c r="GD30" s="18" t="str">
        <f t="shared" si="106"/>
        <v/>
      </c>
      <c r="GE30" s="354" t="str">
        <f t="shared" si="125"/>
        <v/>
      </c>
      <c r="GF30" s="354" t="str">
        <f t="shared" si="125"/>
        <v/>
      </c>
      <c r="GG30" s="354" t="str">
        <f t="shared" si="125"/>
        <v/>
      </c>
      <c r="GH30" s="354" t="str">
        <f t="shared" si="125"/>
        <v/>
      </c>
    </row>
    <row r="31" spans="1:190" ht="17.45">
      <c r="A31" s="220"/>
      <c r="B31" s="220"/>
      <c r="C31" s="220"/>
      <c r="D31" s="220"/>
      <c r="E31" s="220"/>
      <c r="F31" s="220"/>
      <c r="G31" s="220"/>
      <c r="H31" s="33"/>
      <c r="I31" s="220"/>
      <c r="J31" s="220"/>
      <c r="K31" s="220"/>
      <c r="L31" s="220"/>
      <c r="M31" s="326"/>
      <c r="N31" s="220"/>
      <c r="O31" s="220"/>
      <c r="P31" s="220"/>
      <c r="Q31" s="220"/>
      <c r="R31" s="220"/>
      <c r="S31" s="220"/>
      <c r="T31" s="220"/>
      <c r="U31" s="220"/>
      <c r="V31" s="220"/>
      <c r="W31" s="220">
        <v>2</v>
      </c>
      <c r="X31" s="220">
        <v>2009</v>
      </c>
      <c r="Y31" s="244" t="s">
        <v>7</v>
      </c>
      <c r="AK31" s="220"/>
      <c r="AL31" s="326">
        <f ca="1">COUNTIF(AL11:AL22,"м")</f>
        <v>0</v>
      </c>
      <c r="AM31" s="326">
        <f ca="1">COUNTIF(AM11:AM22,"м")</f>
        <v>0</v>
      </c>
      <c r="AN31" s="326">
        <f ca="1">COUNTIF(AN11:AN22,"м")</f>
        <v>0</v>
      </c>
      <c r="AO31" s="326">
        <f>COUNTIF(AO11:AO22,"м")</f>
        <v>0</v>
      </c>
      <c r="AP31" s="326">
        <f ca="1">COUNTIF(AP11:AP22,"м")</f>
        <v>0</v>
      </c>
      <c r="AQ31" s="220" t="s">
        <v>182</v>
      </c>
      <c r="BE31" s="326"/>
      <c r="BF31" s="326"/>
      <c r="BG31" s="326"/>
      <c r="BH31" s="326"/>
      <c r="BI31" s="326"/>
      <c r="BJ31" s="326"/>
      <c r="BK31" s="326"/>
      <c r="BL31" s="326"/>
      <c r="BM31" s="326"/>
      <c r="BN31" s="326"/>
      <c r="BO31" s="326"/>
      <c r="BP31" s="326"/>
      <c r="BQ31" s="326"/>
      <c r="BR31" s="326"/>
      <c r="BS31" s="326"/>
      <c r="BT31" s="326"/>
      <c r="BU31" s="326"/>
      <c r="BV31" s="326"/>
      <c r="BW31" s="326"/>
      <c r="BX31" s="326"/>
      <c r="FC31" s="291"/>
      <c r="FG31" s="198">
        <f t="shared" ca="1" si="1"/>
        <v>2024</v>
      </c>
      <c r="FH31" s="198">
        <v>38</v>
      </c>
      <c r="FI31" s="198">
        <f t="shared" ca="1" si="2"/>
        <v>1986</v>
      </c>
      <c r="FJ31" s="208">
        <v>6</v>
      </c>
    </row>
    <row r="32" spans="1:190" ht="17.45">
      <c r="A32" s="220"/>
      <c r="B32" s="220"/>
      <c r="C32" s="220"/>
      <c r="D32" s="220"/>
      <c r="E32" s="220"/>
      <c r="F32" s="220"/>
      <c r="G32" s="220"/>
      <c r="H32" s="33"/>
      <c r="I32" s="220"/>
      <c r="J32" s="220"/>
      <c r="K32" s="220"/>
      <c r="L32" s="220"/>
      <c r="M32" s="326"/>
      <c r="N32" s="220"/>
      <c r="O32" s="220"/>
      <c r="P32" s="220"/>
      <c r="Q32" s="220"/>
      <c r="R32" s="220"/>
      <c r="S32" s="220"/>
      <c r="T32" s="220"/>
      <c r="U32" s="220"/>
      <c r="V32" s="220"/>
      <c r="X32" s="220">
        <v>2008</v>
      </c>
      <c r="Y32" s="244" t="s">
        <v>7</v>
      </c>
      <c r="AK32" s="220"/>
      <c r="AL32" s="326"/>
      <c r="AM32" s="326"/>
      <c r="AN32" s="326"/>
      <c r="AO32" s="326"/>
      <c r="AQ32" s="220" t="s">
        <v>183</v>
      </c>
      <c r="BE32" s="326"/>
      <c r="BF32" s="326"/>
      <c r="BG32" s="326"/>
      <c r="BH32" s="326"/>
      <c r="BI32" s="326"/>
      <c r="BJ32" s="326"/>
      <c r="BK32" s="326"/>
      <c r="BL32" s="326"/>
      <c r="BM32" s="326"/>
      <c r="BN32" s="326"/>
      <c r="BO32" s="326"/>
      <c r="BP32" s="326"/>
      <c r="BQ32" s="326"/>
      <c r="BR32" s="326"/>
      <c r="BS32" s="326"/>
      <c r="BT32" s="326"/>
      <c r="BU32" s="326"/>
      <c r="BV32" s="326"/>
      <c r="BW32" s="326"/>
      <c r="BX32" s="326"/>
      <c r="EG32" s="217" t="str">
        <f>IF(EG$47+EG$49&lt;&gt;4,"состав группы должен быть 4 человека",IF(AND(EG$47&lt;&gt;0,EG$49&lt;&gt;0),"состав группы должен быть 4м или 4ж",IF(EN38&gt;1,"проверьте возраста участников группы","")))</f>
        <v>состав группы должен быть 4 человека</v>
      </c>
      <c r="EH32" s="217" t="str">
        <f>IF(EH$47+EH$49&lt;&gt;4,"состав группы должен быть 4 человека",IF(AND(EH$47&lt;&gt;0,EH$49&lt;&gt;0),"состав группы должен быть 4м или 4ж",IF(EO38&gt;1,"проверьте возраста участников группы","")))</f>
        <v>состав группы должен быть 4 человека</v>
      </c>
      <c r="EI32" s="217" t="str">
        <f>IF(EI$47+EI$49&lt;&gt;4,"состав группы должен быть 4 человека",IF(AND(EI$47&lt;&gt;0,EI$49&lt;&gt;0),"состав группы должен быть 4м или 4ж",IF(EP38&gt;1,"проверьте возраста участников группы","")))</f>
        <v>состав группы должен быть 4 человека</v>
      </c>
      <c r="EJ32" s="217" t="str">
        <f>IF(EJ$47+EJ$49&lt;&gt;4,"состав группы должен быть 4 человека",IF(AND(EJ$47&lt;&gt;0,EJ$49&lt;&gt;0),"состав группы должен быть 4м или 4ж",IF(EQ38&gt;1,"проверьте возраста участников группы","")))</f>
        <v>состав группы должен быть 4 человека</v>
      </c>
      <c r="EN32" s="220" t="str">
        <f>IF(COUNTIFS(EN$11:EN$30,1)=0,"",3)</f>
        <v/>
      </c>
      <c r="EO32" s="220" t="str">
        <f>IF(COUNTIFS(EO$11:EO$30,1)=0,"",3)</f>
        <v/>
      </c>
      <c r="EP32" s="220" t="str">
        <f>IF(COUNTIFS(EP$11:EP$30,1)=0,"",3)</f>
        <v/>
      </c>
      <c r="EQ32" s="220" t="str">
        <f>IF(COUNTIFS(EQ$11:EQ$30,1)=0,"",3)</f>
        <v/>
      </c>
      <c r="FC32" s="290"/>
      <c r="FG32" s="198">
        <f t="shared" ca="1" si="1"/>
        <v>2024</v>
      </c>
      <c r="FH32" s="198">
        <v>39</v>
      </c>
      <c r="FI32" s="198">
        <f t="shared" ca="1" si="2"/>
        <v>1985</v>
      </c>
      <c r="FJ32" s="208">
        <v>6</v>
      </c>
    </row>
    <row r="33" spans="1:166" ht="17.45" hidden="1" outlineLevel="1">
      <c r="A33" s="220"/>
      <c r="B33" s="220"/>
      <c r="C33" s="220"/>
      <c r="D33" s="220"/>
      <c r="E33" s="220"/>
      <c r="F33" s="220"/>
      <c r="G33" s="220"/>
      <c r="H33" s="33"/>
      <c r="I33" s="220"/>
      <c r="J33" s="220"/>
      <c r="K33" s="220"/>
      <c r="L33" s="220"/>
      <c r="M33" s="326"/>
      <c r="N33" s="220"/>
      <c r="O33" s="220"/>
      <c r="P33" s="220"/>
      <c r="Q33" s="220"/>
      <c r="R33" s="220"/>
      <c r="S33" s="220"/>
      <c r="T33" s="220"/>
      <c r="U33" s="220"/>
      <c r="V33" s="220"/>
      <c r="X33" s="220">
        <v>2007</v>
      </c>
      <c r="Y33" s="244" t="s">
        <v>7</v>
      </c>
      <c r="AK33" s="220"/>
      <c r="AL33" s="326"/>
      <c r="AM33" s="326"/>
      <c r="AN33" s="326"/>
      <c r="AO33" s="326"/>
      <c r="AQ33" s="220" t="s">
        <v>184</v>
      </c>
      <c r="BE33" s="326"/>
      <c r="BF33" s="326"/>
      <c r="BG33" s="326"/>
      <c r="BH33" s="326"/>
      <c r="BI33" s="326"/>
      <c r="BJ33" s="326"/>
      <c r="BK33" s="326"/>
      <c r="BL33" s="326"/>
      <c r="BM33" s="326"/>
      <c r="BN33" s="326"/>
      <c r="BO33" s="326"/>
      <c r="BP33" s="326"/>
      <c r="BQ33" s="326"/>
      <c r="BR33" s="326"/>
      <c r="BS33" s="326"/>
      <c r="BT33" s="326"/>
      <c r="BU33" s="326"/>
      <c r="BV33" s="326"/>
      <c r="BW33" s="326"/>
      <c r="BX33" s="326"/>
      <c r="EN33" s="220" t="str">
        <f>IF(COUNTIFS(EN$11:EN$30,2)=0,"",3)</f>
        <v/>
      </c>
      <c r="EO33" s="220" t="str">
        <f>IF(COUNTIFS(EO$11:EO$30,2)=0,"",3)</f>
        <v/>
      </c>
      <c r="EP33" s="220" t="str">
        <f>IF(COUNTIFS(EP$11:EP$30,2)=0,"",3)</f>
        <v/>
      </c>
      <c r="EQ33" s="220" t="str">
        <f>IF(COUNTIFS(EQ$11:EQ$30,2)=0,"",3)</f>
        <v/>
      </c>
      <c r="FC33" s="291"/>
      <c r="FG33" s="198">
        <f t="shared" ca="1" si="1"/>
        <v>2024</v>
      </c>
      <c r="FH33" s="198">
        <v>40</v>
      </c>
      <c r="FI33" s="198">
        <f t="shared" ca="1" si="2"/>
        <v>1984</v>
      </c>
      <c r="FJ33" s="208">
        <v>6</v>
      </c>
    </row>
    <row r="34" spans="1:166" ht="17.45" hidden="1" outlineLevel="1">
      <c r="A34" s="220"/>
      <c r="B34" s="220"/>
      <c r="C34" s="220"/>
      <c r="D34" s="220"/>
      <c r="E34" s="220"/>
      <c r="F34" s="220"/>
      <c r="G34" s="220"/>
      <c r="H34" s="33"/>
      <c r="I34" s="220"/>
      <c r="J34" s="220"/>
      <c r="K34" s="220"/>
      <c r="L34" s="220"/>
      <c r="M34" s="326"/>
      <c r="N34" s="220"/>
      <c r="O34" s="220"/>
      <c r="P34" s="220"/>
      <c r="Q34" s="220"/>
      <c r="R34" s="220"/>
      <c r="S34" s="220"/>
      <c r="T34" s="220"/>
      <c r="U34" s="220"/>
      <c r="V34" s="220"/>
      <c r="X34" s="220">
        <v>2006</v>
      </c>
      <c r="Y34" s="244" t="s">
        <v>7</v>
      </c>
      <c r="AK34" s="220"/>
      <c r="AL34" s="326"/>
      <c r="AM34" s="326"/>
      <c r="AN34" s="326"/>
      <c r="AO34" s="326"/>
      <c r="AQ34" s="220" t="s">
        <v>185</v>
      </c>
      <c r="BE34" s="326"/>
      <c r="BF34" s="326"/>
      <c r="BG34" s="326"/>
      <c r="BH34" s="326"/>
      <c r="BI34" s="326"/>
      <c r="BJ34" s="326"/>
      <c r="BK34" s="326"/>
      <c r="BL34" s="326"/>
      <c r="BM34" s="326"/>
      <c r="BN34" s="326"/>
      <c r="BO34" s="326"/>
      <c r="BP34" s="326"/>
      <c r="BQ34" s="326"/>
      <c r="BR34" s="326"/>
      <c r="BS34" s="326"/>
      <c r="BT34" s="326"/>
      <c r="BU34" s="326"/>
      <c r="BV34" s="326"/>
      <c r="BW34" s="326"/>
      <c r="BX34" s="326"/>
      <c r="EG34" s="235">
        <v>0</v>
      </c>
      <c r="EH34" s="235"/>
      <c r="EN34" s="220" t="str">
        <f>IF(COUNTIFS(EN$11:EN$30,3)=0,"",3)</f>
        <v/>
      </c>
      <c r="EO34" s="220" t="str">
        <f>IF(COUNTIFS(EO$11:EO$30,3)=0,"",3)</f>
        <v/>
      </c>
      <c r="EP34" s="220" t="str">
        <f>IF(COUNTIFS(EP$11:EP$30,3)=0,"",3)</f>
        <v/>
      </c>
      <c r="EQ34" s="220" t="str">
        <f>IF(COUNTIFS(EQ$11:EQ$30,3)=0,"",3)</f>
        <v/>
      </c>
      <c r="FC34" s="290"/>
      <c r="FG34" s="198">
        <f t="shared" ca="1" si="1"/>
        <v>2024</v>
      </c>
      <c r="FH34" s="198">
        <v>41</v>
      </c>
      <c r="FI34" s="198">
        <f t="shared" ca="1" si="2"/>
        <v>1983</v>
      </c>
      <c r="FJ34" s="208">
        <v>6</v>
      </c>
    </row>
    <row r="35" spans="1:166" ht="17.45" hidden="1" outlineLevel="1">
      <c r="A35" s="220"/>
      <c r="B35" s="220"/>
      <c r="C35" s="220"/>
      <c r="D35" s="220"/>
      <c r="E35" s="220"/>
      <c r="F35" s="220"/>
      <c r="G35" s="220"/>
      <c r="H35" s="33"/>
      <c r="I35" s="220"/>
      <c r="J35" s="220"/>
      <c r="K35" s="220"/>
      <c r="L35" s="220"/>
      <c r="M35" s="326"/>
      <c r="N35" s="220"/>
      <c r="O35" s="220"/>
      <c r="P35" s="220"/>
      <c r="Q35" s="220"/>
      <c r="R35" s="220"/>
      <c r="S35" s="220"/>
      <c r="T35" s="220"/>
      <c r="U35" s="220"/>
      <c r="V35" s="220"/>
      <c r="X35" s="220">
        <v>2005</v>
      </c>
      <c r="Y35" s="244" t="s">
        <v>10</v>
      </c>
      <c r="AK35" s="220"/>
      <c r="AL35" s="326"/>
      <c r="AM35" s="326"/>
      <c r="AN35" s="326"/>
      <c r="AO35" s="326"/>
      <c r="BE35" s="326"/>
      <c r="BF35" s="326"/>
      <c r="BG35" s="326"/>
      <c r="BH35" s="326"/>
      <c r="BI35" s="326"/>
      <c r="BJ35" s="326"/>
      <c r="BK35" s="326"/>
      <c r="BL35" s="326"/>
      <c r="BM35" s="326"/>
      <c r="BN35" s="326"/>
      <c r="BO35" s="326"/>
      <c r="BP35" s="326"/>
      <c r="BQ35" s="326"/>
      <c r="BR35" s="326"/>
      <c r="BS35" s="326"/>
      <c r="BT35" s="326"/>
      <c r="BU35" s="326"/>
      <c r="BV35" s="326"/>
      <c r="BW35" s="326"/>
      <c r="BX35" s="326"/>
      <c r="EG35" s="235">
        <v>1</v>
      </c>
      <c r="EH35" s="235" t="str">
        <f>EG32</f>
        <v>состав группы должен быть 4 человека</v>
      </c>
      <c r="EN35" s="220" t="str">
        <f>IF(COUNTIFS(EN$11:EN$30,4)=0,"",4)</f>
        <v/>
      </c>
      <c r="EO35" s="220" t="str">
        <f>IF(COUNTIFS(EO$11:EO$30,4)=0,"",4)</f>
        <v/>
      </c>
      <c r="EP35" s="220" t="str">
        <f>IF(COUNTIFS(EP$11:EP$30,4)=0,"",4)</f>
        <v/>
      </c>
      <c r="EQ35" s="220" t="str">
        <f>IF(COUNTIFS(EQ$11:EQ$30,4)=0,"",4)</f>
        <v/>
      </c>
      <c r="FC35" s="291"/>
      <c r="FG35" s="198">
        <f t="shared" ca="1" si="1"/>
        <v>2024</v>
      </c>
      <c r="FH35" s="198">
        <v>42</v>
      </c>
      <c r="FI35" s="198">
        <f t="shared" ca="1" si="2"/>
        <v>1982</v>
      </c>
      <c r="FJ35" s="208">
        <v>6</v>
      </c>
    </row>
    <row r="36" spans="1:166" ht="17.45" hidden="1" outlineLevel="1">
      <c r="A36" s="220"/>
      <c r="B36" s="220"/>
      <c r="C36" s="220"/>
      <c r="D36" s="220"/>
      <c r="E36" s="220"/>
      <c r="F36" s="220"/>
      <c r="G36" s="220"/>
      <c r="H36" s="33"/>
      <c r="I36" s="220"/>
      <c r="J36" s="220"/>
      <c r="K36" s="220"/>
      <c r="L36" s="220"/>
      <c r="M36" s="326"/>
      <c r="N36" s="220"/>
      <c r="O36" s="220"/>
      <c r="P36" s="220"/>
      <c r="Q36" s="220"/>
      <c r="R36" s="220"/>
      <c r="S36" s="220"/>
      <c r="T36" s="220"/>
      <c r="U36" s="220"/>
      <c r="V36" s="220"/>
      <c r="X36" s="220">
        <v>2004</v>
      </c>
      <c r="Y36" s="244" t="s">
        <v>10</v>
      </c>
      <c r="AK36" s="220"/>
      <c r="AL36" s="326"/>
      <c r="AM36" s="326"/>
      <c r="AN36" s="326"/>
      <c r="AO36" s="326"/>
      <c r="BE36" s="326"/>
      <c r="BF36" s="326"/>
      <c r="BG36" s="326"/>
      <c r="BH36" s="326"/>
      <c r="BI36" s="326"/>
      <c r="BJ36" s="326"/>
      <c r="BK36" s="326"/>
      <c r="BL36" s="326"/>
      <c r="BM36" s="326"/>
      <c r="BN36" s="326"/>
      <c r="BO36" s="326"/>
      <c r="BP36" s="326"/>
      <c r="BQ36" s="326"/>
      <c r="BR36" s="326"/>
      <c r="BS36" s="326"/>
      <c r="BT36" s="326"/>
      <c r="BU36" s="326"/>
      <c r="BV36" s="326"/>
      <c r="BW36" s="326"/>
      <c r="BX36" s="326"/>
      <c r="EG36" s="235">
        <v>2</v>
      </c>
      <c r="EH36" s="235" t="str">
        <f>EH32</f>
        <v>состав группы должен быть 4 человека</v>
      </c>
      <c r="EN36" s="220" t="str">
        <f>IF(COUNTIFS(EN$11:EN$30,5)=0,"",5)</f>
        <v/>
      </c>
      <c r="EO36" s="220" t="str">
        <f>IF(COUNTIFS(EO$11:EO$30,5)=0,"",5)</f>
        <v/>
      </c>
      <c r="EP36" s="220" t="str">
        <f>IF(COUNTIFS(EP$11:EP$30,5)=0,"",5)</f>
        <v/>
      </c>
      <c r="EQ36" s="220" t="str">
        <f>IF(COUNTIFS(EQ$11:EQ$30,5)=0,"",5)</f>
        <v/>
      </c>
      <c r="FC36" s="291"/>
      <c r="FG36" s="198">
        <f t="shared" ca="1" si="1"/>
        <v>2024</v>
      </c>
      <c r="FH36" s="198">
        <v>43</v>
      </c>
      <c r="FI36" s="198">
        <f t="shared" ca="1" si="2"/>
        <v>1981</v>
      </c>
      <c r="FJ36" s="208">
        <v>6</v>
      </c>
    </row>
    <row r="37" spans="1:166" ht="17.45" hidden="1" outlineLevel="1">
      <c r="A37" s="220"/>
      <c r="B37" s="220"/>
      <c r="C37" s="220"/>
      <c r="D37" s="220"/>
      <c r="E37" s="220"/>
      <c r="F37" s="220"/>
      <c r="G37" s="220"/>
      <c r="H37" s="33"/>
      <c r="I37" s="220"/>
      <c r="J37" s="220"/>
      <c r="K37" s="220"/>
      <c r="L37" s="220"/>
      <c r="M37" s="326"/>
      <c r="N37" s="220"/>
      <c r="O37" s="220"/>
      <c r="P37" s="220"/>
      <c r="Q37" s="220"/>
      <c r="R37" s="220"/>
      <c r="S37" s="220"/>
      <c r="T37" s="220"/>
      <c r="U37" s="220"/>
      <c r="V37" s="220"/>
      <c r="Y37" s="244"/>
      <c r="AK37" s="220"/>
      <c r="AL37" s="326"/>
      <c r="AM37" s="326"/>
      <c r="AN37" s="326"/>
      <c r="AO37" s="326"/>
      <c r="BE37" s="326"/>
      <c r="BF37" s="326"/>
      <c r="BG37" s="326"/>
      <c r="BH37" s="326"/>
      <c r="BI37" s="326"/>
      <c r="BJ37" s="326"/>
      <c r="BK37" s="326"/>
      <c r="BL37" s="326"/>
      <c r="BM37" s="326"/>
      <c r="BN37" s="326"/>
      <c r="BO37" s="326"/>
      <c r="BP37" s="326"/>
      <c r="BQ37" s="326"/>
      <c r="BR37" s="326"/>
      <c r="BS37" s="326"/>
      <c r="BT37" s="326"/>
      <c r="BU37" s="326"/>
      <c r="BV37" s="326"/>
      <c r="BW37" s="326"/>
      <c r="BX37" s="326"/>
      <c r="EG37" s="235">
        <v>3</v>
      </c>
      <c r="EH37" s="235" t="str">
        <f>EI32</f>
        <v>состав группы должен быть 4 человека</v>
      </c>
      <c r="EN37" s="220" t="str">
        <f>IF(COUNTIFS(EN$11:EN$30,6)=0,"",6)</f>
        <v/>
      </c>
      <c r="EO37" s="220" t="str">
        <f>IF(COUNTIFS(EO$11:EO$30,6)=0,"",6)</f>
        <v/>
      </c>
      <c r="EP37" s="220" t="str">
        <f>IF(COUNTIFS(EP$11:EP$30,6)=0,"",6)</f>
        <v/>
      </c>
      <c r="EQ37" s="220" t="str">
        <f>IF(COUNTIFS(EQ$11:EQ$30,6)=0,"",6)</f>
        <v/>
      </c>
      <c r="FC37" s="292"/>
      <c r="FG37" s="198">
        <f t="shared" ca="1" si="1"/>
        <v>2024</v>
      </c>
      <c r="FH37" s="198">
        <v>44</v>
      </c>
      <c r="FI37" s="198">
        <f t="shared" ca="1" si="2"/>
        <v>1980</v>
      </c>
      <c r="FJ37" s="208">
        <v>6</v>
      </c>
    </row>
    <row r="38" spans="1:166" ht="61.5" customHeight="1" collapsed="1" thickBot="1">
      <c r="A38" s="220"/>
      <c r="B38" s="471" t="s">
        <v>186</v>
      </c>
      <c r="C38" s="472"/>
      <c r="D38" s="456" t="s">
        <v>187</v>
      </c>
      <c r="E38" s="457"/>
      <c r="F38" s="457"/>
      <c r="G38" s="457"/>
      <c r="H38" s="458"/>
      <c r="I38" s="471" t="s">
        <v>188</v>
      </c>
      <c r="J38" s="472"/>
      <c r="K38" s="264"/>
      <c r="L38" s="265"/>
      <c r="M38" s="378" t="s">
        <v>189</v>
      </c>
      <c r="N38" s="460"/>
      <c r="O38" s="460"/>
      <c r="P38" s="460"/>
      <c r="Q38" s="460"/>
      <c r="R38" s="460"/>
      <c r="S38" s="460"/>
      <c r="T38" s="460"/>
      <c r="U38" s="460"/>
      <c r="V38" s="460"/>
      <c r="W38" s="460"/>
      <c r="X38" s="460"/>
      <c r="Y38" s="460"/>
      <c r="Z38" s="460"/>
      <c r="AA38" s="460"/>
      <c r="AB38" s="460"/>
      <c r="AC38" s="460"/>
      <c r="AD38" s="460"/>
      <c r="AE38" s="460"/>
      <c r="AF38" s="384"/>
      <c r="AG38" s="401" t="s">
        <v>190</v>
      </c>
      <c r="AH38" s="401"/>
      <c r="AK38" s="220"/>
      <c r="AL38" s="326">
        <f ca="1">COUNTIF(AL11:AL22,"ж")</f>
        <v>0</v>
      </c>
      <c r="AM38" s="326">
        <f ca="1">COUNTIF(AM11:AM22,"ж")</f>
        <v>0</v>
      </c>
      <c r="AN38" s="326">
        <f ca="1">COUNTIF(AN11:AN22,"ж")</f>
        <v>0</v>
      </c>
      <c r="AO38" s="326">
        <f>COUNTIF(AO11:AO22,"ж")</f>
        <v>0</v>
      </c>
      <c r="AP38" s="326">
        <f ca="1">COUNTIF(AP11:AP22,"ж")</f>
        <v>0</v>
      </c>
      <c r="AQ38" s="326"/>
      <c r="BE38" s="326">
        <f t="shared" ref="BE38:BX38" si="129">MAX(FO11:FO30)-MIN(FO11:FO30)</f>
        <v>0</v>
      </c>
      <c r="BF38" s="326">
        <f t="shared" si="129"/>
        <v>0</v>
      </c>
      <c r="BG38" s="326">
        <f t="shared" si="129"/>
        <v>0</v>
      </c>
      <c r="BH38" s="326">
        <f t="shared" si="129"/>
        <v>0</v>
      </c>
      <c r="BI38" s="326">
        <f t="shared" si="129"/>
        <v>0</v>
      </c>
      <c r="BJ38" s="326">
        <f t="shared" si="129"/>
        <v>0</v>
      </c>
      <c r="BK38" s="326">
        <f t="shared" si="129"/>
        <v>0</v>
      </c>
      <c r="BL38" s="326">
        <f t="shared" si="129"/>
        <v>0</v>
      </c>
      <c r="BM38" s="326">
        <f t="shared" si="129"/>
        <v>0</v>
      </c>
      <c r="BN38" s="326">
        <f t="shared" si="129"/>
        <v>0</v>
      </c>
      <c r="BO38" s="326">
        <f t="shared" si="129"/>
        <v>0</v>
      </c>
      <c r="BP38" s="326">
        <f t="shared" si="129"/>
        <v>0</v>
      </c>
      <c r="BQ38" s="326">
        <f t="shared" si="129"/>
        <v>0</v>
      </c>
      <c r="BR38" s="326">
        <f t="shared" si="129"/>
        <v>0</v>
      </c>
      <c r="BS38" s="326">
        <f t="shared" si="129"/>
        <v>0</v>
      </c>
      <c r="BT38" s="326">
        <f t="shared" si="129"/>
        <v>0</v>
      </c>
      <c r="BU38" s="326">
        <f t="shared" si="129"/>
        <v>0</v>
      </c>
      <c r="BV38" s="326">
        <f t="shared" si="129"/>
        <v>0</v>
      </c>
      <c r="BW38" s="326">
        <f t="shared" si="129"/>
        <v>0</v>
      </c>
      <c r="BX38" s="326">
        <f t="shared" si="129"/>
        <v>0</v>
      </c>
      <c r="EG38" s="326">
        <v>4</v>
      </c>
      <c r="EH38" s="326" t="str">
        <f>EJ32</f>
        <v>состав группы должен быть 4 человека</v>
      </c>
      <c r="EN38" s="300">
        <f>MAX(FK11:FK30)-MIN(FK11:FK30)</f>
        <v>0</v>
      </c>
      <c r="EO38" s="300">
        <f>MAX(FL11:FL30)-MIN(FL11:FL30)</f>
        <v>0</v>
      </c>
      <c r="EP38" s="300">
        <f>MAX(FM11:FM30)-MIN(FM11:FM30)</f>
        <v>0</v>
      </c>
      <c r="EQ38" s="300">
        <f>MAX(FN11:FN30)-MIN(FN11:FN30)</f>
        <v>0</v>
      </c>
      <c r="FC38" s="291"/>
      <c r="FG38" s="198">
        <f t="shared" ca="1" si="1"/>
        <v>2024</v>
      </c>
      <c r="FH38" s="198">
        <v>45</v>
      </c>
      <c r="FI38" s="198">
        <f t="shared" ca="1" si="2"/>
        <v>1979</v>
      </c>
      <c r="FJ38" s="208">
        <v>6</v>
      </c>
    </row>
    <row r="39" spans="1:166" ht="54" customHeight="1" thickBot="1">
      <c r="A39" s="220"/>
      <c r="B39" s="464" t="s">
        <v>191</v>
      </c>
      <c r="C39" s="466"/>
      <c r="D39" s="464" t="s">
        <v>192</v>
      </c>
      <c r="E39" s="465"/>
      <c r="F39" s="465"/>
      <c r="G39" s="465"/>
      <c r="H39" s="466"/>
      <c r="I39" s="469" t="s">
        <v>193</v>
      </c>
      <c r="J39" s="470"/>
      <c r="K39" s="382"/>
      <c r="L39" s="266"/>
      <c r="M39" s="297" t="s">
        <v>194</v>
      </c>
      <c r="N39" s="467"/>
      <c r="O39" s="467"/>
      <c r="P39" s="467"/>
      <c r="Q39" s="467"/>
      <c r="R39" s="467"/>
      <c r="S39" s="467"/>
      <c r="T39" s="467"/>
      <c r="U39" s="467"/>
      <c r="V39" s="467"/>
      <c r="W39" s="467"/>
      <c r="X39" s="467"/>
      <c r="Y39" s="467"/>
      <c r="Z39" s="467"/>
      <c r="AA39" s="467"/>
      <c r="AB39" s="467"/>
      <c r="AC39" s="467"/>
      <c r="AD39" s="467"/>
      <c r="AE39" s="467"/>
      <c r="AF39" s="383"/>
      <c r="AG39" s="468" t="s">
        <v>195</v>
      </c>
      <c r="AH39" s="468"/>
      <c r="AK39" s="220"/>
      <c r="AL39" s="326"/>
      <c r="AM39" s="326"/>
      <c r="AN39" s="326"/>
      <c r="AO39" s="326"/>
      <c r="AP39" s="326"/>
      <c r="AQ39" s="326"/>
      <c r="AR39" s="262" t="str">
        <f t="shared" ref="AR39:BA39" si="130">IF(AR46+AR48=1,"в связке не хватает второго спортсмена",IF(AR46+AR48&gt;2,"в связке не может быть больше 2-х спортсменов",IF(AR48=2,"м",IF(AR46=2,"ж",IF(AND(AR48=1,AR46=1),"смешанные связки участия в соревнованиях не принимают"," ")))))</f>
        <v xml:space="preserve"> </v>
      </c>
      <c r="AS39" s="262" t="str">
        <f t="shared" si="130"/>
        <v xml:space="preserve"> </v>
      </c>
      <c r="AT39" s="262" t="str">
        <f t="shared" si="130"/>
        <v xml:space="preserve"> </v>
      </c>
      <c r="AU39" s="262" t="str">
        <f t="shared" si="130"/>
        <v xml:space="preserve"> </v>
      </c>
      <c r="AV39" s="262" t="str">
        <f t="shared" si="130"/>
        <v xml:space="preserve"> </v>
      </c>
      <c r="AW39" s="262" t="str">
        <f t="shared" si="130"/>
        <v xml:space="preserve"> </v>
      </c>
      <c r="AX39" s="262" t="str">
        <f t="shared" si="130"/>
        <v xml:space="preserve"> </v>
      </c>
      <c r="AY39" s="262" t="str">
        <f t="shared" si="130"/>
        <v xml:space="preserve"> </v>
      </c>
      <c r="AZ39" s="262" t="str">
        <f t="shared" si="130"/>
        <v xml:space="preserve"> </v>
      </c>
      <c r="BA39" s="262" t="str">
        <f t="shared" si="130"/>
        <v xml:space="preserve"> </v>
      </c>
      <c r="BE39" s="326">
        <f t="shared" ref="BE39:BX39" si="131">MAX(BE11:BE30)</f>
        <v>0</v>
      </c>
      <c r="BF39" s="326">
        <f t="shared" si="131"/>
        <v>0</v>
      </c>
      <c r="BG39" s="326">
        <f t="shared" si="131"/>
        <v>0</v>
      </c>
      <c r="BH39" s="326">
        <f t="shared" si="131"/>
        <v>0</v>
      </c>
      <c r="BI39" s="326">
        <f t="shared" si="131"/>
        <v>0</v>
      </c>
      <c r="BJ39" s="326">
        <f t="shared" si="131"/>
        <v>0</v>
      </c>
      <c r="BK39" s="326">
        <f t="shared" si="131"/>
        <v>0</v>
      </c>
      <c r="BL39" s="326">
        <f t="shared" si="131"/>
        <v>0</v>
      </c>
      <c r="BM39" s="326">
        <f t="shared" si="131"/>
        <v>0</v>
      </c>
      <c r="BN39" s="326">
        <f t="shared" si="131"/>
        <v>0</v>
      </c>
      <c r="BO39" s="326">
        <f t="shared" si="131"/>
        <v>0</v>
      </c>
      <c r="BP39" s="326">
        <f t="shared" si="131"/>
        <v>0</v>
      </c>
      <c r="BQ39" s="326">
        <f t="shared" si="131"/>
        <v>0</v>
      </c>
      <c r="BR39" s="326">
        <f t="shared" si="131"/>
        <v>0</v>
      </c>
      <c r="BS39" s="326">
        <f t="shared" si="131"/>
        <v>0</v>
      </c>
      <c r="BT39" s="326">
        <f t="shared" si="131"/>
        <v>0</v>
      </c>
      <c r="BU39" s="326">
        <f t="shared" si="131"/>
        <v>0</v>
      </c>
      <c r="BV39" s="326">
        <f t="shared" si="131"/>
        <v>0</v>
      </c>
      <c r="BW39" s="326">
        <f t="shared" si="131"/>
        <v>0</v>
      </c>
      <c r="BX39" s="326">
        <f t="shared" si="131"/>
        <v>0</v>
      </c>
      <c r="EG39" s="220" t="s">
        <v>196</v>
      </c>
      <c r="EN39" s="326">
        <f>MAX(EN11:EN30)</f>
        <v>0</v>
      </c>
      <c r="EO39" s="326">
        <f>MAX(EO11:EO30)</f>
        <v>0</v>
      </c>
      <c r="EP39" s="326">
        <f>MAX(EP11:EP30)</f>
        <v>0</v>
      </c>
      <c r="EQ39" s="326">
        <f>MAX(EQ11:EQ30)</f>
        <v>0</v>
      </c>
      <c r="FC39" s="291"/>
      <c r="FG39" s="198">
        <f t="shared" ca="1" si="1"/>
        <v>2024</v>
      </c>
      <c r="FH39" s="198">
        <v>46</v>
      </c>
      <c r="FI39" s="198">
        <f t="shared" ca="1" si="2"/>
        <v>1978</v>
      </c>
      <c r="FJ39" s="208">
        <v>6</v>
      </c>
    </row>
    <row r="40" spans="1:166" ht="54" customHeight="1">
      <c r="A40" s="220"/>
      <c r="B40" s="454"/>
      <c r="C40" s="455"/>
      <c r="D40" s="454"/>
      <c r="E40" s="459"/>
      <c r="F40" s="459"/>
      <c r="G40" s="459"/>
      <c r="H40" s="455"/>
      <c r="I40" s="462"/>
      <c r="J40" s="463"/>
      <c r="K40" s="385"/>
      <c r="L40" s="359"/>
      <c r="M40" s="360"/>
      <c r="N40" s="460"/>
      <c r="O40" s="460"/>
      <c r="P40" s="460"/>
      <c r="Q40" s="460"/>
      <c r="R40" s="460"/>
      <c r="S40" s="460"/>
      <c r="T40" s="460"/>
      <c r="U40" s="460"/>
      <c r="V40" s="460"/>
      <c r="W40" s="460"/>
      <c r="X40" s="460"/>
      <c r="Y40" s="460"/>
      <c r="Z40" s="460"/>
      <c r="AA40" s="460"/>
      <c r="AB40" s="460"/>
      <c r="AC40" s="460"/>
      <c r="AD40" s="460"/>
      <c r="AE40" s="460"/>
      <c r="AF40" s="384"/>
      <c r="AG40" s="461"/>
      <c r="AH40" s="461"/>
      <c r="AK40" s="220"/>
      <c r="AL40" s="220" t="str">
        <f ca="1">IF(AL31&gt;6,"Мужчин не может быть больше 6!"," ")</f>
        <v xml:space="preserve"> </v>
      </c>
      <c r="AM40" s="220" t="str">
        <f ca="1">IF(AM31&gt;6,"Мужчин не может быть больше 6!"," ")</f>
        <v xml:space="preserve"> </v>
      </c>
      <c r="AN40" s="220" t="str">
        <f ca="1">IF(AN31&gt;6,"Мужчин не может быть больше 6!"," ")</f>
        <v xml:space="preserve"> </v>
      </c>
      <c r="AO40" s="220" t="str">
        <f>IF(AO31&gt;6,"Мужчин не может быть больше 6!"," ")</f>
        <v xml:space="preserve"> </v>
      </c>
      <c r="AP40" s="220" t="b">
        <f ca="1">IF(AP31&gt;6,"Мужчин не может быть больше 6!",IF(M5=AN$42,IF(SUM(AP31+AN31)&gt;6,"Мужчин не может быть больше 6!"," ")))</f>
        <v>0</v>
      </c>
      <c r="AQ40" s="326"/>
      <c r="AR40" s="263"/>
      <c r="AS40" s="263"/>
      <c r="AT40" s="263"/>
      <c r="AU40" s="263"/>
      <c r="AV40" s="263"/>
      <c r="AW40" s="263"/>
      <c r="AX40" s="263"/>
      <c r="AY40" s="263"/>
      <c r="AZ40" s="263"/>
      <c r="BA40" s="263"/>
      <c r="BE40" s="326"/>
      <c r="BF40" s="326"/>
      <c r="BG40" s="326"/>
      <c r="BH40" s="326"/>
      <c r="BI40" s="326"/>
      <c r="BJ40" s="326"/>
      <c r="BK40" s="326"/>
      <c r="BL40" s="326"/>
      <c r="BM40" s="326"/>
      <c r="BN40" s="326"/>
      <c r="BO40" s="326"/>
      <c r="BP40" s="326"/>
      <c r="BQ40" s="326"/>
      <c r="BR40" s="326"/>
      <c r="BS40" s="326"/>
      <c r="BT40" s="326"/>
      <c r="BU40" s="326"/>
      <c r="BV40" s="326"/>
      <c r="BW40" s="326"/>
      <c r="BX40" s="326"/>
      <c r="EG40" s="220" t="s">
        <v>197</v>
      </c>
      <c r="FC40" s="291"/>
      <c r="FG40" s="198">
        <f t="shared" ca="1" si="1"/>
        <v>2024</v>
      </c>
      <c r="FH40" s="198">
        <v>47</v>
      </c>
      <c r="FI40" s="198">
        <f t="shared" ca="1" si="2"/>
        <v>1977</v>
      </c>
      <c r="FJ40" s="208">
        <v>6</v>
      </c>
    </row>
    <row r="41" spans="1:166" outlineLevel="1">
      <c r="A41" s="220"/>
      <c r="B41" s="220"/>
      <c r="C41" s="220"/>
      <c r="D41" s="220"/>
      <c r="E41" s="220"/>
      <c r="F41" s="220"/>
      <c r="G41" s="220"/>
      <c r="H41" s="220"/>
      <c r="I41" s="220"/>
      <c r="J41" s="220"/>
      <c r="K41" s="220"/>
      <c r="L41" s="220"/>
      <c r="M41" s="326"/>
      <c r="N41" s="220"/>
      <c r="O41" s="220"/>
      <c r="P41" s="220"/>
      <c r="Q41" s="220"/>
      <c r="R41" s="220"/>
      <c r="S41" s="220"/>
      <c r="T41" s="220"/>
      <c r="U41" s="220"/>
      <c r="V41" s="220"/>
      <c r="X41" s="220">
        <v>2002</v>
      </c>
      <c r="Y41" s="244" t="s">
        <v>7</v>
      </c>
      <c r="AK41" s="220"/>
      <c r="AL41" s="220" t="str">
        <f ca="1">IF(AL38&gt;6,"Женщин не может быть больше 6!"," ")</f>
        <v xml:space="preserve"> </v>
      </c>
      <c r="AM41" s="220" t="str">
        <f ca="1">IF(AM38&gt;6,"Женщин не может быть больше 6!"," ")</f>
        <v xml:space="preserve"> </v>
      </c>
      <c r="AN41" s="220" t="str">
        <f ca="1">IF(AN38&gt;6,"Женщин не может быть больше 6!"," ")</f>
        <v xml:space="preserve"> </v>
      </c>
      <c r="AO41" s="220" t="str">
        <f>IF(AO38&gt;6,"Женщин не может быть больше 6!"," ")</f>
        <v xml:space="preserve"> </v>
      </c>
      <c r="AP41" s="220" t="b">
        <f ca="1">IF(AP38&gt;6,"Женщин не может быть больше 6!",IF(M5=AN$42,IF(SUM(AP38+AN38)&gt;6,"Женщин не может быть больше 6!"," ")))</f>
        <v>0</v>
      </c>
      <c r="AR41" s="263"/>
      <c r="AS41" s="263"/>
      <c r="AT41" s="263"/>
      <c r="AU41" s="263"/>
      <c r="AV41" s="263"/>
      <c r="AW41" s="263"/>
      <c r="AX41" s="263"/>
      <c r="AY41" s="263"/>
      <c r="AZ41" s="263"/>
      <c r="BA41" s="263"/>
      <c r="BE41" s="326"/>
      <c r="BF41" s="326"/>
      <c r="BG41" s="326"/>
      <c r="BH41" s="326"/>
      <c r="BI41" s="326"/>
      <c r="BJ41" s="326"/>
      <c r="BK41" s="326"/>
      <c r="BL41" s="326"/>
      <c r="BM41" s="326"/>
      <c r="BN41" s="326"/>
      <c r="BO41" s="326"/>
      <c r="BP41" s="326"/>
      <c r="BQ41" s="326"/>
      <c r="BR41" s="326"/>
      <c r="BS41" s="326"/>
      <c r="BT41" s="326"/>
      <c r="BU41" s="326"/>
      <c r="BV41" s="326"/>
      <c r="BW41" s="326"/>
      <c r="BX41" s="326"/>
      <c r="EG41" s="220" t="s">
        <v>198</v>
      </c>
      <c r="FC41" s="290"/>
      <c r="FG41" s="198">
        <f t="shared" ca="1" si="1"/>
        <v>2024</v>
      </c>
      <c r="FH41" s="198">
        <v>48</v>
      </c>
      <c r="FI41" s="198">
        <f t="shared" ca="1" si="2"/>
        <v>1976</v>
      </c>
      <c r="FJ41" s="208">
        <v>6</v>
      </c>
    </row>
    <row r="42" spans="1:166" outlineLevel="1">
      <c r="A42" s="220"/>
      <c r="B42" s="220"/>
      <c r="C42" s="220"/>
      <c r="D42" s="220"/>
      <c r="E42" s="220"/>
      <c r="F42" s="220"/>
      <c r="G42" s="220"/>
      <c r="H42" s="220"/>
      <c r="I42" s="220"/>
      <c r="J42" s="220"/>
      <c r="K42" s="220"/>
      <c r="L42" s="220"/>
      <c r="M42" s="326"/>
      <c r="N42" s="220"/>
      <c r="O42" s="220"/>
      <c r="P42" s="220"/>
      <c r="Q42" s="220"/>
      <c r="R42" s="220"/>
      <c r="S42" s="220"/>
      <c r="T42" s="220"/>
      <c r="U42" s="220"/>
      <c r="V42" s="220"/>
      <c r="X42" s="220">
        <v>2001</v>
      </c>
      <c r="Y42" s="244" t="s">
        <v>10</v>
      </c>
      <c r="AK42" s="220"/>
      <c r="AN42" s="220" t="s">
        <v>90</v>
      </c>
      <c r="AR42" s="263"/>
      <c r="AS42" s="263"/>
      <c r="AT42" s="263"/>
      <c r="AU42" s="263"/>
      <c r="AV42" s="263"/>
      <c r="AW42" s="263"/>
      <c r="AX42" s="263"/>
      <c r="AY42" s="263"/>
      <c r="AZ42" s="263"/>
      <c r="BA42" s="263"/>
      <c r="BE42" s="326"/>
      <c r="BF42" s="326"/>
      <c r="BG42" s="326"/>
      <c r="BH42" s="326"/>
      <c r="BI42" s="326"/>
      <c r="BJ42" s="326"/>
      <c r="BK42" s="326"/>
      <c r="BL42" s="326"/>
      <c r="BM42" s="326"/>
      <c r="BN42" s="326"/>
      <c r="BO42" s="326"/>
      <c r="BP42" s="326"/>
      <c r="BQ42" s="326"/>
      <c r="BR42" s="326"/>
      <c r="BS42" s="326"/>
      <c r="BT42" s="326"/>
      <c r="BU42" s="326"/>
      <c r="BV42" s="326"/>
      <c r="BW42" s="326"/>
      <c r="BX42" s="326"/>
      <c r="FC42" s="291"/>
      <c r="FG42" s="198">
        <f t="shared" ca="1" si="1"/>
        <v>2024</v>
      </c>
      <c r="FH42" s="198">
        <v>49</v>
      </c>
      <c r="FI42" s="198">
        <f t="shared" ca="1" si="2"/>
        <v>1975</v>
      </c>
      <c r="FJ42" s="208">
        <v>6</v>
      </c>
    </row>
    <row r="43" spans="1:166">
      <c r="A43" s="220"/>
      <c r="B43" s="220"/>
      <c r="C43" s="220"/>
      <c r="D43" s="220"/>
      <c r="E43" s="220"/>
      <c r="F43" s="220"/>
      <c r="G43" s="220"/>
      <c r="H43" s="220"/>
      <c r="I43" s="220"/>
      <c r="J43" s="220"/>
      <c r="K43" s="220"/>
      <c r="L43" s="220"/>
      <c r="M43" s="326"/>
      <c r="N43" s="220"/>
      <c r="O43" s="220"/>
      <c r="P43" s="220"/>
      <c r="Q43" s="220"/>
      <c r="R43" s="220"/>
      <c r="S43" s="220"/>
      <c r="T43" s="220"/>
      <c r="U43" s="220"/>
      <c r="V43" s="220"/>
      <c r="X43" s="220">
        <v>2002</v>
      </c>
      <c r="Y43" s="244" t="s">
        <v>10</v>
      </c>
      <c r="AK43" s="220"/>
      <c r="AO43" s="220" t="s">
        <v>199</v>
      </c>
      <c r="AR43" s="263"/>
      <c r="AS43" s="263"/>
      <c r="AT43" s="263"/>
      <c r="AU43" s="263"/>
      <c r="AV43" s="263"/>
      <c r="AW43" s="263"/>
      <c r="AX43" s="263"/>
      <c r="AY43" s="263"/>
      <c r="AZ43" s="263"/>
      <c r="BA43" s="263"/>
      <c r="BE43" s="326"/>
      <c r="BF43" s="326"/>
      <c r="BG43" s="326"/>
      <c r="BH43" s="326"/>
      <c r="BI43" s="326"/>
      <c r="BJ43" s="326"/>
      <c r="BK43" s="326"/>
      <c r="BL43" s="326"/>
      <c r="BM43" s="326"/>
      <c r="BN43" s="326"/>
      <c r="BO43" s="326"/>
      <c r="BP43" s="326"/>
      <c r="BQ43" s="326"/>
      <c r="BR43" s="326"/>
      <c r="BS43" s="326"/>
      <c r="BT43" s="326"/>
      <c r="BU43" s="326"/>
      <c r="BV43" s="326"/>
      <c r="BW43" s="326"/>
      <c r="BX43" s="326"/>
      <c r="FC43" s="291"/>
      <c r="FG43" s="198">
        <f t="shared" ca="1" si="1"/>
        <v>2024</v>
      </c>
      <c r="FH43" s="198">
        <v>50</v>
      </c>
      <c r="FI43" s="198">
        <f t="shared" ca="1" si="2"/>
        <v>1974</v>
      </c>
      <c r="FJ43" s="208">
        <v>6</v>
      </c>
    </row>
    <row r="44" spans="1:166">
      <c r="A44" s="220"/>
      <c r="B44" s="220"/>
      <c r="C44" s="220"/>
      <c r="D44" s="220"/>
      <c r="E44" s="220"/>
      <c r="F44" s="220"/>
      <c r="G44" s="220"/>
      <c r="H44" s="220"/>
      <c r="I44" s="220"/>
      <c r="J44" s="220"/>
      <c r="K44" s="220"/>
      <c r="L44" s="220"/>
      <c r="M44" s="326"/>
      <c r="N44" s="220"/>
      <c r="O44" s="220"/>
      <c r="P44" s="220"/>
      <c r="Q44" s="220"/>
      <c r="R44" s="220"/>
      <c r="S44" s="220"/>
      <c r="T44" s="220"/>
      <c r="U44" s="220"/>
      <c r="V44" s="220"/>
      <c r="AK44" s="220"/>
      <c r="AO44" s="220" t="s">
        <v>200</v>
      </c>
      <c r="AR44" s="263"/>
      <c r="AS44" s="263"/>
      <c r="AT44" s="263"/>
      <c r="AU44" s="263"/>
      <c r="AV44" s="263"/>
      <c r="AW44" s="263"/>
      <c r="AX44" s="263"/>
      <c r="AY44" s="263"/>
      <c r="AZ44" s="263"/>
      <c r="BA44" s="263"/>
      <c r="BE44" s="326"/>
      <c r="BF44" s="326"/>
      <c r="BG44" s="326"/>
      <c r="BH44" s="326"/>
      <c r="BI44" s="326"/>
      <c r="BJ44" s="326"/>
      <c r="BK44" s="326"/>
      <c r="BL44" s="326"/>
      <c r="BM44" s="326"/>
      <c r="BN44" s="326"/>
      <c r="BO44" s="326"/>
      <c r="BP44" s="326"/>
      <c r="BQ44" s="326"/>
      <c r="BR44" s="326"/>
      <c r="BS44" s="326"/>
      <c r="BT44" s="326"/>
      <c r="BU44" s="326"/>
      <c r="BV44" s="326"/>
      <c r="BW44" s="326"/>
      <c r="BX44" s="326"/>
      <c r="FG44" s="198">
        <f t="shared" ca="1" si="1"/>
        <v>2024</v>
      </c>
      <c r="FH44" s="198">
        <v>51</v>
      </c>
      <c r="FI44" s="198">
        <f t="shared" ca="1" si="2"/>
        <v>1973</v>
      </c>
      <c r="FJ44" s="208">
        <v>6</v>
      </c>
    </row>
    <row r="45" spans="1:166">
      <c r="A45" s="220"/>
      <c r="B45" s="220"/>
      <c r="C45" s="220"/>
      <c r="D45" s="220"/>
      <c r="E45" s="220"/>
      <c r="F45" s="220"/>
      <c r="G45" s="220"/>
      <c r="H45" s="220"/>
      <c r="I45" s="220"/>
      <c r="J45" s="220"/>
      <c r="K45" s="220"/>
      <c r="L45" s="220"/>
      <c r="M45" s="326"/>
      <c r="N45" s="220"/>
      <c r="O45" s="220"/>
      <c r="P45" s="220"/>
      <c r="Q45" s="220"/>
      <c r="R45" s="220"/>
      <c r="S45" s="220"/>
      <c r="T45" s="220"/>
      <c r="U45" s="220"/>
      <c r="V45" s="220"/>
      <c r="W45" s="220">
        <v>3</v>
      </c>
      <c r="X45" s="220">
        <v>2006</v>
      </c>
      <c r="Y45" s="244" t="s">
        <v>10</v>
      </c>
      <c r="AK45" s="220"/>
      <c r="AR45" s="263"/>
      <c r="AS45" s="263"/>
      <c r="AT45" s="263"/>
      <c r="AU45" s="263"/>
      <c r="AV45" s="263"/>
      <c r="AW45" s="263"/>
      <c r="AX45" s="263"/>
      <c r="AY45" s="263"/>
      <c r="AZ45" s="263"/>
      <c r="BA45" s="263"/>
      <c r="BE45" s="326"/>
      <c r="BF45" s="326"/>
      <c r="BG45" s="326"/>
      <c r="BH45" s="326"/>
      <c r="BI45" s="326"/>
      <c r="BJ45" s="326"/>
      <c r="BK45" s="326"/>
      <c r="BL45" s="326"/>
      <c r="BM45" s="326"/>
      <c r="BN45" s="326"/>
      <c r="BO45" s="326"/>
      <c r="BP45" s="326"/>
      <c r="BQ45" s="326"/>
      <c r="BR45" s="326"/>
      <c r="BS45" s="326"/>
      <c r="BT45" s="326"/>
      <c r="BU45" s="326"/>
      <c r="BV45" s="326"/>
      <c r="BW45" s="326"/>
      <c r="BX45" s="326"/>
      <c r="FG45" s="198">
        <f t="shared" ca="1" si="1"/>
        <v>2024</v>
      </c>
      <c r="FH45" s="198">
        <v>52</v>
      </c>
      <c r="FI45" s="198">
        <f t="shared" ca="1" si="2"/>
        <v>1972</v>
      </c>
      <c r="FJ45" s="208">
        <v>6</v>
      </c>
    </row>
    <row r="46" spans="1:166">
      <c r="A46" s="220"/>
      <c r="B46" s="220"/>
      <c r="C46" s="220"/>
      <c r="D46" s="220"/>
      <c r="E46" s="220"/>
      <c r="F46" s="220"/>
      <c r="G46" s="220"/>
      <c r="H46" s="220"/>
      <c r="I46" s="220"/>
      <c r="J46" s="220"/>
      <c r="K46" s="220"/>
      <c r="L46" s="220"/>
      <c r="M46" s="326"/>
      <c r="N46" s="220"/>
      <c r="O46" s="220"/>
      <c r="P46" s="220"/>
      <c r="Q46" s="220"/>
      <c r="R46" s="220"/>
      <c r="S46" s="220"/>
      <c r="T46" s="220"/>
      <c r="U46" s="220"/>
      <c r="V46" s="220"/>
      <c r="X46" s="220">
        <v>2005</v>
      </c>
      <c r="Y46" s="244" t="s">
        <v>10</v>
      </c>
      <c r="AK46" s="220"/>
      <c r="AR46" s="326">
        <f t="shared" ref="AR46:BA46" si="132">COUNTIF(AR11:AR30,"ж")</f>
        <v>0</v>
      </c>
      <c r="AS46" s="326">
        <f t="shared" si="132"/>
        <v>0</v>
      </c>
      <c r="AT46" s="326">
        <f t="shared" si="132"/>
        <v>0</v>
      </c>
      <c r="AU46" s="326">
        <f t="shared" si="132"/>
        <v>0</v>
      </c>
      <c r="AV46" s="326">
        <f t="shared" si="132"/>
        <v>0</v>
      </c>
      <c r="AW46" s="326">
        <f t="shared" si="132"/>
        <v>0</v>
      </c>
      <c r="AX46" s="326">
        <f t="shared" si="132"/>
        <v>0</v>
      </c>
      <c r="AY46" s="326">
        <f t="shared" si="132"/>
        <v>0</v>
      </c>
      <c r="AZ46" s="326">
        <f t="shared" si="132"/>
        <v>0</v>
      </c>
      <c r="BA46" s="326">
        <f t="shared" si="132"/>
        <v>0</v>
      </c>
      <c r="BE46" s="326" t="str">
        <f>IF(COUNTIF(BE11:BE30,0)&gt;18,"связка не допущена - ВОЗРАСТ!!!",IF(BE38&gt;1,"проверьте возраста участников связки",VLOOKUP(BE39,$BE$48:$BF$55,2,FALSE)))</f>
        <v>связка не допущена - ВОЗРАСТ!!!</v>
      </c>
      <c r="BF46" s="326" t="str">
        <f>IF(COUNTIF(BF11:BF30,0)&gt;18,"связка не допущена - ВОЗРАСТ!!!",IF(BF38&gt;1,"проверьте возраста участников связки",VLOOKUP(BF39,$BE$48:$BF$55,2,FALSE)))</f>
        <v>связка не допущена - ВОЗРАСТ!!!</v>
      </c>
      <c r="BG46" s="326" t="str">
        <f>IF(COUNTIF(BG11:BG30,0)&gt;18,"связка не допущена - ВОЗРАСТ!!!",IF(BG38&gt;1,"проверьте возраста участников связки",VLOOKUP(BG39,$BE$48:$BF$55,2,FALSE)))</f>
        <v>связка не допущена - ВОЗРАСТ!!!</v>
      </c>
      <c r="BH46" s="326" t="str">
        <f>IF(COUNTIF(BH11:BH30,0)&gt;18,"связка не допущена - ВОЗРАСТ!!!",IF(BH38&gt;1,"проверьте возраста участников связки",VLOOKUP(BH39,$BE$48:$BF$55,2,FALSE)))</f>
        <v>связка не допущена - ВОЗРАСТ!!!</v>
      </c>
      <c r="BI46" s="326" t="str">
        <f t="shared" ref="BI46:BS46" si="133">IF(COUNTIF(BI11:BI30,0)&gt;18,"связка не допущена - ВОЗРАСТ!!!",IF(BI38&gt;1,"проверьте возраста участников связки",VLOOKUP(BI39,$BE$48:$BF$55,2,FALSE)))</f>
        <v>связка не допущена - ВОЗРАСТ!!!</v>
      </c>
      <c r="BJ46" s="326" t="str">
        <f t="shared" si="133"/>
        <v>связка не допущена - ВОЗРАСТ!!!</v>
      </c>
      <c r="BK46" s="326" t="str">
        <f t="shared" si="133"/>
        <v>связка не допущена - ВОЗРАСТ!!!</v>
      </c>
      <c r="BL46" s="326" t="str">
        <f>IF(COUNTIF(BL11:BL30,0)&gt;18,"связка не допущена - ВОЗРАСТ!!!",IF(BL38&gt;1,"проверьте возраста участников связки",VLOOKUP(BL39,$BE$48:$BF$55,2,FALSE)))</f>
        <v>связка не допущена - ВОЗРАСТ!!!</v>
      </c>
      <c r="BM46" s="326" t="str">
        <f>IF(COUNTIF(BM11:BM30,0)&gt;18,"связка не допущена - ВОЗРАСТ!!!",IF(BM38&gt;1,"проверьте возраста участников связки",VLOOKUP(BM39,$BE$48:$BF$55,2,FALSE)))</f>
        <v>связка не допущена - ВОЗРАСТ!!!</v>
      </c>
      <c r="BN46" s="326" t="str">
        <f>IF(COUNTIF(BN11:BN30,0)&gt;18,"связка не допущена - ВОЗРАСТ!!!",IF(BN38&gt;1,"проверьте возраста участников связки",VLOOKUP(BN39,$BE$48:$BF$55,2,FALSE)))</f>
        <v>связка не допущена - ВОЗРАСТ!!!</v>
      </c>
      <c r="BO46" s="326" t="str">
        <f t="shared" si="133"/>
        <v>связка не допущена - ВОЗРАСТ!!!</v>
      </c>
      <c r="BP46" s="326" t="str">
        <f t="shared" si="133"/>
        <v>связка не допущена - ВОЗРАСТ!!!</v>
      </c>
      <c r="BQ46" s="326" t="str">
        <f t="shared" si="133"/>
        <v>связка не допущена - ВОЗРАСТ!!!</v>
      </c>
      <c r="BR46" s="326" t="str">
        <f t="shared" si="133"/>
        <v>связка не допущена - ВОЗРАСТ!!!</v>
      </c>
      <c r="BS46" s="326" t="str">
        <f t="shared" si="133"/>
        <v>связка не допущена - ВОЗРАСТ!!!</v>
      </c>
      <c r="BT46" s="326" t="str">
        <f>IF(COUNTIF(BT11:BT30,0)&gt;18,"связка не допущена - ВОЗРАСТ!!!",IF(BT38&gt;1,"проверьте возраста участников связки",VLOOKUP(BT39,$BE$48:$BF$55,2,FALSE)))</f>
        <v>связка не допущена - ВОЗРАСТ!!!</v>
      </c>
      <c r="BU46" s="326" t="str">
        <f>IF(COUNTIF(BU11:BU30,0)&gt;18,"связка не допущена - ВОЗРАСТ!!!",IF(BU38&gt;1,"проверьте возраста участников связки",VLOOKUP(BU39,$BE$48:$BF$55,2,FALSE)))</f>
        <v>связка не допущена - ВОЗРАСТ!!!</v>
      </c>
      <c r="BV46" s="326" t="str">
        <f>IF(COUNTIF(BV11:BV30,0)&gt;18,"связка не допущена - ВОЗРАСТ!!!",IF(BV38&gt;1,"проверьте возраста участников связки",VLOOKUP(BV39,$BE$48:$BF$55,2,FALSE)))</f>
        <v>связка не допущена - ВОЗРАСТ!!!</v>
      </c>
      <c r="BW46" s="326" t="str">
        <f>IF(COUNTIF(BW11:BW30,0)&gt;18,"связка не допущена - ВОЗРАСТ!!!",IF(BW38&gt;1,"проверьте возраста участников связки",VLOOKUP(BW39,$BE$48:$BF$55,2,FALSE)))</f>
        <v>связка не допущена - ВОЗРАСТ!!!</v>
      </c>
      <c r="BX46" s="326" t="str">
        <f>IF(COUNTIF(BX11:BX30,0)&gt;18,"связка не допущена - ВОЗРАСТ!!!",IF(BX38&gt;1,"проверьте возраста участников связки",VLOOKUP(BX39,$BE$48:$BF$55,2,FALSE)))</f>
        <v>связка не допущена - ВОЗРАСТ!!!</v>
      </c>
      <c r="EF46" s="326" t="s">
        <v>4</v>
      </c>
      <c r="EN46" s="326" t="str">
        <f>IF(COUNTIF(EN11:EN22,0)&gt;16,"группа не допущена - ВОЗРАСТ!!!",VLOOKUP(EN39,$BE$48:$BF$55,2,FALSE))</f>
        <v>не допущена</v>
      </c>
      <c r="EO46" s="326" t="str">
        <f>IF(COUNTIF(EO11:EO22,0)&gt;16,"группа не допущена - ВОЗРАСТ!!!",VLOOKUP(EO39,$BE$48:$BF$55,2,FALSE))</f>
        <v>не допущена</v>
      </c>
      <c r="EP46" s="326" t="str">
        <f>IF(COUNTIF(EP11:EP22,0)&gt;16,"группа не допущена - ВОЗРАСТ!!!",VLOOKUP(EP39,$BE$48:$BF$55,2,FALSE))</f>
        <v>не допущена</v>
      </c>
      <c r="EQ46" s="326" t="str">
        <f>IF(COUNTIF(EQ11:EQ22,0)&gt;16,"группа не допущена - ВОЗРАСТ!!!",VLOOKUP(EQ39,$BE$48:$BF$55,2,FALSE))</f>
        <v>не допущена</v>
      </c>
      <c r="FG46" s="198">
        <f t="shared" ca="1" si="1"/>
        <v>2024</v>
      </c>
      <c r="FH46" s="198">
        <v>53</v>
      </c>
      <c r="FI46" s="198">
        <f t="shared" ca="1" si="2"/>
        <v>1971</v>
      </c>
      <c r="FJ46" s="208">
        <v>6</v>
      </c>
    </row>
    <row r="47" spans="1:166">
      <c r="A47" s="220"/>
      <c r="B47" s="220"/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326"/>
      <c r="N47" s="220"/>
      <c r="O47" s="220"/>
      <c r="P47" s="220"/>
      <c r="Q47" s="220"/>
      <c r="R47" s="220"/>
      <c r="S47" s="220"/>
      <c r="T47" s="220"/>
      <c r="U47" s="220"/>
      <c r="V47" s="220"/>
      <c r="X47" s="220">
        <v>2004</v>
      </c>
      <c r="Y47" s="244" t="s">
        <v>10</v>
      </c>
      <c r="AK47" s="220"/>
      <c r="AR47" s="326"/>
      <c r="AS47" s="326"/>
      <c r="AT47" s="326"/>
      <c r="AU47" s="326"/>
      <c r="AV47" s="326"/>
      <c r="AW47" s="326"/>
      <c r="AX47" s="326"/>
      <c r="AY47" s="326"/>
      <c r="AZ47" s="326"/>
      <c r="BA47" s="326"/>
      <c r="BE47" s="326"/>
      <c r="BF47" s="326"/>
      <c r="BG47" s="326"/>
      <c r="BH47" s="326"/>
      <c r="BI47" s="326"/>
      <c r="BJ47" s="326"/>
      <c r="BK47" s="326"/>
      <c r="BL47" s="326"/>
      <c r="BM47" s="326"/>
      <c r="BN47" s="326"/>
      <c r="BO47" s="326"/>
      <c r="BP47" s="326"/>
      <c r="BQ47" s="326"/>
      <c r="BR47" s="326"/>
      <c r="BS47" s="326"/>
      <c r="BT47" s="326"/>
      <c r="BU47" s="326"/>
      <c r="BV47" s="326"/>
      <c r="BW47" s="326"/>
      <c r="BX47" s="326"/>
      <c r="EF47" s="326"/>
      <c r="EG47" s="326">
        <f>COUNTIF(EG11:EG30,"ж")</f>
        <v>0</v>
      </c>
      <c r="EH47" s="326">
        <f>COUNTIF(EH11:EH30,"ж")</f>
        <v>0</v>
      </c>
      <c r="EI47" s="326">
        <f>COUNTIF(EI11:EI30,"ж")</f>
        <v>0</v>
      </c>
      <c r="EJ47" s="326">
        <f>COUNTIF(EJ11:EJ30,"ж")</f>
        <v>0</v>
      </c>
      <c r="EN47" s="227">
        <v>1</v>
      </c>
      <c r="EO47" s="227" t="str">
        <f>EN46</f>
        <v>не допущена</v>
      </c>
      <c r="FG47" s="198">
        <f t="shared" ca="1" si="1"/>
        <v>2024</v>
      </c>
      <c r="FH47" s="198">
        <v>54</v>
      </c>
      <c r="FI47" s="198">
        <f t="shared" ca="1" si="2"/>
        <v>1970</v>
      </c>
      <c r="FJ47" s="208">
        <v>6</v>
      </c>
    </row>
    <row r="48" spans="1:166">
      <c r="A48" s="220"/>
      <c r="B48" s="220"/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326"/>
      <c r="N48" s="220"/>
      <c r="O48" s="220"/>
      <c r="P48" s="220"/>
      <c r="Q48" s="220"/>
      <c r="R48" s="220"/>
      <c r="S48" s="220"/>
      <c r="T48" s="220"/>
      <c r="U48" s="220"/>
      <c r="V48" s="220"/>
      <c r="X48" s="220">
        <v>2003</v>
      </c>
      <c r="Y48" s="244" t="s">
        <v>12</v>
      </c>
      <c r="AK48" s="220"/>
      <c r="AR48" s="326">
        <f>COUNTIF(AR11:AR30,"м")</f>
        <v>0</v>
      </c>
      <c r="AS48" s="326">
        <f t="shared" ref="AS48:BA48" si="134">COUNTIF(AS11:AS30,"м")</f>
        <v>0</v>
      </c>
      <c r="AT48" s="326">
        <f t="shared" si="134"/>
        <v>0</v>
      </c>
      <c r="AU48" s="326">
        <f t="shared" si="134"/>
        <v>0</v>
      </c>
      <c r="AV48" s="326">
        <f t="shared" si="134"/>
        <v>0</v>
      </c>
      <c r="AW48" s="326">
        <f t="shared" si="134"/>
        <v>0</v>
      </c>
      <c r="AX48" s="326">
        <f t="shared" si="134"/>
        <v>0</v>
      </c>
      <c r="AY48" s="326">
        <f t="shared" si="134"/>
        <v>0</v>
      </c>
      <c r="AZ48" s="326">
        <f t="shared" si="134"/>
        <v>0</v>
      </c>
      <c r="BA48" s="326">
        <f t="shared" si="134"/>
        <v>0</v>
      </c>
      <c r="BE48" s="235">
        <v>0</v>
      </c>
      <c r="BF48" s="235" t="s">
        <v>201</v>
      </c>
      <c r="BG48" s="326"/>
      <c r="BH48" s="326" t="s">
        <v>100</v>
      </c>
      <c r="BI48" s="326" t="str">
        <f>BE46</f>
        <v>связка не допущена - ВОЗРАСТ!!!</v>
      </c>
      <c r="BJ48" s="326"/>
      <c r="BK48" s="326"/>
      <c r="BL48" s="326"/>
      <c r="BM48" s="326"/>
      <c r="BN48" s="326"/>
      <c r="BO48" s="326"/>
      <c r="BP48" s="326"/>
      <c r="BQ48" s="326"/>
      <c r="BR48" s="326"/>
      <c r="BS48" s="326"/>
      <c r="BT48" s="326"/>
      <c r="BU48" s="326"/>
      <c r="BV48" s="326"/>
      <c r="BW48" s="326"/>
      <c r="BX48" s="326"/>
      <c r="EF48" s="326" t="s">
        <v>1</v>
      </c>
      <c r="EG48" s="326"/>
      <c r="EH48" s="326"/>
      <c r="EI48" s="326"/>
      <c r="EJ48" s="326"/>
      <c r="EN48" s="227">
        <v>2</v>
      </c>
      <c r="EO48" s="227" t="str">
        <f>EO46</f>
        <v>не допущена</v>
      </c>
      <c r="FG48" s="198">
        <f t="shared" ca="1" si="1"/>
        <v>2024</v>
      </c>
      <c r="FH48" s="198">
        <v>55</v>
      </c>
      <c r="FI48" s="198">
        <f t="shared" ca="1" si="2"/>
        <v>1969</v>
      </c>
      <c r="FJ48" s="208">
        <v>6</v>
      </c>
    </row>
    <row r="49" spans="1:166">
      <c r="A49" s="220"/>
      <c r="B49" s="220"/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326"/>
      <c r="N49" s="220"/>
      <c r="O49" s="220"/>
      <c r="P49" s="220"/>
      <c r="Q49" s="220"/>
      <c r="R49" s="220"/>
      <c r="S49" s="220"/>
      <c r="T49" s="220"/>
      <c r="U49" s="220"/>
      <c r="V49" s="220"/>
      <c r="X49" s="220">
        <v>2002</v>
      </c>
      <c r="Y49" s="244" t="s">
        <v>12</v>
      </c>
      <c r="AK49" s="220"/>
      <c r="BB49" s="244" t="s">
        <v>202</v>
      </c>
      <c r="BE49" s="235">
        <v>1</v>
      </c>
      <c r="BF49" s="235" t="s">
        <v>5</v>
      </c>
      <c r="BG49" s="326"/>
      <c r="BH49" s="326" t="s">
        <v>101</v>
      </c>
      <c r="BI49" s="326" t="str">
        <f>BF46</f>
        <v>связка не допущена - ВОЗРАСТ!!!</v>
      </c>
      <c r="BJ49" s="326"/>
      <c r="BK49" s="326"/>
      <c r="BL49" s="326"/>
      <c r="BM49" s="326"/>
      <c r="BN49" s="326"/>
      <c r="BO49" s="326"/>
      <c r="BP49" s="326"/>
      <c r="BQ49" s="326"/>
      <c r="BR49" s="326"/>
      <c r="BS49" s="326"/>
      <c r="BT49" s="326"/>
      <c r="BU49" s="326"/>
      <c r="BV49" s="326"/>
      <c r="BW49" s="326"/>
      <c r="BX49" s="326"/>
      <c r="EG49" s="326">
        <f>COUNTIF(EG11:EG30,"м")</f>
        <v>0</v>
      </c>
      <c r="EH49" s="326">
        <f>COUNTIF(EH11:EH30,"м")</f>
        <v>0</v>
      </c>
      <c r="EI49" s="326">
        <f>COUNTIF(EI11:EI30,"м")</f>
        <v>0</v>
      </c>
      <c r="EJ49" s="326">
        <f>COUNTIF(EJ11:EJ30,"м")</f>
        <v>0</v>
      </c>
      <c r="EN49" s="227">
        <v>3</v>
      </c>
      <c r="EO49" s="227" t="str">
        <f>EP46</f>
        <v>не допущена</v>
      </c>
      <c r="FG49" s="198">
        <f t="shared" ca="1" si="1"/>
        <v>2024</v>
      </c>
      <c r="FH49" s="198">
        <v>56</v>
      </c>
      <c r="FI49" s="198">
        <f t="shared" ca="1" si="2"/>
        <v>1968</v>
      </c>
      <c r="FJ49" s="208">
        <v>6</v>
      </c>
    </row>
    <row r="50" spans="1:166">
      <c r="A50" s="220"/>
      <c r="B50" s="220"/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326"/>
      <c r="N50" s="220"/>
      <c r="O50" s="220"/>
      <c r="P50" s="220"/>
      <c r="Q50" s="220"/>
      <c r="R50" s="220"/>
      <c r="S50" s="220"/>
      <c r="T50" s="220"/>
      <c r="U50" s="220"/>
      <c r="V50" s="220"/>
      <c r="X50" s="220">
        <v>2001</v>
      </c>
      <c r="Y50" s="244" t="s">
        <v>12</v>
      </c>
      <c r="AK50" s="220"/>
      <c r="BB50" s="244" t="s">
        <v>203</v>
      </c>
      <c r="BE50" s="235">
        <v>2</v>
      </c>
      <c r="BF50" s="235" t="s">
        <v>5</v>
      </c>
      <c r="BG50" s="326"/>
      <c r="BH50" s="326" t="s">
        <v>102</v>
      </c>
      <c r="BI50" s="326" t="str">
        <f>BG46</f>
        <v>связка не допущена - ВОЗРАСТ!!!</v>
      </c>
      <c r="BJ50" s="326"/>
      <c r="BK50" s="326"/>
      <c r="BL50" s="326"/>
      <c r="BM50" s="326"/>
      <c r="BN50" s="326"/>
      <c r="BO50" s="326"/>
      <c r="BP50" s="326"/>
      <c r="BQ50" s="326"/>
      <c r="BR50" s="326"/>
      <c r="BS50" s="326"/>
      <c r="BT50" s="326"/>
      <c r="BU50" s="326"/>
      <c r="BV50" s="326"/>
      <c r="BW50" s="326"/>
      <c r="BX50" s="326"/>
      <c r="EK50" s="244" t="s">
        <v>202</v>
      </c>
      <c r="EN50" s="235">
        <v>4</v>
      </c>
      <c r="EO50" s="235" t="str">
        <f>EQ46</f>
        <v>не допущена</v>
      </c>
      <c r="FG50" s="198">
        <f t="shared" ca="1" si="1"/>
        <v>2024</v>
      </c>
      <c r="FH50" s="198">
        <v>57</v>
      </c>
      <c r="FI50" s="198">
        <f t="shared" ca="1" si="2"/>
        <v>1967</v>
      </c>
      <c r="FJ50" s="208">
        <v>6</v>
      </c>
    </row>
    <row r="51" spans="1:166">
      <c r="A51" s="220"/>
      <c r="B51" s="220"/>
      <c r="C51" s="220"/>
      <c r="D51" s="220"/>
      <c r="E51" s="220"/>
      <c r="F51" s="220"/>
      <c r="G51" s="220"/>
      <c r="H51" s="220"/>
      <c r="I51" s="220"/>
      <c r="J51" s="220"/>
      <c r="K51" s="220"/>
      <c r="L51" s="220"/>
      <c r="M51" s="326"/>
      <c r="N51" s="220"/>
      <c r="O51" s="220"/>
      <c r="P51" s="220"/>
      <c r="Q51" s="220"/>
      <c r="R51" s="220"/>
      <c r="S51" s="220"/>
      <c r="T51" s="220"/>
      <c r="U51" s="220"/>
      <c r="V51" s="220"/>
      <c r="AK51" s="220"/>
      <c r="BE51" s="235">
        <v>3</v>
      </c>
      <c r="BF51" s="235" t="s">
        <v>7</v>
      </c>
      <c r="BH51" s="326" t="s">
        <v>103</v>
      </c>
      <c r="BI51" s="326" t="str">
        <f>BH46</f>
        <v>связка не допущена - ВОЗРАСТ!!!</v>
      </c>
      <c r="EK51" s="244" t="s">
        <v>203</v>
      </c>
      <c r="FG51" s="198">
        <f t="shared" ca="1" si="1"/>
        <v>2024</v>
      </c>
      <c r="FH51" s="198">
        <v>58</v>
      </c>
      <c r="FI51" s="198">
        <f t="shared" ca="1" si="2"/>
        <v>1966</v>
      </c>
      <c r="FJ51" s="208">
        <v>6</v>
      </c>
    </row>
    <row r="52" spans="1:166">
      <c r="A52" s="220"/>
      <c r="B52" s="220"/>
      <c r="C52" s="220"/>
      <c r="D52" s="220"/>
      <c r="E52" s="220"/>
      <c r="F52" s="220"/>
      <c r="G52" s="220"/>
      <c r="H52" s="220"/>
      <c r="I52" s="220"/>
      <c r="J52" s="220"/>
      <c r="K52" s="220"/>
      <c r="L52" s="220"/>
      <c r="M52" s="326"/>
      <c r="N52" s="220"/>
      <c r="O52" s="220"/>
      <c r="P52" s="220"/>
      <c r="Q52" s="220"/>
      <c r="R52" s="220"/>
      <c r="S52" s="220"/>
      <c r="T52" s="220"/>
      <c r="U52" s="220"/>
      <c r="V52" s="220"/>
      <c r="AK52" s="220"/>
      <c r="BE52" s="235">
        <v>4</v>
      </c>
      <c r="BF52" s="235" t="s">
        <v>10</v>
      </c>
      <c r="BH52" s="326" t="s">
        <v>104</v>
      </c>
      <c r="BI52" s="326" t="str">
        <f>BI46</f>
        <v>связка не допущена - ВОЗРАСТ!!!</v>
      </c>
      <c r="FG52" s="198">
        <f t="shared" ca="1" si="1"/>
        <v>2024</v>
      </c>
      <c r="FH52" s="198">
        <v>59</v>
      </c>
      <c r="FI52" s="198">
        <f t="shared" ca="1" si="2"/>
        <v>1965</v>
      </c>
      <c r="FJ52" s="208">
        <v>6</v>
      </c>
    </row>
    <row r="53" spans="1:166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326"/>
      <c r="N53" s="220"/>
      <c r="O53" s="220"/>
      <c r="P53" s="220"/>
      <c r="Q53" s="220"/>
      <c r="R53" s="220"/>
      <c r="S53" s="220"/>
      <c r="T53" s="220"/>
      <c r="U53" s="220"/>
      <c r="V53" s="220"/>
      <c r="AK53" s="220"/>
      <c r="BE53" s="235">
        <v>5</v>
      </c>
      <c r="BF53" s="235" t="s">
        <v>49</v>
      </c>
      <c r="BH53" s="326" t="s">
        <v>105</v>
      </c>
      <c r="BI53" s="326" t="str">
        <f>BJ46</f>
        <v>связка не допущена - ВОЗРАСТ!!!</v>
      </c>
      <c r="FG53" s="198">
        <f t="shared" ca="1" si="1"/>
        <v>2024</v>
      </c>
      <c r="FH53" s="198">
        <v>60</v>
      </c>
      <c r="FI53" s="198">
        <f t="shared" ca="1" si="2"/>
        <v>1964</v>
      </c>
      <c r="FJ53" s="208">
        <v>6</v>
      </c>
    </row>
    <row r="54" spans="1:166">
      <c r="A54" s="220"/>
      <c r="B54" s="220"/>
      <c r="C54" s="220"/>
      <c r="D54" s="220"/>
      <c r="E54" s="220"/>
      <c r="F54" s="220"/>
      <c r="G54" s="220"/>
      <c r="H54" s="220"/>
      <c r="I54" s="220"/>
      <c r="J54" s="220"/>
      <c r="K54" s="220"/>
      <c r="L54" s="220"/>
      <c r="M54" s="326"/>
      <c r="N54" s="220"/>
      <c r="O54" s="220"/>
      <c r="P54" s="220"/>
      <c r="Q54" s="220"/>
      <c r="R54" s="220"/>
      <c r="S54" s="220"/>
      <c r="T54" s="220"/>
      <c r="U54" s="220"/>
      <c r="V54" s="220"/>
      <c r="AK54" s="220"/>
      <c r="BE54" s="235">
        <v>6</v>
      </c>
      <c r="BF54" s="235" t="s">
        <v>50</v>
      </c>
      <c r="BH54" s="326" t="s">
        <v>106</v>
      </c>
      <c r="BI54" s="326" t="str">
        <f>BK$46</f>
        <v>связка не допущена - ВОЗРАСТ!!!</v>
      </c>
      <c r="FG54" s="198">
        <f t="shared" ca="1" si="1"/>
        <v>2024</v>
      </c>
      <c r="FH54" s="198">
        <v>61</v>
      </c>
      <c r="FI54" s="198">
        <f t="shared" ca="1" si="2"/>
        <v>1963</v>
      </c>
      <c r="FJ54" s="208">
        <v>6</v>
      </c>
    </row>
    <row r="55" spans="1:166">
      <c r="A55" s="220"/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L55" s="220"/>
      <c r="M55" s="326"/>
      <c r="N55" s="220"/>
      <c r="O55" s="220"/>
      <c r="P55" s="220"/>
      <c r="Q55" s="220"/>
      <c r="R55" s="220"/>
      <c r="S55" s="220"/>
      <c r="T55" s="220"/>
      <c r="U55" s="220"/>
      <c r="V55" s="220"/>
      <c r="AK55" s="220"/>
      <c r="BE55" s="235">
        <v>7</v>
      </c>
      <c r="BF55" s="235" t="s">
        <v>50</v>
      </c>
      <c r="BH55" s="326" t="s">
        <v>107</v>
      </c>
      <c r="BI55" s="326" t="str">
        <f>BL$46</f>
        <v>связка не допущена - ВОЗРАСТ!!!</v>
      </c>
      <c r="FG55" s="198">
        <f t="shared" ca="1" si="1"/>
        <v>2024</v>
      </c>
      <c r="FH55" s="198">
        <v>62</v>
      </c>
      <c r="FI55" s="198">
        <f t="shared" ca="1" si="2"/>
        <v>1962</v>
      </c>
      <c r="FJ55" s="208">
        <v>6</v>
      </c>
    </row>
    <row r="56" spans="1:166">
      <c r="A56" s="220"/>
      <c r="B56" s="220"/>
      <c r="C56" s="220"/>
      <c r="D56" s="220"/>
      <c r="E56" s="220"/>
      <c r="F56" s="220"/>
      <c r="G56" s="220"/>
      <c r="H56" s="220"/>
      <c r="I56" s="220"/>
      <c r="J56" s="220"/>
      <c r="K56" s="220"/>
      <c r="L56" s="220"/>
      <c r="M56" s="326"/>
      <c r="N56" s="220"/>
      <c r="O56" s="220"/>
      <c r="P56" s="220"/>
      <c r="Q56" s="326"/>
      <c r="R56" s="326"/>
      <c r="S56" s="326"/>
      <c r="T56" s="326"/>
      <c r="BE56" s="326"/>
      <c r="BF56" s="326"/>
      <c r="BH56" s="326" t="s">
        <v>108</v>
      </c>
      <c r="BI56" s="326" t="str">
        <f>BM$46</f>
        <v>связка не допущена - ВОЗРАСТ!!!</v>
      </c>
      <c r="FG56" s="198">
        <f t="shared" ca="1" si="1"/>
        <v>2024</v>
      </c>
      <c r="FH56" s="198">
        <v>63</v>
      </c>
      <c r="FI56" s="198">
        <f t="shared" ca="1" si="2"/>
        <v>1961</v>
      </c>
      <c r="FJ56" s="208">
        <v>6</v>
      </c>
    </row>
    <row r="57" spans="1:166">
      <c r="A57" s="220"/>
      <c r="B57" s="220"/>
      <c r="C57" s="220"/>
      <c r="D57" s="220"/>
      <c r="E57" s="220"/>
      <c r="F57" s="220"/>
      <c r="G57" s="220"/>
      <c r="H57" s="220"/>
      <c r="I57" s="220"/>
      <c r="J57" s="220"/>
      <c r="K57" s="220"/>
      <c r="L57" s="220"/>
      <c r="M57" s="326"/>
      <c r="N57" s="220"/>
      <c r="O57" s="220"/>
      <c r="P57" s="220"/>
      <c r="Q57" s="326"/>
      <c r="R57" s="326"/>
      <c r="S57" s="326"/>
      <c r="T57" s="326"/>
      <c r="BE57" s="326"/>
      <c r="BF57" s="326"/>
      <c r="BH57" s="326" t="s">
        <v>109</v>
      </c>
      <c r="BI57" s="326" t="str">
        <f>BN$46</f>
        <v>связка не допущена - ВОЗРАСТ!!!</v>
      </c>
      <c r="FG57" s="198">
        <f t="shared" ca="1" si="1"/>
        <v>2024</v>
      </c>
      <c r="FH57" s="198">
        <v>64</v>
      </c>
      <c r="FI57" s="198">
        <f t="shared" ca="1" si="2"/>
        <v>1960</v>
      </c>
      <c r="FJ57" s="208">
        <v>6</v>
      </c>
    </row>
    <row r="58" spans="1:166">
      <c r="A58" s="220"/>
      <c r="B58" s="220"/>
      <c r="C58" s="220"/>
      <c r="D58" s="220"/>
      <c r="E58" s="220"/>
      <c r="F58" s="220"/>
      <c r="G58" s="220"/>
      <c r="H58" s="220"/>
      <c r="I58" s="220"/>
      <c r="J58" s="220"/>
      <c r="K58" s="220"/>
      <c r="L58" s="220"/>
      <c r="M58" s="326"/>
      <c r="N58" s="220"/>
      <c r="O58" s="220"/>
      <c r="P58" s="220"/>
      <c r="Q58" s="326"/>
      <c r="R58" s="326"/>
      <c r="S58" s="326"/>
      <c r="T58" s="326"/>
      <c r="BE58" s="326"/>
      <c r="BF58" s="326"/>
      <c r="BH58" s="326" t="s">
        <v>110</v>
      </c>
      <c r="BI58" s="326" t="str">
        <f>BO46</f>
        <v>связка не допущена - ВОЗРАСТ!!!</v>
      </c>
      <c r="FG58" s="198">
        <f t="shared" ca="1" si="1"/>
        <v>2024</v>
      </c>
      <c r="FH58" s="198">
        <v>65</v>
      </c>
      <c r="FI58" s="198">
        <f t="shared" ca="1" si="2"/>
        <v>1959</v>
      </c>
      <c r="FJ58" s="208">
        <v>6</v>
      </c>
    </row>
    <row r="59" spans="1:166">
      <c r="A59" s="220"/>
      <c r="B59" s="220"/>
      <c r="C59" s="220"/>
      <c r="D59" s="220"/>
      <c r="E59" s="220"/>
      <c r="F59" s="220"/>
      <c r="G59" s="220"/>
      <c r="H59" s="220"/>
      <c r="I59" s="220"/>
      <c r="J59" s="220"/>
      <c r="K59" s="220"/>
      <c r="L59" s="220"/>
      <c r="M59" s="326"/>
      <c r="N59" s="220"/>
      <c r="O59" s="220"/>
      <c r="P59" s="220"/>
      <c r="Q59" s="326"/>
      <c r="R59" s="326"/>
      <c r="S59" s="326"/>
      <c r="T59" s="326"/>
      <c r="BE59" s="326"/>
      <c r="BF59" s="326"/>
      <c r="BH59" s="326" t="s">
        <v>111</v>
      </c>
      <c r="BI59" s="326" t="str">
        <f>BP46</f>
        <v>связка не допущена - ВОЗРАСТ!!!</v>
      </c>
      <c r="FG59" s="198">
        <f t="shared" ca="1" si="1"/>
        <v>2024</v>
      </c>
      <c r="FH59" s="198">
        <v>66</v>
      </c>
      <c r="FI59" s="198">
        <f t="shared" ca="1" si="2"/>
        <v>1958</v>
      </c>
      <c r="FJ59" s="208">
        <v>6</v>
      </c>
    </row>
    <row r="60" spans="1:166">
      <c r="A60" s="220"/>
      <c r="B60" s="220"/>
      <c r="C60" s="220"/>
      <c r="D60" s="220"/>
      <c r="E60" s="220"/>
      <c r="F60" s="220"/>
      <c r="G60" s="220"/>
      <c r="H60" s="220"/>
      <c r="I60" s="220"/>
      <c r="J60" s="220"/>
      <c r="K60" s="220"/>
      <c r="L60" s="220"/>
      <c r="M60" s="326"/>
      <c r="N60" s="220"/>
      <c r="O60" s="220"/>
      <c r="P60" s="220"/>
      <c r="Q60" s="326"/>
      <c r="R60" s="326"/>
      <c r="S60" s="326"/>
      <c r="T60" s="326"/>
      <c r="BE60" s="326"/>
      <c r="BF60" s="326"/>
      <c r="BH60" s="326" t="s">
        <v>112</v>
      </c>
      <c r="BI60" s="326" t="str">
        <f>BQ46</f>
        <v>связка не допущена - ВОЗРАСТ!!!</v>
      </c>
      <c r="FG60" s="198">
        <f t="shared" ca="1" si="1"/>
        <v>2024</v>
      </c>
      <c r="FH60" s="198">
        <v>67</v>
      </c>
      <c r="FI60" s="198">
        <f t="shared" ca="1" si="2"/>
        <v>1957</v>
      </c>
      <c r="FJ60" s="208">
        <v>6</v>
      </c>
    </row>
    <row r="61" spans="1:166">
      <c r="A61" s="220"/>
      <c r="B61" s="220"/>
      <c r="C61" s="220"/>
      <c r="D61" s="220"/>
      <c r="E61" s="220"/>
      <c r="F61" s="220"/>
      <c r="G61" s="220"/>
      <c r="H61" s="220"/>
      <c r="I61" s="220"/>
      <c r="J61" s="220"/>
      <c r="K61" s="220"/>
      <c r="L61" s="220"/>
      <c r="M61" s="326"/>
      <c r="N61" s="220"/>
      <c r="O61" s="220"/>
      <c r="P61" s="220"/>
      <c r="Q61" s="326"/>
      <c r="R61" s="326"/>
      <c r="S61" s="326"/>
      <c r="T61" s="326"/>
      <c r="BE61" s="326"/>
      <c r="BF61" s="326"/>
      <c r="BH61" s="326" t="s">
        <v>113</v>
      </c>
      <c r="BI61" s="326" t="str">
        <f>BR46</f>
        <v>связка не допущена - ВОЗРАСТ!!!</v>
      </c>
      <c r="FG61" s="198">
        <f t="shared" ca="1" si="1"/>
        <v>2024</v>
      </c>
      <c r="FH61" s="198">
        <v>68</v>
      </c>
      <c r="FI61" s="198">
        <f t="shared" ca="1" si="2"/>
        <v>1956</v>
      </c>
      <c r="FJ61" s="208">
        <v>6</v>
      </c>
    </row>
    <row r="62" spans="1:166">
      <c r="A62" s="220"/>
      <c r="B62" s="220"/>
      <c r="C62" s="220"/>
      <c r="D62" s="220"/>
      <c r="E62" s="220"/>
      <c r="F62" s="220"/>
      <c r="G62" s="220"/>
      <c r="H62" s="220"/>
      <c r="I62" s="220"/>
      <c r="J62" s="220"/>
      <c r="K62" s="220"/>
      <c r="L62" s="220"/>
      <c r="M62" s="326"/>
      <c r="N62" s="220"/>
      <c r="O62" s="220"/>
      <c r="P62" s="220"/>
      <c r="Q62" s="326"/>
      <c r="R62" s="326"/>
      <c r="S62" s="326"/>
      <c r="T62" s="326"/>
      <c r="BH62" s="326" t="s">
        <v>114</v>
      </c>
      <c r="BI62" s="326" t="str">
        <f>BS46</f>
        <v>связка не допущена - ВОЗРАСТ!!!</v>
      </c>
      <c r="FG62" s="198">
        <f t="shared" ca="1" si="1"/>
        <v>2024</v>
      </c>
      <c r="FH62" s="198">
        <v>69</v>
      </c>
      <c r="FI62" s="198">
        <f t="shared" ca="1" si="2"/>
        <v>1955</v>
      </c>
      <c r="FJ62" s="208">
        <v>6</v>
      </c>
    </row>
    <row r="63" spans="1:166">
      <c r="A63" s="220"/>
      <c r="B63" s="220"/>
      <c r="C63" s="220"/>
      <c r="D63" s="220"/>
      <c r="E63" s="220"/>
      <c r="F63" s="220"/>
      <c r="G63" s="220"/>
      <c r="H63" s="220"/>
      <c r="I63" s="220"/>
      <c r="J63" s="220"/>
      <c r="K63" s="220"/>
      <c r="L63" s="220"/>
      <c r="M63" s="326"/>
      <c r="N63" s="220"/>
      <c r="O63" s="220"/>
      <c r="P63" s="220"/>
      <c r="Q63" s="326"/>
      <c r="R63" s="326"/>
      <c r="S63" s="326"/>
      <c r="T63" s="326"/>
      <c r="BH63" s="326" t="s">
        <v>115</v>
      </c>
      <c r="BI63" s="326" t="str">
        <f>BT$46</f>
        <v>связка не допущена - ВОЗРАСТ!!!</v>
      </c>
      <c r="FG63" s="198">
        <f t="shared" ca="1" si="1"/>
        <v>2024</v>
      </c>
      <c r="FH63" s="198">
        <v>70</v>
      </c>
      <c r="FI63" s="198">
        <f t="shared" ca="1" si="2"/>
        <v>1954</v>
      </c>
      <c r="FJ63" s="208">
        <v>6</v>
      </c>
    </row>
    <row r="64" spans="1:166">
      <c r="A64" s="220"/>
      <c r="B64" s="220"/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326"/>
      <c r="N64" s="220"/>
      <c r="O64" s="220"/>
      <c r="P64" s="220"/>
      <c r="Q64" s="326"/>
      <c r="R64" s="326"/>
      <c r="S64" s="326"/>
      <c r="T64" s="326"/>
      <c r="BH64" s="326" t="s">
        <v>116</v>
      </c>
      <c r="BI64" s="326" t="str">
        <f>BU$46</f>
        <v>связка не допущена - ВОЗРАСТ!!!</v>
      </c>
      <c r="FG64" s="198">
        <f t="shared" ca="1" si="1"/>
        <v>2024</v>
      </c>
      <c r="FH64" s="198">
        <v>71</v>
      </c>
      <c r="FI64" s="198">
        <f t="shared" ca="1" si="2"/>
        <v>1953</v>
      </c>
      <c r="FJ64" s="208">
        <v>6</v>
      </c>
    </row>
    <row r="65" spans="1:166">
      <c r="A65" s="220"/>
      <c r="B65" s="220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326"/>
      <c r="N65" s="220"/>
      <c r="O65" s="220"/>
      <c r="P65" s="220"/>
      <c r="Q65" s="326"/>
      <c r="R65" s="326"/>
      <c r="S65" s="326"/>
      <c r="T65" s="326"/>
      <c r="BH65" s="326" t="s">
        <v>117</v>
      </c>
      <c r="BI65" s="326" t="str">
        <f>BV$46</f>
        <v>связка не допущена - ВОЗРАСТ!!!</v>
      </c>
      <c r="FG65" s="198">
        <f t="shared" ca="1" si="1"/>
        <v>2024</v>
      </c>
      <c r="FH65" s="198">
        <v>72</v>
      </c>
      <c r="FI65" s="198">
        <f t="shared" ca="1" si="2"/>
        <v>1952</v>
      </c>
      <c r="FJ65" s="208">
        <v>6</v>
      </c>
    </row>
    <row r="66" spans="1:166">
      <c r="A66" s="220"/>
      <c r="B66" s="220"/>
      <c r="C66" s="220"/>
      <c r="D66" s="220"/>
      <c r="E66" s="220"/>
      <c r="F66" s="220"/>
      <c r="G66" s="220"/>
      <c r="H66" s="220"/>
      <c r="I66" s="220"/>
      <c r="J66" s="220"/>
      <c r="K66" s="220"/>
      <c r="L66" s="220"/>
      <c r="M66" s="326"/>
      <c r="N66" s="220"/>
      <c r="O66" s="220"/>
      <c r="P66" s="220"/>
      <c r="Q66" s="326"/>
      <c r="R66" s="326"/>
      <c r="S66" s="326"/>
      <c r="T66" s="326"/>
      <c r="BH66" s="326" t="s">
        <v>118</v>
      </c>
      <c r="BI66" s="326" t="str">
        <f>BW$46</f>
        <v>связка не допущена - ВОЗРАСТ!!!</v>
      </c>
      <c r="FG66" s="198">
        <f t="shared" ref="FG66:FG118" ca="1" si="135">YEAR(TODAY())</f>
        <v>2024</v>
      </c>
      <c r="FH66" s="198">
        <v>73</v>
      </c>
      <c r="FI66" s="198">
        <f t="shared" ref="FI66:FI118" ca="1" si="136">FG66-FH66</f>
        <v>1951</v>
      </c>
      <c r="FJ66" s="208">
        <v>6</v>
      </c>
    </row>
    <row r="67" spans="1:166">
      <c r="A67" s="220"/>
      <c r="B67" s="220"/>
      <c r="C67" s="220"/>
      <c r="D67" s="220"/>
      <c r="E67" s="220"/>
      <c r="F67" s="220"/>
      <c r="G67" s="220"/>
      <c r="H67" s="220"/>
      <c r="I67" s="220"/>
      <c r="J67" s="220"/>
      <c r="K67" s="220"/>
      <c r="L67" s="220"/>
      <c r="M67" s="326"/>
      <c r="N67" s="220"/>
      <c r="O67" s="220"/>
      <c r="P67" s="220"/>
      <c r="Q67" s="326"/>
      <c r="R67" s="326"/>
      <c r="S67" s="326"/>
      <c r="T67" s="326"/>
      <c r="BH67" s="326" t="s">
        <v>119</v>
      </c>
      <c r="BI67" s="326" t="str">
        <f>BX$46</f>
        <v>связка не допущена - ВОЗРАСТ!!!</v>
      </c>
      <c r="FG67" s="198">
        <f t="shared" ca="1" si="135"/>
        <v>2024</v>
      </c>
      <c r="FH67" s="198">
        <v>74</v>
      </c>
      <c r="FI67" s="198">
        <f t="shared" ca="1" si="136"/>
        <v>1950</v>
      </c>
      <c r="FJ67" s="208">
        <v>6</v>
      </c>
    </row>
    <row r="68" spans="1:166">
      <c r="A68" s="220"/>
      <c r="B68" s="220"/>
      <c r="C68" s="220"/>
      <c r="D68" s="220"/>
      <c r="E68" s="220"/>
      <c r="F68" s="220"/>
      <c r="G68" s="220"/>
      <c r="H68" s="220"/>
      <c r="I68" s="220"/>
      <c r="J68" s="220"/>
      <c r="K68" s="220"/>
      <c r="L68" s="220"/>
      <c r="M68" s="326"/>
      <c r="N68" s="220"/>
      <c r="O68" s="220"/>
      <c r="P68" s="220"/>
      <c r="Q68" s="326"/>
      <c r="R68" s="326"/>
      <c r="S68" s="326"/>
      <c r="T68" s="326"/>
      <c r="BH68" s="326"/>
      <c r="BI68" s="326"/>
      <c r="FG68" s="198">
        <f t="shared" ca="1" si="135"/>
        <v>2024</v>
      </c>
      <c r="FH68" s="198">
        <v>75</v>
      </c>
      <c r="FI68" s="198">
        <f t="shared" ca="1" si="136"/>
        <v>1949</v>
      </c>
      <c r="FJ68" s="208">
        <v>6</v>
      </c>
    </row>
    <row r="69" spans="1:166">
      <c r="A69" s="220"/>
      <c r="B69" s="220"/>
      <c r="C69" s="220"/>
      <c r="D69" s="220"/>
      <c r="E69" s="220"/>
      <c r="F69" s="220"/>
      <c r="G69" s="220"/>
      <c r="H69" s="220"/>
      <c r="I69" s="220"/>
      <c r="J69" s="220"/>
      <c r="K69" s="220"/>
      <c r="L69" s="220"/>
      <c r="M69" s="326"/>
      <c r="N69" s="220"/>
      <c r="O69" s="220"/>
      <c r="P69" s="220"/>
      <c r="Q69" s="326"/>
      <c r="R69" s="326"/>
      <c r="S69" s="326"/>
      <c r="T69" s="326"/>
      <c r="BH69" s="326"/>
      <c r="BI69" s="326"/>
      <c r="FG69" s="198">
        <f t="shared" ca="1" si="135"/>
        <v>2024</v>
      </c>
      <c r="FH69" s="198">
        <v>76</v>
      </c>
      <c r="FI69" s="198">
        <f t="shared" ca="1" si="136"/>
        <v>1948</v>
      </c>
      <c r="FJ69" s="208">
        <v>6</v>
      </c>
    </row>
    <row r="70" spans="1:166">
      <c r="A70" s="220"/>
      <c r="B70" s="220"/>
      <c r="C70" s="220"/>
      <c r="D70" s="220"/>
      <c r="E70" s="220"/>
      <c r="F70" s="220"/>
      <c r="G70" s="220"/>
      <c r="H70" s="220"/>
      <c r="I70" s="220"/>
      <c r="J70" s="220"/>
      <c r="K70" s="220"/>
      <c r="L70" s="220"/>
      <c r="M70" s="326"/>
      <c r="N70" s="220"/>
      <c r="O70" s="220"/>
      <c r="P70" s="220"/>
      <c r="Q70" s="326"/>
      <c r="R70" s="326"/>
      <c r="S70" s="326"/>
      <c r="T70" s="326"/>
      <c r="BH70" s="326"/>
      <c r="BI70" s="326"/>
      <c r="FG70" s="198">
        <f t="shared" ca="1" si="135"/>
        <v>2024</v>
      </c>
      <c r="FH70" s="198">
        <v>77</v>
      </c>
      <c r="FI70" s="198">
        <f t="shared" ca="1" si="136"/>
        <v>1947</v>
      </c>
      <c r="FJ70" s="208">
        <v>6</v>
      </c>
    </row>
    <row r="71" spans="1:166">
      <c r="A71" s="220"/>
      <c r="B71" s="220"/>
      <c r="C71" s="220"/>
      <c r="D71" s="220"/>
      <c r="E71" s="220"/>
      <c r="F71" s="220"/>
      <c r="G71" s="220"/>
      <c r="H71" s="220"/>
      <c r="I71" s="220"/>
      <c r="J71" s="220"/>
      <c r="K71" s="220"/>
      <c r="L71" s="220"/>
      <c r="M71" s="326"/>
      <c r="N71" s="220"/>
      <c r="O71" s="220"/>
      <c r="P71" s="220"/>
      <c r="Q71" s="326"/>
      <c r="R71" s="326"/>
      <c r="S71" s="326"/>
      <c r="T71" s="326"/>
      <c r="BH71" s="326"/>
      <c r="BI71" s="326"/>
      <c r="FG71" s="198">
        <f t="shared" ca="1" si="135"/>
        <v>2024</v>
      </c>
      <c r="FH71" s="198">
        <v>78</v>
      </c>
      <c r="FI71" s="198">
        <f t="shared" ca="1" si="136"/>
        <v>1946</v>
      </c>
      <c r="FJ71" s="208">
        <v>6</v>
      </c>
    </row>
    <row r="72" spans="1:166">
      <c r="A72" s="220"/>
      <c r="B72" s="220"/>
      <c r="C72" s="220"/>
      <c r="D72" s="220"/>
      <c r="E72" s="220"/>
      <c r="F72" s="220"/>
      <c r="G72" s="220"/>
      <c r="H72" s="220"/>
      <c r="I72" s="220"/>
      <c r="J72" s="220"/>
      <c r="K72" s="220"/>
      <c r="L72" s="220"/>
      <c r="M72" s="326"/>
      <c r="N72" s="220"/>
      <c r="O72" s="220"/>
      <c r="P72" s="220"/>
      <c r="Q72" s="326"/>
      <c r="R72" s="326"/>
      <c r="S72" s="326"/>
      <c r="T72" s="326"/>
      <c r="FG72" s="198">
        <f t="shared" ca="1" si="135"/>
        <v>2024</v>
      </c>
      <c r="FH72" s="198">
        <v>79</v>
      </c>
      <c r="FI72" s="198">
        <f t="shared" ca="1" si="136"/>
        <v>1945</v>
      </c>
      <c r="FJ72" s="208">
        <v>6</v>
      </c>
    </row>
    <row r="73" spans="1:166">
      <c r="A73" s="220"/>
      <c r="B73" s="220"/>
      <c r="C73" s="220"/>
      <c r="D73" s="220"/>
      <c r="E73" s="220"/>
      <c r="F73" s="220"/>
      <c r="G73" s="220"/>
      <c r="H73" s="220"/>
      <c r="I73" s="220"/>
      <c r="J73" s="220"/>
      <c r="K73" s="220"/>
      <c r="L73" s="220"/>
      <c r="M73" s="326"/>
      <c r="N73" s="220"/>
      <c r="O73" s="220"/>
      <c r="P73" s="220"/>
      <c r="Q73" s="326"/>
      <c r="R73" s="326"/>
      <c r="S73" s="326"/>
      <c r="T73" s="326"/>
      <c r="FG73" s="198">
        <f t="shared" ca="1" si="135"/>
        <v>2024</v>
      </c>
      <c r="FH73" s="198">
        <v>80</v>
      </c>
      <c r="FI73" s="198">
        <f t="shared" ca="1" si="136"/>
        <v>1944</v>
      </c>
      <c r="FJ73" s="208">
        <v>6</v>
      </c>
    </row>
    <row r="74" spans="1:166">
      <c r="A74" s="220"/>
      <c r="B74" s="220"/>
      <c r="C74" s="220"/>
      <c r="D74" s="220"/>
      <c r="E74" s="220"/>
      <c r="F74" s="220"/>
      <c r="G74" s="220"/>
      <c r="H74" s="220"/>
      <c r="I74" s="220"/>
      <c r="J74" s="220"/>
      <c r="K74" s="220"/>
      <c r="L74" s="220"/>
      <c r="M74" s="326"/>
      <c r="N74" s="220"/>
      <c r="O74" s="220"/>
      <c r="P74" s="220"/>
      <c r="Q74" s="326"/>
      <c r="R74" s="326"/>
      <c r="S74" s="326"/>
      <c r="T74" s="326"/>
      <c r="FG74" s="198">
        <f t="shared" ca="1" si="135"/>
        <v>2024</v>
      </c>
      <c r="FH74" s="198">
        <v>81</v>
      </c>
      <c r="FI74" s="198">
        <f t="shared" ca="1" si="136"/>
        <v>1943</v>
      </c>
      <c r="FJ74" s="208">
        <v>6</v>
      </c>
    </row>
    <row r="75" spans="1:166">
      <c r="A75" s="220"/>
      <c r="B75" s="220"/>
      <c r="C75" s="220"/>
      <c r="D75" s="220"/>
      <c r="E75" s="220"/>
      <c r="F75" s="220"/>
      <c r="G75" s="220"/>
      <c r="H75" s="220"/>
      <c r="I75" s="220"/>
      <c r="J75" s="220"/>
      <c r="K75" s="220"/>
      <c r="L75" s="220"/>
      <c r="M75" s="326"/>
      <c r="N75" s="220"/>
      <c r="O75" s="220"/>
      <c r="P75" s="220"/>
      <c r="Q75" s="326"/>
      <c r="R75" s="326"/>
      <c r="S75" s="326"/>
      <c r="T75" s="326"/>
      <c r="FG75" s="198">
        <f t="shared" ca="1" si="135"/>
        <v>2024</v>
      </c>
      <c r="FH75" s="198">
        <v>82</v>
      </c>
      <c r="FI75" s="198">
        <f t="shared" ca="1" si="136"/>
        <v>1942</v>
      </c>
      <c r="FJ75" s="208">
        <v>6</v>
      </c>
    </row>
    <row r="76" spans="1:166">
      <c r="A76" s="220"/>
      <c r="B76" s="220"/>
      <c r="C76" s="220"/>
      <c r="D76" s="220"/>
      <c r="E76" s="220"/>
      <c r="F76" s="220"/>
      <c r="G76" s="220"/>
      <c r="H76" s="220"/>
      <c r="I76" s="220"/>
      <c r="J76" s="220"/>
      <c r="K76" s="220"/>
      <c r="L76" s="220"/>
      <c r="M76" s="326"/>
      <c r="N76" s="220"/>
      <c r="O76" s="220"/>
      <c r="P76" s="220"/>
      <c r="Q76" s="326"/>
      <c r="R76" s="326"/>
      <c r="S76" s="326"/>
      <c r="T76" s="326"/>
      <c r="FG76" s="198">
        <f t="shared" ca="1" si="135"/>
        <v>2024</v>
      </c>
      <c r="FH76" s="198">
        <v>83</v>
      </c>
      <c r="FI76" s="198">
        <f t="shared" ca="1" si="136"/>
        <v>1941</v>
      </c>
      <c r="FJ76" s="208">
        <v>6</v>
      </c>
    </row>
    <row r="77" spans="1:166">
      <c r="A77" s="220"/>
      <c r="B77" s="220"/>
      <c r="C77" s="220"/>
      <c r="D77" s="220"/>
      <c r="E77" s="220"/>
      <c r="F77" s="220"/>
      <c r="G77" s="220"/>
      <c r="H77" s="220"/>
      <c r="I77" s="220"/>
      <c r="J77" s="220"/>
      <c r="K77" s="220"/>
      <c r="L77" s="220"/>
      <c r="M77" s="326"/>
      <c r="N77" s="220"/>
      <c r="O77" s="220"/>
      <c r="P77" s="220"/>
      <c r="Q77" s="326"/>
      <c r="R77" s="326"/>
      <c r="S77" s="326"/>
      <c r="T77" s="326"/>
      <c r="FG77" s="198">
        <f t="shared" ca="1" si="135"/>
        <v>2024</v>
      </c>
      <c r="FH77" s="198">
        <v>84</v>
      </c>
      <c r="FI77" s="198">
        <f t="shared" ca="1" si="136"/>
        <v>1940</v>
      </c>
      <c r="FJ77" s="208">
        <v>6</v>
      </c>
    </row>
    <row r="78" spans="1:166">
      <c r="A78" s="220"/>
      <c r="B78" s="220"/>
      <c r="C78" s="220"/>
      <c r="D78" s="220"/>
      <c r="E78" s="220"/>
      <c r="F78" s="220"/>
      <c r="G78" s="220"/>
      <c r="H78" s="220"/>
      <c r="I78" s="220"/>
      <c r="J78" s="220"/>
      <c r="K78" s="220"/>
      <c r="L78" s="220"/>
      <c r="M78" s="326"/>
      <c r="N78" s="220"/>
      <c r="O78" s="220"/>
      <c r="P78" s="220"/>
      <c r="Q78" s="326"/>
      <c r="R78" s="326"/>
      <c r="S78" s="326"/>
      <c r="T78" s="326"/>
      <c r="FG78" s="198">
        <f t="shared" ca="1" si="135"/>
        <v>2024</v>
      </c>
      <c r="FH78" s="198">
        <v>85</v>
      </c>
      <c r="FI78" s="198">
        <f t="shared" ca="1" si="136"/>
        <v>1939</v>
      </c>
      <c r="FJ78" s="208">
        <v>6</v>
      </c>
    </row>
    <row r="79" spans="1:166">
      <c r="A79" s="220"/>
      <c r="B79" s="220"/>
      <c r="C79" s="220"/>
      <c r="D79" s="220"/>
      <c r="E79" s="220"/>
      <c r="F79" s="220"/>
      <c r="G79" s="220"/>
      <c r="H79" s="220"/>
      <c r="I79" s="220"/>
      <c r="J79" s="220"/>
      <c r="K79" s="220"/>
      <c r="L79" s="220"/>
      <c r="M79" s="326"/>
      <c r="N79" s="220"/>
      <c r="O79" s="220"/>
      <c r="P79" s="220"/>
      <c r="Q79" s="326"/>
      <c r="R79" s="326"/>
      <c r="S79" s="326"/>
      <c r="T79" s="326"/>
      <c r="FG79" s="198">
        <f t="shared" ca="1" si="135"/>
        <v>2024</v>
      </c>
      <c r="FH79" s="198">
        <v>86</v>
      </c>
      <c r="FI79" s="198">
        <f t="shared" ca="1" si="136"/>
        <v>1938</v>
      </c>
      <c r="FJ79" s="208">
        <v>6</v>
      </c>
    </row>
    <row r="80" spans="1:166">
      <c r="A80" s="220"/>
      <c r="B80" s="220"/>
      <c r="C80" s="220"/>
      <c r="D80" s="220"/>
      <c r="E80" s="220"/>
      <c r="F80" s="220"/>
      <c r="G80" s="220"/>
      <c r="H80" s="220"/>
      <c r="I80" s="220"/>
      <c r="J80" s="220"/>
      <c r="K80" s="220"/>
      <c r="L80" s="220"/>
      <c r="M80" s="326"/>
      <c r="N80" s="220"/>
      <c r="O80" s="220"/>
      <c r="P80" s="220"/>
      <c r="Q80" s="326"/>
      <c r="R80" s="326"/>
      <c r="S80" s="326"/>
      <c r="T80" s="326"/>
      <c r="FG80" s="198">
        <f t="shared" ca="1" si="135"/>
        <v>2024</v>
      </c>
      <c r="FH80" s="198">
        <v>87</v>
      </c>
      <c r="FI80" s="198">
        <f t="shared" ca="1" si="136"/>
        <v>1937</v>
      </c>
      <c r="FJ80" s="208">
        <v>6</v>
      </c>
    </row>
    <row r="81" spans="1:166">
      <c r="A81" s="220"/>
      <c r="B81" s="220"/>
      <c r="C81" s="220"/>
      <c r="D81" s="220"/>
      <c r="E81" s="220"/>
      <c r="F81" s="220"/>
      <c r="G81" s="220"/>
      <c r="H81" s="220"/>
      <c r="I81" s="220"/>
      <c r="J81" s="220"/>
      <c r="K81" s="220"/>
      <c r="L81" s="220"/>
      <c r="M81" s="326"/>
      <c r="N81" s="220"/>
      <c r="O81" s="220"/>
      <c r="P81" s="220"/>
      <c r="Q81" s="326"/>
      <c r="R81" s="326"/>
      <c r="S81" s="326"/>
      <c r="T81" s="326"/>
      <c r="FG81" s="198">
        <f t="shared" ca="1" si="135"/>
        <v>2024</v>
      </c>
      <c r="FH81" s="198">
        <v>88</v>
      </c>
      <c r="FI81" s="198">
        <f t="shared" ca="1" si="136"/>
        <v>1936</v>
      </c>
      <c r="FJ81" s="208">
        <v>6</v>
      </c>
    </row>
    <row r="82" spans="1:166">
      <c r="A82" s="220"/>
      <c r="B82" s="220"/>
      <c r="C82" s="220"/>
      <c r="D82" s="220"/>
      <c r="E82" s="220"/>
      <c r="F82" s="220"/>
      <c r="G82" s="220"/>
      <c r="H82" s="220"/>
      <c r="I82" s="220"/>
      <c r="J82" s="220"/>
      <c r="K82" s="220"/>
      <c r="L82" s="220"/>
      <c r="M82" s="326"/>
      <c r="N82" s="220"/>
      <c r="O82" s="220"/>
      <c r="P82" s="220"/>
      <c r="Q82" s="326"/>
      <c r="R82" s="326"/>
      <c r="S82" s="326"/>
      <c r="T82" s="326"/>
      <c r="FG82" s="198">
        <f t="shared" ca="1" si="135"/>
        <v>2024</v>
      </c>
      <c r="FH82" s="198">
        <v>89</v>
      </c>
      <c r="FI82" s="198">
        <f t="shared" ca="1" si="136"/>
        <v>1935</v>
      </c>
      <c r="FJ82" s="208">
        <v>6</v>
      </c>
    </row>
    <row r="83" spans="1:166">
      <c r="A83" s="220"/>
      <c r="B83" s="220"/>
      <c r="C83" s="220"/>
      <c r="D83" s="220"/>
      <c r="E83" s="220"/>
      <c r="F83" s="220"/>
      <c r="G83" s="220"/>
      <c r="H83" s="220"/>
      <c r="I83" s="220"/>
      <c r="J83" s="220"/>
      <c r="K83" s="220"/>
      <c r="L83" s="220"/>
      <c r="M83" s="326"/>
      <c r="N83" s="220"/>
      <c r="O83" s="220"/>
      <c r="P83" s="220"/>
      <c r="Q83" s="326"/>
      <c r="R83" s="326"/>
      <c r="S83" s="326"/>
      <c r="T83" s="326"/>
      <c r="FG83" s="198">
        <f t="shared" ca="1" si="135"/>
        <v>2024</v>
      </c>
      <c r="FH83" s="198">
        <v>90</v>
      </c>
      <c r="FI83" s="198">
        <f t="shared" ca="1" si="136"/>
        <v>1934</v>
      </c>
      <c r="FJ83" s="208">
        <v>6</v>
      </c>
    </row>
    <row r="84" spans="1:166">
      <c r="A84" s="220"/>
      <c r="B84" s="220"/>
      <c r="C84" s="220"/>
      <c r="D84" s="220"/>
      <c r="E84" s="220"/>
      <c r="F84" s="220"/>
      <c r="G84" s="220"/>
      <c r="H84" s="220"/>
      <c r="I84" s="220"/>
      <c r="J84" s="220"/>
      <c r="K84" s="220"/>
      <c r="L84" s="220"/>
      <c r="M84" s="326"/>
      <c r="N84" s="220"/>
      <c r="O84" s="220"/>
      <c r="P84" s="220"/>
      <c r="Q84" s="326"/>
      <c r="R84" s="326"/>
      <c r="S84" s="326"/>
      <c r="T84" s="326"/>
      <c r="FG84" s="198">
        <f t="shared" ca="1" si="135"/>
        <v>2024</v>
      </c>
      <c r="FH84" s="198">
        <v>91</v>
      </c>
      <c r="FI84" s="198">
        <f t="shared" ca="1" si="136"/>
        <v>1933</v>
      </c>
      <c r="FJ84" s="208">
        <v>6</v>
      </c>
    </row>
    <row r="85" spans="1:166">
      <c r="A85" s="220"/>
      <c r="B85" s="220"/>
      <c r="C85" s="220"/>
      <c r="D85" s="220"/>
      <c r="E85" s="220"/>
      <c r="F85" s="220"/>
      <c r="G85" s="220"/>
      <c r="H85" s="220"/>
      <c r="I85" s="220"/>
      <c r="J85" s="220"/>
      <c r="K85" s="220"/>
      <c r="L85" s="220"/>
      <c r="M85" s="326"/>
      <c r="N85" s="220"/>
      <c r="O85" s="220"/>
      <c r="P85" s="220"/>
      <c r="Q85" s="326"/>
      <c r="R85" s="326"/>
      <c r="S85" s="326"/>
      <c r="T85" s="326"/>
      <c r="FG85" s="198">
        <f t="shared" ca="1" si="135"/>
        <v>2024</v>
      </c>
      <c r="FH85" s="198">
        <v>92</v>
      </c>
      <c r="FI85" s="198">
        <f t="shared" ca="1" si="136"/>
        <v>1932</v>
      </c>
      <c r="FJ85" s="208">
        <v>6</v>
      </c>
    </row>
    <row r="86" spans="1:166">
      <c r="A86" s="220"/>
      <c r="B86" s="220"/>
      <c r="C86" s="220"/>
      <c r="D86" s="220"/>
      <c r="E86" s="220"/>
      <c r="F86" s="220"/>
      <c r="G86" s="220"/>
      <c r="H86" s="220"/>
      <c r="I86" s="220"/>
      <c r="J86" s="220"/>
      <c r="K86" s="220"/>
      <c r="L86" s="220"/>
      <c r="M86" s="326"/>
      <c r="N86" s="220"/>
      <c r="O86" s="220"/>
      <c r="P86" s="220"/>
      <c r="Q86" s="326"/>
      <c r="R86" s="326"/>
      <c r="S86" s="326"/>
      <c r="T86" s="326"/>
      <c r="FG86" s="198">
        <f t="shared" ca="1" si="135"/>
        <v>2024</v>
      </c>
      <c r="FH86" s="198">
        <v>93</v>
      </c>
      <c r="FI86" s="198">
        <f t="shared" ca="1" si="136"/>
        <v>1931</v>
      </c>
      <c r="FJ86" s="208">
        <v>6</v>
      </c>
    </row>
    <row r="87" spans="1:166">
      <c r="A87" s="220"/>
      <c r="B87" s="220"/>
      <c r="C87" s="220"/>
      <c r="D87" s="220"/>
      <c r="E87" s="220"/>
      <c r="F87" s="220"/>
      <c r="G87" s="220"/>
      <c r="H87" s="220"/>
      <c r="I87" s="220"/>
      <c r="J87" s="220"/>
      <c r="K87" s="220"/>
      <c r="L87" s="220"/>
      <c r="M87" s="326"/>
      <c r="N87" s="220"/>
      <c r="O87" s="220"/>
      <c r="P87" s="220"/>
      <c r="Q87" s="326"/>
      <c r="R87" s="326"/>
      <c r="S87" s="326"/>
      <c r="T87" s="326"/>
      <c r="FG87" s="198">
        <f t="shared" ca="1" si="135"/>
        <v>2024</v>
      </c>
      <c r="FH87" s="198">
        <v>94</v>
      </c>
      <c r="FI87" s="198">
        <f t="shared" ca="1" si="136"/>
        <v>1930</v>
      </c>
      <c r="FJ87" s="208">
        <v>6</v>
      </c>
    </row>
    <row r="88" spans="1:166">
      <c r="A88" s="220"/>
      <c r="B88" s="220"/>
      <c r="C88" s="220"/>
      <c r="D88" s="220"/>
      <c r="E88" s="220"/>
      <c r="F88" s="220"/>
      <c r="G88" s="220"/>
      <c r="H88" s="220"/>
      <c r="I88" s="220"/>
      <c r="J88" s="220"/>
      <c r="K88" s="220"/>
      <c r="L88" s="220"/>
      <c r="M88" s="326"/>
      <c r="N88" s="220"/>
      <c r="O88" s="220"/>
      <c r="P88" s="220"/>
      <c r="Q88" s="326"/>
      <c r="R88" s="326"/>
      <c r="S88" s="326"/>
      <c r="T88" s="326"/>
      <c r="FG88" s="198">
        <f t="shared" ca="1" si="135"/>
        <v>2024</v>
      </c>
      <c r="FH88" s="198">
        <v>95</v>
      </c>
      <c r="FI88" s="198">
        <f t="shared" ca="1" si="136"/>
        <v>1929</v>
      </c>
      <c r="FJ88" s="208">
        <v>6</v>
      </c>
    </row>
    <row r="89" spans="1:166">
      <c r="A89" s="220"/>
      <c r="B89" s="220"/>
      <c r="C89" s="220"/>
      <c r="D89" s="220"/>
      <c r="E89" s="220"/>
      <c r="F89" s="220"/>
      <c r="G89" s="220"/>
      <c r="H89" s="220"/>
      <c r="I89" s="220"/>
      <c r="J89" s="220"/>
      <c r="K89" s="220"/>
      <c r="L89" s="220"/>
      <c r="M89" s="326"/>
      <c r="N89" s="220"/>
      <c r="O89" s="220"/>
      <c r="P89" s="220"/>
      <c r="Q89" s="326"/>
      <c r="R89" s="326"/>
      <c r="S89" s="326"/>
      <c r="T89" s="326"/>
      <c r="FG89" s="198">
        <f t="shared" ca="1" si="135"/>
        <v>2024</v>
      </c>
      <c r="FH89" s="198">
        <v>96</v>
      </c>
      <c r="FI89" s="198">
        <f t="shared" ca="1" si="136"/>
        <v>1928</v>
      </c>
      <c r="FJ89" s="208">
        <v>6</v>
      </c>
    </row>
    <row r="90" spans="1:166">
      <c r="A90" s="220"/>
      <c r="B90" s="220"/>
      <c r="C90" s="220"/>
      <c r="D90" s="220"/>
      <c r="E90" s="220"/>
      <c r="F90" s="220"/>
      <c r="G90" s="220"/>
      <c r="H90" s="220"/>
      <c r="I90" s="220"/>
      <c r="J90" s="220"/>
      <c r="K90" s="220"/>
      <c r="L90" s="220"/>
      <c r="M90" s="326"/>
      <c r="N90" s="220"/>
      <c r="O90" s="220"/>
      <c r="P90" s="220"/>
      <c r="Q90" s="326"/>
      <c r="R90" s="326"/>
      <c r="S90" s="326"/>
      <c r="T90" s="326"/>
      <c r="FG90" s="198">
        <f t="shared" ca="1" si="135"/>
        <v>2024</v>
      </c>
      <c r="FH90" s="198">
        <v>97</v>
      </c>
      <c r="FI90" s="198">
        <f t="shared" ca="1" si="136"/>
        <v>1927</v>
      </c>
      <c r="FJ90" s="208">
        <v>6</v>
      </c>
    </row>
    <row r="91" spans="1:166">
      <c r="A91" s="220"/>
      <c r="B91" s="220"/>
      <c r="C91" s="220"/>
      <c r="D91" s="220"/>
      <c r="E91" s="220"/>
      <c r="F91" s="220"/>
      <c r="G91" s="220"/>
      <c r="H91" s="220"/>
      <c r="I91" s="220"/>
      <c r="J91" s="220"/>
      <c r="K91" s="220"/>
      <c r="L91" s="220"/>
      <c r="M91" s="326"/>
      <c r="N91" s="220"/>
      <c r="O91" s="220"/>
      <c r="P91" s="220"/>
      <c r="Q91" s="326"/>
      <c r="R91" s="326"/>
      <c r="S91" s="326"/>
      <c r="T91" s="326"/>
      <c r="FG91" s="198">
        <f t="shared" ca="1" si="135"/>
        <v>2024</v>
      </c>
      <c r="FH91" s="198">
        <v>98</v>
      </c>
      <c r="FI91" s="198">
        <f t="shared" ca="1" si="136"/>
        <v>1926</v>
      </c>
      <c r="FJ91" s="208">
        <v>6</v>
      </c>
    </row>
    <row r="92" spans="1:166">
      <c r="A92" s="220"/>
      <c r="B92" s="220"/>
      <c r="C92" s="220"/>
      <c r="D92" s="220"/>
      <c r="E92" s="220"/>
      <c r="F92" s="220"/>
      <c r="G92" s="220"/>
      <c r="H92" s="220"/>
      <c r="I92" s="220"/>
      <c r="J92" s="220"/>
      <c r="K92" s="220"/>
      <c r="L92" s="220"/>
      <c r="M92" s="326"/>
      <c r="N92" s="220"/>
      <c r="O92" s="220"/>
      <c r="P92" s="220"/>
      <c r="Q92" s="326"/>
      <c r="R92" s="326"/>
      <c r="S92" s="326"/>
      <c r="T92" s="326"/>
      <c r="FG92" s="198">
        <f t="shared" ca="1" si="135"/>
        <v>2024</v>
      </c>
      <c r="FH92" s="198">
        <v>99</v>
      </c>
      <c r="FI92" s="198">
        <f t="shared" ca="1" si="136"/>
        <v>1925</v>
      </c>
      <c r="FJ92" s="208">
        <v>6</v>
      </c>
    </row>
    <row r="93" spans="1:166">
      <c r="A93" s="220"/>
      <c r="B93" s="220"/>
      <c r="C93" s="220"/>
      <c r="D93" s="220"/>
      <c r="E93" s="220"/>
      <c r="F93" s="220"/>
      <c r="G93" s="220"/>
      <c r="H93" s="220"/>
      <c r="I93" s="220"/>
      <c r="J93" s="220"/>
      <c r="K93" s="220"/>
      <c r="L93" s="220"/>
      <c r="M93" s="326"/>
      <c r="N93" s="220"/>
      <c r="O93" s="220"/>
      <c r="P93" s="220"/>
      <c r="Q93" s="326"/>
      <c r="R93" s="326"/>
      <c r="S93" s="326"/>
      <c r="T93" s="326"/>
      <c r="FG93" s="198">
        <f t="shared" ca="1" si="135"/>
        <v>2024</v>
      </c>
      <c r="FH93" s="198">
        <v>100</v>
      </c>
      <c r="FI93" s="198">
        <f t="shared" ca="1" si="136"/>
        <v>1924</v>
      </c>
      <c r="FJ93" s="208">
        <v>6</v>
      </c>
    </row>
    <row r="94" spans="1:166">
      <c r="A94" s="220"/>
      <c r="B94" s="220"/>
      <c r="C94" s="220"/>
      <c r="D94" s="220"/>
      <c r="E94" s="220"/>
      <c r="F94" s="220"/>
      <c r="G94" s="220"/>
      <c r="H94" s="220"/>
      <c r="I94" s="220"/>
      <c r="J94" s="220"/>
      <c r="K94" s="220"/>
      <c r="L94" s="220"/>
      <c r="M94" s="326"/>
      <c r="N94" s="220"/>
      <c r="O94" s="220"/>
      <c r="P94" s="220"/>
      <c r="Q94" s="326"/>
      <c r="R94" s="326"/>
      <c r="S94" s="326"/>
      <c r="T94" s="326"/>
      <c r="FG94" s="198">
        <f t="shared" ca="1" si="135"/>
        <v>2024</v>
      </c>
      <c r="FH94" s="198">
        <v>101</v>
      </c>
      <c r="FI94" s="198">
        <f t="shared" ca="1" si="136"/>
        <v>1923</v>
      </c>
      <c r="FJ94" s="208">
        <v>6</v>
      </c>
    </row>
    <row r="95" spans="1:166">
      <c r="A95" s="220"/>
      <c r="B95" s="220"/>
      <c r="C95" s="220"/>
      <c r="D95" s="220"/>
      <c r="E95" s="220"/>
      <c r="F95" s="220"/>
      <c r="G95" s="220"/>
      <c r="H95" s="220"/>
      <c r="I95" s="220"/>
      <c r="J95" s="220"/>
      <c r="K95" s="220"/>
      <c r="L95" s="220"/>
      <c r="M95" s="326"/>
      <c r="N95" s="220"/>
      <c r="O95" s="220"/>
      <c r="P95" s="220"/>
      <c r="Q95" s="326"/>
      <c r="R95" s="326"/>
      <c r="S95" s="326"/>
      <c r="T95" s="326"/>
      <c r="FG95" s="198">
        <f t="shared" ca="1" si="135"/>
        <v>2024</v>
      </c>
      <c r="FH95" s="198">
        <v>102</v>
      </c>
      <c r="FI95" s="198">
        <f t="shared" ca="1" si="136"/>
        <v>1922</v>
      </c>
      <c r="FJ95" s="208">
        <v>6</v>
      </c>
    </row>
    <row r="96" spans="1:166">
      <c r="A96" s="220"/>
      <c r="B96" s="220"/>
      <c r="C96" s="220"/>
      <c r="D96" s="220"/>
      <c r="E96" s="220"/>
      <c r="F96" s="220"/>
      <c r="G96" s="220"/>
      <c r="H96" s="220"/>
      <c r="I96" s="220"/>
      <c r="J96" s="220"/>
      <c r="K96" s="220"/>
      <c r="L96" s="220"/>
      <c r="M96" s="326"/>
      <c r="N96" s="220"/>
      <c r="O96" s="220"/>
      <c r="P96" s="220"/>
      <c r="Q96" s="326"/>
      <c r="R96" s="326"/>
      <c r="S96" s="326"/>
      <c r="T96" s="326"/>
      <c r="FG96" s="198">
        <f t="shared" ca="1" si="135"/>
        <v>2024</v>
      </c>
      <c r="FH96" s="198">
        <v>103</v>
      </c>
      <c r="FI96" s="198">
        <f t="shared" ca="1" si="136"/>
        <v>1921</v>
      </c>
      <c r="FJ96" s="208">
        <v>6</v>
      </c>
    </row>
    <row r="97" spans="1:166">
      <c r="A97" s="220"/>
      <c r="B97" s="220"/>
      <c r="C97" s="220"/>
      <c r="D97" s="220"/>
      <c r="E97" s="220"/>
      <c r="F97" s="220"/>
      <c r="G97" s="220"/>
      <c r="H97" s="220"/>
      <c r="I97" s="220"/>
      <c r="J97" s="220"/>
      <c r="K97" s="220"/>
      <c r="L97" s="220"/>
      <c r="M97" s="326"/>
      <c r="N97" s="220"/>
      <c r="O97" s="220"/>
      <c r="P97" s="220"/>
      <c r="Q97" s="326"/>
      <c r="R97" s="326"/>
      <c r="S97" s="326"/>
      <c r="T97" s="326"/>
      <c r="FG97" s="198">
        <f t="shared" ca="1" si="135"/>
        <v>2024</v>
      </c>
      <c r="FH97" s="198">
        <v>104</v>
      </c>
      <c r="FI97" s="198">
        <f t="shared" ca="1" si="136"/>
        <v>1920</v>
      </c>
      <c r="FJ97" s="208">
        <v>6</v>
      </c>
    </row>
    <row r="98" spans="1:166">
      <c r="A98" s="220"/>
      <c r="B98" s="220"/>
      <c r="C98" s="220"/>
      <c r="D98" s="220"/>
      <c r="E98" s="220"/>
      <c r="F98" s="220"/>
      <c r="G98" s="220"/>
      <c r="H98" s="220"/>
      <c r="I98" s="220"/>
      <c r="J98" s="220"/>
      <c r="K98" s="220"/>
      <c r="L98" s="220"/>
      <c r="M98" s="326"/>
      <c r="N98" s="220"/>
      <c r="O98" s="220"/>
      <c r="P98" s="220"/>
      <c r="Q98" s="326"/>
      <c r="R98" s="326"/>
      <c r="S98" s="326"/>
      <c r="T98" s="326"/>
      <c r="FG98" s="198">
        <f t="shared" ca="1" si="135"/>
        <v>2024</v>
      </c>
      <c r="FH98" s="198">
        <v>105</v>
      </c>
      <c r="FI98" s="198">
        <f t="shared" ca="1" si="136"/>
        <v>1919</v>
      </c>
      <c r="FJ98" s="208">
        <v>6</v>
      </c>
    </row>
    <row r="99" spans="1:166">
      <c r="A99" s="220"/>
      <c r="B99" s="220"/>
      <c r="C99" s="220"/>
      <c r="D99" s="220"/>
      <c r="E99" s="220"/>
      <c r="F99" s="220"/>
      <c r="G99" s="220"/>
      <c r="H99" s="220"/>
      <c r="I99" s="220"/>
      <c r="J99" s="220"/>
      <c r="K99" s="220"/>
      <c r="L99" s="220"/>
      <c r="M99" s="326"/>
      <c r="N99" s="220"/>
      <c r="O99" s="220"/>
      <c r="P99" s="220"/>
      <c r="Q99" s="326"/>
      <c r="R99" s="326"/>
      <c r="S99" s="326"/>
      <c r="T99" s="326"/>
      <c r="FG99" s="198">
        <f t="shared" ca="1" si="135"/>
        <v>2024</v>
      </c>
      <c r="FH99" s="198">
        <v>106</v>
      </c>
      <c r="FI99" s="198">
        <f t="shared" ca="1" si="136"/>
        <v>1918</v>
      </c>
      <c r="FJ99" s="208">
        <v>6</v>
      </c>
    </row>
    <row r="100" spans="1:166">
      <c r="A100" s="220"/>
      <c r="B100" s="220"/>
      <c r="C100" s="220"/>
      <c r="D100" s="220"/>
      <c r="E100" s="220"/>
      <c r="F100" s="220"/>
      <c r="G100" s="220"/>
      <c r="H100" s="220"/>
      <c r="I100" s="220"/>
      <c r="J100" s="220"/>
      <c r="K100" s="220"/>
      <c r="L100" s="220"/>
      <c r="M100" s="326"/>
      <c r="N100" s="220"/>
      <c r="O100" s="220"/>
      <c r="P100" s="220"/>
      <c r="Q100" s="326"/>
      <c r="R100" s="326"/>
      <c r="S100" s="326"/>
      <c r="T100" s="326"/>
      <c r="FG100" s="198">
        <f t="shared" ca="1" si="135"/>
        <v>2024</v>
      </c>
      <c r="FH100" s="198">
        <v>107</v>
      </c>
      <c r="FI100" s="198">
        <f t="shared" ca="1" si="136"/>
        <v>1917</v>
      </c>
      <c r="FJ100" s="208">
        <v>6</v>
      </c>
    </row>
    <row r="101" spans="1:166">
      <c r="A101" s="220"/>
      <c r="B101" s="220"/>
      <c r="C101" s="220"/>
      <c r="D101" s="220"/>
      <c r="E101" s="220"/>
      <c r="F101" s="220"/>
      <c r="G101" s="220"/>
      <c r="H101" s="220"/>
      <c r="I101" s="220"/>
      <c r="J101" s="220"/>
      <c r="K101" s="220"/>
      <c r="L101" s="220"/>
      <c r="M101" s="326"/>
      <c r="N101" s="220"/>
      <c r="O101" s="220"/>
      <c r="P101" s="220"/>
      <c r="Q101" s="326"/>
      <c r="R101" s="326"/>
      <c r="S101" s="326"/>
      <c r="T101" s="326"/>
      <c r="FG101" s="198">
        <f t="shared" ca="1" si="135"/>
        <v>2024</v>
      </c>
      <c r="FH101" s="198">
        <v>108</v>
      </c>
      <c r="FI101" s="198">
        <f t="shared" ca="1" si="136"/>
        <v>1916</v>
      </c>
      <c r="FJ101" s="208">
        <v>6</v>
      </c>
    </row>
    <row r="102" spans="1:166">
      <c r="A102" s="220"/>
      <c r="B102" s="220"/>
      <c r="C102" s="220"/>
      <c r="D102" s="220"/>
      <c r="E102" s="220"/>
      <c r="F102" s="220"/>
      <c r="G102" s="220"/>
      <c r="H102" s="220"/>
      <c r="I102" s="220"/>
      <c r="J102" s="220"/>
      <c r="K102" s="220"/>
      <c r="L102" s="220"/>
      <c r="M102" s="326"/>
      <c r="N102" s="220"/>
      <c r="O102" s="220"/>
      <c r="P102" s="220"/>
      <c r="Q102" s="326"/>
      <c r="R102" s="326"/>
      <c r="S102" s="326"/>
      <c r="T102" s="326"/>
      <c r="FG102" s="198">
        <f t="shared" ca="1" si="135"/>
        <v>2024</v>
      </c>
      <c r="FH102" s="198">
        <v>109</v>
      </c>
      <c r="FI102" s="198">
        <f t="shared" ca="1" si="136"/>
        <v>1915</v>
      </c>
      <c r="FJ102" s="208">
        <v>6</v>
      </c>
    </row>
    <row r="103" spans="1:166">
      <c r="A103" s="220"/>
      <c r="B103" s="220"/>
      <c r="C103" s="220"/>
      <c r="D103" s="220"/>
      <c r="E103" s="220"/>
      <c r="F103" s="220"/>
      <c r="G103" s="220"/>
      <c r="H103" s="220"/>
      <c r="I103" s="220"/>
      <c r="J103" s="220"/>
      <c r="K103" s="220"/>
      <c r="L103" s="220"/>
      <c r="M103" s="326"/>
      <c r="N103" s="220"/>
      <c r="O103" s="220"/>
      <c r="P103" s="220"/>
      <c r="Q103" s="326"/>
      <c r="R103" s="326"/>
      <c r="S103" s="326"/>
      <c r="T103" s="326"/>
      <c r="FG103" s="198">
        <f t="shared" ca="1" si="135"/>
        <v>2024</v>
      </c>
      <c r="FH103" s="198">
        <v>110</v>
      </c>
      <c r="FI103" s="198">
        <f t="shared" ca="1" si="136"/>
        <v>1914</v>
      </c>
      <c r="FJ103" s="208">
        <v>6</v>
      </c>
    </row>
    <row r="104" spans="1:166">
      <c r="A104" s="220"/>
      <c r="B104" s="220"/>
      <c r="C104" s="220"/>
      <c r="D104" s="220"/>
      <c r="E104" s="220"/>
      <c r="F104" s="220"/>
      <c r="G104" s="220"/>
      <c r="H104" s="220"/>
      <c r="I104" s="220"/>
      <c r="J104" s="220"/>
      <c r="K104" s="220"/>
      <c r="L104" s="220"/>
      <c r="M104" s="326"/>
      <c r="N104" s="220"/>
      <c r="O104" s="220"/>
      <c r="P104" s="220"/>
      <c r="Q104" s="326"/>
      <c r="R104" s="326"/>
      <c r="S104" s="326"/>
      <c r="T104" s="326"/>
      <c r="FG104" s="198">
        <f t="shared" ca="1" si="135"/>
        <v>2024</v>
      </c>
      <c r="FH104" s="198">
        <v>111</v>
      </c>
      <c r="FI104" s="198">
        <f t="shared" ca="1" si="136"/>
        <v>1913</v>
      </c>
      <c r="FJ104" s="208">
        <v>6</v>
      </c>
    </row>
    <row r="105" spans="1:166">
      <c r="A105" s="220"/>
      <c r="B105" s="220"/>
      <c r="C105" s="220"/>
      <c r="D105" s="220"/>
      <c r="E105" s="220"/>
      <c r="F105" s="220"/>
      <c r="G105" s="220"/>
      <c r="H105" s="220"/>
      <c r="I105" s="220"/>
      <c r="J105" s="220"/>
      <c r="K105" s="220"/>
      <c r="L105" s="220"/>
      <c r="M105" s="326"/>
      <c r="N105" s="220"/>
      <c r="O105" s="220"/>
      <c r="P105" s="220"/>
      <c r="Q105" s="326"/>
      <c r="R105" s="326"/>
      <c r="S105" s="326"/>
      <c r="T105" s="326"/>
      <c r="FG105" s="198">
        <f t="shared" ca="1" si="135"/>
        <v>2024</v>
      </c>
      <c r="FH105" s="198">
        <v>112</v>
      </c>
      <c r="FI105" s="198">
        <f t="shared" ca="1" si="136"/>
        <v>1912</v>
      </c>
      <c r="FJ105" s="208">
        <v>6</v>
      </c>
    </row>
    <row r="106" spans="1:166">
      <c r="A106" s="220"/>
      <c r="B106" s="220"/>
      <c r="C106" s="220"/>
      <c r="D106" s="220"/>
      <c r="E106" s="220"/>
      <c r="F106" s="220"/>
      <c r="G106" s="220"/>
      <c r="H106" s="220"/>
      <c r="I106" s="220"/>
      <c r="J106" s="220"/>
      <c r="K106" s="220"/>
      <c r="L106" s="220"/>
      <c r="M106" s="326"/>
      <c r="N106" s="220"/>
      <c r="O106" s="220"/>
      <c r="P106" s="220"/>
      <c r="Q106" s="326"/>
      <c r="R106" s="326"/>
      <c r="S106" s="326"/>
      <c r="T106" s="326"/>
      <c r="FG106" s="198">
        <f t="shared" ca="1" si="135"/>
        <v>2024</v>
      </c>
      <c r="FH106" s="198">
        <v>113</v>
      </c>
      <c r="FI106" s="198">
        <f t="shared" ca="1" si="136"/>
        <v>1911</v>
      </c>
      <c r="FJ106" s="208">
        <v>6</v>
      </c>
    </row>
    <row r="107" spans="1:166">
      <c r="A107" s="220"/>
      <c r="B107" s="220"/>
      <c r="C107" s="220"/>
      <c r="D107" s="220"/>
      <c r="E107" s="220"/>
      <c r="F107" s="220"/>
      <c r="G107" s="220"/>
      <c r="H107" s="220"/>
      <c r="I107" s="220"/>
      <c r="J107" s="220"/>
      <c r="K107" s="220"/>
      <c r="L107" s="220"/>
      <c r="M107" s="326"/>
      <c r="N107" s="220"/>
      <c r="O107" s="220"/>
      <c r="P107" s="220"/>
      <c r="Q107" s="326"/>
      <c r="R107" s="326"/>
      <c r="S107" s="326"/>
      <c r="T107" s="326"/>
      <c r="FG107" s="198">
        <f t="shared" ca="1" si="135"/>
        <v>2024</v>
      </c>
      <c r="FH107" s="198">
        <v>114</v>
      </c>
      <c r="FI107" s="198">
        <f t="shared" ca="1" si="136"/>
        <v>1910</v>
      </c>
      <c r="FJ107" s="208">
        <v>6</v>
      </c>
    </row>
    <row r="108" spans="1:166">
      <c r="A108" s="220"/>
      <c r="B108" s="220"/>
      <c r="C108" s="220"/>
      <c r="D108" s="220"/>
      <c r="E108" s="220"/>
      <c r="F108" s="220"/>
      <c r="G108" s="220"/>
      <c r="H108" s="220"/>
      <c r="I108" s="220"/>
      <c r="J108" s="220"/>
      <c r="K108" s="220"/>
      <c r="L108" s="220"/>
      <c r="M108" s="326"/>
      <c r="N108" s="220"/>
      <c r="O108" s="220"/>
      <c r="P108" s="220"/>
      <c r="Q108" s="326"/>
      <c r="R108" s="326"/>
      <c r="S108" s="326"/>
      <c r="T108" s="326"/>
      <c r="FG108" s="198">
        <f t="shared" ca="1" si="135"/>
        <v>2024</v>
      </c>
      <c r="FH108" s="198">
        <v>115</v>
      </c>
      <c r="FI108" s="198">
        <f t="shared" ca="1" si="136"/>
        <v>1909</v>
      </c>
      <c r="FJ108" s="208">
        <v>6</v>
      </c>
    </row>
    <row r="109" spans="1:166">
      <c r="A109" s="220"/>
      <c r="B109" s="220"/>
      <c r="C109" s="220"/>
      <c r="D109" s="220"/>
      <c r="E109" s="220"/>
      <c r="F109" s="220"/>
      <c r="G109" s="220"/>
      <c r="H109" s="220"/>
      <c r="I109" s="220"/>
      <c r="J109" s="220"/>
      <c r="K109" s="220"/>
      <c r="L109" s="220"/>
      <c r="M109" s="326"/>
      <c r="N109" s="220"/>
      <c r="O109" s="220"/>
      <c r="P109" s="220"/>
      <c r="Q109" s="326"/>
      <c r="R109" s="326"/>
      <c r="S109" s="326"/>
      <c r="T109" s="326"/>
      <c r="FG109" s="198">
        <f t="shared" ca="1" si="135"/>
        <v>2024</v>
      </c>
      <c r="FH109" s="198">
        <v>116</v>
      </c>
      <c r="FI109" s="198">
        <f t="shared" ca="1" si="136"/>
        <v>1908</v>
      </c>
      <c r="FJ109" s="208">
        <v>6</v>
      </c>
    </row>
    <row r="110" spans="1:166">
      <c r="A110" s="220"/>
      <c r="B110" s="220"/>
      <c r="C110" s="220"/>
      <c r="D110" s="220"/>
      <c r="E110" s="220"/>
      <c r="F110" s="220"/>
      <c r="G110" s="220"/>
      <c r="H110" s="220"/>
      <c r="I110" s="220"/>
      <c r="J110" s="220"/>
      <c r="K110" s="220"/>
      <c r="L110" s="220"/>
      <c r="M110" s="326"/>
      <c r="N110" s="220"/>
      <c r="O110" s="220"/>
      <c r="P110" s="220"/>
      <c r="Q110" s="326"/>
      <c r="R110" s="326"/>
      <c r="S110" s="326"/>
      <c r="T110" s="326"/>
      <c r="FG110" s="198">
        <f t="shared" ca="1" si="135"/>
        <v>2024</v>
      </c>
      <c r="FH110" s="198">
        <v>117</v>
      </c>
      <c r="FI110" s="198">
        <f t="shared" ca="1" si="136"/>
        <v>1907</v>
      </c>
      <c r="FJ110" s="208">
        <v>6</v>
      </c>
    </row>
    <row r="111" spans="1:166">
      <c r="A111" s="220"/>
      <c r="B111" s="220"/>
      <c r="C111" s="220"/>
      <c r="D111" s="220"/>
      <c r="E111" s="220"/>
      <c r="F111" s="220"/>
      <c r="G111" s="220"/>
      <c r="H111" s="220"/>
      <c r="I111" s="220"/>
      <c r="J111" s="220"/>
      <c r="K111" s="220"/>
      <c r="L111" s="220"/>
      <c r="M111" s="326"/>
      <c r="N111" s="220"/>
      <c r="O111" s="220"/>
      <c r="P111" s="220"/>
      <c r="Q111" s="326"/>
      <c r="R111" s="326"/>
      <c r="S111" s="326"/>
      <c r="T111" s="326"/>
      <c r="FG111" s="198">
        <f t="shared" ca="1" si="135"/>
        <v>2024</v>
      </c>
      <c r="FH111" s="198">
        <v>118</v>
      </c>
      <c r="FI111" s="198">
        <f t="shared" ca="1" si="136"/>
        <v>1906</v>
      </c>
      <c r="FJ111" s="208">
        <v>6</v>
      </c>
    </row>
    <row r="112" spans="1:166">
      <c r="A112" s="220"/>
      <c r="B112" s="220"/>
      <c r="C112" s="220"/>
      <c r="D112" s="220"/>
      <c r="E112" s="220"/>
      <c r="F112" s="220"/>
      <c r="G112" s="220"/>
      <c r="H112" s="220"/>
      <c r="I112" s="220"/>
      <c r="J112" s="220"/>
      <c r="K112" s="220"/>
      <c r="L112" s="220"/>
      <c r="M112" s="326"/>
      <c r="N112" s="220"/>
      <c r="O112" s="220"/>
      <c r="P112" s="220"/>
      <c r="Q112" s="326"/>
      <c r="R112" s="326"/>
      <c r="S112" s="326"/>
      <c r="T112" s="326"/>
      <c r="FG112" s="198">
        <f t="shared" ca="1" si="135"/>
        <v>2024</v>
      </c>
      <c r="FH112" s="198">
        <v>119</v>
      </c>
      <c r="FI112" s="198">
        <f t="shared" ca="1" si="136"/>
        <v>1905</v>
      </c>
      <c r="FJ112" s="208">
        <v>6</v>
      </c>
    </row>
    <row r="113" spans="1:166">
      <c r="A113" s="220"/>
      <c r="B113" s="220"/>
      <c r="C113" s="220"/>
      <c r="D113" s="220"/>
      <c r="E113" s="220"/>
      <c r="F113" s="220"/>
      <c r="G113" s="220"/>
      <c r="H113" s="220"/>
      <c r="I113" s="220"/>
      <c r="J113" s="220"/>
      <c r="K113" s="220"/>
      <c r="L113" s="220"/>
      <c r="M113" s="326"/>
      <c r="N113" s="220"/>
      <c r="O113" s="220"/>
      <c r="P113" s="220"/>
      <c r="Q113" s="326"/>
      <c r="R113" s="326"/>
      <c r="S113" s="326"/>
      <c r="T113" s="326"/>
      <c r="FG113" s="198">
        <f t="shared" ca="1" si="135"/>
        <v>2024</v>
      </c>
      <c r="FH113" s="198">
        <v>120</v>
      </c>
      <c r="FI113" s="198">
        <f t="shared" ca="1" si="136"/>
        <v>1904</v>
      </c>
      <c r="FJ113" s="208">
        <v>6</v>
      </c>
    </row>
    <row r="114" spans="1:166">
      <c r="A114" s="220"/>
      <c r="B114" s="220"/>
      <c r="C114" s="220"/>
      <c r="D114" s="220"/>
      <c r="E114" s="220"/>
      <c r="F114" s="220"/>
      <c r="G114" s="220"/>
      <c r="H114" s="220"/>
      <c r="I114" s="220"/>
      <c r="J114" s="220"/>
      <c r="K114" s="220"/>
      <c r="L114" s="220"/>
      <c r="M114" s="326"/>
      <c r="N114" s="220"/>
      <c r="O114" s="220"/>
      <c r="P114" s="220"/>
      <c r="Q114" s="326"/>
      <c r="R114" s="326"/>
      <c r="S114" s="326"/>
      <c r="T114" s="326"/>
      <c r="FG114" s="198">
        <f t="shared" ca="1" si="135"/>
        <v>2024</v>
      </c>
      <c r="FH114" s="198">
        <v>121</v>
      </c>
      <c r="FI114" s="198">
        <f t="shared" ca="1" si="136"/>
        <v>1903</v>
      </c>
      <c r="FJ114" s="208">
        <v>6</v>
      </c>
    </row>
    <row r="115" spans="1:166">
      <c r="A115" s="220"/>
      <c r="B115" s="220"/>
      <c r="C115" s="220"/>
      <c r="D115" s="220"/>
      <c r="E115" s="220"/>
      <c r="F115" s="220"/>
      <c r="G115" s="220"/>
      <c r="H115" s="220"/>
      <c r="I115" s="220"/>
      <c r="J115" s="220"/>
      <c r="K115" s="220"/>
      <c r="L115" s="220"/>
      <c r="M115" s="326"/>
      <c r="N115" s="220"/>
      <c r="O115" s="220"/>
      <c r="P115" s="220"/>
      <c r="Q115" s="326"/>
      <c r="R115" s="326"/>
      <c r="S115" s="326"/>
      <c r="T115" s="326"/>
      <c r="FG115" s="198">
        <f t="shared" ca="1" si="135"/>
        <v>2024</v>
      </c>
      <c r="FH115" s="198">
        <v>122</v>
      </c>
      <c r="FI115" s="198">
        <f t="shared" ca="1" si="136"/>
        <v>1902</v>
      </c>
      <c r="FJ115" s="208">
        <v>6</v>
      </c>
    </row>
    <row r="116" spans="1:166">
      <c r="A116" s="220"/>
      <c r="B116" s="220"/>
      <c r="C116" s="220"/>
      <c r="D116" s="220"/>
      <c r="E116" s="220"/>
      <c r="F116" s="220"/>
      <c r="G116" s="220"/>
      <c r="H116" s="220"/>
      <c r="I116" s="220"/>
      <c r="J116" s="220"/>
      <c r="K116" s="220"/>
      <c r="L116" s="220"/>
      <c r="M116" s="326"/>
      <c r="N116" s="220"/>
      <c r="O116" s="220"/>
      <c r="P116" s="220"/>
      <c r="Q116" s="326"/>
      <c r="R116" s="326"/>
      <c r="S116" s="326"/>
      <c r="T116" s="326"/>
      <c r="FG116" s="198">
        <f t="shared" ca="1" si="135"/>
        <v>2024</v>
      </c>
      <c r="FH116" s="198">
        <v>123</v>
      </c>
      <c r="FI116" s="198">
        <f t="shared" ca="1" si="136"/>
        <v>1901</v>
      </c>
      <c r="FJ116" s="208">
        <v>6</v>
      </c>
    </row>
    <row r="117" spans="1:166">
      <c r="A117" s="220"/>
      <c r="B117" s="220"/>
      <c r="C117" s="220"/>
      <c r="D117" s="220"/>
      <c r="E117" s="220"/>
      <c r="F117" s="220"/>
      <c r="G117" s="220"/>
      <c r="H117" s="220"/>
      <c r="I117" s="220"/>
      <c r="J117" s="220"/>
      <c r="K117" s="220"/>
      <c r="L117" s="220"/>
      <c r="M117" s="326"/>
      <c r="N117" s="220"/>
      <c r="O117" s="220"/>
      <c r="P117" s="220"/>
      <c r="Q117" s="326"/>
      <c r="R117" s="326"/>
      <c r="S117" s="326"/>
      <c r="T117" s="326"/>
      <c r="FG117" s="198">
        <f t="shared" ca="1" si="135"/>
        <v>2024</v>
      </c>
      <c r="FH117" s="198">
        <v>124</v>
      </c>
      <c r="FI117" s="198">
        <f t="shared" ca="1" si="136"/>
        <v>1900</v>
      </c>
      <c r="FJ117" s="208">
        <v>6</v>
      </c>
    </row>
    <row r="118" spans="1:166">
      <c r="A118" s="220"/>
      <c r="B118" s="220"/>
      <c r="C118" s="220"/>
      <c r="D118" s="220"/>
      <c r="E118" s="220"/>
      <c r="F118" s="220"/>
      <c r="G118" s="220"/>
      <c r="H118" s="220"/>
      <c r="I118" s="220"/>
      <c r="J118" s="220"/>
      <c r="K118" s="220"/>
      <c r="L118" s="220"/>
      <c r="M118" s="326"/>
      <c r="N118" s="220"/>
      <c r="O118" s="220"/>
      <c r="P118" s="220"/>
      <c r="Q118" s="326"/>
      <c r="R118" s="326"/>
      <c r="S118" s="326"/>
      <c r="T118" s="326"/>
      <c r="FG118" s="198">
        <f t="shared" ca="1" si="135"/>
        <v>2024</v>
      </c>
      <c r="FH118" s="198">
        <v>125</v>
      </c>
      <c r="FI118" s="198">
        <f t="shared" ca="1" si="136"/>
        <v>1899</v>
      </c>
      <c r="FJ118" s="208">
        <v>6</v>
      </c>
    </row>
    <row r="119" spans="1:166">
      <c r="A119" s="220"/>
      <c r="B119" s="220"/>
      <c r="C119" s="220"/>
      <c r="D119" s="220"/>
      <c r="E119" s="220"/>
      <c r="F119" s="220"/>
      <c r="G119" s="220"/>
      <c r="H119" s="220"/>
      <c r="I119" s="220"/>
      <c r="J119" s="220"/>
      <c r="K119" s="220"/>
      <c r="L119" s="220"/>
      <c r="M119" s="326"/>
      <c r="N119" s="220"/>
      <c r="O119" s="220"/>
      <c r="P119" s="220"/>
      <c r="Q119" s="326"/>
      <c r="R119" s="326"/>
      <c r="S119" s="326"/>
      <c r="T119" s="326"/>
    </row>
    <row r="120" spans="1:166">
      <c r="A120" s="220"/>
      <c r="B120" s="220"/>
      <c r="C120" s="220"/>
      <c r="D120" s="220"/>
      <c r="E120" s="220"/>
      <c r="F120" s="220"/>
      <c r="G120" s="220"/>
      <c r="H120" s="220"/>
      <c r="I120" s="220"/>
      <c r="J120" s="220"/>
      <c r="K120" s="220"/>
      <c r="L120" s="220"/>
      <c r="M120" s="326"/>
      <c r="N120" s="220"/>
      <c r="O120" s="220"/>
      <c r="P120" s="220"/>
      <c r="Q120" s="326"/>
      <c r="R120" s="326"/>
      <c r="S120" s="326"/>
      <c r="T120" s="326"/>
    </row>
    <row r="121" spans="1:166">
      <c r="A121" s="220"/>
      <c r="B121" s="220"/>
      <c r="C121" s="220"/>
      <c r="D121" s="220"/>
      <c r="E121" s="220"/>
      <c r="F121" s="220"/>
      <c r="G121" s="220"/>
      <c r="H121" s="220"/>
      <c r="I121" s="220"/>
      <c r="J121" s="220"/>
      <c r="K121" s="220"/>
      <c r="L121" s="220"/>
      <c r="M121" s="326"/>
      <c r="N121" s="220"/>
      <c r="O121" s="220"/>
      <c r="P121" s="220"/>
      <c r="Q121" s="326"/>
      <c r="R121" s="326"/>
      <c r="S121" s="326"/>
      <c r="T121" s="326"/>
    </row>
    <row r="122" spans="1:166">
      <c r="A122" s="220"/>
      <c r="B122" s="220"/>
      <c r="C122" s="220"/>
      <c r="D122" s="220"/>
      <c r="E122" s="220"/>
      <c r="F122" s="220"/>
      <c r="G122" s="220"/>
      <c r="H122" s="220"/>
      <c r="I122" s="220"/>
      <c r="J122" s="220"/>
      <c r="K122" s="220"/>
      <c r="L122" s="220"/>
      <c r="M122" s="326"/>
      <c r="N122" s="220"/>
      <c r="O122" s="220"/>
      <c r="P122" s="220"/>
      <c r="Q122" s="326"/>
      <c r="R122" s="326"/>
      <c r="S122" s="326"/>
      <c r="T122" s="326"/>
    </row>
    <row r="123" spans="1:166">
      <c r="A123" s="220"/>
      <c r="B123" s="220"/>
      <c r="C123" s="220"/>
      <c r="D123" s="220"/>
      <c r="E123" s="220"/>
      <c r="F123" s="220"/>
      <c r="G123" s="220"/>
      <c r="H123" s="220"/>
      <c r="I123" s="220"/>
      <c r="J123" s="220"/>
      <c r="K123" s="220"/>
      <c r="L123" s="220"/>
      <c r="M123" s="326"/>
      <c r="N123" s="220"/>
      <c r="O123" s="220"/>
      <c r="P123" s="220"/>
      <c r="Q123" s="326"/>
      <c r="R123" s="326"/>
      <c r="S123" s="326"/>
      <c r="T123" s="326"/>
    </row>
    <row r="124" spans="1:166">
      <c r="A124" s="220"/>
      <c r="B124" s="220"/>
      <c r="C124" s="220"/>
      <c r="D124" s="220"/>
      <c r="E124" s="220"/>
      <c r="F124" s="220"/>
      <c r="G124" s="220"/>
      <c r="H124" s="220"/>
      <c r="I124" s="220"/>
      <c r="J124" s="220"/>
      <c r="K124" s="220"/>
      <c r="L124" s="220"/>
      <c r="M124" s="326"/>
      <c r="N124" s="220"/>
      <c r="O124" s="220"/>
      <c r="P124" s="220"/>
      <c r="Q124" s="326"/>
      <c r="R124" s="326"/>
      <c r="S124" s="326"/>
      <c r="T124" s="326"/>
    </row>
    <row r="125" spans="1:166">
      <c r="A125" s="220"/>
      <c r="B125" s="220"/>
      <c r="C125" s="220"/>
      <c r="D125" s="220"/>
      <c r="E125" s="220"/>
      <c r="F125" s="220"/>
      <c r="G125" s="220"/>
      <c r="H125" s="220"/>
      <c r="I125" s="220"/>
      <c r="J125" s="220"/>
      <c r="K125" s="220"/>
      <c r="L125" s="220"/>
      <c r="M125" s="326"/>
      <c r="N125" s="220"/>
      <c r="O125" s="220"/>
      <c r="P125" s="220"/>
      <c r="Q125" s="326"/>
      <c r="R125" s="326"/>
      <c r="S125" s="326"/>
      <c r="T125" s="326"/>
    </row>
    <row r="126" spans="1:166">
      <c r="A126" s="220"/>
      <c r="B126" s="220"/>
      <c r="C126" s="220"/>
      <c r="D126" s="220"/>
      <c r="E126" s="220"/>
      <c r="F126" s="220"/>
      <c r="G126" s="220"/>
      <c r="H126" s="220"/>
      <c r="I126" s="220"/>
      <c r="J126" s="220"/>
      <c r="K126" s="220"/>
      <c r="L126" s="220"/>
      <c r="M126" s="326"/>
      <c r="N126" s="220"/>
      <c r="O126" s="220"/>
      <c r="P126" s="220"/>
      <c r="Q126" s="326"/>
      <c r="R126" s="326"/>
      <c r="S126" s="326"/>
      <c r="T126" s="326"/>
    </row>
    <row r="127" spans="1:166">
      <c r="A127" s="220"/>
      <c r="B127" s="220"/>
      <c r="C127" s="220"/>
      <c r="D127" s="220"/>
      <c r="E127" s="220"/>
      <c r="F127" s="220"/>
      <c r="G127" s="220"/>
      <c r="H127" s="220"/>
      <c r="I127" s="220"/>
      <c r="J127" s="220"/>
      <c r="K127" s="220"/>
      <c r="L127" s="220"/>
      <c r="M127" s="326"/>
      <c r="N127" s="220"/>
      <c r="O127" s="220"/>
      <c r="P127" s="220"/>
      <c r="Q127" s="326"/>
      <c r="R127" s="326"/>
      <c r="S127" s="326"/>
      <c r="T127" s="326"/>
    </row>
    <row r="128" spans="1:166">
      <c r="A128" s="220"/>
      <c r="B128" s="220"/>
      <c r="C128" s="220"/>
      <c r="D128" s="220"/>
      <c r="E128" s="220"/>
      <c r="F128" s="220"/>
      <c r="G128" s="220"/>
      <c r="H128" s="220"/>
      <c r="I128" s="220"/>
      <c r="J128" s="220"/>
      <c r="K128" s="220"/>
      <c r="L128" s="220"/>
      <c r="M128" s="326"/>
      <c r="N128" s="220"/>
      <c r="O128" s="220"/>
      <c r="P128" s="220"/>
      <c r="Q128" s="326"/>
      <c r="R128" s="326"/>
      <c r="S128" s="326"/>
      <c r="T128" s="326"/>
    </row>
    <row r="129" spans="1:20">
      <c r="A129" s="220"/>
      <c r="B129" s="220"/>
      <c r="C129" s="220"/>
      <c r="D129" s="220"/>
      <c r="E129" s="220"/>
      <c r="F129" s="220"/>
      <c r="G129" s="220"/>
      <c r="H129" s="220"/>
      <c r="I129" s="220"/>
      <c r="J129" s="220"/>
      <c r="K129" s="220"/>
      <c r="L129" s="220"/>
      <c r="M129" s="326"/>
      <c r="N129" s="220"/>
      <c r="O129" s="220"/>
      <c r="P129" s="220"/>
      <c r="Q129" s="326"/>
      <c r="R129" s="326"/>
      <c r="S129" s="326"/>
      <c r="T129" s="326"/>
    </row>
    <row r="130" spans="1:20">
      <c r="A130" s="220"/>
      <c r="B130" s="220"/>
      <c r="C130" s="220"/>
      <c r="D130" s="220"/>
      <c r="E130" s="220"/>
      <c r="F130" s="220"/>
      <c r="G130" s="220"/>
      <c r="H130" s="220"/>
      <c r="I130" s="220"/>
      <c r="J130" s="220"/>
      <c r="K130" s="220"/>
      <c r="L130" s="220"/>
      <c r="M130" s="326"/>
      <c r="N130" s="220"/>
      <c r="O130" s="220"/>
      <c r="P130" s="220"/>
      <c r="Q130" s="326"/>
      <c r="R130" s="326"/>
      <c r="S130" s="326"/>
      <c r="T130" s="326"/>
    </row>
    <row r="131" spans="1:20">
      <c r="A131" s="220"/>
      <c r="B131" s="220"/>
      <c r="C131" s="220"/>
      <c r="D131" s="220"/>
      <c r="E131" s="220"/>
      <c r="F131" s="220"/>
      <c r="G131" s="220"/>
      <c r="H131" s="220"/>
      <c r="I131" s="220"/>
      <c r="J131" s="220"/>
      <c r="K131" s="220"/>
      <c r="L131" s="220"/>
      <c r="M131" s="326"/>
      <c r="N131" s="220"/>
      <c r="O131" s="220"/>
      <c r="P131" s="220"/>
      <c r="Q131" s="326"/>
      <c r="R131" s="326"/>
      <c r="S131" s="326"/>
      <c r="T131" s="326"/>
    </row>
    <row r="132" spans="1:20">
      <c r="A132" s="220"/>
      <c r="B132" s="220"/>
      <c r="C132" s="220"/>
      <c r="D132" s="220"/>
      <c r="E132" s="220"/>
      <c r="F132" s="220"/>
      <c r="G132" s="220"/>
      <c r="H132" s="220"/>
      <c r="I132" s="220"/>
      <c r="J132" s="220"/>
      <c r="K132" s="220"/>
      <c r="L132" s="220"/>
      <c r="M132" s="326"/>
      <c r="N132" s="220"/>
      <c r="O132" s="220"/>
      <c r="P132" s="220"/>
      <c r="Q132" s="326"/>
      <c r="R132" s="326"/>
      <c r="S132" s="326"/>
      <c r="T132" s="326"/>
    </row>
    <row r="133" spans="1:20">
      <c r="A133" s="220"/>
      <c r="B133" s="220"/>
      <c r="C133" s="220"/>
      <c r="D133" s="220"/>
      <c r="E133" s="220"/>
      <c r="F133" s="220"/>
      <c r="G133" s="220"/>
      <c r="H133" s="220"/>
      <c r="I133" s="220"/>
      <c r="J133" s="220"/>
      <c r="K133" s="220"/>
      <c r="L133" s="220"/>
      <c r="M133" s="326"/>
      <c r="N133" s="220"/>
      <c r="O133" s="220"/>
      <c r="P133" s="220"/>
      <c r="Q133" s="326"/>
      <c r="R133" s="326"/>
      <c r="S133" s="326"/>
      <c r="T133" s="326"/>
    </row>
    <row r="134" spans="1:20">
      <c r="A134" s="220"/>
      <c r="B134" s="220"/>
      <c r="C134" s="220"/>
      <c r="D134" s="220"/>
      <c r="E134" s="220"/>
      <c r="F134" s="220"/>
      <c r="G134" s="220"/>
      <c r="H134" s="220"/>
      <c r="I134" s="220"/>
      <c r="J134" s="220"/>
      <c r="K134" s="220"/>
      <c r="L134" s="220"/>
      <c r="M134" s="326"/>
      <c r="N134" s="220"/>
      <c r="O134" s="220"/>
      <c r="P134" s="220"/>
      <c r="Q134" s="326"/>
      <c r="R134" s="326"/>
      <c r="S134" s="326"/>
      <c r="T134" s="326"/>
    </row>
    <row r="135" spans="1:20">
      <c r="A135" s="220"/>
      <c r="B135" s="220"/>
      <c r="C135" s="220"/>
      <c r="D135" s="220"/>
      <c r="E135" s="220"/>
      <c r="F135" s="220"/>
      <c r="G135" s="220"/>
      <c r="H135" s="220"/>
      <c r="I135" s="220"/>
      <c r="J135" s="220"/>
      <c r="K135" s="220"/>
      <c r="L135" s="220"/>
      <c r="M135" s="326"/>
      <c r="N135" s="220"/>
      <c r="O135" s="220"/>
      <c r="P135" s="220"/>
      <c r="Q135" s="326"/>
      <c r="R135" s="326"/>
      <c r="S135" s="326"/>
      <c r="T135" s="326"/>
    </row>
    <row r="136" spans="1:20">
      <c r="A136" s="220"/>
      <c r="B136" s="220"/>
      <c r="C136" s="220"/>
      <c r="D136" s="220"/>
      <c r="E136" s="220"/>
      <c r="F136" s="220"/>
      <c r="G136" s="220"/>
      <c r="H136" s="220"/>
      <c r="I136" s="220"/>
      <c r="J136" s="220"/>
      <c r="K136" s="220"/>
      <c r="L136" s="220"/>
      <c r="M136" s="326"/>
      <c r="N136" s="220"/>
      <c r="O136" s="220"/>
      <c r="P136" s="220"/>
      <c r="Q136" s="326"/>
      <c r="R136" s="326"/>
      <c r="S136" s="326"/>
      <c r="T136" s="326"/>
    </row>
    <row r="137" spans="1:20">
      <c r="A137" s="220"/>
      <c r="B137" s="220"/>
      <c r="C137" s="220"/>
      <c r="D137" s="220"/>
      <c r="E137" s="220"/>
      <c r="F137" s="220"/>
      <c r="G137" s="220"/>
      <c r="H137" s="220"/>
      <c r="I137" s="220"/>
      <c r="J137" s="220"/>
      <c r="K137" s="220"/>
      <c r="L137" s="220"/>
      <c r="M137" s="326"/>
      <c r="N137" s="220"/>
      <c r="O137" s="220"/>
      <c r="P137" s="220"/>
      <c r="Q137" s="326"/>
      <c r="R137" s="326"/>
      <c r="S137" s="326"/>
      <c r="T137" s="326"/>
    </row>
    <row r="138" spans="1:20">
      <c r="A138" s="220"/>
      <c r="B138" s="220"/>
      <c r="C138" s="220"/>
      <c r="D138" s="220"/>
      <c r="E138" s="220"/>
      <c r="F138" s="220"/>
      <c r="G138" s="220"/>
      <c r="H138" s="220"/>
      <c r="I138" s="220"/>
      <c r="J138" s="220"/>
      <c r="K138" s="220"/>
      <c r="L138" s="220"/>
      <c r="M138" s="326"/>
      <c r="N138" s="220"/>
      <c r="O138" s="220"/>
      <c r="P138" s="220"/>
      <c r="Q138" s="326"/>
      <c r="R138" s="326"/>
      <c r="S138" s="326"/>
      <c r="T138" s="326"/>
    </row>
    <row r="139" spans="1:20">
      <c r="A139" s="220"/>
      <c r="B139" s="220"/>
      <c r="C139" s="220"/>
      <c r="D139" s="220"/>
      <c r="E139" s="220"/>
      <c r="F139" s="220"/>
      <c r="G139" s="220"/>
      <c r="H139" s="220"/>
      <c r="I139" s="220"/>
      <c r="J139" s="220"/>
      <c r="K139" s="220"/>
      <c r="L139" s="220"/>
      <c r="M139" s="326"/>
      <c r="N139" s="220"/>
      <c r="O139" s="220"/>
      <c r="P139" s="220"/>
      <c r="Q139" s="326"/>
      <c r="R139" s="326"/>
      <c r="S139" s="326"/>
      <c r="T139" s="326"/>
    </row>
    <row r="140" spans="1:20">
      <c r="A140" s="220"/>
      <c r="B140" s="220"/>
      <c r="C140" s="220"/>
      <c r="D140" s="220"/>
      <c r="E140" s="220"/>
      <c r="F140" s="220"/>
      <c r="G140" s="220"/>
      <c r="H140" s="220"/>
      <c r="I140" s="220"/>
      <c r="J140" s="220"/>
      <c r="K140" s="220"/>
      <c r="L140" s="220"/>
      <c r="M140" s="326"/>
      <c r="N140" s="220"/>
      <c r="O140" s="220"/>
      <c r="P140" s="220"/>
      <c r="Q140" s="326"/>
      <c r="R140" s="326"/>
      <c r="S140" s="326"/>
      <c r="T140" s="326"/>
    </row>
    <row r="141" spans="1:20">
      <c r="A141" s="220"/>
      <c r="B141" s="220"/>
      <c r="C141" s="220"/>
      <c r="D141" s="220"/>
      <c r="E141" s="220"/>
      <c r="F141" s="220"/>
      <c r="G141" s="220"/>
      <c r="H141" s="220"/>
      <c r="I141" s="220"/>
      <c r="J141" s="220"/>
      <c r="K141" s="220"/>
      <c r="L141" s="220"/>
      <c r="M141" s="326"/>
      <c r="N141" s="220"/>
      <c r="O141" s="220"/>
      <c r="P141" s="220"/>
      <c r="Q141" s="326"/>
      <c r="R141" s="326"/>
      <c r="S141" s="326"/>
      <c r="T141" s="326"/>
    </row>
    <row r="142" spans="1:20">
      <c r="A142" s="220"/>
      <c r="B142" s="220"/>
      <c r="C142" s="220"/>
      <c r="D142" s="220"/>
      <c r="E142" s="220"/>
      <c r="F142" s="220"/>
      <c r="G142" s="220"/>
      <c r="H142" s="220"/>
      <c r="I142" s="220"/>
      <c r="J142" s="220"/>
      <c r="K142" s="220"/>
      <c r="L142" s="220"/>
      <c r="M142" s="326"/>
      <c r="N142" s="220"/>
      <c r="O142" s="220"/>
      <c r="P142" s="220"/>
      <c r="Q142" s="326"/>
      <c r="R142" s="326"/>
      <c r="S142" s="326"/>
      <c r="T142" s="326"/>
    </row>
    <row r="143" spans="1:20">
      <c r="A143" s="220"/>
      <c r="B143" s="220"/>
      <c r="C143" s="220"/>
      <c r="D143" s="220"/>
      <c r="E143" s="220"/>
      <c r="F143" s="220"/>
      <c r="G143" s="220"/>
      <c r="H143" s="220"/>
      <c r="I143" s="220"/>
      <c r="J143" s="220"/>
      <c r="K143" s="220"/>
      <c r="L143" s="220"/>
      <c r="M143" s="326"/>
      <c r="N143" s="220"/>
      <c r="O143" s="220"/>
      <c r="P143" s="220"/>
      <c r="Q143" s="326"/>
      <c r="R143" s="326"/>
      <c r="S143" s="326"/>
      <c r="T143" s="326"/>
    </row>
    <row r="144" spans="1:20">
      <c r="A144" s="220"/>
      <c r="B144" s="220"/>
      <c r="C144" s="220"/>
      <c r="D144" s="220"/>
      <c r="E144" s="220"/>
      <c r="F144" s="220"/>
      <c r="G144" s="220"/>
      <c r="H144" s="220"/>
      <c r="I144" s="220"/>
      <c r="J144" s="220"/>
      <c r="K144" s="220"/>
      <c r="L144" s="220"/>
      <c r="M144" s="326"/>
      <c r="N144" s="220"/>
      <c r="O144" s="220"/>
      <c r="P144" s="220"/>
      <c r="Q144" s="326"/>
      <c r="R144" s="326"/>
      <c r="S144" s="326"/>
      <c r="T144" s="326"/>
    </row>
    <row r="145" spans="1:20">
      <c r="A145" s="220"/>
      <c r="B145" s="220"/>
      <c r="C145" s="220"/>
      <c r="D145" s="220"/>
      <c r="E145" s="220"/>
      <c r="F145" s="220"/>
      <c r="G145" s="220"/>
      <c r="H145" s="220"/>
      <c r="I145" s="220"/>
      <c r="J145" s="220"/>
      <c r="K145" s="220"/>
      <c r="L145" s="220"/>
      <c r="M145" s="326"/>
      <c r="N145" s="220"/>
      <c r="O145" s="220"/>
      <c r="P145" s="220"/>
      <c r="Q145" s="326"/>
      <c r="R145" s="326"/>
      <c r="S145" s="326"/>
      <c r="T145" s="326"/>
    </row>
    <row r="146" spans="1:20">
      <c r="A146" s="220"/>
      <c r="B146" s="220"/>
      <c r="C146" s="220"/>
      <c r="D146" s="220"/>
      <c r="E146" s="220"/>
      <c r="F146" s="220"/>
      <c r="G146" s="220"/>
      <c r="H146" s="220"/>
      <c r="I146" s="220"/>
      <c r="J146" s="220"/>
      <c r="K146" s="220"/>
      <c r="L146" s="220"/>
      <c r="M146" s="326"/>
      <c r="N146" s="220"/>
      <c r="O146" s="220"/>
      <c r="P146" s="220"/>
      <c r="Q146" s="326"/>
      <c r="R146" s="326"/>
      <c r="S146" s="326"/>
      <c r="T146" s="326"/>
    </row>
    <row r="147" spans="1:20">
      <c r="A147" s="220"/>
      <c r="B147" s="220"/>
      <c r="C147" s="220"/>
      <c r="D147" s="220"/>
      <c r="E147" s="220"/>
      <c r="F147" s="220"/>
      <c r="G147" s="220"/>
      <c r="H147" s="220"/>
      <c r="I147" s="220"/>
      <c r="J147" s="220"/>
      <c r="K147" s="220"/>
      <c r="L147" s="220"/>
      <c r="M147" s="326"/>
      <c r="N147" s="220"/>
      <c r="O147" s="220"/>
      <c r="P147" s="220"/>
      <c r="Q147" s="326"/>
      <c r="R147" s="326"/>
      <c r="S147" s="326"/>
      <c r="T147" s="326"/>
    </row>
    <row r="148" spans="1:20">
      <c r="A148" s="220"/>
      <c r="B148" s="220"/>
      <c r="C148" s="220"/>
      <c r="D148" s="220"/>
      <c r="E148" s="220"/>
      <c r="F148" s="220"/>
      <c r="G148" s="220"/>
      <c r="H148" s="220"/>
      <c r="I148" s="220"/>
      <c r="J148" s="220"/>
      <c r="K148" s="220"/>
      <c r="L148" s="220"/>
      <c r="M148" s="326"/>
      <c r="N148" s="220"/>
      <c r="O148" s="220"/>
      <c r="P148" s="220"/>
      <c r="Q148" s="326"/>
      <c r="R148" s="326"/>
      <c r="S148" s="326"/>
      <c r="T148" s="326"/>
    </row>
    <row r="149" spans="1:20">
      <c r="A149" s="220"/>
      <c r="B149" s="220"/>
      <c r="C149" s="220"/>
      <c r="D149" s="220"/>
      <c r="E149" s="220"/>
      <c r="F149" s="220"/>
      <c r="G149" s="220"/>
      <c r="H149" s="220"/>
      <c r="I149" s="220"/>
      <c r="J149" s="220"/>
      <c r="K149" s="220"/>
      <c r="L149" s="220"/>
      <c r="M149" s="326"/>
      <c r="N149" s="220"/>
      <c r="O149" s="220"/>
      <c r="P149" s="220"/>
      <c r="Q149" s="326"/>
      <c r="R149" s="326"/>
      <c r="S149" s="326"/>
      <c r="T149" s="326"/>
    </row>
    <row r="150" spans="1:20">
      <c r="A150" s="220"/>
      <c r="B150" s="220"/>
      <c r="C150" s="220"/>
      <c r="D150" s="220"/>
      <c r="E150" s="220"/>
      <c r="F150" s="220"/>
      <c r="G150" s="220"/>
      <c r="H150" s="220"/>
      <c r="I150" s="220"/>
      <c r="J150" s="220"/>
      <c r="K150" s="220"/>
      <c r="L150" s="220"/>
      <c r="M150" s="326"/>
      <c r="N150" s="220"/>
      <c r="O150" s="220"/>
      <c r="P150" s="220"/>
      <c r="Q150" s="326"/>
      <c r="R150" s="326"/>
      <c r="S150" s="326"/>
      <c r="T150" s="326"/>
    </row>
    <row r="151" spans="1:20">
      <c r="A151" s="220"/>
      <c r="B151" s="220"/>
      <c r="C151" s="220"/>
      <c r="D151" s="220"/>
      <c r="E151" s="220"/>
      <c r="F151" s="220"/>
      <c r="G151" s="220"/>
      <c r="H151" s="220"/>
      <c r="I151" s="220"/>
      <c r="J151" s="220"/>
      <c r="K151" s="220"/>
      <c r="L151" s="220"/>
      <c r="M151" s="326"/>
      <c r="N151" s="220"/>
      <c r="O151" s="220"/>
      <c r="P151" s="220"/>
      <c r="Q151" s="326"/>
      <c r="R151" s="326"/>
      <c r="S151" s="326"/>
      <c r="T151" s="326"/>
    </row>
    <row r="152" spans="1:20">
      <c r="A152" s="220"/>
      <c r="B152" s="220"/>
      <c r="C152" s="220"/>
      <c r="D152" s="220"/>
      <c r="E152" s="220"/>
      <c r="F152" s="220"/>
      <c r="G152" s="220"/>
      <c r="H152" s="220"/>
      <c r="I152" s="220"/>
      <c r="J152" s="220"/>
      <c r="K152" s="220"/>
      <c r="L152" s="220"/>
      <c r="M152" s="326"/>
      <c r="N152" s="220"/>
      <c r="O152" s="220"/>
      <c r="P152" s="220"/>
      <c r="Q152" s="326"/>
      <c r="R152" s="326"/>
      <c r="S152" s="326"/>
      <c r="T152" s="326"/>
    </row>
    <row r="153" spans="1:20">
      <c r="A153" s="220"/>
      <c r="B153" s="220"/>
      <c r="C153" s="220"/>
      <c r="D153" s="220"/>
      <c r="E153" s="220"/>
      <c r="F153" s="220"/>
      <c r="G153" s="220"/>
      <c r="H153" s="220"/>
      <c r="I153" s="220"/>
      <c r="J153" s="220"/>
      <c r="K153" s="220"/>
      <c r="L153" s="220"/>
      <c r="M153" s="326"/>
      <c r="N153" s="220"/>
      <c r="O153" s="220"/>
      <c r="P153" s="220"/>
      <c r="Q153" s="326"/>
      <c r="R153" s="326"/>
      <c r="S153" s="326"/>
      <c r="T153" s="326"/>
    </row>
    <row r="154" spans="1:20">
      <c r="A154" s="220"/>
      <c r="B154" s="220"/>
      <c r="C154" s="220"/>
      <c r="D154" s="220"/>
      <c r="E154" s="220"/>
      <c r="F154" s="220"/>
      <c r="G154" s="220"/>
      <c r="H154" s="220"/>
      <c r="I154" s="220"/>
      <c r="J154" s="220"/>
      <c r="K154" s="220"/>
      <c r="L154" s="220"/>
      <c r="M154" s="326"/>
      <c r="N154" s="220"/>
      <c r="O154" s="220"/>
      <c r="P154" s="220"/>
      <c r="Q154" s="326"/>
      <c r="R154" s="326"/>
      <c r="S154" s="326"/>
      <c r="T154" s="326"/>
    </row>
    <row r="155" spans="1:20">
      <c r="A155" s="220"/>
      <c r="B155" s="220"/>
      <c r="C155" s="220"/>
      <c r="D155" s="220"/>
      <c r="E155" s="220"/>
      <c r="F155" s="220"/>
      <c r="G155" s="220"/>
      <c r="H155" s="220"/>
      <c r="I155" s="220"/>
      <c r="J155" s="220"/>
      <c r="K155" s="220"/>
      <c r="L155" s="220"/>
      <c r="M155" s="326"/>
      <c r="N155" s="220"/>
      <c r="O155" s="220"/>
      <c r="P155" s="220"/>
      <c r="Q155" s="326"/>
      <c r="R155" s="326"/>
      <c r="S155" s="326"/>
      <c r="T155" s="326"/>
    </row>
    <row r="156" spans="1:20">
      <c r="A156" s="220"/>
      <c r="B156" s="220"/>
      <c r="C156" s="220"/>
      <c r="D156" s="220"/>
      <c r="E156" s="220"/>
      <c r="F156" s="220"/>
      <c r="G156" s="220"/>
      <c r="H156" s="220"/>
      <c r="I156" s="220"/>
      <c r="J156" s="220"/>
      <c r="K156" s="220"/>
      <c r="L156" s="220"/>
      <c r="M156" s="326"/>
      <c r="N156" s="220"/>
      <c r="O156" s="220"/>
      <c r="P156" s="220"/>
      <c r="Q156" s="326"/>
      <c r="R156" s="326"/>
      <c r="S156" s="326"/>
      <c r="T156" s="326"/>
    </row>
    <row r="157" spans="1:20">
      <c r="A157" s="220"/>
      <c r="B157" s="220"/>
      <c r="C157" s="220"/>
      <c r="D157" s="220"/>
      <c r="E157" s="220"/>
      <c r="F157" s="220"/>
      <c r="G157" s="220"/>
      <c r="H157" s="220"/>
      <c r="I157" s="220"/>
      <c r="J157" s="220"/>
      <c r="K157" s="220"/>
      <c r="L157" s="220"/>
      <c r="M157" s="326"/>
      <c r="N157" s="220"/>
      <c r="O157" s="220"/>
      <c r="P157" s="220"/>
      <c r="Q157" s="326"/>
      <c r="R157" s="326"/>
      <c r="S157" s="326"/>
      <c r="T157" s="326"/>
    </row>
    <row r="158" spans="1:20">
      <c r="A158" s="220"/>
      <c r="B158" s="220"/>
      <c r="C158" s="220"/>
      <c r="D158" s="220"/>
      <c r="E158" s="220"/>
      <c r="F158" s="220"/>
      <c r="G158" s="220"/>
      <c r="H158" s="220"/>
      <c r="I158" s="220"/>
      <c r="J158" s="220"/>
      <c r="K158" s="220"/>
      <c r="L158" s="220"/>
      <c r="M158" s="326"/>
      <c r="N158" s="220"/>
      <c r="O158" s="220"/>
      <c r="P158" s="220"/>
      <c r="Q158" s="326"/>
      <c r="R158" s="326"/>
      <c r="S158" s="326"/>
      <c r="T158" s="326"/>
    </row>
    <row r="159" spans="1:20">
      <c r="A159" s="220"/>
      <c r="B159" s="220"/>
      <c r="C159" s="220"/>
      <c r="D159" s="220"/>
      <c r="E159" s="220"/>
      <c r="F159" s="220"/>
      <c r="G159" s="220"/>
      <c r="H159" s="220"/>
      <c r="I159" s="220"/>
      <c r="J159" s="220"/>
      <c r="K159" s="220"/>
      <c r="L159" s="220"/>
      <c r="M159" s="326"/>
      <c r="N159" s="220"/>
      <c r="O159" s="220"/>
      <c r="P159" s="220"/>
      <c r="Q159" s="326"/>
      <c r="R159" s="326"/>
      <c r="S159" s="326"/>
      <c r="T159" s="326"/>
    </row>
    <row r="160" spans="1:20">
      <c r="A160" s="220"/>
      <c r="B160" s="220"/>
      <c r="C160" s="220"/>
      <c r="D160" s="220"/>
      <c r="E160" s="220"/>
      <c r="F160" s="220"/>
      <c r="G160" s="220"/>
      <c r="H160" s="220"/>
      <c r="I160" s="220"/>
      <c r="J160" s="220"/>
      <c r="K160" s="220"/>
      <c r="L160" s="220"/>
      <c r="M160" s="326"/>
      <c r="N160" s="220"/>
      <c r="O160" s="220"/>
      <c r="P160" s="220"/>
      <c r="Q160" s="326"/>
      <c r="R160" s="326"/>
      <c r="S160" s="326"/>
      <c r="T160" s="326"/>
    </row>
    <row r="161" spans="1:20">
      <c r="A161" s="220"/>
      <c r="B161" s="220"/>
      <c r="C161" s="220"/>
      <c r="D161" s="220"/>
      <c r="E161" s="220"/>
      <c r="F161" s="220"/>
      <c r="G161" s="220"/>
      <c r="H161" s="220"/>
      <c r="I161" s="220"/>
      <c r="J161" s="220"/>
      <c r="K161" s="220"/>
      <c r="L161" s="220"/>
      <c r="M161" s="326"/>
      <c r="N161" s="220"/>
      <c r="O161" s="220"/>
      <c r="P161" s="220"/>
      <c r="Q161" s="326"/>
      <c r="R161" s="326"/>
      <c r="S161" s="326"/>
      <c r="T161" s="326"/>
    </row>
    <row r="162" spans="1:20">
      <c r="A162" s="220"/>
      <c r="B162" s="220"/>
      <c r="C162" s="220"/>
      <c r="D162" s="220"/>
      <c r="E162" s="220"/>
      <c r="F162" s="220"/>
      <c r="G162" s="220"/>
      <c r="H162" s="220"/>
      <c r="I162" s="220"/>
      <c r="J162" s="220"/>
      <c r="K162" s="220"/>
      <c r="L162" s="220"/>
      <c r="M162" s="326"/>
      <c r="N162" s="220"/>
      <c r="O162" s="220"/>
      <c r="P162" s="220"/>
      <c r="Q162" s="326"/>
      <c r="R162" s="326"/>
      <c r="S162" s="326"/>
      <c r="T162" s="326"/>
    </row>
    <row r="163" spans="1:20">
      <c r="A163" s="220"/>
      <c r="B163" s="220"/>
      <c r="C163" s="220"/>
      <c r="D163" s="220"/>
      <c r="E163" s="220"/>
      <c r="F163" s="220"/>
      <c r="G163" s="220"/>
      <c r="H163" s="220"/>
      <c r="I163" s="220"/>
      <c r="J163" s="220"/>
      <c r="K163" s="220"/>
      <c r="L163" s="220"/>
      <c r="M163" s="326"/>
      <c r="N163" s="220"/>
      <c r="O163" s="220"/>
      <c r="P163" s="220"/>
      <c r="Q163" s="326"/>
      <c r="R163" s="326"/>
      <c r="S163" s="326"/>
      <c r="T163" s="326"/>
    </row>
    <row r="164" spans="1:20">
      <c r="A164" s="220"/>
      <c r="B164" s="220"/>
      <c r="C164" s="220"/>
      <c r="D164" s="220"/>
      <c r="E164" s="220"/>
      <c r="F164" s="220"/>
      <c r="G164" s="220"/>
      <c r="H164" s="220"/>
      <c r="I164" s="220"/>
      <c r="J164" s="220"/>
      <c r="K164" s="220"/>
      <c r="L164" s="220"/>
      <c r="M164" s="326"/>
      <c r="N164" s="220"/>
      <c r="O164" s="220"/>
      <c r="P164" s="220"/>
      <c r="Q164" s="326"/>
      <c r="R164" s="326"/>
      <c r="S164" s="326"/>
      <c r="T164" s="326"/>
    </row>
    <row r="165" spans="1:20">
      <c r="A165" s="220"/>
      <c r="B165" s="220"/>
      <c r="C165" s="220"/>
      <c r="D165" s="220"/>
      <c r="E165" s="220"/>
      <c r="F165" s="220"/>
      <c r="G165" s="220"/>
      <c r="H165" s="220"/>
      <c r="I165" s="220"/>
      <c r="J165" s="220"/>
      <c r="K165" s="220"/>
      <c r="L165" s="220"/>
      <c r="M165" s="326"/>
      <c r="N165" s="220"/>
      <c r="O165" s="220"/>
      <c r="P165" s="220"/>
      <c r="Q165" s="326"/>
      <c r="R165" s="326"/>
      <c r="S165" s="326"/>
      <c r="T165" s="326"/>
    </row>
    <row r="166" spans="1:20">
      <c r="A166" s="220"/>
      <c r="B166" s="220"/>
      <c r="C166" s="220"/>
      <c r="D166" s="220"/>
      <c r="E166" s="220"/>
      <c r="F166" s="220"/>
      <c r="G166" s="220"/>
      <c r="H166" s="220"/>
      <c r="I166" s="220"/>
      <c r="J166" s="220"/>
      <c r="K166" s="220"/>
      <c r="L166" s="220"/>
      <c r="M166" s="326"/>
      <c r="N166" s="220"/>
      <c r="O166" s="220"/>
      <c r="P166" s="220"/>
      <c r="Q166" s="326"/>
      <c r="R166" s="326"/>
      <c r="S166" s="326"/>
      <c r="T166" s="326"/>
    </row>
    <row r="167" spans="1:20">
      <c r="A167" s="220"/>
      <c r="B167" s="220"/>
      <c r="C167" s="220"/>
      <c r="D167" s="220"/>
      <c r="E167" s="220"/>
      <c r="F167" s="220"/>
      <c r="G167" s="220"/>
      <c r="H167" s="220"/>
      <c r="I167" s="220"/>
      <c r="J167" s="220"/>
      <c r="K167" s="220"/>
      <c r="L167" s="220"/>
      <c r="M167" s="326"/>
      <c r="N167" s="220"/>
      <c r="O167" s="220"/>
      <c r="P167" s="220"/>
      <c r="Q167" s="326"/>
      <c r="R167" s="326"/>
      <c r="S167" s="326"/>
      <c r="T167" s="326"/>
    </row>
    <row r="168" spans="1:20">
      <c r="A168" s="220"/>
      <c r="B168" s="220"/>
      <c r="C168" s="220"/>
      <c r="D168" s="220"/>
      <c r="E168" s="220"/>
      <c r="F168" s="220"/>
      <c r="G168" s="220"/>
      <c r="H168" s="220"/>
      <c r="I168" s="220"/>
      <c r="J168" s="220"/>
      <c r="K168" s="220"/>
      <c r="L168" s="220"/>
      <c r="M168" s="326"/>
      <c r="N168" s="220"/>
      <c r="O168" s="220"/>
      <c r="P168" s="220"/>
      <c r="Q168" s="326"/>
      <c r="R168" s="326"/>
      <c r="S168" s="326"/>
      <c r="T168" s="326"/>
    </row>
    <row r="169" spans="1:20">
      <c r="A169" s="220"/>
      <c r="B169" s="220"/>
      <c r="C169" s="220"/>
      <c r="D169" s="220"/>
      <c r="E169" s="220"/>
      <c r="F169" s="220"/>
      <c r="G169" s="220"/>
      <c r="H169" s="220"/>
      <c r="I169" s="220"/>
      <c r="J169" s="220"/>
      <c r="K169" s="220"/>
      <c r="L169" s="220"/>
      <c r="M169" s="326"/>
      <c r="N169" s="220"/>
      <c r="O169" s="220"/>
      <c r="P169" s="220"/>
      <c r="Q169" s="326"/>
      <c r="R169" s="326"/>
      <c r="S169" s="326"/>
      <c r="T169" s="326"/>
    </row>
    <row r="170" spans="1:20">
      <c r="A170" s="220"/>
      <c r="B170" s="220"/>
      <c r="C170" s="220"/>
      <c r="D170" s="220"/>
      <c r="E170" s="220"/>
      <c r="F170" s="220"/>
      <c r="G170" s="220"/>
      <c r="H170" s="220"/>
      <c r="I170" s="220"/>
      <c r="J170" s="220"/>
      <c r="K170" s="220"/>
      <c r="L170" s="220"/>
      <c r="M170" s="326"/>
      <c r="N170" s="220"/>
      <c r="O170" s="220"/>
      <c r="P170" s="220"/>
      <c r="Q170" s="326"/>
      <c r="R170" s="326"/>
      <c r="S170" s="326"/>
      <c r="T170" s="326"/>
    </row>
    <row r="171" spans="1:20">
      <c r="A171" s="220"/>
      <c r="B171" s="220"/>
      <c r="C171" s="220"/>
      <c r="D171" s="220"/>
      <c r="E171" s="220"/>
      <c r="F171" s="220"/>
      <c r="G171" s="220"/>
      <c r="H171" s="220"/>
      <c r="I171" s="220"/>
      <c r="J171" s="220"/>
      <c r="K171" s="220"/>
      <c r="L171" s="220"/>
      <c r="M171" s="326"/>
      <c r="N171" s="220"/>
      <c r="O171" s="220"/>
      <c r="P171" s="220"/>
      <c r="Q171" s="326"/>
      <c r="R171" s="326"/>
      <c r="S171" s="326"/>
      <c r="T171" s="326"/>
    </row>
    <row r="172" spans="1:20">
      <c r="A172" s="220"/>
      <c r="B172" s="220"/>
      <c r="C172" s="220"/>
      <c r="D172" s="220"/>
      <c r="E172" s="220"/>
      <c r="F172" s="220"/>
      <c r="G172" s="220"/>
      <c r="H172" s="220"/>
      <c r="I172" s="220"/>
      <c r="J172" s="220"/>
      <c r="K172" s="220"/>
      <c r="L172" s="220"/>
      <c r="M172" s="326"/>
      <c r="N172" s="220"/>
      <c r="O172" s="220"/>
      <c r="P172" s="220"/>
      <c r="Q172" s="326"/>
      <c r="R172" s="326"/>
      <c r="S172" s="326"/>
      <c r="T172" s="326"/>
    </row>
    <row r="173" spans="1:20">
      <c r="A173" s="220"/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326"/>
      <c r="N173" s="220"/>
      <c r="O173" s="220"/>
      <c r="P173" s="220"/>
      <c r="Q173" s="326"/>
      <c r="R173" s="326"/>
      <c r="S173" s="326"/>
      <c r="T173" s="326"/>
    </row>
    <row r="174" spans="1:20">
      <c r="A174" s="220"/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326"/>
      <c r="N174" s="220"/>
      <c r="O174" s="220"/>
      <c r="P174" s="220"/>
      <c r="Q174" s="326"/>
      <c r="R174" s="326"/>
      <c r="S174" s="326"/>
      <c r="T174" s="326"/>
    </row>
    <row r="175" spans="1:20">
      <c r="A175" s="220"/>
      <c r="B175" s="220"/>
      <c r="C175" s="220"/>
      <c r="D175" s="220"/>
      <c r="E175" s="220"/>
      <c r="F175" s="220"/>
      <c r="G175" s="220"/>
      <c r="H175" s="220"/>
      <c r="I175" s="220"/>
      <c r="J175" s="220"/>
      <c r="K175" s="220"/>
      <c r="L175" s="220"/>
      <c r="M175" s="326"/>
      <c r="N175" s="220"/>
      <c r="O175" s="220"/>
      <c r="P175" s="220"/>
      <c r="Q175" s="326"/>
      <c r="R175" s="326"/>
      <c r="S175" s="326"/>
      <c r="T175" s="326"/>
    </row>
    <row r="176" spans="1:20">
      <c r="A176" s="220"/>
      <c r="B176" s="220"/>
      <c r="C176" s="220"/>
      <c r="D176" s="220"/>
      <c r="E176" s="220"/>
      <c r="F176" s="220"/>
      <c r="G176" s="220"/>
      <c r="H176" s="220"/>
      <c r="I176" s="220"/>
      <c r="J176" s="220"/>
      <c r="K176" s="220"/>
      <c r="L176" s="220"/>
      <c r="M176" s="326"/>
      <c r="N176" s="220"/>
      <c r="O176" s="220"/>
      <c r="P176" s="220"/>
      <c r="Q176" s="326"/>
      <c r="R176" s="326"/>
      <c r="S176" s="326"/>
      <c r="T176" s="326"/>
    </row>
    <row r="177" spans="1:20">
      <c r="A177" s="220"/>
      <c r="B177" s="220"/>
      <c r="C177" s="220"/>
      <c r="D177" s="220"/>
      <c r="E177" s="220"/>
      <c r="F177" s="220"/>
      <c r="G177" s="220"/>
      <c r="H177" s="220"/>
      <c r="I177" s="220"/>
      <c r="J177" s="220"/>
      <c r="K177" s="220"/>
      <c r="L177" s="220"/>
      <c r="M177" s="326"/>
      <c r="N177" s="220"/>
      <c r="O177" s="220"/>
      <c r="P177" s="220"/>
      <c r="Q177" s="326"/>
      <c r="R177" s="326"/>
      <c r="S177" s="326"/>
      <c r="T177" s="326"/>
    </row>
    <row r="178" spans="1:20">
      <c r="A178" s="220"/>
      <c r="B178" s="220"/>
      <c r="C178" s="220"/>
      <c r="D178" s="220"/>
      <c r="E178" s="220"/>
      <c r="F178" s="220"/>
      <c r="G178" s="220"/>
      <c r="H178" s="220"/>
      <c r="I178" s="220"/>
      <c r="J178" s="220"/>
      <c r="K178" s="220"/>
      <c r="L178" s="220"/>
      <c r="M178" s="326"/>
      <c r="N178" s="220"/>
      <c r="O178" s="220"/>
      <c r="P178" s="220"/>
      <c r="Q178" s="326"/>
      <c r="R178" s="326"/>
      <c r="S178" s="326"/>
      <c r="T178" s="326"/>
    </row>
    <row r="179" spans="1:20">
      <c r="A179" s="220"/>
      <c r="B179" s="220"/>
      <c r="C179" s="220"/>
      <c r="D179" s="220"/>
      <c r="E179" s="220"/>
      <c r="F179" s="220"/>
      <c r="G179" s="220"/>
      <c r="H179" s="220"/>
      <c r="I179" s="220"/>
      <c r="J179" s="220"/>
      <c r="K179" s="220"/>
      <c r="L179" s="220"/>
      <c r="M179" s="326"/>
      <c r="N179" s="220"/>
      <c r="O179" s="220"/>
      <c r="P179" s="220"/>
      <c r="Q179" s="326"/>
      <c r="R179" s="326"/>
      <c r="S179" s="326"/>
      <c r="T179" s="326"/>
    </row>
    <row r="180" spans="1:20">
      <c r="A180" s="220"/>
      <c r="B180" s="220"/>
      <c r="C180" s="220"/>
      <c r="D180" s="220"/>
      <c r="E180" s="220"/>
      <c r="F180" s="220"/>
      <c r="G180" s="220"/>
      <c r="H180" s="220"/>
      <c r="I180" s="220"/>
      <c r="J180" s="220"/>
      <c r="K180" s="220"/>
      <c r="L180" s="220"/>
      <c r="M180" s="326"/>
      <c r="N180" s="220"/>
      <c r="O180" s="220"/>
      <c r="P180" s="220"/>
      <c r="Q180" s="326"/>
      <c r="R180" s="326"/>
      <c r="S180" s="326"/>
      <c r="T180" s="326"/>
    </row>
    <row r="181" spans="1:20">
      <c r="A181" s="220"/>
      <c r="B181" s="220"/>
      <c r="C181" s="220"/>
      <c r="D181" s="220"/>
      <c r="E181" s="220"/>
      <c r="F181" s="220"/>
      <c r="G181" s="220"/>
      <c r="H181" s="220"/>
      <c r="I181" s="220"/>
      <c r="J181" s="220"/>
      <c r="K181" s="220"/>
      <c r="L181" s="220"/>
      <c r="M181" s="326"/>
      <c r="N181" s="220"/>
      <c r="O181" s="220"/>
      <c r="P181" s="220"/>
      <c r="Q181" s="326"/>
      <c r="R181" s="326"/>
      <c r="S181" s="326"/>
      <c r="T181" s="326"/>
    </row>
    <row r="182" spans="1:20">
      <c r="A182" s="220"/>
      <c r="B182" s="220"/>
      <c r="C182" s="220"/>
      <c r="D182" s="220"/>
      <c r="E182" s="220"/>
      <c r="F182" s="220"/>
      <c r="G182" s="220"/>
      <c r="H182" s="220"/>
      <c r="I182" s="220"/>
      <c r="J182" s="220"/>
      <c r="K182" s="220"/>
      <c r="L182" s="220"/>
      <c r="M182" s="326"/>
      <c r="N182" s="220"/>
      <c r="O182" s="220"/>
      <c r="P182" s="220"/>
      <c r="Q182" s="326"/>
      <c r="R182" s="326"/>
      <c r="S182" s="326"/>
      <c r="T182" s="326"/>
    </row>
    <row r="183" spans="1:20">
      <c r="A183" s="220"/>
      <c r="B183" s="220"/>
      <c r="C183" s="220"/>
      <c r="D183" s="220"/>
      <c r="E183" s="220"/>
      <c r="F183" s="220"/>
      <c r="G183" s="220"/>
      <c r="H183" s="220"/>
      <c r="I183" s="220"/>
      <c r="J183" s="220"/>
      <c r="K183" s="220"/>
      <c r="L183" s="220"/>
      <c r="M183" s="326"/>
      <c r="N183" s="220"/>
      <c r="O183" s="220"/>
      <c r="P183" s="220"/>
      <c r="Q183" s="326"/>
      <c r="R183" s="326"/>
      <c r="S183" s="326"/>
      <c r="T183" s="326"/>
    </row>
    <row r="184" spans="1:20">
      <c r="A184" s="220"/>
      <c r="B184" s="220"/>
      <c r="C184" s="220"/>
      <c r="D184" s="220"/>
      <c r="E184" s="220"/>
      <c r="F184" s="220"/>
      <c r="G184" s="220"/>
      <c r="H184" s="220"/>
      <c r="I184" s="220"/>
      <c r="J184" s="220"/>
      <c r="K184" s="220"/>
      <c r="L184" s="220"/>
      <c r="M184" s="326"/>
      <c r="N184" s="220"/>
      <c r="O184" s="220"/>
      <c r="P184" s="220"/>
      <c r="Q184" s="326"/>
      <c r="R184" s="326"/>
      <c r="S184" s="326"/>
      <c r="T184" s="326"/>
    </row>
    <row r="185" spans="1:20">
      <c r="A185" s="220"/>
      <c r="B185" s="220"/>
      <c r="C185" s="220"/>
      <c r="D185" s="220"/>
      <c r="E185" s="220"/>
      <c r="F185" s="220"/>
      <c r="G185" s="220"/>
      <c r="H185" s="220"/>
      <c r="I185" s="220"/>
      <c r="J185" s="220"/>
      <c r="K185" s="220"/>
      <c r="L185" s="220"/>
      <c r="M185" s="326"/>
      <c r="N185" s="220"/>
      <c r="O185" s="220"/>
      <c r="P185" s="220"/>
      <c r="Q185" s="326"/>
      <c r="R185" s="326"/>
      <c r="S185" s="326"/>
      <c r="T185" s="326"/>
    </row>
    <row r="186" spans="1:20">
      <c r="A186" s="220"/>
      <c r="B186" s="220"/>
      <c r="C186" s="220"/>
      <c r="D186" s="220"/>
      <c r="E186" s="220"/>
      <c r="F186" s="220"/>
      <c r="G186" s="220"/>
      <c r="H186" s="220"/>
      <c r="I186" s="220"/>
      <c r="J186" s="220"/>
      <c r="K186" s="220"/>
      <c r="L186" s="220"/>
      <c r="M186" s="326"/>
      <c r="N186" s="220"/>
      <c r="O186" s="220"/>
      <c r="P186" s="220"/>
      <c r="Q186" s="326"/>
      <c r="R186" s="326"/>
      <c r="S186" s="326"/>
      <c r="T186" s="326"/>
    </row>
    <row r="187" spans="1:20">
      <c r="A187" s="220"/>
      <c r="B187" s="220"/>
      <c r="C187" s="220"/>
      <c r="D187" s="220"/>
      <c r="E187" s="220"/>
      <c r="F187" s="220"/>
      <c r="G187" s="220"/>
      <c r="H187" s="220"/>
      <c r="I187" s="220"/>
      <c r="J187" s="220"/>
      <c r="K187" s="220"/>
      <c r="L187" s="220"/>
      <c r="M187" s="326"/>
      <c r="N187" s="220"/>
      <c r="O187" s="220"/>
      <c r="P187" s="220"/>
      <c r="Q187" s="326"/>
      <c r="R187" s="326"/>
      <c r="S187" s="326"/>
      <c r="T187" s="326"/>
    </row>
    <row r="188" spans="1:20">
      <c r="A188" s="220"/>
      <c r="B188" s="220"/>
      <c r="C188" s="220"/>
      <c r="D188" s="220"/>
      <c r="E188" s="220"/>
      <c r="F188" s="220"/>
      <c r="G188" s="220"/>
      <c r="H188" s="220"/>
      <c r="I188" s="220"/>
      <c r="J188" s="220"/>
      <c r="K188" s="220"/>
      <c r="L188" s="220"/>
      <c r="M188" s="326"/>
      <c r="N188" s="220"/>
      <c r="O188" s="220"/>
      <c r="P188" s="220"/>
      <c r="Q188" s="326"/>
      <c r="R188" s="326"/>
      <c r="S188" s="326"/>
      <c r="T188" s="326"/>
    </row>
    <row r="189" spans="1:20">
      <c r="A189" s="220"/>
      <c r="B189" s="220"/>
      <c r="C189" s="220"/>
      <c r="D189" s="220"/>
      <c r="E189" s="220"/>
      <c r="F189" s="220"/>
      <c r="G189" s="220"/>
      <c r="H189" s="220"/>
      <c r="I189" s="220"/>
      <c r="J189" s="220"/>
      <c r="K189" s="220"/>
      <c r="L189" s="220"/>
      <c r="M189" s="326"/>
      <c r="N189" s="220"/>
      <c r="O189" s="220"/>
      <c r="P189" s="220"/>
      <c r="Q189" s="326"/>
      <c r="R189" s="326"/>
      <c r="S189" s="326"/>
      <c r="T189" s="326"/>
    </row>
    <row r="190" spans="1:20">
      <c r="A190" s="220"/>
      <c r="B190" s="220"/>
      <c r="C190" s="220"/>
      <c r="D190" s="220"/>
      <c r="E190" s="220"/>
      <c r="F190" s="220"/>
      <c r="G190" s="220"/>
      <c r="H190" s="220"/>
      <c r="I190" s="220"/>
      <c r="J190" s="220"/>
      <c r="K190" s="220"/>
      <c r="L190" s="220"/>
      <c r="M190" s="326"/>
      <c r="N190" s="220"/>
      <c r="O190" s="220"/>
      <c r="P190" s="220"/>
      <c r="Q190" s="326"/>
      <c r="R190" s="326"/>
      <c r="S190" s="326"/>
      <c r="T190" s="326"/>
    </row>
    <row r="191" spans="1:20">
      <c r="A191" s="220"/>
      <c r="B191" s="220"/>
      <c r="C191" s="220"/>
      <c r="D191" s="220"/>
      <c r="E191" s="220"/>
      <c r="F191" s="220"/>
      <c r="G191" s="220"/>
      <c r="H191" s="220"/>
      <c r="I191" s="220"/>
      <c r="J191" s="220"/>
      <c r="K191" s="220"/>
      <c r="L191" s="220"/>
      <c r="M191" s="326"/>
      <c r="N191" s="220"/>
      <c r="O191" s="220"/>
      <c r="P191" s="220"/>
      <c r="Q191" s="326"/>
      <c r="R191" s="326"/>
      <c r="S191" s="326"/>
      <c r="T191" s="326"/>
    </row>
    <row r="192" spans="1:20">
      <c r="A192" s="220"/>
      <c r="B192" s="220"/>
      <c r="C192" s="220"/>
      <c r="D192" s="220"/>
      <c r="E192" s="220"/>
      <c r="F192" s="220"/>
      <c r="G192" s="220"/>
      <c r="H192" s="220"/>
      <c r="I192" s="220"/>
      <c r="J192" s="220"/>
      <c r="K192" s="220"/>
      <c r="L192" s="220"/>
      <c r="M192" s="326"/>
      <c r="N192" s="220"/>
      <c r="O192" s="220"/>
      <c r="P192" s="220"/>
      <c r="Q192" s="326"/>
      <c r="R192" s="326"/>
      <c r="S192" s="326"/>
      <c r="T192" s="326"/>
    </row>
    <row r="193" spans="1:20">
      <c r="A193" s="220"/>
      <c r="B193" s="220"/>
      <c r="C193" s="220"/>
      <c r="D193" s="220"/>
      <c r="E193" s="220"/>
      <c r="F193" s="220"/>
      <c r="G193" s="220"/>
      <c r="H193" s="220"/>
      <c r="I193" s="220"/>
      <c r="J193" s="220"/>
      <c r="K193" s="220"/>
      <c r="L193" s="220"/>
      <c r="M193" s="326"/>
      <c r="N193" s="220"/>
      <c r="O193" s="220"/>
      <c r="P193" s="220"/>
      <c r="Q193" s="326"/>
      <c r="R193" s="326"/>
      <c r="S193" s="326"/>
      <c r="T193" s="326"/>
    </row>
    <row r="194" spans="1:20">
      <c r="A194" s="220"/>
      <c r="B194" s="220"/>
      <c r="C194" s="220"/>
      <c r="D194" s="220"/>
      <c r="E194" s="220"/>
      <c r="F194" s="220"/>
      <c r="G194" s="220"/>
      <c r="H194" s="220"/>
      <c r="I194" s="220"/>
      <c r="J194" s="220"/>
      <c r="K194" s="220"/>
      <c r="L194" s="220"/>
      <c r="M194" s="326"/>
      <c r="N194" s="220"/>
      <c r="O194" s="220"/>
      <c r="P194" s="220"/>
      <c r="Q194" s="326"/>
      <c r="R194" s="326"/>
      <c r="S194" s="326"/>
      <c r="T194" s="326"/>
    </row>
    <row r="195" spans="1:20">
      <c r="A195" s="220"/>
      <c r="B195" s="220"/>
      <c r="C195" s="220"/>
      <c r="D195" s="220"/>
      <c r="E195" s="220"/>
      <c r="F195" s="220"/>
      <c r="G195" s="220"/>
      <c r="H195" s="220"/>
      <c r="I195" s="220"/>
      <c r="J195" s="220"/>
      <c r="K195" s="220"/>
      <c r="L195" s="220"/>
      <c r="M195" s="326"/>
      <c r="N195" s="220"/>
      <c r="O195" s="220"/>
      <c r="P195" s="220"/>
      <c r="Q195" s="326"/>
      <c r="R195" s="326"/>
      <c r="S195" s="326"/>
      <c r="T195" s="326"/>
    </row>
    <row r="196" spans="1:20">
      <c r="A196" s="220"/>
      <c r="B196" s="220"/>
      <c r="C196" s="220"/>
      <c r="D196" s="220"/>
      <c r="E196" s="220"/>
      <c r="F196" s="220"/>
      <c r="G196" s="220"/>
      <c r="H196" s="220"/>
      <c r="I196" s="220"/>
      <c r="J196" s="220"/>
      <c r="K196" s="220"/>
      <c r="L196" s="220"/>
      <c r="M196" s="326"/>
      <c r="N196" s="220"/>
      <c r="O196" s="220"/>
      <c r="P196" s="220"/>
      <c r="Q196" s="326"/>
      <c r="R196" s="326"/>
      <c r="S196" s="326"/>
      <c r="T196" s="326"/>
    </row>
    <row r="197" spans="1:20">
      <c r="A197" s="220"/>
      <c r="B197" s="220"/>
      <c r="C197" s="220"/>
      <c r="D197" s="220"/>
      <c r="E197" s="220"/>
      <c r="F197" s="220"/>
      <c r="G197" s="220"/>
      <c r="H197" s="220"/>
      <c r="I197" s="220"/>
      <c r="J197" s="220"/>
      <c r="K197" s="220"/>
      <c r="L197" s="220"/>
      <c r="M197" s="326"/>
      <c r="N197" s="220"/>
      <c r="O197" s="220"/>
      <c r="P197" s="220"/>
      <c r="Q197" s="326"/>
      <c r="R197" s="326"/>
      <c r="S197" s="326"/>
      <c r="T197" s="326"/>
    </row>
    <row r="198" spans="1:20">
      <c r="A198" s="220"/>
      <c r="B198" s="220"/>
      <c r="C198" s="220"/>
      <c r="D198" s="220"/>
      <c r="E198" s="220"/>
      <c r="F198" s="220"/>
      <c r="G198" s="220"/>
      <c r="H198" s="220"/>
      <c r="I198" s="220"/>
      <c r="J198" s="220"/>
      <c r="K198" s="220"/>
      <c r="L198" s="220"/>
      <c r="M198" s="326"/>
      <c r="N198" s="220"/>
      <c r="O198" s="220"/>
      <c r="P198" s="220"/>
      <c r="Q198" s="326"/>
      <c r="R198" s="326"/>
      <c r="S198" s="326"/>
      <c r="T198" s="326"/>
    </row>
    <row r="199" spans="1:20">
      <c r="A199" s="220"/>
      <c r="B199" s="220"/>
      <c r="C199" s="220"/>
      <c r="D199" s="220"/>
      <c r="E199" s="220"/>
      <c r="F199" s="220"/>
      <c r="G199" s="220"/>
      <c r="H199" s="220"/>
      <c r="I199" s="220"/>
      <c r="J199" s="220"/>
      <c r="K199" s="220"/>
      <c r="L199" s="220"/>
      <c r="M199" s="326"/>
      <c r="N199" s="220"/>
      <c r="O199" s="220"/>
      <c r="P199" s="220"/>
      <c r="Q199" s="326"/>
      <c r="R199" s="326"/>
      <c r="S199" s="326"/>
      <c r="T199" s="326"/>
    </row>
    <row r="200" spans="1:20">
      <c r="A200" s="220"/>
      <c r="B200" s="220"/>
      <c r="C200" s="220"/>
      <c r="D200" s="220"/>
      <c r="E200" s="220"/>
      <c r="F200" s="220"/>
      <c r="G200" s="220"/>
      <c r="H200" s="220"/>
      <c r="I200" s="220"/>
      <c r="J200" s="220"/>
      <c r="K200" s="220"/>
      <c r="L200" s="220"/>
      <c r="M200" s="326"/>
      <c r="N200" s="220"/>
      <c r="O200" s="220"/>
      <c r="P200" s="220"/>
      <c r="Q200" s="326"/>
      <c r="R200" s="326"/>
      <c r="S200" s="326"/>
      <c r="T200" s="326"/>
    </row>
    <row r="201" spans="1:20">
      <c r="A201" s="220"/>
      <c r="B201" s="220"/>
      <c r="C201" s="220"/>
      <c r="D201" s="220"/>
      <c r="E201" s="220"/>
      <c r="F201" s="220"/>
      <c r="G201" s="220"/>
      <c r="H201" s="220"/>
      <c r="I201" s="220"/>
      <c r="J201" s="220"/>
      <c r="K201" s="220"/>
      <c r="L201" s="220"/>
      <c r="M201" s="326"/>
      <c r="N201" s="220"/>
      <c r="O201" s="220"/>
      <c r="P201" s="220"/>
      <c r="Q201" s="326"/>
      <c r="R201" s="326"/>
      <c r="S201" s="326"/>
      <c r="T201" s="326"/>
    </row>
    <row r="202" spans="1:20">
      <c r="A202" s="220"/>
      <c r="B202" s="220"/>
      <c r="C202" s="220"/>
      <c r="D202" s="220"/>
      <c r="E202" s="220"/>
      <c r="F202" s="220"/>
      <c r="G202" s="220"/>
      <c r="H202" s="220"/>
      <c r="I202" s="220"/>
      <c r="J202" s="220"/>
      <c r="K202" s="220"/>
      <c r="L202" s="220"/>
      <c r="M202" s="326"/>
      <c r="N202" s="220"/>
      <c r="O202" s="220"/>
      <c r="P202" s="220"/>
      <c r="Q202" s="326"/>
      <c r="R202" s="326"/>
      <c r="S202" s="326"/>
      <c r="T202" s="326"/>
    </row>
    <row r="203" spans="1:20">
      <c r="A203" s="220"/>
      <c r="B203" s="220"/>
      <c r="C203" s="220"/>
      <c r="D203" s="220"/>
      <c r="E203" s="220"/>
      <c r="F203" s="220"/>
      <c r="G203" s="220"/>
      <c r="H203" s="220"/>
      <c r="I203" s="220"/>
      <c r="J203" s="220"/>
      <c r="K203" s="220"/>
      <c r="L203" s="220"/>
      <c r="M203" s="326"/>
      <c r="N203" s="220"/>
      <c r="O203" s="220"/>
      <c r="P203" s="220"/>
      <c r="Q203" s="326"/>
      <c r="R203" s="326"/>
      <c r="S203" s="326"/>
      <c r="T203" s="326"/>
    </row>
    <row r="204" spans="1:20">
      <c r="A204" s="220"/>
      <c r="B204" s="220"/>
      <c r="C204" s="220"/>
      <c r="D204" s="220"/>
      <c r="E204" s="220"/>
      <c r="F204" s="220"/>
      <c r="G204" s="220"/>
      <c r="H204" s="220"/>
      <c r="I204" s="220"/>
      <c r="J204" s="220"/>
      <c r="K204" s="220"/>
      <c r="L204" s="220"/>
      <c r="M204" s="326"/>
      <c r="N204" s="220"/>
      <c r="O204" s="220"/>
      <c r="P204" s="220"/>
      <c r="Q204" s="326"/>
      <c r="R204" s="326"/>
      <c r="S204" s="326"/>
      <c r="T204" s="326"/>
    </row>
    <row r="205" spans="1:20">
      <c r="A205" s="220"/>
      <c r="B205" s="220"/>
      <c r="C205" s="220"/>
      <c r="D205" s="220"/>
      <c r="E205" s="220"/>
      <c r="F205" s="220"/>
      <c r="G205" s="220"/>
      <c r="H205" s="220"/>
      <c r="I205" s="220"/>
      <c r="J205" s="220"/>
      <c r="K205" s="220"/>
      <c r="L205" s="220"/>
      <c r="M205" s="326"/>
      <c r="N205" s="220"/>
      <c r="O205" s="220"/>
      <c r="P205" s="220"/>
      <c r="Q205" s="326"/>
      <c r="R205" s="326"/>
      <c r="S205" s="326"/>
      <c r="T205" s="326"/>
    </row>
    <row r="206" spans="1:20">
      <c r="A206" s="220"/>
      <c r="B206" s="220"/>
      <c r="C206" s="220"/>
      <c r="D206" s="220"/>
      <c r="E206" s="220"/>
      <c r="F206" s="220"/>
      <c r="G206" s="220"/>
      <c r="H206" s="220"/>
      <c r="I206" s="220"/>
      <c r="J206" s="220"/>
      <c r="K206" s="220"/>
      <c r="L206" s="220"/>
      <c r="M206" s="326"/>
      <c r="N206" s="220"/>
      <c r="O206" s="220"/>
      <c r="P206" s="220"/>
      <c r="Q206" s="326"/>
      <c r="R206" s="326"/>
      <c r="S206" s="326"/>
      <c r="T206" s="326"/>
    </row>
    <row r="207" spans="1:20">
      <c r="A207" s="220"/>
      <c r="B207" s="220"/>
      <c r="C207" s="220"/>
      <c r="D207" s="220"/>
      <c r="E207" s="220"/>
      <c r="F207" s="220"/>
      <c r="G207" s="220"/>
      <c r="H207" s="220"/>
      <c r="I207" s="220"/>
      <c r="J207" s="220"/>
      <c r="K207" s="220"/>
      <c r="L207" s="220"/>
      <c r="M207" s="326"/>
      <c r="N207" s="220"/>
      <c r="O207" s="220"/>
      <c r="P207" s="220"/>
      <c r="Q207" s="326"/>
      <c r="R207" s="326"/>
      <c r="S207" s="326"/>
      <c r="T207" s="326"/>
    </row>
    <row r="208" spans="1:20">
      <c r="A208" s="220"/>
      <c r="B208" s="220"/>
      <c r="C208" s="220"/>
      <c r="D208" s="220"/>
      <c r="E208" s="220"/>
      <c r="F208" s="220"/>
      <c r="G208" s="220"/>
      <c r="H208" s="220"/>
      <c r="I208" s="220"/>
      <c r="J208" s="220"/>
      <c r="K208" s="220"/>
      <c r="L208" s="220"/>
      <c r="M208" s="326"/>
      <c r="N208" s="220"/>
      <c r="O208" s="220"/>
      <c r="P208" s="220"/>
      <c r="Q208" s="326"/>
      <c r="R208" s="326"/>
      <c r="S208" s="326"/>
      <c r="T208" s="326"/>
    </row>
    <row r="209" spans="1:20">
      <c r="A209" s="220"/>
      <c r="B209" s="220"/>
      <c r="C209" s="220"/>
      <c r="D209" s="220"/>
      <c r="E209" s="220"/>
      <c r="F209" s="220"/>
      <c r="G209" s="220"/>
      <c r="H209" s="220"/>
      <c r="I209" s="220"/>
      <c r="J209" s="220"/>
      <c r="K209" s="220"/>
      <c r="L209" s="220"/>
      <c r="M209" s="326"/>
      <c r="N209" s="220"/>
      <c r="O209" s="220"/>
      <c r="P209" s="220"/>
      <c r="Q209" s="326"/>
      <c r="R209" s="326"/>
      <c r="S209" s="326"/>
      <c r="T209" s="326"/>
    </row>
    <row r="210" spans="1:20">
      <c r="A210" s="220"/>
      <c r="B210" s="220"/>
      <c r="C210" s="220"/>
      <c r="D210" s="220"/>
      <c r="E210" s="220"/>
      <c r="F210" s="220"/>
      <c r="G210" s="220"/>
      <c r="H210" s="220"/>
      <c r="I210" s="220"/>
      <c r="J210" s="220"/>
      <c r="K210" s="220"/>
      <c r="L210" s="220"/>
      <c r="M210" s="326"/>
      <c r="N210" s="220"/>
      <c r="O210" s="220"/>
      <c r="P210" s="220"/>
      <c r="Q210" s="326"/>
      <c r="R210" s="326"/>
      <c r="S210" s="326"/>
      <c r="T210" s="326"/>
    </row>
    <row r="211" spans="1:20">
      <c r="A211" s="220"/>
      <c r="B211" s="220"/>
      <c r="C211" s="220"/>
      <c r="D211" s="220"/>
      <c r="E211" s="220"/>
      <c r="F211" s="220"/>
      <c r="G211" s="220"/>
      <c r="H211" s="220"/>
      <c r="I211" s="220"/>
      <c r="J211" s="220"/>
      <c r="K211" s="220"/>
      <c r="L211" s="220"/>
      <c r="M211" s="326"/>
      <c r="N211" s="220"/>
      <c r="O211" s="220"/>
      <c r="P211" s="220"/>
      <c r="Q211" s="326"/>
      <c r="R211" s="326"/>
      <c r="S211" s="326"/>
      <c r="T211" s="326"/>
    </row>
    <row r="212" spans="1:20">
      <c r="A212" s="220"/>
      <c r="B212" s="220"/>
      <c r="C212" s="220"/>
      <c r="D212" s="220"/>
      <c r="E212" s="220"/>
      <c r="F212" s="220"/>
      <c r="G212" s="220"/>
      <c r="H212" s="220"/>
      <c r="I212" s="220"/>
      <c r="J212" s="220"/>
      <c r="K212" s="220"/>
      <c r="L212" s="220"/>
      <c r="M212" s="326"/>
      <c r="N212" s="220"/>
      <c r="O212" s="220"/>
      <c r="P212" s="220"/>
      <c r="Q212" s="326"/>
      <c r="R212" s="326"/>
      <c r="S212" s="326"/>
      <c r="T212" s="326"/>
    </row>
    <row r="213" spans="1:20">
      <c r="A213" s="220"/>
      <c r="B213" s="220"/>
      <c r="C213" s="220"/>
      <c r="D213" s="220"/>
      <c r="E213" s="220"/>
      <c r="F213" s="220"/>
      <c r="G213" s="220"/>
      <c r="H213" s="220"/>
      <c r="I213" s="220"/>
      <c r="J213" s="220"/>
      <c r="K213" s="220"/>
      <c r="L213" s="220"/>
      <c r="M213" s="326"/>
      <c r="N213" s="220"/>
      <c r="O213" s="220"/>
      <c r="P213" s="220"/>
      <c r="Q213" s="326"/>
      <c r="R213" s="326"/>
      <c r="S213" s="326"/>
      <c r="T213" s="326"/>
    </row>
    <row r="214" spans="1:20">
      <c r="A214" s="220"/>
      <c r="B214" s="220"/>
      <c r="C214" s="220"/>
      <c r="D214" s="220"/>
      <c r="E214" s="220"/>
      <c r="F214" s="220"/>
      <c r="G214" s="220"/>
      <c r="H214" s="220"/>
      <c r="I214" s="220"/>
      <c r="J214" s="220"/>
      <c r="K214" s="220"/>
      <c r="L214" s="220"/>
      <c r="M214" s="326"/>
      <c r="N214" s="220"/>
      <c r="O214" s="220"/>
      <c r="P214" s="220"/>
      <c r="Q214" s="326"/>
      <c r="R214" s="326"/>
      <c r="S214" s="326"/>
      <c r="T214" s="326"/>
    </row>
    <row r="215" spans="1:20">
      <c r="A215" s="220"/>
      <c r="B215" s="220"/>
      <c r="C215" s="220"/>
      <c r="D215" s="220"/>
      <c r="E215" s="220"/>
      <c r="F215" s="220"/>
      <c r="G215" s="220"/>
      <c r="H215" s="220"/>
      <c r="I215" s="220"/>
      <c r="J215" s="220"/>
      <c r="K215" s="220"/>
      <c r="L215" s="220"/>
      <c r="M215" s="326"/>
      <c r="N215" s="220"/>
      <c r="O215" s="220"/>
      <c r="P215" s="220"/>
      <c r="Q215" s="326"/>
      <c r="R215" s="326"/>
      <c r="S215" s="326"/>
      <c r="T215" s="326"/>
    </row>
    <row r="216" spans="1:20">
      <c r="A216" s="220"/>
      <c r="B216" s="220"/>
      <c r="C216" s="220"/>
      <c r="D216" s="220"/>
      <c r="E216" s="220"/>
      <c r="F216" s="220"/>
      <c r="G216" s="220"/>
      <c r="H216" s="220"/>
      <c r="I216" s="220"/>
      <c r="J216" s="220"/>
      <c r="K216" s="220"/>
      <c r="L216" s="220"/>
      <c r="M216" s="326"/>
      <c r="N216" s="220"/>
      <c r="O216" s="220"/>
      <c r="P216" s="220"/>
      <c r="Q216" s="326"/>
      <c r="R216" s="326"/>
      <c r="S216" s="326"/>
      <c r="T216" s="326"/>
    </row>
    <row r="217" spans="1:20">
      <c r="A217" s="220"/>
      <c r="B217" s="220"/>
      <c r="C217" s="220"/>
      <c r="D217" s="220"/>
      <c r="E217" s="220"/>
      <c r="F217" s="220"/>
      <c r="G217" s="220"/>
      <c r="H217" s="220"/>
      <c r="I217" s="220"/>
      <c r="J217" s="220"/>
      <c r="K217" s="220"/>
      <c r="L217" s="220"/>
      <c r="M217" s="326"/>
      <c r="N217" s="220"/>
      <c r="O217" s="220"/>
      <c r="P217" s="220"/>
      <c r="Q217" s="326"/>
      <c r="R217" s="326"/>
      <c r="S217" s="326"/>
      <c r="T217" s="326"/>
    </row>
    <row r="218" spans="1:20">
      <c r="A218" s="220"/>
      <c r="B218" s="220"/>
      <c r="C218" s="220"/>
      <c r="D218" s="220"/>
      <c r="E218" s="220"/>
      <c r="F218" s="220"/>
      <c r="G218" s="220"/>
      <c r="H218" s="220"/>
      <c r="I218" s="220"/>
      <c r="J218" s="220"/>
      <c r="K218" s="220"/>
      <c r="L218" s="220"/>
      <c r="M218" s="326"/>
      <c r="N218" s="220"/>
      <c r="O218" s="220"/>
      <c r="P218" s="220"/>
      <c r="Q218" s="326"/>
      <c r="R218" s="326"/>
      <c r="S218" s="326"/>
      <c r="T218" s="326"/>
    </row>
    <row r="219" spans="1:20">
      <c r="A219" s="220"/>
      <c r="B219" s="220"/>
      <c r="C219" s="220"/>
      <c r="D219" s="220"/>
      <c r="E219" s="220"/>
      <c r="F219" s="220"/>
      <c r="G219" s="220"/>
      <c r="H219" s="220"/>
      <c r="I219" s="220"/>
      <c r="J219" s="220"/>
      <c r="K219" s="220"/>
      <c r="L219" s="220"/>
      <c r="M219" s="326"/>
      <c r="N219" s="220"/>
      <c r="O219" s="220"/>
      <c r="P219" s="220"/>
      <c r="Q219" s="326"/>
      <c r="R219" s="326"/>
      <c r="S219" s="326"/>
      <c r="T219" s="326"/>
    </row>
    <row r="220" spans="1:20">
      <c r="A220" s="220"/>
      <c r="B220" s="220"/>
      <c r="C220" s="220"/>
      <c r="D220" s="220"/>
      <c r="E220" s="220"/>
      <c r="F220" s="220"/>
      <c r="G220" s="220"/>
      <c r="H220" s="220"/>
      <c r="I220" s="220"/>
      <c r="J220" s="220"/>
      <c r="K220" s="220"/>
      <c r="L220" s="220"/>
      <c r="M220" s="326"/>
      <c r="N220" s="220"/>
      <c r="O220" s="220"/>
      <c r="P220" s="220"/>
      <c r="Q220" s="326"/>
      <c r="R220" s="326"/>
      <c r="S220" s="326"/>
      <c r="T220" s="326"/>
    </row>
    <row r="221" spans="1:20">
      <c r="A221" s="220"/>
      <c r="B221" s="220"/>
      <c r="C221" s="220"/>
      <c r="D221" s="220"/>
      <c r="E221" s="220"/>
      <c r="F221" s="220"/>
      <c r="G221" s="220"/>
      <c r="H221" s="220"/>
      <c r="I221" s="220"/>
      <c r="J221" s="220"/>
      <c r="K221" s="220"/>
      <c r="L221" s="220"/>
      <c r="M221" s="326"/>
      <c r="N221" s="220"/>
      <c r="O221" s="220"/>
      <c r="P221" s="220"/>
      <c r="Q221" s="326"/>
      <c r="R221" s="326"/>
      <c r="S221" s="326"/>
      <c r="T221" s="326"/>
    </row>
    <row r="222" spans="1:20">
      <c r="A222" s="220"/>
      <c r="B222" s="220"/>
      <c r="C222" s="220"/>
      <c r="D222" s="220"/>
      <c r="E222" s="220"/>
      <c r="F222" s="220"/>
      <c r="G222" s="220"/>
      <c r="H222" s="220"/>
      <c r="I222" s="220"/>
      <c r="J222" s="220"/>
      <c r="K222" s="220"/>
      <c r="L222" s="220"/>
      <c r="M222" s="326"/>
      <c r="N222" s="220"/>
      <c r="O222" s="220"/>
      <c r="P222" s="220"/>
      <c r="Q222" s="326"/>
      <c r="R222" s="326"/>
      <c r="S222" s="326"/>
      <c r="T222" s="326"/>
    </row>
    <row r="223" spans="1:20">
      <c r="A223" s="220"/>
      <c r="B223" s="220"/>
      <c r="C223" s="220"/>
      <c r="D223" s="220"/>
      <c r="E223" s="220"/>
      <c r="F223" s="220"/>
      <c r="G223" s="220"/>
      <c r="H223" s="220"/>
      <c r="I223" s="220"/>
      <c r="J223" s="220"/>
      <c r="K223" s="220"/>
      <c r="L223" s="220"/>
      <c r="M223" s="326"/>
      <c r="N223" s="220"/>
      <c r="O223" s="220"/>
      <c r="P223" s="220"/>
      <c r="Q223" s="326"/>
      <c r="R223" s="326"/>
      <c r="S223" s="326"/>
      <c r="T223" s="326"/>
    </row>
    <row r="224" spans="1:20">
      <c r="A224" s="220"/>
      <c r="B224" s="220"/>
      <c r="C224" s="220"/>
      <c r="D224" s="220"/>
      <c r="E224" s="220"/>
      <c r="F224" s="220"/>
      <c r="G224" s="220"/>
      <c r="H224" s="220"/>
      <c r="I224" s="220"/>
      <c r="J224" s="220"/>
      <c r="K224" s="220"/>
      <c r="L224" s="220"/>
      <c r="M224" s="326"/>
      <c r="N224" s="220"/>
      <c r="O224" s="220"/>
      <c r="P224" s="220"/>
      <c r="Q224" s="326"/>
      <c r="R224" s="326"/>
      <c r="S224" s="326"/>
      <c r="T224" s="326"/>
    </row>
    <row r="225" spans="1:20">
      <c r="A225" s="220"/>
      <c r="B225" s="220"/>
      <c r="C225" s="220"/>
      <c r="D225" s="220"/>
      <c r="E225" s="220"/>
      <c r="F225" s="220"/>
      <c r="G225" s="220"/>
      <c r="H225" s="220"/>
      <c r="I225" s="220"/>
      <c r="J225" s="220"/>
      <c r="K225" s="220"/>
      <c r="L225" s="220"/>
      <c r="M225" s="326"/>
      <c r="N225" s="220"/>
      <c r="O225" s="220"/>
      <c r="P225" s="220"/>
      <c r="Q225" s="326"/>
      <c r="R225" s="326"/>
      <c r="S225" s="326"/>
      <c r="T225" s="326"/>
    </row>
    <row r="226" spans="1:20">
      <c r="A226" s="220"/>
      <c r="B226" s="220"/>
      <c r="C226" s="220"/>
      <c r="D226" s="220"/>
      <c r="E226" s="220"/>
      <c r="F226" s="220"/>
      <c r="G226" s="220"/>
      <c r="H226" s="220"/>
      <c r="I226" s="220"/>
      <c r="J226" s="220"/>
      <c r="K226" s="220"/>
      <c r="L226" s="220"/>
      <c r="M226" s="326"/>
      <c r="N226" s="220"/>
      <c r="O226" s="220"/>
      <c r="P226" s="220"/>
      <c r="Q226" s="326"/>
      <c r="R226" s="326"/>
      <c r="S226" s="326"/>
      <c r="T226" s="326"/>
    </row>
    <row r="227" spans="1:20">
      <c r="A227" s="220"/>
      <c r="B227" s="220"/>
      <c r="C227" s="220"/>
      <c r="D227" s="220"/>
      <c r="E227" s="220"/>
      <c r="F227" s="220"/>
      <c r="G227" s="220"/>
      <c r="H227" s="220"/>
      <c r="I227" s="220"/>
      <c r="J227" s="220"/>
      <c r="K227" s="220"/>
      <c r="L227" s="220"/>
      <c r="M227" s="326"/>
      <c r="N227" s="220"/>
      <c r="O227" s="220"/>
      <c r="P227" s="220"/>
      <c r="Q227" s="326"/>
      <c r="R227" s="326"/>
      <c r="S227" s="326"/>
      <c r="T227" s="326"/>
    </row>
    <row r="228" spans="1:20">
      <c r="A228" s="220"/>
      <c r="B228" s="220"/>
      <c r="C228" s="220"/>
      <c r="D228" s="220"/>
      <c r="E228" s="220"/>
      <c r="F228" s="220"/>
      <c r="G228" s="220"/>
      <c r="H228" s="220"/>
      <c r="I228" s="220"/>
      <c r="J228" s="220"/>
      <c r="K228" s="220"/>
      <c r="L228" s="220"/>
      <c r="M228" s="326"/>
      <c r="N228" s="220"/>
      <c r="O228" s="220"/>
      <c r="P228" s="220"/>
      <c r="Q228" s="326"/>
      <c r="R228" s="326"/>
      <c r="S228" s="326"/>
      <c r="T228" s="326"/>
    </row>
    <row r="229" spans="1:20">
      <c r="A229" s="220"/>
      <c r="B229" s="220"/>
      <c r="C229" s="220"/>
      <c r="D229" s="220"/>
      <c r="E229" s="220"/>
      <c r="F229" s="220"/>
      <c r="G229" s="220"/>
      <c r="H229" s="220"/>
      <c r="I229" s="220"/>
      <c r="J229" s="220"/>
      <c r="K229" s="220"/>
      <c r="L229" s="220"/>
      <c r="M229" s="326"/>
      <c r="N229" s="220"/>
      <c r="O229" s="220"/>
      <c r="P229" s="220"/>
      <c r="Q229" s="326"/>
      <c r="R229" s="326"/>
      <c r="S229" s="326"/>
      <c r="T229" s="326"/>
    </row>
    <row r="230" spans="1:20">
      <c r="A230" s="220"/>
      <c r="B230" s="220"/>
      <c r="C230" s="220"/>
      <c r="D230" s="220"/>
      <c r="E230" s="220"/>
      <c r="F230" s="220"/>
      <c r="G230" s="220"/>
      <c r="H230" s="220"/>
      <c r="I230" s="220"/>
      <c r="J230" s="220"/>
      <c r="K230" s="220"/>
      <c r="L230" s="220"/>
      <c r="M230" s="326"/>
      <c r="N230" s="220"/>
      <c r="O230" s="220"/>
      <c r="P230" s="220"/>
      <c r="Q230" s="326"/>
      <c r="R230" s="326"/>
      <c r="S230" s="326"/>
      <c r="T230" s="326"/>
    </row>
    <row r="231" spans="1:20">
      <c r="A231" s="220"/>
      <c r="B231" s="220"/>
      <c r="C231" s="220"/>
      <c r="D231" s="220"/>
      <c r="E231" s="220"/>
      <c r="F231" s="220"/>
      <c r="G231" s="220"/>
      <c r="H231" s="220"/>
      <c r="I231" s="220"/>
      <c r="J231" s="220"/>
      <c r="K231" s="220"/>
      <c r="L231" s="220"/>
      <c r="M231" s="326"/>
      <c r="N231" s="220"/>
      <c r="O231" s="220"/>
      <c r="P231" s="220"/>
      <c r="Q231" s="326"/>
      <c r="R231" s="326"/>
      <c r="S231" s="326"/>
      <c r="T231" s="326"/>
    </row>
    <row r="232" spans="1:20">
      <c r="A232" s="220"/>
      <c r="B232" s="220"/>
      <c r="C232" s="220"/>
      <c r="D232" s="220"/>
      <c r="E232" s="220"/>
      <c r="F232" s="220"/>
      <c r="G232" s="220"/>
      <c r="H232" s="220"/>
      <c r="I232" s="220"/>
      <c r="J232" s="220"/>
      <c r="K232" s="220"/>
      <c r="L232" s="220"/>
      <c r="M232" s="326"/>
      <c r="N232" s="220"/>
      <c r="O232" s="220"/>
      <c r="P232" s="220"/>
      <c r="Q232" s="326"/>
      <c r="R232" s="326"/>
      <c r="S232" s="326"/>
      <c r="T232" s="326"/>
    </row>
    <row r="233" spans="1:20">
      <c r="A233" s="220"/>
      <c r="B233" s="220"/>
      <c r="C233" s="220"/>
      <c r="D233" s="220"/>
      <c r="E233" s="220"/>
      <c r="F233" s="220"/>
      <c r="G233" s="220"/>
      <c r="H233" s="220"/>
      <c r="I233" s="220"/>
      <c r="J233" s="220"/>
      <c r="K233" s="220"/>
      <c r="L233" s="220"/>
      <c r="M233" s="326"/>
      <c r="N233" s="220"/>
      <c r="O233" s="220"/>
      <c r="P233" s="220"/>
      <c r="Q233" s="326"/>
      <c r="R233" s="326"/>
      <c r="S233" s="326"/>
      <c r="T233" s="326"/>
    </row>
    <row r="234" spans="1:20">
      <c r="A234" s="220"/>
      <c r="B234" s="220"/>
      <c r="C234" s="220"/>
      <c r="D234" s="220"/>
      <c r="E234" s="220"/>
      <c r="F234" s="220"/>
      <c r="G234" s="220"/>
      <c r="H234" s="220"/>
      <c r="I234" s="220"/>
      <c r="J234" s="220"/>
      <c r="K234" s="220"/>
      <c r="L234" s="220"/>
      <c r="M234" s="326"/>
      <c r="N234" s="220"/>
      <c r="O234" s="220"/>
      <c r="P234" s="220"/>
      <c r="Q234" s="326"/>
      <c r="R234" s="326"/>
      <c r="S234" s="326"/>
      <c r="T234" s="326"/>
    </row>
    <row r="235" spans="1:20">
      <c r="A235" s="220"/>
      <c r="B235" s="220"/>
      <c r="C235" s="220"/>
      <c r="D235" s="220"/>
      <c r="E235" s="220"/>
      <c r="F235" s="220"/>
      <c r="G235" s="220"/>
      <c r="H235" s="220"/>
      <c r="I235" s="220"/>
      <c r="J235" s="220"/>
      <c r="K235" s="220"/>
      <c r="L235" s="220"/>
      <c r="M235" s="326"/>
      <c r="N235" s="220"/>
      <c r="O235" s="220"/>
      <c r="P235" s="220"/>
      <c r="Q235" s="326"/>
      <c r="R235" s="326"/>
      <c r="S235" s="326"/>
      <c r="T235" s="326"/>
    </row>
    <row r="236" spans="1:20">
      <c r="A236" s="220"/>
      <c r="B236" s="220"/>
      <c r="C236" s="220"/>
      <c r="D236" s="220"/>
      <c r="E236" s="220"/>
      <c r="F236" s="220"/>
      <c r="G236" s="220"/>
      <c r="H236" s="220"/>
      <c r="I236" s="220"/>
      <c r="J236" s="220"/>
      <c r="K236" s="220"/>
      <c r="L236" s="220"/>
      <c r="M236" s="326"/>
      <c r="N236" s="220"/>
      <c r="O236" s="220"/>
      <c r="P236" s="220"/>
      <c r="Q236" s="326"/>
      <c r="R236" s="326"/>
      <c r="S236" s="326"/>
      <c r="T236" s="326"/>
    </row>
    <row r="237" spans="1:20">
      <c r="A237" s="220"/>
      <c r="B237" s="220"/>
      <c r="C237" s="220"/>
      <c r="D237" s="220"/>
      <c r="E237" s="220"/>
      <c r="F237" s="220"/>
      <c r="G237" s="220"/>
      <c r="H237" s="220"/>
      <c r="I237" s="220"/>
      <c r="J237" s="220"/>
      <c r="K237" s="220"/>
      <c r="L237" s="220"/>
      <c r="M237" s="326"/>
      <c r="N237" s="220"/>
      <c r="O237" s="220"/>
      <c r="P237" s="220"/>
      <c r="Q237" s="326"/>
      <c r="R237" s="326"/>
      <c r="S237" s="326"/>
      <c r="T237" s="326"/>
    </row>
    <row r="238" spans="1:20">
      <c r="A238" s="220"/>
      <c r="B238" s="220"/>
      <c r="C238" s="220"/>
      <c r="D238" s="220"/>
      <c r="E238" s="220"/>
      <c r="F238" s="220"/>
      <c r="G238" s="220"/>
      <c r="H238" s="220"/>
      <c r="I238" s="220"/>
      <c r="J238" s="220"/>
      <c r="K238" s="220"/>
      <c r="L238" s="220"/>
      <c r="M238" s="326"/>
      <c r="N238" s="220"/>
      <c r="O238" s="220"/>
      <c r="P238" s="220"/>
      <c r="Q238" s="326"/>
      <c r="R238" s="326"/>
      <c r="S238" s="326"/>
      <c r="T238" s="326"/>
    </row>
    <row r="239" spans="1:20">
      <c r="A239" s="220"/>
      <c r="B239" s="220"/>
      <c r="C239" s="220"/>
      <c r="D239" s="220"/>
      <c r="E239" s="220"/>
      <c r="F239" s="220"/>
      <c r="G239" s="220"/>
      <c r="H239" s="220"/>
      <c r="I239" s="220"/>
      <c r="J239" s="220"/>
      <c r="K239" s="220"/>
      <c r="L239" s="220"/>
      <c r="M239" s="326"/>
      <c r="N239" s="220"/>
      <c r="O239" s="220"/>
      <c r="P239" s="220"/>
      <c r="Q239" s="326"/>
      <c r="R239" s="326"/>
      <c r="S239" s="326"/>
      <c r="T239" s="326"/>
    </row>
    <row r="240" spans="1:20">
      <c r="A240" s="220"/>
      <c r="B240" s="220"/>
      <c r="C240" s="220"/>
      <c r="D240" s="220"/>
      <c r="E240" s="220"/>
      <c r="F240" s="220"/>
      <c r="G240" s="220"/>
      <c r="H240" s="220"/>
      <c r="I240" s="220"/>
      <c r="J240" s="220"/>
      <c r="K240" s="220"/>
      <c r="L240" s="220"/>
      <c r="M240" s="326"/>
      <c r="N240" s="220"/>
      <c r="O240" s="220"/>
      <c r="P240" s="220"/>
      <c r="Q240" s="326"/>
      <c r="R240" s="326"/>
      <c r="S240" s="326"/>
      <c r="T240" s="326"/>
    </row>
    <row r="241" spans="1:20">
      <c r="A241" s="220"/>
      <c r="B241" s="220"/>
      <c r="C241" s="220"/>
      <c r="D241" s="220"/>
      <c r="E241" s="220"/>
      <c r="F241" s="220"/>
      <c r="G241" s="220"/>
      <c r="H241" s="220"/>
      <c r="I241" s="220"/>
      <c r="J241" s="220"/>
      <c r="K241" s="220"/>
      <c r="L241" s="220"/>
      <c r="M241" s="326"/>
      <c r="N241" s="220"/>
      <c r="O241" s="220"/>
      <c r="P241" s="220"/>
      <c r="Q241" s="326"/>
      <c r="R241" s="326"/>
      <c r="S241" s="326"/>
      <c r="T241" s="326"/>
    </row>
    <row r="242" spans="1:20">
      <c r="A242" s="220"/>
      <c r="B242" s="220"/>
      <c r="C242" s="220"/>
      <c r="D242" s="220"/>
      <c r="E242" s="220"/>
      <c r="F242" s="220"/>
      <c r="G242" s="220"/>
      <c r="H242" s="220"/>
      <c r="I242" s="220"/>
      <c r="J242" s="220"/>
      <c r="K242" s="220"/>
      <c r="L242" s="220"/>
      <c r="M242" s="326"/>
      <c r="N242" s="220"/>
      <c r="O242" s="220"/>
      <c r="P242" s="220"/>
      <c r="Q242" s="326"/>
      <c r="R242" s="326"/>
      <c r="S242" s="326"/>
      <c r="T242" s="326"/>
    </row>
    <row r="243" spans="1:20">
      <c r="A243" s="220"/>
      <c r="B243" s="220"/>
      <c r="C243" s="220"/>
      <c r="D243" s="220"/>
      <c r="E243" s="220"/>
      <c r="F243" s="220"/>
      <c r="G243" s="220"/>
      <c r="H243" s="220"/>
      <c r="I243" s="220"/>
      <c r="J243" s="220"/>
      <c r="K243" s="220"/>
      <c r="L243" s="220"/>
      <c r="M243" s="326"/>
      <c r="N243" s="220"/>
      <c r="O243" s="220"/>
      <c r="P243" s="220"/>
      <c r="Q243" s="326"/>
      <c r="R243" s="326"/>
      <c r="S243" s="326"/>
      <c r="T243" s="326"/>
    </row>
    <row r="244" spans="1:20">
      <c r="A244" s="220"/>
      <c r="B244" s="220"/>
      <c r="C244" s="220"/>
      <c r="D244" s="220"/>
      <c r="E244" s="220"/>
      <c r="F244" s="220"/>
      <c r="G244" s="220"/>
      <c r="H244" s="220"/>
      <c r="I244" s="220"/>
      <c r="J244" s="220"/>
      <c r="K244" s="220"/>
      <c r="L244" s="220"/>
      <c r="M244" s="326"/>
      <c r="N244" s="220"/>
      <c r="O244" s="220"/>
      <c r="P244" s="220"/>
      <c r="Q244" s="326"/>
      <c r="R244" s="326"/>
      <c r="S244" s="326"/>
      <c r="T244" s="326"/>
    </row>
    <row r="245" spans="1:20">
      <c r="A245" s="220"/>
      <c r="B245" s="220"/>
      <c r="C245" s="220"/>
      <c r="D245" s="220"/>
      <c r="E245" s="220"/>
      <c r="F245" s="220"/>
      <c r="G245" s="220"/>
      <c r="H245" s="220"/>
      <c r="I245" s="220"/>
      <c r="J245" s="220"/>
      <c r="K245" s="220"/>
      <c r="L245" s="220"/>
      <c r="M245" s="326"/>
      <c r="N245" s="220"/>
      <c r="O245" s="220"/>
      <c r="P245" s="220"/>
      <c r="Q245" s="326"/>
      <c r="R245" s="326"/>
      <c r="S245" s="326"/>
      <c r="T245" s="326"/>
    </row>
    <row r="246" spans="1:20">
      <c r="A246" s="220"/>
      <c r="B246" s="220"/>
      <c r="C246" s="220"/>
      <c r="D246" s="220"/>
      <c r="E246" s="220"/>
      <c r="F246" s="220"/>
      <c r="G246" s="220"/>
      <c r="H246" s="220"/>
      <c r="I246" s="220"/>
      <c r="J246" s="220"/>
      <c r="K246" s="220"/>
      <c r="L246" s="220"/>
      <c r="M246" s="326"/>
      <c r="N246" s="220"/>
      <c r="O246" s="220"/>
      <c r="P246" s="220"/>
      <c r="Q246" s="326"/>
      <c r="R246" s="326"/>
      <c r="S246" s="326"/>
      <c r="T246" s="326"/>
    </row>
    <row r="247" spans="1:20">
      <c r="A247" s="220"/>
      <c r="B247" s="220"/>
      <c r="C247" s="220"/>
      <c r="D247" s="220"/>
      <c r="E247" s="220"/>
      <c r="F247" s="220"/>
      <c r="G247" s="220"/>
      <c r="H247" s="220"/>
      <c r="I247" s="220"/>
      <c r="J247" s="220"/>
      <c r="K247" s="220"/>
      <c r="L247" s="220"/>
      <c r="M247" s="326"/>
      <c r="N247" s="220"/>
      <c r="O247" s="220"/>
      <c r="P247" s="220"/>
      <c r="Q247" s="326"/>
      <c r="R247" s="326"/>
      <c r="S247" s="326"/>
      <c r="T247" s="326"/>
    </row>
    <row r="248" spans="1:20">
      <c r="A248" s="220"/>
      <c r="B248" s="220"/>
      <c r="C248" s="220"/>
      <c r="D248" s="220"/>
      <c r="E248" s="220"/>
      <c r="F248" s="220"/>
      <c r="G248" s="220"/>
      <c r="H248" s="220"/>
      <c r="I248" s="220"/>
      <c r="J248" s="220"/>
      <c r="K248" s="220"/>
      <c r="L248" s="220"/>
      <c r="M248" s="326"/>
      <c r="N248" s="220"/>
      <c r="O248" s="220"/>
      <c r="P248" s="220"/>
      <c r="Q248" s="326"/>
      <c r="R248" s="326"/>
      <c r="S248" s="326"/>
      <c r="T248" s="326"/>
    </row>
    <row r="249" spans="1:20">
      <c r="A249" s="220"/>
      <c r="B249" s="220"/>
      <c r="C249" s="220"/>
      <c r="D249" s="220"/>
      <c r="E249" s="220"/>
      <c r="F249" s="220"/>
      <c r="G249" s="220"/>
      <c r="H249" s="220"/>
      <c r="I249" s="220"/>
      <c r="J249" s="220"/>
      <c r="K249" s="220"/>
      <c r="L249" s="220"/>
      <c r="M249" s="326"/>
      <c r="N249" s="220"/>
      <c r="O249" s="220"/>
      <c r="P249" s="220"/>
      <c r="Q249" s="326"/>
      <c r="R249" s="326"/>
      <c r="S249" s="326"/>
      <c r="T249" s="326"/>
    </row>
    <row r="250" spans="1:20">
      <c r="A250" s="220"/>
      <c r="B250" s="220"/>
      <c r="C250" s="220"/>
      <c r="D250" s="220"/>
      <c r="E250" s="220"/>
      <c r="F250" s="220"/>
      <c r="G250" s="220"/>
      <c r="H250" s="220"/>
      <c r="I250" s="220"/>
      <c r="J250" s="220"/>
      <c r="K250" s="220"/>
      <c r="L250" s="220"/>
      <c r="M250" s="326"/>
      <c r="N250" s="220"/>
      <c r="O250" s="220"/>
      <c r="P250" s="220"/>
      <c r="Q250" s="326"/>
      <c r="R250" s="326"/>
      <c r="S250" s="326"/>
      <c r="T250" s="326"/>
    </row>
    <row r="251" spans="1:20">
      <c r="A251" s="220"/>
      <c r="B251" s="220"/>
      <c r="C251" s="220"/>
      <c r="D251" s="220"/>
      <c r="E251" s="220"/>
      <c r="F251" s="220"/>
      <c r="G251" s="220"/>
      <c r="H251" s="220"/>
      <c r="I251" s="220"/>
      <c r="J251" s="220"/>
      <c r="K251" s="220"/>
      <c r="L251" s="220"/>
      <c r="M251" s="326"/>
      <c r="N251" s="220"/>
      <c r="O251" s="220"/>
      <c r="P251" s="220"/>
      <c r="Q251" s="326"/>
      <c r="R251" s="326"/>
      <c r="S251" s="326"/>
      <c r="T251" s="326"/>
    </row>
    <row r="252" spans="1:20">
      <c r="A252" s="220"/>
      <c r="B252" s="220"/>
      <c r="C252" s="220"/>
      <c r="D252" s="220"/>
      <c r="E252" s="220"/>
      <c r="F252" s="220"/>
      <c r="G252" s="220"/>
      <c r="H252" s="220"/>
      <c r="I252" s="220"/>
      <c r="J252" s="220"/>
      <c r="K252" s="220"/>
      <c r="L252" s="220"/>
      <c r="M252" s="326"/>
      <c r="N252" s="220"/>
      <c r="O252" s="220"/>
      <c r="P252" s="220"/>
      <c r="Q252" s="326"/>
      <c r="R252" s="326"/>
      <c r="S252" s="326"/>
      <c r="T252" s="326"/>
    </row>
    <row r="253" spans="1:20">
      <c r="A253" s="220"/>
      <c r="B253" s="220"/>
      <c r="C253" s="220"/>
      <c r="D253" s="220"/>
      <c r="E253" s="220"/>
      <c r="F253" s="220"/>
      <c r="G253" s="220"/>
      <c r="H253" s="220"/>
      <c r="I253" s="220"/>
      <c r="J253" s="220"/>
      <c r="K253" s="220"/>
      <c r="L253" s="220"/>
      <c r="M253" s="326"/>
      <c r="N253" s="220"/>
      <c r="O253" s="220"/>
      <c r="P253" s="220"/>
      <c r="Q253" s="326"/>
      <c r="R253" s="326"/>
      <c r="S253" s="326"/>
      <c r="T253" s="326"/>
    </row>
    <row r="254" spans="1:20">
      <c r="A254" s="220"/>
      <c r="B254" s="220"/>
      <c r="C254" s="220"/>
      <c r="D254" s="220"/>
      <c r="E254" s="220"/>
      <c r="F254" s="220"/>
      <c r="G254" s="220"/>
      <c r="H254" s="220"/>
      <c r="I254" s="220"/>
      <c r="J254" s="220"/>
      <c r="K254" s="220"/>
      <c r="L254" s="220"/>
      <c r="M254" s="326"/>
      <c r="N254" s="220"/>
      <c r="O254" s="220"/>
      <c r="P254" s="220"/>
      <c r="Q254" s="326"/>
      <c r="R254" s="326"/>
      <c r="S254" s="326"/>
      <c r="T254" s="326"/>
    </row>
    <row r="255" spans="1:20">
      <c r="A255" s="220"/>
      <c r="B255" s="220"/>
      <c r="C255" s="220"/>
      <c r="D255" s="220"/>
      <c r="E255" s="220"/>
      <c r="F255" s="220"/>
      <c r="G255" s="220"/>
      <c r="H255" s="220"/>
      <c r="I255" s="220"/>
      <c r="J255" s="220"/>
      <c r="K255" s="220"/>
      <c r="L255" s="220"/>
      <c r="M255" s="326"/>
      <c r="N255" s="220"/>
      <c r="O255" s="220"/>
      <c r="P255" s="220"/>
      <c r="Q255" s="326"/>
      <c r="R255" s="326"/>
      <c r="S255" s="326"/>
      <c r="T255" s="326"/>
    </row>
    <row r="256" spans="1:20">
      <c r="A256" s="220"/>
      <c r="B256" s="220"/>
      <c r="C256" s="220"/>
      <c r="D256" s="220"/>
      <c r="E256" s="220"/>
      <c r="F256" s="220"/>
      <c r="G256" s="220"/>
      <c r="H256" s="220"/>
      <c r="I256" s="220"/>
      <c r="J256" s="220"/>
      <c r="K256" s="220"/>
      <c r="L256" s="220"/>
      <c r="M256" s="326"/>
      <c r="N256" s="220"/>
      <c r="O256" s="220"/>
      <c r="P256" s="220"/>
      <c r="Q256" s="326"/>
      <c r="R256" s="326"/>
      <c r="S256" s="326"/>
      <c r="T256" s="326"/>
    </row>
    <row r="257" spans="1:20">
      <c r="A257" s="220"/>
      <c r="B257" s="220"/>
      <c r="C257" s="220"/>
      <c r="D257" s="220"/>
      <c r="E257" s="220"/>
      <c r="F257" s="220"/>
      <c r="G257" s="220"/>
      <c r="H257" s="220"/>
      <c r="I257" s="220"/>
      <c r="J257" s="220"/>
      <c r="K257" s="220"/>
      <c r="L257" s="220"/>
      <c r="M257" s="326"/>
      <c r="N257" s="220"/>
      <c r="O257" s="220"/>
      <c r="P257" s="220"/>
      <c r="Q257" s="326"/>
      <c r="R257" s="326"/>
      <c r="S257" s="326"/>
      <c r="T257" s="326"/>
    </row>
    <row r="258" spans="1:20">
      <c r="A258" s="220"/>
      <c r="B258" s="220"/>
      <c r="C258" s="220"/>
      <c r="D258" s="220"/>
      <c r="E258" s="220"/>
      <c r="F258" s="220"/>
      <c r="G258" s="220"/>
      <c r="H258" s="220"/>
      <c r="I258" s="220"/>
      <c r="J258" s="220"/>
      <c r="K258" s="220"/>
      <c r="L258" s="220"/>
      <c r="M258" s="326"/>
      <c r="N258" s="220"/>
      <c r="O258" s="220"/>
      <c r="P258" s="220"/>
      <c r="Q258" s="326"/>
      <c r="R258" s="326"/>
      <c r="S258" s="326"/>
      <c r="T258" s="326"/>
    </row>
    <row r="259" spans="1:20">
      <c r="A259" s="220"/>
      <c r="B259" s="220"/>
      <c r="C259" s="220"/>
      <c r="D259" s="220"/>
      <c r="E259" s="220"/>
      <c r="F259" s="220"/>
      <c r="G259" s="220"/>
      <c r="H259" s="220"/>
      <c r="I259" s="220"/>
      <c r="J259" s="220"/>
      <c r="K259" s="220"/>
      <c r="L259" s="220"/>
      <c r="M259" s="326"/>
      <c r="N259" s="220"/>
      <c r="O259" s="220"/>
      <c r="P259" s="220"/>
      <c r="Q259" s="326"/>
      <c r="R259" s="326"/>
      <c r="S259" s="326"/>
      <c r="T259" s="326"/>
    </row>
    <row r="260" spans="1:20">
      <c r="A260" s="220"/>
      <c r="B260" s="220"/>
      <c r="C260" s="220"/>
      <c r="D260" s="220"/>
      <c r="E260" s="220"/>
      <c r="F260" s="220"/>
      <c r="G260" s="220"/>
      <c r="H260" s="220"/>
      <c r="I260" s="220"/>
      <c r="J260" s="220"/>
      <c r="K260" s="220"/>
      <c r="L260" s="220"/>
      <c r="M260" s="326"/>
      <c r="N260" s="220"/>
      <c r="O260" s="220"/>
      <c r="P260" s="220"/>
      <c r="Q260" s="326"/>
      <c r="R260" s="326"/>
      <c r="S260" s="326"/>
      <c r="T260" s="326"/>
    </row>
    <row r="261" spans="1:20">
      <c r="A261" s="220"/>
      <c r="B261" s="220"/>
      <c r="C261" s="220"/>
      <c r="D261" s="220"/>
      <c r="E261" s="220"/>
      <c r="F261" s="220"/>
      <c r="G261" s="220"/>
      <c r="H261" s="220"/>
      <c r="I261" s="220"/>
      <c r="J261" s="220"/>
      <c r="K261" s="220"/>
      <c r="L261" s="220"/>
      <c r="M261" s="326"/>
      <c r="N261" s="220"/>
      <c r="O261" s="220"/>
      <c r="P261" s="220"/>
      <c r="Q261" s="326"/>
      <c r="R261" s="326"/>
      <c r="S261" s="326"/>
      <c r="T261" s="326"/>
    </row>
    <row r="262" spans="1:20">
      <c r="A262" s="220"/>
      <c r="B262" s="220"/>
      <c r="C262" s="220"/>
      <c r="D262" s="220"/>
      <c r="E262" s="220"/>
      <c r="F262" s="220"/>
      <c r="G262" s="220"/>
      <c r="H262" s="220"/>
      <c r="I262" s="220"/>
      <c r="J262" s="220"/>
      <c r="K262" s="220"/>
      <c r="L262" s="220"/>
      <c r="M262" s="326"/>
      <c r="N262" s="220"/>
      <c r="O262" s="220"/>
      <c r="P262" s="220"/>
      <c r="Q262" s="326"/>
      <c r="R262" s="326"/>
      <c r="S262" s="326"/>
      <c r="T262" s="326"/>
    </row>
    <row r="263" spans="1:20">
      <c r="A263" s="220"/>
      <c r="B263" s="220"/>
      <c r="C263" s="220"/>
      <c r="D263" s="220"/>
      <c r="E263" s="220"/>
      <c r="F263" s="220"/>
      <c r="G263" s="220"/>
      <c r="H263" s="220"/>
      <c r="I263" s="220"/>
      <c r="J263" s="220"/>
      <c r="K263" s="220"/>
      <c r="L263" s="220"/>
      <c r="M263" s="326"/>
      <c r="N263" s="220"/>
      <c r="O263" s="220"/>
      <c r="P263" s="220"/>
      <c r="Q263" s="326"/>
      <c r="R263" s="326"/>
      <c r="S263" s="326"/>
      <c r="T263" s="326"/>
    </row>
    <row r="264" spans="1:20">
      <c r="A264" s="220"/>
      <c r="B264" s="220"/>
      <c r="C264" s="220"/>
      <c r="D264" s="220"/>
      <c r="E264" s="220"/>
      <c r="F264" s="220"/>
      <c r="G264" s="220"/>
      <c r="H264" s="220"/>
      <c r="I264" s="220"/>
      <c r="J264" s="220"/>
      <c r="K264" s="220"/>
      <c r="L264" s="220"/>
      <c r="M264" s="326"/>
      <c r="N264" s="220"/>
      <c r="O264" s="220"/>
      <c r="P264" s="220"/>
      <c r="Q264" s="326"/>
      <c r="R264" s="326"/>
      <c r="S264" s="326"/>
      <c r="T264" s="326"/>
    </row>
    <row r="265" spans="1:20">
      <c r="A265" s="220"/>
      <c r="B265" s="220"/>
      <c r="C265" s="220"/>
      <c r="D265" s="220"/>
      <c r="E265" s="220"/>
      <c r="F265" s="220"/>
      <c r="G265" s="220"/>
      <c r="H265" s="220"/>
      <c r="I265" s="220"/>
      <c r="J265" s="220"/>
      <c r="K265" s="220"/>
      <c r="L265" s="220"/>
      <c r="M265" s="326"/>
      <c r="N265" s="220"/>
      <c r="O265" s="220"/>
      <c r="P265" s="220"/>
      <c r="Q265" s="326"/>
      <c r="R265" s="326"/>
      <c r="S265" s="326"/>
      <c r="T265" s="326"/>
    </row>
    <row r="266" spans="1:20">
      <c r="A266" s="220"/>
      <c r="B266" s="220"/>
      <c r="C266" s="220"/>
      <c r="D266" s="220"/>
      <c r="E266" s="220"/>
      <c r="F266" s="220"/>
      <c r="G266" s="220"/>
      <c r="H266" s="220"/>
      <c r="I266" s="220"/>
      <c r="J266" s="220"/>
      <c r="K266" s="220"/>
      <c r="L266" s="220"/>
      <c r="M266" s="326"/>
      <c r="N266" s="220"/>
      <c r="O266" s="220"/>
      <c r="P266" s="220"/>
      <c r="Q266" s="326"/>
      <c r="R266" s="326"/>
      <c r="S266" s="326"/>
      <c r="T266" s="326"/>
    </row>
    <row r="267" spans="1:20">
      <c r="A267" s="220"/>
      <c r="B267" s="220"/>
      <c r="C267" s="220"/>
      <c r="D267" s="220"/>
      <c r="E267" s="220"/>
      <c r="F267" s="220"/>
      <c r="G267" s="220"/>
      <c r="H267" s="220"/>
      <c r="I267" s="220"/>
      <c r="J267" s="220"/>
      <c r="K267" s="220"/>
      <c r="L267" s="220"/>
      <c r="M267" s="326"/>
      <c r="N267" s="220"/>
      <c r="O267" s="220"/>
      <c r="P267" s="220"/>
      <c r="Q267" s="326"/>
      <c r="R267" s="326"/>
      <c r="S267" s="326"/>
      <c r="T267" s="326"/>
    </row>
    <row r="268" spans="1:20">
      <c r="A268" s="220"/>
      <c r="B268" s="220"/>
      <c r="C268" s="220"/>
      <c r="D268" s="220"/>
      <c r="E268" s="220"/>
      <c r="F268" s="220"/>
      <c r="G268" s="220"/>
      <c r="H268" s="220"/>
      <c r="I268" s="220"/>
      <c r="J268" s="220"/>
      <c r="K268" s="220"/>
      <c r="L268" s="220"/>
      <c r="M268" s="326"/>
      <c r="N268" s="220"/>
      <c r="O268" s="220"/>
      <c r="P268" s="220"/>
      <c r="Q268" s="326"/>
      <c r="R268" s="326"/>
      <c r="S268" s="326"/>
      <c r="T268" s="326"/>
    </row>
    <row r="269" spans="1:20">
      <c r="A269" s="220"/>
      <c r="B269" s="220"/>
      <c r="C269" s="220"/>
      <c r="D269" s="220"/>
      <c r="E269" s="220"/>
      <c r="F269" s="220"/>
      <c r="G269" s="220"/>
      <c r="H269" s="220"/>
      <c r="I269" s="220"/>
      <c r="J269" s="220"/>
      <c r="K269" s="220"/>
      <c r="L269" s="220"/>
      <c r="M269" s="326"/>
      <c r="N269" s="220"/>
      <c r="O269" s="220"/>
      <c r="P269" s="220"/>
      <c r="Q269" s="326"/>
      <c r="R269" s="326"/>
      <c r="S269" s="326"/>
      <c r="T269" s="326"/>
    </row>
    <row r="270" spans="1:20">
      <c r="A270" s="220"/>
      <c r="B270" s="220"/>
      <c r="C270" s="220"/>
      <c r="D270" s="220"/>
      <c r="E270" s="220"/>
      <c r="F270" s="220"/>
      <c r="G270" s="220"/>
      <c r="H270" s="220"/>
      <c r="I270" s="220"/>
      <c r="J270" s="220"/>
      <c r="K270" s="220"/>
      <c r="L270" s="220"/>
      <c r="M270" s="326"/>
      <c r="N270" s="220"/>
      <c r="O270" s="220"/>
      <c r="P270" s="220"/>
      <c r="Q270" s="326"/>
      <c r="R270" s="326"/>
      <c r="S270" s="326"/>
      <c r="T270" s="326"/>
    </row>
    <row r="271" spans="1:20">
      <c r="A271" s="220"/>
      <c r="B271" s="220"/>
      <c r="C271" s="220"/>
      <c r="D271" s="220"/>
      <c r="E271" s="220"/>
      <c r="F271" s="220"/>
      <c r="G271" s="220"/>
      <c r="H271" s="220"/>
      <c r="I271" s="220"/>
      <c r="J271" s="220"/>
      <c r="K271" s="220"/>
      <c r="L271" s="220"/>
      <c r="M271" s="326"/>
      <c r="N271" s="220"/>
      <c r="O271" s="220"/>
      <c r="P271" s="220"/>
      <c r="Q271" s="326"/>
      <c r="R271" s="326"/>
      <c r="S271" s="326"/>
      <c r="T271" s="326"/>
    </row>
    <row r="272" spans="1:20">
      <c r="A272" s="220"/>
      <c r="B272" s="220"/>
      <c r="C272" s="220"/>
      <c r="D272" s="220"/>
      <c r="E272" s="220"/>
      <c r="F272" s="220"/>
      <c r="G272" s="220"/>
      <c r="H272" s="220"/>
      <c r="I272" s="220"/>
      <c r="J272" s="220"/>
      <c r="K272" s="220"/>
      <c r="L272" s="220"/>
      <c r="M272" s="326"/>
      <c r="N272" s="220"/>
      <c r="O272" s="220"/>
      <c r="P272" s="220"/>
      <c r="Q272" s="326"/>
      <c r="R272" s="326"/>
      <c r="S272" s="326"/>
      <c r="T272" s="326"/>
    </row>
    <row r="273" spans="1:20">
      <c r="A273" s="220"/>
      <c r="B273" s="220"/>
      <c r="C273" s="220"/>
      <c r="D273" s="220"/>
      <c r="E273" s="220"/>
      <c r="F273" s="220"/>
      <c r="G273" s="220"/>
      <c r="H273" s="220"/>
      <c r="I273" s="220"/>
      <c r="J273" s="220"/>
      <c r="K273" s="220"/>
      <c r="L273" s="220"/>
      <c r="M273" s="326"/>
      <c r="N273" s="220"/>
      <c r="O273" s="220"/>
      <c r="P273" s="220"/>
      <c r="Q273" s="326"/>
      <c r="R273" s="326"/>
      <c r="S273" s="326"/>
      <c r="T273" s="326"/>
    </row>
    <row r="274" spans="1:20">
      <c r="A274" s="220"/>
      <c r="B274" s="220"/>
      <c r="C274" s="220"/>
      <c r="D274" s="220"/>
      <c r="E274" s="220"/>
      <c r="F274" s="220"/>
      <c r="G274" s="220"/>
      <c r="H274" s="220"/>
      <c r="I274" s="220"/>
      <c r="J274" s="220"/>
      <c r="K274" s="220"/>
      <c r="L274" s="220"/>
      <c r="M274" s="326"/>
      <c r="N274" s="220"/>
      <c r="O274" s="220"/>
      <c r="P274" s="220"/>
      <c r="Q274" s="326"/>
      <c r="R274" s="326"/>
      <c r="S274" s="326"/>
      <c r="T274" s="326"/>
    </row>
    <row r="275" spans="1:20">
      <c r="A275" s="220"/>
      <c r="B275" s="220"/>
      <c r="C275" s="220"/>
      <c r="D275" s="220"/>
      <c r="E275" s="220"/>
      <c r="F275" s="220"/>
      <c r="G275" s="220"/>
      <c r="H275" s="220"/>
      <c r="I275" s="220"/>
      <c r="J275" s="220"/>
      <c r="K275" s="220"/>
      <c r="L275" s="220"/>
      <c r="M275" s="326"/>
      <c r="N275" s="220"/>
      <c r="O275" s="220"/>
      <c r="P275" s="220"/>
      <c r="Q275" s="326"/>
      <c r="R275" s="326"/>
      <c r="S275" s="326"/>
      <c r="T275" s="326"/>
    </row>
    <row r="276" spans="1:20">
      <c r="A276" s="220"/>
      <c r="B276" s="220"/>
      <c r="C276" s="220"/>
      <c r="D276" s="220"/>
      <c r="E276" s="220"/>
      <c r="F276" s="220"/>
      <c r="G276" s="220"/>
      <c r="H276" s="220"/>
      <c r="I276" s="220"/>
      <c r="J276" s="220"/>
      <c r="K276" s="220"/>
      <c r="L276" s="220"/>
      <c r="M276" s="326"/>
      <c r="N276" s="220"/>
      <c r="O276" s="220"/>
      <c r="P276" s="220"/>
      <c r="Q276" s="326"/>
      <c r="R276" s="326"/>
      <c r="S276" s="326"/>
      <c r="T276" s="326"/>
    </row>
    <row r="277" spans="1:20">
      <c r="A277" s="220"/>
      <c r="B277" s="220"/>
      <c r="C277" s="220"/>
      <c r="D277" s="220"/>
      <c r="E277" s="220"/>
      <c r="F277" s="220"/>
      <c r="G277" s="220"/>
      <c r="H277" s="220"/>
      <c r="I277" s="220"/>
      <c r="J277" s="220"/>
      <c r="K277" s="220"/>
      <c r="L277" s="220"/>
      <c r="M277" s="326"/>
      <c r="N277" s="220"/>
      <c r="O277" s="220"/>
      <c r="P277" s="220"/>
      <c r="Q277" s="326"/>
      <c r="R277" s="326"/>
      <c r="S277" s="326"/>
      <c r="T277" s="326"/>
    </row>
    <row r="278" spans="1:20">
      <c r="A278" s="220"/>
      <c r="B278" s="220"/>
      <c r="C278" s="220"/>
      <c r="D278" s="220"/>
      <c r="E278" s="220"/>
      <c r="F278" s="220"/>
      <c r="G278" s="220"/>
      <c r="H278" s="220"/>
      <c r="I278" s="220"/>
      <c r="J278" s="220"/>
      <c r="K278" s="220"/>
      <c r="L278" s="220"/>
      <c r="M278" s="326"/>
      <c r="N278" s="220"/>
      <c r="O278" s="220"/>
      <c r="P278" s="220"/>
      <c r="Q278" s="326"/>
      <c r="R278" s="326"/>
      <c r="S278" s="326"/>
      <c r="T278" s="326"/>
    </row>
    <row r="279" spans="1:20">
      <c r="A279" s="220"/>
      <c r="B279" s="220"/>
      <c r="C279" s="220"/>
      <c r="D279" s="220"/>
      <c r="E279" s="220"/>
      <c r="F279" s="220"/>
      <c r="G279" s="220"/>
      <c r="H279" s="220"/>
      <c r="I279" s="220"/>
      <c r="J279" s="220"/>
      <c r="K279" s="220"/>
      <c r="L279" s="220"/>
      <c r="M279" s="326"/>
      <c r="N279" s="220"/>
      <c r="O279" s="220"/>
      <c r="P279" s="220"/>
      <c r="Q279" s="326"/>
      <c r="R279" s="326"/>
      <c r="S279" s="326"/>
      <c r="T279" s="326"/>
    </row>
    <row r="280" spans="1:20">
      <c r="A280" s="220"/>
      <c r="B280" s="220"/>
      <c r="C280" s="220"/>
      <c r="D280" s="220"/>
      <c r="E280" s="220"/>
      <c r="F280" s="220"/>
      <c r="G280" s="220"/>
      <c r="H280" s="220"/>
      <c r="I280" s="220"/>
      <c r="J280" s="220"/>
      <c r="K280" s="220"/>
      <c r="L280" s="220"/>
      <c r="M280" s="326"/>
      <c r="N280" s="220"/>
      <c r="O280" s="220"/>
      <c r="P280" s="220"/>
      <c r="Q280" s="326"/>
      <c r="R280" s="326"/>
      <c r="S280" s="326"/>
      <c r="T280" s="326"/>
    </row>
    <row r="281" spans="1:20">
      <c r="A281" s="220"/>
      <c r="B281" s="220"/>
      <c r="C281" s="220"/>
      <c r="D281" s="220"/>
      <c r="E281" s="220"/>
      <c r="F281" s="220"/>
      <c r="G281" s="220"/>
      <c r="H281" s="220"/>
      <c r="I281" s="220"/>
      <c r="J281" s="220"/>
      <c r="K281" s="220"/>
      <c r="L281" s="220"/>
      <c r="M281" s="326"/>
      <c r="N281" s="220"/>
      <c r="O281" s="220"/>
      <c r="P281" s="220"/>
      <c r="Q281" s="326"/>
      <c r="R281" s="326"/>
      <c r="S281" s="326"/>
      <c r="T281" s="326"/>
    </row>
    <row r="282" spans="1:20">
      <c r="A282" s="220"/>
      <c r="B282" s="220"/>
      <c r="C282" s="220"/>
      <c r="D282" s="220"/>
      <c r="E282" s="220"/>
      <c r="F282" s="220"/>
      <c r="G282" s="220"/>
      <c r="H282" s="220"/>
      <c r="I282" s="220"/>
      <c r="J282" s="220"/>
      <c r="K282" s="220"/>
      <c r="L282" s="220"/>
      <c r="M282" s="326"/>
      <c r="N282" s="220"/>
      <c r="O282" s="220"/>
      <c r="P282" s="220"/>
      <c r="Q282" s="326"/>
      <c r="R282" s="326"/>
      <c r="S282" s="326"/>
      <c r="T282" s="326"/>
    </row>
    <row r="283" spans="1:20">
      <c r="A283" s="220"/>
      <c r="B283" s="220"/>
      <c r="C283" s="220"/>
      <c r="D283" s="220"/>
      <c r="E283" s="220"/>
      <c r="F283" s="220"/>
      <c r="G283" s="220"/>
      <c r="H283" s="220"/>
      <c r="I283" s="220"/>
      <c r="J283" s="220"/>
      <c r="K283" s="220"/>
      <c r="L283" s="220"/>
      <c r="M283" s="326"/>
      <c r="N283" s="220"/>
      <c r="O283" s="220"/>
      <c r="P283" s="220"/>
      <c r="Q283" s="326"/>
      <c r="R283" s="326"/>
      <c r="S283" s="326"/>
      <c r="T283" s="326"/>
    </row>
    <row r="284" spans="1:20">
      <c r="A284" s="220"/>
      <c r="B284" s="220"/>
      <c r="C284" s="220"/>
      <c r="D284" s="220"/>
      <c r="E284" s="220"/>
      <c r="F284" s="220"/>
      <c r="G284" s="220"/>
      <c r="H284" s="220"/>
      <c r="I284" s="220"/>
      <c r="J284" s="220"/>
      <c r="K284" s="220"/>
      <c r="L284" s="220"/>
      <c r="M284" s="326"/>
      <c r="N284" s="220"/>
      <c r="O284" s="220"/>
      <c r="P284" s="220"/>
      <c r="Q284" s="326"/>
      <c r="R284" s="326"/>
      <c r="S284" s="326"/>
      <c r="T284" s="326"/>
    </row>
    <row r="285" spans="1:20">
      <c r="A285" s="220"/>
      <c r="B285" s="220"/>
      <c r="C285" s="220"/>
      <c r="D285" s="220"/>
      <c r="E285" s="220"/>
      <c r="F285" s="220"/>
      <c r="G285" s="220"/>
      <c r="H285" s="220"/>
      <c r="I285" s="220"/>
      <c r="J285" s="220"/>
      <c r="K285" s="220"/>
      <c r="L285" s="220"/>
      <c r="M285" s="326"/>
      <c r="N285" s="220"/>
      <c r="O285" s="220"/>
      <c r="P285" s="220"/>
      <c r="Q285" s="326"/>
      <c r="R285" s="326"/>
      <c r="S285" s="326"/>
      <c r="T285" s="326"/>
    </row>
    <row r="286" spans="1:20">
      <c r="A286" s="220"/>
      <c r="B286" s="220"/>
      <c r="C286" s="220"/>
      <c r="D286" s="220"/>
      <c r="E286" s="220"/>
      <c r="F286" s="220"/>
      <c r="G286" s="220"/>
      <c r="H286" s="220"/>
      <c r="I286" s="220"/>
      <c r="J286" s="220"/>
      <c r="K286" s="220"/>
      <c r="L286" s="220"/>
      <c r="M286" s="326"/>
      <c r="N286" s="220"/>
      <c r="O286" s="220"/>
      <c r="P286" s="220"/>
      <c r="Q286" s="326"/>
      <c r="R286" s="326"/>
      <c r="S286" s="326"/>
      <c r="T286" s="326"/>
    </row>
    <row r="287" spans="1:20">
      <c r="A287" s="220"/>
      <c r="B287" s="220"/>
      <c r="C287" s="220"/>
      <c r="D287" s="220"/>
      <c r="E287" s="220"/>
      <c r="F287" s="220"/>
      <c r="G287" s="220"/>
      <c r="H287" s="220"/>
      <c r="I287" s="220"/>
      <c r="J287" s="220"/>
      <c r="K287" s="220"/>
      <c r="L287" s="220"/>
      <c r="M287" s="326"/>
      <c r="N287" s="220"/>
      <c r="O287" s="220"/>
      <c r="P287" s="220"/>
      <c r="Q287" s="326"/>
      <c r="R287" s="326"/>
      <c r="S287" s="326"/>
      <c r="T287" s="326"/>
    </row>
    <row r="288" spans="1:20">
      <c r="A288" s="220"/>
      <c r="B288" s="220"/>
      <c r="C288" s="220"/>
      <c r="D288" s="220"/>
      <c r="E288" s="220"/>
      <c r="F288" s="220"/>
      <c r="G288" s="220"/>
      <c r="H288" s="220"/>
      <c r="I288" s="220"/>
      <c r="J288" s="220"/>
      <c r="K288" s="220"/>
      <c r="L288" s="220"/>
      <c r="M288" s="326"/>
      <c r="N288" s="220"/>
      <c r="O288" s="220"/>
      <c r="P288" s="220"/>
      <c r="Q288" s="326"/>
      <c r="R288" s="326"/>
      <c r="S288" s="326"/>
      <c r="T288" s="326"/>
    </row>
    <row r="289" spans="1:20">
      <c r="A289" s="220"/>
      <c r="B289" s="220"/>
      <c r="C289" s="220"/>
      <c r="D289" s="220"/>
      <c r="E289" s="220"/>
      <c r="F289" s="220"/>
      <c r="G289" s="220"/>
      <c r="H289" s="220"/>
      <c r="I289" s="220"/>
      <c r="J289" s="220"/>
      <c r="K289" s="220"/>
      <c r="L289" s="220"/>
      <c r="M289" s="326"/>
      <c r="N289" s="220"/>
      <c r="O289" s="220"/>
      <c r="P289" s="220"/>
      <c r="Q289" s="326"/>
      <c r="R289" s="326"/>
      <c r="S289" s="326"/>
      <c r="T289" s="326"/>
    </row>
    <row r="290" spans="1:20">
      <c r="A290" s="220"/>
      <c r="B290" s="220"/>
      <c r="C290" s="220"/>
      <c r="D290" s="220"/>
      <c r="E290" s="220"/>
      <c r="F290" s="220"/>
      <c r="G290" s="220"/>
      <c r="H290" s="220"/>
      <c r="I290" s="220"/>
      <c r="J290" s="220"/>
      <c r="K290" s="220"/>
      <c r="L290" s="220"/>
      <c r="M290" s="326"/>
      <c r="N290" s="220"/>
      <c r="O290" s="220"/>
      <c r="P290" s="220"/>
      <c r="Q290" s="326"/>
      <c r="R290" s="326"/>
      <c r="S290" s="326"/>
      <c r="T290" s="326"/>
    </row>
    <row r="291" spans="1:20">
      <c r="A291" s="220"/>
      <c r="B291" s="220"/>
      <c r="C291" s="220"/>
      <c r="D291" s="220"/>
      <c r="E291" s="220"/>
      <c r="F291" s="220"/>
      <c r="G291" s="220"/>
      <c r="H291" s="220"/>
      <c r="I291" s="220"/>
      <c r="J291" s="220"/>
      <c r="K291" s="220"/>
      <c r="L291" s="220"/>
      <c r="M291" s="326"/>
      <c r="N291" s="220"/>
      <c r="O291" s="220"/>
      <c r="P291" s="220"/>
      <c r="Q291" s="326"/>
      <c r="R291" s="326"/>
      <c r="S291" s="326"/>
      <c r="T291" s="326"/>
    </row>
    <row r="292" spans="1:20">
      <c r="A292" s="220"/>
      <c r="B292" s="220"/>
      <c r="C292" s="220"/>
      <c r="D292" s="220"/>
      <c r="E292" s="220"/>
      <c r="F292" s="220"/>
      <c r="G292" s="220"/>
      <c r="H292" s="220"/>
      <c r="I292" s="220"/>
      <c r="J292" s="220"/>
      <c r="K292" s="220"/>
      <c r="L292" s="220"/>
      <c r="M292" s="326"/>
      <c r="N292" s="220"/>
      <c r="O292" s="220"/>
      <c r="P292" s="220"/>
      <c r="Q292" s="326"/>
      <c r="R292" s="326"/>
      <c r="S292" s="326"/>
      <c r="T292" s="326"/>
    </row>
    <row r="293" spans="1:20">
      <c r="A293" s="220"/>
      <c r="B293" s="220"/>
      <c r="C293" s="220"/>
      <c r="D293" s="220"/>
      <c r="E293" s="220"/>
      <c r="F293" s="220"/>
      <c r="G293" s="220"/>
      <c r="H293" s="220"/>
      <c r="I293" s="220"/>
      <c r="J293" s="220"/>
      <c r="K293" s="220"/>
      <c r="L293" s="220"/>
      <c r="M293" s="326"/>
      <c r="N293" s="220"/>
      <c r="O293" s="220"/>
      <c r="P293" s="220"/>
      <c r="Q293" s="326"/>
      <c r="R293" s="326"/>
      <c r="S293" s="326"/>
      <c r="T293" s="326"/>
    </row>
    <row r="294" spans="1:20">
      <c r="A294" s="220"/>
      <c r="B294" s="220"/>
      <c r="C294" s="220"/>
      <c r="D294" s="220"/>
      <c r="E294" s="220"/>
      <c r="F294" s="220"/>
      <c r="G294" s="220"/>
      <c r="H294" s="220"/>
      <c r="I294" s="220"/>
      <c r="J294" s="220"/>
      <c r="K294" s="220"/>
      <c r="L294" s="220"/>
      <c r="M294" s="326"/>
      <c r="N294" s="220"/>
      <c r="O294" s="220"/>
      <c r="P294" s="220"/>
      <c r="Q294" s="326"/>
      <c r="R294" s="326"/>
      <c r="S294" s="326"/>
      <c r="T294" s="326"/>
    </row>
    <row r="295" spans="1:20">
      <c r="A295" s="220"/>
      <c r="B295" s="220"/>
      <c r="C295" s="220"/>
      <c r="D295" s="220"/>
      <c r="E295" s="220"/>
      <c r="F295" s="220"/>
      <c r="G295" s="220"/>
      <c r="H295" s="220"/>
      <c r="I295" s="220"/>
      <c r="J295" s="220"/>
      <c r="K295" s="220"/>
      <c r="L295" s="220"/>
      <c r="M295" s="326"/>
      <c r="N295" s="220"/>
      <c r="O295" s="220"/>
      <c r="P295" s="220"/>
      <c r="Q295" s="326"/>
      <c r="R295" s="326"/>
      <c r="S295" s="326"/>
      <c r="T295" s="326"/>
    </row>
    <row r="296" spans="1:20">
      <c r="A296" s="220"/>
      <c r="B296" s="220"/>
      <c r="C296" s="220"/>
      <c r="D296" s="220"/>
      <c r="E296" s="220"/>
      <c r="F296" s="220"/>
      <c r="G296" s="220"/>
      <c r="H296" s="220"/>
      <c r="I296" s="220"/>
      <c r="J296" s="220"/>
      <c r="K296" s="220"/>
      <c r="L296" s="220"/>
      <c r="M296" s="326"/>
      <c r="N296" s="220"/>
      <c r="O296" s="220"/>
      <c r="P296" s="220"/>
      <c r="Q296" s="326"/>
      <c r="R296" s="326"/>
      <c r="S296" s="326"/>
      <c r="T296" s="326"/>
    </row>
    <row r="297" spans="1:20">
      <c r="A297" s="220"/>
      <c r="B297" s="220"/>
      <c r="C297" s="220"/>
      <c r="D297" s="220"/>
      <c r="E297" s="220"/>
      <c r="F297" s="220"/>
      <c r="G297" s="220"/>
      <c r="H297" s="220"/>
      <c r="I297" s="220"/>
      <c r="J297" s="220"/>
      <c r="K297" s="220"/>
      <c r="L297" s="220"/>
      <c r="M297" s="326"/>
      <c r="N297" s="220"/>
      <c r="O297" s="220"/>
      <c r="P297" s="220"/>
      <c r="Q297" s="326"/>
      <c r="R297" s="326"/>
      <c r="S297" s="326"/>
      <c r="T297" s="326"/>
    </row>
    <row r="298" spans="1:20">
      <c r="A298" s="220"/>
      <c r="B298" s="220"/>
      <c r="C298" s="220"/>
      <c r="D298" s="220"/>
      <c r="E298" s="220"/>
      <c r="F298" s="220"/>
      <c r="G298" s="220"/>
      <c r="H298" s="220"/>
      <c r="I298" s="220"/>
      <c r="J298" s="220"/>
      <c r="K298" s="220"/>
      <c r="L298" s="220"/>
      <c r="M298" s="326"/>
      <c r="N298" s="220"/>
      <c r="O298" s="220"/>
      <c r="P298" s="220"/>
      <c r="Q298" s="326"/>
      <c r="R298" s="326"/>
      <c r="S298" s="326"/>
      <c r="T298" s="326"/>
    </row>
    <row r="299" spans="1:20">
      <c r="A299" s="220"/>
      <c r="B299" s="220"/>
      <c r="C299" s="220"/>
      <c r="D299" s="220"/>
      <c r="E299" s="220"/>
      <c r="F299" s="220"/>
      <c r="G299" s="220"/>
      <c r="H299" s="220"/>
      <c r="I299" s="220"/>
      <c r="J299" s="220"/>
      <c r="K299" s="220"/>
      <c r="L299" s="220"/>
      <c r="M299" s="326"/>
      <c r="N299" s="220"/>
      <c r="O299" s="220"/>
      <c r="P299" s="220"/>
      <c r="Q299" s="326"/>
      <c r="R299" s="326"/>
      <c r="S299" s="326"/>
      <c r="T299" s="326"/>
    </row>
    <row r="300" spans="1:20">
      <c r="A300" s="220"/>
      <c r="B300" s="220"/>
      <c r="C300" s="220"/>
      <c r="D300" s="220"/>
      <c r="E300" s="220"/>
      <c r="F300" s="220"/>
      <c r="G300" s="220"/>
      <c r="H300" s="220"/>
      <c r="I300" s="220"/>
      <c r="J300" s="220"/>
      <c r="K300" s="220"/>
      <c r="L300" s="220"/>
      <c r="M300" s="326"/>
      <c r="N300" s="220"/>
      <c r="O300" s="220"/>
      <c r="P300" s="220"/>
      <c r="Q300" s="326"/>
      <c r="R300" s="326"/>
      <c r="S300" s="326"/>
      <c r="T300" s="326"/>
    </row>
    <row r="301" spans="1:20">
      <c r="A301" s="220"/>
      <c r="B301" s="220"/>
      <c r="C301" s="220"/>
      <c r="D301" s="220"/>
      <c r="E301" s="220"/>
      <c r="F301" s="220"/>
      <c r="G301" s="220"/>
      <c r="H301" s="220"/>
      <c r="I301" s="220"/>
      <c r="J301" s="220"/>
      <c r="K301" s="220"/>
      <c r="L301" s="220"/>
      <c r="M301" s="326"/>
      <c r="N301" s="220"/>
      <c r="O301" s="220"/>
      <c r="P301" s="220"/>
      <c r="Q301" s="326"/>
      <c r="R301" s="326"/>
      <c r="S301" s="326"/>
      <c r="T301" s="326"/>
    </row>
    <row r="302" spans="1:20">
      <c r="A302" s="220"/>
      <c r="B302" s="220"/>
      <c r="C302" s="220"/>
      <c r="D302" s="220"/>
      <c r="E302" s="220"/>
      <c r="F302" s="220"/>
      <c r="G302" s="220"/>
      <c r="H302" s="220"/>
      <c r="I302" s="220"/>
      <c r="J302" s="220"/>
      <c r="K302" s="220"/>
      <c r="L302" s="220"/>
      <c r="M302" s="326"/>
      <c r="N302" s="220"/>
      <c r="O302" s="220"/>
      <c r="P302" s="220"/>
      <c r="Q302" s="326"/>
      <c r="R302" s="326"/>
      <c r="S302" s="326"/>
      <c r="T302" s="326"/>
    </row>
    <row r="303" spans="1:20">
      <c r="A303" s="220"/>
      <c r="B303" s="220"/>
      <c r="C303" s="220"/>
      <c r="D303" s="220"/>
      <c r="E303" s="220"/>
      <c r="F303" s="220"/>
      <c r="G303" s="220"/>
      <c r="H303" s="220"/>
      <c r="I303" s="220"/>
      <c r="J303" s="220"/>
      <c r="K303" s="220"/>
      <c r="L303" s="220"/>
      <c r="M303" s="326"/>
      <c r="N303" s="220"/>
      <c r="O303" s="220"/>
      <c r="P303" s="220"/>
      <c r="Q303" s="326"/>
      <c r="R303" s="326"/>
      <c r="S303" s="326"/>
      <c r="T303" s="326"/>
    </row>
    <row r="304" spans="1:20">
      <c r="A304" s="220"/>
      <c r="B304" s="220"/>
      <c r="C304" s="220"/>
      <c r="D304" s="220"/>
      <c r="E304" s="220"/>
      <c r="F304" s="220"/>
      <c r="G304" s="220"/>
      <c r="H304" s="220"/>
      <c r="I304" s="220"/>
      <c r="J304" s="220"/>
      <c r="K304" s="220"/>
      <c r="L304" s="220"/>
      <c r="M304" s="326"/>
      <c r="N304" s="220"/>
      <c r="O304" s="220"/>
      <c r="P304" s="220"/>
      <c r="Q304" s="326"/>
      <c r="R304" s="326"/>
      <c r="S304" s="326"/>
      <c r="T304" s="326"/>
    </row>
    <row r="305" spans="1:20">
      <c r="A305" s="220"/>
      <c r="B305" s="220"/>
      <c r="C305" s="220"/>
      <c r="D305" s="220"/>
      <c r="E305" s="220"/>
      <c r="F305" s="220"/>
      <c r="G305" s="220"/>
      <c r="H305" s="220"/>
      <c r="I305" s="220"/>
      <c r="J305" s="220"/>
      <c r="K305" s="220"/>
      <c r="L305" s="220"/>
      <c r="M305" s="326"/>
      <c r="N305" s="220"/>
      <c r="O305" s="220"/>
      <c r="P305" s="220"/>
      <c r="Q305" s="326"/>
      <c r="R305" s="326"/>
      <c r="S305" s="326"/>
      <c r="T305" s="326"/>
    </row>
    <row r="306" spans="1:20">
      <c r="A306" s="220"/>
      <c r="B306" s="220"/>
      <c r="C306" s="220"/>
      <c r="D306" s="220"/>
      <c r="E306" s="220"/>
      <c r="F306" s="220"/>
      <c r="G306" s="220"/>
      <c r="H306" s="220"/>
      <c r="I306" s="220"/>
      <c r="J306" s="220"/>
      <c r="K306" s="220"/>
      <c r="L306" s="220"/>
      <c r="M306" s="326"/>
      <c r="N306" s="220"/>
      <c r="O306" s="220"/>
      <c r="P306" s="220"/>
      <c r="Q306" s="326"/>
      <c r="R306" s="326"/>
      <c r="S306" s="326"/>
      <c r="T306" s="326"/>
    </row>
    <row r="307" spans="1:20">
      <c r="A307" s="220"/>
      <c r="B307" s="220"/>
      <c r="C307" s="220"/>
      <c r="D307" s="220"/>
      <c r="E307" s="220"/>
      <c r="F307" s="220"/>
      <c r="G307" s="220"/>
      <c r="H307" s="220"/>
      <c r="I307" s="220"/>
      <c r="J307" s="220"/>
      <c r="K307" s="220"/>
      <c r="L307" s="220"/>
      <c r="M307" s="326"/>
      <c r="N307" s="220"/>
      <c r="O307" s="220"/>
      <c r="P307" s="220"/>
      <c r="Q307" s="326"/>
      <c r="R307" s="326"/>
      <c r="S307" s="326"/>
      <c r="T307" s="326"/>
    </row>
    <row r="308" spans="1:20">
      <c r="A308" s="220"/>
      <c r="B308" s="220"/>
      <c r="C308" s="220"/>
      <c r="D308" s="220"/>
      <c r="E308" s="220"/>
      <c r="F308" s="220"/>
      <c r="G308" s="220"/>
      <c r="H308" s="220"/>
      <c r="I308" s="220"/>
      <c r="J308" s="220"/>
      <c r="K308" s="220"/>
      <c r="L308" s="220"/>
      <c r="M308" s="326"/>
      <c r="N308" s="220"/>
      <c r="O308" s="220"/>
      <c r="P308" s="220"/>
      <c r="Q308" s="326"/>
      <c r="R308" s="326"/>
      <c r="S308" s="326"/>
      <c r="T308" s="326"/>
    </row>
    <row r="309" spans="1:20">
      <c r="A309" s="220"/>
      <c r="B309" s="220"/>
      <c r="C309" s="220"/>
      <c r="D309" s="220"/>
      <c r="E309" s="220"/>
      <c r="F309" s="220"/>
      <c r="G309" s="220"/>
      <c r="H309" s="220"/>
      <c r="I309" s="220"/>
      <c r="J309" s="220"/>
      <c r="K309" s="220"/>
      <c r="L309" s="220"/>
      <c r="M309" s="326"/>
      <c r="N309" s="220"/>
      <c r="O309" s="220"/>
      <c r="P309" s="220"/>
      <c r="Q309" s="326"/>
      <c r="R309" s="326"/>
      <c r="S309" s="326"/>
      <c r="T309" s="326"/>
    </row>
    <row r="310" spans="1:20">
      <c r="A310" s="220"/>
      <c r="B310" s="220"/>
      <c r="C310" s="220"/>
      <c r="D310" s="220"/>
      <c r="E310" s="220"/>
      <c r="F310" s="220"/>
      <c r="G310" s="220"/>
      <c r="H310" s="220"/>
      <c r="I310" s="220"/>
      <c r="J310" s="220"/>
      <c r="K310" s="220"/>
      <c r="L310" s="220"/>
      <c r="M310" s="326"/>
      <c r="N310" s="220"/>
      <c r="O310" s="220"/>
      <c r="P310" s="220"/>
      <c r="Q310" s="326"/>
      <c r="R310" s="326"/>
      <c r="S310" s="326"/>
      <c r="T310" s="326"/>
    </row>
    <row r="311" spans="1:20">
      <c r="A311" s="220"/>
      <c r="B311" s="220"/>
      <c r="C311" s="220"/>
      <c r="D311" s="220"/>
      <c r="E311" s="220"/>
      <c r="F311" s="220"/>
      <c r="G311" s="220"/>
      <c r="H311" s="220"/>
      <c r="I311" s="220"/>
      <c r="J311" s="220"/>
      <c r="K311" s="220"/>
      <c r="L311" s="220"/>
      <c r="M311" s="326"/>
      <c r="N311" s="220"/>
      <c r="O311" s="220"/>
      <c r="P311" s="220"/>
      <c r="Q311" s="326"/>
      <c r="R311" s="326"/>
      <c r="S311" s="326"/>
      <c r="T311" s="326"/>
    </row>
    <row r="312" spans="1:20">
      <c r="A312" s="220"/>
      <c r="B312" s="220"/>
      <c r="C312" s="220"/>
      <c r="D312" s="220"/>
      <c r="E312" s="220"/>
      <c r="F312" s="220"/>
      <c r="G312" s="220"/>
      <c r="H312" s="220"/>
      <c r="I312" s="220"/>
      <c r="J312" s="220"/>
      <c r="K312" s="220"/>
      <c r="L312" s="220"/>
      <c r="M312" s="326"/>
      <c r="N312" s="220"/>
      <c r="O312" s="220"/>
      <c r="P312" s="220"/>
      <c r="Q312" s="326"/>
      <c r="R312" s="326"/>
      <c r="S312" s="326"/>
      <c r="T312" s="326"/>
    </row>
    <row r="313" spans="1:20">
      <c r="A313" s="220"/>
      <c r="B313" s="220"/>
      <c r="C313" s="220"/>
      <c r="D313" s="220"/>
      <c r="E313" s="220"/>
      <c r="F313" s="220"/>
      <c r="G313" s="220"/>
      <c r="H313" s="220"/>
      <c r="I313" s="220"/>
      <c r="J313" s="220"/>
      <c r="K313" s="220"/>
      <c r="L313" s="220"/>
      <c r="M313" s="326"/>
      <c r="N313" s="220"/>
      <c r="O313" s="220"/>
      <c r="P313" s="220"/>
      <c r="Q313" s="326"/>
      <c r="R313" s="326"/>
      <c r="S313" s="326"/>
      <c r="T313" s="326"/>
    </row>
    <row r="314" spans="1:20">
      <c r="A314" s="220"/>
      <c r="B314" s="220"/>
      <c r="C314" s="220"/>
      <c r="D314" s="220"/>
      <c r="E314" s="220"/>
      <c r="F314" s="220"/>
      <c r="G314" s="220"/>
      <c r="H314" s="220"/>
      <c r="I314" s="220"/>
      <c r="J314" s="220"/>
      <c r="K314" s="220"/>
      <c r="L314" s="220"/>
      <c r="M314" s="326"/>
      <c r="N314" s="220"/>
      <c r="O314" s="220"/>
      <c r="P314" s="220"/>
      <c r="Q314" s="326"/>
      <c r="R314" s="326"/>
      <c r="S314" s="326"/>
      <c r="T314" s="326"/>
    </row>
    <row r="315" spans="1:20">
      <c r="A315" s="220"/>
      <c r="B315" s="220"/>
      <c r="C315" s="220"/>
      <c r="D315" s="220"/>
      <c r="E315" s="220"/>
      <c r="F315" s="220"/>
      <c r="G315" s="220"/>
      <c r="H315" s="220"/>
      <c r="I315" s="220"/>
      <c r="J315" s="220"/>
      <c r="K315" s="220"/>
      <c r="L315" s="220"/>
      <c r="M315" s="326"/>
      <c r="N315" s="220"/>
      <c r="O315" s="220"/>
      <c r="P315" s="220"/>
      <c r="Q315" s="326"/>
      <c r="R315" s="326"/>
      <c r="S315" s="326"/>
      <c r="T315" s="326"/>
    </row>
    <row r="316" spans="1:20">
      <c r="A316" s="220"/>
      <c r="B316" s="220"/>
      <c r="C316" s="220"/>
      <c r="D316" s="220"/>
      <c r="E316" s="220"/>
      <c r="F316" s="220"/>
      <c r="G316" s="220"/>
      <c r="H316" s="220"/>
      <c r="I316" s="220"/>
      <c r="J316" s="220"/>
      <c r="K316" s="220"/>
      <c r="L316" s="220"/>
      <c r="M316" s="326"/>
      <c r="N316" s="220"/>
      <c r="O316" s="220"/>
      <c r="P316" s="220"/>
      <c r="Q316" s="326"/>
      <c r="R316" s="326"/>
      <c r="S316" s="326"/>
      <c r="T316" s="326"/>
    </row>
    <row r="317" spans="1:20">
      <c r="A317" s="220"/>
      <c r="B317" s="220"/>
      <c r="C317" s="220"/>
      <c r="D317" s="220"/>
      <c r="E317" s="220"/>
      <c r="F317" s="220"/>
      <c r="G317" s="220"/>
      <c r="H317" s="220"/>
      <c r="I317" s="220"/>
      <c r="J317" s="220"/>
      <c r="K317" s="220"/>
      <c r="L317" s="220"/>
      <c r="M317" s="326"/>
      <c r="N317" s="220"/>
      <c r="O317" s="220"/>
      <c r="P317" s="220"/>
      <c r="Q317" s="326"/>
      <c r="R317" s="326"/>
      <c r="S317" s="326"/>
      <c r="T317" s="326"/>
    </row>
    <row r="318" spans="1:20">
      <c r="A318" s="220"/>
      <c r="B318" s="220"/>
      <c r="C318" s="220"/>
      <c r="D318" s="220"/>
      <c r="E318" s="220"/>
      <c r="F318" s="220"/>
      <c r="G318" s="220"/>
      <c r="H318" s="220"/>
      <c r="I318" s="220"/>
      <c r="J318" s="220"/>
      <c r="K318" s="220"/>
      <c r="L318" s="220"/>
      <c r="M318" s="326"/>
      <c r="N318" s="220"/>
      <c r="O318" s="220"/>
      <c r="P318" s="220"/>
      <c r="Q318" s="326"/>
      <c r="R318" s="326"/>
      <c r="S318" s="326"/>
      <c r="T318" s="326"/>
    </row>
    <row r="319" spans="1:20">
      <c r="A319" s="220"/>
      <c r="B319" s="220"/>
      <c r="C319" s="220"/>
      <c r="D319" s="220"/>
      <c r="E319" s="220"/>
      <c r="F319" s="220"/>
      <c r="G319" s="220"/>
      <c r="H319" s="220"/>
      <c r="I319" s="220"/>
      <c r="J319" s="220"/>
      <c r="K319" s="220"/>
      <c r="L319" s="220"/>
      <c r="M319" s="326"/>
      <c r="N319" s="220"/>
      <c r="O319" s="220"/>
      <c r="P319" s="220"/>
      <c r="Q319" s="326"/>
      <c r="R319" s="326"/>
      <c r="S319" s="326"/>
      <c r="T319" s="326"/>
    </row>
    <row r="320" spans="1:20">
      <c r="A320" s="220"/>
      <c r="B320" s="220"/>
      <c r="C320" s="220"/>
      <c r="D320" s="220"/>
      <c r="E320" s="220"/>
      <c r="F320" s="220"/>
      <c r="G320" s="220"/>
      <c r="H320" s="220"/>
      <c r="I320" s="220"/>
      <c r="J320" s="220"/>
      <c r="K320" s="220"/>
      <c r="L320" s="220"/>
      <c r="M320" s="326"/>
      <c r="N320" s="220"/>
      <c r="O320" s="220"/>
      <c r="P320" s="220"/>
      <c r="Q320" s="326"/>
      <c r="R320" s="326"/>
      <c r="S320" s="326"/>
      <c r="T320" s="326"/>
    </row>
    <row r="321" spans="1:20">
      <c r="A321" s="220"/>
      <c r="B321" s="220"/>
      <c r="C321" s="220"/>
      <c r="D321" s="220"/>
      <c r="E321" s="220"/>
      <c r="F321" s="220"/>
      <c r="G321" s="220"/>
      <c r="H321" s="220"/>
      <c r="I321" s="220"/>
      <c r="J321" s="220"/>
      <c r="K321" s="220"/>
      <c r="L321" s="220"/>
      <c r="M321" s="326"/>
      <c r="N321" s="220"/>
      <c r="O321" s="220"/>
      <c r="P321" s="220"/>
      <c r="Q321" s="326"/>
      <c r="R321" s="326"/>
      <c r="S321" s="326"/>
      <c r="T321" s="326"/>
    </row>
    <row r="322" spans="1:20">
      <c r="A322" s="220"/>
      <c r="B322" s="220"/>
      <c r="C322" s="220"/>
      <c r="D322" s="220"/>
      <c r="E322" s="220"/>
      <c r="F322" s="220"/>
      <c r="G322" s="220"/>
      <c r="H322" s="220"/>
      <c r="I322" s="220"/>
      <c r="J322" s="220"/>
      <c r="K322" s="220"/>
      <c r="L322" s="220"/>
      <c r="M322" s="326"/>
      <c r="N322" s="220"/>
      <c r="O322" s="220"/>
      <c r="P322" s="220"/>
      <c r="Q322" s="326"/>
      <c r="R322" s="326"/>
      <c r="S322" s="326"/>
      <c r="T322" s="326"/>
    </row>
    <row r="323" spans="1:20">
      <c r="A323" s="220"/>
      <c r="B323" s="220"/>
      <c r="C323" s="220"/>
      <c r="D323" s="220"/>
      <c r="E323" s="220"/>
      <c r="F323" s="220"/>
      <c r="G323" s="220"/>
      <c r="H323" s="220"/>
      <c r="I323" s="220"/>
      <c r="J323" s="220"/>
      <c r="K323" s="220"/>
      <c r="L323" s="220"/>
      <c r="M323" s="326"/>
      <c r="N323" s="220"/>
      <c r="O323" s="220"/>
      <c r="P323" s="220"/>
      <c r="Q323" s="326"/>
      <c r="R323" s="326"/>
      <c r="S323" s="326"/>
      <c r="T323" s="326"/>
    </row>
    <row r="324" spans="1:20">
      <c r="A324" s="220"/>
      <c r="B324" s="220"/>
      <c r="C324" s="220"/>
      <c r="D324" s="220"/>
      <c r="E324" s="220"/>
      <c r="F324" s="220"/>
      <c r="G324" s="220"/>
      <c r="H324" s="220"/>
      <c r="I324" s="220"/>
      <c r="J324" s="220"/>
      <c r="K324" s="220"/>
      <c r="L324" s="220"/>
      <c r="M324" s="326"/>
      <c r="N324" s="220"/>
      <c r="O324" s="220"/>
      <c r="P324" s="220"/>
      <c r="Q324" s="326"/>
      <c r="R324" s="326"/>
      <c r="S324" s="326"/>
      <c r="T324" s="326"/>
    </row>
    <row r="325" spans="1:20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326"/>
      <c r="N325" s="220"/>
      <c r="O325" s="220"/>
      <c r="P325" s="220"/>
      <c r="Q325" s="326"/>
      <c r="R325" s="326"/>
      <c r="S325" s="326"/>
      <c r="T325" s="326"/>
    </row>
    <row r="326" spans="1:20">
      <c r="A326" s="220"/>
      <c r="B326" s="220"/>
      <c r="C326" s="220"/>
      <c r="D326" s="220"/>
      <c r="E326" s="220"/>
      <c r="F326" s="220"/>
      <c r="G326" s="220"/>
      <c r="H326" s="220"/>
      <c r="I326" s="220"/>
      <c r="J326" s="220"/>
      <c r="K326" s="220"/>
      <c r="L326" s="220"/>
      <c r="M326" s="326"/>
      <c r="N326" s="220"/>
      <c r="O326" s="220"/>
      <c r="P326" s="220"/>
      <c r="Q326" s="326"/>
      <c r="R326" s="326"/>
      <c r="S326" s="326"/>
      <c r="T326" s="326"/>
    </row>
    <row r="327" spans="1:20">
      <c r="A327" s="220"/>
      <c r="B327" s="220"/>
      <c r="C327" s="220"/>
      <c r="D327" s="220"/>
      <c r="E327" s="220"/>
      <c r="F327" s="220"/>
      <c r="G327" s="220"/>
      <c r="H327" s="220"/>
      <c r="I327" s="220"/>
      <c r="J327" s="220"/>
      <c r="K327" s="220"/>
      <c r="L327" s="220"/>
      <c r="M327" s="326"/>
      <c r="N327" s="220"/>
      <c r="O327" s="220"/>
      <c r="P327" s="220"/>
      <c r="Q327" s="326"/>
      <c r="R327" s="326"/>
      <c r="S327" s="326"/>
      <c r="T327" s="326"/>
    </row>
    <row r="328" spans="1:20">
      <c r="A328" s="220"/>
      <c r="B328" s="220"/>
      <c r="C328" s="220"/>
      <c r="D328" s="220"/>
      <c r="E328" s="220"/>
      <c r="F328" s="220"/>
      <c r="G328" s="220"/>
      <c r="H328" s="220"/>
      <c r="I328" s="220"/>
      <c r="J328" s="220"/>
      <c r="K328" s="220"/>
      <c r="L328" s="220"/>
      <c r="M328" s="326"/>
      <c r="N328" s="220"/>
      <c r="O328" s="220"/>
      <c r="P328" s="220"/>
      <c r="Q328" s="326"/>
      <c r="R328" s="326"/>
      <c r="S328" s="326"/>
      <c r="T328" s="326"/>
    </row>
    <row r="329" spans="1:20">
      <c r="A329" s="220"/>
      <c r="B329" s="220"/>
      <c r="C329" s="220"/>
      <c r="D329" s="220"/>
      <c r="E329" s="220"/>
      <c r="F329" s="220"/>
      <c r="G329" s="220"/>
      <c r="H329" s="220"/>
      <c r="I329" s="220"/>
      <c r="J329" s="220"/>
      <c r="K329" s="220"/>
      <c r="L329" s="220"/>
      <c r="M329" s="326"/>
      <c r="N329" s="220"/>
      <c r="O329" s="220"/>
      <c r="P329" s="220"/>
      <c r="Q329" s="326"/>
      <c r="R329" s="326"/>
      <c r="S329" s="326"/>
      <c r="T329" s="326"/>
    </row>
    <row r="330" spans="1:20">
      <c r="A330" s="220"/>
      <c r="B330" s="220"/>
      <c r="C330" s="220"/>
      <c r="D330" s="220"/>
      <c r="E330" s="220"/>
      <c r="F330" s="220"/>
      <c r="G330" s="220"/>
      <c r="H330" s="220"/>
      <c r="I330" s="220"/>
      <c r="J330" s="220"/>
      <c r="K330" s="220"/>
      <c r="L330" s="220"/>
      <c r="M330" s="326"/>
      <c r="N330" s="220"/>
      <c r="O330" s="220"/>
      <c r="P330" s="220"/>
      <c r="Q330" s="326"/>
      <c r="R330" s="326"/>
      <c r="S330" s="326"/>
      <c r="T330" s="326"/>
    </row>
    <row r="331" spans="1:20">
      <c r="A331" s="220"/>
      <c r="B331" s="220"/>
      <c r="C331" s="220"/>
      <c r="D331" s="220"/>
      <c r="E331" s="220"/>
      <c r="F331" s="220"/>
      <c r="G331" s="220"/>
      <c r="H331" s="220"/>
      <c r="I331" s="220"/>
      <c r="J331" s="220"/>
      <c r="K331" s="220"/>
      <c r="L331" s="220"/>
      <c r="M331" s="326"/>
      <c r="N331" s="220"/>
      <c r="O331" s="220"/>
      <c r="P331" s="220"/>
      <c r="Q331" s="326"/>
      <c r="R331" s="326"/>
      <c r="S331" s="326"/>
      <c r="T331" s="326"/>
    </row>
    <row r="332" spans="1:20">
      <c r="A332" s="220"/>
      <c r="B332" s="220"/>
      <c r="C332" s="220"/>
      <c r="D332" s="220"/>
      <c r="E332" s="220"/>
      <c r="F332" s="220"/>
      <c r="G332" s="220"/>
      <c r="H332" s="220"/>
      <c r="I332" s="220"/>
      <c r="J332" s="220"/>
      <c r="K332" s="220"/>
      <c r="L332" s="220"/>
      <c r="M332" s="326"/>
      <c r="N332" s="220"/>
      <c r="O332" s="220"/>
      <c r="P332" s="220"/>
      <c r="Q332" s="326"/>
      <c r="R332" s="326"/>
      <c r="S332" s="326"/>
      <c r="T332" s="326"/>
    </row>
    <row r="333" spans="1:20">
      <c r="A333" s="220"/>
      <c r="B333" s="220"/>
      <c r="C333" s="220"/>
      <c r="D333" s="220"/>
      <c r="E333" s="220"/>
      <c r="F333" s="220"/>
      <c r="G333" s="220"/>
      <c r="H333" s="220"/>
      <c r="I333" s="220"/>
      <c r="J333" s="220"/>
      <c r="K333" s="220"/>
      <c r="L333" s="220"/>
      <c r="M333" s="326"/>
      <c r="N333" s="220"/>
      <c r="O333" s="220"/>
      <c r="P333" s="220"/>
      <c r="Q333" s="326"/>
      <c r="R333" s="326"/>
      <c r="S333" s="326"/>
      <c r="T333" s="326"/>
    </row>
    <row r="334" spans="1:20">
      <c r="A334" s="220"/>
      <c r="B334" s="220"/>
      <c r="C334" s="220"/>
      <c r="D334" s="220"/>
      <c r="E334" s="220"/>
      <c r="F334" s="220"/>
      <c r="G334" s="220"/>
      <c r="H334" s="220"/>
      <c r="I334" s="220"/>
      <c r="J334" s="220"/>
      <c r="K334" s="220"/>
      <c r="L334" s="220"/>
      <c r="M334" s="326"/>
      <c r="N334" s="220"/>
      <c r="O334" s="220"/>
      <c r="P334" s="220"/>
      <c r="Q334" s="326"/>
      <c r="R334" s="326"/>
      <c r="S334" s="326"/>
      <c r="T334" s="326"/>
    </row>
    <row r="335" spans="1:20">
      <c r="A335" s="220"/>
      <c r="B335" s="220"/>
      <c r="C335" s="220"/>
      <c r="D335" s="220"/>
      <c r="E335" s="220"/>
      <c r="F335" s="220"/>
      <c r="G335" s="220"/>
      <c r="H335" s="220"/>
      <c r="I335" s="220"/>
      <c r="J335" s="220"/>
      <c r="K335" s="220"/>
      <c r="L335" s="220"/>
      <c r="M335" s="326"/>
      <c r="N335" s="220"/>
      <c r="O335" s="220"/>
      <c r="P335" s="220"/>
      <c r="Q335" s="326"/>
      <c r="R335" s="326"/>
      <c r="S335" s="326"/>
      <c r="T335" s="326"/>
    </row>
    <row r="336" spans="1:20">
      <c r="A336" s="220"/>
      <c r="B336" s="220"/>
      <c r="C336" s="220"/>
      <c r="D336" s="220"/>
      <c r="E336" s="220"/>
      <c r="F336" s="220"/>
      <c r="G336" s="220"/>
      <c r="H336" s="220"/>
      <c r="I336" s="220"/>
      <c r="J336" s="220"/>
      <c r="K336" s="220"/>
      <c r="L336" s="220"/>
      <c r="M336" s="326"/>
      <c r="N336" s="220"/>
      <c r="O336" s="220"/>
      <c r="P336" s="220"/>
      <c r="Q336" s="326"/>
      <c r="R336" s="326"/>
      <c r="S336" s="326"/>
      <c r="T336" s="326"/>
    </row>
    <row r="337" spans="1:20">
      <c r="A337" s="220"/>
      <c r="B337" s="220"/>
      <c r="C337" s="220"/>
      <c r="D337" s="220"/>
      <c r="E337" s="220"/>
      <c r="F337" s="220"/>
      <c r="G337" s="220"/>
      <c r="H337" s="220"/>
      <c r="I337" s="220"/>
      <c r="J337" s="220"/>
      <c r="K337" s="220"/>
      <c r="L337" s="220"/>
      <c r="M337" s="326"/>
      <c r="N337" s="220"/>
      <c r="O337" s="220"/>
      <c r="P337" s="220"/>
      <c r="Q337" s="326"/>
      <c r="R337" s="326"/>
      <c r="S337" s="326"/>
      <c r="T337" s="326"/>
    </row>
    <row r="338" spans="1:20">
      <c r="A338" s="220"/>
      <c r="B338" s="220"/>
      <c r="C338" s="220"/>
      <c r="D338" s="220"/>
      <c r="E338" s="220"/>
      <c r="F338" s="220"/>
      <c r="G338" s="220"/>
      <c r="H338" s="220"/>
      <c r="I338" s="220"/>
      <c r="J338" s="220"/>
      <c r="K338" s="220"/>
      <c r="L338" s="220"/>
      <c r="M338" s="326"/>
      <c r="N338" s="220"/>
      <c r="O338" s="220"/>
      <c r="P338" s="220"/>
      <c r="Q338" s="326"/>
      <c r="R338" s="326"/>
      <c r="S338" s="326"/>
      <c r="T338" s="326"/>
    </row>
    <row r="339" spans="1:20">
      <c r="A339" s="220"/>
      <c r="B339" s="220"/>
      <c r="C339" s="220"/>
      <c r="D339" s="220"/>
      <c r="E339" s="220"/>
      <c r="F339" s="220"/>
      <c r="G339" s="220"/>
      <c r="H339" s="220"/>
      <c r="I339" s="220"/>
      <c r="J339" s="220"/>
      <c r="K339" s="220"/>
      <c r="L339" s="220"/>
      <c r="M339" s="326"/>
      <c r="N339" s="220"/>
      <c r="O339" s="220"/>
      <c r="P339" s="220"/>
      <c r="Q339" s="326"/>
      <c r="R339" s="326"/>
      <c r="S339" s="326"/>
      <c r="T339" s="326"/>
    </row>
    <row r="340" spans="1:20">
      <c r="A340" s="220"/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326"/>
      <c r="N340" s="220"/>
      <c r="O340" s="220"/>
      <c r="P340" s="220"/>
      <c r="Q340" s="326"/>
      <c r="R340" s="326"/>
      <c r="S340" s="326"/>
      <c r="T340" s="326"/>
    </row>
    <row r="341" spans="1:20">
      <c r="A341" s="220"/>
      <c r="B341" s="220"/>
      <c r="C341" s="220"/>
      <c r="D341" s="220"/>
      <c r="E341" s="220"/>
      <c r="F341" s="220"/>
      <c r="G341" s="220"/>
      <c r="H341" s="220"/>
      <c r="I341" s="220"/>
      <c r="J341" s="220"/>
      <c r="K341" s="220"/>
      <c r="L341" s="220"/>
      <c r="M341" s="326"/>
      <c r="N341" s="220"/>
      <c r="O341" s="220"/>
      <c r="P341" s="220"/>
      <c r="Q341" s="326"/>
      <c r="R341" s="326"/>
      <c r="S341" s="326"/>
      <c r="T341" s="326"/>
    </row>
    <row r="342" spans="1:20">
      <c r="A342" s="220"/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326"/>
      <c r="N342" s="220"/>
      <c r="O342" s="220"/>
      <c r="P342" s="220"/>
      <c r="Q342" s="326"/>
      <c r="R342" s="326"/>
      <c r="S342" s="326"/>
      <c r="T342" s="326"/>
    </row>
    <row r="343" spans="1:20">
      <c r="A343" s="220"/>
      <c r="B343" s="220"/>
      <c r="C343" s="220"/>
      <c r="D343" s="220"/>
      <c r="E343" s="220"/>
      <c r="F343" s="220"/>
      <c r="G343" s="220"/>
      <c r="H343" s="220"/>
      <c r="I343" s="220"/>
      <c r="J343" s="220"/>
      <c r="K343" s="220"/>
      <c r="L343" s="220"/>
      <c r="M343" s="326"/>
      <c r="N343" s="220"/>
      <c r="O343" s="220"/>
      <c r="P343" s="220"/>
      <c r="Q343" s="326"/>
      <c r="R343" s="326"/>
      <c r="S343" s="326"/>
      <c r="T343" s="326"/>
    </row>
    <row r="344" spans="1:20">
      <c r="A344" s="220"/>
      <c r="B344" s="220"/>
      <c r="C344" s="220"/>
      <c r="D344" s="220"/>
      <c r="E344" s="220"/>
      <c r="F344" s="220"/>
      <c r="G344" s="220"/>
      <c r="H344" s="220"/>
      <c r="I344" s="220"/>
      <c r="J344" s="220"/>
      <c r="K344" s="220"/>
      <c r="L344" s="220"/>
      <c r="M344" s="326"/>
      <c r="N344" s="220"/>
      <c r="O344" s="220"/>
      <c r="P344" s="220"/>
      <c r="Q344" s="326"/>
      <c r="R344" s="326"/>
      <c r="S344" s="326"/>
      <c r="T344" s="326"/>
    </row>
    <row r="345" spans="1:20">
      <c r="A345" s="220"/>
      <c r="B345" s="220"/>
      <c r="C345" s="220"/>
      <c r="D345" s="220"/>
      <c r="E345" s="220"/>
      <c r="F345" s="220"/>
      <c r="G345" s="220"/>
      <c r="H345" s="220"/>
      <c r="I345" s="220"/>
      <c r="J345" s="220"/>
      <c r="K345" s="220"/>
      <c r="L345" s="220"/>
      <c r="M345" s="326"/>
      <c r="N345" s="220"/>
      <c r="O345" s="220"/>
      <c r="P345" s="220"/>
      <c r="Q345" s="326"/>
      <c r="R345" s="326"/>
      <c r="S345" s="326"/>
      <c r="T345" s="326"/>
    </row>
    <row r="346" spans="1:20">
      <c r="A346" s="220"/>
      <c r="B346" s="220"/>
      <c r="C346" s="220"/>
      <c r="D346" s="220"/>
      <c r="E346" s="220"/>
      <c r="F346" s="220"/>
      <c r="G346" s="220"/>
      <c r="H346" s="220"/>
      <c r="I346" s="220"/>
      <c r="J346" s="220"/>
      <c r="K346" s="220"/>
      <c r="L346" s="220"/>
      <c r="M346" s="326"/>
      <c r="N346" s="220"/>
      <c r="O346" s="220"/>
      <c r="P346" s="220"/>
      <c r="Q346" s="326"/>
      <c r="R346" s="326"/>
      <c r="S346" s="326"/>
      <c r="T346" s="326"/>
    </row>
    <row r="347" spans="1:20">
      <c r="A347" s="220"/>
      <c r="B347" s="220"/>
      <c r="C347" s="220"/>
      <c r="D347" s="220"/>
      <c r="E347" s="220"/>
      <c r="F347" s="220"/>
      <c r="G347" s="220"/>
      <c r="H347" s="220"/>
      <c r="I347" s="220"/>
      <c r="J347" s="220"/>
      <c r="K347" s="220"/>
      <c r="L347" s="220"/>
      <c r="M347" s="326"/>
      <c r="N347" s="220"/>
      <c r="O347" s="220"/>
      <c r="P347" s="220"/>
      <c r="Q347" s="326"/>
      <c r="R347" s="326"/>
      <c r="S347" s="326"/>
      <c r="T347" s="326"/>
    </row>
    <row r="348" spans="1:20">
      <c r="A348" s="220"/>
      <c r="B348" s="220"/>
      <c r="C348" s="220"/>
      <c r="D348" s="220"/>
      <c r="E348" s="220"/>
      <c r="F348" s="220"/>
      <c r="G348" s="220"/>
      <c r="H348" s="220"/>
      <c r="I348" s="220"/>
      <c r="J348" s="220"/>
      <c r="K348" s="220"/>
      <c r="L348" s="220"/>
      <c r="M348" s="326"/>
      <c r="N348" s="220"/>
      <c r="O348" s="220"/>
      <c r="P348" s="220"/>
      <c r="Q348" s="326"/>
      <c r="R348" s="326"/>
      <c r="S348" s="326"/>
      <c r="T348" s="326"/>
    </row>
    <row r="349" spans="1:20">
      <c r="A349" s="220"/>
      <c r="B349" s="220"/>
      <c r="C349" s="220"/>
      <c r="D349" s="220"/>
      <c r="E349" s="220"/>
      <c r="F349" s="220"/>
      <c r="G349" s="220"/>
      <c r="H349" s="220"/>
      <c r="I349" s="220"/>
      <c r="J349" s="220"/>
      <c r="K349" s="220"/>
      <c r="L349" s="220"/>
      <c r="M349" s="326"/>
      <c r="N349" s="220"/>
      <c r="O349" s="220"/>
      <c r="P349" s="220"/>
      <c r="Q349" s="326"/>
      <c r="R349" s="326"/>
      <c r="S349" s="326"/>
      <c r="T349" s="326"/>
    </row>
    <row r="350" spans="1:20">
      <c r="A350" s="220"/>
      <c r="B350" s="220"/>
      <c r="C350" s="220"/>
      <c r="D350" s="220"/>
      <c r="E350" s="220"/>
      <c r="F350" s="220"/>
      <c r="G350" s="220"/>
      <c r="H350" s="220"/>
      <c r="I350" s="220"/>
      <c r="J350" s="220"/>
      <c r="K350" s="220"/>
      <c r="L350" s="220"/>
      <c r="M350" s="326"/>
      <c r="N350" s="220"/>
      <c r="O350" s="220"/>
      <c r="P350" s="220"/>
      <c r="Q350" s="326"/>
      <c r="R350" s="326"/>
      <c r="S350" s="326"/>
      <c r="T350" s="326"/>
    </row>
    <row r="351" spans="1:20">
      <c r="A351" s="220"/>
      <c r="B351" s="220"/>
      <c r="C351" s="220"/>
      <c r="D351" s="220"/>
      <c r="E351" s="220"/>
      <c r="F351" s="220"/>
      <c r="G351" s="220"/>
      <c r="H351" s="220"/>
      <c r="I351" s="220"/>
      <c r="J351" s="220"/>
      <c r="K351" s="220"/>
      <c r="L351" s="220"/>
      <c r="M351" s="326"/>
      <c r="N351" s="220"/>
      <c r="O351" s="220"/>
      <c r="P351" s="220"/>
      <c r="Q351" s="326"/>
      <c r="R351" s="326"/>
      <c r="S351" s="326"/>
      <c r="T351" s="326"/>
    </row>
    <row r="352" spans="1:20">
      <c r="A352" s="220"/>
      <c r="B352" s="220"/>
      <c r="C352" s="220"/>
      <c r="D352" s="220"/>
      <c r="E352" s="220"/>
      <c r="F352" s="220"/>
      <c r="G352" s="220"/>
      <c r="H352" s="220"/>
      <c r="I352" s="220"/>
      <c r="J352" s="220"/>
      <c r="K352" s="220"/>
      <c r="L352" s="220"/>
      <c r="M352" s="326"/>
      <c r="N352" s="220"/>
      <c r="O352" s="220"/>
      <c r="P352" s="220"/>
      <c r="Q352" s="326"/>
      <c r="R352" s="326"/>
      <c r="S352" s="326"/>
      <c r="T352" s="326"/>
    </row>
    <row r="353" spans="1:20">
      <c r="A353" s="220"/>
      <c r="B353" s="220"/>
      <c r="C353" s="220"/>
      <c r="D353" s="220"/>
      <c r="E353" s="220"/>
      <c r="F353" s="220"/>
      <c r="G353" s="220"/>
      <c r="H353" s="220"/>
      <c r="I353" s="220"/>
      <c r="J353" s="220"/>
      <c r="K353" s="220"/>
      <c r="L353" s="220"/>
      <c r="M353" s="326"/>
      <c r="N353" s="220"/>
      <c r="O353" s="220"/>
      <c r="P353" s="220"/>
      <c r="Q353" s="326"/>
      <c r="R353" s="326"/>
      <c r="S353" s="326"/>
      <c r="T353" s="326"/>
    </row>
    <row r="354" spans="1:20">
      <c r="A354" s="220"/>
      <c r="B354" s="220"/>
      <c r="C354" s="220"/>
      <c r="D354" s="220"/>
      <c r="E354" s="220"/>
      <c r="F354" s="220"/>
      <c r="G354" s="220"/>
      <c r="H354" s="220"/>
      <c r="I354" s="220"/>
      <c r="J354" s="220"/>
      <c r="K354" s="220"/>
      <c r="L354" s="220"/>
      <c r="M354" s="326"/>
      <c r="N354" s="220"/>
      <c r="O354" s="220"/>
      <c r="P354" s="220"/>
      <c r="Q354" s="326"/>
      <c r="R354" s="326"/>
      <c r="S354" s="326"/>
      <c r="T354" s="326"/>
    </row>
    <row r="355" spans="1:20">
      <c r="A355" s="220"/>
      <c r="B355" s="220"/>
      <c r="C355" s="220"/>
      <c r="D355" s="220"/>
      <c r="E355" s="220"/>
      <c r="F355" s="220"/>
      <c r="G355" s="220"/>
      <c r="H355" s="220"/>
      <c r="I355" s="220"/>
      <c r="J355" s="220"/>
      <c r="K355" s="220"/>
      <c r="L355" s="220"/>
      <c r="M355" s="326"/>
      <c r="N355" s="220"/>
      <c r="O355" s="220"/>
      <c r="P355" s="220"/>
      <c r="Q355" s="326"/>
      <c r="R355" s="326"/>
      <c r="S355" s="326"/>
      <c r="T355" s="326"/>
    </row>
    <row r="356" spans="1:20">
      <c r="A356" s="220"/>
      <c r="B356" s="220"/>
      <c r="C356" s="220"/>
      <c r="D356" s="220"/>
      <c r="E356" s="220"/>
      <c r="F356" s="220"/>
      <c r="G356" s="220"/>
      <c r="H356" s="220"/>
      <c r="I356" s="220"/>
      <c r="J356" s="220"/>
      <c r="K356" s="220"/>
      <c r="L356" s="220"/>
      <c r="M356" s="326"/>
      <c r="N356" s="220"/>
      <c r="O356" s="220"/>
      <c r="P356" s="220"/>
      <c r="Q356" s="326"/>
      <c r="R356" s="326"/>
      <c r="S356" s="326"/>
      <c r="T356" s="326"/>
    </row>
    <row r="357" spans="1:20">
      <c r="A357" s="220"/>
      <c r="B357" s="220"/>
      <c r="C357" s="220"/>
      <c r="D357" s="220"/>
      <c r="E357" s="220"/>
      <c r="F357" s="220"/>
      <c r="G357" s="220"/>
      <c r="H357" s="220"/>
      <c r="I357" s="220"/>
      <c r="J357" s="220"/>
      <c r="K357" s="220"/>
      <c r="L357" s="220"/>
      <c r="M357" s="326"/>
      <c r="N357" s="220"/>
      <c r="O357" s="220"/>
      <c r="P357" s="220"/>
      <c r="Q357" s="326"/>
      <c r="R357" s="326"/>
      <c r="S357" s="326"/>
      <c r="T357" s="326"/>
    </row>
    <row r="358" spans="1:20">
      <c r="A358" s="220"/>
      <c r="B358" s="220"/>
      <c r="C358" s="220"/>
      <c r="D358" s="220"/>
      <c r="E358" s="220"/>
      <c r="F358" s="220"/>
      <c r="G358" s="220"/>
      <c r="H358" s="220"/>
      <c r="I358" s="220"/>
      <c r="J358" s="220"/>
      <c r="K358" s="220"/>
      <c r="L358" s="220"/>
      <c r="M358" s="326"/>
      <c r="N358" s="220"/>
      <c r="O358" s="220"/>
      <c r="P358" s="220"/>
      <c r="Q358" s="326"/>
      <c r="R358" s="326"/>
      <c r="S358" s="326"/>
      <c r="T358" s="326"/>
    </row>
    <row r="359" spans="1:20">
      <c r="A359" s="220"/>
      <c r="B359" s="220"/>
      <c r="C359" s="220"/>
      <c r="D359" s="220"/>
      <c r="E359" s="220"/>
      <c r="F359" s="220"/>
      <c r="G359" s="220"/>
      <c r="H359" s="220"/>
      <c r="I359" s="220"/>
      <c r="J359" s="220"/>
      <c r="K359" s="220"/>
      <c r="L359" s="220"/>
      <c r="M359" s="326"/>
      <c r="N359" s="220"/>
      <c r="O359" s="220"/>
      <c r="P359" s="220"/>
      <c r="Q359" s="326"/>
      <c r="R359" s="326"/>
      <c r="S359" s="326"/>
      <c r="T359" s="326"/>
    </row>
    <row r="360" spans="1:20">
      <c r="A360" s="220"/>
      <c r="B360" s="220"/>
      <c r="C360" s="220"/>
      <c r="D360" s="220"/>
      <c r="E360" s="220"/>
      <c r="F360" s="220"/>
      <c r="G360" s="220"/>
      <c r="H360" s="220"/>
      <c r="I360" s="220"/>
      <c r="J360" s="220"/>
      <c r="K360" s="220"/>
      <c r="L360" s="220"/>
      <c r="M360" s="326"/>
      <c r="N360" s="220"/>
      <c r="O360" s="220"/>
      <c r="P360" s="220"/>
      <c r="Q360" s="326"/>
      <c r="R360" s="326"/>
      <c r="S360" s="326"/>
      <c r="T360" s="326"/>
    </row>
    <row r="361" spans="1:20">
      <c r="A361" s="220"/>
      <c r="B361" s="220"/>
      <c r="C361" s="220"/>
      <c r="D361" s="220"/>
      <c r="E361" s="220"/>
      <c r="F361" s="220"/>
      <c r="G361" s="220"/>
      <c r="H361" s="220"/>
      <c r="I361" s="220"/>
      <c r="J361" s="220"/>
      <c r="K361" s="220"/>
      <c r="L361" s="220"/>
      <c r="M361" s="326"/>
      <c r="N361" s="220"/>
      <c r="O361" s="220"/>
      <c r="P361" s="220"/>
      <c r="Q361" s="326"/>
      <c r="R361" s="326"/>
      <c r="S361" s="326"/>
      <c r="T361" s="326"/>
    </row>
    <row r="362" spans="1:20">
      <c r="A362" s="220"/>
      <c r="B362" s="220"/>
      <c r="C362" s="220"/>
      <c r="D362" s="220"/>
      <c r="E362" s="220"/>
      <c r="F362" s="220"/>
      <c r="G362" s="220"/>
      <c r="H362" s="220"/>
      <c r="I362" s="220"/>
      <c r="J362" s="220"/>
      <c r="K362" s="220"/>
      <c r="L362" s="220"/>
      <c r="M362" s="326"/>
      <c r="N362" s="220"/>
      <c r="O362" s="220"/>
      <c r="P362" s="220"/>
      <c r="Q362" s="326"/>
      <c r="R362" s="326"/>
      <c r="S362" s="326"/>
      <c r="T362" s="326"/>
    </row>
    <row r="363" spans="1:20">
      <c r="A363" s="220"/>
      <c r="B363" s="220"/>
      <c r="C363" s="220"/>
      <c r="D363" s="220"/>
      <c r="E363" s="220"/>
      <c r="F363" s="220"/>
      <c r="G363" s="220"/>
      <c r="H363" s="220"/>
      <c r="I363" s="220"/>
      <c r="J363" s="220"/>
      <c r="K363" s="220"/>
      <c r="L363" s="220"/>
      <c r="M363" s="326"/>
      <c r="N363" s="220"/>
      <c r="O363" s="220"/>
      <c r="P363" s="220"/>
      <c r="Q363" s="326"/>
      <c r="R363" s="326"/>
      <c r="S363" s="326"/>
      <c r="T363" s="326"/>
    </row>
    <row r="364" spans="1:20">
      <c r="A364" s="220"/>
      <c r="B364" s="220"/>
      <c r="C364" s="220"/>
      <c r="D364" s="220"/>
      <c r="E364" s="220"/>
      <c r="F364" s="220"/>
      <c r="G364" s="220"/>
      <c r="H364" s="220"/>
      <c r="I364" s="220"/>
      <c r="J364" s="220"/>
      <c r="K364" s="220"/>
      <c r="L364" s="220"/>
      <c r="M364" s="326"/>
      <c r="N364" s="220"/>
      <c r="O364" s="220"/>
      <c r="P364" s="220"/>
      <c r="Q364" s="326"/>
      <c r="R364" s="326"/>
      <c r="S364" s="326"/>
      <c r="T364" s="326"/>
    </row>
    <row r="365" spans="1:20">
      <c r="A365" s="220"/>
      <c r="B365" s="220"/>
      <c r="C365" s="220"/>
      <c r="D365" s="220"/>
      <c r="E365" s="220"/>
      <c r="F365" s="220"/>
      <c r="G365" s="220"/>
      <c r="H365" s="220"/>
      <c r="I365" s="220"/>
      <c r="J365" s="220"/>
      <c r="K365" s="220"/>
      <c r="L365" s="220"/>
      <c r="M365" s="326"/>
      <c r="N365" s="220"/>
      <c r="O365" s="220"/>
      <c r="P365" s="220"/>
      <c r="Q365" s="326"/>
      <c r="R365" s="326"/>
      <c r="S365" s="326"/>
      <c r="T365" s="326"/>
    </row>
    <row r="366" spans="1:20">
      <c r="A366" s="220"/>
      <c r="B366" s="220"/>
      <c r="C366" s="220"/>
      <c r="D366" s="220"/>
      <c r="E366" s="220"/>
      <c r="F366" s="220"/>
      <c r="G366" s="220"/>
      <c r="H366" s="220"/>
      <c r="I366" s="220"/>
      <c r="J366" s="220"/>
      <c r="K366" s="220"/>
      <c r="L366" s="220"/>
      <c r="M366" s="326"/>
      <c r="N366" s="220"/>
      <c r="O366" s="220"/>
      <c r="P366" s="220"/>
      <c r="Q366" s="326"/>
      <c r="R366" s="326"/>
      <c r="S366" s="326"/>
      <c r="T366" s="326"/>
    </row>
    <row r="367" spans="1:20">
      <c r="A367" s="220"/>
      <c r="B367" s="220"/>
      <c r="C367" s="220"/>
      <c r="D367" s="220"/>
      <c r="E367" s="220"/>
      <c r="F367" s="220"/>
      <c r="G367" s="220"/>
      <c r="H367" s="220"/>
      <c r="I367" s="220"/>
      <c r="J367" s="220"/>
      <c r="K367" s="220"/>
      <c r="L367" s="220"/>
      <c r="M367" s="326"/>
      <c r="N367" s="220"/>
      <c r="O367" s="220"/>
      <c r="P367" s="220"/>
      <c r="Q367" s="326"/>
      <c r="R367" s="326"/>
      <c r="S367" s="326"/>
      <c r="T367" s="326"/>
    </row>
    <row r="368" spans="1:20">
      <c r="A368" s="220"/>
      <c r="B368" s="220"/>
      <c r="C368" s="220"/>
      <c r="D368" s="220"/>
      <c r="E368" s="220"/>
      <c r="F368" s="220"/>
      <c r="G368" s="220"/>
      <c r="H368" s="220"/>
      <c r="I368" s="220"/>
      <c r="J368" s="220"/>
      <c r="K368" s="220"/>
      <c r="L368" s="220"/>
      <c r="M368" s="326"/>
      <c r="N368" s="220"/>
      <c r="O368" s="220"/>
      <c r="P368" s="220"/>
      <c r="Q368" s="326"/>
      <c r="R368" s="326"/>
      <c r="S368" s="326"/>
      <c r="T368" s="326"/>
    </row>
    <row r="369" spans="1:20">
      <c r="A369" s="220"/>
      <c r="B369" s="220"/>
      <c r="C369" s="220"/>
      <c r="D369" s="220"/>
      <c r="E369" s="220"/>
      <c r="F369" s="220"/>
      <c r="G369" s="220"/>
      <c r="H369" s="220"/>
      <c r="I369" s="220"/>
      <c r="J369" s="220"/>
      <c r="K369" s="220"/>
      <c r="L369" s="220"/>
      <c r="M369" s="326"/>
      <c r="N369" s="220"/>
      <c r="O369" s="220"/>
      <c r="P369" s="220"/>
      <c r="Q369" s="326"/>
      <c r="R369" s="326"/>
      <c r="S369" s="326"/>
      <c r="T369" s="326"/>
    </row>
    <row r="370" spans="1:20">
      <c r="A370" s="220"/>
      <c r="B370" s="220"/>
      <c r="C370" s="220"/>
      <c r="D370" s="220"/>
      <c r="E370" s="220"/>
      <c r="F370" s="220"/>
      <c r="G370" s="220"/>
      <c r="H370" s="220"/>
      <c r="I370" s="220"/>
      <c r="J370" s="220"/>
      <c r="K370" s="220"/>
      <c r="L370" s="220"/>
      <c r="M370" s="326"/>
      <c r="N370" s="220"/>
      <c r="O370" s="220"/>
      <c r="P370" s="220"/>
      <c r="Q370" s="326"/>
      <c r="R370" s="326"/>
      <c r="S370" s="326"/>
      <c r="T370" s="326"/>
    </row>
    <row r="371" spans="1:20">
      <c r="A371" s="220"/>
      <c r="B371" s="220"/>
      <c r="C371" s="220"/>
      <c r="D371" s="220"/>
      <c r="E371" s="220"/>
      <c r="F371" s="220"/>
      <c r="G371" s="220"/>
      <c r="H371" s="220"/>
      <c r="I371" s="220"/>
      <c r="J371" s="220"/>
      <c r="K371" s="220"/>
      <c r="L371" s="220"/>
      <c r="M371" s="326"/>
      <c r="N371" s="220"/>
      <c r="O371" s="220"/>
      <c r="P371" s="220"/>
      <c r="Q371" s="326"/>
      <c r="R371" s="326"/>
      <c r="S371" s="326"/>
      <c r="T371" s="326"/>
    </row>
    <row r="372" spans="1:20">
      <c r="A372" s="220"/>
      <c r="B372" s="220"/>
      <c r="C372" s="220"/>
      <c r="D372" s="220"/>
      <c r="E372" s="220"/>
      <c r="F372" s="220"/>
      <c r="G372" s="220"/>
      <c r="H372" s="220"/>
      <c r="I372" s="220"/>
      <c r="J372" s="220"/>
      <c r="K372" s="220"/>
      <c r="L372" s="220"/>
      <c r="M372" s="326"/>
      <c r="N372" s="220"/>
      <c r="O372" s="220"/>
      <c r="P372" s="220"/>
      <c r="Q372" s="326"/>
      <c r="R372" s="326"/>
      <c r="S372" s="326"/>
      <c r="T372" s="326"/>
    </row>
    <row r="373" spans="1:20">
      <c r="A373" s="220"/>
      <c r="B373" s="220"/>
      <c r="C373" s="220"/>
      <c r="D373" s="220"/>
      <c r="E373" s="220"/>
      <c r="F373" s="220"/>
      <c r="G373" s="220"/>
      <c r="H373" s="220"/>
      <c r="I373" s="220"/>
      <c r="J373" s="220"/>
      <c r="K373" s="220"/>
      <c r="L373" s="220"/>
      <c r="M373" s="326"/>
      <c r="N373" s="220"/>
      <c r="O373" s="220"/>
      <c r="P373" s="220"/>
      <c r="Q373" s="326"/>
      <c r="R373" s="326"/>
      <c r="S373" s="326"/>
      <c r="T373" s="326"/>
    </row>
    <row r="374" spans="1:20">
      <c r="A374" s="220"/>
      <c r="B374" s="220"/>
      <c r="C374" s="220"/>
      <c r="D374" s="220"/>
      <c r="E374" s="220"/>
      <c r="F374" s="220"/>
      <c r="G374" s="220"/>
      <c r="H374" s="220"/>
      <c r="I374" s="220"/>
      <c r="J374" s="220"/>
      <c r="K374" s="220"/>
      <c r="L374" s="220"/>
      <c r="M374" s="326"/>
      <c r="N374" s="220"/>
      <c r="O374" s="220"/>
      <c r="P374" s="220"/>
      <c r="Q374" s="326"/>
      <c r="R374" s="326"/>
      <c r="S374" s="326"/>
      <c r="T374" s="326"/>
    </row>
    <row r="375" spans="1:20">
      <c r="A375" s="220"/>
      <c r="B375" s="220"/>
      <c r="C375" s="220"/>
      <c r="D375" s="220"/>
      <c r="E375" s="220"/>
      <c r="F375" s="220"/>
      <c r="G375" s="220"/>
      <c r="H375" s="220"/>
      <c r="I375" s="220"/>
      <c r="J375" s="220"/>
      <c r="K375" s="220"/>
      <c r="L375" s="220"/>
      <c r="M375" s="326"/>
      <c r="N375" s="220"/>
      <c r="O375" s="220"/>
      <c r="P375" s="220"/>
      <c r="Q375" s="326"/>
      <c r="R375" s="326"/>
      <c r="S375" s="326"/>
      <c r="T375" s="326"/>
    </row>
    <row r="376" spans="1:20">
      <c r="A376" s="220"/>
      <c r="B376" s="220"/>
      <c r="C376" s="220"/>
      <c r="D376" s="220"/>
      <c r="E376" s="220"/>
      <c r="F376" s="220"/>
      <c r="G376" s="220"/>
      <c r="H376" s="220"/>
      <c r="I376" s="220"/>
      <c r="J376" s="220"/>
      <c r="K376" s="220"/>
      <c r="L376" s="220"/>
      <c r="M376" s="326"/>
      <c r="N376" s="220"/>
      <c r="O376" s="220"/>
      <c r="P376" s="220"/>
      <c r="Q376" s="326"/>
      <c r="R376" s="326"/>
      <c r="S376" s="326"/>
      <c r="T376" s="326"/>
    </row>
    <row r="377" spans="1:20">
      <c r="A377" s="220"/>
      <c r="B377" s="220"/>
      <c r="C377" s="220"/>
      <c r="D377" s="220"/>
      <c r="E377" s="220"/>
      <c r="F377" s="220"/>
      <c r="G377" s="220"/>
      <c r="H377" s="220"/>
      <c r="I377" s="220"/>
      <c r="J377" s="220"/>
      <c r="K377" s="220"/>
      <c r="L377" s="220"/>
      <c r="M377" s="326"/>
      <c r="N377" s="220"/>
      <c r="O377" s="220"/>
      <c r="P377" s="220"/>
      <c r="Q377" s="326"/>
      <c r="R377" s="326"/>
      <c r="S377" s="326"/>
      <c r="T377" s="326"/>
    </row>
    <row r="378" spans="1:20">
      <c r="A378" s="220"/>
      <c r="B378" s="220"/>
      <c r="C378" s="220"/>
      <c r="D378" s="220"/>
      <c r="E378" s="220"/>
      <c r="F378" s="220"/>
      <c r="G378" s="220"/>
      <c r="H378" s="220"/>
      <c r="I378" s="220"/>
      <c r="J378" s="220"/>
      <c r="K378" s="220"/>
      <c r="L378" s="220"/>
      <c r="M378" s="326"/>
      <c r="N378" s="220"/>
      <c r="O378" s="220"/>
      <c r="P378" s="220"/>
      <c r="Q378" s="326"/>
      <c r="R378" s="326"/>
      <c r="S378" s="326"/>
      <c r="T378" s="326"/>
    </row>
    <row r="379" spans="1:20">
      <c r="A379" s="220"/>
      <c r="B379" s="220"/>
      <c r="C379" s="220"/>
      <c r="D379" s="220"/>
      <c r="E379" s="220"/>
      <c r="F379" s="220"/>
      <c r="G379" s="220"/>
      <c r="H379" s="220"/>
      <c r="I379" s="220"/>
      <c r="J379" s="220"/>
      <c r="K379" s="220"/>
      <c r="L379" s="220"/>
      <c r="M379" s="326"/>
      <c r="N379" s="220"/>
      <c r="O379" s="220"/>
      <c r="P379" s="220"/>
      <c r="Q379" s="326"/>
      <c r="R379" s="326"/>
      <c r="S379" s="326"/>
      <c r="T379" s="326"/>
    </row>
    <row r="380" spans="1:20">
      <c r="A380" s="220"/>
      <c r="B380" s="220"/>
      <c r="C380" s="220"/>
      <c r="D380" s="220"/>
      <c r="E380" s="220"/>
      <c r="F380" s="220"/>
      <c r="G380" s="220"/>
      <c r="H380" s="220"/>
      <c r="I380" s="220"/>
      <c r="J380" s="220"/>
      <c r="K380" s="220"/>
      <c r="L380" s="220"/>
      <c r="M380" s="326"/>
      <c r="N380" s="220"/>
      <c r="O380" s="220"/>
      <c r="P380" s="220"/>
      <c r="Q380" s="326"/>
      <c r="R380" s="326"/>
      <c r="S380" s="326"/>
      <c r="T380" s="326"/>
    </row>
    <row r="381" spans="1:20">
      <c r="A381" s="220"/>
      <c r="B381" s="220"/>
      <c r="C381" s="220"/>
      <c r="D381" s="220"/>
      <c r="E381" s="220"/>
      <c r="F381" s="220"/>
      <c r="G381" s="220"/>
      <c r="H381" s="220"/>
      <c r="I381" s="220"/>
      <c r="J381" s="220"/>
      <c r="K381" s="220"/>
      <c r="L381" s="220"/>
      <c r="M381" s="326"/>
      <c r="N381" s="220"/>
      <c r="O381" s="220"/>
      <c r="P381" s="220"/>
      <c r="Q381" s="326"/>
      <c r="R381" s="326"/>
      <c r="S381" s="326"/>
      <c r="T381" s="326"/>
    </row>
    <row r="382" spans="1:20">
      <c r="A382" s="220"/>
      <c r="B382" s="220"/>
      <c r="C382" s="220"/>
      <c r="D382" s="220"/>
      <c r="E382" s="220"/>
      <c r="F382" s="220"/>
      <c r="G382" s="220"/>
      <c r="H382" s="220"/>
      <c r="I382" s="220"/>
      <c r="J382" s="220"/>
      <c r="K382" s="220"/>
      <c r="L382" s="220"/>
      <c r="M382" s="326"/>
      <c r="N382" s="220"/>
      <c r="O382" s="220"/>
      <c r="P382" s="220"/>
      <c r="Q382" s="326"/>
      <c r="R382" s="326"/>
      <c r="S382" s="326"/>
      <c r="T382" s="326"/>
    </row>
    <row r="383" spans="1:20">
      <c r="A383" s="220"/>
      <c r="B383" s="220"/>
      <c r="C383" s="220"/>
      <c r="D383" s="220"/>
      <c r="E383" s="220"/>
      <c r="F383" s="220"/>
      <c r="G383" s="220"/>
      <c r="H383" s="220"/>
      <c r="I383" s="220"/>
      <c r="J383" s="220"/>
      <c r="K383" s="220"/>
      <c r="L383" s="220"/>
      <c r="M383" s="326"/>
      <c r="N383" s="220"/>
      <c r="O383" s="220"/>
      <c r="P383" s="220"/>
      <c r="Q383" s="326"/>
      <c r="R383" s="326"/>
      <c r="S383" s="326"/>
      <c r="T383" s="326"/>
    </row>
    <row r="384" spans="1:20">
      <c r="A384" s="220"/>
      <c r="B384" s="220"/>
      <c r="C384" s="220"/>
      <c r="D384" s="220"/>
      <c r="E384" s="220"/>
      <c r="F384" s="220"/>
      <c r="G384" s="220"/>
      <c r="H384" s="220"/>
      <c r="I384" s="220"/>
      <c r="J384" s="220"/>
      <c r="K384" s="220"/>
      <c r="L384" s="220"/>
      <c r="M384" s="326"/>
      <c r="N384" s="220"/>
      <c r="O384" s="220"/>
      <c r="P384" s="220"/>
      <c r="Q384" s="326"/>
      <c r="R384" s="326"/>
      <c r="S384" s="326"/>
      <c r="T384" s="326"/>
    </row>
    <row r="385" spans="1:20">
      <c r="A385" s="220"/>
      <c r="B385" s="220"/>
      <c r="C385" s="220"/>
      <c r="D385" s="220"/>
      <c r="E385" s="220"/>
      <c r="F385" s="220"/>
      <c r="G385" s="220"/>
      <c r="H385" s="220"/>
      <c r="I385" s="220"/>
      <c r="J385" s="220"/>
      <c r="K385" s="220"/>
      <c r="L385" s="220"/>
      <c r="M385" s="326"/>
      <c r="N385" s="220"/>
      <c r="O385" s="220"/>
      <c r="P385" s="220"/>
      <c r="Q385" s="326"/>
      <c r="R385" s="326"/>
      <c r="S385" s="326"/>
      <c r="T385" s="326"/>
    </row>
    <row r="386" spans="1:20">
      <c r="A386" s="220"/>
      <c r="B386" s="220"/>
      <c r="C386" s="220"/>
      <c r="D386" s="220"/>
      <c r="E386" s="220"/>
      <c r="F386" s="220"/>
      <c r="G386" s="220"/>
      <c r="H386" s="220"/>
      <c r="I386" s="220"/>
      <c r="J386" s="220"/>
      <c r="K386" s="220"/>
      <c r="L386" s="220"/>
      <c r="M386" s="326"/>
      <c r="N386" s="220"/>
      <c r="O386" s="220"/>
      <c r="P386" s="220"/>
      <c r="Q386" s="326"/>
      <c r="R386" s="326"/>
      <c r="S386" s="326"/>
      <c r="T386" s="326"/>
    </row>
    <row r="387" spans="1:20">
      <c r="A387" s="220"/>
      <c r="B387" s="220"/>
      <c r="C387" s="220"/>
      <c r="D387" s="220"/>
      <c r="E387" s="220"/>
      <c r="F387" s="220"/>
      <c r="G387" s="220"/>
      <c r="H387" s="220"/>
      <c r="I387" s="220"/>
      <c r="J387" s="220"/>
      <c r="K387" s="220"/>
      <c r="L387" s="220"/>
      <c r="M387" s="326"/>
      <c r="N387" s="220"/>
      <c r="O387" s="220"/>
      <c r="P387" s="220"/>
      <c r="Q387" s="326"/>
      <c r="R387" s="326"/>
      <c r="S387" s="326"/>
      <c r="T387" s="326"/>
    </row>
    <row r="388" spans="1:20">
      <c r="A388" s="220"/>
      <c r="B388" s="220"/>
      <c r="C388" s="220"/>
      <c r="D388" s="220"/>
      <c r="E388" s="220"/>
      <c r="F388" s="220"/>
      <c r="G388" s="220"/>
      <c r="H388" s="220"/>
      <c r="I388" s="220"/>
      <c r="J388" s="220"/>
      <c r="K388" s="220"/>
      <c r="L388" s="220"/>
      <c r="M388" s="326"/>
      <c r="N388" s="220"/>
      <c r="O388" s="220"/>
      <c r="P388" s="220"/>
      <c r="Q388" s="326"/>
      <c r="R388" s="326"/>
      <c r="S388" s="326"/>
      <c r="T388" s="326"/>
    </row>
    <row r="389" spans="1:20">
      <c r="A389" s="220"/>
      <c r="B389" s="220"/>
      <c r="C389" s="220"/>
      <c r="D389" s="220"/>
      <c r="E389" s="220"/>
      <c r="F389" s="220"/>
      <c r="G389" s="220"/>
      <c r="H389" s="220"/>
      <c r="I389" s="220"/>
      <c r="J389" s="220"/>
      <c r="K389" s="220"/>
      <c r="L389" s="220"/>
      <c r="M389" s="326"/>
      <c r="N389" s="220"/>
      <c r="O389" s="220"/>
      <c r="P389" s="220"/>
      <c r="Q389" s="326"/>
      <c r="R389" s="326"/>
      <c r="S389" s="326"/>
      <c r="T389" s="326"/>
    </row>
    <row r="390" spans="1:20">
      <c r="A390" s="220"/>
      <c r="B390" s="220"/>
      <c r="C390" s="220"/>
      <c r="D390" s="220"/>
      <c r="E390" s="220"/>
      <c r="F390" s="220"/>
      <c r="G390" s="220"/>
      <c r="H390" s="220"/>
      <c r="I390" s="220"/>
      <c r="J390" s="220"/>
      <c r="K390" s="220"/>
      <c r="L390" s="220"/>
      <c r="M390" s="326"/>
      <c r="N390" s="220"/>
      <c r="O390" s="220"/>
      <c r="P390" s="220"/>
      <c r="Q390" s="326"/>
      <c r="R390" s="326"/>
      <c r="S390" s="326"/>
      <c r="T390" s="326"/>
    </row>
    <row r="391" spans="1:20">
      <c r="A391" s="220"/>
      <c r="B391" s="220"/>
      <c r="C391" s="220"/>
      <c r="D391" s="220"/>
      <c r="E391" s="220"/>
      <c r="F391" s="220"/>
      <c r="G391" s="220"/>
      <c r="H391" s="220"/>
      <c r="I391" s="220"/>
      <c r="J391" s="220"/>
      <c r="K391" s="220"/>
      <c r="L391" s="220"/>
      <c r="M391" s="326"/>
      <c r="N391" s="220"/>
      <c r="O391" s="220"/>
      <c r="P391" s="220"/>
      <c r="Q391" s="326"/>
      <c r="R391" s="326"/>
      <c r="S391" s="326"/>
      <c r="T391" s="326"/>
    </row>
    <row r="392" spans="1:20">
      <c r="A392" s="220"/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326"/>
      <c r="N392" s="220"/>
      <c r="O392" s="220"/>
      <c r="P392" s="220"/>
      <c r="Q392" s="326"/>
      <c r="R392" s="326"/>
      <c r="S392" s="326"/>
      <c r="T392" s="326"/>
    </row>
    <row r="393" spans="1:20">
      <c r="A393" s="220"/>
      <c r="B393" s="220"/>
      <c r="C393" s="220"/>
      <c r="D393" s="220"/>
      <c r="E393" s="220"/>
      <c r="F393" s="220"/>
      <c r="G393" s="220"/>
      <c r="H393" s="220"/>
      <c r="I393" s="220"/>
      <c r="J393" s="220"/>
      <c r="K393" s="220"/>
      <c r="L393" s="220"/>
      <c r="M393" s="326"/>
      <c r="N393" s="220"/>
      <c r="O393" s="220"/>
      <c r="P393" s="220"/>
      <c r="Q393" s="326"/>
      <c r="R393" s="326"/>
      <c r="S393" s="326"/>
      <c r="T393" s="326"/>
    </row>
    <row r="394" spans="1:20">
      <c r="A394" s="220"/>
      <c r="B394" s="220"/>
      <c r="C394" s="220"/>
      <c r="D394" s="220"/>
      <c r="E394" s="220"/>
      <c r="F394" s="220"/>
      <c r="G394" s="220"/>
      <c r="H394" s="220"/>
      <c r="I394" s="220"/>
      <c r="J394" s="220"/>
      <c r="K394" s="220"/>
      <c r="L394" s="220"/>
      <c r="M394" s="326"/>
      <c r="N394" s="220"/>
      <c r="O394" s="220"/>
      <c r="P394" s="220"/>
      <c r="Q394" s="326"/>
      <c r="R394" s="326"/>
      <c r="S394" s="326"/>
      <c r="T394" s="326"/>
    </row>
    <row r="395" spans="1:20">
      <c r="A395" s="220"/>
      <c r="B395" s="220"/>
      <c r="C395" s="220"/>
      <c r="D395" s="220"/>
      <c r="E395" s="220"/>
      <c r="F395" s="220"/>
      <c r="G395" s="220"/>
      <c r="H395" s="220"/>
      <c r="I395" s="220"/>
      <c r="J395" s="220"/>
      <c r="K395" s="220"/>
      <c r="L395" s="220"/>
      <c r="M395" s="326"/>
      <c r="N395" s="220"/>
      <c r="O395" s="220"/>
      <c r="P395" s="220"/>
      <c r="Q395" s="326"/>
      <c r="R395" s="326"/>
      <c r="S395" s="326"/>
      <c r="T395" s="326"/>
    </row>
    <row r="396" spans="1:20">
      <c r="A396" s="220"/>
      <c r="B396" s="220"/>
      <c r="C396" s="220"/>
      <c r="D396" s="220"/>
      <c r="E396" s="220"/>
      <c r="F396" s="220"/>
      <c r="G396" s="220"/>
      <c r="H396" s="220"/>
      <c r="I396" s="220"/>
      <c r="J396" s="220"/>
      <c r="K396" s="220"/>
      <c r="L396" s="220"/>
      <c r="M396" s="326"/>
      <c r="N396" s="220"/>
      <c r="O396" s="220"/>
      <c r="P396" s="220"/>
      <c r="Q396" s="326"/>
      <c r="R396" s="326"/>
      <c r="S396" s="326"/>
      <c r="T396" s="326"/>
    </row>
    <row r="397" spans="1:20">
      <c r="A397" s="220"/>
      <c r="B397" s="220"/>
      <c r="C397" s="220"/>
      <c r="D397" s="220"/>
      <c r="E397" s="220"/>
      <c r="F397" s="220"/>
      <c r="G397" s="220"/>
      <c r="H397" s="220"/>
      <c r="I397" s="220"/>
      <c r="J397" s="220"/>
      <c r="K397" s="220"/>
      <c r="L397" s="220"/>
      <c r="M397" s="326"/>
      <c r="N397" s="220"/>
      <c r="O397" s="220"/>
      <c r="P397" s="220"/>
      <c r="Q397" s="326"/>
      <c r="R397" s="326"/>
      <c r="S397" s="326"/>
      <c r="T397" s="326"/>
    </row>
    <row r="398" spans="1:20">
      <c r="A398" s="220"/>
      <c r="B398" s="220"/>
      <c r="C398" s="220"/>
      <c r="D398" s="220"/>
      <c r="E398" s="220"/>
      <c r="F398" s="220"/>
      <c r="G398" s="220"/>
      <c r="H398" s="220"/>
      <c r="I398" s="220"/>
      <c r="J398" s="220"/>
      <c r="K398" s="220"/>
      <c r="L398" s="220"/>
      <c r="M398" s="326"/>
      <c r="N398" s="220"/>
      <c r="O398" s="220"/>
      <c r="P398" s="220"/>
      <c r="Q398" s="326"/>
      <c r="R398" s="326"/>
      <c r="S398" s="326"/>
      <c r="T398" s="326"/>
    </row>
    <row r="399" spans="1:20">
      <c r="A399" s="220"/>
      <c r="B399" s="220"/>
      <c r="C399" s="220"/>
      <c r="D399" s="220"/>
      <c r="E399" s="220"/>
      <c r="F399" s="220"/>
      <c r="G399" s="220"/>
      <c r="H399" s="220"/>
      <c r="I399" s="220"/>
      <c r="J399" s="220"/>
      <c r="K399" s="220"/>
      <c r="L399" s="220"/>
      <c r="M399" s="326"/>
      <c r="N399" s="220"/>
      <c r="O399" s="220"/>
      <c r="P399" s="220"/>
      <c r="Q399" s="326"/>
      <c r="R399" s="326"/>
      <c r="S399" s="326"/>
      <c r="T399" s="326"/>
    </row>
    <row r="400" spans="1:20">
      <c r="A400" s="220"/>
      <c r="B400" s="220"/>
      <c r="C400" s="220"/>
      <c r="D400" s="220"/>
      <c r="E400" s="220"/>
      <c r="F400" s="220"/>
      <c r="G400" s="220"/>
      <c r="H400" s="220"/>
      <c r="I400" s="220"/>
      <c r="J400" s="220"/>
      <c r="K400" s="220"/>
      <c r="L400" s="220"/>
      <c r="M400" s="326"/>
      <c r="N400" s="220"/>
      <c r="O400" s="220"/>
      <c r="P400" s="220"/>
      <c r="Q400" s="326"/>
      <c r="R400" s="326"/>
      <c r="S400" s="326"/>
      <c r="T400" s="326"/>
    </row>
    <row r="401" spans="1:20">
      <c r="A401" s="220"/>
      <c r="B401" s="220"/>
      <c r="C401" s="220"/>
      <c r="D401" s="220"/>
      <c r="E401" s="220"/>
      <c r="F401" s="220"/>
      <c r="G401" s="220"/>
      <c r="H401" s="220"/>
      <c r="I401" s="220"/>
      <c r="J401" s="220"/>
      <c r="K401" s="220"/>
      <c r="L401" s="220"/>
      <c r="M401" s="326"/>
      <c r="N401" s="220"/>
      <c r="O401" s="220"/>
      <c r="P401" s="220"/>
      <c r="Q401" s="326"/>
      <c r="R401" s="326"/>
      <c r="S401" s="326"/>
      <c r="T401" s="326"/>
    </row>
    <row r="402" spans="1:20">
      <c r="A402" s="220"/>
      <c r="B402" s="220"/>
      <c r="C402" s="220"/>
      <c r="D402" s="220"/>
      <c r="E402" s="220"/>
      <c r="F402" s="220"/>
      <c r="G402" s="220"/>
      <c r="H402" s="220"/>
      <c r="I402" s="220"/>
      <c r="J402" s="220"/>
      <c r="K402" s="220"/>
      <c r="L402" s="220"/>
      <c r="M402" s="326"/>
      <c r="N402" s="220"/>
      <c r="O402" s="220"/>
      <c r="P402" s="220"/>
      <c r="Q402" s="326"/>
      <c r="R402" s="326"/>
      <c r="S402" s="326"/>
      <c r="T402" s="326"/>
    </row>
    <row r="403" spans="1:20">
      <c r="A403" s="220"/>
      <c r="B403" s="220"/>
      <c r="C403" s="220"/>
      <c r="D403" s="220"/>
      <c r="E403" s="220"/>
      <c r="F403" s="220"/>
      <c r="G403" s="220"/>
      <c r="H403" s="220"/>
      <c r="I403" s="220"/>
      <c r="J403" s="220"/>
      <c r="K403" s="220"/>
      <c r="L403" s="220"/>
      <c r="M403" s="326"/>
      <c r="N403" s="220"/>
      <c r="O403" s="220"/>
      <c r="P403" s="220"/>
      <c r="Q403" s="326"/>
      <c r="R403" s="326"/>
      <c r="S403" s="326"/>
      <c r="T403" s="326"/>
    </row>
    <row r="404" spans="1:20">
      <c r="A404" s="220"/>
      <c r="B404" s="220"/>
      <c r="C404" s="220"/>
      <c r="D404" s="220"/>
      <c r="E404" s="220"/>
      <c r="F404" s="220"/>
      <c r="G404" s="220"/>
      <c r="H404" s="220"/>
      <c r="I404" s="220"/>
      <c r="J404" s="220"/>
      <c r="K404" s="220"/>
      <c r="L404" s="220"/>
      <c r="M404" s="326"/>
      <c r="N404" s="220"/>
      <c r="O404" s="220"/>
      <c r="P404" s="220"/>
      <c r="Q404" s="326"/>
      <c r="R404" s="326"/>
      <c r="S404" s="326"/>
      <c r="T404" s="326"/>
    </row>
    <row r="405" spans="1:20">
      <c r="A405" s="220"/>
      <c r="B405" s="220"/>
      <c r="C405" s="220"/>
      <c r="D405" s="220"/>
      <c r="E405" s="220"/>
      <c r="F405" s="220"/>
      <c r="G405" s="220"/>
      <c r="H405" s="220"/>
      <c r="I405" s="220"/>
      <c r="J405" s="220"/>
      <c r="K405" s="220"/>
      <c r="L405" s="220"/>
      <c r="M405" s="326"/>
      <c r="N405" s="220"/>
      <c r="O405" s="220"/>
      <c r="P405" s="220"/>
      <c r="Q405" s="326"/>
      <c r="R405" s="326"/>
      <c r="S405" s="326"/>
      <c r="T405" s="326"/>
    </row>
    <row r="406" spans="1:20">
      <c r="A406" s="220"/>
      <c r="B406" s="220"/>
      <c r="C406" s="220"/>
      <c r="D406" s="220"/>
      <c r="E406" s="220"/>
      <c r="F406" s="220"/>
      <c r="G406" s="220"/>
      <c r="H406" s="220"/>
      <c r="I406" s="220"/>
      <c r="J406" s="220"/>
      <c r="K406" s="220"/>
      <c r="L406" s="220"/>
      <c r="M406" s="326"/>
      <c r="N406" s="220"/>
      <c r="O406" s="220"/>
      <c r="P406" s="220"/>
      <c r="Q406" s="326"/>
      <c r="R406" s="326"/>
      <c r="S406" s="326"/>
      <c r="T406" s="326"/>
    </row>
    <row r="407" spans="1:20">
      <c r="A407" s="220"/>
      <c r="B407" s="220"/>
      <c r="C407" s="220"/>
      <c r="D407" s="220"/>
      <c r="E407" s="220"/>
      <c r="F407" s="220"/>
      <c r="G407" s="220"/>
      <c r="H407" s="220"/>
      <c r="I407" s="220"/>
      <c r="J407" s="220"/>
      <c r="K407" s="220"/>
      <c r="L407" s="220"/>
      <c r="M407" s="326"/>
      <c r="N407" s="220"/>
      <c r="O407" s="220"/>
      <c r="P407" s="220"/>
      <c r="Q407" s="326"/>
      <c r="R407" s="326"/>
      <c r="S407" s="326"/>
      <c r="T407" s="326"/>
    </row>
    <row r="408" spans="1:20">
      <c r="A408" s="220"/>
      <c r="B408" s="220"/>
      <c r="C408" s="220"/>
      <c r="D408" s="220"/>
      <c r="E408" s="220"/>
      <c r="F408" s="220"/>
      <c r="G408" s="220"/>
      <c r="H408" s="220"/>
      <c r="I408" s="220"/>
      <c r="J408" s="220"/>
      <c r="K408" s="220"/>
      <c r="L408" s="220"/>
      <c r="M408" s="326"/>
      <c r="N408" s="220"/>
      <c r="O408" s="220"/>
      <c r="P408" s="220"/>
      <c r="Q408" s="326"/>
      <c r="R408" s="326"/>
      <c r="S408" s="326"/>
      <c r="T408" s="326"/>
    </row>
    <row r="409" spans="1:20">
      <c r="A409" s="220"/>
      <c r="B409" s="220"/>
      <c r="C409" s="220"/>
      <c r="D409" s="220"/>
      <c r="E409" s="220"/>
      <c r="F409" s="220"/>
      <c r="G409" s="220"/>
      <c r="H409" s="220"/>
      <c r="I409" s="220"/>
      <c r="J409" s="220"/>
      <c r="K409" s="220"/>
      <c r="L409" s="220"/>
      <c r="M409" s="326"/>
      <c r="N409" s="220"/>
      <c r="O409" s="220"/>
      <c r="P409" s="220"/>
      <c r="Q409" s="326"/>
      <c r="R409" s="326"/>
      <c r="S409" s="326"/>
      <c r="T409" s="326"/>
    </row>
    <row r="410" spans="1:20">
      <c r="A410" s="220"/>
      <c r="B410" s="220"/>
      <c r="C410" s="220"/>
      <c r="D410" s="220"/>
      <c r="E410" s="220"/>
      <c r="F410" s="220"/>
      <c r="G410" s="220"/>
      <c r="H410" s="220"/>
      <c r="I410" s="220"/>
      <c r="J410" s="220"/>
      <c r="K410" s="220"/>
      <c r="L410" s="220"/>
      <c r="M410" s="326"/>
      <c r="N410" s="220"/>
      <c r="O410" s="220"/>
      <c r="P410" s="220"/>
      <c r="Q410" s="326"/>
      <c r="R410" s="326"/>
      <c r="S410" s="326"/>
      <c r="T410" s="326"/>
    </row>
    <row r="411" spans="1:20">
      <c r="A411" s="220"/>
      <c r="B411" s="220"/>
      <c r="C411" s="220"/>
      <c r="D411" s="220"/>
      <c r="E411" s="220"/>
      <c r="F411" s="220"/>
      <c r="G411" s="220"/>
      <c r="H411" s="220"/>
      <c r="I411" s="220"/>
      <c r="J411" s="220"/>
      <c r="K411" s="220"/>
      <c r="L411" s="220"/>
      <c r="M411" s="326"/>
      <c r="N411" s="220"/>
      <c r="O411" s="220"/>
      <c r="P411" s="220"/>
      <c r="Q411" s="326"/>
      <c r="R411" s="326"/>
      <c r="S411" s="326"/>
      <c r="T411" s="326"/>
    </row>
    <row r="412" spans="1:20">
      <c r="A412" s="220"/>
      <c r="B412" s="220"/>
      <c r="C412" s="220"/>
      <c r="D412" s="220"/>
      <c r="E412" s="220"/>
      <c r="F412" s="220"/>
      <c r="G412" s="220"/>
      <c r="H412" s="220"/>
      <c r="I412" s="220"/>
      <c r="J412" s="220"/>
      <c r="K412" s="220"/>
      <c r="L412" s="220"/>
      <c r="M412" s="326"/>
      <c r="N412" s="220"/>
      <c r="O412" s="220"/>
      <c r="P412" s="220"/>
      <c r="Q412" s="326"/>
      <c r="R412" s="326"/>
      <c r="S412" s="326"/>
      <c r="T412" s="326"/>
    </row>
    <row r="413" spans="1:20">
      <c r="A413" s="220"/>
      <c r="B413" s="220"/>
      <c r="C413" s="220"/>
      <c r="D413" s="220"/>
      <c r="E413" s="220"/>
      <c r="F413" s="220"/>
      <c r="G413" s="220"/>
      <c r="H413" s="220"/>
      <c r="I413" s="220"/>
      <c r="J413" s="220"/>
      <c r="K413" s="220"/>
      <c r="L413" s="220"/>
      <c r="M413" s="326"/>
      <c r="N413" s="220"/>
      <c r="O413" s="220"/>
      <c r="P413" s="220"/>
      <c r="Q413" s="326"/>
      <c r="R413" s="326"/>
      <c r="S413" s="326"/>
      <c r="T413" s="326"/>
    </row>
    <row r="414" spans="1:20">
      <c r="A414" s="220"/>
      <c r="B414" s="220"/>
      <c r="C414" s="220"/>
      <c r="D414" s="220"/>
      <c r="E414" s="220"/>
      <c r="F414" s="220"/>
      <c r="G414" s="220"/>
      <c r="H414" s="220"/>
      <c r="I414" s="220"/>
      <c r="J414" s="220"/>
      <c r="K414" s="220"/>
      <c r="L414" s="220"/>
      <c r="M414" s="326"/>
      <c r="N414" s="220"/>
      <c r="O414" s="220"/>
      <c r="P414" s="220"/>
      <c r="Q414" s="326"/>
      <c r="R414" s="326"/>
      <c r="S414" s="326"/>
      <c r="T414" s="326"/>
    </row>
    <row r="415" spans="1:20">
      <c r="A415" s="220"/>
      <c r="B415" s="220"/>
      <c r="C415" s="220"/>
      <c r="D415" s="220"/>
      <c r="E415" s="220"/>
      <c r="F415" s="220"/>
      <c r="G415" s="220"/>
      <c r="H415" s="220"/>
      <c r="I415" s="220"/>
      <c r="J415" s="220"/>
      <c r="K415" s="220"/>
      <c r="L415" s="220"/>
      <c r="M415" s="326"/>
      <c r="N415" s="220"/>
      <c r="O415" s="220"/>
      <c r="P415" s="220"/>
      <c r="Q415" s="326"/>
      <c r="R415" s="326"/>
      <c r="S415" s="326"/>
      <c r="T415" s="326"/>
    </row>
    <row r="416" spans="1:20">
      <c r="A416" s="220"/>
      <c r="B416" s="220"/>
      <c r="C416" s="220"/>
      <c r="D416" s="220"/>
      <c r="E416" s="220"/>
      <c r="F416" s="220"/>
      <c r="G416" s="220"/>
      <c r="H416" s="220"/>
      <c r="I416" s="220"/>
      <c r="J416" s="220"/>
      <c r="K416" s="220"/>
      <c r="L416" s="220"/>
      <c r="M416" s="326"/>
      <c r="N416" s="220"/>
      <c r="O416" s="220"/>
      <c r="P416" s="220"/>
      <c r="Q416" s="326"/>
      <c r="R416" s="326"/>
      <c r="S416" s="326"/>
      <c r="T416" s="326"/>
    </row>
    <row r="417" spans="1:20">
      <c r="A417" s="220"/>
      <c r="B417" s="220"/>
      <c r="C417" s="220"/>
      <c r="D417" s="220"/>
      <c r="E417" s="220"/>
      <c r="F417" s="220"/>
      <c r="G417" s="220"/>
      <c r="H417" s="220"/>
      <c r="I417" s="220"/>
      <c r="J417" s="220"/>
      <c r="K417" s="220"/>
      <c r="L417" s="220"/>
      <c r="M417" s="326"/>
      <c r="N417" s="220"/>
      <c r="O417" s="220"/>
      <c r="P417" s="220"/>
      <c r="Q417" s="326"/>
      <c r="R417" s="326"/>
      <c r="S417" s="326"/>
      <c r="T417" s="326"/>
    </row>
    <row r="418" spans="1:20">
      <c r="A418" s="220"/>
      <c r="B418" s="220"/>
      <c r="C418" s="220"/>
      <c r="D418" s="220"/>
      <c r="E418" s="220"/>
      <c r="F418" s="220"/>
      <c r="G418" s="220"/>
      <c r="H418" s="220"/>
      <c r="I418" s="220"/>
      <c r="J418" s="220"/>
      <c r="K418" s="220"/>
      <c r="L418" s="220"/>
      <c r="M418" s="326"/>
      <c r="N418" s="220"/>
      <c r="O418" s="220"/>
      <c r="P418" s="220"/>
      <c r="Q418" s="326"/>
      <c r="R418" s="326"/>
      <c r="S418" s="326"/>
      <c r="T418" s="326"/>
    </row>
    <row r="419" spans="1:20">
      <c r="A419" s="220"/>
      <c r="B419" s="220"/>
      <c r="C419" s="220"/>
      <c r="D419" s="220"/>
      <c r="E419" s="220"/>
      <c r="F419" s="220"/>
      <c r="G419" s="220"/>
      <c r="H419" s="220"/>
      <c r="I419" s="220"/>
      <c r="J419" s="220"/>
      <c r="K419" s="220"/>
      <c r="L419" s="220"/>
      <c r="M419" s="326"/>
      <c r="N419" s="220"/>
      <c r="O419" s="220"/>
      <c r="P419" s="220"/>
      <c r="Q419" s="326"/>
      <c r="R419" s="326"/>
      <c r="S419" s="326"/>
      <c r="T419" s="326"/>
    </row>
    <row r="420" spans="1:20">
      <c r="A420" s="220"/>
      <c r="B420" s="220"/>
      <c r="C420" s="220"/>
      <c r="D420" s="220"/>
      <c r="E420" s="220"/>
      <c r="F420" s="220"/>
      <c r="G420" s="220"/>
      <c r="H420" s="220"/>
      <c r="I420" s="220"/>
      <c r="J420" s="220"/>
      <c r="K420" s="220"/>
      <c r="L420" s="220"/>
      <c r="M420" s="326"/>
      <c r="N420" s="220"/>
      <c r="O420" s="220"/>
      <c r="P420" s="220"/>
      <c r="Q420" s="326"/>
      <c r="R420" s="326"/>
      <c r="S420" s="326"/>
      <c r="T420" s="326"/>
    </row>
    <row r="421" spans="1:20">
      <c r="A421" s="220"/>
      <c r="B421" s="220"/>
      <c r="C421" s="220"/>
      <c r="D421" s="220"/>
      <c r="E421" s="220"/>
      <c r="F421" s="220"/>
      <c r="G421" s="220"/>
      <c r="H421" s="220"/>
      <c r="I421" s="220"/>
      <c r="J421" s="220"/>
      <c r="K421" s="220"/>
      <c r="L421" s="220"/>
      <c r="M421" s="326"/>
      <c r="N421" s="220"/>
      <c r="O421" s="220"/>
      <c r="P421" s="220"/>
      <c r="Q421" s="326"/>
      <c r="R421" s="326"/>
      <c r="S421" s="326"/>
      <c r="T421" s="326"/>
    </row>
    <row r="422" spans="1:20">
      <c r="A422" s="220"/>
      <c r="B422" s="220"/>
      <c r="C422" s="220"/>
      <c r="D422" s="220"/>
      <c r="E422" s="220"/>
      <c r="F422" s="220"/>
      <c r="G422" s="220"/>
      <c r="H422" s="220"/>
      <c r="I422" s="220"/>
      <c r="J422" s="220"/>
      <c r="K422" s="220"/>
      <c r="L422" s="220"/>
      <c r="M422" s="326"/>
      <c r="N422" s="220"/>
      <c r="O422" s="220"/>
      <c r="P422" s="220"/>
      <c r="Q422" s="326"/>
      <c r="R422" s="326"/>
      <c r="S422" s="326"/>
      <c r="T422" s="326"/>
    </row>
    <row r="423" spans="1:20">
      <c r="A423" s="220"/>
      <c r="B423" s="220"/>
      <c r="C423" s="220"/>
      <c r="D423" s="220"/>
      <c r="E423" s="220"/>
      <c r="F423" s="220"/>
      <c r="G423" s="220"/>
      <c r="H423" s="220"/>
      <c r="I423" s="220"/>
      <c r="J423" s="220"/>
      <c r="K423" s="220"/>
      <c r="L423" s="220"/>
      <c r="M423" s="326"/>
      <c r="N423" s="220"/>
      <c r="O423" s="220"/>
      <c r="P423" s="220"/>
      <c r="Q423" s="326"/>
      <c r="R423" s="326"/>
      <c r="S423" s="326"/>
      <c r="T423" s="326"/>
    </row>
    <row r="424" spans="1:20">
      <c r="A424" s="220"/>
      <c r="B424" s="220"/>
      <c r="C424" s="220"/>
      <c r="D424" s="220"/>
      <c r="E424" s="220"/>
      <c r="F424" s="220"/>
      <c r="G424" s="220"/>
      <c r="H424" s="220"/>
      <c r="I424" s="220"/>
      <c r="J424" s="220"/>
      <c r="K424" s="220"/>
      <c r="L424" s="220"/>
      <c r="M424" s="326"/>
      <c r="N424" s="220"/>
      <c r="O424" s="220"/>
      <c r="P424" s="220"/>
      <c r="Q424" s="326"/>
      <c r="R424" s="326"/>
      <c r="S424" s="326"/>
      <c r="T424" s="326"/>
    </row>
    <row r="425" spans="1:20">
      <c r="A425" s="220"/>
      <c r="B425" s="220"/>
      <c r="C425" s="220"/>
      <c r="D425" s="220"/>
      <c r="E425" s="220"/>
      <c r="F425" s="220"/>
      <c r="G425" s="220"/>
      <c r="H425" s="220"/>
      <c r="I425" s="220"/>
      <c r="J425" s="220"/>
      <c r="K425" s="220"/>
      <c r="L425" s="220"/>
      <c r="M425" s="326"/>
      <c r="N425" s="220"/>
      <c r="O425" s="220"/>
      <c r="P425" s="220"/>
      <c r="Q425" s="326"/>
      <c r="R425" s="326"/>
      <c r="S425" s="326"/>
      <c r="T425" s="326"/>
    </row>
    <row r="426" spans="1:20">
      <c r="A426" s="220"/>
      <c r="B426" s="220"/>
      <c r="C426" s="220"/>
      <c r="D426" s="220"/>
      <c r="E426" s="220"/>
      <c r="F426" s="220"/>
      <c r="G426" s="220"/>
      <c r="H426" s="220"/>
      <c r="I426" s="220"/>
      <c r="J426" s="220"/>
      <c r="K426" s="220"/>
      <c r="L426" s="220"/>
      <c r="M426" s="326"/>
      <c r="N426" s="220"/>
      <c r="O426" s="220"/>
      <c r="P426" s="220"/>
      <c r="Q426" s="326"/>
      <c r="R426" s="326"/>
      <c r="S426" s="326"/>
      <c r="T426" s="326"/>
    </row>
    <row r="427" spans="1:20">
      <c r="A427" s="220"/>
      <c r="B427" s="220"/>
      <c r="C427" s="220"/>
      <c r="D427" s="220"/>
      <c r="E427" s="220"/>
      <c r="F427" s="220"/>
      <c r="G427" s="220"/>
      <c r="H427" s="220"/>
      <c r="I427" s="220"/>
      <c r="J427" s="220"/>
      <c r="K427" s="220"/>
      <c r="L427" s="220"/>
      <c r="M427" s="326"/>
      <c r="N427" s="220"/>
      <c r="O427" s="220"/>
      <c r="P427" s="220"/>
      <c r="Q427" s="326"/>
      <c r="R427" s="326"/>
      <c r="S427" s="326"/>
      <c r="T427" s="326"/>
    </row>
    <row r="428" spans="1:20">
      <c r="A428" s="220"/>
      <c r="B428" s="220"/>
      <c r="C428" s="220"/>
      <c r="D428" s="220"/>
      <c r="E428" s="220"/>
      <c r="F428" s="220"/>
      <c r="G428" s="220"/>
      <c r="H428" s="220"/>
      <c r="I428" s="220"/>
      <c r="J428" s="220"/>
      <c r="K428" s="220"/>
      <c r="L428" s="220"/>
      <c r="M428" s="326"/>
      <c r="N428" s="220"/>
      <c r="O428" s="220"/>
      <c r="P428" s="220"/>
      <c r="Q428" s="326"/>
      <c r="R428" s="326"/>
      <c r="S428" s="326"/>
      <c r="T428" s="326"/>
    </row>
    <row r="429" spans="1:20">
      <c r="A429" s="220"/>
      <c r="B429" s="220"/>
      <c r="C429" s="220"/>
      <c r="D429" s="220"/>
      <c r="E429" s="220"/>
      <c r="F429" s="220"/>
      <c r="G429" s="220"/>
      <c r="H429" s="220"/>
      <c r="I429" s="220"/>
      <c r="J429" s="220"/>
      <c r="K429" s="220"/>
      <c r="L429" s="220"/>
      <c r="M429" s="326"/>
      <c r="N429" s="220"/>
      <c r="O429" s="220"/>
      <c r="P429" s="220"/>
      <c r="Q429" s="326"/>
      <c r="R429" s="326"/>
      <c r="S429" s="326"/>
      <c r="T429" s="326"/>
    </row>
    <row r="430" spans="1:20">
      <c r="A430" s="220"/>
      <c r="B430" s="220"/>
      <c r="C430" s="220"/>
      <c r="D430" s="220"/>
      <c r="E430" s="220"/>
      <c r="F430" s="220"/>
      <c r="G430" s="220"/>
      <c r="H430" s="220"/>
      <c r="I430" s="220"/>
      <c r="J430" s="220"/>
      <c r="K430" s="220"/>
      <c r="L430" s="220"/>
      <c r="M430" s="326"/>
      <c r="N430" s="220"/>
      <c r="O430" s="220"/>
      <c r="P430" s="220"/>
      <c r="Q430" s="326"/>
      <c r="R430" s="326"/>
      <c r="S430" s="326"/>
      <c r="T430" s="326"/>
    </row>
    <row r="431" spans="1:20">
      <c r="A431" s="220"/>
      <c r="B431" s="220"/>
      <c r="C431" s="220"/>
      <c r="D431" s="220"/>
      <c r="E431" s="220"/>
      <c r="F431" s="220"/>
      <c r="G431" s="220"/>
      <c r="H431" s="220"/>
      <c r="I431" s="220"/>
      <c r="J431" s="220"/>
      <c r="K431" s="220"/>
      <c r="L431" s="220"/>
      <c r="M431" s="326"/>
      <c r="N431" s="220"/>
      <c r="O431" s="220"/>
      <c r="P431" s="220"/>
      <c r="Q431" s="326"/>
      <c r="R431" s="326"/>
      <c r="S431" s="326"/>
      <c r="T431" s="326"/>
    </row>
    <row r="432" spans="1:20">
      <c r="A432" s="220"/>
      <c r="B432" s="220"/>
      <c r="C432" s="220"/>
      <c r="D432" s="220"/>
      <c r="E432" s="220"/>
      <c r="F432" s="220"/>
      <c r="G432" s="220"/>
      <c r="H432" s="220"/>
      <c r="I432" s="220"/>
      <c r="J432" s="220"/>
      <c r="K432" s="220"/>
      <c r="L432" s="220"/>
      <c r="M432" s="326"/>
      <c r="N432" s="220"/>
      <c r="O432" s="220"/>
      <c r="P432" s="220"/>
      <c r="Q432" s="326"/>
      <c r="R432" s="326"/>
      <c r="S432" s="326"/>
      <c r="T432" s="326"/>
    </row>
    <row r="433" spans="1:20">
      <c r="A433" s="220"/>
      <c r="B433" s="220"/>
      <c r="C433" s="220"/>
      <c r="D433" s="220"/>
      <c r="E433" s="220"/>
      <c r="F433" s="220"/>
      <c r="G433" s="220"/>
      <c r="H433" s="220"/>
      <c r="I433" s="220"/>
      <c r="J433" s="220"/>
      <c r="K433" s="220"/>
      <c r="L433" s="220"/>
      <c r="M433" s="326"/>
      <c r="N433" s="220"/>
      <c r="O433" s="220"/>
      <c r="P433" s="220"/>
      <c r="Q433" s="326"/>
      <c r="R433" s="326"/>
      <c r="S433" s="326"/>
      <c r="T433" s="326"/>
    </row>
    <row r="434" spans="1:20">
      <c r="A434" s="220"/>
      <c r="B434" s="220"/>
      <c r="C434" s="220"/>
      <c r="D434" s="220"/>
      <c r="E434" s="220"/>
      <c r="F434" s="220"/>
      <c r="G434" s="220"/>
      <c r="H434" s="220"/>
      <c r="I434" s="220"/>
      <c r="J434" s="220"/>
      <c r="K434" s="220"/>
      <c r="L434" s="220"/>
      <c r="M434" s="326"/>
      <c r="N434" s="220"/>
      <c r="O434" s="220"/>
      <c r="P434" s="220"/>
      <c r="Q434" s="326"/>
      <c r="R434" s="326"/>
      <c r="S434" s="326"/>
      <c r="T434" s="326"/>
    </row>
    <row r="435" spans="1:20">
      <c r="A435" s="220"/>
      <c r="B435" s="220"/>
      <c r="C435" s="220"/>
      <c r="D435" s="220"/>
      <c r="E435" s="220"/>
      <c r="F435" s="220"/>
      <c r="G435" s="220"/>
      <c r="H435" s="220"/>
      <c r="I435" s="220"/>
      <c r="J435" s="220"/>
      <c r="K435" s="220"/>
      <c r="L435" s="220"/>
      <c r="M435" s="326"/>
      <c r="N435" s="220"/>
      <c r="O435" s="220"/>
      <c r="P435" s="220"/>
      <c r="Q435" s="326"/>
      <c r="R435" s="326"/>
      <c r="S435" s="326"/>
      <c r="T435" s="326"/>
    </row>
    <row r="436" spans="1:20">
      <c r="A436" s="220"/>
      <c r="B436" s="220"/>
      <c r="C436" s="220"/>
      <c r="D436" s="220"/>
      <c r="E436" s="220"/>
      <c r="F436" s="220"/>
      <c r="G436" s="220"/>
      <c r="H436" s="220"/>
      <c r="I436" s="220"/>
      <c r="J436" s="220"/>
      <c r="K436" s="220"/>
      <c r="L436" s="220"/>
      <c r="M436" s="326"/>
      <c r="N436" s="220"/>
      <c r="O436" s="220"/>
      <c r="P436" s="220"/>
      <c r="Q436" s="326"/>
      <c r="R436" s="326"/>
      <c r="S436" s="326"/>
      <c r="T436" s="326"/>
    </row>
    <row r="437" spans="1:20">
      <c r="A437" s="220"/>
      <c r="B437" s="220"/>
      <c r="C437" s="220"/>
      <c r="D437" s="220"/>
      <c r="E437" s="220"/>
      <c r="F437" s="220"/>
      <c r="G437" s="220"/>
      <c r="H437" s="220"/>
      <c r="I437" s="220"/>
      <c r="J437" s="220"/>
      <c r="K437" s="220"/>
      <c r="L437" s="220"/>
      <c r="M437" s="326"/>
      <c r="N437" s="220"/>
      <c r="O437" s="220"/>
      <c r="P437" s="220"/>
      <c r="Q437" s="326"/>
      <c r="R437" s="326"/>
      <c r="S437" s="326"/>
      <c r="T437" s="326"/>
    </row>
    <row r="438" spans="1:20">
      <c r="A438" s="220"/>
      <c r="B438" s="220"/>
      <c r="C438" s="220"/>
      <c r="D438" s="220"/>
      <c r="E438" s="220"/>
      <c r="F438" s="220"/>
      <c r="G438" s="220"/>
      <c r="H438" s="220"/>
      <c r="I438" s="220"/>
      <c r="J438" s="220"/>
      <c r="K438" s="220"/>
      <c r="L438" s="220"/>
      <c r="M438" s="326"/>
      <c r="N438" s="220"/>
      <c r="O438" s="220"/>
      <c r="P438" s="220"/>
      <c r="Q438" s="326"/>
      <c r="R438" s="326"/>
      <c r="S438" s="326"/>
      <c r="T438" s="326"/>
    </row>
    <row r="439" spans="1:20">
      <c r="A439" s="220"/>
      <c r="B439" s="220"/>
      <c r="C439" s="220"/>
      <c r="D439" s="220"/>
      <c r="E439" s="220"/>
      <c r="F439" s="220"/>
      <c r="G439" s="220"/>
      <c r="H439" s="220"/>
      <c r="I439" s="220"/>
      <c r="J439" s="220"/>
      <c r="K439" s="220"/>
      <c r="L439" s="220"/>
      <c r="M439" s="326"/>
      <c r="N439" s="220"/>
      <c r="O439" s="220"/>
      <c r="P439" s="220"/>
      <c r="Q439" s="326"/>
      <c r="R439" s="326"/>
      <c r="S439" s="326"/>
      <c r="T439" s="326"/>
    </row>
    <row r="440" spans="1:20">
      <c r="A440" s="220"/>
      <c r="B440" s="220"/>
      <c r="C440" s="220"/>
      <c r="D440" s="220"/>
      <c r="E440" s="220"/>
      <c r="F440" s="220"/>
      <c r="G440" s="220"/>
      <c r="H440" s="220"/>
      <c r="I440" s="220"/>
      <c r="J440" s="220"/>
      <c r="K440" s="220"/>
      <c r="L440" s="220"/>
      <c r="M440" s="326"/>
      <c r="N440" s="220"/>
      <c r="O440" s="220"/>
      <c r="P440" s="220"/>
      <c r="Q440" s="326"/>
      <c r="R440" s="326"/>
      <c r="S440" s="326"/>
      <c r="T440" s="326"/>
    </row>
    <row r="441" spans="1:20">
      <c r="A441" s="220"/>
      <c r="B441" s="220"/>
      <c r="C441" s="220"/>
      <c r="D441" s="220"/>
      <c r="E441" s="220"/>
      <c r="F441" s="220"/>
      <c r="G441" s="220"/>
      <c r="H441" s="220"/>
      <c r="I441" s="220"/>
      <c r="J441" s="220"/>
      <c r="K441" s="220"/>
      <c r="L441" s="220"/>
      <c r="M441" s="326"/>
      <c r="N441" s="220"/>
      <c r="O441" s="220"/>
      <c r="P441" s="220"/>
      <c r="Q441" s="326"/>
      <c r="R441" s="326"/>
      <c r="S441" s="326"/>
      <c r="T441" s="326"/>
    </row>
    <row r="442" spans="1:20">
      <c r="A442" s="220"/>
      <c r="B442" s="220"/>
      <c r="C442" s="220"/>
      <c r="D442" s="220"/>
      <c r="E442" s="220"/>
      <c r="F442" s="220"/>
      <c r="G442" s="220"/>
      <c r="H442" s="220"/>
      <c r="I442" s="220"/>
      <c r="J442" s="220"/>
      <c r="K442" s="220"/>
      <c r="L442" s="220"/>
      <c r="M442" s="326"/>
      <c r="N442" s="220"/>
      <c r="O442" s="220"/>
      <c r="P442" s="220"/>
      <c r="Q442" s="326"/>
      <c r="R442" s="326"/>
      <c r="S442" s="326"/>
      <c r="T442" s="326"/>
    </row>
    <row r="443" spans="1:20">
      <c r="A443" s="220"/>
      <c r="B443" s="220"/>
      <c r="C443" s="220"/>
      <c r="D443" s="220"/>
      <c r="E443" s="220"/>
      <c r="F443" s="220"/>
      <c r="G443" s="220"/>
      <c r="H443" s="220"/>
      <c r="I443" s="220"/>
      <c r="J443" s="220"/>
      <c r="K443" s="220"/>
      <c r="L443" s="220"/>
      <c r="M443" s="326"/>
      <c r="N443" s="220"/>
      <c r="O443" s="220"/>
      <c r="P443" s="220"/>
      <c r="Q443" s="326"/>
      <c r="R443" s="326"/>
      <c r="S443" s="326"/>
      <c r="T443" s="326"/>
    </row>
    <row r="444" spans="1:20">
      <c r="A444" s="220"/>
      <c r="B444" s="220"/>
      <c r="C444" s="220"/>
      <c r="D444" s="220"/>
      <c r="E444" s="220"/>
      <c r="F444" s="220"/>
      <c r="G444" s="220"/>
      <c r="H444" s="220"/>
      <c r="I444" s="220"/>
      <c r="J444" s="220"/>
      <c r="K444" s="220"/>
      <c r="L444" s="220"/>
      <c r="M444" s="326"/>
      <c r="N444" s="220"/>
      <c r="O444" s="220"/>
      <c r="P444" s="220"/>
      <c r="Q444" s="326"/>
      <c r="R444" s="326"/>
      <c r="S444" s="326"/>
      <c r="T444" s="326"/>
    </row>
    <row r="445" spans="1:20">
      <c r="A445" s="220"/>
      <c r="B445" s="220"/>
      <c r="C445" s="220"/>
      <c r="D445" s="220"/>
      <c r="E445" s="220"/>
      <c r="F445" s="220"/>
      <c r="G445" s="220"/>
      <c r="H445" s="220"/>
      <c r="I445" s="220"/>
      <c r="J445" s="220"/>
      <c r="K445" s="220"/>
      <c r="L445" s="220"/>
      <c r="M445" s="326"/>
      <c r="N445" s="220"/>
      <c r="O445" s="220"/>
      <c r="P445" s="220"/>
      <c r="Q445" s="326"/>
      <c r="R445" s="326"/>
      <c r="S445" s="326"/>
      <c r="T445" s="326"/>
    </row>
    <row r="446" spans="1:20">
      <c r="A446" s="220"/>
      <c r="B446" s="220"/>
      <c r="C446" s="220"/>
      <c r="D446" s="220"/>
      <c r="E446" s="220"/>
      <c r="F446" s="220"/>
      <c r="G446" s="220"/>
      <c r="H446" s="220"/>
      <c r="I446" s="220"/>
      <c r="J446" s="220"/>
      <c r="K446" s="220"/>
      <c r="L446" s="220"/>
      <c r="M446" s="326"/>
      <c r="N446" s="220"/>
      <c r="O446" s="220"/>
      <c r="P446" s="220"/>
      <c r="Q446" s="326"/>
      <c r="R446" s="326"/>
      <c r="S446" s="326"/>
      <c r="T446" s="326"/>
    </row>
    <row r="447" spans="1:20">
      <c r="A447" s="220"/>
      <c r="B447" s="220"/>
      <c r="C447" s="220"/>
      <c r="D447" s="220"/>
      <c r="E447" s="220"/>
      <c r="F447" s="220"/>
      <c r="G447" s="220"/>
      <c r="H447" s="220"/>
      <c r="I447" s="220"/>
      <c r="J447" s="220"/>
      <c r="K447" s="220"/>
      <c r="L447" s="220"/>
      <c r="M447" s="326"/>
      <c r="N447" s="220"/>
      <c r="O447" s="220"/>
      <c r="P447" s="220"/>
      <c r="Q447" s="326"/>
      <c r="R447" s="326"/>
      <c r="S447" s="326"/>
      <c r="T447" s="326"/>
    </row>
    <row r="448" spans="1:20">
      <c r="A448" s="220"/>
      <c r="B448" s="220"/>
      <c r="C448" s="220"/>
      <c r="D448" s="220"/>
      <c r="E448" s="220"/>
      <c r="F448" s="220"/>
      <c r="G448" s="220"/>
      <c r="H448" s="220"/>
      <c r="I448" s="220"/>
      <c r="J448" s="220"/>
      <c r="K448" s="220"/>
      <c r="L448" s="220"/>
      <c r="M448" s="326"/>
      <c r="N448" s="220"/>
      <c r="O448" s="220"/>
      <c r="P448" s="220"/>
      <c r="Q448" s="326"/>
      <c r="R448" s="326"/>
      <c r="S448" s="326"/>
      <c r="T448" s="326"/>
    </row>
    <row r="449" spans="1:20">
      <c r="A449" s="220"/>
      <c r="B449" s="220"/>
      <c r="C449" s="220"/>
      <c r="D449" s="220"/>
      <c r="E449" s="220"/>
      <c r="F449" s="220"/>
      <c r="G449" s="220"/>
      <c r="H449" s="220"/>
      <c r="I449" s="220"/>
      <c r="J449" s="220"/>
      <c r="K449" s="220"/>
      <c r="L449" s="220"/>
      <c r="M449" s="326"/>
      <c r="N449" s="220"/>
      <c r="O449" s="220"/>
      <c r="P449" s="220"/>
      <c r="Q449" s="326"/>
      <c r="R449" s="326"/>
      <c r="S449" s="326"/>
      <c r="T449" s="326"/>
    </row>
    <row r="450" spans="1:20">
      <c r="A450" s="220"/>
      <c r="B450" s="220"/>
      <c r="C450" s="220"/>
      <c r="D450" s="220"/>
      <c r="E450" s="220"/>
      <c r="F450" s="220"/>
      <c r="G450" s="220"/>
      <c r="H450" s="220"/>
      <c r="I450" s="220"/>
      <c r="J450" s="220"/>
      <c r="K450" s="220"/>
      <c r="L450" s="220"/>
      <c r="M450" s="326"/>
      <c r="N450" s="220"/>
      <c r="O450" s="220"/>
      <c r="P450" s="220"/>
      <c r="Q450" s="326"/>
      <c r="R450" s="326"/>
      <c r="S450" s="326"/>
      <c r="T450" s="326"/>
    </row>
    <row r="451" spans="1:20">
      <c r="A451" s="220"/>
      <c r="B451" s="220"/>
      <c r="C451" s="220"/>
      <c r="D451" s="220"/>
      <c r="E451" s="220"/>
      <c r="F451" s="220"/>
      <c r="G451" s="220"/>
      <c r="H451" s="220"/>
      <c r="I451" s="220"/>
      <c r="J451" s="220"/>
      <c r="K451" s="220"/>
      <c r="L451" s="220"/>
      <c r="M451" s="326"/>
      <c r="N451" s="220"/>
      <c r="O451" s="220"/>
      <c r="P451" s="220"/>
      <c r="Q451" s="326"/>
      <c r="R451" s="326"/>
      <c r="S451" s="326"/>
      <c r="T451" s="326"/>
    </row>
    <row r="452" spans="1:20">
      <c r="A452" s="220"/>
      <c r="B452" s="220"/>
      <c r="C452" s="220"/>
      <c r="D452" s="220"/>
      <c r="E452" s="220"/>
      <c r="F452" s="220"/>
      <c r="G452" s="220"/>
      <c r="H452" s="220"/>
      <c r="I452" s="220"/>
      <c r="J452" s="220"/>
      <c r="K452" s="220"/>
      <c r="L452" s="220"/>
      <c r="M452" s="326"/>
      <c r="N452" s="220"/>
      <c r="O452" s="220"/>
      <c r="P452" s="220"/>
      <c r="Q452" s="326"/>
      <c r="R452" s="326"/>
      <c r="S452" s="326"/>
      <c r="T452" s="326"/>
    </row>
    <row r="453" spans="1:20">
      <c r="A453" s="220"/>
      <c r="B453" s="220"/>
      <c r="C453" s="220"/>
      <c r="D453" s="220"/>
      <c r="E453" s="220"/>
      <c r="F453" s="220"/>
      <c r="G453" s="220"/>
      <c r="H453" s="220"/>
      <c r="I453" s="220"/>
      <c r="J453" s="220"/>
      <c r="K453" s="220"/>
      <c r="L453" s="220"/>
      <c r="M453" s="326"/>
      <c r="N453" s="220"/>
      <c r="O453" s="220"/>
      <c r="P453" s="220"/>
      <c r="Q453" s="326"/>
      <c r="R453" s="326"/>
      <c r="S453" s="326"/>
      <c r="T453" s="326"/>
    </row>
    <row r="454" spans="1:20">
      <c r="A454" s="220"/>
      <c r="B454" s="220"/>
      <c r="C454" s="220"/>
      <c r="D454" s="220"/>
      <c r="E454" s="220"/>
      <c r="F454" s="220"/>
      <c r="G454" s="220"/>
      <c r="H454" s="220"/>
      <c r="I454" s="220"/>
      <c r="J454" s="220"/>
      <c r="K454" s="220"/>
      <c r="L454" s="220"/>
      <c r="M454" s="326"/>
      <c r="N454" s="220"/>
      <c r="O454" s="220"/>
      <c r="P454" s="220"/>
      <c r="Q454" s="326"/>
      <c r="R454" s="326"/>
      <c r="S454" s="326"/>
      <c r="T454" s="326"/>
    </row>
    <row r="455" spans="1:20">
      <c r="A455" s="220"/>
      <c r="B455" s="220"/>
      <c r="C455" s="220"/>
      <c r="D455" s="220"/>
      <c r="E455" s="220"/>
      <c r="F455" s="220"/>
      <c r="G455" s="220"/>
      <c r="H455" s="220"/>
      <c r="I455" s="220"/>
      <c r="J455" s="220"/>
      <c r="K455" s="220"/>
      <c r="L455" s="220"/>
      <c r="M455" s="326"/>
      <c r="N455" s="220"/>
      <c r="O455" s="220"/>
      <c r="P455" s="220"/>
      <c r="Q455" s="326"/>
      <c r="R455" s="326"/>
      <c r="S455" s="326"/>
      <c r="T455" s="326"/>
    </row>
    <row r="456" spans="1:20">
      <c r="A456" s="220"/>
      <c r="B456" s="220"/>
      <c r="C456" s="220"/>
      <c r="D456" s="220"/>
      <c r="E456" s="220"/>
      <c r="F456" s="220"/>
      <c r="G456" s="220"/>
      <c r="H456" s="220"/>
      <c r="I456" s="220"/>
      <c r="J456" s="220"/>
      <c r="K456" s="220"/>
      <c r="L456" s="220"/>
      <c r="M456" s="326"/>
      <c r="N456" s="220"/>
      <c r="O456" s="220"/>
      <c r="P456" s="220"/>
      <c r="Q456" s="326"/>
      <c r="R456" s="326"/>
      <c r="S456" s="326"/>
      <c r="T456" s="326"/>
    </row>
    <row r="457" spans="1:20">
      <c r="A457" s="220"/>
      <c r="B457" s="220"/>
      <c r="C457" s="220"/>
      <c r="D457" s="220"/>
      <c r="E457" s="220"/>
      <c r="F457" s="220"/>
      <c r="G457" s="220"/>
      <c r="H457" s="220"/>
      <c r="I457" s="220"/>
      <c r="J457" s="220"/>
      <c r="K457" s="220"/>
      <c r="L457" s="220"/>
      <c r="M457" s="326"/>
      <c r="N457" s="220"/>
      <c r="O457" s="220"/>
      <c r="P457" s="220"/>
      <c r="Q457" s="326"/>
      <c r="R457" s="326"/>
      <c r="S457" s="326"/>
      <c r="T457" s="326"/>
    </row>
    <row r="458" spans="1:20">
      <c r="A458" s="220"/>
      <c r="B458" s="220"/>
      <c r="C458" s="220"/>
      <c r="D458" s="220"/>
      <c r="E458" s="220"/>
      <c r="F458" s="220"/>
      <c r="G458" s="220"/>
      <c r="H458" s="220"/>
      <c r="I458" s="220"/>
      <c r="J458" s="220"/>
      <c r="K458" s="220"/>
      <c r="L458" s="220"/>
      <c r="M458" s="326"/>
      <c r="N458" s="220"/>
      <c r="O458" s="220"/>
      <c r="P458" s="220"/>
      <c r="Q458" s="326"/>
      <c r="R458" s="326"/>
      <c r="S458" s="326"/>
      <c r="T458" s="326"/>
    </row>
    <row r="459" spans="1:20">
      <c r="A459" s="220"/>
      <c r="B459" s="220"/>
      <c r="C459" s="220"/>
      <c r="D459" s="220"/>
      <c r="E459" s="220"/>
      <c r="F459" s="220"/>
      <c r="G459" s="220"/>
      <c r="H459" s="220"/>
      <c r="I459" s="220"/>
      <c r="J459" s="220"/>
      <c r="K459" s="220"/>
      <c r="L459" s="220"/>
      <c r="M459" s="326"/>
      <c r="N459" s="220"/>
      <c r="O459" s="220"/>
      <c r="P459" s="220"/>
      <c r="Q459" s="326"/>
      <c r="R459" s="326"/>
      <c r="S459" s="326"/>
      <c r="T459" s="326"/>
    </row>
    <row r="460" spans="1:20">
      <c r="A460" s="220"/>
      <c r="B460" s="220"/>
      <c r="C460" s="220"/>
      <c r="D460" s="220"/>
      <c r="E460" s="220"/>
      <c r="F460" s="220"/>
      <c r="G460" s="220"/>
      <c r="H460" s="220"/>
      <c r="I460" s="220"/>
      <c r="J460" s="220"/>
      <c r="K460" s="220"/>
      <c r="L460" s="220"/>
      <c r="M460" s="326"/>
      <c r="N460" s="220"/>
      <c r="O460" s="220"/>
      <c r="P460" s="220"/>
      <c r="Q460" s="326"/>
      <c r="R460" s="326"/>
      <c r="S460" s="326"/>
      <c r="T460" s="326"/>
    </row>
    <row r="461" spans="1:20">
      <c r="A461" s="220"/>
      <c r="B461" s="220"/>
      <c r="C461" s="220"/>
      <c r="D461" s="220"/>
      <c r="E461" s="220"/>
      <c r="F461" s="220"/>
      <c r="G461" s="220"/>
      <c r="H461" s="220"/>
      <c r="I461" s="220"/>
      <c r="J461" s="220"/>
      <c r="K461" s="220"/>
      <c r="L461" s="220"/>
      <c r="M461" s="326"/>
      <c r="N461" s="220"/>
      <c r="O461" s="220"/>
      <c r="P461" s="220"/>
      <c r="Q461" s="326"/>
      <c r="R461" s="326"/>
      <c r="S461" s="326"/>
      <c r="T461" s="326"/>
    </row>
    <row r="462" spans="1:20">
      <c r="A462" s="220"/>
      <c r="B462" s="220"/>
      <c r="C462" s="220"/>
      <c r="D462" s="220"/>
      <c r="E462" s="220"/>
      <c r="F462" s="220"/>
      <c r="G462" s="220"/>
      <c r="H462" s="220"/>
      <c r="I462" s="220"/>
      <c r="J462" s="220"/>
      <c r="K462" s="220"/>
      <c r="L462" s="220"/>
      <c r="M462" s="326"/>
      <c r="N462" s="220"/>
      <c r="O462" s="220"/>
      <c r="P462" s="220"/>
      <c r="Q462" s="326"/>
      <c r="R462" s="326"/>
      <c r="S462" s="326"/>
      <c r="T462" s="326"/>
    </row>
    <row r="463" spans="1:20">
      <c r="A463" s="220"/>
      <c r="B463" s="220"/>
      <c r="C463" s="220"/>
      <c r="D463" s="220"/>
      <c r="E463" s="220"/>
      <c r="F463" s="220"/>
      <c r="G463" s="220"/>
      <c r="H463" s="220"/>
      <c r="I463" s="220"/>
      <c r="J463" s="220"/>
      <c r="K463" s="220"/>
      <c r="L463" s="220"/>
      <c r="M463" s="326"/>
      <c r="N463" s="220"/>
      <c r="O463" s="220"/>
      <c r="P463" s="220"/>
      <c r="Q463" s="326"/>
      <c r="R463" s="326"/>
      <c r="S463" s="326"/>
      <c r="T463" s="326"/>
    </row>
    <row r="464" spans="1:20">
      <c r="A464" s="220"/>
      <c r="B464" s="220"/>
      <c r="C464" s="220"/>
      <c r="D464" s="220"/>
      <c r="E464" s="220"/>
      <c r="F464" s="220"/>
      <c r="G464" s="220"/>
      <c r="H464" s="220"/>
      <c r="I464" s="220"/>
      <c r="J464" s="220"/>
      <c r="K464" s="220"/>
      <c r="L464" s="220"/>
      <c r="M464" s="326"/>
      <c r="N464" s="220"/>
      <c r="O464" s="220"/>
      <c r="P464" s="220"/>
      <c r="Q464" s="326"/>
      <c r="R464" s="326"/>
      <c r="S464" s="326"/>
      <c r="T464" s="326"/>
    </row>
    <row r="465" spans="1:20">
      <c r="A465" s="220"/>
      <c r="B465" s="220"/>
      <c r="C465" s="220"/>
      <c r="D465" s="220"/>
      <c r="E465" s="220"/>
      <c r="F465" s="220"/>
      <c r="G465" s="220"/>
      <c r="H465" s="220"/>
      <c r="I465" s="220"/>
      <c r="J465" s="220"/>
      <c r="K465" s="220"/>
      <c r="L465" s="220"/>
      <c r="M465" s="326"/>
      <c r="N465" s="220"/>
      <c r="O465" s="220"/>
      <c r="P465" s="220"/>
      <c r="Q465" s="326"/>
      <c r="R465" s="326"/>
      <c r="S465" s="326"/>
      <c r="T465" s="326"/>
    </row>
    <row r="466" spans="1:20">
      <c r="A466" s="220"/>
      <c r="B466" s="220"/>
      <c r="C466" s="220"/>
      <c r="D466" s="220"/>
      <c r="E466" s="220"/>
      <c r="F466" s="220"/>
      <c r="G466" s="220"/>
      <c r="H466" s="220"/>
      <c r="I466" s="220"/>
      <c r="J466" s="220"/>
      <c r="K466" s="220"/>
      <c r="L466" s="220"/>
      <c r="M466" s="326"/>
      <c r="N466" s="220"/>
      <c r="O466" s="220"/>
      <c r="P466" s="220"/>
      <c r="Q466" s="326"/>
      <c r="R466" s="326"/>
      <c r="S466" s="326"/>
      <c r="T466" s="326"/>
    </row>
    <row r="467" spans="1:20">
      <c r="A467" s="220"/>
      <c r="B467" s="220"/>
      <c r="C467" s="220"/>
      <c r="D467" s="220"/>
      <c r="E467" s="220"/>
      <c r="F467" s="220"/>
      <c r="G467" s="220"/>
      <c r="H467" s="220"/>
      <c r="I467" s="220"/>
      <c r="J467" s="220"/>
      <c r="K467" s="220"/>
      <c r="L467" s="220"/>
      <c r="M467" s="326"/>
      <c r="N467" s="220"/>
      <c r="O467" s="220"/>
      <c r="P467" s="220"/>
      <c r="Q467" s="326"/>
      <c r="R467" s="326"/>
      <c r="S467" s="326"/>
      <c r="T467" s="326"/>
    </row>
    <row r="468" spans="1:20">
      <c r="A468" s="220"/>
      <c r="B468" s="220"/>
      <c r="C468" s="220"/>
      <c r="D468" s="220"/>
      <c r="E468" s="220"/>
      <c r="F468" s="220"/>
      <c r="G468" s="220"/>
      <c r="H468" s="220"/>
      <c r="I468" s="220"/>
      <c r="J468" s="220"/>
      <c r="K468" s="220"/>
      <c r="L468" s="220"/>
      <c r="M468" s="326"/>
      <c r="N468" s="220"/>
      <c r="O468" s="220"/>
      <c r="P468" s="220"/>
      <c r="Q468" s="326"/>
      <c r="R468" s="326"/>
      <c r="S468" s="326"/>
      <c r="T468" s="326"/>
    </row>
    <row r="469" spans="1:20">
      <c r="A469" s="220"/>
      <c r="B469" s="220"/>
      <c r="C469" s="220"/>
      <c r="D469" s="220"/>
      <c r="E469" s="220"/>
      <c r="F469" s="220"/>
      <c r="G469" s="220"/>
      <c r="H469" s="220"/>
      <c r="I469" s="220"/>
      <c r="J469" s="220"/>
      <c r="K469" s="220"/>
      <c r="L469" s="220"/>
      <c r="M469" s="326"/>
      <c r="N469" s="220"/>
      <c r="O469" s="220"/>
      <c r="P469" s="220"/>
      <c r="Q469" s="326"/>
      <c r="R469" s="326"/>
      <c r="S469" s="326"/>
      <c r="T469" s="326"/>
    </row>
    <row r="470" spans="1:20">
      <c r="A470" s="220"/>
      <c r="B470" s="220"/>
      <c r="C470" s="220"/>
      <c r="D470" s="220"/>
      <c r="E470" s="220"/>
      <c r="F470" s="220"/>
      <c r="G470" s="220"/>
      <c r="H470" s="220"/>
      <c r="I470" s="220"/>
      <c r="J470" s="220"/>
      <c r="K470" s="220"/>
      <c r="L470" s="220"/>
      <c r="M470" s="326"/>
      <c r="N470" s="220"/>
      <c r="O470" s="220"/>
      <c r="P470" s="220"/>
      <c r="Q470" s="326"/>
      <c r="R470" s="326"/>
      <c r="S470" s="326"/>
      <c r="T470" s="326"/>
    </row>
    <row r="471" spans="1:20">
      <c r="A471" s="220"/>
      <c r="B471" s="220"/>
      <c r="C471" s="220"/>
      <c r="D471" s="220"/>
      <c r="E471" s="220"/>
      <c r="F471" s="220"/>
      <c r="G471" s="220"/>
      <c r="H471" s="220"/>
      <c r="I471" s="220"/>
      <c r="J471" s="220"/>
      <c r="K471" s="220"/>
      <c r="L471" s="220"/>
      <c r="M471" s="326"/>
      <c r="N471" s="220"/>
      <c r="O471" s="220"/>
      <c r="P471" s="220"/>
      <c r="Q471" s="326"/>
      <c r="R471" s="326"/>
      <c r="S471" s="326"/>
      <c r="T471" s="326"/>
    </row>
    <row r="472" spans="1:20">
      <c r="A472" s="220"/>
      <c r="B472" s="220"/>
      <c r="C472" s="220"/>
      <c r="D472" s="220"/>
      <c r="E472" s="220"/>
      <c r="F472" s="220"/>
      <c r="G472" s="220"/>
      <c r="H472" s="220"/>
      <c r="I472" s="220"/>
      <c r="J472" s="220"/>
      <c r="K472" s="220"/>
      <c r="L472" s="220"/>
      <c r="M472" s="326"/>
      <c r="N472" s="220"/>
      <c r="O472" s="220"/>
      <c r="P472" s="220"/>
      <c r="Q472" s="326"/>
      <c r="R472" s="326"/>
      <c r="S472" s="326"/>
      <c r="T472" s="326"/>
    </row>
    <row r="473" spans="1:20">
      <c r="A473" s="220"/>
      <c r="B473" s="220"/>
      <c r="C473" s="220"/>
      <c r="D473" s="220"/>
      <c r="E473" s="220"/>
      <c r="F473" s="220"/>
      <c r="G473" s="220"/>
      <c r="H473" s="220"/>
      <c r="I473" s="220"/>
      <c r="J473" s="220"/>
      <c r="K473" s="220"/>
      <c r="L473" s="220"/>
      <c r="M473" s="326"/>
      <c r="N473" s="220"/>
      <c r="O473" s="220"/>
      <c r="P473" s="220"/>
      <c r="Q473" s="326"/>
      <c r="R473" s="326"/>
      <c r="S473" s="326"/>
      <c r="T473" s="326"/>
    </row>
    <row r="474" spans="1:20">
      <c r="A474" s="220"/>
      <c r="B474" s="220"/>
      <c r="C474" s="220"/>
      <c r="D474" s="220"/>
      <c r="E474" s="220"/>
      <c r="F474" s="220"/>
      <c r="G474" s="220"/>
      <c r="H474" s="220"/>
      <c r="I474" s="220"/>
      <c r="J474" s="220"/>
      <c r="K474" s="220"/>
      <c r="L474" s="220"/>
      <c r="M474" s="326"/>
      <c r="N474" s="220"/>
      <c r="O474" s="220"/>
      <c r="P474" s="220"/>
      <c r="Q474" s="326"/>
      <c r="R474" s="326"/>
      <c r="S474" s="326"/>
      <c r="T474" s="326"/>
    </row>
    <row r="475" spans="1:20">
      <c r="A475" s="220"/>
      <c r="B475" s="220"/>
      <c r="C475" s="220"/>
      <c r="D475" s="220"/>
      <c r="E475" s="220"/>
      <c r="F475" s="220"/>
      <c r="G475" s="220"/>
      <c r="H475" s="220"/>
      <c r="I475" s="220"/>
      <c r="J475" s="220"/>
      <c r="K475" s="220"/>
      <c r="L475" s="220"/>
      <c r="M475" s="326"/>
      <c r="N475" s="220"/>
      <c r="O475" s="220"/>
      <c r="P475" s="220"/>
      <c r="Q475" s="326"/>
      <c r="R475" s="326"/>
      <c r="S475" s="326"/>
      <c r="T475" s="326"/>
    </row>
    <row r="476" spans="1:20">
      <c r="A476" s="220"/>
      <c r="B476" s="220"/>
      <c r="C476" s="220"/>
      <c r="D476" s="220"/>
      <c r="E476" s="220"/>
      <c r="F476" s="220"/>
      <c r="G476" s="220"/>
      <c r="H476" s="220"/>
      <c r="I476" s="220"/>
      <c r="J476" s="220"/>
      <c r="K476" s="220"/>
      <c r="L476" s="220"/>
      <c r="M476" s="326"/>
      <c r="N476" s="220"/>
      <c r="O476" s="220"/>
      <c r="P476" s="220"/>
      <c r="Q476" s="326"/>
      <c r="R476" s="326"/>
      <c r="S476" s="326"/>
      <c r="T476" s="326"/>
    </row>
    <row r="477" spans="1:20">
      <c r="A477" s="220"/>
      <c r="B477" s="220"/>
      <c r="C477" s="220"/>
      <c r="D477" s="220"/>
      <c r="E477" s="220"/>
      <c r="F477" s="220"/>
      <c r="G477" s="220"/>
      <c r="H477" s="220"/>
      <c r="I477" s="220"/>
      <c r="J477" s="220"/>
      <c r="K477" s="220"/>
      <c r="L477" s="220"/>
      <c r="M477" s="326"/>
      <c r="N477" s="220"/>
      <c r="O477" s="220"/>
      <c r="P477" s="220"/>
      <c r="Q477" s="326"/>
      <c r="R477" s="326"/>
      <c r="S477" s="326"/>
      <c r="T477" s="326"/>
    </row>
    <row r="478" spans="1:20">
      <c r="A478" s="220"/>
      <c r="B478" s="220"/>
      <c r="C478" s="220"/>
      <c r="D478" s="220"/>
      <c r="E478" s="220"/>
      <c r="F478" s="220"/>
      <c r="G478" s="220"/>
      <c r="H478" s="220"/>
      <c r="I478" s="220"/>
      <c r="J478" s="220"/>
      <c r="K478" s="220"/>
      <c r="L478" s="220"/>
      <c r="M478" s="326"/>
      <c r="N478" s="220"/>
      <c r="O478" s="220"/>
      <c r="P478" s="220"/>
      <c r="Q478" s="326"/>
      <c r="R478" s="326"/>
      <c r="S478" s="326"/>
      <c r="T478" s="326"/>
    </row>
    <row r="479" spans="1:20">
      <c r="A479" s="220"/>
      <c r="B479" s="220"/>
      <c r="C479" s="220"/>
      <c r="D479" s="220"/>
      <c r="E479" s="220"/>
      <c r="F479" s="220"/>
      <c r="G479" s="220"/>
      <c r="H479" s="220"/>
      <c r="I479" s="220"/>
      <c r="J479" s="220"/>
      <c r="K479" s="220"/>
      <c r="L479" s="220"/>
      <c r="M479" s="326"/>
      <c r="N479" s="220"/>
      <c r="O479" s="220"/>
      <c r="P479" s="220"/>
      <c r="Q479" s="326"/>
      <c r="R479" s="326"/>
      <c r="S479" s="326"/>
      <c r="T479" s="326"/>
    </row>
    <row r="480" spans="1:20">
      <c r="A480" s="220"/>
      <c r="B480" s="220"/>
      <c r="C480" s="220"/>
      <c r="D480" s="220"/>
      <c r="E480" s="220"/>
      <c r="F480" s="220"/>
      <c r="G480" s="220"/>
      <c r="H480" s="220"/>
      <c r="I480" s="220"/>
      <c r="J480" s="220"/>
      <c r="K480" s="220"/>
      <c r="L480" s="220"/>
      <c r="M480" s="326"/>
      <c r="N480" s="220"/>
      <c r="O480" s="220"/>
      <c r="P480" s="220"/>
      <c r="Q480" s="326"/>
      <c r="R480" s="326"/>
      <c r="S480" s="326"/>
      <c r="T480" s="326"/>
    </row>
    <row r="481" spans="1:20">
      <c r="A481" s="220"/>
      <c r="B481" s="220"/>
      <c r="C481" s="220"/>
      <c r="D481" s="220"/>
      <c r="E481" s="220"/>
      <c r="F481" s="220"/>
      <c r="G481" s="220"/>
      <c r="H481" s="220"/>
      <c r="I481" s="220"/>
      <c r="J481" s="220"/>
      <c r="K481" s="220"/>
      <c r="L481" s="220"/>
      <c r="M481" s="326"/>
      <c r="N481" s="220"/>
      <c r="O481" s="220"/>
      <c r="P481" s="220"/>
      <c r="Q481" s="326"/>
      <c r="R481" s="326"/>
      <c r="S481" s="326"/>
      <c r="T481" s="326"/>
    </row>
    <row r="482" spans="1:20">
      <c r="A482" s="220"/>
      <c r="B482" s="220"/>
      <c r="C482" s="220"/>
      <c r="D482" s="220"/>
      <c r="E482" s="220"/>
      <c r="F482" s="220"/>
      <c r="G482" s="220"/>
      <c r="H482" s="220"/>
      <c r="I482" s="220"/>
      <c r="J482" s="220"/>
      <c r="K482" s="220"/>
      <c r="L482" s="220"/>
      <c r="M482" s="326"/>
      <c r="N482" s="220"/>
      <c r="O482" s="220"/>
      <c r="P482" s="220"/>
      <c r="Q482" s="326"/>
      <c r="R482" s="326"/>
      <c r="S482" s="326"/>
      <c r="T482" s="326"/>
    </row>
    <row r="483" spans="1:20">
      <c r="A483" s="220"/>
      <c r="B483" s="220"/>
      <c r="C483" s="220"/>
      <c r="D483" s="220"/>
      <c r="E483" s="220"/>
      <c r="F483" s="220"/>
      <c r="G483" s="220"/>
      <c r="H483" s="220"/>
      <c r="I483" s="220"/>
      <c r="J483" s="220"/>
      <c r="K483" s="220"/>
      <c r="L483" s="220"/>
      <c r="M483" s="326"/>
      <c r="N483" s="220"/>
      <c r="O483" s="220"/>
      <c r="P483" s="220"/>
      <c r="Q483" s="326"/>
      <c r="R483" s="326"/>
      <c r="S483" s="326"/>
      <c r="T483" s="326"/>
    </row>
    <row r="484" spans="1:20">
      <c r="A484" s="220"/>
      <c r="B484" s="220"/>
      <c r="C484" s="220"/>
      <c r="D484" s="220"/>
      <c r="E484" s="220"/>
      <c r="F484" s="220"/>
      <c r="G484" s="220"/>
      <c r="H484" s="220"/>
      <c r="I484" s="220"/>
      <c r="J484" s="220"/>
      <c r="K484" s="220"/>
      <c r="L484" s="220"/>
      <c r="M484" s="326"/>
      <c r="N484" s="220"/>
      <c r="O484" s="220"/>
      <c r="P484" s="220"/>
      <c r="Q484" s="326"/>
      <c r="R484" s="326"/>
      <c r="S484" s="326"/>
      <c r="T484" s="326"/>
    </row>
    <row r="485" spans="1:20">
      <c r="A485" s="220"/>
      <c r="B485" s="220"/>
      <c r="C485" s="220"/>
      <c r="D485" s="220"/>
      <c r="E485" s="220"/>
      <c r="F485" s="220"/>
      <c r="G485" s="220"/>
      <c r="H485" s="220"/>
      <c r="I485" s="220"/>
      <c r="J485" s="220"/>
      <c r="K485" s="220"/>
      <c r="L485" s="220"/>
      <c r="M485" s="326"/>
      <c r="N485" s="220"/>
      <c r="O485" s="220"/>
      <c r="P485" s="220"/>
      <c r="Q485" s="326"/>
      <c r="R485" s="326"/>
      <c r="S485" s="326"/>
      <c r="T485" s="326"/>
    </row>
    <row r="486" spans="1:20">
      <c r="A486" s="220"/>
      <c r="B486" s="220"/>
      <c r="C486" s="220"/>
      <c r="D486" s="220"/>
      <c r="E486" s="220"/>
      <c r="F486" s="220"/>
      <c r="G486" s="220"/>
      <c r="H486" s="220"/>
      <c r="I486" s="220"/>
      <c r="J486" s="220"/>
      <c r="K486" s="220"/>
      <c r="L486" s="220"/>
      <c r="M486" s="326"/>
      <c r="N486" s="220"/>
      <c r="O486" s="220"/>
      <c r="P486" s="220"/>
      <c r="Q486" s="326"/>
      <c r="R486" s="326"/>
      <c r="S486" s="326"/>
      <c r="T486" s="326"/>
    </row>
    <row r="487" spans="1:20">
      <c r="A487" s="220"/>
      <c r="B487" s="220"/>
      <c r="C487" s="220"/>
      <c r="D487" s="220"/>
      <c r="E487" s="220"/>
      <c r="F487" s="220"/>
      <c r="G487" s="220"/>
      <c r="H487" s="220"/>
      <c r="I487" s="220"/>
      <c r="J487" s="220"/>
      <c r="K487" s="220"/>
      <c r="L487" s="220"/>
      <c r="M487" s="326"/>
      <c r="N487" s="220"/>
      <c r="O487" s="220"/>
      <c r="P487" s="220"/>
      <c r="Q487" s="326"/>
      <c r="R487" s="326"/>
      <c r="S487" s="326"/>
      <c r="T487" s="326"/>
    </row>
    <row r="488" spans="1:20">
      <c r="A488" s="220"/>
      <c r="B488" s="220"/>
      <c r="C488" s="220"/>
      <c r="D488" s="220"/>
      <c r="E488" s="220"/>
      <c r="F488" s="220"/>
      <c r="G488" s="220"/>
      <c r="H488" s="220"/>
      <c r="I488" s="220"/>
      <c r="J488" s="220"/>
      <c r="K488" s="220"/>
      <c r="L488" s="220"/>
      <c r="M488" s="326"/>
      <c r="N488" s="220"/>
      <c r="O488" s="220"/>
      <c r="P488" s="220"/>
      <c r="Q488" s="326"/>
      <c r="R488" s="326"/>
      <c r="S488" s="326"/>
      <c r="T488" s="326"/>
    </row>
    <row r="489" spans="1:20">
      <c r="A489" s="220"/>
      <c r="B489" s="220"/>
      <c r="C489" s="220"/>
      <c r="D489" s="220"/>
      <c r="E489" s="220"/>
      <c r="F489" s="220"/>
      <c r="G489" s="220"/>
      <c r="H489" s="220"/>
      <c r="I489" s="220"/>
      <c r="J489" s="220"/>
      <c r="K489" s="220"/>
      <c r="L489" s="220"/>
      <c r="M489" s="326"/>
      <c r="N489" s="220"/>
      <c r="O489" s="220"/>
      <c r="P489" s="220"/>
      <c r="Q489" s="326"/>
      <c r="R489" s="326"/>
      <c r="S489" s="326"/>
      <c r="T489" s="326"/>
    </row>
    <row r="490" spans="1:20">
      <c r="A490" s="220"/>
      <c r="B490" s="220"/>
      <c r="C490" s="220"/>
      <c r="D490" s="220"/>
      <c r="E490" s="220"/>
      <c r="F490" s="220"/>
      <c r="G490" s="220"/>
      <c r="H490" s="220"/>
      <c r="I490" s="220"/>
      <c r="J490" s="220"/>
      <c r="K490" s="220"/>
      <c r="L490" s="220"/>
      <c r="M490" s="326"/>
      <c r="N490" s="220"/>
      <c r="O490" s="220"/>
      <c r="P490" s="220"/>
      <c r="Q490" s="326"/>
      <c r="R490" s="326"/>
      <c r="S490" s="326"/>
      <c r="T490" s="326"/>
    </row>
    <row r="491" spans="1:20">
      <c r="A491" s="220"/>
      <c r="B491" s="220"/>
      <c r="C491" s="220"/>
      <c r="D491" s="220"/>
      <c r="E491" s="220"/>
      <c r="F491" s="220"/>
      <c r="G491" s="220"/>
      <c r="H491" s="220"/>
      <c r="I491" s="220"/>
      <c r="J491" s="220"/>
      <c r="K491" s="220"/>
      <c r="L491" s="220"/>
      <c r="M491" s="326"/>
      <c r="N491" s="220"/>
      <c r="O491" s="220"/>
      <c r="P491" s="220"/>
      <c r="Q491" s="326"/>
      <c r="R491" s="326"/>
      <c r="S491" s="326"/>
      <c r="T491" s="326"/>
    </row>
    <row r="492" spans="1:20">
      <c r="A492" s="220"/>
      <c r="B492" s="220"/>
      <c r="C492" s="220"/>
      <c r="D492" s="220"/>
      <c r="E492" s="220"/>
      <c r="F492" s="220"/>
      <c r="G492" s="220"/>
      <c r="H492" s="220"/>
      <c r="I492" s="220"/>
      <c r="J492" s="220"/>
      <c r="K492" s="220"/>
      <c r="L492" s="220"/>
      <c r="M492" s="326"/>
      <c r="N492" s="220"/>
      <c r="O492" s="220"/>
      <c r="P492" s="220"/>
      <c r="Q492" s="326"/>
      <c r="R492" s="326"/>
      <c r="S492" s="326"/>
      <c r="T492" s="326"/>
    </row>
    <row r="493" spans="1:20">
      <c r="A493" s="220"/>
      <c r="B493" s="220"/>
      <c r="C493" s="220"/>
      <c r="D493" s="220"/>
      <c r="E493" s="220"/>
      <c r="F493" s="220"/>
      <c r="G493" s="220"/>
      <c r="H493" s="220"/>
      <c r="I493" s="220"/>
      <c r="J493" s="220"/>
      <c r="K493" s="220"/>
      <c r="L493" s="220"/>
      <c r="M493" s="326"/>
      <c r="N493" s="220"/>
      <c r="O493" s="220"/>
      <c r="P493" s="220"/>
      <c r="Q493" s="326"/>
      <c r="R493" s="326"/>
      <c r="S493" s="326"/>
      <c r="T493" s="326"/>
    </row>
    <row r="494" spans="1:20">
      <c r="A494" s="220"/>
      <c r="B494" s="220"/>
      <c r="C494" s="220"/>
      <c r="D494" s="220"/>
      <c r="E494" s="220"/>
      <c r="F494" s="220"/>
      <c r="G494" s="220"/>
      <c r="H494" s="220"/>
      <c r="I494" s="220"/>
      <c r="J494" s="220"/>
      <c r="K494" s="220"/>
      <c r="L494" s="220"/>
      <c r="M494" s="326"/>
      <c r="N494" s="220"/>
      <c r="O494" s="220"/>
      <c r="P494" s="220"/>
      <c r="Q494" s="326"/>
      <c r="R494" s="326"/>
      <c r="S494" s="326"/>
      <c r="T494" s="326"/>
    </row>
    <row r="495" spans="1:20">
      <c r="A495" s="220"/>
      <c r="B495" s="220"/>
      <c r="C495" s="220"/>
      <c r="D495" s="220"/>
      <c r="E495" s="220"/>
      <c r="F495" s="220"/>
      <c r="G495" s="220"/>
      <c r="H495" s="220"/>
      <c r="I495" s="220"/>
      <c r="J495" s="220"/>
      <c r="K495" s="220"/>
      <c r="L495" s="220"/>
      <c r="M495" s="326"/>
      <c r="N495" s="220"/>
      <c r="O495" s="220"/>
      <c r="P495" s="220"/>
      <c r="Q495" s="326"/>
      <c r="R495" s="326"/>
      <c r="S495" s="326"/>
      <c r="T495" s="326"/>
    </row>
    <row r="496" spans="1:20">
      <c r="A496" s="220"/>
      <c r="B496" s="220"/>
      <c r="C496" s="220"/>
      <c r="D496" s="220"/>
      <c r="E496" s="220"/>
      <c r="F496" s="220"/>
      <c r="G496" s="220"/>
      <c r="H496" s="220"/>
      <c r="I496" s="220"/>
      <c r="J496" s="220"/>
      <c r="K496" s="220"/>
      <c r="L496" s="220"/>
      <c r="M496" s="326"/>
      <c r="N496" s="220"/>
      <c r="O496" s="220"/>
      <c r="P496" s="220"/>
      <c r="Q496" s="326"/>
      <c r="R496" s="326"/>
      <c r="S496" s="326"/>
      <c r="T496" s="326"/>
    </row>
    <row r="497" spans="1:20">
      <c r="A497" s="220"/>
      <c r="B497" s="220"/>
      <c r="C497" s="220"/>
      <c r="D497" s="220"/>
      <c r="E497" s="220"/>
      <c r="F497" s="220"/>
      <c r="G497" s="220"/>
      <c r="H497" s="220"/>
      <c r="I497" s="220"/>
      <c r="J497" s="220"/>
      <c r="K497" s="220"/>
      <c r="L497" s="220"/>
      <c r="M497" s="326"/>
      <c r="N497" s="220"/>
      <c r="O497" s="220"/>
      <c r="P497" s="220"/>
      <c r="Q497" s="326"/>
      <c r="R497" s="326"/>
      <c r="S497" s="326"/>
      <c r="T497" s="326"/>
    </row>
    <row r="498" spans="1:20">
      <c r="A498" s="220"/>
      <c r="B498" s="220"/>
      <c r="C498" s="220"/>
      <c r="D498" s="220"/>
      <c r="E498" s="220"/>
      <c r="F498" s="220"/>
      <c r="G498" s="220"/>
      <c r="H498" s="220"/>
      <c r="I498" s="220"/>
      <c r="J498" s="220"/>
      <c r="K498" s="220"/>
      <c r="L498" s="220"/>
      <c r="M498" s="326"/>
      <c r="N498" s="220"/>
      <c r="O498" s="220"/>
      <c r="P498" s="220"/>
      <c r="Q498" s="326"/>
      <c r="R498" s="326"/>
      <c r="S498" s="326"/>
      <c r="T498" s="326"/>
    </row>
    <row r="499" spans="1:20">
      <c r="A499" s="220"/>
      <c r="B499" s="220"/>
      <c r="C499" s="220"/>
      <c r="D499" s="220"/>
      <c r="E499" s="220"/>
      <c r="F499" s="220"/>
      <c r="G499" s="220"/>
      <c r="H499" s="220"/>
      <c r="I499" s="220"/>
      <c r="J499" s="220"/>
      <c r="K499" s="220"/>
      <c r="L499" s="220"/>
      <c r="M499" s="326"/>
      <c r="N499" s="220"/>
      <c r="O499" s="220"/>
      <c r="P499" s="220"/>
      <c r="Q499" s="326"/>
      <c r="R499" s="326"/>
      <c r="S499" s="326"/>
      <c r="T499" s="326"/>
    </row>
    <row r="500" spans="1:20">
      <c r="A500" s="220"/>
      <c r="B500" s="220"/>
      <c r="C500" s="220"/>
      <c r="D500" s="220"/>
      <c r="E500" s="220"/>
      <c r="F500" s="220"/>
      <c r="G500" s="220"/>
      <c r="H500" s="220"/>
      <c r="I500" s="220"/>
      <c r="J500" s="220"/>
      <c r="K500" s="220"/>
      <c r="L500" s="220"/>
      <c r="M500" s="326"/>
      <c r="N500" s="220"/>
      <c r="O500" s="220"/>
      <c r="P500" s="220"/>
      <c r="Q500" s="326"/>
      <c r="R500" s="326"/>
      <c r="S500" s="326"/>
      <c r="T500" s="326"/>
    </row>
    <row r="501" spans="1:20">
      <c r="A501" s="220"/>
      <c r="B501" s="220"/>
      <c r="C501" s="220"/>
      <c r="D501" s="220"/>
      <c r="E501" s="220"/>
      <c r="F501" s="220"/>
      <c r="G501" s="220"/>
      <c r="H501" s="220"/>
      <c r="I501" s="220"/>
      <c r="J501" s="220"/>
      <c r="K501" s="220"/>
      <c r="L501" s="220"/>
      <c r="M501" s="326"/>
      <c r="N501" s="220"/>
      <c r="O501" s="220"/>
      <c r="P501" s="220"/>
      <c r="Q501" s="326"/>
      <c r="R501" s="326"/>
      <c r="S501" s="326"/>
      <c r="T501" s="326"/>
    </row>
    <row r="502" spans="1:20">
      <c r="A502" s="220"/>
      <c r="B502" s="220"/>
      <c r="C502" s="220"/>
      <c r="D502" s="220"/>
      <c r="E502" s="220"/>
      <c r="F502" s="220"/>
      <c r="G502" s="220"/>
      <c r="H502" s="220"/>
      <c r="I502" s="220"/>
      <c r="J502" s="220"/>
      <c r="K502" s="220"/>
      <c r="L502" s="220"/>
      <c r="M502" s="326"/>
      <c r="N502" s="220"/>
      <c r="O502" s="220"/>
      <c r="P502" s="220"/>
      <c r="Q502" s="326"/>
      <c r="R502" s="326"/>
      <c r="S502" s="326"/>
      <c r="T502" s="326"/>
    </row>
    <row r="503" spans="1:20">
      <c r="A503" s="220"/>
      <c r="B503" s="220"/>
      <c r="C503" s="220"/>
      <c r="D503" s="220"/>
      <c r="E503" s="220"/>
      <c r="F503" s="220"/>
      <c r="G503" s="220"/>
      <c r="H503" s="220"/>
      <c r="I503" s="220"/>
      <c r="J503" s="220"/>
      <c r="K503" s="220"/>
      <c r="L503" s="220"/>
      <c r="M503" s="326"/>
      <c r="N503" s="220"/>
      <c r="O503" s="220"/>
      <c r="P503" s="220"/>
      <c r="Q503" s="326"/>
      <c r="R503" s="326"/>
      <c r="S503" s="326"/>
      <c r="T503" s="326"/>
    </row>
    <row r="504" spans="1:20">
      <c r="A504" s="220"/>
      <c r="B504" s="220"/>
      <c r="C504" s="220"/>
      <c r="D504" s="220"/>
      <c r="E504" s="220"/>
      <c r="F504" s="220"/>
      <c r="G504" s="220"/>
      <c r="H504" s="220"/>
      <c r="I504" s="220"/>
      <c r="J504" s="220"/>
      <c r="K504" s="220"/>
      <c r="L504" s="220"/>
      <c r="M504" s="326"/>
      <c r="N504" s="220"/>
      <c r="O504" s="220"/>
      <c r="P504" s="220"/>
      <c r="Q504" s="326"/>
      <c r="R504" s="326"/>
      <c r="S504" s="326"/>
      <c r="T504" s="326"/>
    </row>
    <row r="505" spans="1:20">
      <c r="A505" s="220"/>
      <c r="B505" s="220"/>
      <c r="C505" s="220"/>
      <c r="D505" s="220"/>
      <c r="E505" s="220"/>
      <c r="F505" s="220"/>
      <c r="G505" s="220"/>
      <c r="H505" s="220"/>
      <c r="I505" s="220"/>
      <c r="J505" s="220"/>
      <c r="K505" s="220"/>
      <c r="L505" s="220"/>
      <c r="M505" s="326"/>
      <c r="N505" s="220"/>
      <c r="O505" s="220"/>
      <c r="P505" s="220"/>
      <c r="Q505" s="326"/>
      <c r="R505" s="326"/>
      <c r="S505" s="326"/>
      <c r="T505" s="326"/>
    </row>
    <row r="506" spans="1:20">
      <c r="A506" s="220"/>
      <c r="B506" s="220"/>
      <c r="C506" s="220"/>
      <c r="D506" s="220"/>
      <c r="E506" s="220"/>
      <c r="F506" s="220"/>
      <c r="G506" s="220"/>
      <c r="H506" s="220"/>
      <c r="I506" s="220"/>
      <c r="J506" s="220"/>
      <c r="K506" s="220"/>
      <c r="L506" s="220"/>
      <c r="M506" s="326"/>
      <c r="N506" s="220"/>
      <c r="O506" s="220"/>
      <c r="P506" s="220"/>
      <c r="Q506" s="326"/>
      <c r="R506" s="326"/>
      <c r="S506" s="326"/>
      <c r="T506" s="326"/>
    </row>
    <row r="507" spans="1:20">
      <c r="A507" s="220"/>
      <c r="B507" s="220"/>
      <c r="C507" s="220"/>
      <c r="D507" s="220"/>
      <c r="E507" s="220"/>
      <c r="F507" s="220"/>
      <c r="G507" s="220"/>
      <c r="H507" s="220"/>
      <c r="I507" s="220"/>
      <c r="J507" s="220"/>
      <c r="K507" s="220"/>
      <c r="L507" s="220"/>
      <c r="M507" s="326"/>
      <c r="N507" s="220"/>
      <c r="O507" s="220"/>
      <c r="P507" s="220"/>
      <c r="Q507" s="326"/>
      <c r="R507" s="326"/>
      <c r="S507" s="326"/>
      <c r="T507" s="326"/>
    </row>
    <row r="508" spans="1:20">
      <c r="A508" s="220"/>
      <c r="B508" s="220"/>
      <c r="C508" s="220"/>
      <c r="D508" s="220"/>
      <c r="E508" s="220"/>
      <c r="F508" s="220"/>
      <c r="G508" s="220"/>
      <c r="H508" s="220"/>
      <c r="I508" s="220"/>
      <c r="J508" s="220"/>
      <c r="K508" s="220"/>
      <c r="L508" s="220"/>
      <c r="M508" s="326"/>
      <c r="N508" s="220"/>
      <c r="O508" s="220"/>
      <c r="P508" s="220"/>
      <c r="Q508" s="326"/>
      <c r="R508" s="326"/>
      <c r="S508" s="326"/>
      <c r="T508" s="326"/>
    </row>
    <row r="509" spans="1:20">
      <c r="A509" s="220"/>
      <c r="B509" s="220"/>
      <c r="C509" s="220"/>
      <c r="D509" s="220"/>
      <c r="E509" s="220"/>
      <c r="F509" s="220"/>
      <c r="G509" s="220"/>
      <c r="H509" s="220"/>
      <c r="I509" s="220"/>
      <c r="J509" s="220"/>
      <c r="K509" s="220"/>
      <c r="L509" s="220"/>
      <c r="M509" s="326"/>
      <c r="N509" s="220"/>
      <c r="O509" s="220"/>
      <c r="P509" s="220"/>
      <c r="Q509" s="326"/>
      <c r="R509" s="326"/>
      <c r="S509" s="326"/>
      <c r="T509" s="326"/>
    </row>
    <row r="510" spans="1:20">
      <c r="A510" s="220"/>
      <c r="B510" s="220"/>
      <c r="C510" s="220"/>
      <c r="D510" s="220"/>
      <c r="E510" s="220"/>
      <c r="F510" s="220"/>
      <c r="G510" s="220"/>
      <c r="H510" s="220"/>
      <c r="I510" s="220"/>
      <c r="J510" s="220"/>
      <c r="K510" s="220"/>
      <c r="L510" s="220"/>
      <c r="M510" s="326"/>
      <c r="N510" s="220"/>
      <c r="O510" s="220"/>
      <c r="P510" s="220"/>
      <c r="Q510" s="326"/>
      <c r="R510" s="326"/>
      <c r="S510" s="326"/>
      <c r="T510" s="326"/>
    </row>
    <row r="511" spans="1:20">
      <c r="A511" s="220"/>
      <c r="B511" s="220"/>
      <c r="C511" s="220"/>
      <c r="D511" s="220"/>
      <c r="E511" s="220"/>
      <c r="F511" s="220"/>
      <c r="G511" s="220"/>
      <c r="H511" s="220"/>
      <c r="I511" s="220"/>
      <c r="J511" s="220"/>
      <c r="K511" s="220"/>
      <c r="L511" s="220"/>
      <c r="M511" s="326"/>
      <c r="N511" s="220"/>
      <c r="O511" s="220"/>
      <c r="P511" s="220"/>
      <c r="Q511" s="326"/>
      <c r="R511" s="326"/>
      <c r="S511" s="326"/>
      <c r="T511" s="326"/>
    </row>
    <row r="512" spans="1:20">
      <c r="A512" s="220"/>
      <c r="B512" s="220"/>
      <c r="C512" s="220"/>
      <c r="D512" s="220"/>
      <c r="E512" s="220"/>
      <c r="F512" s="220"/>
      <c r="G512" s="220"/>
      <c r="H512" s="220"/>
      <c r="I512" s="220"/>
      <c r="J512" s="220"/>
      <c r="K512" s="220"/>
      <c r="L512" s="220"/>
      <c r="M512" s="326"/>
      <c r="N512" s="220"/>
      <c r="O512" s="220"/>
      <c r="P512" s="220"/>
      <c r="Q512" s="326"/>
      <c r="R512" s="326"/>
      <c r="S512" s="326"/>
      <c r="T512" s="326"/>
    </row>
    <row r="513" spans="1:20">
      <c r="A513" s="220"/>
      <c r="B513" s="220"/>
      <c r="C513" s="220"/>
      <c r="D513" s="220"/>
      <c r="E513" s="220"/>
      <c r="F513" s="220"/>
      <c r="G513" s="220"/>
      <c r="H513" s="220"/>
      <c r="I513" s="220"/>
      <c r="J513" s="220"/>
      <c r="K513" s="220"/>
      <c r="L513" s="220"/>
      <c r="M513" s="326"/>
      <c r="N513" s="220"/>
      <c r="O513" s="220"/>
      <c r="P513" s="220"/>
      <c r="Q513" s="326"/>
      <c r="R513" s="326"/>
      <c r="S513" s="326"/>
      <c r="T513" s="326"/>
    </row>
    <row r="514" spans="1:20">
      <c r="A514" s="220"/>
      <c r="B514" s="220"/>
      <c r="C514" s="220"/>
      <c r="D514" s="220"/>
      <c r="E514" s="220"/>
      <c r="F514" s="220"/>
      <c r="G514" s="220"/>
      <c r="H514" s="220"/>
      <c r="I514" s="220"/>
      <c r="J514" s="220"/>
      <c r="K514" s="220"/>
      <c r="L514" s="220"/>
      <c r="M514" s="326"/>
      <c r="N514" s="220"/>
      <c r="O514" s="220"/>
      <c r="P514" s="220"/>
      <c r="Q514" s="326"/>
      <c r="R514" s="326"/>
      <c r="S514" s="326"/>
      <c r="T514" s="326"/>
    </row>
    <row r="515" spans="1:20">
      <c r="A515" s="220"/>
      <c r="B515" s="220"/>
      <c r="C515" s="220"/>
      <c r="D515" s="220"/>
      <c r="E515" s="220"/>
      <c r="F515" s="220"/>
      <c r="G515" s="220"/>
      <c r="H515" s="220"/>
      <c r="I515" s="220"/>
      <c r="J515" s="220"/>
      <c r="K515" s="220"/>
      <c r="L515" s="220"/>
      <c r="M515" s="326"/>
      <c r="N515" s="220"/>
      <c r="O515" s="220"/>
      <c r="P515" s="220"/>
      <c r="Q515" s="326"/>
      <c r="R515" s="326"/>
      <c r="S515" s="326"/>
      <c r="T515" s="326"/>
    </row>
    <row r="516" spans="1:20">
      <c r="A516" s="220"/>
      <c r="B516" s="220"/>
      <c r="C516" s="220"/>
      <c r="D516" s="220"/>
      <c r="E516" s="220"/>
      <c r="F516" s="220"/>
      <c r="G516" s="220"/>
      <c r="H516" s="220"/>
      <c r="I516" s="220"/>
      <c r="J516" s="220"/>
      <c r="K516" s="220"/>
      <c r="L516" s="220"/>
      <c r="M516" s="326"/>
      <c r="N516" s="220"/>
      <c r="O516" s="220"/>
      <c r="P516" s="220"/>
      <c r="Q516" s="326"/>
      <c r="R516" s="326"/>
      <c r="S516" s="326"/>
      <c r="T516" s="326"/>
    </row>
    <row r="517" spans="1:20">
      <c r="A517" s="220"/>
      <c r="B517" s="220"/>
      <c r="C517" s="220"/>
      <c r="D517" s="220"/>
      <c r="E517" s="220"/>
      <c r="F517" s="220"/>
      <c r="G517" s="220"/>
      <c r="H517" s="220"/>
      <c r="I517" s="220"/>
      <c r="J517" s="220"/>
      <c r="K517" s="220"/>
      <c r="L517" s="220"/>
      <c r="M517" s="326"/>
      <c r="N517" s="220"/>
      <c r="O517" s="220"/>
      <c r="P517" s="220"/>
      <c r="Q517" s="326"/>
      <c r="R517" s="326"/>
      <c r="S517" s="326"/>
      <c r="T517" s="326"/>
    </row>
    <row r="518" spans="1:20">
      <c r="A518" s="220"/>
      <c r="B518" s="220"/>
      <c r="C518" s="220"/>
      <c r="D518" s="220"/>
      <c r="E518" s="220"/>
      <c r="F518" s="220"/>
      <c r="G518" s="220"/>
      <c r="H518" s="220"/>
      <c r="I518" s="220"/>
      <c r="J518" s="220"/>
      <c r="K518" s="220"/>
      <c r="L518" s="220"/>
      <c r="M518" s="326"/>
      <c r="N518" s="220"/>
      <c r="O518" s="220"/>
      <c r="P518" s="220"/>
      <c r="Q518" s="326"/>
      <c r="R518" s="326"/>
      <c r="S518" s="326"/>
      <c r="T518" s="326"/>
    </row>
    <row r="519" spans="1:20">
      <c r="A519" s="220"/>
      <c r="B519" s="220"/>
      <c r="C519" s="220"/>
      <c r="D519" s="220"/>
      <c r="E519" s="220"/>
      <c r="F519" s="220"/>
      <c r="G519" s="220"/>
      <c r="H519" s="220"/>
      <c r="I519" s="220"/>
      <c r="J519" s="220"/>
      <c r="K519" s="220"/>
      <c r="L519" s="220"/>
      <c r="M519" s="326"/>
      <c r="N519" s="220"/>
      <c r="O519" s="220"/>
      <c r="P519" s="220"/>
      <c r="Q519" s="326"/>
      <c r="R519" s="326"/>
      <c r="S519" s="326"/>
      <c r="T519" s="326"/>
    </row>
    <row r="520" spans="1:20">
      <c r="A520" s="220"/>
      <c r="B520" s="220"/>
      <c r="C520" s="220"/>
      <c r="D520" s="220"/>
      <c r="E520" s="220"/>
      <c r="F520" s="220"/>
      <c r="G520" s="220"/>
      <c r="H520" s="220"/>
      <c r="I520" s="220"/>
      <c r="J520" s="220"/>
      <c r="K520" s="220"/>
      <c r="L520" s="220"/>
      <c r="M520" s="326"/>
      <c r="N520" s="220"/>
      <c r="O520" s="220"/>
      <c r="P520" s="220"/>
      <c r="Q520" s="326"/>
      <c r="R520" s="326"/>
      <c r="S520" s="326"/>
      <c r="T520" s="326"/>
    </row>
    <row r="521" spans="1:20">
      <c r="A521" s="220"/>
      <c r="B521" s="220"/>
      <c r="C521" s="220"/>
      <c r="D521" s="220"/>
      <c r="E521" s="220"/>
      <c r="F521" s="220"/>
      <c r="G521" s="220"/>
      <c r="H521" s="220"/>
      <c r="I521" s="220"/>
      <c r="J521" s="220"/>
      <c r="K521" s="220"/>
      <c r="L521" s="220"/>
      <c r="M521" s="326"/>
      <c r="N521" s="220"/>
      <c r="O521" s="220"/>
      <c r="P521" s="220"/>
      <c r="Q521" s="326"/>
      <c r="R521" s="326"/>
      <c r="S521" s="326"/>
      <c r="T521" s="326"/>
    </row>
    <row r="522" spans="1:20">
      <c r="A522" s="220"/>
      <c r="B522" s="220"/>
      <c r="C522" s="220"/>
      <c r="D522" s="220"/>
      <c r="E522" s="220"/>
      <c r="F522" s="220"/>
      <c r="G522" s="220"/>
      <c r="H522" s="220"/>
      <c r="I522" s="220"/>
      <c r="J522" s="220"/>
      <c r="K522" s="220"/>
      <c r="L522" s="220"/>
      <c r="M522" s="326"/>
      <c r="N522" s="220"/>
      <c r="O522" s="220"/>
      <c r="P522" s="220"/>
      <c r="Q522" s="326"/>
      <c r="R522" s="326"/>
      <c r="S522" s="326"/>
      <c r="T522" s="326"/>
    </row>
    <row r="523" spans="1:20">
      <c r="A523" s="220"/>
      <c r="B523" s="220"/>
      <c r="C523" s="220"/>
      <c r="D523" s="220"/>
      <c r="E523" s="220"/>
      <c r="F523" s="220"/>
      <c r="G523" s="220"/>
      <c r="H523" s="220"/>
      <c r="I523" s="220"/>
      <c r="J523" s="220"/>
      <c r="K523" s="220"/>
      <c r="L523" s="220"/>
      <c r="M523" s="326"/>
      <c r="N523" s="220"/>
      <c r="O523" s="220"/>
      <c r="P523" s="220"/>
      <c r="Q523" s="326"/>
      <c r="R523" s="326"/>
      <c r="S523" s="326"/>
      <c r="T523" s="326"/>
    </row>
    <row r="524" spans="1:20">
      <c r="A524" s="220"/>
      <c r="B524" s="220"/>
      <c r="C524" s="220"/>
      <c r="D524" s="220"/>
      <c r="E524" s="220"/>
      <c r="F524" s="220"/>
      <c r="G524" s="220"/>
      <c r="H524" s="220"/>
      <c r="I524" s="220"/>
      <c r="J524" s="220"/>
      <c r="K524" s="220"/>
      <c r="L524" s="220"/>
      <c r="M524" s="326"/>
      <c r="N524" s="220"/>
      <c r="O524" s="220"/>
      <c r="P524" s="220"/>
      <c r="Q524" s="326"/>
      <c r="R524" s="326"/>
      <c r="S524" s="326"/>
      <c r="T524" s="326"/>
    </row>
    <row r="525" spans="1:20">
      <c r="A525" s="220"/>
      <c r="B525" s="220"/>
      <c r="C525" s="220"/>
      <c r="D525" s="220"/>
      <c r="E525" s="220"/>
      <c r="F525" s="220"/>
      <c r="G525" s="220"/>
      <c r="H525" s="220"/>
      <c r="I525" s="220"/>
      <c r="J525" s="220"/>
      <c r="K525" s="220"/>
      <c r="L525" s="220"/>
      <c r="M525" s="326"/>
      <c r="N525" s="220"/>
      <c r="O525" s="220"/>
      <c r="P525" s="220"/>
      <c r="Q525" s="326"/>
      <c r="R525" s="326"/>
      <c r="S525" s="326"/>
      <c r="T525" s="326"/>
    </row>
    <row r="526" spans="1:20">
      <c r="A526" s="220"/>
      <c r="B526" s="220"/>
      <c r="C526" s="220"/>
      <c r="D526" s="220"/>
      <c r="E526" s="220"/>
      <c r="F526" s="220"/>
      <c r="G526" s="220"/>
      <c r="H526" s="220"/>
      <c r="I526" s="220"/>
      <c r="J526" s="220"/>
      <c r="K526" s="220"/>
      <c r="L526" s="220"/>
      <c r="M526" s="326"/>
      <c r="N526" s="220"/>
      <c r="O526" s="220"/>
      <c r="P526" s="220"/>
      <c r="Q526" s="326"/>
      <c r="R526" s="326"/>
      <c r="S526" s="326"/>
      <c r="T526" s="326"/>
    </row>
    <row r="527" spans="1:20">
      <c r="A527" s="220"/>
      <c r="B527" s="220"/>
      <c r="C527" s="220"/>
      <c r="D527" s="220"/>
      <c r="E527" s="220"/>
      <c r="F527" s="220"/>
      <c r="G527" s="220"/>
      <c r="H527" s="220"/>
      <c r="I527" s="220"/>
      <c r="J527" s="220"/>
      <c r="K527" s="220"/>
      <c r="L527" s="220"/>
      <c r="M527" s="326"/>
      <c r="N527" s="220"/>
      <c r="O527" s="220"/>
      <c r="P527" s="220"/>
      <c r="Q527" s="326"/>
      <c r="R527" s="326"/>
      <c r="S527" s="326"/>
      <c r="T527" s="326"/>
    </row>
    <row r="528" spans="1:20">
      <c r="A528" s="220"/>
      <c r="B528" s="220"/>
      <c r="C528" s="220"/>
      <c r="D528" s="220"/>
      <c r="E528" s="220"/>
      <c r="F528" s="220"/>
      <c r="G528" s="220"/>
      <c r="H528" s="220"/>
      <c r="I528" s="220"/>
      <c r="J528" s="220"/>
      <c r="K528" s="220"/>
      <c r="L528" s="220"/>
      <c r="M528" s="326"/>
      <c r="N528" s="220"/>
      <c r="O528" s="220"/>
      <c r="P528" s="220"/>
      <c r="Q528" s="326"/>
      <c r="R528" s="326"/>
      <c r="S528" s="326"/>
      <c r="T528" s="326"/>
    </row>
    <row r="529" spans="1:20">
      <c r="A529" s="220"/>
      <c r="B529" s="220"/>
      <c r="C529" s="220"/>
      <c r="D529" s="220"/>
      <c r="E529" s="220"/>
      <c r="F529" s="220"/>
      <c r="G529" s="220"/>
      <c r="H529" s="220"/>
      <c r="I529" s="220"/>
      <c r="J529" s="220"/>
      <c r="K529" s="220"/>
      <c r="L529" s="220"/>
      <c r="M529" s="326"/>
      <c r="N529" s="220"/>
      <c r="O529" s="220"/>
      <c r="P529" s="220"/>
      <c r="Q529" s="326"/>
      <c r="R529" s="326"/>
      <c r="S529" s="326"/>
      <c r="T529" s="326"/>
    </row>
    <row r="530" spans="1:20">
      <c r="A530" s="220"/>
      <c r="B530" s="220"/>
      <c r="C530" s="220"/>
      <c r="D530" s="220"/>
      <c r="E530" s="220"/>
      <c r="F530" s="220"/>
      <c r="G530" s="220"/>
      <c r="H530" s="220"/>
      <c r="I530" s="220"/>
      <c r="J530" s="220"/>
      <c r="K530" s="220"/>
      <c r="L530" s="220"/>
      <c r="M530" s="326"/>
      <c r="N530" s="220"/>
      <c r="O530" s="220"/>
      <c r="P530" s="220"/>
      <c r="Q530" s="326"/>
      <c r="R530" s="326"/>
      <c r="S530" s="326"/>
      <c r="T530" s="326"/>
    </row>
    <row r="531" spans="1:20">
      <c r="A531" s="220"/>
      <c r="B531" s="220"/>
      <c r="C531" s="220"/>
      <c r="D531" s="220"/>
      <c r="E531" s="220"/>
      <c r="F531" s="220"/>
      <c r="G531" s="220"/>
      <c r="H531" s="220"/>
      <c r="I531" s="220"/>
      <c r="J531" s="220"/>
      <c r="K531" s="220"/>
      <c r="L531" s="220"/>
      <c r="M531" s="326"/>
      <c r="N531" s="220"/>
      <c r="O531" s="220"/>
      <c r="P531" s="220"/>
      <c r="Q531" s="326"/>
      <c r="R531" s="326"/>
      <c r="S531" s="326"/>
      <c r="T531" s="326"/>
    </row>
    <row r="532" spans="1:20">
      <c r="A532" s="220"/>
      <c r="B532" s="220"/>
      <c r="C532" s="220"/>
      <c r="D532" s="220"/>
      <c r="E532" s="220"/>
      <c r="F532" s="220"/>
      <c r="G532" s="220"/>
      <c r="H532" s="220"/>
      <c r="I532" s="220"/>
      <c r="J532" s="220"/>
      <c r="K532" s="220"/>
      <c r="L532" s="220"/>
      <c r="M532" s="326"/>
      <c r="N532" s="220"/>
      <c r="O532" s="220"/>
      <c r="P532" s="220"/>
      <c r="Q532" s="326"/>
      <c r="R532" s="326"/>
      <c r="S532" s="326"/>
      <c r="T532" s="326"/>
    </row>
    <row r="533" spans="1:20">
      <c r="A533" s="220"/>
      <c r="B533" s="220"/>
      <c r="C533" s="220"/>
      <c r="D533" s="220"/>
      <c r="E533" s="220"/>
      <c r="F533" s="220"/>
      <c r="G533" s="220"/>
      <c r="H533" s="220"/>
      <c r="I533" s="220"/>
      <c r="J533" s="220"/>
      <c r="K533" s="220"/>
      <c r="L533" s="220"/>
      <c r="M533" s="326"/>
      <c r="N533" s="220"/>
      <c r="O533" s="220"/>
      <c r="P533" s="220"/>
      <c r="Q533" s="326"/>
      <c r="R533" s="326"/>
      <c r="S533" s="326"/>
      <c r="T533" s="326"/>
    </row>
    <row r="534" spans="1:20">
      <c r="A534" s="220"/>
      <c r="B534" s="220"/>
      <c r="C534" s="220"/>
      <c r="D534" s="220"/>
      <c r="E534" s="220"/>
      <c r="F534" s="220"/>
      <c r="G534" s="220"/>
      <c r="H534" s="220"/>
      <c r="I534" s="220"/>
      <c r="J534" s="220"/>
      <c r="K534" s="220"/>
      <c r="L534" s="220"/>
      <c r="M534" s="326"/>
      <c r="N534" s="220"/>
      <c r="O534" s="220"/>
      <c r="P534" s="220"/>
      <c r="Q534" s="326"/>
      <c r="R534" s="326"/>
      <c r="S534" s="326"/>
      <c r="T534" s="326"/>
    </row>
    <row r="535" spans="1:20">
      <c r="A535" s="220"/>
      <c r="B535" s="220"/>
      <c r="C535" s="220"/>
      <c r="D535" s="220"/>
      <c r="E535" s="220"/>
      <c r="F535" s="220"/>
      <c r="G535" s="220"/>
      <c r="H535" s="220"/>
      <c r="I535" s="220"/>
      <c r="J535" s="220"/>
      <c r="K535" s="220"/>
      <c r="L535" s="220"/>
      <c r="M535" s="326"/>
      <c r="N535" s="220"/>
      <c r="O535" s="220"/>
      <c r="P535" s="220"/>
      <c r="Q535" s="326"/>
      <c r="R535" s="326"/>
      <c r="S535" s="326"/>
      <c r="T535" s="326"/>
    </row>
    <row r="536" spans="1:20">
      <c r="A536" s="220"/>
      <c r="B536" s="220"/>
      <c r="C536" s="220"/>
      <c r="D536" s="220"/>
      <c r="E536" s="220"/>
      <c r="F536" s="220"/>
      <c r="G536" s="220"/>
      <c r="H536" s="220"/>
      <c r="I536" s="220"/>
      <c r="J536" s="220"/>
      <c r="K536" s="220"/>
      <c r="L536" s="220"/>
      <c r="M536" s="326"/>
      <c r="N536" s="220"/>
      <c r="O536" s="220"/>
      <c r="P536" s="220"/>
      <c r="Q536" s="326"/>
      <c r="R536" s="326"/>
      <c r="S536" s="326"/>
      <c r="T536" s="326"/>
    </row>
    <row r="537" spans="1:20">
      <c r="A537" s="220"/>
      <c r="B537" s="220"/>
      <c r="C537" s="220"/>
      <c r="D537" s="220"/>
      <c r="E537" s="220"/>
      <c r="F537" s="220"/>
      <c r="G537" s="220"/>
      <c r="H537" s="220"/>
      <c r="I537" s="220"/>
      <c r="J537" s="220"/>
      <c r="K537" s="220"/>
      <c r="L537" s="220"/>
      <c r="M537" s="326"/>
      <c r="N537" s="220"/>
      <c r="O537" s="220"/>
      <c r="P537" s="220"/>
      <c r="Q537" s="326"/>
      <c r="R537" s="326"/>
      <c r="S537" s="326"/>
      <c r="T537" s="326"/>
    </row>
    <row r="538" spans="1:20">
      <c r="A538" s="220"/>
      <c r="B538" s="220"/>
      <c r="C538" s="220"/>
      <c r="D538" s="220"/>
      <c r="E538" s="220"/>
      <c r="F538" s="220"/>
      <c r="G538" s="220"/>
      <c r="H538" s="220"/>
      <c r="I538" s="220"/>
      <c r="J538" s="220"/>
      <c r="K538" s="220"/>
      <c r="L538" s="220"/>
      <c r="M538" s="326"/>
      <c r="N538" s="220"/>
      <c r="O538" s="220"/>
      <c r="P538" s="220"/>
      <c r="Q538" s="326"/>
      <c r="R538" s="326"/>
      <c r="S538" s="326"/>
      <c r="T538" s="326"/>
    </row>
    <row r="539" spans="1:20">
      <c r="A539" s="220"/>
      <c r="B539" s="220"/>
      <c r="C539" s="220"/>
      <c r="D539" s="220"/>
      <c r="E539" s="220"/>
      <c r="F539" s="220"/>
      <c r="G539" s="220"/>
      <c r="H539" s="220"/>
      <c r="I539" s="220"/>
      <c r="J539" s="220"/>
      <c r="K539" s="220"/>
      <c r="L539" s="220"/>
      <c r="M539" s="326"/>
      <c r="N539" s="220"/>
      <c r="O539" s="220"/>
      <c r="P539" s="220"/>
      <c r="Q539" s="326"/>
      <c r="R539" s="326"/>
      <c r="S539" s="326"/>
      <c r="T539" s="326"/>
    </row>
    <row r="540" spans="1:20">
      <c r="A540" s="220"/>
      <c r="B540" s="220"/>
      <c r="C540" s="220"/>
      <c r="D540" s="220"/>
      <c r="E540" s="220"/>
      <c r="F540" s="220"/>
      <c r="G540" s="220"/>
      <c r="H540" s="220"/>
      <c r="I540" s="220"/>
      <c r="J540" s="220"/>
      <c r="K540" s="220"/>
      <c r="L540" s="220"/>
      <c r="M540" s="326"/>
      <c r="N540" s="220"/>
      <c r="O540" s="220"/>
      <c r="P540" s="220"/>
      <c r="Q540" s="326"/>
      <c r="R540" s="326"/>
      <c r="S540" s="326"/>
      <c r="T540" s="326"/>
    </row>
    <row r="541" spans="1:20">
      <c r="A541" s="220"/>
      <c r="B541" s="220"/>
      <c r="C541" s="220"/>
      <c r="D541" s="220"/>
      <c r="E541" s="220"/>
      <c r="F541" s="220"/>
      <c r="G541" s="220"/>
      <c r="H541" s="220"/>
      <c r="I541" s="220"/>
      <c r="J541" s="220"/>
      <c r="K541" s="220"/>
      <c r="L541" s="220"/>
      <c r="M541" s="326"/>
      <c r="N541" s="220"/>
      <c r="O541" s="220"/>
      <c r="P541" s="220"/>
      <c r="Q541" s="326"/>
      <c r="R541" s="326"/>
      <c r="S541" s="326"/>
      <c r="T541" s="326"/>
    </row>
    <row r="542" spans="1:20">
      <c r="A542" s="220"/>
      <c r="B542" s="220"/>
      <c r="C542" s="220"/>
      <c r="D542" s="220"/>
      <c r="E542" s="220"/>
      <c r="F542" s="220"/>
      <c r="G542" s="220"/>
      <c r="H542" s="220"/>
      <c r="I542" s="220"/>
      <c r="J542" s="220"/>
      <c r="K542" s="220"/>
      <c r="L542" s="220"/>
      <c r="M542" s="326"/>
      <c r="N542" s="220"/>
      <c r="O542" s="220"/>
      <c r="P542" s="220"/>
      <c r="Q542" s="326"/>
      <c r="R542" s="326"/>
      <c r="S542" s="326"/>
      <c r="T542" s="326"/>
    </row>
    <row r="543" spans="1:20">
      <c r="A543" s="220"/>
      <c r="B543" s="220"/>
      <c r="C543" s="220"/>
      <c r="D543" s="220"/>
      <c r="E543" s="220"/>
      <c r="F543" s="220"/>
      <c r="G543" s="220"/>
      <c r="H543" s="220"/>
      <c r="I543" s="220"/>
      <c r="J543" s="220"/>
      <c r="K543" s="220"/>
      <c r="L543" s="220"/>
      <c r="M543" s="326"/>
      <c r="N543" s="220"/>
      <c r="O543" s="220"/>
      <c r="P543" s="220"/>
      <c r="Q543" s="326"/>
      <c r="R543" s="326"/>
      <c r="S543" s="326"/>
      <c r="T543" s="326"/>
    </row>
    <row r="544" spans="1:20">
      <c r="A544" s="220"/>
      <c r="B544" s="220"/>
      <c r="C544" s="220"/>
      <c r="D544" s="220"/>
      <c r="E544" s="220"/>
      <c r="F544" s="220"/>
      <c r="G544" s="220"/>
      <c r="H544" s="220"/>
      <c r="I544" s="220"/>
      <c r="J544" s="220"/>
      <c r="K544" s="220"/>
      <c r="L544" s="220"/>
      <c r="M544" s="326"/>
      <c r="N544" s="220"/>
      <c r="O544" s="220"/>
      <c r="P544" s="220"/>
      <c r="Q544" s="326"/>
      <c r="R544" s="326"/>
      <c r="S544" s="326"/>
      <c r="T544" s="326"/>
    </row>
    <row r="545" spans="1:20">
      <c r="A545" s="220"/>
      <c r="B545" s="220"/>
      <c r="C545" s="220"/>
      <c r="D545" s="220"/>
      <c r="E545" s="220"/>
      <c r="F545" s="220"/>
      <c r="G545" s="220"/>
      <c r="H545" s="220"/>
      <c r="I545" s="220"/>
      <c r="J545" s="220"/>
      <c r="K545" s="220"/>
      <c r="L545" s="220"/>
      <c r="M545" s="326"/>
      <c r="N545" s="220"/>
      <c r="O545" s="220"/>
      <c r="P545" s="220"/>
      <c r="Q545" s="326"/>
      <c r="R545" s="326"/>
      <c r="S545" s="326"/>
      <c r="T545" s="326"/>
    </row>
    <row r="546" spans="1:20">
      <c r="A546" s="220"/>
      <c r="B546" s="220"/>
      <c r="C546" s="220"/>
      <c r="D546" s="220"/>
      <c r="E546" s="220"/>
      <c r="F546" s="220"/>
      <c r="G546" s="220"/>
      <c r="H546" s="220"/>
      <c r="I546" s="220"/>
      <c r="J546" s="220"/>
      <c r="K546" s="220"/>
      <c r="L546" s="220"/>
      <c r="M546" s="326"/>
      <c r="N546" s="220"/>
      <c r="O546" s="220"/>
      <c r="P546" s="220"/>
      <c r="Q546" s="326"/>
      <c r="R546" s="326"/>
      <c r="S546" s="326"/>
      <c r="T546" s="326"/>
    </row>
    <row r="547" spans="1:20">
      <c r="A547" s="220"/>
      <c r="B547" s="220"/>
      <c r="C547" s="220"/>
      <c r="D547" s="220"/>
      <c r="E547" s="220"/>
      <c r="F547" s="220"/>
      <c r="G547" s="220"/>
      <c r="H547" s="220"/>
      <c r="I547" s="220"/>
      <c r="J547" s="220"/>
      <c r="K547" s="220"/>
      <c r="L547" s="220"/>
      <c r="M547" s="326"/>
      <c r="N547" s="220"/>
      <c r="O547" s="220"/>
      <c r="P547" s="220"/>
      <c r="Q547" s="326"/>
      <c r="R547" s="326"/>
      <c r="S547" s="326"/>
      <c r="T547" s="326"/>
    </row>
    <row r="548" spans="1:20">
      <c r="A548" s="220"/>
      <c r="B548" s="220"/>
      <c r="C548" s="220"/>
      <c r="D548" s="220"/>
      <c r="E548" s="220"/>
      <c r="F548" s="220"/>
      <c r="G548" s="220"/>
      <c r="H548" s="220"/>
      <c r="I548" s="220"/>
      <c r="J548" s="220"/>
      <c r="K548" s="220"/>
      <c r="L548" s="220"/>
      <c r="M548" s="326"/>
      <c r="N548" s="220"/>
      <c r="O548" s="220"/>
      <c r="P548" s="220"/>
      <c r="Q548" s="326"/>
      <c r="R548" s="326"/>
      <c r="S548" s="326"/>
      <c r="T548" s="326"/>
    </row>
    <row r="549" spans="1:20">
      <c r="A549" s="220"/>
      <c r="B549" s="220"/>
      <c r="C549" s="220"/>
      <c r="D549" s="220"/>
      <c r="E549" s="220"/>
      <c r="F549" s="220"/>
      <c r="G549" s="220"/>
      <c r="H549" s="220"/>
      <c r="I549" s="220"/>
      <c r="J549" s="220"/>
      <c r="K549" s="220"/>
      <c r="L549" s="220"/>
      <c r="M549" s="326"/>
      <c r="N549" s="220"/>
      <c r="O549" s="220"/>
      <c r="P549" s="220"/>
      <c r="Q549" s="326"/>
      <c r="R549" s="326"/>
      <c r="S549" s="326"/>
      <c r="T549" s="326"/>
    </row>
    <row r="550" spans="1:20">
      <c r="A550" s="220"/>
      <c r="B550" s="220"/>
      <c r="C550" s="220"/>
      <c r="D550" s="220"/>
      <c r="E550" s="220"/>
      <c r="F550" s="220"/>
      <c r="G550" s="220"/>
      <c r="H550" s="220"/>
      <c r="I550" s="220"/>
      <c r="J550" s="220"/>
      <c r="K550" s="220"/>
      <c r="L550" s="220"/>
      <c r="M550" s="326"/>
      <c r="N550" s="220"/>
      <c r="O550" s="220"/>
      <c r="P550" s="220"/>
      <c r="Q550" s="326"/>
      <c r="R550" s="326"/>
      <c r="S550" s="326"/>
      <c r="T550" s="326"/>
    </row>
    <row r="551" spans="1:20">
      <c r="A551" s="220"/>
      <c r="B551" s="220"/>
      <c r="C551" s="220"/>
      <c r="D551" s="220"/>
      <c r="E551" s="220"/>
      <c r="F551" s="220"/>
      <c r="G551" s="220"/>
      <c r="H551" s="220"/>
      <c r="I551" s="220"/>
      <c r="J551" s="220"/>
      <c r="K551" s="220"/>
      <c r="L551" s="220"/>
      <c r="M551" s="326"/>
      <c r="N551" s="220"/>
      <c r="O551" s="220"/>
      <c r="P551" s="220"/>
      <c r="Q551" s="326"/>
      <c r="R551" s="326"/>
      <c r="S551" s="326"/>
      <c r="T551" s="326"/>
    </row>
    <row r="552" spans="1:20">
      <c r="A552" s="220"/>
      <c r="B552" s="220"/>
      <c r="C552" s="220"/>
      <c r="D552" s="220"/>
      <c r="E552" s="220"/>
      <c r="F552" s="220"/>
      <c r="G552" s="220"/>
      <c r="H552" s="220"/>
      <c r="I552" s="220"/>
      <c r="J552" s="220"/>
      <c r="K552" s="220"/>
      <c r="L552" s="220"/>
      <c r="M552" s="326"/>
      <c r="N552" s="220"/>
      <c r="O552" s="220"/>
      <c r="P552" s="220"/>
      <c r="Q552" s="326"/>
      <c r="R552" s="326"/>
      <c r="S552" s="326"/>
      <c r="T552" s="326"/>
    </row>
    <row r="553" spans="1:20">
      <c r="A553" s="220"/>
      <c r="B553" s="220"/>
      <c r="C553" s="220"/>
      <c r="D553" s="220"/>
      <c r="E553" s="220"/>
      <c r="F553" s="220"/>
      <c r="G553" s="220"/>
      <c r="H553" s="220"/>
      <c r="I553" s="220"/>
      <c r="J553" s="220"/>
      <c r="K553" s="220"/>
      <c r="L553" s="220"/>
      <c r="M553" s="326"/>
      <c r="N553" s="220"/>
      <c r="O553" s="220"/>
      <c r="P553" s="220"/>
      <c r="Q553" s="326"/>
      <c r="R553" s="326"/>
      <c r="S553" s="326"/>
      <c r="T553" s="326"/>
    </row>
    <row r="554" spans="1:20">
      <c r="A554" s="220"/>
      <c r="B554" s="220"/>
      <c r="C554" s="220"/>
      <c r="D554" s="220"/>
      <c r="E554" s="220"/>
      <c r="F554" s="220"/>
      <c r="G554" s="220"/>
      <c r="H554" s="220"/>
      <c r="I554" s="220"/>
      <c r="J554" s="220"/>
      <c r="K554" s="220"/>
      <c r="L554" s="220"/>
      <c r="M554" s="326"/>
      <c r="N554" s="220"/>
      <c r="O554" s="220"/>
      <c r="P554" s="220"/>
      <c r="Q554" s="326"/>
      <c r="R554" s="326"/>
      <c r="S554" s="326"/>
      <c r="T554" s="326"/>
    </row>
    <row r="555" spans="1:20">
      <c r="A555" s="220"/>
      <c r="B555" s="220"/>
      <c r="C555" s="220"/>
      <c r="D555" s="220"/>
      <c r="E555" s="220"/>
      <c r="F555" s="220"/>
      <c r="G555" s="220"/>
      <c r="H555" s="220"/>
      <c r="I555" s="220"/>
      <c r="J555" s="220"/>
      <c r="K555" s="220"/>
      <c r="L555" s="220"/>
      <c r="M555" s="326"/>
      <c r="N555" s="220"/>
      <c r="O555" s="220"/>
      <c r="P555" s="220"/>
      <c r="Q555" s="326"/>
      <c r="R555" s="326"/>
      <c r="S555" s="326"/>
      <c r="T555" s="326"/>
    </row>
    <row r="556" spans="1:20">
      <c r="A556" s="220"/>
      <c r="B556" s="220"/>
      <c r="C556" s="220"/>
      <c r="D556" s="220"/>
      <c r="E556" s="220"/>
      <c r="F556" s="220"/>
      <c r="G556" s="220"/>
      <c r="H556" s="220"/>
      <c r="I556" s="220"/>
      <c r="J556" s="220"/>
      <c r="K556" s="220"/>
      <c r="L556" s="220"/>
      <c r="M556" s="326"/>
      <c r="N556" s="220"/>
      <c r="O556" s="220"/>
      <c r="P556" s="220"/>
      <c r="Q556" s="326"/>
      <c r="R556" s="326"/>
      <c r="S556" s="326"/>
      <c r="T556" s="326"/>
    </row>
    <row r="557" spans="1:20">
      <c r="A557" s="220"/>
      <c r="B557" s="220"/>
      <c r="C557" s="220"/>
      <c r="D557" s="220"/>
      <c r="E557" s="220"/>
      <c r="F557" s="220"/>
      <c r="G557" s="220"/>
      <c r="H557" s="220"/>
      <c r="I557" s="220"/>
      <c r="J557" s="220"/>
      <c r="K557" s="220"/>
      <c r="L557" s="220"/>
      <c r="M557" s="326"/>
      <c r="N557" s="220"/>
      <c r="O557" s="220"/>
      <c r="P557" s="220"/>
      <c r="Q557" s="326"/>
      <c r="R557" s="326"/>
      <c r="S557" s="326"/>
      <c r="T557" s="326"/>
    </row>
    <row r="558" spans="1:20">
      <c r="A558" s="220"/>
      <c r="B558" s="220"/>
      <c r="C558" s="220"/>
      <c r="D558" s="220"/>
      <c r="E558" s="220"/>
      <c r="F558" s="220"/>
      <c r="G558" s="220"/>
      <c r="H558" s="220"/>
      <c r="I558" s="220"/>
      <c r="J558" s="220"/>
      <c r="K558" s="220"/>
      <c r="L558" s="220"/>
      <c r="M558" s="326"/>
      <c r="N558" s="220"/>
      <c r="O558" s="220"/>
      <c r="P558" s="220"/>
      <c r="Q558" s="326"/>
      <c r="R558" s="326"/>
      <c r="S558" s="326"/>
      <c r="T558" s="326"/>
    </row>
    <row r="559" spans="1:20">
      <c r="A559" s="220"/>
      <c r="B559" s="220"/>
      <c r="C559" s="220"/>
      <c r="D559" s="220"/>
      <c r="E559" s="220"/>
      <c r="F559" s="220"/>
      <c r="G559" s="220"/>
      <c r="H559" s="220"/>
      <c r="I559" s="220"/>
      <c r="J559" s="220"/>
      <c r="K559" s="220"/>
      <c r="L559" s="220"/>
      <c r="M559" s="326"/>
      <c r="N559" s="220"/>
      <c r="O559" s="220"/>
      <c r="P559" s="220"/>
      <c r="Q559" s="326"/>
      <c r="R559" s="326"/>
      <c r="S559" s="326"/>
      <c r="T559" s="326"/>
    </row>
    <row r="560" spans="1:20">
      <c r="A560" s="220"/>
      <c r="B560" s="220"/>
      <c r="C560" s="220"/>
      <c r="D560" s="220"/>
      <c r="E560" s="220"/>
      <c r="F560" s="220"/>
      <c r="G560" s="220"/>
      <c r="H560" s="220"/>
      <c r="I560" s="220"/>
      <c r="J560" s="220"/>
      <c r="K560" s="220"/>
      <c r="L560" s="220"/>
      <c r="M560" s="326"/>
      <c r="N560" s="220"/>
      <c r="O560" s="220"/>
      <c r="P560" s="220"/>
      <c r="Q560" s="326"/>
      <c r="R560" s="326"/>
      <c r="S560" s="326"/>
      <c r="T560" s="326"/>
    </row>
    <row r="561" spans="1:20">
      <c r="A561" s="220"/>
      <c r="B561" s="220"/>
      <c r="C561" s="220"/>
      <c r="D561" s="220"/>
      <c r="E561" s="220"/>
      <c r="F561" s="220"/>
      <c r="G561" s="220"/>
      <c r="H561" s="220"/>
      <c r="I561" s="220"/>
      <c r="J561" s="220"/>
      <c r="K561" s="220"/>
      <c r="L561" s="220"/>
      <c r="M561" s="326"/>
      <c r="N561" s="220"/>
      <c r="O561" s="220"/>
      <c r="P561" s="220"/>
      <c r="Q561" s="326"/>
      <c r="R561" s="326"/>
      <c r="S561" s="326"/>
      <c r="T561" s="326"/>
    </row>
    <row r="562" spans="1:20">
      <c r="A562" s="220"/>
      <c r="B562" s="220"/>
      <c r="C562" s="220"/>
      <c r="D562" s="220"/>
      <c r="E562" s="220"/>
      <c r="F562" s="220"/>
      <c r="G562" s="220"/>
      <c r="H562" s="220"/>
      <c r="I562" s="220"/>
      <c r="J562" s="220"/>
      <c r="K562" s="220"/>
      <c r="L562" s="220"/>
      <c r="M562" s="326"/>
      <c r="N562" s="220"/>
      <c r="O562" s="220"/>
      <c r="P562" s="220"/>
      <c r="Q562" s="326"/>
      <c r="R562" s="326"/>
      <c r="S562" s="326"/>
      <c r="T562" s="326"/>
    </row>
    <row r="563" spans="1:20">
      <c r="A563" s="220"/>
      <c r="B563" s="220"/>
      <c r="C563" s="220"/>
      <c r="D563" s="220"/>
      <c r="E563" s="220"/>
      <c r="F563" s="220"/>
      <c r="G563" s="220"/>
      <c r="H563" s="220"/>
      <c r="I563" s="220"/>
      <c r="J563" s="220"/>
      <c r="K563" s="220"/>
      <c r="L563" s="220"/>
      <c r="M563" s="326"/>
      <c r="N563" s="220"/>
      <c r="O563" s="220"/>
      <c r="P563" s="220"/>
      <c r="Q563" s="326"/>
      <c r="R563" s="326"/>
      <c r="S563" s="326"/>
      <c r="T563" s="326"/>
    </row>
    <row r="564" spans="1:20">
      <c r="A564" s="220"/>
      <c r="B564" s="220"/>
      <c r="C564" s="220"/>
      <c r="D564" s="220"/>
      <c r="E564" s="220"/>
      <c r="F564" s="220"/>
      <c r="G564" s="220"/>
      <c r="H564" s="220"/>
      <c r="I564" s="220"/>
      <c r="J564" s="220"/>
      <c r="K564" s="220"/>
      <c r="L564" s="220"/>
      <c r="M564" s="326"/>
      <c r="N564" s="220"/>
      <c r="O564" s="220"/>
      <c r="P564" s="220"/>
      <c r="Q564" s="326"/>
      <c r="R564" s="326"/>
      <c r="S564" s="326"/>
      <c r="T564" s="326"/>
    </row>
    <row r="565" spans="1:20">
      <c r="A565" s="220"/>
      <c r="B565" s="220"/>
      <c r="C565" s="220"/>
      <c r="D565" s="220"/>
      <c r="E565" s="220"/>
      <c r="F565" s="220"/>
      <c r="G565" s="220"/>
      <c r="H565" s="220"/>
      <c r="I565" s="220"/>
      <c r="J565" s="220"/>
      <c r="K565" s="220"/>
      <c r="L565" s="220"/>
      <c r="M565" s="326"/>
      <c r="N565" s="220"/>
      <c r="O565" s="220"/>
      <c r="P565" s="220"/>
      <c r="Q565" s="326"/>
      <c r="R565" s="326"/>
      <c r="S565" s="326"/>
      <c r="T565" s="326"/>
    </row>
    <row r="566" spans="1:20">
      <c r="A566" s="220"/>
      <c r="B566" s="220"/>
      <c r="C566" s="220"/>
      <c r="D566" s="220"/>
      <c r="E566" s="220"/>
      <c r="F566" s="220"/>
      <c r="G566" s="220"/>
      <c r="H566" s="220"/>
      <c r="I566" s="220"/>
      <c r="J566" s="220"/>
      <c r="K566" s="220"/>
      <c r="L566" s="220"/>
      <c r="M566" s="326"/>
      <c r="N566" s="220"/>
      <c r="O566" s="220"/>
      <c r="P566" s="220"/>
      <c r="Q566" s="326"/>
      <c r="R566" s="326"/>
      <c r="S566" s="326"/>
      <c r="T566" s="326"/>
    </row>
    <row r="567" spans="1:20">
      <c r="A567" s="220"/>
      <c r="B567" s="220"/>
      <c r="C567" s="220"/>
      <c r="D567" s="220"/>
      <c r="E567" s="220"/>
      <c r="F567" s="220"/>
      <c r="G567" s="220"/>
      <c r="H567" s="220"/>
      <c r="I567" s="220"/>
      <c r="J567" s="220"/>
      <c r="K567" s="220"/>
      <c r="L567" s="220"/>
      <c r="M567" s="326"/>
      <c r="N567" s="220"/>
      <c r="O567" s="220"/>
      <c r="P567" s="220"/>
      <c r="Q567" s="326"/>
      <c r="R567" s="326"/>
      <c r="S567" s="326"/>
      <c r="T567" s="326"/>
    </row>
    <row r="568" spans="1:20">
      <c r="A568" s="220"/>
      <c r="B568" s="220"/>
      <c r="C568" s="220"/>
      <c r="D568" s="220"/>
      <c r="E568" s="220"/>
      <c r="F568" s="220"/>
      <c r="G568" s="220"/>
      <c r="H568" s="220"/>
      <c r="I568" s="220"/>
      <c r="J568" s="220"/>
      <c r="K568" s="220"/>
      <c r="L568" s="220"/>
      <c r="M568" s="326"/>
      <c r="N568" s="220"/>
      <c r="O568" s="220"/>
      <c r="P568" s="220"/>
      <c r="Q568" s="326"/>
      <c r="R568" s="326"/>
      <c r="S568" s="326"/>
      <c r="T568" s="326"/>
    </row>
    <row r="569" spans="1:20">
      <c r="A569" s="220"/>
      <c r="B569" s="220"/>
      <c r="C569" s="220"/>
      <c r="D569" s="220"/>
      <c r="E569" s="220"/>
      <c r="F569" s="220"/>
      <c r="G569" s="220"/>
      <c r="H569" s="220"/>
      <c r="I569" s="220"/>
      <c r="J569" s="220"/>
      <c r="K569" s="220"/>
      <c r="L569" s="220"/>
      <c r="M569" s="326"/>
      <c r="N569" s="220"/>
      <c r="O569" s="220"/>
      <c r="P569" s="220"/>
      <c r="Q569" s="326"/>
      <c r="R569" s="326"/>
      <c r="S569" s="326"/>
      <c r="T569" s="326"/>
    </row>
    <row r="570" spans="1:20">
      <c r="A570" s="220"/>
      <c r="B570" s="220"/>
      <c r="C570" s="220"/>
      <c r="D570" s="220"/>
      <c r="E570" s="220"/>
      <c r="F570" s="220"/>
      <c r="G570" s="220"/>
      <c r="H570" s="220"/>
      <c r="I570" s="220"/>
      <c r="J570" s="220"/>
      <c r="K570" s="220"/>
      <c r="L570" s="220"/>
      <c r="M570" s="326"/>
      <c r="N570" s="220"/>
      <c r="O570" s="220"/>
      <c r="P570" s="220"/>
      <c r="Q570" s="326"/>
      <c r="R570" s="326"/>
      <c r="S570" s="326"/>
      <c r="T570" s="326"/>
    </row>
    <row r="571" spans="1:20">
      <c r="A571" s="220"/>
      <c r="B571" s="220"/>
      <c r="C571" s="220"/>
      <c r="D571" s="220"/>
      <c r="E571" s="220"/>
      <c r="F571" s="220"/>
      <c r="G571" s="220"/>
      <c r="H571" s="220"/>
      <c r="I571" s="220"/>
      <c r="J571" s="220"/>
      <c r="K571" s="220"/>
      <c r="L571" s="220"/>
      <c r="M571" s="326"/>
      <c r="N571" s="220"/>
      <c r="O571" s="220"/>
      <c r="P571" s="220"/>
      <c r="Q571" s="326"/>
      <c r="R571" s="326"/>
      <c r="S571" s="326"/>
      <c r="T571" s="326"/>
    </row>
    <row r="572" spans="1:20">
      <c r="A572" s="220"/>
      <c r="B572" s="220"/>
      <c r="C572" s="220"/>
      <c r="D572" s="220"/>
      <c r="E572" s="220"/>
      <c r="F572" s="220"/>
      <c r="G572" s="220"/>
      <c r="H572" s="220"/>
      <c r="I572" s="220"/>
      <c r="J572" s="220"/>
      <c r="K572" s="220"/>
      <c r="L572" s="220"/>
      <c r="M572" s="326"/>
      <c r="N572" s="220"/>
      <c r="O572" s="220"/>
      <c r="P572" s="220"/>
      <c r="Q572" s="326"/>
      <c r="R572" s="326"/>
      <c r="S572" s="326"/>
      <c r="T572" s="326"/>
    </row>
    <row r="573" spans="1:20">
      <c r="A573" s="220"/>
      <c r="B573" s="220"/>
      <c r="C573" s="220"/>
      <c r="D573" s="220"/>
      <c r="E573" s="220"/>
      <c r="F573" s="220"/>
      <c r="G573" s="220"/>
      <c r="H573" s="220"/>
      <c r="I573" s="220"/>
      <c r="J573" s="220"/>
      <c r="K573" s="220"/>
      <c r="L573" s="220"/>
      <c r="M573" s="326"/>
      <c r="N573" s="220"/>
      <c r="O573" s="220"/>
      <c r="P573" s="220"/>
      <c r="Q573" s="326"/>
      <c r="R573" s="326"/>
      <c r="S573" s="326"/>
      <c r="T573" s="326"/>
    </row>
    <row r="574" spans="1:20">
      <c r="A574" s="220"/>
      <c r="B574" s="220"/>
      <c r="C574" s="220"/>
      <c r="D574" s="220"/>
      <c r="E574" s="220"/>
      <c r="F574" s="220"/>
      <c r="G574" s="220"/>
      <c r="H574" s="220"/>
      <c r="I574" s="220"/>
      <c r="J574" s="220"/>
      <c r="K574" s="220"/>
      <c r="L574" s="220"/>
      <c r="M574" s="326"/>
      <c r="N574" s="220"/>
      <c r="O574" s="220"/>
      <c r="P574" s="220"/>
      <c r="Q574" s="326"/>
      <c r="R574" s="326"/>
      <c r="S574" s="326"/>
      <c r="T574" s="326"/>
    </row>
    <row r="575" spans="1:20">
      <c r="A575" s="220"/>
      <c r="B575" s="220"/>
      <c r="C575" s="220"/>
      <c r="D575" s="220"/>
      <c r="E575" s="220"/>
      <c r="F575" s="220"/>
      <c r="G575" s="220"/>
      <c r="H575" s="220"/>
      <c r="I575" s="220"/>
      <c r="J575" s="220"/>
      <c r="K575" s="220"/>
      <c r="L575" s="220"/>
      <c r="M575" s="326"/>
      <c r="N575" s="220"/>
      <c r="O575" s="220"/>
      <c r="P575" s="220"/>
      <c r="Q575" s="326"/>
      <c r="R575" s="326"/>
      <c r="S575" s="326"/>
      <c r="T575" s="326"/>
    </row>
    <row r="576" spans="1:20">
      <c r="A576" s="220"/>
      <c r="B576" s="220"/>
      <c r="C576" s="220"/>
      <c r="D576" s="220"/>
      <c r="E576" s="220"/>
      <c r="F576" s="220"/>
      <c r="G576" s="220"/>
      <c r="H576" s="220"/>
      <c r="I576" s="220"/>
      <c r="J576" s="220"/>
      <c r="K576" s="220"/>
      <c r="L576" s="220"/>
      <c r="M576" s="326"/>
      <c r="N576" s="220"/>
      <c r="O576" s="220"/>
      <c r="P576" s="220"/>
      <c r="Q576" s="326"/>
      <c r="R576" s="326"/>
      <c r="S576" s="326"/>
      <c r="T576" s="326"/>
    </row>
    <row r="577" spans="1:20">
      <c r="A577" s="220"/>
      <c r="B577" s="220"/>
      <c r="C577" s="220"/>
      <c r="D577" s="220"/>
      <c r="E577" s="220"/>
      <c r="F577" s="220"/>
      <c r="G577" s="220"/>
      <c r="H577" s="220"/>
      <c r="I577" s="220"/>
      <c r="J577" s="220"/>
      <c r="K577" s="220"/>
      <c r="L577" s="220"/>
      <c r="M577" s="326"/>
      <c r="N577" s="220"/>
      <c r="O577" s="220"/>
      <c r="P577" s="220"/>
      <c r="Q577" s="326"/>
      <c r="R577" s="326"/>
      <c r="S577" s="326"/>
      <c r="T577" s="326"/>
    </row>
    <row r="578" spans="1:20">
      <c r="A578" s="220"/>
      <c r="B578" s="220"/>
      <c r="C578" s="220"/>
      <c r="D578" s="220"/>
      <c r="E578" s="220"/>
      <c r="F578" s="220"/>
      <c r="G578" s="220"/>
      <c r="H578" s="220"/>
      <c r="I578" s="220"/>
      <c r="J578" s="220"/>
      <c r="K578" s="220"/>
      <c r="L578" s="220"/>
      <c r="M578" s="326"/>
      <c r="N578" s="220"/>
      <c r="O578" s="220"/>
      <c r="P578" s="220"/>
      <c r="Q578" s="326"/>
      <c r="R578" s="326"/>
      <c r="S578" s="326"/>
      <c r="T578" s="326"/>
    </row>
    <row r="579" spans="1:20">
      <c r="A579" s="220"/>
      <c r="B579" s="220"/>
      <c r="C579" s="220"/>
      <c r="D579" s="220"/>
      <c r="E579" s="220"/>
      <c r="F579" s="220"/>
      <c r="G579" s="220"/>
      <c r="H579" s="220"/>
      <c r="I579" s="220"/>
      <c r="J579" s="220"/>
      <c r="K579" s="220"/>
      <c r="L579" s="220"/>
      <c r="M579" s="326"/>
      <c r="N579" s="220"/>
      <c r="O579" s="220"/>
      <c r="P579" s="220"/>
      <c r="Q579" s="326"/>
      <c r="R579" s="326"/>
      <c r="S579" s="326"/>
      <c r="T579" s="326"/>
    </row>
    <row r="580" spans="1:20">
      <c r="A580" s="220"/>
      <c r="B580" s="220"/>
      <c r="C580" s="220"/>
      <c r="D580" s="220"/>
      <c r="E580" s="220"/>
      <c r="F580" s="220"/>
      <c r="G580" s="220"/>
      <c r="H580" s="220"/>
      <c r="I580" s="220"/>
      <c r="J580" s="220"/>
      <c r="K580" s="220"/>
      <c r="L580" s="220"/>
      <c r="M580" s="326"/>
      <c r="N580" s="220"/>
      <c r="O580" s="220"/>
      <c r="P580" s="220"/>
      <c r="Q580" s="326"/>
      <c r="R580" s="326"/>
      <c r="S580" s="326"/>
      <c r="T580" s="326"/>
    </row>
    <row r="581" spans="1:20">
      <c r="A581" s="220"/>
      <c r="B581" s="220"/>
      <c r="C581" s="220"/>
      <c r="D581" s="220"/>
      <c r="E581" s="220"/>
      <c r="F581" s="220"/>
      <c r="G581" s="220"/>
      <c r="H581" s="220"/>
      <c r="I581" s="220"/>
      <c r="J581" s="220"/>
      <c r="K581" s="220"/>
      <c r="L581" s="220"/>
      <c r="M581" s="326"/>
      <c r="N581" s="220"/>
      <c r="O581" s="220"/>
      <c r="P581" s="220"/>
      <c r="Q581" s="326"/>
      <c r="R581" s="326"/>
      <c r="S581" s="326"/>
      <c r="T581" s="326"/>
    </row>
    <row r="582" spans="1:20">
      <c r="A582" s="220"/>
      <c r="B582" s="220"/>
      <c r="C582" s="220"/>
      <c r="D582" s="220"/>
      <c r="E582" s="220"/>
      <c r="F582" s="220"/>
      <c r="G582" s="220"/>
      <c r="H582" s="220"/>
      <c r="I582" s="220"/>
      <c r="J582" s="220"/>
      <c r="K582" s="220"/>
      <c r="L582" s="220"/>
      <c r="M582" s="326"/>
      <c r="N582" s="220"/>
      <c r="O582" s="220"/>
      <c r="P582" s="220"/>
      <c r="Q582" s="326"/>
      <c r="R582" s="326"/>
      <c r="S582" s="326"/>
      <c r="T582" s="326"/>
    </row>
    <row r="583" spans="1:20">
      <c r="A583" s="220"/>
      <c r="B583" s="220"/>
      <c r="C583" s="220"/>
      <c r="D583" s="220"/>
      <c r="E583" s="220"/>
      <c r="F583" s="220"/>
      <c r="G583" s="220"/>
      <c r="H583" s="220"/>
      <c r="I583" s="220"/>
      <c r="J583" s="220"/>
      <c r="K583" s="220"/>
      <c r="L583" s="220"/>
      <c r="M583" s="326"/>
      <c r="N583" s="220"/>
      <c r="O583" s="220"/>
      <c r="P583" s="220"/>
      <c r="Q583" s="326"/>
      <c r="R583" s="326"/>
      <c r="S583" s="326"/>
      <c r="T583" s="326"/>
    </row>
    <row r="584" spans="1:20">
      <c r="A584" s="220"/>
      <c r="B584" s="220"/>
      <c r="C584" s="220"/>
      <c r="D584" s="220"/>
      <c r="E584" s="220"/>
      <c r="F584" s="220"/>
      <c r="G584" s="220"/>
      <c r="H584" s="220"/>
      <c r="I584" s="220"/>
      <c r="J584" s="220"/>
      <c r="K584" s="220"/>
      <c r="L584" s="220"/>
      <c r="M584" s="326"/>
      <c r="N584" s="220"/>
      <c r="O584" s="220"/>
      <c r="P584" s="220"/>
      <c r="Q584" s="326"/>
      <c r="R584" s="326"/>
      <c r="S584" s="326"/>
      <c r="T584" s="326"/>
    </row>
    <row r="585" spans="1:20">
      <c r="A585" s="220"/>
      <c r="B585" s="220"/>
      <c r="C585" s="220"/>
      <c r="D585" s="220"/>
      <c r="E585" s="220"/>
      <c r="F585" s="220"/>
      <c r="G585" s="220"/>
      <c r="H585" s="220"/>
      <c r="I585" s="220"/>
      <c r="J585" s="220"/>
      <c r="K585" s="220"/>
      <c r="L585" s="220"/>
      <c r="M585" s="326"/>
      <c r="N585" s="220"/>
      <c r="O585" s="220"/>
      <c r="P585" s="220"/>
      <c r="Q585" s="326"/>
      <c r="R585" s="326"/>
      <c r="S585" s="326"/>
      <c r="T585" s="326"/>
    </row>
    <row r="586" spans="1:20">
      <c r="A586" s="220"/>
      <c r="B586" s="220"/>
      <c r="C586" s="220"/>
      <c r="D586" s="220"/>
      <c r="E586" s="220"/>
      <c r="F586" s="220"/>
      <c r="G586" s="220"/>
      <c r="H586" s="220"/>
      <c r="I586" s="220"/>
      <c r="J586" s="220"/>
      <c r="K586" s="220"/>
      <c r="L586" s="220"/>
      <c r="M586" s="326"/>
      <c r="N586" s="220"/>
      <c r="O586" s="220"/>
      <c r="P586" s="220"/>
      <c r="Q586" s="326"/>
      <c r="R586" s="326"/>
      <c r="S586" s="326"/>
      <c r="T586" s="326"/>
    </row>
    <row r="587" spans="1:20">
      <c r="A587" s="220"/>
      <c r="B587" s="220"/>
      <c r="C587" s="220"/>
      <c r="D587" s="220"/>
      <c r="E587" s="220"/>
      <c r="F587" s="220"/>
      <c r="G587" s="220"/>
      <c r="H587" s="220"/>
      <c r="I587" s="220"/>
      <c r="J587" s="220"/>
      <c r="K587" s="220"/>
      <c r="L587" s="220"/>
      <c r="M587" s="326"/>
      <c r="N587" s="220"/>
      <c r="O587" s="220"/>
      <c r="P587" s="220"/>
      <c r="Q587" s="326"/>
      <c r="R587" s="326"/>
      <c r="S587" s="326"/>
      <c r="T587" s="326"/>
    </row>
    <row r="588" spans="1:20">
      <c r="A588" s="220"/>
      <c r="B588" s="220"/>
      <c r="C588" s="220"/>
      <c r="D588" s="220"/>
      <c r="E588" s="220"/>
      <c r="F588" s="220"/>
      <c r="G588" s="220"/>
      <c r="H588" s="220"/>
      <c r="I588" s="220"/>
      <c r="J588" s="220"/>
      <c r="K588" s="220"/>
      <c r="L588" s="220"/>
      <c r="M588" s="326"/>
      <c r="N588" s="220"/>
      <c r="O588" s="220"/>
      <c r="P588" s="220"/>
      <c r="Q588" s="326"/>
      <c r="R588" s="326"/>
      <c r="S588" s="326"/>
      <c r="T588" s="326"/>
    </row>
    <row r="589" spans="1:20">
      <c r="A589" s="220"/>
      <c r="B589" s="220"/>
      <c r="C589" s="220"/>
      <c r="D589" s="220"/>
      <c r="E589" s="220"/>
      <c r="F589" s="220"/>
      <c r="G589" s="220"/>
      <c r="H589" s="220"/>
      <c r="I589" s="220"/>
      <c r="J589" s="220"/>
      <c r="K589" s="220"/>
      <c r="L589" s="220"/>
      <c r="M589" s="326"/>
      <c r="N589" s="220"/>
      <c r="O589" s="220"/>
      <c r="P589" s="220"/>
      <c r="Q589" s="326"/>
      <c r="R589" s="326"/>
      <c r="S589" s="326"/>
      <c r="T589" s="326"/>
    </row>
    <row r="590" spans="1:20">
      <c r="A590" s="220"/>
      <c r="B590" s="220"/>
      <c r="C590" s="220"/>
      <c r="D590" s="220"/>
      <c r="E590" s="220"/>
      <c r="F590" s="220"/>
      <c r="G590" s="220"/>
      <c r="H590" s="220"/>
      <c r="I590" s="220"/>
      <c r="J590" s="220"/>
      <c r="K590" s="220"/>
      <c r="L590" s="220"/>
      <c r="M590" s="326"/>
      <c r="N590" s="220"/>
      <c r="O590" s="220"/>
      <c r="P590" s="220"/>
      <c r="Q590" s="326"/>
      <c r="R590" s="326"/>
      <c r="S590" s="326"/>
      <c r="T590" s="326"/>
    </row>
    <row r="591" spans="1:20">
      <c r="A591" s="220"/>
      <c r="B591" s="220"/>
      <c r="C591" s="220"/>
      <c r="D591" s="220"/>
      <c r="E591" s="220"/>
      <c r="F591" s="220"/>
      <c r="G591" s="220"/>
      <c r="H591" s="220"/>
      <c r="I591" s="220"/>
      <c r="J591" s="220"/>
      <c r="K591" s="220"/>
      <c r="L591" s="220"/>
      <c r="M591" s="326"/>
      <c r="N591" s="220"/>
      <c r="O591" s="220"/>
      <c r="P591" s="220"/>
      <c r="Q591" s="326"/>
      <c r="R591" s="326"/>
      <c r="S591" s="326"/>
      <c r="T591" s="326"/>
    </row>
    <row r="592" spans="1:20">
      <c r="A592" s="220"/>
      <c r="B592" s="220"/>
      <c r="C592" s="220"/>
      <c r="D592" s="220"/>
      <c r="E592" s="220"/>
      <c r="F592" s="220"/>
      <c r="G592" s="220"/>
      <c r="H592" s="220"/>
      <c r="I592" s="220"/>
      <c r="J592" s="220"/>
      <c r="K592" s="220"/>
      <c r="L592" s="220"/>
      <c r="M592" s="326"/>
      <c r="N592" s="220"/>
      <c r="O592" s="220"/>
      <c r="P592" s="220"/>
      <c r="Q592" s="326"/>
      <c r="R592" s="326"/>
      <c r="S592" s="326"/>
      <c r="T592" s="326"/>
    </row>
    <row r="593" spans="1:20">
      <c r="A593" s="220"/>
      <c r="B593" s="220"/>
      <c r="C593" s="220"/>
      <c r="D593" s="220"/>
      <c r="E593" s="220"/>
      <c r="F593" s="220"/>
      <c r="G593" s="220"/>
      <c r="H593" s="220"/>
      <c r="I593" s="220"/>
      <c r="J593" s="220"/>
      <c r="K593" s="220"/>
      <c r="L593" s="220"/>
      <c r="M593" s="326"/>
      <c r="N593" s="220"/>
      <c r="O593" s="220"/>
      <c r="P593" s="220"/>
      <c r="Q593" s="326"/>
      <c r="R593" s="326"/>
      <c r="S593" s="326"/>
      <c r="T593" s="326"/>
    </row>
    <row r="594" spans="1:20">
      <c r="A594" s="220"/>
      <c r="B594" s="220"/>
      <c r="C594" s="220"/>
      <c r="D594" s="220"/>
      <c r="E594" s="220"/>
      <c r="F594" s="220"/>
      <c r="G594" s="220"/>
      <c r="H594" s="220"/>
      <c r="I594" s="220"/>
      <c r="J594" s="220"/>
      <c r="K594" s="220"/>
      <c r="L594" s="220"/>
      <c r="M594" s="326"/>
      <c r="N594" s="220"/>
      <c r="O594" s="220"/>
      <c r="P594" s="220"/>
      <c r="Q594" s="326"/>
      <c r="R594" s="326"/>
      <c r="S594" s="326"/>
      <c r="T594" s="326"/>
    </row>
    <row r="595" spans="1:20">
      <c r="A595" s="220"/>
      <c r="B595" s="220"/>
      <c r="C595" s="220"/>
      <c r="D595" s="220"/>
      <c r="E595" s="220"/>
      <c r="F595" s="220"/>
      <c r="G595" s="220"/>
      <c r="H595" s="220"/>
      <c r="I595" s="220"/>
      <c r="J595" s="220"/>
      <c r="K595" s="220"/>
      <c r="L595" s="220"/>
      <c r="M595" s="326"/>
      <c r="N595" s="220"/>
      <c r="O595" s="220"/>
      <c r="P595" s="220"/>
      <c r="Q595" s="326"/>
      <c r="R595" s="326"/>
      <c r="S595" s="326"/>
      <c r="T595" s="326"/>
    </row>
    <row r="596" spans="1:20">
      <c r="A596" s="220"/>
      <c r="B596" s="220"/>
      <c r="C596" s="220"/>
      <c r="D596" s="220"/>
      <c r="E596" s="220"/>
      <c r="F596" s="220"/>
      <c r="G596" s="220"/>
      <c r="H596" s="220"/>
      <c r="I596" s="220"/>
      <c r="J596" s="220"/>
      <c r="K596" s="220"/>
      <c r="L596" s="220"/>
      <c r="M596" s="326"/>
      <c r="N596" s="220"/>
      <c r="O596" s="220"/>
      <c r="P596" s="220"/>
      <c r="Q596" s="326"/>
      <c r="R596" s="326"/>
      <c r="S596" s="326"/>
      <c r="T596" s="326"/>
    </row>
    <row r="597" spans="1:20">
      <c r="A597" s="220"/>
      <c r="B597" s="220"/>
      <c r="C597" s="220"/>
      <c r="D597" s="220"/>
      <c r="E597" s="220"/>
      <c r="F597" s="220"/>
      <c r="G597" s="220"/>
      <c r="H597" s="220"/>
      <c r="I597" s="220"/>
      <c r="J597" s="220"/>
      <c r="K597" s="220"/>
      <c r="L597" s="220"/>
      <c r="M597" s="326"/>
      <c r="N597" s="220"/>
      <c r="O597" s="220"/>
      <c r="P597" s="220"/>
      <c r="Q597" s="326"/>
      <c r="R597" s="326"/>
      <c r="S597" s="326"/>
      <c r="T597" s="326"/>
    </row>
    <row r="598" spans="1:20">
      <c r="A598" s="220"/>
      <c r="B598" s="220"/>
      <c r="C598" s="220"/>
      <c r="D598" s="220"/>
      <c r="E598" s="220"/>
      <c r="F598" s="220"/>
      <c r="G598" s="220"/>
      <c r="H598" s="220"/>
      <c r="I598" s="220"/>
      <c r="J598" s="220"/>
      <c r="K598" s="220"/>
      <c r="L598" s="220"/>
      <c r="M598" s="326"/>
      <c r="N598" s="220"/>
      <c r="O598" s="220"/>
      <c r="P598" s="220"/>
      <c r="Q598" s="326"/>
      <c r="R598" s="326"/>
      <c r="S598" s="326"/>
      <c r="T598" s="326"/>
    </row>
    <row r="599" spans="1:20">
      <c r="A599" s="220"/>
      <c r="B599" s="220"/>
      <c r="C599" s="220"/>
      <c r="D599" s="220"/>
      <c r="E599" s="220"/>
      <c r="F599" s="220"/>
      <c r="G599" s="220"/>
      <c r="H599" s="220"/>
      <c r="I599" s="220"/>
      <c r="J599" s="220"/>
      <c r="K599" s="220"/>
      <c r="L599" s="220"/>
      <c r="M599" s="326"/>
      <c r="N599" s="220"/>
      <c r="O599" s="220"/>
      <c r="P599" s="220"/>
      <c r="Q599" s="326"/>
      <c r="R599" s="326"/>
      <c r="S599" s="326"/>
      <c r="T599" s="326"/>
    </row>
    <row r="600" spans="1:20">
      <c r="A600" s="220"/>
      <c r="B600" s="220"/>
      <c r="C600" s="220"/>
      <c r="D600" s="220"/>
      <c r="E600" s="220"/>
      <c r="F600" s="220"/>
      <c r="G600" s="220"/>
      <c r="H600" s="220"/>
      <c r="I600" s="220"/>
      <c r="J600" s="220"/>
      <c r="K600" s="220"/>
      <c r="L600" s="220"/>
      <c r="M600" s="326"/>
      <c r="N600" s="220"/>
      <c r="O600" s="220"/>
      <c r="P600" s="220"/>
      <c r="Q600" s="326"/>
      <c r="R600" s="326"/>
      <c r="S600" s="326"/>
      <c r="T600" s="326"/>
    </row>
    <row r="601" spans="1:20">
      <c r="A601" s="220"/>
      <c r="B601" s="220"/>
      <c r="C601" s="220"/>
      <c r="D601" s="220"/>
      <c r="E601" s="220"/>
      <c r="F601" s="220"/>
      <c r="G601" s="220"/>
      <c r="H601" s="220"/>
      <c r="I601" s="220"/>
      <c r="J601" s="220"/>
      <c r="K601" s="220"/>
      <c r="L601" s="220"/>
      <c r="M601" s="326"/>
      <c r="N601" s="220"/>
      <c r="O601" s="220"/>
      <c r="P601" s="220"/>
      <c r="Q601" s="326"/>
      <c r="R601" s="326"/>
      <c r="S601" s="326"/>
      <c r="T601" s="326"/>
    </row>
    <row r="602" spans="1:20">
      <c r="A602" s="220"/>
      <c r="B602" s="220"/>
      <c r="C602" s="220"/>
      <c r="D602" s="220"/>
      <c r="E602" s="220"/>
      <c r="F602" s="220"/>
      <c r="G602" s="220"/>
      <c r="H602" s="220"/>
      <c r="I602" s="220"/>
      <c r="J602" s="220"/>
      <c r="K602" s="220"/>
      <c r="L602" s="220"/>
      <c r="M602" s="326"/>
      <c r="N602" s="220"/>
      <c r="O602" s="220"/>
      <c r="P602" s="220"/>
      <c r="Q602" s="326"/>
      <c r="R602" s="326"/>
      <c r="S602" s="326"/>
      <c r="T602" s="326"/>
    </row>
    <row r="603" spans="1:20">
      <c r="A603" s="220"/>
      <c r="B603" s="220"/>
      <c r="C603" s="220"/>
      <c r="D603" s="220"/>
      <c r="E603" s="220"/>
      <c r="F603" s="220"/>
      <c r="G603" s="220"/>
      <c r="H603" s="220"/>
      <c r="I603" s="220"/>
      <c r="J603" s="220"/>
      <c r="K603" s="220"/>
      <c r="L603" s="220"/>
      <c r="M603" s="326"/>
      <c r="N603" s="220"/>
      <c r="O603" s="220"/>
      <c r="P603" s="220"/>
      <c r="Q603" s="326"/>
      <c r="R603" s="326"/>
      <c r="S603" s="326"/>
      <c r="T603" s="326"/>
    </row>
    <row r="604" spans="1:20">
      <c r="A604" s="220"/>
      <c r="B604" s="220"/>
      <c r="C604" s="220"/>
      <c r="D604" s="220"/>
      <c r="E604" s="220"/>
      <c r="F604" s="220"/>
      <c r="G604" s="220"/>
      <c r="H604" s="220"/>
      <c r="I604" s="220"/>
      <c r="J604" s="220"/>
      <c r="K604" s="220"/>
      <c r="L604" s="220"/>
      <c r="M604" s="326"/>
      <c r="N604" s="220"/>
      <c r="O604" s="220"/>
      <c r="P604" s="220"/>
      <c r="Q604" s="326"/>
      <c r="R604" s="326"/>
      <c r="S604" s="326"/>
      <c r="T604" s="326"/>
    </row>
    <row r="605" spans="1:20">
      <c r="A605" s="220"/>
      <c r="B605" s="220"/>
      <c r="C605" s="220"/>
      <c r="D605" s="220"/>
      <c r="E605" s="220"/>
      <c r="F605" s="220"/>
      <c r="G605" s="220"/>
      <c r="H605" s="220"/>
      <c r="I605" s="220"/>
      <c r="J605" s="220"/>
      <c r="K605" s="220"/>
      <c r="L605" s="220"/>
      <c r="M605" s="326"/>
      <c r="N605" s="220"/>
      <c r="O605" s="220"/>
      <c r="P605" s="220"/>
      <c r="Q605" s="326"/>
      <c r="R605" s="326"/>
      <c r="S605" s="326"/>
      <c r="T605" s="326"/>
    </row>
    <row r="606" spans="1:20">
      <c r="A606" s="220"/>
      <c r="B606" s="220"/>
      <c r="C606" s="220"/>
      <c r="D606" s="220"/>
      <c r="E606" s="220"/>
      <c r="F606" s="220"/>
      <c r="G606" s="220"/>
      <c r="H606" s="220"/>
      <c r="I606" s="220"/>
      <c r="J606" s="220"/>
      <c r="K606" s="220"/>
      <c r="L606" s="220"/>
      <c r="M606" s="326"/>
      <c r="N606" s="220"/>
      <c r="O606" s="220"/>
      <c r="P606" s="220"/>
      <c r="Q606" s="326"/>
      <c r="R606" s="326"/>
      <c r="S606" s="326"/>
      <c r="T606" s="326"/>
    </row>
    <row r="607" spans="1:20">
      <c r="A607" s="220"/>
      <c r="B607" s="220"/>
      <c r="C607" s="220"/>
      <c r="D607" s="220"/>
      <c r="E607" s="220"/>
      <c r="F607" s="220"/>
      <c r="G607" s="220"/>
      <c r="H607" s="220"/>
      <c r="I607" s="220"/>
      <c r="J607" s="220"/>
      <c r="K607" s="220"/>
      <c r="L607" s="220"/>
      <c r="M607" s="326"/>
      <c r="N607" s="220"/>
      <c r="O607" s="220"/>
      <c r="P607" s="220"/>
      <c r="Q607" s="326"/>
      <c r="R607" s="326"/>
      <c r="S607" s="326"/>
      <c r="T607" s="326"/>
    </row>
    <row r="608" spans="1:20">
      <c r="A608" s="220"/>
      <c r="B608" s="220"/>
      <c r="C608" s="220"/>
      <c r="D608" s="220"/>
      <c r="E608" s="220"/>
      <c r="F608" s="220"/>
      <c r="G608" s="220"/>
      <c r="H608" s="220"/>
      <c r="I608" s="220"/>
      <c r="J608" s="220"/>
      <c r="K608" s="220"/>
      <c r="L608" s="220"/>
      <c r="M608" s="326"/>
      <c r="N608" s="220"/>
      <c r="O608" s="220"/>
      <c r="P608" s="220"/>
      <c r="Q608" s="326"/>
      <c r="R608" s="326"/>
      <c r="S608" s="326"/>
      <c r="T608" s="326"/>
    </row>
    <row r="609" spans="1:20">
      <c r="A609" s="220"/>
      <c r="B609" s="220"/>
      <c r="C609" s="220"/>
      <c r="D609" s="220"/>
      <c r="E609" s="220"/>
      <c r="F609" s="220"/>
      <c r="G609" s="220"/>
      <c r="H609" s="220"/>
      <c r="I609" s="220"/>
      <c r="J609" s="220"/>
      <c r="K609" s="220"/>
      <c r="L609" s="220"/>
      <c r="M609" s="326"/>
      <c r="N609" s="220"/>
      <c r="O609" s="220"/>
      <c r="P609" s="220"/>
      <c r="Q609" s="326"/>
      <c r="R609" s="326"/>
      <c r="S609" s="326"/>
      <c r="T609" s="326"/>
    </row>
    <row r="610" spans="1:20">
      <c r="A610" s="220"/>
      <c r="B610" s="220"/>
      <c r="C610" s="220"/>
      <c r="D610" s="220"/>
      <c r="E610" s="220"/>
      <c r="F610" s="220"/>
      <c r="G610" s="220"/>
      <c r="H610" s="220"/>
      <c r="I610" s="220"/>
      <c r="J610" s="220"/>
      <c r="K610" s="220"/>
      <c r="L610" s="220"/>
      <c r="M610" s="326"/>
      <c r="N610" s="220"/>
      <c r="O610" s="220"/>
      <c r="P610" s="220"/>
      <c r="Q610" s="326"/>
      <c r="R610" s="326"/>
      <c r="S610" s="326"/>
      <c r="T610" s="326"/>
    </row>
    <row r="611" spans="1:20">
      <c r="A611" s="220"/>
      <c r="B611" s="220"/>
      <c r="C611" s="220"/>
      <c r="D611" s="220"/>
      <c r="E611" s="220"/>
      <c r="F611" s="220"/>
      <c r="G611" s="220"/>
      <c r="H611" s="220"/>
      <c r="I611" s="220"/>
      <c r="J611" s="220"/>
      <c r="K611" s="220"/>
      <c r="L611" s="220"/>
      <c r="M611" s="326"/>
      <c r="N611" s="220"/>
      <c r="O611" s="220"/>
      <c r="P611" s="220"/>
      <c r="Q611" s="326"/>
      <c r="R611" s="326"/>
      <c r="S611" s="326"/>
      <c r="T611" s="326"/>
    </row>
    <row r="612" spans="1:20">
      <c r="A612" s="220"/>
      <c r="B612" s="220"/>
      <c r="C612" s="220"/>
      <c r="D612" s="220"/>
      <c r="E612" s="220"/>
      <c r="F612" s="220"/>
      <c r="G612" s="220"/>
      <c r="H612" s="220"/>
      <c r="I612" s="220"/>
      <c r="J612" s="220"/>
      <c r="K612" s="220"/>
      <c r="L612" s="220"/>
      <c r="M612" s="326"/>
      <c r="N612" s="220"/>
      <c r="O612" s="220"/>
      <c r="P612" s="220"/>
      <c r="Q612" s="326"/>
      <c r="R612" s="326"/>
      <c r="S612" s="326"/>
      <c r="T612" s="326"/>
    </row>
    <row r="613" spans="1:20">
      <c r="A613" s="220"/>
      <c r="B613" s="220"/>
      <c r="C613" s="220"/>
      <c r="D613" s="220"/>
      <c r="E613" s="220"/>
      <c r="F613" s="220"/>
      <c r="G613" s="220"/>
      <c r="H613" s="220"/>
      <c r="I613" s="220"/>
      <c r="J613" s="220"/>
      <c r="K613" s="220"/>
      <c r="L613" s="220"/>
      <c r="M613" s="326"/>
      <c r="N613" s="220"/>
      <c r="O613" s="220"/>
      <c r="P613" s="220"/>
      <c r="Q613" s="326"/>
      <c r="R613" s="326"/>
      <c r="S613" s="326"/>
      <c r="T613" s="326"/>
    </row>
    <row r="614" spans="1:20">
      <c r="A614" s="220"/>
      <c r="B614" s="220"/>
      <c r="C614" s="220"/>
      <c r="D614" s="220"/>
      <c r="E614" s="220"/>
      <c r="F614" s="220"/>
      <c r="G614" s="220"/>
      <c r="H614" s="220"/>
      <c r="I614" s="220"/>
      <c r="J614" s="220"/>
      <c r="K614" s="220"/>
      <c r="L614" s="220"/>
      <c r="M614" s="326"/>
      <c r="N614" s="220"/>
      <c r="O614" s="220"/>
      <c r="P614" s="220"/>
      <c r="Q614" s="326"/>
      <c r="R614" s="326"/>
      <c r="S614" s="326"/>
      <c r="T614" s="326"/>
    </row>
    <row r="615" spans="1:20">
      <c r="A615" s="220"/>
      <c r="B615" s="220"/>
      <c r="C615" s="220"/>
      <c r="D615" s="220"/>
      <c r="E615" s="220"/>
      <c r="F615" s="220"/>
      <c r="G615" s="220"/>
      <c r="H615" s="220"/>
      <c r="I615" s="220"/>
      <c r="J615" s="220"/>
      <c r="K615" s="220"/>
      <c r="L615" s="220"/>
      <c r="M615" s="326"/>
      <c r="N615" s="220"/>
      <c r="O615" s="220"/>
      <c r="P615" s="220"/>
      <c r="Q615" s="326"/>
      <c r="R615" s="326"/>
      <c r="S615" s="326"/>
      <c r="T615" s="326"/>
    </row>
    <row r="616" spans="1:20">
      <c r="A616" s="220"/>
      <c r="B616" s="220"/>
      <c r="C616" s="220"/>
      <c r="D616" s="220"/>
      <c r="E616" s="220"/>
      <c r="F616" s="220"/>
      <c r="G616" s="220"/>
      <c r="H616" s="220"/>
      <c r="I616" s="220"/>
      <c r="J616" s="220"/>
      <c r="K616" s="220"/>
      <c r="L616" s="220"/>
      <c r="M616" s="326"/>
      <c r="N616" s="220"/>
      <c r="O616" s="220"/>
      <c r="P616" s="220"/>
      <c r="Q616" s="326"/>
      <c r="R616" s="326"/>
      <c r="S616" s="326"/>
      <c r="T616" s="326"/>
    </row>
    <row r="617" spans="1:20">
      <c r="A617" s="220"/>
      <c r="B617" s="220"/>
      <c r="C617" s="220"/>
      <c r="D617" s="220"/>
      <c r="E617" s="220"/>
      <c r="F617" s="220"/>
      <c r="G617" s="220"/>
      <c r="H617" s="220"/>
      <c r="I617" s="220"/>
      <c r="J617" s="220"/>
      <c r="K617" s="220"/>
      <c r="L617" s="220"/>
      <c r="M617" s="326"/>
      <c r="N617" s="220"/>
      <c r="O617" s="220"/>
      <c r="P617" s="220"/>
      <c r="Q617" s="326"/>
      <c r="R617" s="326"/>
      <c r="S617" s="326"/>
      <c r="T617" s="326"/>
    </row>
    <row r="618" spans="1:20">
      <c r="A618" s="220"/>
      <c r="B618" s="220"/>
      <c r="C618" s="220"/>
      <c r="D618" s="220"/>
      <c r="E618" s="220"/>
      <c r="F618" s="220"/>
      <c r="G618" s="220"/>
      <c r="H618" s="220"/>
      <c r="I618" s="220"/>
      <c r="J618" s="220"/>
      <c r="K618" s="220"/>
      <c r="L618" s="220"/>
      <c r="M618" s="326"/>
      <c r="N618" s="220"/>
      <c r="O618" s="220"/>
      <c r="P618" s="220"/>
      <c r="Q618" s="326"/>
      <c r="R618" s="326"/>
      <c r="S618" s="326"/>
      <c r="T618" s="326"/>
    </row>
    <row r="619" spans="1:20">
      <c r="A619" s="220"/>
      <c r="B619" s="220"/>
      <c r="C619" s="220"/>
      <c r="D619" s="220"/>
      <c r="E619" s="220"/>
      <c r="F619" s="220"/>
      <c r="G619" s="220"/>
      <c r="H619" s="220"/>
      <c r="I619" s="220"/>
      <c r="J619" s="220"/>
      <c r="K619" s="220"/>
      <c r="L619" s="220"/>
      <c r="M619" s="326"/>
      <c r="N619" s="220"/>
      <c r="O619" s="220"/>
      <c r="P619" s="220"/>
      <c r="Q619" s="326"/>
      <c r="R619" s="326"/>
      <c r="S619" s="326"/>
      <c r="T619" s="326"/>
    </row>
    <row r="620" spans="1:20">
      <c r="A620" s="220"/>
      <c r="B620" s="220"/>
      <c r="C620" s="220"/>
      <c r="D620" s="220"/>
      <c r="E620" s="220"/>
      <c r="F620" s="220"/>
      <c r="G620" s="220"/>
      <c r="H620" s="220"/>
      <c r="I620" s="220"/>
      <c r="J620" s="220"/>
      <c r="K620" s="220"/>
      <c r="L620" s="220"/>
      <c r="M620" s="326"/>
      <c r="N620" s="220"/>
      <c r="O620" s="220"/>
      <c r="P620" s="220"/>
      <c r="Q620" s="326"/>
      <c r="R620" s="326"/>
      <c r="S620" s="326"/>
      <c r="T620" s="326"/>
    </row>
    <row r="621" spans="1:20">
      <c r="A621" s="220"/>
      <c r="B621" s="220"/>
      <c r="C621" s="220"/>
      <c r="D621" s="220"/>
      <c r="E621" s="220"/>
      <c r="F621" s="220"/>
      <c r="G621" s="220"/>
      <c r="H621" s="220"/>
      <c r="I621" s="220"/>
      <c r="J621" s="220"/>
      <c r="K621" s="220"/>
      <c r="L621" s="220"/>
      <c r="M621" s="326"/>
      <c r="N621" s="220"/>
      <c r="O621" s="220"/>
      <c r="P621" s="220"/>
      <c r="Q621" s="326"/>
      <c r="R621" s="326"/>
      <c r="S621" s="326"/>
      <c r="T621" s="326"/>
    </row>
    <row r="622" spans="1:20">
      <c r="A622" s="220"/>
      <c r="B622" s="220"/>
      <c r="C622" s="220"/>
      <c r="D622" s="220"/>
      <c r="E622" s="220"/>
      <c r="F622" s="220"/>
      <c r="G622" s="220"/>
      <c r="H622" s="220"/>
      <c r="I622" s="220"/>
      <c r="J622" s="220"/>
      <c r="K622" s="220"/>
      <c r="L622" s="220"/>
      <c r="M622" s="326"/>
      <c r="N622" s="220"/>
      <c r="O622" s="220"/>
      <c r="P622" s="220"/>
      <c r="Q622" s="326"/>
      <c r="R622" s="326"/>
      <c r="S622" s="326"/>
      <c r="T622" s="326"/>
    </row>
    <row r="623" spans="1:20">
      <c r="A623" s="220"/>
      <c r="B623" s="220"/>
      <c r="C623" s="220"/>
      <c r="D623" s="220"/>
      <c r="E623" s="220"/>
      <c r="F623" s="220"/>
      <c r="G623" s="220"/>
      <c r="H623" s="220"/>
      <c r="I623" s="220"/>
      <c r="J623" s="220"/>
      <c r="K623" s="220"/>
      <c r="L623" s="220"/>
      <c r="M623" s="326"/>
      <c r="N623" s="220"/>
      <c r="O623" s="220"/>
      <c r="P623" s="220"/>
      <c r="Q623" s="326"/>
      <c r="R623" s="326"/>
      <c r="S623" s="326"/>
      <c r="T623" s="326"/>
    </row>
    <row r="624" spans="1:20">
      <c r="A624" s="220"/>
      <c r="B624" s="220"/>
      <c r="C624" s="220"/>
      <c r="D624" s="220"/>
      <c r="E624" s="220"/>
      <c r="F624" s="220"/>
      <c r="G624" s="220"/>
      <c r="H624" s="220"/>
      <c r="I624" s="220"/>
      <c r="J624" s="220"/>
      <c r="K624" s="220"/>
      <c r="L624" s="220"/>
      <c r="M624" s="326"/>
      <c r="N624" s="220"/>
      <c r="O624" s="220"/>
      <c r="P624" s="220"/>
      <c r="Q624" s="326"/>
      <c r="R624" s="326"/>
      <c r="S624" s="326"/>
      <c r="T624" s="326"/>
    </row>
    <row r="625" spans="1:20">
      <c r="A625" s="220"/>
      <c r="B625" s="220"/>
      <c r="C625" s="220"/>
      <c r="D625" s="220"/>
      <c r="E625" s="220"/>
      <c r="F625" s="220"/>
      <c r="G625" s="220"/>
      <c r="H625" s="220"/>
      <c r="I625" s="220"/>
      <c r="J625" s="220"/>
      <c r="K625" s="220"/>
      <c r="L625" s="220"/>
      <c r="M625" s="326"/>
      <c r="N625" s="220"/>
      <c r="O625" s="220"/>
      <c r="P625" s="220"/>
      <c r="Q625" s="326"/>
      <c r="R625" s="326"/>
      <c r="S625" s="326"/>
      <c r="T625" s="326"/>
    </row>
    <row r="626" spans="1:20">
      <c r="A626" s="220"/>
      <c r="B626" s="220"/>
      <c r="C626" s="220"/>
      <c r="D626" s="220"/>
      <c r="E626" s="220"/>
      <c r="F626" s="220"/>
      <c r="G626" s="220"/>
      <c r="H626" s="220"/>
      <c r="I626" s="220"/>
      <c r="J626" s="220"/>
      <c r="K626" s="220"/>
      <c r="L626" s="220"/>
      <c r="M626" s="326"/>
      <c r="N626" s="220"/>
      <c r="O626" s="220"/>
      <c r="P626" s="220"/>
      <c r="Q626" s="326"/>
      <c r="R626" s="326"/>
      <c r="S626" s="326"/>
      <c r="T626" s="326"/>
    </row>
    <row r="627" spans="1:20">
      <c r="A627" s="220"/>
      <c r="B627" s="220"/>
      <c r="C627" s="220"/>
      <c r="D627" s="220"/>
      <c r="E627" s="220"/>
      <c r="F627" s="220"/>
      <c r="G627" s="220"/>
      <c r="H627" s="220"/>
      <c r="I627" s="220"/>
      <c r="J627" s="220"/>
      <c r="K627" s="220"/>
      <c r="L627" s="220"/>
      <c r="M627" s="326"/>
      <c r="N627" s="220"/>
      <c r="O627" s="220"/>
      <c r="P627" s="220"/>
      <c r="Q627" s="326"/>
      <c r="R627" s="326"/>
      <c r="S627" s="326"/>
      <c r="T627" s="326"/>
    </row>
    <row r="628" spans="1:20">
      <c r="A628" s="220"/>
      <c r="B628" s="220"/>
      <c r="C628" s="220"/>
      <c r="D628" s="220"/>
      <c r="E628" s="220"/>
      <c r="F628" s="220"/>
      <c r="G628" s="220"/>
      <c r="H628" s="220"/>
      <c r="I628" s="220"/>
      <c r="J628" s="220"/>
      <c r="K628" s="220"/>
      <c r="L628" s="220"/>
      <c r="M628" s="326"/>
      <c r="N628" s="220"/>
      <c r="O628" s="220"/>
      <c r="P628" s="220"/>
      <c r="Q628" s="326"/>
      <c r="R628" s="326"/>
      <c r="S628" s="326"/>
      <c r="T628" s="326"/>
    </row>
    <row r="629" spans="1:20">
      <c r="A629" s="220"/>
      <c r="B629" s="220"/>
      <c r="C629" s="220"/>
      <c r="D629" s="220"/>
      <c r="E629" s="220"/>
      <c r="F629" s="220"/>
      <c r="G629" s="220"/>
      <c r="H629" s="220"/>
      <c r="I629" s="220"/>
      <c r="J629" s="220"/>
      <c r="K629" s="220"/>
      <c r="L629" s="220"/>
      <c r="M629" s="326"/>
      <c r="N629" s="220"/>
      <c r="O629" s="220"/>
      <c r="P629" s="220"/>
      <c r="Q629" s="326"/>
      <c r="R629" s="326"/>
      <c r="S629" s="326"/>
      <c r="T629" s="326"/>
    </row>
    <row r="630" spans="1:20">
      <c r="A630" s="220"/>
      <c r="B630" s="220"/>
      <c r="C630" s="220"/>
      <c r="D630" s="220"/>
      <c r="E630" s="220"/>
      <c r="F630" s="220"/>
      <c r="G630" s="220"/>
      <c r="H630" s="220"/>
      <c r="I630" s="220"/>
      <c r="J630" s="220"/>
      <c r="K630" s="220"/>
      <c r="L630" s="220"/>
      <c r="M630" s="326"/>
      <c r="N630" s="220"/>
      <c r="O630" s="220"/>
      <c r="P630" s="220"/>
      <c r="Q630" s="326"/>
      <c r="R630" s="326"/>
      <c r="S630" s="326"/>
      <c r="T630" s="326"/>
    </row>
    <row r="631" spans="1:20">
      <c r="A631" s="220"/>
      <c r="B631" s="220"/>
      <c r="C631" s="220"/>
      <c r="D631" s="220"/>
      <c r="E631" s="220"/>
      <c r="F631" s="220"/>
      <c r="G631" s="220"/>
      <c r="H631" s="220"/>
      <c r="I631" s="220"/>
      <c r="J631" s="220"/>
      <c r="K631" s="220"/>
      <c r="L631" s="220"/>
      <c r="M631" s="326"/>
      <c r="N631" s="220"/>
      <c r="O631" s="220"/>
      <c r="P631" s="220"/>
      <c r="Q631" s="326"/>
      <c r="R631" s="326"/>
      <c r="S631" s="326"/>
      <c r="T631" s="326"/>
    </row>
    <row r="632" spans="1:20">
      <c r="A632" s="220"/>
      <c r="B632" s="220"/>
      <c r="C632" s="220"/>
      <c r="D632" s="220"/>
      <c r="E632" s="220"/>
      <c r="F632" s="220"/>
      <c r="G632" s="220"/>
      <c r="H632" s="220"/>
      <c r="I632" s="220"/>
      <c r="J632" s="220"/>
      <c r="K632" s="220"/>
      <c r="L632" s="220"/>
      <c r="M632" s="326"/>
      <c r="N632" s="220"/>
      <c r="O632" s="220"/>
      <c r="P632" s="220"/>
      <c r="Q632" s="326"/>
      <c r="R632" s="326"/>
      <c r="S632" s="326"/>
      <c r="T632" s="326"/>
    </row>
    <row r="633" spans="1:20">
      <c r="A633" s="220"/>
      <c r="B633" s="220"/>
      <c r="C633" s="220"/>
      <c r="D633" s="220"/>
      <c r="E633" s="220"/>
      <c r="F633" s="220"/>
      <c r="G633" s="220"/>
      <c r="H633" s="220"/>
      <c r="I633" s="220"/>
      <c r="J633" s="220"/>
      <c r="K633" s="220"/>
      <c r="L633" s="220"/>
      <c r="M633" s="326"/>
      <c r="N633" s="220"/>
      <c r="O633" s="220"/>
      <c r="P633" s="220"/>
      <c r="Q633" s="326"/>
      <c r="R633" s="326"/>
      <c r="S633" s="326"/>
      <c r="T633" s="326"/>
    </row>
    <row r="634" spans="1:20">
      <c r="A634" s="220"/>
      <c r="B634" s="220"/>
      <c r="C634" s="220"/>
      <c r="D634" s="220"/>
      <c r="E634" s="220"/>
      <c r="F634" s="220"/>
      <c r="G634" s="220"/>
      <c r="H634" s="220"/>
      <c r="I634" s="220"/>
      <c r="J634" s="220"/>
      <c r="K634" s="220"/>
      <c r="L634" s="220"/>
      <c r="M634" s="326"/>
      <c r="N634" s="220"/>
      <c r="O634" s="220"/>
      <c r="P634" s="220"/>
      <c r="Q634" s="326"/>
      <c r="R634" s="326"/>
      <c r="S634" s="326"/>
      <c r="T634" s="326"/>
    </row>
    <row r="635" spans="1:20">
      <c r="A635" s="220"/>
      <c r="B635" s="220"/>
      <c r="C635" s="220"/>
      <c r="D635" s="220"/>
      <c r="E635" s="220"/>
      <c r="F635" s="220"/>
      <c r="G635" s="220"/>
      <c r="H635" s="220"/>
      <c r="I635" s="220"/>
      <c r="J635" s="220"/>
      <c r="K635" s="220"/>
      <c r="L635" s="220"/>
      <c r="M635" s="326"/>
      <c r="N635" s="220"/>
      <c r="O635" s="220"/>
      <c r="P635" s="220"/>
      <c r="Q635" s="326"/>
      <c r="R635" s="326"/>
      <c r="S635" s="326"/>
      <c r="T635" s="326"/>
    </row>
    <row r="636" spans="1:20">
      <c r="A636" s="220"/>
      <c r="B636" s="220"/>
      <c r="C636" s="220"/>
      <c r="D636" s="220"/>
      <c r="E636" s="220"/>
      <c r="F636" s="220"/>
      <c r="G636" s="220"/>
      <c r="H636" s="220"/>
      <c r="I636" s="220"/>
      <c r="J636" s="220"/>
      <c r="K636" s="220"/>
      <c r="L636" s="220"/>
      <c r="M636" s="326"/>
      <c r="N636" s="220"/>
      <c r="O636" s="220"/>
      <c r="P636" s="220"/>
      <c r="Q636" s="326"/>
      <c r="R636" s="326"/>
      <c r="S636" s="326"/>
      <c r="T636" s="326"/>
    </row>
    <row r="637" spans="1:20">
      <c r="A637" s="220"/>
      <c r="B637" s="220"/>
      <c r="C637" s="220"/>
      <c r="D637" s="220"/>
      <c r="E637" s="220"/>
      <c r="F637" s="220"/>
      <c r="G637" s="220"/>
      <c r="H637" s="220"/>
      <c r="I637" s="220"/>
      <c r="J637" s="220"/>
      <c r="K637" s="220"/>
      <c r="L637" s="220"/>
      <c r="M637" s="326"/>
      <c r="N637" s="220"/>
      <c r="O637" s="220"/>
      <c r="P637" s="220"/>
      <c r="Q637" s="326"/>
      <c r="R637" s="326"/>
      <c r="S637" s="326"/>
      <c r="T637" s="326"/>
    </row>
    <row r="638" spans="1:20">
      <c r="A638" s="220"/>
      <c r="B638" s="220"/>
      <c r="C638" s="220"/>
      <c r="D638" s="220"/>
      <c r="E638" s="220"/>
      <c r="F638" s="220"/>
      <c r="G638" s="220"/>
      <c r="H638" s="220"/>
      <c r="I638" s="220"/>
      <c r="J638" s="220"/>
      <c r="K638" s="220"/>
      <c r="L638" s="220"/>
      <c r="M638" s="326"/>
      <c r="N638" s="220"/>
      <c r="O638" s="220"/>
      <c r="P638" s="220"/>
      <c r="Q638" s="326"/>
      <c r="R638" s="326"/>
      <c r="S638" s="326"/>
      <c r="T638" s="326"/>
    </row>
    <row r="639" spans="1:20">
      <c r="A639" s="220"/>
      <c r="B639" s="220"/>
      <c r="C639" s="220"/>
      <c r="D639" s="220"/>
      <c r="E639" s="220"/>
      <c r="F639" s="220"/>
      <c r="G639" s="220"/>
      <c r="H639" s="220"/>
      <c r="I639" s="220"/>
      <c r="J639" s="220"/>
      <c r="K639" s="220"/>
      <c r="L639" s="220"/>
      <c r="M639" s="326"/>
      <c r="N639" s="220"/>
      <c r="O639" s="220"/>
      <c r="P639" s="220"/>
      <c r="Q639" s="326"/>
      <c r="R639" s="326"/>
      <c r="S639" s="326"/>
      <c r="T639" s="326"/>
    </row>
    <row r="640" spans="1:20">
      <c r="A640" s="220"/>
      <c r="B640" s="220"/>
      <c r="C640" s="220"/>
      <c r="D640" s="220"/>
      <c r="E640" s="220"/>
      <c r="F640" s="220"/>
      <c r="G640" s="220"/>
      <c r="H640" s="220"/>
      <c r="I640" s="220"/>
      <c r="J640" s="220"/>
      <c r="K640" s="220"/>
      <c r="L640" s="220"/>
      <c r="M640" s="326"/>
      <c r="N640" s="220"/>
      <c r="O640" s="220"/>
      <c r="P640" s="220"/>
      <c r="Q640" s="326"/>
      <c r="R640" s="326"/>
      <c r="S640" s="326"/>
      <c r="T640" s="326"/>
    </row>
    <row r="641" spans="1:20">
      <c r="A641" s="220"/>
      <c r="B641" s="220"/>
      <c r="C641" s="220"/>
      <c r="D641" s="220"/>
      <c r="E641" s="220"/>
      <c r="F641" s="220"/>
      <c r="G641" s="220"/>
      <c r="H641" s="220"/>
      <c r="I641" s="220"/>
      <c r="J641" s="220"/>
      <c r="K641" s="220"/>
      <c r="L641" s="220"/>
      <c r="M641" s="326"/>
      <c r="N641" s="220"/>
      <c r="O641" s="220"/>
      <c r="P641" s="220"/>
      <c r="Q641" s="326"/>
      <c r="R641" s="326"/>
      <c r="S641" s="326"/>
      <c r="T641" s="326"/>
    </row>
    <row r="642" spans="1:20">
      <c r="A642" s="220"/>
      <c r="B642" s="220"/>
      <c r="C642" s="220"/>
      <c r="D642" s="220"/>
      <c r="E642" s="220"/>
      <c r="F642" s="220"/>
      <c r="G642" s="220"/>
      <c r="H642" s="220"/>
      <c r="I642" s="220"/>
      <c r="J642" s="220"/>
      <c r="K642" s="220"/>
      <c r="L642" s="220"/>
      <c r="M642" s="326"/>
      <c r="N642" s="220"/>
      <c r="O642" s="220"/>
      <c r="P642" s="220"/>
      <c r="Q642" s="326"/>
      <c r="R642" s="326"/>
      <c r="S642" s="326"/>
      <c r="T642" s="326"/>
    </row>
    <row r="643" spans="1:20">
      <c r="A643" s="220"/>
      <c r="B643" s="220"/>
      <c r="C643" s="220"/>
      <c r="D643" s="220"/>
      <c r="E643" s="220"/>
      <c r="F643" s="220"/>
      <c r="G643" s="220"/>
      <c r="H643" s="220"/>
      <c r="I643" s="220"/>
      <c r="J643" s="220"/>
      <c r="K643" s="220"/>
      <c r="L643" s="220"/>
      <c r="M643" s="326"/>
      <c r="N643" s="220"/>
      <c r="O643" s="220"/>
      <c r="P643" s="220"/>
      <c r="Q643" s="326"/>
      <c r="R643" s="326"/>
      <c r="S643" s="326"/>
      <c r="T643" s="326"/>
    </row>
    <row r="644" spans="1:20">
      <c r="A644" s="220"/>
      <c r="B644" s="220"/>
      <c r="C644" s="220"/>
      <c r="D644" s="220"/>
      <c r="E644" s="220"/>
      <c r="F644" s="220"/>
      <c r="G644" s="220"/>
      <c r="H644" s="220"/>
      <c r="I644" s="220"/>
      <c r="J644" s="220"/>
      <c r="K644" s="220"/>
      <c r="L644" s="220"/>
      <c r="M644" s="326"/>
      <c r="N644" s="220"/>
      <c r="O644" s="220"/>
      <c r="P644" s="220"/>
      <c r="Q644" s="326"/>
      <c r="R644" s="326"/>
      <c r="S644" s="326"/>
      <c r="T644" s="326"/>
    </row>
    <row r="645" spans="1:20">
      <c r="A645" s="220"/>
      <c r="B645" s="220"/>
      <c r="C645" s="220"/>
      <c r="D645" s="220"/>
      <c r="E645" s="220"/>
      <c r="F645" s="220"/>
      <c r="G645" s="220"/>
      <c r="H645" s="220"/>
      <c r="I645" s="220"/>
      <c r="J645" s="220"/>
      <c r="K645" s="220"/>
      <c r="L645" s="220"/>
      <c r="M645" s="326"/>
      <c r="N645" s="220"/>
      <c r="O645" s="220"/>
      <c r="P645" s="220"/>
      <c r="Q645" s="326"/>
      <c r="R645" s="326"/>
      <c r="S645" s="326"/>
      <c r="T645" s="326"/>
    </row>
    <row r="646" spans="1:20">
      <c r="A646" s="220"/>
      <c r="B646" s="220"/>
      <c r="C646" s="220"/>
      <c r="D646" s="220"/>
      <c r="E646" s="220"/>
      <c r="F646" s="220"/>
      <c r="G646" s="220"/>
      <c r="H646" s="220"/>
      <c r="I646" s="220"/>
      <c r="J646" s="220"/>
      <c r="K646" s="220"/>
      <c r="L646" s="220"/>
      <c r="M646" s="326"/>
      <c r="N646" s="220"/>
      <c r="O646" s="220"/>
      <c r="P646" s="220"/>
      <c r="Q646" s="326"/>
      <c r="R646" s="326"/>
      <c r="S646" s="326"/>
      <c r="T646" s="326"/>
    </row>
    <row r="647" spans="1:20">
      <c r="A647" s="220"/>
      <c r="B647" s="220"/>
      <c r="C647" s="220"/>
      <c r="D647" s="220"/>
      <c r="E647" s="220"/>
      <c r="F647" s="220"/>
      <c r="G647" s="220"/>
      <c r="H647" s="220"/>
      <c r="I647" s="220"/>
      <c r="J647" s="220"/>
      <c r="K647" s="220"/>
      <c r="L647" s="220"/>
      <c r="M647" s="326"/>
      <c r="N647" s="220"/>
      <c r="O647" s="220"/>
      <c r="P647" s="220"/>
      <c r="Q647" s="326"/>
      <c r="R647" s="326"/>
      <c r="S647" s="326"/>
      <c r="T647" s="326"/>
    </row>
    <row r="648" spans="1:20">
      <c r="A648" s="220"/>
      <c r="B648" s="220"/>
      <c r="C648" s="220"/>
      <c r="D648" s="220"/>
      <c r="E648" s="220"/>
      <c r="F648" s="220"/>
      <c r="G648" s="220"/>
      <c r="H648" s="220"/>
      <c r="I648" s="220"/>
      <c r="J648" s="220"/>
      <c r="K648" s="220"/>
      <c r="L648" s="220"/>
      <c r="M648" s="326"/>
      <c r="N648" s="220"/>
      <c r="O648" s="220"/>
      <c r="P648" s="220"/>
      <c r="Q648" s="326"/>
      <c r="R648" s="326"/>
      <c r="S648" s="326"/>
      <c r="T648" s="326"/>
    </row>
    <row r="649" spans="1:20">
      <c r="A649" s="220"/>
      <c r="B649" s="220"/>
      <c r="C649" s="220"/>
      <c r="D649" s="220"/>
      <c r="E649" s="220"/>
      <c r="F649" s="220"/>
      <c r="G649" s="220"/>
      <c r="H649" s="220"/>
      <c r="I649" s="220"/>
      <c r="J649" s="220"/>
      <c r="K649" s="220"/>
      <c r="L649" s="220"/>
      <c r="M649" s="326"/>
      <c r="N649" s="220"/>
      <c r="O649" s="220"/>
      <c r="P649" s="220"/>
      <c r="Q649" s="326"/>
      <c r="R649" s="326"/>
      <c r="S649" s="326"/>
      <c r="T649" s="326"/>
    </row>
    <row r="650" spans="1:20">
      <c r="A650" s="220"/>
      <c r="B650" s="220"/>
      <c r="C650" s="220"/>
      <c r="D650" s="220"/>
      <c r="E650" s="220"/>
      <c r="F650" s="220"/>
      <c r="G650" s="220"/>
      <c r="H650" s="220"/>
      <c r="I650" s="220"/>
      <c r="J650" s="220"/>
      <c r="K650" s="220"/>
      <c r="L650" s="220"/>
      <c r="M650" s="326"/>
      <c r="N650" s="220"/>
      <c r="O650" s="220"/>
      <c r="P650" s="220"/>
      <c r="Q650" s="326"/>
      <c r="R650" s="326"/>
      <c r="S650" s="326"/>
      <c r="T650" s="326"/>
    </row>
    <row r="651" spans="1:20">
      <c r="A651" s="220"/>
      <c r="B651" s="220"/>
      <c r="C651" s="220"/>
      <c r="D651" s="220"/>
      <c r="E651" s="220"/>
      <c r="F651" s="220"/>
      <c r="G651" s="220"/>
      <c r="H651" s="220"/>
      <c r="I651" s="220"/>
      <c r="J651" s="220"/>
      <c r="K651" s="220"/>
      <c r="L651" s="220"/>
      <c r="M651" s="326"/>
      <c r="N651" s="220"/>
      <c r="O651" s="220"/>
      <c r="P651" s="220"/>
      <c r="Q651" s="326"/>
      <c r="R651" s="326"/>
      <c r="S651" s="326"/>
      <c r="T651" s="326"/>
    </row>
    <row r="652" spans="1:20">
      <c r="A652" s="220"/>
      <c r="B652" s="220"/>
      <c r="C652" s="220"/>
      <c r="D652" s="220"/>
      <c r="E652" s="220"/>
      <c r="F652" s="220"/>
      <c r="G652" s="220"/>
      <c r="H652" s="220"/>
      <c r="I652" s="220"/>
      <c r="J652" s="220"/>
      <c r="K652" s="220"/>
      <c r="L652" s="220"/>
      <c r="M652" s="326"/>
      <c r="N652" s="220"/>
      <c r="O652" s="220"/>
      <c r="P652" s="220"/>
      <c r="Q652" s="326"/>
      <c r="R652" s="326"/>
      <c r="S652" s="326"/>
      <c r="T652" s="326"/>
    </row>
    <row r="653" spans="1:20">
      <c r="A653" s="220"/>
      <c r="B653" s="220"/>
      <c r="C653" s="220"/>
      <c r="D653" s="220"/>
      <c r="E653" s="220"/>
      <c r="F653" s="220"/>
      <c r="G653" s="220"/>
      <c r="H653" s="220"/>
      <c r="I653" s="220"/>
      <c r="J653" s="220"/>
      <c r="K653" s="220"/>
      <c r="L653" s="220"/>
      <c r="M653" s="326"/>
      <c r="N653" s="220"/>
      <c r="O653" s="220"/>
      <c r="P653" s="220"/>
      <c r="Q653" s="326"/>
      <c r="R653" s="326"/>
      <c r="S653" s="326"/>
      <c r="T653" s="326"/>
    </row>
    <row r="654" spans="1:20">
      <c r="A654" s="220"/>
      <c r="B654" s="220"/>
      <c r="C654" s="220"/>
      <c r="D654" s="220"/>
      <c r="E654" s="220"/>
      <c r="F654" s="220"/>
      <c r="G654" s="220"/>
      <c r="H654" s="220"/>
      <c r="I654" s="220"/>
      <c r="J654" s="220"/>
      <c r="K654" s="220"/>
      <c r="L654" s="220"/>
      <c r="M654" s="326"/>
      <c r="N654" s="220"/>
      <c r="O654" s="220"/>
      <c r="P654" s="220"/>
      <c r="Q654" s="326"/>
      <c r="R654" s="326"/>
      <c r="S654" s="326"/>
      <c r="T654" s="326"/>
    </row>
    <row r="655" spans="1:20">
      <c r="A655" s="220"/>
      <c r="B655" s="220"/>
      <c r="C655" s="220"/>
      <c r="D655" s="220"/>
      <c r="E655" s="220"/>
      <c r="F655" s="220"/>
      <c r="G655" s="220"/>
      <c r="H655" s="220"/>
      <c r="I655" s="220"/>
      <c r="J655" s="220"/>
      <c r="K655" s="220"/>
      <c r="L655" s="220"/>
      <c r="M655" s="326"/>
      <c r="N655" s="220"/>
      <c r="O655" s="220"/>
      <c r="P655" s="220"/>
      <c r="Q655" s="326"/>
      <c r="R655" s="326"/>
      <c r="S655" s="326"/>
      <c r="T655" s="326"/>
    </row>
    <row r="656" spans="1:20">
      <c r="A656" s="220"/>
      <c r="B656" s="220"/>
      <c r="C656" s="220"/>
      <c r="D656" s="220"/>
      <c r="E656" s="220"/>
      <c r="F656" s="220"/>
      <c r="G656" s="220"/>
      <c r="H656" s="220"/>
      <c r="I656" s="220"/>
      <c r="J656" s="220"/>
      <c r="K656" s="220"/>
      <c r="L656" s="220"/>
      <c r="M656" s="326"/>
      <c r="N656" s="220"/>
      <c r="O656" s="220"/>
      <c r="P656" s="220"/>
      <c r="Q656" s="326"/>
      <c r="R656" s="326"/>
      <c r="S656" s="326"/>
      <c r="T656" s="326"/>
    </row>
    <row r="657" spans="1:20">
      <c r="A657" s="220"/>
      <c r="B657" s="220"/>
      <c r="C657" s="220"/>
      <c r="D657" s="220"/>
      <c r="E657" s="220"/>
      <c r="F657" s="220"/>
      <c r="G657" s="220"/>
      <c r="H657" s="220"/>
      <c r="I657" s="220"/>
      <c r="J657" s="220"/>
      <c r="K657" s="220"/>
      <c r="L657" s="220"/>
      <c r="M657" s="326"/>
      <c r="N657" s="220"/>
      <c r="O657" s="220"/>
      <c r="P657" s="220"/>
      <c r="Q657" s="326"/>
      <c r="R657" s="326"/>
      <c r="S657" s="326"/>
      <c r="T657" s="326"/>
    </row>
    <row r="658" spans="1:20">
      <c r="A658" s="220"/>
      <c r="B658" s="220"/>
      <c r="C658" s="220"/>
      <c r="D658" s="220"/>
      <c r="E658" s="220"/>
      <c r="F658" s="220"/>
      <c r="G658" s="220"/>
      <c r="H658" s="220"/>
      <c r="I658" s="220"/>
      <c r="J658" s="220"/>
      <c r="K658" s="220"/>
      <c r="L658" s="220"/>
      <c r="M658" s="326"/>
      <c r="N658" s="220"/>
      <c r="O658" s="220"/>
      <c r="P658" s="220"/>
      <c r="Q658" s="326"/>
      <c r="R658" s="326"/>
      <c r="S658" s="326"/>
      <c r="T658" s="326"/>
    </row>
    <row r="659" spans="1:20">
      <c r="A659" s="220"/>
      <c r="B659" s="220"/>
      <c r="C659" s="220"/>
      <c r="D659" s="220"/>
      <c r="E659" s="220"/>
      <c r="F659" s="220"/>
      <c r="G659" s="220"/>
      <c r="H659" s="220"/>
      <c r="I659" s="220"/>
      <c r="J659" s="220"/>
      <c r="K659" s="220"/>
      <c r="L659" s="220"/>
      <c r="M659" s="326"/>
      <c r="N659" s="220"/>
      <c r="O659" s="220"/>
      <c r="P659" s="220"/>
      <c r="Q659" s="326"/>
      <c r="R659" s="326"/>
      <c r="S659" s="326"/>
      <c r="T659" s="326"/>
    </row>
    <row r="660" spans="1:20">
      <c r="A660" s="220"/>
      <c r="B660" s="220"/>
      <c r="C660" s="220"/>
      <c r="D660" s="220"/>
      <c r="E660" s="220"/>
      <c r="F660" s="220"/>
      <c r="G660" s="220"/>
      <c r="H660" s="220"/>
      <c r="I660" s="220"/>
      <c r="J660" s="220"/>
      <c r="K660" s="220"/>
      <c r="L660" s="220"/>
      <c r="M660" s="326"/>
      <c r="N660" s="220"/>
      <c r="O660" s="220"/>
      <c r="P660" s="220"/>
      <c r="Q660" s="326"/>
      <c r="R660" s="326"/>
      <c r="S660" s="326"/>
      <c r="T660" s="326"/>
    </row>
    <row r="661" spans="1:20">
      <c r="A661" s="220"/>
      <c r="B661" s="220"/>
      <c r="C661" s="220"/>
      <c r="D661" s="220"/>
      <c r="E661" s="220"/>
      <c r="F661" s="220"/>
      <c r="G661" s="220"/>
      <c r="H661" s="220"/>
      <c r="I661" s="220"/>
      <c r="J661" s="220"/>
      <c r="K661" s="220"/>
      <c r="L661" s="220"/>
      <c r="M661" s="326"/>
      <c r="N661" s="220"/>
      <c r="O661" s="220"/>
      <c r="P661" s="220"/>
      <c r="Q661" s="326"/>
      <c r="R661" s="326"/>
      <c r="S661" s="326"/>
      <c r="T661" s="326"/>
    </row>
    <row r="662" spans="1:20">
      <c r="A662" s="220"/>
      <c r="B662" s="220"/>
      <c r="C662" s="220"/>
      <c r="D662" s="220"/>
      <c r="E662" s="220"/>
      <c r="F662" s="220"/>
      <c r="G662" s="220"/>
      <c r="H662" s="220"/>
      <c r="I662" s="220"/>
      <c r="J662" s="220"/>
      <c r="K662" s="220"/>
      <c r="L662" s="220"/>
      <c r="M662" s="326"/>
      <c r="N662" s="220"/>
      <c r="O662" s="220"/>
      <c r="P662" s="220"/>
      <c r="Q662" s="326"/>
      <c r="R662" s="326"/>
      <c r="S662" s="326"/>
      <c r="T662" s="326"/>
    </row>
    <row r="663" spans="1:20">
      <c r="A663" s="220"/>
      <c r="B663" s="220"/>
      <c r="C663" s="220"/>
      <c r="D663" s="220"/>
      <c r="E663" s="220"/>
      <c r="F663" s="220"/>
      <c r="G663" s="220"/>
      <c r="H663" s="220"/>
      <c r="I663" s="220"/>
      <c r="J663" s="220"/>
      <c r="K663" s="220"/>
      <c r="L663" s="220"/>
      <c r="M663" s="326"/>
      <c r="N663" s="220"/>
      <c r="O663" s="220"/>
      <c r="P663" s="220"/>
      <c r="Q663" s="326"/>
      <c r="R663" s="326"/>
      <c r="S663" s="326"/>
      <c r="T663" s="326"/>
    </row>
    <row r="664" spans="1:20">
      <c r="A664" s="220"/>
      <c r="B664" s="220"/>
      <c r="C664" s="220"/>
      <c r="D664" s="220"/>
      <c r="E664" s="220"/>
      <c r="F664" s="220"/>
      <c r="G664" s="220"/>
      <c r="H664" s="220"/>
      <c r="I664" s="220"/>
      <c r="J664" s="220"/>
      <c r="K664" s="220"/>
      <c r="L664" s="220"/>
      <c r="M664" s="326"/>
      <c r="N664" s="220"/>
      <c r="O664" s="220"/>
      <c r="P664" s="220"/>
      <c r="Q664" s="326"/>
      <c r="R664" s="326"/>
      <c r="S664" s="326"/>
      <c r="T664" s="326"/>
    </row>
    <row r="665" spans="1:20">
      <c r="A665" s="220"/>
      <c r="B665" s="220"/>
      <c r="C665" s="220"/>
      <c r="D665" s="220"/>
      <c r="E665" s="220"/>
      <c r="F665" s="220"/>
      <c r="G665" s="220"/>
      <c r="H665" s="220"/>
      <c r="I665" s="220"/>
      <c r="J665" s="220"/>
      <c r="K665" s="220"/>
      <c r="L665" s="220"/>
      <c r="M665" s="326"/>
      <c r="N665" s="220"/>
      <c r="O665" s="220"/>
      <c r="P665" s="220"/>
      <c r="Q665" s="326"/>
      <c r="R665" s="326"/>
      <c r="S665" s="326"/>
      <c r="T665" s="326"/>
    </row>
    <row r="666" spans="1:20">
      <c r="A666" s="220"/>
      <c r="B666" s="220"/>
      <c r="C666" s="220"/>
      <c r="D666" s="220"/>
      <c r="E666" s="220"/>
      <c r="F666" s="220"/>
      <c r="G666" s="220"/>
      <c r="H666" s="220"/>
      <c r="I666" s="220"/>
      <c r="J666" s="220"/>
      <c r="K666" s="220"/>
      <c r="L666" s="220"/>
      <c r="M666" s="326"/>
      <c r="N666" s="220"/>
      <c r="O666" s="220"/>
      <c r="P666" s="220"/>
      <c r="Q666" s="326"/>
      <c r="R666" s="326"/>
      <c r="S666" s="326"/>
      <c r="T666" s="326"/>
    </row>
    <row r="667" spans="1:20">
      <c r="A667" s="220"/>
      <c r="B667" s="220"/>
      <c r="C667" s="220"/>
      <c r="D667" s="220"/>
      <c r="E667" s="220"/>
      <c r="F667" s="220"/>
      <c r="G667" s="220"/>
      <c r="H667" s="220"/>
      <c r="I667" s="220"/>
      <c r="J667" s="220"/>
      <c r="K667" s="220"/>
      <c r="L667" s="220"/>
      <c r="M667" s="326"/>
      <c r="N667" s="220"/>
      <c r="O667" s="220"/>
      <c r="P667" s="220"/>
      <c r="Q667" s="326"/>
      <c r="R667" s="326"/>
      <c r="S667" s="326"/>
      <c r="T667" s="326"/>
    </row>
    <row r="668" spans="1:20">
      <c r="A668" s="220"/>
      <c r="B668" s="220"/>
      <c r="C668" s="220"/>
      <c r="D668" s="220"/>
      <c r="E668" s="220"/>
      <c r="F668" s="220"/>
      <c r="G668" s="220"/>
      <c r="H668" s="220"/>
      <c r="I668" s="220"/>
      <c r="J668" s="220"/>
      <c r="K668" s="220"/>
      <c r="L668" s="220"/>
      <c r="M668" s="326"/>
      <c r="N668" s="220"/>
      <c r="O668" s="220"/>
      <c r="P668" s="220"/>
      <c r="Q668" s="326"/>
      <c r="R668" s="326"/>
      <c r="S668" s="326"/>
      <c r="T668" s="326"/>
    </row>
    <row r="669" spans="1:20">
      <c r="A669" s="220"/>
      <c r="B669" s="220"/>
      <c r="C669" s="220"/>
      <c r="D669" s="220"/>
      <c r="E669" s="220"/>
      <c r="F669" s="220"/>
      <c r="G669" s="220"/>
      <c r="H669" s="220"/>
      <c r="I669" s="220"/>
      <c r="J669" s="220"/>
      <c r="K669" s="220"/>
      <c r="L669" s="220"/>
      <c r="M669" s="326"/>
      <c r="N669" s="220"/>
      <c r="O669" s="220"/>
      <c r="P669" s="220"/>
      <c r="Q669" s="326"/>
      <c r="R669" s="326"/>
      <c r="S669" s="326"/>
      <c r="T669" s="326"/>
    </row>
    <row r="670" spans="1:20">
      <c r="A670" s="220"/>
      <c r="B670" s="220"/>
      <c r="C670" s="220"/>
      <c r="D670" s="220"/>
      <c r="E670" s="220"/>
      <c r="F670" s="220"/>
      <c r="G670" s="220"/>
      <c r="H670" s="220"/>
      <c r="I670" s="220"/>
      <c r="J670" s="220"/>
      <c r="K670" s="220"/>
      <c r="L670" s="220"/>
      <c r="M670" s="326"/>
      <c r="N670" s="220"/>
      <c r="O670" s="220"/>
      <c r="P670" s="220"/>
      <c r="Q670" s="326"/>
      <c r="R670" s="326"/>
      <c r="S670" s="326"/>
      <c r="T670" s="326"/>
    </row>
    <row r="671" spans="1:20">
      <c r="A671" s="220"/>
      <c r="B671" s="220"/>
      <c r="C671" s="220"/>
      <c r="D671" s="220"/>
      <c r="E671" s="220"/>
      <c r="F671" s="220"/>
      <c r="G671" s="220"/>
      <c r="H671" s="220"/>
      <c r="I671" s="220"/>
      <c r="J671" s="220"/>
      <c r="K671" s="220"/>
      <c r="L671" s="220"/>
      <c r="M671" s="326"/>
      <c r="N671" s="220"/>
      <c r="O671" s="220"/>
      <c r="P671" s="220"/>
      <c r="Q671" s="326"/>
      <c r="R671" s="326"/>
      <c r="S671" s="326"/>
      <c r="T671" s="326"/>
    </row>
    <row r="672" spans="1:20">
      <c r="A672" s="220"/>
      <c r="B672" s="220"/>
      <c r="C672" s="220"/>
      <c r="D672" s="220"/>
      <c r="E672" s="220"/>
      <c r="F672" s="220"/>
      <c r="G672" s="220"/>
      <c r="H672" s="220"/>
      <c r="I672" s="220"/>
      <c r="J672" s="220"/>
      <c r="K672" s="220"/>
      <c r="L672" s="220"/>
      <c r="M672" s="326"/>
      <c r="N672" s="220"/>
      <c r="O672" s="220"/>
      <c r="P672" s="220"/>
      <c r="Q672" s="326"/>
      <c r="R672" s="326"/>
      <c r="S672" s="326"/>
      <c r="T672" s="326"/>
    </row>
    <row r="673" spans="1:20">
      <c r="A673" s="220"/>
      <c r="B673" s="220"/>
      <c r="C673" s="220"/>
      <c r="D673" s="220"/>
      <c r="E673" s="220"/>
      <c r="F673" s="220"/>
      <c r="G673" s="220"/>
      <c r="H673" s="220"/>
      <c r="I673" s="220"/>
      <c r="J673" s="220"/>
      <c r="K673" s="220"/>
      <c r="L673" s="220"/>
      <c r="M673" s="326"/>
      <c r="N673" s="220"/>
      <c r="O673" s="220"/>
      <c r="P673" s="220"/>
      <c r="Q673" s="326"/>
      <c r="R673" s="326"/>
      <c r="S673" s="326"/>
      <c r="T673" s="326"/>
    </row>
    <row r="674" spans="1:20">
      <c r="A674" s="220"/>
      <c r="B674" s="220"/>
      <c r="C674" s="220"/>
      <c r="D674" s="220"/>
      <c r="E674" s="220"/>
      <c r="F674" s="220"/>
      <c r="G674" s="220"/>
      <c r="H674" s="220"/>
      <c r="I674" s="220"/>
      <c r="J674" s="220"/>
      <c r="K674" s="220"/>
      <c r="L674" s="220"/>
      <c r="M674" s="326"/>
      <c r="N674" s="220"/>
      <c r="O674" s="220"/>
      <c r="P674" s="220"/>
      <c r="Q674" s="326"/>
      <c r="R674" s="326"/>
      <c r="S674" s="326"/>
      <c r="T674" s="326"/>
    </row>
    <row r="675" spans="1:20">
      <c r="A675" s="220"/>
      <c r="B675" s="220"/>
      <c r="C675" s="220"/>
      <c r="D675" s="220"/>
      <c r="E675" s="220"/>
      <c r="F675" s="220"/>
      <c r="G675" s="220"/>
      <c r="H675" s="220"/>
      <c r="I675" s="220"/>
      <c r="J675" s="220"/>
      <c r="K675" s="220"/>
      <c r="L675" s="220"/>
      <c r="M675" s="326"/>
      <c r="N675" s="220"/>
      <c r="O675" s="220"/>
      <c r="P675" s="220"/>
      <c r="Q675" s="326"/>
      <c r="R675" s="326"/>
      <c r="S675" s="326"/>
      <c r="T675" s="326"/>
    </row>
    <row r="676" spans="1:20">
      <c r="A676" s="220"/>
      <c r="B676" s="220"/>
      <c r="C676" s="220"/>
      <c r="D676" s="220"/>
      <c r="E676" s="220"/>
      <c r="F676" s="220"/>
      <c r="G676" s="220"/>
      <c r="H676" s="220"/>
      <c r="I676" s="220"/>
      <c r="J676" s="220"/>
      <c r="K676" s="220"/>
      <c r="L676" s="220"/>
      <c r="M676" s="326"/>
      <c r="N676" s="220"/>
      <c r="O676" s="220"/>
      <c r="P676" s="220"/>
      <c r="Q676" s="326"/>
      <c r="R676" s="326"/>
      <c r="S676" s="326"/>
      <c r="T676" s="326"/>
    </row>
    <row r="677" spans="1:20">
      <c r="A677" s="220"/>
      <c r="B677" s="220"/>
      <c r="C677" s="220"/>
      <c r="D677" s="220"/>
      <c r="E677" s="220"/>
      <c r="F677" s="220"/>
      <c r="G677" s="220"/>
      <c r="H677" s="220"/>
      <c r="I677" s="220"/>
      <c r="J677" s="220"/>
      <c r="K677" s="220"/>
      <c r="L677" s="220"/>
      <c r="M677" s="326"/>
      <c r="N677" s="220"/>
      <c r="O677" s="220"/>
      <c r="P677" s="220"/>
      <c r="Q677" s="326"/>
      <c r="R677" s="326"/>
      <c r="S677" s="326"/>
      <c r="T677" s="326"/>
    </row>
    <row r="678" spans="1:20">
      <c r="A678" s="220"/>
      <c r="B678" s="220"/>
      <c r="C678" s="220"/>
      <c r="D678" s="220"/>
      <c r="E678" s="220"/>
      <c r="F678" s="220"/>
      <c r="G678" s="220"/>
      <c r="H678" s="220"/>
      <c r="I678" s="220"/>
      <c r="J678" s="220"/>
      <c r="K678" s="220"/>
      <c r="L678" s="220"/>
      <c r="M678" s="326"/>
      <c r="N678" s="220"/>
      <c r="O678" s="220"/>
      <c r="P678" s="220"/>
      <c r="Q678" s="326"/>
      <c r="R678" s="326"/>
      <c r="S678" s="326"/>
      <c r="T678" s="326"/>
    </row>
    <row r="679" spans="1:20">
      <c r="A679" s="220"/>
      <c r="B679" s="220"/>
      <c r="C679" s="220"/>
      <c r="D679" s="220"/>
      <c r="E679" s="220"/>
      <c r="F679" s="220"/>
      <c r="G679" s="220"/>
      <c r="H679" s="220"/>
      <c r="I679" s="220"/>
      <c r="J679" s="220"/>
      <c r="K679" s="220"/>
      <c r="L679" s="220"/>
      <c r="M679" s="326"/>
      <c r="N679" s="220"/>
      <c r="O679" s="220"/>
      <c r="P679" s="220"/>
      <c r="Q679" s="326"/>
      <c r="R679" s="326"/>
      <c r="S679" s="326"/>
      <c r="T679" s="326"/>
    </row>
    <row r="680" spans="1:20">
      <c r="A680" s="220"/>
      <c r="B680" s="220"/>
      <c r="C680" s="220"/>
      <c r="D680" s="220"/>
      <c r="E680" s="220"/>
      <c r="F680" s="220"/>
      <c r="G680" s="220"/>
      <c r="H680" s="220"/>
      <c r="I680" s="220"/>
      <c r="J680" s="220"/>
      <c r="K680" s="220"/>
      <c r="L680" s="220"/>
      <c r="M680" s="326"/>
      <c r="N680" s="220"/>
      <c r="O680" s="220"/>
      <c r="P680" s="220"/>
      <c r="Q680" s="326"/>
      <c r="R680" s="326"/>
      <c r="S680" s="326"/>
      <c r="T680" s="326"/>
    </row>
    <row r="681" spans="1:20">
      <c r="A681" s="220"/>
      <c r="B681" s="220"/>
      <c r="C681" s="220"/>
      <c r="D681" s="220"/>
      <c r="E681" s="220"/>
      <c r="F681" s="220"/>
      <c r="G681" s="220"/>
      <c r="H681" s="220"/>
      <c r="I681" s="220"/>
      <c r="J681" s="220"/>
      <c r="K681" s="220"/>
      <c r="L681" s="220"/>
      <c r="M681" s="326"/>
      <c r="N681" s="220"/>
      <c r="O681" s="220"/>
      <c r="P681" s="220"/>
      <c r="Q681" s="326"/>
      <c r="R681" s="326"/>
      <c r="S681" s="326"/>
      <c r="T681" s="326"/>
    </row>
    <row r="682" spans="1:20">
      <c r="A682" s="220"/>
      <c r="B682" s="220"/>
      <c r="C682" s="220"/>
      <c r="D682" s="220"/>
      <c r="E682" s="220"/>
      <c r="F682" s="220"/>
      <c r="G682" s="220"/>
      <c r="H682" s="220"/>
      <c r="I682" s="220"/>
      <c r="J682" s="220"/>
      <c r="K682" s="220"/>
      <c r="L682" s="220"/>
      <c r="M682" s="326"/>
      <c r="N682" s="220"/>
      <c r="O682" s="220"/>
      <c r="P682" s="220"/>
      <c r="Q682" s="326"/>
      <c r="R682" s="326"/>
      <c r="S682" s="326"/>
      <c r="T682" s="326"/>
    </row>
    <row r="683" spans="1:20">
      <c r="A683" s="220"/>
      <c r="B683" s="220"/>
      <c r="C683" s="220"/>
      <c r="D683" s="220"/>
      <c r="E683" s="220"/>
      <c r="F683" s="220"/>
      <c r="G683" s="220"/>
      <c r="H683" s="220"/>
      <c r="I683" s="220"/>
      <c r="J683" s="220"/>
      <c r="K683" s="220"/>
      <c r="L683" s="220"/>
      <c r="M683" s="326"/>
      <c r="N683" s="220"/>
      <c r="O683" s="220"/>
      <c r="P683" s="220"/>
      <c r="Q683" s="326"/>
      <c r="R683" s="326"/>
      <c r="S683" s="326"/>
      <c r="T683" s="326"/>
    </row>
    <row r="684" spans="1:20">
      <c r="A684" s="220"/>
      <c r="B684" s="220"/>
      <c r="C684" s="220"/>
      <c r="D684" s="220"/>
      <c r="E684" s="220"/>
      <c r="F684" s="220"/>
      <c r="G684" s="220"/>
      <c r="H684" s="220"/>
      <c r="I684" s="220"/>
      <c r="J684" s="220"/>
      <c r="K684" s="220"/>
      <c r="L684" s="220"/>
      <c r="M684" s="326"/>
      <c r="N684" s="220"/>
      <c r="O684" s="220"/>
      <c r="P684" s="220"/>
      <c r="Q684" s="326"/>
      <c r="R684" s="326"/>
      <c r="S684" s="326"/>
      <c r="T684" s="326"/>
    </row>
    <row r="685" spans="1:20">
      <c r="A685" s="220"/>
      <c r="B685" s="220"/>
      <c r="C685" s="220"/>
      <c r="D685" s="220"/>
      <c r="E685" s="220"/>
      <c r="F685" s="220"/>
      <c r="G685" s="220"/>
      <c r="H685" s="220"/>
      <c r="I685" s="220"/>
      <c r="J685" s="220"/>
      <c r="K685" s="220"/>
      <c r="L685" s="220"/>
      <c r="M685" s="326"/>
      <c r="N685" s="220"/>
      <c r="O685" s="220"/>
      <c r="P685" s="220"/>
      <c r="Q685" s="326"/>
      <c r="R685" s="326"/>
      <c r="S685" s="326"/>
      <c r="T685" s="326"/>
    </row>
    <row r="686" spans="1:20">
      <c r="A686" s="220"/>
      <c r="B686" s="220"/>
      <c r="C686" s="220"/>
      <c r="D686" s="220"/>
      <c r="E686" s="220"/>
      <c r="F686" s="220"/>
      <c r="G686" s="220"/>
      <c r="H686" s="220"/>
      <c r="I686" s="220"/>
      <c r="J686" s="220"/>
      <c r="K686" s="220"/>
      <c r="L686" s="220"/>
      <c r="M686" s="326"/>
      <c r="N686" s="220"/>
      <c r="O686" s="220"/>
      <c r="P686" s="220"/>
      <c r="Q686" s="326"/>
      <c r="R686" s="326"/>
      <c r="S686" s="326"/>
      <c r="T686" s="326"/>
    </row>
    <row r="687" spans="1:20">
      <c r="A687" s="220"/>
      <c r="B687" s="220"/>
      <c r="C687" s="220"/>
      <c r="D687" s="220"/>
      <c r="E687" s="220"/>
      <c r="F687" s="220"/>
      <c r="G687" s="220"/>
      <c r="H687" s="220"/>
      <c r="I687" s="220"/>
      <c r="J687" s="220"/>
      <c r="K687" s="220"/>
      <c r="L687" s="220"/>
      <c r="M687" s="326"/>
      <c r="N687" s="220"/>
      <c r="O687" s="220"/>
      <c r="P687" s="220"/>
      <c r="Q687" s="326"/>
      <c r="R687" s="326"/>
      <c r="S687" s="326"/>
      <c r="T687" s="326"/>
    </row>
    <row r="688" spans="1:20">
      <c r="A688" s="220"/>
      <c r="B688" s="220"/>
      <c r="C688" s="220"/>
      <c r="D688" s="220"/>
      <c r="E688" s="220"/>
      <c r="F688" s="220"/>
      <c r="G688" s="220"/>
      <c r="H688" s="220"/>
      <c r="I688" s="220"/>
      <c r="J688" s="220"/>
      <c r="K688" s="220"/>
      <c r="L688" s="220"/>
      <c r="M688" s="326"/>
      <c r="N688" s="220"/>
      <c r="O688" s="220"/>
      <c r="P688" s="220"/>
      <c r="Q688" s="326"/>
      <c r="R688" s="326"/>
      <c r="S688" s="326"/>
      <c r="T688" s="326"/>
    </row>
    <row r="689" spans="1:20">
      <c r="A689" s="220"/>
      <c r="B689" s="220"/>
      <c r="C689" s="220"/>
      <c r="D689" s="220"/>
      <c r="E689" s="220"/>
      <c r="F689" s="220"/>
      <c r="G689" s="220"/>
      <c r="H689" s="220"/>
      <c r="I689" s="220"/>
      <c r="J689" s="220"/>
      <c r="K689" s="220"/>
      <c r="L689" s="220"/>
      <c r="M689" s="326"/>
      <c r="N689" s="220"/>
      <c r="O689" s="220"/>
      <c r="P689" s="220"/>
      <c r="Q689" s="326"/>
      <c r="R689" s="326"/>
      <c r="S689" s="326"/>
      <c r="T689" s="326"/>
    </row>
    <row r="690" spans="1:20">
      <c r="A690" s="220"/>
      <c r="B690" s="220"/>
      <c r="C690" s="220"/>
      <c r="D690" s="220"/>
      <c r="E690" s="220"/>
      <c r="F690" s="220"/>
      <c r="G690" s="220"/>
      <c r="H690" s="220"/>
      <c r="I690" s="220"/>
      <c r="J690" s="220"/>
      <c r="K690" s="220"/>
      <c r="L690" s="220"/>
      <c r="M690" s="326"/>
      <c r="N690" s="220"/>
      <c r="O690" s="220"/>
      <c r="P690" s="220"/>
      <c r="Q690" s="326"/>
      <c r="R690" s="326"/>
      <c r="S690" s="326"/>
      <c r="T690" s="326"/>
    </row>
    <row r="691" spans="1:20">
      <c r="A691" s="220"/>
      <c r="B691" s="220"/>
      <c r="C691" s="220"/>
      <c r="D691" s="220"/>
      <c r="E691" s="220"/>
      <c r="F691" s="220"/>
      <c r="G691" s="220"/>
      <c r="H691" s="220"/>
      <c r="I691" s="220"/>
      <c r="J691" s="220"/>
      <c r="K691" s="220"/>
      <c r="L691" s="220"/>
      <c r="M691" s="326"/>
      <c r="N691" s="220"/>
      <c r="O691" s="220"/>
      <c r="P691" s="220"/>
      <c r="Q691" s="326"/>
      <c r="R691" s="326"/>
      <c r="S691" s="326"/>
      <c r="T691" s="326"/>
    </row>
    <row r="692" spans="1:20">
      <c r="A692" s="220"/>
      <c r="B692" s="220"/>
      <c r="C692" s="220"/>
      <c r="D692" s="220"/>
      <c r="E692" s="220"/>
      <c r="F692" s="220"/>
      <c r="G692" s="220"/>
      <c r="H692" s="220"/>
      <c r="I692" s="220"/>
      <c r="J692" s="220"/>
      <c r="K692" s="220"/>
      <c r="L692" s="220"/>
      <c r="M692" s="326"/>
      <c r="N692" s="220"/>
      <c r="O692" s="220"/>
      <c r="P692" s="220"/>
      <c r="Q692" s="326"/>
      <c r="R692" s="326"/>
      <c r="S692" s="326"/>
      <c r="T692" s="326"/>
    </row>
    <row r="693" spans="1:20">
      <c r="A693" s="220"/>
      <c r="B693" s="220"/>
      <c r="C693" s="220"/>
      <c r="D693" s="220"/>
      <c r="E693" s="220"/>
      <c r="F693" s="220"/>
      <c r="G693" s="220"/>
      <c r="H693" s="220"/>
      <c r="I693" s="220"/>
      <c r="J693" s="220"/>
      <c r="K693" s="220"/>
      <c r="L693" s="220"/>
      <c r="M693" s="326"/>
      <c r="N693" s="220"/>
      <c r="O693" s="220"/>
      <c r="P693" s="220"/>
      <c r="Q693" s="326"/>
      <c r="R693" s="326"/>
      <c r="S693" s="326"/>
      <c r="T693" s="326"/>
    </row>
    <row r="694" spans="1:20">
      <c r="A694" s="220"/>
      <c r="B694" s="220"/>
      <c r="C694" s="220"/>
      <c r="D694" s="220"/>
      <c r="E694" s="220"/>
      <c r="F694" s="220"/>
      <c r="G694" s="220"/>
      <c r="H694" s="220"/>
      <c r="I694" s="220"/>
      <c r="J694" s="220"/>
      <c r="K694" s="220"/>
      <c r="L694" s="220"/>
      <c r="M694" s="326"/>
      <c r="N694" s="220"/>
      <c r="O694" s="220"/>
      <c r="P694" s="220"/>
      <c r="Q694" s="326"/>
      <c r="R694" s="326"/>
      <c r="S694" s="326"/>
      <c r="T694" s="326"/>
    </row>
    <row r="695" spans="1:20">
      <c r="A695" s="220"/>
      <c r="B695" s="220"/>
      <c r="C695" s="220"/>
      <c r="D695" s="220"/>
      <c r="E695" s="220"/>
      <c r="F695" s="220"/>
      <c r="G695" s="220"/>
      <c r="H695" s="220"/>
      <c r="I695" s="220"/>
      <c r="J695" s="220"/>
      <c r="K695" s="220"/>
      <c r="L695" s="220"/>
      <c r="M695" s="326"/>
      <c r="N695" s="220"/>
      <c r="O695" s="220"/>
      <c r="P695" s="220"/>
      <c r="Q695" s="326"/>
      <c r="R695" s="326"/>
      <c r="S695" s="326"/>
      <c r="T695" s="326"/>
    </row>
    <row r="696" spans="1:20">
      <c r="A696" s="220"/>
      <c r="B696" s="220"/>
      <c r="C696" s="220"/>
      <c r="D696" s="220"/>
      <c r="E696" s="220"/>
      <c r="F696" s="220"/>
      <c r="G696" s="220"/>
      <c r="H696" s="220"/>
      <c r="I696" s="220"/>
      <c r="J696" s="220"/>
      <c r="K696" s="220"/>
      <c r="L696" s="220"/>
      <c r="M696" s="326"/>
      <c r="N696" s="220"/>
      <c r="O696" s="220"/>
      <c r="P696" s="220"/>
      <c r="Q696" s="326"/>
      <c r="R696" s="326"/>
      <c r="S696" s="326"/>
      <c r="T696" s="326"/>
    </row>
    <row r="697" spans="1:20">
      <c r="A697" s="220"/>
      <c r="B697" s="220"/>
      <c r="C697" s="220"/>
      <c r="D697" s="220"/>
      <c r="E697" s="220"/>
      <c r="F697" s="220"/>
      <c r="G697" s="220"/>
      <c r="H697" s="220"/>
      <c r="I697" s="220"/>
      <c r="J697" s="220"/>
      <c r="K697" s="220"/>
      <c r="L697" s="220"/>
      <c r="M697" s="326"/>
      <c r="N697" s="220"/>
      <c r="O697" s="220"/>
      <c r="P697" s="220"/>
      <c r="Q697" s="326"/>
      <c r="R697" s="326"/>
      <c r="S697" s="326"/>
      <c r="T697" s="326"/>
    </row>
    <row r="698" spans="1:20">
      <c r="A698" s="220"/>
      <c r="B698" s="220"/>
      <c r="C698" s="220"/>
      <c r="D698" s="220"/>
      <c r="E698" s="220"/>
      <c r="F698" s="220"/>
      <c r="G698" s="220"/>
      <c r="H698" s="220"/>
      <c r="I698" s="220"/>
      <c r="J698" s="220"/>
      <c r="K698" s="220"/>
      <c r="L698" s="220"/>
      <c r="M698" s="326"/>
      <c r="N698" s="220"/>
      <c r="O698" s="220"/>
      <c r="P698" s="220"/>
      <c r="Q698" s="326"/>
      <c r="R698" s="326"/>
      <c r="S698" s="326"/>
      <c r="T698" s="326"/>
    </row>
    <row r="699" spans="1:20">
      <c r="A699" s="220"/>
      <c r="B699" s="220"/>
      <c r="C699" s="220"/>
      <c r="D699" s="220"/>
      <c r="E699" s="220"/>
      <c r="F699" s="220"/>
      <c r="G699" s="220"/>
      <c r="H699" s="220"/>
      <c r="I699" s="220"/>
      <c r="J699" s="220"/>
      <c r="K699" s="220"/>
      <c r="L699" s="220"/>
      <c r="M699" s="326"/>
      <c r="N699" s="220"/>
      <c r="O699" s="220"/>
      <c r="P699" s="220"/>
      <c r="Q699" s="326"/>
      <c r="R699" s="326"/>
      <c r="S699" s="326"/>
      <c r="T699" s="326"/>
    </row>
    <row r="700" spans="1:20">
      <c r="A700" s="220"/>
      <c r="B700" s="220"/>
      <c r="C700" s="220"/>
      <c r="D700" s="220"/>
      <c r="E700" s="220"/>
      <c r="F700" s="220"/>
      <c r="G700" s="220"/>
      <c r="H700" s="220"/>
      <c r="I700" s="220"/>
      <c r="J700" s="220"/>
      <c r="K700" s="220"/>
      <c r="L700" s="220"/>
      <c r="M700" s="326"/>
      <c r="N700" s="220"/>
      <c r="O700" s="220"/>
      <c r="P700" s="220"/>
      <c r="Q700" s="326"/>
      <c r="R700" s="326"/>
      <c r="S700" s="326"/>
      <c r="T700" s="326"/>
    </row>
    <row r="701" spans="1:20">
      <c r="A701" s="220"/>
      <c r="B701" s="220"/>
      <c r="C701" s="220"/>
      <c r="D701" s="220"/>
      <c r="E701" s="220"/>
      <c r="F701" s="220"/>
      <c r="G701" s="220"/>
      <c r="H701" s="220"/>
      <c r="I701" s="220"/>
      <c r="J701" s="220"/>
      <c r="K701" s="220"/>
      <c r="L701" s="220"/>
      <c r="M701" s="326"/>
      <c r="N701" s="220"/>
      <c r="O701" s="220"/>
      <c r="P701" s="220"/>
      <c r="Q701" s="326"/>
      <c r="R701" s="326"/>
      <c r="S701" s="326"/>
      <c r="T701" s="326"/>
    </row>
    <row r="702" spans="1:20">
      <c r="A702" s="220"/>
      <c r="B702" s="220"/>
      <c r="C702" s="220"/>
      <c r="D702" s="220"/>
      <c r="E702" s="220"/>
      <c r="F702" s="220"/>
      <c r="G702" s="220"/>
      <c r="H702" s="220"/>
      <c r="I702" s="220"/>
      <c r="J702" s="220"/>
      <c r="K702" s="220"/>
      <c r="L702" s="220"/>
      <c r="M702" s="326"/>
      <c r="N702" s="220"/>
      <c r="O702" s="220"/>
      <c r="P702" s="220"/>
      <c r="Q702" s="326"/>
      <c r="R702" s="326"/>
      <c r="S702" s="326"/>
      <c r="T702" s="326"/>
    </row>
    <row r="703" spans="1:20">
      <c r="A703" s="220"/>
      <c r="B703" s="220"/>
      <c r="C703" s="220"/>
      <c r="D703" s="220"/>
      <c r="E703" s="220"/>
      <c r="F703" s="220"/>
      <c r="G703" s="220"/>
      <c r="H703" s="220"/>
      <c r="I703" s="220"/>
      <c r="J703" s="220"/>
      <c r="K703" s="220"/>
      <c r="L703" s="220"/>
      <c r="M703" s="326"/>
      <c r="N703" s="220"/>
      <c r="O703" s="220"/>
      <c r="P703" s="220"/>
      <c r="Q703" s="326"/>
      <c r="R703" s="326"/>
      <c r="S703" s="326"/>
      <c r="T703" s="326"/>
    </row>
    <row r="704" spans="1:20">
      <c r="A704" s="220"/>
      <c r="B704" s="220"/>
      <c r="C704" s="220"/>
      <c r="D704" s="220"/>
      <c r="E704" s="220"/>
      <c r="F704" s="220"/>
      <c r="G704" s="220"/>
      <c r="H704" s="220"/>
      <c r="I704" s="220"/>
      <c r="J704" s="220"/>
      <c r="K704" s="220"/>
      <c r="L704" s="220"/>
      <c r="M704" s="326"/>
      <c r="N704" s="220"/>
      <c r="O704" s="220"/>
      <c r="P704" s="220"/>
      <c r="Q704" s="326"/>
      <c r="R704" s="326"/>
      <c r="S704" s="326"/>
      <c r="T704" s="326"/>
    </row>
    <row r="705" spans="1:20">
      <c r="A705" s="220"/>
      <c r="B705" s="220"/>
      <c r="C705" s="220"/>
      <c r="D705" s="220"/>
      <c r="E705" s="220"/>
      <c r="F705" s="220"/>
      <c r="G705" s="220"/>
      <c r="H705" s="220"/>
      <c r="I705" s="220"/>
      <c r="J705" s="220"/>
      <c r="K705" s="220"/>
      <c r="L705" s="220"/>
      <c r="M705" s="326"/>
      <c r="N705" s="220"/>
      <c r="O705" s="220"/>
      <c r="P705" s="220"/>
      <c r="Q705" s="326"/>
      <c r="R705" s="326"/>
      <c r="S705" s="326"/>
      <c r="T705" s="326"/>
    </row>
    <row r="706" spans="1:20">
      <c r="A706" s="220"/>
      <c r="B706" s="220"/>
      <c r="C706" s="220"/>
      <c r="D706" s="220"/>
      <c r="E706" s="220"/>
      <c r="F706" s="220"/>
      <c r="G706" s="220"/>
      <c r="H706" s="220"/>
      <c r="I706" s="220"/>
      <c r="J706" s="220"/>
      <c r="K706" s="220"/>
      <c r="L706" s="220"/>
      <c r="M706" s="326"/>
      <c r="N706" s="220"/>
      <c r="O706" s="220"/>
      <c r="P706" s="220"/>
      <c r="Q706" s="326"/>
      <c r="R706" s="326"/>
      <c r="S706" s="326"/>
      <c r="T706" s="326"/>
    </row>
    <row r="707" spans="1:20">
      <c r="A707" s="220"/>
      <c r="B707" s="220"/>
      <c r="C707" s="220"/>
      <c r="D707" s="220"/>
      <c r="E707" s="220"/>
      <c r="F707" s="220"/>
      <c r="G707" s="220"/>
      <c r="H707" s="220"/>
      <c r="I707" s="220"/>
      <c r="J707" s="220"/>
      <c r="K707" s="220"/>
      <c r="L707" s="220"/>
      <c r="M707" s="326"/>
      <c r="N707" s="220"/>
      <c r="O707" s="220"/>
      <c r="P707" s="220"/>
      <c r="Q707" s="326"/>
      <c r="R707" s="326"/>
      <c r="S707" s="326"/>
      <c r="T707" s="326"/>
    </row>
    <row r="708" spans="1:20">
      <c r="A708" s="220"/>
      <c r="B708" s="220"/>
      <c r="C708" s="220"/>
      <c r="D708" s="220"/>
      <c r="E708" s="220"/>
      <c r="F708" s="220"/>
      <c r="G708" s="220"/>
      <c r="H708" s="220"/>
      <c r="I708" s="220"/>
      <c r="J708" s="220"/>
      <c r="K708" s="220"/>
      <c r="L708" s="220"/>
      <c r="M708" s="326"/>
      <c r="N708" s="220"/>
      <c r="O708" s="220"/>
      <c r="P708" s="220"/>
      <c r="Q708" s="326"/>
      <c r="R708" s="326"/>
      <c r="S708" s="326"/>
      <c r="T708" s="326"/>
    </row>
    <row r="709" spans="1:20">
      <c r="A709" s="220"/>
      <c r="B709" s="220"/>
      <c r="C709" s="220"/>
      <c r="D709" s="220"/>
      <c r="E709" s="220"/>
      <c r="F709" s="220"/>
      <c r="G709" s="220"/>
      <c r="H709" s="220"/>
      <c r="I709" s="220"/>
      <c r="J709" s="220"/>
      <c r="K709" s="220"/>
      <c r="L709" s="220"/>
      <c r="M709" s="326"/>
      <c r="N709" s="220"/>
      <c r="O709" s="220"/>
      <c r="P709" s="220"/>
      <c r="Q709" s="326"/>
      <c r="R709" s="326"/>
      <c r="S709" s="326"/>
      <c r="T709" s="326"/>
    </row>
    <row r="710" spans="1:20">
      <c r="A710" s="220"/>
      <c r="B710" s="220"/>
      <c r="C710" s="220"/>
      <c r="D710" s="220"/>
      <c r="E710" s="220"/>
      <c r="F710" s="220"/>
      <c r="G710" s="220"/>
      <c r="H710" s="220"/>
      <c r="I710" s="220"/>
      <c r="J710" s="220"/>
      <c r="K710" s="220"/>
      <c r="L710" s="220"/>
      <c r="M710" s="326"/>
      <c r="N710" s="220"/>
      <c r="O710" s="220"/>
      <c r="P710" s="220"/>
      <c r="Q710" s="326"/>
      <c r="R710" s="326"/>
      <c r="S710" s="326"/>
      <c r="T710" s="326"/>
    </row>
    <row r="711" spans="1:20">
      <c r="A711" s="220"/>
      <c r="B711" s="220"/>
      <c r="C711" s="220"/>
      <c r="D711" s="220"/>
      <c r="E711" s="220"/>
      <c r="F711" s="220"/>
      <c r="G711" s="220"/>
      <c r="H711" s="220"/>
      <c r="I711" s="220"/>
      <c r="J711" s="220"/>
      <c r="K711" s="220"/>
      <c r="L711" s="220"/>
      <c r="M711" s="326"/>
      <c r="N711" s="220"/>
      <c r="O711" s="220"/>
      <c r="P711" s="220"/>
      <c r="Q711" s="326"/>
      <c r="R711" s="326"/>
      <c r="S711" s="326"/>
      <c r="T711" s="326"/>
    </row>
    <row r="712" spans="1:20">
      <c r="A712" s="220"/>
      <c r="B712" s="220"/>
      <c r="C712" s="220"/>
      <c r="D712" s="220"/>
      <c r="E712" s="220"/>
      <c r="F712" s="220"/>
      <c r="G712" s="220"/>
      <c r="H712" s="220"/>
      <c r="I712" s="220"/>
      <c r="J712" s="220"/>
      <c r="K712" s="220"/>
      <c r="L712" s="220"/>
      <c r="M712" s="326"/>
      <c r="N712" s="220"/>
      <c r="O712" s="220"/>
      <c r="P712" s="220"/>
      <c r="Q712" s="326"/>
      <c r="R712" s="326"/>
      <c r="S712" s="326"/>
      <c r="T712" s="326"/>
    </row>
    <row r="713" spans="1:20">
      <c r="A713" s="220"/>
      <c r="B713" s="220"/>
      <c r="C713" s="220"/>
      <c r="D713" s="220"/>
      <c r="E713" s="220"/>
      <c r="F713" s="220"/>
      <c r="G713" s="220"/>
      <c r="H713" s="220"/>
      <c r="I713" s="220"/>
      <c r="J713" s="220"/>
      <c r="K713" s="220"/>
      <c r="L713" s="220"/>
      <c r="M713" s="326"/>
      <c r="N713" s="220"/>
      <c r="O713" s="220"/>
      <c r="P713" s="220"/>
      <c r="Q713" s="326"/>
      <c r="R713" s="326"/>
      <c r="S713" s="326"/>
      <c r="T713" s="326"/>
    </row>
    <row r="714" spans="1:20">
      <c r="A714" s="220"/>
      <c r="B714" s="220"/>
      <c r="C714" s="220"/>
      <c r="D714" s="220"/>
      <c r="E714" s="220"/>
      <c r="F714" s="220"/>
      <c r="G714" s="220"/>
      <c r="H714" s="220"/>
      <c r="I714" s="220"/>
      <c r="J714" s="220"/>
      <c r="K714" s="220"/>
      <c r="L714" s="220"/>
      <c r="M714" s="326"/>
      <c r="N714" s="220"/>
      <c r="O714" s="220"/>
      <c r="P714" s="220"/>
      <c r="Q714" s="326"/>
      <c r="R714" s="326"/>
      <c r="S714" s="326"/>
      <c r="T714" s="326"/>
    </row>
    <row r="715" spans="1:20">
      <c r="A715" s="220"/>
      <c r="B715" s="220"/>
      <c r="C715" s="220"/>
      <c r="D715" s="220"/>
      <c r="E715" s="220"/>
      <c r="F715" s="220"/>
      <c r="G715" s="220"/>
      <c r="H715" s="220"/>
      <c r="I715" s="220"/>
      <c r="J715" s="220"/>
      <c r="K715" s="220"/>
      <c r="L715" s="220"/>
      <c r="M715" s="326"/>
      <c r="N715" s="220"/>
      <c r="O715" s="220"/>
      <c r="P715" s="220"/>
      <c r="Q715" s="326"/>
      <c r="R715" s="326"/>
      <c r="S715" s="326"/>
      <c r="T715" s="326"/>
    </row>
    <row r="716" spans="1:20">
      <c r="A716" s="220"/>
      <c r="B716" s="220"/>
      <c r="C716" s="220"/>
      <c r="D716" s="220"/>
      <c r="E716" s="220"/>
      <c r="F716" s="220"/>
      <c r="G716" s="220"/>
      <c r="H716" s="220"/>
      <c r="I716" s="220"/>
      <c r="J716" s="220"/>
      <c r="K716" s="220"/>
      <c r="L716" s="220"/>
      <c r="M716" s="326"/>
      <c r="N716" s="220"/>
      <c r="O716" s="220"/>
      <c r="P716" s="220"/>
      <c r="Q716" s="326"/>
      <c r="R716" s="326"/>
      <c r="S716" s="326"/>
      <c r="T716" s="326"/>
    </row>
    <row r="717" spans="1:20">
      <c r="A717" s="220"/>
      <c r="B717" s="220"/>
      <c r="C717" s="220"/>
      <c r="D717" s="220"/>
      <c r="E717" s="220"/>
      <c r="F717" s="220"/>
      <c r="G717" s="220"/>
      <c r="H717" s="220"/>
      <c r="I717" s="220"/>
      <c r="J717" s="220"/>
      <c r="K717" s="220"/>
      <c r="L717" s="220"/>
      <c r="M717" s="326"/>
      <c r="N717" s="220"/>
      <c r="O717" s="220"/>
      <c r="P717" s="220"/>
      <c r="Q717" s="326"/>
      <c r="R717" s="326"/>
      <c r="S717" s="326"/>
      <c r="T717" s="326"/>
    </row>
    <row r="718" spans="1:20">
      <c r="A718" s="220"/>
      <c r="B718" s="220"/>
      <c r="C718" s="220"/>
      <c r="D718" s="220"/>
      <c r="E718" s="220"/>
      <c r="F718" s="220"/>
      <c r="G718" s="220"/>
      <c r="H718" s="220"/>
      <c r="I718" s="220"/>
      <c r="J718" s="220"/>
      <c r="K718" s="220"/>
      <c r="L718" s="220"/>
      <c r="M718" s="326"/>
      <c r="N718" s="220"/>
      <c r="O718" s="220"/>
      <c r="P718" s="220"/>
      <c r="Q718" s="326"/>
      <c r="R718" s="326"/>
      <c r="S718" s="326"/>
      <c r="T718" s="326"/>
    </row>
    <row r="719" spans="1:20">
      <c r="A719" s="220"/>
      <c r="B719" s="220"/>
      <c r="C719" s="220"/>
      <c r="D719" s="220"/>
      <c r="E719" s="220"/>
      <c r="F719" s="220"/>
      <c r="G719" s="220"/>
      <c r="H719" s="220"/>
      <c r="I719" s="220"/>
      <c r="J719" s="220"/>
      <c r="K719" s="220"/>
      <c r="L719" s="220"/>
      <c r="M719" s="326"/>
      <c r="N719" s="220"/>
      <c r="O719" s="220"/>
      <c r="P719" s="220"/>
      <c r="Q719" s="326"/>
      <c r="R719" s="326"/>
      <c r="S719" s="326"/>
      <c r="T719" s="326"/>
    </row>
    <row r="720" spans="1:20">
      <c r="A720" s="220"/>
      <c r="B720" s="220"/>
      <c r="C720" s="220"/>
      <c r="D720" s="220"/>
      <c r="E720" s="220"/>
      <c r="F720" s="220"/>
      <c r="G720" s="220"/>
      <c r="H720" s="220"/>
      <c r="I720" s="220"/>
      <c r="J720" s="220"/>
      <c r="K720" s="220"/>
      <c r="L720" s="220"/>
      <c r="M720" s="326"/>
      <c r="N720" s="220"/>
      <c r="O720" s="220"/>
      <c r="P720" s="220"/>
      <c r="Q720" s="326"/>
      <c r="R720" s="326"/>
      <c r="S720" s="326"/>
      <c r="T720" s="326"/>
    </row>
    <row r="721" spans="1:20">
      <c r="A721" s="220"/>
      <c r="B721" s="220"/>
      <c r="C721" s="220"/>
      <c r="D721" s="220"/>
      <c r="E721" s="220"/>
      <c r="F721" s="220"/>
      <c r="G721" s="220"/>
      <c r="H721" s="220"/>
      <c r="I721" s="220"/>
      <c r="J721" s="220"/>
      <c r="K721" s="220"/>
      <c r="L721" s="220"/>
      <c r="M721" s="326"/>
      <c r="N721" s="220"/>
      <c r="O721" s="220"/>
      <c r="P721" s="220"/>
      <c r="Q721" s="326"/>
      <c r="R721" s="326"/>
      <c r="S721" s="326"/>
      <c r="T721" s="326"/>
    </row>
    <row r="722" spans="1:20">
      <c r="A722" s="220"/>
      <c r="B722" s="220"/>
      <c r="C722" s="220"/>
      <c r="D722" s="220"/>
      <c r="E722" s="220"/>
      <c r="F722" s="220"/>
      <c r="G722" s="220"/>
      <c r="H722" s="220"/>
      <c r="I722" s="220"/>
      <c r="J722" s="220"/>
      <c r="K722" s="220"/>
      <c r="L722" s="220"/>
      <c r="M722" s="326"/>
      <c r="N722" s="220"/>
      <c r="O722" s="220"/>
      <c r="P722" s="220"/>
      <c r="Q722" s="326"/>
      <c r="R722" s="326"/>
      <c r="S722" s="326"/>
      <c r="T722" s="326"/>
    </row>
    <row r="723" spans="1:20">
      <c r="A723" s="220"/>
      <c r="B723" s="220"/>
      <c r="C723" s="220"/>
      <c r="D723" s="220"/>
      <c r="E723" s="220"/>
      <c r="F723" s="220"/>
      <c r="G723" s="220"/>
      <c r="H723" s="220"/>
      <c r="I723" s="220"/>
      <c r="J723" s="220"/>
      <c r="K723" s="220"/>
      <c r="L723" s="220"/>
      <c r="M723" s="326"/>
      <c r="N723" s="220"/>
      <c r="O723" s="220"/>
      <c r="P723" s="220"/>
      <c r="Q723" s="326"/>
      <c r="R723" s="326"/>
      <c r="S723" s="326"/>
      <c r="T723" s="326"/>
    </row>
    <row r="724" spans="1:20">
      <c r="A724" s="220"/>
      <c r="B724" s="220"/>
      <c r="C724" s="220"/>
      <c r="D724" s="220"/>
      <c r="E724" s="220"/>
      <c r="F724" s="220"/>
      <c r="G724" s="220"/>
      <c r="H724" s="220"/>
      <c r="I724" s="220"/>
      <c r="J724" s="220"/>
      <c r="K724" s="220"/>
      <c r="L724" s="220"/>
      <c r="M724" s="326"/>
      <c r="N724" s="220"/>
      <c r="O724" s="220"/>
      <c r="P724" s="220"/>
      <c r="Q724" s="326"/>
      <c r="R724" s="326"/>
      <c r="S724" s="326"/>
      <c r="T724" s="326"/>
    </row>
    <row r="725" spans="1:20">
      <c r="A725" s="220"/>
      <c r="B725" s="220"/>
      <c r="C725" s="220"/>
      <c r="D725" s="220"/>
      <c r="E725" s="220"/>
      <c r="F725" s="220"/>
      <c r="G725" s="220"/>
      <c r="H725" s="220"/>
      <c r="I725" s="220"/>
      <c r="J725" s="220"/>
      <c r="K725" s="220"/>
      <c r="L725" s="220"/>
      <c r="M725" s="326"/>
      <c r="N725" s="220"/>
      <c r="O725" s="220"/>
      <c r="P725" s="220"/>
      <c r="Q725" s="326"/>
      <c r="R725" s="326"/>
      <c r="S725" s="326"/>
      <c r="T725" s="326"/>
    </row>
    <row r="726" spans="1:20">
      <c r="A726" s="220"/>
      <c r="B726" s="220"/>
      <c r="C726" s="220"/>
      <c r="D726" s="220"/>
      <c r="E726" s="220"/>
      <c r="F726" s="220"/>
      <c r="G726" s="220"/>
      <c r="H726" s="220"/>
      <c r="I726" s="220"/>
      <c r="J726" s="220"/>
      <c r="K726" s="220"/>
      <c r="L726" s="220"/>
      <c r="M726" s="326"/>
      <c r="N726" s="220"/>
      <c r="O726" s="220"/>
      <c r="P726" s="220"/>
      <c r="Q726" s="326"/>
      <c r="R726" s="326"/>
      <c r="S726" s="326"/>
      <c r="T726" s="326"/>
    </row>
    <row r="727" spans="1:20">
      <c r="A727" s="220"/>
      <c r="B727" s="220"/>
      <c r="C727" s="220"/>
      <c r="D727" s="220"/>
      <c r="E727" s="220"/>
      <c r="F727" s="220"/>
      <c r="G727" s="220"/>
      <c r="H727" s="220"/>
      <c r="I727" s="220"/>
      <c r="J727" s="220"/>
      <c r="K727" s="220"/>
      <c r="L727" s="220"/>
      <c r="M727" s="326"/>
      <c r="N727" s="220"/>
      <c r="O727" s="220"/>
      <c r="P727" s="220"/>
      <c r="Q727" s="326"/>
      <c r="R727" s="326"/>
      <c r="S727" s="326"/>
      <c r="T727" s="326"/>
    </row>
    <row r="728" spans="1:20">
      <c r="A728" s="220"/>
      <c r="B728" s="220"/>
      <c r="C728" s="220"/>
      <c r="D728" s="220"/>
      <c r="E728" s="220"/>
      <c r="F728" s="220"/>
      <c r="G728" s="220"/>
      <c r="H728" s="220"/>
      <c r="I728" s="220"/>
      <c r="J728" s="220"/>
      <c r="K728" s="220"/>
      <c r="L728" s="220"/>
      <c r="M728" s="326"/>
      <c r="N728" s="220"/>
      <c r="O728" s="220"/>
      <c r="P728" s="220"/>
      <c r="Q728" s="326"/>
      <c r="R728" s="326"/>
      <c r="S728" s="326"/>
      <c r="T728" s="326"/>
    </row>
    <row r="729" spans="1:20">
      <c r="A729" s="220"/>
      <c r="B729" s="220"/>
      <c r="C729" s="220"/>
      <c r="D729" s="220"/>
      <c r="E729" s="220"/>
      <c r="F729" s="220"/>
      <c r="G729" s="220"/>
      <c r="H729" s="220"/>
      <c r="I729" s="220"/>
      <c r="J729" s="220"/>
      <c r="K729" s="220"/>
      <c r="L729" s="220"/>
      <c r="M729" s="326"/>
      <c r="N729" s="220"/>
      <c r="O729" s="220"/>
      <c r="P729" s="220"/>
      <c r="Q729" s="326"/>
      <c r="R729" s="326"/>
      <c r="S729" s="326"/>
      <c r="T729" s="326"/>
    </row>
    <row r="730" spans="1:20">
      <c r="A730" s="220"/>
      <c r="B730" s="220"/>
      <c r="C730" s="220"/>
      <c r="D730" s="220"/>
      <c r="E730" s="220"/>
      <c r="F730" s="220"/>
      <c r="G730" s="220"/>
      <c r="H730" s="220"/>
      <c r="I730" s="220"/>
      <c r="J730" s="220"/>
      <c r="K730" s="220"/>
      <c r="L730" s="220"/>
      <c r="M730" s="326"/>
      <c r="N730" s="220"/>
      <c r="O730" s="220"/>
      <c r="P730" s="220"/>
      <c r="Q730" s="326"/>
      <c r="R730" s="326"/>
      <c r="S730" s="326"/>
      <c r="T730" s="326"/>
    </row>
    <row r="731" spans="1:20">
      <c r="A731" s="220"/>
      <c r="B731" s="220"/>
      <c r="C731" s="220"/>
      <c r="D731" s="220"/>
      <c r="E731" s="220"/>
      <c r="F731" s="220"/>
      <c r="G731" s="220"/>
      <c r="H731" s="220"/>
      <c r="I731" s="220"/>
      <c r="J731" s="220"/>
      <c r="K731" s="220"/>
      <c r="L731" s="220"/>
      <c r="M731" s="326"/>
      <c r="N731" s="220"/>
      <c r="O731" s="220"/>
      <c r="P731" s="220"/>
      <c r="Q731" s="326"/>
      <c r="R731" s="326"/>
      <c r="S731" s="326"/>
      <c r="T731" s="326"/>
    </row>
    <row r="732" spans="1:20">
      <c r="A732" s="220"/>
      <c r="B732" s="220"/>
      <c r="C732" s="220"/>
      <c r="D732" s="220"/>
      <c r="E732" s="220"/>
      <c r="F732" s="220"/>
      <c r="G732" s="220"/>
      <c r="H732" s="220"/>
      <c r="I732" s="220"/>
      <c r="J732" s="220"/>
      <c r="K732" s="220"/>
      <c r="L732" s="220"/>
      <c r="M732" s="326"/>
      <c r="N732" s="220"/>
      <c r="O732" s="220"/>
      <c r="P732" s="220"/>
      <c r="Q732" s="326"/>
      <c r="R732" s="326"/>
      <c r="S732" s="326"/>
      <c r="T732" s="326"/>
    </row>
    <row r="733" spans="1:20">
      <c r="A733" s="220"/>
      <c r="B733" s="220"/>
      <c r="C733" s="220"/>
      <c r="D733" s="220"/>
      <c r="E733" s="220"/>
      <c r="F733" s="220"/>
      <c r="G733" s="220"/>
      <c r="H733" s="220"/>
      <c r="I733" s="220"/>
      <c r="J733" s="220"/>
      <c r="K733" s="220"/>
      <c r="L733" s="220"/>
      <c r="M733" s="326"/>
      <c r="N733" s="220"/>
      <c r="O733" s="220"/>
      <c r="P733" s="220"/>
      <c r="Q733" s="326"/>
      <c r="R733" s="326"/>
      <c r="S733" s="326"/>
      <c r="T733" s="326"/>
    </row>
    <row r="734" spans="1:20">
      <c r="A734" s="220"/>
      <c r="B734" s="220"/>
      <c r="C734" s="220"/>
      <c r="D734" s="220"/>
      <c r="E734" s="220"/>
      <c r="F734" s="220"/>
      <c r="G734" s="220"/>
      <c r="H734" s="220"/>
      <c r="I734" s="220"/>
      <c r="J734" s="220"/>
      <c r="K734" s="220"/>
      <c r="L734" s="220"/>
      <c r="M734" s="326"/>
      <c r="N734" s="220"/>
      <c r="O734" s="220"/>
      <c r="P734" s="220"/>
      <c r="Q734" s="326"/>
      <c r="R734" s="326"/>
      <c r="S734" s="326"/>
      <c r="T734" s="326"/>
    </row>
    <row r="735" spans="1:20">
      <c r="A735" s="220"/>
      <c r="B735" s="220"/>
      <c r="C735" s="220"/>
      <c r="D735" s="220"/>
      <c r="E735" s="220"/>
      <c r="F735" s="220"/>
      <c r="G735" s="220"/>
      <c r="H735" s="220"/>
      <c r="I735" s="220"/>
      <c r="J735" s="220"/>
      <c r="K735" s="220"/>
      <c r="L735" s="220"/>
      <c r="M735" s="326"/>
      <c r="N735" s="220"/>
      <c r="O735" s="220"/>
      <c r="P735" s="220"/>
      <c r="Q735" s="326"/>
      <c r="R735" s="326"/>
      <c r="S735" s="326"/>
      <c r="T735" s="326"/>
    </row>
    <row r="736" spans="1:20">
      <c r="A736" s="220"/>
      <c r="B736" s="220"/>
      <c r="C736" s="220"/>
      <c r="D736" s="220"/>
      <c r="E736" s="220"/>
      <c r="F736" s="220"/>
      <c r="G736" s="220"/>
      <c r="H736" s="220"/>
      <c r="I736" s="220"/>
      <c r="J736" s="220"/>
      <c r="K736" s="220"/>
      <c r="L736" s="220"/>
      <c r="M736" s="326"/>
      <c r="N736" s="220"/>
      <c r="O736" s="220"/>
      <c r="P736" s="220"/>
      <c r="Q736" s="326"/>
      <c r="R736" s="326"/>
      <c r="S736" s="326"/>
      <c r="T736" s="326"/>
    </row>
    <row r="737" spans="1:20">
      <c r="A737" s="220"/>
      <c r="B737" s="220"/>
      <c r="C737" s="220"/>
      <c r="D737" s="220"/>
      <c r="E737" s="220"/>
      <c r="F737" s="220"/>
      <c r="G737" s="220"/>
      <c r="H737" s="220"/>
      <c r="I737" s="220"/>
      <c r="J737" s="220"/>
      <c r="K737" s="220"/>
      <c r="L737" s="220"/>
      <c r="M737" s="326"/>
      <c r="N737" s="220"/>
      <c r="O737" s="220"/>
      <c r="P737" s="220"/>
      <c r="Q737" s="326"/>
      <c r="R737" s="326"/>
      <c r="S737" s="326"/>
      <c r="T737" s="326"/>
    </row>
    <row r="738" spans="1:20">
      <c r="A738" s="220"/>
      <c r="B738" s="220"/>
      <c r="C738" s="220"/>
      <c r="D738" s="220"/>
      <c r="E738" s="220"/>
      <c r="F738" s="220"/>
      <c r="G738" s="220"/>
      <c r="H738" s="220"/>
      <c r="I738" s="220"/>
      <c r="J738" s="220"/>
      <c r="K738" s="220"/>
      <c r="L738" s="220"/>
      <c r="M738" s="326"/>
      <c r="N738" s="220"/>
      <c r="O738" s="220"/>
      <c r="P738" s="220"/>
      <c r="Q738" s="326"/>
      <c r="R738" s="326"/>
      <c r="S738" s="326"/>
      <c r="T738" s="326"/>
    </row>
    <row r="739" spans="1:20">
      <c r="A739" s="220"/>
      <c r="B739" s="220"/>
      <c r="C739" s="220"/>
      <c r="D739" s="220"/>
      <c r="E739" s="220"/>
      <c r="F739" s="220"/>
      <c r="G739" s="220"/>
      <c r="H739" s="220"/>
      <c r="I739" s="220"/>
      <c r="J739" s="220"/>
      <c r="K739" s="220"/>
      <c r="L739" s="220"/>
      <c r="M739" s="326"/>
      <c r="N739" s="220"/>
      <c r="O739" s="220"/>
      <c r="P739" s="220"/>
      <c r="Q739" s="326"/>
      <c r="R739" s="326"/>
      <c r="S739" s="326"/>
      <c r="T739" s="326"/>
    </row>
    <row r="740" spans="1:20">
      <c r="A740" s="220"/>
      <c r="B740" s="220"/>
      <c r="C740" s="220"/>
      <c r="D740" s="220"/>
      <c r="E740" s="220"/>
      <c r="F740" s="220"/>
      <c r="G740" s="220"/>
      <c r="H740" s="220"/>
      <c r="I740" s="220"/>
      <c r="J740" s="220"/>
      <c r="K740" s="220"/>
      <c r="L740" s="220"/>
      <c r="M740" s="326"/>
      <c r="N740" s="220"/>
      <c r="O740" s="220"/>
      <c r="P740" s="220"/>
      <c r="Q740" s="326"/>
      <c r="R740" s="326"/>
      <c r="S740" s="326"/>
      <c r="T740" s="326"/>
    </row>
    <row r="741" spans="1:20">
      <c r="A741" s="220"/>
      <c r="B741" s="220"/>
      <c r="C741" s="220"/>
      <c r="D741" s="220"/>
      <c r="E741" s="220"/>
      <c r="F741" s="220"/>
      <c r="G741" s="220"/>
      <c r="H741" s="220"/>
      <c r="I741" s="220"/>
      <c r="J741" s="220"/>
      <c r="K741" s="220"/>
      <c r="L741" s="220"/>
      <c r="M741" s="326"/>
      <c r="N741" s="220"/>
      <c r="O741" s="220"/>
      <c r="P741" s="220"/>
      <c r="Q741" s="326"/>
      <c r="R741" s="326"/>
      <c r="S741" s="326"/>
      <c r="T741" s="326"/>
    </row>
    <row r="742" spans="1:20">
      <c r="A742" s="220"/>
      <c r="B742" s="220"/>
      <c r="C742" s="220"/>
      <c r="D742" s="220"/>
      <c r="E742" s="220"/>
      <c r="F742" s="220"/>
      <c r="G742" s="220"/>
      <c r="H742" s="220"/>
      <c r="I742" s="220"/>
      <c r="J742" s="220"/>
      <c r="K742" s="220"/>
      <c r="L742" s="220"/>
      <c r="M742" s="326"/>
      <c r="N742" s="220"/>
      <c r="O742" s="220"/>
      <c r="P742" s="220"/>
      <c r="Q742" s="326"/>
      <c r="R742" s="326"/>
      <c r="S742" s="326"/>
      <c r="T742" s="326"/>
    </row>
    <row r="743" spans="1:20">
      <c r="A743" s="220"/>
      <c r="B743" s="220"/>
      <c r="C743" s="220"/>
      <c r="D743" s="220"/>
      <c r="E743" s="220"/>
      <c r="F743" s="220"/>
      <c r="G743" s="220"/>
      <c r="H743" s="220"/>
      <c r="I743" s="220"/>
      <c r="J743" s="220"/>
      <c r="K743" s="220"/>
      <c r="L743" s="220"/>
      <c r="M743" s="326"/>
      <c r="N743" s="220"/>
      <c r="O743" s="220"/>
      <c r="P743" s="220"/>
      <c r="Q743" s="326"/>
      <c r="R743" s="326"/>
      <c r="S743" s="326"/>
      <c r="T743" s="326"/>
    </row>
    <row r="744" spans="1:20">
      <c r="A744" s="220"/>
      <c r="B744" s="220"/>
      <c r="C744" s="220"/>
      <c r="D744" s="220"/>
      <c r="E744" s="220"/>
      <c r="F744" s="220"/>
      <c r="G744" s="220"/>
      <c r="H744" s="220"/>
      <c r="I744" s="220"/>
      <c r="J744" s="220"/>
      <c r="K744" s="220"/>
      <c r="L744" s="220"/>
      <c r="M744" s="326"/>
      <c r="N744" s="220"/>
      <c r="O744" s="220"/>
      <c r="P744" s="220"/>
      <c r="Q744" s="326"/>
      <c r="R744" s="326"/>
      <c r="S744" s="326"/>
      <c r="T744" s="326"/>
    </row>
    <row r="745" spans="1:20">
      <c r="A745" s="220"/>
      <c r="B745" s="220"/>
      <c r="C745" s="220"/>
      <c r="D745" s="220"/>
      <c r="E745" s="220"/>
      <c r="F745" s="220"/>
      <c r="G745" s="220"/>
      <c r="H745" s="220"/>
      <c r="I745" s="220"/>
      <c r="J745" s="220"/>
      <c r="K745" s="220"/>
      <c r="L745" s="220"/>
      <c r="M745" s="326"/>
      <c r="N745" s="220"/>
      <c r="O745" s="220"/>
      <c r="P745" s="220"/>
      <c r="Q745" s="326"/>
      <c r="R745" s="326"/>
      <c r="S745" s="326"/>
      <c r="T745" s="326"/>
    </row>
    <row r="746" spans="1:20">
      <c r="A746" s="220"/>
      <c r="B746" s="220"/>
      <c r="C746" s="220"/>
      <c r="D746" s="220"/>
      <c r="E746" s="220"/>
      <c r="F746" s="220"/>
      <c r="G746" s="220"/>
      <c r="H746" s="220"/>
      <c r="I746" s="220"/>
      <c r="J746" s="220"/>
      <c r="K746" s="220"/>
      <c r="L746" s="220"/>
      <c r="M746" s="326"/>
      <c r="N746" s="220"/>
      <c r="O746" s="220"/>
      <c r="P746" s="220"/>
      <c r="Q746" s="326"/>
      <c r="R746" s="326"/>
      <c r="S746" s="326"/>
      <c r="T746" s="326"/>
    </row>
    <row r="747" spans="1:20">
      <c r="A747" s="220"/>
      <c r="B747" s="220"/>
      <c r="C747" s="220"/>
      <c r="D747" s="220"/>
      <c r="E747" s="220"/>
      <c r="F747" s="220"/>
      <c r="G747" s="220"/>
      <c r="H747" s="220"/>
      <c r="I747" s="220"/>
      <c r="J747" s="220"/>
      <c r="K747" s="220"/>
      <c r="L747" s="220"/>
      <c r="M747" s="326"/>
      <c r="N747" s="220"/>
      <c r="O747" s="220"/>
      <c r="P747" s="220"/>
      <c r="Q747" s="326"/>
      <c r="R747" s="326"/>
      <c r="S747" s="326"/>
      <c r="T747" s="326"/>
    </row>
    <row r="748" spans="1:20">
      <c r="A748" s="220"/>
      <c r="B748" s="220"/>
      <c r="C748" s="220"/>
      <c r="D748" s="220"/>
      <c r="E748" s="220"/>
      <c r="F748" s="220"/>
      <c r="G748" s="220"/>
      <c r="H748" s="220"/>
      <c r="I748" s="220"/>
      <c r="J748" s="220"/>
      <c r="K748" s="220"/>
      <c r="L748" s="220"/>
      <c r="M748" s="326"/>
      <c r="N748" s="220"/>
      <c r="O748" s="220"/>
      <c r="P748" s="220"/>
      <c r="Q748" s="326"/>
      <c r="R748" s="326"/>
      <c r="S748" s="326"/>
      <c r="T748" s="326"/>
    </row>
    <row r="749" spans="1:20">
      <c r="A749" s="220"/>
      <c r="B749" s="220"/>
      <c r="C749" s="220"/>
      <c r="D749" s="220"/>
      <c r="E749" s="220"/>
      <c r="F749" s="220"/>
      <c r="G749" s="220"/>
      <c r="H749" s="220"/>
      <c r="I749" s="220"/>
      <c r="J749" s="220"/>
      <c r="K749" s="220"/>
      <c r="L749" s="220"/>
      <c r="M749" s="326"/>
      <c r="N749" s="220"/>
      <c r="O749" s="220"/>
      <c r="P749" s="220"/>
      <c r="Q749" s="326"/>
      <c r="R749" s="326"/>
      <c r="S749" s="326"/>
      <c r="T749" s="326"/>
    </row>
    <row r="750" spans="1:20">
      <c r="A750" s="220"/>
      <c r="B750" s="220"/>
      <c r="C750" s="220"/>
      <c r="D750" s="220"/>
      <c r="E750" s="220"/>
      <c r="F750" s="220"/>
      <c r="G750" s="220"/>
      <c r="H750" s="220"/>
      <c r="I750" s="220"/>
      <c r="J750" s="220"/>
      <c r="K750" s="220"/>
      <c r="L750" s="220"/>
      <c r="M750" s="326"/>
      <c r="N750" s="220"/>
      <c r="O750" s="220"/>
      <c r="P750" s="220"/>
      <c r="Q750" s="326"/>
      <c r="R750" s="326"/>
      <c r="S750" s="326"/>
      <c r="T750" s="326"/>
    </row>
    <row r="751" spans="1:20">
      <c r="A751" s="220"/>
      <c r="B751" s="220"/>
      <c r="C751" s="220"/>
      <c r="D751" s="220"/>
      <c r="E751" s="220"/>
      <c r="F751" s="220"/>
      <c r="G751" s="220"/>
      <c r="H751" s="220"/>
      <c r="I751" s="220"/>
      <c r="J751" s="220"/>
      <c r="K751" s="220"/>
      <c r="L751" s="220"/>
      <c r="M751" s="326"/>
      <c r="N751" s="220"/>
      <c r="O751" s="220"/>
      <c r="P751" s="220"/>
      <c r="Q751" s="326"/>
      <c r="R751" s="326"/>
      <c r="S751" s="326"/>
      <c r="T751" s="326"/>
    </row>
    <row r="752" spans="1:20">
      <c r="A752" s="220"/>
      <c r="B752" s="220"/>
      <c r="C752" s="220"/>
      <c r="D752" s="220"/>
      <c r="E752" s="220"/>
      <c r="F752" s="220"/>
      <c r="G752" s="220"/>
      <c r="H752" s="220"/>
      <c r="I752" s="220"/>
      <c r="J752" s="220"/>
      <c r="K752" s="220"/>
      <c r="L752" s="220"/>
      <c r="M752" s="326"/>
      <c r="N752" s="220"/>
      <c r="O752" s="220"/>
      <c r="P752" s="220"/>
      <c r="Q752" s="326"/>
      <c r="R752" s="326"/>
      <c r="S752" s="326"/>
      <c r="T752" s="326"/>
    </row>
    <row r="753" spans="1:20">
      <c r="A753" s="220"/>
      <c r="B753" s="220"/>
      <c r="C753" s="220"/>
      <c r="D753" s="220"/>
      <c r="E753" s="220"/>
      <c r="F753" s="220"/>
      <c r="G753" s="220"/>
      <c r="H753" s="220"/>
      <c r="I753" s="220"/>
      <c r="J753" s="220"/>
      <c r="K753" s="220"/>
      <c r="L753" s="220"/>
      <c r="M753" s="326"/>
      <c r="N753" s="220"/>
      <c r="O753" s="220"/>
      <c r="P753" s="220"/>
      <c r="Q753" s="326"/>
      <c r="R753" s="326"/>
      <c r="S753" s="326"/>
      <c r="T753" s="326"/>
    </row>
    <row r="754" spans="1:20">
      <c r="A754" s="220"/>
      <c r="B754" s="220"/>
      <c r="C754" s="220"/>
      <c r="D754" s="220"/>
      <c r="E754" s="220"/>
      <c r="F754" s="220"/>
      <c r="G754" s="220"/>
      <c r="H754" s="220"/>
      <c r="I754" s="220"/>
      <c r="J754" s="220"/>
      <c r="K754" s="220"/>
      <c r="L754" s="220"/>
      <c r="M754" s="326"/>
      <c r="N754" s="220"/>
      <c r="O754" s="220"/>
      <c r="P754" s="220"/>
      <c r="Q754" s="326"/>
      <c r="R754" s="326"/>
      <c r="S754" s="326"/>
      <c r="T754" s="326"/>
    </row>
    <row r="755" spans="1:20">
      <c r="A755" s="220"/>
      <c r="B755" s="220"/>
      <c r="C755" s="220"/>
      <c r="D755" s="220"/>
      <c r="E755" s="220"/>
      <c r="F755" s="220"/>
      <c r="G755" s="220"/>
      <c r="H755" s="220"/>
      <c r="I755" s="220"/>
      <c r="J755" s="220"/>
      <c r="K755" s="220"/>
      <c r="L755" s="220"/>
      <c r="M755" s="326"/>
      <c r="N755" s="220"/>
      <c r="O755" s="220"/>
      <c r="P755" s="220"/>
      <c r="Q755" s="326"/>
      <c r="R755" s="326"/>
      <c r="S755" s="326"/>
      <c r="T755" s="326"/>
    </row>
    <row r="756" spans="1:20">
      <c r="A756" s="220"/>
      <c r="B756" s="220"/>
      <c r="C756" s="220"/>
      <c r="D756" s="220"/>
      <c r="E756" s="220"/>
      <c r="F756" s="220"/>
      <c r="G756" s="220"/>
      <c r="H756" s="220"/>
      <c r="I756" s="220"/>
      <c r="J756" s="220"/>
      <c r="K756" s="220"/>
      <c r="L756" s="220"/>
      <c r="M756" s="326"/>
      <c r="N756" s="220"/>
      <c r="O756" s="220"/>
      <c r="P756" s="220"/>
      <c r="Q756" s="326"/>
      <c r="R756" s="326"/>
      <c r="S756" s="326"/>
      <c r="T756" s="326"/>
    </row>
    <row r="757" spans="1:20">
      <c r="A757" s="220"/>
      <c r="B757" s="220"/>
      <c r="C757" s="220"/>
      <c r="D757" s="220"/>
      <c r="E757" s="220"/>
      <c r="F757" s="220"/>
      <c r="G757" s="220"/>
      <c r="H757" s="220"/>
      <c r="I757" s="220"/>
      <c r="J757" s="220"/>
      <c r="K757" s="220"/>
      <c r="L757" s="220"/>
      <c r="M757" s="326"/>
      <c r="N757" s="220"/>
      <c r="O757" s="220"/>
      <c r="P757" s="220"/>
      <c r="Q757" s="326"/>
      <c r="R757" s="326"/>
      <c r="S757" s="326"/>
      <c r="T757" s="326"/>
    </row>
    <row r="758" spans="1:20">
      <c r="A758" s="220"/>
      <c r="B758" s="220"/>
      <c r="C758" s="220"/>
      <c r="D758" s="220"/>
      <c r="E758" s="220"/>
      <c r="F758" s="220"/>
      <c r="G758" s="220"/>
      <c r="H758" s="220"/>
      <c r="I758" s="220"/>
      <c r="J758" s="220"/>
      <c r="K758" s="220"/>
      <c r="L758" s="220"/>
      <c r="M758" s="326"/>
      <c r="N758" s="220"/>
      <c r="O758" s="220"/>
      <c r="P758" s="220"/>
      <c r="Q758" s="326"/>
      <c r="R758" s="326"/>
      <c r="S758" s="326"/>
      <c r="T758" s="326"/>
    </row>
    <row r="759" spans="1:20">
      <c r="A759" s="220"/>
      <c r="B759" s="220"/>
      <c r="C759" s="220"/>
      <c r="D759" s="220"/>
      <c r="E759" s="220"/>
      <c r="F759" s="220"/>
      <c r="G759" s="220"/>
      <c r="H759" s="220"/>
      <c r="I759" s="220"/>
      <c r="J759" s="220"/>
      <c r="K759" s="220"/>
      <c r="L759" s="220"/>
      <c r="M759" s="326"/>
      <c r="N759" s="220"/>
      <c r="O759" s="220"/>
      <c r="P759" s="220"/>
      <c r="Q759" s="326"/>
      <c r="R759" s="326"/>
      <c r="S759" s="326"/>
      <c r="T759" s="326"/>
    </row>
    <row r="760" spans="1:20">
      <c r="A760" s="220"/>
      <c r="B760" s="220"/>
      <c r="C760" s="220"/>
      <c r="D760" s="220"/>
      <c r="E760" s="220"/>
      <c r="F760" s="220"/>
      <c r="G760" s="220"/>
      <c r="H760" s="220"/>
      <c r="I760" s="220"/>
      <c r="J760" s="220"/>
      <c r="K760" s="220"/>
      <c r="L760" s="220"/>
      <c r="M760" s="326"/>
      <c r="N760" s="220"/>
      <c r="O760" s="220"/>
      <c r="P760" s="220"/>
      <c r="Q760" s="326"/>
      <c r="R760" s="326"/>
      <c r="S760" s="326"/>
      <c r="T760" s="326"/>
    </row>
    <row r="761" spans="1:20">
      <c r="A761" s="220"/>
      <c r="B761" s="220"/>
      <c r="C761" s="220"/>
      <c r="D761" s="220"/>
      <c r="E761" s="220"/>
      <c r="F761" s="220"/>
      <c r="G761" s="220"/>
      <c r="H761" s="220"/>
      <c r="I761" s="220"/>
      <c r="J761" s="220"/>
      <c r="K761" s="220"/>
      <c r="L761" s="220"/>
      <c r="M761" s="326"/>
      <c r="N761" s="220"/>
      <c r="O761" s="220"/>
      <c r="P761" s="220"/>
      <c r="Q761" s="326"/>
      <c r="R761" s="326"/>
      <c r="S761" s="326"/>
      <c r="T761" s="326"/>
    </row>
    <row r="762" spans="1:20">
      <c r="A762" s="220"/>
      <c r="B762" s="220"/>
      <c r="C762" s="220"/>
      <c r="D762" s="220"/>
      <c r="E762" s="220"/>
      <c r="F762" s="220"/>
      <c r="G762" s="220"/>
      <c r="H762" s="220"/>
      <c r="I762" s="220"/>
      <c r="J762" s="220"/>
      <c r="K762" s="220"/>
      <c r="L762" s="220"/>
      <c r="M762" s="326"/>
      <c r="N762" s="220"/>
      <c r="O762" s="220"/>
      <c r="P762" s="220"/>
      <c r="Q762" s="326"/>
      <c r="R762" s="326"/>
      <c r="S762" s="326"/>
      <c r="T762" s="326"/>
    </row>
    <row r="763" spans="1:20">
      <c r="A763" s="220"/>
      <c r="B763" s="220"/>
      <c r="C763" s="220"/>
      <c r="D763" s="220"/>
      <c r="E763" s="220"/>
      <c r="F763" s="220"/>
      <c r="G763" s="220"/>
      <c r="H763" s="220"/>
      <c r="I763" s="220"/>
      <c r="J763" s="220"/>
      <c r="K763" s="220"/>
      <c r="L763" s="220"/>
      <c r="M763" s="326"/>
      <c r="N763" s="220"/>
      <c r="O763" s="220"/>
      <c r="P763" s="220"/>
      <c r="Q763" s="326"/>
      <c r="R763" s="326"/>
      <c r="S763" s="326"/>
      <c r="T763" s="326"/>
    </row>
    <row r="764" spans="1:20">
      <c r="A764" s="220"/>
      <c r="B764" s="220"/>
      <c r="C764" s="220"/>
      <c r="D764" s="220"/>
      <c r="E764" s="220"/>
      <c r="F764" s="220"/>
      <c r="G764" s="220"/>
      <c r="H764" s="220"/>
      <c r="I764" s="220"/>
      <c r="J764" s="220"/>
      <c r="K764" s="220"/>
      <c r="L764" s="220"/>
      <c r="M764" s="326"/>
      <c r="N764" s="220"/>
      <c r="O764" s="220"/>
      <c r="P764" s="220"/>
      <c r="Q764" s="326"/>
      <c r="R764" s="326"/>
      <c r="S764" s="326"/>
      <c r="T764" s="326"/>
    </row>
    <row r="765" spans="1:20">
      <c r="A765" s="220"/>
      <c r="B765" s="220"/>
      <c r="C765" s="220"/>
      <c r="D765" s="220"/>
      <c r="E765" s="220"/>
      <c r="F765" s="220"/>
      <c r="G765" s="220"/>
      <c r="H765" s="220"/>
      <c r="I765" s="220"/>
      <c r="J765" s="220"/>
      <c r="K765" s="220"/>
      <c r="L765" s="220"/>
      <c r="M765" s="326"/>
      <c r="N765" s="220"/>
      <c r="O765" s="220"/>
      <c r="P765" s="220"/>
      <c r="Q765" s="326"/>
      <c r="R765" s="326"/>
      <c r="S765" s="326"/>
      <c r="T765" s="326"/>
    </row>
    <row r="766" spans="1:20">
      <c r="A766" s="220"/>
      <c r="B766" s="220"/>
      <c r="C766" s="220"/>
      <c r="D766" s="220"/>
      <c r="E766" s="220"/>
      <c r="F766" s="220"/>
      <c r="G766" s="220"/>
      <c r="H766" s="220"/>
      <c r="I766" s="220"/>
      <c r="J766" s="220"/>
      <c r="K766" s="220"/>
      <c r="L766" s="220"/>
      <c r="M766" s="326"/>
      <c r="N766" s="220"/>
      <c r="O766" s="220"/>
      <c r="P766" s="220"/>
      <c r="Q766" s="326"/>
      <c r="R766" s="326"/>
      <c r="S766" s="326"/>
      <c r="T766" s="326"/>
    </row>
    <row r="767" spans="1:20">
      <c r="A767" s="220"/>
      <c r="B767" s="220"/>
      <c r="C767" s="220"/>
      <c r="D767" s="220"/>
      <c r="E767" s="220"/>
      <c r="F767" s="220"/>
      <c r="G767" s="220"/>
      <c r="H767" s="220"/>
      <c r="I767" s="220"/>
      <c r="J767" s="220"/>
      <c r="K767" s="220"/>
      <c r="L767" s="220"/>
      <c r="M767" s="326"/>
      <c r="N767" s="220"/>
      <c r="O767" s="220"/>
      <c r="P767" s="220"/>
      <c r="Q767" s="326"/>
      <c r="R767" s="326"/>
      <c r="S767" s="326"/>
      <c r="T767" s="326"/>
    </row>
    <row r="768" spans="1:20">
      <c r="A768" s="220"/>
      <c r="B768" s="220"/>
      <c r="C768" s="220"/>
      <c r="D768" s="220"/>
      <c r="E768" s="220"/>
      <c r="F768" s="220"/>
      <c r="G768" s="220"/>
      <c r="H768" s="220"/>
      <c r="I768" s="220"/>
      <c r="J768" s="220"/>
      <c r="K768" s="220"/>
      <c r="L768" s="220"/>
      <c r="M768" s="326"/>
      <c r="N768" s="220"/>
      <c r="O768" s="220"/>
      <c r="P768" s="220"/>
      <c r="Q768" s="326"/>
      <c r="R768" s="326"/>
      <c r="S768" s="326"/>
      <c r="T768" s="326"/>
    </row>
    <row r="769" spans="1:20">
      <c r="A769" s="220"/>
      <c r="B769" s="220"/>
      <c r="C769" s="220"/>
      <c r="D769" s="220"/>
      <c r="E769" s="220"/>
      <c r="F769" s="220"/>
      <c r="G769" s="220"/>
      <c r="H769" s="220"/>
      <c r="I769" s="220"/>
      <c r="J769" s="220"/>
      <c r="K769" s="220"/>
      <c r="L769" s="220"/>
      <c r="M769" s="326"/>
      <c r="N769" s="220"/>
      <c r="O769" s="220"/>
      <c r="P769" s="220"/>
      <c r="Q769" s="326"/>
      <c r="R769" s="326"/>
      <c r="S769" s="326"/>
      <c r="T769" s="326"/>
    </row>
    <row r="770" spans="1:20">
      <c r="A770" s="220"/>
      <c r="B770" s="220"/>
      <c r="C770" s="220"/>
      <c r="D770" s="220"/>
      <c r="E770" s="220"/>
      <c r="F770" s="220"/>
      <c r="G770" s="220"/>
      <c r="H770" s="220"/>
      <c r="I770" s="220"/>
      <c r="J770" s="220"/>
      <c r="K770" s="220"/>
      <c r="L770" s="220"/>
      <c r="M770" s="326"/>
      <c r="N770" s="220"/>
      <c r="O770" s="220"/>
      <c r="P770" s="220"/>
      <c r="Q770" s="326"/>
      <c r="R770" s="326"/>
      <c r="S770" s="326"/>
      <c r="T770" s="326"/>
    </row>
    <row r="771" spans="1:20">
      <c r="A771" s="220"/>
      <c r="B771" s="220"/>
      <c r="C771" s="220"/>
      <c r="D771" s="220"/>
      <c r="E771" s="220"/>
      <c r="F771" s="220"/>
      <c r="G771" s="220"/>
      <c r="H771" s="220"/>
      <c r="I771" s="220"/>
      <c r="J771" s="220"/>
      <c r="K771" s="220"/>
      <c r="L771" s="220"/>
      <c r="M771" s="326"/>
      <c r="N771" s="220"/>
      <c r="O771" s="220"/>
      <c r="P771" s="220"/>
      <c r="Q771" s="326"/>
      <c r="R771" s="326"/>
      <c r="S771" s="326"/>
      <c r="T771" s="326"/>
    </row>
    <row r="772" spans="1:20">
      <c r="A772" s="220"/>
      <c r="B772" s="220"/>
      <c r="C772" s="220"/>
      <c r="D772" s="220"/>
      <c r="E772" s="220"/>
      <c r="F772" s="220"/>
      <c r="G772" s="220"/>
      <c r="H772" s="220"/>
      <c r="I772" s="220"/>
      <c r="J772" s="220"/>
      <c r="K772" s="220"/>
      <c r="L772" s="220"/>
      <c r="M772" s="326"/>
      <c r="N772" s="220"/>
      <c r="O772" s="220"/>
      <c r="P772" s="220"/>
      <c r="Q772" s="326"/>
      <c r="R772" s="326"/>
      <c r="S772" s="326"/>
      <c r="T772" s="326"/>
    </row>
    <row r="773" spans="1:20">
      <c r="A773" s="220"/>
      <c r="B773" s="220"/>
      <c r="C773" s="220"/>
      <c r="D773" s="220"/>
      <c r="E773" s="220"/>
      <c r="F773" s="220"/>
      <c r="G773" s="220"/>
      <c r="H773" s="220"/>
      <c r="I773" s="220"/>
      <c r="J773" s="220"/>
      <c r="K773" s="220"/>
      <c r="L773" s="220"/>
      <c r="M773" s="326"/>
      <c r="N773" s="220"/>
      <c r="O773" s="220"/>
      <c r="P773" s="220"/>
      <c r="Q773" s="326"/>
      <c r="R773" s="326"/>
      <c r="S773" s="326"/>
      <c r="T773" s="326"/>
    </row>
    <row r="774" spans="1:20">
      <c r="A774" s="220"/>
      <c r="B774" s="220"/>
      <c r="C774" s="220"/>
      <c r="D774" s="220"/>
      <c r="E774" s="220"/>
      <c r="F774" s="220"/>
      <c r="G774" s="220"/>
      <c r="H774" s="220"/>
      <c r="I774" s="220"/>
      <c r="J774" s="220"/>
      <c r="K774" s="220"/>
      <c r="L774" s="220"/>
      <c r="M774" s="326"/>
      <c r="N774" s="220"/>
      <c r="O774" s="220"/>
      <c r="P774" s="220"/>
      <c r="Q774" s="326"/>
      <c r="R774" s="326"/>
      <c r="S774" s="326"/>
      <c r="T774" s="326"/>
    </row>
    <row r="775" spans="1:20">
      <c r="A775" s="220"/>
      <c r="B775" s="220"/>
      <c r="C775" s="220"/>
      <c r="D775" s="220"/>
      <c r="E775" s="220"/>
      <c r="F775" s="220"/>
      <c r="G775" s="220"/>
      <c r="H775" s="220"/>
      <c r="I775" s="220"/>
      <c r="J775" s="220"/>
      <c r="K775" s="220"/>
      <c r="L775" s="220"/>
      <c r="M775" s="326"/>
      <c r="N775" s="220"/>
      <c r="O775" s="220"/>
      <c r="P775" s="220"/>
      <c r="Q775" s="326"/>
      <c r="R775" s="326"/>
      <c r="S775" s="326"/>
      <c r="T775" s="326"/>
    </row>
    <row r="776" spans="1:20">
      <c r="A776" s="220"/>
      <c r="B776" s="220"/>
      <c r="C776" s="220"/>
      <c r="D776" s="220"/>
      <c r="E776" s="220"/>
      <c r="F776" s="220"/>
      <c r="G776" s="220"/>
      <c r="H776" s="220"/>
      <c r="I776" s="220"/>
      <c r="J776" s="220"/>
      <c r="K776" s="220"/>
      <c r="L776" s="220"/>
      <c r="M776" s="326"/>
      <c r="N776" s="220"/>
      <c r="O776" s="220"/>
      <c r="P776" s="220"/>
      <c r="Q776" s="326"/>
      <c r="R776" s="326"/>
      <c r="S776" s="326"/>
      <c r="T776" s="326"/>
    </row>
    <row r="777" spans="1:20">
      <c r="A777" s="220"/>
      <c r="B777" s="220"/>
      <c r="C777" s="220"/>
      <c r="D777" s="220"/>
      <c r="E777" s="220"/>
      <c r="F777" s="220"/>
      <c r="G777" s="220"/>
      <c r="H777" s="220"/>
      <c r="I777" s="220"/>
      <c r="J777" s="220"/>
      <c r="K777" s="220"/>
      <c r="L777" s="220"/>
      <c r="M777" s="326"/>
      <c r="N777" s="220"/>
      <c r="O777" s="220"/>
      <c r="P777" s="220"/>
      <c r="Q777" s="326"/>
      <c r="R777" s="326"/>
      <c r="S777" s="326"/>
      <c r="T777" s="326"/>
    </row>
    <row r="778" spans="1:20">
      <c r="A778" s="220"/>
      <c r="B778" s="220"/>
      <c r="C778" s="220"/>
      <c r="D778" s="220"/>
      <c r="E778" s="220"/>
      <c r="F778" s="220"/>
      <c r="G778" s="220"/>
      <c r="H778" s="220"/>
      <c r="I778" s="220"/>
      <c r="J778" s="220"/>
      <c r="K778" s="220"/>
      <c r="L778" s="220"/>
      <c r="M778" s="326"/>
      <c r="N778" s="220"/>
      <c r="O778" s="220"/>
      <c r="P778" s="220"/>
      <c r="Q778" s="326"/>
      <c r="R778" s="326"/>
      <c r="S778" s="326"/>
      <c r="T778" s="326"/>
    </row>
    <row r="779" spans="1:20">
      <c r="A779" s="220"/>
      <c r="B779" s="220"/>
      <c r="C779" s="220"/>
      <c r="D779" s="220"/>
      <c r="E779" s="220"/>
      <c r="F779" s="220"/>
      <c r="G779" s="220"/>
      <c r="H779" s="220"/>
      <c r="I779" s="220"/>
      <c r="J779" s="220"/>
      <c r="K779" s="220"/>
      <c r="L779" s="220"/>
      <c r="M779" s="326"/>
      <c r="N779" s="220"/>
      <c r="O779" s="220"/>
      <c r="P779" s="220"/>
      <c r="Q779" s="326"/>
      <c r="R779" s="326"/>
      <c r="S779" s="326"/>
      <c r="T779" s="326"/>
    </row>
    <row r="780" spans="1:20">
      <c r="A780" s="220"/>
      <c r="B780" s="220"/>
      <c r="C780" s="220"/>
      <c r="D780" s="220"/>
      <c r="E780" s="220"/>
      <c r="F780" s="220"/>
      <c r="G780" s="220"/>
      <c r="H780" s="220"/>
      <c r="I780" s="220"/>
      <c r="J780" s="220"/>
      <c r="K780" s="220"/>
      <c r="L780" s="220"/>
      <c r="M780" s="326"/>
      <c r="N780" s="220"/>
      <c r="O780" s="220"/>
      <c r="P780" s="220"/>
      <c r="Q780" s="326"/>
      <c r="R780" s="326"/>
      <c r="S780" s="326"/>
      <c r="T780" s="326"/>
    </row>
    <row r="781" spans="1:20">
      <c r="A781" s="220"/>
      <c r="B781" s="220"/>
      <c r="C781" s="220"/>
      <c r="D781" s="220"/>
      <c r="E781" s="220"/>
      <c r="F781" s="220"/>
      <c r="G781" s="220"/>
      <c r="H781" s="220"/>
      <c r="I781" s="220"/>
      <c r="J781" s="220"/>
      <c r="K781" s="220"/>
      <c r="L781" s="220"/>
      <c r="M781" s="326"/>
      <c r="N781" s="220"/>
      <c r="O781" s="220"/>
      <c r="P781" s="220"/>
      <c r="Q781" s="326"/>
      <c r="R781" s="326"/>
      <c r="S781" s="326"/>
      <c r="T781" s="326"/>
    </row>
    <row r="782" spans="1:20">
      <c r="A782" s="220"/>
      <c r="B782" s="220"/>
      <c r="C782" s="220"/>
      <c r="D782" s="220"/>
      <c r="E782" s="220"/>
      <c r="F782" s="220"/>
      <c r="G782" s="220"/>
      <c r="H782" s="220"/>
      <c r="I782" s="220"/>
      <c r="J782" s="220"/>
      <c r="K782" s="220"/>
      <c r="L782" s="220"/>
      <c r="M782" s="326"/>
      <c r="N782" s="220"/>
      <c r="O782" s="220"/>
      <c r="P782" s="220"/>
      <c r="Q782" s="326"/>
      <c r="R782" s="326"/>
      <c r="S782" s="326"/>
      <c r="T782" s="326"/>
    </row>
    <row r="783" spans="1:20">
      <c r="A783" s="220"/>
      <c r="B783" s="220"/>
      <c r="C783" s="220"/>
      <c r="D783" s="220"/>
      <c r="E783" s="220"/>
      <c r="F783" s="220"/>
      <c r="G783" s="220"/>
      <c r="H783" s="220"/>
      <c r="I783" s="220"/>
      <c r="J783" s="220"/>
      <c r="K783" s="220"/>
      <c r="L783" s="220"/>
      <c r="M783" s="326"/>
      <c r="N783" s="220"/>
      <c r="O783" s="220"/>
      <c r="P783" s="220"/>
      <c r="Q783" s="326"/>
      <c r="R783" s="326"/>
      <c r="S783" s="326"/>
      <c r="T783" s="326"/>
    </row>
    <row r="784" spans="1:20">
      <c r="A784" s="220"/>
      <c r="B784" s="220"/>
      <c r="C784" s="220"/>
      <c r="D784" s="220"/>
      <c r="E784" s="220"/>
      <c r="F784" s="220"/>
      <c r="G784" s="220"/>
      <c r="H784" s="220"/>
      <c r="I784" s="220"/>
      <c r="J784" s="220"/>
      <c r="K784" s="220"/>
      <c r="L784" s="220"/>
      <c r="M784" s="326"/>
      <c r="N784" s="220"/>
      <c r="O784" s="220"/>
      <c r="P784" s="220"/>
      <c r="Q784" s="326"/>
      <c r="R784" s="326"/>
      <c r="S784" s="326"/>
      <c r="T784" s="326"/>
    </row>
    <row r="785" spans="1:20">
      <c r="A785" s="220"/>
      <c r="B785" s="220"/>
      <c r="C785" s="220"/>
      <c r="D785" s="220"/>
      <c r="E785" s="220"/>
      <c r="F785" s="220"/>
      <c r="G785" s="220"/>
      <c r="H785" s="220"/>
      <c r="I785" s="220"/>
      <c r="J785" s="220"/>
      <c r="K785" s="220"/>
      <c r="L785" s="220"/>
      <c r="M785" s="326"/>
      <c r="N785" s="220"/>
      <c r="O785" s="220"/>
      <c r="P785" s="220"/>
      <c r="Q785" s="326"/>
      <c r="R785" s="326"/>
      <c r="S785" s="326"/>
      <c r="T785" s="326"/>
    </row>
    <row r="786" spans="1:20">
      <c r="A786" s="220"/>
      <c r="B786" s="220"/>
      <c r="C786" s="220"/>
      <c r="D786" s="220"/>
      <c r="E786" s="220"/>
      <c r="F786" s="220"/>
      <c r="G786" s="220"/>
      <c r="H786" s="220"/>
      <c r="I786" s="220"/>
      <c r="J786" s="220"/>
      <c r="K786" s="220"/>
      <c r="L786" s="220"/>
      <c r="M786" s="326"/>
      <c r="N786" s="220"/>
      <c r="O786" s="220"/>
      <c r="P786" s="220"/>
      <c r="Q786" s="326"/>
      <c r="R786" s="326"/>
      <c r="S786" s="326"/>
      <c r="T786" s="326"/>
    </row>
    <row r="787" spans="1:20">
      <c r="A787" s="220"/>
      <c r="B787" s="220"/>
      <c r="C787" s="220"/>
      <c r="D787" s="220"/>
      <c r="E787" s="220"/>
      <c r="F787" s="220"/>
      <c r="G787" s="220"/>
      <c r="H787" s="220"/>
      <c r="I787" s="220"/>
      <c r="J787" s="220"/>
      <c r="K787" s="220"/>
      <c r="L787" s="220"/>
      <c r="M787" s="326"/>
      <c r="N787" s="220"/>
      <c r="O787" s="220"/>
      <c r="P787" s="220"/>
      <c r="Q787" s="326"/>
      <c r="R787" s="326"/>
      <c r="S787" s="326"/>
      <c r="T787" s="326"/>
    </row>
    <row r="788" spans="1:20">
      <c r="A788" s="220"/>
      <c r="B788" s="220"/>
      <c r="C788" s="220"/>
      <c r="D788" s="220"/>
      <c r="E788" s="220"/>
      <c r="F788" s="220"/>
      <c r="G788" s="220"/>
      <c r="H788" s="220"/>
      <c r="I788" s="220"/>
      <c r="J788" s="220"/>
      <c r="K788" s="220"/>
      <c r="L788" s="220"/>
      <c r="M788" s="326"/>
      <c r="N788" s="220"/>
      <c r="O788" s="220"/>
      <c r="P788" s="220"/>
      <c r="Q788" s="326"/>
      <c r="R788" s="326"/>
      <c r="S788" s="326"/>
      <c r="T788" s="326"/>
    </row>
    <row r="789" spans="1:20">
      <c r="A789" s="220"/>
      <c r="B789" s="220"/>
      <c r="C789" s="220"/>
      <c r="D789" s="220"/>
      <c r="E789" s="220"/>
      <c r="F789" s="220"/>
      <c r="G789" s="220"/>
      <c r="H789" s="220"/>
      <c r="I789" s="220"/>
      <c r="J789" s="220"/>
      <c r="K789" s="220"/>
      <c r="L789" s="220"/>
      <c r="M789" s="326"/>
      <c r="N789" s="220"/>
      <c r="O789" s="220"/>
      <c r="P789" s="220"/>
      <c r="Q789" s="326"/>
      <c r="R789" s="326"/>
      <c r="S789" s="326"/>
      <c r="T789" s="326"/>
    </row>
    <row r="790" spans="1:20">
      <c r="A790" s="220"/>
      <c r="B790" s="220"/>
      <c r="C790" s="220"/>
      <c r="D790" s="220"/>
      <c r="E790" s="220"/>
      <c r="F790" s="220"/>
      <c r="G790" s="220"/>
      <c r="H790" s="220"/>
      <c r="I790" s="220"/>
      <c r="J790" s="220"/>
      <c r="K790" s="220"/>
      <c r="L790" s="220"/>
      <c r="M790" s="326"/>
      <c r="N790" s="220"/>
      <c r="O790" s="220"/>
      <c r="P790" s="220"/>
      <c r="Q790" s="326"/>
      <c r="R790" s="326"/>
      <c r="S790" s="326"/>
      <c r="T790" s="326"/>
    </row>
    <row r="791" spans="1:20">
      <c r="A791" s="220"/>
      <c r="B791" s="220"/>
      <c r="C791" s="220"/>
      <c r="D791" s="220"/>
      <c r="E791" s="220"/>
      <c r="F791" s="220"/>
      <c r="G791" s="220"/>
      <c r="H791" s="220"/>
      <c r="I791" s="220"/>
      <c r="J791" s="220"/>
      <c r="K791" s="220"/>
      <c r="L791" s="220"/>
      <c r="M791" s="326"/>
      <c r="N791" s="220"/>
      <c r="O791" s="220"/>
      <c r="P791" s="220"/>
      <c r="Q791" s="326"/>
      <c r="R791" s="326"/>
      <c r="S791" s="326"/>
      <c r="T791" s="326"/>
    </row>
    <row r="792" spans="1:20">
      <c r="A792" s="220"/>
      <c r="B792" s="220"/>
      <c r="C792" s="220"/>
      <c r="D792" s="220"/>
      <c r="E792" s="220"/>
      <c r="F792" s="220"/>
      <c r="G792" s="220"/>
      <c r="H792" s="220"/>
      <c r="I792" s="220"/>
      <c r="J792" s="220"/>
      <c r="K792" s="220"/>
      <c r="L792" s="220"/>
      <c r="M792" s="326"/>
      <c r="N792" s="220"/>
      <c r="O792" s="220"/>
      <c r="P792" s="220"/>
      <c r="Q792" s="326"/>
      <c r="R792" s="326"/>
      <c r="S792" s="326"/>
      <c r="T792" s="326"/>
    </row>
    <row r="793" spans="1:20">
      <c r="A793" s="220"/>
      <c r="B793" s="220"/>
      <c r="C793" s="220"/>
      <c r="D793" s="220"/>
      <c r="E793" s="220"/>
      <c r="F793" s="220"/>
      <c r="G793" s="220"/>
      <c r="H793" s="220"/>
      <c r="I793" s="220"/>
      <c r="J793" s="220"/>
      <c r="K793" s="220"/>
      <c r="L793" s="220"/>
      <c r="M793" s="326"/>
      <c r="N793" s="220"/>
      <c r="O793" s="220"/>
      <c r="P793" s="220"/>
      <c r="Q793" s="326"/>
      <c r="R793" s="326"/>
      <c r="S793" s="326"/>
      <c r="T793" s="326"/>
    </row>
    <row r="794" spans="1:20">
      <c r="A794" s="220"/>
      <c r="B794" s="220"/>
      <c r="C794" s="220"/>
      <c r="D794" s="220"/>
      <c r="E794" s="220"/>
      <c r="F794" s="220"/>
      <c r="G794" s="220"/>
      <c r="H794" s="220"/>
      <c r="I794" s="220"/>
      <c r="J794" s="220"/>
      <c r="K794" s="220"/>
      <c r="L794" s="220"/>
      <c r="M794" s="326"/>
      <c r="N794" s="220"/>
      <c r="O794" s="220"/>
      <c r="P794" s="220"/>
      <c r="Q794" s="326"/>
      <c r="R794" s="326"/>
      <c r="S794" s="326"/>
      <c r="T794" s="326"/>
    </row>
    <row r="795" spans="1:20">
      <c r="A795" s="220"/>
      <c r="B795" s="220"/>
      <c r="C795" s="220"/>
      <c r="D795" s="220"/>
      <c r="E795" s="220"/>
      <c r="F795" s="220"/>
      <c r="G795" s="220"/>
      <c r="H795" s="220"/>
      <c r="I795" s="220"/>
      <c r="J795" s="220"/>
      <c r="K795" s="220"/>
      <c r="L795" s="220"/>
      <c r="M795" s="326"/>
      <c r="N795" s="220"/>
      <c r="O795" s="220"/>
      <c r="P795" s="220"/>
      <c r="Q795" s="326"/>
      <c r="R795" s="326"/>
      <c r="S795" s="326"/>
      <c r="T795" s="326"/>
    </row>
    <row r="796" spans="1:20">
      <c r="A796" s="220"/>
      <c r="B796" s="220"/>
      <c r="C796" s="220"/>
      <c r="D796" s="220"/>
      <c r="E796" s="220"/>
      <c r="F796" s="220"/>
      <c r="G796" s="220"/>
      <c r="H796" s="220"/>
      <c r="I796" s="220"/>
      <c r="J796" s="220"/>
      <c r="K796" s="220"/>
      <c r="L796" s="220"/>
      <c r="M796" s="326"/>
      <c r="N796" s="220"/>
      <c r="O796" s="220"/>
      <c r="P796" s="220"/>
      <c r="Q796" s="326"/>
      <c r="R796" s="326"/>
      <c r="S796" s="326"/>
      <c r="T796" s="326"/>
    </row>
    <row r="797" spans="1:20">
      <c r="A797" s="220"/>
      <c r="B797" s="220"/>
      <c r="C797" s="220"/>
      <c r="D797" s="220"/>
      <c r="E797" s="220"/>
      <c r="F797" s="220"/>
      <c r="G797" s="220"/>
      <c r="H797" s="220"/>
      <c r="I797" s="220"/>
      <c r="J797" s="220"/>
      <c r="K797" s="220"/>
      <c r="L797" s="220"/>
      <c r="M797" s="326"/>
      <c r="N797" s="220"/>
      <c r="O797" s="220"/>
      <c r="P797" s="220"/>
      <c r="Q797" s="326"/>
      <c r="R797" s="326"/>
      <c r="S797" s="326"/>
      <c r="T797" s="326"/>
    </row>
    <row r="798" spans="1:20">
      <c r="A798" s="220"/>
      <c r="B798" s="220"/>
      <c r="C798" s="220"/>
      <c r="D798" s="220"/>
      <c r="E798" s="220"/>
      <c r="F798" s="220"/>
      <c r="G798" s="220"/>
      <c r="H798" s="220"/>
      <c r="I798" s="220"/>
      <c r="J798" s="220"/>
      <c r="K798" s="220"/>
      <c r="L798" s="220"/>
      <c r="M798" s="326"/>
      <c r="N798" s="220"/>
      <c r="O798" s="220"/>
      <c r="P798" s="220"/>
      <c r="Q798" s="326"/>
      <c r="R798" s="326"/>
      <c r="S798" s="326"/>
      <c r="T798" s="326"/>
    </row>
    <row r="799" spans="1:20">
      <c r="A799" s="220"/>
      <c r="B799" s="220"/>
      <c r="C799" s="220"/>
      <c r="D799" s="220"/>
      <c r="E799" s="220"/>
      <c r="F799" s="220"/>
      <c r="G799" s="220"/>
      <c r="H799" s="220"/>
      <c r="I799" s="220"/>
      <c r="J799" s="220"/>
      <c r="K799" s="220"/>
      <c r="L799" s="220"/>
      <c r="M799" s="326"/>
      <c r="N799" s="220"/>
      <c r="O799" s="220"/>
      <c r="P799" s="220"/>
      <c r="Q799" s="326"/>
      <c r="R799" s="326"/>
      <c r="S799" s="326"/>
      <c r="T799" s="326"/>
    </row>
    <row r="800" spans="1:20">
      <c r="A800" s="220"/>
      <c r="B800" s="220"/>
      <c r="C800" s="220"/>
      <c r="D800" s="220"/>
      <c r="E800" s="220"/>
      <c r="F800" s="220"/>
      <c r="G800" s="220"/>
      <c r="H800" s="220"/>
      <c r="I800" s="220"/>
      <c r="J800" s="220"/>
      <c r="K800" s="220"/>
      <c r="L800" s="220"/>
      <c r="M800" s="326"/>
      <c r="N800" s="220"/>
      <c r="O800" s="220"/>
      <c r="P800" s="220"/>
      <c r="Q800" s="326"/>
      <c r="R800" s="326"/>
      <c r="S800" s="326"/>
      <c r="T800" s="326"/>
    </row>
    <row r="801" spans="1:20">
      <c r="A801" s="220"/>
      <c r="B801" s="220"/>
      <c r="C801" s="220"/>
      <c r="D801" s="220"/>
      <c r="E801" s="220"/>
      <c r="F801" s="220"/>
      <c r="G801" s="220"/>
      <c r="H801" s="220"/>
      <c r="I801" s="220"/>
      <c r="J801" s="220"/>
      <c r="K801" s="220"/>
      <c r="L801" s="220"/>
      <c r="M801" s="326"/>
      <c r="N801" s="220"/>
      <c r="O801" s="220"/>
      <c r="P801" s="220"/>
      <c r="Q801" s="326"/>
      <c r="R801" s="326"/>
      <c r="S801" s="326"/>
      <c r="T801" s="326"/>
    </row>
    <row r="802" spans="1:20">
      <c r="A802" s="220"/>
      <c r="B802" s="220"/>
      <c r="C802" s="220"/>
      <c r="D802" s="220"/>
      <c r="E802" s="220"/>
      <c r="F802" s="220"/>
      <c r="G802" s="220"/>
      <c r="H802" s="220"/>
      <c r="I802" s="220"/>
      <c r="J802" s="220"/>
      <c r="K802" s="220"/>
      <c r="L802" s="220"/>
      <c r="M802" s="326"/>
      <c r="N802" s="220"/>
      <c r="O802" s="220"/>
      <c r="P802" s="220"/>
      <c r="Q802" s="326"/>
      <c r="R802" s="326"/>
      <c r="S802" s="326"/>
      <c r="T802" s="326"/>
    </row>
    <row r="803" spans="1:20">
      <c r="A803" s="220"/>
      <c r="B803" s="220"/>
      <c r="C803" s="220"/>
      <c r="D803" s="220"/>
      <c r="E803" s="220"/>
      <c r="F803" s="220"/>
      <c r="G803" s="220"/>
      <c r="H803" s="220"/>
      <c r="I803" s="220"/>
      <c r="J803" s="220"/>
      <c r="K803" s="220"/>
      <c r="L803" s="220"/>
      <c r="M803" s="326"/>
      <c r="N803" s="220"/>
      <c r="O803" s="220"/>
      <c r="P803" s="220"/>
      <c r="Q803" s="326"/>
      <c r="R803" s="326"/>
      <c r="S803" s="326"/>
      <c r="T803" s="326"/>
    </row>
    <row r="804" spans="1:20">
      <c r="A804" s="220"/>
      <c r="B804" s="220"/>
      <c r="C804" s="220"/>
      <c r="D804" s="220"/>
      <c r="E804" s="220"/>
      <c r="F804" s="220"/>
      <c r="G804" s="220"/>
      <c r="H804" s="220"/>
      <c r="I804" s="220"/>
      <c r="J804" s="220"/>
      <c r="K804" s="220"/>
      <c r="L804" s="220"/>
      <c r="M804" s="326"/>
      <c r="N804" s="220"/>
      <c r="O804" s="220"/>
      <c r="P804" s="220"/>
      <c r="Q804" s="326"/>
      <c r="R804" s="326"/>
      <c r="S804" s="326"/>
      <c r="T804" s="326"/>
    </row>
    <row r="805" spans="1:20">
      <c r="A805" s="220"/>
      <c r="B805" s="220"/>
      <c r="C805" s="220"/>
      <c r="D805" s="220"/>
      <c r="E805" s="220"/>
      <c r="F805" s="220"/>
      <c r="G805" s="220"/>
      <c r="H805" s="220"/>
      <c r="I805" s="220"/>
      <c r="J805" s="220"/>
      <c r="K805" s="220"/>
      <c r="L805" s="220"/>
      <c r="M805" s="326"/>
      <c r="N805" s="220"/>
      <c r="O805" s="220"/>
      <c r="P805" s="220"/>
      <c r="Q805" s="326"/>
      <c r="R805" s="326"/>
      <c r="S805" s="326"/>
      <c r="T805" s="326"/>
    </row>
    <row r="806" spans="1:20">
      <c r="A806" s="220"/>
      <c r="B806" s="220"/>
      <c r="C806" s="220"/>
      <c r="D806" s="220"/>
      <c r="E806" s="220"/>
      <c r="F806" s="220"/>
      <c r="G806" s="220"/>
      <c r="H806" s="220"/>
      <c r="I806" s="220"/>
      <c r="J806" s="220"/>
      <c r="K806" s="220"/>
      <c r="L806" s="220"/>
      <c r="M806" s="326"/>
      <c r="N806" s="220"/>
      <c r="O806" s="220"/>
      <c r="P806" s="220"/>
      <c r="Q806" s="326"/>
      <c r="R806" s="326"/>
      <c r="S806" s="326"/>
      <c r="T806" s="326"/>
    </row>
    <row r="807" spans="1:20">
      <c r="A807" s="220"/>
      <c r="B807" s="220"/>
      <c r="C807" s="220"/>
      <c r="D807" s="220"/>
      <c r="E807" s="220"/>
      <c r="F807" s="220"/>
      <c r="G807" s="220"/>
      <c r="H807" s="220"/>
      <c r="I807" s="220"/>
      <c r="J807" s="220"/>
      <c r="K807" s="220"/>
      <c r="L807" s="220"/>
      <c r="M807" s="326"/>
      <c r="N807" s="220"/>
      <c r="O807" s="220"/>
      <c r="P807" s="220"/>
      <c r="Q807" s="326"/>
      <c r="R807" s="326"/>
      <c r="S807" s="326"/>
      <c r="T807" s="326"/>
    </row>
    <row r="808" spans="1:20">
      <c r="A808" s="220"/>
      <c r="B808" s="220"/>
      <c r="C808" s="220"/>
      <c r="D808" s="220"/>
      <c r="E808" s="220"/>
      <c r="F808" s="220"/>
      <c r="G808" s="220"/>
      <c r="H808" s="220"/>
      <c r="I808" s="220"/>
      <c r="J808" s="220"/>
      <c r="K808" s="220"/>
      <c r="L808" s="220"/>
      <c r="M808" s="326"/>
      <c r="N808" s="220"/>
      <c r="O808" s="220"/>
      <c r="P808" s="220"/>
      <c r="Q808" s="326"/>
      <c r="R808" s="326"/>
      <c r="S808" s="326"/>
      <c r="T808" s="326"/>
    </row>
    <row r="809" spans="1:20">
      <c r="A809" s="220"/>
      <c r="B809" s="220"/>
      <c r="C809" s="220"/>
      <c r="D809" s="220"/>
      <c r="E809" s="220"/>
      <c r="F809" s="220"/>
      <c r="G809" s="220"/>
      <c r="H809" s="220"/>
      <c r="I809" s="220"/>
      <c r="J809" s="220"/>
      <c r="K809" s="220"/>
      <c r="L809" s="220"/>
      <c r="M809" s="326"/>
      <c r="N809" s="220"/>
      <c r="O809" s="220"/>
      <c r="P809" s="220"/>
      <c r="Q809" s="326"/>
      <c r="R809" s="326"/>
      <c r="S809" s="326"/>
      <c r="T809" s="326"/>
    </row>
    <row r="810" spans="1:20">
      <c r="A810" s="220"/>
      <c r="B810" s="220"/>
      <c r="C810" s="220"/>
      <c r="D810" s="220"/>
      <c r="E810" s="220"/>
      <c r="F810" s="220"/>
      <c r="G810" s="220"/>
      <c r="H810" s="220"/>
      <c r="I810" s="220"/>
      <c r="J810" s="220"/>
      <c r="K810" s="220"/>
      <c r="L810" s="220"/>
      <c r="M810" s="326"/>
      <c r="N810" s="220"/>
      <c r="O810" s="220"/>
      <c r="P810" s="220"/>
      <c r="Q810" s="326"/>
      <c r="R810" s="326"/>
      <c r="S810" s="326"/>
      <c r="T810" s="326"/>
    </row>
    <row r="811" spans="1:20">
      <c r="A811" s="220"/>
      <c r="B811" s="220"/>
      <c r="C811" s="220"/>
      <c r="D811" s="220"/>
      <c r="E811" s="220"/>
      <c r="F811" s="220"/>
      <c r="G811" s="220"/>
      <c r="H811" s="220"/>
      <c r="I811" s="220"/>
      <c r="J811" s="220"/>
      <c r="K811" s="220"/>
      <c r="L811" s="220"/>
      <c r="M811" s="326"/>
      <c r="N811" s="220"/>
      <c r="O811" s="220"/>
      <c r="P811" s="220"/>
      <c r="Q811" s="326"/>
      <c r="R811" s="326"/>
      <c r="S811" s="326"/>
      <c r="T811" s="326"/>
    </row>
    <row r="812" spans="1:20">
      <c r="A812" s="220"/>
      <c r="B812" s="220"/>
      <c r="C812" s="220"/>
      <c r="D812" s="220"/>
      <c r="E812" s="220"/>
      <c r="F812" s="220"/>
      <c r="G812" s="220"/>
      <c r="H812" s="220"/>
      <c r="I812" s="220"/>
      <c r="J812" s="220"/>
      <c r="K812" s="220"/>
      <c r="L812" s="220"/>
      <c r="M812" s="326"/>
      <c r="N812" s="220"/>
      <c r="O812" s="220"/>
      <c r="P812" s="220"/>
      <c r="Q812" s="326"/>
      <c r="R812" s="326"/>
      <c r="S812" s="326"/>
      <c r="T812" s="326"/>
    </row>
    <row r="813" spans="1:20">
      <c r="A813" s="220"/>
      <c r="B813" s="220"/>
      <c r="C813" s="220"/>
      <c r="D813" s="220"/>
      <c r="E813" s="220"/>
      <c r="F813" s="220"/>
      <c r="G813" s="220"/>
      <c r="H813" s="220"/>
      <c r="I813" s="220"/>
      <c r="J813" s="220"/>
      <c r="K813" s="220"/>
      <c r="L813" s="220"/>
      <c r="M813" s="326"/>
      <c r="N813" s="220"/>
      <c r="O813" s="220"/>
      <c r="P813" s="220"/>
      <c r="Q813" s="326"/>
      <c r="R813" s="326"/>
      <c r="S813" s="326"/>
      <c r="T813" s="326"/>
    </row>
    <row r="814" spans="1:20">
      <c r="A814" s="220"/>
      <c r="B814" s="220"/>
      <c r="C814" s="220"/>
      <c r="D814" s="220"/>
      <c r="E814" s="220"/>
      <c r="F814" s="220"/>
      <c r="G814" s="220"/>
      <c r="H814" s="220"/>
      <c r="I814" s="220"/>
      <c r="J814" s="220"/>
      <c r="K814" s="220"/>
      <c r="L814" s="220"/>
      <c r="M814" s="326"/>
      <c r="N814" s="220"/>
      <c r="O814" s="220"/>
      <c r="P814" s="220"/>
      <c r="Q814" s="326"/>
      <c r="R814" s="326"/>
      <c r="S814" s="326"/>
      <c r="T814" s="326"/>
    </row>
    <row r="815" spans="1:20">
      <c r="A815" s="220"/>
      <c r="B815" s="220"/>
      <c r="C815" s="220"/>
      <c r="D815" s="220"/>
      <c r="E815" s="220"/>
      <c r="F815" s="220"/>
      <c r="G815" s="220"/>
      <c r="H815" s="220"/>
      <c r="I815" s="220"/>
      <c r="J815" s="220"/>
      <c r="K815" s="220"/>
      <c r="L815" s="220"/>
      <c r="M815" s="326"/>
      <c r="N815" s="220"/>
      <c r="O815" s="220"/>
      <c r="P815" s="220"/>
      <c r="Q815" s="326"/>
      <c r="R815" s="326"/>
      <c r="S815" s="326"/>
      <c r="T815" s="326"/>
    </row>
    <row r="816" spans="1:20">
      <c r="A816" s="220"/>
      <c r="B816" s="220"/>
      <c r="C816" s="220"/>
      <c r="D816" s="220"/>
      <c r="E816" s="220"/>
      <c r="F816" s="220"/>
      <c r="G816" s="220"/>
      <c r="H816" s="220"/>
      <c r="I816" s="220"/>
      <c r="J816" s="220"/>
      <c r="K816" s="220"/>
      <c r="L816" s="220"/>
      <c r="M816" s="326"/>
      <c r="N816" s="220"/>
      <c r="O816" s="220"/>
      <c r="P816" s="220"/>
      <c r="Q816" s="326"/>
      <c r="R816" s="326"/>
      <c r="S816" s="326"/>
      <c r="T816" s="326"/>
    </row>
    <row r="817" spans="1:20">
      <c r="A817" s="220"/>
      <c r="B817" s="220"/>
      <c r="C817" s="220"/>
      <c r="D817" s="220"/>
      <c r="E817" s="220"/>
      <c r="F817" s="220"/>
      <c r="G817" s="220"/>
      <c r="H817" s="220"/>
      <c r="I817" s="220"/>
      <c r="J817" s="220"/>
      <c r="K817" s="220"/>
      <c r="L817" s="220"/>
      <c r="M817" s="326"/>
      <c r="N817" s="220"/>
      <c r="O817" s="220"/>
      <c r="P817" s="220"/>
      <c r="Q817" s="326"/>
      <c r="R817" s="326"/>
      <c r="S817" s="326"/>
      <c r="T817" s="326"/>
    </row>
    <row r="818" spans="1:20">
      <c r="A818" s="220"/>
      <c r="B818" s="220"/>
      <c r="C818" s="220"/>
      <c r="D818" s="220"/>
      <c r="E818" s="220"/>
      <c r="F818" s="220"/>
      <c r="G818" s="220"/>
      <c r="H818" s="220"/>
      <c r="I818" s="220"/>
      <c r="J818" s="220"/>
      <c r="K818" s="220"/>
      <c r="L818" s="220"/>
      <c r="M818" s="326"/>
      <c r="N818" s="220"/>
      <c r="O818" s="220"/>
      <c r="P818" s="220"/>
      <c r="Q818" s="326"/>
      <c r="R818" s="326"/>
      <c r="S818" s="326"/>
      <c r="T818" s="326"/>
    </row>
    <row r="819" spans="1:20">
      <c r="A819" s="220"/>
      <c r="B819" s="220"/>
      <c r="C819" s="220"/>
      <c r="D819" s="220"/>
      <c r="E819" s="220"/>
      <c r="F819" s="220"/>
      <c r="G819" s="220"/>
      <c r="H819" s="220"/>
      <c r="I819" s="220"/>
      <c r="J819" s="220"/>
      <c r="K819" s="220"/>
      <c r="L819" s="220"/>
      <c r="M819" s="326"/>
      <c r="N819" s="220"/>
      <c r="O819" s="220"/>
      <c r="P819" s="220"/>
      <c r="Q819" s="326"/>
      <c r="R819" s="326"/>
      <c r="S819" s="326"/>
      <c r="T819" s="326"/>
    </row>
    <row r="820" spans="1:20">
      <c r="A820" s="220"/>
      <c r="B820" s="220"/>
      <c r="C820" s="220"/>
      <c r="D820" s="220"/>
      <c r="E820" s="220"/>
      <c r="F820" s="220"/>
      <c r="G820" s="220"/>
      <c r="H820" s="220"/>
      <c r="I820" s="220"/>
      <c r="J820" s="220"/>
      <c r="K820" s="220"/>
      <c r="L820" s="220"/>
      <c r="M820" s="326"/>
      <c r="N820" s="220"/>
      <c r="O820" s="220"/>
      <c r="P820" s="220"/>
      <c r="Q820" s="326"/>
      <c r="R820" s="326"/>
      <c r="S820" s="326"/>
      <c r="T820" s="326"/>
    </row>
    <row r="821" spans="1:20">
      <c r="A821" s="220"/>
      <c r="B821" s="220"/>
      <c r="C821" s="220"/>
      <c r="D821" s="220"/>
      <c r="E821" s="220"/>
      <c r="F821" s="220"/>
      <c r="G821" s="220"/>
      <c r="H821" s="220"/>
      <c r="I821" s="220"/>
      <c r="J821" s="220"/>
      <c r="K821" s="220"/>
      <c r="L821" s="220"/>
      <c r="M821" s="326"/>
      <c r="N821" s="220"/>
      <c r="O821" s="220"/>
      <c r="P821" s="220"/>
      <c r="Q821" s="326"/>
      <c r="R821" s="326"/>
      <c r="S821" s="326"/>
      <c r="T821" s="326"/>
    </row>
    <row r="822" spans="1:20">
      <c r="A822" s="220"/>
      <c r="B822" s="220"/>
      <c r="C822" s="220"/>
      <c r="D822" s="220"/>
      <c r="E822" s="220"/>
      <c r="F822" s="220"/>
      <c r="G822" s="220"/>
      <c r="H822" s="220"/>
      <c r="I822" s="220"/>
      <c r="J822" s="220"/>
      <c r="K822" s="220"/>
      <c r="L822" s="220"/>
      <c r="M822" s="326"/>
      <c r="N822" s="220"/>
      <c r="O822" s="220"/>
      <c r="P822" s="220"/>
      <c r="Q822" s="326"/>
      <c r="R822" s="326"/>
      <c r="S822" s="326"/>
      <c r="T822" s="326"/>
    </row>
    <row r="823" spans="1:20">
      <c r="A823" s="220"/>
      <c r="B823" s="220"/>
      <c r="C823" s="220"/>
      <c r="D823" s="220"/>
      <c r="E823" s="220"/>
      <c r="F823" s="220"/>
      <c r="G823" s="220"/>
      <c r="H823" s="220"/>
      <c r="I823" s="220"/>
      <c r="J823" s="220"/>
      <c r="K823" s="220"/>
      <c r="L823" s="220"/>
      <c r="M823" s="326"/>
      <c r="N823" s="220"/>
      <c r="O823" s="220"/>
      <c r="P823" s="220"/>
      <c r="Q823" s="326"/>
      <c r="R823" s="326"/>
      <c r="S823" s="326"/>
      <c r="T823" s="326"/>
    </row>
    <row r="824" spans="1:20">
      <c r="A824" s="220"/>
      <c r="B824" s="220"/>
      <c r="C824" s="220"/>
      <c r="D824" s="220"/>
      <c r="E824" s="220"/>
      <c r="F824" s="220"/>
      <c r="G824" s="220"/>
      <c r="H824" s="220"/>
      <c r="I824" s="220"/>
      <c r="J824" s="220"/>
      <c r="K824" s="220"/>
      <c r="L824" s="220"/>
      <c r="M824" s="326"/>
      <c r="N824" s="220"/>
      <c r="O824" s="220"/>
      <c r="P824" s="220"/>
      <c r="Q824" s="326"/>
      <c r="R824" s="326"/>
      <c r="S824" s="326"/>
      <c r="T824" s="326"/>
    </row>
    <row r="825" spans="1:20">
      <c r="A825" s="220"/>
      <c r="B825" s="220"/>
      <c r="C825" s="220"/>
      <c r="D825" s="220"/>
      <c r="E825" s="220"/>
      <c r="F825" s="220"/>
      <c r="G825" s="220"/>
      <c r="H825" s="220"/>
      <c r="I825" s="220"/>
      <c r="J825" s="220"/>
      <c r="K825" s="220"/>
      <c r="L825" s="220"/>
      <c r="M825" s="326"/>
      <c r="N825" s="220"/>
      <c r="O825" s="220"/>
      <c r="P825" s="220"/>
      <c r="Q825" s="326"/>
      <c r="R825" s="326"/>
      <c r="S825" s="326"/>
      <c r="T825" s="326"/>
    </row>
    <row r="826" spans="1:20">
      <c r="A826" s="220"/>
      <c r="B826" s="220"/>
      <c r="C826" s="220"/>
      <c r="D826" s="220"/>
      <c r="E826" s="220"/>
      <c r="F826" s="220"/>
      <c r="G826" s="220"/>
      <c r="H826" s="220"/>
      <c r="I826" s="220"/>
      <c r="J826" s="220"/>
      <c r="K826" s="220"/>
      <c r="L826" s="220"/>
      <c r="M826" s="326"/>
      <c r="N826" s="220"/>
      <c r="O826" s="220"/>
      <c r="P826" s="220"/>
      <c r="Q826" s="326"/>
      <c r="R826" s="326"/>
      <c r="S826" s="326"/>
      <c r="T826" s="326"/>
    </row>
    <row r="827" spans="1:20">
      <c r="A827" s="220"/>
      <c r="B827" s="220"/>
      <c r="C827" s="220"/>
      <c r="D827" s="220"/>
      <c r="E827" s="220"/>
      <c r="F827" s="220"/>
      <c r="G827" s="220"/>
      <c r="H827" s="220"/>
      <c r="I827" s="220"/>
      <c r="J827" s="220"/>
      <c r="K827" s="220"/>
      <c r="L827" s="220"/>
      <c r="M827" s="326"/>
      <c r="N827" s="220"/>
      <c r="O827" s="220"/>
      <c r="P827" s="220"/>
      <c r="Q827" s="326"/>
      <c r="R827" s="326"/>
      <c r="S827" s="326"/>
      <c r="T827" s="326"/>
    </row>
    <row r="828" spans="1:20">
      <c r="A828" s="220"/>
      <c r="B828" s="220"/>
      <c r="C828" s="220"/>
      <c r="D828" s="220"/>
      <c r="E828" s="220"/>
      <c r="F828" s="220"/>
      <c r="G828" s="220"/>
      <c r="H828" s="220"/>
      <c r="I828" s="220"/>
      <c r="J828" s="220"/>
      <c r="K828" s="220"/>
      <c r="L828" s="220"/>
      <c r="M828" s="326"/>
      <c r="N828" s="220"/>
      <c r="O828" s="220"/>
      <c r="P828" s="220"/>
      <c r="Q828" s="326"/>
      <c r="R828" s="326"/>
      <c r="S828" s="326"/>
      <c r="T828" s="326"/>
    </row>
    <row r="829" spans="1:20">
      <c r="A829" s="220"/>
      <c r="B829" s="220"/>
      <c r="C829" s="220"/>
      <c r="D829" s="220"/>
      <c r="E829" s="220"/>
      <c r="F829" s="220"/>
      <c r="G829" s="220"/>
      <c r="H829" s="220"/>
      <c r="I829" s="220"/>
      <c r="J829" s="220"/>
      <c r="K829" s="220"/>
      <c r="L829" s="220"/>
      <c r="M829" s="326"/>
      <c r="N829" s="220"/>
      <c r="O829" s="220"/>
      <c r="P829" s="220"/>
      <c r="Q829" s="326"/>
      <c r="R829" s="326"/>
      <c r="S829" s="326"/>
      <c r="T829" s="326"/>
    </row>
    <row r="830" spans="1:20">
      <c r="A830" s="220"/>
      <c r="B830" s="220"/>
      <c r="C830" s="220"/>
      <c r="D830" s="220"/>
      <c r="E830" s="220"/>
      <c r="F830" s="220"/>
      <c r="G830" s="220"/>
      <c r="H830" s="220"/>
      <c r="I830" s="220"/>
      <c r="J830" s="220"/>
      <c r="K830" s="220"/>
      <c r="L830" s="220"/>
      <c r="M830" s="326"/>
      <c r="N830" s="220"/>
      <c r="O830" s="220"/>
      <c r="P830" s="220"/>
      <c r="Q830" s="326"/>
      <c r="R830" s="326"/>
      <c r="S830" s="326"/>
      <c r="T830" s="326"/>
    </row>
    <row r="831" spans="1:20">
      <c r="A831" s="220"/>
      <c r="B831" s="220"/>
      <c r="C831" s="220"/>
      <c r="D831" s="220"/>
      <c r="E831" s="220"/>
      <c r="F831" s="220"/>
      <c r="G831" s="220"/>
      <c r="H831" s="220"/>
      <c r="I831" s="220"/>
      <c r="J831" s="220"/>
      <c r="K831" s="220"/>
      <c r="L831" s="220"/>
      <c r="M831" s="326"/>
      <c r="N831" s="220"/>
      <c r="O831" s="220"/>
      <c r="P831" s="220"/>
      <c r="Q831" s="326"/>
      <c r="R831" s="326"/>
      <c r="S831" s="326"/>
      <c r="T831" s="326"/>
    </row>
    <row r="832" spans="1:20">
      <c r="A832" s="220"/>
      <c r="B832" s="220"/>
      <c r="C832" s="220"/>
      <c r="D832" s="220"/>
      <c r="E832" s="220"/>
      <c r="F832" s="220"/>
      <c r="G832" s="220"/>
      <c r="H832" s="220"/>
      <c r="I832" s="220"/>
      <c r="J832" s="220"/>
      <c r="K832" s="220"/>
      <c r="L832" s="220"/>
      <c r="M832" s="326"/>
      <c r="N832" s="220"/>
      <c r="O832" s="220"/>
      <c r="P832" s="220"/>
      <c r="Q832" s="326"/>
      <c r="R832" s="326"/>
      <c r="S832" s="326"/>
      <c r="T832" s="326"/>
    </row>
    <row r="833" spans="1:20">
      <c r="A833" s="220"/>
      <c r="B833" s="220"/>
      <c r="C833" s="220"/>
      <c r="D833" s="220"/>
      <c r="E833" s="220"/>
      <c r="F833" s="220"/>
      <c r="G833" s="220"/>
      <c r="H833" s="220"/>
      <c r="I833" s="220"/>
      <c r="J833" s="220"/>
      <c r="K833" s="220"/>
      <c r="L833" s="220"/>
      <c r="M833" s="326"/>
      <c r="N833" s="220"/>
      <c r="O833" s="220"/>
      <c r="P833" s="220"/>
      <c r="Q833" s="326"/>
      <c r="R833" s="326"/>
      <c r="S833" s="326"/>
      <c r="T833" s="326"/>
    </row>
    <row r="834" spans="1:20">
      <c r="A834" s="220"/>
      <c r="B834" s="220"/>
      <c r="C834" s="220"/>
      <c r="D834" s="220"/>
      <c r="E834" s="220"/>
      <c r="F834" s="220"/>
      <c r="G834" s="220"/>
      <c r="H834" s="220"/>
      <c r="I834" s="220"/>
      <c r="J834" s="220"/>
      <c r="K834" s="220"/>
      <c r="L834" s="220"/>
      <c r="M834" s="326"/>
      <c r="N834" s="220"/>
      <c r="O834" s="220"/>
      <c r="P834" s="220"/>
      <c r="Q834" s="326"/>
      <c r="R834" s="326"/>
      <c r="S834" s="326"/>
      <c r="T834" s="326"/>
    </row>
    <row r="835" spans="1:20">
      <c r="A835" s="220"/>
      <c r="B835" s="220"/>
      <c r="C835" s="220"/>
      <c r="D835" s="220"/>
      <c r="E835" s="220"/>
      <c r="F835" s="220"/>
      <c r="G835" s="220"/>
      <c r="H835" s="220"/>
      <c r="I835" s="220"/>
      <c r="J835" s="220"/>
      <c r="K835" s="220"/>
      <c r="L835" s="220"/>
      <c r="M835" s="326"/>
      <c r="N835" s="220"/>
      <c r="O835" s="220"/>
      <c r="P835" s="220"/>
      <c r="Q835" s="326"/>
      <c r="R835" s="326"/>
      <c r="S835" s="326"/>
      <c r="T835" s="326"/>
    </row>
    <row r="836" spans="1:20">
      <c r="A836" s="220"/>
      <c r="B836" s="220"/>
      <c r="C836" s="220"/>
      <c r="D836" s="220"/>
      <c r="E836" s="220"/>
      <c r="F836" s="220"/>
      <c r="G836" s="220"/>
      <c r="H836" s="220"/>
      <c r="I836" s="220"/>
      <c r="J836" s="220"/>
      <c r="K836" s="220"/>
      <c r="L836" s="220"/>
      <c r="M836" s="326"/>
      <c r="N836" s="220"/>
      <c r="O836" s="220"/>
      <c r="P836" s="220"/>
      <c r="Q836" s="326"/>
      <c r="R836" s="326"/>
      <c r="S836" s="326"/>
      <c r="T836" s="326"/>
    </row>
    <row r="837" spans="1:20">
      <c r="A837" s="220"/>
      <c r="B837" s="220"/>
      <c r="C837" s="220"/>
      <c r="D837" s="220"/>
      <c r="E837" s="220"/>
      <c r="F837" s="220"/>
      <c r="G837" s="220"/>
      <c r="H837" s="220"/>
      <c r="I837" s="220"/>
      <c r="J837" s="220"/>
      <c r="K837" s="220"/>
      <c r="L837" s="220"/>
      <c r="M837" s="326"/>
      <c r="N837" s="220"/>
      <c r="O837" s="220"/>
      <c r="P837" s="220"/>
      <c r="Q837" s="326"/>
      <c r="R837" s="326"/>
      <c r="S837" s="326"/>
      <c r="T837" s="326"/>
    </row>
    <row r="838" spans="1:20">
      <c r="A838" s="220"/>
      <c r="B838" s="220"/>
      <c r="C838" s="220"/>
      <c r="D838" s="220"/>
      <c r="E838" s="220"/>
      <c r="F838" s="220"/>
      <c r="G838" s="220"/>
      <c r="H838" s="220"/>
      <c r="I838" s="220"/>
      <c r="J838" s="220"/>
      <c r="K838" s="220"/>
      <c r="L838" s="220"/>
      <c r="M838" s="326"/>
      <c r="N838" s="220"/>
      <c r="O838" s="220"/>
      <c r="P838" s="220"/>
      <c r="Q838" s="326"/>
      <c r="R838" s="326"/>
      <c r="S838" s="326"/>
      <c r="T838" s="326"/>
    </row>
    <row r="839" spans="1:20">
      <c r="A839" s="220"/>
      <c r="B839" s="220"/>
      <c r="C839" s="220"/>
      <c r="D839" s="220"/>
      <c r="E839" s="220"/>
      <c r="F839" s="220"/>
      <c r="G839" s="220"/>
      <c r="H839" s="220"/>
      <c r="I839" s="220"/>
      <c r="J839" s="220"/>
      <c r="K839" s="220"/>
      <c r="L839" s="220"/>
      <c r="M839" s="326"/>
      <c r="N839" s="220"/>
      <c r="O839" s="220"/>
      <c r="P839" s="220"/>
      <c r="Q839" s="326"/>
      <c r="R839" s="326"/>
      <c r="S839" s="326"/>
      <c r="T839" s="326"/>
    </row>
    <row r="840" spans="1:20">
      <c r="A840" s="220"/>
      <c r="B840" s="220"/>
      <c r="C840" s="220"/>
      <c r="D840" s="220"/>
      <c r="E840" s="220"/>
      <c r="F840" s="220"/>
      <c r="G840" s="220"/>
      <c r="H840" s="220"/>
      <c r="I840" s="220"/>
      <c r="J840" s="220"/>
      <c r="K840" s="220"/>
      <c r="L840" s="220"/>
      <c r="M840" s="326"/>
      <c r="N840" s="220"/>
      <c r="O840" s="220"/>
      <c r="P840" s="220"/>
      <c r="Q840" s="326"/>
      <c r="R840" s="326"/>
      <c r="S840" s="326"/>
      <c r="T840" s="326"/>
    </row>
    <row r="841" spans="1:20">
      <c r="A841" s="220"/>
      <c r="B841" s="220"/>
      <c r="C841" s="220"/>
      <c r="D841" s="220"/>
      <c r="E841" s="220"/>
      <c r="F841" s="220"/>
      <c r="G841" s="220"/>
      <c r="H841" s="220"/>
      <c r="I841" s="220"/>
      <c r="J841" s="220"/>
      <c r="K841" s="220"/>
      <c r="L841" s="220"/>
      <c r="M841" s="326"/>
      <c r="N841" s="220"/>
      <c r="O841" s="220"/>
      <c r="P841" s="220"/>
      <c r="Q841" s="326"/>
      <c r="R841" s="326"/>
      <c r="S841" s="326"/>
      <c r="T841" s="326"/>
    </row>
    <row r="842" spans="1:20">
      <c r="A842" s="220"/>
      <c r="B842" s="220"/>
      <c r="C842" s="220"/>
      <c r="D842" s="220"/>
      <c r="E842" s="220"/>
      <c r="F842" s="220"/>
      <c r="G842" s="220"/>
      <c r="H842" s="220"/>
      <c r="I842" s="220"/>
      <c r="J842" s="220"/>
      <c r="K842" s="220"/>
      <c r="L842" s="220"/>
      <c r="M842" s="326"/>
      <c r="N842" s="220"/>
      <c r="O842" s="220"/>
      <c r="P842" s="220"/>
      <c r="Q842" s="326"/>
      <c r="R842" s="326"/>
      <c r="S842" s="326"/>
      <c r="T842" s="326"/>
    </row>
    <row r="843" spans="1:20">
      <c r="A843" s="220"/>
      <c r="B843" s="220"/>
      <c r="C843" s="220"/>
      <c r="D843" s="220"/>
      <c r="E843" s="220"/>
      <c r="F843" s="220"/>
      <c r="G843" s="220"/>
      <c r="H843" s="220"/>
      <c r="I843" s="220"/>
      <c r="J843" s="220"/>
      <c r="K843" s="220"/>
      <c r="L843" s="220"/>
      <c r="M843" s="326"/>
      <c r="N843" s="220"/>
      <c r="O843" s="220"/>
      <c r="P843" s="220"/>
      <c r="Q843" s="326"/>
      <c r="R843" s="326"/>
      <c r="S843" s="326"/>
      <c r="T843" s="326"/>
    </row>
    <row r="844" spans="1:20">
      <c r="A844" s="220"/>
      <c r="B844" s="220"/>
      <c r="C844" s="220"/>
      <c r="D844" s="220"/>
      <c r="E844" s="220"/>
      <c r="F844" s="220"/>
      <c r="G844" s="220"/>
      <c r="H844" s="220"/>
      <c r="I844" s="220"/>
      <c r="J844" s="220"/>
      <c r="K844" s="220"/>
      <c r="L844" s="220"/>
      <c r="M844" s="326"/>
      <c r="N844" s="220"/>
      <c r="O844" s="220"/>
      <c r="P844" s="220"/>
      <c r="Q844" s="326"/>
      <c r="R844" s="326"/>
      <c r="S844" s="326"/>
      <c r="T844" s="326"/>
    </row>
    <row r="845" spans="1:20">
      <c r="A845" s="220"/>
      <c r="B845" s="220"/>
      <c r="C845" s="220"/>
      <c r="D845" s="220"/>
      <c r="E845" s="220"/>
      <c r="F845" s="220"/>
      <c r="G845" s="220"/>
      <c r="H845" s="220"/>
      <c r="I845" s="220"/>
      <c r="J845" s="220"/>
      <c r="K845" s="220"/>
      <c r="L845" s="220"/>
      <c r="M845" s="326"/>
      <c r="N845" s="220"/>
      <c r="O845" s="220"/>
      <c r="P845" s="220"/>
      <c r="Q845" s="326"/>
      <c r="R845" s="326"/>
      <c r="S845" s="326"/>
      <c r="T845" s="326"/>
    </row>
    <row r="846" spans="1:20">
      <c r="A846" s="220"/>
      <c r="B846" s="220"/>
      <c r="C846" s="220"/>
      <c r="D846" s="220"/>
      <c r="E846" s="220"/>
      <c r="F846" s="220"/>
      <c r="G846" s="220"/>
      <c r="H846" s="220"/>
      <c r="I846" s="220"/>
      <c r="J846" s="220"/>
      <c r="K846" s="220"/>
      <c r="L846" s="220"/>
      <c r="M846" s="326"/>
      <c r="N846" s="220"/>
      <c r="O846" s="220"/>
      <c r="P846" s="220"/>
      <c r="Q846" s="326"/>
      <c r="R846" s="326"/>
      <c r="S846" s="326"/>
      <c r="T846" s="326"/>
    </row>
    <row r="847" spans="1:20">
      <c r="A847" s="220"/>
      <c r="B847" s="220"/>
      <c r="C847" s="220"/>
      <c r="D847" s="220"/>
      <c r="E847" s="220"/>
      <c r="F847" s="220"/>
      <c r="G847" s="220"/>
      <c r="H847" s="220"/>
      <c r="I847" s="220"/>
      <c r="J847" s="220"/>
      <c r="K847" s="220"/>
      <c r="L847" s="220"/>
      <c r="M847" s="326"/>
      <c r="N847" s="220"/>
      <c r="O847" s="220"/>
      <c r="P847" s="220"/>
      <c r="Q847" s="326"/>
      <c r="R847" s="326"/>
      <c r="S847" s="326"/>
      <c r="T847" s="326"/>
    </row>
    <row r="848" spans="1:20">
      <c r="A848" s="220"/>
      <c r="B848" s="220"/>
      <c r="C848" s="220"/>
      <c r="D848" s="220"/>
      <c r="E848" s="220"/>
      <c r="F848" s="220"/>
      <c r="G848" s="220"/>
      <c r="H848" s="220"/>
      <c r="I848" s="220"/>
      <c r="J848" s="220"/>
      <c r="K848" s="220"/>
      <c r="L848" s="220"/>
      <c r="M848" s="326"/>
      <c r="N848" s="220"/>
      <c r="O848" s="220"/>
      <c r="P848" s="220"/>
      <c r="Q848" s="326"/>
      <c r="R848" s="326"/>
      <c r="S848" s="326"/>
      <c r="T848" s="326"/>
    </row>
    <row r="849" spans="1:20">
      <c r="A849" s="220"/>
      <c r="B849" s="220"/>
      <c r="C849" s="220"/>
      <c r="D849" s="220"/>
      <c r="E849" s="220"/>
      <c r="F849" s="220"/>
      <c r="G849" s="220"/>
      <c r="H849" s="220"/>
      <c r="I849" s="220"/>
      <c r="J849" s="220"/>
      <c r="K849" s="220"/>
      <c r="L849" s="220"/>
      <c r="M849" s="326"/>
      <c r="N849" s="220"/>
      <c r="O849" s="220"/>
      <c r="P849" s="220"/>
      <c r="Q849" s="326"/>
      <c r="R849" s="326"/>
      <c r="S849" s="326"/>
      <c r="T849" s="326"/>
    </row>
    <row r="850" spans="1:20">
      <c r="A850" s="220"/>
      <c r="B850" s="220"/>
      <c r="C850" s="220"/>
      <c r="D850" s="220"/>
      <c r="E850" s="220"/>
      <c r="F850" s="220"/>
      <c r="G850" s="220"/>
      <c r="H850" s="220"/>
      <c r="I850" s="220"/>
      <c r="J850" s="220"/>
      <c r="K850" s="220"/>
      <c r="L850" s="220"/>
      <c r="M850" s="326"/>
      <c r="N850" s="220"/>
      <c r="O850" s="220"/>
      <c r="P850" s="220"/>
      <c r="Q850" s="326"/>
      <c r="R850" s="326"/>
      <c r="S850" s="326"/>
      <c r="T850" s="326"/>
    </row>
    <row r="851" spans="1:20">
      <c r="A851" s="220"/>
      <c r="B851" s="220"/>
      <c r="C851" s="220"/>
      <c r="D851" s="220"/>
      <c r="E851" s="220"/>
      <c r="F851" s="220"/>
      <c r="G851" s="220"/>
      <c r="H851" s="220"/>
      <c r="I851" s="220"/>
      <c r="J851" s="220"/>
      <c r="K851" s="220"/>
      <c r="L851" s="220"/>
      <c r="M851" s="326"/>
      <c r="N851" s="220"/>
      <c r="O851" s="220"/>
      <c r="P851" s="220"/>
      <c r="Q851" s="326"/>
      <c r="R851" s="326"/>
      <c r="S851" s="326"/>
      <c r="T851" s="326"/>
    </row>
    <row r="852" spans="1:20">
      <c r="A852" s="220"/>
      <c r="B852" s="220"/>
      <c r="C852" s="220"/>
      <c r="D852" s="220"/>
      <c r="E852" s="220"/>
      <c r="F852" s="220"/>
      <c r="G852" s="220"/>
      <c r="H852" s="220"/>
      <c r="I852" s="220"/>
      <c r="J852" s="220"/>
      <c r="K852" s="220"/>
      <c r="L852" s="220"/>
      <c r="M852" s="326"/>
      <c r="N852" s="220"/>
      <c r="O852" s="220"/>
      <c r="P852" s="220"/>
      <c r="Q852" s="326"/>
      <c r="R852" s="326"/>
      <c r="S852" s="326"/>
      <c r="T852" s="326"/>
    </row>
    <row r="853" spans="1:20">
      <c r="A853" s="220"/>
      <c r="B853" s="220"/>
      <c r="C853" s="220"/>
      <c r="D853" s="220"/>
      <c r="E853" s="220"/>
      <c r="F853" s="220"/>
      <c r="G853" s="220"/>
      <c r="H853" s="220"/>
      <c r="I853" s="220"/>
      <c r="J853" s="220"/>
      <c r="K853" s="220"/>
      <c r="L853" s="220"/>
      <c r="M853" s="326"/>
      <c r="N853" s="220"/>
      <c r="O853" s="220"/>
      <c r="P853" s="220"/>
      <c r="Q853" s="326"/>
      <c r="R853" s="326"/>
      <c r="S853" s="326"/>
      <c r="T853" s="326"/>
    </row>
    <row r="854" spans="1:20">
      <c r="A854" s="220"/>
      <c r="B854" s="220"/>
      <c r="C854" s="220"/>
      <c r="D854" s="220"/>
      <c r="E854" s="220"/>
      <c r="F854" s="220"/>
      <c r="G854" s="220"/>
      <c r="H854" s="220"/>
      <c r="I854" s="220"/>
      <c r="J854" s="220"/>
      <c r="K854" s="220"/>
      <c r="L854" s="220"/>
      <c r="M854" s="326"/>
      <c r="N854" s="220"/>
      <c r="O854" s="220"/>
      <c r="P854" s="220"/>
      <c r="Q854" s="326"/>
      <c r="R854" s="326"/>
      <c r="S854" s="326"/>
      <c r="T854" s="326"/>
    </row>
    <row r="855" spans="1:20">
      <c r="A855" s="220"/>
      <c r="B855" s="220"/>
      <c r="C855" s="220"/>
      <c r="D855" s="220"/>
      <c r="E855" s="220"/>
      <c r="F855" s="220"/>
      <c r="G855" s="220"/>
      <c r="H855" s="220"/>
      <c r="I855" s="220"/>
      <c r="J855" s="220"/>
      <c r="K855" s="220"/>
      <c r="L855" s="220"/>
      <c r="M855" s="326"/>
      <c r="N855" s="220"/>
      <c r="O855" s="220"/>
      <c r="P855" s="220"/>
      <c r="Q855" s="326"/>
      <c r="R855" s="326"/>
      <c r="S855" s="326"/>
      <c r="T855" s="326"/>
    </row>
    <row r="856" spans="1:20">
      <c r="A856" s="220"/>
      <c r="B856" s="220"/>
      <c r="C856" s="220"/>
      <c r="D856" s="220"/>
      <c r="E856" s="220"/>
      <c r="F856" s="220"/>
      <c r="G856" s="220"/>
      <c r="H856" s="220"/>
      <c r="I856" s="220"/>
      <c r="J856" s="220"/>
      <c r="K856" s="220"/>
      <c r="L856" s="220"/>
      <c r="M856" s="326"/>
      <c r="N856" s="220"/>
      <c r="O856" s="220"/>
      <c r="P856" s="220"/>
      <c r="Q856" s="326"/>
      <c r="R856" s="326"/>
      <c r="S856" s="326"/>
      <c r="T856" s="326"/>
    </row>
    <row r="857" spans="1:20">
      <c r="A857" s="220"/>
      <c r="B857" s="220"/>
      <c r="C857" s="220"/>
      <c r="D857" s="220"/>
      <c r="E857" s="220"/>
      <c r="F857" s="220"/>
      <c r="G857" s="220"/>
      <c r="H857" s="220"/>
      <c r="I857" s="220"/>
      <c r="J857" s="220"/>
      <c r="K857" s="220"/>
      <c r="L857" s="220"/>
      <c r="M857" s="326"/>
      <c r="N857" s="220"/>
      <c r="O857" s="220"/>
      <c r="P857" s="220"/>
      <c r="Q857" s="326"/>
      <c r="R857" s="326"/>
      <c r="S857" s="326"/>
      <c r="T857" s="326"/>
    </row>
    <row r="858" spans="1:20">
      <c r="A858" s="220"/>
      <c r="B858" s="220"/>
      <c r="C858" s="220"/>
      <c r="D858" s="220"/>
      <c r="E858" s="220"/>
      <c r="F858" s="220"/>
      <c r="G858" s="220"/>
      <c r="H858" s="220"/>
      <c r="I858" s="220"/>
      <c r="J858" s="220"/>
      <c r="K858" s="220"/>
      <c r="L858" s="220"/>
      <c r="M858" s="326"/>
      <c r="N858" s="220"/>
      <c r="O858" s="220"/>
      <c r="P858" s="220"/>
      <c r="Q858" s="326"/>
      <c r="R858" s="326"/>
      <c r="S858" s="326"/>
      <c r="T858" s="326"/>
    </row>
    <row r="859" spans="1:20">
      <c r="A859" s="220"/>
      <c r="B859" s="220"/>
      <c r="C859" s="220"/>
      <c r="D859" s="220"/>
      <c r="E859" s="220"/>
      <c r="F859" s="220"/>
      <c r="G859" s="220"/>
      <c r="H859" s="220"/>
      <c r="I859" s="220"/>
      <c r="J859" s="220"/>
      <c r="K859" s="220"/>
      <c r="L859" s="220"/>
      <c r="M859" s="326"/>
      <c r="N859" s="220"/>
      <c r="O859" s="220"/>
      <c r="P859" s="220"/>
      <c r="Q859" s="326"/>
      <c r="R859" s="326"/>
      <c r="S859" s="326"/>
      <c r="T859" s="326"/>
    </row>
    <row r="860" spans="1:20">
      <c r="A860" s="220"/>
      <c r="B860" s="220"/>
      <c r="C860" s="220"/>
      <c r="D860" s="220"/>
      <c r="E860" s="220"/>
      <c r="F860" s="220"/>
      <c r="G860" s="220"/>
      <c r="H860" s="220"/>
      <c r="I860" s="220"/>
      <c r="J860" s="220"/>
      <c r="K860" s="220"/>
      <c r="L860" s="220"/>
      <c r="M860" s="326"/>
      <c r="N860" s="220"/>
      <c r="O860" s="220"/>
      <c r="P860" s="220"/>
      <c r="Q860" s="326"/>
      <c r="R860" s="326"/>
      <c r="S860" s="326"/>
      <c r="T860" s="326"/>
    </row>
    <row r="861" spans="1:20">
      <c r="A861" s="220"/>
      <c r="B861" s="220"/>
      <c r="C861" s="220"/>
      <c r="D861" s="220"/>
      <c r="E861" s="220"/>
      <c r="F861" s="220"/>
      <c r="G861" s="220"/>
      <c r="H861" s="220"/>
      <c r="I861" s="220"/>
      <c r="J861" s="220"/>
      <c r="K861" s="220"/>
      <c r="L861" s="220"/>
      <c r="M861" s="326"/>
      <c r="N861" s="220"/>
      <c r="O861" s="220"/>
      <c r="P861" s="220"/>
      <c r="Q861" s="326"/>
      <c r="R861" s="326"/>
      <c r="S861" s="326"/>
      <c r="T861" s="326"/>
    </row>
    <row r="862" spans="1:20">
      <c r="A862" s="220"/>
      <c r="B862" s="220"/>
      <c r="C862" s="220"/>
      <c r="D862" s="220"/>
      <c r="E862" s="220"/>
      <c r="F862" s="220"/>
      <c r="G862" s="220"/>
      <c r="H862" s="220"/>
      <c r="I862" s="220"/>
      <c r="J862" s="220"/>
      <c r="K862" s="220"/>
      <c r="L862" s="220"/>
      <c r="M862" s="326"/>
      <c r="N862" s="220"/>
      <c r="O862" s="220"/>
      <c r="P862" s="220"/>
      <c r="Q862" s="326"/>
      <c r="R862" s="326"/>
      <c r="S862" s="326"/>
      <c r="T862" s="326"/>
    </row>
    <row r="863" spans="1:20">
      <c r="A863" s="220"/>
      <c r="B863" s="220"/>
      <c r="C863" s="220"/>
      <c r="D863" s="220"/>
      <c r="E863" s="220"/>
      <c r="F863" s="220"/>
      <c r="G863" s="220"/>
      <c r="H863" s="220"/>
      <c r="I863" s="220"/>
      <c r="J863" s="220"/>
      <c r="K863" s="220"/>
      <c r="L863" s="220"/>
      <c r="M863" s="326"/>
      <c r="N863" s="220"/>
      <c r="O863" s="220"/>
      <c r="P863" s="220"/>
      <c r="Q863" s="326"/>
      <c r="R863" s="326"/>
      <c r="S863" s="326"/>
      <c r="T863" s="326"/>
    </row>
    <row r="864" spans="1:20">
      <c r="A864" s="220"/>
      <c r="B864" s="220"/>
      <c r="C864" s="220"/>
      <c r="D864" s="220"/>
      <c r="E864" s="220"/>
      <c r="F864" s="220"/>
      <c r="G864" s="220"/>
      <c r="H864" s="220"/>
      <c r="I864" s="220"/>
      <c r="J864" s="220"/>
      <c r="K864" s="220"/>
      <c r="L864" s="220"/>
      <c r="M864" s="326"/>
      <c r="N864" s="220"/>
      <c r="O864" s="220"/>
      <c r="P864" s="220"/>
      <c r="Q864" s="326"/>
      <c r="R864" s="326"/>
      <c r="S864" s="326"/>
      <c r="T864" s="326"/>
    </row>
    <row r="865" spans="1:20">
      <c r="A865" s="220"/>
      <c r="B865" s="220"/>
      <c r="C865" s="220"/>
      <c r="D865" s="220"/>
      <c r="E865" s="220"/>
      <c r="F865" s="220"/>
      <c r="G865" s="220"/>
      <c r="H865" s="220"/>
      <c r="I865" s="220"/>
      <c r="J865" s="220"/>
      <c r="K865" s="220"/>
      <c r="L865" s="220"/>
      <c r="M865" s="326"/>
      <c r="N865" s="220"/>
      <c r="O865" s="220"/>
      <c r="P865" s="220"/>
      <c r="Q865" s="326"/>
      <c r="R865" s="326"/>
      <c r="S865" s="326"/>
      <c r="T865" s="326"/>
    </row>
    <row r="866" spans="1:20">
      <c r="A866" s="220"/>
      <c r="B866" s="220"/>
      <c r="C866" s="220"/>
      <c r="D866" s="220"/>
      <c r="E866" s="220"/>
      <c r="F866" s="220"/>
      <c r="G866" s="220"/>
      <c r="H866" s="220"/>
      <c r="I866" s="220"/>
      <c r="J866" s="220"/>
      <c r="K866" s="220"/>
      <c r="L866" s="220"/>
      <c r="M866" s="326"/>
      <c r="N866" s="220"/>
      <c r="O866" s="220"/>
      <c r="P866" s="220"/>
      <c r="Q866" s="326"/>
      <c r="R866" s="326"/>
      <c r="S866" s="326"/>
      <c r="T866" s="326"/>
    </row>
    <row r="867" spans="1:20">
      <c r="A867" s="220"/>
      <c r="B867" s="220"/>
      <c r="C867" s="220"/>
      <c r="D867" s="220"/>
      <c r="E867" s="220"/>
      <c r="F867" s="220"/>
      <c r="G867" s="220"/>
      <c r="H867" s="220"/>
      <c r="I867" s="220"/>
      <c r="J867" s="220"/>
      <c r="K867" s="220"/>
      <c r="L867" s="220"/>
      <c r="M867" s="326"/>
      <c r="N867" s="220"/>
      <c r="O867" s="220"/>
      <c r="P867" s="220"/>
      <c r="Q867" s="326"/>
      <c r="R867" s="326"/>
      <c r="S867" s="326"/>
      <c r="T867" s="326"/>
    </row>
    <row r="868" spans="1:20">
      <c r="A868" s="220"/>
      <c r="B868" s="220"/>
      <c r="C868" s="220"/>
      <c r="D868" s="220"/>
      <c r="E868" s="220"/>
      <c r="F868" s="220"/>
      <c r="G868" s="220"/>
      <c r="H868" s="220"/>
      <c r="I868" s="220"/>
      <c r="J868" s="220"/>
      <c r="K868" s="220"/>
      <c r="L868" s="220"/>
      <c r="M868" s="326"/>
      <c r="N868" s="220"/>
      <c r="O868" s="220"/>
      <c r="P868" s="220"/>
      <c r="Q868" s="326"/>
      <c r="R868" s="326"/>
      <c r="S868" s="326"/>
      <c r="T868" s="326"/>
    </row>
    <row r="869" spans="1:20">
      <c r="A869" s="220"/>
      <c r="B869" s="220"/>
      <c r="C869" s="220"/>
      <c r="D869" s="220"/>
      <c r="E869" s="220"/>
      <c r="F869" s="220"/>
      <c r="G869" s="220"/>
      <c r="H869" s="220"/>
      <c r="I869" s="220"/>
      <c r="J869" s="220"/>
      <c r="K869" s="220"/>
      <c r="L869" s="220"/>
      <c r="M869" s="326"/>
      <c r="N869" s="220"/>
      <c r="O869" s="220"/>
      <c r="P869" s="220"/>
      <c r="Q869" s="326"/>
      <c r="R869" s="326"/>
      <c r="S869" s="326"/>
      <c r="T869" s="326"/>
    </row>
    <row r="870" spans="1:20">
      <c r="A870" s="220"/>
      <c r="B870" s="220"/>
      <c r="C870" s="220"/>
      <c r="D870" s="220"/>
      <c r="E870" s="220"/>
      <c r="F870" s="220"/>
      <c r="G870" s="220"/>
      <c r="H870" s="220"/>
      <c r="I870" s="220"/>
      <c r="J870" s="220"/>
      <c r="K870" s="220"/>
      <c r="L870" s="220"/>
      <c r="M870" s="326"/>
      <c r="N870" s="220"/>
      <c r="O870" s="220"/>
      <c r="P870" s="220"/>
      <c r="Q870" s="326"/>
      <c r="R870" s="326"/>
      <c r="S870" s="326"/>
      <c r="T870" s="326"/>
    </row>
    <row r="871" spans="1:20">
      <c r="A871" s="220"/>
      <c r="B871" s="220"/>
      <c r="C871" s="220"/>
      <c r="D871" s="220"/>
      <c r="E871" s="220"/>
      <c r="F871" s="220"/>
      <c r="G871" s="220"/>
      <c r="H871" s="220"/>
      <c r="I871" s="220"/>
      <c r="J871" s="220"/>
      <c r="K871" s="220"/>
      <c r="L871" s="220"/>
      <c r="M871" s="326"/>
      <c r="N871" s="220"/>
      <c r="O871" s="220"/>
      <c r="P871" s="220"/>
      <c r="Q871" s="326"/>
      <c r="R871" s="326"/>
      <c r="S871" s="326"/>
      <c r="T871" s="326"/>
    </row>
    <row r="872" spans="1:20">
      <c r="A872" s="220"/>
      <c r="B872" s="220"/>
      <c r="C872" s="220"/>
      <c r="D872" s="220"/>
      <c r="E872" s="220"/>
      <c r="F872" s="220"/>
      <c r="G872" s="220"/>
      <c r="H872" s="220"/>
      <c r="I872" s="220"/>
      <c r="J872" s="220"/>
      <c r="K872" s="220"/>
      <c r="L872" s="220"/>
      <c r="M872" s="326"/>
      <c r="N872" s="220"/>
      <c r="O872" s="220"/>
      <c r="P872" s="220"/>
      <c r="Q872" s="326"/>
      <c r="R872" s="326"/>
      <c r="S872" s="326"/>
      <c r="T872" s="326"/>
    </row>
    <row r="873" spans="1:20">
      <c r="A873" s="220"/>
      <c r="B873" s="220"/>
      <c r="C873" s="220"/>
      <c r="D873" s="220"/>
      <c r="E873" s="220"/>
      <c r="F873" s="220"/>
      <c r="G873" s="220"/>
      <c r="H873" s="220"/>
      <c r="I873" s="220"/>
      <c r="J873" s="220"/>
      <c r="K873" s="220"/>
      <c r="L873" s="220"/>
      <c r="M873" s="326"/>
      <c r="N873" s="220"/>
      <c r="O873" s="220"/>
      <c r="P873" s="220"/>
      <c r="Q873" s="326"/>
      <c r="R873" s="326"/>
      <c r="S873" s="326"/>
      <c r="T873" s="326"/>
    </row>
    <row r="874" spans="1:20">
      <c r="A874" s="220"/>
      <c r="B874" s="220"/>
      <c r="C874" s="220"/>
      <c r="D874" s="220"/>
      <c r="E874" s="220"/>
      <c r="F874" s="220"/>
      <c r="G874" s="220"/>
      <c r="H874" s="220"/>
      <c r="I874" s="220"/>
      <c r="J874" s="220"/>
      <c r="K874" s="220"/>
      <c r="L874" s="220"/>
      <c r="M874" s="326"/>
      <c r="N874" s="220"/>
      <c r="O874" s="220"/>
      <c r="P874" s="220"/>
      <c r="Q874" s="326"/>
      <c r="R874" s="326"/>
      <c r="S874" s="326"/>
      <c r="T874" s="326"/>
    </row>
    <row r="875" spans="1:20">
      <c r="A875" s="220"/>
      <c r="B875" s="220"/>
      <c r="C875" s="220"/>
      <c r="D875" s="220"/>
      <c r="E875" s="220"/>
      <c r="F875" s="220"/>
      <c r="G875" s="220"/>
      <c r="H875" s="220"/>
      <c r="I875" s="220"/>
      <c r="J875" s="220"/>
      <c r="K875" s="220"/>
      <c r="L875" s="220"/>
      <c r="M875" s="326"/>
      <c r="N875" s="220"/>
      <c r="O875" s="220"/>
      <c r="P875" s="220"/>
      <c r="Q875" s="326"/>
      <c r="R875" s="326"/>
      <c r="S875" s="326"/>
      <c r="T875" s="326"/>
    </row>
    <row r="876" spans="1:20">
      <c r="A876" s="220"/>
      <c r="B876" s="220"/>
      <c r="C876" s="220"/>
      <c r="D876" s="220"/>
      <c r="E876" s="220"/>
      <c r="F876" s="220"/>
      <c r="G876" s="220"/>
      <c r="H876" s="220"/>
      <c r="I876" s="220"/>
      <c r="J876" s="220"/>
      <c r="K876" s="220"/>
      <c r="L876" s="220"/>
      <c r="M876" s="326"/>
      <c r="N876" s="220"/>
      <c r="O876" s="220"/>
      <c r="P876" s="220"/>
      <c r="Q876" s="326"/>
      <c r="R876" s="326"/>
      <c r="S876" s="326"/>
      <c r="T876" s="326"/>
    </row>
    <row r="877" spans="1:20">
      <c r="A877" s="220"/>
      <c r="B877" s="220"/>
      <c r="C877" s="220"/>
      <c r="D877" s="220"/>
      <c r="E877" s="220"/>
      <c r="F877" s="220"/>
      <c r="G877" s="220"/>
      <c r="H877" s="220"/>
      <c r="I877" s="220"/>
      <c r="J877" s="220"/>
      <c r="K877" s="220"/>
      <c r="L877" s="220"/>
      <c r="M877" s="326"/>
      <c r="N877" s="220"/>
      <c r="O877" s="220"/>
      <c r="P877" s="220"/>
      <c r="Q877" s="326"/>
      <c r="R877" s="326"/>
      <c r="S877" s="326"/>
      <c r="T877" s="326"/>
    </row>
    <row r="878" spans="1:20">
      <c r="A878" s="220"/>
      <c r="B878" s="220"/>
      <c r="C878" s="220"/>
      <c r="D878" s="220"/>
      <c r="E878" s="220"/>
      <c r="F878" s="220"/>
      <c r="G878" s="220"/>
      <c r="H878" s="220"/>
      <c r="I878" s="220"/>
      <c r="J878" s="220"/>
      <c r="K878" s="220"/>
      <c r="L878" s="220"/>
      <c r="M878" s="326"/>
      <c r="N878" s="220"/>
      <c r="O878" s="220"/>
      <c r="P878" s="220"/>
      <c r="Q878" s="326"/>
      <c r="R878" s="326"/>
      <c r="S878" s="326"/>
      <c r="T878" s="326"/>
    </row>
    <row r="879" spans="1:20">
      <c r="A879" s="220"/>
      <c r="B879" s="220"/>
      <c r="C879" s="220"/>
      <c r="D879" s="220"/>
      <c r="E879" s="220"/>
      <c r="F879" s="220"/>
      <c r="G879" s="220"/>
      <c r="H879" s="220"/>
      <c r="I879" s="220"/>
      <c r="J879" s="220"/>
      <c r="K879" s="220"/>
      <c r="L879" s="220"/>
      <c r="M879" s="326"/>
      <c r="N879" s="220"/>
      <c r="O879" s="220"/>
      <c r="P879" s="220"/>
      <c r="Q879" s="326"/>
      <c r="R879" s="326"/>
      <c r="S879" s="326"/>
      <c r="T879" s="326"/>
    </row>
    <row r="880" spans="1:20">
      <c r="A880" s="220"/>
      <c r="B880" s="220"/>
      <c r="C880" s="220"/>
      <c r="D880" s="220"/>
      <c r="E880" s="220"/>
      <c r="F880" s="220"/>
      <c r="G880" s="220"/>
      <c r="H880" s="220"/>
      <c r="I880" s="220"/>
      <c r="J880" s="220"/>
      <c r="K880" s="220"/>
      <c r="L880" s="220"/>
      <c r="M880" s="326"/>
      <c r="N880" s="220"/>
      <c r="O880" s="220"/>
      <c r="P880" s="220"/>
      <c r="Q880" s="326"/>
      <c r="R880" s="326"/>
      <c r="S880" s="326"/>
      <c r="T880" s="326"/>
    </row>
    <row r="881" spans="1:20">
      <c r="A881" s="220"/>
      <c r="B881" s="220"/>
      <c r="C881" s="220"/>
      <c r="D881" s="220"/>
      <c r="E881" s="220"/>
      <c r="F881" s="220"/>
      <c r="G881" s="220"/>
      <c r="H881" s="220"/>
      <c r="I881" s="220"/>
      <c r="J881" s="220"/>
      <c r="K881" s="220"/>
      <c r="L881" s="220"/>
      <c r="M881" s="326"/>
      <c r="N881" s="220"/>
      <c r="O881" s="220"/>
      <c r="P881" s="220"/>
      <c r="Q881" s="326"/>
      <c r="R881" s="326"/>
      <c r="S881" s="326"/>
      <c r="T881" s="326"/>
    </row>
    <row r="882" spans="1:20">
      <c r="A882" s="220"/>
      <c r="B882" s="220"/>
      <c r="C882" s="220"/>
      <c r="D882" s="220"/>
      <c r="E882" s="220"/>
      <c r="F882" s="220"/>
      <c r="G882" s="220"/>
      <c r="H882" s="220"/>
      <c r="I882" s="220"/>
      <c r="J882" s="220"/>
      <c r="K882" s="220"/>
      <c r="L882" s="220"/>
      <c r="M882" s="326"/>
      <c r="N882" s="220"/>
      <c r="O882" s="220"/>
      <c r="P882" s="220"/>
      <c r="Q882" s="326"/>
      <c r="R882" s="326"/>
      <c r="S882" s="326"/>
      <c r="T882" s="326"/>
    </row>
    <row r="883" spans="1:20">
      <c r="A883" s="220"/>
      <c r="B883" s="220"/>
      <c r="C883" s="220"/>
      <c r="D883" s="220"/>
      <c r="E883" s="220"/>
      <c r="F883" s="220"/>
      <c r="G883" s="220"/>
      <c r="H883" s="220"/>
      <c r="I883" s="220"/>
      <c r="J883" s="220"/>
      <c r="K883" s="220"/>
      <c r="L883" s="220"/>
      <c r="M883" s="326"/>
      <c r="N883" s="220"/>
      <c r="O883" s="220"/>
      <c r="P883" s="220"/>
      <c r="Q883" s="326"/>
      <c r="R883" s="326"/>
      <c r="S883" s="326"/>
      <c r="T883" s="326"/>
    </row>
    <row r="884" spans="1:20">
      <c r="A884" s="220"/>
      <c r="B884" s="220"/>
      <c r="C884" s="220"/>
      <c r="D884" s="220"/>
      <c r="E884" s="220"/>
      <c r="F884" s="220"/>
      <c r="G884" s="220"/>
      <c r="H884" s="220"/>
      <c r="I884" s="220"/>
      <c r="J884" s="220"/>
      <c r="K884" s="220"/>
      <c r="L884" s="220"/>
      <c r="M884" s="326"/>
      <c r="N884" s="220"/>
      <c r="O884" s="220"/>
      <c r="P884" s="220"/>
      <c r="Q884" s="326"/>
      <c r="R884" s="326"/>
      <c r="S884" s="326"/>
      <c r="T884" s="326"/>
    </row>
    <row r="885" spans="1:20">
      <c r="A885" s="220"/>
      <c r="B885" s="220"/>
      <c r="C885" s="220"/>
      <c r="D885" s="220"/>
      <c r="E885" s="220"/>
      <c r="F885" s="220"/>
      <c r="G885" s="220"/>
      <c r="H885" s="220"/>
      <c r="I885" s="220"/>
      <c r="J885" s="220"/>
      <c r="K885" s="220"/>
      <c r="L885" s="220"/>
      <c r="M885" s="326"/>
      <c r="N885" s="220"/>
      <c r="O885" s="220"/>
      <c r="P885" s="220"/>
      <c r="Q885" s="326"/>
      <c r="R885" s="326"/>
      <c r="S885" s="326"/>
      <c r="T885" s="326"/>
    </row>
    <row r="886" spans="1:20">
      <c r="A886" s="220"/>
      <c r="B886" s="220"/>
      <c r="C886" s="220"/>
      <c r="D886" s="220"/>
      <c r="E886" s="220"/>
      <c r="F886" s="220"/>
      <c r="G886" s="220"/>
      <c r="H886" s="220"/>
      <c r="I886" s="220"/>
      <c r="J886" s="220"/>
      <c r="K886" s="220"/>
      <c r="L886" s="220"/>
      <c r="M886" s="326"/>
      <c r="N886" s="220"/>
      <c r="O886" s="220"/>
      <c r="P886" s="220"/>
      <c r="Q886" s="326"/>
      <c r="R886" s="326"/>
      <c r="S886" s="326"/>
      <c r="T886" s="326"/>
    </row>
    <row r="887" spans="1:20">
      <c r="A887" s="220"/>
      <c r="B887" s="220"/>
      <c r="C887" s="220"/>
      <c r="D887" s="220"/>
      <c r="E887" s="220"/>
      <c r="F887" s="220"/>
      <c r="G887" s="220"/>
      <c r="H887" s="220"/>
      <c r="I887" s="220"/>
      <c r="J887" s="220"/>
      <c r="K887" s="220"/>
      <c r="L887" s="220"/>
      <c r="M887" s="326"/>
      <c r="N887" s="220"/>
      <c r="O887" s="220"/>
      <c r="P887" s="220"/>
      <c r="Q887" s="326"/>
      <c r="R887" s="326"/>
      <c r="S887" s="326"/>
      <c r="T887" s="326"/>
    </row>
    <row r="888" spans="1:20">
      <c r="A888" s="220"/>
      <c r="B888" s="220"/>
      <c r="C888" s="220"/>
      <c r="D888" s="220"/>
      <c r="E888" s="220"/>
      <c r="F888" s="220"/>
      <c r="G888" s="220"/>
      <c r="H888" s="220"/>
      <c r="I888" s="220"/>
      <c r="J888" s="220"/>
      <c r="K888" s="220"/>
      <c r="L888" s="220"/>
      <c r="M888" s="326"/>
      <c r="N888" s="220"/>
      <c r="O888" s="220"/>
      <c r="P888" s="220"/>
      <c r="Q888" s="326"/>
      <c r="R888" s="326"/>
      <c r="S888" s="326"/>
      <c r="T888" s="326"/>
    </row>
    <row r="889" spans="1:20">
      <c r="A889" s="220"/>
      <c r="B889" s="220"/>
      <c r="C889" s="220"/>
      <c r="D889" s="220"/>
      <c r="E889" s="220"/>
      <c r="F889" s="220"/>
      <c r="G889" s="220"/>
      <c r="H889" s="220"/>
      <c r="I889" s="220"/>
      <c r="J889" s="220"/>
      <c r="K889" s="220"/>
      <c r="L889" s="220"/>
      <c r="M889" s="326"/>
      <c r="N889" s="220"/>
      <c r="O889" s="220"/>
      <c r="P889" s="220"/>
      <c r="Q889" s="326"/>
      <c r="R889" s="326"/>
      <c r="S889" s="326"/>
      <c r="T889" s="326"/>
    </row>
    <row r="890" spans="1:20">
      <c r="A890" s="220"/>
      <c r="B890" s="220"/>
      <c r="C890" s="220"/>
      <c r="D890" s="220"/>
      <c r="E890" s="220"/>
      <c r="F890" s="220"/>
      <c r="G890" s="220"/>
      <c r="H890" s="220"/>
      <c r="I890" s="220"/>
      <c r="J890" s="220"/>
      <c r="K890" s="220"/>
      <c r="L890" s="220"/>
      <c r="M890" s="326"/>
      <c r="N890" s="220"/>
      <c r="O890" s="220"/>
      <c r="P890" s="220"/>
      <c r="Q890" s="326"/>
      <c r="R890" s="326"/>
      <c r="S890" s="326"/>
      <c r="T890" s="326"/>
    </row>
    <row r="891" spans="1:20">
      <c r="A891" s="220"/>
      <c r="B891" s="220"/>
      <c r="C891" s="220"/>
      <c r="D891" s="220"/>
      <c r="E891" s="220"/>
      <c r="F891" s="220"/>
      <c r="G891" s="220"/>
      <c r="H891" s="220"/>
      <c r="I891" s="220"/>
      <c r="J891" s="220"/>
      <c r="K891" s="220"/>
      <c r="L891" s="220"/>
      <c r="M891" s="326"/>
      <c r="N891" s="220"/>
      <c r="O891" s="220"/>
      <c r="P891" s="220"/>
      <c r="Q891" s="326"/>
      <c r="R891" s="326"/>
      <c r="S891" s="326"/>
      <c r="T891" s="326"/>
    </row>
    <row r="892" spans="1:20">
      <c r="A892" s="220"/>
      <c r="B892" s="220"/>
      <c r="C892" s="220"/>
      <c r="D892" s="220"/>
      <c r="E892" s="220"/>
      <c r="F892" s="220"/>
      <c r="G892" s="220"/>
      <c r="H892" s="220"/>
      <c r="I892" s="220"/>
      <c r="J892" s="220"/>
      <c r="K892" s="220"/>
      <c r="L892" s="220"/>
      <c r="M892" s="326"/>
      <c r="N892" s="220"/>
      <c r="O892" s="220"/>
      <c r="P892" s="220"/>
      <c r="Q892" s="326"/>
      <c r="R892" s="326"/>
      <c r="S892" s="326"/>
      <c r="T892" s="326"/>
    </row>
    <row r="893" spans="1:20">
      <c r="A893" s="220"/>
      <c r="B893" s="220"/>
      <c r="C893" s="220"/>
      <c r="D893" s="220"/>
      <c r="E893" s="220"/>
      <c r="F893" s="220"/>
      <c r="G893" s="220"/>
      <c r="H893" s="220"/>
      <c r="I893" s="220"/>
      <c r="J893" s="220"/>
      <c r="K893" s="220"/>
      <c r="L893" s="220"/>
      <c r="M893" s="326"/>
      <c r="N893" s="220"/>
      <c r="O893" s="220"/>
      <c r="P893" s="220"/>
      <c r="Q893" s="326"/>
      <c r="R893" s="326"/>
      <c r="S893" s="326"/>
      <c r="T893" s="326"/>
    </row>
    <row r="894" spans="1:20">
      <c r="A894" s="220"/>
      <c r="B894" s="220"/>
      <c r="C894" s="220"/>
      <c r="D894" s="220"/>
      <c r="E894" s="220"/>
      <c r="F894" s="220"/>
      <c r="G894" s="220"/>
      <c r="H894" s="220"/>
      <c r="I894" s="220"/>
      <c r="J894" s="220"/>
      <c r="K894" s="220"/>
      <c r="L894" s="220"/>
      <c r="M894" s="326"/>
      <c r="N894" s="220"/>
      <c r="O894" s="220"/>
      <c r="P894" s="220"/>
      <c r="Q894" s="326"/>
      <c r="R894" s="326"/>
      <c r="S894" s="326"/>
      <c r="T894" s="326"/>
    </row>
    <row r="895" spans="1:20">
      <c r="A895" s="220"/>
      <c r="B895" s="220"/>
      <c r="C895" s="220"/>
      <c r="D895" s="220"/>
      <c r="E895" s="220"/>
      <c r="F895" s="220"/>
      <c r="G895" s="220"/>
      <c r="H895" s="220"/>
      <c r="I895" s="220"/>
      <c r="J895" s="220"/>
      <c r="K895" s="220"/>
      <c r="L895" s="220"/>
      <c r="M895" s="326"/>
      <c r="N895" s="220"/>
      <c r="O895" s="220"/>
      <c r="P895" s="220"/>
      <c r="Q895" s="326"/>
      <c r="R895" s="326"/>
      <c r="S895" s="326"/>
      <c r="T895" s="326"/>
    </row>
    <row r="896" spans="1:20">
      <c r="A896" s="220"/>
      <c r="B896" s="220"/>
      <c r="C896" s="220"/>
      <c r="D896" s="220"/>
      <c r="E896" s="220"/>
      <c r="F896" s="220"/>
      <c r="G896" s="220"/>
      <c r="H896" s="220"/>
      <c r="I896" s="220"/>
      <c r="J896" s="220"/>
      <c r="K896" s="220"/>
      <c r="L896" s="220"/>
      <c r="M896" s="326"/>
      <c r="N896" s="220"/>
      <c r="O896" s="220"/>
      <c r="P896" s="220"/>
      <c r="Q896" s="326"/>
      <c r="R896" s="326"/>
      <c r="S896" s="326"/>
      <c r="T896" s="326"/>
    </row>
    <row r="897" spans="1:20">
      <c r="A897" s="220"/>
      <c r="B897" s="220"/>
      <c r="C897" s="220"/>
      <c r="D897" s="220"/>
      <c r="E897" s="220"/>
      <c r="F897" s="220"/>
      <c r="G897" s="220"/>
      <c r="H897" s="220"/>
      <c r="I897" s="220"/>
      <c r="J897" s="220"/>
      <c r="K897" s="220"/>
      <c r="L897" s="220"/>
      <c r="M897" s="326"/>
      <c r="N897" s="220"/>
      <c r="O897" s="220"/>
      <c r="P897" s="220"/>
      <c r="Q897" s="326"/>
      <c r="R897" s="326"/>
      <c r="S897" s="326"/>
      <c r="T897" s="326"/>
    </row>
    <row r="898" spans="1:20">
      <c r="A898" s="220"/>
      <c r="B898" s="220"/>
      <c r="C898" s="220"/>
      <c r="D898" s="220"/>
      <c r="E898" s="220"/>
      <c r="F898" s="220"/>
      <c r="G898" s="220"/>
      <c r="H898" s="220"/>
      <c r="I898" s="220"/>
      <c r="J898" s="220"/>
      <c r="K898" s="220"/>
      <c r="L898" s="220"/>
      <c r="M898" s="326"/>
      <c r="N898" s="220"/>
      <c r="O898" s="220"/>
      <c r="P898" s="220"/>
      <c r="Q898" s="326"/>
      <c r="R898" s="326"/>
      <c r="S898" s="326"/>
      <c r="T898" s="326"/>
    </row>
    <row r="899" spans="1:20">
      <c r="A899" s="220"/>
      <c r="B899" s="220"/>
      <c r="C899" s="220"/>
      <c r="D899" s="220"/>
      <c r="E899" s="220"/>
      <c r="F899" s="220"/>
      <c r="G899" s="220"/>
      <c r="H899" s="220"/>
      <c r="I899" s="220"/>
      <c r="J899" s="220"/>
      <c r="K899" s="220"/>
      <c r="L899" s="220"/>
      <c r="M899" s="326"/>
      <c r="N899" s="220"/>
      <c r="O899" s="220"/>
      <c r="P899" s="220"/>
      <c r="Q899" s="326"/>
      <c r="R899" s="326"/>
      <c r="S899" s="326"/>
      <c r="T899" s="326"/>
    </row>
    <row r="900" spans="1:20">
      <c r="A900" s="220"/>
      <c r="B900" s="220"/>
      <c r="C900" s="220"/>
      <c r="D900" s="220"/>
      <c r="E900" s="220"/>
      <c r="F900" s="220"/>
      <c r="G900" s="220"/>
      <c r="H900" s="220"/>
      <c r="I900" s="220"/>
      <c r="J900" s="220"/>
      <c r="K900" s="220"/>
      <c r="L900" s="220"/>
      <c r="M900" s="326"/>
      <c r="N900" s="220"/>
      <c r="O900" s="220"/>
      <c r="P900" s="220"/>
      <c r="Q900" s="326"/>
      <c r="R900" s="326"/>
      <c r="S900" s="326"/>
      <c r="T900" s="326"/>
    </row>
    <row r="901" spans="1:20">
      <c r="A901" s="220"/>
      <c r="B901" s="220"/>
      <c r="C901" s="220"/>
      <c r="D901" s="220"/>
      <c r="E901" s="220"/>
      <c r="F901" s="220"/>
      <c r="G901" s="220"/>
      <c r="H901" s="220"/>
      <c r="I901" s="220"/>
      <c r="J901" s="220"/>
      <c r="K901" s="220"/>
      <c r="L901" s="220"/>
      <c r="M901" s="326"/>
      <c r="N901" s="220"/>
      <c r="O901" s="220"/>
      <c r="P901" s="220"/>
      <c r="Q901" s="326"/>
      <c r="R901" s="326"/>
      <c r="S901" s="326"/>
      <c r="T901" s="326"/>
    </row>
    <row r="902" spans="1:20">
      <c r="A902" s="220"/>
      <c r="B902" s="220"/>
      <c r="C902" s="220"/>
      <c r="D902" s="220"/>
      <c r="E902" s="220"/>
      <c r="F902" s="220"/>
      <c r="G902" s="220"/>
      <c r="H902" s="220"/>
      <c r="I902" s="220"/>
      <c r="J902" s="220"/>
      <c r="K902" s="220"/>
      <c r="L902" s="220"/>
      <c r="M902" s="326"/>
      <c r="N902" s="220"/>
      <c r="O902" s="220"/>
      <c r="P902" s="220"/>
      <c r="Q902" s="326"/>
      <c r="R902" s="326"/>
      <c r="S902" s="326"/>
      <c r="T902" s="326"/>
    </row>
    <row r="903" spans="1:20">
      <c r="A903" s="220"/>
      <c r="B903" s="220"/>
      <c r="C903" s="220"/>
      <c r="D903" s="220"/>
      <c r="E903" s="220"/>
      <c r="F903" s="220"/>
      <c r="G903" s="220"/>
      <c r="H903" s="220"/>
      <c r="I903" s="220"/>
      <c r="J903" s="220"/>
      <c r="K903" s="220"/>
      <c r="L903" s="220"/>
      <c r="M903" s="326"/>
      <c r="N903" s="220"/>
      <c r="O903" s="220"/>
      <c r="P903" s="220"/>
      <c r="Q903" s="326"/>
      <c r="R903" s="326"/>
      <c r="S903" s="326"/>
      <c r="T903" s="326"/>
    </row>
    <row r="904" spans="1:20">
      <c r="A904" s="220"/>
      <c r="B904" s="220"/>
      <c r="C904" s="220"/>
      <c r="D904" s="220"/>
      <c r="E904" s="220"/>
      <c r="F904" s="220"/>
      <c r="G904" s="220"/>
      <c r="H904" s="220"/>
      <c r="I904" s="220"/>
      <c r="J904" s="220"/>
      <c r="K904" s="220"/>
      <c r="L904" s="220"/>
      <c r="M904" s="326"/>
      <c r="N904" s="220"/>
      <c r="O904" s="220"/>
      <c r="P904" s="220"/>
      <c r="Q904" s="326"/>
      <c r="R904" s="326"/>
      <c r="S904" s="326"/>
      <c r="T904" s="326"/>
    </row>
    <row r="905" spans="1:20">
      <c r="A905" s="220"/>
      <c r="B905" s="220"/>
      <c r="C905" s="220"/>
      <c r="D905" s="220"/>
      <c r="E905" s="220"/>
      <c r="F905" s="220"/>
      <c r="G905" s="220"/>
      <c r="H905" s="220"/>
      <c r="I905" s="220"/>
      <c r="J905" s="220"/>
      <c r="K905" s="220"/>
      <c r="L905" s="220"/>
      <c r="M905" s="326"/>
      <c r="N905" s="220"/>
      <c r="O905" s="220"/>
      <c r="P905" s="220"/>
      <c r="Q905" s="326"/>
      <c r="R905" s="326"/>
      <c r="S905" s="326"/>
      <c r="T905" s="326"/>
    </row>
    <row r="906" spans="1:20">
      <c r="A906" s="220"/>
      <c r="B906" s="220"/>
      <c r="C906" s="220"/>
      <c r="D906" s="220"/>
      <c r="E906" s="220"/>
      <c r="F906" s="220"/>
      <c r="G906" s="220"/>
      <c r="H906" s="220"/>
      <c r="I906" s="220"/>
      <c r="J906" s="220"/>
      <c r="K906" s="220"/>
      <c r="L906" s="220"/>
      <c r="M906" s="326"/>
      <c r="N906" s="220"/>
      <c r="O906" s="220"/>
      <c r="P906" s="220"/>
      <c r="Q906" s="326"/>
      <c r="R906" s="326"/>
      <c r="S906" s="326"/>
      <c r="T906" s="326"/>
    </row>
    <row r="907" spans="1:20">
      <c r="A907" s="220"/>
      <c r="B907" s="220"/>
      <c r="C907" s="220"/>
      <c r="D907" s="220"/>
      <c r="E907" s="220"/>
      <c r="F907" s="220"/>
      <c r="G907" s="220"/>
      <c r="H907" s="220"/>
      <c r="I907" s="220"/>
      <c r="J907" s="220"/>
      <c r="K907" s="220"/>
      <c r="L907" s="220"/>
      <c r="M907" s="326"/>
      <c r="N907" s="220"/>
      <c r="O907" s="220"/>
      <c r="P907" s="220"/>
      <c r="Q907" s="326"/>
      <c r="R907" s="326"/>
      <c r="S907" s="326"/>
      <c r="T907" s="326"/>
    </row>
    <row r="908" spans="1:20">
      <c r="A908" s="220"/>
      <c r="B908" s="220"/>
      <c r="C908" s="220"/>
      <c r="D908" s="220"/>
      <c r="E908" s="220"/>
      <c r="F908" s="220"/>
      <c r="G908" s="220"/>
      <c r="H908" s="220"/>
      <c r="I908" s="220"/>
      <c r="J908" s="220"/>
      <c r="K908" s="220"/>
      <c r="L908" s="220"/>
      <c r="M908" s="326"/>
      <c r="N908" s="220"/>
      <c r="O908" s="220"/>
      <c r="P908" s="220"/>
      <c r="Q908" s="326"/>
      <c r="R908" s="326"/>
      <c r="S908" s="326"/>
      <c r="T908" s="326"/>
    </row>
    <row r="909" spans="1:20">
      <c r="A909" s="220"/>
      <c r="B909" s="220"/>
      <c r="C909" s="220"/>
      <c r="D909" s="220"/>
      <c r="E909" s="220"/>
      <c r="F909" s="220"/>
      <c r="G909" s="220"/>
      <c r="H909" s="220"/>
      <c r="I909" s="220"/>
      <c r="J909" s="220"/>
      <c r="K909" s="220"/>
      <c r="L909" s="220"/>
      <c r="M909" s="326"/>
      <c r="N909" s="220"/>
      <c r="O909" s="220"/>
      <c r="P909" s="220"/>
      <c r="Q909" s="326"/>
      <c r="R909" s="326"/>
      <c r="S909" s="326"/>
      <c r="T909" s="326"/>
    </row>
    <row r="910" spans="1:20">
      <c r="A910" s="220"/>
      <c r="B910" s="220"/>
      <c r="C910" s="220"/>
      <c r="D910" s="220"/>
      <c r="E910" s="220"/>
      <c r="F910" s="220"/>
      <c r="G910" s="220"/>
      <c r="H910" s="220"/>
      <c r="I910" s="220"/>
      <c r="J910" s="220"/>
      <c r="K910" s="220"/>
      <c r="L910" s="220"/>
      <c r="M910" s="326"/>
      <c r="N910" s="220"/>
      <c r="O910" s="220"/>
      <c r="P910" s="220"/>
      <c r="Q910" s="326"/>
      <c r="R910" s="326"/>
      <c r="S910" s="326"/>
      <c r="T910" s="326"/>
    </row>
    <row r="911" spans="1:20">
      <c r="A911" s="220"/>
      <c r="B911" s="220"/>
      <c r="C911" s="220"/>
      <c r="D911" s="220"/>
      <c r="E911" s="220"/>
      <c r="F911" s="220"/>
      <c r="G911" s="220"/>
      <c r="H911" s="220"/>
      <c r="I911" s="220"/>
      <c r="J911" s="220"/>
      <c r="K911" s="220"/>
      <c r="L911" s="220"/>
      <c r="M911" s="326"/>
      <c r="N911" s="220"/>
      <c r="O911" s="220"/>
      <c r="P911" s="220"/>
      <c r="Q911" s="326"/>
      <c r="R911" s="326"/>
      <c r="S911" s="326"/>
      <c r="T911" s="326"/>
    </row>
    <row r="912" spans="1:20">
      <c r="A912" s="220"/>
      <c r="B912" s="220"/>
      <c r="C912" s="220"/>
      <c r="D912" s="220"/>
      <c r="E912" s="220"/>
      <c r="F912" s="220"/>
      <c r="G912" s="220"/>
      <c r="H912" s="220"/>
      <c r="I912" s="220"/>
      <c r="J912" s="220"/>
      <c r="K912" s="220"/>
      <c r="L912" s="220"/>
      <c r="M912" s="326"/>
      <c r="N912" s="220"/>
      <c r="O912" s="220"/>
      <c r="P912" s="220"/>
      <c r="Q912" s="326"/>
      <c r="R912" s="326"/>
      <c r="S912" s="326"/>
      <c r="T912" s="326"/>
    </row>
    <row r="913" spans="1:20">
      <c r="A913" s="220"/>
      <c r="B913" s="220"/>
      <c r="C913" s="220"/>
      <c r="D913" s="220"/>
      <c r="E913" s="220"/>
      <c r="F913" s="220"/>
      <c r="G913" s="220"/>
      <c r="H913" s="220"/>
      <c r="I913" s="220"/>
      <c r="J913" s="220"/>
      <c r="K913" s="220"/>
      <c r="L913" s="220"/>
      <c r="M913" s="326"/>
      <c r="N913" s="220"/>
      <c r="O913" s="220"/>
      <c r="P913" s="220"/>
      <c r="Q913" s="326"/>
      <c r="R913" s="326"/>
      <c r="S913" s="326"/>
      <c r="T913" s="326"/>
    </row>
    <row r="914" spans="1:20">
      <c r="A914" s="220"/>
      <c r="B914" s="220"/>
      <c r="C914" s="220"/>
      <c r="D914" s="220"/>
      <c r="E914" s="220"/>
      <c r="F914" s="220"/>
      <c r="G914" s="220"/>
      <c r="H914" s="220"/>
      <c r="I914" s="220"/>
      <c r="J914" s="220"/>
      <c r="K914" s="220"/>
      <c r="L914" s="220"/>
      <c r="M914" s="326"/>
      <c r="N914" s="220"/>
      <c r="O914" s="220"/>
      <c r="P914" s="220"/>
      <c r="Q914" s="326"/>
      <c r="R914" s="326"/>
      <c r="S914" s="326"/>
      <c r="T914" s="326"/>
    </row>
    <row r="915" spans="1:20">
      <c r="A915" s="220"/>
      <c r="B915" s="220"/>
      <c r="C915" s="220"/>
      <c r="D915" s="220"/>
      <c r="E915" s="220"/>
      <c r="F915" s="220"/>
      <c r="G915" s="220"/>
      <c r="H915" s="220"/>
      <c r="I915" s="220"/>
      <c r="J915" s="220"/>
      <c r="K915" s="220"/>
      <c r="L915" s="220"/>
      <c r="M915" s="326"/>
      <c r="N915" s="220"/>
      <c r="O915" s="220"/>
      <c r="P915" s="220"/>
      <c r="Q915" s="326"/>
      <c r="R915" s="326"/>
      <c r="S915" s="326"/>
      <c r="T915" s="326"/>
    </row>
    <row r="916" spans="1:20">
      <c r="A916" s="220"/>
      <c r="B916" s="220"/>
      <c r="C916" s="220"/>
      <c r="D916" s="220"/>
      <c r="E916" s="220"/>
      <c r="F916" s="220"/>
      <c r="G916" s="220"/>
      <c r="H916" s="220"/>
      <c r="I916" s="220"/>
      <c r="J916" s="220"/>
      <c r="K916" s="220"/>
      <c r="L916" s="220"/>
      <c r="M916" s="326"/>
      <c r="N916" s="220"/>
      <c r="O916" s="220"/>
      <c r="P916" s="220"/>
      <c r="Q916" s="326"/>
      <c r="R916" s="326"/>
      <c r="S916" s="326"/>
      <c r="T916" s="326"/>
    </row>
    <row r="917" spans="1:20">
      <c r="A917" s="220"/>
      <c r="B917" s="220"/>
      <c r="C917" s="220"/>
      <c r="D917" s="220"/>
      <c r="E917" s="220"/>
      <c r="F917" s="220"/>
      <c r="G917" s="220"/>
      <c r="H917" s="220"/>
      <c r="I917" s="220"/>
      <c r="J917" s="220"/>
      <c r="K917" s="220"/>
      <c r="L917" s="220"/>
      <c r="M917" s="326"/>
      <c r="N917" s="220"/>
      <c r="O917" s="220"/>
      <c r="P917" s="220"/>
      <c r="Q917" s="326"/>
      <c r="R917" s="326"/>
      <c r="S917" s="326"/>
      <c r="T917" s="326"/>
    </row>
    <row r="918" spans="1:20">
      <c r="A918" s="220"/>
      <c r="B918" s="220"/>
      <c r="C918" s="220"/>
      <c r="D918" s="220"/>
      <c r="E918" s="220"/>
      <c r="F918" s="220"/>
      <c r="G918" s="220"/>
      <c r="H918" s="220"/>
      <c r="I918" s="220"/>
      <c r="J918" s="220"/>
      <c r="K918" s="220"/>
      <c r="L918" s="220"/>
      <c r="M918" s="326"/>
      <c r="N918" s="220"/>
      <c r="O918" s="220"/>
      <c r="P918" s="220"/>
      <c r="Q918" s="326"/>
      <c r="R918" s="326"/>
      <c r="S918" s="326"/>
      <c r="T918" s="326"/>
    </row>
    <row r="919" spans="1:20">
      <c r="A919" s="220"/>
      <c r="B919" s="220"/>
      <c r="C919" s="220"/>
      <c r="D919" s="220"/>
      <c r="E919" s="220"/>
      <c r="F919" s="220"/>
      <c r="G919" s="220"/>
      <c r="H919" s="220"/>
      <c r="I919" s="220"/>
      <c r="J919" s="220"/>
      <c r="K919" s="220"/>
      <c r="L919" s="220"/>
      <c r="M919" s="326"/>
      <c r="N919" s="220"/>
      <c r="O919" s="220"/>
      <c r="P919" s="220"/>
      <c r="Q919" s="326"/>
      <c r="R919" s="326"/>
      <c r="S919" s="326"/>
      <c r="T919" s="326"/>
    </row>
    <row r="920" spans="1:20">
      <c r="A920" s="220"/>
      <c r="B920" s="220"/>
      <c r="C920" s="220"/>
      <c r="D920" s="220"/>
      <c r="E920" s="220"/>
      <c r="F920" s="220"/>
      <c r="G920" s="220"/>
      <c r="H920" s="220"/>
      <c r="I920" s="220"/>
      <c r="J920" s="220"/>
      <c r="K920" s="220"/>
      <c r="L920" s="220"/>
      <c r="M920" s="326"/>
      <c r="N920" s="220"/>
      <c r="O920" s="220"/>
      <c r="P920" s="220"/>
      <c r="Q920" s="326"/>
      <c r="R920" s="326"/>
      <c r="S920" s="326"/>
      <c r="T920" s="326"/>
    </row>
    <row r="921" spans="1:20">
      <c r="A921" s="220"/>
      <c r="B921" s="220"/>
      <c r="C921" s="220"/>
      <c r="D921" s="220"/>
      <c r="E921" s="220"/>
      <c r="F921" s="220"/>
      <c r="G921" s="220"/>
      <c r="H921" s="220"/>
      <c r="I921" s="220"/>
      <c r="J921" s="220"/>
      <c r="K921" s="220"/>
      <c r="L921" s="220"/>
      <c r="M921" s="326"/>
      <c r="N921" s="220"/>
      <c r="O921" s="220"/>
      <c r="P921" s="220"/>
      <c r="Q921" s="326"/>
      <c r="R921" s="326"/>
      <c r="S921" s="326"/>
      <c r="T921" s="326"/>
    </row>
    <row r="922" spans="1:20">
      <c r="A922" s="220"/>
      <c r="B922" s="220"/>
      <c r="C922" s="220"/>
      <c r="D922" s="220"/>
      <c r="E922" s="220"/>
      <c r="F922" s="220"/>
      <c r="G922" s="220"/>
      <c r="H922" s="220"/>
      <c r="I922" s="220"/>
      <c r="J922" s="220"/>
      <c r="K922" s="220"/>
      <c r="L922" s="220"/>
      <c r="M922" s="326"/>
      <c r="N922" s="220"/>
      <c r="O922" s="220"/>
      <c r="P922" s="220"/>
      <c r="Q922" s="326"/>
      <c r="R922" s="326"/>
      <c r="S922" s="326"/>
      <c r="T922" s="326"/>
    </row>
    <row r="923" spans="1:20">
      <c r="A923" s="220"/>
      <c r="B923" s="220"/>
      <c r="C923" s="220"/>
      <c r="D923" s="220"/>
      <c r="E923" s="220"/>
      <c r="F923" s="220"/>
      <c r="G923" s="220"/>
      <c r="H923" s="220"/>
      <c r="I923" s="220"/>
      <c r="J923" s="220"/>
      <c r="K923" s="220"/>
      <c r="L923" s="220"/>
      <c r="M923" s="326"/>
      <c r="N923" s="220"/>
      <c r="O923" s="220"/>
      <c r="P923" s="220"/>
      <c r="Q923" s="326"/>
      <c r="R923" s="326"/>
      <c r="S923" s="326"/>
      <c r="T923" s="326"/>
    </row>
    <row r="924" spans="1:20">
      <c r="A924" s="220"/>
      <c r="B924" s="220"/>
      <c r="C924" s="220"/>
      <c r="D924" s="220"/>
      <c r="E924" s="220"/>
      <c r="F924" s="220"/>
      <c r="G924" s="220"/>
      <c r="H924" s="220"/>
      <c r="I924" s="220"/>
      <c r="J924" s="220"/>
      <c r="K924" s="220"/>
      <c r="L924" s="220"/>
      <c r="M924" s="326"/>
      <c r="N924" s="220"/>
      <c r="O924" s="220"/>
      <c r="P924" s="220"/>
      <c r="Q924" s="326"/>
      <c r="R924" s="326"/>
      <c r="S924" s="326"/>
      <c r="T924" s="326"/>
    </row>
    <row r="925" spans="1:20">
      <c r="A925" s="220"/>
      <c r="B925" s="220"/>
      <c r="C925" s="220"/>
      <c r="D925" s="220"/>
      <c r="E925" s="220"/>
      <c r="F925" s="220"/>
      <c r="G925" s="220"/>
      <c r="H925" s="220"/>
      <c r="I925" s="220"/>
      <c r="J925" s="220"/>
      <c r="K925" s="220"/>
      <c r="L925" s="220"/>
      <c r="M925" s="326"/>
      <c r="N925" s="220"/>
      <c r="O925" s="220"/>
      <c r="P925" s="220"/>
      <c r="Q925" s="326"/>
      <c r="R925" s="326"/>
      <c r="S925" s="326"/>
      <c r="T925" s="326"/>
    </row>
    <row r="926" spans="1:20">
      <c r="A926" s="220"/>
      <c r="B926" s="220"/>
      <c r="C926" s="220"/>
      <c r="D926" s="220"/>
      <c r="E926" s="220"/>
      <c r="F926" s="220"/>
      <c r="G926" s="220"/>
      <c r="H926" s="220"/>
      <c r="I926" s="220"/>
      <c r="J926" s="220"/>
      <c r="K926" s="220"/>
      <c r="L926" s="220"/>
      <c r="M926" s="326"/>
      <c r="N926" s="220"/>
      <c r="O926" s="220"/>
      <c r="P926" s="220"/>
      <c r="Q926" s="326"/>
      <c r="R926" s="326"/>
      <c r="S926" s="326"/>
      <c r="T926" s="326"/>
    </row>
    <row r="927" spans="1:20">
      <c r="A927" s="220"/>
      <c r="B927" s="220"/>
      <c r="C927" s="220"/>
      <c r="D927" s="220"/>
      <c r="E927" s="220"/>
      <c r="F927" s="220"/>
      <c r="G927" s="220"/>
      <c r="H927" s="220"/>
      <c r="I927" s="220"/>
      <c r="J927" s="220"/>
      <c r="K927" s="220"/>
      <c r="L927" s="220"/>
      <c r="M927" s="326"/>
      <c r="N927" s="220"/>
      <c r="O927" s="220"/>
      <c r="P927" s="220"/>
      <c r="Q927" s="326"/>
      <c r="R927" s="326"/>
      <c r="S927" s="326"/>
      <c r="T927" s="326"/>
    </row>
    <row r="928" spans="1:20">
      <c r="A928" s="220"/>
      <c r="B928" s="220"/>
      <c r="C928" s="220"/>
      <c r="D928" s="220"/>
      <c r="E928" s="220"/>
      <c r="F928" s="220"/>
      <c r="G928" s="220"/>
      <c r="H928" s="220"/>
      <c r="I928" s="220"/>
      <c r="J928" s="220"/>
      <c r="K928" s="220"/>
      <c r="L928" s="220"/>
      <c r="M928" s="326"/>
      <c r="N928" s="220"/>
      <c r="O928" s="220"/>
      <c r="P928" s="220"/>
      <c r="Q928" s="326"/>
      <c r="R928" s="326"/>
      <c r="S928" s="326"/>
      <c r="T928" s="326"/>
    </row>
    <row r="929" spans="1:20">
      <c r="A929" s="220"/>
      <c r="B929" s="220"/>
      <c r="C929" s="220"/>
      <c r="D929" s="220"/>
      <c r="E929" s="220"/>
      <c r="F929" s="220"/>
      <c r="G929" s="220"/>
      <c r="H929" s="220"/>
      <c r="I929" s="220"/>
      <c r="J929" s="220"/>
      <c r="K929" s="220"/>
      <c r="L929" s="220"/>
      <c r="M929" s="326"/>
      <c r="N929" s="220"/>
      <c r="O929" s="220"/>
      <c r="P929" s="220"/>
      <c r="Q929" s="326"/>
      <c r="R929" s="326"/>
      <c r="S929" s="326"/>
      <c r="T929" s="326"/>
    </row>
    <row r="930" spans="1:20">
      <c r="A930" s="220"/>
      <c r="B930" s="220"/>
      <c r="C930" s="220"/>
      <c r="D930" s="220"/>
      <c r="E930" s="220"/>
      <c r="F930" s="220"/>
      <c r="G930" s="220"/>
      <c r="H930" s="220"/>
      <c r="I930" s="220"/>
      <c r="J930" s="220"/>
      <c r="K930" s="220"/>
      <c r="L930" s="220"/>
      <c r="M930" s="326"/>
      <c r="N930" s="220"/>
      <c r="O930" s="220"/>
      <c r="P930" s="220"/>
      <c r="Q930" s="326"/>
      <c r="R930" s="326"/>
      <c r="S930" s="326"/>
      <c r="T930" s="326"/>
    </row>
    <row r="931" spans="1:20">
      <c r="A931" s="220"/>
      <c r="B931" s="220"/>
      <c r="C931" s="220"/>
      <c r="D931" s="220"/>
      <c r="E931" s="220"/>
      <c r="F931" s="220"/>
      <c r="G931" s="220"/>
      <c r="H931" s="220"/>
      <c r="I931" s="220"/>
      <c r="J931" s="220"/>
      <c r="K931" s="220"/>
      <c r="L931" s="220"/>
      <c r="M931" s="326"/>
      <c r="N931" s="220"/>
      <c r="O931" s="220"/>
      <c r="P931" s="220"/>
      <c r="Q931" s="326"/>
      <c r="R931" s="326"/>
      <c r="S931" s="326"/>
      <c r="T931" s="326"/>
    </row>
    <row r="932" spans="1:20">
      <c r="A932" s="220"/>
      <c r="B932" s="220"/>
      <c r="C932" s="220"/>
      <c r="D932" s="220"/>
      <c r="E932" s="220"/>
      <c r="F932" s="220"/>
      <c r="G932" s="220"/>
      <c r="H932" s="220"/>
      <c r="I932" s="220"/>
      <c r="J932" s="220"/>
      <c r="K932" s="220"/>
      <c r="L932" s="220"/>
      <c r="M932" s="326"/>
      <c r="N932" s="220"/>
      <c r="O932" s="220"/>
      <c r="P932" s="220"/>
      <c r="Q932" s="326"/>
      <c r="R932" s="326"/>
      <c r="S932" s="326"/>
      <c r="T932" s="326"/>
    </row>
    <row r="933" spans="1:20">
      <c r="A933" s="220"/>
      <c r="B933" s="220"/>
      <c r="C933" s="220"/>
      <c r="D933" s="220"/>
      <c r="E933" s="220"/>
      <c r="F933" s="220"/>
      <c r="G933" s="220"/>
      <c r="H933" s="220"/>
      <c r="I933" s="220"/>
      <c r="J933" s="220"/>
      <c r="K933" s="220"/>
      <c r="L933" s="220"/>
      <c r="M933" s="326"/>
      <c r="N933" s="220"/>
      <c r="O933" s="220"/>
      <c r="P933" s="220"/>
      <c r="Q933" s="326"/>
      <c r="R933" s="326"/>
      <c r="S933" s="326"/>
      <c r="T933" s="326"/>
    </row>
    <row r="934" spans="1:20">
      <c r="A934" s="220"/>
      <c r="B934" s="220"/>
      <c r="C934" s="220"/>
      <c r="D934" s="220"/>
      <c r="E934" s="220"/>
      <c r="F934" s="220"/>
      <c r="G934" s="220"/>
      <c r="H934" s="220"/>
      <c r="I934" s="220"/>
      <c r="J934" s="220"/>
      <c r="K934" s="220"/>
      <c r="L934" s="220"/>
      <c r="M934" s="326"/>
      <c r="N934" s="220"/>
      <c r="O934" s="220"/>
      <c r="P934" s="220"/>
      <c r="Q934" s="326"/>
      <c r="R934" s="326"/>
      <c r="S934" s="326"/>
      <c r="T934" s="326"/>
    </row>
    <row r="935" spans="1:20">
      <c r="A935" s="220"/>
      <c r="B935" s="220"/>
      <c r="C935" s="220"/>
      <c r="D935" s="220"/>
      <c r="E935" s="220"/>
      <c r="F935" s="220"/>
      <c r="G935" s="220"/>
      <c r="H935" s="220"/>
      <c r="I935" s="220"/>
      <c r="J935" s="220"/>
      <c r="K935" s="220"/>
      <c r="L935" s="220"/>
      <c r="M935" s="326"/>
      <c r="N935" s="220"/>
      <c r="O935" s="220"/>
      <c r="P935" s="220"/>
      <c r="Q935" s="326"/>
      <c r="R935" s="326"/>
      <c r="S935" s="326"/>
      <c r="T935" s="326"/>
    </row>
    <row r="936" spans="1:20">
      <c r="A936" s="220"/>
      <c r="B936" s="220"/>
      <c r="C936" s="220"/>
      <c r="D936" s="220"/>
      <c r="E936" s="220"/>
      <c r="F936" s="220"/>
      <c r="G936" s="220"/>
      <c r="H936" s="220"/>
      <c r="I936" s="220"/>
      <c r="J936" s="220"/>
      <c r="K936" s="220"/>
      <c r="L936" s="220"/>
      <c r="M936" s="326"/>
      <c r="N936" s="220"/>
      <c r="O936" s="220"/>
      <c r="P936" s="220"/>
      <c r="Q936" s="326"/>
      <c r="R936" s="326"/>
      <c r="S936" s="326"/>
      <c r="T936" s="326"/>
    </row>
    <row r="937" spans="1:20">
      <c r="A937" s="220"/>
      <c r="B937" s="220"/>
      <c r="C937" s="220"/>
      <c r="D937" s="220"/>
      <c r="E937" s="220"/>
      <c r="F937" s="220"/>
      <c r="G937" s="220"/>
      <c r="H937" s="220"/>
      <c r="I937" s="220"/>
      <c r="J937" s="220"/>
      <c r="K937" s="220"/>
      <c r="L937" s="220"/>
      <c r="M937" s="326"/>
      <c r="N937" s="220"/>
      <c r="O937" s="220"/>
      <c r="P937" s="220"/>
      <c r="Q937" s="326"/>
      <c r="R937" s="326"/>
      <c r="S937" s="326"/>
      <c r="T937" s="326"/>
    </row>
    <row r="938" spans="1:20">
      <c r="A938" s="220"/>
      <c r="B938" s="220"/>
      <c r="C938" s="220"/>
      <c r="D938" s="220"/>
      <c r="E938" s="220"/>
      <c r="F938" s="220"/>
      <c r="G938" s="220"/>
      <c r="H938" s="220"/>
      <c r="I938" s="220"/>
      <c r="J938" s="220"/>
      <c r="K938" s="220"/>
      <c r="L938" s="220"/>
      <c r="M938" s="326"/>
      <c r="N938" s="220"/>
      <c r="O938" s="220"/>
      <c r="P938" s="220"/>
      <c r="Q938" s="326"/>
      <c r="R938" s="326"/>
      <c r="S938" s="326"/>
      <c r="T938" s="326"/>
    </row>
    <row r="939" spans="1:20">
      <c r="A939" s="220"/>
      <c r="B939" s="220"/>
      <c r="C939" s="220"/>
      <c r="D939" s="220"/>
      <c r="E939" s="220"/>
      <c r="F939" s="220"/>
      <c r="G939" s="220"/>
      <c r="H939" s="220"/>
      <c r="I939" s="220"/>
      <c r="J939" s="220"/>
      <c r="K939" s="220"/>
      <c r="L939" s="220"/>
      <c r="M939" s="326"/>
      <c r="N939" s="220"/>
      <c r="O939" s="220"/>
      <c r="P939" s="220"/>
      <c r="Q939" s="326"/>
      <c r="R939" s="326"/>
      <c r="S939" s="326"/>
      <c r="T939" s="326"/>
    </row>
    <row r="940" spans="1:20">
      <c r="A940" s="220"/>
      <c r="B940" s="220"/>
      <c r="C940" s="220"/>
      <c r="D940" s="220"/>
      <c r="E940" s="220"/>
      <c r="F940" s="220"/>
      <c r="G940" s="220"/>
      <c r="H940" s="220"/>
      <c r="I940" s="220"/>
      <c r="J940" s="220"/>
      <c r="K940" s="220"/>
      <c r="L940" s="220"/>
      <c r="M940" s="326"/>
      <c r="N940" s="220"/>
      <c r="O940" s="220"/>
      <c r="P940" s="220"/>
      <c r="Q940" s="326"/>
      <c r="R940" s="326"/>
      <c r="S940" s="326"/>
      <c r="T940" s="326"/>
    </row>
    <row r="941" spans="1:20">
      <c r="A941" s="220"/>
      <c r="B941" s="220"/>
      <c r="C941" s="220"/>
      <c r="D941" s="220"/>
      <c r="E941" s="220"/>
      <c r="F941" s="220"/>
      <c r="G941" s="220"/>
      <c r="H941" s="220"/>
      <c r="I941" s="220"/>
      <c r="J941" s="220"/>
      <c r="K941" s="220"/>
      <c r="L941" s="220"/>
      <c r="M941" s="326"/>
      <c r="N941" s="220"/>
      <c r="O941" s="220"/>
      <c r="P941" s="220"/>
      <c r="Q941" s="326"/>
      <c r="R941" s="326"/>
      <c r="S941" s="326"/>
      <c r="T941" s="326"/>
    </row>
    <row r="942" spans="1:20">
      <c r="A942" s="220"/>
      <c r="B942" s="220"/>
      <c r="C942" s="220"/>
      <c r="D942" s="220"/>
      <c r="E942" s="220"/>
      <c r="F942" s="220"/>
      <c r="G942" s="220"/>
      <c r="H942" s="220"/>
      <c r="I942" s="220"/>
      <c r="J942" s="220"/>
      <c r="K942" s="220"/>
      <c r="L942" s="220"/>
      <c r="M942" s="326"/>
      <c r="N942" s="220"/>
      <c r="O942" s="220"/>
      <c r="P942" s="220"/>
      <c r="Q942" s="326"/>
      <c r="R942" s="326"/>
      <c r="S942" s="326"/>
      <c r="T942" s="326"/>
    </row>
    <row r="943" spans="1:20">
      <c r="A943" s="220"/>
      <c r="B943" s="220"/>
      <c r="C943" s="220"/>
      <c r="D943" s="220"/>
      <c r="E943" s="220"/>
      <c r="F943" s="220"/>
      <c r="G943" s="220"/>
      <c r="H943" s="220"/>
      <c r="I943" s="220"/>
      <c r="J943" s="220"/>
      <c r="K943" s="220"/>
      <c r="L943" s="220"/>
      <c r="M943" s="326"/>
      <c r="N943" s="220"/>
      <c r="O943" s="220"/>
      <c r="P943" s="220"/>
      <c r="Q943" s="326"/>
      <c r="R943" s="326"/>
      <c r="S943" s="326"/>
      <c r="T943" s="326"/>
    </row>
    <row r="944" spans="1:20">
      <c r="A944" s="220"/>
      <c r="B944" s="220"/>
      <c r="C944" s="220"/>
      <c r="D944" s="220"/>
      <c r="E944" s="220"/>
      <c r="F944" s="220"/>
      <c r="G944" s="220"/>
      <c r="H944" s="220"/>
      <c r="I944" s="220"/>
      <c r="J944" s="220"/>
      <c r="K944" s="220"/>
      <c r="L944" s="220"/>
      <c r="M944" s="326"/>
      <c r="N944" s="220"/>
      <c r="O944" s="220"/>
      <c r="P944" s="220"/>
      <c r="Q944" s="326"/>
      <c r="R944" s="326"/>
      <c r="S944" s="326"/>
      <c r="T944" s="326"/>
    </row>
    <row r="945" spans="1:20">
      <c r="A945" s="220"/>
      <c r="B945" s="220"/>
      <c r="C945" s="220"/>
      <c r="D945" s="220"/>
      <c r="E945" s="220"/>
      <c r="F945" s="220"/>
      <c r="G945" s="220"/>
      <c r="H945" s="220"/>
      <c r="I945" s="220"/>
      <c r="J945" s="220"/>
      <c r="K945" s="220"/>
      <c r="L945" s="220"/>
      <c r="M945" s="326"/>
      <c r="N945" s="220"/>
      <c r="O945" s="220"/>
      <c r="P945" s="220"/>
      <c r="Q945" s="326"/>
      <c r="R945" s="326"/>
      <c r="S945" s="326"/>
      <c r="T945" s="326"/>
    </row>
    <row r="946" spans="1:20">
      <c r="A946" s="220"/>
      <c r="B946" s="220"/>
      <c r="C946" s="220"/>
      <c r="D946" s="220"/>
      <c r="E946" s="220"/>
      <c r="F946" s="220"/>
      <c r="G946" s="220"/>
      <c r="H946" s="220"/>
      <c r="I946" s="220"/>
      <c r="J946" s="220"/>
      <c r="K946" s="220"/>
      <c r="L946" s="220"/>
      <c r="M946" s="326"/>
      <c r="N946" s="220"/>
      <c r="O946" s="220"/>
      <c r="P946" s="220"/>
      <c r="Q946" s="326"/>
      <c r="R946" s="326"/>
      <c r="S946" s="326"/>
      <c r="T946" s="326"/>
    </row>
    <row r="947" spans="1:20">
      <c r="A947" s="220"/>
      <c r="B947" s="220"/>
      <c r="C947" s="220"/>
      <c r="D947" s="220"/>
      <c r="E947" s="220"/>
      <c r="F947" s="220"/>
      <c r="G947" s="220"/>
      <c r="H947" s="220"/>
      <c r="I947" s="220"/>
      <c r="J947" s="220"/>
      <c r="K947" s="220"/>
      <c r="L947" s="220"/>
      <c r="M947" s="326"/>
      <c r="N947" s="220"/>
      <c r="O947" s="220"/>
      <c r="P947" s="220"/>
      <c r="Q947" s="326"/>
      <c r="R947" s="326"/>
      <c r="S947" s="326"/>
      <c r="T947" s="326"/>
    </row>
    <row r="948" spans="1:20">
      <c r="A948" s="220"/>
      <c r="B948" s="220"/>
      <c r="C948" s="220"/>
      <c r="D948" s="220"/>
      <c r="E948" s="220"/>
      <c r="F948" s="220"/>
      <c r="G948" s="220"/>
      <c r="H948" s="220"/>
      <c r="I948" s="220"/>
      <c r="J948" s="220"/>
      <c r="K948" s="220"/>
      <c r="L948" s="220"/>
      <c r="M948" s="326"/>
      <c r="N948" s="220"/>
      <c r="O948" s="220"/>
      <c r="P948" s="220"/>
      <c r="Q948" s="326"/>
      <c r="R948" s="326"/>
      <c r="S948" s="326"/>
      <c r="T948" s="326"/>
    </row>
    <row r="949" spans="1:20">
      <c r="A949" s="220"/>
      <c r="B949" s="220"/>
      <c r="C949" s="220"/>
      <c r="D949" s="220"/>
      <c r="E949" s="220"/>
      <c r="F949" s="220"/>
      <c r="G949" s="220"/>
      <c r="H949" s="220"/>
      <c r="I949" s="220"/>
      <c r="J949" s="220"/>
      <c r="K949" s="220"/>
      <c r="L949" s="220"/>
      <c r="M949" s="326"/>
      <c r="N949" s="220"/>
      <c r="O949" s="220"/>
      <c r="P949" s="220"/>
      <c r="Q949" s="326"/>
      <c r="R949" s="326"/>
      <c r="S949" s="326"/>
      <c r="T949" s="326"/>
    </row>
    <row r="950" spans="1:20">
      <c r="A950" s="220"/>
      <c r="B950" s="220"/>
      <c r="C950" s="220"/>
      <c r="D950" s="220"/>
      <c r="E950" s="220"/>
      <c r="F950" s="220"/>
      <c r="G950" s="220"/>
      <c r="H950" s="220"/>
      <c r="I950" s="220"/>
      <c r="J950" s="220"/>
      <c r="K950" s="220"/>
      <c r="L950" s="220"/>
      <c r="M950" s="326"/>
      <c r="N950" s="220"/>
      <c r="O950" s="220"/>
      <c r="P950" s="220"/>
      <c r="Q950" s="326"/>
      <c r="R950" s="326"/>
      <c r="S950" s="326"/>
      <c r="T950" s="326"/>
    </row>
    <row r="951" spans="1:20">
      <c r="A951" s="220"/>
      <c r="B951" s="220"/>
      <c r="C951" s="220"/>
      <c r="D951" s="220"/>
      <c r="E951" s="220"/>
      <c r="F951" s="220"/>
      <c r="G951" s="220"/>
      <c r="H951" s="220"/>
      <c r="I951" s="220"/>
      <c r="J951" s="220"/>
      <c r="K951" s="220"/>
      <c r="L951" s="220"/>
      <c r="M951" s="326"/>
      <c r="N951" s="220"/>
      <c r="O951" s="220"/>
      <c r="P951" s="220"/>
      <c r="Q951" s="326"/>
      <c r="R951" s="326"/>
      <c r="S951" s="326"/>
      <c r="T951" s="326"/>
    </row>
    <row r="952" spans="1:20">
      <c r="A952" s="220"/>
      <c r="B952" s="220"/>
      <c r="C952" s="220"/>
      <c r="D952" s="220"/>
      <c r="E952" s="220"/>
      <c r="F952" s="220"/>
      <c r="G952" s="220"/>
      <c r="H952" s="220"/>
      <c r="I952" s="220"/>
      <c r="J952" s="220"/>
      <c r="K952" s="220"/>
      <c r="L952" s="220"/>
      <c r="M952" s="326"/>
      <c r="N952" s="220"/>
      <c r="O952" s="220"/>
      <c r="P952" s="220"/>
      <c r="Q952" s="326"/>
      <c r="R952" s="326"/>
      <c r="S952" s="326"/>
      <c r="T952" s="326"/>
    </row>
    <row r="953" spans="1:20">
      <c r="A953" s="220"/>
      <c r="B953" s="220"/>
      <c r="C953" s="220"/>
      <c r="D953" s="220"/>
      <c r="E953" s="220"/>
      <c r="F953" s="220"/>
      <c r="G953" s="220"/>
      <c r="H953" s="220"/>
      <c r="I953" s="220"/>
      <c r="J953" s="220"/>
      <c r="K953" s="220"/>
      <c r="L953" s="220"/>
      <c r="M953" s="326"/>
      <c r="N953" s="220"/>
      <c r="O953" s="220"/>
      <c r="P953" s="220"/>
      <c r="Q953" s="326"/>
      <c r="R953" s="326"/>
      <c r="S953" s="326"/>
      <c r="T953" s="326"/>
    </row>
    <row r="954" spans="1:20">
      <c r="A954" s="220"/>
      <c r="B954" s="220"/>
      <c r="C954" s="220"/>
      <c r="D954" s="220"/>
      <c r="E954" s="220"/>
      <c r="F954" s="220"/>
      <c r="G954" s="220"/>
      <c r="H954" s="220"/>
      <c r="I954" s="220"/>
      <c r="J954" s="220"/>
      <c r="K954" s="220"/>
      <c r="L954" s="220"/>
      <c r="M954" s="326"/>
      <c r="N954" s="220"/>
      <c r="O954" s="220"/>
      <c r="P954" s="220"/>
      <c r="Q954" s="326"/>
      <c r="R954" s="326"/>
      <c r="S954" s="326"/>
      <c r="T954" s="326"/>
    </row>
    <row r="955" spans="1:20">
      <c r="A955" s="220"/>
      <c r="B955" s="220"/>
      <c r="C955" s="220"/>
      <c r="D955" s="220"/>
      <c r="E955" s="220"/>
      <c r="F955" s="220"/>
      <c r="G955" s="220"/>
      <c r="H955" s="220"/>
      <c r="I955" s="220"/>
      <c r="J955" s="220"/>
      <c r="K955" s="220"/>
      <c r="L955" s="220"/>
      <c r="M955" s="326"/>
      <c r="N955" s="220"/>
      <c r="O955" s="220"/>
      <c r="P955" s="220"/>
      <c r="Q955" s="326"/>
      <c r="R955" s="326"/>
      <c r="S955" s="326"/>
      <c r="T955" s="326"/>
    </row>
    <row r="956" spans="1:20">
      <c r="A956" s="220"/>
      <c r="B956" s="220"/>
      <c r="C956" s="220"/>
      <c r="D956" s="220"/>
      <c r="E956" s="220"/>
      <c r="F956" s="220"/>
      <c r="G956" s="220"/>
      <c r="H956" s="220"/>
      <c r="I956" s="220"/>
      <c r="J956" s="220"/>
      <c r="K956" s="220"/>
      <c r="L956" s="220"/>
      <c r="M956" s="326"/>
      <c r="N956" s="220"/>
      <c r="O956" s="220"/>
      <c r="P956" s="220"/>
      <c r="Q956" s="326"/>
      <c r="R956" s="326"/>
      <c r="S956" s="326"/>
      <c r="T956" s="326"/>
    </row>
    <row r="957" spans="1:20">
      <c r="A957" s="220"/>
      <c r="B957" s="220"/>
      <c r="C957" s="220"/>
      <c r="D957" s="220"/>
      <c r="E957" s="220"/>
      <c r="F957" s="220"/>
      <c r="G957" s="220"/>
      <c r="H957" s="220"/>
      <c r="I957" s="220"/>
      <c r="J957" s="220"/>
      <c r="K957" s="220"/>
      <c r="L957" s="220"/>
      <c r="M957" s="326"/>
      <c r="N957" s="220"/>
      <c r="O957" s="220"/>
      <c r="P957" s="220"/>
      <c r="Q957" s="326"/>
      <c r="R957" s="326"/>
      <c r="S957" s="326"/>
      <c r="T957" s="326"/>
    </row>
    <row r="958" spans="1:20">
      <c r="A958" s="220"/>
      <c r="B958" s="220"/>
      <c r="C958" s="220"/>
      <c r="D958" s="220"/>
      <c r="E958" s="220"/>
      <c r="F958" s="220"/>
      <c r="G958" s="220"/>
      <c r="H958" s="220"/>
      <c r="I958" s="220"/>
      <c r="J958" s="220"/>
      <c r="K958" s="220"/>
      <c r="L958" s="220"/>
      <c r="M958" s="326"/>
      <c r="N958" s="220"/>
      <c r="O958" s="220"/>
      <c r="P958" s="220"/>
      <c r="Q958" s="326"/>
      <c r="R958" s="326"/>
      <c r="S958" s="326"/>
      <c r="T958" s="326"/>
    </row>
    <row r="959" spans="1:20">
      <c r="A959" s="220"/>
      <c r="B959" s="220"/>
      <c r="C959" s="220"/>
      <c r="D959" s="220"/>
      <c r="E959" s="220"/>
      <c r="F959" s="220"/>
      <c r="G959" s="220"/>
      <c r="H959" s="220"/>
      <c r="I959" s="220"/>
      <c r="J959" s="220"/>
      <c r="K959" s="220"/>
      <c r="L959" s="220"/>
      <c r="M959" s="326"/>
      <c r="N959" s="220"/>
      <c r="O959" s="220"/>
      <c r="P959" s="220"/>
      <c r="Q959" s="326"/>
      <c r="R959" s="326"/>
      <c r="S959" s="326"/>
      <c r="T959" s="326"/>
    </row>
    <row r="960" spans="1:20">
      <c r="A960" s="220"/>
      <c r="B960" s="220"/>
      <c r="C960" s="220"/>
      <c r="D960" s="220"/>
      <c r="E960" s="220"/>
      <c r="F960" s="220"/>
      <c r="G960" s="220"/>
      <c r="H960" s="220"/>
      <c r="I960" s="220"/>
      <c r="J960" s="220"/>
      <c r="K960" s="220"/>
      <c r="L960" s="220"/>
      <c r="M960" s="326"/>
      <c r="N960" s="220"/>
      <c r="O960" s="220"/>
      <c r="P960" s="220"/>
      <c r="Q960" s="326"/>
      <c r="R960" s="326"/>
      <c r="S960" s="326"/>
      <c r="T960" s="326"/>
    </row>
    <row r="961" spans="1:20">
      <c r="A961" s="220"/>
      <c r="B961" s="220"/>
      <c r="C961" s="220"/>
      <c r="D961" s="220"/>
      <c r="E961" s="220"/>
      <c r="F961" s="220"/>
      <c r="G961" s="220"/>
      <c r="H961" s="220"/>
      <c r="I961" s="220"/>
      <c r="J961" s="220"/>
      <c r="K961" s="220"/>
      <c r="L961" s="220"/>
      <c r="M961" s="326"/>
      <c r="N961" s="220"/>
      <c r="O961" s="220"/>
      <c r="P961" s="220"/>
      <c r="Q961" s="326"/>
      <c r="R961" s="326"/>
      <c r="S961" s="326"/>
      <c r="T961" s="326"/>
    </row>
    <row r="962" spans="1:20">
      <c r="A962" s="220"/>
      <c r="B962" s="220"/>
      <c r="C962" s="220"/>
      <c r="D962" s="220"/>
      <c r="E962" s="220"/>
      <c r="F962" s="220"/>
      <c r="G962" s="220"/>
      <c r="H962" s="220"/>
      <c r="I962" s="220"/>
      <c r="J962" s="220"/>
      <c r="K962" s="220"/>
      <c r="L962" s="220"/>
      <c r="M962" s="326"/>
      <c r="N962" s="220"/>
      <c r="O962" s="220"/>
      <c r="P962" s="220"/>
      <c r="Q962" s="326"/>
      <c r="R962" s="326"/>
      <c r="S962" s="326"/>
      <c r="T962" s="326"/>
    </row>
    <row r="963" spans="1:20">
      <c r="A963" s="220"/>
      <c r="B963" s="220"/>
      <c r="C963" s="220"/>
      <c r="D963" s="220"/>
      <c r="E963" s="220"/>
      <c r="F963" s="220"/>
      <c r="G963" s="220"/>
      <c r="H963" s="220"/>
      <c r="I963" s="220"/>
      <c r="J963" s="220"/>
      <c r="K963" s="220"/>
      <c r="L963" s="220"/>
      <c r="M963" s="326"/>
      <c r="N963" s="220"/>
      <c r="O963" s="220"/>
      <c r="P963" s="220"/>
      <c r="Q963" s="326"/>
      <c r="R963" s="326"/>
      <c r="S963" s="326"/>
      <c r="T963" s="326"/>
    </row>
    <row r="964" spans="1:20">
      <c r="A964" s="220"/>
      <c r="B964" s="220"/>
      <c r="C964" s="220"/>
      <c r="D964" s="220"/>
      <c r="E964" s="220"/>
      <c r="F964" s="220"/>
      <c r="G964" s="220"/>
      <c r="H964" s="220"/>
      <c r="I964" s="220"/>
      <c r="J964" s="220"/>
      <c r="K964" s="220"/>
      <c r="L964" s="220"/>
      <c r="M964" s="326"/>
      <c r="N964" s="220"/>
      <c r="O964" s="220"/>
      <c r="P964" s="220"/>
      <c r="Q964" s="326"/>
      <c r="R964" s="326"/>
      <c r="S964" s="326"/>
      <c r="T964" s="326"/>
    </row>
    <row r="965" spans="1:20">
      <c r="A965" s="220"/>
      <c r="B965" s="220"/>
      <c r="C965" s="220"/>
      <c r="D965" s="220"/>
      <c r="E965" s="220"/>
      <c r="F965" s="220"/>
      <c r="G965" s="220"/>
      <c r="H965" s="220"/>
      <c r="I965" s="220"/>
      <c r="J965" s="220"/>
      <c r="K965" s="220"/>
      <c r="L965" s="220"/>
      <c r="M965" s="326"/>
      <c r="N965" s="220"/>
      <c r="O965" s="220"/>
      <c r="P965" s="220"/>
      <c r="Q965" s="326"/>
      <c r="R965" s="326"/>
      <c r="S965" s="326"/>
      <c r="T965" s="326"/>
    </row>
    <row r="966" spans="1:20">
      <c r="A966" s="220"/>
      <c r="B966" s="220"/>
      <c r="C966" s="220"/>
      <c r="D966" s="220"/>
      <c r="E966" s="220"/>
      <c r="F966" s="220"/>
      <c r="G966" s="220"/>
      <c r="H966" s="220"/>
      <c r="I966" s="220"/>
      <c r="J966" s="220"/>
      <c r="K966" s="220"/>
      <c r="L966" s="220"/>
      <c r="M966" s="326"/>
      <c r="N966" s="220"/>
      <c r="O966" s="220"/>
      <c r="P966" s="220"/>
      <c r="Q966" s="326"/>
      <c r="R966" s="326"/>
      <c r="S966" s="326"/>
      <c r="T966" s="326"/>
    </row>
    <row r="967" spans="1:20">
      <c r="A967" s="220"/>
      <c r="B967" s="220"/>
      <c r="C967" s="220"/>
      <c r="D967" s="220"/>
      <c r="E967" s="220"/>
      <c r="F967" s="220"/>
      <c r="G967" s="220"/>
      <c r="H967" s="220"/>
      <c r="I967" s="220"/>
      <c r="J967" s="220"/>
      <c r="K967" s="220"/>
      <c r="L967" s="220"/>
      <c r="M967" s="326"/>
      <c r="N967" s="220"/>
      <c r="O967" s="220"/>
      <c r="P967" s="220"/>
      <c r="Q967" s="326"/>
      <c r="R967" s="326"/>
      <c r="S967" s="326"/>
      <c r="T967" s="326"/>
    </row>
    <row r="968" spans="1:20">
      <c r="A968" s="220"/>
      <c r="B968" s="220"/>
      <c r="C968" s="220"/>
      <c r="D968" s="220"/>
      <c r="E968" s="220"/>
      <c r="F968" s="220"/>
      <c r="G968" s="220"/>
      <c r="H968" s="220"/>
      <c r="I968" s="220"/>
      <c r="J968" s="220"/>
      <c r="K968" s="220"/>
      <c r="L968" s="220"/>
      <c r="M968" s="326"/>
      <c r="N968" s="220"/>
      <c r="O968" s="220"/>
      <c r="P968" s="220"/>
      <c r="Q968" s="326"/>
      <c r="R968" s="326"/>
      <c r="S968" s="326"/>
      <c r="T968" s="326"/>
    </row>
    <row r="969" spans="1:20">
      <c r="A969" s="220"/>
      <c r="B969" s="220"/>
      <c r="C969" s="220"/>
      <c r="D969" s="220"/>
      <c r="E969" s="220"/>
      <c r="F969" s="220"/>
      <c r="G969" s="220"/>
      <c r="H969" s="220"/>
      <c r="I969" s="220"/>
      <c r="J969" s="220"/>
      <c r="K969" s="220"/>
      <c r="L969" s="220"/>
      <c r="M969" s="326"/>
      <c r="N969" s="220"/>
      <c r="O969" s="220"/>
      <c r="P969" s="220"/>
      <c r="Q969" s="326"/>
      <c r="R969" s="326"/>
      <c r="S969" s="326"/>
      <c r="T969" s="326"/>
    </row>
    <row r="970" spans="1:20">
      <c r="A970" s="220"/>
      <c r="B970" s="220"/>
      <c r="C970" s="220"/>
      <c r="D970" s="220"/>
      <c r="E970" s="220"/>
      <c r="F970" s="220"/>
      <c r="G970" s="220"/>
      <c r="H970" s="220"/>
      <c r="I970" s="220"/>
      <c r="J970" s="220"/>
      <c r="K970" s="220"/>
      <c r="L970" s="220"/>
      <c r="M970" s="326"/>
      <c r="N970" s="220"/>
      <c r="O970" s="220"/>
      <c r="P970" s="220"/>
      <c r="Q970" s="326"/>
      <c r="R970" s="326"/>
      <c r="S970" s="326"/>
      <c r="T970" s="326"/>
    </row>
    <row r="971" spans="1:20">
      <c r="A971" s="220"/>
      <c r="B971" s="220"/>
      <c r="C971" s="220"/>
      <c r="D971" s="220"/>
      <c r="E971" s="220"/>
      <c r="F971" s="220"/>
      <c r="G971" s="220"/>
      <c r="H971" s="220"/>
      <c r="I971" s="220"/>
      <c r="J971" s="220"/>
      <c r="K971" s="220"/>
      <c r="L971" s="220"/>
      <c r="M971" s="326"/>
      <c r="N971" s="220"/>
      <c r="O971" s="220"/>
      <c r="P971" s="220"/>
      <c r="Q971" s="326"/>
      <c r="R971" s="326"/>
      <c r="S971" s="326"/>
      <c r="T971" s="326"/>
    </row>
    <row r="972" spans="1:20">
      <c r="A972" s="220"/>
      <c r="B972" s="220"/>
      <c r="C972" s="220"/>
      <c r="D972" s="220"/>
      <c r="E972" s="220"/>
      <c r="F972" s="220"/>
      <c r="G972" s="220"/>
      <c r="H972" s="220"/>
      <c r="I972" s="220"/>
      <c r="J972" s="220"/>
      <c r="K972" s="220"/>
      <c r="L972" s="220"/>
      <c r="M972" s="326"/>
      <c r="N972" s="220"/>
      <c r="O972" s="220"/>
      <c r="P972" s="220"/>
      <c r="Q972" s="326"/>
      <c r="R972" s="326"/>
      <c r="S972" s="326"/>
      <c r="T972" s="326"/>
    </row>
    <row r="973" spans="1:20">
      <c r="A973" s="220"/>
      <c r="B973" s="220"/>
      <c r="C973" s="220"/>
      <c r="D973" s="220"/>
      <c r="E973" s="220"/>
      <c r="F973" s="220"/>
      <c r="G973" s="220"/>
      <c r="H973" s="220"/>
      <c r="I973" s="220"/>
      <c r="J973" s="220"/>
      <c r="K973" s="220"/>
      <c r="L973" s="220"/>
      <c r="M973" s="326"/>
      <c r="N973" s="220"/>
      <c r="O973" s="220"/>
      <c r="P973" s="220"/>
      <c r="Q973" s="326"/>
      <c r="R973" s="326"/>
      <c r="S973" s="326"/>
      <c r="T973" s="326"/>
    </row>
    <row r="974" spans="1:20">
      <c r="A974" s="220"/>
      <c r="B974" s="220"/>
      <c r="C974" s="220"/>
      <c r="D974" s="220"/>
      <c r="E974" s="220"/>
      <c r="F974" s="220"/>
      <c r="G974" s="220"/>
      <c r="H974" s="220"/>
      <c r="I974" s="220"/>
      <c r="J974" s="220"/>
      <c r="K974" s="220"/>
      <c r="L974" s="220"/>
      <c r="M974" s="326"/>
      <c r="N974" s="220"/>
      <c r="O974" s="220"/>
      <c r="P974" s="220"/>
      <c r="Q974" s="326"/>
      <c r="R974" s="326"/>
      <c r="S974" s="326"/>
      <c r="T974" s="326"/>
    </row>
    <row r="975" spans="1:20">
      <c r="A975" s="220"/>
      <c r="B975" s="220"/>
      <c r="C975" s="220"/>
      <c r="D975" s="220"/>
      <c r="E975" s="220"/>
      <c r="F975" s="220"/>
      <c r="G975" s="220"/>
      <c r="H975" s="220"/>
      <c r="I975" s="220"/>
      <c r="J975" s="220"/>
      <c r="K975" s="220"/>
      <c r="L975" s="220"/>
      <c r="M975" s="326"/>
      <c r="N975" s="220"/>
      <c r="O975" s="220"/>
      <c r="P975" s="220"/>
      <c r="Q975" s="326"/>
      <c r="R975" s="326"/>
      <c r="S975" s="326"/>
      <c r="T975" s="326"/>
    </row>
    <row r="976" spans="1:20">
      <c r="A976" s="220"/>
      <c r="B976" s="220"/>
      <c r="C976" s="220"/>
      <c r="D976" s="220"/>
      <c r="E976" s="220"/>
      <c r="F976" s="220"/>
      <c r="G976" s="220"/>
      <c r="H976" s="220"/>
      <c r="I976" s="220"/>
      <c r="J976" s="220"/>
      <c r="K976" s="220"/>
      <c r="L976" s="220"/>
      <c r="M976" s="326"/>
      <c r="N976" s="220"/>
      <c r="O976" s="220"/>
      <c r="P976" s="220"/>
      <c r="Q976" s="326"/>
      <c r="R976" s="326"/>
      <c r="S976" s="326"/>
      <c r="T976" s="326"/>
    </row>
    <row r="977" spans="1:20">
      <c r="A977" s="220"/>
      <c r="B977" s="220"/>
      <c r="C977" s="220"/>
      <c r="D977" s="220"/>
      <c r="E977" s="220"/>
      <c r="F977" s="220"/>
      <c r="G977" s="220"/>
      <c r="H977" s="220"/>
      <c r="I977" s="220"/>
      <c r="J977" s="220"/>
      <c r="K977" s="220"/>
      <c r="L977" s="220"/>
      <c r="M977" s="326"/>
      <c r="N977" s="220"/>
      <c r="O977" s="220"/>
      <c r="P977" s="220"/>
      <c r="Q977" s="326"/>
      <c r="R977" s="326"/>
      <c r="S977" s="326"/>
      <c r="T977" s="326"/>
    </row>
    <row r="978" spans="1:20">
      <c r="A978" s="220"/>
      <c r="B978" s="220"/>
      <c r="C978" s="220"/>
      <c r="D978" s="220"/>
      <c r="E978" s="220"/>
      <c r="F978" s="220"/>
      <c r="G978" s="220"/>
      <c r="H978" s="220"/>
      <c r="I978" s="220"/>
      <c r="J978" s="220"/>
      <c r="K978" s="220"/>
      <c r="L978" s="220"/>
      <c r="M978" s="326"/>
      <c r="N978" s="220"/>
      <c r="O978" s="220"/>
      <c r="P978" s="220"/>
      <c r="Q978" s="326"/>
      <c r="R978" s="326"/>
      <c r="S978" s="326"/>
      <c r="T978" s="326"/>
    </row>
    <row r="979" spans="1:20">
      <c r="A979" s="220"/>
      <c r="B979" s="220"/>
      <c r="C979" s="220"/>
      <c r="D979" s="220"/>
      <c r="E979" s="220"/>
      <c r="F979" s="220"/>
      <c r="G979" s="220"/>
      <c r="H979" s="220"/>
      <c r="I979" s="220"/>
      <c r="J979" s="220"/>
      <c r="K979" s="220"/>
      <c r="L979" s="220"/>
      <c r="M979" s="326"/>
      <c r="N979" s="220"/>
      <c r="O979" s="220"/>
      <c r="P979" s="220"/>
      <c r="Q979" s="326"/>
      <c r="R979" s="326"/>
      <c r="S979" s="326"/>
      <c r="T979" s="326"/>
    </row>
    <row r="980" spans="1:20">
      <c r="A980" s="220"/>
      <c r="B980" s="220"/>
      <c r="C980" s="220"/>
      <c r="D980" s="220"/>
      <c r="E980" s="220"/>
      <c r="F980" s="220"/>
      <c r="G980" s="220"/>
      <c r="H980" s="220"/>
      <c r="I980" s="220"/>
      <c r="J980" s="220"/>
      <c r="K980" s="220"/>
      <c r="L980" s="220"/>
      <c r="M980" s="326"/>
      <c r="N980" s="220"/>
      <c r="O980" s="220"/>
      <c r="P980" s="220"/>
      <c r="Q980" s="326"/>
      <c r="R980" s="326"/>
      <c r="S980" s="326"/>
      <c r="T980" s="326"/>
    </row>
    <row r="981" spans="1:20">
      <c r="A981" s="220"/>
      <c r="B981" s="220"/>
      <c r="C981" s="220"/>
      <c r="D981" s="220"/>
      <c r="E981" s="220"/>
      <c r="F981" s="220"/>
      <c r="G981" s="220"/>
      <c r="H981" s="220"/>
      <c r="I981" s="220"/>
      <c r="J981" s="220"/>
      <c r="K981" s="220"/>
      <c r="L981" s="220"/>
      <c r="M981" s="326"/>
      <c r="N981" s="220"/>
      <c r="O981" s="220"/>
      <c r="P981" s="220"/>
      <c r="Q981" s="326"/>
      <c r="R981" s="326"/>
      <c r="S981" s="326"/>
      <c r="T981" s="326"/>
    </row>
    <row r="982" spans="1:20">
      <c r="A982" s="220"/>
      <c r="B982" s="220"/>
      <c r="C982" s="220"/>
      <c r="D982" s="220"/>
      <c r="E982" s="220"/>
      <c r="F982" s="220"/>
      <c r="G982" s="220"/>
      <c r="H982" s="220"/>
      <c r="I982" s="220"/>
      <c r="J982" s="220"/>
      <c r="K982" s="220"/>
      <c r="L982" s="220"/>
      <c r="M982" s="326"/>
      <c r="N982" s="220"/>
      <c r="O982" s="220"/>
      <c r="P982" s="220"/>
      <c r="Q982" s="326"/>
      <c r="R982" s="326"/>
      <c r="S982" s="326"/>
      <c r="T982" s="326"/>
    </row>
    <row r="983" spans="1:20">
      <c r="A983" s="220"/>
      <c r="B983" s="220"/>
      <c r="C983" s="220"/>
      <c r="D983" s="220"/>
      <c r="E983" s="220"/>
      <c r="F983" s="220"/>
      <c r="G983" s="220"/>
      <c r="H983" s="220"/>
      <c r="I983" s="220"/>
      <c r="J983" s="220"/>
      <c r="K983" s="220"/>
      <c r="L983" s="220"/>
      <c r="M983" s="326"/>
      <c r="N983" s="220"/>
      <c r="O983" s="220"/>
      <c r="P983" s="220"/>
      <c r="Q983" s="326"/>
      <c r="R983" s="326"/>
      <c r="S983" s="326"/>
      <c r="T983" s="326"/>
    </row>
    <row r="984" spans="1:20">
      <c r="A984" s="220"/>
      <c r="B984" s="220"/>
      <c r="C984" s="220"/>
      <c r="D984" s="220"/>
      <c r="E984" s="220"/>
      <c r="F984" s="220"/>
      <c r="G984" s="220"/>
      <c r="H984" s="220"/>
      <c r="I984" s="220"/>
      <c r="J984" s="220"/>
      <c r="K984" s="220"/>
      <c r="L984" s="220"/>
      <c r="M984" s="326"/>
      <c r="N984" s="220"/>
      <c r="O984" s="220"/>
      <c r="P984" s="220"/>
      <c r="Q984" s="326"/>
      <c r="R984" s="326"/>
      <c r="S984" s="326"/>
      <c r="T984" s="326"/>
    </row>
    <row r="985" spans="1:20">
      <c r="A985" s="220"/>
      <c r="B985" s="220"/>
      <c r="C985" s="220"/>
      <c r="D985" s="220"/>
      <c r="E985" s="220"/>
      <c r="F985" s="220"/>
      <c r="G985" s="220"/>
      <c r="H985" s="220"/>
      <c r="I985" s="220"/>
      <c r="J985" s="220"/>
      <c r="K985" s="220"/>
      <c r="L985" s="220"/>
      <c r="M985" s="326"/>
      <c r="N985" s="220"/>
      <c r="O985" s="220"/>
      <c r="P985" s="220"/>
      <c r="Q985" s="326"/>
      <c r="R985" s="326"/>
      <c r="S985" s="326"/>
      <c r="T985" s="326"/>
    </row>
    <row r="986" spans="1:20">
      <c r="A986" s="220"/>
      <c r="B986" s="220"/>
      <c r="C986" s="220"/>
      <c r="D986" s="220"/>
      <c r="E986" s="220"/>
      <c r="F986" s="220"/>
      <c r="G986" s="220"/>
      <c r="H986" s="220"/>
      <c r="I986" s="220"/>
      <c r="J986" s="220"/>
      <c r="K986" s="220"/>
      <c r="L986" s="220"/>
      <c r="M986" s="326"/>
      <c r="N986" s="220"/>
      <c r="O986" s="220"/>
      <c r="P986" s="220"/>
      <c r="Q986" s="326"/>
      <c r="R986" s="326"/>
      <c r="S986" s="326"/>
      <c r="T986" s="326"/>
    </row>
    <row r="987" spans="1:20">
      <c r="A987" s="220"/>
      <c r="B987" s="220"/>
      <c r="C987" s="220"/>
      <c r="D987" s="220"/>
      <c r="E987" s="220"/>
      <c r="F987" s="220"/>
      <c r="G987" s="220"/>
      <c r="H987" s="220"/>
      <c r="I987" s="220"/>
      <c r="J987" s="220"/>
      <c r="K987" s="220"/>
      <c r="L987" s="220"/>
      <c r="M987" s="326"/>
      <c r="N987" s="220"/>
      <c r="O987" s="220"/>
      <c r="P987" s="220"/>
      <c r="Q987" s="326"/>
      <c r="R987" s="326"/>
      <c r="S987" s="326"/>
      <c r="T987" s="326"/>
    </row>
    <row r="988" spans="1:20">
      <c r="A988" s="220"/>
      <c r="B988" s="220"/>
      <c r="C988" s="220"/>
      <c r="D988" s="220"/>
      <c r="E988" s="220"/>
      <c r="F988" s="220"/>
      <c r="G988" s="220"/>
      <c r="H988" s="220"/>
      <c r="I988" s="220"/>
      <c r="J988" s="220"/>
      <c r="K988" s="220"/>
      <c r="L988" s="220"/>
      <c r="M988" s="326"/>
      <c r="N988" s="220"/>
      <c r="O988" s="220"/>
      <c r="P988" s="220"/>
      <c r="Q988" s="326"/>
      <c r="R988" s="326"/>
      <c r="S988" s="326"/>
      <c r="T988" s="326"/>
    </row>
    <row r="989" spans="1:20">
      <c r="A989" s="220"/>
      <c r="B989" s="220"/>
      <c r="C989" s="220"/>
      <c r="D989" s="220"/>
      <c r="E989" s="220"/>
      <c r="F989" s="220"/>
      <c r="G989" s="220"/>
      <c r="H989" s="220"/>
      <c r="I989" s="220"/>
      <c r="J989" s="220"/>
      <c r="K989" s="220"/>
      <c r="L989" s="220"/>
      <c r="M989" s="326"/>
      <c r="N989" s="220"/>
      <c r="O989" s="220"/>
      <c r="P989" s="220"/>
      <c r="Q989" s="326"/>
      <c r="R989" s="326"/>
      <c r="S989" s="326"/>
      <c r="T989" s="326"/>
    </row>
    <row r="990" spans="1:20">
      <c r="A990" s="220"/>
      <c r="B990" s="220"/>
      <c r="C990" s="220"/>
      <c r="D990" s="220"/>
      <c r="E990" s="220"/>
      <c r="F990" s="220"/>
      <c r="G990" s="220"/>
      <c r="H990" s="220"/>
      <c r="I990" s="220"/>
      <c r="J990" s="220"/>
      <c r="K990" s="220"/>
      <c r="L990" s="220"/>
      <c r="M990" s="326"/>
      <c r="N990" s="220"/>
      <c r="O990" s="220"/>
      <c r="P990" s="220"/>
      <c r="Q990" s="326"/>
      <c r="R990" s="326"/>
      <c r="S990" s="326"/>
      <c r="T990" s="326"/>
    </row>
    <row r="991" spans="1:20">
      <c r="A991" s="220"/>
      <c r="B991" s="220"/>
      <c r="C991" s="220"/>
      <c r="D991" s="220"/>
      <c r="E991" s="220"/>
      <c r="F991" s="220"/>
      <c r="G991" s="220"/>
      <c r="H991" s="220"/>
      <c r="I991" s="220"/>
      <c r="J991" s="220"/>
      <c r="K991" s="220"/>
      <c r="L991" s="220"/>
      <c r="M991" s="326"/>
      <c r="N991" s="220"/>
      <c r="O991" s="220"/>
      <c r="P991" s="220"/>
      <c r="Q991" s="326"/>
      <c r="R991" s="326"/>
      <c r="S991" s="326"/>
      <c r="T991" s="326"/>
    </row>
    <row r="992" spans="1:20">
      <c r="A992" s="220"/>
      <c r="B992" s="220"/>
      <c r="C992" s="220"/>
      <c r="D992" s="220"/>
      <c r="E992" s="220"/>
      <c r="F992" s="220"/>
      <c r="G992" s="220"/>
      <c r="H992" s="220"/>
      <c r="I992" s="220"/>
      <c r="J992" s="220"/>
      <c r="K992" s="220"/>
      <c r="L992" s="220"/>
      <c r="M992" s="326"/>
      <c r="N992" s="220"/>
      <c r="O992" s="220"/>
      <c r="P992" s="220"/>
      <c r="Q992" s="326"/>
      <c r="R992" s="326"/>
      <c r="S992" s="326"/>
      <c r="T992" s="326"/>
    </row>
    <row r="993" spans="1:20">
      <c r="A993" s="220"/>
      <c r="B993" s="220"/>
      <c r="C993" s="220"/>
      <c r="D993" s="220"/>
      <c r="E993" s="220"/>
      <c r="F993" s="220"/>
      <c r="G993" s="220"/>
      <c r="H993" s="220"/>
      <c r="I993" s="220"/>
      <c r="J993" s="220"/>
      <c r="K993" s="220"/>
      <c r="L993" s="220"/>
      <c r="M993" s="326"/>
      <c r="N993" s="220"/>
      <c r="O993" s="220"/>
      <c r="P993" s="220"/>
      <c r="Q993" s="326"/>
      <c r="R993" s="326"/>
      <c r="S993" s="326"/>
      <c r="T993" s="326"/>
    </row>
    <row r="994" spans="1:20">
      <c r="A994" s="220"/>
      <c r="B994" s="220"/>
      <c r="C994" s="220"/>
      <c r="D994" s="220"/>
      <c r="E994" s="220"/>
      <c r="F994" s="220"/>
      <c r="G994" s="220"/>
      <c r="H994" s="220"/>
      <c r="I994" s="220"/>
      <c r="J994" s="220"/>
      <c r="K994" s="220"/>
      <c r="L994" s="220"/>
      <c r="M994" s="326"/>
      <c r="N994" s="220"/>
      <c r="O994" s="220"/>
      <c r="P994" s="220"/>
      <c r="Q994" s="326"/>
      <c r="R994" s="326"/>
      <c r="S994" s="326"/>
      <c r="T994" s="326"/>
    </row>
    <row r="995" spans="1:20">
      <c r="A995" s="220"/>
      <c r="B995" s="220"/>
      <c r="C995" s="220"/>
      <c r="D995" s="220"/>
      <c r="E995" s="220"/>
      <c r="F995" s="220"/>
      <c r="G995" s="220"/>
      <c r="H995" s="220"/>
      <c r="I995" s="220"/>
      <c r="J995" s="220"/>
      <c r="K995" s="220"/>
      <c r="L995" s="220"/>
      <c r="M995" s="326"/>
      <c r="N995" s="220"/>
      <c r="O995" s="220"/>
      <c r="P995" s="220"/>
      <c r="Q995" s="326"/>
      <c r="R995" s="326"/>
      <c r="S995" s="326"/>
      <c r="T995" s="326"/>
    </row>
    <row r="996" spans="1:20">
      <c r="A996" s="220"/>
      <c r="B996" s="220"/>
      <c r="C996" s="220"/>
      <c r="D996" s="220"/>
      <c r="E996" s="220"/>
      <c r="F996" s="220"/>
      <c r="G996" s="220"/>
      <c r="H996" s="220"/>
      <c r="I996" s="220"/>
      <c r="J996" s="220"/>
      <c r="K996" s="220"/>
      <c r="L996" s="220"/>
      <c r="M996" s="326"/>
      <c r="N996" s="220"/>
      <c r="O996" s="220"/>
      <c r="P996" s="220"/>
      <c r="Q996" s="326"/>
      <c r="R996" s="326"/>
      <c r="S996" s="326"/>
      <c r="T996" s="326"/>
    </row>
    <row r="997" spans="1:20">
      <c r="A997" s="220"/>
      <c r="B997" s="220"/>
      <c r="C997" s="220"/>
      <c r="D997" s="220"/>
      <c r="E997" s="220"/>
      <c r="F997" s="220"/>
      <c r="G997" s="220"/>
      <c r="H997" s="220"/>
      <c r="I997" s="220"/>
      <c r="J997" s="220"/>
      <c r="K997" s="220"/>
      <c r="L997" s="220"/>
      <c r="M997" s="326"/>
      <c r="N997" s="220"/>
      <c r="O997" s="220"/>
      <c r="P997" s="220"/>
      <c r="Q997" s="326"/>
      <c r="R997" s="326"/>
      <c r="S997" s="326"/>
      <c r="T997" s="326"/>
    </row>
    <row r="998" spans="1:20">
      <c r="A998" s="220"/>
      <c r="B998" s="220"/>
      <c r="C998" s="220"/>
      <c r="D998" s="220"/>
      <c r="E998" s="220"/>
      <c r="F998" s="220"/>
      <c r="G998" s="220"/>
      <c r="H998" s="220"/>
      <c r="I998" s="220"/>
      <c r="J998" s="220"/>
      <c r="K998" s="220"/>
      <c r="L998" s="220"/>
      <c r="M998" s="326"/>
      <c r="N998" s="220"/>
      <c r="O998" s="220"/>
      <c r="P998" s="220"/>
      <c r="Q998" s="326"/>
      <c r="R998" s="326"/>
      <c r="S998" s="326"/>
      <c r="T998" s="326"/>
    </row>
    <row r="999" spans="1:20">
      <c r="A999" s="220"/>
      <c r="B999" s="220"/>
      <c r="C999" s="220"/>
      <c r="D999" s="220"/>
      <c r="E999" s="220"/>
      <c r="F999" s="220"/>
      <c r="G999" s="220"/>
      <c r="H999" s="220"/>
      <c r="I999" s="220"/>
      <c r="J999" s="220"/>
      <c r="K999" s="220"/>
      <c r="L999" s="220"/>
      <c r="M999" s="326"/>
      <c r="N999" s="220"/>
      <c r="O999" s="220"/>
      <c r="P999" s="220"/>
      <c r="Q999" s="326"/>
      <c r="R999" s="326"/>
      <c r="S999" s="326"/>
      <c r="T999" s="326"/>
    </row>
    <row r="1000" spans="1:20">
      <c r="A1000" s="220"/>
      <c r="B1000" s="220"/>
      <c r="C1000" s="220"/>
      <c r="D1000" s="220"/>
      <c r="E1000" s="220"/>
      <c r="F1000" s="220"/>
      <c r="G1000" s="220"/>
      <c r="H1000" s="220"/>
      <c r="I1000" s="220"/>
      <c r="J1000" s="220"/>
      <c r="K1000" s="220"/>
      <c r="L1000" s="220"/>
      <c r="M1000" s="326"/>
      <c r="N1000" s="220"/>
      <c r="O1000" s="220"/>
      <c r="P1000" s="220"/>
      <c r="Q1000" s="326"/>
      <c r="R1000" s="326"/>
      <c r="S1000" s="326"/>
      <c r="T1000" s="326"/>
    </row>
    <row r="1001" spans="1:20">
      <c r="A1001" s="220"/>
      <c r="B1001" s="220"/>
      <c r="C1001" s="220"/>
      <c r="D1001" s="220"/>
      <c r="E1001" s="220"/>
      <c r="F1001" s="220"/>
      <c r="G1001" s="220"/>
      <c r="H1001" s="220"/>
      <c r="I1001" s="220"/>
      <c r="J1001" s="220"/>
      <c r="K1001" s="220"/>
      <c r="L1001" s="220"/>
      <c r="M1001" s="326"/>
      <c r="N1001" s="220"/>
      <c r="O1001" s="220"/>
      <c r="P1001" s="220"/>
      <c r="Q1001" s="326"/>
      <c r="R1001" s="326"/>
      <c r="S1001" s="326"/>
      <c r="T1001" s="326"/>
    </row>
    <row r="1002" spans="1:20">
      <c r="A1002" s="220"/>
      <c r="B1002" s="220"/>
      <c r="C1002" s="220"/>
      <c r="D1002" s="220"/>
      <c r="E1002" s="220"/>
      <c r="F1002" s="220"/>
      <c r="G1002" s="220"/>
      <c r="H1002" s="220"/>
      <c r="I1002" s="220"/>
      <c r="J1002" s="220"/>
      <c r="K1002" s="220"/>
      <c r="L1002" s="220"/>
      <c r="M1002" s="326"/>
      <c r="N1002" s="220"/>
      <c r="O1002" s="220"/>
      <c r="P1002" s="220"/>
      <c r="Q1002" s="326"/>
      <c r="R1002" s="326"/>
      <c r="S1002" s="326"/>
      <c r="T1002" s="326"/>
    </row>
    <row r="1003" spans="1:20">
      <c r="A1003" s="220"/>
      <c r="B1003" s="220"/>
      <c r="C1003" s="220"/>
      <c r="D1003" s="220"/>
      <c r="E1003" s="220"/>
      <c r="F1003" s="220"/>
      <c r="G1003" s="220"/>
      <c r="H1003" s="220"/>
      <c r="I1003" s="220"/>
      <c r="J1003" s="220"/>
      <c r="K1003" s="220"/>
      <c r="L1003" s="220"/>
      <c r="M1003" s="326"/>
      <c r="N1003" s="220"/>
      <c r="O1003" s="220"/>
      <c r="P1003" s="220"/>
      <c r="Q1003" s="326"/>
      <c r="R1003" s="326"/>
      <c r="S1003" s="326"/>
      <c r="T1003" s="326"/>
    </row>
    <row r="1004" spans="1:20">
      <c r="A1004" s="220"/>
      <c r="B1004" s="220"/>
      <c r="C1004" s="220"/>
      <c r="D1004" s="220"/>
      <c r="E1004" s="220"/>
      <c r="F1004" s="220"/>
      <c r="G1004" s="220"/>
      <c r="H1004" s="220"/>
      <c r="I1004" s="220"/>
      <c r="J1004" s="220"/>
      <c r="K1004" s="220"/>
      <c r="L1004" s="220"/>
      <c r="M1004" s="326"/>
      <c r="N1004" s="220"/>
      <c r="O1004" s="220"/>
      <c r="P1004" s="220"/>
      <c r="Q1004" s="326"/>
      <c r="R1004" s="326"/>
      <c r="S1004" s="326"/>
      <c r="T1004" s="326"/>
    </row>
    <row r="1005" spans="1:20">
      <c r="A1005" s="220"/>
      <c r="B1005" s="220"/>
      <c r="C1005" s="220"/>
      <c r="D1005" s="220"/>
      <c r="E1005" s="220"/>
      <c r="F1005" s="220"/>
      <c r="G1005" s="220"/>
      <c r="H1005" s="220"/>
      <c r="I1005" s="220"/>
      <c r="J1005" s="220"/>
      <c r="K1005" s="220"/>
      <c r="L1005" s="220"/>
      <c r="M1005" s="326"/>
      <c r="N1005" s="220"/>
      <c r="O1005" s="220"/>
      <c r="P1005" s="220"/>
      <c r="Q1005" s="326"/>
      <c r="R1005" s="326"/>
      <c r="S1005" s="326"/>
      <c r="T1005" s="326"/>
    </row>
    <row r="1006" spans="1:20">
      <c r="A1006" s="220"/>
      <c r="B1006" s="220"/>
      <c r="C1006" s="220"/>
      <c r="D1006" s="220"/>
      <c r="E1006" s="220"/>
      <c r="F1006" s="220"/>
      <c r="G1006" s="220"/>
      <c r="H1006" s="220"/>
      <c r="I1006" s="220"/>
      <c r="J1006" s="220"/>
      <c r="K1006" s="220"/>
      <c r="L1006" s="220"/>
      <c r="M1006" s="326"/>
      <c r="N1006" s="220"/>
      <c r="O1006" s="220"/>
      <c r="P1006" s="220"/>
      <c r="Q1006" s="326"/>
      <c r="R1006" s="326"/>
      <c r="S1006" s="326"/>
      <c r="T1006" s="326"/>
    </row>
    <row r="1007" spans="1:20">
      <c r="A1007" s="220"/>
      <c r="B1007" s="220"/>
      <c r="C1007" s="220"/>
      <c r="D1007" s="220"/>
      <c r="E1007" s="220"/>
      <c r="F1007" s="220"/>
      <c r="G1007" s="220"/>
      <c r="H1007" s="220"/>
      <c r="I1007" s="220"/>
      <c r="J1007" s="220"/>
      <c r="K1007" s="220"/>
      <c r="L1007" s="220"/>
      <c r="M1007" s="326"/>
      <c r="N1007" s="220"/>
      <c r="O1007" s="220"/>
      <c r="P1007" s="220"/>
      <c r="Q1007" s="326"/>
      <c r="R1007" s="326"/>
      <c r="S1007" s="326"/>
      <c r="T1007" s="326"/>
    </row>
    <row r="1008" spans="1:20">
      <c r="A1008" s="220"/>
      <c r="B1008" s="220"/>
      <c r="C1008" s="220"/>
      <c r="D1008" s="220"/>
      <c r="E1008" s="220"/>
      <c r="F1008" s="220"/>
      <c r="G1008" s="220"/>
      <c r="H1008" s="220"/>
      <c r="I1008" s="220"/>
      <c r="J1008" s="220"/>
      <c r="K1008" s="220"/>
      <c r="L1008" s="220"/>
      <c r="M1008" s="326"/>
      <c r="N1008" s="220"/>
      <c r="O1008" s="220"/>
      <c r="P1008" s="220"/>
      <c r="Q1008" s="326"/>
      <c r="R1008" s="326"/>
      <c r="S1008" s="326"/>
      <c r="T1008" s="326"/>
    </row>
    <row r="1009" spans="1:20">
      <c r="A1009" s="220"/>
      <c r="B1009" s="220"/>
      <c r="C1009" s="220"/>
      <c r="D1009" s="220"/>
      <c r="E1009" s="220"/>
      <c r="F1009" s="220"/>
      <c r="G1009" s="220"/>
      <c r="H1009" s="220"/>
      <c r="I1009" s="220"/>
      <c r="J1009" s="220"/>
      <c r="K1009" s="220"/>
      <c r="L1009" s="220"/>
      <c r="M1009" s="326"/>
      <c r="N1009" s="220"/>
      <c r="O1009" s="220"/>
      <c r="P1009" s="220"/>
      <c r="Q1009" s="326"/>
      <c r="R1009" s="326"/>
      <c r="S1009" s="326"/>
      <c r="T1009" s="326"/>
    </row>
    <row r="1010" spans="1:20">
      <c r="A1010" s="220"/>
      <c r="B1010" s="220"/>
      <c r="C1010" s="220"/>
      <c r="D1010" s="220"/>
      <c r="E1010" s="220"/>
      <c r="F1010" s="220"/>
      <c r="G1010" s="220"/>
      <c r="H1010" s="220"/>
      <c r="I1010" s="220"/>
      <c r="J1010" s="220"/>
      <c r="K1010" s="220"/>
      <c r="L1010" s="220"/>
      <c r="M1010" s="326"/>
      <c r="N1010" s="220"/>
      <c r="O1010" s="220"/>
      <c r="P1010" s="220"/>
      <c r="Q1010" s="326"/>
      <c r="R1010" s="326"/>
      <c r="S1010" s="326"/>
      <c r="T1010" s="326"/>
    </row>
    <row r="1011" spans="1:20">
      <c r="A1011" s="220"/>
      <c r="B1011" s="220"/>
      <c r="C1011" s="220"/>
      <c r="D1011" s="220"/>
      <c r="E1011" s="220"/>
      <c r="F1011" s="220"/>
      <c r="G1011" s="220"/>
      <c r="H1011" s="220"/>
      <c r="I1011" s="220"/>
      <c r="J1011" s="220"/>
      <c r="K1011" s="220"/>
      <c r="L1011" s="220"/>
      <c r="M1011" s="326"/>
      <c r="N1011" s="220"/>
      <c r="O1011" s="220"/>
      <c r="P1011" s="220"/>
      <c r="Q1011" s="326"/>
      <c r="R1011" s="326"/>
      <c r="S1011" s="326"/>
      <c r="T1011" s="326"/>
    </row>
    <row r="1012" spans="1:20">
      <c r="A1012" s="220"/>
      <c r="B1012" s="220"/>
      <c r="C1012" s="220"/>
      <c r="D1012" s="220"/>
      <c r="E1012" s="220"/>
      <c r="F1012" s="220"/>
      <c r="G1012" s="220"/>
      <c r="H1012" s="220"/>
      <c r="I1012" s="220"/>
      <c r="J1012" s="220"/>
      <c r="K1012" s="220"/>
      <c r="L1012" s="220"/>
      <c r="M1012" s="326"/>
      <c r="N1012" s="220"/>
      <c r="O1012" s="220"/>
      <c r="P1012" s="220"/>
      <c r="Q1012" s="326"/>
      <c r="R1012" s="326"/>
      <c r="S1012" s="326"/>
      <c r="T1012" s="326"/>
    </row>
    <row r="1013" spans="1:20">
      <c r="A1013" s="220"/>
      <c r="B1013" s="220"/>
      <c r="C1013" s="220"/>
      <c r="D1013" s="220"/>
      <c r="E1013" s="220"/>
      <c r="F1013" s="220"/>
      <c r="G1013" s="220"/>
      <c r="H1013" s="220"/>
      <c r="I1013" s="220"/>
      <c r="J1013" s="220"/>
      <c r="K1013" s="220"/>
      <c r="L1013" s="220"/>
      <c r="M1013" s="326"/>
      <c r="N1013" s="220"/>
      <c r="O1013" s="220"/>
      <c r="P1013" s="220"/>
      <c r="Q1013" s="326"/>
      <c r="R1013" s="326"/>
      <c r="S1013" s="326"/>
      <c r="T1013" s="326"/>
    </row>
    <row r="1014" spans="1:20">
      <c r="A1014" s="220"/>
      <c r="B1014" s="220"/>
      <c r="C1014" s="220"/>
      <c r="D1014" s="220"/>
      <c r="E1014" s="220"/>
      <c r="F1014" s="220"/>
      <c r="G1014" s="220"/>
      <c r="H1014" s="220"/>
      <c r="I1014" s="220"/>
      <c r="J1014" s="220"/>
      <c r="K1014" s="220"/>
      <c r="L1014" s="220"/>
      <c r="M1014" s="326"/>
      <c r="N1014" s="220"/>
      <c r="O1014" s="220"/>
      <c r="P1014" s="220"/>
      <c r="Q1014" s="326"/>
      <c r="R1014" s="326"/>
      <c r="S1014" s="326"/>
      <c r="T1014" s="326"/>
    </row>
    <row r="1015" spans="1:20">
      <c r="A1015" s="220"/>
      <c r="B1015" s="220"/>
      <c r="C1015" s="220"/>
      <c r="D1015" s="220"/>
      <c r="E1015" s="220"/>
      <c r="F1015" s="220"/>
      <c r="G1015" s="220"/>
      <c r="H1015" s="220"/>
      <c r="I1015" s="220"/>
      <c r="J1015" s="220"/>
      <c r="K1015" s="220"/>
      <c r="L1015" s="220"/>
      <c r="M1015" s="326"/>
      <c r="N1015" s="220"/>
      <c r="O1015" s="220"/>
      <c r="P1015" s="220"/>
      <c r="Q1015" s="326"/>
      <c r="R1015" s="326"/>
      <c r="S1015" s="326"/>
      <c r="T1015" s="326"/>
    </row>
    <row r="1016" spans="1:20">
      <c r="A1016" s="220"/>
      <c r="B1016" s="220"/>
      <c r="C1016" s="220"/>
      <c r="D1016" s="220"/>
      <c r="E1016" s="220"/>
      <c r="F1016" s="220"/>
      <c r="G1016" s="220"/>
      <c r="H1016" s="220"/>
      <c r="I1016" s="220"/>
      <c r="J1016" s="220"/>
      <c r="K1016" s="220"/>
      <c r="L1016" s="220"/>
      <c r="M1016" s="326"/>
      <c r="N1016" s="220"/>
      <c r="O1016" s="220"/>
      <c r="P1016" s="220"/>
      <c r="Q1016" s="326"/>
      <c r="R1016" s="326"/>
      <c r="S1016" s="326"/>
      <c r="T1016" s="326"/>
    </row>
    <row r="1017" spans="1:20">
      <c r="A1017" s="220"/>
      <c r="B1017" s="220"/>
      <c r="C1017" s="220"/>
      <c r="D1017" s="220"/>
      <c r="E1017" s="220"/>
      <c r="F1017" s="220"/>
      <c r="G1017" s="220"/>
      <c r="H1017" s="220"/>
      <c r="I1017" s="220"/>
      <c r="J1017" s="220"/>
      <c r="K1017" s="220"/>
      <c r="L1017" s="220"/>
      <c r="M1017" s="326"/>
      <c r="N1017" s="220"/>
      <c r="O1017" s="220"/>
      <c r="P1017" s="220"/>
      <c r="Q1017" s="326"/>
      <c r="R1017" s="326"/>
      <c r="S1017" s="326"/>
      <c r="T1017" s="326"/>
    </row>
    <row r="1018" spans="1:20">
      <c r="A1018" s="220"/>
      <c r="B1018" s="220"/>
      <c r="C1018" s="220"/>
      <c r="D1018" s="220"/>
      <c r="E1018" s="220"/>
      <c r="F1018" s="220"/>
      <c r="G1018" s="220"/>
      <c r="H1018" s="220"/>
      <c r="I1018" s="220"/>
      <c r="J1018" s="220"/>
      <c r="K1018" s="220"/>
      <c r="L1018" s="220"/>
      <c r="M1018" s="326"/>
      <c r="N1018" s="220"/>
      <c r="O1018" s="220"/>
      <c r="P1018" s="220"/>
      <c r="Q1018" s="326"/>
      <c r="R1018" s="326"/>
      <c r="S1018" s="326"/>
      <c r="T1018" s="326"/>
    </row>
    <row r="1019" spans="1:20">
      <c r="A1019" s="220"/>
      <c r="B1019" s="220"/>
      <c r="C1019" s="220"/>
      <c r="D1019" s="220"/>
      <c r="E1019" s="220"/>
      <c r="F1019" s="220"/>
      <c r="G1019" s="220"/>
      <c r="H1019" s="220"/>
      <c r="I1019" s="220"/>
      <c r="J1019" s="220"/>
      <c r="K1019" s="220"/>
      <c r="L1019" s="220"/>
      <c r="M1019" s="326"/>
      <c r="N1019" s="220"/>
      <c r="O1019" s="220"/>
      <c r="P1019" s="220"/>
      <c r="Q1019" s="326"/>
      <c r="R1019" s="326"/>
      <c r="S1019" s="326"/>
      <c r="T1019" s="326"/>
    </row>
    <row r="1020" spans="1:20">
      <c r="A1020" s="220"/>
      <c r="B1020" s="220"/>
      <c r="C1020" s="220"/>
      <c r="D1020" s="220"/>
      <c r="E1020" s="220"/>
      <c r="F1020" s="220"/>
      <c r="G1020" s="220"/>
      <c r="H1020" s="220"/>
      <c r="I1020" s="220"/>
      <c r="J1020" s="220"/>
      <c r="K1020" s="220"/>
      <c r="L1020" s="220"/>
      <c r="M1020" s="326"/>
      <c r="N1020" s="220"/>
      <c r="O1020" s="220"/>
      <c r="P1020" s="220"/>
      <c r="Q1020" s="326"/>
      <c r="R1020" s="326"/>
      <c r="S1020" s="326"/>
      <c r="T1020" s="326"/>
    </row>
    <row r="1021" spans="1:20">
      <c r="A1021" s="220"/>
      <c r="B1021" s="220"/>
      <c r="C1021" s="220"/>
      <c r="D1021" s="220"/>
      <c r="E1021" s="220"/>
      <c r="F1021" s="220"/>
      <c r="G1021" s="220"/>
      <c r="H1021" s="220"/>
      <c r="I1021" s="220"/>
      <c r="J1021" s="220"/>
      <c r="K1021" s="220"/>
      <c r="L1021" s="220"/>
      <c r="M1021" s="326"/>
      <c r="N1021" s="220"/>
      <c r="O1021" s="220"/>
      <c r="P1021" s="220"/>
      <c r="Q1021" s="326"/>
      <c r="R1021" s="326"/>
      <c r="S1021" s="326"/>
      <c r="T1021" s="326"/>
    </row>
    <row r="1022" spans="1:20">
      <c r="A1022" s="220"/>
      <c r="B1022" s="220"/>
      <c r="C1022" s="220"/>
      <c r="D1022" s="220"/>
      <c r="E1022" s="220"/>
      <c r="F1022" s="220"/>
      <c r="G1022" s="220"/>
      <c r="H1022" s="220"/>
      <c r="I1022" s="220"/>
      <c r="J1022" s="220"/>
      <c r="K1022" s="220"/>
      <c r="L1022" s="220"/>
      <c r="M1022" s="326"/>
      <c r="N1022" s="220"/>
      <c r="O1022" s="220"/>
      <c r="P1022" s="220"/>
      <c r="Q1022" s="326"/>
      <c r="R1022" s="326"/>
      <c r="S1022" s="326"/>
      <c r="T1022" s="326"/>
    </row>
    <row r="1023" spans="1:20">
      <c r="A1023" s="220"/>
      <c r="B1023" s="220"/>
      <c r="C1023" s="220"/>
      <c r="D1023" s="220"/>
      <c r="E1023" s="220"/>
      <c r="F1023" s="220"/>
      <c r="G1023" s="220"/>
      <c r="H1023" s="220"/>
      <c r="I1023" s="220"/>
      <c r="J1023" s="220"/>
      <c r="K1023" s="220"/>
      <c r="L1023" s="220"/>
      <c r="M1023" s="326"/>
      <c r="N1023" s="220"/>
      <c r="O1023" s="220"/>
      <c r="P1023" s="220"/>
      <c r="Q1023" s="326"/>
      <c r="R1023" s="326"/>
      <c r="S1023" s="326"/>
      <c r="T1023" s="326"/>
    </row>
    <row r="1024" spans="1:20">
      <c r="A1024" s="220"/>
      <c r="B1024" s="220"/>
      <c r="C1024" s="220"/>
      <c r="D1024" s="220"/>
      <c r="E1024" s="220"/>
      <c r="F1024" s="220"/>
      <c r="G1024" s="220"/>
      <c r="H1024" s="220"/>
      <c r="I1024" s="220"/>
      <c r="J1024" s="220"/>
      <c r="K1024" s="220"/>
      <c r="L1024" s="220"/>
      <c r="M1024" s="326"/>
      <c r="N1024" s="220"/>
      <c r="O1024" s="220"/>
      <c r="P1024" s="220"/>
      <c r="Q1024" s="326"/>
      <c r="R1024" s="326"/>
      <c r="S1024" s="326"/>
      <c r="T1024" s="326"/>
    </row>
    <row r="1025" spans="1:20">
      <c r="A1025" s="220"/>
      <c r="B1025" s="220"/>
      <c r="C1025" s="220"/>
      <c r="D1025" s="220"/>
      <c r="E1025" s="220"/>
      <c r="F1025" s="220"/>
      <c r="G1025" s="220"/>
      <c r="H1025" s="220"/>
      <c r="I1025" s="220"/>
      <c r="J1025" s="220"/>
      <c r="K1025" s="220"/>
      <c r="L1025" s="220"/>
      <c r="M1025" s="326"/>
      <c r="N1025" s="220"/>
      <c r="O1025" s="220"/>
      <c r="P1025" s="220"/>
      <c r="Q1025" s="326"/>
      <c r="R1025" s="326"/>
      <c r="S1025" s="326"/>
      <c r="T1025" s="326"/>
    </row>
    <row r="1026" spans="1:20">
      <c r="A1026" s="220"/>
      <c r="B1026" s="220"/>
      <c r="C1026" s="220"/>
      <c r="D1026" s="220"/>
      <c r="E1026" s="220"/>
      <c r="F1026" s="220"/>
      <c r="G1026" s="220"/>
      <c r="H1026" s="220"/>
      <c r="I1026" s="220"/>
      <c r="J1026" s="220"/>
      <c r="K1026" s="220"/>
      <c r="L1026" s="220"/>
      <c r="M1026" s="326"/>
      <c r="N1026" s="220"/>
      <c r="O1026" s="220"/>
      <c r="P1026" s="220"/>
      <c r="Q1026" s="326"/>
      <c r="R1026" s="326"/>
      <c r="S1026" s="326"/>
      <c r="T1026" s="326"/>
    </row>
    <row r="1027" spans="1:20">
      <c r="A1027" s="220"/>
      <c r="B1027" s="220"/>
      <c r="C1027" s="220"/>
      <c r="D1027" s="220"/>
      <c r="E1027" s="220"/>
      <c r="F1027" s="220"/>
      <c r="G1027" s="220"/>
      <c r="H1027" s="220"/>
      <c r="I1027" s="220"/>
      <c r="J1027" s="220"/>
      <c r="K1027" s="220"/>
      <c r="L1027" s="220"/>
      <c r="M1027" s="326"/>
      <c r="N1027" s="220"/>
      <c r="O1027" s="220"/>
      <c r="P1027" s="220"/>
      <c r="Q1027" s="326"/>
      <c r="R1027" s="326"/>
      <c r="S1027" s="326"/>
      <c r="T1027" s="326"/>
    </row>
    <row r="1028" spans="1:20">
      <c r="A1028" s="220"/>
      <c r="B1028" s="220"/>
      <c r="C1028" s="220"/>
      <c r="D1028" s="220"/>
      <c r="E1028" s="220"/>
      <c r="F1028" s="220"/>
      <c r="G1028" s="220"/>
      <c r="H1028" s="220"/>
      <c r="I1028" s="220"/>
      <c r="J1028" s="220"/>
      <c r="K1028" s="220"/>
      <c r="L1028" s="220"/>
      <c r="M1028" s="326"/>
      <c r="N1028" s="220"/>
      <c r="O1028" s="220"/>
      <c r="P1028" s="220"/>
      <c r="Q1028" s="326"/>
      <c r="R1028" s="326"/>
      <c r="S1028" s="326"/>
      <c r="T1028" s="326"/>
    </row>
    <row r="1029" spans="1:20">
      <c r="A1029" s="220"/>
      <c r="B1029" s="220"/>
      <c r="C1029" s="220"/>
      <c r="D1029" s="220"/>
      <c r="E1029" s="220"/>
      <c r="F1029" s="220"/>
      <c r="G1029" s="220"/>
      <c r="H1029" s="220"/>
      <c r="I1029" s="220"/>
      <c r="J1029" s="220"/>
      <c r="K1029" s="220"/>
      <c r="L1029" s="220"/>
      <c r="M1029" s="326"/>
      <c r="N1029" s="220"/>
      <c r="O1029" s="220"/>
      <c r="P1029" s="220"/>
      <c r="Q1029" s="326"/>
      <c r="R1029" s="326"/>
      <c r="S1029" s="326"/>
      <c r="T1029" s="326"/>
    </row>
    <row r="1030" spans="1:20">
      <c r="A1030" s="220"/>
      <c r="B1030" s="220"/>
      <c r="C1030" s="220"/>
      <c r="D1030" s="220"/>
      <c r="E1030" s="220"/>
      <c r="F1030" s="220"/>
      <c r="G1030" s="220"/>
      <c r="H1030" s="220"/>
      <c r="I1030" s="220"/>
      <c r="J1030" s="220"/>
      <c r="K1030" s="220"/>
      <c r="L1030" s="220"/>
      <c r="M1030" s="326"/>
      <c r="N1030" s="220"/>
      <c r="O1030" s="220"/>
      <c r="P1030" s="220"/>
      <c r="Q1030" s="326"/>
      <c r="R1030" s="326"/>
      <c r="S1030" s="326"/>
      <c r="T1030" s="326"/>
    </row>
    <row r="1031" spans="1:20">
      <c r="A1031" s="220"/>
      <c r="B1031" s="220"/>
      <c r="C1031" s="220"/>
      <c r="D1031" s="220"/>
      <c r="E1031" s="220"/>
      <c r="F1031" s="220"/>
      <c r="G1031" s="220"/>
      <c r="H1031" s="220"/>
      <c r="I1031" s="220"/>
      <c r="J1031" s="220"/>
      <c r="K1031" s="220"/>
      <c r="L1031" s="220"/>
      <c r="M1031" s="326"/>
      <c r="N1031" s="220"/>
      <c r="O1031" s="220"/>
      <c r="P1031" s="220"/>
      <c r="Q1031" s="326"/>
      <c r="R1031" s="326"/>
      <c r="S1031" s="326"/>
      <c r="T1031" s="326"/>
    </row>
    <row r="1032" spans="1:20">
      <c r="A1032" s="220"/>
      <c r="B1032" s="220"/>
      <c r="C1032" s="220"/>
      <c r="D1032" s="220"/>
      <c r="E1032" s="220"/>
      <c r="F1032" s="220"/>
      <c r="G1032" s="220"/>
      <c r="H1032" s="220"/>
      <c r="I1032" s="220"/>
      <c r="J1032" s="220"/>
      <c r="K1032" s="220"/>
      <c r="L1032" s="220"/>
      <c r="M1032" s="326"/>
      <c r="N1032" s="220"/>
      <c r="O1032" s="220"/>
      <c r="P1032" s="220"/>
      <c r="Q1032" s="326"/>
      <c r="R1032" s="326"/>
      <c r="S1032" s="326"/>
      <c r="T1032" s="326"/>
    </row>
    <row r="1033" spans="1:20">
      <c r="A1033" s="220"/>
      <c r="B1033" s="220"/>
      <c r="C1033" s="220"/>
      <c r="D1033" s="220"/>
      <c r="E1033" s="220"/>
      <c r="F1033" s="220"/>
      <c r="G1033" s="220"/>
      <c r="H1033" s="220"/>
      <c r="I1033" s="220"/>
      <c r="J1033" s="220"/>
      <c r="K1033" s="220"/>
      <c r="L1033" s="220"/>
      <c r="M1033" s="326"/>
      <c r="N1033" s="220"/>
      <c r="O1033" s="220"/>
      <c r="P1033" s="220"/>
      <c r="Q1033" s="326"/>
      <c r="R1033" s="326"/>
      <c r="S1033" s="326"/>
      <c r="T1033" s="326"/>
    </row>
    <row r="1034" spans="1:20">
      <c r="A1034" s="220"/>
      <c r="B1034" s="220"/>
      <c r="C1034" s="220"/>
      <c r="D1034" s="220"/>
      <c r="E1034" s="220"/>
      <c r="F1034" s="220"/>
      <c r="G1034" s="220"/>
      <c r="H1034" s="220"/>
      <c r="I1034" s="220"/>
      <c r="J1034" s="220"/>
      <c r="K1034" s="220"/>
      <c r="L1034" s="220"/>
      <c r="M1034" s="326"/>
      <c r="N1034" s="220"/>
      <c r="O1034" s="220"/>
      <c r="P1034" s="220"/>
      <c r="Q1034" s="326"/>
      <c r="R1034" s="326"/>
      <c r="S1034" s="326"/>
      <c r="T1034" s="326"/>
    </row>
    <row r="1035" spans="1:20">
      <c r="A1035" s="220"/>
      <c r="B1035" s="220"/>
      <c r="C1035" s="220"/>
      <c r="D1035" s="220"/>
      <c r="E1035" s="220"/>
      <c r="F1035" s="220"/>
      <c r="G1035" s="220"/>
      <c r="H1035" s="220"/>
      <c r="I1035" s="220"/>
      <c r="J1035" s="220"/>
      <c r="K1035" s="220"/>
      <c r="L1035" s="220"/>
      <c r="M1035" s="326"/>
      <c r="N1035" s="220"/>
      <c r="O1035" s="220"/>
      <c r="P1035" s="220"/>
      <c r="Q1035" s="326"/>
      <c r="R1035" s="326"/>
      <c r="S1035" s="326"/>
      <c r="T1035" s="326"/>
    </row>
    <row r="1036" spans="1:20">
      <c r="A1036" s="220"/>
      <c r="B1036" s="220"/>
      <c r="C1036" s="220"/>
      <c r="D1036" s="220"/>
      <c r="E1036" s="220"/>
      <c r="F1036" s="220"/>
      <c r="G1036" s="220"/>
      <c r="H1036" s="220"/>
      <c r="I1036" s="220"/>
      <c r="J1036" s="220"/>
      <c r="K1036" s="220"/>
      <c r="L1036" s="220"/>
      <c r="M1036" s="326"/>
      <c r="N1036" s="220"/>
      <c r="O1036" s="220"/>
      <c r="P1036" s="220"/>
      <c r="Q1036" s="326"/>
      <c r="R1036" s="326"/>
      <c r="S1036" s="326"/>
      <c r="T1036" s="326"/>
    </row>
    <row r="1037" spans="1:20">
      <c r="A1037" s="220"/>
      <c r="B1037" s="220"/>
      <c r="C1037" s="220"/>
      <c r="D1037" s="220"/>
      <c r="E1037" s="220"/>
      <c r="F1037" s="220"/>
      <c r="G1037" s="220"/>
      <c r="H1037" s="220"/>
      <c r="I1037" s="220"/>
      <c r="J1037" s="220"/>
      <c r="K1037" s="220"/>
      <c r="L1037" s="220"/>
      <c r="M1037" s="326"/>
      <c r="N1037" s="220"/>
      <c r="O1037" s="220"/>
      <c r="P1037" s="220"/>
      <c r="Q1037" s="326"/>
      <c r="R1037" s="326"/>
      <c r="S1037" s="326"/>
      <c r="T1037" s="326"/>
    </row>
    <row r="1038" spans="1:20">
      <c r="A1038" s="220"/>
      <c r="B1038" s="220"/>
      <c r="C1038" s="220"/>
      <c r="D1038" s="220"/>
      <c r="E1038" s="220"/>
      <c r="F1038" s="220"/>
      <c r="G1038" s="220"/>
      <c r="H1038" s="220"/>
      <c r="I1038" s="220"/>
      <c r="J1038" s="220"/>
      <c r="K1038" s="220"/>
      <c r="L1038" s="220"/>
      <c r="M1038" s="326"/>
      <c r="N1038" s="220"/>
      <c r="O1038" s="220"/>
      <c r="P1038" s="220"/>
      <c r="Q1038" s="326"/>
      <c r="R1038" s="326"/>
      <c r="S1038" s="326"/>
      <c r="T1038" s="326"/>
    </row>
    <row r="1039" spans="1:20">
      <c r="A1039" s="220"/>
      <c r="B1039" s="220"/>
      <c r="C1039" s="220"/>
      <c r="D1039" s="220"/>
      <c r="E1039" s="220"/>
      <c r="F1039" s="220"/>
      <c r="G1039" s="220"/>
      <c r="H1039" s="220"/>
      <c r="I1039" s="220"/>
      <c r="J1039" s="220"/>
      <c r="K1039" s="220"/>
      <c r="L1039" s="220"/>
      <c r="M1039" s="326"/>
      <c r="N1039" s="220"/>
      <c r="O1039" s="220"/>
      <c r="P1039" s="220"/>
      <c r="Q1039" s="326"/>
      <c r="R1039" s="326"/>
      <c r="S1039" s="326"/>
      <c r="T1039" s="326"/>
    </row>
    <row r="1040" spans="1:20">
      <c r="A1040" s="220"/>
      <c r="B1040" s="220"/>
      <c r="C1040" s="220"/>
      <c r="D1040" s="220"/>
      <c r="E1040" s="220"/>
      <c r="F1040" s="220"/>
      <c r="G1040" s="220"/>
      <c r="H1040" s="220"/>
      <c r="I1040" s="220"/>
      <c r="J1040" s="220"/>
      <c r="K1040" s="220"/>
      <c r="L1040" s="220"/>
      <c r="M1040" s="326"/>
      <c r="N1040" s="220"/>
      <c r="O1040" s="220"/>
      <c r="P1040" s="220"/>
      <c r="Q1040" s="326"/>
      <c r="R1040" s="326"/>
      <c r="S1040" s="326"/>
      <c r="T1040" s="326"/>
    </row>
    <row r="1041" spans="1:20">
      <c r="A1041" s="220"/>
      <c r="B1041" s="220"/>
      <c r="C1041" s="220"/>
      <c r="D1041" s="220"/>
      <c r="E1041" s="220"/>
      <c r="F1041" s="220"/>
      <c r="G1041" s="220"/>
      <c r="H1041" s="220"/>
      <c r="I1041" s="220"/>
      <c r="J1041" s="220"/>
      <c r="K1041" s="220"/>
      <c r="L1041" s="220"/>
      <c r="M1041" s="326"/>
      <c r="N1041" s="220"/>
      <c r="O1041" s="220"/>
      <c r="P1041" s="220"/>
      <c r="Q1041" s="326"/>
      <c r="R1041" s="326"/>
      <c r="S1041" s="326"/>
      <c r="T1041" s="326"/>
    </row>
    <row r="1042" spans="1:20">
      <c r="A1042" s="220"/>
      <c r="B1042" s="220"/>
      <c r="C1042" s="220"/>
      <c r="D1042" s="220"/>
      <c r="E1042" s="220"/>
      <c r="F1042" s="220"/>
      <c r="G1042" s="220"/>
      <c r="H1042" s="220"/>
      <c r="I1042" s="220"/>
      <c r="J1042" s="220"/>
      <c r="K1042" s="220"/>
      <c r="L1042" s="220"/>
      <c r="M1042" s="326"/>
      <c r="N1042" s="220"/>
      <c r="O1042" s="220"/>
      <c r="P1042" s="220"/>
      <c r="Q1042" s="326"/>
      <c r="R1042" s="326"/>
      <c r="S1042" s="326"/>
      <c r="T1042" s="326"/>
    </row>
    <row r="1043" spans="1:20">
      <c r="A1043" s="220"/>
      <c r="B1043" s="220"/>
      <c r="C1043" s="220"/>
      <c r="D1043" s="220"/>
      <c r="E1043" s="220"/>
      <c r="F1043" s="220"/>
      <c r="G1043" s="220"/>
      <c r="H1043" s="220"/>
      <c r="I1043" s="220"/>
      <c r="J1043" s="220"/>
      <c r="K1043" s="220"/>
      <c r="L1043" s="220"/>
      <c r="M1043" s="326"/>
      <c r="N1043" s="220"/>
      <c r="O1043" s="220"/>
      <c r="P1043" s="220"/>
      <c r="Q1043" s="326"/>
      <c r="R1043" s="326"/>
      <c r="S1043" s="326"/>
      <c r="T1043" s="326"/>
    </row>
    <row r="1044" spans="1:20">
      <c r="A1044" s="220"/>
      <c r="B1044" s="220"/>
      <c r="C1044" s="220"/>
      <c r="D1044" s="220"/>
      <c r="E1044" s="220"/>
      <c r="F1044" s="220"/>
      <c r="G1044" s="220"/>
      <c r="H1044" s="220"/>
      <c r="I1044" s="220"/>
      <c r="J1044" s="220"/>
      <c r="K1044" s="220"/>
      <c r="L1044" s="220"/>
      <c r="M1044" s="326"/>
      <c r="N1044" s="220"/>
      <c r="O1044" s="220"/>
      <c r="P1044" s="220"/>
      <c r="Q1044" s="326"/>
      <c r="R1044" s="326"/>
      <c r="S1044" s="326"/>
      <c r="T1044" s="326"/>
    </row>
    <row r="1045" spans="1:20">
      <c r="A1045" s="220"/>
      <c r="B1045" s="220"/>
      <c r="C1045" s="220"/>
      <c r="D1045" s="220"/>
      <c r="E1045" s="220"/>
      <c r="F1045" s="220"/>
      <c r="G1045" s="220"/>
      <c r="H1045" s="220"/>
      <c r="I1045" s="220"/>
      <c r="J1045" s="220"/>
      <c r="K1045" s="220"/>
      <c r="L1045" s="220"/>
      <c r="M1045" s="326"/>
      <c r="N1045" s="220"/>
      <c r="O1045" s="220"/>
      <c r="P1045" s="220"/>
      <c r="Q1045" s="326"/>
      <c r="R1045" s="326"/>
      <c r="S1045" s="326"/>
      <c r="T1045" s="326"/>
    </row>
    <row r="1046" spans="1:20">
      <c r="A1046" s="220"/>
      <c r="B1046" s="220"/>
      <c r="C1046" s="220"/>
      <c r="D1046" s="220"/>
      <c r="E1046" s="220"/>
      <c r="F1046" s="220"/>
      <c r="G1046" s="220"/>
      <c r="H1046" s="220"/>
      <c r="I1046" s="220"/>
      <c r="J1046" s="220"/>
      <c r="K1046" s="220"/>
      <c r="L1046" s="220"/>
      <c r="M1046" s="326"/>
      <c r="N1046" s="220"/>
      <c r="O1046" s="220"/>
      <c r="P1046" s="220"/>
      <c r="Q1046" s="326"/>
      <c r="R1046" s="326"/>
      <c r="S1046" s="326"/>
      <c r="T1046" s="326"/>
    </row>
    <row r="1047" spans="1:20">
      <c r="A1047" s="220"/>
      <c r="B1047" s="220"/>
      <c r="C1047" s="220"/>
      <c r="D1047" s="220"/>
      <c r="E1047" s="220"/>
      <c r="F1047" s="220"/>
      <c r="G1047" s="220"/>
      <c r="H1047" s="220"/>
      <c r="I1047" s="220"/>
      <c r="J1047" s="220"/>
      <c r="K1047" s="220"/>
      <c r="L1047" s="220"/>
      <c r="M1047" s="326"/>
      <c r="N1047" s="220"/>
      <c r="O1047" s="220"/>
      <c r="P1047" s="220"/>
      <c r="Q1047" s="326"/>
      <c r="R1047" s="326"/>
      <c r="S1047" s="326"/>
      <c r="T1047" s="326"/>
    </row>
    <row r="1048" spans="1:20">
      <c r="A1048" s="220"/>
      <c r="B1048" s="220"/>
      <c r="C1048" s="220"/>
      <c r="D1048" s="220"/>
      <c r="E1048" s="220"/>
      <c r="F1048" s="220"/>
      <c r="G1048" s="220"/>
      <c r="H1048" s="220"/>
      <c r="I1048" s="220"/>
      <c r="J1048" s="220"/>
      <c r="K1048" s="220"/>
      <c r="L1048" s="220"/>
      <c r="M1048" s="326"/>
      <c r="N1048" s="220"/>
      <c r="O1048" s="220"/>
      <c r="P1048" s="220"/>
      <c r="Q1048" s="326"/>
      <c r="R1048" s="326"/>
      <c r="S1048" s="326"/>
      <c r="T1048" s="326"/>
    </row>
    <row r="1049" spans="1:20">
      <c r="A1049" s="220"/>
      <c r="B1049" s="220"/>
      <c r="C1049" s="220"/>
      <c r="D1049" s="220"/>
      <c r="E1049" s="220"/>
      <c r="F1049" s="220"/>
      <c r="G1049" s="220"/>
      <c r="H1049" s="220"/>
      <c r="I1049" s="220"/>
      <c r="J1049" s="220"/>
      <c r="K1049" s="220"/>
      <c r="L1049" s="220"/>
      <c r="M1049" s="326"/>
      <c r="N1049" s="220"/>
      <c r="O1049" s="220"/>
      <c r="P1049" s="220"/>
      <c r="Q1049" s="326"/>
      <c r="R1049" s="326"/>
      <c r="S1049" s="326"/>
      <c r="T1049" s="326"/>
    </row>
    <row r="1050" spans="1:20">
      <c r="A1050" s="220"/>
      <c r="B1050" s="220"/>
      <c r="C1050" s="220"/>
      <c r="D1050" s="220"/>
      <c r="E1050" s="220"/>
      <c r="F1050" s="220"/>
      <c r="G1050" s="220"/>
      <c r="H1050" s="220"/>
      <c r="I1050" s="220"/>
      <c r="J1050" s="220"/>
      <c r="K1050" s="220"/>
      <c r="L1050" s="220"/>
      <c r="M1050" s="326"/>
      <c r="N1050" s="220"/>
      <c r="O1050" s="220"/>
      <c r="P1050" s="220"/>
      <c r="Q1050" s="326"/>
      <c r="R1050" s="326"/>
      <c r="S1050" s="326"/>
      <c r="T1050" s="326"/>
    </row>
    <row r="1051" spans="1:20">
      <c r="A1051" s="220"/>
      <c r="B1051" s="220"/>
      <c r="C1051" s="220"/>
      <c r="D1051" s="220"/>
      <c r="E1051" s="220"/>
      <c r="F1051" s="220"/>
      <c r="G1051" s="220"/>
      <c r="H1051" s="220"/>
      <c r="I1051" s="220"/>
      <c r="J1051" s="220"/>
      <c r="K1051" s="220"/>
      <c r="L1051" s="220"/>
      <c r="M1051" s="326"/>
      <c r="N1051" s="220"/>
      <c r="O1051" s="220"/>
      <c r="P1051" s="220"/>
      <c r="Q1051" s="326"/>
      <c r="R1051" s="326"/>
      <c r="S1051" s="326"/>
      <c r="T1051" s="326"/>
    </row>
    <row r="1052" spans="1:20">
      <c r="A1052" s="220"/>
      <c r="B1052" s="220"/>
      <c r="C1052" s="220"/>
      <c r="D1052" s="220"/>
      <c r="E1052" s="220"/>
      <c r="F1052" s="220"/>
      <c r="G1052" s="220"/>
      <c r="H1052" s="220"/>
      <c r="I1052" s="220"/>
      <c r="J1052" s="220"/>
      <c r="K1052" s="220"/>
      <c r="L1052" s="220"/>
      <c r="M1052" s="326"/>
      <c r="N1052" s="220"/>
      <c r="O1052" s="220"/>
      <c r="P1052" s="220"/>
      <c r="Q1052" s="326"/>
      <c r="R1052" s="326"/>
      <c r="S1052" s="326"/>
      <c r="T1052" s="326"/>
    </row>
    <row r="1053" spans="1:20">
      <c r="A1053" s="220"/>
      <c r="B1053" s="220"/>
      <c r="C1053" s="220"/>
      <c r="D1053" s="220"/>
      <c r="E1053" s="220"/>
      <c r="F1053" s="220"/>
      <c r="G1053" s="220"/>
      <c r="H1053" s="220"/>
      <c r="I1053" s="220"/>
      <c r="J1053" s="220"/>
      <c r="K1053" s="220"/>
      <c r="L1053" s="220"/>
      <c r="M1053" s="326"/>
      <c r="N1053" s="220"/>
      <c r="O1053" s="220"/>
      <c r="P1053" s="220"/>
      <c r="Q1053" s="326"/>
      <c r="R1053" s="326"/>
      <c r="S1053" s="326"/>
      <c r="T1053" s="326"/>
    </row>
    <row r="1054" spans="1:20">
      <c r="A1054" s="220"/>
      <c r="B1054" s="220"/>
      <c r="C1054" s="220"/>
      <c r="D1054" s="220"/>
      <c r="E1054" s="220"/>
      <c r="F1054" s="220"/>
      <c r="G1054" s="220"/>
      <c r="H1054" s="220"/>
      <c r="I1054" s="220"/>
      <c r="J1054" s="220"/>
      <c r="K1054" s="220"/>
      <c r="L1054" s="220"/>
      <c r="M1054" s="326"/>
      <c r="N1054" s="220"/>
      <c r="O1054" s="220"/>
      <c r="P1054" s="220"/>
      <c r="Q1054" s="326"/>
      <c r="R1054" s="326"/>
      <c r="S1054" s="326"/>
      <c r="T1054" s="326"/>
    </row>
    <row r="1055" spans="1:20">
      <c r="A1055" s="220"/>
      <c r="B1055" s="220"/>
      <c r="C1055" s="220"/>
      <c r="D1055" s="220"/>
      <c r="E1055" s="220"/>
      <c r="F1055" s="220"/>
      <c r="G1055" s="220"/>
      <c r="H1055" s="220"/>
      <c r="I1055" s="220"/>
      <c r="J1055" s="220"/>
      <c r="K1055" s="220"/>
      <c r="L1055" s="220"/>
      <c r="M1055" s="326"/>
      <c r="N1055" s="220"/>
      <c r="O1055" s="220"/>
      <c r="P1055" s="220"/>
      <c r="Q1055" s="326"/>
      <c r="R1055" s="326"/>
      <c r="S1055" s="326"/>
      <c r="T1055" s="326"/>
    </row>
    <row r="1056" spans="1:20">
      <c r="A1056" s="220"/>
      <c r="B1056" s="220"/>
      <c r="C1056" s="220"/>
      <c r="D1056" s="220"/>
      <c r="E1056" s="220"/>
      <c r="F1056" s="220"/>
      <c r="G1056" s="220"/>
      <c r="H1056" s="220"/>
      <c r="I1056" s="220"/>
      <c r="J1056" s="220"/>
      <c r="K1056" s="220"/>
      <c r="L1056" s="220"/>
      <c r="M1056" s="326"/>
      <c r="N1056" s="220"/>
      <c r="O1056" s="220"/>
      <c r="P1056" s="220"/>
      <c r="Q1056" s="326"/>
      <c r="R1056" s="326"/>
      <c r="S1056" s="326"/>
      <c r="T1056" s="326"/>
    </row>
    <row r="1057" spans="1:20">
      <c r="A1057" s="220"/>
      <c r="B1057" s="220"/>
      <c r="C1057" s="220"/>
      <c r="D1057" s="220"/>
      <c r="E1057" s="220"/>
      <c r="F1057" s="220"/>
      <c r="G1057" s="220"/>
      <c r="H1057" s="220"/>
      <c r="I1057" s="220"/>
      <c r="J1057" s="220"/>
      <c r="K1057" s="220"/>
      <c r="L1057" s="220"/>
      <c r="M1057" s="326"/>
      <c r="N1057" s="220"/>
      <c r="O1057" s="220"/>
      <c r="P1057" s="220"/>
      <c r="Q1057" s="326"/>
      <c r="R1057" s="326"/>
      <c r="S1057" s="326"/>
      <c r="T1057" s="326"/>
    </row>
    <row r="1058" spans="1:20">
      <c r="A1058" s="220"/>
      <c r="B1058" s="220"/>
      <c r="C1058" s="220"/>
      <c r="D1058" s="220"/>
      <c r="E1058" s="220"/>
      <c r="F1058" s="220"/>
      <c r="G1058" s="220"/>
      <c r="H1058" s="220"/>
      <c r="I1058" s="220"/>
      <c r="J1058" s="220"/>
      <c r="K1058" s="220"/>
      <c r="L1058" s="220"/>
      <c r="M1058" s="326"/>
      <c r="N1058" s="220"/>
      <c r="O1058" s="220"/>
      <c r="P1058" s="220"/>
      <c r="Q1058" s="326"/>
      <c r="R1058" s="326"/>
      <c r="S1058" s="326"/>
      <c r="T1058" s="326"/>
    </row>
    <row r="1059" spans="1:20">
      <c r="A1059" s="220"/>
      <c r="B1059" s="220"/>
      <c r="C1059" s="220"/>
      <c r="D1059" s="220"/>
      <c r="E1059" s="220"/>
      <c r="F1059" s="220"/>
      <c r="G1059" s="220"/>
      <c r="H1059" s="220"/>
      <c r="I1059" s="220"/>
      <c r="J1059" s="220"/>
      <c r="K1059" s="220"/>
      <c r="L1059" s="220"/>
      <c r="M1059" s="326"/>
      <c r="N1059" s="220"/>
      <c r="O1059" s="220"/>
      <c r="P1059" s="220"/>
      <c r="Q1059" s="326"/>
      <c r="R1059" s="326"/>
      <c r="S1059" s="326"/>
      <c r="T1059" s="326"/>
    </row>
    <row r="1060" spans="1:20">
      <c r="A1060" s="220"/>
      <c r="B1060" s="220"/>
      <c r="C1060" s="220"/>
      <c r="D1060" s="220"/>
      <c r="E1060" s="220"/>
      <c r="F1060" s="220"/>
      <c r="G1060" s="220"/>
      <c r="H1060" s="220"/>
      <c r="I1060" s="220"/>
      <c r="J1060" s="220"/>
      <c r="K1060" s="220"/>
      <c r="L1060" s="220"/>
      <c r="M1060" s="326"/>
      <c r="N1060" s="220"/>
      <c r="O1060" s="220"/>
      <c r="P1060" s="220"/>
      <c r="Q1060" s="326"/>
      <c r="R1060" s="326"/>
      <c r="S1060" s="326"/>
      <c r="T1060" s="326"/>
    </row>
    <row r="1061" spans="1:20">
      <c r="A1061" s="220"/>
      <c r="B1061" s="220"/>
      <c r="C1061" s="220"/>
      <c r="D1061" s="220"/>
      <c r="E1061" s="220"/>
      <c r="F1061" s="220"/>
      <c r="G1061" s="220"/>
      <c r="H1061" s="220"/>
      <c r="I1061" s="220"/>
      <c r="J1061" s="220"/>
      <c r="K1061" s="220"/>
      <c r="L1061" s="220"/>
      <c r="M1061" s="326"/>
      <c r="N1061" s="220"/>
      <c r="O1061" s="220"/>
      <c r="P1061" s="220"/>
      <c r="Q1061" s="326"/>
      <c r="R1061" s="326"/>
      <c r="S1061" s="326"/>
      <c r="T1061" s="326"/>
    </row>
    <row r="1062" spans="1:20">
      <c r="A1062" s="220"/>
      <c r="B1062" s="220"/>
      <c r="C1062" s="220"/>
      <c r="D1062" s="220"/>
      <c r="E1062" s="220"/>
      <c r="F1062" s="220"/>
      <c r="G1062" s="220"/>
      <c r="H1062" s="220"/>
      <c r="I1062" s="220"/>
      <c r="J1062" s="220"/>
      <c r="K1062" s="220"/>
      <c r="L1062" s="220"/>
      <c r="M1062" s="326"/>
      <c r="N1062" s="220"/>
      <c r="O1062" s="220"/>
      <c r="P1062" s="220"/>
      <c r="Q1062" s="326"/>
      <c r="R1062" s="326"/>
      <c r="S1062" s="326"/>
      <c r="T1062" s="326"/>
    </row>
    <row r="1063" spans="1:20">
      <c r="A1063" s="220"/>
      <c r="B1063" s="220"/>
      <c r="C1063" s="220"/>
      <c r="D1063" s="220"/>
      <c r="E1063" s="220"/>
      <c r="F1063" s="220"/>
      <c r="G1063" s="220"/>
      <c r="H1063" s="220"/>
      <c r="I1063" s="220"/>
      <c r="J1063" s="220"/>
      <c r="K1063" s="220"/>
      <c r="L1063" s="220"/>
      <c r="M1063" s="326"/>
      <c r="N1063" s="220"/>
      <c r="O1063" s="220"/>
      <c r="P1063" s="220"/>
      <c r="Q1063" s="326"/>
      <c r="R1063" s="326"/>
      <c r="S1063" s="326"/>
      <c r="T1063" s="326"/>
    </row>
    <row r="1064" spans="1:20">
      <c r="A1064" s="220"/>
      <c r="B1064" s="220"/>
      <c r="C1064" s="220"/>
      <c r="D1064" s="220"/>
      <c r="E1064" s="220"/>
      <c r="F1064" s="220"/>
      <c r="G1064" s="220"/>
      <c r="H1064" s="220"/>
      <c r="I1064" s="220"/>
      <c r="J1064" s="220"/>
      <c r="K1064" s="220"/>
      <c r="L1064" s="220"/>
      <c r="M1064" s="326"/>
      <c r="N1064" s="220"/>
      <c r="O1064" s="220"/>
      <c r="P1064" s="220"/>
      <c r="Q1064" s="326"/>
      <c r="R1064" s="326"/>
      <c r="S1064" s="326"/>
      <c r="T1064" s="326"/>
    </row>
    <row r="1065" spans="1:20">
      <c r="A1065" s="220"/>
      <c r="B1065" s="220"/>
      <c r="C1065" s="220"/>
      <c r="D1065" s="220"/>
      <c r="E1065" s="220"/>
      <c r="F1065" s="220"/>
      <c r="G1065" s="220"/>
      <c r="H1065" s="220"/>
      <c r="I1065" s="220"/>
      <c r="J1065" s="220"/>
      <c r="K1065" s="220"/>
      <c r="L1065" s="220"/>
      <c r="M1065" s="326"/>
      <c r="N1065" s="220"/>
      <c r="O1065" s="220"/>
      <c r="P1065" s="220"/>
      <c r="Q1065" s="326"/>
      <c r="R1065" s="326"/>
      <c r="S1065" s="326"/>
      <c r="T1065" s="326"/>
    </row>
    <row r="1066" spans="1:20">
      <c r="A1066" s="220"/>
      <c r="B1066" s="220"/>
      <c r="C1066" s="220"/>
      <c r="D1066" s="220"/>
      <c r="E1066" s="220"/>
      <c r="F1066" s="220"/>
      <c r="G1066" s="220"/>
      <c r="H1066" s="220"/>
      <c r="I1066" s="220"/>
      <c r="J1066" s="220"/>
      <c r="K1066" s="220"/>
      <c r="L1066" s="220"/>
      <c r="M1066" s="326"/>
      <c r="N1066" s="220"/>
      <c r="O1066" s="220"/>
      <c r="P1066" s="220"/>
      <c r="Q1066" s="326"/>
      <c r="R1066" s="326"/>
      <c r="S1066" s="326"/>
      <c r="T1066" s="326"/>
    </row>
    <row r="1067" spans="1:20">
      <c r="A1067" s="220"/>
      <c r="B1067" s="220"/>
      <c r="C1067" s="220"/>
      <c r="D1067" s="220"/>
      <c r="E1067" s="220"/>
      <c r="F1067" s="220"/>
      <c r="G1067" s="220"/>
      <c r="H1067" s="220"/>
      <c r="I1067" s="220"/>
      <c r="J1067" s="220"/>
      <c r="K1067" s="220"/>
      <c r="L1067" s="220"/>
      <c r="M1067" s="326"/>
      <c r="N1067" s="220"/>
      <c r="O1067" s="220"/>
      <c r="P1067" s="220"/>
      <c r="Q1067" s="326"/>
      <c r="R1067" s="326"/>
      <c r="S1067" s="326"/>
      <c r="T1067" s="326"/>
    </row>
    <row r="1068" spans="1:20">
      <c r="A1068" s="220"/>
      <c r="B1068" s="220"/>
      <c r="C1068" s="220"/>
      <c r="D1068" s="220"/>
      <c r="E1068" s="220"/>
      <c r="F1068" s="220"/>
      <c r="G1068" s="220"/>
      <c r="H1068" s="220"/>
      <c r="I1068" s="220"/>
      <c r="J1068" s="220"/>
      <c r="K1068" s="220"/>
      <c r="L1068" s="220"/>
      <c r="M1068" s="326"/>
      <c r="N1068" s="220"/>
      <c r="O1068" s="220"/>
      <c r="P1068" s="220"/>
      <c r="Q1068" s="326"/>
      <c r="R1068" s="326"/>
      <c r="S1068" s="326"/>
      <c r="T1068" s="326"/>
    </row>
    <row r="1069" spans="1:20">
      <c r="A1069" s="220"/>
      <c r="B1069" s="220"/>
      <c r="C1069" s="220"/>
      <c r="D1069" s="220"/>
      <c r="E1069" s="220"/>
      <c r="F1069" s="220"/>
      <c r="G1069" s="220"/>
      <c r="H1069" s="220"/>
      <c r="I1069" s="220"/>
      <c r="J1069" s="220"/>
      <c r="K1069" s="220"/>
      <c r="L1069" s="220"/>
      <c r="M1069" s="326"/>
      <c r="N1069" s="220"/>
      <c r="O1069" s="220"/>
      <c r="P1069" s="220"/>
      <c r="Q1069" s="326"/>
      <c r="R1069" s="326"/>
      <c r="S1069" s="326"/>
      <c r="T1069" s="326"/>
    </row>
    <row r="1070" spans="1:20">
      <c r="A1070" s="220"/>
      <c r="B1070" s="220"/>
      <c r="C1070" s="220"/>
      <c r="D1070" s="220"/>
      <c r="E1070" s="220"/>
      <c r="F1070" s="220"/>
      <c r="G1070" s="220"/>
      <c r="H1070" s="220"/>
      <c r="I1070" s="220"/>
      <c r="J1070" s="220"/>
      <c r="K1070" s="220"/>
      <c r="L1070" s="220"/>
      <c r="M1070" s="326"/>
      <c r="N1070" s="220"/>
      <c r="O1070" s="220"/>
      <c r="P1070" s="220"/>
      <c r="Q1070" s="326"/>
      <c r="R1070" s="326"/>
      <c r="S1070" s="326"/>
      <c r="T1070" s="326"/>
    </row>
    <row r="1071" spans="1:20">
      <c r="A1071" s="220"/>
      <c r="B1071" s="220"/>
      <c r="C1071" s="220"/>
      <c r="D1071" s="220"/>
      <c r="E1071" s="220"/>
      <c r="F1071" s="220"/>
      <c r="G1071" s="220"/>
      <c r="H1071" s="220"/>
      <c r="I1071" s="220"/>
      <c r="J1071" s="220"/>
      <c r="K1071" s="220"/>
      <c r="L1071" s="220"/>
      <c r="M1071" s="326"/>
      <c r="N1071" s="220"/>
      <c r="O1071" s="220"/>
      <c r="P1071" s="220"/>
      <c r="Q1071" s="326"/>
      <c r="R1071" s="326"/>
      <c r="S1071" s="326"/>
      <c r="T1071" s="326"/>
    </row>
    <row r="1072" spans="1:20">
      <c r="A1072" s="220"/>
      <c r="B1072" s="220"/>
      <c r="C1072" s="220"/>
      <c r="D1072" s="220"/>
      <c r="E1072" s="220"/>
      <c r="F1072" s="220"/>
      <c r="G1072" s="220"/>
      <c r="H1072" s="220"/>
      <c r="I1072" s="220"/>
      <c r="J1072" s="220"/>
      <c r="K1072" s="220"/>
      <c r="L1072" s="220"/>
      <c r="M1072" s="326"/>
      <c r="N1072" s="220"/>
      <c r="O1072" s="220"/>
      <c r="P1072" s="220"/>
      <c r="Q1072" s="326"/>
      <c r="R1072" s="326"/>
      <c r="S1072" s="326"/>
      <c r="T1072" s="326"/>
    </row>
    <row r="1073" spans="1:20">
      <c r="A1073" s="220"/>
      <c r="B1073" s="220"/>
      <c r="C1073" s="220"/>
      <c r="D1073" s="220"/>
      <c r="E1073" s="220"/>
      <c r="F1073" s="220"/>
      <c r="G1073" s="220"/>
      <c r="H1073" s="220"/>
      <c r="I1073" s="220"/>
      <c r="J1073" s="220"/>
      <c r="K1073" s="220"/>
      <c r="L1073" s="220"/>
      <c r="M1073" s="326"/>
      <c r="N1073" s="220"/>
      <c r="O1073" s="220"/>
      <c r="P1073" s="220"/>
      <c r="Q1073" s="326"/>
      <c r="R1073" s="326"/>
      <c r="S1073" s="326"/>
      <c r="T1073" s="326"/>
    </row>
    <row r="1074" spans="1:20">
      <c r="A1074" s="220"/>
      <c r="B1074" s="220"/>
      <c r="C1074" s="220"/>
      <c r="D1074" s="220"/>
      <c r="E1074" s="220"/>
      <c r="F1074" s="220"/>
      <c r="G1074" s="220"/>
      <c r="H1074" s="220"/>
      <c r="I1074" s="220"/>
      <c r="J1074" s="220"/>
      <c r="K1074" s="220"/>
      <c r="L1074" s="220"/>
      <c r="M1074" s="326"/>
      <c r="N1074" s="220"/>
      <c r="O1074" s="220"/>
      <c r="P1074" s="220"/>
      <c r="Q1074" s="326"/>
      <c r="R1074" s="326"/>
      <c r="S1074" s="326"/>
      <c r="T1074" s="326"/>
    </row>
    <row r="1075" spans="1:20">
      <c r="A1075" s="220"/>
      <c r="B1075" s="220"/>
      <c r="C1075" s="220"/>
      <c r="D1075" s="220"/>
      <c r="E1075" s="220"/>
      <c r="F1075" s="220"/>
      <c r="G1075" s="220"/>
      <c r="H1075" s="220"/>
      <c r="I1075" s="220"/>
      <c r="J1075" s="220"/>
      <c r="K1075" s="220"/>
      <c r="L1075" s="220"/>
      <c r="M1075" s="326"/>
      <c r="N1075" s="220"/>
      <c r="O1075" s="220"/>
      <c r="P1075" s="220"/>
      <c r="Q1075" s="326"/>
      <c r="R1075" s="326"/>
      <c r="S1075" s="326"/>
      <c r="T1075" s="326"/>
    </row>
    <row r="1076" spans="1:20">
      <c r="A1076" s="220"/>
      <c r="B1076" s="220"/>
      <c r="C1076" s="220"/>
      <c r="D1076" s="220"/>
      <c r="E1076" s="220"/>
      <c r="F1076" s="220"/>
      <c r="G1076" s="220"/>
      <c r="H1076" s="220"/>
      <c r="I1076" s="220"/>
      <c r="J1076" s="220"/>
      <c r="K1076" s="220"/>
      <c r="L1076" s="220"/>
      <c r="M1076" s="326"/>
      <c r="N1076" s="220"/>
      <c r="O1076" s="220"/>
      <c r="P1076" s="220"/>
      <c r="Q1076" s="326"/>
      <c r="R1076" s="326"/>
      <c r="S1076" s="326"/>
      <c r="T1076" s="326"/>
    </row>
    <row r="1077" spans="1:20">
      <c r="A1077" s="220"/>
      <c r="B1077" s="220"/>
      <c r="C1077" s="220"/>
      <c r="D1077" s="220"/>
      <c r="E1077" s="220"/>
      <c r="F1077" s="220"/>
      <c r="G1077" s="220"/>
      <c r="H1077" s="220"/>
      <c r="I1077" s="220"/>
      <c r="J1077" s="220"/>
      <c r="K1077" s="220"/>
      <c r="L1077" s="220"/>
      <c r="M1077" s="326"/>
      <c r="N1077" s="220"/>
      <c r="O1077" s="220"/>
      <c r="P1077" s="220"/>
      <c r="Q1077" s="326"/>
      <c r="R1077" s="326"/>
      <c r="S1077" s="326"/>
      <c r="T1077" s="326"/>
    </row>
    <row r="1078" spans="1:20">
      <c r="A1078" s="220"/>
      <c r="B1078" s="220"/>
      <c r="C1078" s="220"/>
      <c r="D1078" s="220"/>
      <c r="E1078" s="220"/>
      <c r="F1078" s="220"/>
      <c r="G1078" s="220"/>
      <c r="H1078" s="220"/>
      <c r="I1078" s="220"/>
      <c r="J1078" s="220"/>
      <c r="K1078" s="220"/>
      <c r="L1078" s="220"/>
      <c r="M1078" s="326"/>
      <c r="N1078" s="220"/>
      <c r="O1078" s="220"/>
      <c r="P1078" s="220"/>
      <c r="Q1078" s="326"/>
      <c r="R1078" s="326"/>
      <c r="S1078" s="326"/>
      <c r="T1078" s="326"/>
    </row>
    <row r="1079" spans="1:20">
      <c r="A1079" s="220"/>
      <c r="B1079" s="220"/>
      <c r="C1079" s="220"/>
      <c r="D1079" s="220"/>
      <c r="E1079" s="220"/>
      <c r="F1079" s="220"/>
      <c r="G1079" s="220"/>
      <c r="H1079" s="220"/>
      <c r="I1079" s="220"/>
      <c r="J1079" s="220"/>
      <c r="K1079" s="220"/>
      <c r="L1079" s="220"/>
      <c r="M1079" s="326"/>
      <c r="N1079" s="220"/>
      <c r="O1079" s="220"/>
      <c r="P1079" s="220"/>
      <c r="Q1079" s="326"/>
      <c r="R1079" s="326"/>
      <c r="S1079" s="326"/>
      <c r="T1079" s="326"/>
    </row>
    <row r="1080" spans="1:20">
      <c r="A1080" s="220"/>
      <c r="B1080" s="220"/>
      <c r="C1080" s="220"/>
      <c r="D1080" s="220"/>
      <c r="E1080" s="220"/>
      <c r="F1080" s="220"/>
      <c r="G1080" s="220"/>
      <c r="H1080" s="220"/>
      <c r="I1080" s="220"/>
      <c r="J1080" s="220"/>
      <c r="K1080" s="220"/>
      <c r="L1080" s="220"/>
      <c r="M1080" s="326"/>
      <c r="N1080" s="220"/>
      <c r="O1080" s="220"/>
      <c r="P1080" s="220"/>
      <c r="Q1080" s="326"/>
      <c r="R1080" s="326"/>
      <c r="S1080" s="326"/>
      <c r="T1080" s="326"/>
    </row>
    <row r="1081" spans="1:20">
      <c r="A1081" s="220"/>
      <c r="B1081" s="220"/>
      <c r="C1081" s="220"/>
      <c r="D1081" s="220"/>
      <c r="E1081" s="220"/>
      <c r="F1081" s="220"/>
      <c r="G1081" s="220"/>
      <c r="H1081" s="220"/>
      <c r="I1081" s="220"/>
      <c r="J1081" s="220"/>
      <c r="K1081" s="220"/>
      <c r="L1081" s="220"/>
      <c r="M1081" s="326"/>
      <c r="N1081" s="220"/>
      <c r="O1081" s="220"/>
      <c r="P1081" s="220"/>
      <c r="Q1081" s="326"/>
      <c r="R1081" s="326"/>
      <c r="S1081" s="326"/>
      <c r="T1081" s="326"/>
    </row>
    <row r="1082" spans="1:20">
      <c r="A1082" s="220"/>
      <c r="B1082" s="220"/>
      <c r="C1082" s="220"/>
      <c r="D1082" s="220"/>
      <c r="E1082" s="220"/>
      <c r="F1082" s="220"/>
      <c r="G1082" s="220"/>
      <c r="H1082" s="220"/>
      <c r="I1082" s="220"/>
      <c r="J1082" s="220"/>
      <c r="K1082" s="220"/>
      <c r="L1082" s="220"/>
      <c r="M1082" s="326"/>
      <c r="N1082" s="220"/>
      <c r="O1082" s="220"/>
      <c r="P1082" s="220"/>
      <c r="Q1082" s="326"/>
      <c r="R1082" s="326"/>
      <c r="S1082" s="326"/>
      <c r="T1082" s="326"/>
    </row>
    <row r="1083" spans="1:20">
      <c r="A1083" s="220"/>
      <c r="B1083" s="220"/>
      <c r="C1083" s="220"/>
      <c r="D1083" s="220"/>
      <c r="E1083" s="220"/>
      <c r="F1083" s="220"/>
      <c r="G1083" s="220"/>
      <c r="H1083" s="220"/>
      <c r="I1083" s="220"/>
      <c r="J1083" s="220"/>
      <c r="K1083" s="220"/>
      <c r="L1083" s="220"/>
      <c r="M1083" s="326"/>
      <c r="N1083" s="220"/>
      <c r="O1083" s="220"/>
      <c r="P1083" s="220"/>
      <c r="Q1083" s="326"/>
      <c r="R1083" s="326"/>
      <c r="S1083" s="326"/>
      <c r="T1083" s="326"/>
    </row>
    <row r="1084" spans="1:20">
      <c r="A1084" s="220"/>
      <c r="B1084" s="220"/>
      <c r="C1084" s="220"/>
      <c r="D1084" s="220"/>
      <c r="E1084" s="220"/>
      <c r="F1084" s="220"/>
      <c r="G1084" s="220"/>
      <c r="H1084" s="220"/>
      <c r="I1084" s="220"/>
      <c r="J1084" s="220"/>
      <c r="K1084" s="220"/>
      <c r="L1084" s="220"/>
      <c r="M1084" s="326"/>
      <c r="N1084" s="220"/>
      <c r="O1084" s="220"/>
      <c r="P1084" s="220"/>
      <c r="Q1084" s="326"/>
      <c r="R1084" s="326"/>
      <c r="S1084" s="326"/>
      <c r="T1084" s="326"/>
    </row>
    <row r="1085" spans="1:20">
      <c r="A1085" s="220"/>
      <c r="B1085" s="220"/>
      <c r="C1085" s="220"/>
      <c r="D1085" s="220"/>
      <c r="E1085" s="220"/>
      <c r="F1085" s="220"/>
      <c r="G1085" s="220"/>
      <c r="H1085" s="220"/>
      <c r="I1085" s="220"/>
      <c r="J1085" s="220"/>
      <c r="K1085" s="220"/>
      <c r="L1085" s="220"/>
      <c r="M1085" s="326"/>
      <c r="N1085" s="220"/>
      <c r="O1085" s="220"/>
      <c r="P1085" s="220"/>
      <c r="Q1085" s="326"/>
      <c r="R1085" s="326"/>
      <c r="S1085" s="326"/>
      <c r="T1085" s="326"/>
    </row>
    <row r="1086" spans="1:20">
      <c r="A1086" s="220"/>
      <c r="B1086" s="220"/>
      <c r="C1086" s="220"/>
      <c r="D1086" s="220"/>
      <c r="E1086" s="220"/>
      <c r="F1086" s="220"/>
      <c r="G1086" s="220"/>
      <c r="H1086" s="220"/>
      <c r="I1086" s="220"/>
      <c r="J1086" s="220"/>
      <c r="K1086" s="220"/>
      <c r="L1086" s="220"/>
      <c r="M1086" s="326"/>
      <c r="N1086" s="220"/>
      <c r="O1086" s="220"/>
      <c r="P1086" s="220"/>
      <c r="Q1086" s="326"/>
      <c r="R1086" s="326"/>
      <c r="S1086" s="326"/>
      <c r="T1086" s="326"/>
    </row>
    <row r="1087" spans="1:20">
      <c r="A1087" s="220"/>
      <c r="B1087" s="220"/>
      <c r="C1087" s="220"/>
      <c r="D1087" s="220"/>
      <c r="E1087" s="220"/>
      <c r="F1087" s="220"/>
      <c r="G1087" s="220"/>
      <c r="H1087" s="220"/>
      <c r="I1087" s="220"/>
      <c r="J1087" s="220"/>
      <c r="K1087" s="220"/>
      <c r="L1087" s="220"/>
      <c r="M1087" s="326"/>
      <c r="N1087" s="220"/>
      <c r="O1087" s="220"/>
      <c r="P1087" s="220"/>
      <c r="Q1087" s="326"/>
      <c r="R1087" s="326"/>
      <c r="S1087" s="326"/>
      <c r="T1087" s="326"/>
    </row>
    <row r="1088" spans="1:20">
      <c r="A1088" s="220"/>
      <c r="B1088" s="220"/>
      <c r="C1088" s="220"/>
      <c r="D1088" s="220"/>
      <c r="E1088" s="220"/>
      <c r="F1088" s="220"/>
      <c r="G1088" s="220"/>
      <c r="H1088" s="220"/>
      <c r="I1088" s="220"/>
      <c r="J1088" s="220"/>
      <c r="K1088" s="220"/>
      <c r="L1088" s="220"/>
      <c r="M1088" s="326"/>
      <c r="N1088" s="220"/>
      <c r="O1088" s="220"/>
      <c r="P1088" s="220"/>
      <c r="Q1088" s="326"/>
      <c r="R1088" s="326"/>
      <c r="S1088" s="326"/>
      <c r="T1088" s="326"/>
    </row>
    <row r="1089" spans="1:20">
      <c r="A1089" s="220"/>
      <c r="B1089" s="220"/>
      <c r="C1089" s="220"/>
      <c r="D1089" s="220"/>
      <c r="E1089" s="220"/>
      <c r="F1089" s="220"/>
      <c r="G1089" s="220"/>
      <c r="H1089" s="220"/>
      <c r="I1089" s="220"/>
      <c r="J1089" s="220"/>
      <c r="K1089" s="220"/>
      <c r="L1089" s="220"/>
      <c r="M1089" s="326"/>
      <c r="N1089" s="220"/>
      <c r="O1089" s="220"/>
      <c r="P1089" s="220"/>
      <c r="Q1089" s="326"/>
      <c r="R1089" s="326"/>
      <c r="S1089" s="326"/>
      <c r="T1089" s="326"/>
    </row>
    <row r="1090" spans="1:20">
      <c r="A1090" s="220"/>
      <c r="B1090" s="220"/>
      <c r="C1090" s="220"/>
      <c r="D1090" s="220"/>
      <c r="E1090" s="220"/>
      <c r="F1090" s="220"/>
      <c r="G1090" s="220"/>
      <c r="H1090" s="220"/>
      <c r="I1090" s="220"/>
      <c r="J1090" s="220"/>
      <c r="K1090" s="220"/>
      <c r="L1090" s="220"/>
      <c r="M1090" s="326"/>
      <c r="N1090" s="220"/>
      <c r="O1090" s="220"/>
      <c r="P1090" s="220"/>
      <c r="Q1090" s="326"/>
      <c r="R1090" s="326"/>
      <c r="S1090" s="326"/>
      <c r="T1090" s="326"/>
    </row>
    <row r="1091" spans="1:20">
      <c r="A1091" s="220"/>
      <c r="B1091" s="220"/>
      <c r="C1091" s="220"/>
      <c r="D1091" s="220"/>
      <c r="E1091" s="220"/>
      <c r="F1091" s="220"/>
      <c r="G1091" s="220"/>
      <c r="H1091" s="220"/>
      <c r="I1091" s="220"/>
      <c r="J1091" s="220"/>
      <c r="K1091" s="220"/>
      <c r="L1091" s="220"/>
      <c r="M1091" s="326"/>
      <c r="N1091" s="220"/>
      <c r="O1091" s="220"/>
      <c r="P1091" s="220"/>
      <c r="Q1091" s="326"/>
      <c r="R1091" s="326"/>
      <c r="S1091" s="326"/>
      <c r="T1091" s="326"/>
    </row>
    <row r="1092" spans="1:20">
      <c r="A1092" s="220"/>
      <c r="B1092" s="220"/>
      <c r="C1092" s="220"/>
      <c r="D1092" s="220"/>
      <c r="E1092" s="220"/>
      <c r="F1092" s="220"/>
      <c r="G1092" s="220"/>
      <c r="H1092" s="220"/>
      <c r="I1092" s="220"/>
      <c r="J1092" s="220"/>
      <c r="K1092" s="220"/>
      <c r="L1092" s="220"/>
      <c r="M1092" s="326"/>
      <c r="N1092" s="220"/>
      <c r="O1092" s="220"/>
      <c r="P1092" s="220"/>
      <c r="Q1092" s="326"/>
      <c r="R1092" s="326"/>
      <c r="S1092" s="326"/>
      <c r="T1092" s="326"/>
    </row>
    <row r="1093" spans="1:20">
      <c r="A1093" s="220"/>
      <c r="B1093" s="220"/>
      <c r="C1093" s="220"/>
      <c r="D1093" s="220"/>
      <c r="E1093" s="220"/>
      <c r="F1093" s="220"/>
      <c r="G1093" s="220"/>
      <c r="H1093" s="220"/>
      <c r="I1093" s="220"/>
      <c r="J1093" s="220"/>
      <c r="K1093" s="220"/>
      <c r="L1093" s="220"/>
      <c r="M1093" s="326"/>
      <c r="N1093" s="220"/>
      <c r="O1093" s="220"/>
      <c r="P1093" s="220"/>
      <c r="Q1093" s="326"/>
      <c r="R1093" s="326"/>
      <c r="S1093" s="326"/>
      <c r="T1093" s="326"/>
    </row>
    <row r="1094" spans="1:20">
      <c r="A1094" s="220"/>
      <c r="B1094" s="220"/>
      <c r="C1094" s="220"/>
      <c r="D1094" s="220"/>
      <c r="E1094" s="220"/>
      <c r="F1094" s="220"/>
      <c r="G1094" s="220"/>
      <c r="H1094" s="220"/>
      <c r="I1094" s="220"/>
      <c r="J1094" s="220"/>
      <c r="K1094" s="220"/>
      <c r="L1094" s="220"/>
      <c r="M1094" s="326"/>
      <c r="N1094" s="220"/>
      <c r="O1094" s="220"/>
      <c r="P1094" s="220"/>
      <c r="Q1094" s="326"/>
      <c r="R1094" s="326"/>
      <c r="S1094" s="326"/>
      <c r="T1094" s="326"/>
    </row>
    <row r="1095" spans="1:20">
      <c r="A1095" s="220"/>
      <c r="B1095" s="220"/>
      <c r="C1095" s="220"/>
      <c r="D1095" s="220"/>
      <c r="E1095" s="220"/>
      <c r="F1095" s="220"/>
      <c r="G1095" s="220"/>
      <c r="H1095" s="220"/>
      <c r="I1095" s="220"/>
      <c r="J1095" s="220"/>
      <c r="K1095" s="220"/>
      <c r="L1095" s="220"/>
      <c r="M1095" s="326"/>
      <c r="N1095" s="220"/>
      <c r="O1095" s="220"/>
      <c r="P1095" s="220"/>
      <c r="Q1095" s="326"/>
      <c r="R1095" s="326"/>
      <c r="S1095" s="326"/>
      <c r="T1095" s="326"/>
    </row>
    <row r="1096" spans="1:20">
      <c r="A1096" s="220"/>
      <c r="B1096" s="220"/>
      <c r="C1096" s="220"/>
      <c r="D1096" s="220"/>
      <c r="E1096" s="220"/>
      <c r="F1096" s="220"/>
      <c r="G1096" s="220"/>
      <c r="H1096" s="220"/>
      <c r="I1096" s="220"/>
      <c r="J1096" s="220"/>
      <c r="K1096" s="220"/>
      <c r="L1096" s="220"/>
      <c r="M1096" s="326"/>
      <c r="N1096" s="220"/>
      <c r="O1096" s="220"/>
      <c r="P1096" s="220"/>
      <c r="Q1096" s="326"/>
      <c r="R1096" s="326"/>
      <c r="S1096" s="326"/>
      <c r="T1096" s="326"/>
    </row>
    <row r="1097" spans="1:20">
      <c r="A1097" s="220"/>
      <c r="B1097" s="220"/>
      <c r="C1097" s="220"/>
      <c r="D1097" s="220"/>
      <c r="E1097" s="220"/>
      <c r="F1097" s="220"/>
      <c r="G1097" s="220"/>
      <c r="H1097" s="220"/>
      <c r="I1097" s="220"/>
      <c r="J1097" s="220"/>
      <c r="K1097" s="220"/>
      <c r="L1097" s="220"/>
      <c r="M1097" s="326"/>
      <c r="N1097" s="220"/>
      <c r="O1097" s="220"/>
      <c r="P1097" s="220"/>
      <c r="Q1097" s="326"/>
      <c r="R1097" s="326"/>
      <c r="S1097" s="326"/>
      <c r="T1097" s="326"/>
    </row>
    <row r="1098" spans="1:20">
      <c r="A1098" s="220"/>
      <c r="B1098" s="220"/>
      <c r="C1098" s="220"/>
      <c r="D1098" s="220"/>
      <c r="E1098" s="220"/>
      <c r="F1098" s="220"/>
      <c r="G1098" s="220"/>
      <c r="H1098" s="220"/>
      <c r="I1098" s="220"/>
      <c r="J1098" s="220"/>
      <c r="K1098" s="220"/>
      <c r="L1098" s="220"/>
      <c r="M1098" s="326"/>
      <c r="N1098" s="220"/>
      <c r="O1098" s="220"/>
      <c r="P1098" s="220"/>
      <c r="Q1098" s="326"/>
      <c r="R1098" s="326"/>
      <c r="S1098" s="326"/>
      <c r="T1098" s="326"/>
    </row>
    <row r="1099" spans="1:20">
      <c r="A1099" s="220"/>
      <c r="B1099" s="220"/>
      <c r="C1099" s="220"/>
      <c r="D1099" s="220"/>
      <c r="E1099" s="220"/>
      <c r="F1099" s="220"/>
      <c r="G1099" s="220"/>
      <c r="H1099" s="220"/>
      <c r="I1099" s="220"/>
      <c r="J1099" s="220"/>
      <c r="K1099" s="220"/>
      <c r="L1099" s="220"/>
      <c r="M1099" s="326"/>
      <c r="N1099" s="220"/>
      <c r="O1099" s="220"/>
      <c r="P1099" s="220"/>
      <c r="Q1099" s="326"/>
      <c r="R1099" s="326"/>
      <c r="S1099" s="326"/>
      <c r="T1099" s="326"/>
    </row>
    <row r="1100" spans="1:20">
      <c r="A1100" s="220"/>
      <c r="B1100" s="220"/>
      <c r="C1100" s="220"/>
      <c r="D1100" s="220"/>
      <c r="E1100" s="220"/>
      <c r="F1100" s="220"/>
      <c r="G1100" s="220"/>
      <c r="H1100" s="220"/>
      <c r="I1100" s="220"/>
      <c r="J1100" s="220"/>
      <c r="K1100" s="220"/>
      <c r="L1100" s="220"/>
      <c r="M1100" s="326"/>
      <c r="N1100" s="220"/>
      <c r="O1100" s="220"/>
      <c r="P1100" s="220"/>
      <c r="Q1100" s="326"/>
      <c r="R1100" s="326"/>
      <c r="S1100" s="326"/>
      <c r="T1100" s="326"/>
    </row>
    <row r="1101" spans="1:20">
      <c r="A1101" s="220"/>
      <c r="B1101" s="220"/>
      <c r="C1101" s="220"/>
      <c r="D1101" s="220"/>
      <c r="E1101" s="220"/>
      <c r="F1101" s="220"/>
      <c r="G1101" s="220"/>
      <c r="H1101" s="220"/>
      <c r="I1101" s="220"/>
      <c r="J1101" s="220"/>
      <c r="K1101" s="220"/>
      <c r="L1101" s="220"/>
      <c r="M1101" s="326"/>
      <c r="N1101" s="220"/>
      <c r="O1101" s="220"/>
      <c r="P1101" s="220"/>
      <c r="Q1101" s="326"/>
      <c r="R1101" s="326"/>
      <c r="S1101" s="326"/>
      <c r="T1101" s="326"/>
    </row>
    <row r="1102" spans="1:20">
      <c r="A1102" s="220"/>
      <c r="B1102" s="220"/>
      <c r="C1102" s="220"/>
      <c r="D1102" s="220"/>
      <c r="E1102" s="220"/>
      <c r="F1102" s="220"/>
      <c r="G1102" s="220"/>
      <c r="H1102" s="220"/>
      <c r="I1102" s="220"/>
      <c r="J1102" s="220"/>
      <c r="K1102" s="220"/>
      <c r="L1102" s="220"/>
      <c r="M1102" s="326"/>
      <c r="N1102" s="220"/>
      <c r="O1102" s="220"/>
      <c r="P1102" s="220"/>
      <c r="Q1102" s="326"/>
      <c r="R1102" s="326"/>
      <c r="S1102" s="326"/>
      <c r="T1102" s="326"/>
    </row>
    <row r="1103" spans="1:20">
      <c r="A1103" s="220"/>
      <c r="B1103" s="220"/>
      <c r="C1103" s="220"/>
      <c r="D1103" s="220"/>
      <c r="E1103" s="220"/>
      <c r="F1103" s="220"/>
      <c r="G1103" s="220"/>
      <c r="H1103" s="220"/>
      <c r="I1103" s="220"/>
      <c r="J1103" s="220"/>
      <c r="K1103" s="220"/>
      <c r="L1103" s="220"/>
      <c r="M1103" s="326"/>
      <c r="N1103" s="220"/>
      <c r="O1103" s="220"/>
      <c r="P1103" s="220"/>
      <c r="Q1103" s="326"/>
      <c r="R1103" s="326"/>
      <c r="S1103" s="326"/>
      <c r="T1103" s="326"/>
    </row>
    <row r="1104" spans="1:20">
      <c r="A1104" s="220"/>
      <c r="B1104" s="220"/>
      <c r="C1104" s="220"/>
      <c r="D1104" s="220"/>
      <c r="E1104" s="220"/>
      <c r="F1104" s="220"/>
      <c r="G1104" s="220"/>
      <c r="H1104" s="220"/>
      <c r="I1104" s="220"/>
      <c r="J1104" s="220"/>
      <c r="K1104" s="220"/>
      <c r="L1104" s="220"/>
      <c r="M1104" s="326"/>
      <c r="N1104" s="220"/>
      <c r="O1104" s="220"/>
      <c r="P1104" s="220"/>
      <c r="Q1104" s="326"/>
      <c r="R1104" s="326"/>
      <c r="S1104" s="326"/>
      <c r="T1104" s="326"/>
    </row>
    <row r="1105" spans="1:20">
      <c r="A1105" s="220"/>
      <c r="B1105" s="220"/>
      <c r="C1105" s="220"/>
      <c r="D1105" s="220"/>
      <c r="E1105" s="220"/>
      <c r="F1105" s="220"/>
      <c r="G1105" s="220"/>
      <c r="H1105" s="220"/>
      <c r="I1105" s="220"/>
      <c r="J1105" s="220"/>
      <c r="K1105" s="220"/>
      <c r="L1105" s="220"/>
      <c r="M1105" s="326"/>
      <c r="N1105" s="220"/>
      <c r="O1105" s="220"/>
      <c r="P1105" s="220"/>
      <c r="Q1105" s="326"/>
      <c r="R1105" s="326"/>
      <c r="S1105" s="326"/>
      <c r="T1105" s="326"/>
    </row>
    <row r="1106" spans="1:20">
      <c r="A1106" s="220"/>
      <c r="B1106" s="220"/>
      <c r="C1106" s="220"/>
      <c r="D1106" s="220"/>
      <c r="E1106" s="220"/>
      <c r="F1106" s="220"/>
      <c r="G1106" s="220"/>
      <c r="H1106" s="220"/>
      <c r="I1106" s="220"/>
      <c r="J1106" s="220"/>
      <c r="K1106" s="220"/>
      <c r="L1106" s="220"/>
      <c r="M1106" s="326"/>
      <c r="N1106" s="220"/>
      <c r="O1106" s="220"/>
      <c r="P1106" s="220"/>
      <c r="Q1106" s="326"/>
      <c r="R1106" s="326"/>
      <c r="S1106" s="326"/>
      <c r="T1106" s="326"/>
    </row>
    <row r="1107" spans="1:20">
      <c r="A1107" s="220"/>
      <c r="B1107" s="220"/>
      <c r="C1107" s="220"/>
      <c r="D1107" s="220"/>
      <c r="E1107" s="220"/>
      <c r="F1107" s="220"/>
      <c r="G1107" s="220"/>
      <c r="H1107" s="220"/>
      <c r="I1107" s="220"/>
      <c r="J1107" s="220"/>
      <c r="K1107" s="220"/>
      <c r="L1107" s="220"/>
      <c r="M1107" s="326"/>
      <c r="N1107" s="220"/>
      <c r="O1107" s="220"/>
      <c r="P1107" s="220"/>
      <c r="Q1107" s="326"/>
      <c r="R1107" s="326"/>
      <c r="S1107" s="326"/>
      <c r="T1107" s="326"/>
    </row>
    <row r="1108" spans="1:20">
      <c r="A1108" s="220"/>
      <c r="B1108" s="220"/>
      <c r="C1108" s="220"/>
      <c r="D1108" s="220"/>
      <c r="E1108" s="220"/>
      <c r="F1108" s="220"/>
      <c r="G1108" s="220"/>
      <c r="H1108" s="220"/>
      <c r="I1108" s="220"/>
      <c r="J1108" s="220"/>
      <c r="K1108" s="220"/>
      <c r="L1108" s="220"/>
      <c r="M1108" s="326"/>
      <c r="N1108" s="220"/>
      <c r="O1108" s="220"/>
      <c r="P1108" s="220"/>
      <c r="Q1108" s="326"/>
      <c r="R1108" s="326"/>
      <c r="S1108" s="326"/>
      <c r="T1108" s="326"/>
    </row>
    <row r="1109" spans="1:20">
      <c r="A1109" s="220"/>
      <c r="B1109" s="220"/>
      <c r="C1109" s="220"/>
      <c r="D1109" s="220"/>
      <c r="E1109" s="220"/>
      <c r="F1109" s="220"/>
      <c r="G1109" s="220"/>
      <c r="H1109" s="220"/>
      <c r="I1109" s="220"/>
      <c r="J1109" s="220"/>
      <c r="K1109" s="220"/>
      <c r="L1109" s="220"/>
      <c r="M1109" s="326"/>
      <c r="N1109" s="220"/>
      <c r="O1109" s="220"/>
      <c r="P1109" s="220"/>
      <c r="Q1109" s="326"/>
      <c r="R1109" s="326"/>
      <c r="S1109" s="326"/>
      <c r="T1109" s="326"/>
    </row>
    <row r="1110" spans="1:20">
      <c r="A1110" s="220"/>
      <c r="B1110" s="220"/>
      <c r="C1110" s="220"/>
      <c r="D1110" s="220"/>
      <c r="E1110" s="220"/>
      <c r="F1110" s="220"/>
      <c r="G1110" s="220"/>
      <c r="H1110" s="220"/>
      <c r="I1110" s="220"/>
      <c r="J1110" s="220"/>
      <c r="K1110" s="220"/>
      <c r="L1110" s="220"/>
      <c r="M1110" s="326"/>
      <c r="N1110" s="220"/>
      <c r="O1110" s="220"/>
      <c r="P1110" s="220"/>
      <c r="Q1110" s="326"/>
      <c r="R1110" s="326"/>
      <c r="S1110" s="326"/>
      <c r="T1110" s="326"/>
    </row>
    <row r="1111" spans="1:20">
      <c r="A1111" s="220"/>
      <c r="B1111" s="220"/>
      <c r="C1111" s="220"/>
      <c r="D1111" s="220"/>
      <c r="E1111" s="220"/>
      <c r="F1111" s="220"/>
      <c r="G1111" s="220"/>
      <c r="H1111" s="220"/>
      <c r="I1111" s="220"/>
      <c r="J1111" s="220"/>
      <c r="K1111" s="220"/>
      <c r="L1111" s="220"/>
      <c r="M1111" s="326"/>
      <c r="N1111" s="220"/>
      <c r="O1111" s="220"/>
      <c r="P1111" s="220"/>
      <c r="Q1111" s="326"/>
      <c r="R1111" s="326"/>
      <c r="S1111" s="326"/>
      <c r="T1111" s="326"/>
    </row>
    <row r="1112" spans="1:20">
      <c r="A1112" s="220"/>
      <c r="B1112" s="220"/>
      <c r="C1112" s="220"/>
      <c r="D1112" s="220"/>
      <c r="E1112" s="220"/>
      <c r="F1112" s="220"/>
      <c r="G1112" s="220"/>
      <c r="H1112" s="220"/>
      <c r="I1112" s="220"/>
      <c r="J1112" s="220"/>
      <c r="K1112" s="220"/>
      <c r="L1112" s="220"/>
      <c r="M1112" s="326"/>
      <c r="N1112" s="220"/>
      <c r="O1112" s="220"/>
      <c r="P1112" s="220"/>
      <c r="Q1112" s="326"/>
      <c r="R1112" s="326"/>
      <c r="S1112" s="326"/>
      <c r="T1112" s="326"/>
    </row>
    <row r="1113" spans="1:20">
      <c r="A1113" s="220"/>
      <c r="B1113" s="220"/>
      <c r="C1113" s="220"/>
      <c r="D1113" s="220"/>
      <c r="E1113" s="220"/>
      <c r="F1113" s="220"/>
      <c r="G1113" s="220"/>
      <c r="H1113" s="220"/>
      <c r="I1113" s="220"/>
      <c r="J1113" s="220"/>
      <c r="K1113" s="220"/>
      <c r="L1113" s="220"/>
      <c r="M1113" s="326"/>
      <c r="N1113" s="220"/>
      <c r="O1113" s="220"/>
      <c r="P1113" s="220"/>
      <c r="Q1113" s="326"/>
      <c r="R1113" s="326"/>
      <c r="S1113" s="326"/>
      <c r="T1113" s="326"/>
    </row>
    <row r="1114" spans="1:20">
      <c r="A1114" s="220"/>
      <c r="B1114" s="220"/>
      <c r="C1114" s="220"/>
      <c r="D1114" s="220"/>
      <c r="E1114" s="220"/>
      <c r="F1114" s="220"/>
      <c r="G1114" s="220"/>
      <c r="H1114" s="220"/>
      <c r="I1114" s="220"/>
      <c r="J1114" s="220"/>
      <c r="K1114" s="220"/>
      <c r="L1114" s="220"/>
      <c r="M1114" s="326"/>
      <c r="N1114" s="220"/>
      <c r="O1114" s="220"/>
      <c r="P1114" s="220"/>
      <c r="Q1114" s="326"/>
      <c r="R1114" s="326"/>
      <c r="S1114" s="326"/>
      <c r="T1114" s="326"/>
    </row>
    <row r="1115" spans="1:20">
      <c r="A1115" s="220"/>
      <c r="B1115" s="220"/>
      <c r="C1115" s="220"/>
      <c r="D1115" s="220"/>
      <c r="E1115" s="220"/>
      <c r="F1115" s="220"/>
      <c r="G1115" s="220"/>
      <c r="H1115" s="220"/>
      <c r="I1115" s="220"/>
      <c r="J1115" s="220"/>
      <c r="K1115" s="220"/>
      <c r="L1115" s="220"/>
      <c r="M1115" s="326"/>
      <c r="N1115" s="220"/>
      <c r="O1115" s="220"/>
      <c r="P1115" s="220"/>
      <c r="Q1115" s="326"/>
      <c r="R1115" s="326"/>
      <c r="S1115" s="326"/>
      <c r="T1115" s="326"/>
    </row>
    <row r="1116" spans="1:20">
      <c r="A1116" s="220"/>
      <c r="B1116" s="220"/>
      <c r="C1116" s="220"/>
      <c r="D1116" s="220"/>
      <c r="E1116" s="220"/>
      <c r="F1116" s="220"/>
      <c r="G1116" s="220"/>
      <c r="H1116" s="220"/>
      <c r="I1116" s="220"/>
      <c r="J1116" s="220"/>
      <c r="K1116" s="220"/>
      <c r="L1116" s="220"/>
      <c r="M1116" s="326"/>
      <c r="N1116" s="220"/>
      <c r="O1116" s="220"/>
      <c r="P1116" s="220"/>
      <c r="Q1116" s="326"/>
      <c r="R1116" s="326"/>
      <c r="S1116" s="326"/>
      <c r="T1116" s="326"/>
    </row>
    <row r="1117" spans="1:20">
      <c r="A1117" s="220"/>
      <c r="B1117" s="220"/>
      <c r="C1117" s="220"/>
      <c r="D1117" s="220"/>
      <c r="E1117" s="220"/>
      <c r="F1117" s="220"/>
      <c r="G1117" s="220"/>
      <c r="H1117" s="220"/>
      <c r="I1117" s="220"/>
      <c r="J1117" s="220"/>
      <c r="K1117" s="220"/>
      <c r="L1117" s="220"/>
      <c r="M1117" s="326"/>
      <c r="N1117" s="220"/>
      <c r="O1117" s="220"/>
      <c r="P1117" s="220"/>
      <c r="Q1117" s="326"/>
      <c r="R1117" s="326"/>
      <c r="S1117" s="326"/>
      <c r="T1117" s="326"/>
    </row>
    <row r="1118" spans="1:20">
      <c r="A1118" s="220"/>
      <c r="B1118" s="220"/>
      <c r="C1118" s="220"/>
      <c r="D1118" s="220"/>
      <c r="E1118" s="220"/>
      <c r="F1118" s="220"/>
      <c r="G1118" s="220"/>
      <c r="H1118" s="220"/>
      <c r="I1118" s="220"/>
      <c r="J1118" s="220"/>
      <c r="K1118" s="220"/>
      <c r="L1118" s="220"/>
      <c r="M1118" s="326"/>
      <c r="N1118" s="220"/>
      <c r="O1118" s="220"/>
      <c r="P1118" s="220"/>
      <c r="Q1118" s="326"/>
      <c r="R1118" s="326"/>
      <c r="S1118" s="326"/>
      <c r="T1118" s="326"/>
    </row>
    <row r="1119" spans="1:20">
      <c r="A1119" s="220"/>
      <c r="B1119" s="220"/>
      <c r="C1119" s="220"/>
      <c r="D1119" s="220"/>
      <c r="E1119" s="220"/>
      <c r="F1119" s="220"/>
      <c r="G1119" s="220"/>
      <c r="H1119" s="220"/>
      <c r="I1119" s="220"/>
      <c r="J1119" s="220"/>
      <c r="K1119" s="220"/>
      <c r="L1119" s="220"/>
      <c r="M1119" s="326"/>
      <c r="N1119" s="220"/>
      <c r="O1119" s="220"/>
      <c r="P1119" s="220"/>
      <c r="Q1119" s="326"/>
      <c r="R1119" s="326"/>
      <c r="S1119" s="326"/>
      <c r="T1119" s="326"/>
    </row>
    <row r="1120" spans="1:20">
      <c r="A1120" s="220"/>
      <c r="B1120" s="220"/>
      <c r="C1120" s="220"/>
      <c r="D1120" s="220"/>
      <c r="E1120" s="220"/>
      <c r="F1120" s="220"/>
      <c r="G1120" s="220"/>
      <c r="H1120" s="220"/>
      <c r="I1120" s="220"/>
      <c r="J1120" s="220"/>
      <c r="K1120" s="220"/>
      <c r="L1120" s="220"/>
      <c r="M1120" s="326"/>
      <c r="N1120" s="220"/>
      <c r="O1120" s="220"/>
      <c r="P1120" s="220"/>
      <c r="Q1120" s="326"/>
      <c r="R1120" s="326"/>
      <c r="S1120" s="326"/>
      <c r="T1120" s="326"/>
    </row>
    <row r="1121" spans="1:20">
      <c r="A1121" s="220"/>
      <c r="B1121" s="220"/>
      <c r="C1121" s="220"/>
      <c r="D1121" s="220"/>
      <c r="E1121" s="220"/>
      <c r="F1121" s="220"/>
      <c r="G1121" s="220"/>
      <c r="H1121" s="220"/>
      <c r="I1121" s="220"/>
      <c r="J1121" s="220"/>
      <c r="K1121" s="220"/>
      <c r="L1121" s="220"/>
      <c r="M1121" s="326"/>
      <c r="N1121" s="220"/>
      <c r="O1121" s="220"/>
      <c r="P1121" s="220"/>
      <c r="Q1121" s="326"/>
      <c r="R1121" s="326"/>
      <c r="S1121" s="326"/>
      <c r="T1121" s="326"/>
    </row>
    <row r="1122" spans="1:20">
      <c r="A1122" s="220"/>
      <c r="B1122" s="220"/>
      <c r="C1122" s="220"/>
      <c r="D1122" s="220"/>
      <c r="E1122" s="220"/>
      <c r="F1122" s="220"/>
      <c r="G1122" s="220"/>
      <c r="H1122" s="220"/>
      <c r="I1122" s="220"/>
      <c r="J1122" s="220"/>
      <c r="K1122" s="220"/>
      <c r="L1122" s="220"/>
      <c r="M1122" s="326"/>
      <c r="N1122" s="220"/>
      <c r="O1122" s="220"/>
      <c r="P1122" s="220"/>
      <c r="Q1122" s="326"/>
      <c r="R1122" s="326"/>
      <c r="S1122" s="326"/>
      <c r="T1122" s="326"/>
    </row>
    <row r="1123" spans="1:20">
      <c r="A1123" s="220"/>
      <c r="B1123" s="220"/>
      <c r="C1123" s="220"/>
      <c r="D1123" s="220"/>
      <c r="E1123" s="220"/>
      <c r="F1123" s="220"/>
      <c r="G1123" s="220"/>
      <c r="H1123" s="220"/>
      <c r="I1123" s="220"/>
      <c r="J1123" s="220"/>
      <c r="K1123" s="220"/>
      <c r="L1123" s="220"/>
      <c r="M1123" s="326"/>
      <c r="N1123" s="220"/>
      <c r="O1123" s="220"/>
      <c r="P1123" s="220"/>
      <c r="Q1123" s="326"/>
      <c r="R1123" s="326"/>
      <c r="S1123" s="326"/>
      <c r="T1123" s="326"/>
    </row>
    <row r="1124" spans="1:20">
      <c r="A1124" s="220"/>
      <c r="B1124" s="220"/>
      <c r="C1124" s="220"/>
      <c r="D1124" s="220"/>
      <c r="E1124" s="220"/>
      <c r="F1124" s="220"/>
      <c r="G1124" s="220"/>
      <c r="H1124" s="220"/>
      <c r="I1124" s="220"/>
      <c r="J1124" s="220"/>
      <c r="K1124" s="220"/>
      <c r="L1124" s="220"/>
      <c r="M1124" s="326"/>
      <c r="N1124" s="220"/>
      <c r="O1124" s="220"/>
      <c r="P1124" s="220"/>
      <c r="Q1124" s="326"/>
      <c r="R1124" s="326"/>
      <c r="S1124" s="326"/>
      <c r="T1124" s="326"/>
    </row>
    <row r="1125" spans="1:20">
      <c r="A1125" s="220"/>
      <c r="B1125" s="220"/>
      <c r="C1125" s="220"/>
      <c r="D1125" s="220"/>
      <c r="E1125" s="220"/>
      <c r="F1125" s="220"/>
      <c r="G1125" s="220"/>
      <c r="H1125" s="220"/>
      <c r="I1125" s="220"/>
      <c r="J1125" s="220"/>
      <c r="K1125" s="220"/>
      <c r="L1125" s="220"/>
      <c r="M1125" s="326"/>
      <c r="N1125" s="220"/>
      <c r="O1125" s="220"/>
      <c r="P1125" s="220"/>
      <c r="Q1125" s="326"/>
      <c r="R1125" s="326"/>
      <c r="S1125" s="326"/>
      <c r="T1125" s="326"/>
    </row>
    <row r="1126" spans="1:20">
      <c r="A1126" s="220"/>
      <c r="B1126" s="220"/>
      <c r="C1126" s="220"/>
      <c r="D1126" s="220"/>
      <c r="E1126" s="220"/>
      <c r="F1126" s="220"/>
      <c r="G1126" s="220"/>
      <c r="H1126" s="220"/>
      <c r="I1126" s="220"/>
      <c r="J1126" s="220"/>
      <c r="K1126" s="220"/>
      <c r="L1126" s="220"/>
      <c r="M1126" s="326"/>
      <c r="N1126" s="220"/>
      <c r="O1126" s="220"/>
      <c r="P1126" s="220"/>
      <c r="Q1126" s="326"/>
      <c r="R1126" s="326"/>
      <c r="S1126" s="326"/>
      <c r="T1126" s="326"/>
    </row>
    <row r="1127" spans="1:20">
      <c r="A1127" s="220"/>
      <c r="B1127" s="220"/>
      <c r="C1127" s="220"/>
      <c r="D1127" s="220"/>
      <c r="E1127" s="220"/>
      <c r="F1127" s="220"/>
      <c r="G1127" s="220"/>
      <c r="H1127" s="220"/>
      <c r="I1127" s="220"/>
      <c r="J1127" s="220"/>
      <c r="K1127" s="220"/>
      <c r="L1127" s="220"/>
      <c r="M1127" s="326"/>
      <c r="N1127" s="220"/>
      <c r="O1127" s="220"/>
      <c r="P1127" s="220"/>
      <c r="Q1127" s="326"/>
      <c r="R1127" s="326"/>
      <c r="S1127" s="326"/>
      <c r="T1127" s="326"/>
    </row>
    <row r="1128" spans="1:20">
      <c r="A1128" s="220"/>
      <c r="B1128" s="220"/>
      <c r="C1128" s="220"/>
      <c r="D1128" s="220"/>
      <c r="E1128" s="220"/>
      <c r="F1128" s="220"/>
      <c r="G1128" s="220"/>
      <c r="H1128" s="220"/>
      <c r="I1128" s="220"/>
      <c r="J1128" s="220"/>
      <c r="K1128" s="220"/>
      <c r="L1128" s="220"/>
      <c r="M1128" s="326"/>
      <c r="N1128" s="220"/>
      <c r="O1128" s="220"/>
      <c r="P1128" s="220"/>
      <c r="Q1128" s="326"/>
      <c r="R1128" s="326"/>
      <c r="S1128" s="326"/>
      <c r="T1128" s="326"/>
    </row>
    <row r="1129" spans="1:20">
      <c r="A1129" s="220"/>
      <c r="B1129" s="220"/>
      <c r="C1129" s="220"/>
      <c r="D1129" s="220"/>
      <c r="E1129" s="220"/>
      <c r="F1129" s="220"/>
      <c r="G1129" s="220"/>
      <c r="H1129" s="220"/>
      <c r="I1129" s="220"/>
      <c r="J1129" s="220"/>
      <c r="K1129" s="220"/>
      <c r="L1129" s="220"/>
      <c r="M1129" s="326"/>
      <c r="N1129" s="220"/>
      <c r="O1129" s="220"/>
      <c r="P1129" s="220"/>
      <c r="Q1129" s="326"/>
      <c r="R1129" s="326"/>
      <c r="S1129" s="326"/>
      <c r="T1129" s="326"/>
    </row>
    <row r="1130" spans="1:20">
      <c r="A1130" s="220"/>
      <c r="B1130" s="220"/>
      <c r="C1130" s="220"/>
      <c r="D1130" s="220"/>
      <c r="E1130" s="220"/>
      <c r="F1130" s="220"/>
      <c r="G1130" s="220"/>
      <c r="H1130" s="220"/>
      <c r="I1130" s="220"/>
      <c r="J1130" s="220"/>
      <c r="K1130" s="220"/>
      <c r="L1130" s="220"/>
      <c r="M1130" s="326"/>
      <c r="N1130" s="220"/>
      <c r="O1130" s="220"/>
      <c r="P1130" s="220"/>
      <c r="Q1130" s="326"/>
      <c r="R1130" s="326"/>
      <c r="S1130" s="326"/>
      <c r="T1130" s="326"/>
    </row>
    <row r="1131" spans="1:20">
      <c r="A1131" s="220"/>
      <c r="B1131" s="220"/>
      <c r="C1131" s="220"/>
      <c r="D1131" s="220"/>
      <c r="E1131" s="220"/>
      <c r="F1131" s="220"/>
      <c r="G1131" s="220"/>
      <c r="H1131" s="220"/>
      <c r="I1131" s="220"/>
      <c r="J1131" s="220"/>
      <c r="K1131" s="220"/>
      <c r="L1131" s="220"/>
      <c r="M1131" s="326"/>
      <c r="N1131" s="220"/>
      <c r="O1131" s="220"/>
      <c r="P1131" s="220"/>
      <c r="Q1131" s="326"/>
      <c r="R1131" s="326"/>
      <c r="S1131" s="326"/>
      <c r="T1131" s="326"/>
    </row>
    <row r="1132" spans="1:20">
      <c r="A1132" s="220"/>
      <c r="B1132" s="220"/>
      <c r="C1132" s="220"/>
      <c r="D1132" s="220"/>
      <c r="E1132" s="220"/>
      <c r="F1132" s="220"/>
      <c r="G1132" s="220"/>
      <c r="H1132" s="220"/>
      <c r="I1132" s="220"/>
      <c r="J1132" s="220"/>
      <c r="K1132" s="220"/>
      <c r="L1132" s="220"/>
      <c r="M1132" s="326"/>
      <c r="N1132" s="220"/>
      <c r="O1132" s="220"/>
      <c r="P1132" s="220"/>
      <c r="Q1132" s="326"/>
      <c r="R1132" s="326"/>
      <c r="S1132" s="326"/>
      <c r="T1132" s="326"/>
    </row>
    <row r="1133" spans="1:20">
      <c r="A1133" s="220"/>
      <c r="B1133" s="220"/>
      <c r="C1133" s="220"/>
      <c r="D1133" s="220"/>
      <c r="E1133" s="220"/>
      <c r="F1133" s="220"/>
      <c r="G1133" s="220"/>
      <c r="H1133" s="220"/>
      <c r="I1133" s="220"/>
      <c r="J1133" s="220"/>
      <c r="K1133" s="220"/>
      <c r="L1133" s="220"/>
      <c r="M1133" s="326"/>
      <c r="N1133" s="220"/>
      <c r="O1133" s="220"/>
      <c r="P1133" s="220"/>
      <c r="Q1133" s="326"/>
      <c r="R1133" s="326"/>
      <c r="S1133" s="326"/>
      <c r="T1133" s="326"/>
    </row>
    <row r="1134" spans="1:20">
      <c r="A1134" s="220"/>
      <c r="B1134" s="220"/>
      <c r="C1134" s="220"/>
      <c r="D1134" s="220"/>
      <c r="E1134" s="220"/>
      <c r="F1134" s="220"/>
      <c r="G1134" s="220"/>
      <c r="H1134" s="220"/>
      <c r="I1134" s="220"/>
      <c r="J1134" s="220"/>
      <c r="K1134" s="220"/>
      <c r="L1134" s="220"/>
      <c r="M1134" s="326"/>
      <c r="N1134" s="220"/>
      <c r="O1134" s="220"/>
      <c r="P1134" s="220"/>
      <c r="Q1134" s="326"/>
      <c r="R1134" s="326"/>
      <c r="S1134" s="326"/>
      <c r="T1134" s="326"/>
    </row>
    <row r="1135" spans="1:20">
      <c r="A1135" s="220"/>
      <c r="B1135" s="220"/>
      <c r="C1135" s="220"/>
      <c r="D1135" s="220"/>
      <c r="E1135" s="220"/>
      <c r="F1135" s="220"/>
      <c r="G1135" s="220"/>
      <c r="H1135" s="220"/>
      <c r="I1135" s="220"/>
      <c r="J1135" s="220"/>
      <c r="K1135" s="220"/>
      <c r="L1135" s="220"/>
      <c r="M1135" s="326"/>
      <c r="N1135" s="220"/>
      <c r="O1135" s="220"/>
      <c r="P1135" s="220"/>
      <c r="Q1135" s="326"/>
      <c r="R1135" s="326"/>
      <c r="S1135" s="326"/>
      <c r="T1135" s="326"/>
    </row>
    <row r="1136" spans="1:20">
      <c r="A1136" s="220"/>
      <c r="B1136" s="220"/>
      <c r="C1136" s="220"/>
      <c r="D1136" s="220"/>
      <c r="E1136" s="220"/>
      <c r="F1136" s="220"/>
      <c r="G1136" s="220"/>
      <c r="H1136" s="220"/>
      <c r="I1136" s="220"/>
      <c r="J1136" s="220"/>
      <c r="K1136" s="220"/>
      <c r="L1136" s="220"/>
      <c r="M1136" s="326"/>
      <c r="N1136" s="220"/>
      <c r="O1136" s="220"/>
      <c r="P1136" s="220"/>
      <c r="Q1136" s="326"/>
      <c r="R1136" s="326"/>
      <c r="S1136" s="326"/>
      <c r="T1136" s="326"/>
    </row>
    <row r="1137" spans="1:20">
      <c r="A1137" s="220"/>
      <c r="B1137" s="220"/>
      <c r="C1137" s="220"/>
      <c r="D1137" s="220"/>
      <c r="E1137" s="220"/>
      <c r="F1137" s="220"/>
      <c r="G1137" s="220"/>
      <c r="H1137" s="220"/>
      <c r="I1137" s="220"/>
      <c r="J1137" s="220"/>
      <c r="K1137" s="220"/>
      <c r="L1137" s="220"/>
      <c r="M1137" s="326"/>
      <c r="N1137" s="220"/>
      <c r="O1137" s="220"/>
      <c r="P1137" s="220"/>
      <c r="Q1137" s="326"/>
      <c r="R1137" s="326"/>
      <c r="S1137" s="326"/>
      <c r="T1137" s="326"/>
    </row>
    <row r="1138" spans="1:20">
      <c r="A1138" s="220"/>
      <c r="B1138" s="220"/>
      <c r="C1138" s="220"/>
      <c r="D1138" s="220"/>
      <c r="E1138" s="220"/>
      <c r="F1138" s="220"/>
      <c r="G1138" s="220"/>
      <c r="H1138" s="220"/>
      <c r="I1138" s="220"/>
      <c r="J1138" s="220"/>
      <c r="K1138" s="220"/>
      <c r="L1138" s="220"/>
      <c r="M1138" s="326"/>
      <c r="N1138" s="220"/>
      <c r="O1138" s="220"/>
      <c r="P1138" s="220"/>
      <c r="Q1138" s="326"/>
      <c r="R1138" s="326"/>
      <c r="S1138" s="326"/>
      <c r="T1138" s="326"/>
    </row>
    <row r="1139" spans="1:20">
      <c r="A1139" s="220"/>
      <c r="B1139" s="220"/>
      <c r="C1139" s="220"/>
      <c r="D1139" s="220"/>
      <c r="E1139" s="220"/>
      <c r="F1139" s="220"/>
      <c r="G1139" s="220"/>
      <c r="H1139" s="220"/>
      <c r="I1139" s="220"/>
      <c r="J1139" s="220"/>
      <c r="K1139" s="220"/>
      <c r="L1139" s="220"/>
      <c r="M1139" s="326"/>
      <c r="N1139" s="220"/>
      <c r="O1139" s="220"/>
      <c r="P1139" s="220"/>
      <c r="Q1139" s="326"/>
      <c r="R1139" s="326"/>
      <c r="S1139" s="326"/>
      <c r="T1139" s="326"/>
    </row>
    <row r="1140" spans="1:20">
      <c r="A1140" s="220"/>
      <c r="B1140" s="220"/>
      <c r="C1140" s="220"/>
      <c r="D1140" s="220"/>
      <c r="E1140" s="220"/>
      <c r="F1140" s="220"/>
      <c r="G1140" s="220"/>
      <c r="H1140" s="220"/>
      <c r="I1140" s="220"/>
      <c r="J1140" s="220"/>
      <c r="K1140" s="220"/>
      <c r="L1140" s="220"/>
      <c r="M1140" s="326"/>
      <c r="N1140" s="220"/>
      <c r="O1140" s="220"/>
      <c r="P1140" s="220"/>
      <c r="Q1140" s="326"/>
      <c r="R1140" s="326"/>
      <c r="S1140" s="326"/>
      <c r="T1140" s="326"/>
    </row>
    <row r="1141" spans="1:20">
      <c r="A1141" s="220"/>
      <c r="B1141" s="220"/>
      <c r="C1141" s="220"/>
      <c r="D1141" s="220"/>
      <c r="E1141" s="220"/>
      <c r="F1141" s="220"/>
      <c r="G1141" s="220"/>
      <c r="H1141" s="220"/>
      <c r="I1141" s="220"/>
      <c r="J1141" s="220"/>
      <c r="K1141" s="220"/>
      <c r="L1141" s="220"/>
      <c r="M1141" s="326"/>
      <c r="N1141" s="220"/>
      <c r="O1141" s="220"/>
      <c r="P1141" s="220"/>
      <c r="Q1141" s="326"/>
      <c r="R1141" s="326"/>
      <c r="S1141" s="326"/>
      <c r="T1141" s="326"/>
    </row>
    <row r="1142" spans="1:20">
      <c r="A1142" s="220"/>
      <c r="B1142" s="220"/>
      <c r="C1142" s="220"/>
      <c r="D1142" s="220"/>
      <c r="E1142" s="220"/>
      <c r="F1142" s="220"/>
      <c r="G1142" s="220"/>
      <c r="H1142" s="220"/>
      <c r="I1142" s="220"/>
      <c r="J1142" s="220"/>
      <c r="K1142" s="220"/>
      <c r="L1142" s="220"/>
      <c r="M1142" s="326"/>
      <c r="N1142" s="220"/>
      <c r="O1142" s="220"/>
      <c r="P1142" s="220"/>
      <c r="Q1142" s="326"/>
      <c r="R1142" s="326"/>
      <c r="S1142" s="326"/>
      <c r="T1142" s="326"/>
    </row>
    <row r="1143" spans="1:20">
      <c r="A1143" s="220"/>
      <c r="B1143" s="220"/>
      <c r="C1143" s="220"/>
      <c r="D1143" s="220"/>
      <c r="E1143" s="220"/>
      <c r="F1143" s="220"/>
      <c r="G1143" s="220"/>
      <c r="H1143" s="220"/>
      <c r="I1143" s="220"/>
      <c r="J1143" s="220"/>
      <c r="K1143" s="220"/>
      <c r="L1143" s="220"/>
      <c r="M1143" s="326"/>
      <c r="N1143" s="220"/>
      <c r="O1143" s="220"/>
      <c r="P1143" s="220"/>
      <c r="Q1143" s="326"/>
      <c r="R1143" s="326"/>
      <c r="S1143" s="326"/>
      <c r="T1143" s="326"/>
    </row>
    <row r="1144" spans="1:20">
      <c r="A1144" s="220"/>
      <c r="B1144" s="220"/>
      <c r="C1144" s="220"/>
      <c r="D1144" s="220"/>
      <c r="E1144" s="220"/>
      <c r="F1144" s="220"/>
      <c r="G1144" s="220"/>
      <c r="H1144" s="220"/>
      <c r="I1144" s="220"/>
      <c r="J1144" s="220"/>
      <c r="K1144" s="220"/>
      <c r="L1144" s="220"/>
      <c r="M1144" s="326"/>
      <c r="N1144" s="220"/>
      <c r="O1144" s="220"/>
      <c r="P1144" s="220"/>
      <c r="Q1144" s="326"/>
      <c r="R1144" s="326"/>
      <c r="S1144" s="326"/>
      <c r="T1144" s="326"/>
    </row>
    <row r="1145" spans="1:20">
      <c r="A1145" s="220"/>
      <c r="B1145" s="220"/>
      <c r="C1145" s="220"/>
      <c r="D1145" s="220"/>
      <c r="E1145" s="220"/>
      <c r="F1145" s="220"/>
      <c r="G1145" s="220"/>
      <c r="H1145" s="220"/>
      <c r="I1145" s="220"/>
      <c r="J1145" s="220"/>
      <c r="K1145" s="220"/>
      <c r="L1145" s="220"/>
      <c r="M1145" s="326"/>
      <c r="N1145" s="220"/>
      <c r="O1145" s="220"/>
      <c r="P1145" s="220"/>
      <c r="Q1145" s="326"/>
      <c r="R1145" s="326"/>
      <c r="S1145" s="326"/>
      <c r="T1145" s="326"/>
    </row>
    <row r="1146" spans="1:20">
      <c r="A1146" s="220"/>
      <c r="B1146" s="220"/>
      <c r="C1146" s="220"/>
      <c r="D1146" s="220"/>
      <c r="E1146" s="220"/>
      <c r="F1146" s="220"/>
      <c r="G1146" s="220"/>
      <c r="H1146" s="220"/>
      <c r="I1146" s="220"/>
      <c r="J1146" s="220"/>
      <c r="K1146" s="220"/>
      <c r="L1146" s="220"/>
      <c r="M1146" s="326"/>
      <c r="N1146" s="220"/>
      <c r="O1146" s="220"/>
      <c r="P1146" s="220"/>
      <c r="Q1146" s="326"/>
      <c r="R1146" s="326"/>
      <c r="S1146" s="326"/>
      <c r="T1146" s="326"/>
    </row>
    <row r="1147" spans="1:20">
      <c r="A1147" s="220"/>
      <c r="B1147" s="220"/>
      <c r="C1147" s="220"/>
      <c r="D1147" s="220"/>
      <c r="E1147" s="220"/>
      <c r="F1147" s="220"/>
      <c r="G1147" s="220"/>
      <c r="H1147" s="220"/>
      <c r="I1147" s="220"/>
      <c r="J1147" s="220"/>
      <c r="K1147" s="220"/>
      <c r="L1147" s="220"/>
      <c r="M1147" s="326"/>
      <c r="N1147" s="220"/>
      <c r="O1147" s="220"/>
      <c r="P1147" s="220"/>
      <c r="Q1147" s="326"/>
      <c r="R1147" s="326"/>
      <c r="S1147" s="326"/>
      <c r="T1147" s="326"/>
    </row>
    <row r="1148" spans="1:20">
      <c r="A1148" s="220"/>
      <c r="B1148" s="220"/>
      <c r="C1148" s="220"/>
      <c r="D1148" s="220"/>
      <c r="E1148" s="220"/>
      <c r="F1148" s="220"/>
      <c r="G1148" s="220"/>
      <c r="H1148" s="220"/>
      <c r="I1148" s="220"/>
      <c r="J1148" s="220"/>
      <c r="K1148" s="220"/>
      <c r="L1148" s="220"/>
      <c r="M1148" s="326"/>
      <c r="N1148" s="220"/>
      <c r="O1148" s="220"/>
      <c r="P1148" s="220"/>
      <c r="Q1148" s="326"/>
      <c r="R1148" s="326"/>
      <c r="S1148" s="326"/>
      <c r="T1148" s="326"/>
    </row>
    <row r="1149" spans="1:20">
      <c r="A1149" s="220"/>
      <c r="B1149" s="220"/>
      <c r="C1149" s="220"/>
      <c r="D1149" s="220"/>
      <c r="E1149" s="220"/>
      <c r="F1149" s="220"/>
      <c r="G1149" s="220"/>
      <c r="H1149" s="220"/>
      <c r="I1149" s="220"/>
      <c r="J1149" s="220"/>
      <c r="K1149" s="220"/>
      <c r="L1149" s="220"/>
      <c r="M1149" s="326"/>
      <c r="N1149" s="220"/>
      <c r="O1149" s="220"/>
      <c r="P1149" s="220"/>
      <c r="Q1149" s="326"/>
      <c r="R1149" s="326"/>
      <c r="S1149" s="326"/>
      <c r="T1149" s="326"/>
    </row>
    <row r="1150" spans="1:20">
      <c r="A1150" s="220"/>
      <c r="B1150" s="220"/>
      <c r="C1150" s="220"/>
      <c r="D1150" s="220"/>
      <c r="E1150" s="220"/>
      <c r="F1150" s="220"/>
      <c r="G1150" s="220"/>
      <c r="H1150" s="220"/>
      <c r="I1150" s="220"/>
      <c r="J1150" s="220"/>
      <c r="K1150" s="220"/>
      <c r="L1150" s="220"/>
      <c r="M1150" s="326"/>
      <c r="N1150" s="220"/>
      <c r="O1150" s="220"/>
      <c r="P1150" s="220"/>
      <c r="Q1150" s="326"/>
      <c r="R1150" s="326"/>
      <c r="S1150" s="326"/>
      <c r="T1150" s="326"/>
    </row>
    <row r="1151" spans="1:20">
      <c r="A1151" s="220"/>
      <c r="B1151" s="220"/>
      <c r="C1151" s="220"/>
      <c r="D1151" s="220"/>
      <c r="E1151" s="220"/>
      <c r="F1151" s="220"/>
      <c r="G1151" s="220"/>
      <c r="H1151" s="220"/>
      <c r="I1151" s="220"/>
      <c r="J1151" s="220"/>
      <c r="K1151" s="220"/>
      <c r="L1151" s="220"/>
      <c r="M1151" s="326"/>
      <c r="N1151" s="220"/>
      <c r="O1151" s="220"/>
      <c r="P1151" s="220"/>
      <c r="Q1151" s="326"/>
      <c r="R1151" s="326"/>
      <c r="S1151" s="326"/>
      <c r="T1151" s="326"/>
    </row>
    <row r="1152" spans="1:20">
      <c r="A1152" s="220"/>
      <c r="B1152" s="220"/>
      <c r="C1152" s="220"/>
      <c r="D1152" s="220"/>
      <c r="E1152" s="220"/>
      <c r="F1152" s="220"/>
      <c r="G1152" s="220"/>
      <c r="H1152" s="220"/>
      <c r="I1152" s="220"/>
      <c r="J1152" s="220"/>
      <c r="K1152" s="220"/>
      <c r="L1152" s="220"/>
      <c r="M1152" s="326"/>
      <c r="N1152" s="220"/>
      <c r="O1152" s="220"/>
      <c r="P1152" s="220"/>
      <c r="Q1152" s="326"/>
      <c r="R1152" s="326"/>
      <c r="S1152" s="326"/>
      <c r="T1152" s="326"/>
    </row>
    <row r="1153" spans="1:20">
      <c r="A1153" s="220"/>
      <c r="B1153" s="220"/>
      <c r="C1153" s="220"/>
      <c r="D1153" s="220"/>
      <c r="E1153" s="220"/>
      <c r="F1153" s="220"/>
      <c r="G1153" s="220"/>
      <c r="H1153" s="220"/>
      <c r="I1153" s="220"/>
      <c r="J1153" s="220"/>
      <c r="K1153" s="220"/>
      <c r="L1153" s="220"/>
      <c r="M1153" s="326"/>
      <c r="N1153" s="220"/>
      <c r="O1153" s="220"/>
      <c r="P1153" s="220"/>
      <c r="Q1153" s="326"/>
      <c r="R1153" s="326"/>
      <c r="S1153" s="326"/>
      <c r="T1153" s="326"/>
    </row>
    <row r="1154" spans="1:20">
      <c r="A1154" s="220"/>
      <c r="B1154" s="220"/>
      <c r="C1154" s="220"/>
      <c r="D1154" s="220"/>
      <c r="E1154" s="220"/>
      <c r="F1154" s="220"/>
      <c r="G1154" s="220"/>
      <c r="H1154" s="220"/>
      <c r="I1154" s="220"/>
      <c r="J1154" s="220"/>
      <c r="K1154" s="220"/>
      <c r="L1154" s="220"/>
      <c r="M1154" s="326"/>
      <c r="N1154" s="220"/>
      <c r="O1154" s="220"/>
      <c r="P1154" s="220"/>
      <c r="Q1154" s="326"/>
      <c r="R1154" s="326"/>
      <c r="S1154" s="326"/>
      <c r="T1154" s="326"/>
    </row>
    <row r="1155" spans="1:20">
      <c r="A1155" s="220"/>
      <c r="B1155" s="220"/>
      <c r="C1155" s="220"/>
      <c r="D1155" s="220"/>
      <c r="E1155" s="220"/>
      <c r="F1155" s="220"/>
      <c r="G1155" s="220"/>
      <c r="H1155" s="220"/>
      <c r="I1155" s="220"/>
      <c r="J1155" s="220"/>
      <c r="K1155" s="220"/>
      <c r="L1155" s="220"/>
      <c r="M1155" s="326"/>
      <c r="N1155" s="220"/>
      <c r="O1155" s="220"/>
      <c r="P1155" s="220"/>
      <c r="Q1155" s="326"/>
      <c r="R1155" s="326"/>
      <c r="S1155" s="326"/>
      <c r="T1155" s="326"/>
    </row>
    <row r="1156" spans="1:20">
      <c r="A1156" s="220"/>
      <c r="B1156" s="220"/>
      <c r="C1156" s="220"/>
      <c r="D1156" s="220"/>
      <c r="E1156" s="220"/>
      <c r="F1156" s="220"/>
      <c r="G1156" s="220"/>
      <c r="H1156" s="220"/>
      <c r="I1156" s="220"/>
      <c r="J1156" s="220"/>
      <c r="K1156" s="220"/>
      <c r="L1156" s="220"/>
      <c r="M1156" s="326"/>
      <c r="N1156" s="220"/>
      <c r="O1156" s="220"/>
      <c r="P1156" s="220"/>
      <c r="Q1156" s="326"/>
      <c r="R1156" s="326"/>
      <c r="S1156" s="326"/>
      <c r="T1156" s="326"/>
    </row>
    <row r="1157" spans="1:20">
      <c r="A1157" s="220"/>
      <c r="B1157" s="220"/>
      <c r="C1157" s="220"/>
      <c r="D1157" s="220"/>
      <c r="E1157" s="220"/>
      <c r="F1157" s="220"/>
      <c r="G1157" s="220"/>
      <c r="H1157" s="220"/>
      <c r="I1157" s="220"/>
      <c r="J1157" s="220"/>
      <c r="K1157" s="220"/>
      <c r="L1157" s="220"/>
      <c r="M1157" s="326"/>
      <c r="N1157" s="220"/>
      <c r="O1157" s="220"/>
      <c r="P1157" s="220"/>
      <c r="Q1157" s="326"/>
      <c r="R1157" s="326"/>
      <c r="S1157" s="326"/>
      <c r="T1157" s="326"/>
    </row>
    <row r="1158" spans="1:20">
      <c r="A1158" s="220"/>
      <c r="B1158" s="220"/>
      <c r="C1158" s="220"/>
      <c r="D1158" s="220"/>
      <c r="E1158" s="220"/>
      <c r="F1158" s="220"/>
      <c r="G1158" s="220"/>
      <c r="H1158" s="220"/>
      <c r="I1158" s="220"/>
      <c r="J1158" s="220"/>
      <c r="K1158" s="220"/>
      <c r="L1158" s="220"/>
      <c r="M1158" s="326"/>
      <c r="N1158" s="220"/>
      <c r="O1158" s="220"/>
      <c r="P1158" s="220"/>
      <c r="Q1158" s="326"/>
      <c r="R1158" s="326"/>
      <c r="S1158" s="326"/>
      <c r="T1158" s="326"/>
    </row>
    <row r="1159" spans="1:20">
      <c r="A1159" s="220"/>
      <c r="B1159" s="220"/>
      <c r="C1159" s="220"/>
      <c r="D1159" s="220"/>
      <c r="E1159" s="220"/>
      <c r="F1159" s="220"/>
      <c r="G1159" s="220"/>
      <c r="H1159" s="220"/>
      <c r="I1159" s="220"/>
      <c r="J1159" s="220"/>
      <c r="K1159" s="220"/>
      <c r="L1159" s="220"/>
      <c r="M1159" s="326"/>
      <c r="N1159" s="220"/>
      <c r="O1159" s="220"/>
      <c r="P1159" s="220"/>
      <c r="Q1159" s="326"/>
      <c r="R1159" s="326"/>
      <c r="S1159" s="326"/>
      <c r="T1159" s="326"/>
    </row>
    <row r="1160" spans="1:20">
      <c r="A1160" s="220"/>
      <c r="B1160" s="220"/>
      <c r="C1160" s="220"/>
      <c r="D1160" s="220"/>
      <c r="E1160" s="220"/>
      <c r="F1160" s="220"/>
      <c r="G1160" s="220"/>
      <c r="H1160" s="220"/>
      <c r="I1160" s="220"/>
      <c r="J1160" s="220"/>
      <c r="K1160" s="220"/>
      <c r="L1160" s="220"/>
      <c r="M1160" s="326"/>
      <c r="N1160" s="220"/>
      <c r="O1160" s="220"/>
      <c r="P1160" s="220"/>
      <c r="Q1160" s="326"/>
      <c r="R1160" s="326"/>
      <c r="S1160" s="326"/>
      <c r="T1160" s="326"/>
    </row>
    <row r="1161" spans="1:20">
      <c r="A1161" s="220"/>
      <c r="B1161" s="220"/>
      <c r="C1161" s="220"/>
      <c r="D1161" s="220"/>
      <c r="E1161" s="220"/>
      <c r="F1161" s="220"/>
      <c r="G1161" s="220"/>
      <c r="H1161" s="220"/>
      <c r="I1161" s="220"/>
      <c r="J1161" s="220"/>
      <c r="K1161" s="220"/>
      <c r="L1161" s="220"/>
      <c r="M1161" s="326"/>
      <c r="N1161" s="220"/>
      <c r="O1161" s="220"/>
      <c r="P1161" s="220"/>
      <c r="Q1161" s="326"/>
      <c r="R1161" s="326"/>
      <c r="S1161" s="326"/>
      <c r="T1161" s="326"/>
    </row>
    <row r="1162" spans="1:20">
      <c r="A1162" s="220"/>
      <c r="B1162" s="220"/>
      <c r="C1162" s="220"/>
      <c r="D1162" s="220"/>
      <c r="E1162" s="220"/>
      <c r="F1162" s="220"/>
      <c r="G1162" s="220"/>
      <c r="H1162" s="220"/>
      <c r="I1162" s="220"/>
      <c r="J1162" s="220"/>
      <c r="K1162" s="220"/>
      <c r="L1162" s="220"/>
      <c r="M1162" s="326"/>
      <c r="N1162" s="220"/>
      <c r="O1162" s="220"/>
      <c r="P1162" s="220"/>
      <c r="Q1162" s="326"/>
      <c r="R1162" s="326"/>
      <c r="S1162" s="326"/>
      <c r="T1162" s="326"/>
    </row>
    <row r="1163" spans="1:20">
      <c r="A1163" s="220"/>
      <c r="B1163" s="220"/>
      <c r="C1163" s="220"/>
      <c r="D1163" s="220"/>
      <c r="E1163" s="220"/>
      <c r="F1163" s="220"/>
      <c r="G1163" s="220"/>
      <c r="H1163" s="220"/>
      <c r="I1163" s="220"/>
      <c r="J1163" s="220"/>
      <c r="K1163" s="220"/>
      <c r="L1163" s="220"/>
      <c r="M1163" s="326"/>
      <c r="N1163" s="220"/>
      <c r="O1163" s="220"/>
      <c r="P1163" s="220"/>
      <c r="Q1163" s="326"/>
      <c r="R1163" s="326"/>
      <c r="S1163" s="326"/>
      <c r="T1163" s="326"/>
    </row>
    <row r="1164" spans="1:20">
      <c r="A1164" s="220"/>
      <c r="B1164" s="220"/>
      <c r="C1164" s="220"/>
      <c r="D1164" s="220"/>
      <c r="E1164" s="220"/>
      <c r="F1164" s="220"/>
      <c r="G1164" s="220"/>
      <c r="H1164" s="220"/>
      <c r="I1164" s="220"/>
      <c r="J1164" s="220"/>
      <c r="K1164" s="220"/>
      <c r="L1164" s="220"/>
      <c r="M1164" s="326"/>
      <c r="N1164" s="220"/>
      <c r="O1164" s="220"/>
      <c r="P1164" s="220"/>
      <c r="Q1164" s="326"/>
      <c r="R1164" s="326"/>
      <c r="S1164" s="326"/>
      <c r="T1164" s="326"/>
    </row>
    <row r="1165" spans="1:20">
      <c r="A1165" s="220"/>
      <c r="B1165" s="220"/>
      <c r="C1165" s="220"/>
      <c r="D1165" s="220"/>
      <c r="E1165" s="220"/>
      <c r="F1165" s="220"/>
      <c r="G1165" s="220"/>
      <c r="H1165" s="220"/>
      <c r="I1165" s="220"/>
      <c r="J1165" s="220"/>
      <c r="K1165" s="220"/>
      <c r="L1165" s="220"/>
      <c r="M1165" s="326"/>
      <c r="N1165" s="220"/>
      <c r="O1165" s="220"/>
      <c r="P1165" s="220"/>
      <c r="Q1165" s="326"/>
      <c r="R1165" s="326"/>
      <c r="S1165" s="326"/>
      <c r="T1165" s="326"/>
    </row>
    <row r="1166" spans="1:20">
      <c r="A1166" s="220"/>
      <c r="B1166" s="220"/>
      <c r="C1166" s="220"/>
      <c r="D1166" s="220"/>
      <c r="E1166" s="220"/>
      <c r="F1166" s="220"/>
      <c r="G1166" s="220"/>
      <c r="H1166" s="220"/>
      <c r="I1166" s="220"/>
      <c r="J1166" s="220"/>
      <c r="K1166" s="220"/>
      <c r="L1166" s="220"/>
      <c r="M1166" s="326"/>
      <c r="N1166" s="220"/>
      <c r="O1166" s="220"/>
      <c r="P1166" s="220"/>
      <c r="Q1166" s="326"/>
      <c r="R1166" s="326"/>
      <c r="S1166" s="326"/>
      <c r="T1166" s="326"/>
    </row>
    <row r="1167" spans="1:20">
      <c r="A1167" s="220"/>
      <c r="B1167" s="220"/>
      <c r="C1167" s="220"/>
      <c r="D1167" s="220"/>
      <c r="E1167" s="220"/>
      <c r="F1167" s="220"/>
      <c r="G1167" s="220"/>
      <c r="H1167" s="220"/>
      <c r="I1167" s="220"/>
      <c r="J1167" s="220"/>
      <c r="K1167" s="220"/>
      <c r="L1167" s="220"/>
      <c r="M1167" s="326"/>
      <c r="N1167" s="220"/>
      <c r="O1167" s="220"/>
      <c r="P1167" s="220"/>
      <c r="Q1167" s="326"/>
      <c r="R1167" s="326"/>
      <c r="S1167" s="326"/>
      <c r="T1167" s="326"/>
    </row>
    <row r="1168" spans="1:20">
      <c r="A1168" s="220"/>
      <c r="B1168" s="220"/>
      <c r="C1168" s="220"/>
      <c r="D1168" s="220"/>
      <c r="E1168" s="220"/>
      <c r="F1168" s="220"/>
      <c r="G1168" s="220"/>
      <c r="H1168" s="220"/>
      <c r="I1168" s="220"/>
      <c r="J1168" s="220"/>
      <c r="K1168" s="220"/>
      <c r="L1168" s="220"/>
      <c r="M1168" s="326"/>
      <c r="N1168" s="220"/>
      <c r="O1168" s="220"/>
      <c r="P1168" s="220"/>
      <c r="Q1168" s="326"/>
      <c r="R1168" s="326"/>
      <c r="S1168" s="326"/>
      <c r="T1168" s="326"/>
    </row>
    <row r="1169" spans="1:20">
      <c r="A1169" s="220"/>
      <c r="B1169" s="220"/>
      <c r="C1169" s="220"/>
      <c r="D1169" s="220"/>
      <c r="E1169" s="220"/>
      <c r="F1169" s="220"/>
      <c r="G1169" s="220"/>
      <c r="H1169" s="220"/>
      <c r="I1169" s="220"/>
      <c r="J1169" s="220"/>
      <c r="K1169" s="220"/>
      <c r="L1169" s="220"/>
      <c r="M1169" s="326"/>
      <c r="N1169" s="220"/>
      <c r="O1169" s="220"/>
      <c r="P1169" s="220"/>
      <c r="Q1169" s="326"/>
      <c r="R1169" s="326"/>
      <c r="S1169" s="326"/>
      <c r="T1169" s="326"/>
    </row>
    <row r="1170" spans="1:20">
      <c r="A1170" s="220"/>
      <c r="B1170" s="220"/>
      <c r="C1170" s="220"/>
      <c r="D1170" s="220"/>
      <c r="E1170" s="220"/>
      <c r="F1170" s="220"/>
      <c r="G1170" s="220"/>
      <c r="H1170" s="220"/>
      <c r="I1170" s="220"/>
      <c r="J1170" s="220"/>
      <c r="K1170" s="220"/>
      <c r="L1170" s="220"/>
      <c r="M1170" s="326"/>
      <c r="N1170" s="220"/>
      <c r="O1170" s="220"/>
      <c r="P1170" s="220"/>
      <c r="Q1170" s="326"/>
      <c r="R1170" s="326"/>
      <c r="S1170" s="326"/>
      <c r="T1170" s="326"/>
    </row>
    <row r="1171" spans="1:20">
      <c r="A1171" s="220"/>
      <c r="B1171" s="220"/>
      <c r="C1171" s="220"/>
      <c r="D1171" s="220"/>
      <c r="E1171" s="220"/>
      <c r="F1171" s="220"/>
      <c r="G1171" s="220"/>
      <c r="H1171" s="220"/>
      <c r="I1171" s="220"/>
      <c r="J1171" s="220"/>
      <c r="K1171" s="220"/>
      <c r="L1171" s="220"/>
      <c r="M1171" s="326"/>
      <c r="N1171" s="220"/>
      <c r="O1171" s="220"/>
      <c r="P1171" s="220"/>
      <c r="Q1171" s="326"/>
      <c r="R1171" s="326"/>
      <c r="S1171" s="326"/>
      <c r="T1171" s="326"/>
    </row>
    <row r="1172" spans="1:20">
      <c r="A1172" s="220"/>
      <c r="B1172" s="220"/>
      <c r="C1172" s="220"/>
      <c r="D1172" s="220"/>
      <c r="E1172" s="220"/>
      <c r="F1172" s="220"/>
      <c r="G1172" s="220"/>
      <c r="H1172" s="220"/>
      <c r="I1172" s="220"/>
      <c r="J1172" s="220"/>
      <c r="K1172" s="220"/>
      <c r="L1172" s="220"/>
      <c r="M1172" s="326"/>
      <c r="N1172" s="220"/>
      <c r="O1172" s="220"/>
      <c r="P1172" s="220"/>
      <c r="Q1172" s="326"/>
      <c r="R1172" s="326"/>
      <c r="S1172" s="326"/>
      <c r="T1172" s="326"/>
    </row>
    <row r="1173" spans="1:20">
      <c r="A1173" s="220"/>
      <c r="B1173" s="220"/>
      <c r="C1173" s="220"/>
      <c r="D1173" s="220"/>
      <c r="E1173" s="220"/>
      <c r="F1173" s="220"/>
      <c r="G1173" s="220"/>
      <c r="H1173" s="220"/>
      <c r="I1173" s="220"/>
      <c r="J1173" s="220"/>
      <c r="K1173" s="220"/>
      <c r="L1173" s="220"/>
      <c r="M1173" s="326"/>
      <c r="N1173" s="220"/>
      <c r="O1173" s="220"/>
      <c r="P1173" s="220"/>
      <c r="Q1173" s="326"/>
      <c r="R1173" s="326"/>
      <c r="S1173" s="326"/>
      <c r="T1173" s="326"/>
    </row>
    <row r="1174" spans="1:20">
      <c r="A1174" s="220"/>
      <c r="B1174" s="220"/>
      <c r="C1174" s="220"/>
      <c r="D1174" s="220"/>
      <c r="E1174" s="220"/>
      <c r="F1174" s="220"/>
      <c r="G1174" s="220"/>
      <c r="H1174" s="220"/>
      <c r="I1174" s="220"/>
      <c r="J1174" s="220"/>
      <c r="K1174" s="220"/>
      <c r="L1174" s="220"/>
      <c r="M1174" s="326"/>
      <c r="N1174" s="220"/>
      <c r="O1174" s="220"/>
      <c r="P1174" s="220"/>
      <c r="Q1174" s="326"/>
      <c r="R1174" s="326"/>
      <c r="S1174" s="326"/>
      <c r="T1174" s="326"/>
    </row>
    <row r="1175" spans="1:20">
      <c r="A1175" s="220"/>
      <c r="B1175" s="220"/>
      <c r="C1175" s="220"/>
      <c r="D1175" s="220"/>
      <c r="E1175" s="220"/>
      <c r="F1175" s="220"/>
      <c r="G1175" s="220"/>
      <c r="H1175" s="220"/>
      <c r="I1175" s="220"/>
      <c r="J1175" s="220"/>
      <c r="K1175" s="220"/>
      <c r="L1175" s="220"/>
      <c r="M1175" s="326"/>
      <c r="N1175" s="220"/>
      <c r="O1175" s="220"/>
      <c r="P1175" s="220"/>
      <c r="Q1175" s="326"/>
      <c r="R1175" s="326"/>
      <c r="S1175" s="326"/>
      <c r="T1175" s="326"/>
    </row>
    <row r="1176" spans="1:20">
      <c r="A1176" s="220"/>
      <c r="B1176" s="220"/>
      <c r="C1176" s="220"/>
      <c r="D1176" s="220"/>
      <c r="E1176" s="220"/>
      <c r="F1176" s="220"/>
      <c r="G1176" s="220"/>
      <c r="H1176" s="220"/>
      <c r="I1176" s="220"/>
      <c r="J1176" s="220"/>
      <c r="K1176" s="220"/>
      <c r="L1176" s="220"/>
      <c r="M1176" s="326"/>
      <c r="N1176" s="220"/>
      <c r="O1176" s="220"/>
      <c r="P1176" s="220"/>
      <c r="Q1176" s="326"/>
      <c r="R1176" s="326"/>
      <c r="S1176" s="326"/>
      <c r="T1176" s="326"/>
    </row>
    <row r="1177" spans="1:20">
      <c r="A1177" s="220"/>
      <c r="B1177" s="220"/>
      <c r="C1177" s="220"/>
      <c r="D1177" s="220"/>
      <c r="E1177" s="220"/>
      <c r="F1177" s="220"/>
      <c r="G1177" s="220"/>
      <c r="H1177" s="220"/>
      <c r="I1177" s="220"/>
      <c r="J1177" s="220"/>
      <c r="K1177" s="220"/>
      <c r="L1177" s="220"/>
      <c r="M1177" s="326"/>
      <c r="N1177" s="220"/>
      <c r="O1177" s="220"/>
      <c r="P1177" s="220"/>
      <c r="Q1177" s="326"/>
      <c r="R1177" s="326"/>
      <c r="S1177" s="326"/>
      <c r="T1177" s="326"/>
    </row>
    <row r="1178" spans="1:20">
      <c r="A1178" s="220"/>
      <c r="B1178" s="220"/>
      <c r="C1178" s="220"/>
      <c r="D1178" s="220"/>
      <c r="E1178" s="220"/>
      <c r="F1178" s="220"/>
      <c r="G1178" s="220"/>
      <c r="H1178" s="220"/>
      <c r="I1178" s="220"/>
      <c r="J1178" s="220"/>
      <c r="K1178" s="220"/>
      <c r="L1178" s="220"/>
      <c r="M1178" s="326"/>
      <c r="N1178" s="220"/>
      <c r="O1178" s="220"/>
      <c r="P1178" s="220"/>
      <c r="Q1178" s="326"/>
      <c r="R1178" s="326"/>
      <c r="S1178" s="326"/>
      <c r="T1178" s="326"/>
    </row>
    <row r="1179" spans="1:20">
      <c r="A1179" s="220"/>
      <c r="B1179" s="220"/>
      <c r="C1179" s="220"/>
      <c r="D1179" s="220"/>
      <c r="E1179" s="220"/>
      <c r="F1179" s="220"/>
      <c r="G1179" s="220"/>
      <c r="H1179" s="220"/>
      <c r="I1179" s="220"/>
      <c r="J1179" s="220"/>
      <c r="K1179" s="220"/>
      <c r="L1179" s="220"/>
      <c r="M1179" s="326"/>
      <c r="N1179" s="220"/>
      <c r="O1179" s="220"/>
      <c r="P1179" s="220"/>
      <c r="Q1179" s="326"/>
      <c r="R1179" s="326"/>
      <c r="S1179" s="326"/>
      <c r="T1179" s="326"/>
    </row>
    <row r="1180" spans="1:20">
      <c r="A1180" s="220"/>
      <c r="B1180" s="220"/>
      <c r="C1180" s="220"/>
      <c r="D1180" s="220"/>
      <c r="E1180" s="220"/>
      <c r="F1180" s="220"/>
      <c r="G1180" s="220"/>
      <c r="H1180" s="220"/>
      <c r="I1180" s="220"/>
      <c r="J1180" s="220"/>
      <c r="K1180" s="220"/>
      <c r="L1180" s="220"/>
      <c r="M1180" s="326"/>
      <c r="N1180" s="220"/>
      <c r="O1180" s="220"/>
      <c r="P1180" s="220"/>
      <c r="Q1180" s="326"/>
      <c r="R1180" s="326"/>
      <c r="S1180" s="326"/>
      <c r="T1180" s="326"/>
    </row>
    <row r="1181" spans="1:20">
      <c r="A1181" s="220"/>
      <c r="B1181" s="220"/>
      <c r="C1181" s="220"/>
      <c r="D1181" s="220"/>
      <c r="E1181" s="220"/>
      <c r="F1181" s="220"/>
      <c r="G1181" s="220"/>
      <c r="H1181" s="220"/>
      <c r="I1181" s="220"/>
      <c r="J1181" s="220"/>
      <c r="K1181" s="220"/>
      <c r="L1181" s="220"/>
      <c r="M1181" s="326"/>
      <c r="N1181" s="220"/>
      <c r="O1181" s="220"/>
      <c r="P1181" s="220"/>
      <c r="Q1181" s="326"/>
      <c r="R1181" s="326"/>
      <c r="S1181" s="326"/>
      <c r="T1181" s="326"/>
    </row>
    <row r="1182" spans="1:20">
      <c r="A1182" s="220"/>
      <c r="B1182" s="220"/>
      <c r="C1182" s="220"/>
      <c r="D1182" s="220"/>
      <c r="E1182" s="220"/>
      <c r="F1182" s="220"/>
      <c r="G1182" s="220"/>
      <c r="H1182" s="220"/>
      <c r="I1182" s="220"/>
      <c r="J1182" s="220"/>
      <c r="K1182" s="220"/>
      <c r="L1182" s="220"/>
      <c r="M1182" s="326"/>
      <c r="N1182" s="220"/>
      <c r="O1182" s="220"/>
      <c r="P1182" s="220"/>
      <c r="Q1182" s="326"/>
      <c r="R1182" s="326"/>
      <c r="S1182" s="326"/>
      <c r="T1182" s="326"/>
    </row>
    <row r="1183" spans="1:20">
      <c r="A1183" s="220"/>
      <c r="B1183" s="220"/>
      <c r="C1183" s="220"/>
      <c r="D1183" s="220"/>
      <c r="E1183" s="220"/>
      <c r="F1183" s="220"/>
      <c r="G1183" s="220"/>
      <c r="H1183" s="220"/>
      <c r="I1183" s="220"/>
      <c r="J1183" s="220"/>
      <c r="K1183" s="220"/>
      <c r="L1183" s="220"/>
      <c r="M1183" s="326"/>
      <c r="N1183" s="220"/>
      <c r="O1183" s="220"/>
      <c r="P1183" s="220"/>
      <c r="Q1183" s="326"/>
      <c r="R1183" s="326"/>
      <c r="S1183" s="326"/>
      <c r="T1183" s="326"/>
    </row>
    <row r="1184" spans="1:20">
      <c r="A1184" s="220"/>
      <c r="B1184" s="220"/>
      <c r="C1184" s="220"/>
      <c r="D1184" s="220"/>
      <c r="E1184" s="220"/>
      <c r="F1184" s="220"/>
      <c r="G1184" s="220"/>
      <c r="H1184" s="220"/>
      <c r="I1184" s="220"/>
      <c r="J1184" s="220"/>
      <c r="K1184" s="220"/>
      <c r="L1184" s="220"/>
      <c r="M1184" s="326"/>
      <c r="N1184" s="220"/>
      <c r="O1184" s="220"/>
      <c r="P1184" s="220"/>
      <c r="Q1184" s="326"/>
      <c r="R1184" s="326"/>
      <c r="S1184" s="326"/>
      <c r="T1184" s="326"/>
    </row>
    <row r="1185" spans="1:20">
      <c r="A1185" s="220"/>
      <c r="B1185" s="220"/>
      <c r="C1185" s="220"/>
      <c r="D1185" s="220"/>
      <c r="E1185" s="220"/>
      <c r="F1185" s="220"/>
      <c r="G1185" s="220"/>
      <c r="H1185" s="220"/>
      <c r="I1185" s="220"/>
      <c r="J1185" s="220"/>
      <c r="K1185" s="220"/>
      <c r="L1185" s="220"/>
      <c r="M1185" s="326"/>
      <c r="N1185" s="220"/>
      <c r="O1185" s="220"/>
      <c r="P1185" s="220"/>
      <c r="Q1185" s="326"/>
      <c r="R1185" s="326"/>
      <c r="S1185" s="326"/>
      <c r="T1185" s="326"/>
    </row>
    <row r="1186" spans="1:20">
      <c r="A1186" s="220"/>
      <c r="B1186" s="220"/>
      <c r="C1186" s="220"/>
      <c r="D1186" s="220"/>
      <c r="E1186" s="220"/>
      <c r="F1186" s="220"/>
      <c r="G1186" s="220"/>
      <c r="H1186" s="220"/>
      <c r="I1186" s="220"/>
      <c r="J1186" s="220"/>
      <c r="K1186" s="220"/>
      <c r="L1186" s="220"/>
      <c r="M1186" s="326"/>
      <c r="N1186" s="220"/>
      <c r="O1186" s="220"/>
      <c r="P1186" s="220"/>
      <c r="Q1186" s="326"/>
      <c r="R1186" s="326"/>
      <c r="S1186" s="326"/>
      <c r="T1186" s="326"/>
    </row>
    <row r="1187" spans="1:20">
      <c r="A1187" s="220"/>
      <c r="B1187" s="220"/>
      <c r="C1187" s="220"/>
      <c r="D1187" s="220"/>
      <c r="E1187" s="220"/>
      <c r="F1187" s="220"/>
      <c r="G1187" s="220"/>
      <c r="H1187" s="220"/>
      <c r="I1187" s="220"/>
      <c r="J1187" s="220"/>
      <c r="K1187" s="220"/>
      <c r="L1187" s="220"/>
      <c r="M1187" s="326"/>
      <c r="N1187" s="220"/>
      <c r="O1187" s="220"/>
      <c r="P1187" s="220"/>
      <c r="Q1187" s="326"/>
      <c r="R1187" s="326"/>
      <c r="S1187" s="326"/>
      <c r="T1187" s="326"/>
    </row>
    <row r="1188" spans="1:20">
      <c r="A1188" s="220"/>
      <c r="B1188" s="220"/>
      <c r="C1188" s="220"/>
      <c r="D1188" s="220"/>
      <c r="E1188" s="220"/>
      <c r="F1188" s="220"/>
      <c r="G1188" s="220"/>
      <c r="H1188" s="220"/>
      <c r="I1188" s="220"/>
      <c r="J1188" s="220"/>
      <c r="K1188" s="220"/>
      <c r="L1188" s="220"/>
      <c r="M1188" s="326"/>
      <c r="N1188" s="220"/>
      <c r="O1188" s="220"/>
      <c r="P1188" s="220"/>
      <c r="Q1188" s="326"/>
      <c r="R1188" s="326"/>
      <c r="S1188" s="326"/>
      <c r="T1188" s="326"/>
    </row>
    <row r="1189" spans="1:20">
      <c r="A1189" s="220"/>
      <c r="B1189" s="220"/>
      <c r="C1189" s="220"/>
      <c r="D1189" s="220"/>
      <c r="E1189" s="220"/>
      <c r="F1189" s="220"/>
      <c r="G1189" s="220"/>
      <c r="H1189" s="220"/>
      <c r="I1189" s="220"/>
      <c r="J1189" s="220"/>
      <c r="K1189" s="220"/>
      <c r="L1189" s="220"/>
      <c r="M1189" s="326"/>
      <c r="N1189" s="220"/>
      <c r="O1189" s="220"/>
      <c r="P1189" s="220"/>
      <c r="Q1189" s="326"/>
      <c r="R1189" s="326"/>
      <c r="S1189" s="326"/>
      <c r="T1189" s="326"/>
    </row>
    <row r="1190" spans="1:20">
      <c r="A1190" s="220"/>
      <c r="B1190" s="220"/>
      <c r="C1190" s="220"/>
      <c r="D1190" s="220"/>
      <c r="E1190" s="220"/>
      <c r="F1190" s="220"/>
      <c r="G1190" s="220"/>
      <c r="H1190" s="220"/>
      <c r="I1190" s="220"/>
      <c r="J1190" s="220"/>
      <c r="K1190" s="220"/>
      <c r="L1190" s="220"/>
      <c r="M1190" s="326"/>
      <c r="N1190" s="220"/>
      <c r="O1190" s="220"/>
      <c r="P1190" s="220"/>
      <c r="Q1190" s="326"/>
      <c r="R1190" s="326"/>
      <c r="S1190" s="326"/>
      <c r="T1190" s="326"/>
    </row>
    <row r="1191" spans="1:20">
      <c r="A1191" s="220"/>
      <c r="B1191" s="220"/>
      <c r="C1191" s="220"/>
      <c r="D1191" s="220"/>
      <c r="E1191" s="220"/>
      <c r="F1191" s="220"/>
      <c r="G1191" s="220"/>
      <c r="H1191" s="220"/>
      <c r="I1191" s="220"/>
      <c r="J1191" s="220"/>
      <c r="K1191" s="220"/>
      <c r="L1191" s="220"/>
      <c r="M1191" s="326"/>
      <c r="N1191" s="220"/>
      <c r="O1191" s="220"/>
      <c r="P1191" s="220"/>
      <c r="Q1191" s="326"/>
      <c r="R1191" s="326"/>
      <c r="S1191" s="326"/>
      <c r="T1191" s="326"/>
    </row>
    <row r="1192" spans="1:20">
      <c r="A1192" s="220"/>
      <c r="B1192" s="220"/>
      <c r="C1192" s="220"/>
      <c r="D1192" s="220"/>
      <c r="E1192" s="220"/>
      <c r="F1192" s="220"/>
      <c r="G1192" s="220"/>
      <c r="H1192" s="220"/>
      <c r="I1192" s="220"/>
      <c r="J1192" s="220"/>
      <c r="K1192" s="220"/>
      <c r="L1192" s="220"/>
      <c r="M1192" s="326"/>
      <c r="N1192" s="220"/>
      <c r="O1192" s="220"/>
      <c r="P1192" s="220"/>
      <c r="Q1192" s="326"/>
      <c r="R1192" s="326"/>
      <c r="S1192" s="326"/>
      <c r="T1192" s="326"/>
    </row>
    <row r="1193" spans="1:20">
      <c r="A1193" s="220"/>
      <c r="B1193" s="220"/>
      <c r="C1193" s="220"/>
      <c r="D1193" s="220"/>
      <c r="E1193" s="220"/>
      <c r="F1193" s="220"/>
      <c r="G1193" s="220"/>
      <c r="H1193" s="220"/>
      <c r="I1193" s="220"/>
      <c r="J1193" s="220"/>
      <c r="K1193" s="220"/>
      <c r="L1193" s="220"/>
      <c r="M1193" s="326"/>
      <c r="N1193" s="220"/>
      <c r="O1193" s="220"/>
      <c r="P1193" s="220"/>
      <c r="Q1193" s="326"/>
      <c r="R1193" s="326"/>
      <c r="S1193" s="326"/>
      <c r="T1193" s="326"/>
    </row>
    <row r="1194" spans="1:20">
      <c r="A1194" s="220"/>
      <c r="B1194" s="220"/>
      <c r="C1194" s="220"/>
      <c r="D1194" s="220"/>
      <c r="E1194" s="220"/>
      <c r="F1194" s="220"/>
      <c r="G1194" s="220"/>
      <c r="H1194" s="220"/>
      <c r="I1194" s="220"/>
      <c r="J1194" s="220"/>
      <c r="K1194" s="220"/>
      <c r="L1194" s="220"/>
      <c r="M1194" s="326"/>
      <c r="N1194" s="220"/>
      <c r="O1194" s="220"/>
      <c r="P1194" s="220"/>
      <c r="Q1194" s="326"/>
      <c r="R1194" s="326"/>
      <c r="S1194" s="326"/>
      <c r="T1194" s="326"/>
    </row>
    <row r="1195" spans="1:20">
      <c r="A1195" s="220"/>
      <c r="B1195" s="220"/>
      <c r="C1195" s="220"/>
      <c r="D1195" s="220"/>
      <c r="E1195" s="220"/>
      <c r="F1195" s="220"/>
      <c r="G1195" s="220"/>
      <c r="H1195" s="220"/>
      <c r="I1195" s="220"/>
      <c r="J1195" s="220"/>
      <c r="K1195" s="220"/>
      <c r="L1195" s="220"/>
      <c r="M1195" s="326"/>
      <c r="N1195" s="220"/>
      <c r="O1195" s="220"/>
      <c r="P1195" s="220"/>
      <c r="Q1195" s="326"/>
      <c r="R1195" s="326"/>
      <c r="S1195" s="326"/>
      <c r="T1195" s="326"/>
    </row>
    <row r="1196" spans="1:20">
      <c r="A1196" s="220"/>
      <c r="B1196" s="220"/>
      <c r="C1196" s="220"/>
      <c r="D1196" s="220"/>
      <c r="E1196" s="220"/>
      <c r="F1196" s="220"/>
      <c r="G1196" s="220"/>
      <c r="H1196" s="220"/>
      <c r="I1196" s="220"/>
      <c r="J1196" s="220"/>
      <c r="K1196" s="220"/>
      <c r="L1196" s="220"/>
      <c r="M1196" s="326"/>
      <c r="N1196" s="220"/>
      <c r="O1196" s="220"/>
      <c r="P1196" s="220"/>
      <c r="Q1196" s="326"/>
      <c r="R1196" s="326"/>
      <c r="S1196" s="326"/>
      <c r="T1196" s="326"/>
    </row>
    <row r="1197" spans="1:20">
      <c r="A1197" s="220"/>
      <c r="B1197" s="220"/>
      <c r="C1197" s="220"/>
      <c r="D1197" s="220"/>
      <c r="E1197" s="220"/>
      <c r="F1197" s="220"/>
      <c r="G1197" s="220"/>
      <c r="H1197" s="220"/>
      <c r="I1197" s="220"/>
      <c r="J1197" s="220"/>
      <c r="K1197" s="220"/>
      <c r="L1197" s="220"/>
      <c r="M1197" s="326"/>
      <c r="N1197" s="220"/>
      <c r="O1197" s="220"/>
      <c r="P1197" s="220"/>
      <c r="Q1197" s="326"/>
      <c r="R1197" s="326"/>
      <c r="S1197" s="326"/>
      <c r="T1197" s="326"/>
    </row>
    <row r="1198" spans="1:20">
      <c r="A1198" s="220"/>
      <c r="B1198" s="220"/>
      <c r="C1198" s="220"/>
      <c r="D1198" s="220"/>
      <c r="E1198" s="220"/>
      <c r="F1198" s="220"/>
      <c r="G1198" s="220"/>
      <c r="H1198" s="220"/>
      <c r="I1198" s="220"/>
      <c r="J1198" s="220"/>
      <c r="K1198" s="220"/>
      <c r="L1198" s="220"/>
      <c r="M1198" s="326"/>
      <c r="N1198" s="220"/>
      <c r="O1198" s="220"/>
      <c r="P1198" s="220"/>
      <c r="Q1198" s="326"/>
      <c r="R1198" s="326"/>
      <c r="S1198" s="326"/>
      <c r="T1198" s="326"/>
    </row>
    <row r="1199" spans="1:20">
      <c r="A1199" s="220"/>
      <c r="B1199" s="220"/>
      <c r="C1199" s="220"/>
      <c r="D1199" s="220"/>
      <c r="E1199" s="220"/>
      <c r="F1199" s="220"/>
      <c r="G1199" s="220"/>
      <c r="H1199" s="220"/>
      <c r="I1199" s="220"/>
      <c r="J1199" s="220"/>
      <c r="K1199" s="220"/>
      <c r="L1199" s="220"/>
      <c r="M1199" s="326"/>
      <c r="N1199" s="220"/>
      <c r="O1199" s="220"/>
      <c r="P1199" s="220"/>
      <c r="Q1199" s="326"/>
      <c r="R1199" s="326"/>
      <c r="S1199" s="326"/>
      <c r="T1199" s="326"/>
    </row>
    <row r="1200" spans="1:20">
      <c r="A1200" s="220"/>
      <c r="B1200" s="220"/>
      <c r="C1200" s="220"/>
      <c r="D1200" s="220"/>
      <c r="E1200" s="220"/>
      <c r="F1200" s="220"/>
      <c r="G1200" s="220"/>
      <c r="H1200" s="220"/>
      <c r="I1200" s="220"/>
      <c r="J1200" s="220"/>
      <c r="K1200" s="220"/>
      <c r="L1200" s="220"/>
      <c r="M1200" s="326"/>
      <c r="N1200" s="220"/>
      <c r="O1200" s="220"/>
      <c r="P1200" s="220"/>
      <c r="Q1200" s="326"/>
      <c r="R1200" s="326"/>
      <c r="S1200" s="326"/>
      <c r="T1200" s="326"/>
    </row>
    <row r="1201" spans="1:20">
      <c r="A1201" s="220"/>
      <c r="B1201" s="220"/>
      <c r="C1201" s="220"/>
      <c r="D1201" s="220"/>
      <c r="E1201" s="220"/>
      <c r="F1201" s="220"/>
      <c r="G1201" s="220"/>
      <c r="H1201" s="220"/>
      <c r="I1201" s="220"/>
      <c r="J1201" s="220"/>
      <c r="K1201" s="220"/>
      <c r="L1201" s="220"/>
      <c r="M1201" s="326"/>
      <c r="N1201" s="220"/>
      <c r="O1201" s="220"/>
      <c r="P1201" s="220"/>
      <c r="Q1201" s="326"/>
      <c r="R1201" s="326"/>
      <c r="S1201" s="326"/>
      <c r="T1201" s="326"/>
    </row>
    <row r="1202" spans="1:20">
      <c r="A1202" s="220"/>
      <c r="B1202" s="220"/>
      <c r="C1202" s="220"/>
      <c r="D1202" s="220"/>
      <c r="E1202" s="220"/>
      <c r="F1202" s="220"/>
      <c r="G1202" s="220"/>
      <c r="H1202" s="220"/>
      <c r="I1202" s="220"/>
      <c r="J1202" s="220"/>
      <c r="K1202" s="220"/>
      <c r="L1202" s="220"/>
      <c r="M1202" s="326"/>
      <c r="N1202" s="220"/>
      <c r="O1202" s="220"/>
      <c r="P1202" s="220"/>
      <c r="Q1202" s="326"/>
      <c r="R1202" s="326"/>
      <c r="S1202" s="326"/>
      <c r="T1202" s="326"/>
    </row>
    <row r="1203" spans="1:20">
      <c r="A1203" s="220"/>
      <c r="B1203" s="220"/>
      <c r="C1203" s="220"/>
      <c r="D1203" s="220"/>
      <c r="E1203" s="220"/>
      <c r="F1203" s="220"/>
      <c r="G1203" s="220"/>
      <c r="H1203" s="220"/>
      <c r="I1203" s="220"/>
      <c r="J1203" s="220"/>
      <c r="K1203" s="220"/>
      <c r="L1203" s="220"/>
      <c r="M1203" s="326"/>
      <c r="N1203" s="220"/>
      <c r="O1203" s="220"/>
      <c r="P1203" s="220"/>
      <c r="Q1203" s="326"/>
      <c r="R1203" s="326"/>
      <c r="S1203" s="326"/>
      <c r="T1203" s="326"/>
    </row>
    <row r="1204" spans="1:20">
      <c r="A1204" s="220"/>
      <c r="B1204" s="220"/>
      <c r="C1204" s="220"/>
      <c r="D1204" s="220"/>
      <c r="E1204" s="220"/>
      <c r="F1204" s="220"/>
      <c r="G1204" s="220"/>
      <c r="H1204" s="220"/>
      <c r="I1204" s="220"/>
      <c r="J1204" s="220"/>
      <c r="K1204" s="220"/>
      <c r="L1204" s="220"/>
      <c r="M1204" s="326"/>
      <c r="N1204" s="220"/>
      <c r="O1204" s="220"/>
      <c r="P1204" s="220"/>
      <c r="Q1204" s="326"/>
      <c r="R1204" s="326"/>
      <c r="S1204" s="326"/>
      <c r="T1204" s="326"/>
    </row>
    <row r="1205" spans="1:20">
      <c r="A1205" s="220"/>
      <c r="B1205" s="220"/>
      <c r="C1205" s="220"/>
      <c r="D1205" s="220"/>
      <c r="E1205" s="220"/>
      <c r="F1205" s="220"/>
      <c r="G1205" s="220"/>
      <c r="H1205" s="220"/>
      <c r="I1205" s="220"/>
      <c r="J1205" s="220"/>
      <c r="K1205" s="220"/>
      <c r="L1205" s="220"/>
      <c r="M1205" s="326"/>
      <c r="N1205" s="220"/>
      <c r="O1205" s="220"/>
      <c r="P1205" s="220"/>
      <c r="Q1205" s="326"/>
      <c r="R1205" s="326"/>
      <c r="S1205" s="326"/>
      <c r="T1205" s="326"/>
    </row>
    <row r="1206" spans="1:20">
      <c r="A1206" s="220"/>
      <c r="B1206" s="220"/>
      <c r="C1206" s="220"/>
      <c r="D1206" s="220"/>
      <c r="E1206" s="220"/>
      <c r="F1206" s="220"/>
      <c r="G1206" s="220"/>
      <c r="H1206" s="220"/>
      <c r="I1206" s="220"/>
      <c r="J1206" s="220"/>
      <c r="K1206" s="220"/>
      <c r="L1206" s="220"/>
      <c r="M1206" s="326"/>
      <c r="N1206" s="220"/>
      <c r="O1206" s="220"/>
      <c r="P1206" s="220"/>
      <c r="Q1206" s="326"/>
      <c r="R1206" s="326"/>
      <c r="S1206" s="326"/>
      <c r="T1206" s="326"/>
    </row>
    <row r="1207" spans="1:20">
      <c r="A1207" s="220"/>
      <c r="B1207" s="220"/>
      <c r="C1207" s="220"/>
      <c r="D1207" s="220"/>
      <c r="E1207" s="220"/>
      <c r="F1207" s="220"/>
      <c r="G1207" s="220"/>
      <c r="H1207" s="220"/>
      <c r="I1207" s="220"/>
      <c r="J1207" s="220"/>
      <c r="K1207" s="220"/>
      <c r="L1207" s="220"/>
      <c r="M1207" s="326"/>
      <c r="N1207" s="220"/>
      <c r="O1207" s="220"/>
      <c r="P1207" s="220"/>
      <c r="Q1207" s="326"/>
      <c r="R1207" s="326"/>
      <c r="S1207" s="326"/>
      <c r="T1207" s="326"/>
    </row>
    <row r="1208" spans="1:20">
      <c r="A1208" s="220"/>
      <c r="B1208" s="220"/>
      <c r="C1208" s="220"/>
      <c r="D1208" s="220"/>
      <c r="E1208" s="220"/>
      <c r="F1208" s="220"/>
      <c r="G1208" s="220"/>
      <c r="H1208" s="220"/>
      <c r="I1208" s="220"/>
      <c r="J1208" s="220"/>
      <c r="K1208" s="220"/>
      <c r="L1208" s="220"/>
      <c r="M1208" s="326"/>
      <c r="N1208" s="220"/>
      <c r="O1208" s="220"/>
      <c r="P1208" s="220"/>
      <c r="Q1208" s="326"/>
      <c r="R1208" s="326"/>
      <c r="S1208" s="326"/>
      <c r="T1208" s="326"/>
    </row>
    <row r="1209" spans="1:20">
      <c r="A1209" s="220"/>
      <c r="B1209" s="220"/>
      <c r="C1209" s="220"/>
      <c r="D1209" s="220"/>
      <c r="E1209" s="220"/>
      <c r="F1209" s="220"/>
      <c r="G1209" s="220"/>
      <c r="H1209" s="220"/>
      <c r="I1209" s="220"/>
      <c r="J1209" s="220"/>
      <c r="K1209" s="220"/>
      <c r="L1209" s="220"/>
      <c r="M1209" s="326"/>
      <c r="N1209" s="220"/>
      <c r="O1209" s="220"/>
      <c r="P1209" s="220"/>
      <c r="Q1209" s="326"/>
      <c r="R1209" s="326"/>
      <c r="S1209" s="326"/>
      <c r="T1209" s="326"/>
    </row>
    <row r="1210" spans="1:20">
      <c r="A1210" s="220"/>
      <c r="B1210" s="220"/>
      <c r="C1210" s="220"/>
      <c r="D1210" s="220"/>
      <c r="E1210" s="220"/>
      <c r="F1210" s="220"/>
      <c r="G1210" s="220"/>
      <c r="H1210" s="220"/>
      <c r="I1210" s="220"/>
      <c r="J1210" s="220"/>
      <c r="K1210" s="220"/>
      <c r="L1210" s="220"/>
      <c r="M1210" s="326"/>
      <c r="N1210" s="220"/>
      <c r="O1210" s="220"/>
      <c r="P1210" s="220"/>
      <c r="Q1210" s="326"/>
      <c r="R1210" s="326"/>
      <c r="S1210" s="326"/>
      <c r="T1210" s="326"/>
    </row>
    <row r="1211" spans="1:20">
      <c r="A1211" s="220"/>
      <c r="B1211" s="220"/>
      <c r="C1211" s="220"/>
      <c r="D1211" s="220"/>
      <c r="E1211" s="220"/>
      <c r="F1211" s="220"/>
      <c r="G1211" s="220"/>
      <c r="H1211" s="220"/>
      <c r="I1211" s="220"/>
      <c r="J1211" s="220"/>
      <c r="K1211" s="220"/>
      <c r="L1211" s="220"/>
      <c r="M1211" s="326"/>
      <c r="N1211" s="220"/>
      <c r="O1211" s="220"/>
      <c r="P1211" s="220"/>
      <c r="Q1211" s="326"/>
      <c r="R1211" s="326"/>
      <c r="S1211" s="326"/>
      <c r="T1211" s="326"/>
    </row>
    <row r="1212" spans="1:20">
      <c r="A1212" s="220"/>
      <c r="B1212" s="220"/>
      <c r="C1212" s="220"/>
      <c r="D1212" s="220"/>
      <c r="E1212" s="220"/>
      <c r="F1212" s="220"/>
      <c r="G1212" s="220"/>
      <c r="H1212" s="220"/>
      <c r="I1212" s="220"/>
      <c r="J1212" s="220"/>
      <c r="K1212" s="220"/>
      <c r="L1212" s="220"/>
      <c r="M1212" s="326"/>
      <c r="N1212" s="220"/>
      <c r="O1212" s="220"/>
      <c r="P1212" s="220"/>
      <c r="Q1212" s="326"/>
      <c r="R1212" s="326"/>
      <c r="S1212" s="326"/>
      <c r="T1212" s="326"/>
    </row>
    <row r="1213" spans="1:20">
      <c r="A1213" s="220"/>
      <c r="B1213" s="220"/>
      <c r="C1213" s="220"/>
      <c r="D1213" s="220"/>
      <c r="E1213" s="220"/>
      <c r="F1213" s="220"/>
      <c r="G1213" s="220"/>
      <c r="H1213" s="220"/>
      <c r="I1213" s="220"/>
      <c r="J1213" s="220"/>
      <c r="K1213" s="220"/>
      <c r="L1213" s="220"/>
      <c r="M1213" s="326"/>
      <c r="N1213" s="220"/>
      <c r="O1213" s="220"/>
      <c r="P1213" s="220"/>
      <c r="Q1213" s="326"/>
      <c r="R1213" s="326"/>
      <c r="S1213" s="326"/>
      <c r="T1213" s="326"/>
    </row>
    <row r="1214" spans="1:20">
      <c r="A1214" s="220"/>
      <c r="B1214" s="220"/>
      <c r="C1214" s="220"/>
      <c r="D1214" s="220"/>
      <c r="E1214" s="220"/>
      <c r="F1214" s="220"/>
      <c r="G1214" s="220"/>
      <c r="H1214" s="220"/>
      <c r="I1214" s="220"/>
      <c r="J1214" s="220"/>
      <c r="K1214" s="220"/>
      <c r="L1214" s="220"/>
      <c r="M1214" s="326"/>
      <c r="N1214" s="220"/>
      <c r="O1214" s="220"/>
      <c r="P1214" s="220"/>
      <c r="Q1214" s="326"/>
      <c r="R1214" s="326"/>
      <c r="S1214" s="326"/>
      <c r="T1214" s="326"/>
    </row>
    <row r="1215" spans="1:20">
      <c r="A1215" s="220"/>
      <c r="B1215" s="220"/>
      <c r="C1215" s="220"/>
      <c r="D1215" s="220"/>
      <c r="E1215" s="220"/>
      <c r="F1215" s="220"/>
      <c r="G1215" s="220"/>
      <c r="H1215" s="220"/>
      <c r="I1215" s="220"/>
      <c r="J1215" s="220"/>
      <c r="K1215" s="220"/>
      <c r="L1215" s="220"/>
      <c r="M1215" s="326"/>
      <c r="N1215" s="220"/>
      <c r="O1215" s="220"/>
      <c r="P1215" s="220"/>
      <c r="Q1215" s="326"/>
      <c r="R1215" s="326"/>
      <c r="S1215" s="326"/>
      <c r="T1215" s="326"/>
    </row>
    <row r="1216" spans="1:20">
      <c r="A1216" s="220"/>
      <c r="B1216" s="220"/>
      <c r="C1216" s="220"/>
      <c r="D1216" s="220"/>
      <c r="E1216" s="220"/>
      <c r="F1216" s="220"/>
      <c r="G1216" s="220"/>
      <c r="H1216" s="220"/>
      <c r="I1216" s="220"/>
      <c r="J1216" s="220"/>
      <c r="K1216" s="220"/>
      <c r="L1216" s="220"/>
      <c r="M1216" s="326"/>
      <c r="N1216" s="220"/>
      <c r="O1216" s="220"/>
      <c r="P1216" s="220"/>
      <c r="Q1216" s="326"/>
      <c r="R1216" s="326"/>
      <c r="S1216" s="326"/>
      <c r="T1216" s="326"/>
    </row>
    <row r="1217" spans="1:20">
      <c r="A1217" s="220"/>
      <c r="B1217" s="220"/>
      <c r="C1217" s="220"/>
      <c r="D1217" s="220"/>
      <c r="E1217" s="220"/>
      <c r="F1217" s="220"/>
      <c r="G1217" s="220"/>
      <c r="H1217" s="220"/>
      <c r="I1217" s="220"/>
      <c r="J1217" s="220"/>
      <c r="K1217" s="220"/>
      <c r="L1217" s="220"/>
      <c r="M1217" s="326"/>
      <c r="N1217" s="220"/>
      <c r="O1217" s="220"/>
      <c r="P1217" s="220"/>
      <c r="Q1217" s="326"/>
      <c r="R1217" s="326"/>
      <c r="S1217" s="326"/>
      <c r="T1217" s="326"/>
    </row>
    <row r="1218" spans="1:20">
      <c r="A1218" s="220"/>
      <c r="B1218" s="220"/>
      <c r="C1218" s="220"/>
      <c r="D1218" s="220"/>
      <c r="E1218" s="220"/>
      <c r="F1218" s="220"/>
      <c r="G1218" s="220"/>
      <c r="H1218" s="220"/>
      <c r="I1218" s="220"/>
      <c r="J1218" s="220"/>
      <c r="K1218" s="220"/>
      <c r="L1218" s="220"/>
      <c r="M1218" s="326"/>
      <c r="N1218" s="220"/>
      <c r="O1218" s="220"/>
      <c r="P1218" s="220"/>
      <c r="Q1218" s="326"/>
      <c r="R1218" s="326"/>
      <c r="S1218" s="326"/>
      <c r="T1218" s="326"/>
    </row>
    <row r="1219" spans="1:20">
      <c r="A1219" s="220"/>
      <c r="B1219" s="220"/>
      <c r="C1219" s="220"/>
      <c r="D1219" s="220"/>
      <c r="E1219" s="220"/>
      <c r="F1219" s="220"/>
      <c r="G1219" s="220"/>
      <c r="H1219" s="220"/>
      <c r="I1219" s="220"/>
      <c r="J1219" s="220"/>
      <c r="K1219" s="220"/>
      <c r="L1219" s="220"/>
      <c r="M1219" s="326"/>
      <c r="N1219" s="220"/>
      <c r="O1219" s="220"/>
      <c r="P1219" s="220"/>
      <c r="Q1219" s="326"/>
      <c r="R1219" s="326"/>
      <c r="S1219" s="326"/>
      <c r="T1219" s="326"/>
    </row>
    <row r="1220" spans="1:20">
      <c r="A1220" s="220"/>
      <c r="B1220" s="220"/>
      <c r="C1220" s="220"/>
      <c r="D1220" s="220"/>
      <c r="E1220" s="220"/>
      <c r="F1220" s="220"/>
      <c r="G1220" s="220"/>
      <c r="H1220" s="220"/>
      <c r="I1220" s="220"/>
      <c r="J1220" s="220"/>
      <c r="K1220" s="220"/>
      <c r="L1220" s="220"/>
      <c r="M1220" s="326"/>
      <c r="N1220" s="220"/>
      <c r="O1220" s="220"/>
      <c r="P1220" s="220"/>
      <c r="Q1220" s="326"/>
      <c r="R1220" s="326"/>
      <c r="S1220" s="326"/>
      <c r="T1220" s="326"/>
    </row>
    <row r="1221" spans="1:20">
      <c r="A1221" s="220"/>
      <c r="B1221" s="220"/>
      <c r="C1221" s="220"/>
      <c r="D1221" s="220"/>
      <c r="E1221" s="220"/>
      <c r="F1221" s="220"/>
      <c r="G1221" s="220"/>
      <c r="H1221" s="220"/>
      <c r="I1221" s="220"/>
      <c r="J1221" s="220"/>
      <c r="K1221" s="220"/>
      <c r="L1221" s="220"/>
      <c r="M1221" s="326"/>
      <c r="N1221" s="220"/>
      <c r="O1221" s="220"/>
      <c r="P1221" s="220"/>
      <c r="Q1221" s="326"/>
      <c r="R1221" s="326"/>
      <c r="S1221" s="326"/>
      <c r="T1221" s="326"/>
    </row>
    <row r="1222" spans="1:20">
      <c r="A1222" s="220"/>
      <c r="B1222" s="220"/>
      <c r="C1222" s="220"/>
      <c r="D1222" s="220"/>
      <c r="E1222" s="220"/>
      <c r="F1222" s="220"/>
      <c r="G1222" s="220"/>
      <c r="H1222" s="220"/>
      <c r="I1222" s="220"/>
      <c r="J1222" s="220"/>
      <c r="K1222" s="220"/>
      <c r="L1222" s="220"/>
      <c r="M1222" s="326"/>
      <c r="N1222" s="220"/>
      <c r="O1222" s="220"/>
      <c r="P1222" s="220"/>
      <c r="Q1222" s="326"/>
      <c r="R1222" s="326"/>
      <c r="S1222" s="326"/>
      <c r="T1222" s="326"/>
    </row>
    <row r="1223" spans="1:20">
      <c r="A1223" s="220"/>
      <c r="B1223" s="220"/>
      <c r="C1223" s="220"/>
      <c r="D1223" s="220"/>
      <c r="E1223" s="220"/>
      <c r="F1223" s="220"/>
      <c r="G1223" s="220"/>
      <c r="H1223" s="220"/>
      <c r="I1223" s="220"/>
      <c r="J1223" s="220"/>
      <c r="K1223" s="220"/>
      <c r="L1223" s="220"/>
      <c r="M1223" s="326"/>
      <c r="N1223" s="220"/>
      <c r="O1223" s="220"/>
      <c r="P1223" s="220"/>
      <c r="Q1223" s="326"/>
      <c r="R1223" s="326"/>
      <c r="S1223" s="326"/>
      <c r="T1223" s="326"/>
    </row>
    <row r="1224" spans="1:20">
      <c r="A1224" s="220"/>
      <c r="B1224" s="220"/>
      <c r="C1224" s="220"/>
      <c r="D1224" s="220"/>
      <c r="E1224" s="220"/>
      <c r="F1224" s="220"/>
      <c r="G1224" s="220"/>
      <c r="H1224" s="220"/>
      <c r="I1224" s="220"/>
      <c r="J1224" s="220"/>
      <c r="K1224" s="220"/>
      <c r="L1224" s="220"/>
      <c r="M1224" s="326"/>
      <c r="N1224" s="220"/>
      <c r="O1224" s="220"/>
      <c r="P1224" s="220"/>
      <c r="Q1224" s="326"/>
      <c r="R1224" s="326"/>
      <c r="S1224" s="326"/>
      <c r="T1224" s="326"/>
    </row>
    <row r="1225" spans="1:20">
      <c r="A1225" s="220"/>
      <c r="B1225" s="220"/>
      <c r="C1225" s="220"/>
      <c r="D1225" s="220"/>
      <c r="E1225" s="220"/>
      <c r="F1225" s="220"/>
      <c r="G1225" s="220"/>
      <c r="H1225" s="220"/>
      <c r="I1225" s="220"/>
      <c r="J1225" s="220"/>
      <c r="K1225" s="220"/>
      <c r="L1225" s="220"/>
      <c r="M1225" s="326"/>
      <c r="N1225" s="220"/>
      <c r="O1225" s="220"/>
      <c r="P1225" s="220"/>
      <c r="Q1225" s="326"/>
      <c r="R1225" s="326"/>
      <c r="S1225" s="326"/>
      <c r="T1225" s="326"/>
    </row>
    <row r="1226" spans="1:20">
      <c r="A1226" s="220"/>
      <c r="B1226" s="220"/>
      <c r="C1226" s="220"/>
      <c r="D1226" s="220"/>
      <c r="E1226" s="220"/>
      <c r="F1226" s="220"/>
      <c r="G1226" s="220"/>
      <c r="H1226" s="220"/>
      <c r="I1226" s="220"/>
      <c r="J1226" s="220"/>
      <c r="K1226" s="220"/>
      <c r="L1226" s="220"/>
      <c r="M1226" s="326"/>
      <c r="N1226" s="220"/>
      <c r="O1226" s="220"/>
      <c r="P1226" s="220"/>
      <c r="Q1226" s="326"/>
      <c r="R1226" s="326"/>
      <c r="S1226" s="326"/>
      <c r="T1226" s="326"/>
    </row>
    <row r="1227" spans="1:20">
      <c r="A1227" s="220"/>
      <c r="B1227" s="220"/>
      <c r="C1227" s="220"/>
      <c r="D1227" s="220"/>
      <c r="E1227" s="220"/>
      <c r="F1227" s="220"/>
      <c r="G1227" s="220"/>
      <c r="H1227" s="220"/>
      <c r="I1227" s="220"/>
      <c r="J1227" s="220"/>
      <c r="K1227" s="220"/>
      <c r="L1227" s="220"/>
      <c r="M1227" s="326"/>
      <c r="N1227" s="220"/>
      <c r="O1227" s="220"/>
      <c r="P1227" s="220"/>
      <c r="Q1227" s="326"/>
      <c r="R1227" s="326"/>
      <c r="S1227" s="326"/>
      <c r="T1227" s="326"/>
    </row>
    <row r="1228" spans="1:20">
      <c r="A1228" s="220"/>
      <c r="B1228" s="220"/>
      <c r="C1228" s="220"/>
      <c r="D1228" s="220"/>
      <c r="E1228" s="220"/>
      <c r="F1228" s="220"/>
      <c r="G1228" s="220"/>
      <c r="H1228" s="220"/>
      <c r="I1228" s="220"/>
      <c r="J1228" s="220"/>
      <c r="K1228" s="220"/>
      <c r="L1228" s="220"/>
      <c r="M1228" s="326"/>
      <c r="N1228" s="220"/>
      <c r="O1228" s="220"/>
      <c r="P1228" s="220"/>
      <c r="Q1228" s="326"/>
      <c r="R1228" s="326"/>
      <c r="S1228" s="326"/>
      <c r="T1228" s="326"/>
    </row>
    <row r="1229" spans="1:20">
      <c r="A1229" s="220"/>
      <c r="B1229" s="220"/>
      <c r="C1229" s="220"/>
      <c r="D1229" s="220"/>
      <c r="E1229" s="220"/>
      <c r="F1229" s="220"/>
      <c r="G1229" s="220"/>
      <c r="H1229" s="220"/>
      <c r="I1229" s="220"/>
      <c r="J1229" s="220"/>
      <c r="K1229" s="220"/>
      <c r="L1229" s="220"/>
      <c r="M1229" s="326"/>
      <c r="N1229" s="220"/>
      <c r="O1229" s="220"/>
      <c r="P1229" s="220"/>
      <c r="Q1229" s="326"/>
      <c r="R1229" s="326"/>
      <c r="S1229" s="326"/>
      <c r="T1229" s="326"/>
    </row>
    <row r="1230" spans="1:20">
      <c r="A1230" s="220"/>
      <c r="B1230" s="220"/>
      <c r="C1230" s="220"/>
      <c r="D1230" s="220"/>
      <c r="E1230" s="220"/>
      <c r="F1230" s="220"/>
      <c r="G1230" s="220"/>
      <c r="H1230" s="220"/>
      <c r="I1230" s="220"/>
      <c r="J1230" s="220"/>
      <c r="K1230" s="220"/>
      <c r="L1230" s="220"/>
      <c r="M1230" s="326"/>
      <c r="N1230" s="220"/>
      <c r="O1230" s="220"/>
      <c r="P1230" s="220"/>
      <c r="Q1230" s="326"/>
      <c r="R1230" s="326"/>
      <c r="S1230" s="326"/>
      <c r="T1230" s="326"/>
    </row>
    <row r="1231" spans="1:20">
      <c r="A1231" s="220"/>
      <c r="B1231" s="220"/>
      <c r="C1231" s="220"/>
      <c r="D1231" s="220"/>
      <c r="E1231" s="220"/>
      <c r="F1231" s="220"/>
      <c r="G1231" s="220"/>
      <c r="H1231" s="220"/>
      <c r="I1231" s="220"/>
      <c r="J1231" s="220"/>
      <c r="K1231" s="220"/>
      <c r="L1231" s="220"/>
      <c r="M1231" s="326"/>
      <c r="N1231" s="220"/>
      <c r="O1231" s="220"/>
      <c r="P1231" s="220"/>
      <c r="Q1231" s="326"/>
      <c r="R1231" s="326"/>
      <c r="S1231" s="326"/>
      <c r="T1231" s="326"/>
    </row>
    <row r="1232" spans="1:20">
      <c r="A1232" s="220"/>
      <c r="B1232" s="220"/>
      <c r="C1232" s="220"/>
      <c r="D1232" s="220"/>
      <c r="E1232" s="220"/>
      <c r="F1232" s="220"/>
      <c r="G1232" s="220"/>
      <c r="H1232" s="220"/>
      <c r="I1232" s="220"/>
      <c r="J1232" s="220"/>
      <c r="K1232" s="220"/>
      <c r="L1232" s="220"/>
      <c r="M1232" s="326"/>
      <c r="N1232" s="220"/>
      <c r="O1232" s="220"/>
      <c r="P1232" s="220"/>
      <c r="Q1232" s="326"/>
      <c r="R1232" s="326"/>
      <c r="S1232" s="326"/>
      <c r="T1232" s="326"/>
    </row>
    <row r="1233" spans="1:20">
      <c r="A1233" s="220"/>
      <c r="B1233" s="220"/>
      <c r="C1233" s="220"/>
      <c r="D1233" s="220"/>
      <c r="E1233" s="220"/>
      <c r="F1233" s="220"/>
      <c r="G1233" s="220"/>
      <c r="H1233" s="220"/>
      <c r="I1233" s="220"/>
      <c r="J1233" s="220"/>
      <c r="K1233" s="220"/>
      <c r="L1233" s="220"/>
      <c r="M1233" s="326"/>
      <c r="N1233" s="220"/>
      <c r="O1233" s="220"/>
      <c r="P1233" s="220"/>
      <c r="Q1233" s="326"/>
      <c r="R1233" s="326"/>
      <c r="S1233" s="326"/>
      <c r="T1233" s="326"/>
    </row>
    <row r="1234" spans="1:20">
      <c r="A1234" s="220"/>
      <c r="B1234" s="220"/>
      <c r="C1234" s="220"/>
      <c r="D1234" s="220"/>
      <c r="E1234" s="220"/>
      <c r="F1234" s="220"/>
      <c r="G1234" s="220"/>
      <c r="H1234" s="220"/>
      <c r="I1234" s="220"/>
      <c r="J1234" s="220"/>
      <c r="K1234" s="220"/>
      <c r="L1234" s="220"/>
      <c r="M1234" s="326"/>
      <c r="N1234" s="220"/>
      <c r="O1234" s="220"/>
      <c r="P1234" s="220"/>
      <c r="Q1234" s="326"/>
      <c r="R1234" s="326"/>
      <c r="S1234" s="326"/>
      <c r="T1234" s="326"/>
    </row>
    <row r="1235" spans="1:20">
      <c r="A1235" s="220"/>
      <c r="B1235" s="220"/>
      <c r="C1235" s="220"/>
      <c r="D1235" s="220"/>
      <c r="E1235" s="220"/>
      <c r="F1235" s="220"/>
      <c r="G1235" s="220"/>
      <c r="H1235" s="220"/>
      <c r="I1235" s="220"/>
      <c r="J1235" s="220"/>
      <c r="K1235" s="220"/>
      <c r="L1235" s="220"/>
      <c r="M1235" s="326"/>
      <c r="N1235" s="220"/>
      <c r="O1235" s="220"/>
      <c r="P1235" s="220"/>
      <c r="Q1235" s="326"/>
      <c r="R1235" s="326"/>
      <c r="S1235" s="326"/>
      <c r="T1235" s="326"/>
    </row>
    <row r="1236" spans="1:20">
      <c r="A1236" s="220"/>
      <c r="B1236" s="220"/>
      <c r="C1236" s="220"/>
      <c r="D1236" s="220"/>
      <c r="E1236" s="220"/>
      <c r="F1236" s="220"/>
      <c r="G1236" s="220"/>
      <c r="H1236" s="220"/>
      <c r="I1236" s="220"/>
      <c r="J1236" s="220"/>
      <c r="K1236" s="220"/>
      <c r="L1236" s="220"/>
      <c r="M1236" s="326"/>
      <c r="N1236" s="220"/>
      <c r="O1236" s="220"/>
      <c r="P1236" s="220"/>
      <c r="Q1236" s="326"/>
      <c r="R1236" s="326"/>
      <c r="S1236" s="326"/>
      <c r="T1236" s="326"/>
    </row>
    <row r="1237" spans="1:20">
      <c r="A1237" s="220"/>
      <c r="B1237" s="220"/>
      <c r="C1237" s="220"/>
      <c r="D1237" s="220"/>
      <c r="E1237" s="220"/>
      <c r="F1237" s="220"/>
      <c r="G1237" s="220"/>
      <c r="H1237" s="220"/>
      <c r="I1237" s="220"/>
      <c r="J1237" s="220"/>
      <c r="K1237" s="220"/>
      <c r="L1237" s="220"/>
      <c r="M1237" s="326"/>
      <c r="N1237" s="220"/>
      <c r="O1237" s="220"/>
      <c r="P1237" s="220"/>
      <c r="Q1237" s="326"/>
      <c r="R1237" s="326"/>
      <c r="S1237" s="326"/>
      <c r="T1237" s="326"/>
    </row>
    <row r="1238" spans="1:20">
      <c r="A1238" s="220"/>
      <c r="B1238" s="220"/>
      <c r="C1238" s="220"/>
      <c r="D1238" s="220"/>
      <c r="E1238" s="220"/>
      <c r="F1238" s="220"/>
      <c r="G1238" s="220"/>
      <c r="H1238" s="220"/>
      <c r="I1238" s="220"/>
      <c r="J1238" s="220"/>
      <c r="K1238" s="220"/>
      <c r="L1238" s="220"/>
      <c r="M1238" s="326"/>
      <c r="N1238" s="220"/>
      <c r="O1238" s="220"/>
      <c r="P1238" s="220"/>
      <c r="Q1238" s="326"/>
      <c r="R1238" s="326"/>
      <c r="S1238" s="326"/>
      <c r="T1238" s="326"/>
    </row>
    <row r="1239" spans="1:20">
      <c r="A1239" s="220"/>
      <c r="B1239" s="220"/>
      <c r="C1239" s="220"/>
      <c r="D1239" s="220"/>
      <c r="E1239" s="220"/>
      <c r="F1239" s="220"/>
      <c r="G1239" s="220"/>
      <c r="H1239" s="220"/>
      <c r="I1239" s="220"/>
      <c r="J1239" s="220"/>
      <c r="K1239" s="220"/>
      <c r="L1239" s="220"/>
      <c r="M1239" s="326"/>
      <c r="N1239" s="220"/>
      <c r="O1239" s="220"/>
      <c r="P1239" s="220"/>
      <c r="Q1239" s="326"/>
      <c r="R1239" s="326"/>
      <c r="S1239" s="326"/>
      <c r="T1239" s="326"/>
    </row>
    <row r="1240" spans="1:20">
      <c r="A1240" s="220"/>
      <c r="B1240" s="220"/>
      <c r="C1240" s="220"/>
      <c r="D1240" s="220"/>
      <c r="E1240" s="220"/>
      <c r="F1240" s="220"/>
      <c r="G1240" s="220"/>
      <c r="H1240" s="220"/>
      <c r="I1240" s="220"/>
      <c r="J1240" s="220"/>
      <c r="K1240" s="220"/>
      <c r="L1240" s="220"/>
      <c r="M1240" s="326"/>
      <c r="N1240" s="220"/>
      <c r="O1240" s="220"/>
      <c r="P1240" s="220"/>
      <c r="Q1240" s="326"/>
      <c r="R1240" s="326"/>
      <c r="S1240" s="326"/>
      <c r="T1240" s="326"/>
    </row>
    <row r="1241" spans="1:20">
      <c r="A1241" s="220"/>
      <c r="B1241" s="220"/>
      <c r="C1241" s="220"/>
      <c r="D1241" s="220"/>
      <c r="E1241" s="220"/>
      <c r="F1241" s="220"/>
      <c r="G1241" s="220"/>
      <c r="H1241" s="220"/>
      <c r="I1241" s="220"/>
      <c r="J1241" s="220"/>
      <c r="K1241" s="220"/>
      <c r="L1241" s="220"/>
      <c r="M1241" s="326"/>
      <c r="N1241" s="220"/>
      <c r="O1241" s="220"/>
      <c r="P1241" s="220"/>
      <c r="Q1241" s="326"/>
      <c r="R1241" s="326"/>
      <c r="S1241" s="326"/>
      <c r="T1241" s="326"/>
    </row>
    <row r="1242" spans="1:20">
      <c r="A1242" s="220"/>
      <c r="B1242" s="220"/>
      <c r="C1242" s="220"/>
      <c r="D1242" s="220"/>
      <c r="E1242" s="220"/>
      <c r="F1242" s="220"/>
      <c r="G1242" s="220"/>
      <c r="H1242" s="220"/>
      <c r="I1242" s="220"/>
      <c r="J1242" s="220"/>
      <c r="K1242" s="220"/>
      <c r="L1242" s="220"/>
      <c r="M1242" s="326"/>
      <c r="N1242" s="220"/>
      <c r="O1242" s="220"/>
      <c r="P1242" s="220"/>
      <c r="Q1242" s="326"/>
      <c r="R1242" s="326"/>
      <c r="S1242" s="326"/>
      <c r="T1242" s="326"/>
    </row>
    <row r="1243" spans="1:20">
      <c r="A1243" s="220"/>
      <c r="B1243" s="220"/>
      <c r="C1243" s="220"/>
      <c r="D1243" s="220"/>
      <c r="E1243" s="220"/>
      <c r="F1243" s="220"/>
      <c r="G1243" s="220"/>
      <c r="H1243" s="220"/>
      <c r="I1243" s="220"/>
      <c r="J1243" s="220"/>
      <c r="K1243" s="220"/>
      <c r="L1243" s="220"/>
      <c r="M1243" s="326"/>
      <c r="N1243" s="220"/>
      <c r="O1243" s="220"/>
      <c r="P1243" s="220"/>
      <c r="Q1243" s="326"/>
      <c r="R1243" s="326"/>
      <c r="S1243" s="326"/>
      <c r="T1243" s="326"/>
    </row>
    <row r="1244" spans="1:20">
      <c r="A1244" s="220"/>
      <c r="B1244" s="220"/>
      <c r="C1244" s="220"/>
      <c r="D1244" s="220"/>
      <c r="E1244" s="220"/>
      <c r="F1244" s="220"/>
      <c r="G1244" s="220"/>
      <c r="H1244" s="220"/>
      <c r="I1244" s="220"/>
      <c r="J1244" s="220"/>
      <c r="K1244" s="220"/>
      <c r="L1244" s="220"/>
      <c r="M1244" s="326"/>
      <c r="N1244" s="220"/>
      <c r="O1244" s="220"/>
      <c r="P1244" s="220"/>
      <c r="Q1244" s="326"/>
      <c r="R1244" s="326"/>
      <c r="S1244" s="326"/>
      <c r="T1244" s="326"/>
    </row>
    <row r="1245" spans="1:20">
      <c r="A1245" s="220"/>
      <c r="B1245" s="220"/>
      <c r="C1245" s="220"/>
      <c r="D1245" s="220"/>
      <c r="E1245" s="220"/>
      <c r="F1245" s="220"/>
      <c r="G1245" s="220"/>
      <c r="H1245" s="220"/>
      <c r="I1245" s="220"/>
      <c r="J1245" s="220"/>
      <c r="K1245" s="220"/>
      <c r="L1245" s="220"/>
      <c r="M1245" s="326"/>
      <c r="N1245" s="220"/>
      <c r="O1245" s="220"/>
      <c r="P1245" s="220"/>
      <c r="Q1245" s="326"/>
      <c r="R1245" s="326"/>
      <c r="S1245" s="326"/>
      <c r="T1245" s="326"/>
    </row>
    <row r="1246" spans="1:20">
      <c r="A1246" s="220"/>
      <c r="B1246" s="220"/>
      <c r="C1246" s="220"/>
      <c r="D1246" s="220"/>
      <c r="E1246" s="220"/>
      <c r="F1246" s="220"/>
      <c r="G1246" s="220"/>
      <c r="H1246" s="220"/>
      <c r="I1246" s="220"/>
      <c r="J1246" s="220"/>
      <c r="K1246" s="220"/>
      <c r="L1246" s="220"/>
      <c r="M1246" s="326"/>
      <c r="N1246" s="220"/>
      <c r="O1246" s="220"/>
      <c r="P1246" s="220"/>
      <c r="Q1246" s="326"/>
      <c r="R1246" s="326"/>
      <c r="S1246" s="326"/>
      <c r="T1246" s="326"/>
    </row>
    <row r="1247" spans="1:20">
      <c r="A1247" s="220"/>
      <c r="B1247" s="220"/>
      <c r="C1247" s="220"/>
      <c r="D1247" s="220"/>
      <c r="E1247" s="220"/>
      <c r="F1247" s="220"/>
      <c r="G1247" s="220"/>
      <c r="H1247" s="220"/>
      <c r="I1247" s="220"/>
      <c r="J1247" s="220"/>
      <c r="K1247" s="220"/>
      <c r="L1247" s="220"/>
      <c r="M1247" s="326"/>
      <c r="N1247" s="220"/>
      <c r="O1247" s="220"/>
      <c r="P1247" s="220"/>
      <c r="Q1247" s="326"/>
      <c r="R1247" s="326"/>
      <c r="S1247" s="326"/>
      <c r="T1247" s="326"/>
    </row>
    <row r="1248" spans="1:20">
      <c r="A1248" s="220"/>
      <c r="B1248" s="220"/>
      <c r="C1248" s="220"/>
      <c r="D1248" s="220"/>
      <c r="E1248" s="220"/>
      <c r="F1248" s="220"/>
      <c r="G1248" s="220"/>
      <c r="H1248" s="220"/>
      <c r="I1248" s="220"/>
      <c r="J1248" s="220"/>
      <c r="K1248" s="220"/>
      <c r="L1248" s="220"/>
      <c r="M1248" s="326"/>
      <c r="N1248" s="220"/>
      <c r="O1248" s="220"/>
      <c r="P1248" s="220"/>
      <c r="Q1248" s="326"/>
      <c r="R1248" s="326"/>
      <c r="S1248" s="326"/>
      <c r="T1248" s="326"/>
    </row>
    <row r="1249" spans="1:20">
      <c r="A1249" s="220"/>
      <c r="B1249" s="220"/>
      <c r="C1249" s="220"/>
      <c r="D1249" s="220"/>
      <c r="E1249" s="220"/>
      <c r="F1249" s="220"/>
      <c r="G1249" s="220"/>
      <c r="H1249" s="220"/>
      <c r="I1249" s="220"/>
      <c r="J1249" s="220"/>
      <c r="K1249" s="220"/>
      <c r="L1249" s="220"/>
      <c r="M1249" s="326"/>
      <c r="N1249" s="220"/>
      <c r="O1249" s="220"/>
      <c r="P1249" s="220"/>
      <c r="Q1249" s="326"/>
      <c r="R1249" s="326"/>
      <c r="S1249" s="326"/>
      <c r="T1249" s="326"/>
    </row>
    <row r="1250" spans="1:20">
      <c r="A1250" s="220"/>
      <c r="B1250" s="220"/>
      <c r="C1250" s="220"/>
      <c r="D1250" s="220"/>
      <c r="E1250" s="220"/>
      <c r="F1250" s="220"/>
      <c r="G1250" s="220"/>
      <c r="H1250" s="220"/>
      <c r="I1250" s="220"/>
      <c r="J1250" s="220"/>
      <c r="K1250" s="220"/>
      <c r="L1250" s="220"/>
      <c r="M1250" s="326"/>
      <c r="N1250" s="220"/>
      <c r="O1250" s="220"/>
      <c r="P1250" s="220"/>
      <c r="Q1250" s="326"/>
      <c r="R1250" s="326"/>
      <c r="S1250" s="326"/>
      <c r="T1250" s="326"/>
    </row>
    <row r="1251" spans="1:20">
      <c r="A1251" s="220"/>
      <c r="B1251" s="220"/>
      <c r="C1251" s="220"/>
      <c r="D1251" s="220"/>
      <c r="E1251" s="220"/>
      <c r="F1251" s="220"/>
      <c r="G1251" s="220"/>
      <c r="H1251" s="220"/>
      <c r="I1251" s="220"/>
      <c r="J1251" s="220"/>
      <c r="K1251" s="220"/>
      <c r="L1251" s="220"/>
      <c r="M1251" s="326"/>
      <c r="N1251" s="220"/>
      <c r="O1251" s="220"/>
      <c r="P1251" s="220"/>
      <c r="Q1251" s="326"/>
      <c r="R1251" s="326"/>
      <c r="S1251" s="326"/>
      <c r="T1251" s="326"/>
    </row>
    <row r="1252" spans="1:20">
      <c r="A1252" s="220"/>
      <c r="B1252" s="220"/>
      <c r="C1252" s="220"/>
      <c r="D1252" s="220"/>
      <c r="E1252" s="220"/>
      <c r="F1252" s="220"/>
      <c r="G1252" s="220"/>
      <c r="H1252" s="220"/>
      <c r="I1252" s="220"/>
      <c r="J1252" s="220"/>
      <c r="K1252" s="220"/>
      <c r="L1252" s="220"/>
      <c r="M1252" s="326"/>
      <c r="N1252" s="220"/>
      <c r="O1252" s="220"/>
      <c r="P1252" s="220"/>
      <c r="Q1252" s="326"/>
      <c r="R1252" s="326"/>
      <c r="S1252" s="326"/>
      <c r="T1252" s="326"/>
    </row>
    <row r="1253" spans="1:20">
      <c r="A1253" s="220"/>
      <c r="B1253" s="220"/>
      <c r="C1253" s="220"/>
      <c r="D1253" s="220"/>
      <c r="E1253" s="220"/>
      <c r="F1253" s="220"/>
      <c r="G1253" s="220"/>
      <c r="H1253" s="220"/>
      <c r="I1253" s="220"/>
      <c r="J1253" s="220"/>
      <c r="K1253" s="220"/>
      <c r="L1253" s="220"/>
      <c r="M1253" s="326"/>
      <c r="N1253" s="220"/>
      <c r="O1253" s="220"/>
      <c r="P1253" s="220"/>
      <c r="Q1253" s="326"/>
      <c r="R1253" s="326"/>
      <c r="S1253" s="326"/>
      <c r="T1253" s="326"/>
    </row>
    <row r="1254" spans="1:20">
      <c r="A1254" s="220"/>
      <c r="B1254" s="220"/>
      <c r="C1254" s="220"/>
      <c r="D1254" s="220"/>
      <c r="E1254" s="220"/>
      <c r="F1254" s="220"/>
      <c r="G1254" s="220"/>
      <c r="H1254" s="220"/>
      <c r="I1254" s="220"/>
      <c r="J1254" s="220"/>
      <c r="K1254" s="220"/>
      <c r="L1254" s="220"/>
      <c r="M1254" s="326"/>
      <c r="N1254" s="220"/>
      <c r="O1254" s="220"/>
      <c r="P1254" s="220"/>
      <c r="Q1254" s="326"/>
      <c r="R1254" s="326"/>
      <c r="S1254" s="326"/>
      <c r="T1254" s="326"/>
    </row>
    <row r="1255" spans="1:20">
      <c r="A1255" s="220"/>
      <c r="B1255" s="220"/>
      <c r="C1255" s="220"/>
      <c r="D1255" s="220"/>
      <c r="E1255" s="220"/>
      <c r="F1255" s="220"/>
      <c r="G1255" s="220"/>
      <c r="H1255" s="220"/>
      <c r="I1255" s="220"/>
      <c r="J1255" s="220"/>
      <c r="K1255" s="220"/>
      <c r="L1255" s="220"/>
      <c r="M1255" s="326"/>
      <c r="N1255" s="220"/>
      <c r="O1255" s="220"/>
      <c r="P1255" s="220"/>
      <c r="Q1255" s="326"/>
      <c r="R1255" s="326"/>
      <c r="S1255" s="326"/>
      <c r="T1255" s="326"/>
    </row>
    <row r="1256" spans="1:20">
      <c r="A1256" s="220"/>
      <c r="B1256" s="220"/>
      <c r="C1256" s="220"/>
      <c r="D1256" s="220"/>
      <c r="E1256" s="220"/>
      <c r="F1256" s="220"/>
      <c r="G1256" s="220"/>
      <c r="H1256" s="220"/>
      <c r="I1256" s="220"/>
      <c r="J1256" s="220"/>
      <c r="K1256" s="220"/>
      <c r="L1256" s="220"/>
      <c r="M1256" s="326"/>
      <c r="N1256" s="220"/>
      <c r="O1256" s="220"/>
      <c r="P1256" s="220"/>
      <c r="Q1256" s="326"/>
      <c r="R1256" s="326"/>
      <c r="S1256" s="326"/>
      <c r="T1256" s="326"/>
    </row>
    <row r="1257" spans="1:20">
      <c r="A1257" s="220"/>
      <c r="B1257" s="220"/>
      <c r="C1257" s="220"/>
      <c r="D1257" s="220"/>
      <c r="E1257" s="220"/>
      <c r="F1257" s="220"/>
      <c r="G1257" s="220"/>
      <c r="H1257" s="220"/>
      <c r="I1257" s="220"/>
      <c r="J1257" s="220"/>
      <c r="K1257" s="220"/>
      <c r="L1257" s="220"/>
      <c r="M1257" s="326"/>
      <c r="N1257" s="220"/>
      <c r="O1257" s="220"/>
      <c r="P1257" s="220"/>
      <c r="Q1257" s="326"/>
      <c r="R1257" s="326"/>
      <c r="S1257" s="326"/>
      <c r="T1257" s="326"/>
    </row>
    <row r="1258" spans="1:20">
      <c r="A1258" s="220"/>
      <c r="B1258" s="220"/>
      <c r="C1258" s="220"/>
      <c r="D1258" s="220"/>
      <c r="E1258" s="220"/>
      <c r="F1258" s="220"/>
      <c r="G1258" s="220"/>
      <c r="H1258" s="220"/>
      <c r="I1258" s="220"/>
      <c r="J1258" s="220"/>
      <c r="K1258" s="220"/>
      <c r="L1258" s="220"/>
      <c r="M1258" s="326"/>
      <c r="N1258" s="220"/>
      <c r="O1258" s="220"/>
      <c r="P1258" s="220"/>
      <c r="Q1258" s="326"/>
      <c r="R1258" s="326"/>
      <c r="S1258" s="326"/>
      <c r="T1258" s="326"/>
    </row>
    <row r="1259" spans="1:20">
      <c r="A1259" s="220"/>
      <c r="B1259" s="220"/>
      <c r="C1259" s="220"/>
      <c r="D1259" s="220"/>
      <c r="E1259" s="220"/>
      <c r="F1259" s="220"/>
      <c r="G1259" s="220"/>
      <c r="H1259" s="220"/>
      <c r="I1259" s="220"/>
      <c r="J1259" s="220"/>
      <c r="K1259" s="220"/>
      <c r="L1259" s="220"/>
      <c r="M1259" s="326"/>
      <c r="N1259" s="220"/>
      <c r="O1259" s="220"/>
      <c r="P1259" s="220"/>
      <c r="Q1259" s="326"/>
      <c r="R1259" s="326"/>
      <c r="S1259" s="326"/>
      <c r="T1259" s="326"/>
    </row>
    <row r="1260" spans="1:20">
      <c r="A1260" s="220"/>
      <c r="B1260" s="220"/>
      <c r="C1260" s="220"/>
      <c r="D1260" s="220"/>
      <c r="E1260" s="220"/>
      <c r="F1260" s="220"/>
      <c r="G1260" s="220"/>
      <c r="H1260" s="220"/>
      <c r="I1260" s="220"/>
      <c r="J1260" s="220"/>
      <c r="K1260" s="220"/>
      <c r="L1260" s="220"/>
      <c r="M1260" s="326"/>
      <c r="N1260" s="220"/>
      <c r="O1260" s="220"/>
      <c r="P1260" s="220"/>
      <c r="Q1260" s="326"/>
      <c r="R1260" s="326"/>
      <c r="S1260" s="326"/>
      <c r="T1260" s="326"/>
    </row>
    <row r="1261" spans="1:20">
      <c r="A1261" s="220"/>
      <c r="B1261" s="220"/>
      <c r="C1261" s="220"/>
      <c r="D1261" s="220"/>
      <c r="E1261" s="220"/>
      <c r="F1261" s="220"/>
      <c r="G1261" s="220"/>
      <c r="H1261" s="220"/>
      <c r="I1261" s="220"/>
      <c r="J1261" s="220"/>
      <c r="K1261" s="220"/>
      <c r="L1261" s="220"/>
      <c r="M1261" s="326"/>
      <c r="N1261" s="220"/>
      <c r="O1261" s="220"/>
      <c r="P1261" s="220"/>
      <c r="Q1261" s="326"/>
      <c r="R1261" s="326"/>
      <c r="S1261" s="326"/>
      <c r="T1261" s="326"/>
    </row>
    <row r="1262" spans="1:20">
      <c r="A1262" s="220"/>
      <c r="B1262" s="220"/>
      <c r="C1262" s="220"/>
      <c r="D1262" s="220"/>
      <c r="E1262" s="220"/>
      <c r="F1262" s="220"/>
      <c r="G1262" s="220"/>
      <c r="H1262" s="220"/>
      <c r="I1262" s="220"/>
      <c r="J1262" s="220"/>
      <c r="K1262" s="220"/>
      <c r="L1262" s="220"/>
      <c r="M1262" s="326"/>
      <c r="N1262" s="220"/>
      <c r="O1262" s="220"/>
      <c r="P1262" s="220"/>
      <c r="Q1262" s="326"/>
      <c r="R1262" s="326"/>
      <c r="S1262" s="326"/>
      <c r="T1262" s="326"/>
    </row>
    <row r="1263" spans="1:20">
      <c r="A1263" s="220"/>
      <c r="B1263" s="220"/>
      <c r="C1263" s="220"/>
      <c r="D1263" s="220"/>
      <c r="E1263" s="220"/>
      <c r="F1263" s="220"/>
      <c r="G1263" s="220"/>
      <c r="H1263" s="220"/>
      <c r="I1263" s="220"/>
      <c r="J1263" s="220"/>
      <c r="K1263" s="220"/>
      <c r="L1263" s="220"/>
      <c r="M1263" s="326"/>
      <c r="N1263" s="220"/>
      <c r="O1263" s="220"/>
      <c r="P1263" s="220"/>
      <c r="Q1263" s="326"/>
      <c r="R1263" s="326"/>
      <c r="S1263" s="326"/>
      <c r="T1263" s="326"/>
    </row>
    <row r="1264" spans="1:20">
      <c r="A1264" s="220"/>
      <c r="B1264" s="220"/>
      <c r="C1264" s="220"/>
      <c r="D1264" s="220"/>
      <c r="E1264" s="220"/>
      <c r="F1264" s="220"/>
      <c r="G1264" s="220"/>
      <c r="H1264" s="220"/>
      <c r="I1264" s="220"/>
      <c r="J1264" s="220"/>
      <c r="K1264" s="220"/>
      <c r="L1264" s="220"/>
      <c r="M1264" s="326"/>
      <c r="N1264" s="220"/>
      <c r="O1264" s="220"/>
      <c r="P1264" s="220"/>
      <c r="Q1264" s="326"/>
      <c r="R1264" s="326"/>
      <c r="S1264" s="326"/>
      <c r="T1264" s="326"/>
    </row>
    <row r="1265" spans="1:20">
      <c r="A1265" s="220"/>
      <c r="B1265" s="220"/>
      <c r="C1265" s="220"/>
      <c r="D1265" s="220"/>
      <c r="E1265" s="220"/>
      <c r="F1265" s="220"/>
      <c r="G1265" s="220"/>
      <c r="H1265" s="220"/>
      <c r="I1265" s="220"/>
      <c r="J1265" s="220"/>
      <c r="K1265" s="220"/>
      <c r="L1265" s="220"/>
      <c r="M1265" s="326"/>
      <c r="N1265" s="220"/>
      <c r="O1265" s="220"/>
      <c r="P1265" s="220"/>
      <c r="Q1265" s="326"/>
      <c r="R1265" s="326"/>
      <c r="S1265" s="326"/>
      <c r="T1265" s="326"/>
    </row>
    <row r="1266" spans="1:20">
      <c r="A1266" s="220"/>
      <c r="B1266" s="220"/>
      <c r="C1266" s="220"/>
      <c r="D1266" s="220"/>
      <c r="E1266" s="220"/>
      <c r="F1266" s="220"/>
      <c r="G1266" s="220"/>
      <c r="H1266" s="220"/>
      <c r="I1266" s="220"/>
      <c r="J1266" s="220"/>
      <c r="K1266" s="220"/>
      <c r="L1266" s="220"/>
      <c r="M1266" s="326"/>
      <c r="N1266" s="220"/>
      <c r="O1266" s="220"/>
      <c r="P1266" s="220"/>
      <c r="Q1266" s="326"/>
      <c r="R1266" s="326"/>
      <c r="S1266" s="326"/>
      <c r="T1266" s="326"/>
    </row>
    <row r="1267" spans="1:20">
      <c r="A1267" s="220"/>
      <c r="B1267" s="220"/>
      <c r="C1267" s="220"/>
      <c r="D1267" s="220"/>
      <c r="E1267" s="220"/>
      <c r="F1267" s="220"/>
      <c r="G1267" s="220"/>
      <c r="H1267" s="220"/>
      <c r="I1267" s="220"/>
      <c r="J1267" s="220"/>
      <c r="K1267" s="220"/>
      <c r="L1267" s="220"/>
      <c r="M1267" s="326"/>
      <c r="N1267" s="220"/>
      <c r="O1267" s="220"/>
      <c r="P1267" s="220"/>
      <c r="Q1267" s="326"/>
      <c r="R1267" s="326"/>
      <c r="S1267" s="326"/>
      <c r="T1267" s="326"/>
    </row>
    <row r="1268" spans="1:20">
      <c r="A1268" s="220"/>
      <c r="B1268" s="220"/>
      <c r="C1268" s="220"/>
      <c r="D1268" s="220"/>
      <c r="E1268" s="220"/>
      <c r="F1268" s="220"/>
      <c r="G1268" s="220"/>
      <c r="H1268" s="220"/>
      <c r="I1268" s="220"/>
      <c r="J1268" s="220"/>
      <c r="K1268" s="220"/>
      <c r="L1268" s="220"/>
      <c r="M1268" s="326"/>
      <c r="N1268" s="220"/>
      <c r="O1268" s="220"/>
      <c r="P1268" s="220"/>
      <c r="Q1268" s="326"/>
      <c r="R1268" s="326"/>
      <c r="S1268" s="326"/>
      <c r="T1268" s="326"/>
    </row>
    <row r="1269" spans="1:20">
      <c r="A1269" s="220"/>
      <c r="B1269" s="220"/>
      <c r="C1269" s="220"/>
      <c r="D1269" s="220"/>
      <c r="E1269" s="220"/>
      <c r="F1269" s="220"/>
      <c r="G1269" s="220"/>
      <c r="H1269" s="220"/>
      <c r="I1269" s="220"/>
      <c r="J1269" s="220"/>
      <c r="K1269" s="220"/>
      <c r="L1269" s="220"/>
      <c r="M1269" s="326"/>
      <c r="N1269" s="220"/>
      <c r="O1269" s="220"/>
      <c r="P1269" s="220"/>
      <c r="Q1269" s="326"/>
      <c r="R1269" s="326"/>
      <c r="S1269" s="326"/>
      <c r="T1269" s="326"/>
    </row>
    <row r="1270" spans="1:20">
      <c r="A1270" s="220"/>
      <c r="B1270" s="220"/>
      <c r="C1270" s="220"/>
      <c r="D1270" s="220"/>
      <c r="E1270" s="220"/>
      <c r="F1270" s="220"/>
      <c r="G1270" s="220"/>
      <c r="H1270" s="220"/>
      <c r="I1270" s="220"/>
      <c r="J1270" s="220"/>
      <c r="K1270" s="220"/>
      <c r="L1270" s="220"/>
      <c r="M1270" s="326"/>
      <c r="N1270" s="220"/>
      <c r="O1270" s="220"/>
      <c r="P1270" s="220"/>
      <c r="Q1270" s="326"/>
      <c r="R1270" s="326"/>
      <c r="S1270" s="326"/>
      <c r="T1270" s="326"/>
    </row>
    <row r="1271" spans="1:20">
      <c r="A1271" s="220"/>
      <c r="B1271" s="220"/>
      <c r="C1271" s="220"/>
      <c r="D1271" s="220"/>
      <c r="E1271" s="220"/>
      <c r="F1271" s="220"/>
      <c r="G1271" s="220"/>
      <c r="H1271" s="220"/>
      <c r="I1271" s="220"/>
      <c r="J1271" s="220"/>
      <c r="K1271" s="220"/>
      <c r="L1271" s="220"/>
      <c r="M1271" s="326"/>
      <c r="N1271" s="220"/>
      <c r="O1271" s="220"/>
      <c r="P1271" s="220"/>
      <c r="Q1271" s="326"/>
      <c r="R1271" s="326"/>
      <c r="S1271" s="326"/>
      <c r="T1271" s="326"/>
    </row>
    <row r="1272" spans="1:20">
      <c r="A1272" s="220"/>
      <c r="B1272" s="220"/>
      <c r="C1272" s="220"/>
      <c r="D1272" s="220"/>
      <c r="E1272" s="220"/>
      <c r="F1272" s="220"/>
      <c r="G1272" s="220"/>
      <c r="H1272" s="220"/>
      <c r="I1272" s="220"/>
      <c r="J1272" s="220"/>
      <c r="K1272" s="220"/>
      <c r="L1272" s="220"/>
      <c r="M1272" s="326"/>
      <c r="N1272" s="220"/>
      <c r="O1272" s="220"/>
      <c r="P1272" s="220"/>
      <c r="Q1272" s="326"/>
      <c r="R1272" s="326"/>
      <c r="S1272" s="326"/>
      <c r="T1272" s="326"/>
    </row>
    <row r="1273" spans="1:20">
      <c r="A1273" s="220"/>
      <c r="B1273" s="220"/>
      <c r="C1273" s="220"/>
      <c r="D1273" s="220"/>
      <c r="E1273" s="220"/>
      <c r="F1273" s="220"/>
      <c r="G1273" s="220"/>
      <c r="H1273" s="220"/>
      <c r="I1273" s="220"/>
      <c r="J1273" s="220"/>
      <c r="K1273" s="220"/>
      <c r="L1273" s="220"/>
      <c r="M1273" s="326"/>
      <c r="N1273" s="220"/>
      <c r="O1273" s="220"/>
      <c r="P1273" s="220"/>
      <c r="Q1273" s="326"/>
      <c r="R1273" s="326"/>
      <c r="S1273" s="326"/>
      <c r="T1273" s="326"/>
    </row>
    <row r="1274" spans="1:20">
      <c r="A1274" s="220"/>
      <c r="B1274" s="220"/>
      <c r="C1274" s="220"/>
      <c r="D1274" s="220"/>
      <c r="E1274" s="220"/>
      <c r="F1274" s="220"/>
      <c r="G1274" s="220"/>
      <c r="H1274" s="220"/>
      <c r="I1274" s="220"/>
      <c r="J1274" s="220"/>
      <c r="K1274" s="220"/>
      <c r="L1274" s="220"/>
      <c r="M1274" s="326"/>
      <c r="N1274" s="220"/>
      <c r="O1274" s="220"/>
      <c r="P1274" s="220"/>
      <c r="Q1274" s="326"/>
      <c r="R1274" s="326"/>
      <c r="S1274" s="326"/>
      <c r="T1274" s="326"/>
    </row>
    <row r="1275" spans="1:20">
      <c r="A1275" s="220"/>
      <c r="B1275" s="220"/>
      <c r="C1275" s="220"/>
      <c r="D1275" s="220"/>
      <c r="E1275" s="220"/>
      <c r="F1275" s="220"/>
      <c r="G1275" s="220"/>
      <c r="H1275" s="220"/>
      <c r="I1275" s="220"/>
      <c r="J1275" s="220"/>
      <c r="K1275" s="220"/>
      <c r="L1275" s="220"/>
      <c r="M1275" s="326"/>
      <c r="N1275" s="220"/>
      <c r="O1275" s="220"/>
      <c r="P1275" s="220"/>
      <c r="Q1275" s="326"/>
      <c r="R1275" s="326"/>
      <c r="S1275" s="326"/>
      <c r="T1275" s="326"/>
    </row>
    <row r="1276" spans="1:20">
      <c r="A1276" s="220"/>
      <c r="B1276" s="220"/>
      <c r="C1276" s="220"/>
      <c r="D1276" s="220"/>
      <c r="E1276" s="220"/>
      <c r="F1276" s="220"/>
      <c r="G1276" s="220"/>
      <c r="H1276" s="220"/>
      <c r="I1276" s="220"/>
      <c r="J1276" s="220"/>
      <c r="K1276" s="220"/>
      <c r="L1276" s="220"/>
      <c r="M1276" s="326"/>
      <c r="N1276" s="220"/>
      <c r="O1276" s="220"/>
      <c r="P1276" s="220"/>
      <c r="Q1276" s="326"/>
      <c r="R1276" s="326"/>
      <c r="S1276" s="326"/>
      <c r="T1276" s="326"/>
    </row>
    <row r="1277" spans="1:20">
      <c r="A1277" s="220"/>
      <c r="B1277" s="220"/>
      <c r="C1277" s="220"/>
      <c r="D1277" s="220"/>
      <c r="E1277" s="220"/>
      <c r="F1277" s="220"/>
      <c r="G1277" s="220"/>
      <c r="H1277" s="220"/>
      <c r="I1277" s="220"/>
      <c r="J1277" s="220"/>
      <c r="K1277" s="220"/>
      <c r="L1277" s="220"/>
      <c r="M1277" s="326"/>
      <c r="N1277" s="220"/>
      <c r="O1277" s="220"/>
      <c r="P1277" s="220"/>
      <c r="Q1277" s="326"/>
      <c r="R1277" s="326"/>
      <c r="S1277" s="326"/>
      <c r="T1277" s="326"/>
    </row>
    <row r="1278" spans="1:20">
      <c r="A1278" s="220"/>
      <c r="B1278" s="220"/>
      <c r="C1278" s="220"/>
      <c r="D1278" s="220"/>
      <c r="E1278" s="220"/>
      <c r="F1278" s="220"/>
      <c r="G1278" s="220"/>
      <c r="H1278" s="220"/>
      <c r="I1278" s="220"/>
      <c r="J1278" s="220"/>
      <c r="K1278" s="220"/>
      <c r="L1278" s="220"/>
      <c r="M1278" s="326"/>
      <c r="N1278" s="220"/>
      <c r="O1278" s="220"/>
      <c r="P1278" s="220"/>
      <c r="Q1278" s="326"/>
      <c r="R1278" s="326"/>
      <c r="S1278" s="326"/>
      <c r="T1278" s="326"/>
    </row>
    <row r="1279" spans="1:20">
      <c r="A1279" s="220"/>
      <c r="B1279" s="220"/>
      <c r="C1279" s="220"/>
      <c r="D1279" s="220"/>
      <c r="E1279" s="220"/>
      <c r="F1279" s="220"/>
      <c r="G1279" s="220"/>
      <c r="H1279" s="220"/>
      <c r="I1279" s="220"/>
      <c r="J1279" s="220"/>
      <c r="K1279" s="220"/>
      <c r="L1279" s="220"/>
      <c r="M1279" s="326"/>
      <c r="N1279" s="220"/>
      <c r="O1279" s="220"/>
      <c r="P1279" s="220"/>
      <c r="Q1279" s="326"/>
      <c r="R1279" s="326"/>
      <c r="S1279" s="326"/>
      <c r="T1279" s="326"/>
    </row>
    <row r="1280" spans="1:20">
      <c r="A1280" s="220"/>
      <c r="B1280" s="220"/>
      <c r="C1280" s="220"/>
      <c r="D1280" s="220"/>
      <c r="E1280" s="220"/>
      <c r="F1280" s="220"/>
      <c r="G1280" s="220"/>
      <c r="H1280" s="220"/>
      <c r="I1280" s="220"/>
      <c r="J1280" s="220"/>
      <c r="K1280" s="220"/>
      <c r="L1280" s="220"/>
      <c r="M1280" s="326"/>
      <c r="N1280" s="220"/>
      <c r="O1280" s="220"/>
      <c r="P1280" s="220"/>
      <c r="Q1280" s="326"/>
      <c r="R1280" s="326"/>
      <c r="S1280" s="326"/>
      <c r="T1280" s="326"/>
    </row>
    <row r="1281" spans="1:20">
      <c r="A1281" s="220"/>
      <c r="B1281" s="220"/>
      <c r="C1281" s="220"/>
      <c r="D1281" s="220"/>
      <c r="E1281" s="220"/>
      <c r="F1281" s="220"/>
      <c r="G1281" s="220"/>
      <c r="H1281" s="220"/>
      <c r="I1281" s="220"/>
      <c r="J1281" s="220"/>
      <c r="K1281" s="220"/>
      <c r="L1281" s="220"/>
      <c r="M1281" s="326"/>
      <c r="N1281" s="220"/>
      <c r="O1281" s="220"/>
      <c r="P1281" s="220"/>
      <c r="Q1281" s="326"/>
      <c r="R1281" s="326"/>
      <c r="S1281" s="326"/>
      <c r="T1281" s="326"/>
    </row>
    <row r="1282" spans="1:20">
      <c r="A1282" s="220"/>
      <c r="B1282" s="220"/>
      <c r="C1282" s="220"/>
      <c r="D1282" s="220"/>
      <c r="E1282" s="220"/>
      <c r="F1282" s="220"/>
      <c r="G1282" s="220"/>
      <c r="H1282" s="220"/>
      <c r="I1282" s="220"/>
      <c r="J1282" s="220"/>
      <c r="K1282" s="220"/>
      <c r="L1282" s="220"/>
      <c r="M1282" s="326"/>
      <c r="N1282" s="220"/>
      <c r="O1282" s="220"/>
      <c r="P1282" s="220"/>
      <c r="Q1282" s="326"/>
      <c r="R1282" s="326"/>
      <c r="S1282" s="326"/>
      <c r="T1282" s="326"/>
    </row>
    <row r="1283" spans="1:20">
      <c r="A1283" s="220"/>
      <c r="B1283" s="220"/>
      <c r="C1283" s="220"/>
      <c r="D1283" s="220"/>
      <c r="E1283" s="220"/>
      <c r="F1283" s="220"/>
      <c r="G1283" s="220"/>
      <c r="H1283" s="220"/>
      <c r="I1283" s="220"/>
      <c r="J1283" s="220"/>
      <c r="K1283" s="220"/>
      <c r="L1283" s="220"/>
      <c r="M1283" s="326"/>
      <c r="N1283" s="220"/>
      <c r="O1283" s="220"/>
      <c r="P1283" s="220"/>
      <c r="Q1283" s="326"/>
      <c r="R1283" s="326"/>
      <c r="S1283" s="326"/>
      <c r="T1283" s="326"/>
    </row>
    <row r="1284" spans="1:20">
      <c r="A1284" s="220"/>
      <c r="B1284" s="220"/>
      <c r="C1284" s="220"/>
      <c r="D1284" s="220"/>
      <c r="E1284" s="220"/>
      <c r="F1284" s="220"/>
      <c r="G1284" s="220"/>
      <c r="H1284" s="220"/>
      <c r="I1284" s="220"/>
      <c r="J1284" s="220"/>
      <c r="K1284" s="220"/>
      <c r="L1284" s="220"/>
      <c r="M1284" s="326"/>
      <c r="N1284" s="220"/>
      <c r="O1284" s="220"/>
      <c r="P1284" s="220"/>
      <c r="Q1284" s="326"/>
      <c r="R1284" s="326"/>
      <c r="S1284" s="326"/>
      <c r="T1284" s="326"/>
    </row>
    <row r="1285" spans="1:20">
      <c r="A1285" s="220"/>
      <c r="B1285" s="220"/>
      <c r="C1285" s="220"/>
      <c r="D1285" s="220"/>
      <c r="E1285" s="220"/>
      <c r="F1285" s="220"/>
      <c r="G1285" s="220"/>
      <c r="H1285" s="220"/>
      <c r="I1285" s="220"/>
      <c r="J1285" s="220"/>
      <c r="K1285" s="220"/>
      <c r="L1285" s="220"/>
      <c r="M1285" s="326"/>
      <c r="N1285" s="220"/>
      <c r="O1285" s="220"/>
      <c r="P1285" s="220"/>
      <c r="Q1285" s="326"/>
      <c r="R1285" s="326"/>
      <c r="S1285" s="326"/>
      <c r="T1285" s="326"/>
    </row>
    <row r="1286" spans="1:20">
      <c r="A1286" s="220"/>
      <c r="B1286" s="220"/>
      <c r="C1286" s="220"/>
      <c r="D1286" s="220"/>
      <c r="E1286" s="220"/>
      <c r="F1286" s="220"/>
      <c r="G1286" s="220"/>
      <c r="H1286" s="220"/>
      <c r="I1286" s="220"/>
      <c r="J1286" s="220"/>
      <c r="K1286" s="220"/>
      <c r="L1286" s="220"/>
      <c r="M1286" s="326"/>
      <c r="N1286" s="220"/>
      <c r="O1286" s="220"/>
      <c r="P1286" s="220"/>
      <c r="Q1286" s="326"/>
      <c r="R1286" s="326"/>
      <c r="S1286" s="326"/>
      <c r="T1286" s="326"/>
    </row>
    <row r="1287" spans="1:20">
      <c r="A1287" s="220"/>
      <c r="B1287" s="220"/>
      <c r="C1287" s="220"/>
      <c r="D1287" s="220"/>
      <c r="E1287" s="220"/>
      <c r="F1287" s="220"/>
      <c r="G1287" s="220"/>
      <c r="H1287" s="220"/>
      <c r="I1287" s="220"/>
      <c r="J1287" s="220"/>
      <c r="K1287" s="220"/>
      <c r="L1287" s="220"/>
      <c r="M1287" s="326"/>
      <c r="N1287" s="220"/>
      <c r="O1287" s="220"/>
      <c r="P1287" s="220"/>
      <c r="Q1287" s="326"/>
      <c r="R1287" s="326"/>
      <c r="S1287" s="326"/>
      <c r="T1287" s="326"/>
    </row>
    <row r="1288" spans="1:20">
      <c r="A1288" s="220"/>
      <c r="B1288" s="220"/>
      <c r="C1288" s="220"/>
      <c r="D1288" s="220"/>
      <c r="E1288" s="220"/>
      <c r="F1288" s="220"/>
      <c r="G1288" s="220"/>
      <c r="H1288" s="220"/>
      <c r="I1288" s="220"/>
      <c r="J1288" s="220"/>
      <c r="K1288" s="220"/>
      <c r="L1288" s="220"/>
      <c r="M1288" s="326"/>
      <c r="N1288" s="220"/>
      <c r="O1288" s="220"/>
      <c r="P1288" s="220"/>
      <c r="Q1288" s="326"/>
      <c r="R1288" s="326"/>
      <c r="S1288" s="326"/>
      <c r="T1288" s="326"/>
    </row>
    <row r="1289" spans="1:20">
      <c r="A1289" s="220"/>
      <c r="B1289" s="220"/>
      <c r="C1289" s="220"/>
      <c r="D1289" s="220"/>
      <c r="E1289" s="220"/>
      <c r="F1289" s="220"/>
      <c r="G1289" s="220"/>
      <c r="H1289" s="220"/>
      <c r="I1289" s="220"/>
      <c r="J1289" s="220"/>
      <c r="K1289" s="220"/>
      <c r="L1289" s="220"/>
      <c r="M1289" s="326"/>
      <c r="N1289" s="220"/>
      <c r="O1289" s="220"/>
      <c r="P1289" s="220"/>
      <c r="Q1289" s="326"/>
      <c r="R1289" s="326"/>
      <c r="S1289" s="326"/>
      <c r="T1289" s="326"/>
    </row>
    <row r="1290" spans="1:20">
      <c r="A1290" s="220"/>
      <c r="B1290" s="220"/>
      <c r="C1290" s="220"/>
      <c r="D1290" s="220"/>
      <c r="E1290" s="220"/>
      <c r="F1290" s="220"/>
      <c r="G1290" s="220"/>
      <c r="H1290" s="220"/>
      <c r="I1290" s="220"/>
      <c r="J1290" s="220"/>
      <c r="K1290" s="220"/>
      <c r="L1290" s="220"/>
      <c r="M1290" s="326"/>
      <c r="N1290" s="220"/>
      <c r="O1290" s="220"/>
      <c r="P1290" s="220"/>
      <c r="Q1290" s="326"/>
      <c r="R1290" s="326"/>
      <c r="S1290" s="326"/>
      <c r="T1290" s="326"/>
    </row>
    <row r="1291" spans="1:20">
      <c r="A1291" s="220"/>
      <c r="B1291" s="220"/>
      <c r="C1291" s="220"/>
      <c r="D1291" s="220"/>
      <c r="E1291" s="220"/>
      <c r="F1291" s="220"/>
      <c r="G1291" s="220"/>
      <c r="H1291" s="220"/>
      <c r="I1291" s="220"/>
      <c r="J1291" s="220"/>
      <c r="K1291" s="220"/>
      <c r="L1291" s="220"/>
      <c r="M1291" s="326"/>
      <c r="N1291" s="220"/>
      <c r="O1291" s="220"/>
      <c r="P1291" s="220"/>
      <c r="Q1291" s="326"/>
      <c r="R1291" s="326"/>
      <c r="S1291" s="326"/>
      <c r="T1291" s="326"/>
    </row>
    <row r="1292" spans="1:20">
      <c r="A1292" s="220"/>
      <c r="B1292" s="220"/>
      <c r="C1292" s="220"/>
      <c r="D1292" s="220"/>
      <c r="E1292" s="220"/>
      <c r="F1292" s="220"/>
      <c r="G1292" s="220"/>
      <c r="H1292" s="220"/>
      <c r="I1292" s="220"/>
      <c r="J1292" s="220"/>
      <c r="K1292" s="220"/>
      <c r="L1292" s="220"/>
      <c r="M1292" s="326"/>
      <c r="N1292" s="220"/>
      <c r="O1292" s="220"/>
      <c r="P1292" s="220"/>
      <c r="Q1292" s="326"/>
      <c r="R1292" s="326"/>
      <c r="S1292" s="326"/>
      <c r="T1292" s="326"/>
    </row>
    <row r="1293" spans="1:20">
      <c r="A1293" s="220"/>
      <c r="B1293" s="220"/>
      <c r="C1293" s="220"/>
      <c r="D1293" s="220"/>
      <c r="E1293" s="220"/>
      <c r="F1293" s="220"/>
      <c r="G1293" s="220"/>
      <c r="H1293" s="220"/>
      <c r="I1293" s="220"/>
      <c r="J1293" s="220"/>
      <c r="K1293" s="220"/>
      <c r="L1293" s="220"/>
      <c r="M1293" s="326"/>
      <c r="N1293" s="220"/>
      <c r="O1293" s="220"/>
      <c r="P1293" s="220"/>
      <c r="Q1293" s="326"/>
      <c r="R1293" s="326"/>
      <c r="S1293" s="326"/>
      <c r="T1293" s="326"/>
    </row>
    <row r="1294" spans="1:20">
      <c r="A1294" s="220"/>
      <c r="B1294" s="220"/>
      <c r="C1294" s="220"/>
      <c r="D1294" s="220"/>
      <c r="E1294" s="220"/>
      <c r="F1294" s="220"/>
      <c r="G1294" s="220"/>
      <c r="H1294" s="220"/>
      <c r="I1294" s="220"/>
      <c r="J1294" s="220"/>
      <c r="K1294" s="220"/>
      <c r="L1294" s="220"/>
      <c r="M1294" s="326"/>
      <c r="N1294" s="220"/>
      <c r="O1294" s="220"/>
      <c r="P1294" s="220"/>
      <c r="Q1294" s="326"/>
      <c r="R1294" s="326"/>
      <c r="S1294" s="326"/>
      <c r="T1294" s="326"/>
    </row>
    <row r="1295" spans="1:20">
      <c r="A1295" s="220"/>
      <c r="B1295" s="220"/>
      <c r="C1295" s="220"/>
      <c r="D1295" s="220"/>
      <c r="E1295" s="220"/>
      <c r="F1295" s="220"/>
      <c r="G1295" s="220"/>
      <c r="H1295" s="220"/>
      <c r="I1295" s="220"/>
      <c r="J1295" s="220"/>
      <c r="K1295" s="220"/>
      <c r="L1295" s="220"/>
      <c r="M1295" s="326"/>
      <c r="N1295" s="220"/>
      <c r="O1295" s="220"/>
      <c r="P1295" s="220"/>
      <c r="Q1295" s="326"/>
      <c r="R1295" s="326"/>
      <c r="S1295" s="326"/>
      <c r="T1295" s="326"/>
    </row>
    <row r="1296" spans="1:20">
      <c r="A1296" s="220"/>
      <c r="B1296" s="220"/>
      <c r="C1296" s="220"/>
      <c r="D1296" s="220"/>
      <c r="E1296" s="220"/>
      <c r="F1296" s="220"/>
      <c r="G1296" s="220"/>
      <c r="H1296" s="220"/>
      <c r="I1296" s="220"/>
      <c r="J1296" s="220"/>
      <c r="K1296" s="220"/>
      <c r="L1296" s="220"/>
      <c r="M1296" s="326"/>
      <c r="N1296" s="220"/>
      <c r="O1296" s="220"/>
      <c r="P1296" s="220"/>
      <c r="Q1296" s="326"/>
      <c r="R1296" s="326"/>
      <c r="S1296" s="326"/>
      <c r="T1296" s="326"/>
    </row>
    <row r="1297" spans="1:20">
      <c r="A1297" s="220"/>
      <c r="B1297" s="220"/>
      <c r="C1297" s="220"/>
      <c r="D1297" s="220"/>
      <c r="E1297" s="220"/>
      <c r="F1297" s="220"/>
      <c r="G1297" s="220"/>
      <c r="H1297" s="220"/>
      <c r="I1297" s="220"/>
      <c r="J1297" s="220"/>
      <c r="K1297" s="220"/>
      <c r="L1297" s="220"/>
      <c r="M1297" s="326"/>
      <c r="N1297" s="220"/>
      <c r="O1297" s="220"/>
      <c r="P1297" s="220"/>
      <c r="Q1297" s="326"/>
      <c r="R1297" s="326"/>
      <c r="S1297" s="326"/>
      <c r="T1297" s="326"/>
    </row>
    <row r="1298" spans="1:20">
      <c r="A1298" s="220"/>
      <c r="B1298" s="220"/>
      <c r="C1298" s="220"/>
      <c r="D1298" s="220"/>
      <c r="E1298" s="220"/>
      <c r="F1298" s="220"/>
      <c r="G1298" s="220"/>
      <c r="H1298" s="220"/>
      <c r="I1298" s="220"/>
      <c r="J1298" s="220"/>
      <c r="K1298" s="220"/>
      <c r="L1298" s="220"/>
      <c r="M1298" s="326"/>
      <c r="N1298" s="220"/>
      <c r="O1298" s="220"/>
      <c r="P1298" s="220"/>
      <c r="Q1298" s="326"/>
      <c r="R1298" s="326"/>
      <c r="S1298" s="326"/>
      <c r="T1298" s="326"/>
    </row>
    <row r="1299" spans="1:20">
      <c r="A1299" s="220"/>
      <c r="B1299" s="220"/>
      <c r="C1299" s="220"/>
      <c r="D1299" s="220"/>
      <c r="E1299" s="220"/>
      <c r="F1299" s="220"/>
      <c r="G1299" s="220"/>
      <c r="H1299" s="220"/>
      <c r="I1299" s="220"/>
      <c r="J1299" s="220"/>
      <c r="K1299" s="220"/>
      <c r="L1299" s="220"/>
      <c r="M1299" s="326"/>
      <c r="N1299" s="220"/>
      <c r="O1299" s="220"/>
      <c r="P1299" s="220"/>
      <c r="Q1299" s="326"/>
      <c r="R1299" s="326"/>
      <c r="S1299" s="326"/>
      <c r="T1299" s="326"/>
    </row>
    <row r="1300" spans="1:20">
      <c r="A1300" s="220"/>
      <c r="B1300" s="220"/>
      <c r="C1300" s="220"/>
      <c r="D1300" s="220"/>
      <c r="E1300" s="220"/>
      <c r="F1300" s="220"/>
      <c r="G1300" s="220"/>
      <c r="H1300" s="220"/>
      <c r="I1300" s="220"/>
      <c r="J1300" s="220"/>
      <c r="K1300" s="220"/>
      <c r="L1300" s="220"/>
      <c r="M1300" s="326"/>
      <c r="N1300" s="220"/>
      <c r="O1300" s="220"/>
      <c r="P1300" s="220"/>
      <c r="Q1300" s="326"/>
      <c r="R1300" s="326"/>
      <c r="S1300" s="326"/>
      <c r="T1300" s="326"/>
    </row>
    <row r="1301" spans="1:20">
      <c r="A1301" s="220"/>
      <c r="B1301" s="220"/>
      <c r="C1301" s="220"/>
      <c r="D1301" s="220"/>
      <c r="E1301" s="220"/>
      <c r="F1301" s="220"/>
      <c r="G1301" s="220"/>
      <c r="H1301" s="220"/>
      <c r="I1301" s="220"/>
      <c r="J1301" s="220"/>
      <c r="K1301" s="220"/>
      <c r="L1301" s="220"/>
      <c r="M1301" s="326"/>
      <c r="N1301" s="220"/>
      <c r="O1301" s="220"/>
      <c r="P1301" s="220"/>
      <c r="Q1301" s="326"/>
      <c r="R1301" s="326"/>
      <c r="S1301" s="326"/>
      <c r="T1301" s="326"/>
    </row>
    <row r="1302" spans="1:20">
      <c r="A1302" s="220"/>
      <c r="B1302" s="220"/>
      <c r="C1302" s="220"/>
      <c r="D1302" s="220"/>
      <c r="E1302" s="220"/>
      <c r="F1302" s="220"/>
      <c r="G1302" s="220"/>
      <c r="H1302" s="220"/>
      <c r="I1302" s="220"/>
      <c r="J1302" s="220"/>
      <c r="K1302" s="220"/>
      <c r="L1302" s="220"/>
      <c r="M1302" s="326"/>
      <c r="N1302" s="220"/>
      <c r="O1302" s="220"/>
      <c r="P1302" s="220"/>
      <c r="Q1302" s="326"/>
      <c r="R1302" s="326"/>
      <c r="S1302" s="326"/>
      <c r="T1302" s="326"/>
    </row>
    <row r="1303" spans="1:20">
      <c r="A1303" s="220"/>
      <c r="B1303" s="220"/>
      <c r="C1303" s="220"/>
      <c r="D1303" s="220"/>
      <c r="E1303" s="220"/>
      <c r="F1303" s="220"/>
      <c r="G1303" s="220"/>
      <c r="H1303" s="220"/>
      <c r="I1303" s="220"/>
      <c r="J1303" s="220"/>
      <c r="K1303" s="220"/>
      <c r="L1303" s="220"/>
      <c r="M1303" s="326"/>
      <c r="N1303" s="220"/>
      <c r="O1303" s="220"/>
      <c r="P1303" s="220"/>
      <c r="Q1303" s="326"/>
      <c r="R1303" s="326"/>
      <c r="S1303" s="326"/>
      <c r="T1303" s="326"/>
    </row>
    <row r="1304" spans="1:20">
      <c r="A1304" s="220"/>
      <c r="B1304" s="220"/>
      <c r="C1304" s="220"/>
      <c r="D1304" s="220"/>
      <c r="E1304" s="220"/>
      <c r="F1304" s="220"/>
      <c r="G1304" s="220"/>
      <c r="H1304" s="220"/>
      <c r="I1304" s="220"/>
      <c r="J1304" s="220"/>
      <c r="K1304" s="220"/>
      <c r="L1304" s="220"/>
      <c r="M1304" s="326"/>
      <c r="N1304" s="220"/>
      <c r="O1304" s="220"/>
      <c r="P1304" s="220"/>
      <c r="Q1304" s="326"/>
      <c r="R1304" s="326"/>
      <c r="S1304" s="326"/>
      <c r="T1304" s="326"/>
    </row>
    <row r="1305" spans="1:20">
      <c r="A1305" s="220"/>
      <c r="B1305" s="220"/>
      <c r="C1305" s="220"/>
      <c r="D1305" s="220"/>
      <c r="E1305" s="220"/>
      <c r="F1305" s="220"/>
      <c r="G1305" s="220"/>
      <c r="H1305" s="220"/>
      <c r="I1305" s="220"/>
      <c r="J1305" s="220"/>
      <c r="K1305" s="220"/>
      <c r="L1305" s="220"/>
      <c r="M1305" s="326"/>
      <c r="N1305" s="220"/>
      <c r="O1305" s="220"/>
      <c r="P1305" s="220"/>
      <c r="Q1305" s="326"/>
      <c r="R1305" s="326"/>
      <c r="S1305" s="326"/>
      <c r="T1305" s="326"/>
    </row>
    <row r="1306" spans="1:20">
      <c r="A1306" s="220"/>
      <c r="B1306" s="220"/>
      <c r="C1306" s="220"/>
      <c r="D1306" s="220"/>
      <c r="E1306" s="220"/>
      <c r="F1306" s="220"/>
      <c r="G1306" s="220"/>
      <c r="H1306" s="220"/>
      <c r="I1306" s="220"/>
      <c r="J1306" s="220"/>
      <c r="K1306" s="220"/>
      <c r="L1306" s="220"/>
      <c r="M1306" s="326"/>
      <c r="N1306" s="220"/>
      <c r="O1306" s="220"/>
      <c r="P1306" s="220"/>
      <c r="Q1306" s="326"/>
      <c r="R1306" s="326"/>
      <c r="S1306" s="326"/>
      <c r="T1306" s="326"/>
    </row>
    <row r="1307" spans="1:20">
      <c r="A1307" s="220"/>
      <c r="B1307" s="220"/>
      <c r="C1307" s="220"/>
      <c r="D1307" s="220"/>
      <c r="E1307" s="220"/>
      <c r="F1307" s="220"/>
      <c r="G1307" s="220"/>
      <c r="H1307" s="220"/>
      <c r="I1307" s="220"/>
      <c r="J1307" s="220"/>
      <c r="K1307" s="220"/>
      <c r="L1307" s="220"/>
      <c r="M1307" s="326"/>
      <c r="N1307" s="220"/>
      <c r="O1307" s="220"/>
      <c r="P1307" s="220"/>
      <c r="Q1307" s="326"/>
      <c r="R1307" s="326"/>
      <c r="S1307" s="326"/>
      <c r="T1307" s="326"/>
    </row>
    <row r="1308" spans="1:20">
      <c r="A1308" s="220"/>
      <c r="B1308" s="220"/>
      <c r="C1308" s="220"/>
      <c r="D1308" s="220"/>
      <c r="E1308" s="220"/>
      <c r="F1308" s="220"/>
      <c r="G1308" s="220"/>
      <c r="H1308" s="220"/>
      <c r="I1308" s="220"/>
      <c r="J1308" s="220"/>
      <c r="K1308" s="220"/>
      <c r="L1308" s="220"/>
      <c r="M1308" s="326"/>
      <c r="N1308" s="220"/>
      <c r="O1308" s="220"/>
      <c r="P1308" s="220"/>
      <c r="Q1308" s="326"/>
      <c r="R1308" s="326"/>
      <c r="S1308" s="326"/>
      <c r="T1308" s="326"/>
    </row>
    <row r="1309" spans="1:20">
      <c r="A1309" s="220"/>
      <c r="B1309" s="220"/>
      <c r="C1309" s="220"/>
      <c r="D1309" s="220"/>
      <c r="E1309" s="220"/>
      <c r="F1309" s="220"/>
      <c r="G1309" s="220"/>
      <c r="H1309" s="220"/>
      <c r="I1309" s="220"/>
      <c r="J1309" s="220"/>
      <c r="K1309" s="220"/>
      <c r="L1309" s="220"/>
      <c r="M1309" s="326"/>
      <c r="N1309" s="220"/>
      <c r="O1309" s="220"/>
      <c r="P1309" s="220"/>
      <c r="Q1309" s="326"/>
      <c r="R1309" s="326"/>
      <c r="S1309" s="326"/>
      <c r="T1309" s="326"/>
    </row>
    <row r="1310" spans="1:20">
      <c r="A1310" s="220"/>
      <c r="B1310" s="220"/>
      <c r="C1310" s="220"/>
      <c r="D1310" s="220"/>
      <c r="E1310" s="220"/>
      <c r="F1310" s="220"/>
      <c r="G1310" s="220"/>
      <c r="H1310" s="220"/>
      <c r="I1310" s="220"/>
      <c r="J1310" s="220"/>
      <c r="K1310" s="220"/>
      <c r="L1310" s="220"/>
      <c r="M1310" s="326"/>
      <c r="N1310" s="220"/>
      <c r="O1310" s="220"/>
      <c r="P1310" s="220"/>
      <c r="Q1310" s="326"/>
      <c r="R1310" s="326"/>
      <c r="S1310" s="326"/>
      <c r="T1310" s="326"/>
    </row>
    <row r="1311" spans="1:20">
      <c r="A1311" s="220"/>
      <c r="B1311" s="220"/>
      <c r="C1311" s="220"/>
      <c r="D1311" s="220"/>
      <c r="E1311" s="220"/>
      <c r="F1311" s="220"/>
      <c r="G1311" s="220"/>
      <c r="H1311" s="220"/>
      <c r="I1311" s="220"/>
      <c r="J1311" s="220"/>
      <c r="K1311" s="220"/>
      <c r="L1311" s="220"/>
      <c r="M1311" s="326"/>
      <c r="N1311" s="220"/>
      <c r="O1311" s="220"/>
      <c r="P1311" s="220"/>
      <c r="Q1311" s="326"/>
      <c r="R1311" s="326"/>
      <c r="S1311" s="326"/>
      <c r="T1311" s="326"/>
    </row>
    <row r="1312" spans="1:20">
      <c r="A1312" s="220"/>
      <c r="B1312" s="220"/>
      <c r="C1312" s="220"/>
      <c r="D1312" s="220"/>
      <c r="E1312" s="220"/>
      <c r="F1312" s="220"/>
      <c r="G1312" s="220"/>
      <c r="H1312" s="220"/>
      <c r="I1312" s="220"/>
      <c r="J1312" s="220"/>
      <c r="K1312" s="220"/>
      <c r="L1312" s="220"/>
      <c r="M1312" s="326"/>
      <c r="N1312" s="220"/>
      <c r="O1312" s="220"/>
      <c r="P1312" s="220"/>
      <c r="Q1312" s="326"/>
      <c r="R1312" s="326"/>
      <c r="S1312" s="326"/>
      <c r="T1312" s="326"/>
    </row>
    <row r="1313" spans="1:20">
      <c r="A1313" s="220"/>
      <c r="B1313" s="220"/>
      <c r="C1313" s="220"/>
      <c r="D1313" s="220"/>
      <c r="E1313" s="220"/>
      <c r="F1313" s="220"/>
      <c r="G1313" s="220"/>
      <c r="H1313" s="220"/>
      <c r="I1313" s="220"/>
      <c r="J1313" s="220"/>
      <c r="K1313" s="220"/>
      <c r="L1313" s="220"/>
      <c r="M1313" s="326"/>
      <c r="N1313" s="220"/>
      <c r="O1313" s="220"/>
      <c r="P1313" s="220"/>
      <c r="Q1313" s="326"/>
      <c r="R1313" s="326"/>
      <c r="S1313" s="326"/>
      <c r="T1313" s="326"/>
    </row>
    <row r="1314" spans="1:20">
      <c r="A1314" s="220"/>
      <c r="B1314" s="220"/>
      <c r="C1314" s="220"/>
      <c r="D1314" s="220"/>
      <c r="E1314" s="220"/>
      <c r="F1314" s="220"/>
      <c r="G1314" s="220"/>
      <c r="H1314" s="220"/>
      <c r="I1314" s="220"/>
      <c r="J1314" s="220"/>
      <c r="K1314" s="220"/>
      <c r="L1314" s="220"/>
      <c r="M1314" s="326"/>
      <c r="N1314" s="220"/>
      <c r="O1314" s="220"/>
      <c r="P1314" s="220"/>
      <c r="Q1314" s="326"/>
      <c r="R1314" s="326"/>
      <c r="S1314" s="326"/>
      <c r="T1314" s="326"/>
    </row>
    <row r="1315" spans="1:20">
      <c r="A1315" s="220"/>
      <c r="B1315" s="220"/>
      <c r="C1315" s="220"/>
      <c r="D1315" s="220"/>
      <c r="E1315" s="220"/>
      <c r="F1315" s="220"/>
      <c r="G1315" s="220"/>
      <c r="H1315" s="220"/>
      <c r="I1315" s="220"/>
      <c r="J1315" s="220"/>
      <c r="K1315" s="220"/>
      <c r="L1315" s="220"/>
      <c r="M1315" s="326"/>
      <c r="N1315" s="220"/>
      <c r="O1315" s="220"/>
      <c r="P1315" s="220"/>
      <c r="Q1315" s="326"/>
      <c r="R1315" s="326"/>
      <c r="S1315" s="326"/>
      <c r="T1315" s="326"/>
    </row>
    <row r="1316" spans="1:20">
      <c r="A1316" s="220"/>
      <c r="B1316" s="220"/>
      <c r="C1316" s="220"/>
      <c r="D1316" s="220"/>
      <c r="E1316" s="220"/>
      <c r="F1316" s="220"/>
      <c r="G1316" s="220"/>
      <c r="H1316" s="220"/>
      <c r="I1316" s="220"/>
      <c r="J1316" s="220"/>
      <c r="K1316" s="220"/>
      <c r="L1316" s="220"/>
      <c r="M1316" s="326"/>
      <c r="N1316" s="220"/>
      <c r="O1316" s="220"/>
      <c r="P1316" s="220"/>
      <c r="Q1316" s="326"/>
      <c r="R1316" s="326"/>
      <c r="S1316" s="326"/>
      <c r="T1316" s="326"/>
    </row>
    <row r="1317" spans="1:20">
      <c r="A1317" s="220"/>
      <c r="B1317" s="220"/>
      <c r="C1317" s="220"/>
      <c r="D1317" s="220"/>
      <c r="E1317" s="220"/>
      <c r="F1317" s="220"/>
      <c r="G1317" s="220"/>
      <c r="H1317" s="220"/>
      <c r="I1317" s="220"/>
      <c r="J1317" s="220"/>
      <c r="K1317" s="220"/>
      <c r="L1317" s="220"/>
      <c r="M1317" s="326"/>
      <c r="N1317" s="220"/>
      <c r="O1317" s="220"/>
      <c r="P1317" s="220"/>
      <c r="Q1317" s="326"/>
      <c r="R1317" s="326"/>
      <c r="S1317" s="326"/>
      <c r="T1317" s="326"/>
    </row>
    <row r="1318" spans="1:20">
      <c r="A1318" s="220"/>
      <c r="B1318" s="220"/>
      <c r="C1318" s="220"/>
      <c r="D1318" s="220"/>
      <c r="E1318" s="220"/>
      <c r="F1318" s="220"/>
      <c r="G1318" s="220"/>
      <c r="H1318" s="220"/>
      <c r="I1318" s="220"/>
      <c r="J1318" s="220"/>
      <c r="K1318" s="220"/>
      <c r="L1318" s="220"/>
      <c r="M1318" s="326"/>
      <c r="N1318" s="220"/>
      <c r="O1318" s="220"/>
      <c r="P1318" s="220"/>
      <c r="Q1318" s="326"/>
      <c r="R1318" s="326"/>
      <c r="S1318" s="326"/>
      <c r="T1318" s="326"/>
    </row>
    <row r="1319" spans="1:20">
      <c r="A1319" s="220"/>
      <c r="B1319" s="220"/>
      <c r="C1319" s="220"/>
      <c r="D1319" s="220"/>
      <c r="E1319" s="220"/>
      <c r="F1319" s="220"/>
      <c r="G1319" s="220"/>
      <c r="H1319" s="220"/>
      <c r="I1319" s="220"/>
      <c r="J1319" s="220"/>
      <c r="K1319" s="220"/>
      <c r="L1319" s="220"/>
      <c r="M1319" s="326"/>
      <c r="N1319" s="220"/>
      <c r="O1319" s="220"/>
      <c r="P1319" s="220"/>
      <c r="Q1319" s="326"/>
      <c r="R1319" s="326"/>
      <c r="S1319" s="326"/>
      <c r="T1319" s="326"/>
    </row>
    <row r="1320" spans="1:20">
      <c r="A1320" s="220"/>
      <c r="B1320" s="220"/>
      <c r="C1320" s="220"/>
      <c r="D1320" s="220"/>
      <c r="E1320" s="220"/>
      <c r="F1320" s="220"/>
      <c r="G1320" s="220"/>
      <c r="H1320" s="220"/>
      <c r="I1320" s="220"/>
      <c r="J1320" s="220"/>
      <c r="K1320" s="220"/>
      <c r="L1320" s="220"/>
      <c r="M1320" s="326"/>
      <c r="N1320" s="220"/>
      <c r="O1320" s="220"/>
      <c r="P1320" s="220"/>
      <c r="Q1320" s="326"/>
      <c r="R1320" s="326"/>
      <c r="S1320" s="326"/>
      <c r="T1320" s="326"/>
    </row>
    <row r="1321" spans="1:20">
      <c r="A1321" s="220"/>
      <c r="B1321" s="220"/>
      <c r="C1321" s="220"/>
      <c r="D1321" s="220"/>
      <c r="E1321" s="220"/>
      <c r="F1321" s="220"/>
      <c r="G1321" s="220"/>
      <c r="H1321" s="220"/>
      <c r="I1321" s="220"/>
      <c r="J1321" s="220"/>
      <c r="K1321" s="220"/>
      <c r="L1321" s="220"/>
      <c r="M1321" s="326"/>
      <c r="N1321" s="220"/>
      <c r="O1321" s="220"/>
      <c r="P1321" s="220"/>
      <c r="Q1321" s="326"/>
      <c r="R1321" s="326"/>
      <c r="S1321" s="326"/>
      <c r="T1321" s="326"/>
    </row>
    <row r="1322" spans="1:20">
      <c r="A1322" s="220"/>
      <c r="B1322" s="220"/>
      <c r="C1322" s="220"/>
      <c r="D1322" s="220"/>
      <c r="E1322" s="220"/>
      <c r="F1322" s="220"/>
      <c r="G1322" s="220"/>
      <c r="H1322" s="220"/>
      <c r="I1322" s="220"/>
      <c r="J1322" s="220"/>
      <c r="K1322" s="220"/>
      <c r="L1322" s="220"/>
      <c r="M1322" s="326"/>
      <c r="N1322" s="220"/>
      <c r="O1322" s="220"/>
      <c r="P1322" s="220"/>
      <c r="Q1322" s="326"/>
      <c r="R1322" s="326"/>
      <c r="S1322" s="326"/>
      <c r="T1322" s="326"/>
    </row>
    <row r="1323" spans="1:20">
      <c r="A1323" s="220"/>
      <c r="B1323" s="220"/>
      <c r="C1323" s="220"/>
      <c r="D1323" s="220"/>
      <c r="E1323" s="220"/>
      <c r="F1323" s="220"/>
      <c r="G1323" s="220"/>
      <c r="H1323" s="220"/>
      <c r="I1323" s="220"/>
      <c r="J1323" s="220"/>
      <c r="K1323" s="220"/>
      <c r="L1323" s="220"/>
      <c r="M1323" s="326"/>
      <c r="N1323" s="220"/>
      <c r="O1323" s="220"/>
      <c r="P1323" s="220"/>
      <c r="Q1323" s="326"/>
      <c r="R1323" s="326"/>
      <c r="S1323" s="326"/>
      <c r="T1323" s="326"/>
    </row>
    <row r="1324" spans="1:20">
      <c r="A1324" s="220"/>
      <c r="B1324" s="220"/>
      <c r="C1324" s="220"/>
      <c r="D1324" s="220"/>
      <c r="E1324" s="220"/>
      <c r="F1324" s="220"/>
      <c r="G1324" s="220"/>
      <c r="H1324" s="220"/>
      <c r="I1324" s="220"/>
      <c r="J1324" s="220"/>
      <c r="K1324" s="220"/>
      <c r="L1324" s="220"/>
      <c r="M1324" s="326"/>
      <c r="N1324" s="220"/>
      <c r="O1324" s="220"/>
      <c r="P1324" s="220"/>
      <c r="Q1324" s="326"/>
      <c r="R1324" s="326"/>
      <c r="S1324" s="326"/>
      <c r="T1324" s="326"/>
    </row>
    <row r="1325" spans="1:20">
      <c r="A1325" s="220"/>
      <c r="B1325" s="220"/>
      <c r="C1325" s="220"/>
      <c r="D1325" s="220"/>
      <c r="E1325" s="220"/>
      <c r="F1325" s="220"/>
      <c r="G1325" s="220"/>
      <c r="H1325" s="220"/>
      <c r="I1325" s="220"/>
      <c r="J1325" s="220"/>
      <c r="K1325" s="220"/>
      <c r="L1325" s="220"/>
      <c r="M1325" s="326"/>
      <c r="N1325" s="220"/>
      <c r="O1325" s="220"/>
      <c r="P1325" s="220"/>
      <c r="Q1325" s="326"/>
      <c r="R1325" s="326"/>
      <c r="S1325" s="326"/>
      <c r="T1325" s="326"/>
    </row>
    <row r="1326" spans="1:20">
      <c r="A1326" s="220"/>
      <c r="B1326" s="220"/>
      <c r="C1326" s="220"/>
      <c r="D1326" s="220"/>
      <c r="E1326" s="220"/>
      <c r="F1326" s="220"/>
      <c r="G1326" s="220"/>
      <c r="H1326" s="220"/>
      <c r="I1326" s="220"/>
      <c r="J1326" s="220"/>
      <c r="K1326" s="220"/>
      <c r="L1326" s="220"/>
      <c r="M1326" s="326"/>
      <c r="N1326" s="220"/>
      <c r="O1326" s="220"/>
      <c r="P1326" s="220"/>
      <c r="Q1326" s="326"/>
      <c r="R1326" s="326"/>
      <c r="S1326" s="326"/>
      <c r="T1326" s="326"/>
    </row>
    <row r="1327" spans="1:20">
      <c r="A1327" s="220"/>
      <c r="B1327" s="220"/>
      <c r="C1327" s="220"/>
      <c r="D1327" s="220"/>
      <c r="E1327" s="220"/>
      <c r="F1327" s="220"/>
      <c r="G1327" s="220"/>
      <c r="H1327" s="220"/>
      <c r="I1327" s="220"/>
      <c r="J1327" s="220"/>
      <c r="K1327" s="220"/>
      <c r="L1327" s="220"/>
      <c r="M1327" s="326"/>
      <c r="N1327" s="220"/>
      <c r="O1327" s="220"/>
      <c r="P1327" s="220"/>
      <c r="Q1327" s="326"/>
      <c r="R1327" s="326"/>
      <c r="S1327" s="326"/>
      <c r="T1327" s="326"/>
    </row>
    <row r="1328" spans="1:20">
      <c r="A1328" s="220"/>
      <c r="B1328" s="220"/>
      <c r="C1328" s="220"/>
      <c r="D1328" s="220"/>
      <c r="E1328" s="220"/>
      <c r="F1328" s="220"/>
      <c r="G1328" s="220"/>
      <c r="H1328" s="220"/>
      <c r="I1328" s="220"/>
      <c r="J1328" s="220"/>
      <c r="K1328" s="220"/>
      <c r="L1328" s="220"/>
      <c r="M1328" s="326"/>
      <c r="N1328" s="220"/>
      <c r="O1328" s="220"/>
      <c r="P1328" s="220"/>
      <c r="Q1328" s="326"/>
      <c r="R1328" s="326"/>
      <c r="S1328" s="326"/>
      <c r="T1328" s="326"/>
    </row>
    <row r="1329" spans="1:20">
      <c r="A1329" s="220"/>
      <c r="B1329" s="220"/>
      <c r="C1329" s="220"/>
      <c r="D1329" s="220"/>
      <c r="E1329" s="220"/>
      <c r="F1329" s="220"/>
      <c r="G1329" s="220"/>
      <c r="H1329" s="220"/>
      <c r="I1329" s="220"/>
      <c r="J1329" s="220"/>
      <c r="K1329" s="220"/>
      <c r="L1329" s="220"/>
      <c r="M1329" s="326"/>
      <c r="N1329" s="220"/>
      <c r="O1329" s="220"/>
      <c r="P1329" s="220"/>
      <c r="Q1329" s="326"/>
      <c r="R1329" s="326"/>
      <c r="S1329" s="326"/>
      <c r="T1329" s="326"/>
    </row>
    <row r="1330" spans="1:20">
      <c r="A1330" s="220"/>
      <c r="B1330" s="220"/>
      <c r="C1330" s="220"/>
      <c r="D1330" s="220"/>
      <c r="E1330" s="220"/>
      <c r="F1330" s="220"/>
      <c r="G1330" s="220"/>
      <c r="H1330" s="220"/>
      <c r="I1330" s="220"/>
      <c r="J1330" s="220"/>
      <c r="K1330" s="220"/>
      <c r="L1330" s="220"/>
      <c r="M1330" s="326"/>
      <c r="N1330" s="220"/>
      <c r="O1330" s="220"/>
      <c r="P1330" s="220"/>
      <c r="Q1330" s="326"/>
      <c r="R1330" s="326"/>
      <c r="S1330" s="326"/>
      <c r="T1330" s="326"/>
    </row>
    <row r="1331" spans="1:20">
      <c r="A1331" s="220"/>
      <c r="B1331" s="220"/>
      <c r="C1331" s="220"/>
      <c r="D1331" s="220"/>
      <c r="E1331" s="220"/>
      <c r="F1331" s="220"/>
      <c r="G1331" s="220"/>
      <c r="H1331" s="220"/>
      <c r="I1331" s="220"/>
      <c r="J1331" s="220"/>
      <c r="K1331" s="220"/>
      <c r="L1331" s="220"/>
      <c r="M1331" s="326"/>
      <c r="N1331" s="220"/>
      <c r="O1331" s="220"/>
      <c r="P1331" s="220"/>
      <c r="Q1331" s="326"/>
      <c r="R1331" s="326"/>
      <c r="S1331" s="326"/>
      <c r="T1331" s="326"/>
    </row>
    <row r="1332" spans="1:20">
      <c r="A1332" s="220"/>
      <c r="B1332" s="220"/>
      <c r="C1332" s="220"/>
      <c r="D1332" s="220"/>
      <c r="E1332" s="220"/>
      <c r="F1332" s="220"/>
      <c r="G1332" s="220"/>
      <c r="H1332" s="220"/>
      <c r="I1332" s="220"/>
      <c r="J1332" s="220"/>
      <c r="K1332" s="220"/>
      <c r="L1332" s="220"/>
      <c r="M1332" s="326"/>
      <c r="N1332" s="220"/>
      <c r="O1332" s="220"/>
      <c r="P1332" s="220"/>
      <c r="Q1332" s="326"/>
      <c r="R1332" s="326"/>
      <c r="S1332" s="326"/>
      <c r="T1332" s="326"/>
    </row>
    <row r="1333" spans="1:20">
      <c r="A1333" s="220"/>
      <c r="B1333" s="220"/>
      <c r="C1333" s="220"/>
      <c r="D1333" s="220"/>
      <c r="E1333" s="220"/>
      <c r="F1333" s="220"/>
      <c r="G1333" s="220"/>
      <c r="H1333" s="220"/>
      <c r="I1333" s="220"/>
      <c r="J1333" s="220"/>
      <c r="K1333" s="220"/>
      <c r="L1333" s="220"/>
      <c r="M1333" s="326"/>
      <c r="N1333" s="220"/>
      <c r="O1333" s="220"/>
      <c r="P1333" s="220"/>
      <c r="Q1333" s="326"/>
      <c r="R1333" s="326"/>
      <c r="S1333" s="326"/>
      <c r="T1333" s="326"/>
    </row>
    <row r="1334" spans="1:20">
      <c r="A1334" s="220"/>
      <c r="B1334" s="220"/>
      <c r="C1334" s="220"/>
      <c r="D1334" s="220"/>
      <c r="E1334" s="220"/>
      <c r="F1334" s="220"/>
      <c r="G1334" s="220"/>
      <c r="H1334" s="220"/>
      <c r="I1334" s="220"/>
      <c r="J1334" s="220"/>
      <c r="K1334" s="220"/>
      <c r="L1334" s="220"/>
      <c r="M1334" s="326"/>
      <c r="N1334" s="220"/>
      <c r="O1334" s="220"/>
      <c r="P1334" s="220"/>
      <c r="Q1334" s="326"/>
      <c r="R1334" s="326"/>
      <c r="S1334" s="326"/>
      <c r="T1334" s="326"/>
    </row>
    <row r="1335" spans="1:20">
      <c r="A1335" s="220"/>
      <c r="B1335" s="220"/>
      <c r="C1335" s="220"/>
      <c r="D1335" s="220"/>
      <c r="E1335" s="220"/>
      <c r="F1335" s="220"/>
      <c r="G1335" s="220"/>
      <c r="H1335" s="220"/>
      <c r="I1335" s="220"/>
      <c r="J1335" s="220"/>
      <c r="K1335" s="220"/>
      <c r="L1335" s="220"/>
      <c r="M1335" s="326"/>
      <c r="N1335" s="220"/>
      <c r="O1335" s="220"/>
      <c r="P1335" s="220"/>
      <c r="Q1335" s="326"/>
      <c r="R1335" s="326"/>
      <c r="S1335" s="326"/>
      <c r="T1335" s="326"/>
    </row>
    <row r="1336" spans="1:20">
      <c r="A1336" s="220"/>
      <c r="B1336" s="220"/>
      <c r="C1336" s="220"/>
      <c r="D1336" s="220"/>
      <c r="E1336" s="220"/>
      <c r="F1336" s="220"/>
      <c r="G1336" s="220"/>
      <c r="H1336" s="220"/>
      <c r="I1336" s="220"/>
      <c r="J1336" s="220"/>
      <c r="K1336" s="220"/>
      <c r="L1336" s="220"/>
      <c r="M1336" s="326"/>
      <c r="N1336" s="220"/>
      <c r="O1336" s="220"/>
      <c r="P1336" s="220"/>
      <c r="Q1336" s="326"/>
      <c r="R1336" s="326"/>
      <c r="S1336" s="326"/>
      <c r="T1336" s="326"/>
    </row>
    <row r="1337" spans="1:20">
      <c r="A1337" s="220"/>
      <c r="B1337" s="220"/>
      <c r="C1337" s="220"/>
      <c r="D1337" s="220"/>
      <c r="E1337" s="220"/>
      <c r="F1337" s="220"/>
      <c r="G1337" s="220"/>
      <c r="H1337" s="220"/>
      <c r="I1337" s="220"/>
      <c r="J1337" s="220"/>
      <c r="K1337" s="220"/>
      <c r="L1337" s="220"/>
      <c r="M1337" s="326"/>
      <c r="N1337" s="220"/>
      <c r="O1337" s="220"/>
      <c r="P1337" s="220"/>
      <c r="Q1337" s="326"/>
      <c r="R1337" s="326"/>
      <c r="S1337" s="326"/>
      <c r="T1337" s="326"/>
    </row>
    <row r="1338" spans="1:20">
      <c r="A1338" s="220"/>
      <c r="B1338" s="220"/>
      <c r="C1338" s="220"/>
      <c r="D1338" s="220"/>
      <c r="E1338" s="220"/>
      <c r="F1338" s="220"/>
      <c r="G1338" s="220"/>
      <c r="H1338" s="220"/>
      <c r="I1338" s="220"/>
      <c r="J1338" s="220"/>
      <c r="K1338" s="220"/>
      <c r="L1338" s="220"/>
      <c r="M1338" s="326"/>
      <c r="N1338" s="220"/>
      <c r="O1338" s="220"/>
      <c r="P1338" s="220"/>
      <c r="Q1338" s="326"/>
      <c r="R1338" s="326"/>
      <c r="S1338" s="326"/>
      <c r="T1338" s="326"/>
    </row>
    <row r="1339" spans="1:20">
      <c r="A1339" s="220"/>
      <c r="B1339" s="220"/>
      <c r="C1339" s="220"/>
      <c r="D1339" s="220"/>
      <c r="E1339" s="220"/>
      <c r="F1339" s="220"/>
      <c r="G1339" s="220"/>
      <c r="H1339" s="220"/>
      <c r="I1339" s="220"/>
      <c r="J1339" s="220"/>
      <c r="K1339" s="220"/>
      <c r="L1339" s="220"/>
      <c r="M1339" s="326"/>
      <c r="N1339" s="220"/>
      <c r="O1339" s="220"/>
      <c r="P1339" s="220"/>
      <c r="Q1339" s="326"/>
      <c r="R1339" s="326"/>
      <c r="S1339" s="326"/>
      <c r="T1339" s="326"/>
    </row>
    <row r="1340" spans="1:20">
      <c r="A1340" s="220"/>
      <c r="B1340" s="220"/>
      <c r="C1340" s="220"/>
      <c r="D1340" s="220"/>
      <c r="E1340" s="220"/>
      <c r="F1340" s="220"/>
      <c r="G1340" s="220"/>
      <c r="H1340" s="220"/>
      <c r="I1340" s="220"/>
      <c r="J1340" s="220"/>
      <c r="K1340" s="220"/>
      <c r="L1340" s="220"/>
      <c r="M1340" s="326"/>
      <c r="N1340" s="220"/>
      <c r="O1340" s="220"/>
      <c r="P1340" s="220"/>
      <c r="Q1340" s="326"/>
      <c r="R1340" s="326"/>
      <c r="S1340" s="326"/>
      <c r="T1340" s="326"/>
    </row>
    <row r="1341" spans="1:20">
      <c r="A1341" s="220"/>
      <c r="B1341" s="220"/>
      <c r="C1341" s="220"/>
      <c r="D1341" s="220"/>
      <c r="E1341" s="220"/>
      <c r="F1341" s="220"/>
      <c r="G1341" s="220"/>
      <c r="H1341" s="220"/>
      <c r="I1341" s="220"/>
      <c r="J1341" s="220"/>
      <c r="K1341" s="220"/>
      <c r="L1341" s="220"/>
      <c r="M1341" s="326"/>
      <c r="N1341" s="220"/>
      <c r="O1341" s="220"/>
      <c r="P1341" s="220"/>
      <c r="Q1341" s="326"/>
      <c r="R1341" s="326"/>
      <c r="S1341" s="326"/>
      <c r="T1341" s="326"/>
    </row>
    <row r="1342" spans="1:20">
      <c r="A1342" s="220"/>
      <c r="B1342" s="220"/>
      <c r="C1342" s="220"/>
      <c r="D1342" s="220"/>
      <c r="E1342" s="220"/>
      <c r="F1342" s="220"/>
      <c r="G1342" s="220"/>
      <c r="H1342" s="220"/>
      <c r="I1342" s="220"/>
      <c r="J1342" s="220"/>
      <c r="K1342" s="220"/>
      <c r="L1342" s="220"/>
      <c r="M1342" s="326"/>
      <c r="N1342" s="220"/>
      <c r="O1342" s="220"/>
      <c r="P1342" s="220"/>
      <c r="Q1342" s="326"/>
      <c r="R1342" s="326"/>
      <c r="S1342" s="326"/>
      <c r="T1342" s="326"/>
    </row>
    <row r="1343" spans="1:20">
      <c r="A1343" s="220"/>
      <c r="B1343" s="220"/>
      <c r="C1343" s="220"/>
      <c r="D1343" s="220"/>
      <c r="E1343" s="220"/>
      <c r="F1343" s="220"/>
      <c r="G1343" s="220"/>
      <c r="H1343" s="220"/>
      <c r="I1343" s="220"/>
      <c r="J1343" s="220"/>
      <c r="K1343" s="220"/>
      <c r="L1343" s="220"/>
      <c r="M1343" s="326"/>
      <c r="N1343" s="220"/>
      <c r="O1343" s="220"/>
      <c r="P1343" s="220"/>
      <c r="Q1343" s="326"/>
      <c r="R1343" s="326"/>
      <c r="S1343" s="326"/>
      <c r="T1343" s="326"/>
    </row>
    <row r="1344" spans="1:20">
      <c r="A1344" s="220"/>
      <c r="B1344" s="220"/>
      <c r="C1344" s="220"/>
      <c r="D1344" s="220"/>
      <c r="E1344" s="220"/>
      <c r="F1344" s="220"/>
      <c r="G1344" s="220"/>
      <c r="H1344" s="220"/>
      <c r="I1344" s="220"/>
      <c r="J1344" s="220"/>
      <c r="K1344" s="220"/>
      <c r="L1344" s="220"/>
      <c r="M1344" s="326"/>
      <c r="N1344" s="220"/>
      <c r="O1344" s="220"/>
      <c r="P1344" s="220"/>
      <c r="Q1344" s="326"/>
      <c r="R1344" s="326"/>
      <c r="S1344" s="326"/>
      <c r="T1344" s="326"/>
    </row>
    <row r="1345" spans="1:20">
      <c r="A1345" s="220"/>
      <c r="B1345" s="220"/>
      <c r="C1345" s="220"/>
      <c r="D1345" s="220"/>
      <c r="E1345" s="220"/>
      <c r="F1345" s="220"/>
      <c r="G1345" s="220"/>
      <c r="H1345" s="220"/>
      <c r="I1345" s="220"/>
      <c r="J1345" s="220"/>
      <c r="K1345" s="220"/>
      <c r="L1345" s="220"/>
      <c r="M1345" s="326"/>
      <c r="N1345" s="220"/>
      <c r="O1345" s="220"/>
      <c r="P1345" s="220"/>
      <c r="Q1345" s="326"/>
      <c r="R1345" s="326"/>
      <c r="S1345" s="326"/>
      <c r="T1345" s="326"/>
    </row>
    <row r="1346" spans="1:20">
      <c r="A1346" s="220"/>
      <c r="B1346" s="220"/>
      <c r="C1346" s="220"/>
      <c r="D1346" s="220"/>
      <c r="E1346" s="220"/>
      <c r="F1346" s="220"/>
      <c r="G1346" s="220"/>
      <c r="H1346" s="220"/>
      <c r="I1346" s="220"/>
      <c r="J1346" s="220"/>
      <c r="K1346" s="220"/>
      <c r="L1346" s="220"/>
      <c r="M1346" s="326"/>
      <c r="N1346" s="220"/>
      <c r="O1346" s="220"/>
      <c r="P1346" s="220"/>
      <c r="Q1346" s="326"/>
      <c r="R1346" s="326"/>
      <c r="S1346" s="326"/>
      <c r="T1346" s="326"/>
    </row>
    <row r="1347" spans="1:20">
      <c r="A1347" s="220"/>
      <c r="B1347" s="220"/>
      <c r="C1347" s="220"/>
      <c r="D1347" s="220"/>
      <c r="E1347" s="220"/>
      <c r="F1347" s="220"/>
      <c r="G1347" s="220"/>
      <c r="H1347" s="220"/>
      <c r="I1347" s="220"/>
      <c r="J1347" s="220"/>
      <c r="K1347" s="220"/>
      <c r="L1347" s="220"/>
      <c r="M1347" s="326"/>
      <c r="N1347" s="220"/>
      <c r="O1347" s="220"/>
      <c r="P1347" s="220"/>
      <c r="Q1347" s="326"/>
      <c r="R1347" s="326"/>
      <c r="S1347" s="326"/>
      <c r="T1347" s="326"/>
    </row>
    <row r="1348" spans="1:20">
      <c r="A1348" s="220"/>
      <c r="B1348" s="220"/>
      <c r="C1348" s="220"/>
      <c r="D1348" s="220"/>
      <c r="E1348" s="220"/>
      <c r="F1348" s="220"/>
      <c r="G1348" s="220"/>
      <c r="H1348" s="220"/>
      <c r="I1348" s="220"/>
      <c r="J1348" s="220"/>
      <c r="K1348" s="220"/>
      <c r="L1348" s="220"/>
      <c r="M1348" s="326"/>
      <c r="N1348" s="220"/>
      <c r="O1348" s="220"/>
      <c r="P1348" s="220"/>
      <c r="Q1348" s="326"/>
      <c r="R1348" s="326"/>
      <c r="S1348" s="326"/>
      <c r="T1348" s="326"/>
    </row>
    <row r="1349" spans="1:20">
      <c r="A1349" s="220"/>
      <c r="B1349" s="220"/>
      <c r="C1349" s="220"/>
      <c r="D1349" s="220"/>
      <c r="E1349" s="220"/>
      <c r="F1349" s="220"/>
      <c r="G1349" s="220"/>
      <c r="H1349" s="220"/>
      <c r="I1349" s="220"/>
      <c r="J1349" s="220"/>
      <c r="K1349" s="220"/>
      <c r="L1349" s="220"/>
      <c r="M1349" s="326"/>
      <c r="N1349" s="220"/>
      <c r="O1349" s="220"/>
      <c r="P1349" s="220"/>
      <c r="Q1349" s="326"/>
      <c r="R1349" s="326"/>
      <c r="S1349" s="326"/>
      <c r="T1349" s="326"/>
    </row>
    <row r="1350" spans="1:20">
      <c r="A1350" s="220"/>
      <c r="B1350" s="220"/>
      <c r="C1350" s="220"/>
      <c r="D1350" s="220"/>
      <c r="E1350" s="220"/>
      <c r="F1350" s="220"/>
      <c r="G1350" s="220"/>
      <c r="H1350" s="220"/>
      <c r="I1350" s="220"/>
      <c r="J1350" s="220"/>
      <c r="K1350" s="220"/>
      <c r="L1350" s="220"/>
      <c r="M1350" s="326"/>
      <c r="N1350" s="220"/>
      <c r="O1350" s="220"/>
      <c r="P1350" s="220"/>
      <c r="Q1350" s="326"/>
      <c r="R1350" s="326"/>
      <c r="S1350" s="326"/>
      <c r="T1350" s="326"/>
    </row>
    <row r="1351" spans="1:20">
      <c r="A1351" s="220"/>
      <c r="B1351" s="220"/>
      <c r="C1351" s="220"/>
      <c r="D1351" s="220"/>
      <c r="E1351" s="220"/>
      <c r="F1351" s="220"/>
      <c r="G1351" s="220"/>
      <c r="H1351" s="220"/>
      <c r="I1351" s="220"/>
      <c r="J1351" s="220"/>
      <c r="K1351" s="220"/>
      <c r="L1351" s="220"/>
      <c r="M1351" s="326"/>
      <c r="N1351" s="220"/>
      <c r="O1351" s="220"/>
      <c r="P1351" s="220"/>
      <c r="Q1351" s="326"/>
      <c r="R1351" s="326"/>
      <c r="S1351" s="326"/>
      <c r="T1351" s="326"/>
    </row>
    <row r="1352" spans="1:20">
      <c r="A1352" s="220"/>
      <c r="B1352" s="220"/>
      <c r="C1352" s="220"/>
      <c r="D1352" s="220"/>
      <c r="E1352" s="220"/>
      <c r="F1352" s="220"/>
      <c r="G1352" s="220"/>
      <c r="H1352" s="220"/>
      <c r="I1352" s="220"/>
      <c r="J1352" s="220"/>
      <c r="K1352" s="220"/>
      <c r="L1352" s="220"/>
      <c r="M1352" s="326"/>
      <c r="N1352" s="220"/>
      <c r="O1352" s="220"/>
      <c r="P1352" s="220"/>
      <c r="Q1352" s="326"/>
      <c r="R1352" s="326"/>
      <c r="S1352" s="326"/>
      <c r="T1352" s="326"/>
    </row>
    <row r="1353" spans="1:20">
      <c r="A1353" s="220"/>
      <c r="B1353" s="220"/>
      <c r="C1353" s="220"/>
      <c r="D1353" s="220"/>
      <c r="E1353" s="220"/>
      <c r="F1353" s="220"/>
      <c r="G1353" s="220"/>
      <c r="H1353" s="220"/>
      <c r="I1353" s="220"/>
      <c r="J1353" s="220"/>
      <c r="K1353" s="220"/>
      <c r="L1353" s="220"/>
      <c r="M1353" s="326"/>
      <c r="N1353" s="220"/>
      <c r="O1353" s="220"/>
      <c r="P1353" s="220"/>
      <c r="Q1353" s="326"/>
      <c r="R1353" s="326"/>
      <c r="S1353" s="326"/>
      <c r="T1353" s="326"/>
    </row>
    <row r="1354" spans="1:20">
      <c r="A1354" s="220"/>
      <c r="B1354" s="220"/>
      <c r="C1354" s="220"/>
      <c r="D1354" s="220"/>
      <c r="E1354" s="220"/>
      <c r="F1354" s="220"/>
      <c r="G1354" s="220"/>
      <c r="H1354" s="220"/>
      <c r="I1354" s="220"/>
      <c r="J1354" s="220"/>
      <c r="K1354" s="220"/>
      <c r="L1354" s="220"/>
      <c r="M1354" s="326"/>
      <c r="N1354" s="220"/>
      <c r="O1354" s="220"/>
      <c r="P1354" s="220"/>
      <c r="Q1354" s="326"/>
      <c r="R1354" s="326"/>
      <c r="S1354" s="326"/>
      <c r="T1354" s="326"/>
    </row>
    <row r="1355" spans="1:20">
      <c r="A1355" s="220"/>
      <c r="B1355" s="220"/>
      <c r="C1355" s="220"/>
      <c r="D1355" s="220"/>
      <c r="E1355" s="220"/>
      <c r="F1355" s="220"/>
      <c r="G1355" s="220"/>
      <c r="H1355" s="220"/>
      <c r="I1355" s="220"/>
      <c r="J1355" s="220"/>
      <c r="K1355" s="220"/>
      <c r="L1355" s="220"/>
      <c r="M1355" s="326"/>
      <c r="N1355" s="220"/>
      <c r="O1355" s="220"/>
      <c r="P1355" s="220"/>
      <c r="Q1355" s="326"/>
      <c r="R1355" s="326"/>
      <c r="S1355" s="326"/>
      <c r="T1355" s="326"/>
    </row>
    <row r="1356" spans="1:20">
      <c r="A1356" s="220"/>
      <c r="B1356" s="220"/>
      <c r="C1356" s="220"/>
      <c r="D1356" s="220"/>
      <c r="E1356" s="220"/>
      <c r="F1356" s="220"/>
      <c r="G1356" s="220"/>
      <c r="H1356" s="220"/>
      <c r="I1356" s="220"/>
      <c r="J1356" s="220"/>
      <c r="K1356" s="220"/>
      <c r="L1356" s="220"/>
      <c r="M1356" s="326"/>
      <c r="N1356" s="220"/>
      <c r="O1356" s="220"/>
      <c r="P1356" s="220"/>
      <c r="Q1356" s="326"/>
      <c r="R1356" s="326"/>
      <c r="S1356" s="326"/>
      <c r="T1356" s="326"/>
    </row>
    <row r="1357" spans="1:20">
      <c r="A1357" s="220"/>
      <c r="B1357" s="220"/>
      <c r="C1357" s="220"/>
      <c r="D1357" s="220"/>
      <c r="E1357" s="220"/>
      <c r="F1357" s="220"/>
      <c r="G1357" s="220"/>
      <c r="H1357" s="220"/>
      <c r="I1357" s="220"/>
      <c r="J1357" s="220"/>
      <c r="K1357" s="220"/>
      <c r="L1357" s="220"/>
      <c r="M1357" s="326"/>
      <c r="N1357" s="220"/>
      <c r="O1357" s="220"/>
      <c r="P1357" s="220"/>
      <c r="Q1357" s="326"/>
      <c r="R1357" s="326"/>
      <c r="S1357" s="326"/>
      <c r="T1357" s="326"/>
    </row>
    <row r="1358" spans="1:20">
      <c r="A1358" s="220"/>
      <c r="B1358" s="220"/>
      <c r="C1358" s="220"/>
      <c r="D1358" s="220"/>
      <c r="E1358" s="220"/>
      <c r="F1358" s="220"/>
      <c r="G1358" s="220"/>
      <c r="H1358" s="220"/>
      <c r="I1358" s="220"/>
      <c r="J1358" s="220"/>
      <c r="K1358" s="220"/>
      <c r="L1358" s="220"/>
      <c r="M1358" s="326"/>
      <c r="N1358" s="220"/>
      <c r="O1358" s="220"/>
      <c r="P1358" s="220"/>
      <c r="Q1358" s="326"/>
      <c r="R1358" s="326"/>
      <c r="S1358" s="326"/>
      <c r="T1358" s="326"/>
    </row>
    <row r="1359" spans="1:20">
      <c r="A1359" s="220"/>
      <c r="B1359" s="220"/>
      <c r="C1359" s="220"/>
      <c r="D1359" s="220"/>
      <c r="E1359" s="220"/>
      <c r="F1359" s="220"/>
      <c r="G1359" s="220"/>
      <c r="H1359" s="220"/>
      <c r="I1359" s="220"/>
      <c r="J1359" s="220"/>
      <c r="K1359" s="220"/>
      <c r="L1359" s="220"/>
      <c r="M1359" s="326"/>
      <c r="N1359" s="220"/>
      <c r="O1359" s="220"/>
      <c r="P1359" s="220"/>
      <c r="Q1359" s="326"/>
      <c r="R1359" s="326"/>
      <c r="S1359" s="326"/>
      <c r="T1359" s="326"/>
    </row>
    <row r="1360" spans="1:20">
      <c r="A1360" s="220"/>
      <c r="B1360" s="220"/>
      <c r="C1360" s="220"/>
      <c r="D1360" s="220"/>
      <c r="E1360" s="220"/>
      <c r="F1360" s="220"/>
      <c r="G1360" s="220"/>
      <c r="H1360" s="220"/>
      <c r="I1360" s="220"/>
      <c r="J1360" s="220"/>
      <c r="K1360" s="220"/>
      <c r="L1360" s="220"/>
      <c r="M1360" s="326"/>
      <c r="N1360" s="220"/>
      <c r="O1360" s="220"/>
      <c r="P1360" s="220"/>
      <c r="Q1360" s="326"/>
      <c r="R1360" s="326"/>
      <c r="S1360" s="326"/>
      <c r="T1360" s="326"/>
    </row>
    <row r="1361" spans="1:20">
      <c r="A1361" s="220"/>
      <c r="B1361" s="220"/>
      <c r="C1361" s="220"/>
      <c r="D1361" s="220"/>
      <c r="E1361" s="220"/>
      <c r="F1361" s="220"/>
      <c r="G1361" s="220"/>
      <c r="H1361" s="220"/>
      <c r="I1361" s="220"/>
      <c r="J1361" s="220"/>
      <c r="K1361" s="220"/>
      <c r="L1361" s="220"/>
      <c r="M1361" s="326"/>
      <c r="N1361" s="220"/>
      <c r="O1361" s="220"/>
      <c r="P1361" s="220"/>
      <c r="Q1361" s="326"/>
      <c r="R1361" s="326"/>
      <c r="S1361" s="326"/>
      <c r="T1361" s="326"/>
    </row>
    <row r="1362" spans="1:20">
      <c r="A1362" s="220"/>
      <c r="B1362" s="220"/>
      <c r="C1362" s="220"/>
      <c r="D1362" s="220"/>
      <c r="E1362" s="220"/>
      <c r="F1362" s="220"/>
      <c r="G1362" s="220"/>
      <c r="H1362" s="220"/>
      <c r="I1362" s="220"/>
      <c r="J1362" s="220"/>
      <c r="K1362" s="220"/>
      <c r="L1362" s="220"/>
      <c r="M1362" s="326"/>
      <c r="N1362" s="220"/>
      <c r="O1362" s="220"/>
      <c r="P1362" s="220"/>
      <c r="Q1362" s="326"/>
      <c r="R1362" s="326"/>
      <c r="S1362" s="326"/>
      <c r="T1362" s="326"/>
    </row>
    <row r="1363" spans="1:20">
      <c r="A1363" s="220"/>
      <c r="B1363" s="220"/>
      <c r="C1363" s="220"/>
      <c r="D1363" s="220"/>
      <c r="E1363" s="220"/>
      <c r="F1363" s="220"/>
      <c r="G1363" s="220"/>
      <c r="H1363" s="220"/>
      <c r="I1363" s="220"/>
      <c r="J1363" s="220"/>
      <c r="K1363" s="220"/>
      <c r="L1363" s="220"/>
      <c r="M1363" s="326"/>
      <c r="N1363" s="220"/>
      <c r="O1363" s="220"/>
      <c r="P1363" s="220"/>
      <c r="Q1363" s="326"/>
      <c r="R1363" s="326"/>
      <c r="S1363" s="326"/>
      <c r="T1363" s="326"/>
    </row>
    <row r="1364" spans="1:20">
      <c r="A1364" s="220"/>
      <c r="B1364" s="220"/>
      <c r="C1364" s="220"/>
      <c r="D1364" s="220"/>
      <c r="E1364" s="220"/>
      <c r="F1364" s="220"/>
      <c r="G1364" s="220"/>
      <c r="H1364" s="220"/>
      <c r="I1364" s="220"/>
      <c r="J1364" s="220"/>
      <c r="K1364" s="220"/>
      <c r="L1364" s="220"/>
      <c r="M1364" s="326"/>
      <c r="N1364" s="220"/>
      <c r="O1364" s="220"/>
      <c r="P1364" s="220"/>
      <c r="Q1364" s="326"/>
      <c r="R1364" s="326"/>
      <c r="S1364" s="326"/>
      <c r="T1364" s="326"/>
    </row>
    <row r="1365" spans="1:20">
      <c r="A1365" s="220"/>
      <c r="B1365" s="220"/>
      <c r="C1365" s="220"/>
      <c r="D1365" s="220"/>
      <c r="E1365" s="220"/>
      <c r="F1365" s="220"/>
      <c r="G1365" s="220"/>
      <c r="H1365" s="220"/>
      <c r="I1365" s="220"/>
      <c r="J1365" s="220"/>
      <c r="K1365" s="220"/>
      <c r="L1365" s="220"/>
      <c r="M1365" s="326"/>
      <c r="N1365" s="220"/>
      <c r="O1365" s="220"/>
      <c r="P1365" s="220"/>
      <c r="Q1365" s="326"/>
      <c r="R1365" s="326"/>
      <c r="S1365" s="326"/>
      <c r="T1365" s="326"/>
    </row>
    <row r="1366" spans="1:20">
      <c r="A1366" s="220"/>
      <c r="B1366" s="220"/>
      <c r="C1366" s="220"/>
      <c r="D1366" s="220"/>
      <c r="E1366" s="220"/>
      <c r="F1366" s="220"/>
      <c r="G1366" s="220"/>
      <c r="H1366" s="220"/>
      <c r="I1366" s="220"/>
      <c r="J1366" s="220"/>
      <c r="K1366" s="220"/>
      <c r="L1366" s="220"/>
      <c r="M1366" s="326"/>
      <c r="N1366" s="220"/>
      <c r="O1366" s="220"/>
      <c r="P1366" s="220"/>
      <c r="Q1366" s="326"/>
      <c r="R1366" s="326"/>
      <c r="S1366" s="326"/>
      <c r="T1366" s="326"/>
    </row>
    <row r="1367" spans="1:20">
      <c r="A1367" s="220"/>
      <c r="B1367" s="220"/>
      <c r="C1367" s="220"/>
      <c r="D1367" s="220"/>
      <c r="E1367" s="220"/>
      <c r="F1367" s="220"/>
      <c r="G1367" s="220"/>
      <c r="H1367" s="220"/>
      <c r="I1367" s="220"/>
      <c r="J1367" s="220"/>
      <c r="K1367" s="220"/>
      <c r="L1367" s="220"/>
      <c r="M1367" s="326"/>
      <c r="N1367" s="220"/>
      <c r="O1367" s="220"/>
      <c r="P1367" s="220"/>
      <c r="Q1367" s="326"/>
      <c r="R1367" s="326"/>
      <c r="S1367" s="326"/>
      <c r="T1367" s="326"/>
    </row>
    <row r="1368" spans="1:20">
      <c r="A1368" s="220"/>
      <c r="B1368" s="220"/>
      <c r="C1368" s="220"/>
      <c r="D1368" s="220"/>
      <c r="E1368" s="220"/>
      <c r="F1368" s="220"/>
      <c r="G1368" s="220"/>
      <c r="H1368" s="220"/>
      <c r="I1368" s="220"/>
      <c r="J1368" s="220"/>
      <c r="K1368" s="220"/>
      <c r="L1368" s="220"/>
      <c r="M1368" s="326"/>
      <c r="N1368" s="220"/>
      <c r="O1368" s="220"/>
      <c r="P1368" s="220"/>
      <c r="Q1368" s="326"/>
      <c r="R1368" s="326"/>
      <c r="S1368" s="326"/>
      <c r="T1368" s="326"/>
    </row>
    <row r="1369" spans="1:20">
      <c r="A1369" s="220"/>
      <c r="B1369" s="220"/>
      <c r="C1369" s="220"/>
      <c r="D1369" s="220"/>
      <c r="E1369" s="220"/>
      <c r="F1369" s="220"/>
      <c r="G1369" s="220"/>
      <c r="H1369" s="220"/>
      <c r="I1369" s="220"/>
      <c r="J1369" s="220"/>
      <c r="K1369" s="220"/>
      <c r="L1369" s="220"/>
      <c r="M1369" s="326"/>
      <c r="N1369" s="220"/>
      <c r="O1369" s="220"/>
      <c r="P1369" s="220"/>
      <c r="Q1369" s="326"/>
      <c r="R1369" s="326"/>
      <c r="S1369" s="326"/>
      <c r="T1369" s="326"/>
    </row>
    <row r="1370" spans="1:20">
      <c r="A1370" s="220"/>
      <c r="B1370" s="220"/>
      <c r="C1370" s="220"/>
      <c r="D1370" s="220"/>
      <c r="E1370" s="220"/>
      <c r="F1370" s="220"/>
      <c r="G1370" s="220"/>
      <c r="H1370" s="220"/>
      <c r="I1370" s="220"/>
      <c r="J1370" s="220"/>
      <c r="K1370" s="220"/>
      <c r="L1370" s="220"/>
      <c r="M1370" s="326"/>
      <c r="N1370" s="220"/>
      <c r="O1370" s="220"/>
      <c r="P1370" s="220"/>
      <c r="Q1370" s="326"/>
      <c r="R1370" s="326"/>
      <c r="S1370" s="326"/>
      <c r="T1370" s="326"/>
    </row>
    <row r="1371" spans="1:20">
      <c r="A1371" s="220"/>
      <c r="B1371" s="220"/>
      <c r="C1371" s="220"/>
      <c r="D1371" s="220"/>
      <c r="E1371" s="220"/>
      <c r="F1371" s="220"/>
      <c r="G1371" s="220"/>
      <c r="H1371" s="220"/>
      <c r="I1371" s="220"/>
      <c r="J1371" s="220"/>
      <c r="K1371" s="220"/>
      <c r="L1371" s="220"/>
      <c r="M1371" s="326"/>
      <c r="N1371" s="220"/>
      <c r="O1371" s="220"/>
      <c r="P1371" s="220"/>
      <c r="Q1371" s="326"/>
      <c r="R1371" s="326"/>
      <c r="S1371" s="326"/>
      <c r="T1371" s="326"/>
    </row>
    <row r="1372" spans="1:20">
      <c r="A1372" s="220"/>
      <c r="B1372" s="220"/>
      <c r="C1372" s="220"/>
      <c r="D1372" s="220"/>
      <c r="E1372" s="220"/>
      <c r="F1372" s="220"/>
      <c r="G1372" s="220"/>
      <c r="H1372" s="220"/>
      <c r="I1372" s="220"/>
      <c r="J1372" s="220"/>
      <c r="K1372" s="220"/>
      <c r="L1372" s="220"/>
      <c r="M1372" s="326"/>
      <c r="N1372" s="220"/>
      <c r="O1372" s="220"/>
      <c r="P1372" s="220"/>
      <c r="Q1372" s="326"/>
      <c r="R1372" s="326"/>
      <c r="S1372" s="326"/>
      <c r="T1372" s="326"/>
    </row>
    <row r="1373" spans="1:20">
      <c r="A1373" s="220"/>
      <c r="B1373" s="220"/>
      <c r="C1373" s="220"/>
      <c r="D1373" s="220"/>
      <c r="E1373" s="220"/>
      <c r="F1373" s="220"/>
      <c r="G1373" s="220"/>
      <c r="H1373" s="220"/>
      <c r="I1373" s="220"/>
      <c r="J1373" s="220"/>
      <c r="K1373" s="220"/>
      <c r="L1373" s="220"/>
      <c r="M1373" s="326"/>
      <c r="N1373" s="220"/>
      <c r="O1373" s="220"/>
      <c r="P1373" s="220"/>
      <c r="Q1373" s="326"/>
      <c r="R1373" s="326"/>
      <c r="S1373" s="326"/>
      <c r="T1373" s="326"/>
    </row>
    <row r="1374" spans="1:20">
      <c r="A1374" s="220"/>
      <c r="B1374" s="220"/>
      <c r="C1374" s="220"/>
      <c r="D1374" s="220"/>
      <c r="E1374" s="220"/>
      <c r="F1374" s="220"/>
      <c r="G1374" s="220"/>
      <c r="H1374" s="220"/>
      <c r="I1374" s="220"/>
      <c r="J1374" s="220"/>
      <c r="K1374" s="220"/>
      <c r="L1374" s="220"/>
      <c r="M1374" s="326"/>
      <c r="N1374" s="220"/>
      <c r="O1374" s="220"/>
      <c r="P1374" s="220"/>
      <c r="Q1374" s="326"/>
      <c r="R1374" s="326"/>
      <c r="S1374" s="326"/>
      <c r="T1374" s="326"/>
    </row>
    <row r="1375" spans="1:20">
      <c r="A1375" s="220"/>
      <c r="B1375" s="220"/>
      <c r="C1375" s="220"/>
      <c r="D1375" s="220"/>
      <c r="E1375" s="220"/>
      <c r="F1375" s="220"/>
      <c r="G1375" s="220"/>
      <c r="H1375" s="220"/>
      <c r="I1375" s="220"/>
      <c r="J1375" s="220"/>
      <c r="K1375" s="220"/>
      <c r="L1375" s="220"/>
      <c r="M1375" s="326"/>
      <c r="N1375" s="220"/>
      <c r="O1375" s="220"/>
      <c r="P1375" s="220"/>
      <c r="Q1375" s="326"/>
      <c r="R1375" s="326"/>
      <c r="S1375" s="326"/>
      <c r="T1375" s="326"/>
    </row>
    <row r="1376" spans="1:20">
      <c r="A1376" s="220"/>
      <c r="B1376" s="220"/>
      <c r="C1376" s="220"/>
      <c r="D1376" s="220"/>
      <c r="E1376" s="220"/>
      <c r="F1376" s="220"/>
      <c r="G1376" s="220"/>
      <c r="H1376" s="220"/>
      <c r="I1376" s="220"/>
      <c r="J1376" s="220"/>
      <c r="K1376" s="220"/>
      <c r="L1376" s="220"/>
      <c r="M1376" s="326"/>
      <c r="N1376" s="220"/>
      <c r="O1376" s="220"/>
      <c r="P1376" s="220"/>
      <c r="Q1376" s="326"/>
      <c r="R1376" s="326"/>
      <c r="S1376" s="326"/>
      <c r="T1376" s="326"/>
    </row>
    <row r="1377" spans="1:20">
      <c r="A1377" s="220"/>
      <c r="B1377" s="220"/>
      <c r="C1377" s="220"/>
      <c r="D1377" s="220"/>
      <c r="E1377" s="220"/>
      <c r="F1377" s="220"/>
      <c r="G1377" s="220"/>
      <c r="H1377" s="220"/>
      <c r="I1377" s="220"/>
      <c r="J1377" s="220"/>
      <c r="K1377" s="220"/>
      <c r="L1377" s="220"/>
      <c r="M1377" s="326"/>
      <c r="N1377" s="220"/>
      <c r="O1377" s="220"/>
      <c r="P1377" s="220"/>
      <c r="Q1377" s="326"/>
      <c r="R1377" s="326"/>
      <c r="S1377" s="326"/>
      <c r="T1377" s="326"/>
    </row>
    <row r="1378" spans="1:20">
      <c r="A1378" s="220"/>
      <c r="B1378" s="220"/>
      <c r="C1378" s="220"/>
      <c r="D1378" s="220"/>
      <c r="E1378" s="220"/>
      <c r="F1378" s="220"/>
      <c r="G1378" s="220"/>
      <c r="H1378" s="220"/>
      <c r="I1378" s="220"/>
      <c r="J1378" s="220"/>
      <c r="K1378" s="220"/>
      <c r="L1378" s="220"/>
      <c r="M1378" s="326"/>
      <c r="N1378" s="220"/>
      <c r="O1378" s="220"/>
      <c r="P1378" s="220"/>
      <c r="Q1378" s="326"/>
      <c r="R1378" s="326"/>
      <c r="S1378" s="326"/>
      <c r="T1378" s="326"/>
    </row>
    <row r="1379" spans="1:20">
      <c r="A1379" s="220"/>
      <c r="B1379" s="220"/>
      <c r="C1379" s="220"/>
      <c r="D1379" s="220"/>
      <c r="E1379" s="220"/>
      <c r="F1379" s="220"/>
      <c r="G1379" s="220"/>
      <c r="H1379" s="220"/>
      <c r="I1379" s="220"/>
      <c r="J1379" s="220"/>
      <c r="K1379" s="220"/>
      <c r="L1379" s="220"/>
      <c r="M1379" s="326"/>
      <c r="N1379" s="220"/>
      <c r="O1379" s="220"/>
      <c r="P1379" s="220"/>
      <c r="Q1379" s="326"/>
      <c r="R1379" s="326"/>
      <c r="S1379" s="326"/>
      <c r="T1379" s="326"/>
    </row>
    <row r="1380" spans="1:20">
      <c r="A1380" s="220"/>
      <c r="B1380" s="220"/>
      <c r="C1380" s="220"/>
      <c r="D1380" s="220"/>
      <c r="E1380" s="220"/>
      <c r="F1380" s="220"/>
      <c r="G1380" s="220"/>
      <c r="H1380" s="220"/>
      <c r="I1380" s="220"/>
      <c r="J1380" s="220"/>
      <c r="K1380" s="220"/>
      <c r="L1380" s="220"/>
      <c r="M1380" s="326"/>
      <c r="N1380" s="220"/>
      <c r="O1380" s="220"/>
      <c r="P1380" s="220"/>
      <c r="Q1380" s="326"/>
      <c r="R1380" s="326"/>
      <c r="S1380" s="326"/>
      <c r="T1380" s="326"/>
    </row>
    <row r="1381" spans="1:20">
      <c r="A1381" s="220"/>
      <c r="B1381" s="220"/>
      <c r="C1381" s="220"/>
      <c r="D1381" s="220"/>
      <c r="E1381" s="220"/>
      <c r="F1381" s="220"/>
      <c r="G1381" s="220"/>
      <c r="H1381" s="220"/>
      <c r="I1381" s="220"/>
      <c r="J1381" s="220"/>
      <c r="K1381" s="220"/>
      <c r="L1381" s="220"/>
      <c r="M1381" s="326"/>
      <c r="N1381" s="220"/>
      <c r="O1381" s="220"/>
      <c r="P1381" s="220"/>
      <c r="Q1381" s="326"/>
      <c r="R1381" s="326"/>
      <c r="S1381" s="326"/>
      <c r="T1381" s="326"/>
    </row>
    <row r="1382" spans="1:20">
      <c r="A1382" s="220"/>
      <c r="B1382" s="220"/>
      <c r="C1382" s="220"/>
      <c r="D1382" s="220"/>
      <c r="E1382" s="220"/>
      <c r="F1382" s="220"/>
      <c r="G1382" s="220"/>
      <c r="H1382" s="220"/>
      <c r="I1382" s="220"/>
      <c r="J1382" s="220"/>
      <c r="K1382" s="220"/>
      <c r="L1382" s="220"/>
      <c r="M1382" s="326"/>
      <c r="N1382" s="220"/>
      <c r="O1382" s="220"/>
      <c r="P1382" s="220"/>
      <c r="Q1382" s="326"/>
      <c r="R1382" s="326"/>
      <c r="S1382" s="326"/>
      <c r="T1382" s="326"/>
    </row>
    <row r="1383" spans="1:20">
      <c r="A1383" s="220"/>
      <c r="B1383" s="220"/>
      <c r="C1383" s="220"/>
      <c r="D1383" s="220"/>
      <c r="E1383" s="220"/>
      <c r="F1383" s="220"/>
      <c r="G1383" s="220"/>
      <c r="H1383" s="220"/>
      <c r="I1383" s="220"/>
      <c r="J1383" s="220"/>
      <c r="K1383" s="220"/>
      <c r="L1383" s="220"/>
      <c r="M1383" s="326"/>
      <c r="N1383" s="220"/>
      <c r="O1383" s="220"/>
      <c r="P1383" s="220"/>
      <c r="Q1383" s="326"/>
      <c r="R1383" s="326"/>
      <c r="S1383" s="326"/>
      <c r="T1383" s="326"/>
    </row>
    <row r="1384" spans="1:20">
      <c r="A1384" s="220"/>
      <c r="B1384" s="220"/>
      <c r="C1384" s="220"/>
      <c r="D1384" s="220"/>
      <c r="E1384" s="220"/>
      <c r="F1384" s="220"/>
      <c r="G1384" s="220"/>
      <c r="H1384" s="220"/>
      <c r="I1384" s="220"/>
      <c r="J1384" s="220"/>
      <c r="K1384" s="220"/>
      <c r="L1384" s="220"/>
      <c r="M1384" s="326"/>
      <c r="N1384" s="220"/>
      <c r="O1384" s="220"/>
      <c r="P1384" s="220"/>
      <c r="Q1384" s="326"/>
      <c r="R1384" s="326"/>
      <c r="S1384" s="326"/>
      <c r="T1384" s="326"/>
    </row>
    <row r="1385" spans="1:20">
      <c r="A1385" s="220"/>
      <c r="B1385" s="220"/>
      <c r="C1385" s="220"/>
      <c r="D1385" s="220"/>
      <c r="E1385" s="220"/>
      <c r="F1385" s="220"/>
      <c r="G1385" s="220"/>
      <c r="H1385" s="220"/>
      <c r="I1385" s="220"/>
      <c r="J1385" s="220"/>
      <c r="K1385" s="220"/>
      <c r="L1385" s="220"/>
      <c r="M1385" s="326"/>
      <c r="N1385" s="220"/>
      <c r="O1385" s="220"/>
      <c r="P1385" s="220"/>
      <c r="Q1385" s="326"/>
      <c r="R1385" s="326"/>
      <c r="S1385" s="326"/>
      <c r="T1385" s="326"/>
    </row>
    <row r="1386" spans="1:20">
      <c r="A1386" s="220"/>
      <c r="B1386" s="220"/>
      <c r="C1386" s="220"/>
      <c r="D1386" s="220"/>
      <c r="E1386" s="220"/>
      <c r="F1386" s="220"/>
      <c r="G1386" s="220"/>
      <c r="H1386" s="220"/>
      <c r="I1386" s="220"/>
      <c r="J1386" s="220"/>
      <c r="K1386" s="220"/>
      <c r="L1386" s="220"/>
      <c r="M1386" s="326"/>
      <c r="N1386" s="220"/>
      <c r="O1386" s="220"/>
      <c r="P1386" s="220"/>
      <c r="Q1386" s="326"/>
      <c r="R1386" s="326"/>
      <c r="S1386" s="326"/>
      <c r="T1386" s="326"/>
    </row>
    <row r="1387" spans="1:20">
      <c r="A1387" s="220"/>
      <c r="B1387" s="220"/>
      <c r="C1387" s="220"/>
      <c r="D1387" s="220"/>
      <c r="E1387" s="220"/>
      <c r="F1387" s="220"/>
      <c r="G1387" s="220"/>
      <c r="H1387" s="220"/>
      <c r="I1387" s="220"/>
      <c r="J1387" s="220"/>
      <c r="K1387" s="220"/>
      <c r="L1387" s="220"/>
      <c r="M1387" s="326"/>
      <c r="N1387" s="220"/>
      <c r="O1387" s="220"/>
      <c r="P1387" s="220"/>
      <c r="Q1387" s="326"/>
      <c r="R1387" s="326"/>
      <c r="S1387" s="326"/>
      <c r="T1387" s="326"/>
    </row>
    <row r="1388" spans="1:20">
      <c r="A1388" s="220"/>
      <c r="B1388" s="220"/>
      <c r="C1388" s="220"/>
      <c r="D1388" s="220"/>
      <c r="E1388" s="220"/>
      <c r="F1388" s="220"/>
      <c r="G1388" s="220"/>
      <c r="H1388" s="220"/>
      <c r="I1388" s="220"/>
      <c r="J1388" s="220"/>
      <c r="K1388" s="220"/>
      <c r="L1388" s="220"/>
      <c r="M1388" s="326"/>
      <c r="N1388" s="220"/>
      <c r="O1388" s="220"/>
      <c r="P1388" s="220"/>
      <c r="Q1388" s="326"/>
      <c r="R1388" s="326"/>
      <c r="S1388" s="326"/>
      <c r="T1388" s="326"/>
    </row>
    <row r="1389" spans="1:20">
      <c r="A1389" s="220"/>
      <c r="B1389" s="220"/>
      <c r="C1389" s="220"/>
      <c r="D1389" s="220"/>
      <c r="E1389" s="220"/>
      <c r="F1389" s="220"/>
      <c r="G1389" s="220"/>
      <c r="H1389" s="220"/>
      <c r="I1389" s="220"/>
      <c r="J1389" s="220"/>
      <c r="K1389" s="220"/>
      <c r="L1389" s="220"/>
      <c r="M1389" s="326"/>
      <c r="N1389" s="220"/>
      <c r="O1389" s="220"/>
      <c r="P1389" s="220"/>
      <c r="Q1389" s="326"/>
      <c r="R1389" s="326"/>
      <c r="S1389" s="326"/>
      <c r="T1389" s="326"/>
    </row>
    <row r="1390" spans="1:20">
      <c r="A1390" s="220"/>
      <c r="B1390" s="220"/>
      <c r="C1390" s="220"/>
      <c r="D1390" s="220"/>
      <c r="E1390" s="220"/>
      <c r="F1390" s="220"/>
      <c r="G1390" s="220"/>
      <c r="H1390" s="220"/>
      <c r="I1390" s="220"/>
      <c r="J1390" s="220"/>
      <c r="K1390" s="220"/>
      <c r="L1390" s="220"/>
      <c r="M1390" s="326"/>
      <c r="N1390" s="220"/>
      <c r="O1390" s="220"/>
      <c r="P1390" s="220"/>
      <c r="Q1390" s="326"/>
      <c r="R1390" s="326"/>
      <c r="S1390" s="326"/>
      <c r="T1390" s="326"/>
    </row>
    <row r="1391" spans="1:20">
      <c r="A1391" s="220"/>
      <c r="B1391" s="220"/>
      <c r="C1391" s="220"/>
      <c r="D1391" s="220"/>
      <c r="E1391" s="220"/>
      <c r="F1391" s="220"/>
      <c r="G1391" s="220"/>
      <c r="H1391" s="220"/>
      <c r="I1391" s="220"/>
      <c r="J1391" s="220"/>
      <c r="K1391" s="220"/>
      <c r="L1391" s="220"/>
      <c r="M1391" s="326"/>
      <c r="N1391" s="220"/>
      <c r="O1391" s="220"/>
      <c r="P1391" s="220"/>
      <c r="Q1391" s="326"/>
      <c r="R1391" s="326"/>
      <c r="S1391" s="326"/>
      <c r="T1391" s="326"/>
    </row>
    <row r="1392" spans="1:20">
      <c r="A1392" s="220"/>
      <c r="B1392" s="220"/>
      <c r="C1392" s="220"/>
      <c r="D1392" s="220"/>
      <c r="E1392" s="220"/>
      <c r="F1392" s="220"/>
      <c r="G1392" s="220"/>
      <c r="H1392" s="220"/>
      <c r="I1392" s="220"/>
      <c r="J1392" s="220"/>
      <c r="K1392" s="220"/>
      <c r="L1392" s="220"/>
      <c r="M1392" s="326"/>
      <c r="N1392" s="220"/>
      <c r="O1392" s="220"/>
      <c r="P1392" s="220"/>
      <c r="Q1392" s="326"/>
      <c r="R1392" s="326"/>
      <c r="S1392" s="326"/>
      <c r="T1392" s="326"/>
    </row>
    <row r="1393" spans="1:20">
      <c r="A1393" s="220"/>
      <c r="B1393" s="220"/>
      <c r="C1393" s="220"/>
      <c r="D1393" s="220"/>
      <c r="E1393" s="220"/>
      <c r="F1393" s="220"/>
      <c r="G1393" s="220"/>
      <c r="H1393" s="220"/>
      <c r="I1393" s="220"/>
      <c r="J1393" s="220"/>
      <c r="K1393" s="220"/>
      <c r="L1393" s="220"/>
      <c r="M1393" s="326"/>
      <c r="N1393" s="220"/>
      <c r="O1393" s="220"/>
      <c r="P1393" s="220"/>
      <c r="Q1393" s="326"/>
      <c r="R1393" s="326"/>
      <c r="S1393" s="326"/>
      <c r="T1393" s="326"/>
    </row>
    <row r="1394" spans="1:20">
      <c r="A1394" s="220"/>
      <c r="B1394" s="220"/>
      <c r="C1394" s="220"/>
      <c r="D1394" s="220"/>
      <c r="E1394" s="220"/>
      <c r="F1394" s="220"/>
      <c r="G1394" s="220"/>
      <c r="H1394" s="220"/>
      <c r="I1394" s="220"/>
      <c r="J1394" s="220"/>
      <c r="K1394" s="220"/>
      <c r="L1394" s="220"/>
      <c r="M1394" s="326"/>
      <c r="N1394" s="220"/>
      <c r="O1394" s="220"/>
      <c r="P1394" s="220"/>
      <c r="Q1394" s="326"/>
      <c r="R1394" s="326"/>
      <c r="S1394" s="326"/>
      <c r="T1394" s="326"/>
    </row>
    <row r="1395" spans="1:20">
      <c r="A1395" s="220"/>
      <c r="B1395" s="220"/>
      <c r="C1395" s="220"/>
      <c r="D1395" s="220"/>
      <c r="E1395" s="220"/>
      <c r="F1395" s="220"/>
      <c r="G1395" s="220"/>
      <c r="H1395" s="220"/>
      <c r="I1395" s="220"/>
      <c r="J1395" s="220"/>
      <c r="K1395" s="220"/>
      <c r="L1395" s="220"/>
      <c r="M1395" s="326"/>
      <c r="N1395" s="220"/>
      <c r="O1395" s="220"/>
      <c r="P1395" s="220"/>
      <c r="Q1395" s="326"/>
      <c r="R1395" s="326"/>
      <c r="S1395" s="326"/>
      <c r="T1395" s="326"/>
    </row>
    <row r="1396" spans="1:20">
      <c r="A1396" s="220"/>
      <c r="B1396" s="220"/>
      <c r="C1396" s="220"/>
      <c r="D1396" s="220"/>
      <c r="E1396" s="220"/>
      <c r="F1396" s="220"/>
      <c r="G1396" s="220"/>
      <c r="H1396" s="220"/>
      <c r="I1396" s="220"/>
      <c r="J1396" s="220"/>
      <c r="K1396" s="220"/>
      <c r="L1396" s="220"/>
      <c r="M1396" s="326"/>
      <c r="N1396" s="220"/>
      <c r="O1396" s="220"/>
      <c r="P1396" s="220"/>
      <c r="Q1396" s="326"/>
      <c r="R1396" s="326"/>
      <c r="S1396" s="326"/>
      <c r="T1396" s="326"/>
    </row>
    <row r="1397" spans="1:20">
      <c r="A1397" s="220"/>
      <c r="B1397" s="220"/>
      <c r="C1397" s="220"/>
      <c r="D1397" s="220"/>
      <c r="E1397" s="220"/>
      <c r="F1397" s="220"/>
      <c r="G1397" s="220"/>
      <c r="H1397" s="220"/>
      <c r="I1397" s="220"/>
      <c r="J1397" s="220"/>
      <c r="K1397" s="220"/>
      <c r="L1397" s="220"/>
      <c r="M1397" s="326"/>
      <c r="N1397" s="220"/>
      <c r="O1397" s="220"/>
      <c r="P1397" s="220"/>
      <c r="Q1397" s="326"/>
      <c r="R1397" s="326"/>
      <c r="S1397" s="326"/>
      <c r="T1397" s="326"/>
    </row>
    <row r="1398" spans="1:20">
      <c r="A1398" s="220"/>
      <c r="B1398" s="220"/>
      <c r="C1398" s="220"/>
      <c r="D1398" s="220"/>
      <c r="E1398" s="220"/>
      <c r="F1398" s="220"/>
      <c r="G1398" s="220"/>
      <c r="H1398" s="220"/>
      <c r="I1398" s="220"/>
      <c r="J1398" s="220"/>
      <c r="K1398" s="220"/>
      <c r="L1398" s="220"/>
      <c r="M1398" s="326"/>
      <c r="N1398" s="220"/>
      <c r="O1398" s="220"/>
      <c r="P1398" s="220"/>
      <c r="Q1398" s="326"/>
      <c r="R1398" s="326"/>
      <c r="S1398" s="326"/>
      <c r="T1398" s="326"/>
    </row>
    <row r="1399" spans="1:20">
      <c r="A1399" s="220"/>
      <c r="B1399" s="220"/>
      <c r="C1399" s="220"/>
      <c r="D1399" s="220"/>
      <c r="E1399" s="220"/>
      <c r="F1399" s="220"/>
      <c r="G1399" s="220"/>
      <c r="H1399" s="220"/>
      <c r="I1399" s="220"/>
      <c r="J1399" s="220"/>
      <c r="K1399" s="220"/>
      <c r="L1399" s="220"/>
      <c r="M1399" s="326"/>
      <c r="N1399" s="220"/>
      <c r="O1399" s="220"/>
      <c r="P1399" s="220"/>
      <c r="Q1399" s="326"/>
      <c r="R1399" s="326"/>
      <c r="S1399" s="326"/>
      <c r="T1399" s="326"/>
    </row>
    <row r="1400" spans="1:20">
      <c r="A1400" s="220"/>
      <c r="B1400" s="220"/>
      <c r="C1400" s="220"/>
      <c r="D1400" s="220"/>
      <c r="E1400" s="220"/>
      <c r="F1400" s="220"/>
      <c r="G1400" s="220"/>
      <c r="H1400" s="220"/>
      <c r="I1400" s="220"/>
      <c r="J1400" s="220"/>
      <c r="K1400" s="220"/>
      <c r="L1400" s="220"/>
      <c r="M1400" s="326"/>
      <c r="N1400" s="220"/>
      <c r="O1400" s="220"/>
      <c r="P1400" s="220"/>
      <c r="Q1400" s="326"/>
      <c r="R1400" s="326"/>
      <c r="S1400" s="326"/>
      <c r="T1400" s="326"/>
    </row>
    <row r="1401" spans="1:20">
      <c r="A1401" s="220"/>
      <c r="B1401" s="220"/>
      <c r="C1401" s="220"/>
      <c r="D1401" s="220"/>
      <c r="E1401" s="220"/>
      <c r="F1401" s="220"/>
      <c r="G1401" s="220"/>
      <c r="H1401" s="220"/>
      <c r="I1401" s="220"/>
      <c r="J1401" s="220"/>
      <c r="K1401" s="220"/>
      <c r="L1401" s="220"/>
      <c r="M1401" s="326"/>
      <c r="N1401" s="220"/>
      <c r="O1401" s="220"/>
      <c r="P1401" s="220"/>
      <c r="Q1401" s="326"/>
      <c r="R1401" s="326"/>
      <c r="S1401" s="326"/>
      <c r="T1401" s="326"/>
    </row>
    <row r="1402" spans="1:20">
      <c r="A1402" s="220"/>
      <c r="B1402" s="220"/>
      <c r="C1402" s="220"/>
      <c r="D1402" s="220"/>
      <c r="E1402" s="220"/>
      <c r="F1402" s="220"/>
      <c r="G1402" s="220"/>
      <c r="H1402" s="220"/>
      <c r="I1402" s="220"/>
      <c r="J1402" s="220"/>
      <c r="K1402" s="220"/>
      <c r="L1402" s="220"/>
      <c r="M1402" s="326"/>
      <c r="N1402" s="220"/>
      <c r="O1402" s="220"/>
      <c r="P1402" s="220"/>
      <c r="Q1402" s="326"/>
      <c r="R1402" s="326"/>
      <c r="S1402" s="326"/>
      <c r="T1402" s="326"/>
    </row>
    <row r="1403" spans="1:20">
      <c r="A1403" s="220"/>
      <c r="B1403" s="220"/>
      <c r="C1403" s="220"/>
      <c r="D1403" s="220"/>
      <c r="E1403" s="220"/>
      <c r="F1403" s="220"/>
      <c r="G1403" s="220"/>
      <c r="H1403" s="220"/>
      <c r="I1403" s="220"/>
      <c r="J1403" s="220"/>
      <c r="K1403" s="220"/>
      <c r="L1403" s="220"/>
      <c r="M1403" s="326"/>
      <c r="N1403" s="220"/>
      <c r="O1403" s="220"/>
      <c r="P1403" s="220"/>
      <c r="Q1403" s="326"/>
      <c r="R1403" s="326"/>
      <c r="S1403" s="326"/>
      <c r="T1403" s="326"/>
    </row>
    <row r="1404" spans="1:20">
      <c r="A1404" s="220"/>
      <c r="B1404" s="220"/>
      <c r="C1404" s="220"/>
      <c r="D1404" s="220"/>
      <c r="E1404" s="220"/>
      <c r="F1404" s="220"/>
      <c r="G1404" s="220"/>
      <c r="H1404" s="220"/>
      <c r="I1404" s="220"/>
      <c r="J1404" s="220"/>
      <c r="K1404" s="220"/>
      <c r="L1404" s="220"/>
      <c r="M1404" s="326"/>
      <c r="N1404" s="220"/>
      <c r="O1404" s="220"/>
      <c r="P1404" s="220"/>
      <c r="Q1404" s="326"/>
      <c r="R1404" s="326"/>
      <c r="S1404" s="326"/>
      <c r="T1404" s="326"/>
    </row>
    <row r="1405" spans="1:20">
      <c r="A1405" s="220"/>
      <c r="B1405" s="220"/>
      <c r="C1405" s="220"/>
      <c r="D1405" s="220"/>
      <c r="E1405" s="220"/>
      <c r="F1405" s="220"/>
      <c r="G1405" s="220"/>
      <c r="H1405" s="220"/>
      <c r="I1405" s="220"/>
      <c r="J1405" s="220"/>
      <c r="K1405" s="220"/>
      <c r="L1405" s="220"/>
      <c r="M1405" s="326"/>
      <c r="N1405" s="220"/>
      <c r="O1405" s="220"/>
      <c r="P1405" s="220"/>
      <c r="Q1405" s="326"/>
      <c r="R1405" s="326"/>
      <c r="S1405" s="326"/>
      <c r="T1405" s="326"/>
    </row>
    <row r="1406" spans="1:20">
      <c r="A1406" s="220"/>
      <c r="B1406" s="220"/>
      <c r="C1406" s="220"/>
      <c r="D1406" s="220"/>
      <c r="E1406" s="220"/>
      <c r="F1406" s="220"/>
      <c r="G1406" s="220"/>
      <c r="H1406" s="220"/>
      <c r="I1406" s="220"/>
      <c r="J1406" s="220"/>
      <c r="K1406" s="220"/>
      <c r="L1406" s="220"/>
      <c r="M1406" s="326"/>
      <c r="N1406" s="220"/>
      <c r="O1406" s="220"/>
      <c r="P1406" s="220"/>
      <c r="Q1406" s="326"/>
      <c r="R1406" s="326"/>
      <c r="S1406" s="326"/>
      <c r="T1406" s="326"/>
    </row>
    <row r="1407" spans="1:20">
      <c r="A1407" s="220"/>
      <c r="B1407" s="220"/>
      <c r="C1407" s="220"/>
      <c r="D1407" s="220"/>
      <c r="E1407" s="220"/>
      <c r="F1407" s="220"/>
      <c r="G1407" s="220"/>
      <c r="H1407" s="220"/>
      <c r="I1407" s="220"/>
      <c r="J1407" s="220"/>
      <c r="K1407" s="220"/>
      <c r="L1407" s="220"/>
      <c r="M1407" s="326"/>
      <c r="N1407" s="220"/>
      <c r="O1407" s="220"/>
      <c r="P1407" s="220"/>
      <c r="Q1407" s="326"/>
      <c r="R1407" s="326"/>
      <c r="S1407" s="326"/>
      <c r="T1407" s="326"/>
    </row>
    <row r="1408" spans="1:20">
      <c r="A1408" s="220"/>
      <c r="B1408" s="220"/>
      <c r="C1408" s="220"/>
      <c r="D1408" s="220"/>
      <c r="E1408" s="220"/>
      <c r="F1408" s="220"/>
      <c r="G1408" s="220"/>
      <c r="H1408" s="220"/>
      <c r="I1408" s="220"/>
      <c r="J1408" s="220"/>
      <c r="K1408" s="220"/>
      <c r="L1408" s="220"/>
      <c r="M1408" s="326"/>
      <c r="N1408" s="220"/>
      <c r="O1408" s="220"/>
      <c r="P1408" s="220"/>
      <c r="Q1408" s="326"/>
      <c r="R1408" s="326"/>
      <c r="S1408" s="326"/>
      <c r="T1408" s="326"/>
    </row>
    <row r="1409" spans="1:20">
      <c r="A1409" s="220"/>
      <c r="B1409" s="220"/>
      <c r="C1409" s="220"/>
      <c r="D1409" s="220"/>
      <c r="E1409" s="220"/>
      <c r="F1409" s="220"/>
      <c r="G1409" s="220"/>
      <c r="H1409" s="220"/>
      <c r="I1409" s="220"/>
      <c r="J1409" s="220"/>
      <c r="K1409" s="220"/>
      <c r="L1409" s="220"/>
      <c r="M1409" s="326"/>
      <c r="N1409" s="220"/>
      <c r="O1409" s="220"/>
      <c r="P1409" s="220"/>
      <c r="Q1409" s="326"/>
      <c r="R1409" s="326"/>
      <c r="S1409" s="326"/>
      <c r="T1409" s="326"/>
    </row>
    <row r="1410" spans="1:20">
      <c r="A1410" s="220"/>
      <c r="B1410" s="220"/>
      <c r="C1410" s="220"/>
      <c r="D1410" s="220"/>
      <c r="E1410" s="220"/>
      <c r="F1410" s="220"/>
      <c r="G1410" s="220"/>
      <c r="H1410" s="220"/>
      <c r="I1410" s="220"/>
      <c r="J1410" s="220"/>
      <c r="K1410" s="220"/>
      <c r="L1410" s="220"/>
      <c r="M1410" s="326"/>
      <c r="N1410" s="220"/>
      <c r="O1410" s="220"/>
      <c r="P1410" s="220"/>
      <c r="Q1410" s="326"/>
      <c r="R1410" s="326"/>
      <c r="S1410" s="326"/>
      <c r="T1410" s="326"/>
    </row>
    <row r="1411" spans="1:20">
      <c r="A1411" s="220"/>
      <c r="B1411" s="220"/>
      <c r="C1411" s="220"/>
      <c r="D1411" s="220"/>
      <c r="E1411" s="220"/>
      <c r="F1411" s="220"/>
      <c r="G1411" s="220"/>
      <c r="H1411" s="220"/>
      <c r="I1411" s="220"/>
      <c r="J1411" s="220"/>
      <c r="K1411" s="220"/>
      <c r="L1411" s="220"/>
      <c r="M1411" s="326"/>
      <c r="N1411" s="220"/>
      <c r="O1411" s="220"/>
      <c r="P1411" s="220"/>
      <c r="Q1411" s="326"/>
      <c r="R1411" s="326"/>
      <c r="S1411" s="326"/>
      <c r="T1411" s="326"/>
    </row>
    <row r="1412" spans="1:20">
      <c r="A1412" s="220"/>
      <c r="B1412" s="220"/>
      <c r="C1412" s="220"/>
      <c r="D1412" s="220"/>
      <c r="E1412" s="220"/>
      <c r="F1412" s="220"/>
      <c r="G1412" s="220"/>
      <c r="H1412" s="220"/>
      <c r="I1412" s="220"/>
      <c r="J1412" s="220"/>
      <c r="K1412" s="220"/>
      <c r="L1412" s="220"/>
      <c r="M1412" s="326"/>
      <c r="N1412" s="220"/>
      <c r="O1412" s="220"/>
      <c r="P1412" s="220"/>
      <c r="Q1412" s="326"/>
      <c r="R1412" s="326"/>
      <c r="S1412" s="326"/>
      <c r="T1412" s="326"/>
    </row>
    <row r="1413" spans="1:20">
      <c r="A1413" s="220"/>
      <c r="B1413" s="220"/>
      <c r="C1413" s="220"/>
      <c r="D1413" s="220"/>
      <c r="E1413" s="220"/>
      <c r="F1413" s="220"/>
      <c r="G1413" s="220"/>
      <c r="H1413" s="220"/>
      <c r="I1413" s="220"/>
      <c r="J1413" s="220"/>
      <c r="K1413" s="220"/>
      <c r="L1413" s="220"/>
      <c r="M1413" s="326"/>
      <c r="N1413" s="220"/>
      <c r="O1413" s="220"/>
      <c r="P1413" s="220"/>
      <c r="Q1413" s="326"/>
      <c r="R1413" s="326"/>
      <c r="S1413" s="326"/>
      <c r="T1413" s="326"/>
    </row>
    <row r="1414" spans="1:20">
      <c r="A1414" s="220"/>
      <c r="B1414" s="220"/>
      <c r="C1414" s="220"/>
      <c r="D1414" s="220"/>
      <c r="E1414" s="220"/>
      <c r="F1414" s="220"/>
      <c r="G1414" s="220"/>
      <c r="H1414" s="220"/>
      <c r="I1414" s="220"/>
      <c r="J1414" s="220"/>
      <c r="K1414" s="220"/>
      <c r="L1414" s="220"/>
      <c r="M1414" s="326"/>
      <c r="N1414" s="220"/>
      <c r="O1414" s="220"/>
      <c r="P1414" s="220"/>
      <c r="Q1414" s="326"/>
      <c r="R1414" s="326"/>
      <c r="S1414" s="326"/>
      <c r="T1414" s="326"/>
    </row>
    <row r="1415" spans="1:20">
      <c r="A1415" s="220"/>
      <c r="B1415" s="220"/>
      <c r="C1415" s="220"/>
      <c r="D1415" s="220"/>
      <c r="E1415" s="220"/>
      <c r="F1415" s="220"/>
      <c r="G1415" s="220"/>
      <c r="H1415" s="220"/>
      <c r="I1415" s="220"/>
      <c r="J1415" s="220"/>
      <c r="K1415" s="220"/>
      <c r="L1415" s="220"/>
      <c r="M1415" s="326"/>
      <c r="N1415" s="220"/>
      <c r="O1415" s="220"/>
      <c r="P1415" s="220"/>
      <c r="Q1415" s="326"/>
      <c r="R1415" s="326"/>
      <c r="S1415" s="326"/>
      <c r="T1415" s="326"/>
    </row>
    <row r="1416" spans="1:20">
      <c r="A1416" s="220"/>
      <c r="B1416" s="220"/>
      <c r="C1416" s="220"/>
      <c r="D1416" s="220"/>
      <c r="E1416" s="220"/>
      <c r="F1416" s="220"/>
      <c r="G1416" s="220"/>
      <c r="H1416" s="220"/>
      <c r="I1416" s="220"/>
      <c r="J1416" s="220"/>
      <c r="K1416" s="220"/>
      <c r="L1416" s="220"/>
      <c r="M1416" s="326"/>
      <c r="N1416" s="220"/>
      <c r="O1416" s="220"/>
      <c r="P1416" s="220"/>
      <c r="Q1416" s="326"/>
      <c r="R1416" s="326"/>
      <c r="S1416" s="326"/>
      <c r="T1416" s="326"/>
    </row>
    <row r="1417" spans="1:20">
      <c r="A1417" s="220"/>
      <c r="B1417" s="220"/>
      <c r="C1417" s="220"/>
      <c r="D1417" s="220"/>
      <c r="E1417" s="220"/>
      <c r="F1417" s="220"/>
      <c r="G1417" s="220"/>
      <c r="H1417" s="220"/>
      <c r="I1417" s="220"/>
      <c r="J1417" s="220"/>
      <c r="K1417" s="220"/>
      <c r="L1417" s="220"/>
      <c r="M1417" s="326"/>
      <c r="N1417" s="220"/>
      <c r="O1417" s="220"/>
      <c r="P1417" s="220"/>
      <c r="Q1417" s="326"/>
      <c r="R1417" s="326"/>
      <c r="S1417" s="326"/>
      <c r="T1417" s="326"/>
    </row>
    <row r="1418" spans="1:20">
      <c r="A1418" s="220"/>
      <c r="B1418" s="220"/>
      <c r="C1418" s="220"/>
      <c r="D1418" s="220"/>
      <c r="E1418" s="220"/>
      <c r="F1418" s="220"/>
      <c r="G1418" s="220"/>
      <c r="H1418" s="220"/>
      <c r="I1418" s="220"/>
      <c r="J1418" s="220"/>
      <c r="K1418" s="220"/>
      <c r="L1418" s="220"/>
      <c r="M1418" s="326"/>
      <c r="N1418" s="220"/>
      <c r="O1418" s="220"/>
      <c r="P1418" s="220"/>
      <c r="Q1418" s="326"/>
      <c r="R1418" s="326"/>
      <c r="S1418" s="326"/>
      <c r="T1418" s="326"/>
    </row>
    <row r="1419" spans="1:20">
      <c r="A1419" s="220"/>
      <c r="B1419" s="220"/>
      <c r="C1419" s="220"/>
      <c r="D1419" s="220"/>
      <c r="E1419" s="220"/>
      <c r="F1419" s="220"/>
      <c r="G1419" s="220"/>
      <c r="H1419" s="220"/>
      <c r="I1419" s="220"/>
      <c r="J1419" s="220"/>
      <c r="K1419" s="220"/>
      <c r="L1419" s="220"/>
      <c r="M1419" s="326"/>
      <c r="N1419" s="220"/>
      <c r="O1419" s="220"/>
      <c r="P1419" s="220"/>
      <c r="Q1419" s="326"/>
      <c r="R1419" s="326"/>
      <c r="S1419" s="326"/>
      <c r="T1419" s="326"/>
    </row>
    <row r="1420" spans="1:20">
      <c r="A1420" s="220"/>
      <c r="B1420" s="220"/>
      <c r="C1420" s="220"/>
      <c r="D1420" s="220"/>
      <c r="E1420" s="220"/>
      <c r="F1420" s="220"/>
      <c r="G1420" s="220"/>
      <c r="H1420" s="220"/>
      <c r="I1420" s="220"/>
      <c r="J1420" s="220"/>
      <c r="K1420" s="220"/>
      <c r="L1420" s="220"/>
      <c r="M1420" s="326"/>
      <c r="N1420" s="220"/>
      <c r="O1420" s="220"/>
      <c r="P1420" s="220"/>
      <c r="Q1420" s="326"/>
      <c r="R1420" s="326"/>
      <c r="S1420" s="326"/>
      <c r="T1420" s="326"/>
    </row>
    <row r="1421" spans="1:20">
      <c r="A1421" s="220"/>
      <c r="B1421" s="220"/>
      <c r="C1421" s="220"/>
      <c r="D1421" s="220"/>
      <c r="E1421" s="220"/>
      <c r="F1421" s="220"/>
      <c r="G1421" s="220"/>
      <c r="H1421" s="220"/>
      <c r="I1421" s="220"/>
      <c r="J1421" s="220"/>
      <c r="K1421" s="220"/>
      <c r="L1421" s="220"/>
      <c r="M1421" s="326"/>
      <c r="N1421" s="220"/>
      <c r="O1421" s="220"/>
      <c r="P1421" s="220"/>
      <c r="Q1421" s="326"/>
      <c r="R1421" s="326"/>
      <c r="S1421" s="326"/>
      <c r="T1421" s="326"/>
    </row>
    <row r="1422" spans="1:20">
      <c r="A1422" s="220"/>
      <c r="B1422" s="220"/>
      <c r="C1422" s="220"/>
      <c r="D1422" s="220"/>
      <c r="E1422" s="220"/>
      <c r="F1422" s="220"/>
      <c r="G1422" s="220"/>
      <c r="H1422" s="220"/>
      <c r="I1422" s="220"/>
      <c r="J1422" s="220"/>
      <c r="K1422" s="220"/>
      <c r="L1422" s="220"/>
      <c r="M1422" s="326"/>
      <c r="N1422" s="220"/>
      <c r="O1422" s="220"/>
      <c r="P1422" s="220"/>
      <c r="Q1422" s="326"/>
      <c r="R1422" s="326"/>
      <c r="S1422" s="326"/>
      <c r="T1422" s="326"/>
    </row>
    <row r="1423" spans="1:20">
      <c r="A1423" s="220"/>
      <c r="B1423" s="220"/>
      <c r="C1423" s="220"/>
      <c r="D1423" s="220"/>
      <c r="E1423" s="220"/>
      <c r="F1423" s="220"/>
      <c r="G1423" s="220"/>
      <c r="H1423" s="220"/>
      <c r="I1423" s="220"/>
      <c r="J1423" s="220"/>
      <c r="K1423" s="220"/>
      <c r="L1423" s="220"/>
      <c r="M1423" s="326"/>
      <c r="N1423" s="220"/>
      <c r="O1423" s="220"/>
      <c r="P1423" s="220"/>
      <c r="Q1423" s="326"/>
      <c r="R1423" s="326"/>
      <c r="S1423" s="326"/>
      <c r="T1423" s="326"/>
    </row>
    <row r="1424" spans="1:20">
      <c r="A1424" s="220"/>
      <c r="B1424" s="220"/>
      <c r="C1424" s="220"/>
      <c r="D1424" s="220"/>
      <c r="E1424" s="220"/>
      <c r="F1424" s="220"/>
      <c r="G1424" s="220"/>
      <c r="H1424" s="220"/>
      <c r="I1424" s="220"/>
      <c r="J1424" s="220"/>
      <c r="K1424" s="220"/>
      <c r="L1424" s="220"/>
      <c r="M1424" s="326"/>
      <c r="N1424" s="220"/>
      <c r="O1424" s="220"/>
      <c r="P1424" s="220"/>
      <c r="Q1424" s="326"/>
      <c r="R1424" s="326"/>
      <c r="S1424" s="326"/>
      <c r="T1424" s="326"/>
    </row>
    <row r="1425" spans="1:20">
      <c r="A1425" s="220"/>
      <c r="B1425" s="220"/>
      <c r="C1425" s="220"/>
      <c r="D1425" s="220"/>
      <c r="E1425" s="220"/>
      <c r="F1425" s="220"/>
      <c r="G1425" s="220"/>
      <c r="H1425" s="220"/>
      <c r="I1425" s="220"/>
      <c r="J1425" s="220"/>
      <c r="K1425" s="220"/>
      <c r="L1425" s="220"/>
      <c r="M1425" s="326"/>
      <c r="N1425" s="220"/>
      <c r="O1425" s="220"/>
      <c r="P1425" s="220"/>
      <c r="Q1425" s="326"/>
      <c r="R1425" s="326"/>
      <c r="S1425" s="326"/>
      <c r="T1425" s="326"/>
    </row>
    <row r="1426" spans="1:20">
      <c r="A1426" s="220"/>
      <c r="B1426" s="220"/>
      <c r="C1426" s="220"/>
      <c r="D1426" s="220"/>
      <c r="E1426" s="220"/>
      <c r="F1426" s="220"/>
      <c r="G1426" s="220"/>
      <c r="H1426" s="220"/>
      <c r="I1426" s="220"/>
      <c r="J1426" s="220"/>
      <c r="K1426" s="220"/>
      <c r="L1426" s="220"/>
      <c r="M1426" s="326"/>
      <c r="N1426" s="220"/>
      <c r="O1426" s="220"/>
      <c r="P1426" s="220"/>
      <c r="Q1426" s="326"/>
      <c r="R1426" s="326"/>
      <c r="S1426" s="326"/>
      <c r="T1426" s="326"/>
    </row>
    <row r="1427" spans="1:20">
      <c r="A1427" s="220"/>
      <c r="B1427" s="220"/>
      <c r="C1427" s="220"/>
      <c r="D1427" s="220"/>
      <c r="E1427" s="220"/>
      <c r="F1427" s="220"/>
      <c r="G1427" s="220"/>
      <c r="H1427" s="220"/>
      <c r="I1427" s="220"/>
      <c r="J1427" s="220"/>
      <c r="K1427" s="220"/>
      <c r="L1427" s="220"/>
      <c r="M1427" s="326"/>
      <c r="N1427" s="220"/>
      <c r="O1427" s="220"/>
      <c r="P1427" s="220"/>
      <c r="Q1427" s="326"/>
      <c r="R1427" s="326"/>
      <c r="S1427" s="326"/>
      <c r="T1427" s="326"/>
    </row>
    <row r="1428" spans="1:20">
      <c r="A1428" s="220"/>
      <c r="B1428" s="220"/>
      <c r="C1428" s="220"/>
      <c r="D1428" s="220"/>
      <c r="E1428" s="220"/>
      <c r="F1428" s="220"/>
      <c r="G1428" s="220"/>
      <c r="H1428" s="220"/>
      <c r="I1428" s="220"/>
      <c r="J1428" s="220"/>
      <c r="K1428" s="220"/>
      <c r="L1428" s="220"/>
      <c r="M1428" s="326"/>
      <c r="N1428" s="220"/>
      <c r="O1428" s="220"/>
      <c r="P1428" s="220"/>
      <c r="Q1428" s="326"/>
      <c r="R1428" s="326"/>
      <c r="S1428" s="326"/>
      <c r="T1428" s="326"/>
    </row>
    <row r="1429" spans="1:20">
      <c r="A1429" s="220"/>
      <c r="B1429" s="220"/>
      <c r="C1429" s="220"/>
      <c r="D1429" s="220"/>
      <c r="E1429" s="220"/>
      <c r="F1429" s="220"/>
      <c r="G1429" s="220"/>
      <c r="H1429" s="220"/>
      <c r="I1429" s="220"/>
      <c r="J1429" s="220"/>
      <c r="K1429" s="220"/>
      <c r="L1429" s="220"/>
      <c r="M1429" s="326"/>
      <c r="N1429" s="220"/>
      <c r="O1429" s="220"/>
      <c r="P1429" s="220"/>
      <c r="Q1429" s="326"/>
      <c r="R1429" s="326"/>
      <c r="S1429" s="326"/>
      <c r="T1429" s="326"/>
    </row>
    <row r="1430" spans="1:20">
      <c r="A1430" s="220"/>
      <c r="B1430" s="220"/>
      <c r="C1430" s="220"/>
      <c r="D1430" s="220"/>
      <c r="E1430" s="220"/>
      <c r="F1430" s="220"/>
      <c r="G1430" s="220"/>
      <c r="H1430" s="220"/>
      <c r="I1430" s="220"/>
      <c r="J1430" s="220"/>
      <c r="K1430" s="220"/>
      <c r="L1430" s="220"/>
      <c r="M1430" s="326"/>
      <c r="N1430" s="220"/>
      <c r="O1430" s="220"/>
      <c r="P1430" s="220"/>
      <c r="Q1430" s="326"/>
      <c r="R1430" s="326"/>
      <c r="S1430" s="326"/>
      <c r="T1430" s="326"/>
    </row>
    <row r="1431" spans="1:20">
      <c r="A1431" s="220"/>
      <c r="B1431" s="220"/>
      <c r="C1431" s="220"/>
      <c r="D1431" s="220"/>
      <c r="E1431" s="220"/>
      <c r="F1431" s="220"/>
      <c r="G1431" s="220"/>
      <c r="H1431" s="220"/>
      <c r="I1431" s="220"/>
      <c r="J1431" s="220"/>
      <c r="K1431" s="220"/>
      <c r="L1431" s="220"/>
      <c r="M1431" s="326"/>
      <c r="N1431" s="220"/>
      <c r="O1431" s="220"/>
      <c r="P1431" s="220"/>
      <c r="Q1431" s="326"/>
      <c r="R1431" s="326"/>
      <c r="S1431" s="326"/>
      <c r="T1431" s="326"/>
    </row>
    <row r="1432" spans="1:20">
      <c r="A1432" s="220"/>
      <c r="B1432" s="220"/>
      <c r="C1432" s="220"/>
      <c r="D1432" s="220"/>
      <c r="E1432" s="220"/>
      <c r="F1432" s="220"/>
      <c r="G1432" s="220"/>
      <c r="H1432" s="220"/>
      <c r="I1432" s="220"/>
      <c r="J1432" s="220"/>
      <c r="K1432" s="220"/>
      <c r="L1432" s="220"/>
      <c r="M1432" s="326"/>
      <c r="N1432" s="220"/>
      <c r="O1432" s="220"/>
      <c r="P1432" s="220"/>
      <c r="Q1432" s="326"/>
      <c r="R1432" s="326"/>
      <c r="S1432" s="326"/>
      <c r="T1432" s="326"/>
    </row>
    <row r="1433" spans="1:20">
      <c r="A1433" s="220"/>
      <c r="B1433" s="220"/>
      <c r="C1433" s="220"/>
      <c r="D1433" s="220"/>
      <c r="E1433" s="220"/>
      <c r="F1433" s="220"/>
      <c r="G1433" s="220"/>
      <c r="H1433" s="220"/>
      <c r="I1433" s="220"/>
      <c r="J1433" s="220"/>
      <c r="K1433" s="220"/>
      <c r="L1433" s="220"/>
      <c r="M1433" s="326"/>
      <c r="N1433" s="220"/>
      <c r="O1433" s="220"/>
      <c r="P1433" s="220"/>
      <c r="Q1433" s="326"/>
      <c r="R1433" s="326"/>
      <c r="S1433" s="326"/>
      <c r="T1433" s="326"/>
    </row>
    <row r="1434" spans="1:20">
      <c r="A1434" s="220"/>
      <c r="B1434" s="220"/>
      <c r="C1434" s="220"/>
      <c r="D1434" s="220"/>
      <c r="E1434" s="220"/>
      <c r="F1434" s="220"/>
      <c r="G1434" s="220"/>
      <c r="H1434" s="220"/>
      <c r="I1434" s="220"/>
      <c r="J1434" s="220"/>
      <c r="K1434" s="220"/>
      <c r="L1434" s="220"/>
      <c r="M1434" s="326"/>
      <c r="N1434" s="220"/>
      <c r="O1434" s="220"/>
      <c r="P1434" s="220"/>
      <c r="Q1434" s="326"/>
      <c r="R1434" s="326"/>
      <c r="S1434" s="326"/>
      <c r="T1434" s="326"/>
    </row>
    <row r="1435" spans="1:20">
      <c r="A1435" s="220"/>
      <c r="B1435" s="220"/>
      <c r="C1435" s="220"/>
      <c r="D1435" s="220"/>
      <c r="E1435" s="220"/>
      <c r="F1435" s="220"/>
      <c r="G1435" s="220"/>
      <c r="H1435" s="220"/>
      <c r="I1435" s="220"/>
      <c r="J1435" s="220"/>
      <c r="K1435" s="220"/>
      <c r="L1435" s="220"/>
      <c r="M1435" s="326"/>
      <c r="N1435" s="220"/>
      <c r="O1435" s="220"/>
      <c r="P1435" s="220"/>
      <c r="Q1435" s="326"/>
      <c r="R1435" s="326"/>
      <c r="S1435" s="326"/>
      <c r="T1435" s="326"/>
    </row>
    <row r="1436" spans="1:20">
      <c r="A1436" s="220"/>
      <c r="B1436" s="220"/>
      <c r="C1436" s="220"/>
      <c r="D1436" s="220"/>
      <c r="E1436" s="220"/>
      <c r="F1436" s="220"/>
      <c r="G1436" s="220"/>
      <c r="H1436" s="220"/>
      <c r="I1436" s="220"/>
      <c r="J1436" s="220"/>
      <c r="K1436" s="220"/>
      <c r="L1436" s="220"/>
      <c r="M1436" s="326"/>
      <c r="N1436" s="220"/>
      <c r="O1436" s="220"/>
      <c r="P1436" s="220"/>
      <c r="Q1436" s="326"/>
      <c r="R1436" s="326"/>
      <c r="S1436" s="326"/>
      <c r="T1436" s="326"/>
    </row>
    <row r="1437" spans="1:20">
      <c r="A1437" s="220"/>
      <c r="B1437" s="220"/>
      <c r="C1437" s="220"/>
      <c r="D1437" s="220"/>
      <c r="E1437" s="220"/>
      <c r="F1437" s="220"/>
      <c r="G1437" s="220"/>
      <c r="H1437" s="220"/>
      <c r="I1437" s="220"/>
      <c r="J1437" s="220"/>
      <c r="K1437" s="220"/>
      <c r="L1437" s="220"/>
      <c r="M1437" s="326"/>
      <c r="N1437" s="220"/>
      <c r="O1437" s="220"/>
      <c r="P1437" s="220"/>
      <c r="Q1437" s="326"/>
      <c r="R1437" s="326"/>
      <c r="S1437" s="326"/>
      <c r="T1437" s="326"/>
    </row>
    <row r="1438" spans="1:20">
      <c r="A1438" s="220"/>
      <c r="B1438" s="220"/>
      <c r="C1438" s="220"/>
      <c r="D1438" s="220"/>
      <c r="E1438" s="220"/>
      <c r="F1438" s="220"/>
      <c r="G1438" s="220"/>
      <c r="H1438" s="220"/>
      <c r="I1438" s="220"/>
      <c r="J1438" s="220"/>
      <c r="K1438" s="220"/>
      <c r="L1438" s="220"/>
      <c r="M1438" s="326"/>
      <c r="N1438" s="220"/>
      <c r="O1438" s="220"/>
      <c r="P1438" s="220"/>
      <c r="Q1438" s="326"/>
      <c r="R1438" s="326"/>
      <c r="S1438" s="326"/>
      <c r="T1438" s="326"/>
    </row>
    <row r="1439" spans="1:20">
      <c r="A1439" s="220"/>
      <c r="B1439" s="220"/>
      <c r="C1439" s="220"/>
      <c r="D1439" s="220"/>
      <c r="E1439" s="220"/>
      <c r="F1439" s="220"/>
      <c r="G1439" s="220"/>
      <c r="H1439" s="220"/>
      <c r="I1439" s="220"/>
      <c r="J1439" s="220"/>
      <c r="K1439" s="220"/>
      <c r="L1439" s="220"/>
      <c r="M1439" s="326"/>
      <c r="N1439" s="220"/>
      <c r="O1439" s="220"/>
      <c r="P1439" s="220"/>
      <c r="Q1439" s="326"/>
      <c r="R1439" s="326"/>
      <c r="S1439" s="326"/>
      <c r="T1439" s="326"/>
    </row>
    <row r="1440" spans="1:20">
      <c r="A1440" s="220"/>
      <c r="B1440" s="220"/>
      <c r="C1440" s="220"/>
      <c r="D1440" s="220"/>
      <c r="E1440" s="220"/>
      <c r="F1440" s="220"/>
      <c r="G1440" s="220"/>
      <c r="H1440" s="220"/>
      <c r="I1440" s="220"/>
      <c r="J1440" s="220"/>
      <c r="K1440" s="220"/>
      <c r="L1440" s="220"/>
      <c r="M1440" s="326"/>
      <c r="N1440" s="220"/>
      <c r="O1440" s="220"/>
      <c r="P1440" s="220"/>
      <c r="Q1440" s="326"/>
      <c r="R1440" s="326"/>
      <c r="S1440" s="326"/>
      <c r="T1440" s="326"/>
    </row>
    <row r="1441" spans="1:20">
      <c r="A1441" s="220"/>
      <c r="B1441" s="220"/>
      <c r="C1441" s="220"/>
      <c r="D1441" s="220"/>
      <c r="E1441" s="220"/>
      <c r="F1441" s="220"/>
      <c r="G1441" s="220"/>
      <c r="H1441" s="220"/>
      <c r="I1441" s="220"/>
      <c r="J1441" s="220"/>
      <c r="K1441" s="220"/>
      <c r="L1441" s="220"/>
      <c r="M1441" s="326"/>
      <c r="N1441" s="220"/>
      <c r="O1441" s="220"/>
      <c r="P1441" s="220"/>
      <c r="Q1441" s="326"/>
      <c r="R1441" s="326"/>
      <c r="S1441" s="326"/>
      <c r="T1441" s="326"/>
    </row>
    <row r="1442" spans="1:20">
      <c r="A1442" s="220"/>
      <c r="B1442" s="220"/>
      <c r="C1442" s="220"/>
      <c r="D1442" s="220"/>
      <c r="E1442" s="220"/>
      <c r="F1442" s="220"/>
      <c r="G1442" s="220"/>
      <c r="H1442" s="220"/>
      <c r="I1442" s="220"/>
      <c r="J1442" s="220"/>
      <c r="K1442" s="220"/>
      <c r="L1442" s="220"/>
      <c r="M1442" s="326"/>
      <c r="N1442" s="220"/>
      <c r="O1442" s="220"/>
      <c r="P1442" s="220"/>
      <c r="Q1442" s="326"/>
      <c r="R1442" s="326"/>
      <c r="S1442" s="326"/>
      <c r="T1442" s="326"/>
    </row>
    <row r="1443" spans="1:20">
      <c r="A1443" s="220"/>
      <c r="B1443" s="220"/>
      <c r="C1443" s="220"/>
      <c r="D1443" s="220"/>
      <c r="E1443" s="220"/>
      <c r="F1443" s="220"/>
      <c r="G1443" s="220"/>
      <c r="H1443" s="220"/>
      <c r="I1443" s="220"/>
      <c r="J1443" s="220"/>
      <c r="K1443" s="220"/>
      <c r="L1443" s="220"/>
      <c r="M1443" s="326"/>
      <c r="N1443" s="220"/>
      <c r="O1443" s="220"/>
      <c r="P1443" s="220"/>
      <c r="Q1443" s="326"/>
      <c r="R1443" s="326"/>
      <c r="S1443" s="326"/>
      <c r="T1443" s="326"/>
    </row>
    <row r="1444" spans="1:20">
      <c r="A1444" s="220"/>
      <c r="B1444" s="220"/>
      <c r="C1444" s="220"/>
      <c r="D1444" s="220"/>
      <c r="E1444" s="220"/>
      <c r="F1444" s="220"/>
      <c r="G1444" s="220"/>
      <c r="H1444" s="220"/>
      <c r="I1444" s="220"/>
      <c r="J1444" s="220"/>
      <c r="K1444" s="220"/>
      <c r="L1444" s="220"/>
      <c r="M1444" s="326"/>
      <c r="N1444" s="220"/>
      <c r="O1444" s="220"/>
      <c r="P1444" s="220"/>
      <c r="Q1444" s="326"/>
      <c r="R1444" s="326"/>
      <c r="S1444" s="326"/>
      <c r="T1444" s="326"/>
    </row>
    <row r="1445" spans="1:20">
      <c r="A1445" s="220"/>
      <c r="B1445" s="220"/>
      <c r="C1445" s="220"/>
      <c r="D1445" s="220"/>
      <c r="E1445" s="220"/>
      <c r="F1445" s="220"/>
      <c r="G1445" s="220"/>
      <c r="H1445" s="220"/>
      <c r="I1445" s="220"/>
      <c r="J1445" s="220"/>
      <c r="K1445" s="220"/>
      <c r="L1445" s="220"/>
      <c r="M1445" s="326"/>
      <c r="N1445" s="220"/>
      <c r="O1445" s="220"/>
      <c r="P1445" s="220"/>
      <c r="Q1445" s="326"/>
      <c r="R1445" s="326"/>
      <c r="S1445" s="326"/>
      <c r="T1445" s="326"/>
    </row>
    <row r="1446" spans="1:20">
      <c r="A1446" s="220"/>
      <c r="B1446" s="220"/>
      <c r="C1446" s="220"/>
      <c r="D1446" s="220"/>
      <c r="E1446" s="220"/>
      <c r="F1446" s="220"/>
      <c r="G1446" s="220"/>
      <c r="H1446" s="220"/>
      <c r="I1446" s="220"/>
      <c r="J1446" s="220"/>
      <c r="K1446" s="220"/>
      <c r="L1446" s="220"/>
      <c r="M1446" s="326"/>
      <c r="N1446" s="220"/>
      <c r="O1446" s="220"/>
      <c r="P1446" s="220"/>
      <c r="Q1446" s="326"/>
      <c r="R1446" s="326"/>
      <c r="S1446" s="326"/>
      <c r="T1446" s="326"/>
    </row>
    <row r="1447" spans="1:20">
      <c r="A1447" s="220"/>
      <c r="B1447" s="220"/>
      <c r="C1447" s="220"/>
      <c r="D1447" s="220"/>
      <c r="E1447" s="220"/>
      <c r="F1447" s="220"/>
      <c r="G1447" s="220"/>
      <c r="H1447" s="220"/>
      <c r="I1447" s="220"/>
      <c r="J1447" s="220"/>
      <c r="K1447" s="220"/>
      <c r="L1447" s="220"/>
      <c r="M1447" s="326"/>
      <c r="N1447" s="220"/>
      <c r="O1447" s="220"/>
      <c r="P1447" s="220"/>
      <c r="Q1447" s="326"/>
      <c r="R1447" s="326"/>
      <c r="S1447" s="326"/>
      <c r="T1447" s="326"/>
    </row>
    <row r="1448" spans="1:20">
      <c r="A1448" s="220"/>
      <c r="B1448" s="220"/>
      <c r="C1448" s="220"/>
      <c r="D1448" s="220"/>
      <c r="E1448" s="220"/>
      <c r="F1448" s="220"/>
      <c r="G1448" s="220"/>
      <c r="H1448" s="220"/>
      <c r="I1448" s="220"/>
      <c r="J1448" s="220"/>
      <c r="K1448" s="220"/>
      <c r="L1448" s="220"/>
      <c r="M1448" s="326"/>
      <c r="N1448" s="220"/>
      <c r="O1448" s="220"/>
      <c r="P1448" s="220"/>
      <c r="Q1448" s="326"/>
      <c r="R1448" s="326"/>
      <c r="S1448" s="326"/>
      <c r="T1448" s="326"/>
    </row>
    <row r="1449" spans="1:20">
      <c r="A1449" s="220"/>
      <c r="B1449" s="220"/>
      <c r="C1449" s="220"/>
      <c r="D1449" s="220"/>
      <c r="E1449" s="220"/>
      <c r="F1449" s="220"/>
      <c r="G1449" s="220"/>
      <c r="H1449" s="220"/>
      <c r="I1449" s="220"/>
      <c r="J1449" s="220"/>
      <c r="K1449" s="220"/>
      <c r="L1449" s="220"/>
      <c r="M1449" s="326"/>
      <c r="N1449" s="220"/>
      <c r="O1449" s="220"/>
      <c r="P1449" s="220"/>
      <c r="Q1449" s="326"/>
      <c r="R1449" s="326"/>
      <c r="S1449" s="326"/>
      <c r="T1449" s="326"/>
    </row>
    <row r="1450" spans="1:20">
      <c r="A1450" s="220"/>
      <c r="B1450" s="220"/>
      <c r="C1450" s="220"/>
      <c r="D1450" s="220"/>
      <c r="E1450" s="220"/>
      <c r="F1450" s="220"/>
      <c r="G1450" s="220"/>
      <c r="H1450" s="220"/>
      <c r="I1450" s="220"/>
      <c r="J1450" s="220"/>
      <c r="K1450" s="220"/>
      <c r="L1450" s="220"/>
      <c r="M1450" s="326"/>
      <c r="N1450" s="220"/>
      <c r="O1450" s="220"/>
      <c r="P1450" s="220"/>
      <c r="Q1450" s="326"/>
      <c r="R1450" s="326"/>
      <c r="S1450" s="326"/>
      <c r="T1450" s="326"/>
    </row>
    <row r="1451" spans="1:20">
      <c r="A1451" s="220"/>
      <c r="B1451" s="220"/>
      <c r="C1451" s="220"/>
      <c r="D1451" s="220"/>
      <c r="E1451" s="220"/>
      <c r="F1451" s="220"/>
      <c r="G1451" s="220"/>
      <c r="H1451" s="220"/>
      <c r="I1451" s="220"/>
      <c r="J1451" s="220"/>
      <c r="K1451" s="220"/>
      <c r="L1451" s="220"/>
      <c r="M1451" s="326"/>
      <c r="N1451" s="220"/>
      <c r="O1451" s="220"/>
      <c r="P1451" s="220"/>
      <c r="Q1451" s="326"/>
      <c r="R1451" s="326"/>
      <c r="S1451" s="326"/>
      <c r="T1451" s="326"/>
    </row>
    <row r="1452" spans="1:20">
      <c r="A1452" s="220"/>
      <c r="B1452" s="220"/>
      <c r="C1452" s="220"/>
      <c r="D1452" s="220"/>
      <c r="E1452" s="220"/>
      <c r="F1452" s="220"/>
      <c r="G1452" s="220"/>
      <c r="H1452" s="220"/>
      <c r="I1452" s="220"/>
      <c r="J1452" s="220"/>
      <c r="K1452" s="220"/>
      <c r="L1452" s="220"/>
      <c r="M1452" s="326"/>
      <c r="N1452" s="220"/>
      <c r="O1452" s="220"/>
      <c r="P1452" s="220"/>
      <c r="Q1452" s="326"/>
      <c r="R1452" s="326"/>
      <c r="S1452" s="326"/>
      <c r="T1452" s="326"/>
    </row>
    <row r="1453" spans="1:20">
      <c r="A1453" s="220"/>
      <c r="B1453" s="220"/>
      <c r="C1453" s="220"/>
      <c r="D1453" s="220"/>
      <c r="E1453" s="220"/>
      <c r="F1453" s="220"/>
      <c r="G1453" s="220"/>
      <c r="H1453" s="220"/>
      <c r="I1453" s="220"/>
      <c r="J1453" s="220"/>
      <c r="K1453" s="220"/>
      <c r="L1453" s="220"/>
      <c r="M1453" s="326"/>
      <c r="N1453" s="220"/>
      <c r="O1453" s="220"/>
      <c r="P1453" s="220"/>
      <c r="Q1453" s="326"/>
      <c r="R1453" s="326"/>
      <c r="S1453" s="326"/>
      <c r="T1453" s="326"/>
    </row>
    <row r="1454" spans="1:20">
      <c r="A1454" s="220"/>
      <c r="B1454" s="220"/>
      <c r="C1454" s="220"/>
      <c r="D1454" s="220"/>
      <c r="E1454" s="220"/>
      <c r="F1454" s="220"/>
      <c r="G1454" s="220"/>
      <c r="H1454" s="220"/>
      <c r="I1454" s="220"/>
      <c r="J1454" s="220"/>
      <c r="K1454" s="220"/>
      <c r="L1454" s="220"/>
      <c r="M1454" s="326"/>
      <c r="N1454" s="220"/>
      <c r="O1454" s="220"/>
      <c r="P1454" s="220"/>
      <c r="Q1454" s="326"/>
      <c r="R1454" s="326"/>
      <c r="S1454" s="326"/>
      <c r="T1454" s="326"/>
    </row>
    <row r="1455" spans="1:20">
      <c r="A1455" s="220"/>
      <c r="B1455" s="220"/>
      <c r="C1455" s="220"/>
      <c r="D1455" s="220"/>
      <c r="E1455" s="220"/>
      <c r="F1455" s="220"/>
      <c r="G1455" s="220"/>
      <c r="H1455" s="220"/>
      <c r="I1455" s="220"/>
      <c r="J1455" s="220"/>
      <c r="K1455" s="220"/>
      <c r="L1455" s="220"/>
      <c r="M1455" s="326"/>
      <c r="N1455" s="220"/>
      <c r="O1455" s="220"/>
      <c r="P1455" s="220"/>
      <c r="Q1455" s="326"/>
      <c r="R1455" s="326"/>
      <c r="S1455" s="326"/>
      <c r="T1455" s="326"/>
    </row>
    <row r="1456" spans="1:20">
      <c r="A1456" s="220"/>
      <c r="B1456" s="220"/>
      <c r="C1456" s="220"/>
      <c r="D1456" s="220"/>
      <c r="E1456" s="220"/>
      <c r="F1456" s="220"/>
      <c r="G1456" s="220"/>
      <c r="H1456" s="220"/>
      <c r="I1456" s="220"/>
      <c r="J1456" s="220"/>
      <c r="K1456" s="220"/>
      <c r="L1456" s="220"/>
      <c r="M1456" s="326"/>
      <c r="N1456" s="220"/>
      <c r="O1456" s="220"/>
      <c r="P1456" s="220"/>
      <c r="Q1456" s="326"/>
      <c r="R1456" s="326"/>
      <c r="S1456" s="326"/>
      <c r="T1456" s="326"/>
    </row>
    <row r="1457" spans="1:20">
      <c r="A1457" s="220"/>
      <c r="B1457" s="220"/>
      <c r="C1457" s="220"/>
      <c r="D1457" s="220"/>
      <c r="E1457" s="220"/>
      <c r="F1457" s="220"/>
      <c r="G1457" s="220"/>
      <c r="H1457" s="220"/>
      <c r="I1457" s="220"/>
      <c r="J1457" s="220"/>
      <c r="K1457" s="220"/>
      <c r="L1457" s="220"/>
      <c r="M1457" s="326"/>
      <c r="N1457" s="220"/>
      <c r="O1457" s="220"/>
      <c r="P1457" s="220"/>
      <c r="Q1457" s="326"/>
      <c r="R1457" s="326"/>
      <c r="S1457" s="326"/>
      <c r="T1457" s="326"/>
    </row>
    <row r="1458" spans="1:20">
      <c r="A1458" s="220"/>
      <c r="B1458" s="220"/>
      <c r="C1458" s="220"/>
      <c r="D1458" s="220"/>
      <c r="E1458" s="220"/>
      <c r="F1458" s="220"/>
      <c r="G1458" s="220"/>
      <c r="H1458" s="220"/>
      <c r="I1458" s="220"/>
      <c r="J1458" s="220"/>
      <c r="K1458" s="220"/>
      <c r="L1458" s="220"/>
      <c r="M1458" s="326"/>
      <c r="N1458" s="220"/>
      <c r="O1458" s="220"/>
      <c r="P1458" s="220"/>
      <c r="Q1458" s="326"/>
      <c r="R1458" s="326"/>
      <c r="S1458" s="326"/>
      <c r="T1458" s="326"/>
    </row>
    <row r="1459" spans="1:20">
      <c r="A1459" s="220"/>
      <c r="B1459" s="220"/>
      <c r="C1459" s="220"/>
      <c r="D1459" s="220"/>
      <c r="E1459" s="220"/>
      <c r="F1459" s="220"/>
      <c r="G1459" s="220"/>
      <c r="H1459" s="220"/>
      <c r="I1459" s="220"/>
      <c r="J1459" s="220"/>
      <c r="K1459" s="220"/>
      <c r="L1459" s="220"/>
      <c r="M1459" s="326"/>
      <c r="N1459" s="220"/>
      <c r="O1459" s="220"/>
      <c r="P1459" s="220"/>
      <c r="Q1459" s="326"/>
      <c r="R1459" s="326"/>
      <c r="S1459" s="326"/>
      <c r="T1459" s="326"/>
    </row>
    <row r="1460" spans="1:20">
      <c r="A1460" s="220"/>
      <c r="B1460" s="220"/>
      <c r="C1460" s="220"/>
      <c r="D1460" s="220"/>
      <c r="E1460" s="220"/>
      <c r="F1460" s="220"/>
      <c r="G1460" s="220"/>
      <c r="H1460" s="220"/>
      <c r="I1460" s="220"/>
      <c r="J1460" s="220"/>
      <c r="K1460" s="220"/>
      <c r="L1460" s="220"/>
      <c r="M1460" s="326"/>
      <c r="N1460" s="220"/>
      <c r="O1460" s="220"/>
      <c r="P1460" s="220"/>
      <c r="Q1460" s="326"/>
      <c r="R1460" s="326"/>
      <c r="S1460" s="326"/>
      <c r="T1460" s="326"/>
    </row>
    <row r="1461" spans="1:20">
      <c r="A1461" s="220"/>
      <c r="B1461" s="220"/>
      <c r="C1461" s="220"/>
      <c r="D1461" s="220"/>
      <c r="E1461" s="220"/>
      <c r="F1461" s="220"/>
      <c r="G1461" s="220"/>
      <c r="H1461" s="220"/>
      <c r="I1461" s="220"/>
      <c r="J1461" s="220"/>
      <c r="K1461" s="220"/>
      <c r="L1461" s="220"/>
      <c r="M1461" s="326"/>
      <c r="N1461" s="220"/>
      <c r="O1461" s="220"/>
      <c r="P1461" s="220"/>
      <c r="Q1461" s="326"/>
      <c r="R1461" s="326"/>
      <c r="S1461" s="326"/>
      <c r="T1461" s="326"/>
    </row>
    <row r="1462" spans="1:20">
      <c r="A1462" s="220"/>
      <c r="B1462" s="220"/>
      <c r="C1462" s="220"/>
      <c r="D1462" s="220"/>
      <c r="E1462" s="220"/>
      <c r="F1462" s="220"/>
      <c r="G1462" s="220"/>
      <c r="H1462" s="220"/>
      <c r="I1462" s="220"/>
      <c r="J1462" s="220"/>
      <c r="K1462" s="220"/>
      <c r="L1462" s="220"/>
      <c r="M1462" s="326"/>
      <c r="N1462" s="220"/>
      <c r="O1462" s="220"/>
      <c r="P1462" s="220"/>
      <c r="Q1462" s="326"/>
      <c r="R1462" s="326"/>
      <c r="S1462" s="326"/>
      <c r="T1462" s="326"/>
    </row>
    <row r="1463" spans="1:20">
      <c r="A1463" s="220"/>
      <c r="B1463" s="220"/>
      <c r="C1463" s="220"/>
      <c r="D1463" s="220"/>
      <c r="E1463" s="220"/>
      <c r="F1463" s="220"/>
      <c r="G1463" s="220"/>
      <c r="H1463" s="220"/>
      <c r="I1463" s="220"/>
      <c r="J1463" s="220"/>
      <c r="K1463" s="220"/>
      <c r="L1463" s="220"/>
      <c r="M1463" s="326"/>
      <c r="N1463" s="220"/>
      <c r="O1463" s="220"/>
      <c r="P1463" s="220"/>
      <c r="Q1463" s="326"/>
      <c r="R1463" s="326"/>
      <c r="S1463" s="326"/>
      <c r="T1463" s="326"/>
    </row>
    <row r="1464" spans="1:20">
      <c r="A1464" s="220"/>
      <c r="B1464" s="220"/>
      <c r="C1464" s="220"/>
      <c r="D1464" s="220"/>
      <c r="E1464" s="220"/>
      <c r="F1464" s="220"/>
      <c r="G1464" s="220"/>
      <c r="H1464" s="220"/>
      <c r="I1464" s="220"/>
      <c r="J1464" s="220"/>
      <c r="K1464" s="220"/>
      <c r="L1464" s="220"/>
      <c r="M1464" s="326"/>
      <c r="N1464" s="220"/>
      <c r="O1464" s="220"/>
      <c r="P1464" s="220"/>
      <c r="Q1464" s="326"/>
      <c r="R1464" s="326"/>
      <c r="S1464" s="326"/>
      <c r="T1464" s="326"/>
    </row>
    <row r="1465" spans="1:20">
      <c r="A1465" s="220"/>
      <c r="B1465" s="220"/>
      <c r="C1465" s="220"/>
      <c r="D1465" s="220"/>
      <c r="E1465" s="220"/>
      <c r="F1465" s="220"/>
      <c r="G1465" s="220"/>
      <c r="H1465" s="220"/>
      <c r="I1465" s="220"/>
      <c r="J1465" s="220"/>
      <c r="K1465" s="220"/>
      <c r="L1465" s="220"/>
      <c r="M1465" s="326"/>
      <c r="N1465" s="220"/>
      <c r="O1465" s="220"/>
      <c r="P1465" s="220"/>
      <c r="Q1465" s="326"/>
      <c r="R1465" s="326"/>
      <c r="S1465" s="326"/>
      <c r="T1465" s="326"/>
    </row>
    <row r="1466" spans="1:20">
      <c r="A1466" s="220"/>
      <c r="B1466" s="220"/>
      <c r="C1466" s="220"/>
      <c r="D1466" s="220"/>
      <c r="E1466" s="220"/>
      <c r="F1466" s="220"/>
      <c r="G1466" s="220"/>
      <c r="H1466" s="220"/>
      <c r="I1466" s="220"/>
      <c r="J1466" s="220"/>
      <c r="K1466" s="220"/>
      <c r="L1466" s="220"/>
      <c r="M1466" s="326"/>
      <c r="N1466" s="220"/>
      <c r="O1466" s="220"/>
      <c r="P1466" s="220"/>
      <c r="Q1466" s="326"/>
      <c r="R1466" s="326"/>
      <c r="S1466" s="326"/>
      <c r="T1466" s="326"/>
    </row>
    <row r="1467" spans="1:20">
      <c r="A1467" s="220"/>
      <c r="B1467" s="220"/>
      <c r="C1467" s="220"/>
      <c r="D1467" s="220"/>
      <c r="E1467" s="220"/>
      <c r="F1467" s="220"/>
      <c r="G1467" s="220"/>
      <c r="H1467" s="220"/>
      <c r="I1467" s="220"/>
      <c r="J1467" s="220"/>
      <c r="K1467" s="220"/>
      <c r="L1467" s="220"/>
      <c r="M1467" s="326"/>
      <c r="N1467" s="220"/>
      <c r="O1467" s="220"/>
      <c r="P1467" s="220"/>
      <c r="Q1467" s="326"/>
      <c r="R1467" s="326"/>
      <c r="S1467" s="326"/>
      <c r="T1467" s="326"/>
    </row>
    <row r="1468" spans="1:20">
      <c r="A1468" s="220"/>
      <c r="B1468" s="220"/>
      <c r="C1468" s="220"/>
      <c r="D1468" s="220"/>
      <c r="E1468" s="220"/>
      <c r="F1468" s="220"/>
      <c r="G1468" s="220"/>
      <c r="H1468" s="220"/>
      <c r="I1468" s="220"/>
      <c r="J1468" s="220"/>
      <c r="K1468" s="220"/>
      <c r="L1468" s="220"/>
      <c r="M1468" s="326"/>
      <c r="N1468" s="220"/>
      <c r="O1468" s="220"/>
      <c r="P1468" s="220"/>
      <c r="Q1468" s="326"/>
      <c r="R1468" s="326"/>
      <c r="S1468" s="326"/>
      <c r="T1468" s="326"/>
    </row>
    <row r="1469" spans="1:20">
      <c r="A1469" s="220"/>
      <c r="B1469" s="220"/>
      <c r="C1469" s="220"/>
      <c r="D1469" s="220"/>
      <c r="E1469" s="220"/>
      <c r="F1469" s="220"/>
      <c r="G1469" s="220"/>
      <c r="H1469" s="220"/>
      <c r="I1469" s="220"/>
      <c r="J1469" s="220"/>
      <c r="K1469" s="220"/>
      <c r="L1469" s="220"/>
      <c r="M1469" s="326"/>
      <c r="N1469" s="220"/>
      <c r="O1469" s="220"/>
      <c r="P1469" s="220"/>
      <c r="Q1469" s="326"/>
      <c r="R1469" s="326"/>
      <c r="S1469" s="326"/>
      <c r="T1469" s="326"/>
    </row>
    <row r="1470" spans="1:20">
      <c r="A1470" s="220"/>
      <c r="B1470" s="220"/>
      <c r="C1470" s="220"/>
      <c r="D1470" s="220"/>
      <c r="E1470" s="220"/>
      <c r="F1470" s="220"/>
      <c r="G1470" s="220"/>
      <c r="H1470" s="220"/>
      <c r="I1470" s="220"/>
      <c r="J1470" s="220"/>
      <c r="K1470" s="220"/>
      <c r="L1470" s="220"/>
      <c r="M1470" s="326"/>
      <c r="N1470" s="220"/>
      <c r="O1470" s="220"/>
      <c r="P1470" s="220"/>
      <c r="Q1470" s="326"/>
      <c r="R1470" s="326"/>
      <c r="S1470" s="326"/>
      <c r="T1470" s="326"/>
    </row>
    <row r="1471" spans="1:20">
      <c r="A1471" s="220"/>
      <c r="B1471" s="220"/>
      <c r="C1471" s="220"/>
      <c r="D1471" s="220"/>
      <c r="E1471" s="220"/>
      <c r="F1471" s="220"/>
      <c r="G1471" s="220"/>
      <c r="H1471" s="220"/>
      <c r="I1471" s="220"/>
      <c r="J1471" s="220"/>
      <c r="K1471" s="220"/>
      <c r="L1471" s="220"/>
      <c r="M1471" s="326"/>
      <c r="N1471" s="220"/>
      <c r="O1471" s="220"/>
      <c r="P1471" s="220"/>
      <c r="Q1471" s="326"/>
      <c r="R1471" s="326"/>
      <c r="S1471" s="326"/>
      <c r="T1471" s="326"/>
    </row>
    <row r="1472" spans="1:20">
      <c r="A1472" s="220"/>
      <c r="B1472" s="220"/>
      <c r="C1472" s="220"/>
      <c r="D1472" s="220"/>
      <c r="E1472" s="220"/>
      <c r="F1472" s="220"/>
      <c r="G1472" s="220"/>
      <c r="H1472" s="220"/>
      <c r="I1472" s="220"/>
      <c r="J1472" s="220"/>
      <c r="K1472" s="220"/>
      <c r="L1472" s="220"/>
      <c r="M1472" s="326"/>
      <c r="N1472" s="220"/>
      <c r="O1472" s="220"/>
      <c r="P1472" s="220"/>
      <c r="Q1472" s="326"/>
      <c r="R1472" s="326"/>
      <c r="S1472" s="326"/>
      <c r="T1472" s="326"/>
    </row>
    <row r="1473" spans="1:20">
      <c r="A1473" s="220"/>
      <c r="B1473" s="220"/>
      <c r="C1473" s="220"/>
      <c r="D1473" s="220"/>
      <c r="E1473" s="220"/>
      <c r="F1473" s="220"/>
      <c r="G1473" s="220"/>
      <c r="H1473" s="220"/>
      <c r="I1473" s="220"/>
      <c r="J1473" s="220"/>
      <c r="K1473" s="220"/>
      <c r="L1473" s="220"/>
      <c r="M1473" s="326"/>
      <c r="N1473" s="220"/>
      <c r="O1473" s="220"/>
      <c r="P1473" s="220"/>
      <c r="Q1473" s="326"/>
      <c r="R1473" s="326"/>
      <c r="S1473" s="326"/>
      <c r="T1473" s="326"/>
    </row>
    <row r="1474" spans="1:20">
      <c r="A1474" s="220"/>
      <c r="B1474" s="220"/>
      <c r="C1474" s="220"/>
      <c r="D1474" s="220"/>
      <c r="E1474" s="220"/>
      <c r="F1474" s="220"/>
      <c r="G1474" s="220"/>
      <c r="H1474" s="220"/>
      <c r="I1474" s="220"/>
      <c r="J1474" s="220"/>
      <c r="K1474" s="220"/>
      <c r="L1474" s="220"/>
      <c r="M1474" s="326"/>
      <c r="N1474" s="220"/>
      <c r="O1474" s="220"/>
      <c r="P1474" s="220"/>
      <c r="Q1474" s="326"/>
      <c r="R1474" s="326"/>
      <c r="S1474" s="326"/>
      <c r="T1474" s="326"/>
    </row>
    <row r="1475" spans="1:20">
      <c r="A1475" s="220"/>
      <c r="B1475" s="220"/>
      <c r="C1475" s="220"/>
      <c r="D1475" s="220"/>
      <c r="E1475" s="220"/>
      <c r="F1475" s="220"/>
      <c r="G1475" s="220"/>
      <c r="H1475" s="220"/>
      <c r="I1475" s="220"/>
      <c r="J1475" s="220"/>
      <c r="K1475" s="220"/>
      <c r="L1475" s="220"/>
      <c r="M1475" s="326"/>
      <c r="N1475" s="220"/>
      <c r="O1475" s="220"/>
      <c r="P1475" s="220"/>
      <c r="Q1475" s="326"/>
      <c r="R1475" s="326"/>
      <c r="S1475" s="326"/>
      <c r="T1475" s="326"/>
    </row>
    <row r="1476" spans="1:20">
      <c r="A1476" s="220"/>
      <c r="B1476" s="220"/>
      <c r="C1476" s="220"/>
      <c r="D1476" s="220"/>
      <c r="E1476" s="220"/>
      <c r="F1476" s="220"/>
      <c r="G1476" s="220"/>
      <c r="H1476" s="220"/>
      <c r="I1476" s="220"/>
      <c r="J1476" s="220"/>
      <c r="K1476" s="220"/>
      <c r="L1476" s="220"/>
      <c r="M1476" s="326"/>
      <c r="N1476" s="220"/>
      <c r="O1476" s="220"/>
      <c r="P1476" s="220"/>
      <c r="Q1476" s="326"/>
      <c r="R1476" s="326"/>
      <c r="S1476" s="326"/>
      <c r="T1476" s="326"/>
    </row>
    <row r="1477" spans="1:20">
      <c r="A1477" s="220"/>
      <c r="B1477" s="220"/>
      <c r="C1477" s="220"/>
      <c r="D1477" s="220"/>
      <c r="E1477" s="220"/>
      <c r="F1477" s="220"/>
      <c r="G1477" s="220"/>
      <c r="H1477" s="220"/>
      <c r="I1477" s="220"/>
      <c r="J1477" s="220"/>
      <c r="K1477" s="220"/>
      <c r="L1477" s="220"/>
      <c r="M1477" s="326"/>
      <c r="N1477" s="220"/>
      <c r="O1477" s="220"/>
      <c r="P1477" s="220"/>
      <c r="Q1477" s="326"/>
      <c r="R1477" s="326"/>
      <c r="S1477" s="326"/>
      <c r="T1477" s="326"/>
    </row>
    <row r="1478" spans="1:20">
      <c r="A1478" s="220"/>
      <c r="B1478" s="220"/>
      <c r="C1478" s="220"/>
      <c r="D1478" s="220"/>
      <c r="E1478" s="220"/>
      <c r="F1478" s="220"/>
      <c r="G1478" s="220"/>
      <c r="H1478" s="220"/>
      <c r="I1478" s="220"/>
      <c r="J1478" s="220"/>
      <c r="K1478" s="220"/>
      <c r="L1478" s="220"/>
      <c r="M1478" s="326"/>
      <c r="N1478" s="220"/>
      <c r="O1478" s="220"/>
      <c r="P1478" s="220"/>
      <c r="Q1478" s="326"/>
      <c r="R1478" s="326"/>
      <c r="S1478" s="326"/>
      <c r="T1478" s="326"/>
    </row>
    <row r="1479" spans="1:20">
      <c r="A1479" s="220"/>
      <c r="B1479" s="220"/>
      <c r="C1479" s="220"/>
      <c r="D1479" s="220"/>
      <c r="E1479" s="220"/>
      <c r="F1479" s="220"/>
      <c r="G1479" s="220"/>
      <c r="H1479" s="220"/>
      <c r="I1479" s="220"/>
      <c r="J1479" s="220"/>
      <c r="K1479" s="220"/>
      <c r="L1479" s="220"/>
      <c r="M1479" s="326"/>
      <c r="N1479" s="220"/>
      <c r="O1479" s="220"/>
      <c r="P1479" s="220"/>
      <c r="Q1479" s="326"/>
      <c r="R1479" s="326"/>
      <c r="S1479" s="326"/>
      <c r="T1479" s="326"/>
    </row>
    <row r="1480" spans="1:20">
      <c r="A1480" s="220"/>
      <c r="B1480" s="220"/>
      <c r="C1480" s="220"/>
      <c r="D1480" s="220"/>
      <c r="E1480" s="220"/>
      <c r="F1480" s="220"/>
      <c r="G1480" s="220"/>
      <c r="H1480" s="220"/>
      <c r="I1480" s="220"/>
      <c r="J1480" s="220"/>
      <c r="K1480" s="220"/>
      <c r="L1480" s="220"/>
      <c r="M1480" s="326"/>
      <c r="N1480" s="220"/>
      <c r="O1480" s="220"/>
      <c r="P1480" s="220"/>
      <c r="Q1480" s="326"/>
      <c r="R1480" s="326"/>
      <c r="S1480" s="326"/>
      <c r="T1480" s="326"/>
    </row>
    <row r="1481" spans="1:20">
      <c r="A1481" s="220"/>
      <c r="B1481" s="220"/>
      <c r="C1481" s="220"/>
      <c r="D1481" s="220"/>
      <c r="E1481" s="220"/>
      <c r="F1481" s="220"/>
      <c r="G1481" s="220"/>
      <c r="H1481" s="220"/>
      <c r="I1481" s="220"/>
      <c r="J1481" s="220"/>
      <c r="K1481" s="220"/>
      <c r="L1481" s="220"/>
      <c r="M1481" s="326"/>
      <c r="N1481" s="220"/>
      <c r="O1481" s="220"/>
      <c r="P1481" s="220"/>
      <c r="Q1481" s="326"/>
      <c r="R1481" s="326"/>
      <c r="S1481" s="326"/>
      <c r="T1481" s="326"/>
    </row>
    <row r="1482" spans="1:20">
      <c r="A1482" s="220"/>
      <c r="B1482" s="220"/>
      <c r="C1482" s="220"/>
      <c r="D1482" s="220"/>
      <c r="E1482" s="220"/>
      <c r="F1482" s="220"/>
      <c r="G1482" s="220"/>
      <c r="H1482" s="220"/>
      <c r="I1482" s="220"/>
      <c r="J1482" s="220"/>
      <c r="K1482" s="220"/>
      <c r="L1482" s="220"/>
      <c r="M1482" s="326"/>
      <c r="N1482" s="220"/>
      <c r="O1482" s="220"/>
      <c r="P1482" s="220"/>
      <c r="Q1482" s="326"/>
      <c r="R1482" s="326"/>
      <c r="S1482" s="326"/>
      <c r="T1482" s="326"/>
    </row>
    <row r="1483" spans="1:20">
      <c r="A1483" s="220"/>
      <c r="B1483" s="220"/>
      <c r="C1483" s="220"/>
      <c r="D1483" s="220"/>
      <c r="E1483" s="220"/>
      <c r="F1483" s="220"/>
      <c r="G1483" s="220"/>
      <c r="H1483" s="220"/>
      <c r="I1483" s="220"/>
      <c r="J1483" s="220"/>
      <c r="K1483" s="220"/>
      <c r="L1483" s="220"/>
      <c r="M1483" s="326"/>
      <c r="N1483" s="220"/>
      <c r="O1483" s="220"/>
      <c r="P1483" s="220"/>
      <c r="Q1483" s="326"/>
      <c r="R1483" s="326"/>
      <c r="S1483" s="326"/>
      <c r="T1483" s="326"/>
    </row>
    <row r="1484" spans="1:20">
      <c r="A1484" s="220"/>
      <c r="B1484" s="220"/>
      <c r="C1484" s="220"/>
      <c r="D1484" s="220"/>
      <c r="E1484" s="220"/>
      <c r="F1484" s="220"/>
      <c r="G1484" s="220"/>
      <c r="H1484" s="220"/>
      <c r="I1484" s="220"/>
      <c r="J1484" s="220"/>
      <c r="K1484" s="220"/>
      <c r="L1484" s="220"/>
      <c r="M1484" s="326"/>
      <c r="N1484" s="220"/>
      <c r="O1484" s="220"/>
      <c r="P1484" s="220"/>
      <c r="Q1484" s="326"/>
      <c r="R1484" s="326"/>
      <c r="S1484" s="326"/>
      <c r="T1484" s="326"/>
    </row>
    <row r="1485" spans="1:20">
      <c r="A1485" s="220"/>
      <c r="B1485" s="220"/>
      <c r="C1485" s="220"/>
      <c r="D1485" s="220"/>
      <c r="E1485" s="220"/>
      <c r="F1485" s="220"/>
      <c r="G1485" s="220"/>
      <c r="H1485" s="220"/>
      <c r="I1485" s="220"/>
      <c r="J1485" s="220"/>
      <c r="K1485" s="220"/>
      <c r="L1485" s="220"/>
      <c r="M1485" s="326"/>
      <c r="N1485" s="220"/>
      <c r="O1485" s="220"/>
      <c r="P1485" s="220"/>
      <c r="Q1485" s="326"/>
      <c r="R1485" s="326"/>
      <c r="S1485" s="326"/>
      <c r="T1485" s="326"/>
    </row>
    <row r="1486" spans="1:20">
      <c r="A1486" s="220"/>
      <c r="B1486" s="220"/>
      <c r="C1486" s="220"/>
      <c r="D1486" s="220"/>
      <c r="E1486" s="220"/>
      <c r="F1486" s="220"/>
      <c r="G1486" s="220"/>
      <c r="H1486" s="220"/>
      <c r="I1486" s="220"/>
      <c r="J1486" s="220"/>
      <c r="K1486" s="220"/>
      <c r="L1486" s="220"/>
      <c r="M1486" s="326"/>
      <c r="N1486" s="220"/>
      <c r="O1486" s="220"/>
      <c r="P1486" s="220"/>
      <c r="Q1486" s="326"/>
      <c r="R1486" s="326"/>
      <c r="S1486" s="326"/>
      <c r="T1486" s="326"/>
    </row>
    <row r="1487" spans="1:20">
      <c r="A1487" s="220"/>
      <c r="B1487" s="220"/>
      <c r="C1487" s="220"/>
      <c r="D1487" s="220"/>
      <c r="E1487" s="220"/>
      <c r="F1487" s="220"/>
      <c r="G1487" s="220"/>
      <c r="H1487" s="220"/>
      <c r="I1487" s="220"/>
      <c r="J1487" s="220"/>
      <c r="K1487" s="220"/>
      <c r="L1487" s="220"/>
      <c r="M1487" s="326"/>
      <c r="N1487" s="220"/>
      <c r="O1487" s="220"/>
      <c r="P1487" s="220"/>
      <c r="Q1487" s="326"/>
      <c r="R1487" s="326"/>
      <c r="S1487" s="326"/>
      <c r="T1487" s="326"/>
    </row>
    <row r="1488" spans="1:20">
      <c r="A1488" s="220"/>
      <c r="B1488" s="220"/>
      <c r="C1488" s="220"/>
      <c r="D1488" s="220"/>
      <c r="E1488" s="220"/>
      <c r="F1488" s="220"/>
      <c r="G1488" s="220"/>
      <c r="H1488" s="220"/>
      <c r="I1488" s="220"/>
      <c r="J1488" s="220"/>
      <c r="K1488" s="220"/>
      <c r="L1488" s="220"/>
      <c r="M1488" s="326"/>
      <c r="N1488" s="220"/>
      <c r="O1488" s="220"/>
      <c r="P1488" s="220"/>
      <c r="Q1488" s="326"/>
      <c r="R1488" s="326"/>
      <c r="S1488" s="326"/>
      <c r="T1488" s="326"/>
    </row>
    <row r="1489" spans="1:20">
      <c r="A1489" s="220"/>
      <c r="B1489" s="220"/>
      <c r="C1489" s="220"/>
      <c r="D1489" s="220"/>
      <c r="E1489" s="220"/>
      <c r="F1489" s="220"/>
      <c r="G1489" s="220"/>
      <c r="H1489" s="220"/>
      <c r="I1489" s="220"/>
      <c r="J1489" s="220"/>
      <c r="K1489" s="220"/>
      <c r="L1489" s="220"/>
      <c r="M1489" s="326"/>
      <c r="N1489" s="220"/>
      <c r="O1489" s="220"/>
      <c r="P1489" s="220"/>
      <c r="Q1489" s="326"/>
      <c r="R1489" s="326"/>
      <c r="S1489" s="326"/>
      <c r="T1489" s="326"/>
    </row>
    <row r="1490" spans="1:20">
      <c r="A1490" s="220"/>
      <c r="B1490" s="220"/>
      <c r="C1490" s="220"/>
      <c r="D1490" s="220"/>
      <c r="E1490" s="220"/>
      <c r="F1490" s="220"/>
      <c r="G1490" s="220"/>
      <c r="H1490" s="220"/>
      <c r="I1490" s="220"/>
      <c r="J1490" s="220"/>
      <c r="K1490" s="220"/>
      <c r="L1490" s="220"/>
      <c r="M1490" s="326"/>
      <c r="N1490" s="220"/>
      <c r="O1490" s="220"/>
      <c r="P1490" s="220"/>
      <c r="Q1490" s="326"/>
      <c r="R1490" s="326"/>
      <c r="S1490" s="326"/>
      <c r="T1490" s="326"/>
    </row>
    <row r="1491" spans="1:20">
      <c r="A1491" s="220"/>
      <c r="B1491" s="220"/>
      <c r="C1491" s="220"/>
      <c r="D1491" s="220"/>
      <c r="E1491" s="220"/>
      <c r="F1491" s="220"/>
      <c r="G1491" s="220"/>
      <c r="H1491" s="220"/>
      <c r="I1491" s="220"/>
      <c r="J1491" s="220"/>
      <c r="K1491" s="220"/>
      <c r="L1491" s="220"/>
      <c r="M1491" s="326"/>
      <c r="N1491" s="220"/>
      <c r="O1491" s="220"/>
      <c r="P1491" s="220"/>
      <c r="Q1491" s="326"/>
      <c r="R1491" s="326"/>
      <c r="S1491" s="326"/>
      <c r="T1491" s="326"/>
    </row>
    <row r="1492" spans="1:20">
      <c r="A1492" s="220"/>
      <c r="B1492" s="220"/>
      <c r="C1492" s="220"/>
      <c r="D1492" s="220"/>
      <c r="E1492" s="220"/>
      <c r="F1492" s="220"/>
      <c r="G1492" s="220"/>
      <c r="H1492" s="220"/>
      <c r="I1492" s="220"/>
      <c r="J1492" s="220"/>
      <c r="K1492" s="220"/>
      <c r="L1492" s="220"/>
      <c r="M1492" s="326"/>
      <c r="N1492" s="220"/>
      <c r="O1492" s="220"/>
      <c r="P1492" s="220"/>
      <c r="Q1492" s="326"/>
      <c r="R1492" s="326"/>
      <c r="S1492" s="326"/>
      <c r="T1492" s="326"/>
    </row>
    <row r="1493" spans="1:20">
      <c r="A1493" s="220"/>
      <c r="B1493" s="220"/>
      <c r="C1493" s="220"/>
      <c r="D1493" s="220"/>
      <c r="E1493" s="220"/>
      <c r="F1493" s="220"/>
      <c r="G1493" s="220"/>
      <c r="H1493" s="220"/>
      <c r="I1493" s="220"/>
      <c r="J1493" s="220"/>
      <c r="K1493" s="220"/>
      <c r="L1493" s="220"/>
      <c r="M1493" s="326"/>
      <c r="N1493" s="220"/>
      <c r="O1493" s="220"/>
      <c r="P1493" s="220"/>
      <c r="Q1493" s="326"/>
      <c r="R1493" s="326"/>
      <c r="S1493" s="326"/>
      <c r="T1493" s="326"/>
    </row>
    <row r="1494" spans="1:20">
      <c r="A1494" s="220"/>
      <c r="B1494" s="220"/>
      <c r="C1494" s="220"/>
      <c r="D1494" s="220"/>
      <c r="E1494" s="220"/>
      <c r="F1494" s="220"/>
      <c r="G1494" s="220"/>
      <c r="H1494" s="220"/>
      <c r="I1494" s="220"/>
      <c r="J1494" s="220"/>
      <c r="K1494" s="220"/>
      <c r="L1494" s="220"/>
      <c r="M1494" s="326"/>
      <c r="N1494" s="220"/>
      <c r="O1494" s="220"/>
      <c r="P1494" s="220"/>
      <c r="Q1494" s="326"/>
      <c r="R1494" s="326"/>
      <c r="S1494" s="326"/>
      <c r="T1494" s="326"/>
    </row>
    <row r="1495" spans="1:20">
      <c r="A1495" s="220"/>
      <c r="B1495" s="220"/>
      <c r="C1495" s="220"/>
      <c r="D1495" s="220"/>
      <c r="E1495" s="220"/>
      <c r="F1495" s="220"/>
      <c r="G1495" s="220"/>
      <c r="H1495" s="220"/>
      <c r="I1495" s="220"/>
      <c r="J1495" s="220"/>
      <c r="K1495" s="220"/>
      <c r="L1495" s="220"/>
      <c r="M1495" s="326"/>
      <c r="N1495" s="220"/>
      <c r="O1495" s="220"/>
      <c r="P1495" s="220"/>
      <c r="Q1495" s="326"/>
      <c r="R1495" s="326"/>
      <c r="S1495" s="326"/>
      <c r="T1495" s="326"/>
    </row>
    <row r="1496" spans="1:20">
      <c r="A1496" s="220"/>
      <c r="B1496" s="220"/>
      <c r="C1496" s="220"/>
      <c r="D1496" s="220"/>
      <c r="E1496" s="220"/>
      <c r="F1496" s="220"/>
      <c r="G1496" s="220"/>
      <c r="H1496" s="220"/>
      <c r="I1496" s="220"/>
      <c r="J1496" s="220"/>
      <c r="K1496" s="220"/>
      <c r="L1496" s="220"/>
      <c r="M1496" s="326"/>
      <c r="N1496" s="220"/>
      <c r="O1496" s="220"/>
      <c r="P1496" s="220"/>
      <c r="Q1496" s="326"/>
      <c r="R1496" s="326"/>
      <c r="S1496" s="326"/>
      <c r="T1496" s="326"/>
    </row>
    <row r="1497" spans="1:20">
      <c r="A1497" s="220"/>
      <c r="B1497" s="220"/>
      <c r="C1497" s="220"/>
      <c r="D1497" s="220"/>
      <c r="E1497" s="220"/>
      <c r="F1497" s="220"/>
      <c r="G1497" s="220"/>
      <c r="H1497" s="220"/>
      <c r="I1497" s="220"/>
      <c r="J1497" s="220"/>
      <c r="K1497" s="220"/>
      <c r="L1497" s="220"/>
      <c r="M1497" s="326"/>
      <c r="N1497" s="220"/>
      <c r="O1497" s="220"/>
      <c r="P1497" s="220"/>
      <c r="Q1497" s="326"/>
      <c r="R1497" s="326"/>
      <c r="S1497" s="326"/>
      <c r="T1497" s="326"/>
    </row>
    <row r="1498" spans="1:20">
      <c r="A1498" s="220"/>
      <c r="B1498" s="220"/>
      <c r="C1498" s="220"/>
      <c r="D1498" s="220"/>
      <c r="E1498" s="220"/>
      <c r="F1498" s="220"/>
      <c r="G1498" s="220"/>
      <c r="H1498" s="220"/>
      <c r="I1498" s="220"/>
      <c r="J1498" s="220"/>
      <c r="K1498" s="220"/>
      <c r="L1498" s="220"/>
      <c r="M1498" s="326"/>
      <c r="N1498" s="220"/>
      <c r="O1498" s="220"/>
      <c r="P1498" s="220"/>
      <c r="Q1498" s="326"/>
      <c r="R1498" s="326"/>
      <c r="S1498" s="326"/>
      <c r="T1498" s="326"/>
    </row>
    <row r="1499" spans="1:20">
      <c r="A1499" s="220"/>
      <c r="B1499" s="220"/>
      <c r="C1499" s="220"/>
      <c r="D1499" s="220"/>
      <c r="E1499" s="220"/>
      <c r="F1499" s="220"/>
      <c r="G1499" s="220"/>
      <c r="H1499" s="220"/>
      <c r="I1499" s="220"/>
      <c r="J1499" s="220"/>
      <c r="K1499" s="220"/>
      <c r="L1499" s="220"/>
      <c r="M1499" s="326"/>
      <c r="N1499" s="220"/>
      <c r="O1499" s="220"/>
      <c r="P1499" s="220"/>
      <c r="Q1499" s="326"/>
      <c r="R1499" s="326"/>
      <c r="S1499" s="326"/>
      <c r="T1499" s="326"/>
    </row>
    <row r="1500" spans="1:20">
      <c r="A1500" s="220"/>
      <c r="B1500" s="220"/>
      <c r="C1500" s="220"/>
      <c r="D1500" s="220"/>
      <c r="E1500" s="220"/>
      <c r="F1500" s="220"/>
      <c r="G1500" s="220"/>
      <c r="H1500" s="220"/>
      <c r="I1500" s="220"/>
      <c r="J1500" s="220"/>
      <c r="K1500" s="220"/>
      <c r="L1500" s="220"/>
      <c r="M1500" s="326"/>
      <c r="N1500" s="220"/>
      <c r="O1500" s="220"/>
      <c r="P1500" s="220"/>
      <c r="Q1500" s="326"/>
      <c r="R1500" s="326"/>
      <c r="S1500" s="326"/>
      <c r="T1500" s="326"/>
    </row>
    <row r="1501" spans="1:20">
      <c r="A1501" s="220"/>
      <c r="B1501" s="220"/>
      <c r="C1501" s="220"/>
      <c r="D1501" s="220"/>
      <c r="E1501" s="220"/>
      <c r="F1501" s="220"/>
      <c r="G1501" s="220"/>
      <c r="H1501" s="220"/>
      <c r="I1501" s="220"/>
      <c r="J1501" s="220"/>
      <c r="K1501" s="220"/>
      <c r="L1501" s="220"/>
      <c r="M1501" s="326"/>
      <c r="N1501" s="220"/>
      <c r="O1501" s="220"/>
      <c r="P1501" s="220"/>
      <c r="Q1501" s="326"/>
      <c r="R1501" s="326"/>
      <c r="S1501" s="326"/>
      <c r="T1501" s="326"/>
    </row>
    <row r="1502" spans="1:20">
      <c r="A1502" s="220"/>
      <c r="B1502" s="220"/>
      <c r="C1502" s="220"/>
      <c r="D1502" s="220"/>
      <c r="E1502" s="220"/>
      <c r="F1502" s="220"/>
      <c r="G1502" s="220"/>
      <c r="H1502" s="220"/>
      <c r="I1502" s="220"/>
      <c r="J1502" s="220"/>
      <c r="K1502" s="220"/>
      <c r="L1502" s="220"/>
      <c r="M1502" s="326"/>
      <c r="N1502" s="220"/>
      <c r="O1502" s="220"/>
      <c r="P1502" s="220"/>
      <c r="Q1502" s="326"/>
      <c r="R1502" s="326"/>
      <c r="S1502" s="326"/>
      <c r="T1502" s="326"/>
    </row>
    <row r="1503" spans="1:20">
      <c r="A1503" s="220"/>
      <c r="B1503" s="220"/>
      <c r="C1503" s="220"/>
      <c r="D1503" s="220"/>
      <c r="E1503" s="220"/>
      <c r="F1503" s="220"/>
      <c r="G1503" s="220"/>
      <c r="H1503" s="220"/>
      <c r="I1503" s="220"/>
      <c r="J1503" s="220"/>
      <c r="K1503" s="220"/>
      <c r="L1503" s="220"/>
      <c r="M1503" s="326"/>
      <c r="N1503" s="220"/>
      <c r="O1503" s="220"/>
      <c r="P1503" s="220"/>
      <c r="Q1503" s="326"/>
      <c r="R1503" s="326"/>
      <c r="S1503" s="326"/>
      <c r="T1503" s="326"/>
    </row>
    <row r="1504" spans="1:20">
      <c r="A1504" s="220"/>
      <c r="B1504" s="220"/>
      <c r="C1504" s="220"/>
      <c r="D1504" s="220"/>
      <c r="E1504" s="220"/>
      <c r="F1504" s="220"/>
      <c r="G1504" s="220"/>
      <c r="H1504" s="220"/>
      <c r="I1504" s="220"/>
      <c r="J1504" s="220"/>
      <c r="K1504" s="220"/>
      <c r="L1504" s="220"/>
      <c r="M1504" s="326"/>
      <c r="N1504" s="220"/>
      <c r="O1504" s="220"/>
      <c r="P1504" s="220"/>
      <c r="Q1504" s="326"/>
      <c r="R1504" s="326"/>
      <c r="S1504" s="326"/>
      <c r="T1504" s="326"/>
    </row>
    <row r="1505" spans="1:20">
      <c r="A1505" s="220"/>
      <c r="B1505" s="220"/>
      <c r="C1505" s="220"/>
      <c r="D1505" s="220"/>
      <c r="E1505" s="220"/>
      <c r="F1505" s="220"/>
      <c r="G1505" s="220"/>
      <c r="H1505" s="220"/>
      <c r="I1505" s="220"/>
      <c r="J1505" s="220"/>
      <c r="K1505" s="220"/>
      <c r="L1505" s="220"/>
      <c r="M1505" s="326"/>
      <c r="N1505" s="220"/>
      <c r="O1505" s="220"/>
      <c r="P1505" s="220"/>
      <c r="Q1505" s="326"/>
      <c r="R1505" s="326"/>
      <c r="S1505" s="326"/>
      <c r="T1505" s="326"/>
    </row>
    <row r="1506" spans="1:20">
      <c r="A1506" s="220"/>
      <c r="B1506" s="220"/>
      <c r="C1506" s="220"/>
      <c r="D1506" s="220"/>
      <c r="E1506" s="220"/>
      <c r="F1506" s="220"/>
      <c r="G1506" s="220"/>
      <c r="H1506" s="220"/>
      <c r="I1506" s="220"/>
      <c r="J1506" s="220"/>
      <c r="K1506" s="220"/>
      <c r="L1506" s="220"/>
      <c r="M1506" s="326"/>
      <c r="N1506" s="220"/>
      <c r="O1506" s="220"/>
      <c r="P1506" s="220"/>
      <c r="Q1506" s="326"/>
      <c r="R1506" s="326"/>
      <c r="S1506" s="326"/>
      <c r="T1506" s="326"/>
    </row>
    <row r="1507" spans="1:20">
      <c r="A1507" s="220"/>
      <c r="B1507" s="220"/>
      <c r="C1507" s="220"/>
      <c r="D1507" s="220"/>
      <c r="E1507" s="220"/>
      <c r="F1507" s="220"/>
      <c r="G1507" s="220"/>
      <c r="H1507" s="220"/>
      <c r="I1507" s="220"/>
      <c r="J1507" s="220"/>
      <c r="K1507" s="220"/>
      <c r="L1507" s="220"/>
      <c r="M1507" s="326"/>
      <c r="N1507" s="220"/>
      <c r="O1507" s="220"/>
      <c r="P1507" s="220"/>
      <c r="Q1507" s="326"/>
      <c r="R1507" s="326"/>
      <c r="S1507" s="326"/>
      <c r="T1507" s="326"/>
    </row>
    <row r="1508" spans="1:20">
      <c r="A1508" s="220"/>
      <c r="B1508" s="220"/>
      <c r="C1508" s="220"/>
      <c r="D1508" s="220"/>
      <c r="E1508" s="220"/>
      <c r="F1508" s="220"/>
      <c r="G1508" s="220"/>
      <c r="H1508" s="220"/>
      <c r="I1508" s="220"/>
      <c r="J1508" s="220"/>
      <c r="K1508" s="220"/>
      <c r="L1508" s="220"/>
      <c r="M1508" s="326"/>
      <c r="N1508" s="220"/>
      <c r="O1508" s="220"/>
      <c r="P1508" s="220"/>
      <c r="Q1508" s="326"/>
      <c r="R1508" s="326"/>
      <c r="S1508" s="326"/>
      <c r="T1508" s="326"/>
    </row>
    <row r="1509" spans="1:20">
      <c r="A1509" s="220"/>
      <c r="B1509" s="220"/>
      <c r="C1509" s="220"/>
      <c r="D1509" s="220"/>
      <c r="E1509" s="220"/>
      <c r="F1509" s="220"/>
      <c r="G1509" s="220"/>
      <c r="H1509" s="220"/>
      <c r="I1509" s="220"/>
      <c r="J1509" s="220"/>
      <c r="K1509" s="220"/>
      <c r="L1509" s="220"/>
      <c r="M1509" s="326"/>
      <c r="N1509" s="220"/>
      <c r="O1509" s="220"/>
      <c r="P1509" s="220"/>
      <c r="Q1509" s="326"/>
      <c r="R1509" s="326"/>
      <c r="S1509" s="326"/>
      <c r="T1509" s="326"/>
    </row>
    <row r="1510" spans="1:20">
      <c r="A1510" s="220"/>
      <c r="B1510" s="220"/>
      <c r="C1510" s="220"/>
      <c r="D1510" s="220"/>
      <c r="E1510" s="220"/>
      <c r="F1510" s="220"/>
      <c r="G1510" s="220"/>
      <c r="H1510" s="220"/>
      <c r="I1510" s="220"/>
      <c r="J1510" s="220"/>
      <c r="K1510" s="220"/>
      <c r="L1510" s="220"/>
      <c r="M1510" s="326"/>
      <c r="N1510" s="220"/>
      <c r="O1510" s="220"/>
      <c r="P1510" s="220"/>
      <c r="Q1510" s="326"/>
      <c r="R1510" s="326"/>
      <c r="S1510" s="326"/>
      <c r="T1510" s="326"/>
    </row>
    <row r="1511" spans="1:20">
      <c r="A1511" s="220"/>
      <c r="B1511" s="220"/>
      <c r="C1511" s="220"/>
      <c r="D1511" s="220"/>
      <c r="E1511" s="220"/>
      <c r="F1511" s="220"/>
      <c r="G1511" s="220"/>
      <c r="H1511" s="220"/>
      <c r="I1511" s="220"/>
      <c r="J1511" s="220"/>
      <c r="K1511" s="220"/>
      <c r="L1511" s="220"/>
      <c r="M1511" s="326"/>
      <c r="N1511" s="220"/>
      <c r="O1511" s="220"/>
      <c r="P1511" s="220"/>
      <c r="Q1511" s="326"/>
      <c r="R1511" s="326"/>
      <c r="S1511" s="326"/>
      <c r="T1511" s="326"/>
    </row>
    <row r="1512" spans="1:20">
      <c r="A1512" s="220"/>
      <c r="B1512" s="220"/>
      <c r="C1512" s="220"/>
      <c r="D1512" s="220"/>
      <c r="E1512" s="220"/>
      <c r="F1512" s="220"/>
      <c r="G1512" s="220"/>
      <c r="H1512" s="220"/>
      <c r="I1512" s="220"/>
      <c r="J1512" s="220"/>
      <c r="K1512" s="220"/>
      <c r="L1512" s="220"/>
      <c r="M1512" s="326"/>
      <c r="N1512" s="220"/>
      <c r="O1512" s="220"/>
      <c r="P1512" s="220"/>
      <c r="Q1512" s="326"/>
      <c r="R1512" s="326"/>
      <c r="S1512" s="326"/>
      <c r="T1512" s="326"/>
    </row>
    <row r="1513" spans="1:20">
      <c r="A1513" s="220"/>
      <c r="B1513" s="220"/>
      <c r="C1513" s="220"/>
      <c r="D1513" s="220"/>
      <c r="E1513" s="220"/>
      <c r="F1513" s="220"/>
      <c r="G1513" s="220"/>
      <c r="H1513" s="220"/>
      <c r="I1513" s="220"/>
      <c r="J1513" s="220"/>
      <c r="K1513" s="220"/>
      <c r="L1513" s="220"/>
      <c r="M1513" s="326"/>
      <c r="N1513" s="220"/>
      <c r="O1513" s="220"/>
      <c r="P1513" s="220"/>
      <c r="Q1513" s="326"/>
      <c r="R1513" s="326"/>
      <c r="S1513" s="326"/>
      <c r="T1513" s="326"/>
    </row>
    <row r="1514" spans="1:20">
      <c r="A1514" s="220"/>
      <c r="B1514" s="220"/>
      <c r="C1514" s="220"/>
      <c r="D1514" s="220"/>
      <c r="E1514" s="220"/>
      <c r="F1514" s="220"/>
      <c r="G1514" s="220"/>
      <c r="H1514" s="220"/>
      <c r="I1514" s="220"/>
      <c r="J1514" s="220"/>
      <c r="K1514" s="220"/>
      <c r="L1514" s="220"/>
      <c r="M1514" s="326"/>
      <c r="N1514" s="220"/>
      <c r="O1514" s="220"/>
      <c r="P1514" s="220"/>
      <c r="Q1514" s="326"/>
      <c r="R1514" s="326"/>
      <c r="S1514" s="326"/>
      <c r="T1514" s="326"/>
    </row>
    <row r="1515" spans="1:20">
      <c r="A1515" s="220"/>
      <c r="B1515" s="220"/>
      <c r="C1515" s="220"/>
      <c r="D1515" s="220"/>
      <c r="E1515" s="220"/>
      <c r="F1515" s="220"/>
      <c r="G1515" s="220"/>
      <c r="H1515" s="220"/>
      <c r="I1515" s="220"/>
      <c r="J1515" s="220"/>
      <c r="K1515" s="220"/>
      <c r="L1515" s="220"/>
      <c r="M1515" s="326"/>
      <c r="N1515" s="220"/>
      <c r="O1515" s="220"/>
      <c r="P1515" s="220"/>
      <c r="Q1515" s="326"/>
      <c r="R1515" s="326"/>
      <c r="S1515" s="326"/>
      <c r="T1515" s="326"/>
    </row>
    <row r="1516" spans="1:20">
      <c r="A1516" s="220"/>
      <c r="B1516" s="220"/>
      <c r="C1516" s="220"/>
      <c r="D1516" s="220"/>
      <c r="E1516" s="220"/>
      <c r="F1516" s="220"/>
      <c r="G1516" s="220"/>
      <c r="H1516" s="220"/>
      <c r="I1516" s="220"/>
      <c r="J1516" s="220"/>
      <c r="K1516" s="220"/>
      <c r="L1516" s="220"/>
      <c r="M1516" s="326"/>
      <c r="N1516" s="220"/>
      <c r="O1516" s="220"/>
      <c r="P1516" s="220"/>
      <c r="Q1516" s="326"/>
      <c r="R1516" s="326"/>
      <c r="S1516" s="326"/>
      <c r="T1516" s="326"/>
    </row>
    <row r="1517" spans="1:20">
      <c r="A1517" s="220"/>
      <c r="B1517" s="220"/>
      <c r="C1517" s="220"/>
      <c r="D1517" s="220"/>
      <c r="E1517" s="220"/>
      <c r="F1517" s="220"/>
      <c r="G1517" s="220"/>
      <c r="H1517" s="220"/>
      <c r="I1517" s="220"/>
      <c r="J1517" s="220"/>
      <c r="K1517" s="220"/>
      <c r="L1517" s="220"/>
      <c r="M1517" s="326"/>
      <c r="N1517" s="220"/>
      <c r="O1517" s="220"/>
      <c r="P1517" s="220"/>
      <c r="Q1517" s="326"/>
      <c r="R1517" s="326"/>
      <c r="S1517" s="326"/>
      <c r="T1517" s="326"/>
    </row>
    <row r="1518" spans="1:20">
      <c r="A1518" s="220"/>
      <c r="B1518" s="220"/>
      <c r="C1518" s="220"/>
      <c r="D1518" s="220"/>
      <c r="E1518" s="220"/>
      <c r="F1518" s="220"/>
      <c r="G1518" s="220"/>
      <c r="H1518" s="220"/>
      <c r="I1518" s="220"/>
      <c r="J1518" s="220"/>
      <c r="K1518" s="220"/>
      <c r="L1518" s="220"/>
      <c r="M1518" s="326"/>
      <c r="N1518" s="220"/>
      <c r="O1518" s="220"/>
      <c r="P1518" s="220"/>
      <c r="Q1518" s="326"/>
      <c r="R1518" s="326"/>
      <c r="S1518" s="326"/>
      <c r="T1518" s="326"/>
    </row>
    <row r="1519" spans="1:20">
      <c r="A1519" s="220"/>
      <c r="B1519" s="220"/>
      <c r="C1519" s="220"/>
      <c r="D1519" s="220"/>
      <c r="E1519" s="220"/>
      <c r="F1519" s="220"/>
      <c r="G1519" s="220"/>
      <c r="H1519" s="220"/>
      <c r="I1519" s="220"/>
      <c r="J1519" s="220"/>
      <c r="K1519" s="220"/>
      <c r="L1519" s="220"/>
      <c r="M1519" s="326"/>
      <c r="N1519" s="220"/>
      <c r="O1519" s="220"/>
      <c r="P1519" s="220"/>
      <c r="Q1519" s="326"/>
      <c r="R1519" s="326"/>
      <c r="S1519" s="326"/>
      <c r="T1519" s="326"/>
    </row>
    <row r="1520" spans="1:20">
      <c r="A1520" s="220"/>
      <c r="B1520" s="220"/>
      <c r="C1520" s="220"/>
      <c r="D1520" s="220"/>
      <c r="E1520" s="220"/>
      <c r="F1520" s="220"/>
      <c r="G1520" s="220"/>
      <c r="H1520" s="220"/>
      <c r="I1520" s="220"/>
      <c r="J1520" s="220"/>
      <c r="K1520" s="220"/>
      <c r="L1520" s="220"/>
      <c r="M1520" s="326"/>
      <c r="N1520" s="220"/>
      <c r="O1520" s="220"/>
      <c r="P1520" s="220"/>
      <c r="Q1520" s="326"/>
      <c r="R1520" s="326"/>
      <c r="S1520" s="326"/>
      <c r="T1520" s="326"/>
    </row>
    <row r="1521" spans="1:20">
      <c r="A1521" s="220"/>
      <c r="B1521" s="220"/>
      <c r="C1521" s="220"/>
      <c r="D1521" s="220"/>
      <c r="E1521" s="220"/>
      <c r="F1521" s="220"/>
      <c r="G1521" s="220"/>
      <c r="H1521" s="220"/>
      <c r="I1521" s="220"/>
      <c r="J1521" s="220"/>
      <c r="K1521" s="220"/>
      <c r="L1521" s="220"/>
      <c r="M1521" s="326"/>
      <c r="N1521" s="220"/>
      <c r="O1521" s="220"/>
      <c r="P1521" s="220"/>
      <c r="Q1521" s="326"/>
      <c r="R1521" s="326"/>
      <c r="S1521" s="326"/>
      <c r="T1521" s="326"/>
    </row>
    <row r="1522" spans="1:20">
      <c r="A1522" s="220"/>
      <c r="B1522" s="220"/>
      <c r="C1522" s="220"/>
      <c r="D1522" s="220"/>
      <c r="E1522" s="220"/>
      <c r="F1522" s="220"/>
      <c r="G1522" s="220"/>
      <c r="H1522" s="220"/>
      <c r="I1522" s="220"/>
      <c r="J1522" s="220"/>
      <c r="K1522" s="220"/>
      <c r="L1522" s="220"/>
      <c r="M1522" s="326"/>
      <c r="N1522" s="220"/>
      <c r="O1522" s="220"/>
      <c r="P1522" s="220"/>
      <c r="Q1522" s="326"/>
      <c r="R1522" s="326"/>
      <c r="S1522" s="326"/>
      <c r="T1522" s="326"/>
    </row>
    <row r="1523" spans="1:20">
      <c r="A1523" s="220"/>
      <c r="B1523" s="220"/>
      <c r="C1523" s="220"/>
      <c r="D1523" s="220"/>
      <c r="E1523" s="220"/>
      <c r="F1523" s="220"/>
      <c r="G1523" s="220"/>
      <c r="H1523" s="220"/>
      <c r="I1523" s="220"/>
      <c r="J1523" s="220"/>
      <c r="K1523" s="220"/>
      <c r="L1523" s="220"/>
      <c r="M1523" s="326"/>
      <c r="N1523" s="220"/>
      <c r="O1523" s="220"/>
      <c r="P1523" s="220"/>
      <c r="Q1523" s="326"/>
      <c r="R1523" s="326"/>
      <c r="S1523" s="326"/>
      <c r="T1523" s="326"/>
    </row>
    <row r="1524" spans="1:20">
      <c r="A1524" s="220"/>
      <c r="B1524" s="220"/>
      <c r="C1524" s="220"/>
      <c r="D1524" s="220"/>
      <c r="E1524" s="220"/>
      <c r="F1524" s="220"/>
      <c r="G1524" s="220"/>
      <c r="H1524" s="220"/>
      <c r="I1524" s="220"/>
      <c r="J1524" s="220"/>
      <c r="K1524" s="220"/>
      <c r="L1524" s="220"/>
      <c r="M1524" s="326"/>
      <c r="N1524" s="220"/>
      <c r="O1524" s="220"/>
      <c r="P1524" s="220"/>
      <c r="Q1524" s="326"/>
      <c r="R1524" s="326"/>
      <c r="S1524" s="326"/>
      <c r="T1524" s="326"/>
    </row>
    <row r="1525" spans="1:20">
      <c r="A1525" s="220"/>
      <c r="B1525" s="220"/>
      <c r="C1525" s="220"/>
      <c r="D1525" s="220"/>
      <c r="E1525" s="220"/>
      <c r="F1525" s="220"/>
      <c r="G1525" s="220"/>
      <c r="H1525" s="220"/>
      <c r="I1525" s="220"/>
      <c r="J1525" s="220"/>
      <c r="K1525" s="220"/>
      <c r="L1525" s="220"/>
      <c r="M1525" s="326"/>
      <c r="N1525" s="220"/>
      <c r="O1525" s="220"/>
      <c r="P1525" s="220"/>
      <c r="Q1525" s="326"/>
      <c r="R1525" s="326"/>
      <c r="S1525" s="326"/>
      <c r="T1525" s="326"/>
    </row>
    <row r="1526" spans="1:20">
      <c r="A1526" s="220"/>
      <c r="B1526" s="220"/>
      <c r="C1526" s="220"/>
      <c r="D1526" s="220"/>
      <c r="E1526" s="220"/>
      <c r="F1526" s="220"/>
      <c r="G1526" s="220"/>
      <c r="H1526" s="220"/>
      <c r="I1526" s="220"/>
      <c r="J1526" s="220"/>
      <c r="K1526" s="220"/>
      <c r="L1526" s="220"/>
      <c r="M1526" s="326"/>
      <c r="N1526" s="220"/>
      <c r="O1526" s="220"/>
      <c r="P1526" s="220"/>
      <c r="Q1526" s="326"/>
      <c r="R1526" s="326"/>
      <c r="S1526" s="326"/>
      <c r="T1526" s="326"/>
    </row>
    <row r="1527" spans="1:20">
      <c r="A1527" s="220"/>
      <c r="B1527" s="220"/>
      <c r="C1527" s="220"/>
      <c r="D1527" s="220"/>
      <c r="E1527" s="220"/>
      <c r="F1527" s="220"/>
      <c r="G1527" s="220"/>
      <c r="H1527" s="220"/>
      <c r="I1527" s="220"/>
      <c r="J1527" s="220"/>
      <c r="K1527" s="220"/>
      <c r="L1527" s="220"/>
      <c r="M1527" s="326"/>
      <c r="N1527" s="220"/>
      <c r="O1527" s="220"/>
      <c r="P1527" s="220"/>
      <c r="Q1527" s="326"/>
      <c r="R1527" s="326"/>
      <c r="S1527" s="326"/>
      <c r="T1527" s="326"/>
    </row>
    <row r="1528" spans="1:20">
      <c r="A1528" s="220"/>
      <c r="B1528" s="220"/>
      <c r="C1528" s="220"/>
      <c r="D1528" s="220"/>
      <c r="E1528" s="220"/>
      <c r="F1528" s="220"/>
      <c r="G1528" s="220"/>
      <c r="H1528" s="220"/>
      <c r="I1528" s="220"/>
      <c r="J1528" s="220"/>
      <c r="K1528" s="220"/>
      <c r="L1528" s="220"/>
      <c r="M1528" s="326"/>
      <c r="N1528" s="220"/>
      <c r="O1528" s="220"/>
      <c r="P1528" s="220"/>
      <c r="Q1528" s="326"/>
      <c r="R1528" s="326"/>
      <c r="S1528" s="326"/>
      <c r="T1528" s="326"/>
    </row>
    <row r="1529" spans="1:20">
      <c r="A1529" s="220"/>
      <c r="B1529" s="220"/>
      <c r="C1529" s="220"/>
      <c r="D1529" s="220"/>
      <c r="E1529" s="220"/>
      <c r="F1529" s="220"/>
      <c r="G1529" s="220"/>
      <c r="H1529" s="220"/>
      <c r="I1529" s="220"/>
      <c r="J1529" s="220"/>
      <c r="K1529" s="220"/>
      <c r="L1529" s="220"/>
      <c r="M1529" s="326"/>
      <c r="N1529" s="220"/>
      <c r="O1529" s="220"/>
      <c r="P1529" s="220"/>
      <c r="Q1529" s="326"/>
      <c r="R1529" s="326"/>
      <c r="S1529" s="326"/>
      <c r="T1529" s="326"/>
    </row>
    <row r="1530" spans="1:20">
      <c r="A1530" s="220"/>
      <c r="B1530" s="220"/>
      <c r="C1530" s="220"/>
      <c r="D1530" s="220"/>
      <c r="E1530" s="220"/>
      <c r="F1530" s="220"/>
      <c r="G1530" s="220"/>
      <c r="H1530" s="220"/>
      <c r="I1530" s="220"/>
      <c r="J1530" s="220"/>
      <c r="K1530" s="220"/>
      <c r="L1530" s="220"/>
      <c r="M1530" s="326"/>
      <c r="N1530" s="220"/>
      <c r="O1530" s="220"/>
      <c r="P1530" s="220"/>
      <c r="Q1530" s="326"/>
      <c r="R1530" s="326"/>
      <c r="S1530" s="326"/>
      <c r="T1530" s="326"/>
    </row>
    <row r="1531" spans="1:20">
      <c r="A1531" s="220"/>
      <c r="B1531" s="220"/>
      <c r="C1531" s="220"/>
      <c r="D1531" s="220"/>
      <c r="E1531" s="220"/>
      <c r="F1531" s="220"/>
      <c r="G1531" s="220"/>
      <c r="H1531" s="220"/>
      <c r="I1531" s="220"/>
      <c r="J1531" s="220"/>
      <c r="K1531" s="220"/>
      <c r="L1531" s="220"/>
      <c r="M1531" s="326"/>
      <c r="N1531" s="220"/>
      <c r="O1531" s="220"/>
      <c r="P1531" s="220"/>
      <c r="Q1531" s="326"/>
      <c r="R1531" s="326"/>
      <c r="S1531" s="326"/>
      <c r="T1531" s="326"/>
    </row>
    <row r="1532" spans="1:20">
      <c r="A1532" s="220"/>
      <c r="B1532" s="220"/>
      <c r="C1532" s="220"/>
      <c r="D1532" s="220"/>
      <c r="E1532" s="220"/>
      <c r="F1532" s="220"/>
      <c r="G1532" s="220"/>
      <c r="H1532" s="220"/>
      <c r="I1532" s="220"/>
      <c r="J1532" s="220"/>
      <c r="K1532" s="220"/>
      <c r="L1532" s="220"/>
      <c r="M1532" s="326"/>
      <c r="N1532" s="220"/>
      <c r="O1532" s="220"/>
      <c r="P1532" s="220"/>
      <c r="Q1532" s="326"/>
      <c r="R1532" s="326"/>
      <c r="S1532" s="326"/>
      <c r="T1532" s="326"/>
    </row>
    <row r="1533" spans="1:20">
      <c r="A1533" s="220"/>
      <c r="B1533" s="220"/>
      <c r="C1533" s="220"/>
      <c r="D1533" s="220"/>
      <c r="E1533" s="220"/>
      <c r="F1533" s="220"/>
      <c r="G1533" s="220"/>
      <c r="H1533" s="220"/>
      <c r="I1533" s="220"/>
      <c r="J1533" s="220"/>
      <c r="K1533" s="220"/>
      <c r="L1533" s="220"/>
      <c r="M1533" s="326"/>
      <c r="N1533" s="220"/>
      <c r="O1533" s="220"/>
      <c r="P1533" s="220"/>
      <c r="Q1533" s="326"/>
      <c r="R1533" s="326"/>
      <c r="S1533" s="326"/>
      <c r="T1533" s="326"/>
    </row>
    <row r="1534" spans="1:20">
      <c r="A1534" s="220"/>
      <c r="B1534" s="220"/>
      <c r="C1534" s="220"/>
      <c r="D1534" s="220"/>
      <c r="E1534" s="220"/>
      <c r="F1534" s="220"/>
      <c r="G1534" s="220"/>
      <c r="H1534" s="220"/>
      <c r="I1534" s="220"/>
      <c r="J1534" s="220"/>
      <c r="K1534" s="220"/>
      <c r="L1534" s="220"/>
      <c r="M1534" s="326"/>
      <c r="N1534" s="220"/>
      <c r="O1534" s="220"/>
      <c r="P1534" s="220"/>
      <c r="Q1534" s="326"/>
      <c r="R1534" s="326"/>
      <c r="S1534" s="326"/>
      <c r="T1534" s="326"/>
    </row>
    <row r="1535" spans="1:20">
      <c r="A1535" s="220"/>
      <c r="B1535" s="220"/>
      <c r="C1535" s="220"/>
      <c r="D1535" s="220"/>
      <c r="E1535" s="220"/>
      <c r="F1535" s="220"/>
      <c r="G1535" s="220"/>
      <c r="H1535" s="220"/>
      <c r="I1535" s="220"/>
      <c r="J1535" s="220"/>
      <c r="K1535" s="220"/>
      <c r="L1535" s="220"/>
      <c r="M1535" s="326"/>
      <c r="N1535" s="220"/>
      <c r="O1535" s="220"/>
      <c r="P1535" s="220"/>
      <c r="Q1535" s="326"/>
      <c r="R1535" s="326"/>
      <c r="S1535" s="326"/>
      <c r="T1535" s="326"/>
    </row>
    <row r="1536" spans="1:20">
      <c r="A1536" s="220"/>
      <c r="B1536" s="220"/>
      <c r="C1536" s="220"/>
      <c r="D1536" s="220"/>
      <c r="E1536" s="220"/>
      <c r="F1536" s="220"/>
      <c r="G1536" s="220"/>
      <c r="H1536" s="220"/>
      <c r="I1536" s="220"/>
      <c r="J1536" s="220"/>
      <c r="K1536" s="220"/>
      <c r="L1536" s="220"/>
      <c r="M1536" s="326"/>
      <c r="N1536" s="220"/>
      <c r="O1536" s="220"/>
      <c r="P1536" s="220"/>
      <c r="Q1536" s="326"/>
      <c r="R1536" s="326"/>
      <c r="S1536" s="326"/>
      <c r="T1536" s="326"/>
    </row>
    <row r="1537" spans="1:20">
      <c r="A1537" s="220"/>
      <c r="B1537" s="220"/>
      <c r="C1537" s="220"/>
      <c r="D1537" s="220"/>
      <c r="E1537" s="220"/>
      <c r="F1537" s="220"/>
      <c r="G1537" s="220"/>
      <c r="H1537" s="220"/>
      <c r="I1537" s="220"/>
      <c r="J1537" s="220"/>
      <c r="K1537" s="220"/>
      <c r="L1537" s="220"/>
      <c r="M1537" s="326"/>
      <c r="N1537" s="220"/>
      <c r="O1537" s="220"/>
      <c r="P1537" s="220"/>
      <c r="Q1537" s="326"/>
      <c r="R1537" s="326"/>
      <c r="S1537" s="326"/>
      <c r="T1537" s="326"/>
    </row>
    <row r="1538" spans="1:20">
      <c r="A1538" s="220"/>
      <c r="B1538" s="220"/>
      <c r="C1538" s="220"/>
      <c r="D1538" s="220"/>
      <c r="E1538" s="220"/>
      <c r="F1538" s="220"/>
      <c r="G1538" s="220"/>
      <c r="H1538" s="220"/>
      <c r="I1538" s="220"/>
      <c r="J1538" s="220"/>
      <c r="K1538" s="220"/>
      <c r="L1538" s="220"/>
      <c r="M1538" s="326"/>
      <c r="N1538" s="220"/>
      <c r="O1538" s="220"/>
      <c r="P1538" s="220"/>
      <c r="Q1538" s="326"/>
      <c r="R1538" s="326"/>
      <c r="S1538" s="326"/>
      <c r="T1538" s="326"/>
    </row>
    <row r="1539" spans="1:20">
      <c r="A1539" s="220"/>
      <c r="B1539" s="220"/>
      <c r="C1539" s="220"/>
      <c r="D1539" s="220"/>
      <c r="E1539" s="220"/>
      <c r="F1539" s="220"/>
      <c r="G1539" s="220"/>
      <c r="H1539" s="220"/>
      <c r="I1539" s="220"/>
      <c r="J1539" s="220"/>
      <c r="K1539" s="220"/>
      <c r="L1539" s="220"/>
      <c r="M1539" s="326"/>
      <c r="N1539" s="220"/>
      <c r="O1539" s="220"/>
      <c r="P1539" s="220"/>
      <c r="Q1539" s="326"/>
      <c r="R1539" s="326"/>
      <c r="S1539" s="326"/>
      <c r="T1539" s="326"/>
    </row>
    <row r="1540" spans="1:20">
      <c r="A1540" s="220"/>
      <c r="B1540" s="220"/>
      <c r="C1540" s="220"/>
      <c r="D1540" s="220"/>
      <c r="E1540" s="220"/>
      <c r="F1540" s="220"/>
      <c r="G1540" s="220"/>
      <c r="H1540" s="220"/>
      <c r="I1540" s="220"/>
      <c r="J1540" s="220"/>
      <c r="K1540" s="220"/>
      <c r="L1540" s="220"/>
      <c r="M1540" s="326"/>
      <c r="N1540" s="220"/>
      <c r="O1540" s="220"/>
      <c r="P1540" s="220"/>
      <c r="Q1540" s="326"/>
      <c r="R1540" s="326"/>
      <c r="S1540" s="326"/>
      <c r="T1540" s="326"/>
    </row>
    <row r="1541" spans="1:20">
      <c r="A1541" s="220"/>
      <c r="B1541" s="220"/>
      <c r="C1541" s="220"/>
      <c r="D1541" s="220"/>
      <c r="E1541" s="220"/>
      <c r="F1541" s="220"/>
      <c r="G1541" s="220"/>
      <c r="H1541" s="220"/>
      <c r="I1541" s="220"/>
      <c r="J1541" s="220"/>
      <c r="K1541" s="220"/>
      <c r="L1541" s="220"/>
      <c r="M1541" s="326"/>
      <c r="N1541" s="220"/>
      <c r="O1541" s="220"/>
      <c r="P1541" s="220"/>
      <c r="Q1541" s="326"/>
      <c r="R1541" s="326"/>
      <c r="S1541" s="326"/>
      <c r="T1541" s="326"/>
    </row>
    <row r="1542" spans="1:20">
      <c r="A1542" s="220"/>
      <c r="B1542" s="220"/>
      <c r="C1542" s="220"/>
      <c r="D1542" s="220"/>
      <c r="E1542" s="220"/>
      <c r="F1542" s="220"/>
      <c r="G1542" s="220"/>
      <c r="H1542" s="220"/>
      <c r="I1542" s="220"/>
      <c r="J1542" s="220"/>
      <c r="K1542" s="220"/>
      <c r="L1542" s="220"/>
      <c r="M1542" s="326"/>
      <c r="N1542" s="220"/>
      <c r="O1542" s="220"/>
      <c r="P1542" s="220"/>
      <c r="Q1542" s="326"/>
      <c r="R1542" s="326"/>
      <c r="S1542" s="326"/>
      <c r="T1542" s="326"/>
    </row>
    <row r="1543" spans="1:20">
      <c r="A1543" s="220"/>
      <c r="B1543" s="220"/>
      <c r="C1543" s="220"/>
      <c r="D1543" s="220"/>
      <c r="E1543" s="220"/>
      <c r="F1543" s="220"/>
      <c r="G1543" s="220"/>
      <c r="H1543" s="220"/>
      <c r="I1543" s="220"/>
      <c r="J1543" s="220"/>
      <c r="K1543" s="220"/>
      <c r="L1543" s="220"/>
      <c r="M1543" s="326"/>
      <c r="N1543" s="220"/>
      <c r="O1543" s="220"/>
      <c r="P1543" s="220"/>
      <c r="Q1543" s="326"/>
      <c r="R1543" s="326"/>
      <c r="S1543" s="326"/>
      <c r="T1543" s="326"/>
    </row>
    <row r="1544" spans="1:20">
      <c r="A1544" s="220"/>
      <c r="B1544" s="220"/>
      <c r="C1544" s="220"/>
      <c r="D1544" s="220"/>
      <c r="E1544" s="220"/>
      <c r="F1544" s="220"/>
      <c r="G1544" s="220"/>
      <c r="H1544" s="220"/>
      <c r="I1544" s="220"/>
      <c r="J1544" s="220"/>
      <c r="K1544" s="220"/>
      <c r="L1544" s="220"/>
      <c r="M1544" s="326"/>
      <c r="N1544" s="220"/>
      <c r="O1544" s="220"/>
      <c r="P1544" s="220"/>
      <c r="Q1544" s="326"/>
      <c r="R1544" s="326"/>
      <c r="S1544" s="326"/>
      <c r="T1544" s="326"/>
    </row>
    <row r="1545" spans="1:20">
      <c r="A1545" s="220"/>
      <c r="B1545" s="220"/>
      <c r="C1545" s="220"/>
      <c r="D1545" s="220"/>
      <c r="E1545" s="220"/>
      <c r="F1545" s="220"/>
      <c r="G1545" s="220"/>
      <c r="H1545" s="220"/>
      <c r="I1545" s="220"/>
      <c r="J1545" s="220"/>
      <c r="K1545" s="220"/>
      <c r="L1545" s="220"/>
      <c r="M1545" s="326"/>
      <c r="N1545" s="220"/>
      <c r="O1545" s="220"/>
      <c r="P1545" s="220"/>
      <c r="Q1545" s="326"/>
      <c r="R1545" s="326"/>
      <c r="S1545" s="326"/>
      <c r="T1545" s="326"/>
    </row>
    <row r="1546" spans="1:20">
      <c r="A1546" s="220"/>
      <c r="B1546" s="220"/>
      <c r="C1546" s="220"/>
      <c r="D1546" s="220"/>
      <c r="E1546" s="220"/>
      <c r="F1546" s="220"/>
      <c r="G1546" s="220"/>
      <c r="H1546" s="220"/>
      <c r="I1546" s="220"/>
      <c r="J1546" s="220"/>
      <c r="K1546" s="220"/>
      <c r="L1546" s="220"/>
      <c r="M1546" s="326"/>
      <c r="N1546" s="220"/>
      <c r="O1546" s="220"/>
      <c r="P1546" s="220"/>
      <c r="Q1546" s="326"/>
      <c r="R1546" s="326"/>
      <c r="S1546" s="326"/>
      <c r="T1546" s="326"/>
    </row>
    <row r="1547" spans="1:20">
      <c r="A1547" s="220"/>
      <c r="B1547" s="220"/>
      <c r="C1547" s="220"/>
      <c r="D1547" s="220"/>
      <c r="E1547" s="220"/>
      <c r="F1547" s="220"/>
      <c r="G1547" s="220"/>
      <c r="H1547" s="220"/>
      <c r="I1547" s="220"/>
      <c r="J1547" s="220"/>
      <c r="K1547" s="220"/>
      <c r="L1547" s="220"/>
      <c r="M1547" s="326"/>
      <c r="N1547" s="220"/>
      <c r="O1547" s="220"/>
      <c r="P1547" s="220"/>
      <c r="Q1547" s="326"/>
      <c r="R1547" s="326"/>
      <c r="S1547" s="326"/>
      <c r="T1547" s="326"/>
    </row>
    <row r="1548" spans="1:20">
      <c r="A1548" s="220"/>
      <c r="B1548" s="220"/>
      <c r="C1548" s="220"/>
      <c r="D1548" s="220"/>
      <c r="E1548" s="220"/>
      <c r="F1548" s="220"/>
      <c r="G1548" s="220"/>
      <c r="H1548" s="220"/>
      <c r="I1548" s="220"/>
      <c r="J1548" s="220"/>
      <c r="K1548" s="220"/>
      <c r="L1548" s="220"/>
      <c r="M1548" s="326"/>
      <c r="N1548" s="220"/>
      <c r="O1548" s="220"/>
      <c r="P1548" s="220"/>
      <c r="Q1548" s="326"/>
      <c r="R1548" s="326"/>
      <c r="S1548" s="326"/>
      <c r="T1548" s="326"/>
    </row>
    <row r="1549" spans="1:20">
      <c r="A1549" s="220"/>
      <c r="B1549" s="220"/>
      <c r="C1549" s="220"/>
      <c r="D1549" s="220"/>
      <c r="E1549" s="220"/>
      <c r="F1549" s="220"/>
      <c r="G1549" s="220"/>
      <c r="H1549" s="220"/>
      <c r="I1549" s="220"/>
      <c r="J1549" s="220"/>
      <c r="K1549" s="220"/>
      <c r="L1549" s="220"/>
      <c r="M1549" s="326"/>
      <c r="N1549" s="220"/>
      <c r="O1549" s="220"/>
      <c r="P1549" s="220"/>
      <c r="Q1549" s="326"/>
      <c r="R1549" s="326"/>
      <c r="S1549" s="326"/>
      <c r="T1549" s="326"/>
    </row>
    <row r="1550" spans="1:20">
      <c r="A1550" s="220"/>
      <c r="B1550" s="220"/>
      <c r="C1550" s="220"/>
      <c r="D1550" s="220"/>
      <c r="E1550" s="220"/>
      <c r="F1550" s="220"/>
      <c r="G1550" s="220"/>
      <c r="H1550" s="220"/>
      <c r="I1550" s="220"/>
      <c r="J1550" s="220"/>
      <c r="K1550" s="220"/>
      <c r="L1550" s="220"/>
      <c r="M1550" s="326"/>
      <c r="N1550" s="220"/>
      <c r="O1550" s="220"/>
      <c r="P1550" s="220"/>
      <c r="Q1550" s="326"/>
      <c r="R1550" s="326"/>
      <c r="S1550" s="326"/>
      <c r="T1550" s="326"/>
    </row>
    <row r="1551" spans="1:20">
      <c r="A1551" s="220"/>
      <c r="B1551" s="220"/>
      <c r="C1551" s="220"/>
      <c r="D1551" s="220"/>
      <c r="E1551" s="220"/>
      <c r="F1551" s="220"/>
      <c r="G1551" s="220"/>
      <c r="H1551" s="220"/>
      <c r="I1551" s="220"/>
      <c r="J1551" s="220"/>
      <c r="K1551" s="220"/>
      <c r="L1551" s="220"/>
      <c r="M1551" s="326"/>
      <c r="N1551" s="220"/>
      <c r="O1551" s="220"/>
      <c r="P1551" s="220"/>
      <c r="Q1551" s="326"/>
      <c r="R1551" s="326"/>
      <c r="S1551" s="326"/>
      <c r="T1551" s="326"/>
    </row>
    <row r="1552" spans="1:20">
      <c r="A1552" s="220"/>
      <c r="B1552" s="220"/>
      <c r="C1552" s="220"/>
      <c r="D1552" s="220"/>
      <c r="E1552" s="220"/>
      <c r="F1552" s="220"/>
      <c r="G1552" s="220"/>
      <c r="H1552" s="220"/>
      <c r="I1552" s="220"/>
      <c r="J1552" s="220"/>
      <c r="K1552" s="220"/>
      <c r="L1552" s="220"/>
      <c r="M1552" s="326"/>
      <c r="N1552" s="220"/>
      <c r="O1552" s="220"/>
      <c r="P1552" s="220"/>
      <c r="Q1552" s="326"/>
      <c r="R1552" s="326"/>
      <c r="S1552" s="326"/>
      <c r="T1552" s="326"/>
    </row>
    <row r="1553" spans="1:20">
      <c r="A1553" s="220"/>
      <c r="B1553" s="220"/>
      <c r="C1553" s="220"/>
      <c r="D1553" s="220"/>
      <c r="E1553" s="220"/>
      <c r="F1553" s="220"/>
      <c r="G1553" s="220"/>
      <c r="H1553" s="220"/>
      <c r="I1553" s="220"/>
      <c r="J1553" s="220"/>
      <c r="K1553" s="220"/>
      <c r="L1553" s="220"/>
      <c r="M1553" s="326"/>
      <c r="N1553" s="220"/>
      <c r="O1553" s="220"/>
      <c r="P1553" s="220"/>
      <c r="Q1553" s="326"/>
      <c r="R1553" s="326"/>
      <c r="S1553" s="326"/>
      <c r="T1553" s="326"/>
    </row>
    <row r="1554" spans="1:20">
      <c r="A1554" s="220"/>
      <c r="B1554" s="220"/>
      <c r="C1554" s="220"/>
      <c r="D1554" s="220"/>
      <c r="E1554" s="220"/>
      <c r="F1554" s="220"/>
      <c r="G1554" s="220"/>
      <c r="H1554" s="220"/>
      <c r="I1554" s="220"/>
      <c r="J1554" s="220"/>
      <c r="K1554" s="220"/>
      <c r="L1554" s="220"/>
      <c r="M1554" s="326"/>
      <c r="N1554" s="220"/>
      <c r="O1554" s="220"/>
      <c r="P1554" s="220"/>
      <c r="Q1554" s="326"/>
      <c r="R1554" s="326"/>
      <c r="S1554" s="326"/>
      <c r="T1554" s="326"/>
    </row>
    <row r="1555" spans="1:20">
      <c r="A1555" s="220"/>
      <c r="B1555" s="220"/>
      <c r="C1555" s="220"/>
      <c r="D1555" s="220"/>
      <c r="E1555" s="220"/>
      <c r="F1555" s="220"/>
      <c r="G1555" s="220"/>
      <c r="H1555" s="220"/>
      <c r="I1555" s="220"/>
      <c r="J1555" s="220"/>
      <c r="K1555" s="220"/>
      <c r="L1555" s="220"/>
      <c r="M1555" s="326"/>
      <c r="N1555" s="220"/>
      <c r="O1555" s="220"/>
      <c r="P1555" s="220"/>
      <c r="Q1555" s="326"/>
      <c r="R1555" s="326"/>
      <c r="S1555" s="326"/>
      <c r="T1555" s="326"/>
    </row>
    <row r="1556" spans="1:20">
      <c r="A1556" s="220"/>
      <c r="B1556" s="220"/>
      <c r="C1556" s="220"/>
      <c r="D1556" s="220"/>
      <c r="E1556" s="220"/>
      <c r="F1556" s="220"/>
      <c r="G1556" s="220"/>
      <c r="H1556" s="220"/>
      <c r="I1556" s="220"/>
      <c r="J1556" s="220"/>
      <c r="K1556" s="220"/>
      <c r="L1556" s="220"/>
      <c r="M1556" s="326"/>
      <c r="N1556" s="220"/>
      <c r="O1556" s="220"/>
      <c r="P1556" s="220"/>
      <c r="Q1556" s="326"/>
      <c r="R1556" s="326"/>
      <c r="S1556" s="326"/>
      <c r="T1556" s="326"/>
    </row>
    <row r="1557" spans="1:20">
      <c r="A1557" s="220"/>
      <c r="B1557" s="220"/>
      <c r="C1557" s="220"/>
      <c r="D1557" s="220"/>
      <c r="E1557" s="220"/>
      <c r="F1557" s="220"/>
      <c r="G1557" s="220"/>
      <c r="H1557" s="220"/>
      <c r="I1557" s="220"/>
      <c r="J1557" s="220"/>
      <c r="K1557" s="220"/>
      <c r="L1557" s="220"/>
      <c r="M1557" s="326"/>
      <c r="N1557" s="220"/>
      <c r="O1557" s="220"/>
      <c r="P1557" s="220"/>
      <c r="Q1557" s="326"/>
      <c r="R1557" s="326"/>
      <c r="S1557" s="326"/>
      <c r="T1557" s="326"/>
    </row>
    <row r="1558" spans="1:20">
      <c r="A1558" s="220"/>
      <c r="B1558" s="220"/>
      <c r="C1558" s="220"/>
      <c r="D1558" s="220"/>
      <c r="E1558" s="220"/>
      <c r="F1558" s="220"/>
      <c r="G1558" s="220"/>
      <c r="H1558" s="220"/>
      <c r="I1558" s="220"/>
      <c r="J1558" s="220"/>
      <c r="K1558" s="220"/>
      <c r="L1558" s="220"/>
      <c r="M1558" s="326"/>
      <c r="N1558" s="220"/>
      <c r="O1558" s="220"/>
      <c r="P1558" s="220"/>
      <c r="Q1558" s="326"/>
      <c r="R1558" s="326"/>
      <c r="S1558" s="326"/>
      <c r="T1558" s="326"/>
    </row>
    <row r="1559" spans="1:20">
      <c r="A1559" s="220"/>
      <c r="B1559" s="220"/>
      <c r="C1559" s="220"/>
      <c r="D1559" s="220"/>
      <c r="E1559" s="220"/>
      <c r="F1559" s="220"/>
      <c r="G1559" s="220"/>
      <c r="H1559" s="220"/>
      <c r="I1559" s="220"/>
      <c r="J1559" s="220"/>
      <c r="K1559" s="220"/>
      <c r="L1559" s="220"/>
      <c r="M1559" s="326"/>
      <c r="N1559" s="220"/>
      <c r="O1559" s="220"/>
      <c r="P1559" s="220"/>
      <c r="Q1559" s="326"/>
      <c r="R1559" s="326"/>
      <c r="S1559" s="326"/>
      <c r="T1559" s="326"/>
    </row>
    <row r="1560" spans="1:20">
      <c r="A1560" s="220"/>
      <c r="B1560" s="220"/>
      <c r="C1560" s="220"/>
      <c r="D1560" s="220"/>
      <c r="E1560" s="220"/>
      <c r="F1560" s="220"/>
      <c r="G1560" s="220"/>
      <c r="H1560" s="220"/>
      <c r="I1560" s="220"/>
      <c r="J1560" s="220"/>
      <c r="K1560" s="220"/>
      <c r="L1560" s="220"/>
      <c r="M1560" s="326"/>
      <c r="N1560" s="220"/>
      <c r="O1560" s="220"/>
      <c r="P1560" s="220"/>
      <c r="Q1560" s="326"/>
      <c r="R1560" s="326"/>
      <c r="S1560" s="326"/>
      <c r="T1560" s="326"/>
    </row>
    <row r="1561" spans="1:20">
      <c r="A1561" s="220"/>
      <c r="B1561" s="220"/>
      <c r="C1561" s="220"/>
      <c r="D1561" s="220"/>
      <c r="E1561" s="220"/>
      <c r="F1561" s="220"/>
      <c r="G1561" s="220"/>
      <c r="H1561" s="220"/>
      <c r="I1561" s="220"/>
      <c r="J1561" s="220"/>
      <c r="K1561" s="220"/>
      <c r="L1561" s="220"/>
      <c r="M1561" s="326"/>
      <c r="N1561" s="220"/>
      <c r="O1561" s="220"/>
      <c r="P1561" s="220"/>
      <c r="Q1561" s="326"/>
      <c r="R1561" s="326"/>
      <c r="S1561" s="326"/>
      <c r="T1561" s="326"/>
    </row>
    <row r="1562" spans="1:20">
      <c r="A1562" s="220"/>
      <c r="B1562" s="220"/>
      <c r="C1562" s="220"/>
      <c r="D1562" s="220"/>
      <c r="E1562" s="220"/>
      <c r="F1562" s="220"/>
      <c r="G1562" s="220"/>
      <c r="H1562" s="220"/>
      <c r="I1562" s="220"/>
      <c r="J1562" s="220"/>
      <c r="K1562" s="220"/>
      <c r="L1562" s="220"/>
      <c r="M1562" s="326"/>
      <c r="N1562" s="220"/>
      <c r="O1562" s="220"/>
      <c r="P1562" s="220"/>
      <c r="Q1562" s="326"/>
      <c r="R1562" s="326"/>
      <c r="S1562" s="326"/>
      <c r="T1562" s="326"/>
    </row>
    <row r="1563" spans="1:20">
      <c r="A1563" s="220"/>
      <c r="B1563" s="220"/>
      <c r="C1563" s="220"/>
      <c r="D1563" s="220"/>
      <c r="E1563" s="220"/>
      <c r="F1563" s="220"/>
      <c r="G1563" s="220"/>
      <c r="H1563" s="220"/>
      <c r="I1563" s="220"/>
      <c r="J1563" s="220"/>
      <c r="K1563" s="220"/>
      <c r="L1563" s="220"/>
      <c r="M1563" s="326"/>
      <c r="N1563" s="220"/>
      <c r="O1563" s="220"/>
      <c r="P1563" s="220"/>
      <c r="Q1563" s="326"/>
      <c r="R1563" s="326"/>
      <c r="S1563" s="326"/>
      <c r="T1563" s="326"/>
    </row>
    <row r="1564" spans="1:20">
      <c r="A1564" s="220"/>
      <c r="B1564" s="220"/>
      <c r="C1564" s="220"/>
      <c r="D1564" s="220"/>
      <c r="E1564" s="220"/>
      <c r="F1564" s="220"/>
      <c r="G1564" s="220"/>
      <c r="H1564" s="220"/>
      <c r="I1564" s="220"/>
      <c r="J1564" s="220"/>
      <c r="K1564" s="220"/>
      <c r="L1564" s="220"/>
      <c r="M1564" s="326"/>
      <c r="N1564" s="220"/>
      <c r="O1564" s="220"/>
      <c r="P1564" s="220"/>
      <c r="Q1564" s="326"/>
      <c r="R1564" s="326"/>
      <c r="S1564" s="326"/>
      <c r="T1564" s="326"/>
    </row>
    <row r="1565" spans="1:20">
      <c r="A1565" s="220"/>
      <c r="B1565" s="220"/>
      <c r="C1565" s="220"/>
      <c r="D1565" s="220"/>
      <c r="E1565" s="220"/>
      <c r="F1565" s="220"/>
      <c r="G1565" s="220"/>
      <c r="H1565" s="220"/>
      <c r="I1565" s="220"/>
      <c r="J1565" s="220"/>
      <c r="K1565" s="220"/>
      <c r="L1565" s="220"/>
      <c r="M1565" s="326"/>
      <c r="N1565" s="220"/>
      <c r="O1565" s="220"/>
      <c r="P1565" s="220"/>
      <c r="Q1565" s="326"/>
      <c r="R1565" s="326"/>
      <c r="S1565" s="326"/>
      <c r="T1565" s="326"/>
    </row>
    <row r="1566" spans="1:20">
      <c r="A1566" s="220"/>
      <c r="B1566" s="220"/>
      <c r="C1566" s="220"/>
      <c r="D1566" s="220"/>
      <c r="E1566" s="220"/>
      <c r="F1566" s="220"/>
      <c r="G1566" s="220"/>
      <c r="H1566" s="220"/>
      <c r="I1566" s="220"/>
      <c r="J1566" s="220"/>
      <c r="K1566" s="220"/>
      <c r="L1566" s="220"/>
      <c r="M1566" s="326"/>
      <c r="N1566" s="220"/>
      <c r="O1566" s="220"/>
      <c r="P1566" s="220"/>
      <c r="Q1566" s="326"/>
      <c r="R1566" s="326"/>
      <c r="S1566" s="326"/>
      <c r="T1566" s="326"/>
    </row>
    <row r="1567" spans="1:20">
      <c r="A1567" s="220"/>
      <c r="B1567" s="220"/>
      <c r="C1567" s="220"/>
      <c r="D1567" s="220"/>
      <c r="E1567" s="220"/>
      <c r="F1567" s="220"/>
      <c r="G1567" s="220"/>
      <c r="H1567" s="220"/>
      <c r="I1567" s="220"/>
      <c r="J1567" s="220"/>
      <c r="K1567" s="220"/>
      <c r="L1567" s="220"/>
      <c r="M1567" s="326"/>
      <c r="N1567" s="220"/>
      <c r="O1567" s="220"/>
      <c r="P1567" s="220"/>
      <c r="Q1567" s="326"/>
      <c r="R1567" s="326"/>
      <c r="S1567" s="326"/>
      <c r="T1567" s="326"/>
    </row>
    <row r="1568" spans="1:20">
      <c r="A1568" s="220"/>
      <c r="B1568" s="220"/>
      <c r="C1568" s="220"/>
      <c r="D1568" s="220"/>
      <c r="E1568" s="220"/>
      <c r="F1568" s="220"/>
      <c r="G1568" s="220"/>
      <c r="H1568" s="220"/>
      <c r="I1568" s="220"/>
      <c r="J1568" s="220"/>
      <c r="K1568" s="220"/>
      <c r="L1568" s="220"/>
      <c r="M1568" s="326"/>
      <c r="N1568" s="220"/>
      <c r="O1568" s="220"/>
      <c r="P1568" s="220"/>
      <c r="Q1568" s="326"/>
      <c r="R1568" s="326"/>
      <c r="S1568" s="326"/>
      <c r="T1568" s="326"/>
    </row>
    <row r="1569" spans="1:20">
      <c r="A1569" s="220"/>
      <c r="B1569" s="220"/>
      <c r="C1569" s="220"/>
      <c r="D1569" s="220"/>
      <c r="E1569" s="220"/>
      <c r="F1569" s="220"/>
      <c r="G1569" s="220"/>
      <c r="H1569" s="220"/>
      <c r="I1569" s="220"/>
      <c r="J1569" s="220"/>
      <c r="K1569" s="220"/>
      <c r="L1569" s="220"/>
      <c r="M1569" s="326"/>
      <c r="N1569" s="220"/>
      <c r="O1569" s="220"/>
      <c r="P1569" s="220"/>
      <c r="Q1569" s="326"/>
      <c r="R1569" s="326"/>
      <c r="S1569" s="326"/>
      <c r="T1569" s="326"/>
    </row>
    <row r="1570" spans="1:20">
      <c r="A1570" s="220"/>
      <c r="B1570" s="220"/>
      <c r="C1570" s="220"/>
      <c r="D1570" s="220"/>
      <c r="E1570" s="220"/>
      <c r="F1570" s="220"/>
      <c r="G1570" s="220"/>
      <c r="H1570" s="220"/>
      <c r="I1570" s="220"/>
      <c r="J1570" s="220"/>
      <c r="K1570" s="220"/>
      <c r="L1570" s="220"/>
      <c r="M1570" s="326"/>
      <c r="N1570" s="220"/>
      <c r="O1570" s="220"/>
      <c r="P1570" s="220"/>
      <c r="Q1570" s="326"/>
      <c r="R1570" s="326"/>
      <c r="S1570" s="326"/>
      <c r="T1570" s="326"/>
    </row>
    <row r="1571" spans="1:20">
      <c r="A1571" s="220"/>
      <c r="B1571" s="220"/>
      <c r="C1571" s="220"/>
      <c r="D1571" s="220"/>
      <c r="E1571" s="220"/>
      <c r="F1571" s="220"/>
      <c r="G1571" s="220"/>
      <c r="H1571" s="220"/>
      <c r="I1571" s="220"/>
      <c r="J1571" s="220"/>
      <c r="K1571" s="220"/>
      <c r="L1571" s="220"/>
      <c r="M1571" s="326"/>
      <c r="N1571" s="220"/>
      <c r="O1571" s="220"/>
      <c r="P1571" s="220"/>
      <c r="Q1571" s="326"/>
      <c r="R1571" s="326"/>
      <c r="S1571" s="326"/>
      <c r="T1571" s="326"/>
    </row>
    <row r="1572" spans="1:20">
      <c r="A1572" s="220"/>
      <c r="B1572" s="220"/>
      <c r="C1572" s="220"/>
      <c r="D1572" s="220"/>
      <c r="E1572" s="220"/>
      <c r="F1572" s="220"/>
      <c r="G1572" s="220"/>
      <c r="H1572" s="220"/>
      <c r="I1572" s="220"/>
      <c r="J1572" s="220"/>
      <c r="K1572" s="220"/>
      <c r="L1572" s="220"/>
      <c r="M1572" s="326"/>
      <c r="N1572" s="220"/>
      <c r="O1572" s="220"/>
      <c r="P1572" s="220"/>
      <c r="Q1572" s="326"/>
      <c r="R1572" s="326"/>
      <c r="S1572" s="326"/>
      <c r="T1572" s="326"/>
    </row>
    <row r="1573" spans="1:20">
      <c r="A1573" s="220"/>
      <c r="B1573" s="220"/>
      <c r="C1573" s="220"/>
      <c r="D1573" s="220"/>
      <c r="E1573" s="220"/>
      <c r="F1573" s="220"/>
      <c r="G1573" s="220"/>
      <c r="H1573" s="220"/>
      <c r="I1573" s="220"/>
      <c r="J1573" s="220"/>
      <c r="K1573" s="220"/>
      <c r="L1573" s="220"/>
      <c r="M1573" s="326"/>
      <c r="N1573" s="220"/>
      <c r="O1573" s="220"/>
      <c r="P1573" s="220"/>
      <c r="Q1573" s="326"/>
      <c r="R1573" s="326"/>
      <c r="S1573" s="326"/>
      <c r="T1573" s="326"/>
    </row>
    <row r="1574" spans="1:20">
      <c r="A1574" s="220"/>
      <c r="B1574" s="220"/>
      <c r="C1574" s="220"/>
      <c r="D1574" s="220"/>
      <c r="E1574" s="220"/>
      <c r="F1574" s="220"/>
      <c r="G1574" s="220"/>
      <c r="H1574" s="220"/>
      <c r="I1574" s="220"/>
      <c r="J1574" s="220"/>
      <c r="K1574" s="220"/>
      <c r="L1574" s="220"/>
      <c r="M1574" s="326"/>
      <c r="N1574" s="220"/>
      <c r="O1574" s="220"/>
      <c r="P1574" s="220"/>
      <c r="Q1574" s="326"/>
      <c r="R1574" s="326"/>
      <c r="S1574" s="326"/>
      <c r="T1574" s="326"/>
    </row>
    <row r="1575" spans="1:20">
      <c r="A1575" s="220"/>
      <c r="B1575" s="220"/>
      <c r="C1575" s="220"/>
      <c r="D1575" s="220"/>
      <c r="E1575" s="220"/>
      <c r="F1575" s="220"/>
      <c r="G1575" s="220"/>
      <c r="H1575" s="220"/>
      <c r="I1575" s="220"/>
      <c r="J1575" s="220"/>
      <c r="K1575" s="220"/>
      <c r="L1575" s="220"/>
      <c r="M1575" s="326"/>
      <c r="N1575" s="220"/>
      <c r="O1575" s="220"/>
      <c r="P1575" s="220"/>
      <c r="Q1575" s="326"/>
      <c r="R1575" s="326"/>
      <c r="S1575" s="326"/>
      <c r="T1575" s="326"/>
    </row>
    <row r="1576" spans="1:20">
      <c r="A1576" s="220"/>
      <c r="B1576" s="220"/>
      <c r="C1576" s="220"/>
      <c r="D1576" s="220"/>
      <c r="E1576" s="220"/>
      <c r="F1576" s="220"/>
      <c r="G1576" s="220"/>
      <c r="H1576" s="220"/>
      <c r="I1576" s="220"/>
      <c r="J1576" s="220"/>
      <c r="K1576" s="220"/>
      <c r="L1576" s="220"/>
      <c r="M1576" s="326"/>
      <c r="N1576" s="220"/>
      <c r="O1576" s="220"/>
      <c r="P1576" s="220"/>
      <c r="Q1576" s="326"/>
      <c r="R1576" s="326"/>
      <c r="S1576" s="326"/>
      <c r="T1576" s="326"/>
    </row>
    <row r="1577" spans="1:20">
      <c r="A1577" s="220"/>
      <c r="B1577" s="220"/>
      <c r="C1577" s="220"/>
      <c r="D1577" s="220"/>
      <c r="E1577" s="220"/>
      <c r="F1577" s="220"/>
      <c r="G1577" s="220"/>
      <c r="H1577" s="220"/>
      <c r="I1577" s="220"/>
      <c r="J1577" s="220"/>
      <c r="K1577" s="220"/>
      <c r="L1577" s="220"/>
      <c r="M1577" s="326"/>
      <c r="N1577" s="220"/>
      <c r="O1577" s="220"/>
      <c r="P1577" s="220"/>
      <c r="Q1577" s="326"/>
      <c r="R1577" s="326"/>
      <c r="S1577" s="326"/>
      <c r="T1577" s="326"/>
    </row>
    <row r="1578" spans="1:20">
      <c r="A1578" s="220"/>
      <c r="B1578" s="220"/>
      <c r="C1578" s="220"/>
      <c r="D1578" s="220"/>
      <c r="E1578" s="220"/>
      <c r="F1578" s="220"/>
      <c r="G1578" s="220"/>
      <c r="H1578" s="220"/>
      <c r="I1578" s="220"/>
      <c r="J1578" s="220"/>
      <c r="K1578" s="220"/>
      <c r="L1578" s="220"/>
      <c r="M1578" s="326"/>
      <c r="N1578" s="220"/>
      <c r="O1578" s="220"/>
      <c r="P1578" s="220"/>
      <c r="Q1578" s="326"/>
      <c r="R1578" s="326"/>
      <c r="S1578" s="326"/>
      <c r="T1578" s="326"/>
    </row>
    <row r="1579" spans="1:20">
      <c r="A1579" s="220"/>
      <c r="B1579" s="220"/>
      <c r="C1579" s="220"/>
      <c r="D1579" s="220"/>
      <c r="E1579" s="220"/>
      <c r="F1579" s="220"/>
      <c r="G1579" s="220"/>
      <c r="H1579" s="220"/>
      <c r="I1579" s="220"/>
      <c r="J1579" s="220"/>
      <c r="K1579" s="220"/>
      <c r="L1579" s="220"/>
      <c r="M1579" s="326"/>
      <c r="N1579" s="220"/>
      <c r="O1579" s="220"/>
      <c r="P1579" s="220"/>
      <c r="Q1579" s="326"/>
      <c r="R1579" s="326"/>
      <c r="S1579" s="326"/>
      <c r="T1579" s="326"/>
    </row>
    <row r="1580" spans="1:20">
      <c r="A1580" s="220"/>
      <c r="B1580" s="220"/>
      <c r="C1580" s="220"/>
      <c r="D1580" s="220"/>
      <c r="E1580" s="220"/>
      <c r="F1580" s="220"/>
      <c r="G1580" s="220"/>
      <c r="H1580" s="220"/>
      <c r="I1580" s="220"/>
      <c r="J1580" s="220"/>
      <c r="K1580" s="220"/>
      <c r="L1580" s="220"/>
      <c r="M1580" s="326"/>
      <c r="N1580" s="220"/>
      <c r="O1580" s="220"/>
      <c r="P1580" s="220"/>
      <c r="Q1580" s="326"/>
      <c r="R1580" s="326"/>
      <c r="S1580" s="326"/>
      <c r="T1580" s="326"/>
    </row>
    <row r="1581" spans="1:20">
      <c r="A1581" s="220"/>
      <c r="B1581" s="220"/>
      <c r="C1581" s="220"/>
      <c r="D1581" s="220"/>
      <c r="E1581" s="220"/>
      <c r="F1581" s="220"/>
      <c r="G1581" s="220"/>
      <c r="H1581" s="220"/>
      <c r="I1581" s="220"/>
      <c r="J1581" s="220"/>
      <c r="K1581" s="220"/>
      <c r="L1581" s="220"/>
      <c r="M1581" s="326"/>
      <c r="N1581" s="220"/>
      <c r="O1581" s="220"/>
      <c r="P1581" s="220"/>
      <c r="Q1581" s="326"/>
      <c r="R1581" s="326"/>
      <c r="S1581" s="326"/>
      <c r="T1581" s="326"/>
    </row>
    <row r="1582" spans="1:20">
      <c r="A1582" s="220"/>
      <c r="B1582" s="220"/>
      <c r="C1582" s="220"/>
      <c r="D1582" s="220"/>
      <c r="E1582" s="220"/>
      <c r="F1582" s="220"/>
      <c r="G1582" s="220"/>
      <c r="H1582" s="220"/>
      <c r="I1582" s="220"/>
      <c r="J1582" s="220"/>
      <c r="K1582" s="220"/>
      <c r="L1582" s="220"/>
      <c r="M1582" s="326"/>
      <c r="N1582" s="220"/>
      <c r="O1582" s="220"/>
      <c r="P1582" s="220"/>
      <c r="Q1582" s="326"/>
      <c r="R1582" s="326"/>
      <c r="S1582" s="326"/>
      <c r="T1582" s="326"/>
    </row>
    <row r="1583" spans="1:20">
      <c r="A1583" s="220"/>
      <c r="B1583" s="220"/>
      <c r="C1583" s="220"/>
      <c r="D1583" s="220"/>
      <c r="E1583" s="220"/>
      <c r="F1583" s="220"/>
      <c r="G1583" s="220"/>
      <c r="H1583" s="220"/>
      <c r="I1583" s="220"/>
      <c r="J1583" s="220"/>
      <c r="K1583" s="220"/>
      <c r="L1583" s="220"/>
      <c r="M1583" s="326"/>
      <c r="N1583" s="220"/>
      <c r="O1583" s="220"/>
      <c r="P1583" s="220"/>
      <c r="Q1583" s="326"/>
      <c r="R1583" s="326"/>
      <c r="S1583" s="326"/>
      <c r="T1583" s="326"/>
    </row>
    <row r="1584" spans="1:20">
      <c r="A1584" s="220"/>
      <c r="B1584" s="220"/>
      <c r="C1584" s="220"/>
      <c r="D1584" s="220"/>
      <c r="E1584" s="220"/>
      <c r="F1584" s="220"/>
      <c r="G1584" s="220"/>
      <c r="H1584" s="220"/>
      <c r="I1584" s="220"/>
      <c r="J1584" s="220"/>
      <c r="K1584" s="220"/>
      <c r="L1584" s="220"/>
      <c r="M1584" s="326"/>
      <c r="N1584" s="220"/>
      <c r="O1584" s="220"/>
      <c r="P1584" s="220"/>
      <c r="Q1584" s="326"/>
      <c r="R1584" s="326"/>
      <c r="S1584" s="326"/>
      <c r="T1584" s="326"/>
    </row>
    <row r="1585" spans="1:20">
      <c r="A1585" s="220"/>
      <c r="B1585" s="220"/>
      <c r="C1585" s="220"/>
      <c r="D1585" s="220"/>
      <c r="E1585" s="220"/>
      <c r="F1585" s="220"/>
      <c r="G1585" s="220"/>
      <c r="H1585" s="220"/>
      <c r="I1585" s="220"/>
      <c r="J1585" s="220"/>
      <c r="K1585" s="220"/>
      <c r="L1585" s="220"/>
      <c r="M1585" s="326"/>
      <c r="N1585" s="220"/>
      <c r="O1585" s="220"/>
      <c r="P1585" s="220"/>
      <c r="Q1585" s="326"/>
      <c r="R1585" s="326"/>
      <c r="S1585" s="326"/>
      <c r="T1585" s="326"/>
    </row>
    <row r="1586" spans="1:20">
      <c r="A1586" s="220"/>
      <c r="B1586" s="220"/>
      <c r="C1586" s="220"/>
      <c r="D1586" s="220"/>
      <c r="E1586" s="220"/>
      <c r="F1586" s="220"/>
      <c r="G1586" s="220"/>
      <c r="H1586" s="220"/>
      <c r="I1586" s="220"/>
      <c r="J1586" s="220"/>
      <c r="K1586" s="220"/>
      <c r="L1586" s="220"/>
      <c r="M1586" s="326"/>
      <c r="N1586" s="220"/>
      <c r="O1586" s="220"/>
      <c r="P1586" s="220"/>
      <c r="Q1586" s="326"/>
      <c r="R1586" s="326"/>
      <c r="S1586" s="326"/>
      <c r="T1586" s="326"/>
    </row>
    <row r="1587" spans="1:20">
      <c r="A1587" s="220"/>
      <c r="B1587" s="220"/>
      <c r="C1587" s="220"/>
      <c r="D1587" s="220"/>
      <c r="E1587" s="220"/>
      <c r="F1587" s="220"/>
      <c r="G1587" s="220"/>
      <c r="H1587" s="220"/>
      <c r="I1587" s="220"/>
      <c r="J1587" s="220"/>
      <c r="K1587" s="220"/>
      <c r="L1587" s="220"/>
      <c r="M1587" s="326"/>
      <c r="N1587" s="220"/>
      <c r="O1587" s="220"/>
      <c r="P1587" s="220"/>
      <c r="Q1587" s="326"/>
      <c r="R1587" s="326"/>
      <c r="S1587" s="326"/>
      <c r="T1587" s="326"/>
    </row>
    <row r="1588" spans="1:20">
      <c r="A1588" s="220"/>
      <c r="B1588" s="220"/>
      <c r="C1588" s="220"/>
      <c r="D1588" s="220"/>
      <c r="E1588" s="220"/>
      <c r="F1588" s="220"/>
      <c r="G1588" s="220"/>
      <c r="H1588" s="220"/>
      <c r="I1588" s="220"/>
      <c r="J1588" s="220"/>
      <c r="K1588" s="220"/>
      <c r="L1588" s="220"/>
      <c r="M1588" s="326"/>
      <c r="N1588" s="220"/>
      <c r="O1588" s="220"/>
      <c r="P1588" s="220"/>
      <c r="Q1588" s="326"/>
      <c r="R1588" s="326"/>
      <c r="S1588" s="326"/>
      <c r="T1588" s="326"/>
    </row>
    <row r="1589" spans="1:20">
      <c r="A1589" s="220"/>
      <c r="B1589" s="220"/>
      <c r="C1589" s="220"/>
      <c r="D1589" s="220"/>
      <c r="E1589" s="220"/>
      <c r="F1589" s="220"/>
      <c r="G1589" s="220"/>
      <c r="H1589" s="220"/>
      <c r="I1589" s="220"/>
      <c r="J1589" s="220"/>
      <c r="K1589" s="220"/>
      <c r="L1589" s="220"/>
      <c r="M1589" s="326"/>
      <c r="N1589" s="220"/>
      <c r="O1589" s="220"/>
      <c r="P1589" s="220"/>
      <c r="Q1589" s="326"/>
      <c r="R1589" s="326"/>
      <c r="S1589" s="326"/>
      <c r="T1589" s="326"/>
    </row>
    <row r="1590" spans="1:20">
      <c r="A1590" s="220"/>
      <c r="B1590" s="220"/>
      <c r="C1590" s="220"/>
      <c r="D1590" s="220"/>
      <c r="E1590" s="220"/>
      <c r="F1590" s="220"/>
      <c r="G1590" s="220"/>
      <c r="H1590" s="220"/>
      <c r="I1590" s="220"/>
      <c r="J1590" s="220"/>
      <c r="K1590" s="220"/>
      <c r="L1590" s="220"/>
      <c r="M1590" s="326"/>
      <c r="N1590" s="220"/>
      <c r="O1590" s="220"/>
      <c r="P1590" s="220"/>
      <c r="Q1590" s="326"/>
      <c r="R1590" s="326"/>
      <c r="S1590" s="326"/>
      <c r="T1590" s="326"/>
    </row>
    <row r="1591" spans="1:20">
      <c r="A1591" s="220"/>
      <c r="B1591" s="220"/>
      <c r="C1591" s="220"/>
      <c r="D1591" s="220"/>
      <c r="E1591" s="220"/>
      <c r="F1591" s="220"/>
      <c r="G1591" s="220"/>
      <c r="H1591" s="220"/>
      <c r="I1591" s="220"/>
      <c r="J1591" s="220"/>
      <c r="K1591" s="220"/>
      <c r="L1591" s="220"/>
      <c r="M1591" s="326"/>
      <c r="N1591" s="220"/>
      <c r="O1591" s="220"/>
      <c r="P1591" s="220"/>
      <c r="Q1591" s="326"/>
      <c r="R1591" s="326"/>
      <c r="S1591" s="326"/>
      <c r="T1591" s="326"/>
    </row>
    <row r="1592" spans="1:20">
      <c r="A1592" s="220"/>
      <c r="B1592" s="220"/>
      <c r="C1592" s="220"/>
      <c r="D1592" s="220"/>
      <c r="E1592" s="220"/>
      <c r="F1592" s="220"/>
      <c r="G1592" s="220"/>
      <c r="H1592" s="220"/>
      <c r="I1592" s="220"/>
      <c r="J1592" s="220"/>
      <c r="K1592" s="220"/>
      <c r="L1592" s="220"/>
      <c r="M1592" s="326"/>
      <c r="N1592" s="220"/>
      <c r="O1592" s="220"/>
      <c r="P1592" s="220"/>
      <c r="Q1592" s="326"/>
      <c r="R1592" s="326"/>
      <c r="S1592" s="326"/>
      <c r="T1592" s="326"/>
    </row>
    <row r="1593" spans="1:20">
      <c r="A1593" s="220"/>
      <c r="B1593" s="220"/>
      <c r="C1593" s="220"/>
      <c r="D1593" s="220"/>
      <c r="E1593" s="220"/>
      <c r="F1593" s="220"/>
      <c r="G1593" s="220"/>
      <c r="H1593" s="220"/>
      <c r="I1593" s="220"/>
      <c r="J1593" s="220"/>
      <c r="K1593" s="220"/>
      <c r="L1593" s="220"/>
      <c r="M1593" s="326"/>
      <c r="N1593" s="220"/>
      <c r="O1593" s="220"/>
      <c r="P1593" s="220"/>
      <c r="Q1593" s="326"/>
      <c r="R1593" s="326"/>
      <c r="S1593" s="326"/>
      <c r="T1593" s="326"/>
    </row>
    <row r="1594" spans="1:20">
      <c r="A1594" s="220"/>
      <c r="B1594" s="220"/>
      <c r="C1594" s="220"/>
      <c r="D1594" s="220"/>
      <c r="E1594" s="220"/>
      <c r="F1594" s="220"/>
      <c r="G1594" s="220"/>
      <c r="H1594" s="220"/>
      <c r="I1594" s="220"/>
      <c r="J1594" s="220"/>
      <c r="K1594" s="220"/>
      <c r="L1594" s="220"/>
      <c r="M1594" s="326"/>
      <c r="N1594" s="220"/>
      <c r="O1594" s="220"/>
      <c r="P1594" s="220"/>
      <c r="Q1594" s="326"/>
      <c r="R1594" s="326"/>
      <c r="S1594" s="326"/>
      <c r="T1594" s="326"/>
    </row>
    <row r="1595" spans="1:20">
      <c r="A1595" s="220"/>
      <c r="B1595" s="220"/>
      <c r="C1595" s="220"/>
      <c r="D1595" s="220"/>
      <c r="E1595" s="220"/>
      <c r="F1595" s="220"/>
      <c r="G1595" s="220"/>
      <c r="H1595" s="220"/>
      <c r="I1595" s="220"/>
      <c r="J1595" s="220"/>
      <c r="K1595" s="220"/>
      <c r="L1595" s="220"/>
      <c r="M1595" s="326"/>
      <c r="N1595" s="220"/>
      <c r="O1595" s="220"/>
      <c r="P1595" s="220"/>
      <c r="Q1595" s="326"/>
      <c r="R1595" s="326"/>
      <c r="S1595" s="326"/>
      <c r="T1595" s="326"/>
    </row>
    <row r="1596" spans="1:20">
      <c r="A1596" s="220"/>
      <c r="B1596" s="220"/>
      <c r="C1596" s="220"/>
      <c r="D1596" s="220"/>
      <c r="E1596" s="220"/>
      <c r="F1596" s="220"/>
      <c r="G1596" s="220"/>
      <c r="H1596" s="220"/>
      <c r="I1596" s="220"/>
      <c r="J1596" s="220"/>
      <c r="K1596" s="220"/>
      <c r="L1596" s="220"/>
      <c r="M1596" s="326"/>
      <c r="N1596" s="220"/>
      <c r="O1596" s="220"/>
      <c r="P1596" s="220"/>
      <c r="Q1596" s="326"/>
      <c r="R1596" s="326"/>
      <c r="S1596" s="326"/>
      <c r="T1596" s="326"/>
    </row>
    <row r="1597" spans="1:20">
      <c r="A1597" s="220"/>
      <c r="B1597" s="220"/>
      <c r="C1597" s="220"/>
      <c r="D1597" s="220"/>
      <c r="E1597" s="220"/>
      <c r="F1597" s="220"/>
      <c r="G1597" s="220"/>
      <c r="H1597" s="220"/>
      <c r="I1597" s="220"/>
      <c r="J1597" s="220"/>
      <c r="K1597" s="220"/>
      <c r="L1597" s="220"/>
      <c r="M1597" s="326"/>
      <c r="N1597" s="220"/>
      <c r="O1597" s="220"/>
      <c r="P1597" s="220"/>
      <c r="Q1597" s="326"/>
      <c r="R1597" s="326"/>
      <c r="S1597" s="326"/>
      <c r="T1597" s="326"/>
    </row>
    <row r="1598" spans="1:20">
      <c r="A1598" s="220"/>
      <c r="B1598" s="220"/>
      <c r="C1598" s="220"/>
      <c r="D1598" s="220"/>
      <c r="E1598" s="220"/>
      <c r="F1598" s="220"/>
      <c r="G1598" s="220"/>
      <c r="H1598" s="220"/>
      <c r="I1598" s="220"/>
      <c r="J1598" s="220"/>
      <c r="K1598" s="220"/>
      <c r="L1598" s="220"/>
      <c r="M1598" s="326"/>
      <c r="N1598" s="220"/>
      <c r="O1598" s="220"/>
      <c r="P1598" s="220"/>
      <c r="Q1598" s="326"/>
      <c r="R1598" s="326"/>
      <c r="S1598" s="326"/>
      <c r="T1598" s="326"/>
    </row>
    <row r="1599" spans="1:20">
      <c r="A1599" s="220"/>
      <c r="B1599" s="220"/>
      <c r="C1599" s="220"/>
      <c r="D1599" s="220"/>
      <c r="E1599" s="220"/>
      <c r="F1599" s="220"/>
      <c r="G1599" s="220"/>
      <c r="H1599" s="220"/>
      <c r="I1599" s="220"/>
      <c r="J1599" s="220"/>
      <c r="K1599" s="220"/>
      <c r="L1599" s="220"/>
      <c r="M1599" s="326"/>
      <c r="N1599" s="220"/>
      <c r="O1599" s="220"/>
      <c r="P1599" s="220"/>
      <c r="Q1599" s="326"/>
      <c r="R1599" s="326"/>
      <c r="S1599" s="326"/>
      <c r="T1599" s="326"/>
    </row>
    <row r="1600" spans="1:20">
      <c r="A1600" s="220"/>
      <c r="B1600" s="220"/>
      <c r="C1600" s="220"/>
      <c r="D1600" s="220"/>
      <c r="E1600" s="220"/>
      <c r="F1600" s="220"/>
      <c r="G1600" s="220"/>
      <c r="H1600" s="220"/>
      <c r="I1600" s="220"/>
      <c r="J1600" s="220"/>
      <c r="K1600" s="220"/>
      <c r="L1600" s="220"/>
      <c r="M1600" s="326"/>
      <c r="N1600" s="220"/>
      <c r="O1600" s="220"/>
      <c r="P1600" s="220"/>
      <c r="Q1600" s="326"/>
      <c r="R1600" s="326"/>
      <c r="S1600" s="326"/>
      <c r="T1600" s="326"/>
    </row>
    <row r="1601" spans="1:20">
      <c r="A1601" s="220"/>
      <c r="B1601" s="220"/>
      <c r="C1601" s="220"/>
      <c r="D1601" s="220"/>
      <c r="E1601" s="220"/>
      <c r="F1601" s="220"/>
      <c r="G1601" s="220"/>
      <c r="H1601" s="220"/>
      <c r="I1601" s="220"/>
      <c r="J1601" s="220"/>
      <c r="K1601" s="220"/>
      <c r="L1601" s="220"/>
      <c r="M1601" s="326"/>
      <c r="N1601" s="220"/>
      <c r="O1601" s="220"/>
      <c r="P1601" s="220"/>
      <c r="Q1601" s="326"/>
      <c r="R1601" s="326"/>
      <c r="S1601" s="326"/>
      <c r="T1601" s="326"/>
    </row>
    <row r="1602" spans="1:20">
      <c r="A1602" s="220"/>
      <c r="B1602" s="220"/>
      <c r="C1602" s="220"/>
      <c r="D1602" s="220"/>
      <c r="E1602" s="220"/>
      <c r="F1602" s="220"/>
      <c r="G1602" s="220"/>
      <c r="H1602" s="220"/>
      <c r="I1602" s="220"/>
      <c r="J1602" s="220"/>
      <c r="K1602" s="220"/>
      <c r="L1602" s="220"/>
      <c r="M1602" s="326"/>
      <c r="N1602" s="220"/>
      <c r="O1602" s="220"/>
      <c r="P1602" s="220"/>
      <c r="Q1602" s="326"/>
      <c r="R1602" s="326"/>
      <c r="S1602" s="326"/>
      <c r="T1602" s="326"/>
    </row>
    <row r="1603" spans="1:20">
      <c r="A1603" s="220"/>
      <c r="B1603" s="220"/>
      <c r="C1603" s="220"/>
      <c r="D1603" s="220"/>
      <c r="E1603" s="220"/>
      <c r="F1603" s="220"/>
      <c r="G1603" s="220"/>
      <c r="H1603" s="220"/>
      <c r="I1603" s="220"/>
      <c r="J1603" s="220"/>
      <c r="K1603" s="220"/>
      <c r="L1603" s="220"/>
      <c r="M1603" s="326"/>
      <c r="N1603" s="220"/>
      <c r="O1603" s="220"/>
      <c r="P1603" s="220"/>
      <c r="Q1603" s="326"/>
      <c r="R1603" s="326"/>
      <c r="S1603" s="326"/>
      <c r="T1603" s="326"/>
    </row>
    <row r="1604" spans="1:20">
      <c r="A1604" s="220"/>
      <c r="B1604" s="220"/>
      <c r="C1604" s="220"/>
      <c r="D1604" s="220"/>
      <c r="E1604" s="220"/>
      <c r="F1604" s="220"/>
      <c r="G1604" s="220"/>
      <c r="H1604" s="220"/>
      <c r="I1604" s="220"/>
      <c r="J1604" s="220"/>
      <c r="K1604" s="220"/>
      <c r="L1604" s="220"/>
      <c r="M1604" s="326"/>
      <c r="N1604" s="220"/>
      <c r="O1604" s="220"/>
      <c r="P1604" s="220"/>
      <c r="Q1604" s="326"/>
      <c r="R1604" s="326"/>
      <c r="S1604" s="326"/>
      <c r="T1604" s="326"/>
    </row>
    <row r="1605" spans="1:20">
      <c r="A1605" s="220"/>
      <c r="B1605" s="220"/>
      <c r="C1605" s="220"/>
      <c r="D1605" s="220"/>
      <c r="E1605" s="220"/>
      <c r="F1605" s="220"/>
      <c r="G1605" s="220"/>
      <c r="H1605" s="220"/>
      <c r="I1605" s="220"/>
      <c r="J1605" s="220"/>
      <c r="K1605" s="220"/>
      <c r="L1605" s="220"/>
      <c r="M1605" s="326"/>
      <c r="N1605" s="220"/>
      <c r="O1605" s="220"/>
      <c r="P1605" s="220"/>
      <c r="Q1605" s="326"/>
      <c r="R1605" s="326"/>
      <c r="S1605" s="326"/>
      <c r="T1605" s="326"/>
    </row>
    <row r="1606" spans="1:20">
      <c r="A1606" s="220"/>
      <c r="B1606" s="220"/>
      <c r="C1606" s="220"/>
      <c r="D1606" s="220"/>
      <c r="E1606" s="220"/>
      <c r="F1606" s="220"/>
      <c r="G1606" s="220"/>
      <c r="H1606" s="220"/>
      <c r="I1606" s="220"/>
      <c r="J1606" s="220"/>
      <c r="K1606" s="220"/>
      <c r="L1606" s="220"/>
      <c r="M1606" s="326"/>
      <c r="N1606" s="220"/>
      <c r="O1606" s="220"/>
      <c r="P1606" s="220"/>
      <c r="Q1606" s="326"/>
      <c r="R1606" s="326"/>
      <c r="S1606" s="326"/>
      <c r="T1606" s="326"/>
    </row>
    <row r="1607" spans="1:20">
      <c r="A1607" s="220"/>
      <c r="B1607" s="220"/>
      <c r="C1607" s="220"/>
      <c r="D1607" s="220"/>
      <c r="E1607" s="220"/>
      <c r="F1607" s="220"/>
      <c r="G1607" s="220"/>
      <c r="H1607" s="220"/>
      <c r="I1607" s="220"/>
      <c r="J1607" s="220"/>
      <c r="K1607" s="220"/>
      <c r="L1607" s="220"/>
      <c r="M1607" s="326"/>
      <c r="N1607" s="220"/>
      <c r="O1607" s="220"/>
      <c r="P1607" s="220"/>
      <c r="Q1607" s="326"/>
      <c r="R1607" s="326"/>
      <c r="S1607" s="326"/>
      <c r="T1607" s="326"/>
    </row>
    <row r="1608" spans="1:20">
      <c r="A1608" s="220"/>
      <c r="B1608" s="220"/>
      <c r="C1608" s="220"/>
      <c r="D1608" s="220"/>
      <c r="E1608" s="220"/>
      <c r="F1608" s="220"/>
      <c r="G1608" s="220"/>
      <c r="H1608" s="220"/>
      <c r="I1608" s="220"/>
      <c r="J1608" s="220"/>
      <c r="K1608" s="220"/>
      <c r="L1608" s="220"/>
      <c r="M1608" s="326"/>
      <c r="N1608" s="220"/>
      <c r="O1608" s="220"/>
      <c r="P1608" s="220"/>
      <c r="Q1608" s="326"/>
      <c r="R1608" s="326"/>
      <c r="S1608" s="326"/>
      <c r="T1608" s="326"/>
    </row>
    <row r="1609" spans="1:20">
      <c r="A1609" s="220"/>
      <c r="B1609" s="220"/>
      <c r="C1609" s="220"/>
      <c r="D1609" s="220"/>
      <c r="E1609" s="220"/>
      <c r="F1609" s="220"/>
      <c r="G1609" s="220"/>
      <c r="H1609" s="220"/>
      <c r="I1609" s="220"/>
      <c r="J1609" s="220"/>
      <c r="K1609" s="220"/>
      <c r="L1609" s="220"/>
      <c r="M1609" s="326"/>
      <c r="N1609" s="220"/>
      <c r="O1609" s="220"/>
      <c r="P1609" s="220"/>
      <c r="Q1609" s="326"/>
      <c r="R1609" s="326"/>
      <c r="S1609" s="326"/>
      <c r="T1609" s="326"/>
    </row>
    <row r="1610" spans="1:20">
      <c r="A1610" s="220"/>
      <c r="B1610" s="220"/>
      <c r="C1610" s="220"/>
      <c r="D1610" s="220"/>
      <c r="E1610" s="220"/>
      <c r="F1610" s="220"/>
      <c r="G1610" s="220"/>
      <c r="H1610" s="220"/>
      <c r="I1610" s="220"/>
      <c r="J1610" s="220"/>
      <c r="K1610" s="220"/>
      <c r="L1610" s="220"/>
      <c r="M1610" s="326"/>
      <c r="N1610" s="220"/>
      <c r="O1610" s="220"/>
      <c r="P1610" s="220"/>
      <c r="Q1610" s="326"/>
      <c r="R1610" s="326"/>
      <c r="S1610" s="326"/>
      <c r="T1610" s="326"/>
    </row>
    <row r="1611" spans="1:20">
      <c r="A1611" s="220"/>
      <c r="B1611" s="220"/>
      <c r="C1611" s="220"/>
      <c r="D1611" s="220"/>
      <c r="E1611" s="220"/>
      <c r="F1611" s="220"/>
      <c r="G1611" s="220"/>
      <c r="H1611" s="220"/>
      <c r="I1611" s="220"/>
      <c r="J1611" s="220"/>
      <c r="K1611" s="220"/>
      <c r="L1611" s="220"/>
      <c r="M1611" s="326"/>
      <c r="N1611" s="220"/>
      <c r="O1611" s="220"/>
      <c r="P1611" s="220"/>
      <c r="Q1611" s="326"/>
      <c r="R1611" s="326"/>
      <c r="S1611" s="326"/>
      <c r="T1611" s="326"/>
    </row>
    <row r="1612" spans="1:20">
      <c r="A1612" s="220"/>
      <c r="B1612" s="220"/>
      <c r="C1612" s="220"/>
      <c r="D1612" s="220"/>
      <c r="E1612" s="220"/>
      <c r="F1612" s="220"/>
      <c r="G1612" s="220"/>
      <c r="H1612" s="220"/>
      <c r="I1612" s="220"/>
      <c r="J1612" s="220"/>
      <c r="K1612" s="220"/>
      <c r="L1612" s="220"/>
      <c r="M1612" s="326"/>
      <c r="N1612" s="220"/>
      <c r="O1612" s="220"/>
      <c r="P1612" s="220"/>
      <c r="Q1612" s="326"/>
      <c r="R1612" s="326"/>
      <c r="S1612" s="326"/>
      <c r="T1612" s="326"/>
    </row>
    <row r="1613" spans="1:20">
      <c r="A1613" s="220"/>
      <c r="B1613" s="220"/>
      <c r="C1613" s="220"/>
      <c r="D1613" s="220"/>
      <c r="E1613" s="220"/>
      <c r="F1613" s="220"/>
      <c r="G1613" s="220"/>
      <c r="H1613" s="220"/>
      <c r="I1613" s="220"/>
      <c r="J1613" s="220"/>
      <c r="K1613" s="220"/>
      <c r="L1613" s="220"/>
      <c r="M1613" s="326"/>
      <c r="N1613" s="220"/>
      <c r="O1613" s="220"/>
      <c r="P1613" s="220"/>
      <c r="Q1613" s="326"/>
      <c r="R1613" s="326"/>
      <c r="S1613" s="326"/>
      <c r="T1613" s="326"/>
    </row>
    <row r="1614" spans="1:20">
      <c r="A1614" s="220"/>
      <c r="B1614" s="220"/>
      <c r="C1614" s="220"/>
      <c r="D1614" s="220"/>
      <c r="E1614" s="220"/>
      <c r="F1614" s="220"/>
      <c r="G1614" s="220"/>
      <c r="H1614" s="220"/>
      <c r="I1614" s="220"/>
      <c r="J1614" s="220"/>
      <c r="K1614" s="220"/>
      <c r="L1614" s="220"/>
      <c r="M1614" s="326"/>
      <c r="N1614" s="220"/>
      <c r="O1614" s="220"/>
      <c r="P1614" s="220"/>
      <c r="Q1614" s="326"/>
      <c r="R1614" s="326"/>
      <c r="S1614" s="326"/>
      <c r="T1614" s="326"/>
    </row>
    <row r="1615" spans="1:20">
      <c r="A1615" s="220"/>
      <c r="B1615" s="220"/>
      <c r="C1615" s="220"/>
      <c r="D1615" s="220"/>
      <c r="E1615" s="220"/>
      <c r="F1615" s="220"/>
      <c r="G1615" s="220"/>
      <c r="H1615" s="220"/>
      <c r="I1615" s="220"/>
      <c r="J1615" s="220"/>
      <c r="K1615" s="220"/>
      <c r="L1615" s="220"/>
      <c r="M1615" s="326"/>
      <c r="N1615" s="220"/>
      <c r="O1615" s="220"/>
      <c r="P1615" s="220"/>
      <c r="Q1615" s="326"/>
      <c r="R1615" s="326"/>
      <c r="S1615" s="326"/>
      <c r="T1615" s="326"/>
    </row>
    <row r="1616" spans="1:20">
      <c r="A1616" s="220"/>
      <c r="B1616" s="220"/>
      <c r="C1616" s="220"/>
      <c r="D1616" s="220"/>
      <c r="E1616" s="220"/>
      <c r="F1616" s="220"/>
      <c r="G1616" s="220"/>
      <c r="H1616" s="220"/>
      <c r="I1616" s="220"/>
      <c r="J1616" s="220"/>
      <c r="K1616" s="220"/>
      <c r="L1616" s="220"/>
      <c r="M1616" s="326"/>
      <c r="N1616" s="220"/>
      <c r="O1616" s="220"/>
      <c r="P1616" s="220"/>
      <c r="Q1616" s="326"/>
      <c r="R1616" s="326"/>
      <c r="S1616" s="326"/>
      <c r="T1616" s="326"/>
    </row>
    <row r="1617" spans="1:20">
      <c r="A1617" s="220"/>
      <c r="B1617" s="220"/>
      <c r="C1617" s="220"/>
      <c r="D1617" s="220"/>
      <c r="E1617" s="220"/>
      <c r="F1617" s="220"/>
      <c r="G1617" s="220"/>
      <c r="H1617" s="220"/>
      <c r="I1617" s="220"/>
      <c r="J1617" s="220"/>
      <c r="K1617" s="220"/>
      <c r="L1617" s="220"/>
      <c r="M1617" s="326"/>
      <c r="N1617" s="220"/>
      <c r="O1617" s="220"/>
      <c r="P1617" s="220"/>
      <c r="Q1617" s="326"/>
      <c r="R1617" s="326"/>
      <c r="S1617" s="326"/>
      <c r="T1617" s="326"/>
    </row>
    <row r="1618" spans="1:20">
      <c r="A1618" s="220"/>
      <c r="B1618" s="220"/>
      <c r="C1618" s="220"/>
      <c r="D1618" s="220"/>
      <c r="E1618" s="220"/>
      <c r="F1618" s="220"/>
      <c r="G1618" s="220"/>
      <c r="H1618" s="220"/>
      <c r="I1618" s="220"/>
      <c r="J1618" s="220"/>
      <c r="K1618" s="220"/>
      <c r="L1618" s="220"/>
      <c r="M1618" s="326"/>
      <c r="N1618" s="220"/>
      <c r="O1618" s="220"/>
      <c r="P1618" s="220"/>
      <c r="Q1618" s="326"/>
      <c r="R1618" s="326"/>
      <c r="S1618" s="326"/>
      <c r="T1618" s="326"/>
    </row>
    <row r="1619" spans="1:20">
      <c r="A1619" s="220"/>
      <c r="B1619" s="220"/>
      <c r="C1619" s="220"/>
      <c r="D1619" s="220"/>
      <c r="E1619" s="220"/>
      <c r="F1619" s="220"/>
      <c r="G1619" s="220"/>
      <c r="H1619" s="220"/>
      <c r="I1619" s="220"/>
      <c r="J1619" s="220"/>
      <c r="K1619" s="220"/>
      <c r="L1619" s="220"/>
      <c r="M1619" s="326"/>
      <c r="N1619" s="220"/>
      <c r="O1619" s="220"/>
      <c r="P1619" s="220"/>
      <c r="Q1619" s="326"/>
      <c r="R1619" s="326"/>
      <c r="S1619" s="326"/>
      <c r="T1619" s="326"/>
    </row>
    <row r="1620" spans="1:20">
      <c r="A1620" s="220"/>
      <c r="B1620" s="220"/>
      <c r="C1620" s="220"/>
      <c r="D1620" s="220"/>
      <c r="E1620" s="220"/>
      <c r="F1620" s="220"/>
      <c r="G1620" s="220"/>
      <c r="H1620" s="220"/>
      <c r="I1620" s="220"/>
      <c r="J1620" s="220"/>
      <c r="K1620" s="220"/>
      <c r="L1620" s="220"/>
      <c r="M1620" s="326"/>
      <c r="N1620" s="220"/>
      <c r="O1620" s="220"/>
      <c r="P1620" s="220"/>
      <c r="Q1620" s="326"/>
      <c r="R1620" s="326"/>
      <c r="S1620" s="326"/>
      <c r="T1620" s="326"/>
    </row>
    <row r="1621" spans="1:20">
      <c r="A1621" s="220"/>
      <c r="B1621" s="220"/>
      <c r="C1621" s="220"/>
      <c r="D1621" s="220"/>
      <c r="E1621" s="220"/>
      <c r="F1621" s="220"/>
      <c r="G1621" s="220"/>
      <c r="H1621" s="220"/>
      <c r="I1621" s="220"/>
      <c r="J1621" s="220"/>
      <c r="K1621" s="220"/>
      <c r="L1621" s="220"/>
      <c r="M1621" s="326"/>
      <c r="N1621" s="220"/>
      <c r="O1621" s="220"/>
      <c r="P1621" s="220"/>
      <c r="Q1621" s="326"/>
      <c r="R1621" s="326"/>
      <c r="S1621" s="326"/>
      <c r="T1621" s="326"/>
    </row>
    <row r="1622" spans="1:20">
      <c r="A1622" s="220"/>
      <c r="B1622" s="220"/>
      <c r="C1622" s="220"/>
      <c r="D1622" s="220"/>
      <c r="E1622" s="220"/>
      <c r="F1622" s="220"/>
      <c r="G1622" s="220"/>
      <c r="H1622" s="220"/>
      <c r="I1622" s="220"/>
      <c r="J1622" s="220"/>
      <c r="K1622" s="220"/>
      <c r="L1622" s="220"/>
      <c r="M1622" s="326"/>
      <c r="N1622" s="220"/>
      <c r="O1622" s="220"/>
      <c r="P1622" s="220"/>
      <c r="Q1622" s="326"/>
      <c r="R1622" s="326"/>
      <c r="S1622" s="326"/>
      <c r="T1622" s="326"/>
    </row>
    <row r="1623" spans="1:20">
      <c r="A1623" s="220"/>
      <c r="B1623" s="220"/>
      <c r="C1623" s="220"/>
      <c r="D1623" s="220"/>
      <c r="E1623" s="220"/>
      <c r="F1623" s="220"/>
      <c r="G1623" s="220"/>
      <c r="H1623" s="220"/>
      <c r="I1623" s="220"/>
      <c r="J1623" s="220"/>
      <c r="K1623" s="220"/>
      <c r="L1623" s="220"/>
      <c r="M1623" s="326"/>
      <c r="N1623" s="220"/>
      <c r="O1623" s="220"/>
      <c r="P1623" s="220"/>
      <c r="Q1623" s="326"/>
      <c r="R1623" s="326"/>
      <c r="S1623" s="326"/>
      <c r="T1623" s="326"/>
    </row>
    <row r="1624" spans="1:20">
      <c r="A1624" s="220"/>
      <c r="B1624" s="220"/>
      <c r="C1624" s="220"/>
      <c r="D1624" s="220"/>
      <c r="E1624" s="220"/>
      <c r="F1624" s="220"/>
      <c r="G1624" s="220"/>
      <c r="H1624" s="220"/>
      <c r="I1624" s="220"/>
      <c r="J1624" s="220"/>
      <c r="K1624" s="220"/>
      <c r="L1624" s="220"/>
      <c r="M1624" s="326"/>
      <c r="N1624" s="220"/>
      <c r="O1624" s="220"/>
      <c r="P1624" s="220"/>
      <c r="Q1624" s="326"/>
      <c r="R1624" s="326"/>
      <c r="S1624" s="326"/>
      <c r="T1624" s="326"/>
    </row>
    <row r="1625" spans="1:20">
      <c r="A1625" s="220"/>
      <c r="B1625" s="220"/>
      <c r="C1625" s="220"/>
      <c r="D1625" s="220"/>
      <c r="E1625" s="220"/>
      <c r="F1625" s="220"/>
      <c r="G1625" s="220"/>
      <c r="H1625" s="220"/>
      <c r="I1625" s="220"/>
      <c r="J1625" s="220"/>
      <c r="K1625" s="220"/>
      <c r="L1625" s="220"/>
      <c r="M1625" s="326"/>
      <c r="N1625" s="220"/>
      <c r="O1625" s="220"/>
      <c r="P1625" s="220"/>
      <c r="Q1625" s="326"/>
      <c r="R1625" s="326"/>
      <c r="S1625" s="326"/>
      <c r="T1625" s="326"/>
    </row>
    <row r="1626" spans="1:20">
      <c r="A1626" s="220"/>
      <c r="B1626" s="220"/>
      <c r="C1626" s="220"/>
      <c r="D1626" s="220"/>
      <c r="E1626" s="220"/>
      <c r="F1626" s="220"/>
      <c r="G1626" s="220"/>
      <c r="H1626" s="220"/>
      <c r="I1626" s="220"/>
      <c r="J1626" s="220"/>
      <c r="K1626" s="220"/>
      <c r="L1626" s="220"/>
      <c r="M1626" s="326"/>
      <c r="N1626" s="220"/>
      <c r="O1626" s="220"/>
      <c r="P1626" s="220"/>
      <c r="Q1626" s="326"/>
      <c r="R1626" s="326"/>
      <c r="S1626" s="326"/>
      <c r="T1626" s="326"/>
    </row>
    <row r="1627" spans="1:20">
      <c r="A1627" s="220"/>
      <c r="B1627" s="220"/>
      <c r="C1627" s="220"/>
      <c r="D1627" s="220"/>
      <c r="E1627" s="220"/>
      <c r="F1627" s="220"/>
      <c r="G1627" s="220"/>
      <c r="H1627" s="220"/>
      <c r="I1627" s="220"/>
      <c r="J1627" s="220"/>
      <c r="K1627" s="220"/>
      <c r="L1627" s="220"/>
      <c r="M1627" s="326"/>
      <c r="N1627" s="220"/>
      <c r="O1627" s="220"/>
      <c r="P1627" s="220"/>
      <c r="Q1627" s="326"/>
      <c r="R1627" s="326"/>
      <c r="S1627" s="326"/>
      <c r="T1627" s="326"/>
    </row>
    <row r="1628" spans="1:20">
      <c r="A1628" s="220"/>
      <c r="B1628" s="220"/>
      <c r="C1628" s="220"/>
      <c r="D1628" s="220"/>
      <c r="E1628" s="220"/>
      <c r="F1628" s="220"/>
      <c r="G1628" s="220"/>
      <c r="H1628" s="220"/>
      <c r="I1628" s="220"/>
      <c r="J1628" s="220"/>
      <c r="K1628" s="220"/>
      <c r="L1628" s="220"/>
      <c r="M1628" s="326"/>
      <c r="N1628" s="220"/>
      <c r="O1628" s="220"/>
      <c r="P1628" s="220"/>
      <c r="Q1628" s="326"/>
      <c r="R1628" s="326"/>
      <c r="S1628" s="326"/>
      <c r="T1628" s="326"/>
    </row>
    <row r="1629" spans="1:20">
      <c r="A1629" s="220"/>
      <c r="B1629" s="220"/>
      <c r="C1629" s="220"/>
      <c r="D1629" s="220"/>
      <c r="E1629" s="220"/>
      <c r="F1629" s="220"/>
      <c r="G1629" s="220"/>
      <c r="H1629" s="220"/>
      <c r="I1629" s="220"/>
      <c r="J1629" s="220"/>
      <c r="K1629" s="220"/>
      <c r="L1629" s="220"/>
      <c r="M1629" s="326"/>
      <c r="N1629" s="220"/>
      <c r="O1629" s="220"/>
      <c r="P1629" s="220"/>
      <c r="Q1629" s="326"/>
      <c r="R1629" s="326"/>
      <c r="S1629" s="326"/>
      <c r="T1629" s="326"/>
    </row>
    <row r="1630" spans="1:20">
      <c r="A1630" s="220"/>
      <c r="B1630" s="220"/>
      <c r="C1630" s="220"/>
      <c r="D1630" s="220"/>
      <c r="E1630" s="220"/>
      <c r="F1630" s="220"/>
      <c r="G1630" s="220"/>
      <c r="H1630" s="220"/>
      <c r="I1630" s="220"/>
      <c r="J1630" s="220"/>
      <c r="K1630" s="220"/>
      <c r="L1630" s="220"/>
      <c r="M1630" s="326"/>
      <c r="N1630" s="220"/>
      <c r="O1630" s="220"/>
      <c r="P1630" s="220"/>
      <c r="Q1630" s="326"/>
      <c r="R1630" s="326"/>
      <c r="S1630" s="326"/>
      <c r="T1630" s="326"/>
    </row>
    <row r="1631" spans="1:20">
      <c r="A1631" s="220"/>
      <c r="B1631" s="220"/>
      <c r="C1631" s="220"/>
      <c r="D1631" s="220"/>
      <c r="E1631" s="220"/>
      <c r="F1631" s="220"/>
      <c r="G1631" s="220"/>
      <c r="H1631" s="220"/>
      <c r="I1631" s="220"/>
      <c r="J1631" s="220"/>
      <c r="K1631" s="220"/>
      <c r="L1631" s="220"/>
      <c r="M1631" s="326"/>
      <c r="N1631" s="220"/>
      <c r="O1631" s="220"/>
      <c r="P1631" s="220"/>
      <c r="Q1631" s="326"/>
      <c r="R1631" s="326"/>
      <c r="S1631" s="326"/>
      <c r="T1631" s="326"/>
    </row>
    <row r="1632" spans="1:20">
      <c r="A1632" s="220"/>
      <c r="B1632" s="220"/>
      <c r="C1632" s="220"/>
      <c r="D1632" s="220"/>
      <c r="E1632" s="220"/>
      <c r="F1632" s="220"/>
      <c r="G1632" s="220"/>
      <c r="H1632" s="220"/>
      <c r="I1632" s="220"/>
      <c r="J1632" s="220"/>
      <c r="K1632" s="220"/>
      <c r="L1632" s="220"/>
      <c r="M1632" s="326"/>
      <c r="N1632" s="220"/>
      <c r="O1632" s="220"/>
      <c r="P1632" s="220"/>
      <c r="Q1632" s="326"/>
      <c r="R1632" s="326"/>
      <c r="S1632" s="326"/>
      <c r="T1632" s="326"/>
    </row>
    <row r="1633" spans="1:20">
      <c r="A1633" s="220"/>
      <c r="B1633" s="220"/>
      <c r="C1633" s="220"/>
      <c r="D1633" s="220"/>
      <c r="E1633" s="220"/>
      <c r="F1633" s="220"/>
      <c r="G1633" s="220"/>
      <c r="H1633" s="220"/>
      <c r="I1633" s="220"/>
      <c r="J1633" s="220"/>
      <c r="K1633" s="220"/>
      <c r="L1633" s="220"/>
      <c r="M1633" s="326"/>
      <c r="N1633" s="220"/>
      <c r="O1633" s="220"/>
      <c r="P1633" s="220"/>
      <c r="Q1633" s="326"/>
      <c r="R1633" s="326"/>
      <c r="S1633" s="326"/>
      <c r="T1633" s="326"/>
    </row>
    <row r="1634" spans="1:20">
      <c r="A1634" s="220"/>
      <c r="B1634" s="220"/>
      <c r="C1634" s="220"/>
      <c r="D1634" s="220"/>
      <c r="E1634" s="220"/>
      <c r="F1634" s="220"/>
      <c r="G1634" s="220"/>
      <c r="H1634" s="220"/>
      <c r="I1634" s="220"/>
      <c r="J1634" s="220"/>
      <c r="K1634" s="220"/>
      <c r="L1634" s="220"/>
      <c r="M1634" s="326"/>
      <c r="N1634" s="220"/>
      <c r="O1634" s="220"/>
      <c r="P1634" s="220"/>
      <c r="Q1634" s="326"/>
      <c r="R1634" s="326"/>
      <c r="S1634" s="326"/>
      <c r="T1634" s="326"/>
    </row>
    <row r="1635" spans="1:20">
      <c r="A1635" s="220"/>
      <c r="B1635" s="220"/>
      <c r="C1635" s="220"/>
      <c r="D1635" s="220"/>
      <c r="E1635" s="220"/>
      <c r="F1635" s="220"/>
      <c r="G1635" s="220"/>
      <c r="H1635" s="220"/>
      <c r="I1635" s="220"/>
      <c r="J1635" s="220"/>
      <c r="K1635" s="220"/>
      <c r="L1635" s="220"/>
      <c r="M1635" s="326"/>
      <c r="N1635" s="220"/>
      <c r="O1635" s="220"/>
      <c r="P1635" s="220"/>
      <c r="Q1635" s="326"/>
      <c r="R1635" s="326"/>
      <c r="S1635" s="326"/>
      <c r="T1635" s="326"/>
    </row>
    <row r="1636" spans="1:20">
      <c r="A1636" s="220"/>
      <c r="B1636" s="220"/>
      <c r="C1636" s="220"/>
      <c r="D1636" s="220"/>
      <c r="E1636" s="220"/>
      <c r="F1636" s="220"/>
      <c r="G1636" s="220"/>
      <c r="H1636" s="220"/>
      <c r="I1636" s="220"/>
      <c r="J1636" s="220"/>
      <c r="K1636" s="220"/>
      <c r="L1636" s="220"/>
      <c r="M1636" s="326"/>
      <c r="N1636" s="220"/>
      <c r="O1636" s="220"/>
      <c r="P1636" s="220"/>
      <c r="Q1636" s="326"/>
      <c r="R1636" s="326"/>
      <c r="S1636" s="326"/>
      <c r="T1636" s="326"/>
    </row>
    <row r="1637" spans="1:20">
      <c r="A1637" s="220"/>
      <c r="B1637" s="220"/>
      <c r="C1637" s="220"/>
      <c r="D1637" s="220"/>
      <c r="E1637" s="220"/>
      <c r="F1637" s="220"/>
      <c r="G1637" s="220"/>
      <c r="H1637" s="220"/>
      <c r="I1637" s="220"/>
      <c r="J1637" s="220"/>
      <c r="K1637" s="220"/>
      <c r="L1637" s="220"/>
      <c r="M1637" s="326"/>
      <c r="N1637" s="220"/>
      <c r="O1637" s="220"/>
      <c r="P1637" s="220"/>
      <c r="Q1637" s="326"/>
      <c r="R1637" s="326"/>
      <c r="S1637" s="326"/>
      <c r="T1637" s="326"/>
    </row>
    <row r="1638" spans="1:20">
      <c r="A1638" s="220"/>
      <c r="B1638" s="220"/>
      <c r="C1638" s="220"/>
      <c r="D1638" s="220"/>
      <c r="E1638" s="220"/>
      <c r="F1638" s="220"/>
      <c r="G1638" s="220"/>
      <c r="H1638" s="220"/>
      <c r="I1638" s="220"/>
      <c r="J1638" s="220"/>
      <c r="K1638" s="220"/>
      <c r="L1638" s="220"/>
      <c r="M1638" s="326"/>
      <c r="N1638" s="220"/>
      <c r="O1638" s="220"/>
      <c r="P1638" s="220"/>
      <c r="Q1638" s="326"/>
      <c r="R1638" s="326"/>
      <c r="S1638" s="326"/>
      <c r="T1638" s="326"/>
    </row>
    <row r="1639" spans="1:20">
      <c r="A1639" s="220"/>
      <c r="B1639" s="220"/>
      <c r="C1639" s="220"/>
      <c r="D1639" s="220"/>
      <c r="E1639" s="220"/>
      <c r="F1639" s="220"/>
      <c r="G1639" s="220"/>
      <c r="H1639" s="220"/>
      <c r="I1639" s="220"/>
      <c r="J1639" s="220"/>
      <c r="K1639" s="220"/>
      <c r="L1639" s="220"/>
      <c r="M1639" s="326"/>
      <c r="N1639" s="220"/>
      <c r="O1639" s="220"/>
      <c r="P1639" s="220"/>
      <c r="Q1639" s="326"/>
      <c r="R1639" s="326"/>
      <c r="S1639" s="326"/>
      <c r="T1639" s="326"/>
    </row>
    <row r="1640" spans="1:20">
      <c r="A1640" s="220"/>
      <c r="B1640" s="220"/>
      <c r="C1640" s="220"/>
      <c r="D1640" s="220"/>
      <c r="E1640" s="220"/>
      <c r="F1640" s="220"/>
      <c r="G1640" s="220"/>
      <c r="H1640" s="220"/>
      <c r="I1640" s="220"/>
      <c r="J1640" s="220"/>
      <c r="K1640" s="220"/>
      <c r="L1640" s="220"/>
      <c r="M1640" s="326"/>
      <c r="N1640" s="220"/>
      <c r="O1640" s="220"/>
      <c r="P1640" s="220"/>
      <c r="Q1640" s="326"/>
      <c r="R1640" s="326"/>
      <c r="S1640" s="326"/>
      <c r="T1640" s="326"/>
    </row>
    <row r="1641" spans="1:20">
      <c r="A1641" s="220"/>
      <c r="B1641" s="220"/>
      <c r="C1641" s="220"/>
      <c r="D1641" s="220"/>
      <c r="E1641" s="220"/>
      <c r="F1641" s="220"/>
      <c r="G1641" s="220"/>
      <c r="H1641" s="220"/>
      <c r="I1641" s="220"/>
      <c r="J1641" s="220"/>
      <c r="K1641" s="220"/>
      <c r="L1641" s="220"/>
      <c r="M1641" s="326"/>
      <c r="N1641" s="220"/>
      <c r="O1641" s="220"/>
      <c r="P1641" s="220"/>
      <c r="Q1641" s="326"/>
      <c r="R1641" s="326"/>
      <c r="S1641" s="326"/>
      <c r="T1641" s="326"/>
    </row>
    <row r="1642" spans="1:20">
      <c r="A1642" s="220"/>
      <c r="B1642" s="220"/>
      <c r="C1642" s="220"/>
      <c r="D1642" s="220"/>
      <c r="E1642" s="220"/>
      <c r="F1642" s="220"/>
      <c r="G1642" s="220"/>
      <c r="H1642" s="220"/>
      <c r="I1642" s="220"/>
      <c r="J1642" s="220"/>
      <c r="K1642" s="220"/>
      <c r="L1642" s="220"/>
      <c r="M1642" s="326"/>
      <c r="N1642" s="220"/>
      <c r="O1642" s="220"/>
      <c r="P1642" s="220"/>
      <c r="Q1642" s="326"/>
      <c r="R1642" s="326"/>
      <c r="S1642" s="326"/>
      <c r="T1642" s="326"/>
    </row>
    <row r="1643" spans="1:20">
      <c r="A1643" s="220"/>
      <c r="B1643" s="220"/>
      <c r="C1643" s="220"/>
      <c r="D1643" s="220"/>
      <c r="E1643" s="220"/>
      <c r="F1643" s="220"/>
      <c r="G1643" s="220"/>
      <c r="H1643" s="220"/>
      <c r="I1643" s="220"/>
      <c r="J1643" s="220"/>
      <c r="K1643" s="220"/>
      <c r="L1643" s="220"/>
      <c r="M1643" s="326"/>
      <c r="N1643" s="220"/>
      <c r="O1643" s="220"/>
      <c r="P1643" s="220"/>
      <c r="Q1643" s="326"/>
      <c r="R1643" s="326"/>
      <c r="S1643" s="326"/>
      <c r="T1643" s="326"/>
    </row>
    <row r="1644" spans="1:20">
      <c r="A1644" s="220"/>
      <c r="B1644" s="220"/>
      <c r="C1644" s="220"/>
      <c r="D1644" s="220"/>
      <c r="E1644" s="220"/>
      <c r="F1644" s="220"/>
      <c r="G1644" s="220"/>
      <c r="H1644" s="220"/>
      <c r="I1644" s="220"/>
      <c r="J1644" s="220"/>
      <c r="K1644" s="220"/>
      <c r="L1644" s="220"/>
      <c r="M1644" s="326"/>
      <c r="N1644" s="220"/>
      <c r="O1644" s="220"/>
      <c r="P1644" s="220"/>
      <c r="Q1644" s="326"/>
      <c r="R1644" s="326"/>
      <c r="S1644" s="326"/>
      <c r="T1644" s="326"/>
    </row>
    <row r="1645" spans="1:20">
      <c r="A1645" s="220"/>
      <c r="B1645" s="220"/>
      <c r="C1645" s="220"/>
      <c r="D1645" s="220"/>
      <c r="E1645" s="220"/>
      <c r="F1645" s="220"/>
      <c r="G1645" s="220"/>
      <c r="H1645" s="220"/>
      <c r="I1645" s="220"/>
      <c r="J1645" s="220"/>
      <c r="K1645" s="220"/>
      <c r="L1645" s="220"/>
      <c r="M1645" s="326"/>
      <c r="N1645" s="220"/>
      <c r="O1645" s="220"/>
      <c r="P1645" s="220"/>
      <c r="Q1645" s="326"/>
      <c r="R1645" s="326"/>
      <c r="S1645" s="326"/>
      <c r="T1645" s="326"/>
    </row>
    <row r="1646" spans="1:20">
      <c r="A1646" s="220"/>
      <c r="B1646" s="220"/>
      <c r="C1646" s="220"/>
      <c r="D1646" s="220"/>
      <c r="E1646" s="220"/>
      <c r="F1646" s="220"/>
      <c r="G1646" s="220"/>
      <c r="H1646" s="220"/>
      <c r="I1646" s="220"/>
      <c r="J1646" s="220"/>
      <c r="K1646" s="220"/>
      <c r="L1646" s="220"/>
      <c r="M1646" s="326"/>
      <c r="N1646" s="220"/>
      <c r="O1646" s="220"/>
      <c r="P1646" s="220"/>
      <c r="Q1646" s="326"/>
      <c r="R1646" s="326"/>
      <c r="S1646" s="326"/>
      <c r="T1646" s="326"/>
    </row>
    <row r="1647" spans="1:20">
      <c r="A1647" s="220"/>
      <c r="B1647" s="220"/>
      <c r="C1647" s="220"/>
      <c r="D1647" s="220"/>
      <c r="E1647" s="220"/>
      <c r="F1647" s="220"/>
      <c r="G1647" s="220"/>
      <c r="H1647" s="220"/>
      <c r="I1647" s="220"/>
      <c r="J1647" s="220"/>
      <c r="K1647" s="220"/>
      <c r="L1647" s="220"/>
      <c r="M1647" s="326"/>
      <c r="N1647" s="220"/>
      <c r="O1647" s="220"/>
      <c r="P1647" s="220"/>
      <c r="Q1647" s="326"/>
      <c r="R1647" s="326"/>
      <c r="S1647" s="326"/>
      <c r="T1647" s="326"/>
    </row>
    <row r="1648" spans="1:20">
      <c r="A1648" s="220"/>
      <c r="B1648" s="220"/>
      <c r="C1648" s="220"/>
      <c r="D1648" s="220"/>
      <c r="E1648" s="220"/>
      <c r="F1648" s="220"/>
      <c r="G1648" s="220"/>
      <c r="H1648" s="220"/>
      <c r="I1648" s="220"/>
      <c r="J1648" s="220"/>
      <c r="K1648" s="220"/>
      <c r="L1648" s="220"/>
      <c r="M1648" s="326"/>
      <c r="N1648" s="220"/>
      <c r="O1648" s="220"/>
      <c r="P1648" s="220"/>
      <c r="Q1648" s="326"/>
      <c r="R1648" s="326"/>
      <c r="S1648" s="326"/>
      <c r="T1648" s="326"/>
    </row>
    <row r="1649" spans="1:20">
      <c r="A1649" s="220"/>
      <c r="B1649" s="220"/>
      <c r="C1649" s="220"/>
      <c r="D1649" s="220"/>
      <c r="E1649" s="220"/>
      <c r="F1649" s="220"/>
      <c r="G1649" s="220"/>
      <c r="H1649" s="220"/>
      <c r="I1649" s="220"/>
      <c r="J1649" s="220"/>
      <c r="K1649" s="220"/>
      <c r="L1649" s="220"/>
      <c r="M1649" s="326"/>
      <c r="N1649" s="220"/>
      <c r="O1649" s="220"/>
      <c r="P1649" s="220"/>
      <c r="Q1649" s="326"/>
      <c r="R1649" s="326"/>
      <c r="S1649" s="326"/>
      <c r="T1649" s="326"/>
    </row>
    <row r="1650" spans="1:20">
      <c r="A1650" s="220"/>
      <c r="B1650" s="220"/>
      <c r="C1650" s="220"/>
      <c r="D1650" s="220"/>
      <c r="E1650" s="220"/>
      <c r="F1650" s="220"/>
      <c r="G1650" s="220"/>
      <c r="H1650" s="220"/>
      <c r="I1650" s="220"/>
      <c r="J1650" s="220"/>
      <c r="K1650" s="220"/>
      <c r="L1650" s="220"/>
      <c r="M1650" s="326"/>
      <c r="N1650" s="220"/>
      <c r="O1650" s="220"/>
      <c r="P1650" s="220"/>
      <c r="Q1650" s="326"/>
      <c r="R1650" s="326"/>
      <c r="S1650" s="326"/>
      <c r="T1650" s="326"/>
    </row>
    <row r="1651" spans="1:20">
      <c r="A1651" s="220"/>
      <c r="B1651" s="220"/>
      <c r="C1651" s="220"/>
      <c r="D1651" s="220"/>
      <c r="E1651" s="220"/>
      <c r="F1651" s="220"/>
      <c r="G1651" s="220"/>
      <c r="H1651" s="220"/>
      <c r="I1651" s="220"/>
      <c r="J1651" s="220"/>
      <c r="K1651" s="220"/>
      <c r="L1651" s="220"/>
      <c r="M1651" s="326"/>
      <c r="N1651" s="220"/>
      <c r="O1651" s="220"/>
      <c r="P1651" s="220"/>
      <c r="Q1651" s="326"/>
      <c r="R1651" s="326"/>
      <c r="S1651" s="326"/>
      <c r="T1651" s="326"/>
    </row>
    <row r="1652" spans="1:20">
      <c r="A1652" s="220"/>
      <c r="B1652" s="220"/>
      <c r="C1652" s="220"/>
      <c r="D1652" s="220"/>
      <c r="E1652" s="220"/>
      <c r="F1652" s="220"/>
      <c r="G1652" s="220"/>
      <c r="H1652" s="220"/>
      <c r="I1652" s="220"/>
      <c r="J1652" s="220"/>
      <c r="K1652" s="220"/>
      <c r="L1652" s="220"/>
      <c r="M1652" s="326"/>
      <c r="N1652" s="220"/>
      <c r="O1652" s="220"/>
      <c r="P1652" s="220"/>
      <c r="Q1652" s="326"/>
      <c r="R1652" s="326"/>
      <c r="S1652" s="326"/>
      <c r="T1652" s="326"/>
    </row>
    <row r="1653" spans="1:20">
      <c r="A1653" s="220"/>
      <c r="B1653" s="220"/>
      <c r="C1653" s="220"/>
      <c r="D1653" s="220"/>
      <c r="E1653" s="220"/>
      <c r="F1653" s="220"/>
      <c r="G1653" s="220"/>
      <c r="H1653" s="220"/>
      <c r="I1653" s="220"/>
      <c r="J1653" s="220"/>
      <c r="K1653" s="220"/>
      <c r="L1653" s="220"/>
      <c r="M1653" s="326"/>
      <c r="N1653" s="220"/>
      <c r="O1653" s="220"/>
      <c r="P1653" s="220"/>
      <c r="Q1653" s="326"/>
      <c r="R1653" s="326"/>
      <c r="S1653" s="326"/>
      <c r="T1653" s="326"/>
    </row>
    <row r="1654" spans="1:20">
      <c r="A1654" s="220"/>
      <c r="B1654" s="220"/>
      <c r="C1654" s="220"/>
      <c r="D1654" s="220"/>
      <c r="E1654" s="220"/>
      <c r="F1654" s="220"/>
      <c r="G1654" s="220"/>
      <c r="H1654" s="220"/>
      <c r="I1654" s="220"/>
      <c r="J1654" s="220"/>
      <c r="K1654" s="220"/>
      <c r="L1654" s="220"/>
      <c r="M1654" s="326"/>
      <c r="N1654" s="220"/>
      <c r="O1654" s="220"/>
      <c r="P1654" s="220"/>
      <c r="Q1654" s="326"/>
      <c r="R1654" s="326"/>
      <c r="S1654" s="326"/>
      <c r="T1654" s="326"/>
    </row>
    <row r="1655" spans="1:20">
      <c r="A1655" s="220"/>
      <c r="B1655" s="220"/>
      <c r="C1655" s="220"/>
      <c r="D1655" s="220"/>
      <c r="E1655" s="220"/>
      <c r="F1655" s="220"/>
      <c r="G1655" s="220"/>
      <c r="H1655" s="220"/>
      <c r="I1655" s="220"/>
      <c r="J1655" s="220"/>
      <c r="K1655" s="220"/>
      <c r="L1655" s="220"/>
      <c r="M1655" s="326"/>
      <c r="N1655" s="220"/>
      <c r="O1655" s="220"/>
      <c r="P1655" s="220"/>
      <c r="Q1655" s="326"/>
      <c r="R1655" s="326"/>
      <c r="S1655" s="326"/>
      <c r="T1655" s="326"/>
    </row>
    <row r="1656" spans="1:20">
      <c r="A1656" s="220"/>
      <c r="B1656" s="220"/>
      <c r="C1656" s="220"/>
      <c r="D1656" s="220"/>
      <c r="E1656" s="220"/>
      <c r="F1656" s="220"/>
      <c r="G1656" s="220"/>
      <c r="H1656" s="220"/>
      <c r="I1656" s="220"/>
      <c r="J1656" s="220"/>
      <c r="K1656" s="220"/>
      <c r="L1656" s="220"/>
      <c r="M1656" s="326"/>
      <c r="N1656" s="220"/>
      <c r="O1656" s="220"/>
      <c r="P1656" s="220"/>
      <c r="Q1656" s="326"/>
      <c r="R1656" s="326"/>
      <c r="S1656" s="326"/>
      <c r="T1656" s="326"/>
    </row>
    <row r="1657" spans="1:20">
      <c r="A1657" s="220"/>
      <c r="B1657" s="220"/>
      <c r="C1657" s="220"/>
      <c r="D1657" s="220"/>
      <c r="E1657" s="220"/>
      <c r="F1657" s="220"/>
      <c r="G1657" s="220"/>
      <c r="H1657" s="220"/>
      <c r="I1657" s="220"/>
      <c r="J1657" s="220"/>
      <c r="K1657" s="220"/>
      <c r="L1657" s="220"/>
      <c r="M1657" s="326"/>
      <c r="N1657" s="220"/>
      <c r="O1657" s="220"/>
      <c r="P1657" s="220"/>
      <c r="Q1657" s="326"/>
      <c r="R1657" s="326"/>
      <c r="S1657" s="326"/>
      <c r="T1657" s="326"/>
    </row>
    <row r="1658" spans="1:20">
      <c r="A1658" s="220"/>
      <c r="B1658" s="220"/>
      <c r="C1658" s="220"/>
      <c r="D1658" s="220"/>
      <c r="E1658" s="220"/>
      <c r="F1658" s="220"/>
      <c r="G1658" s="220"/>
      <c r="H1658" s="220"/>
      <c r="I1658" s="220"/>
      <c r="J1658" s="220"/>
      <c r="K1658" s="220"/>
      <c r="L1658" s="220"/>
      <c r="M1658" s="326"/>
      <c r="N1658" s="220"/>
      <c r="O1658" s="220"/>
      <c r="P1658" s="220"/>
      <c r="Q1658" s="326"/>
      <c r="R1658" s="326"/>
      <c r="S1658" s="326"/>
      <c r="T1658" s="326"/>
    </row>
    <row r="1659" spans="1:20">
      <c r="A1659" s="220"/>
      <c r="B1659" s="220"/>
      <c r="C1659" s="220"/>
      <c r="D1659" s="220"/>
      <c r="E1659" s="220"/>
      <c r="F1659" s="220"/>
      <c r="G1659" s="220"/>
      <c r="H1659" s="220"/>
      <c r="I1659" s="220"/>
      <c r="J1659" s="220"/>
      <c r="K1659" s="220"/>
      <c r="L1659" s="220"/>
      <c r="M1659" s="326"/>
      <c r="N1659" s="220"/>
      <c r="O1659" s="220"/>
      <c r="P1659" s="220"/>
      <c r="Q1659" s="326"/>
      <c r="R1659" s="326"/>
      <c r="S1659" s="326"/>
      <c r="T1659" s="326"/>
    </row>
    <row r="1660" spans="1:20">
      <c r="A1660" s="220"/>
      <c r="B1660" s="220"/>
      <c r="C1660" s="220"/>
      <c r="D1660" s="220"/>
      <c r="E1660" s="220"/>
      <c r="F1660" s="220"/>
      <c r="G1660" s="220"/>
      <c r="H1660" s="220"/>
      <c r="I1660" s="220"/>
      <c r="J1660" s="220"/>
      <c r="K1660" s="220"/>
      <c r="L1660" s="220"/>
      <c r="M1660" s="326"/>
      <c r="N1660" s="220"/>
      <c r="O1660" s="220"/>
      <c r="P1660" s="220"/>
      <c r="Q1660" s="326"/>
      <c r="R1660" s="326"/>
      <c r="S1660" s="326"/>
      <c r="T1660" s="326"/>
    </row>
    <row r="1661" spans="1:20">
      <c r="A1661" s="220"/>
      <c r="B1661" s="220"/>
      <c r="C1661" s="220"/>
      <c r="D1661" s="220"/>
      <c r="E1661" s="220"/>
      <c r="F1661" s="220"/>
      <c r="G1661" s="220"/>
      <c r="H1661" s="220"/>
      <c r="I1661" s="220"/>
      <c r="J1661" s="220"/>
      <c r="K1661" s="220"/>
      <c r="L1661" s="220"/>
      <c r="M1661" s="326"/>
      <c r="N1661" s="220"/>
      <c r="O1661" s="220"/>
      <c r="P1661" s="220"/>
      <c r="Q1661" s="326"/>
      <c r="R1661" s="326"/>
      <c r="S1661" s="326"/>
      <c r="T1661" s="326"/>
    </row>
    <row r="1662" spans="1:20">
      <c r="A1662" s="220"/>
      <c r="B1662" s="220"/>
      <c r="C1662" s="220"/>
      <c r="D1662" s="220"/>
      <c r="E1662" s="220"/>
      <c r="F1662" s="220"/>
      <c r="G1662" s="220"/>
      <c r="H1662" s="220"/>
      <c r="I1662" s="220"/>
      <c r="J1662" s="220"/>
      <c r="K1662" s="220"/>
      <c r="L1662" s="220"/>
      <c r="M1662" s="326"/>
      <c r="N1662" s="220"/>
      <c r="O1662" s="220"/>
      <c r="P1662" s="220"/>
      <c r="Q1662" s="326"/>
      <c r="R1662" s="326"/>
      <c r="S1662" s="326"/>
      <c r="T1662" s="326"/>
    </row>
    <row r="1663" spans="1:20">
      <c r="A1663" s="220"/>
      <c r="B1663" s="220"/>
      <c r="C1663" s="220"/>
      <c r="D1663" s="220"/>
      <c r="E1663" s="220"/>
      <c r="F1663" s="220"/>
      <c r="G1663" s="220"/>
      <c r="H1663" s="220"/>
      <c r="I1663" s="220"/>
      <c r="J1663" s="220"/>
      <c r="K1663" s="220"/>
      <c r="L1663" s="220"/>
      <c r="M1663" s="326"/>
      <c r="N1663" s="220"/>
      <c r="O1663" s="220"/>
      <c r="P1663" s="220"/>
      <c r="Q1663" s="326"/>
      <c r="R1663" s="326"/>
      <c r="S1663" s="326"/>
      <c r="T1663" s="326"/>
    </row>
    <row r="1664" spans="1:20">
      <c r="A1664" s="220"/>
      <c r="B1664" s="220"/>
      <c r="C1664" s="220"/>
      <c r="D1664" s="220"/>
      <c r="E1664" s="220"/>
      <c r="F1664" s="220"/>
      <c r="G1664" s="220"/>
      <c r="H1664" s="220"/>
      <c r="I1664" s="220"/>
      <c r="J1664" s="220"/>
      <c r="K1664" s="220"/>
      <c r="L1664" s="220"/>
      <c r="M1664" s="326"/>
      <c r="N1664" s="220"/>
      <c r="O1664" s="220"/>
      <c r="P1664" s="220"/>
      <c r="Q1664" s="326"/>
      <c r="R1664" s="326"/>
      <c r="S1664" s="326"/>
      <c r="T1664" s="326"/>
    </row>
    <row r="1665" spans="1:20">
      <c r="A1665" s="220"/>
      <c r="B1665" s="220"/>
      <c r="C1665" s="220"/>
      <c r="D1665" s="220"/>
      <c r="E1665" s="220"/>
      <c r="F1665" s="220"/>
      <c r="G1665" s="220"/>
      <c r="H1665" s="220"/>
      <c r="I1665" s="220"/>
      <c r="J1665" s="220"/>
      <c r="K1665" s="220"/>
      <c r="L1665" s="220"/>
      <c r="M1665" s="326"/>
      <c r="N1665" s="220"/>
      <c r="O1665" s="220"/>
      <c r="P1665" s="220"/>
      <c r="Q1665" s="326"/>
      <c r="R1665" s="326"/>
      <c r="S1665" s="326"/>
      <c r="T1665" s="326"/>
    </row>
    <row r="1666" spans="1:20">
      <c r="A1666" s="220"/>
      <c r="B1666" s="220"/>
      <c r="C1666" s="220"/>
      <c r="D1666" s="220"/>
      <c r="E1666" s="220"/>
      <c r="F1666" s="220"/>
      <c r="G1666" s="220"/>
      <c r="H1666" s="220"/>
      <c r="I1666" s="220"/>
      <c r="J1666" s="220"/>
      <c r="K1666" s="220"/>
      <c r="L1666" s="220"/>
      <c r="M1666" s="326"/>
      <c r="N1666" s="220"/>
      <c r="O1666" s="220"/>
      <c r="P1666" s="220"/>
      <c r="Q1666" s="326"/>
      <c r="R1666" s="326"/>
      <c r="S1666" s="326"/>
      <c r="T1666" s="326"/>
    </row>
    <row r="1667" spans="1:20">
      <c r="A1667" s="220"/>
      <c r="B1667" s="220"/>
      <c r="C1667" s="220"/>
      <c r="D1667" s="220"/>
      <c r="E1667" s="220"/>
      <c r="F1667" s="220"/>
      <c r="G1667" s="220"/>
      <c r="H1667" s="220"/>
      <c r="I1667" s="220"/>
      <c r="J1667" s="220"/>
      <c r="K1667" s="220"/>
      <c r="L1667" s="220"/>
      <c r="M1667" s="326"/>
      <c r="N1667" s="220"/>
      <c r="O1667" s="220"/>
      <c r="P1667" s="220"/>
      <c r="Q1667" s="326"/>
      <c r="R1667" s="326"/>
      <c r="S1667" s="326"/>
      <c r="T1667" s="326"/>
    </row>
    <row r="1668" spans="1:20">
      <c r="A1668" s="220"/>
      <c r="B1668" s="220"/>
      <c r="C1668" s="220"/>
      <c r="D1668" s="220"/>
      <c r="E1668" s="220"/>
      <c r="F1668" s="220"/>
      <c r="G1668" s="220"/>
      <c r="H1668" s="220"/>
      <c r="I1668" s="220"/>
      <c r="J1668" s="220"/>
      <c r="K1668" s="220"/>
      <c r="L1668" s="220"/>
      <c r="M1668" s="326"/>
      <c r="N1668" s="220"/>
      <c r="O1668" s="220"/>
      <c r="P1668" s="220"/>
      <c r="Q1668" s="326"/>
      <c r="R1668" s="326"/>
      <c r="S1668" s="326"/>
      <c r="T1668" s="326"/>
    </row>
    <row r="1669" spans="1:20">
      <c r="A1669" s="220"/>
      <c r="B1669" s="220"/>
      <c r="C1669" s="220"/>
      <c r="D1669" s="220"/>
      <c r="E1669" s="220"/>
      <c r="F1669" s="220"/>
      <c r="G1669" s="220"/>
      <c r="H1669" s="220"/>
      <c r="I1669" s="220"/>
      <c r="J1669" s="220"/>
      <c r="K1669" s="220"/>
      <c r="L1669" s="220"/>
      <c r="M1669" s="326"/>
      <c r="N1669" s="220"/>
      <c r="O1669" s="220"/>
      <c r="P1669" s="220"/>
      <c r="Q1669" s="326"/>
      <c r="R1669" s="326"/>
      <c r="S1669" s="326"/>
      <c r="T1669" s="326"/>
    </row>
    <row r="1670" spans="1:20">
      <c r="A1670" s="220"/>
      <c r="B1670" s="220"/>
      <c r="C1670" s="220"/>
      <c r="D1670" s="220"/>
      <c r="E1670" s="220"/>
      <c r="F1670" s="220"/>
      <c r="G1670" s="220"/>
      <c r="H1670" s="220"/>
      <c r="I1670" s="220"/>
      <c r="J1670" s="220"/>
      <c r="K1670" s="220"/>
      <c r="L1670" s="220"/>
      <c r="M1670" s="326"/>
      <c r="N1670" s="220"/>
      <c r="O1670" s="220"/>
      <c r="P1670" s="220"/>
      <c r="Q1670" s="326"/>
      <c r="R1670" s="326"/>
      <c r="S1670" s="326"/>
      <c r="T1670" s="326"/>
    </row>
    <row r="1671" spans="1:20">
      <c r="A1671" s="220"/>
      <c r="B1671" s="220"/>
      <c r="C1671" s="220"/>
      <c r="D1671" s="220"/>
      <c r="E1671" s="220"/>
      <c r="F1671" s="220"/>
      <c r="G1671" s="220"/>
      <c r="H1671" s="220"/>
      <c r="I1671" s="220"/>
      <c r="J1671" s="220"/>
      <c r="K1671" s="220"/>
      <c r="L1671" s="220"/>
      <c r="M1671" s="326"/>
      <c r="N1671" s="220"/>
      <c r="O1671" s="220"/>
      <c r="P1671" s="220"/>
      <c r="Q1671" s="326"/>
      <c r="R1671" s="326"/>
      <c r="S1671" s="326"/>
      <c r="T1671" s="326"/>
    </row>
    <row r="1672" spans="1:20">
      <c r="A1672" s="220"/>
      <c r="B1672" s="220"/>
      <c r="C1672" s="220"/>
      <c r="D1672" s="220"/>
      <c r="E1672" s="220"/>
      <c r="F1672" s="220"/>
      <c r="G1672" s="220"/>
      <c r="H1672" s="220"/>
      <c r="I1672" s="220"/>
      <c r="J1672" s="220"/>
      <c r="K1672" s="220"/>
      <c r="L1672" s="220"/>
      <c r="M1672" s="326"/>
      <c r="N1672" s="220"/>
      <c r="O1672" s="220"/>
      <c r="P1672" s="220"/>
      <c r="Q1672" s="326"/>
      <c r="R1672" s="326"/>
      <c r="S1672" s="326"/>
      <c r="T1672" s="326"/>
    </row>
    <row r="1673" spans="1:20">
      <c r="A1673" s="220"/>
      <c r="B1673" s="220"/>
      <c r="C1673" s="220"/>
      <c r="D1673" s="220"/>
      <c r="E1673" s="220"/>
      <c r="F1673" s="220"/>
      <c r="G1673" s="220"/>
      <c r="H1673" s="220"/>
      <c r="I1673" s="220"/>
      <c r="J1673" s="220"/>
      <c r="K1673" s="220"/>
      <c r="L1673" s="220"/>
      <c r="M1673" s="326"/>
      <c r="N1673" s="220"/>
      <c r="O1673" s="220"/>
      <c r="P1673" s="220"/>
      <c r="Q1673" s="326"/>
      <c r="R1673" s="326"/>
      <c r="S1673" s="326"/>
      <c r="T1673" s="326"/>
    </row>
    <row r="1674" spans="1:20">
      <c r="A1674" s="220"/>
      <c r="B1674" s="220"/>
      <c r="C1674" s="220"/>
      <c r="D1674" s="220"/>
      <c r="E1674" s="220"/>
      <c r="F1674" s="220"/>
      <c r="G1674" s="220"/>
      <c r="H1674" s="220"/>
      <c r="I1674" s="220"/>
      <c r="J1674" s="220"/>
      <c r="K1674" s="220"/>
      <c r="L1674" s="220"/>
      <c r="M1674" s="326"/>
      <c r="N1674" s="220"/>
      <c r="O1674" s="220"/>
      <c r="P1674" s="220"/>
      <c r="Q1674" s="326"/>
      <c r="R1674" s="326"/>
      <c r="S1674" s="326"/>
      <c r="T1674" s="326"/>
    </row>
    <row r="1675" spans="1:20">
      <c r="A1675" s="220"/>
      <c r="B1675" s="220"/>
      <c r="C1675" s="220"/>
      <c r="D1675" s="220"/>
      <c r="E1675" s="220"/>
      <c r="F1675" s="220"/>
      <c r="G1675" s="220"/>
      <c r="H1675" s="220"/>
      <c r="I1675" s="220"/>
      <c r="J1675" s="220"/>
      <c r="K1675" s="220"/>
      <c r="L1675" s="220"/>
      <c r="M1675" s="326"/>
      <c r="N1675" s="220"/>
      <c r="O1675" s="220"/>
      <c r="P1675" s="220"/>
      <c r="Q1675" s="326"/>
      <c r="R1675" s="326"/>
      <c r="S1675" s="326"/>
      <c r="T1675" s="326"/>
    </row>
    <row r="1676" spans="1:20">
      <c r="A1676" s="220"/>
      <c r="B1676" s="220"/>
      <c r="C1676" s="220"/>
      <c r="D1676" s="220"/>
      <c r="E1676" s="220"/>
      <c r="F1676" s="220"/>
      <c r="G1676" s="220"/>
      <c r="H1676" s="220"/>
      <c r="I1676" s="220"/>
      <c r="J1676" s="220"/>
      <c r="K1676" s="220"/>
      <c r="L1676" s="220"/>
      <c r="M1676" s="326"/>
      <c r="N1676" s="220"/>
      <c r="O1676" s="220"/>
      <c r="P1676" s="220"/>
      <c r="Q1676" s="326"/>
      <c r="R1676" s="326"/>
      <c r="S1676" s="326"/>
      <c r="T1676" s="326"/>
    </row>
    <row r="1677" spans="1:20">
      <c r="A1677" s="220"/>
      <c r="B1677" s="220"/>
      <c r="C1677" s="220"/>
      <c r="D1677" s="220"/>
      <c r="E1677" s="220"/>
      <c r="F1677" s="220"/>
      <c r="G1677" s="220"/>
      <c r="H1677" s="220"/>
      <c r="I1677" s="220"/>
      <c r="J1677" s="220"/>
      <c r="K1677" s="220"/>
      <c r="L1677" s="220"/>
      <c r="M1677" s="326"/>
      <c r="N1677" s="220"/>
      <c r="O1677" s="220"/>
      <c r="P1677" s="220"/>
      <c r="Q1677" s="326"/>
      <c r="R1677" s="326"/>
      <c r="S1677" s="326"/>
      <c r="T1677" s="326"/>
    </row>
    <row r="1678" spans="1:20">
      <c r="A1678" s="220"/>
      <c r="B1678" s="220"/>
      <c r="C1678" s="220"/>
      <c r="D1678" s="220"/>
      <c r="E1678" s="220"/>
      <c r="F1678" s="220"/>
      <c r="G1678" s="220"/>
      <c r="H1678" s="220"/>
      <c r="I1678" s="220"/>
      <c r="J1678" s="220"/>
      <c r="K1678" s="220"/>
      <c r="L1678" s="220"/>
      <c r="M1678" s="326"/>
      <c r="N1678" s="220"/>
      <c r="O1678" s="220"/>
      <c r="P1678" s="220"/>
      <c r="Q1678" s="326"/>
      <c r="R1678" s="326"/>
      <c r="S1678" s="326"/>
      <c r="T1678" s="326"/>
    </row>
    <row r="1679" spans="1:20">
      <c r="A1679" s="220"/>
      <c r="B1679" s="220"/>
      <c r="C1679" s="220"/>
      <c r="D1679" s="220"/>
      <c r="E1679" s="220"/>
      <c r="F1679" s="220"/>
      <c r="G1679" s="220"/>
      <c r="H1679" s="220"/>
      <c r="I1679" s="220"/>
      <c r="J1679" s="220"/>
      <c r="K1679" s="220"/>
      <c r="L1679" s="220"/>
      <c r="M1679" s="326"/>
      <c r="N1679" s="220"/>
      <c r="O1679" s="220"/>
      <c r="P1679" s="220"/>
      <c r="Q1679" s="326"/>
      <c r="R1679" s="326"/>
      <c r="S1679" s="326"/>
      <c r="T1679" s="326"/>
    </row>
    <row r="1680" spans="1:20">
      <c r="A1680" s="220"/>
      <c r="B1680" s="220"/>
      <c r="C1680" s="220"/>
      <c r="D1680" s="220"/>
      <c r="E1680" s="220"/>
      <c r="F1680" s="220"/>
      <c r="G1680" s="220"/>
      <c r="H1680" s="220"/>
      <c r="I1680" s="220"/>
      <c r="J1680" s="220"/>
      <c r="K1680" s="220"/>
      <c r="L1680" s="220"/>
      <c r="M1680" s="326"/>
      <c r="N1680" s="220"/>
      <c r="O1680" s="220"/>
      <c r="P1680" s="220"/>
      <c r="Q1680" s="326"/>
      <c r="R1680" s="326"/>
      <c r="S1680" s="326"/>
      <c r="T1680" s="326"/>
    </row>
    <row r="1681" spans="1:20">
      <c r="A1681" s="220"/>
      <c r="B1681" s="220"/>
      <c r="C1681" s="220"/>
      <c r="D1681" s="220"/>
      <c r="E1681" s="220"/>
      <c r="F1681" s="220"/>
      <c r="G1681" s="220"/>
      <c r="H1681" s="220"/>
      <c r="I1681" s="220"/>
      <c r="J1681" s="220"/>
      <c r="K1681" s="220"/>
      <c r="L1681" s="220"/>
      <c r="M1681" s="326"/>
      <c r="N1681" s="220"/>
      <c r="O1681" s="220"/>
      <c r="P1681" s="220"/>
      <c r="Q1681" s="326"/>
      <c r="R1681" s="326"/>
      <c r="S1681" s="326"/>
      <c r="T1681" s="326"/>
    </row>
    <row r="1682" spans="1:20">
      <c r="A1682" s="220"/>
      <c r="B1682" s="220"/>
      <c r="C1682" s="220"/>
      <c r="D1682" s="220"/>
      <c r="E1682" s="220"/>
      <c r="F1682" s="220"/>
      <c r="G1682" s="220"/>
      <c r="H1682" s="220"/>
      <c r="I1682" s="220"/>
      <c r="J1682" s="220"/>
      <c r="K1682" s="220"/>
      <c r="L1682" s="220"/>
      <c r="M1682" s="326"/>
      <c r="N1682" s="220"/>
      <c r="O1682" s="220"/>
      <c r="P1682" s="220"/>
      <c r="Q1682" s="326"/>
      <c r="R1682" s="326"/>
      <c r="S1682" s="326"/>
      <c r="T1682" s="326"/>
    </row>
    <row r="1683" spans="1:20">
      <c r="A1683" s="220"/>
      <c r="B1683" s="220"/>
      <c r="C1683" s="220"/>
      <c r="D1683" s="220"/>
      <c r="E1683" s="220"/>
      <c r="F1683" s="220"/>
      <c r="G1683" s="220"/>
      <c r="H1683" s="220"/>
      <c r="I1683" s="220"/>
      <c r="J1683" s="220"/>
      <c r="K1683" s="220"/>
      <c r="L1683" s="220"/>
      <c r="M1683" s="326"/>
      <c r="N1683" s="220"/>
      <c r="O1683" s="220"/>
      <c r="P1683" s="220"/>
      <c r="Q1683" s="326"/>
      <c r="R1683" s="326"/>
      <c r="S1683" s="326"/>
      <c r="T1683" s="326"/>
    </row>
    <row r="1684" spans="1:20">
      <c r="A1684" s="220"/>
      <c r="B1684" s="220"/>
      <c r="C1684" s="220"/>
      <c r="D1684" s="220"/>
      <c r="E1684" s="220"/>
      <c r="F1684" s="220"/>
      <c r="G1684" s="220"/>
      <c r="H1684" s="220"/>
      <c r="I1684" s="220"/>
      <c r="J1684" s="220"/>
      <c r="K1684" s="220"/>
      <c r="L1684" s="220"/>
      <c r="M1684" s="326"/>
      <c r="N1684" s="220"/>
      <c r="O1684" s="220"/>
      <c r="P1684" s="220"/>
      <c r="Q1684" s="326"/>
      <c r="R1684" s="326"/>
      <c r="S1684" s="326"/>
      <c r="T1684" s="326"/>
    </row>
    <row r="1685" spans="1:20">
      <c r="A1685" s="220"/>
      <c r="B1685" s="220"/>
      <c r="C1685" s="220"/>
      <c r="D1685" s="220"/>
      <c r="E1685" s="220"/>
      <c r="F1685" s="220"/>
      <c r="G1685" s="220"/>
      <c r="H1685" s="220"/>
      <c r="I1685" s="220"/>
      <c r="J1685" s="220"/>
      <c r="K1685" s="220"/>
      <c r="L1685" s="220"/>
      <c r="M1685" s="326"/>
      <c r="N1685" s="220"/>
      <c r="O1685" s="220"/>
      <c r="P1685" s="220"/>
      <c r="Q1685" s="326"/>
      <c r="R1685" s="326"/>
      <c r="S1685" s="326"/>
      <c r="T1685" s="326"/>
    </row>
    <row r="1686" spans="1:20">
      <c r="A1686" s="220"/>
      <c r="B1686" s="220"/>
      <c r="C1686" s="220"/>
      <c r="D1686" s="220"/>
      <c r="E1686" s="220"/>
      <c r="F1686" s="220"/>
      <c r="G1686" s="220"/>
      <c r="H1686" s="220"/>
      <c r="I1686" s="220"/>
      <c r="J1686" s="220"/>
      <c r="K1686" s="220"/>
      <c r="L1686" s="220"/>
      <c r="M1686" s="326"/>
      <c r="N1686" s="220"/>
      <c r="O1686" s="220"/>
      <c r="P1686" s="220"/>
      <c r="Q1686" s="326"/>
      <c r="R1686" s="326"/>
      <c r="S1686" s="326"/>
      <c r="T1686" s="326"/>
    </row>
    <row r="1687" spans="1:20">
      <c r="A1687" s="220"/>
      <c r="B1687" s="220"/>
      <c r="C1687" s="220"/>
      <c r="D1687" s="220"/>
      <c r="E1687" s="220"/>
      <c r="F1687" s="220"/>
      <c r="G1687" s="220"/>
      <c r="H1687" s="220"/>
      <c r="I1687" s="220"/>
      <c r="J1687" s="220"/>
      <c r="K1687" s="220"/>
      <c r="L1687" s="220"/>
      <c r="M1687" s="326"/>
      <c r="N1687" s="220"/>
      <c r="O1687" s="220"/>
      <c r="P1687" s="220"/>
      <c r="Q1687" s="326"/>
      <c r="R1687" s="326"/>
      <c r="S1687" s="326"/>
      <c r="T1687" s="326"/>
    </row>
    <row r="1688" spans="1:20">
      <c r="A1688" s="220"/>
      <c r="B1688" s="220"/>
      <c r="C1688" s="220"/>
      <c r="D1688" s="220"/>
      <c r="E1688" s="220"/>
      <c r="F1688" s="220"/>
      <c r="G1688" s="220"/>
      <c r="H1688" s="220"/>
      <c r="I1688" s="220"/>
      <c r="J1688" s="220"/>
      <c r="K1688" s="220"/>
      <c r="L1688" s="220"/>
      <c r="M1688" s="326"/>
      <c r="N1688" s="220"/>
      <c r="O1688" s="220"/>
      <c r="P1688" s="220"/>
      <c r="Q1688" s="326"/>
      <c r="R1688" s="326"/>
      <c r="S1688" s="326"/>
      <c r="T1688" s="326"/>
    </row>
    <row r="1689" spans="1:20">
      <c r="A1689" s="220"/>
      <c r="B1689" s="220"/>
      <c r="C1689" s="220"/>
      <c r="D1689" s="220"/>
      <c r="E1689" s="220"/>
      <c r="F1689" s="220"/>
      <c r="G1689" s="220"/>
      <c r="H1689" s="220"/>
      <c r="I1689" s="220"/>
      <c r="J1689" s="220"/>
      <c r="K1689" s="220"/>
      <c r="L1689" s="220"/>
      <c r="M1689" s="326"/>
      <c r="N1689" s="220"/>
      <c r="O1689" s="220"/>
      <c r="P1689" s="220"/>
      <c r="Q1689" s="326"/>
      <c r="R1689" s="326"/>
      <c r="S1689" s="326"/>
      <c r="T1689" s="326"/>
    </row>
    <row r="1690" spans="1:20">
      <c r="A1690" s="220"/>
      <c r="B1690" s="220"/>
      <c r="C1690" s="220"/>
      <c r="D1690" s="220"/>
      <c r="E1690" s="220"/>
      <c r="F1690" s="220"/>
      <c r="G1690" s="220"/>
      <c r="H1690" s="220"/>
      <c r="I1690" s="220"/>
      <c r="J1690" s="220"/>
      <c r="K1690" s="220"/>
      <c r="L1690" s="220"/>
      <c r="M1690" s="326"/>
      <c r="N1690" s="220"/>
      <c r="O1690" s="220"/>
      <c r="P1690" s="220"/>
      <c r="Q1690" s="326"/>
      <c r="R1690" s="326"/>
      <c r="S1690" s="326"/>
      <c r="T1690" s="326"/>
    </row>
    <row r="1691" spans="1:20">
      <c r="A1691" s="220"/>
      <c r="B1691" s="220"/>
      <c r="C1691" s="220"/>
      <c r="D1691" s="220"/>
      <c r="E1691" s="220"/>
      <c r="F1691" s="220"/>
      <c r="G1691" s="220"/>
      <c r="H1691" s="220"/>
      <c r="I1691" s="220"/>
      <c r="J1691" s="220"/>
      <c r="K1691" s="220"/>
      <c r="L1691" s="220"/>
      <c r="M1691" s="326"/>
      <c r="N1691" s="220"/>
      <c r="O1691" s="220"/>
      <c r="P1691" s="220"/>
      <c r="Q1691" s="326"/>
      <c r="R1691" s="326"/>
      <c r="S1691" s="326"/>
      <c r="T1691" s="326"/>
    </row>
    <row r="1692" spans="1:20">
      <c r="A1692" s="220"/>
      <c r="B1692" s="220"/>
      <c r="C1692" s="220"/>
      <c r="D1692" s="220"/>
      <c r="E1692" s="220"/>
      <c r="F1692" s="220"/>
      <c r="G1692" s="220"/>
      <c r="H1692" s="220"/>
      <c r="I1692" s="220"/>
      <c r="J1692" s="220"/>
      <c r="K1692" s="220"/>
      <c r="L1692" s="220"/>
      <c r="M1692" s="326"/>
      <c r="N1692" s="220"/>
      <c r="O1692" s="220"/>
      <c r="P1692" s="220"/>
      <c r="Q1692" s="326"/>
      <c r="R1692" s="326"/>
      <c r="S1692" s="326"/>
      <c r="T1692" s="326"/>
    </row>
    <row r="1693" spans="1:20">
      <c r="A1693" s="220"/>
      <c r="B1693" s="220"/>
      <c r="C1693" s="220"/>
      <c r="D1693" s="220"/>
      <c r="E1693" s="220"/>
      <c r="F1693" s="220"/>
      <c r="G1693" s="220"/>
      <c r="H1693" s="220"/>
      <c r="I1693" s="220"/>
      <c r="J1693" s="220"/>
      <c r="K1693" s="220"/>
      <c r="L1693" s="220"/>
      <c r="M1693" s="326"/>
      <c r="N1693" s="220"/>
      <c r="O1693" s="220"/>
      <c r="P1693" s="220"/>
      <c r="Q1693" s="326"/>
      <c r="R1693" s="326"/>
      <c r="S1693" s="326"/>
      <c r="T1693" s="326"/>
    </row>
    <row r="1694" spans="1:20">
      <c r="A1694" s="220"/>
      <c r="B1694" s="220"/>
      <c r="C1694" s="220"/>
      <c r="D1694" s="220"/>
      <c r="E1694" s="220"/>
      <c r="F1694" s="220"/>
      <c r="G1694" s="220"/>
      <c r="H1694" s="220"/>
      <c r="I1694" s="220"/>
      <c r="J1694" s="220"/>
      <c r="K1694" s="220"/>
      <c r="L1694" s="220"/>
      <c r="M1694" s="326"/>
      <c r="N1694" s="220"/>
      <c r="O1694" s="220"/>
      <c r="P1694" s="220"/>
      <c r="Q1694" s="326"/>
      <c r="R1694" s="326"/>
      <c r="S1694" s="326"/>
      <c r="T1694" s="326"/>
    </row>
    <row r="1695" spans="1:20">
      <c r="A1695" s="220"/>
      <c r="B1695" s="220"/>
      <c r="C1695" s="220"/>
      <c r="D1695" s="220"/>
      <c r="E1695" s="220"/>
      <c r="F1695" s="220"/>
      <c r="G1695" s="220"/>
      <c r="H1695" s="220"/>
      <c r="I1695" s="220"/>
      <c r="J1695" s="220"/>
      <c r="K1695" s="220"/>
      <c r="L1695" s="220"/>
      <c r="M1695" s="326"/>
      <c r="N1695" s="220"/>
      <c r="O1695" s="220"/>
      <c r="P1695" s="220"/>
      <c r="Q1695" s="326"/>
      <c r="R1695" s="326"/>
      <c r="S1695" s="326"/>
      <c r="T1695" s="326"/>
    </row>
    <row r="1696" spans="1:20">
      <c r="A1696" s="220"/>
      <c r="B1696" s="220"/>
      <c r="C1696" s="220"/>
      <c r="D1696" s="220"/>
      <c r="E1696" s="220"/>
      <c r="F1696" s="220"/>
      <c r="G1696" s="220"/>
      <c r="H1696" s="220"/>
      <c r="I1696" s="220"/>
      <c r="J1696" s="220"/>
      <c r="K1696" s="220"/>
      <c r="L1696" s="220"/>
      <c r="M1696" s="326"/>
      <c r="N1696" s="220"/>
      <c r="O1696" s="220"/>
      <c r="P1696" s="220"/>
      <c r="Q1696" s="326"/>
      <c r="R1696" s="326"/>
      <c r="S1696" s="326"/>
      <c r="T1696" s="326"/>
    </row>
    <row r="1697" spans="1:20">
      <c r="A1697" s="220"/>
      <c r="B1697" s="220"/>
      <c r="C1697" s="220"/>
      <c r="D1697" s="220"/>
      <c r="E1697" s="220"/>
      <c r="F1697" s="220"/>
      <c r="G1697" s="220"/>
      <c r="H1697" s="220"/>
      <c r="I1697" s="220"/>
      <c r="J1697" s="220"/>
      <c r="K1697" s="220"/>
      <c r="L1697" s="220"/>
      <c r="M1697" s="326"/>
      <c r="N1697" s="220"/>
      <c r="O1697" s="220"/>
      <c r="P1697" s="220"/>
      <c r="Q1697" s="326"/>
      <c r="R1697" s="326"/>
      <c r="S1697" s="326"/>
      <c r="T1697" s="326"/>
    </row>
    <row r="1698" spans="1:20">
      <c r="A1698" s="220"/>
      <c r="B1698" s="220"/>
      <c r="C1698" s="220"/>
      <c r="D1698" s="220"/>
      <c r="E1698" s="220"/>
      <c r="F1698" s="220"/>
      <c r="G1698" s="220"/>
      <c r="H1698" s="220"/>
      <c r="I1698" s="220"/>
      <c r="J1698" s="220"/>
      <c r="K1698" s="220"/>
      <c r="L1698" s="220"/>
      <c r="M1698" s="326"/>
      <c r="N1698" s="220"/>
      <c r="O1698" s="220"/>
      <c r="P1698" s="220"/>
      <c r="Q1698" s="326"/>
      <c r="R1698" s="326"/>
      <c r="S1698" s="326"/>
      <c r="T1698" s="326"/>
    </row>
    <row r="1699" spans="1:20">
      <c r="A1699" s="220"/>
      <c r="B1699" s="220"/>
      <c r="C1699" s="220"/>
      <c r="D1699" s="220"/>
      <c r="E1699" s="220"/>
      <c r="F1699" s="220"/>
      <c r="G1699" s="220"/>
      <c r="H1699" s="220"/>
      <c r="I1699" s="220"/>
      <c r="J1699" s="220"/>
      <c r="K1699" s="220"/>
      <c r="L1699" s="220"/>
      <c r="M1699" s="326"/>
      <c r="N1699" s="220"/>
      <c r="O1699" s="220"/>
      <c r="P1699" s="220"/>
      <c r="Q1699" s="326"/>
      <c r="R1699" s="326"/>
      <c r="S1699" s="326"/>
      <c r="T1699" s="326"/>
    </row>
    <row r="1700" spans="1:20">
      <c r="A1700" s="220"/>
      <c r="B1700" s="220"/>
      <c r="C1700" s="220"/>
      <c r="D1700" s="220"/>
      <c r="E1700" s="220"/>
      <c r="F1700" s="220"/>
      <c r="G1700" s="220"/>
      <c r="H1700" s="220"/>
      <c r="I1700" s="220"/>
      <c r="J1700" s="220"/>
      <c r="K1700" s="220"/>
      <c r="L1700" s="220"/>
      <c r="M1700" s="326"/>
      <c r="N1700" s="220"/>
      <c r="O1700" s="220"/>
      <c r="P1700" s="220"/>
      <c r="Q1700" s="326"/>
      <c r="R1700" s="326"/>
      <c r="S1700" s="326"/>
      <c r="T1700" s="326"/>
    </row>
    <row r="1701" spans="1:20">
      <c r="A1701" s="220"/>
      <c r="B1701" s="220"/>
      <c r="C1701" s="220"/>
      <c r="D1701" s="220"/>
      <c r="E1701" s="220"/>
      <c r="F1701" s="220"/>
      <c r="G1701" s="220"/>
      <c r="H1701" s="220"/>
      <c r="I1701" s="220"/>
      <c r="J1701" s="220"/>
      <c r="K1701" s="220"/>
      <c r="L1701" s="220"/>
      <c r="M1701" s="326"/>
      <c r="N1701" s="220"/>
      <c r="O1701" s="220"/>
      <c r="P1701" s="220"/>
      <c r="Q1701" s="326"/>
      <c r="R1701" s="326"/>
      <c r="S1701" s="326"/>
      <c r="T1701" s="326"/>
    </row>
    <row r="1702" spans="1:20">
      <c r="A1702" s="220"/>
      <c r="B1702" s="220"/>
      <c r="C1702" s="220"/>
      <c r="D1702" s="220"/>
      <c r="E1702" s="220"/>
      <c r="F1702" s="220"/>
      <c r="G1702" s="220"/>
      <c r="H1702" s="220"/>
      <c r="I1702" s="220"/>
      <c r="J1702" s="220"/>
      <c r="K1702" s="220"/>
      <c r="L1702" s="220"/>
      <c r="M1702" s="326"/>
      <c r="N1702" s="220"/>
      <c r="O1702" s="220"/>
      <c r="P1702" s="220"/>
      <c r="Q1702" s="326"/>
      <c r="R1702" s="326"/>
      <c r="S1702" s="326"/>
      <c r="T1702" s="326"/>
    </row>
    <row r="1703" spans="1:20">
      <c r="A1703" s="220"/>
      <c r="B1703" s="220"/>
      <c r="C1703" s="220"/>
      <c r="D1703" s="220"/>
      <c r="E1703" s="220"/>
      <c r="F1703" s="220"/>
      <c r="G1703" s="220"/>
      <c r="H1703" s="220"/>
      <c r="I1703" s="220"/>
      <c r="J1703" s="220"/>
      <c r="K1703" s="220"/>
      <c r="L1703" s="220"/>
      <c r="M1703" s="326"/>
      <c r="N1703" s="220"/>
      <c r="O1703" s="220"/>
      <c r="P1703" s="220"/>
      <c r="Q1703" s="326"/>
      <c r="R1703" s="326"/>
      <c r="S1703" s="326"/>
      <c r="T1703" s="326"/>
    </row>
    <row r="1704" spans="1:20">
      <c r="A1704" s="220"/>
      <c r="B1704" s="220"/>
      <c r="C1704" s="220"/>
      <c r="D1704" s="220"/>
      <c r="E1704" s="220"/>
      <c r="F1704" s="220"/>
      <c r="G1704" s="220"/>
      <c r="H1704" s="220"/>
      <c r="I1704" s="220"/>
      <c r="J1704" s="220"/>
      <c r="K1704" s="220"/>
      <c r="L1704" s="220"/>
      <c r="M1704" s="326"/>
      <c r="N1704" s="220"/>
      <c r="O1704" s="220"/>
      <c r="P1704" s="220"/>
      <c r="Q1704" s="326"/>
      <c r="R1704" s="326"/>
      <c r="S1704" s="326"/>
      <c r="T1704" s="326"/>
    </row>
    <row r="1705" spans="1:20">
      <c r="A1705" s="220"/>
      <c r="B1705" s="220"/>
      <c r="C1705" s="220"/>
      <c r="D1705" s="220"/>
      <c r="E1705" s="220"/>
      <c r="F1705" s="220"/>
      <c r="G1705" s="220"/>
      <c r="H1705" s="220"/>
      <c r="I1705" s="220"/>
      <c r="J1705" s="220"/>
      <c r="K1705" s="220"/>
      <c r="L1705" s="220"/>
      <c r="M1705" s="326"/>
      <c r="N1705" s="220"/>
      <c r="O1705" s="220"/>
      <c r="P1705" s="220"/>
      <c r="Q1705" s="326"/>
      <c r="R1705" s="326"/>
      <c r="S1705" s="326"/>
      <c r="T1705" s="326"/>
    </row>
    <row r="1706" spans="1:20">
      <c r="A1706" s="220"/>
      <c r="B1706" s="220"/>
      <c r="C1706" s="220"/>
      <c r="D1706" s="220"/>
      <c r="E1706" s="220"/>
      <c r="F1706" s="220"/>
      <c r="G1706" s="220"/>
      <c r="H1706" s="220"/>
      <c r="I1706" s="220"/>
      <c r="J1706" s="220"/>
      <c r="K1706" s="220"/>
      <c r="L1706" s="220"/>
      <c r="M1706" s="326"/>
      <c r="N1706" s="220"/>
      <c r="O1706" s="220"/>
      <c r="P1706" s="220"/>
      <c r="Q1706" s="326"/>
      <c r="R1706" s="326"/>
      <c r="S1706" s="326"/>
      <c r="T1706" s="326"/>
    </row>
    <row r="1707" spans="1:20">
      <c r="A1707" s="220"/>
      <c r="B1707" s="220"/>
      <c r="C1707" s="220"/>
      <c r="D1707" s="220"/>
      <c r="E1707" s="220"/>
      <c r="F1707" s="220"/>
      <c r="G1707" s="220"/>
      <c r="H1707" s="220"/>
      <c r="I1707" s="220"/>
      <c r="J1707" s="220"/>
      <c r="K1707" s="220"/>
      <c r="L1707" s="220"/>
      <c r="M1707" s="326"/>
      <c r="N1707" s="220"/>
      <c r="O1707" s="220"/>
      <c r="P1707" s="220"/>
      <c r="Q1707" s="326"/>
      <c r="R1707" s="326"/>
      <c r="S1707" s="326"/>
      <c r="T1707" s="326"/>
    </row>
    <row r="1708" spans="1:20">
      <c r="A1708" s="220"/>
      <c r="B1708" s="220"/>
      <c r="C1708" s="220"/>
      <c r="D1708" s="220"/>
      <c r="E1708" s="220"/>
      <c r="F1708" s="220"/>
      <c r="G1708" s="220"/>
      <c r="H1708" s="220"/>
      <c r="I1708" s="220"/>
      <c r="J1708" s="220"/>
      <c r="K1708" s="220"/>
      <c r="L1708" s="220"/>
      <c r="M1708" s="326"/>
      <c r="N1708" s="220"/>
      <c r="O1708" s="220"/>
      <c r="P1708" s="220"/>
      <c r="Q1708" s="326"/>
      <c r="R1708" s="326"/>
      <c r="S1708" s="326"/>
      <c r="T1708" s="326"/>
    </row>
    <row r="1709" spans="1:20">
      <c r="A1709" s="220"/>
      <c r="B1709" s="220"/>
      <c r="C1709" s="220"/>
      <c r="D1709" s="220"/>
      <c r="E1709" s="220"/>
      <c r="F1709" s="220"/>
      <c r="G1709" s="220"/>
      <c r="H1709" s="220"/>
      <c r="I1709" s="220"/>
      <c r="J1709" s="220"/>
      <c r="K1709" s="220"/>
      <c r="L1709" s="220"/>
      <c r="M1709" s="326"/>
      <c r="N1709" s="220"/>
      <c r="O1709" s="220"/>
      <c r="P1709" s="220"/>
      <c r="Q1709" s="326"/>
      <c r="R1709" s="326"/>
      <c r="S1709" s="326"/>
      <c r="T1709" s="326"/>
    </row>
    <row r="1710" spans="1:20">
      <c r="A1710" s="220"/>
      <c r="B1710" s="220"/>
      <c r="C1710" s="220"/>
      <c r="D1710" s="220"/>
      <c r="E1710" s="220"/>
      <c r="F1710" s="220"/>
      <c r="G1710" s="220"/>
      <c r="H1710" s="220"/>
      <c r="I1710" s="220"/>
      <c r="J1710" s="220"/>
      <c r="K1710" s="220"/>
      <c r="L1710" s="220"/>
      <c r="M1710" s="326"/>
      <c r="N1710" s="220"/>
      <c r="O1710" s="220"/>
      <c r="P1710" s="220"/>
      <c r="Q1710" s="326"/>
      <c r="R1710" s="326"/>
      <c r="S1710" s="326"/>
      <c r="T1710" s="326"/>
    </row>
    <row r="1711" spans="1:20">
      <c r="A1711" s="220"/>
      <c r="B1711" s="220"/>
      <c r="C1711" s="220"/>
      <c r="D1711" s="220"/>
      <c r="E1711" s="220"/>
      <c r="F1711" s="220"/>
      <c r="G1711" s="220"/>
      <c r="H1711" s="220"/>
      <c r="I1711" s="220"/>
      <c r="J1711" s="220"/>
      <c r="K1711" s="220"/>
      <c r="L1711" s="220"/>
      <c r="M1711" s="326"/>
      <c r="N1711" s="220"/>
      <c r="O1711" s="220"/>
      <c r="P1711" s="220"/>
      <c r="Q1711" s="326"/>
      <c r="R1711" s="326"/>
      <c r="S1711" s="326"/>
      <c r="T1711" s="326"/>
    </row>
    <row r="1712" spans="1:20">
      <c r="A1712" s="220"/>
      <c r="B1712" s="220"/>
      <c r="C1712" s="220"/>
      <c r="D1712" s="220"/>
      <c r="E1712" s="220"/>
      <c r="F1712" s="220"/>
      <c r="G1712" s="220"/>
      <c r="H1712" s="220"/>
      <c r="I1712" s="220"/>
      <c r="J1712" s="220"/>
      <c r="K1712" s="220"/>
      <c r="L1712" s="220"/>
      <c r="M1712" s="326"/>
      <c r="N1712" s="220"/>
      <c r="O1712" s="220"/>
      <c r="P1712" s="220"/>
      <c r="Q1712" s="326"/>
      <c r="R1712" s="326"/>
      <c r="S1712" s="326"/>
      <c r="T1712" s="326"/>
    </row>
    <row r="1713" spans="1:20">
      <c r="A1713" s="220"/>
      <c r="B1713" s="220"/>
      <c r="C1713" s="220"/>
      <c r="D1713" s="220"/>
      <c r="E1713" s="220"/>
      <c r="F1713" s="220"/>
      <c r="G1713" s="220"/>
      <c r="H1713" s="220"/>
      <c r="I1713" s="220"/>
      <c r="J1713" s="220"/>
      <c r="K1713" s="220"/>
      <c r="L1713" s="220"/>
      <c r="M1713" s="326"/>
      <c r="N1713" s="220"/>
      <c r="O1713" s="220"/>
      <c r="P1713" s="220"/>
      <c r="Q1713" s="326"/>
      <c r="R1713" s="326"/>
      <c r="S1713" s="326"/>
      <c r="T1713" s="326"/>
    </row>
    <row r="1714" spans="1:20">
      <c r="A1714" s="220"/>
      <c r="B1714" s="220"/>
      <c r="C1714" s="220"/>
      <c r="D1714" s="220"/>
      <c r="E1714" s="220"/>
      <c r="F1714" s="220"/>
      <c r="G1714" s="220"/>
      <c r="H1714" s="220"/>
      <c r="I1714" s="220"/>
      <c r="J1714" s="220"/>
      <c r="K1714" s="220"/>
      <c r="L1714" s="220"/>
      <c r="M1714" s="326"/>
      <c r="N1714" s="220"/>
      <c r="O1714" s="220"/>
      <c r="P1714" s="220"/>
      <c r="Q1714" s="326"/>
      <c r="R1714" s="326"/>
      <c r="S1714" s="326"/>
      <c r="T1714" s="326"/>
    </row>
    <row r="1715" spans="1:20">
      <c r="A1715" s="220"/>
      <c r="B1715" s="220"/>
      <c r="C1715" s="220"/>
      <c r="D1715" s="220"/>
      <c r="E1715" s="220"/>
      <c r="F1715" s="220"/>
      <c r="G1715" s="220"/>
      <c r="H1715" s="220"/>
      <c r="I1715" s="220"/>
      <c r="J1715" s="220"/>
      <c r="K1715" s="220"/>
      <c r="L1715" s="220"/>
      <c r="M1715" s="326"/>
      <c r="N1715" s="220"/>
      <c r="O1715" s="220"/>
      <c r="P1715" s="220"/>
      <c r="Q1715" s="326"/>
      <c r="R1715" s="326"/>
      <c r="S1715" s="326"/>
      <c r="T1715" s="326"/>
    </row>
    <row r="1716" spans="1:20">
      <c r="A1716" s="220"/>
      <c r="B1716" s="220"/>
      <c r="C1716" s="220"/>
      <c r="D1716" s="220"/>
      <c r="E1716" s="220"/>
      <c r="F1716" s="220"/>
      <c r="G1716" s="220"/>
      <c r="H1716" s="220"/>
      <c r="I1716" s="220"/>
      <c r="J1716" s="220"/>
      <c r="K1716" s="220"/>
      <c r="L1716" s="220"/>
      <c r="M1716" s="326"/>
      <c r="N1716" s="220"/>
      <c r="O1716" s="220"/>
      <c r="P1716" s="220"/>
      <c r="Q1716" s="326"/>
      <c r="R1716" s="326"/>
      <c r="S1716" s="326"/>
      <c r="T1716" s="326"/>
    </row>
    <row r="1717" spans="1:20">
      <c r="A1717" s="220"/>
      <c r="B1717" s="220"/>
      <c r="C1717" s="220"/>
      <c r="D1717" s="220"/>
      <c r="E1717" s="220"/>
      <c r="F1717" s="220"/>
      <c r="G1717" s="220"/>
      <c r="H1717" s="220"/>
      <c r="I1717" s="220"/>
      <c r="J1717" s="220"/>
      <c r="K1717" s="220"/>
      <c r="L1717" s="220"/>
      <c r="M1717" s="326"/>
      <c r="N1717" s="220"/>
      <c r="O1717" s="220"/>
      <c r="P1717" s="220"/>
      <c r="Q1717" s="326"/>
      <c r="R1717" s="326"/>
      <c r="S1717" s="326"/>
      <c r="T1717" s="326"/>
    </row>
    <row r="1718" spans="1:20">
      <c r="A1718" s="220"/>
      <c r="B1718" s="220"/>
      <c r="C1718" s="220"/>
      <c r="D1718" s="220"/>
      <c r="E1718" s="220"/>
      <c r="F1718" s="220"/>
      <c r="G1718" s="220"/>
      <c r="H1718" s="220"/>
      <c r="I1718" s="220"/>
      <c r="J1718" s="220"/>
      <c r="K1718" s="220"/>
      <c r="L1718" s="220"/>
      <c r="M1718" s="326"/>
      <c r="N1718" s="220"/>
      <c r="O1718" s="220"/>
      <c r="P1718" s="220"/>
      <c r="Q1718" s="326"/>
      <c r="R1718" s="326"/>
      <c r="S1718" s="326"/>
      <c r="T1718" s="326"/>
    </row>
    <row r="1719" spans="1:20">
      <c r="A1719" s="220"/>
      <c r="B1719" s="220"/>
      <c r="C1719" s="220"/>
      <c r="D1719" s="220"/>
      <c r="E1719" s="220"/>
      <c r="F1719" s="220"/>
      <c r="G1719" s="220"/>
      <c r="H1719" s="220"/>
      <c r="I1719" s="220"/>
      <c r="J1719" s="220"/>
      <c r="K1719" s="220"/>
      <c r="L1719" s="220"/>
      <c r="M1719" s="326"/>
      <c r="N1719" s="220"/>
      <c r="O1719" s="220"/>
      <c r="P1719" s="220"/>
      <c r="Q1719" s="326"/>
      <c r="R1719" s="326"/>
      <c r="S1719" s="326"/>
      <c r="T1719" s="326"/>
    </row>
    <row r="1720" spans="1:20">
      <c r="A1720" s="220"/>
      <c r="B1720" s="220"/>
      <c r="C1720" s="220"/>
      <c r="D1720" s="220"/>
      <c r="E1720" s="220"/>
      <c r="F1720" s="220"/>
      <c r="G1720" s="220"/>
      <c r="H1720" s="220"/>
      <c r="I1720" s="220"/>
      <c r="J1720" s="220"/>
      <c r="K1720" s="220"/>
      <c r="L1720" s="220"/>
      <c r="M1720" s="326"/>
      <c r="N1720" s="220"/>
      <c r="O1720" s="220"/>
      <c r="P1720" s="220"/>
      <c r="Q1720" s="326"/>
      <c r="R1720" s="326"/>
      <c r="S1720" s="326"/>
      <c r="T1720" s="326"/>
    </row>
    <row r="1721" spans="1:20">
      <c r="A1721" s="220"/>
      <c r="B1721" s="220"/>
      <c r="C1721" s="220"/>
      <c r="D1721" s="220"/>
      <c r="E1721" s="220"/>
      <c r="F1721" s="220"/>
      <c r="G1721" s="220"/>
      <c r="H1721" s="220"/>
      <c r="I1721" s="220"/>
      <c r="J1721" s="220"/>
      <c r="K1721" s="220"/>
      <c r="L1721" s="220"/>
      <c r="M1721" s="326"/>
      <c r="N1721" s="220"/>
      <c r="O1721" s="220"/>
      <c r="P1721" s="220"/>
      <c r="Q1721" s="326"/>
      <c r="R1721" s="326"/>
      <c r="S1721" s="326"/>
      <c r="T1721" s="326"/>
    </row>
    <row r="1722" spans="1:20">
      <c r="A1722" s="220"/>
      <c r="B1722" s="220"/>
      <c r="C1722" s="220"/>
      <c r="D1722" s="220"/>
      <c r="E1722" s="220"/>
      <c r="F1722" s="220"/>
      <c r="G1722" s="220"/>
      <c r="H1722" s="220"/>
      <c r="I1722" s="220"/>
      <c r="J1722" s="220"/>
      <c r="K1722" s="220"/>
      <c r="L1722" s="220"/>
      <c r="M1722" s="326"/>
      <c r="N1722" s="220"/>
      <c r="O1722" s="220"/>
      <c r="P1722" s="220"/>
      <c r="Q1722" s="326"/>
      <c r="R1722" s="326"/>
      <c r="S1722" s="326"/>
      <c r="T1722" s="326"/>
    </row>
    <row r="1723" spans="1:20">
      <c r="A1723" s="220"/>
      <c r="B1723" s="220"/>
      <c r="C1723" s="220"/>
      <c r="D1723" s="220"/>
      <c r="E1723" s="220"/>
      <c r="F1723" s="220"/>
      <c r="G1723" s="220"/>
      <c r="H1723" s="220"/>
      <c r="I1723" s="220"/>
      <c r="J1723" s="220"/>
      <c r="K1723" s="220"/>
      <c r="L1723" s="220"/>
      <c r="M1723" s="326"/>
      <c r="N1723" s="220"/>
      <c r="O1723" s="220"/>
      <c r="P1723" s="220"/>
      <c r="Q1723" s="326"/>
      <c r="R1723" s="326"/>
      <c r="S1723" s="326"/>
      <c r="T1723" s="326"/>
    </row>
    <row r="1724" spans="1:20">
      <c r="A1724" s="220"/>
      <c r="B1724" s="220"/>
      <c r="C1724" s="220"/>
      <c r="D1724" s="220"/>
      <c r="E1724" s="220"/>
      <c r="F1724" s="220"/>
      <c r="G1724" s="220"/>
      <c r="H1724" s="220"/>
      <c r="I1724" s="220"/>
      <c r="J1724" s="220"/>
      <c r="K1724" s="220"/>
      <c r="L1724" s="220"/>
      <c r="M1724" s="326"/>
      <c r="N1724" s="220"/>
      <c r="O1724" s="220"/>
      <c r="P1724" s="220"/>
      <c r="Q1724" s="326"/>
      <c r="R1724" s="326"/>
      <c r="S1724" s="326"/>
      <c r="T1724" s="326"/>
    </row>
    <row r="1725" spans="1:20">
      <c r="A1725" s="220"/>
      <c r="B1725" s="220"/>
      <c r="C1725" s="220"/>
      <c r="D1725" s="220"/>
      <c r="E1725" s="220"/>
      <c r="F1725" s="220"/>
      <c r="G1725" s="220"/>
      <c r="H1725" s="220"/>
      <c r="I1725" s="220"/>
      <c r="J1725" s="220"/>
      <c r="K1725" s="220"/>
      <c r="L1725" s="220"/>
      <c r="M1725" s="326"/>
      <c r="N1725" s="220"/>
      <c r="O1725" s="220"/>
      <c r="P1725" s="220"/>
      <c r="Q1725" s="326"/>
      <c r="R1725" s="326"/>
      <c r="S1725" s="326"/>
      <c r="T1725" s="326"/>
    </row>
    <row r="1726" spans="1:20">
      <c r="A1726" s="220"/>
      <c r="B1726" s="220"/>
      <c r="C1726" s="220"/>
      <c r="D1726" s="220"/>
      <c r="E1726" s="220"/>
      <c r="F1726" s="220"/>
      <c r="G1726" s="220"/>
      <c r="H1726" s="220"/>
      <c r="I1726" s="220"/>
      <c r="J1726" s="220"/>
      <c r="K1726" s="220"/>
      <c r="L1726" s="220"/>
      <c r="M1726" s="326"/>
      <c r="N1726" s="220"/>
      <c r="O1726" s="220"/>
      <c r="P1726" s="220"/>
      <c r="Q1726" s="326"/>
      <c r="R1726" s="326"/>
      <c r="S1726" s="326"/>
      <c r="T1726" s="326"/>
    </row>
    <row r="1727" spans="1:20">
      <c r="A1727" s="220"/>
      <c r="B1727" s="220"/>
      <c r="C1727" s="220"/>
      <c r="D1727" s="220"/>
      <c r="E1727" s="220"/>
      <c r="F1727" s="220"/>
      <c r="G1727" s="220"/>
      <c r="H1727" s="220"/>
      <c r="I1727" s="220"/>
      <c r="J1727" s="220"/>
      <c r="K1727" s="220"/>
      <c r="L1727" s="220"/>
      <c r="M1727" s="326"/>
      <c r="N1727" s="220"/>
      <c r="O1727" s="220"/>
      <c r="P1727" s="220"/>
      <c r="Q1727" s="326"/>
      <c r="R1727" s="326"/>
      <c r="S1727" s="326"/>
      <c r="T1727" s="326"/>
    </row>
    <row r="1728" spans="1:20">
      <c r="A1728" s="220"/>
      <c r="B1728" s="220"/>
      <c r="C1728" s="220"/>
      <c r="D1728" s="220"/>
      <c r="E1728" s="220"/>
      <c r="F1728" s="220"/>
      <c r="G1728" s="220"/>
      <c r="H1728" s="220"/>
      <c r="I1728" s="220"/>
      <c r="J1728" s="220"/>
      <c r="K1728" s="220"/>
      <c r="L1728" s="220"/>
      <c r="M1728" s="326"/>
      <c r="N1728" s="220"/>
      <c r="O1728" s="220"/>
      <c r="P1728" s="220"/>
      <c r="Q1728" s="326"/>
      <c r="R1728" s="326"/>
      <c r="S1728" s="326"/>
      <c r="T1728" s="326"/>
    </row>
    <row r="1729" spans="1:20">
      <c r="A1729" s="220"/>
      <c r="B1729" s="220"/>
      <c r="C1729" s="220"/>
      <c r="D1729" s="220"/>
      <c r="E1729" s="220"/>
      <c r="F1729" s="220"/>
      <c r="G1729" s="220"/>
      <c r="H1729" s="220"/>
      <c r="I1729" s="220"/>
      <c r="J1729" s="220"/>
      <c r="K1729" s="220"/>
      <c r="L1729" s="220"/>
      <c r="M1729" s="326"/>
      <c r="N1729" s="220"/>
      <c r="O1729" s="220"/>
      <c r="P1729" s="220"/>
      <c r="Q1729" s="326"/>
      <c r="R1729" s="326"/>
      <c r="S1729" s="326"/>
      <c r="T1729" s="326"/>
    </row>
    <row r="1730" spans="1:20">
      <c r="A1730" s="220"/>
      <c r="B1730" s="220"/>
      <c r="C1730" s="220"/>
      <c r="D1730" s="220"/>
      <c r="E1730" s="220"/>
      <c r="F1730" s="220"/>
      <c r="G1730" s="220"/>
      <c r="H1730" s="220"/>
      <c r="I1730" s="220"/>
      <c r="J1730" s="220"/>
      <c r="K1730" s="220"/>
      <c r="L1730" s="220"/>
      <c r="M1730" s="326"/>
      <c r="N1730" s="220"/>
      <c r="O1730" s="220"/>
      <c r="P1730" s="220"/>
      <c r="Q1730" s="326"/>
      <c r="R1730" s="326"/>
      <c r="S1730" s="326"/>
      <c r="T1730" s="326"/>
    </row>
    <row r="1731" spans="1:20">
      <c r="A1731" s="220"/>
      <c r="B1731" s="220"/>
      <c r="C1731" s="220"/>
      <c r="D1731" s="220"/>
      <c r="E1731" s="220"/>
      <c r="F1731" s="220"/>
      <c r="G1731" s="220"/>
      <c r="H1731" s="220"/>
      <c r="I1731" s="220"/>
      <c r="J1731" s="220"/>
      <c r="K1731" s="220"/>
      <c r="L1731" s="220"/>
      <c r="M1731" s="326"/>
      <c r="N1731" s="220"/>
      <c r="O1731" s="220"/>
      <c r="P1731" s="220"/>
      <c r="Q1731" s="326"/>
      <c r="R1731" s="326"/>
      <c r="S1731" s="326"/>
      <c r="T1731" s="326"/>
    </row>
    <row r="1732" spans="1:20">
      <c r="A1732" s="220"/>
      <c r="B1732" s="220"/>
      <c r="C1732" s="220"/>
      <c r="D1732" s="220"/>
      <c r="E1732" s="220"/>
      <c r="F1732" s="220"/>
      <c r="G1732" s="220"/>
      <c r="H1732" s="220"/>
      <c r="I1732" s="220"/>
      <c r="J1732" s="220"/>
      <c r="K1732" s="220"/>
      <c r="L1732" s="220"/>
      <c r="M1732" s="326"/>
      <c r="N1732" s="220"/>
      <c r="O1732" s="220"/>
      <c r="P1732" s="220"/>
      <c r="Q1732" s="326"/>
      <c r="R1732" s="326"/>
      <c r="S1732" s="326"/>
      <c r="T1732" s="326"/>
    </row>
    <row r="1733" spans="1:20">
      <c r="A1733" s="220"/>
      <c r="B1733" s="220"/>
      <c r="C1733" s="220"/>
      <c r="D1733" s="220"/>
      <c r="E1733" s="220"/>
      <c r="F1733" s="220"/>
      <c r="G1733" s="220"/>
      <c r="H1733" s="220"/>
      <c r="I1733" s="220"/>
      <c r="J1733" s="220"/>
      <c r="K1733" s="220"/>
      <c r="L1733" s="220"/>
      <c r="M1733" s="326"/>
      <c r="N1733" s="220"/>
      <c r="O1733" s="220"/>
      <c r="P1733" s="220"/>
      <c r="Q1733" s="326"/>
      <c r="R1733" s="326"/>
      <c r="S1733" s="326"/>
      <c r="T1733" s="326"/>
    </row>
    <row r="1734" spans="1:20">
      <c r="A1734" s="220"/>
      <c r="B1734" s="220"/>
      <c r="C1734" s="220"/>
      <c r="D1734" s="220"/>
      <c r="E1734" s="220"/>
      <c r="F1734" s="220"/>
      <c r="G1734" s="220"/>
      <c r="H1734" s="220"/>
      <c r="I1734" s="220"/>
      <c r="J1734" s="220"/>
      <c r="K1734" s="220"/>
      <c r="L1734" s="220"/>
      <c r="M1734" s="326"/>
      <c r="N1734" s="220"/>
      <c r="O1734" s="220"/>
      <c r="P1734" s="220"/>
      <c r="Q1734" s="326"/>
      <c r="R1734" s="326"/>
      <c r="S1734" s="326"/>
      <c r="T1734" s="326"/>
    </row>
    <row r="1735" spans="1:20">
      <c r="A1735" s="220"/>
      <c r="B1735" s="220"/>
      <c r="C1735" s="220"/>
      <c r="D1735" s="220"/>
      <c r="E1735" s="220"/>
      <c r="F1735" s="220"/>
      <c r="G1735" s="220"/>
      <c r="H1735" s="220"/>
      <c r="I1735" s="220"/>
      <c r="J1735" s="220"/>
      <c r="K1735" s="220"/>
      <c r="L1735" s="220"/>
      <c r="M1735" s="326"/>
      <c r="N1735" s="220"/>
      <c r="O1735" s="220"/>
      <c r="P1735" s="220"/>
      <c r="Q1735" s="326"/>
      <c r="R1735" s="326"/>
      <c r="S1735" s="326"/>
      <c r="T1735" s="326"/>
    </row>
    <row r="1736" spans="1:20">
      <c r="A1736" s="220"/>
      <c r="B1736" s="220"/>
      <c r="C1736" s="220"/>
      <c r="D1736" s="220"/>
      <c r="E1736" s="220"/>
      <c r="F1736" s="220"/>
      <c r="G1736" s="220"/>
      <c r="H1736" s="220"/>
      <c r="I1736" s="220"/>
      <c r="J1736" s="220"/>
      <c r="K1736" s="220"/>
      <c r="L1736" s="220"/>
      <c r="M1736" s="326"/>
      <c r="N1736" s="220"/>
      <c r="O1736" s="220"/>
      <c r="P1736" s="220"/>
      <c r="Q1736" s="326"/>
      <c r="R1736" s="326"/>
      <c r="S1736" s="326"/>
      <c r="T1736" s="326"/>
    </row>
    <row r="1737" spans="1:20">
      <c r="A1737" s="220"/>
      <c r="B1737" s="220"/>
      <c r="C1737" s="220"/>
      <c r="D1737" s="220"/>
      <c r="E1737" s="220"/>
      <c r="F1737" s="220"/>
      <c r="G1737" s="220"/>
      <c r="H1737" s="220"/>
      <c r="I1737" s="220"/>
      <c r="J1737" s="220"/>
      <c r="K1737" s="220"/>
      <c r="L1737" s="220"/>
      <c r="M1737" s="326"/>
      <c r="N1737" s="220"/>
      <c r="O1737" s="220"/>
      <c r="P1737" s="220"/>
      <c r="Q1737" s="326"/>
      <c r="R1737" s="326"/>
      <c r="S1737" s="326"/>
      <c r="T1737" s="326"/>
    </row>
    <row r="1738" spans="1:20">
      <c r="A1738" s="220"/>
      <c r="B1738" s="220"/>
      <c r="C1738" s="220"/>
      <c r="D1738" s="220"/>
      <c r="E1738" s="220"/>
      <c r="F1738" s="220"/>
      <c r="G1738" s="220"/>
      <c r="H1738" s="220"/>
      <c r="I1738" s="220"/>
      <c r="J1738" s="220"/>
      <c r="K1738" s="220"/>
      <c r="L1738" s="220"/>
      <c r="M1738" s="326"/>
      <c r="N1738" s="220"/>
      <c r="O1738" s="220"/>
      <c r="P1738" s="220"/>
      <c r="Q1738" s="326"/>
      <c r="R1738" s="326"/>
      <c r="S1738" s="326"/>
      <c r="T1738" s="326"/>
    </row>
    <row r="1739" spans="1:20">
      <c r="A1739" s="220"/>
      <c r="B1739" s="220"/>
      <c r="C1739" s="220"/>
      <c r="D1739" s="220"/>
      <c r="E1739" s="220"/>
      <c r="F1739" s="220"/>
      <c r="G1739" s="220"/>
      <c r="H1739" s="220"/>
      <c r="I1739" s="220"/>
      <c r="J1739" s="220"/>
      <c r="K1739" s="220"/>
      <c r="L1739" s="220"/>
      <c r="M1739" s="326"/>
      <c r="N1739" s="220"/>
      <c r="O1739" s="220"/>
      <c r="P1739" s="220"/>
      <c r="Q1739" s="326"/>
      <c r="R1739" s="326"/>
      <c r="S1739" s="326"/>
      <c r="T1739" s="326"/>
    </row>
    <row r="1740" spans="1:20">
      <c r="A1740" s="220"/>
      <c r="B1740" s="220"/>
      <c r="C1740" s="220"/>
      <c r="D1740" s="220"/>
      <c r="E1740" s="220"/>
      <c r="F1740" s="220"/>
      <c r="G1740" s="220"/>
      <c r="H1740" s="220"/>
      <c r="I1740" s="220"/>
      <c r="J1740" s="220"/>
      <c r="K1740" s="220"/>
      <c r="L1740" s="220"/>
      <c r="M1740" s="326"/>
      <c r="N1740" s="220"/>
      <c r="O1740" s="220"/>
      <c r="P1740" s="220"/>
      <c r="Q1740" s="326"/>
      <c r="R1740" s="326"/>
      <c r="S1740" s="326"/>
      <c r="T1740" s="326"/>
    </row>
    <row r="1741" spans="1:20">
      <c r="A1741" s="220"/>
      <c r="B1741" s="220"/>
      <c r="C1741" s="220"/>
      <c r="D1741" s="220"/>
      <c r="E1741" s="220"/>
      <c r="F1741" s="220"/>
      <c r="G1741" s="220"/>
      <c r="H1741" s="220"/>
      <c r="I1741" s="220"/>
      <c r="J1741" s="220"/>
      <c r="K1741" s="220"/>
      <c r="L1741" s="220"/>
      <c r="M1741" s="326"/>
      <c r="N1741" s="220"/>
      <c r="O1741" s="220"/>
      <c r="P1741" s="220"/>
      <c r="Q1741" s="326"/>
      <c r="R1741" s="326"/>
      <c r="S1741" s="326"/>
      <c r="T1741" s="326"/>
    </row>
    <row r="1742" spans="1:20">
      <c r="A1742" s="220"/>
      <c r="B1742" s="220"/>
      <c r="C1742" s="220"/>
      <c r="D1742" s="220"/>
      <c r="E1742" s="220"/>
      <c r="F1742" s="220"/>
      <c r="G1742" s="220"/>
      <c r="H1742" s="220"/>
      <c r="I1742" s="220"/>
      <c r="J1742" s="220"/>
      <c r="K1742" s="220"/>
      <c r="L1742" s="220"/>
      <c r="M1742" s="326"/>
      <c r="N1742" s="220"/>
      <c r="O1742" s="220"/>
      <c r="P1742" s="220"/>
      <c r="Q1742" s="326"/>
      <c r="R1742" s="326"/>
      <c r="S1742" s="326"/>
      <c r="T1742" s="326"/>
    </row>
    <row r="1743" spans="1:20">
      <c r="A1743" s="220"/>
      <c r="B1743" s="220"/>
      <c r="C1743" s="220"/>
      <c r="D1743" s="220"/>
      <c r="E1743" s="220"/>
      <c r="F1743" s="220"/>
      <c r="G1743" s="220"/>
      <c r="H1743" s="220"/>
      <c r="I1743" s="220"/>
      <c r="J1743" s="220"/>
      <c r="K1743" s="220"/>
      <c r="L1743" s="220"/>
      <c r="M1743" s="326"/>
      <c r="N1743" s="220"/>
      <c r="O1743" s="220"/>
      <c r="P1743" s="220"/>
      <c r="Q1743" s="326"/>
      <c r="R1743" s="326"/>
      <c r="S1743" s="326"/>
      <c r="T1743" s="326"/>
    </row>
    <row r="1744" spans="1:20">
      <c r="A1744" s="220"/>
      <c r="B1744" s="220"/>
      <c r="C1744" s="220"/>
      <c r="D1744" s="220"/>
      <c r="E1744" s="220"/>
      <c r="F1744" s="220"/>
      <c r="G1744" s="220"/>
      <c r="H1744" s="220"/>
      <c r="I1744" s="220"/>
      <c r="J1744" s="220"/>
      <c r="K1744" s="220"/>
      <c r="L1744" s="220"/>
      <c r="M1744" s="326"/>
      <c r="N1744" s="220"/>
      <c r="O1744" s="220"/>
      <c r="P1744" s="220"/>
      <c r="Q1744" s="326"/>
      <c r="R1744" s="326"/>
      <c r="S1744" s="326"/>
      <c r="T1744" s="326"/>
    </row>
    <row r="1745" spans="1:20">
      <c r="A1745" s="220"/>
      <c r="B1745" s="220"/>
      <c r="C1745" s="220"/>
      <c r="D1745" s="220"/>
      <c r="E1745" s="220"/>
      <c r="F1745" s="220"/>
      <c r="G1745" s="220"/>
      <c r="H1745" s="220"/>
      <c r="I1745" s="220"/>
      <c r="J1745" s="220"/>
      <c r="K1745" s="220"/>
      <c r="L1745" s="220"/>
      <c r="M1745" s="326"/>
      <c r="N1745" s="220"/>
      <c r="O1745" s="220"/>
      <c r="P1745" s="220"/>
      <c r="Q1745" s="326"/>
      <c r="R1745" s="326"/>
      <c r="S1745" s="326"/>
      <c r="T1745" s="326"/>
    </row>
    <row r="1746" spans="1:20">
      <c r="A1746" s="220"/>
      <c r="B1746" s="220"/>
      <c r="C1746" s="220"/>
      <c r="D1746" s="220"/>
      <c r="E1746" s="220"/>
      <c r="F1746" s="220"/>
      <c r="G1746" s="220"/>
      <c r="H1746" s="220"/>
      <c r="I1746" s="220"/>
      <c r="J1746" s="220"/>
      <c r="K1746" s="220"/>
      <c r="L1746" s="220"/>
      <c r="M1746" s="326"/>
      <c r="N1746" s="220"/>
      <c r="O1746" s="220"/>
      <c r="P1746" s="220"/>
      <c r="Q1746" s="326"/>
      <c r="R1746" s="326"/>
      <c r="S1746" s="326"/>
      <c r="T1746" s="326"/>
    </row>
    <row r="1747" spans="1:20">
      <c r="A1747" s="220"/>
      <c r="B1747" s="220"/>
      <c r="C1747" s="220"/>
      <c r="D1747" s="220"/>
      <c r="E1747" s="220"/>
      <c r="F1747" s="220"/>
      <c r="G1747" s="220"/>
      <c r="H1747" s="220"/>
      <c r="I1747" s="220"/>
      <c r="J1747" s="220"/>
      <c r="K1747" s="220"/>
      <c r="L1747" s="220"/>
      <c r="M1747" s="326"/>
      <c r="N1747" s="220"/>
      <c r="O1747" s="220"/>
      <c r="P1747" s="220"/>
      <c r="Q1747" s="326"/>
      <c r="R1747" s="326"/>
      <c r="S1747" s="326"/>
      <c r="T1747" s="326"/>
    </row>
    <row r="1748" spans="1:20">
      <c r="A1748" s="220"/>
      <c r="B1748" s="220"/>
      <c r="C1748" s="220"/>
      <c r="D1748" s="220"/>
      <c r="E1748" s="220"/>
      <c r="F1748" s="220"/>
      <c r="G1748" s="220"/>
      <c r="H1748" s="220"/>
      <c r="I1748" s="220"/>
      <c r="J1748" s="220"/>
      <c r="K1748" s="220"/>
      <c r="L1748" s="220"/>
      <c r="M1748" s="326"/>
      <c r="N1748" s="220"/>
      <c r="O1748" s="220"/>
      <c r="P1748" s="220"/>
      <c r="Q1748" s="326"/>
      <c r="R1748" s="326"/>
      <c r="S1748" s="326"/>
      <c r="T1748" s="326"/>
    </row>
    <row r="1749" spans="1:20">
      <c r="A1749" s="220"/>
      <c r="B1749" s="220"/>
      <c r="C1749" s="220"/>
      <c r="D1749" s="220"/>
      <c r="E1749" s="220"/>
      <c r="F1749" s="220"/>
      <c r="G1749" s="220"/>
      <c r="H1749" s="220"/>
      <c r="I1749" s="220"/>
      <c r="J1749" s="220"/>
      <c r="K1749" s="220"/>
      <c r="L1749" s="220"/>
      <c r="M1749" s="326"/>
      <c r="N1749" s="220"/>
      <c r="O1749" s="220"/>
      <c r="P1749" s="220"/>
      <c r="Q1749" s="326"/>
      <c r="R1749" s="326"/>
      <c r="S1749" s="326"/>
      <c r="T1749" s="326"/>
    </row>
    <row r="1750" spans="1:20">
      <c r="A1750" s="220"/>
      <c r="B1750" s="220"/>
      <c r="C1750" s="220"/>
      <c r="D1750" s="220"/>
      <c r="E1750" s="220"/>
      <c r="F1750" s="220"/>
      <c r="G1750" s="220"/>
      <c r="H1750" s="220"/>
      <c r="I1750" s="220"/>
      <c r="J1750" s="220"/>
      <c r="K1750" s="220"/>
      <c r="L1750" s="220"/>
      <c r="M1750" s="326"/>
      <c r="N1750" s="220"/>
      <c r="O1750" s="220"/>
      <c r="P1750" s="220"/>
      <c r="Q1750" s="326"/>
      <c r="R1750" s="326"/>
      <c r="S1750" s="326"/>
      <c r="T1750" s="326"/>
    </row>
    <row r="1751" spans="1:20">
      <c r="A1751" s="220"/>
      <c r="B1751" s="220"/>
      <c r="C1751" s="220"/>
      <c r="D1751" s="220"/>
      <c r="E1751" s="220"/>
      <c r="F1751" s="220"/>
      <c r="G1751" s="220"/>
      <c r="H1751" s="220"/>
      <c r="I1751" s="220"/>
      <c r="J1751" s="220"/>
      <c r="K1751" s="220"/>
      <c r="L1751" s="220"/>
      <c r="M1751" s="326"/>
      <c r="N1751" s="220"/>
      <c r="O1751" s="220"/>
      <c r="P1751" s="220"/>
      <c r="Q1751" s="326"/>
      <c r="R1751" s="326"/>
      <c r="S1751" s="326"/>
      <c r="T1751" s="326"/>
    </row>
    <row r="1752" spans="1:20">
      <c r="A1752" s="220"/>
      <c r="B1752" s="220"/>
      <c r="C1752" s="220"/>
      <c r="D1752" s="220"/>
      <c r="E1752" s="220"/>
      <c r="F1752" s="220"/>
      <c r="G1752" s="220"/>
      <c r="H1752" s="220"/>
      <c r="I1752" s="220"/>
      <c r="J1752" s="220"/>
      <c r="K1752" s="220"/>
      <c r="L1752" s="220"/>
      <c r="M1752" s="326"/>
      <c r="N1752" s="220"/>
      <c r="O1752" s="220"/>
      <c r="P1752" s="220"/>
      <c r="Q1752" s="326"/>
      <c r="R1752" s="326"/>
      <c r="S1752" s="326"/>
      <c r="T1752" s="326"/>
    </row>
    <row r="1753" spans="1:20">
      <c r="A1753" s="220"/>
      <c r="B1753" s="220"/>
      <c r="C1753" s="220"/>
      <c r="D1753" s="220"/>
      <c r="E1753" s="220"/>
      <c r="F1753" s="220"/>
      <c r="G1753" s="220"/>
      <c r="H1753" s="220"/>
      <c r="I1753" s="220"/>
      <c r="J1753" s="220"/>
      <c r="K1753" s="220"/>
      <c r="L1753" s="220"/>
      <c r="M1753" s="326"/>
      <c r="N1753" s="220"/>
      <c r="O1753" s="220"/>
      <c r="P1753" s="220"/>
      <c r="Q1753" s="326"/>
      <c r="R1753" s="326"/>
      <c r="S1753" s="326"/>
      <c r="T1753" s="326"/>
    </row>
    <row r="1754" spans="1:20">
      <c r="A1754" s="220"/>
      <c r="B1754" s="220"/>
      <c r="C1754" s="220"/>
      <c r="D1754" s="220"/>
      <c r="E1754" s="220"/>
      <c r="F1754" s="220"/>
      <c r="G1754" s="220"/>
      <c r="H1754" s="220"/>
      <c r="I1754" s="220"/>
      <c r="J1754" s="220"/>
      <c r="K1754" s="220"/>
      <c r="L1754" s="220"/>
      <c r="M1754" s="326"/>
      <c r="N1754" s="220"/>
      <c r="O1754" s="220"/>
      <c r="P1754" s="220"/>
      <c r="Q1754" s="326"/>
      <c r="R1754" s="326"/>
      <c r="S1754" s="326"/>
      <c r="T1754" s="326"/>
    </row>
    <row r="1755" spans="1:20">
      <c r="A1755" s="220"/>
      <c r="B1755" s="220"/>
      <c r="C1755" s="220"/>
      <c r="D1755" s="220"/>
      <c r="E1755" s="220"/>
      <c r="F1755" s="220"/>
      <c r="G1755" s="220"/>
      <c r="H1755" s="220"/>
      <c r="I1755" s="220"/>
      <c r="J1755" s="220"/>
      <c r="K1755" s="220"/>
      <c r="L1755" s="220"/>
      <c r="M1755" s="326"/>
      <c r="N1755" s="220"/>
      <c r="O1755" s="220"/>
      <c r="P1755" s="220"/>
      <c r="Q1755" s="326"/>
      <c r="R1755" s="326"/>
      <c r="S1755" s="326"/>
      <c r="T1755" s="326"/>
    </row>
    <row r="1756" spans="1:20">
      <c r="A1756" s="220"/>
      <c r="B1756" s="220"/>
      <c r="C1756" s="220"/>
      <c r="D1756" s="220"/>
      <c r="E1756" s="220"/>
      <c r="F1756" s="220"/>
      <c r="G1756" s="220"/>
      <c r="H1756" s="220"/>
      <c r="I1756" s="220"/>
      <c r="J1756" s="220"/>
      <c r="K1756" s="220"/>
      <c r="L1756" s="220"/>
      <c r="M1756" s="326"/>
      <c r="N1756" s="220"/>
      <c r="O1756" s="220"/>
      <c r="P1756" s="220"/>
      <c r="Q1756" s="326"/>
      <c r="R1756" s="326"/>
      <c r="S1756" s="326"/>
      <c r="T1756" s="326"/>
    </row>
    <row r="1757" spans="1:20">
      <c r="A1757" s="220"/>
      <c r="B1757" s="220"/>
      <c r="C1757" s="220"/>
      <c r="D1757" s="220"/>
      <c r="E1757" s="220"/>
      <c r="F1757" s="220"/>
      <c r="G1757" s="220"/>
      <c r="H1757" s="220"/>
      <c r="I1757" s="220"/>
      <c r="J1757" s="220"/>
      <c r="K1757" s="220"/>
      <c r="L1757" s="220"/>
      <c r="M1757" s="326"/>
      <c r="N1757" s="220"/>
      <c r="O1757" s="220"/>
      <c r="P1757" s="220"/>
      <c r="Q1757" s="326"/>
      <c r="R1757" s="326"/>
      <c r="S1757" s="326"/>
      <c r="T1757" s="326"/>
    </row>
    <row r="1758" spans="1:20">
      <c r="A1758" s="220"/>
      <c r="B1758" s="220"/>
      <c r="C1758" s="220"/>
      <c r="D1758" s="220"/>
      <c r="E1758" s="220"/>
      <c r="F1758" s="220"/>
      <c r="G1758" s="220"/>
      <c r="H1758" s="220"/>
      <c r="I1758" s="220"/>
      <c r="J1758" s="220"/>
      <c r="K1758" s="220"/>
      <c r="L1758" s="220"/>
      <c r="M1758" s="326"/>
      <c r="N1758" s="220"/>
      <c r="O1758" s="220"/>
      <c r="P1758" s="220"/>
      <c r="Q1758" s="326"/>
      <c r="R1758" s="326"/>
      <c r="S1758" s="326"/>
      <c r="T1758" s="326"/>
    </row>
    <row r="1759" spans="1:20">
      <c r="A1759" s="220"/>
      <c r="B1759" s="220"/>
      <c r="C1759" s="220"/>
      <c r="D1759" s="220"/>
      <c r="E1759" s="220"/>
      <c r="F1759" s="220"/>
      <c r="G1759" s="220"/>
      <c r="H1759" s="220"/>
      <c r="I1759" s="220"/>
      <c r="J1759" s="220"/>
      <c r="K1759" s="220"/>
      <c r="L1759" s="220"/>
      <c r="M1759" s="326"/>
      <c r="N1759" s="220"/>
      <c r="O1759" s="220"/>
      <c r="P1759" s="220"/>
      <c r="Q1759" s="326"/>
      <c r="R1759" s="326"/>
      <c r="S1759" s="326"/>
      <c r="T1759" s="326"/>
    </row>
    <row r="1760" spans="1:20">
      <c r="A1760" s="220"/>
      <c r="B1760" s="220"/>
      <c r="C1760" s="220"/>
      <c r="D1760" s="220"/>
      <c r="E1760" s="220"/>
      <c r="F1760" s="220"/>
      <c r="G1760" s="220"/>
      <c r="H1760" s="220"/>
      <c r="I1760" s="220"/>
      <c r="J1760" s="220"/>
      <c r="K1760" s="220"/>
      <c r="L1760" s="220"/>
      <c r="M1760" s="326"/>
      <c r="N1760" s="220"/>
      <c r="O1760" s="220"/>
      <c r="P1760" s="220"/>
      <c r="Q1760" s="326"/>
      <c r="R1760" s="326"/>
      <c r="S1760" s="326"/>
      <c r="T1760" s="326"/>
    </row>
    <row r="1761" spans="1:20">
      <c r="A1761" s="220"/>
      <c r="B1761" s="220"/>
      <c r="C1761" s="220"/>
      <c r="D1761" s="220"/>
      <c r="E1761" s="220"/>
      <c r="F1761" s="220"/>
      <c r="G1761" s="220"/>
      <c r="H1761" s="220"/>
      <c r="I1761" s="220"/>
      <c r="J1761" s="220"/>
      <c r="K1761" s="220"/>
      <c r="L1761" s="220"/>
      <c r="M1761" s="326"/>
      <c r="N1761" s="220"/>
      <c r="O1761" s="220"/>
      <c r="P1761" s="220"/>
      <c r="Q1761" s="326"/>
      <c r="R1761" s="326"/>
      <c r="S1761" s="326"/>
      <c r="T1761" s="326"/>
    </row>
    <row r="1762" spans="1:20">
      <c r="A1762" s="220"/>
      <c r="B1762" s="220"/>
      <c r="C1762" s="220"/>
      <c r="D1762" s="220"/>
      <c r="E1762" s="220"/>
      <c r="F1762" s="220"/>
      <c r="G1762" s="220"/>
      <c r="H1762" s="220"/>
      <c r="I1762" s="220"/>
      <c r="J1762" s="220"/>
      <c r="K1762" s="220"/>
      <c r="L1762" s="220"/>
      <c r="M1762" s="326"/>
      <c r="N1762" s="220"/>
      <c r="O1762" s="220"/>
      <c r="P1762" s="220"/>
      <c r="Q1762" s="326"/>
      <c r="R1762" s="326"/>
      <c r="S1762" s="326"/>
      <c r="T1762" s="326"/>
    </row>
    <row r="1763" spans="1:20">
      <c r="A1763" s="220"/>
      <c r="B1763" s="220"/>
      <c r="C1763" s="220"/>
      <c r="D1763" s="220"/>
      <c r="E1763" s="220"/>
      <c r="F1763" s="220"/>
      <c r="G1763" s="220"/>
      <c r="H1763" s="220"/>
      <c r="I1763" s="220"/>
      <c r="J1763" s="220"/>
      <c r="K1763" s="220"/>
      <c r="L1763" s="220"/>
      <c r="M1763" s="326"/>
      <c r="N1763" s="220"/>
      <c r="O1763" s="220"/>
      <c r="P1763" s="220"/>
      <c r="Q1763" s="326"/>
      <c r="R1763" s="326"/>
      <c r="S1763" s="326"/>
      <c r="T1763" s="326"/>
    </row>
    <row r="1764" spans="1:20">
      <c r="A1764" s="220"/>
      <c r="B1764" s="220"/>
      <c r="C1764" s="220"/>
      <c r="D1764" s="220"/>
      <c r="E1764" s="220"/>
      <c r="F1764" s="220"/>
      <c r="G1764" s="220"/>
      <c r="H1764" s="220"/>
      <c r="I1764" s="220"/>
      <c r="J1764" s="220"/>
      <c r="K1764" s="220"/>
      <c r="L1764" s="220"/>
      <c r="M1764" s="326"/>
      <c r="N1764" s="220"/>
      <c r="O1764" s="220"/>
      <c r="P1764" s="220"/>
      <c r="Q1764" s="326"/>
      <c r="R1764" s="326"/>
      <c r="S1764" s="326"/>
      <c r="T1764" s="326"/>
    </row>
    <row r="1765" spans="1:20">
      <c r="A1765" s="220"/>
      <c r="B1765" s="220"/>
      <c r="C1765" s="220"/>
      <c r="D1765" s="220"/>
      <c r="E1765" s="220"/>
      <c r="F1765" s="220"/>
      <c r="G1765" s="220"/>
      <c r="H1765" s="220"/>
      <c r="I1765" s="220"/>
      <c r="J1765" s="220"/>
      <c r="K1765" s="220"/>
      <c r="L1765" s="220"/>
      <c r="M1765" s="326"/>
      <c r="N1765" s="220"/>
      <c r="O1765" s="220"/>
      <c r="P1765" s="220"/>
      <c r="Q1765" s="326"/>
      <c r="R1765" s="326"/>
      <c r="S1765" s="326"/>
      <c r="T1765" s="326"/>
    </row>
    <row r="1766" spans="1:20">
      <c r="A1766" s="220"/>
      <c r="B1766" s="220"/>
      <c r="C1766" s="220"/>
      <c r="D1766" s="220"/>
      <c r="E1766" s="220"/>
      <c r="F1766" s="220"/>
      <c r="G1766" s="220"/>
      <c r="H1766" s="220"/>
      <c r="I1766" s="220"/>
      <c r="J1766" s="220"/>
      <c r="K1766" s="220"/>
      <c r="L1766" s="220"/>
      <c r="M1766" s="326"/>
      <c r="N1766" s="220"/>
      <c r="O1766" s="220"/>
      <c r="P1766" s="220"/>
      <c r="Q1766" s="326"/>
      <c r="R1766" s="326"/>
      <c r="S1766" s="326"/>
      <c r="T1766" s="326"/>
    </row>
    <row r="1767" spans="1:20">
      <c r="A1767" s="220"/>
      <c r="B1767" s="220"/>
      <c r="C1767" s="220"/>
      <c r="D1767" s="220"/>
      <c r="E1767" s="220"/>
      <c r="F1767" s="220"/>
      <c r="G1767" s="220"/>
      <c r="H1767" s="220"/>
      <c r="I1767" s="220"/>
      <c r="J1767" s="220"/>
      <c r="K1767" s="220"/>
      <c r="L1767" s="220"/>
      <c r="M1767" s="326"/>
      <c r="N1767" s="220"/>
      <c r="O1767" s="220"/>
      <c r="P1767" s="220"/>
      <c r="Q1767" s="326"/>
      <c r="R1767" s="326"/>
      <c r="S1767" s="326"/>
      <c r="T1767" s="326"/>
    </row>
    <row r="1768" spans="1:20">
      <c r="A1768" s="220"/>
      <c r="B1768" s="220"/>
      <c r="C1768" s="220"/>
      <c r="D1768" s="220"/>
      <c r="E1768" s="220"/>
      <c r="F1768" s="220"/>
      <c r="G1768" s="220"/>
      <c r="H1768" s="220"/>
      <c r="I1768" s="220"/>
      <c r="J1768" s="220"/>
      <c r="K1768" s="220"/>
      <c r="L1768" s="220"/>
      <c r="M1768" s="326"/>
      <c r="N1768" s="220"/>
      <c r="O1768" s="220"/>
      <c r="P1768" s="220"/>
      <c r="Q1768" s="326"/>
      <c r="R1768" s="326"/>
      <c r="S1768" s="326"/>
      <c r="T1768" s="326"/>
    </row>
    <row r="1769" spans="1:20">
      <c r="A1769" s="220"/>
      <c r="B1769" s="220"/>
      <c r="C1769" s="220"/>
      <c r="D1769" s="220"/>
      <c r="E1769" s="220"/>
      <c r="F1769" s="220"/>
      <c r="G1769" s="220"/>
      <c r="H1769" s="220"/>
      <c r="I1769" s="220"/>
      <c r="J1769" s="220"/>
      <c r="K1769" s="220"/>
      <c r="L1769" s="220"/>
      <c r="M1769" s="326"/>
      <c r="N1769" s="220"/>
      <c r="O1769" s="220"/>
      <c r="P1769" s="220"/>
      <c r="Q1769" s="326"/>
      <c r="R1769" s="326"/>
      <c r="S1769" s="326"/>
      <c r="T1769" s="326"/>
    </row>
    <row r="1770" spans="1:20">
      <c r="A1770" s="220"/>
      <c r="B1770" s="220"/>
      <c r="C1770" s="220"/>
      <c r="D1770" s="220"/>
      <c r="E1770" s="220"/>
      <c r="F1770" s="220"/>
      <c r="G1770" s="220"/>
      <c r="H1770" s="220"/>
      <c r="I1770" s="220"/>
      <c r="J1770" s="220"/>
      <c r="K1770" s="220"/>
      <c r="L1770" s="220"/>
      <c r="M1770" s="326"/>
      <c r="N1770" s="220"/>
      <c r="O1770" s="220"/>
      <c r="P1770" s="220"/>
      <c r="Q1770" s="326"/>
      <c r="R1770" s="326"/>
      <c r="S1770" s="326"/>
      <c r="T1770" s="326"/>
    </row>
    <row r="1771" spans="1:20">
      <c r="A1771" s="220"/>
      <c r="B1771" s="220"/>
      <c r="C1771" s="220"/>
      <c r="D1771" s="220"/>
      <c r="E1771" s="220"/>
      <c r="F1771" s="220"/>
      <c r="G1771" s="220"/>
      <c r="H1771" s="220"/>
      <c r="I1771" s="220"/>
      <c r="J1771" s="220"/>
      <c r="K1771" s="220"/>
      <c r="L1771" s="220"/>
      <c r="M1771" s="326"/>
      <c r="N1771" s="220"/>
      <c r="O1771" s="220"/>
      <c r="P1771" s="220"/>
      <c r="Q1771" s="326"/>
      <c r="R1771" s="326"/>
      <c r="S1771" s="326"/>
      <c r="T1771" s="326"/>
    </row>
    <row r="1772" spans="1:20">
      <c r="A1772" s="220"/>
      <c r="B1772" s="220"/>
      <c r="C1772" s="220"/>
      <c r="D1772" s="220"/>
      <c r="E1772" s="220"/>
      <c r="F1772" s="220"/>
      <c r="G1772" s="220"/>
      <c r="H1772" s="220"/>
      <c r="I1772" s="220"/>
      <c r="J1772" s="220"/>
      <c r="K1772" s="220"/>
      <c r="L1772" s="220"/>
      <c r="M1772" s="326"/>
      <c r="N1772" s="220"/>
      <c r="O1772" s="220"/>
      <c r="P1772" s="220"/>
      <c r="Q1772" s="326"/>
      <c r="R1772" s="326"/>
      <c r="S1772" s="326"/>
      <c r="T1772" s="326"/>
    </row>
    <row r="1773" spans="1:20">
      <c r="A1773" s="220"/>
      <c r="B1773" s="220"/>
      <c r="C1773" s="220"/>
      <c r="D1773" s="220"/>
      <c r="E1773" s="220"/>
      <c r="F1773" s="220"/>
      <c r="G1773" s="220"/>
      <c r="H1773" s="220"/>
      <c r="I1773" s="220"/>
      <c r="J1773" s="220"/>
      <c r="K1773" s="220"/>
      <c r="L1773" s="220"/>
      <c r="M1773" s="326"/>
      <c r="N1773" s="220"/>
      <c r="O1773" s="220"/>
      <c r="P1773" s="220"/>
      <c r="Q1773" s="326"/>
      <c r="R1773" s="326"/>
      <c r="S1773" s="326"/>
      <c r="T1773" s="326"/>
    </row>
    <row r="1774" spans="1:20">
      <c r="A1774" s="220"/>
      <c r="B1774" s="220"/>
      <c r="C1774" s="220"/>
      <c r="D1774" s="220"/>
      <c r="E1774" s="220"/>
      <c r="F1774" s="220"/>
      <c r="G1774" s="220"/>
      <c r="H1774" s="220"/>
      <c r="I1774" s="220"/>
      <c r="J1774" s="220"/>
      <c r="K1774" s="220"/>
      <c r="L1774" s="220"/>
      <c r="M1774" s="326"/>
      <c r="N1774" s="220"/>
      <c r="O1774" s="220"/>
      <c r="P1774" s="220"/>
      <c r="Q1774" s="326"/>
      <c r="R1774" s="326"/>
      <c r="S1774" s="326"/>
      <c r="T1774" s="326"/>
    </row>
    <row r="1775" spans="1:20">
      <c r="A1775" s="220"/>
      <c r="B1775" s="220"/>
      <c r="C1775" s="220"/>
      <c r="D1775" s="220"/>
      <c r="E1775" s="220"/>
      <c r="F1775" s="220"/>
      <c r="G1775" s="220"/>
      <c r="H1775" s="220"/>
      <c r="I1775" s="220"/>
      <c r="J1775" s="220"/>
      <c r="K1775" s="220"/>
      <c r="L1775" s="220"/>
      <c r="M1775" s="326"/>
      <c r="N1775" s="220"/>
      <c r="O1775" s="220"/>
      <c r="P1775" s="220"/>
      <c r="Q1775" s="326"/>
      <c r="R1775" s="326"/>
      <c r="S1775" s="326"/>
      <c r="T1775" s="326"/>
    </row>
    <row r="1776" spans="1:20">
      <c r="A1776" s="220"/>
      <c r="B1776" s="220"/>
      <c r="C1776" s="220"/>
      <c r="D1776" s="220"/>
      <c r="E1776" s="220"/>
      <c r="F1776" s="220"/>
      <c r="G1776" s="220"/>
      <c r="H1776" s="220"/>
      <c r="I1776" s="220"/>
      <c r="J1776" s="220"/>
      <c r="K1776" s="220"/>
      <c r="L1776" s="220"/>
      <c r="M1776" s="326"/>
      <c r="N1776" s="220"/>
      <c r="O1776" s="220"/>
      <c r="P1776" s="220"/>
      <c r="Q1776" s="326"/>
      <c r="R1776" s="326"/>
      <c r="S1776" s="326"/>
      <c r="T1776" s="326"/>
    </row>
    <row r="1777" spans="1:20">
      <c r="A1777" s="220"/>
      <c r="B1777" s="220"/>
      <c r="C1777" s="220"/>
      <c r="D1777" s="220"/>
      <c r="E1777" s="220"/>
      <c r="F1777" s="220"/>
      <c r="G1777" s="220"/>
      <c r="H1777" s="220"/>
      <c r="I1777" s="220"/>
      <c r="J1777" s="220"/>
      <c r="K1777" s="220"/>
      <c r="L1777" s="220"/>
      <c r="M1777" s="326"/>
      <c r="N1777" s="220"/>
      <c r="O1777" s="220"/>
      <c r="P1777" s="220"/>
      <c r="Q1777" s="326"/>
      <c r="R1777" s="326"/>
      <c r="S1777" s="326"/>
      <c r="T1777" s="326"/>
    </row>
    <row r="1778" spans="1:20">
      <c r="A1778" s="220"/>
      <c r="B1778" s="220"/>
      <c r="C1778" s="220"/>
      <c r="D1778" s="220"/>
      <c r="E1778" s="220"/>
      <c r="F1778" s="220"/>
      <c r="G1778" s="220"/>
      <c r="H1778" s="220"/>
      <c r="I1778" s="220"/>
      <c r="J1778" s="220"/>
      <c r="K1778" s="220"/>
      <c r="L1778" s="220"/>
      <c r="M1778" s="326"/>
      <c r="N1778" s="220"/>
      <c r="O1778" s="220"/>
      <c r="P1778" s="220"/>
      <c r="Q1778" s="326"/>
      <c r="R1778" s="326"/>
      <c r="S1778" s="326"/>
      <c r="T1778" s="326"/>
    </row>
    <row r="1779" spans="1:20">
      <c r="A1779" s="220"/>
      <c r="B1779" s="220"/>
      <c r="C1779" s="220"/>
      <c r="D1779" s="220"/>
      <c r="E1779" s="220"/>
      <c r="F1779" s="220"/>
      <c r="G1779" s="220"/>
      <c r="H1779" s="220"/>
      <c r="I1779" s="220"/>
      <c r="J1779" s="220"/>
      <c r="K1779" s="220"/>
      <c r="L1779" s="220"/>
      <c r="M1779" s="326"/>
      <c r="N1779" s="220"/>
      <c r="O1779" s="220"/>
      <c r="P1779" s="220"/>
      <c r="Q1779" s="326"/>
      <c r="R1779" s="326"/>
      <c r="S1779" s="326"/>
      <c r="T1779" s="326"/>
    </row>
    <row r="1780" spans="1:20">
      <c r="A1780" s="220"/>
      <c r="B1780" s="220"/>
      <c r="C1780" s="220"/>
      <c r="D1780" s="220"/>
      <c r="E1780" s="220"/>
      <c r="F1780" s="220"/>
      <c r="G1780" s="220"/>
      <c r="H1780" s="220"/>
      <c r="I1780" s="220"/>
      <c r="J1780" s="220"/>
      <c r="K1780" s="220"/>
      <c r="L1780" s="220"/>
      <c r="M1780" s="326"/>
      <c r="N1780" s="220"/>
      <c r="O1780" s="220"/>
      <c r="P1780" s="220"/>
      <c r="Q1780" s="326"/>
      <c r="R1780" s="326"/>
      <c r="S1780" s="326"/>
      <c r="T1780" s="326"/>
    </row>
    <row r="1781" spans="1:20">
      <c r="A1781" s="220"/>
      <c r="B1781" s="220"/>
      <c r="C1781" s="220"/>
      <c r="D1781" s="220"/>
      <c r="E1781" s="220"/>
      <c r="F1781" s="220"/>
      <c r="G1781" s="220"/>
      <c r="H1781" s="220"/>
      <c r="I1781" s="220"/>
      <c r="J1781" s="220"/>
      <c r="K1781" s="220"/>
      <c r="L1781" s="220"/>
      <c r="M1781" s="326"/>
      <c r="N1781" s="220"/>
      <c r="O1781" s="220"/>
      <c r="P1781" s="220"/>
      <c r="Q1781" s="326"/>
      <c r="R1781" s="326"/>
      <c r="S1781" s="326"/>
      <c r="T1781" s="326"/>
    </row>
    <row r="1782" spans="1:20">
      <c r="A1782" s="220"/>
      <c r="B1782" s="220"/>
      <c r="C1782" s="220"/>
      <c r="D1782" s="220"/>
      <c r="E1782" s="220"/>
      <c r="F1782" s="220"/>
      <c r="G1782" s="220"/>
      <c r="H1782" s="220"/>
      <c r="I1782" s="220"/>
      <c r="J1782" s="220"/>
      <c r="K1782" s="220"/>
      <c r="L1782" s="220"/>
      <c r="M1782" s="326"/>
      <c r="N1782" s="220"/>
      <c r="O1782" s="220"/>
      <c r="P1782" s="220"/>
      <c r="Q1782" s="326"/>
      <c r="R1782" s="326"/>
      <c r="S1782" s="326"/>
      <c r="T1782" s="326"/>
    </row>
    <row r="1783" spans="1:20">
      <c r="A1783" s="220"/>
      <c r="B1783" s="220"/>
      <c r="C1783" s="220"/>
      <c r="D1783" s="220"/>
      <c r="E1783" s="220"/>
      <c r="F1783" s="220"/>
      <c r="G1783" s="220"/>
      <c r="H1783" s="220"/>
      <c r="I1783" s="220"/>
      <c r="J1783" s="220"/>
      <c r="K1783" s="220"/>
      <c r="L1783" s="220"/>
      <c r="M1783" s="326"/>
      <c r="N1783" s="220"/>
      <c r="O1783" s="220"/>
      <c r="P1783" s="220"/>
      <c r="Q1783" s="326"/>
      <c r="R1783" s="326"/>
      <c r="S1783" s="326"/>
      <c r="T1783" s="326"/>
    </row>
    <row r="1784" spans="1:20">
      <c r="A1784" s="220"/>
      <c r="B1784" s="220"/>
      <c r="C1784" s="220"/>
      <c r="D1784" s="220"/>
      <c r="E1784" s="220"/>
      <c r="F1784" s="220"/>
      <c r="G1784" s="220"/>
      <c r="H1784" s="220"/>
      <c r="I1784" s="220"/>
      <c r="J1784" s="220"/>
      <c r="K1784" s="220"/>
      <c r="L1784" s="220"/>
      <c r="M1784" s="326"/>
      <c r="N1784" s="220"/>
      <c r="O1784" s="220"/>
      <c r="P1784" s="220"/>
      <c r="Q1784" s="326"/>
      <c r="R1784" s="326"/>
      <c r="S1784" s="326"/>
      <c r="T1784" s="326"/>
    </row>
    <row r="1785" spans="1:20">
      <c r="A1785" s="220"/>
      <c r="B1785" s="220"/>
      <c r="C1785" s="220"/>
      <c r="D1785" s="220"/>
      <c r="E1785" s="220"/>
      <c r="F1785" s="220"/>
      <c r="G1785" s="220"/>
      <c r="H1785" s="220"/>
      <c r="I1785" s="220"/>
      <c r="J1785" s="220"/>
      <c r="K1785" s="220"/>
      <c r="L1785" s="220"/>
      <c r="M1785" s="326"/>
      <c r="N1785" s="220"/>
      <c r="O1785" s="220"/>
      <c r="P1785" s="220"/>
      <c r="Q1785" s="326"/>
      <c r="R1785" s="326"/>
      <c r="S1785" s="326"/>
      <c r="T1785" s="326"/>
    </row>
    <row r="1786" spans="1:20">
      <c r="A1786" s="220"/>
      <c r="B1786" s="220"/>
      <c r="C1786" s="220"/>
      <c r="D1786" s="220"/>
      <c r="E1786" s="220"/>
      <c r="F1786" s="220"/>
      <c r="G1786" s="220"/>
      <c r="H1786" s="220"/>
      <c r="I1786" s="220"/>
      <c r="J1786" s="220"/>
      <c r="K1786" s="220"/>
      <c r="L1786" s="220"/>
      <c r="M1786" s="326"/>
      <c r="N1786" s="220"/>
      <c r="O1786" s="220"/>
      <c r="P1786" s="220"/>
      <c r="Q1786" s="326"/>
      <c r="R1786" s="326"/>
      <c r="S1786" s="326"/>
      <c r="T1786" s="326"/>
    </row>
    <row r="1787" spans="1:20">
      <c r="A1787" s="220"/>
      <c r="B1787" s="220"/>
      <c r="C1787" s="220"/>
      <c r="D1787" s="220"/>
      <c r="E1787" s="220"/>
      <c r="F1787" s="220"/>
      <c r="G1787" s="220"/>
      <c r="H1787" s="220"/>
      <c r="I1787" s="220"/>
      <c r="J1787" s="220"/>
      <c r="K1787" s="220"/>
      <c r="L1787" s="220"/>
      <c r="M1787" s="326"/>
      <c r="N1787" s="220"/>
      <c r="O1787" s="220"/>
      <c r="P1787" s="220"/>
      <c r="Q1787" s="326"/>
      <c r="R1787" s="326"/>
      <c r="S1787" s="326"/>
      <c r="T1787" s="326"/>
    </row>
    <row r="1788" spans="1:20">
      <c r="A1788" s="220"/>
      <c r="B1788" s="220"/>
      <c r="C1788" s="220"/>
      <c r="D1788" s="220"/>
      <c r="E1788" s="220"/>
      <c r="F1788" s="220"/>
      <c r="G1788" s="220"/>
      <c r="H1788" s="220"/>
      <c r="I1788" s="220"/>
      <c r="J1788" s="220"/>
      <c r="K1788" s="220"/>
      <c r="L1788" s="220"/>
      <c r="M1788" s="326"/>
      <c r="N1788" s="220"/>
      <c r="O1788" s="220"/>
      <c r="P1788" s="220"/>
      <c r="Q1788" s="326"/>
      <c r="R1788" s="326"/>
      <c r="S1788" s="326"/>
      <c r="T1788" s="326"/>
    </row>
    <row r="1789" spans="1:20">
      <c r="A1789" s="220"/>
      <c r="B1789" s="220"/>
      <c r="C1789" s="220"/>
      <c r="D1789" s="220"/>
      <c r="E1789" s="220"/>
      <c r="F1789" s="220"/>
      <c r="G1789" s="220"/>
      <c r="H1789" s="220"/>
      <c r="I1789" s="220"/>
      <c r="J1789" s="220"/>
      <c r="K1789" s="220"/>
      <c r="L1789" s="220"/>
      <c r="M1789" s="326"/>
      <c r="N1789" s="220"/>
      <c r="O1789" s="220"/>
      <c r="P1789" s="220"/>
      <c r="Q1789" s="326"/>
      <c r="R1789" s="326"/>
      <c r="S1789" s="326"/>
      <c r="T1789" s="326"/>
    </row>
    <row r="1790" spans="1:20">
      <c r="A1790" s="220"/>
      <c r="B1790" s="220"/>
      <c r="C1790" s="220"/>
      <c r="D1790" s="220"/>
      <c r="E1790" s="220"/>
      <c r="F1790" s="220"/>
      <c r="G1790" s="220"/>
      <c r="H1790" s="220"/>
      <c r="I1790" s="220"/>
      <c r="J1790" s="220"/>
      <c r="K1790" s="220"/>
      <c r="L1790" s="220"/>
      <c r="M1790" s="326"/>
      <c r="N1790" s="220"/>
      <c r="O1790" s="220"/>
      <c r="P1790" s="220"/>
      <c r="Q1790" s="326"/>
      <c r="R1790" s="326"/>
      <c r="S1790" s="326"/>
      <c r="T1790" s="326"/>
    </row>
    <row r="1791" spans="1:20">
      <c r="A1791" s="220"/>
      <c r="B1791" s="220"/>
      <c r="C1791" s="220"/>
      <c r="D1791" s="220"/>
      <c r="E1791" s="220"/>
      <c r="F1791" s="220"/>
      <c r="G1791" s="220"/>
      <c r="H1791" s="220"/>
      <c r="I1791" s="220"/>
      <c r="J1791" s="220"/>
      <c r="K1791" s="220"/>
      <c r="L1791" s="220"/>
      <c r="M1791" s="326"/>
      <c r="N1791" s="220"/>
      <c r="O1791" s="220"/>
      <c r="P1791" s="220"/>
      <c r="Q1791" s="326"/>
      <c r="R1791" s="326"/>
      <c r="S1791" s="326"/>
      <c r="T1791" s="326"/>
    </row>
    <row r="1792" spans="1:20">
      <c r="A1792" s="220"/>
      <c r="B1792" s="220"/>
      <c r="C1792" s="220"/>
      <c r="D1792" s="220"/>
      <c r="E1792" s="220"/>
      <c r="F1792" s="220"/>
      <c r="G1792" s="220"/>
      <c r="H1792" s="220"/>
      <c r="I1792" s="220"/>
      <c r="J1792" s="220"/>
      <c r="K1792" s="220"/>
      <c r="L1792" s="220"/>
      <c r="M1792" s="326"/>
      <c r="N1792" s="220"/>
      <c r="O1792" s="220"/>
      <c r="P1792" s="220"/>
      <c r="Q1792" s="326"/>
      <c r="R1792" s="326"/>
      <c r="S1792" s="326"/>
      <c r="T1792" s="326"/>
    </row>
    <row r="1793" spans="1:20">
      <c r="A1793" s="220"/>
      <c r="B1793" s="220"/>
      <c r="C1793" s="220"/>
      <c r="D1793" s="220"/>
      <c r="E1793" s="220"/>
      <c r="F1793" s="220"/>
      <c r="G1793" s="220"/>
      <c r="H1793" s="220"/>
      <c r="I1793" s="220"/>
      <c r="J1793" s="220"/>
      <c r="K1793" s="220"/>
      <c r="L1793" s="220"/>
      <c r="M1793" s="326"/>
      <c r="N1793" s="220"/>
      <c r="O1793" s="220"/>
      <c r="P1793" s="220"/>
      <c r="Q1793" s="326"/>
      <c r="R1793" s="326"/>
      <c r="S1793" s="326"/>
      <c r="T1793" s="326"/>
    </row>
    <row r="1794" spans="1:20">
      <c r="A1794" s="220"/>
      <c r="B1794" s="220"/>
      <c r="C1794" s="220"/>
      <c r="D1794" s="220"/>
      <c r="E1794" s="220"/>
      <c r="F1794" s="220"/>
      <c r="G1794" s="220"/>
      <c r="H1794" s="220"/>
      <c r="I1794" s="220"/>
      <c r="J1794" s="220"/>
      <c r="K1794" s="220"/>
      <c r="L1794" s="220"/>
      <c r="M1794" s="326"/>
      <c r="N1794" s="220"/>
      <c r="O1794" s="220"/>
      <c r="P1794" s="220"/>
      <c r="Q1794" s="326"/>
      <c r="R1794" s="326"/>
      <c r="S1794" s="326"/>
      <c r="T1794" s="326"/>
    </row>
    <row r="1795" spans="1:20">
      <c r="A1795" s="220"/>
      <c r="B1795" s="220"/>
      <c r="C1795" s="220"/>
      <c r="D1795" s="220"/>
      <c r="E1795" s="220"/>
      <c r="F1795" s="220"/>
      <c r="G1795" s="220"/>
      <c r="H1795" s="220"/>
      <c r="I1795" s="220"/>
      <c r="J1795" s="220"/>
      <c r="K1795" s="220"/>
      <c r="L1795" s="220"/>
      <c r="M1795" s="326"/>
      <c r="N1795" s="220"/>
      <c r="O1795" s="220"/>
      <c r="P1795" s="220"/>
      <c r="Q1795" s="326"/>
      <c r="R1795" s="326"/>
      <c r="S1795" s="326"/>
      <c r="T1795" s="326"/>
    </row>
    <row r="1796" spans="1:20">
      <c r="A1796" s="220"/>
      <c r="B1796" s="220"/>
      <c r="C1796" s="220"/>
      <c r="D1796" s="220"/>
      <c r="E1796" s="220"/>
      <c r="F1796" s="220"/>
      <c r="G1796" s="220"/>
      <c r="H1796" s="220"/>
      <c r="I1796" s="220"/>
      <c r="J1796" s="220"/>
      <c r="K1796" s="220"/>
      <c r="L1796" s="220"/>
      <c r="M1796" s="326"/>
      <c r="N1796" s="220"/>
      <c r="O1796" s="220"/>
      <c r="P1796" s="220"/>
      <c r="Q1796" s="326"/>
      <c r="R1796" s="326"/>
      <c r="S1796" s="326"/>
      <c r="T1796" s="326"/>
    </row>
    <row r="1797" spans="1:20">
      <c r="A1797" s="220"/>
      <c r="B1797" s="220"/>
      <c r="C1797" s="220"/>
      <c r="D1797" s="220"/>
      <c r="E1797" s="220"/>
      <c r="F1797" s="220"/>
      <c r="G1797" s="220"/>
      <c r="H1797" s="220"/>
      <c r="I1797" s="220"/>
      <c r="J1797" s="220"/>
      <c r="K1797" s="220"/>
      <c r="L1797" s="220"/>
      <c r="M1797" s="326"/>
      <c r="N1797" s="220"/>
      <c r="O1797" s="220"/>
      <c r="P1797" s="220"/>
      <c r="Q1797" s="326"/>
      <c r="R1797" s="326"/>
      <c r="S1797" s="326"/>
      <c r="T1797" s="326"/>
    </row>
    <row r="1798" spans="1:20">
      <c r="A1798" s="220"/>
      <c r="B1798" s="220"/>
      <c r="C1798" s="220"/>
      <c r="D1798" s="220"/>
      <c r="E1798" s="220"/>
      <c r="F1798" s="220"/>
      <c r="G1798" s="220"/>
      <c r="H1798" s="220"/>
      <c r="I1798" s="220"/>
      <c r="J1798" s="220"/>
      <c r="K1798" s="220"/>
      <c r="L1798" s="220"/>
      <c r="M1798" s="326"/>
      <c r="N1798" s="220"/>
      <c r="O1798" s="220"/>
      <c r="P1798" s="220"/>
      <c r="Q1798" s="326"/>
      <c r="R1798" s="326"/>
      <c r="S1798" s="326"/>
      <c r="T1798" s="326"/>
    </row>
    <row r="1799" spans="1:20">
      <c r="A1799" s="220"/>
      <c r="B1799" s="220"/>
      <c r="C1799" s="220"/>
      <c r="D1799" s="220"/>
      <c r="E1799" s="220"/>
      <c r="F1799" s="220"/>
      <c r="G1799" s="220"/>
      <c r="H1799" s="220"/>
      <c r="I1799" s="220"/>
      <c r="J1799" s="220"/>
      <c r="K1799" s="220"/>
      <c r="L1799" s="220"/>
      <c r="M1799" s="326"/>
      <c r="N1799" s="220"/>
      <c r="O1799" s="220"/>
      <c r="P1799" s="220"/>
      <c r="Q1799" s="326"/>
      <c r="R1799" s="326"/>
      <c r="S1799" s="326"/>
      <c r="T1799" s="326"/>
    </row>
    <row r="1800" spans="1:20">
      <c r="A1800" s="220"/>
      <c r="B1800" s="220"/>
      <c r="C1800" s="220"/>
      <c r="D1800" s="220"/>
      <c r="E1800" s="220"/>
      <c r="F1800" s="220"/>
      <c r="G1800" s="220"/>
      <c r="H1800" s="220"/>
      <c r="I1800" s="220"/>
      <c r="J1800" s="220"/>
      <c r="K1800" s="220"/>
      <c r="L1800" s="220"/>
      <c r="M1800" s="326"/>
      <c r="N1800" s="220"/>
      <c r="O1800" s="220"/>
      <c r="P1800" s="220"/>
      <c r="Q1800" s="326"/>
      <c r="R1800" s="326"/>
      <c r="S1800" s="326"/>
      <c r="T1800" s="326"/>
    </row>
    <row r="1801" spans="1:20">
      <c r="A1801" s="220"/>
      <c r="B1801" s="220"/>
      <c r="C1801" s="220"/>
      <c r="D1801" s="220"/>
      <c r="E1801" s="220"/>
      <c r="F1801" s="220"/>
      <c r="G1801" s="220"/>
      <c r="H1801" s="220"/>
      <c r="I1801" s="220"/>
      <c r="J1801" s="220"/>
      <c r="K1801" s="220"/>
      <c r="L1801" s="220"/>
      <c r="M1801" s="326"/>
      <c r="N1801" s="220"/>
      <c r="O1801" s="220"/>
      <c r="P1801" s="220"/>
      <c r="Q1801" s="326"/>
      <c r="R1801" s="326"/>
      <c r="S1801" s="326"/>
      <c r="T1801" s="326"/>
    </row>
    <row r="1802" spans="1:20">
      <c r="A1802" s="220"/>
      <c r="B1802" s="220"/>
      <c r="C1802" s="220"/>
      <c r="D1802" s="220"/>
      <c r="E1802" s="220"/>
      <c r="F1802" s="220"/>
      <c r="G1802" s="220"/>
      <c r="H1802" s="220"/>
      <c r="I1802" s="220"/>
      <c r="J1802" s="220"/>
      <c r="K1802" s="220"/>
      <c r="L1802" s="220"/>
      <c r="M1802" s="326"/>
      <c r="N1802" s="220"/>
      <c r="O1802" s="220"/>
      <c r="P1802" s="220"/>
      <c r="Q1802" s="326"/>
      <c r="R1802" s="326"/>
      <c r="S1802" s="326"/>
      <c r="T1802" s="326"/>
    </row>
    <row r="1803" spans="1:20">
      <c r="A1803" s="220"/>
      <c r="B1803" s="220"/>
      <c r="C1803" s="220"/>
      <c r="D1803" s="220"/>
      <c r="E1803" s="220"/>
      <c r="F1803" s="220"/>
      <c r="G1803" s="220"/>
      <c r="H1803" s="220"/>
      <c r="I1803" s="220"/>
      <c r="J1803" s="220"/>
      <c r="K1803" s="220"/>
      <c r="L1803" s="220"/>
      <c r="M1803" s="326"/>
      <c r="N1803" s="220"/>
      <c r="O1803" s="220"/>
      <c r="P1803" s="220"/>
      <c r="Q1803" s="326"/>
      <c r="R1803" s="326"/>
      <c r="S1803" s="326"/>
      <c r="T1803" s="326"/>
    </row>
    <row r="1804" spans="1:20">
      <c r="A1804" s="220"/>
      <c r="B1804" s="220"/>
      <c r="C1804" s="220"/>
      <c r="D1804" s="220"/>
      <c r="E1804" s="220"/>
      <c r="F1804" s="220"/>
      <c r="G1804" s="220"/>
      <c r="H1804" s="220"/>
      <c r="I1804" s="220"/>
      <c r="J1804" s="220"/>
      <c r="K1804" s="220"/>
      <c r="L1804" s="220"/>
      <c r="M1804" s="326"/>
      <c r="N1804" s="220"/>
      <c r="O1804" s="220"/>
      <c r="P1804" s="220"/>
      <c r="Q1804" s="326"/>
      <c r="R1804" s="326"/>
      <c r="S1804" s="326"/>
      <c r="T1804" s="326"/>
    </row>
    <row r="1805" spans="1:20">
      <c r="A1805" s="220"/>
      <c r="B1805" s="220"/>
      <c r="C1805" s="220"/>
      <c r="D1805" s="220"/>
      <c r="E1805" s="220"/>
      <c r="F1805" s="220"/>
      <c r="G1805" s="220"/>
      <c r="H1805" s="220"/>
      <c r="I1805" s="220"/>
      <c r="J1805" s="220"/>
      <c r="K1805" s="220"/>
      <c r="L1805" s="220"/>
      <c r="M1805" s="326"/>
      <c r="N1805" s="220"/>
      <c r="O1805" s="220"/>
      <c r="P1805" s="220"/>
      <c r="Q1805" s="326"/>
      <c r="R1805" s="326"/>
      <c r="S1805" s="326"/>
      <c r="T1805" s="326"/>
    </row>
    <row r="1806" spans="1:20">
      <c r="A1806" s="220"/>
      <c r="B1806" s="220"/>
      <c r="C1806" s="220"/>
      <c r="D1806" s="220"/>
      <c r="E1806" s="220"/>
      <c r="F1806" s="220"/>
      <c r="G1806" s="220"/>
      <c r="H1806" s="220"/>
      <c r="I1806" s="220"/>
      <c r="J1806" s="220"/>
      <c r="K1806" s="220"/>
      <c r="L1806" s="220"/>
      <c r="M1806" s="326"/>
      <c r="N1806" s="220"/>
      <c r="O1806" s="220"/>
      <c r="P1806" s="220"/>
      <c r="Q1806" s="326"/>
      <c r="R1806" s="326"/>
      <c r="S1806" s="326"/>
      <c r="T1806" s="326"/>
    </row>
    <row r="1807" spans="1:20">
      <c r="A1807" s="220"/>
      <c r="B1807" s="220"/>
      <c r="C1807" s="220"/>
      <c r="D1807" s="220"/>
      <c r="E1807" s="220"/>
      <c r="F1807" s="220"/>
      <c r="G1807" s="220"/>
      <c r="H1807" s="220"/>
      <c r="I1807" s="220"/>
      <c r="J1807" s="220"/>
      <c r="K1807" s="220"/>
      <c r="L1807" s="220"/>
      <c r="M1807" s="326"/>
      <c r="N1807" s="220"/>
      <c r="O1807" s="220"/>
      <c r="P1807" s="220"/>
      <c r="Q1807" s="326"/>
      <c r="R1807" s="326"/>
      <c r="S1807" s="326"/>
      <c r="T1807" s="326"/>
    </row>
    <row r="1808" spans="1:20">
      <c r="A1808" s="220"/>
      <c r="B1808" s="220"/>
      <c r="C1808" s="220"/>
      <c r="D1808" s="220"/>
      <c r="E1808" s="220"/>
      <c r="F1808" s="220"/>
      <c r="G1808" s="220"/>
      <c r="H1808" s="220"/>
      <c r="I1808" s="220"/>
      <c r="J1808" s="220"/>
      <c r="K1808" s="220"/>
      <c r="L1808" s="220"/>
      <c r="M1808" s="326"/>
      <c r="N1808" s="220"/>
      <c r="O1808" s="220"/>
      <c r="P1808" s="220"/>
      <c r="Q1808" s="326"/>
      <c r="R1808" s="326"/>
      <c r="S1808" s="326"/>
      <c r="T1808" s="326"/>
    </row>
    <row r="1809" spans="1:20">
      <c r="A1809" s="220"/>
      <c r="B1809" s="220"/>
      <c r="C1809" s="220"/>
      <c r="D1809" s="220"/>
      <c r="E1809" s="220"/>
      <c r="F1809" s="220"/>
      <c r="G1809" s="220"/>
      <c r="H1809" s="220"/>
      <c r="I1809" s="220"/>
      <c r="J1809" s="220"/>
      <c r="K1809" s="220"/>
      <c r="L1809" s="220"/>
      <c r="M1809" s="326"/>
      <c r="N1809" s="220"/>
      <c r="O1809" s="220"/>
      <c r="P1809" s="220"/>
      <c r="Q1809" s="326"/>
      <c r="R1809" s="326"/>
      <c r="S1809" s="326"/>
      <c r="T1809" s="326"/>
    </row>
    <row r="1810" spans="1:20">
      <c r="A1810" s="220"/>
      <c r="B1810" s="220"/>
      <c r="C1810" s="220"/>
      <c r="D1810" s="220"/>
      <c r="E1810" s="220"/>
      <c r="F1810" s="220"/>
      <c r="G1810" s="220"/>
      <c r="H1810" s="220"/>
      <c r="I1810" s="220"/>
      <c r="J1810" s="220"/>
      <c r="K1810" s="220"/>
      <c r="L1810" s="220"/>
      <c r="M1810" s="326"/>
      <c r="N1810" s="220"/>
      <c r="O1810" s="220"/>
      <c r="P1810" s="220"/>
      <c r="Q1810" s="326"/>
      <c r="R1810" s="326"/>
      <c r="S1810" s="326"/>
      <c r="T1810" s="326"/>
    </row>
    <row r="1811" spans="1:20">
      <c r="A1811" s="220"/>
      <c r="B1811" s="220"/>
      <c r="C1811" s="220"/>
      <c r="D1811" s="220"/>
      <c r="E1811" s="220"/>
      <c r="F1811" s="220"/>
      <c r="G1811" s="220"/>
      <c r="H1811" s="220"/>
      <c r="I1811" s="220"/>
      <c r="J1811" s="220"/>
      <c r="K1811" s="220"/>
      <c r="L1811" s="220"/>
      <c r="M1811" s="326"/>
      <c r="N1811" s="220"/>
      <c r="O1811" s="220"/>
      <c r="P1811" s="220"/>
      <c r="Q1811" s="326"/>
      <c r="R1811" s="326"/>
      <c r="S1811" s="326"/>
      <c r="T1811" s="326"/>
    </row>
    <row r="1812" spans="1:20">
      <c r="A1812" s="220"/>
      <c r="B1812" s="220"/>
      <c r="C1812" s="220"/>
      <c r="D1812" s="220"/>
      <c r="E1812" s="220"/>
      <c r="F1812" s="220"/>
      <c r="G1812" s="220"/>
      <c r="H1812" s="220"/>
      <c r="I1812" s="220"/>
      <c r="J1812" s="220"/>
      <c r="K1812" s="220"/>
      <c r="L1812" s="220"/>
      <c r="M1812" s="326"/>
      <c r="N1812" s="220"/>
      <c r="O1812" s="220"/>
      <c r="P1812" s="220"/>
      <c r="Q1812" s="326"/>
      <c r="R1812" s="326"/>
      <c r="S1812" s="326"/>
      <c r="T1812" s="326"/>
    </row>
    <row r="1813" spans="1:20">
      <c r="A1813" s="220"/>
      <c r="B1813" s="220"/>
      <c r="C1813" s="220"/>
      <c r="D1813" s="220"/>
      <c r="E1813" s="220"/>
      <c r="F1813" s="220"/>
      <c r="G1813" s="220"/>
      <c r="H1813" s="220"/>
      <c r="I1813" s="220"/>
      <c r="J1813" s="220"/>
      <c r="K1813" s="220"/>
      <c r="L1813" s="220"/>
      <c r="M1813" s="326"/>
      <c r="N1813" s="220"/>
      <c r="O1813" s="220"/>
      <c r="P1813" s="220"/>
      <c r="Q1813" s="326"/>
      <c r="R1813" s="326"/>
      <c r="S1813" s="326"/>
      <c r="T1813" s="326"/>
    </row>
    <row r="1814" spans="1:20">
      <c r="A1814" s="220"/>
      <c r="B1814" s="220"/>
      <c r="C1814" s="220"/>
      <c r="D1814" s="220"/>
      <c r="E1814" s="220"/>
      <c r="F1814" s="220"/>
      <c r="G1814" s="220"/>
      <c r="H1814" s="220"/>
      <c r="I1814" s="220"/>
      <c r="J1814" s="220"/>
      <c r="K1814" s="220"/>
      <c r="L1814" s="220"/>
      <c r="M1814" s="326"/>
      <c r="N1814" s="220"/>
      <c r="O1814" s="220"/>
      <c r="P1814" s="220"/>
      <c r="Q1814" s="326"/>
      <c r="R1814" s="326"/>
      <c r="S1814" s="326"/>
      <c r="T1814" s="326"/>
    </row>
    <row r="1815" spans="1:20">
      <c r="A1815" s="220"/>
      <c r="B1815" s="220"/>
      <c r="C1815" s="220"/>
      <c r="D1815" s="220"/>
      <c r="E1815" s="220"/>
      <c r="F1815" s="220"/>
      <c r="G1815" s="220"/>
      <c r="H1815" s="220"/>
      <c r="I1815" s="220"/>
      <c r="J1815" s="220"/>
      <c r="K1815" s="220"/>
      <c r="L1815" s="220"/>
      <c r="M1815" s="326"/>
      <c r="N1815" s="220"/>
      <c r="O1815" s="220"/>
      <c r="P1815" s="220"/>
      <c r="Q1815" s="326"/>
      <c r="R1815" s="326"/>
      <c r="S1815" s="326"/>
      <c r="T1815" s="326"/>
    </row>
    <row r="1816" spans="1:20">
      <c r="A1816" s="220"/>
      <c r="B1816" s="220"/>
      <c r="C1816" s="220"/>
      <c r="D1816" s="220"/>
      <c r="E1816" s="220"/>
      <c r="F1816" s="220"/>
      <c r="G1816" s="220"/>
      <c r="H1816" s="220"/>
      <c r="I1816" s="220"/>
      <c r="J1816" s="220"/>
      <c r="K1816" s="220"/>
      <c r="L1816" s="220"/>
      <c r="M1816" s="326"/>
      <c r="N1816" s="220"/>
      <c r="O1816" s="220"/>
      <c r="P1816" s="220"/>
      <c r="Q1816" s="326"/>
      <c r="R1816" s="326"/>
      <c r="S1816" s="326"/>
      <c r="T1816" s="326"/>
    </row>
    <row r="1817" spans="1:20">
      <c r="A1817" s="220"/>
      <c r="B1817" s="220"/>
      <c r="C1817" s="220"/>
      <c r="D1817" s="220"/>
      <c r="E1817" s="220"/>
      <c r="F1817" s="220"/>
      <c r="G1817" s="220"/>
      <c r="H1817" s="220"/>
      <c r="I1817" s="220"/>
      <c r="J1817" s="220"/>
      <c r="K1817" s="220"/>
      <c r="L1817" s="220"/>
      <c r="M1817" s="326"/>
      <c r="N1817" s="220"/>
      <c r="O1817" s="220"/>
      <c r="P1817" s="220"/>
      <c r="Q1817" s="326"/>
      <c r="R1817" s="326"/>
      <c r="S1817" s="326"/>
      <c r="T1817" s="326"/>
    </row>
    <row r="1818" spans="1:20">
      <c r="A1818" s="220"/>
      <c r="B1818" s="220"/>
      <c r="C1818" s="220"/>
      <c r="D1818" s="220"/>
      <c r="E1818" s="220"/>
      <c r="F1818" s="220"/>
      <c r="G1818" s="220"/>
      <c r="H1818" s="220"/>
      <c r="I1818" s="220"/>
      <c r="J1818" s="220"/>
      <c r="K1818" s="220"/>
      <c r="L1818" s="220"/>
      <c r="M1818" s="326"/>
      <c r="N1818" s="220"/>
      <c r="O1818" s="220"/>
      <c r="P1818" s="220"/>
      <c r="Q1818" s="326"/>
      <c r="R1818" s="326"/>
      <c r="S1818" s="326"/>
      <c r="T1818" s="326"/>
    </row>
    <row r="1819" spans="1:20">
      <c r="A1819" s="220"/>
      <c r="B1819" s="220"/>
      <c r="C1819" s="220"/>
      <c r="D1819" s="220"/>
      <c r="E1819" s="220"/>
      <c r="F1819" s="220"/>
      <c r="G1819" s="220"/>
      <c r="H1819" s="220"/>
      <c r="I1819" s="220"/>
      <c r="J1819" s="220"/>
      <c r="K1819" s="220"/>
      <c r="L1819" s="220"/>
      <c r="M1819" s="326"/>
      <c r="N1819" s="220"/>
      <c r="O1819" s="220"/>
      <c r="P1819" s="220"/>
      <c r="Q1819" s="326"/>
      <c r="R1819" s="326"/>
      <c r="S1819" s="326"/>
      <c r="T1819" s="326"/>
    </row>
    <row r="1820" spans="1:20">
      <c r="A1820" s="220"/>
      <c r="B1820" s="220"/>
      <c r="C1820" s="220"/>
      <c r="D1820" s="220"/>
      <c r="E1820" s="220"/>
      <c r="F1820" s="220"/>
      <c r="G1820" s="220"/>
      <c r="H1820" s="220"/>
      <c r="I1820" s="220"/>
      <c r="J1820" s="220"/>
      <c r="K1820" s="220"/>
      <c r="L1820" s="220"/>
      <c r="M1820" s="326"/>
      <c r="N1820" s="220"/>
      <c r="O1820" s="220"/>
      <c r="P1820" s="220"/>
      <c r="Q1820" s="326"/>
      <c r="R1820" s="326"/>
      <c r="S1820" s="326"/>
      <c r="T1820" s="326"/>
    </row>
    <row r="1821" spans="1:20">
      <c r="A1821" s="220"/>
      <c r="B1821" s="220"/>
      <c r="C1821" s="220"/>
      <c r="D1821" s="220"/>
      <c r="E1821" s="220"/>
      <c r="F1821" s="220"/>
      <c r="G1821" s="220"/>
      <c r="H1821" s="220"/>
      <c r="I1821" s="220"/>
      <c r="J1821" s="220"/>
      <c r="K1821" s="220"/>
      <c r="L1821" s="220"/>
      <c r="M1821" s="326"/>
      <c r="N1821" s="220"/>
      <c r="O1821" s="220"/>
      <c r="P1821" s="220"/>
      <c r="Q1821" s="326"/>
      <c r="R1821" s="326"/>
      <c r="S1821" s="326"/>
      <c r="T1821" s="326"/>
    </row>
    <row r="1822" spans="1:20">
      <c r="A1822" s="220"/>
      <c r="B1822" s="220"/>
      <c r="C1822" s="220"/>
      <c r="D1822" s="220"/>
      <c r="E1822" s="220"/>
      <c r="F1822" s="220"/>
      <c r="G1822" s="220"/>
      <c r="H1822" s="220"/>
      <c r="I1822" s="220"/>
      <c r="J1822" s="220"/>
      <c r="K1822" s="220"/>
      <c r="L1822" s="220"/>
      <c r="M1822" s="326"/>
      <c r="N1822" s="220"/>
      <c r="O1822" s="220"/>
      <c r="P1822" s="220"/>
      <c r="Q1822" s="326"/>
      <c r="R1822" s="326"/>
      <c r="S1822" s="326"/>
      <c r="T1822" s="326"/>
    </row>
    <row r="1823" spans="1:20">
      <c r="A1823" s="220"/>
      <c r="B1823" s="220"/>
      <c r="C1823" s="220"/>
      <c r="D1823" s="220"/>
      <c r="E1823" s="220"/>
      <c r="F1823" s="220"/>
      <c r="G1823" s="220"/>
      <c r="H1823" s="220"/>
      <c r="I1823" s="220"/>
      <c r="J1823" s="220"/>
      <c r="K1823" s="220"/>
      <c r="L1823" s="220"/>
      <c r="M1823" s="326"/>
      <c r="N1823" s="220"/>
      <c r="O1823" s="220"/>
      <c r="P1823" s="220"/>
      <c r="Q1823" s="326"/>
      <c r="R1823" s="326"/>
      <c r="S1823" s="326"/>
      <c r="T1823" s="326"/>
    </row>
    <row r="1824" spans="1:20">
      <c r="A1824" s="220"/>
      <c r="B1824" s="220"/>
      <c r="C1824" s="220"/>
      <c r="D1824" s="220"/>
      <c r="E1824" s="220"/>
      <c r="F1824" s="220"/>
      <c r="G1824" s="220"/>
      <c r="H1824" s="220"/>
      <c r="I1824" s="220"/>
      <c r="J1824" s="220"/>
      <c r="K1824" s="220"/>
      <c r="L1824" s="220"/>
      <c r="M1824" s="326"/>
      <c r="N1824" s="220"/>
      <c r="O1824" s="220"/>
      <c r="P1824" s="220"/>
      <c r="Q1824" s="326"/>
      <c r="R1824" s="326"/>
      <c r="S1824" s="326"/>
      <c r="T1824" s="326"/>
    </row>
    <row r="1825" spans="1:20">
      <c r="A1825" s="220"/>
      <c r="B1825" s="220"/>
      <c r="C1825" s="220"/>
      <c r="D1825" s="220"/>
      <c r="E1825" s="220"/>
      <c r="F1825" s="220"/>
      <c r="G1825" s="220"/>
      <c r="H1825" s="220"/>
      <c r="I1825" s="220"/>
      <c r="J1825" s="220"/>
      <c r="K1825" s="220"/>
      <c r="L1825" s="220"/>
      <c r="M1825" s="326"/>
      <c r="N1825" s="220"/>
      <c r="O1825" s="220"/>
      <c r="P1825" s="220"/>
      <c r="Q1825" s="326"/>
      <c r="R1825" s="326"/>
      <c r="S1825" s="326"/>
      <c r="T1825" s="326"/>
    </row>
    <row r="1826" spans="1:20">
      <c r="A1826" s="220"/>
      <c r="B1826" s="220"/>
      <c r="C1826" s="220"/>
      <c r="D1826" s="220"/>
      <c r="E1826" s="220"/>
      <c r="F1826" s="220"/>
      <c r="G1826" s="220"/>
      <c r="H1826" s="220"/>
      <c r="I1826" s="220"/>
      <c r="J1826" s="220"/>
      <c r="K1826" s="220"/>
      <c r="L1826" s="220"/>
      <c r="M1826" s="326"/>
      <c r="N1826" s="220"/>
      <c r="O1826" s="220"/>
      <c r="P1826" s="220"/>
      <c r="Q1826" s="326"/>
      <c r="R1826" s="326"/>
      <c r="S1826" s="326"/>
      <c r="T1826" s="326"/>
    </row>
    <row r="1827" spans="1:20">
      <c r="A1827" s="220"/>
      <c r="B1827" s="220"/>
      <c r="C1827" s="220"/>
      <c r="D1827" s="220"/>
      <c r="E1827" s="220"/>
      <c r="F1827" s="220"/>
      <c r="G1827" s="220"/>
      <c r="H1827" s="220"/>
      <c r="I1827" s="220"/>
      <c r="J1827" s="220"/>
      <c r="K1827" s="220"/>
      <c r="L1827" s="220"/>
      <c r="M1827" s="326"/>
      <c r="N1827" s="220"/>
      <c r="O1827" s="220"/>
      <c r="P1827" s="220"/>
      <c r="Q1827" s="326"/>
      <c r="R1827" s="326"/>
      <c r="S1827" s="326"/>
      <c r="T1827" s="326"/>
    </row>
    <row r="1828" spans="1:20">
      <c r="A1828" s="220"/>
      <c r="B1828" s="220"/>
      <c r="C1828" s="220"/>
      <c r="D1828" s="220"/>
      <c r="E1828" s="220"/>
      <c r="F1828" s="220"/>
      <c r="G1828" s="220"/>
      <c r="H1828" s="220"/>
      <c r="I1828" s="220"/>
      <c r="J1828" s="220"/>
      <c r="K1828" s="220"/>
      <c r="L1828" s="220"/>
      <c r="M1828" s="326"/>
      <c r="N1828" s="220"/>
      <c r="O1828" s="220"/>
      <c r="P1828" s="220"/>
      <c r="Q1828" s="326"/>
      <c r="R1828" s="326"/>
      <c r="S1828" s="326"/>
      <c r="T1828" s="326"/>
    </row>
    <row r="1829" spans="1:20">
      <c r="A1829" s="220"/>
      <c r="B1829" s="220"/>
      <c r="C1829" s="220"/>
      <c r="D1829" s="220"/>
      <c r="E1829" s="220"/>
      <c r="F1829" s="220"/>
      <c r="G1829" s="220"/>
      <c r="H1829" s="220"/>
      <c r="I1829" s="220"/>
      <c r="J1829" s="220"/>
      <c r="K1829" s="220"/>
      <c r="L1829" s="220"/>
      <c r="M1829" s="326"/>
      <c r="N1829" s="220"/>
      <c r="O1829" s="220"/>
      <c r="P1829" s="220"/>
      <c r="Q1829" s="326"/>
      <c r="R1829" s="326"/>
      <c r="S1829" s="326"/>
      <c r="T1829" s="326"/>
    </row>
    <row r="1830" spans="1:20">
      <c r="A1830" s="220"/>
      <c r="B1830" s="220"/>
      <c r="C1830" s="220"/>
      <c r="D1830" s="220"/>
      <c r="E1830" s="220"/>
      <c r="F1830" s="220"/>
      <c r="G1830" s="220"/>
      <c r="H1830" s="220"/>
      <c r="I1830" s="220"/>
      <c r="J1830" s="220"/>
      <c r="K1830" s="220"/>
      <c r="L1830" s="220"/>
      <c r="M1830" s="326"/>
      <c r="N1830" s="220"/>
      <c r="O1830" s="220"/>
      <c r="P1830" s="220"/>
      <c r="Q1830" s="326"/>
      <c r="R1830" s="326"/>
      <c r="S1830" s="326"/>
      <c r="T1830" s="326"/>
    </row>
    <row r="1831" spans="1:20">
      <c r="A1831" s="220"/>
      <c r="B1831" s="220"/>
      <c r="C1831" s="220"/>
      <c r="D1831" s="220"/>
      <c r="E1831" s="220"/>
      <c r="F1831" s="220"/>
      <c r="G1831" s="220"/>
      <c r="H1831" s="220"/>
      <c r="I1831" s="220"/>
      <c r="J1831" s="220"/>
      <c r="K1831" s="220"/>
      <c r="L1831" s="220"/>
      <c r="M1831" s="326"/>
      <c r="N1831" s="220"/>
      <c r="O1831" s="220"/>
      <c r="P1831" s="220"/>
      <c r="Q1831" s="326"/>
      <c r="R1831" s="326"/>
      <c r="S1831" s="326"/>
      <c r="T1831" s="326"/>
    </row>
    <row r="1832" spans="1:20">
      <c r="A1832" s="220"/>
      <c r="B1832" s="220"/>
      <c r="C1832" s="220"/>
      <c r="D1832" s="220"/>
      <c r="E1832" s="220"/>
      <c r="F1832" s="220"/>
      <c r="G1832" s="220"/>
      <c r="H1832" s="220"/>
      <c r="I1832" s="220"/>
      <c r="J1832" s="220"/>
      <c r="K1832" s="220"/>
      <c r="L1832" s="220"/>
      <c r="M1832" s="326"/>
      <c r="N1832" s="220"/>
      <c r="O1832" s="220"/>
      <c r="P1832" s="220"/>
      <c r="Q1832" s="326"/>
      <c r="R1832" s="326"/>
      <c r="S1832" s="326"/>
      <c r="T1832" s="326"/>
    </row>
    <row r="1833" spans="1:20">
      <c r="A1833" s="220"/>
      <c r="B1833" s="220"/>
      <c r="C1833" s="220"/>
      <c r="D1833" s="220"/>
      <c r="E1833" s="220"/>
      <c r="F1833" s="220"/>
      <c r="G1833" s="220"/>
      <c r="H1833" s="220"/>
      <c r="I1833" s="220"/>
      <c r="J1833" s="220"/>
      <c r="K1833" s="220"/>
      <c r="L1833" s="220"/>
      <c r="M1833" s="326"/>
      <c r="N1833" s="220"/>
      <c r="O1833" s="220"/>
      <c r="P1833" s="220"/>
      <c r="Q1833" s="326"/>
      <c r="R1833" s="326"/>
      <c r="S1833" s="326"/>
      <c r="T1833" s="326"/>
    </row>
    <row r="1834" spans="1:20">
      <c r="A1834" s="220"/>
      <c r="B1834" s="220"/>
      <c r="C1834" s="220"/>
      <c r="D1834" s="220"/>
      <c r="E1834" s="220"/>
      <c r="F1834" s="220"/>
      <c r="G1834" s="220"/>
      <c r="H1834" s="220"/>
      <c r="I1834" s="220"/>
      <c r="J1834" s="220"/>
      <c r="K1834" s="220"/>
      <c r="L1834" s="220"/>
      <c r="M1834" s="326"/>
      <c r="N1834" s="220"/>
      <c r="O1834" s="220"/>
      <c r="P1834" s="220"/>
      <c r="Q1834" s="326"/>
      <c r="R1834" s="326"/>
      <c r="S1834" s="326"/>
      <c r="T1834" s="326"/>
    </row>
    <row r="1835" spans="1:20">
      <c r="A1835" s="220"/>
      <c r="B1835" s="220"/>
      <c r="C1835" s="220"/>
      <c r="D1835" s="220"/>
      <c r="E1835" s="220"/>
      <c r="F1835" s="220"/>
      <c r="G1835" s="220"/>
      <c r="H1835" s="220"/>
      <c r="I1835" s="220"/>
      <c r="J1835" s="220"/>
      <c r="K1835" s="220"/>
      <c r="L1835" s="220"/>
      <c r="M1835" s="326"/>
      <c r="N1835" s="220"/>
      <c r="O1835" s="220"/>
      <c r="P1835" s="220"/>
      <c r="Q1835" s="326"/>
      <c r="R1835" s="326"/>
      <c r="S1835" s="326"/>
      <c r="T1835" s="326"/>
    </row>
    <row r="1836" spans="1:20">
      <c r="A1836" s="220"/>
      <c r="B1836" s="220"/>
      <c r="C1836" s="220"/>
      <c r="D1836" s="220"/>
      <c r="E1836" s="220"/>
      <c r="F1836" s="220"/>
      <c r="G1836" s="220"/>
      <c r="H1836" s="220"/>
      <c r="I1836" s="220"/>
      <c r="J1836" s="220"/>
      <c r="K1836" s="220"/>
      <c r="L1836" s="220"/>
      <c r="M1836" s="326"/>
      <c r="N1836" s="220"/>
      <c r="O1836" s="220"/>
      <c r="P1836" s="220"/>
      <c r="Q1836" s="326"/>
      <c r="R1836" s="326"/>
      <c r="S1836" s="326"/>
      <c r="T1836" s="326"/>
    </row>
    <row r="1837" spans="1:20">
      <c r="A1837" s="220"/>
      <c r="B1837" s="220"/>
      <c r="C1837" s="220"/>
      <c r="D1837" s="220"/>
      <c r="E1837" s="220"/>
      <c r="F1837" s="220"/>
      <c r="G1837" s="220"/>
      <c r="H1837" s="220"/>
      <c r="I1837" s="220"/>
      <c r="J1837" s="220"/>
      <c r="K1837" s="220"/>
      <c r="L1837" s="220"/>
      <c r="M1837" s="326"/>
      <c r="N1837" s="220"/>
      <c r="O1837" s="220"/>
      <c r="P1837" s="220"/>
      <c r="Q1837" s="326"/>
      <c r="R1837" s="326"/>
      <c r="S1837" s="326"/>
      <c r="T1837" s="326"/>
    </row>
    <row r="1838" spans="1:20">
      <c r="A1838" s="220"/>
      <c r="B1838" s="220"/>
      <c r="C1838" s="220"/>
      <c r="D1838" s="220"/>
      <c r="E1838" s="220"/>
      <c r="F1838" s="220"/>
      <c r="G1838" s="220"/>
      <c r="H1838" s="220"/>
      <c r="I1838" s="220"/>
      <c r="J1838" s="220"/>
      <c r="K1838" s="220"/>
      <c r="L1838" s="220"/>
      <c r="M1838" s="326"/>
      <c r="N1838" s="220"/>
      <c r="O1838" s="220"/>
      <c r="P1838" s="220"/>
      <c r="Q1838" s="326"/>
      <c r="R1838" s="326"/>
      <c r="S1838" s="326"/>
      <c r="T1838" s="326"/>
    </row>
    <row r="1839" spans="1:20">
      <c r="A1839" s="220"/>
      <c r="B1839" s="220"/>
      <c r="C1839" s="220"/>
      <c r="D1839" s="220"/>
      <c r="E1839" s="220"/>
      <c r="F1839" s="220"/>
      <c r="G1839" s="220"/>
      <c r="H1839" s="220"/>
      <c r="I1839" s="220"/>
      <c r="J1839" s="220"/>
      <c r="K1839" s="220"/>
      <c r="L1839" s="220"/>
      <c r="M1839" s="326"/>
      <c r="N1839" s="220"/>
      <c r="O1839" s="220"/>
      <c r="P1839" s="220"/>
      <c r="Q1839" s="326"/>
      <c r="R1839" s="326"/>
      <c r="S1839" s="326"/>
      <c r="T1839" s="326"/>
    </row>
    <row r="1840" spans="1:20">
      <c r="A1840" s="220"/>
      <c r="B1840" s="220"/>
      <c r="C1840" s="220"/>
      <c r="D1840" s="220"/>
      <c r="E1840" s="220"/>
      <c r="F1840" s="220"/>
      <c r="G1840" s="220"/>
      <c r="H1840" s="220"/>
      <c r="I1840" s="220"/>
      <c r="J1840" s="220"/>
      <c r="K1840" s="220"/>
      <c r="L1840" s="220"/>
      <c r="M1840" s="326"/>
      <c r="N1840" s="220"/>
      <c r="O1840" s="220"/>
      <c r="P1840" s="220"/>
      <c r="Q1840" s="326"/>
      <c r="R1840" s="326"/>
      <c r="S1840" s="326"/>
      <c r="T1840" s="326"/>
    </row>
    <row r="1841" spans="1:20">
      <c r="A1841" s="220"/>
      <c r="B1841" s="220"/>
      <c r="C1841" s="220"/>
      <c r="D1841" s="220"/>
      <c r="E1841" s="220"/>
      <c r="F1841" s="220"/>
      <c r="G1841" s="220"/>
      <c r="H1841" s="220"/>
      <c r="I1841" s="220"/>
      <c r="J1841" s="220"/>
      <c r="K1841" s="220"/>
      <c r="L1841" s="220"/>
      <c r="M1841" s="326"/>
      <c r="N1841" s="220"/>
      <c r="O1841" s="220"/>
      <c r="P1841" s="220"/>
      <c r="Q1841" s="326"/>
      <c r="R1841" s="326"/>
      <c r="S1841" s="326"/>
      <c r="T1841" s="326"/>
    </row>
    <row r="1842" spans="1:20">
      <c r="A1842" s="220"/>
      <c r="B1842" s="220"/>
      <c r="C1842" s="220"/>
      <c r="D1842" s="220"/>
      <c r="E1842" s="220"/>
      <c r="F1842" s="220"/>
      <c r="G1842" s="220"/>
      <c r="H1842" s="220"/>
      <c r="I1842" s="220"/>
      <c r="J1842" s="220"/>
      <c r="K1842" s="220"/>
      <c r="L1842" s="220"/>
      <c r="M1842" s="326"/>
      <c r="N1842" s="220"/>
      <c r="O1842" s="220"/>
      <c r="P1842" s="220"/>
      <c r="Q1842" s="326"/>
      <c r="R1842" s="326"/>
      <c r="S1842" s="326"/>
      <c r="T1842" s="326"/>
    </row>
    <row r="1843" spans="1:20">
      <c r="A1843" s="220"/>
      <c r="B1843" s="220"/>
      <c r="C1843" s="220"/>
      <c r="D1843" s="220"/>
      <c r="E1843" s="220"/>
      <c r="F1843" s="220"/>
      <c r="G1843" s="220"/>
      <c r="H1843" s="220"/>
      <c r="I1843" s="220"/>
      <c r="J1843" s="220"/>
      <c r="K1843" s="220"/>
      <c r="L1843" s="220"/>
      <c r="M1843" s="326"/>
      <c r="N1843" s="220"/>
      <c r="O1843" s="220"/>
      <c r="P1843" s="220"/>
      <c r="Q1843" s="326"/>
      <c r="R1843" s="326"/>
      <c r="S1843" s="326"/>
      <c r="T1843" s="326"/>
    </row>
    <row r="1844" spans="1:20">
      <c r="A1844" s="220"/>
      <c r="B1844" s="220"/>
      <c r="C1844" s="220"/>
      <c r="D1844" s="220"/>
      <c r="E1844" s="220"/>
      <c r="F1844" s="220"/>
      <c r="G1844" s="220"/>
      <c r="H1844" s="220"/>
      <c r="I1844" s="220"/>
      <c r="J1844" s="220"/>
      <c r="K1844" s="220"/>
      <c r="L1844" s="220"/>
      <c r="M1844" s="326"/>
      <c r="N1844" s="220"/>
      <c r="O1844" s="220"/>
      <c r="P1844" s="220"/>
      <c r="Q1844" s="326"/>
      <c r="R1844" s="326"/>
      <c r="S1844" s="326"/>
      <c r="T1844" s="326"/>
    </row>
    <row r="1845" spans="1:20">
      <c r="A1845" s="220"/>
      <c r="B1845" s="220"/>
      <c r="C1845" s="220"/>
      <c r="D1845" s="220"/>
      <c r="E1845" s="220"/>
      <c r="F1845" s="220"/>
      <c r="G1845" s="220"/>
      <c r="H1845" s="220"/>
      <c r="I1845" s="220"/>
      <c r="J1845" s="220"/>
      <c r="K1845" s="220"/>
      <c r="L1845" s="220"/>
      <c r="M1845" s="326"/>
      <c r="N1845" s="220"/>
      <c r="O1845" s="220"/>
      <c r="P1845" s="220"/>
      <c r="Q1845" s="326"/>
      <c r="R1845" s="326"/>
      <c r="S1845" s="326"/>
      <c r="T1845" s="326"/>
    </row>
    <row r="1846" spans="1:20">
      <c r="A1846" s="220"/>
      <c r="B1846" s="220"/>
      <c r="C1846" s="220"/>
      <c r="D1846" s="220"/>
      <c r="E1846" s="220"/>
      <c r="F1846" s="220"/>
      <c r="G1846" s="220"/>
      <c r="H1846" s="220"/>
      <c r="I1846" s="220"/>
      <c r="J1846" s="220"/>
      <c r="K1846" s="220"/>
      <c r="L1846" s="220"/>
      <c r="M1846" s="326"/>
      <c r="N1846" s="220"/>
      <c r="O1846" s="220"/>
      <c r="P1846" s="220"/>
      <c r="Q1846" s="326"/>
      <c r="R1846" s="326"/>
      <c r="S1846" s="326"/>
      <c r="T1846" s="326"/>
    </row>
    <row r="1847" spans="1:20">
      <c r="A1847" s="220"/>
      <c r="B1847" s="220"/>
      <c r="C1847" s="220"/>
      <c r="D1847" s="220"/>
      <c r="E1847" s="220"/>
      <c r="F1847" s="220"/>
      <c r="G1847" s="220"/>
      <c r="H1847" s="220"/>
      <c r="I1847" s="220"/>
      <c r="J1847" s="220"/>
      <c r="K1847" s="220"/>
      <c r="L1847" s="220"/>
      <c r="M1847" s="326"/>
      <c r="N1847" s="220"/>
      <c r="O1847" s="220"/>
      <c r="P1847" s="220"/>
      <c r="Q1847" s="326"/>
      <c r="R1847" s="326"/>
      <c r="S1847" s="326"/>
      <c r="T1847" s="326"/>
    </row>
    <row r="1848" spans="1:20">
      <c r="A1848" s="220"/>
      <c r="B1848" s="220"/>
      <c r="C1848" s="220"/>
      <c r="D1848" s="220"/>
      <c r="E1848" s="220"/>
      <c r="F1848" s="220"/>
      <c r="G1848" s="220"/>
      <c r="H1848" s="220"/>
      <c r="I1848" s="220"/>
      <c r="J1848" s="220"/>
      <c r="K1848" s="220"/>
      <c r="L1848" s="220"/>
      <c r="M1848" s="326"/>
      <c r="N1848" s="220"/>
      <c r="O1848" s="220"/>
      <c r="P1848" s="220"/>
      <c r="Q1848" s="326"/>
      <c r="R1848" s="326"/>
      <c r="S1848" s="326"/>
      <c r="T1848" s="326"/>
    </row>
    <row r="1849" spans="1:20">
      <c r="A1849" s="220"/>
      <c r="B1849" s="220"/>
      <c r="C1849" s="220"/>
      <c r="D1849" s="220"/>
      <c r="E1849" s="220"/>
      <c r="F1849" s="220"/>
      <c r="G1849" s="220"/>
      <c r="H1849" s="220"/>
      <c r="I1849" s="220"/>
      <c r="J1849" s="220"/>
      <c r="K1849" s="220"/>
      <c r="L1849" s="220"/>
      <c r="M1849" s="326"/>
      <c r="N1849" s="220"/>
      <c r="O1849" s="220"/>
      <c r="P1849" s="220"/>
      <c r="Q1849" s="326"/>
      <c r="R1849" s="326"/>
      <c r="S1849" s="326"/>
      <c r="T1849" s="326"/>
    </row>
    <row r="1850" spans="1:20">
      <c r="A1850" s="220"/>
      <c r="B1850" s="220"/>
      <c r="C1850" s="220"/>
      <c r="D1850" s="220"/>
      <c r="E1850" s="220"/>
      <c r="F1850" s="220"/>
      <c r="G1850" s="220"/>
      <c r="H1850" s="220"/>
      <c r="I1850" s="220"/>
      <c r="J1850" s="220"/>
      <c r="K1850" s="220"/>
      <c r="L1850" s="220"/>
      <c r="M1850" s="326"/>
      <c r="N1850" s="220"/>
      <c r="O1850" s="220"/>
      <c r="P1850" s="220"/>
      <c r="Q1850" s="326"/>
      <c r="R1850" s="326"/>
      <c r="S1850" s="326"/>
      <c r="T1850" s="326"/>
    </row>
    <row r="1851" spans="1:20">
      <c r="A1851" s="220"/>
      <c r="B1851" s="220"/>
      <c r="C1851" s="220"/>
      <c r="D1851" s="220"/>
      <c r="E1851" s="220"/>
      <c r="F1851" s="220"/>
      <c r="G1851" s="220"/>
      <c r="H1851" s="220"/>
      <c r="I1851" s="220"/>
      <c r="J1851" s="220"/>
      <c r="K1851" s="220"/>
      <c r="L1851" s="220"/>
      <c r="M1851" s="326"/>
      <c r="N1851" s="220"/>
      <c r="O1851" s="220"/>
      <c r="P1851" s="220"/>
      <c r="Q1851" s="326"/>
      <c r="R1851" s="326"/>
      <c r="S1851" s="326"/>
      <c r="T1851" s="326"/>
    </row>
    <row r="1852" spans="1:20">
      <c r="A1852" s="220"/>
      <c r="B1852" s="220"/>
      <c r="C1852" s="220"/>
      <c r="D1852" s="220"/>
      <c r="E1852" s="220"/>
      <c r="F1852" s="220"/>
      <c r="G1852" s="220"/>
      <c r="H1852" s="220"/>
      <c r="I1852" s="220"/>
      <c r="J1852" s="220"/>
      <c r="K1852" s="220"/>
      <c r="L1852" s="220"/>
      <c r="M1852" s="326"/>
      <c r="N1852" s="220"/>
      <c r="O1852" s="220"/>
      <c r="P1852" s="220"/>
      <c r="Q1852" s="326"/>
      <c r="R1852" s="326"/>
      <c r="S1852" s="326"/>
      <c r="T1852" s="326"/>
    </row>
    <row r="1853" spans="1:20">
      <c r="A1853" s="220"/>
      <c r="B1853" s="220"/>
      <c r="C1853" s="220"/>
      <c r="D1853" s="220"/>
      <c r="E1853" s="220"/>
      <c r="F1853" s="220"/>
      <c r="G1853" s="220"/>
      <c r="H1853" s="220"/>
      <c r="I1853" s="220"/>
      <c r="J1853" s="220"/>
      <c r="K1853" s="220"/>
      <c r="L1853" s="220"/>
      <c r="M1853" s="326"/>
      <c r="N1853" s="220"/>
      <c r="O1853" s="220"/>
      <c r="P1853" s="220"/>
      <c r="Q1853" s="326"/>
      <c r="R1853" s="326"/>
      <c r="S1853" s="326"/>
      <c r="T1853" s="326"/>
    </row>
    <row r="1854" spans="1:20">
      <c r="A1854" s="220"/>
      <c r="B1854" s="220"/>
      <c r="C1854" s="220"/>
      <c r="D1854" s="220"/>
      <c r="E1854" s="220"/>
      <c r="F1854" s="220"/>
      <c r="G1854" s="220"/>
      <c r="H1854" s="220"/>
      <c r="I1854" s="220"/>
      <c r="J1854" s="220"/>
      <c r="K1854" s="220"/>
      <c r="L1854" s="220"/>
      <c r="M1854" s="326"/>
      <c r="N1854" s="220"/>
      <c r="O1854" s="220"/>
      <c r="P1854" s="220"/>
      <c r="Q1854" s="326"/>
      <c r="R1854" s="326"/>
      <c r="S1854" s="326"/>
      <c r="T1854" s="326"/>
    </row>
    <row r="1855" spans="1:20">
      <c r="A1855" s="220"/>
      <c r="B1855" s="220"/>
      <c r="C1855" s="220"/>
      <c r="D1855" s="220"/>
      <c r="E1855" s="220"/>
      <c r="F1855" s="220"/>
      <c r="G1855" s="220"/>
      <c r="H1855" s="220"/>
      <c r="I1855" s="220"/>
      <c r="J1855" s="220"/>
      <c r="K1855" s="220"/>
      <c r="L1855" s="220"/>
      <c r="M1855" s="326"/>
      <c r="N1855" s="220"/>
      <c r="O1855" s="220"/>
      <c r="P1855" s="220"/>
      <c r="Q1855" s="326"/>
      <c r="R1855" s="326"/>
      <c r="S1855" s="326"/>
      <c r="T1855" s="326"/>
    </row>
    <row r="1856" spans="1:20">
      <c r="A1856" s="220"/>
      <c r="B1856" s="220"/>
      <c r="C1856" s="220"/>
      <c r="D1856" s="220"/>
      <c r="E1856" s="220"/>
      <c r="F1856" s="220"/>
      <c r="G1856" s="220"/>
      <c r="H1856" s="220"/>
      <c r="I1856" s="220"/>
      <c r="J1856" s="220"/>
      <c r="K1856" s="220"/>
      <c r="L1856" s="220"/>
      <c r="M1856" s="326"/>
      <c r="N1856" s="220"/>
      <c r="O1856" s="220"/>
      <c r="P1856" s="220"/>
      <c r="Q1856" s="326"/>
      <c r="R1856" s="326"/>
      <c r="S1856" s="326"/>
      <c r="T1856" s="326"/>
    </row>
    <row r="1857" spans="1:20">
      <c r="A1857" s="220"/>
      <c r="B1857" s="220"/>
      <c r="C1857" s="220"/>
      <c r="D1857" s="220"/>
      <c r="E1857" s="220"/>
      <c r="F1857" s="220"/>
      <c r="G1857" s="220"/>
      <c r="H1857" s="220"/>
      <c r="I1857" s="220"/>
      <c r="J1857" s="220"/>
      <c r="K1857" s="220"/>
      <c r="L1857" s="220"/>
      <c r="M1857" s="326"/>
      <c r="N1857" s="220"/>
      <c r="O1857" s="220"/>
      <c r="P1857" s="220"/>
      <c r="Q1857" s="326"/>
      <c r="R1857" s="326"/>
      <c r="S1857" s="326"/>
      <c r="T1857" s="326"/>
    </row>
    <row r="1858" spans="1:20">
      <c r="A1858" s="220"/>
      <c r="B1858" s="220"/>
      <c r="C1858" s="220"/>
      <c r="D1858" s="220"/>
      <c r="E1858" s="220"/>
      <c r="F1858" s="220"/>
      <c r="G1858" s="220"/>
      <c r="H1858" s="220"/>
      <c r="I1858" s="220"/>
      <c r="J1858" s="220"/>
      <c r="K1858" s="220"/>
      <c r="L1858" s="220"/>
      <c r="M1858" s="326"/>
      <c r="N1858" s="220"/>
      <c r="O1858" s="220"/>
      <c r="P1858" s="220"/>
      <c r="Q1858" s="326"/>
      <c r="R1858" s="326"/>
      <c r="S1858" s="326"/>
      <c r="T1858" s="326"/>
    </row>
    <row r="1859" spans="1:20">
      <c r="A1859" s="220"/>
      <c r="B1859" s="220"/>
      <c r="C1859" s="220"/>
      <c r="D1859" s="220"/>
      <c r="E1859" s="220"/>
      <c r="F1859" s="220"/>
      <c r="G1859" s="220"/>
      <c r="H1859" s="220"/>
      <c r="I1859" s="220"/>
      <c r="J1859" s="220"/>
      <c r="K1859" s="220"/>
      <c r="L1859" s="220"/>
      <c r="M1859" s="326"/>
      <c r="N1859" s="220"/>
      <c r="O1859" s="220"/>
      <c r="P1859" s="220"/>
      <c r="Q1859" s="326"/>
      <c r="R1859" s="326"/>
      <c r="S1859" s="326"/>
      <c r="T1859" s="326"/>
    </row>
    <row r="1860" spans="1:20">
      <c r="A1860" s="220"/>
      <c r="B1860" s="220"/>
      <c r="C1860" s="220"/>
      <c r="D1860" s="220"/>
      <c r="E1860" s="220"/>
      <c r="F1860" s="220"/>
      <c r="G1860" s="220"/>
      <c r="H1860" s="220"/>
      <c r="I1860" s="220"/>
      <c r="J1860" s="220"/>
      <c r="K1860" s="220"/>
      <c r="L1860" s="220"/>
      <c r="M1860" s="326"/>
      <c r="N1860" s="220"/>
      <c r="O1860" s="220"/>
      <c r="P1860" s="220"/>
      <c r="Q1860" s="326"/>
      <c r="R1860" s="326"/>
      <c r="S1860" s="326"/>
      <c r="T1860" s="326"/>
    </row>
    <row r="1861" spans="1:20">
      <c r="A1861" s="220"/>
      <c r="B1861" s="220"/>
      <c r="C1861" s="220"/>
      <c r="D1861" s="220"/>
      <c r="E1861" s="220"/>
      <c r="F1861" s="220"/>
      <c r="G1861" s="220"/>
      <c r="H1861" s="220"/>
      <c r="I1861" s="220"/>
      <c r="J1861" s="220"/>
      <c r="K1861" s="220"/>
      <c r="L1861" s="220"/>
      <c r="M1861" s="326"/>
      <c r="N1861" s="220"/>
      <c r="O1861" s="220"/>
      <c r="P1861" s="220"/>
      <c r="Q1861" s="326"/>
      <c r="R1861" s="326"/>
      <c r="S1861" s="326"/>
      <c r="T1861" s="326"/>
    </row>
    <row r="1862" spans="1:20">
      <c r="A1862" s="220"/>
      <c r="B1862" s="220"/>
      <c r="C1862" s="220"/>
      <c r="D1862" s="220"/>
      <c r="E1862" s="220"/>
      <c r="F1862" s="220"/>
      <c r="G1862" s="220"/>
      <c r="H1862" s="220"/>
      <c r="I1862" s="220"/>
      <c r="J1862" s="220"/>
      <c r="K1862" s="220"/>
      <c r="L1862" s="220"/>
      <c r="M1862" s="326"/>
      <c r="N1862" s="220"/>
      <c r="O1862" s="220"/>
      <c r="P1862" s="220"/>
      <c r="Q1862" s="326"/>
      <c r="R1862" s="326"/>
      <c r="S1862" s="326"/>
      <c r="T1862" s="326"/>
    </row>
    <row r="1863" spans="1:20">
      <c r="A1863" s="220"/>
      <c r="B1863" s="220"/>
      <c r="C1863" s="220"/>
      <c r="D1863" s="220"/>
      <c r="E1863" s="220"/>
      <c r="F1863" s="220"/>
      <c r="G1863" s="220"/>
      <c r="H1863" s="220"/>
      <c r="I1863" s="220"/>
      <c r="J1863" s="220"/>
      <c r="K1863" s="220"/>
      <c r="L1863" s="220"/>
      <c r="M1863" s="326"/>
      <c r="N1863" s="220"/>
      <c r="O1863" s="220"/>
      <c r="P1863" s="220"/>
      <c r="Q1863" s="326"/>
      <c r="R1863" s="326"/>
      <c r="S1863" s="326"/>
      <c r="T1863" s="326"/>
    </row>
    <row r="1864" spans="1:20">
      <c r="A1864" s="220"/>
      <c r="B1864" s="220"/>
      <c r="C1864" s="220"/>
      <c r="D1864" s="220"/>
      <c r="E1864" s="220"/>
      <c r="F1864" s="220"/>
      <c r="G1864" s="220"/>
      <c r="H1864" s="220"/>
      <c r="I1864" s="220"/>
      <c r="J1864" s="220"/>
      <c r="K1864" s="220"/>
      <c r="L1864" s="220"/>
      <c r="M1864" s="326"/>
      <c r="N1864" s="220"/>
      <c r="O1864" s="220"/>
      <c r="P1864" s="220"/>
      <c r="Q1864" s="326"/>
      <c r="R1864" s="326"/>
      <c r="S1864" s="326"/>
      <c r="T1864" s="326"/>
    </row>
    <row r="1865" spans="1:20">
      <c r="A1865" s="220"/>
      <c r="B1865" s="220"/>
      <c r="C1865" s="220"/>
      <c r="D1865" s="220"/>
      <c r="E1865" s="220"/>
      <c r="F1865" s="220"/>
      <c r="G1865" s="220"/>
      <c r="H1865" s="220"/>
      <c r="I1865" s="220"/>
      <c r="J1865" s="220"/>
      <c r="K1865" s="220"/>
      <c r="L1865" s="220"/>
      <c r="M1865" s="326"/>
      <c r="N1865" s="220"/>
      <c r="O1865" s="220"/>
      <c r="P1865" s="220"/>
      <c r="Q1865" s="326"/>
      <c r="R1865" s="326"/>
      <c r="S1865" s="326"/>
      <c r="T1865" s="326"/>
    </row>
    <row r="1866" spans="1:20">
      <c r="A1866" s="220"/>
      <c r="B1866" s="220"/>
      <c r="C1866" s="220"/>
      <c r="D1866" s="220"/>
      <c r="E1866" s="220"/>
      <c r="F1866" s="220"/>
      <c r="G1866" s="220"/>
      <c r="H1866" s="220"/>
      <c r="I1866" s="220"/>
      <c r="J1866" s="220"/>
      <c r="K1866" s="220"/>
      <c r="L1866" s="220"/>
      <c r="M1866" s="326"/>
      <c r="N1866" s="220"/>
      <c r="O1866" s="220"/>
      <c r="P1866" s="220"/>
      <c r="Q1866" s="326"/>
      <c r="R1866" s="326"/>
      <c r="S1866" s="326"/>
      <c r="T1866" s="326"/>
    </row>
    <row r="1867" spans="1:20">
      <c r="A1867" s="220"/>
      <c r="B1867" s="220"/>
      <c r="C1867" s="220"/>
      <c r="D1867" s="220"/>
      <c r="E1867" s="220"/>
      <c r="F1867" s="220"/>
      <c r="G1867" s="220"/>
      <c r="H1867" s="220"/>
      <c r="I1867" s="220"/>
      <c r="J1867" s="220"/>
      <c r="K1867" s="220"/>
      <c r="L1867" s="220"/>
      <c r="M1867" s="326"/>
      <c r="N1867" s="220"/>
      <c r="O1867" s="220"/>
      <c r="P1867" s="220"/>
      <c r="Q1867" s="326"/>
      <c r="R1867" s="326"/>
      <c r="S1867" s="326"/>
      <c r="T1867" s="326"/>
    </row>
    <row r="1868" spans="1:20">
      <c r="A1868" s="220"/>
      <c r="B1868" s="220"/>
      <c r="C1868" s="220"/>
      <c r="D1868" s="220"/>
      <c r="E1868" s="220"/>
      <c r="F1868" s="220"/>
      <c r="G1868" s="220"/>
      <c r="H1868" s="220"/>
      <c r="I1868" s="220"/>
      <c r="J1868" s="220"/>
      <c r="K1868" s="220"/>
      <c r="L1868" s="220"/>
      <c r="M1868" s="326"/>
      <c r="N1868" s="220"/>
      <c r="O1868" s="220"/>
      <c r="P1868" s="220"/>
      <c r="Q1868" s="326"/>
      <c r="R1868" s="326"/>
      <c r="S1868" s="326"/>
      <c r="T1868" s="326"/>
    </row>
    <row r="1869" spans="1:20">
      <c r="A1869" s="220"/>
      <c r="B1869" s="220"/>
      <c r="C1869" s="220"/>
      <c r="D1869" s="220"/>
      <c r="E1869" s="220"/>
      <c r="F1869" s="220"/>
      <c r="G1869" s="220"/>
      <c r="H1869" s="220"/>
      <c r="I1869" s="220"/>
      <c r="J1869" s="220"/>
      <c r="K1869" s="220"/>
      <c r="L1869" s="220"/>
      <c r="M1869" s="326"/>
      <c r="N1869" s="220"/>
      <c r="O1869" s="220"/>
      <c r="P1869" s="220"/>
      <c r="Q1869" s="326"/>
      <c r="R1869" s="326"/>
      <c r="S1869" s="326"/>
      <c r="T1869" s="326"/>
    </row>
    <row r="1870" spans="1:20">
      <c r="A1870" s="220"/>
      <c r="B1870" s="220"/>
      <c r="C1870" s="220"/>
      <c r="D1870" s="220"/>
      <c r="E1870" s="220"/>
      <c r="F1870" s="220"/>
      <c r="G1870" s="220"/>
      <c r="H1870" s="220"/>
      <c r="I1870" s="220"/>
      <c r="J1870" s="220"/>
      <c r="K1870" s="220"/>
      <c r="L1870" s="220"/>
      <c r="M1870" s="326"/>
      <c r="N1870" s="220"/>
      <c r="O1870" s="220"/>
      <c r="P1870" s="220"/>
      <c r="Q1870" s="326"/>
      <c r="R1870" s="326"/>
      <c r="S1870" s="326"/>
      <c r="T1870" s="326"/>
    </row>
    <row r="1871" spans="1:20">
      <c r="A1871" s="220"/>
      <c r="B1871" s="220"/>
      <c r="C1871" s="220"/>
      <c r="D1871" s="220"/>
      <c r="E1871" s="220"/>
      <c r="F1871" s="220"/>
      <c r="G1871" s="220"/>
      <c r="H1871" s="220"/>
      <c r="I1871" s="220"/>
      <c r="J1871" s="220"/>
      <c r="K1871" s="220"/>
      <c r="L1871" s="220"/>
      <c r="M1871" s="326"/>
      <c r="N1871" s="220"/>
      <c r="O1871" s="220"/>
      <c r="P1871" s="220"/>
      <c r="Q1871" s="326"/>
      <c r="R1871" s="326"/>
      <c r="S1871" s="326"/>
      <c r="T1871" s="326"/>
    </row>
    <row r="1872" spans="1:20">
      <c r="A1872" s="220"/>
      <c r="B1872" s="220"/>
      <c r="C1872" s="220"/>
      <c r="D1872" s="220"/>
      <c r="E1872" s="220"/>
      <c r="F1872" s="220"/>
      <c r="G1872" s="220"/>
      <c r="H1872" s="220"/>
      <c r="I1872" s="220"/>
      <c r="J1872" s="220"/>
      <c r="K1872" s="220"/>
      <c r="L1872" s="220"/>
      <c r="M1872" s="326"/>
      <c r="N1872" s="220"/>
      <c r="O1872" s="220"/>
      <c r="P1872" s="220"/>
      <c r="Q1872" s="326"/>
      <c r="R1872" s="326"/>
      <c r="S1872" s="326"/>
      <c r="T1872" s="326"/>
    </row>
    <row r="1873" spans="1:20">
      <c r="A1873" s="220"/>
      <c r="B1873" s="220"/>
      <c r="C1873" s="220"/>
      <c r="D1873" s="220"/>
      <c r="E1873" s="220"/>
      <c r="F1873" s="220"/>
      <c r="G1873" s="220"/>
      <c r="H1873" s="220"/>
      <c r="I1873" s="220"/>
      <c r="J1873" s="220"/>
      <c r="K1873" s="220"/>
      <c r="L1873" s="220"/>
      <c r="M1873" s="326"/>
      <c r="N1873" s="220"/>
      <c r="O1873" s="220"/>
      <c r="P1873" s="220"/>
      <c r="Q1873" s="326"/>
      <c r="R1873" s="326"/>
      <c r="S1873" s="326"/>
      <c r="T1873" s="326"/>
    </row>
    <row r="1874" spans="1:20">
      <c r="A1874" s="220"/>
      <c r="B1874" s="220"/>
      <c r="C1874" s="220"/>
      <c r="D1874" s="220"/>
      <c r="E1874" s="220"/>
      <c r="F1874" s="220"/>
      <c r="G1874" s="220"/>
      <c r="H1874" s="220"/>
      <c r="I1874" s="220"/>
      <c r="J1874" s="220"/>
      <c r="K1874" s="220"/>
      <c r="L1874" s="220"/>
      <c r="M1874" s="326"/>
      <c r="N1874" s="220"/>
      <c r="O1874" s="220"/>
      <c r="P1874" s="220"/>
      <c r="Q1874" s="326"/>
      <c r="R1874" s="326"/>
      <c r="S1874" s="326"/>
      <c r="T1874" s="326"/>
    </row>
    <row r="1875" spans="1:20">
      <c r="A1875" s="220"/>
      <c r="B1875" s="220"/>
      <c r="C1875" s="220"/>
      <c r="D1875" s="220"/>
      <c r="E1875" s="220"/>
      <c r="F1875" s="220"/>
      <c r="G1875" s="220"/>
      <c r="H1875" s="220"/>
      <c r="I1875" s="220"/>
      <c r="J1875" s="220"/>
      <c r="K1875" s="220"/>
      <c r="L1875" s="220"/>
      <c r="M1875" s="326"/>
      <c r="N1875" s="220"/>
      <c r="O1875" s="220"/>
      <c r="P1875" s="220"/>
      <c r="Q1875" s="326"/>
      <c r="R1875" s="326"/>
      <c r="S1875" s="326"/>
      <c r="T1875" s="326"/>
    </row>
    <row r="1876" spans="1:20">
      <c r="A1876" s="220"/>
      <c r="B1876" s="220"/>
      <c r="C1876" s="220"/>
      <c r="D1876" s="220"/>
      <c r="E1876" s="220"/>
      <c r="F1876" s="220"/>
      <c r="G1876" s="220"/>
      <c r="H1876" s="220"/>
      <c r="I1876" s="220"/>
      <c r="J1876" s="220"/>
      <c r="K1876" s="220"/>
      <c r="L1876" s="220"/>
      <c r="M1876" s="326"/>
      <c r="N1876" s="220"/>
      <c r="O1876" s="220"/>
      <c r="P1876" s="220"/>
      <c r="Q1876" s="326"/>
      <c r="R1876" s="326"/>
      <c r="S1876" s="326"/>
      <c r="T1876" s="326"/>
    </row>
    <row r="1877" spans="1:20">
      <c r="A1877" s="220"/>
      <c r="B1877" s="220"/>
      <c r="C1877" s="220"/>
      <c r="D1877" s="220"/>
      <c r="E1877" s="220"/>
      <c r="F1877" s="220"/>
      <c r="G1877" s="220"/>
      <c r="H1877" s="220"/>
      <c r="I1877" s="220"/>
      <c r="J1877" s="220"/>
      <c r="K1877" s="220"/>
      <c r="L1877" s="220"/>
      <c r="M1877" s="326"/>
      <c r="N1877" s="220"/>
      <c r="O1877" s="220"/>
      <c r="P1877" s="220"/>
      <c r="Q1877" s="326"/>
      <c r="R1877" s="326"/>
      <c r="S1877" s="326"/>
      <c r="T1877" s="326"/>
    </row>
    <row r="1878" spans="1:20">
      <c r="A1878" s="220"/>
      <c r="B1878" s="220"/>
      <c r="C1878" s="220"/>
      <c r="D1878" s="220"/>
      <c r="E1878" s="220"/>
      <c r="F1878" s="220"/>
      <c r="G1878" s="220"/>
      <c r="H1878" s="220"/>
      <c r="I1878" s="220"/>
      <c r="J1878" s="220"/>
      <c r="K1878" s="220"/>
      <c r="L1878" s="220"/>
      <c r="M1878" s="326"/>
      <c r="N1878" s="220"/>
      <c r="O1878" s="220"/>
      <c r="P1878" s="220"/>
      <c r="Q1878" s="326"/>
      <c r="R1878" s="326"/>
      <c r="S1878" s="326"/>
      <c r="T1878" s="326"/>
    </row>
    <row r="1879" spans="1:20">
      <c r="A1879" s="220"/>
      <c r="B1879" s="220"/>
      <c r="C1879" s="220"/>
      <c r="D1879" s="220"/>
      <c r="E1879" s="220"/>
      <c r="F1879" s="220"/>
      <c r="G1879" s="220"/>
      <c r="H1879" s="220"/>
      <c r="I1879" s="220"/>
      <c r="J1879" s="220"/>
      <c r="K1879" s="220"/>
      <c r="L1879" s="220"/>
      <c r="M1879" s="326"/>
      <c r="N1879" s="220"/>
      <c r="O1879" s="220"/>
      <c r="P1879" s="220"/>
      <c r="Q1879" s="326"/>
      <c r="R1879" s="326"/>
      <c r="S1879" s="326"/>
      <c r="T1879" s="326"/>
    </row>
    <row r="1880" spans="1:20">
      <c r="A1880" s="220"/>
      <c r="B1880" s="220"/>
      <c r="C1880" s="220"/>
      <c r="D1880" s="220"/>
      <c r="E1880" s="220"/>
      <c r="F1880" s="220"/>
      <c r="G1880" s="220"/>
      <c r="H1880" s="220"/>
      <c r="I1880" s="220"/>
      <c r="J1880" s="220"/>
      <c r="K1880" s="220"/>
      <c r="L1880" s="220"/>
      <c r="M1880" s="326"/>
      <c r="N1880" s="220"/>
      <c r="O1880" s="220"/>
      <c r="P1880" s="220"/>
      <c r="Q1880" s="326"/>
      <c r="R1880" s="326"/>
      <c r="S1880" s="326"/>
      <c r="T1880" s="326"/>
    </row>
    <row r="1881" spans="1:20">
      <c r="A1881" s="220"/>
      <c r="B1881" s="220"/>
      <c r="C1881" s="220"/>
      <c r="D1881" s="220"/>
      <c r="E1881" s="220"/>
      <c r="F1881" s="220"/>
      <c r="G1881" s="220"/>
      <c r="H1881" s="220"/>
      <c r="I1881" s="220"/>
      <c r="J1881" s="220"/>
      <c r="K1881" s="220"/>
      <c r="L1881" s="220"/>
      <c r="M1881" s="326"/>
      <c r="N1881" s="220"/>
      <c r="O1881" s="220"/>
      <c r="P1881" s="220"/>
      <c r="Q1881" s="326"/>
      <c r="R1881" s="326"/>
      <c r="S1881" s="326"/>
      <c r="T1881" s="326"/>
    </row>
    <row r="1882" spans="1:20">
      <c r="A1882" s="220"/>
      <c r="B1882" s="220"/>
      <c r="C1882" s="220"/>
      <c r="D1882" s="220"/>
      <c r="E1882" s="220"/>
      <c r="F1882" s="220"/>
      <c r="G1882" s="220"/>
      <c r="H1882" s="220"/>
      <c r="I1882" s="220"/>
      <c r="J1882" s="220"/>
      <c r="K1882" s="220"/>
      <c r="L1882" s="220"/>
      <c r="M1882" s="326"/>
      <c r="N1882" s="220"/>
      <c r="O1882" s="220"/>
      <c r="P1882" s="220"/>
      <c r="Q1882" s="326"/>
      <c r="R1882" s="326"/>
      <c r="S1882" s="326"/>
      <c r="T1882" s="326"/>
    </row>
    <row r="1883" spans="1:20">
      <c r="A1883" s="220"/>
      <c r="B1883" s="220"/>
      <c r="C1883" s="220"/>
      <c r="D1883" s="220"/>
      <c r="E1883" s="220"/>
      <c r="F1883" s="220"/>
      <c r="G1883" s="220"/>
      <c r="H1883" s="220"/>
      <c r="I1883" s="220"/>
      <c r="J1883" s="220"/>
      <c r="K1883" s="220"/>
      <c r="L1883" s="220"/>
      <c r="M1883" s="326"/>
      <c r="N1883" s="220"/>
      <c r="O1883" s="220"/>
      <c r="P1883" s="220"/>
      <c r="Q1883" s="326"/>
      <c r="R1883" s="326"/>
      <c r="S1883" s="326"/>
      <c r="T1883" s="326"/>
    </row>
    <row r="1884" spans="1:20">
      <c r="A1884" s="220"/>
      <c r="B1884" s="220"/>
      <c r="C1884" s="220"/>
      <c r="D1884" s="220"/>
      <c r="E1884" s="220"/>
      <c r="F1884" s="220"/>
      <c r="G1884" s="220"/>
      <c r="H1884" s="220"/>
      <c r="I1884" s="220"/>
      <c r="J1884" s="220"/>
      <c r="K1884" s="220"/>
      <c r="L1884" s="220"/>
      <c r="M1884" s="326"/>
      <c r="N1884" s="220"/>
      <c r="O1884" s="220"/>
      <c r="P1884" s="220"/>
      <c r="Q1884" s="326"/>
      <c r="R1884" s="326"/>
      <c r="S1884" s="326"/>
      <c r="T1884" s="326"/>
    </row>
    <row r="1885" spans="1:20">
      <c r="A1885" s="220"/>
      <c r="B1885" s="220"/>
      <c r="C1885" s="220"/>
      <c r="D1885" s="220"/>
      <c r="E1885" s="220"/>
      <c r="F1885" s="220"/>
      <c r="G1885" s="220"/>
      <c r="H1885" s="220"/>
      <c r="I1885" s="220"/>
      <c r="J1885" s="220"/>
      <c r="K1885" s="220"/>
      <c r="L1885" s="220"/>
      <c r="M1885" s="326"/>
      <c r="N1885" s="220"/>
      <c r="O1885" s="220"/>
      <c r="P1885" s="220"/>
      <c r="Q1885" s="326"/>
      <c r="R1885" s="326"/>
      <c r="S1885" s="326"/>
      <c r="T1885" s="326"/>
    </row>
    <row r="1886" spans="1:20">
      <c r="A1886" s="220"/>
      <c r="B1886" s="220"/>
      <c r="C1886" s="220"/>
      <c r="D1886" s="220"/>
      <c r="E1886" s="220"/>
      <c r="F1886" s="220"/>
      <c r="G1886" s="220"/>
      <c r="H1886" s="220"/>
      <c r="I1886" s="220"/>
      <c r="J1886" s="220"/>
      <c r="K1886" s="220"/>
      <c r="L1886" s="220"/>
      <c r="M1886" s="326"/>
      <c r="N1886" s="220"/>
      <c r="O1886" s="220"/>
      <c r="P1886" s="220"/>
      <c r="Q1886" s="326"/>
      <c r="R1886" s="326"/>
      <c r="S1886" s="326"/>
      <c r="T1886" s="326"/>
    </row>
    <row r="1887" spans="1:20">
      <c r="A1887" s="220"/>
      <c r="B1887" s="220"/>
      <c r="C1887" s="220"/>
      <c r="D1887" s="220"/>
      <c r="E1887" s="220"/>
      <c r="F1887" s="220"/>
      <c r="G1887" s="220"/>
      <c r="H1887" s="220"/>
      <c r="I1887" s="220"/>
      <c r="J1887" s="220"/>
      <c r="K1887" s="220"/>
      <c r="L1887" s="220"/>
      <c r="M1887" s="326"/>
      <c r="N1887" s="220"/>
      <c r="O1887" s="220"/>
      <c r="P1887" s="220"/>
      <c r="Q1887" s="326"/>
      <c r="R1887" s="326"/>
      <c r="S1887" s="326"/>
      <c r="T1887" s="326"/>
    </row>
    <row r="1888" spans="1:20">
      <c r="A1888" s="220"/>
      <c r="B1888" s="220"/>
      <c r="C1888" s="220"/>
      <c r="D1888" s="220"/>
      <c r="E1888" s="220"/>
      <c r="F1888" s="220"/>
      <c r="G1888" s="220"/>
      <c r="H1888" s="220"/>
      <c r="I1888" s="220"/>
      <c r="J1888" s="220"/>
      <c r="K1888" s="220"/>
      <c r="L1888" s="220"/>
      <c r="M1888" s="326"/>
      <c r="N1888" s="220"/>
      <c r="O1888" s="220"/>
      <c r="P1888" s="220"/>
      <c r="Q1888" s="326"/>
      <c r="R1888" s="326"/>
      <c r="S1888" s="326"/>
      <c r="T1888" s="326"/>
    </row>
    <row r="1889" spans="1:20">
      <c r="A1889" s="220"/>
      <c r="B1889" s="220"/>
      <c r="C1889" s="220"/>
      <c r="D1889" s="220"/>
      <c r="E1889" s="220"/>
      <c r="F1889" s="220"/>
      <c r="G1889" s="220"/>
      <c r="H1889" s="220"/>
      <c r="I1889" s="220"/>
      <c r="J1889" s="220"/>
      <c r="K1889" s="220"/>
      <c r="L1889" s="220"/>
      <c r="M1889" s="326"/>
      <c r="N1889" s="220"/>
      <c r="O1889" s="220"/>
      <c r="P1889" s="220"/>
      <c r="Q1889" s="326"/>
      <c r="R1889" s="326"/>
      <c r="S1889" s="326"/>
      <c r="T1889" s="326"/>
    </row>
    <row r="1890" spans="1:20">
      <c r="A1890" s="220"/>
      <c r="B1890" s="220"/>
      <c r="C1890" s="220"/>
      <c r="D1890" s="220"/>
      <c r="E1890" s="220"/>
      <c r="F1890" s="220"/>
      <c r="G1890" s="220"/>
      <c r="H1890" s="220"/>
      <c r="I1890" s="220"/>
      <c r="J1890" s="220"/>
      <c r="K1890" s="220"/>
      <c r="L1890" s="220"/>
      <c r="M1890" s="326"/>
      <c r="N1890" s="220"/>
      <c r="O1890" s="220"/>
      <c r="P1890" s="220"/>
      <c r="Q1890" s="326"/>
      <c r="R1890" s="326"/>
      <c r="S1890" s="326"/>
      <c r="T1890" s="326"/>
    </row>
    <row r="1891" spans="1:20">
      <c r="A1891" s="220"/>
      <c r="B1891" s="220"/>
      <c r="C1891" s="220"/>
      <c r="D1891" s="220"/>
      <c r="E1891" s="220"/>
      <c r="F1891" s="220"/>
      <c r="G1891" s="220"/>
      <c r="H1891" s="220"/>
      <c r="I1891" s="220"/>
      <c r="J1891" s="220"/>
      <c r="K1891" s="220"/>
      <c r="L1891" s="220"/>
      <c r="M1891" s="326"/>
      <c r="N1891" s="220"/>
      <c r="O1891" s="220"/>
      <c r="P1891" s="220"/>
      <c r="Q1891" s="326"/>
      <c r="R1891" s="326"/>
      <c r="S1891" s="326"/>
      <c r="T1891" s="326"/>
    </row>
    <row r="1892" spans="1:20">
      <c r="A1892" s="220"/>
      <c r="B1892" s="220"/>
      <c r="C1892" s="220"/>
      <c r="D1892" s="220"/>
      <c r="E1892" s="220"/>
      <c r="F1892" s="220"/>
      <c r="G1892" s="220"/>
      <c r="H1892" s="220"/>
      <c r="I1892" s="220"/>
      <c r="J1892" s="220"/>
      <c r="K1892" s="220"/>
      <c r="L1892" s="220"/>
      <c r="M1892" s="326"/>
      <c r="N1892" s="220"/>
      <c r="O1892" s="220"/>
      <c r="P1892" s="220"/>
      <c r="Q1892" s="326"/>
      <c r="R1892" s="326"/>
      <c r="S1892" s="326"/>
      <c r="T1892" s="326"/>
    </row>
    <row r="1893" spans="1:20">
      <c r="A1893" s="220"/>
      <c r="B1893" s="220"/>
      <c r="C1893" s="220"/>
      <c r="D1893" s="220"/>
      <c r="E1893" s="220"/>
      <c r="F1893" s="220"/>
      <c r="G1893" s="220"/>
      <c r="H1893" s="220"/>
      <c r="I1893" s="220"/>
      <c r="J1893" s="220"/>
      <c r="K1893" s="220"/>
      <c r="L1893" s="220"/>
      <c r="M1893" s="326"/>
      <c r="N1893" s="220"/>
      <c r="O1893" s="220"/>
      <c r="P1893" s="220"/>
      <c r="Q1893" s="326"/>
      <c r="R1893" s="326"/>
      <c r="S1893" s="326"/>
      <c r="T1893" s="326"/>
    </row>
    <row r="1894" spans="1:20">
      <c r="A1894" s="220"/>
      <c r="B1894" s="220"/>
      <c r="C1894" s="220"/>
      <c r="D1894" s="220"/>
      <c r="E1894" s="220"/>
      <c r="F1894" s="220"/>
      <c r="G1894" s="220"/>
      <c r="H1894" s="220"/>
      <c r="I1894" s="220"/>
      <c r="J1894" s="220"/>
      <c r="K1894" s="220"/>
      <c r="L1894" s="220"/>
      <c r="M1894" s="326"/>
      <c r="N1894" s="220"/>
      <c r="O1894" s="220"/>
      <c r="P1894" s="220"/>
      <c r="Q1894" s="326"/>
      <c r="R1894" s="326"/>
      <c r="S1894" s="326"/>
      <c r="T1894" s="326"/>
    </row>
    <row r="1895" spans="1:20">
      <c r="A1895" s="220"/>
      <c r="B1895" s="220"/>
      <c r="C1895" s="220"/>
      <c r="D1895" s="220"/>
      <c r="E1895" s="220"/>
      <c r="F1895" s="220"/>
      <c r="G1895" s="220"/>
      <c r="H1895" s="220"/>
      <c r="I1895" s="220"/>
      <c r="J1895" s="220"/>
      <c r="K1895" s="220"/>
      <c r="L1895" s="220"/>
      <c r="M1895" s="326"/>
      <c r="N1895" s="220"/>
      <c r="O1895" s="220"/>
      <c r="P1895" s="220"/>
      <c r="Q1895" s="326"/>
      <c r="R1895" s="326"/>
      <c r="S1895" s="326"/>
      <c r="T1895" s="326"/>
    </row>
    <row r="1896" spans="1:20">
      <c r="A1896" s="220"/>
      <c r="B1896" s="220"/>
      <c r="C1896" s="220"/>
      <c r="D1896" s="220"/>
      <c r="E1896" s="220"/>
      <c r="F1896" s="220"/>
      <c r="G1896" s="220"/>
      <c r="H1896" s="220"/>
      <c r="I1896" s="220"/>
      <c r="J1896" s="220"/>
      <c r="K1896" s="220"/>
      <c r="L1896" s="220"/>
      <c r="M1896" s="326"/>
      <c r="N1896" s="220"/>
      <c r="O1896" s="220"/>
      <c r="P1896" s="220"/>
      <c r="Q1896" s="326"/>
      <c r="R1896" s="326"/>
      <c r="S1896" s="326"/>
      <c r="T1896" s="326"/>
    </row>
    <row r="1897" spans="1:20">
      <c r="A1897" s="220"/>
      <c r="B1897" s="220"/>
      <c r="C1897" s="220"/>
      <c r="D1897" s="220"/>
      <c r="E1897" s="220"/>
      <c r="F1897" s="220"/>
      <c r="G1897" s="220"/>
      <c r="H1897" s="220"/>
      <c r="I1897" s="220"/>
      <c r="J1897" s="220"/>
      <c r="K1897" s="220"/>
      <c r="L1897" s="220"/>
      <c r="M1897" s="326"/>
      <c r="N1897" s="220"/>
      <c r="O1897" s="220"/>
      <c r="P1897" s="220"/>
      <c r="Q1897" s="326"/>
      <c r="R1897" s="326"/>
      <c r="S1897" s="326"/>
      <c r="T1897" s="326"/>
    </row>
    <row r="1898" spans="1:20">
      <c r="A1898" s="220"/>
      <c r="B1898" s="220"/>
      <c r="C1898" s="220"/>
      <c r="D1898" s="220"/>
      <c r="E1898" s="220"/>
      <c r="F1898" s="220"/>
      <c r="G1898" s="220"/>
      <c r="H1898" s="220"/>
      <c r="I1898" s="220"/>
      <c r="J1898" s="220"/>
      <c r="K1898" s="220"/>
      <c r="L1898" s="220"/>
      <c r="M1898" s="326"/>
      <c r="N1898" s="220"/>
      <c r="O1898" s="220"/>
      <c r="P1898" s="220"/>
      <c r="Q1898" s="326"/>
      <c r="R1898" s="326"/>
      <c r="S1898" s="326"/>
      <c r="T1898" s="326"/>
    </row>
    <row r="1899" spans="1:20">
      <c r="A1899" s="220"/>
      <c r="B1899" s="220"/>
      <c r="C1899" s="220"/>
      <c r="D1899" s="220"/>
      <c r="E1899" s="220"/>
      <c r="F1899" s="220"/>
      <c r="G1899" s="220"/>
      <c r="H1899" s="220"/>
      <c r="I1899" s="220"/>
      <c r="J1899" s="220"/>
      <c r="K1899" s="220"/>
      <c r="L1899" s="220"/>
      <c r="M1899" s="326"/>
      <c r="N1899" s="220"/>
      <c r="O1899" s="220"/>
      <c r="P1899" s="220"/>
      <c r="Q1899" s="326"/>
      <c r="R1899" s="326"/>
      <c r="S1899" s="326"/>
      <c r="T1899" s="326"/>
    </row>
    <row r="1900" spans="1:20">
      <c r="A1900" s="220"/>
      <c r="B1900" s="220"/>
      <c r="C1900" s="220"/>
      <c r="D1900" s="220"/>
      <c r="E1900" s="220"/>
      <c r="F1900" s="220"/>
      <c r="G1900" s="220"/>
      <c r="H1900" s="220"/>
      <c r="I1900" s="220"/>
      <c r="J1900" s="220"/>
      <c r="K1900" s="220"/>
      <c r="L1900" s="220"/>
      <c r="M1900" s="326"/>
      <c r="N1900" s="220"/>
      <c r="O1900" s="220"/>
      <c r="P1900" s="220"/>
      <c r="Q1900" s="326"/>
      <c r="R1900" s="326"/>
      <c r="S1900" s="326"/>
      <c r="T1900" s="326"/>
    </row>
    <row r="1901" spans="1:20">
      <c r="A1901" s="220"/>
      <c r="B1901" s="220"/>
      <c r="C1901" s="220"/>
      <c r="D1901" s="220"/>
      <c r="E1901" s="220"/>
      <c r="F1901" s="220"/>
      <c r="G1901" s="220"/>
      <c r="H1901" s="220"/>
      <c r="I1901" s="220"/>
      <c r="J1901" s="220"/>
      <c r="K1901" s="220"/>
      <c r="L1901" s="220"/>
      <c r="M1901" s="326"/>
      <c r="N1901" s="220"/>
      <c r="O1901" s="220"/>
      <c r="P1901" s="220"/>
      <c r="Q1901" s="326"/>
      <c r="R1901" s="326"/>
      <c r="S1901" s="326"/>
      <c r="T1901" s="326"/>
    </row>
    <row r="1902" spans="1:20">
      <c r="A1902" s="220"/>
      <c r="B1902" s="220"/>
      <c r="C1902" s="220"/>
      <c r="D1902" s="220"/>
      <c r="E1902" s="220"/>
      <c r="F1902" s="220"/>
      <c r="G1902" s="220"/>
      <c r="H1902" s="220"/>
      <c r="I1902" s="220"/>
      <c r="J1902" s="220"/>
      <c r="K1902" s="220"/>
      <c r="L1902" s="220"/>
      <c r="M1902" s="326"/>
      <c r="N1902" s="220"/>
      <c r="O1902" s="220"/>
      <c r="P1902" s="220"/>
      <c r="Q1902" s="326"/>
      <c r="R1902" s="326"/>
      <c r="S1902" s="326"/>
      <c r="T1902" s="326"/>
    </row>
    <row r="1903" spans="1:20">
      <c r="A1903" s="220"/>
      <c r="B1903" s="220"/>
      <c r="C1903" s="220"/>
      <c r="D1903" s="220"/>
      <c r="E1903" s="220"/>
      <c r="F1903" s="220"/>
      <c r="G1903" s="220"/>
      <c r="H1903" s="220"/>
      <c r="I1903" s="220"/>
      <c r="J1903" s="220"/>
      <c r="K1903" s="220"/>
      <c r="L1903" s="220"/>
      <c r="M1903" s="326"/>
      <c r="N1903" s="220"/>
      <c r="O1903" s="220"/>
      <c r="P1903" s="220"/>
      <c r="Q1903" s="326"/>
      <c r="R1903" s="326"/>
      <c r="S1903" s="326"/>
      <c r="T1903" s="326"/>
    </row>
    <row r="1904" spans="1:20">
      <c r="A1904" s="220"/>
      <c r="B1904" s="220"/>
      <c r="C1904" s="220"/>
      <c r="D1904" s="220"/>
      <c r="E1904" s="220"/>
      <c r="F1904" s="220"/>
      <c r="G1904" s="220"/>
      <c r="H1904" s="220"/>
      <c r="I1904" s="220"/>
      <c r="J1904" s="220"/>
      <c r="K1904" s="220"/>
      <c r="L1904" s="220"/>
      <c r="M1904" s="326"/>
      <c r="N1904" s="220"/>
      <c r="O1904" s="220"/>
      <c r="P1904" s="220"/>
      <c r="Q1904" s="326"/>
      <c r="R1904" s="326"/>
      <c r="S1904" s="326"/>
      <c r="T1904" s="326"/>
    </row>
    <row r="1905" spans="1:20">
      <c r="A1905" s="220"/>
      <c r="B1905" s="220"/>
      <c r="C1905" s="220"/>
      <c r="D1905" s="220"/>
      <c r="E1905" s="220"/>
      <c r="F1905" s="220"/>
      <c r="G1905" s="220"/>
      <c r="H1905" s="220"/>
      <c r="I1905" s="220"/>
      <c r="J1905" s="220"/>
      <c r="K1905" s="220"/>
      <c r="L1905" s="220"/>
      <c r="M1905" s="326"/>
      <c r="N1905" s="220"/>
      <c r="O1905" s="220"/>
      <c r="P1905" s="220"/>
      <c r="Q1905" s="326"/>
      <c r="R1905" s="326"/>
      <c r="S1905" s="326"/>
      <c r="T1905" s="326"/>
    </row>
    <row r="1906" spans="1:20">
      <c r="A1906" s="220"/>
      <c r="B1906" s="220"/>
      <c r="C1906" s="220"/>
      <c r="D1906" s="220"/>
      <c r="E1906" s="220"/>
      <c r="F1906" s="220"/>
      <c r="G1906" s="220"/>
      <c r="H1906" s="220"/>
      <c r="I1906" s="220"/>
      <c r="J1906" s="220"/>
      <c r="K1906" s="220"/>
      <c r="L1906" s="220"/>
      <c r="M1906" s="326"/>
      <c r="N1906" s="220"/>
      <c r="O1906" s="220"/>
      <c r="P1906" s="220"/>
      <c r="Q1906" s="326"/>
      <c r="R1906" s="326"/>
      <c r="S1906" s="326"/>
      <c r="T1906" s="326"/>
    </row>
    <row r="1907" spans="1:20">
      <c r="A1907" s="220"/>
      <c r="B1907" s="220"/>
      <c r="C1907" s="220"/>
      <c r="D1907" s="220"/>
      <c r="E1907" s="220"/>
      <c r="F1907" s="220"/>
      <c r="G1907" s="220"/>
      <c r="H1907" s="220"/>
      <c r="I1907" s="220"/>
      <c r="J1907" s="220"/>
      <c r="K1907" s="220"/>
      <c r="L1907" s="220"/>
      <c r="M1907" s="326"/>
      <c r="N1907" s="220"/>
      <c r="O1907" s="220"/>
      <c r="P1907" s="220"/>
      <c r="Q1907" s="326"/>
      <c r="R1907" s="326"/>
      <c r="S1907" s="326"/>
      <c r="T1907" s="326"/>
    </row>
    <row r="1908" spans="1:20">
      <c r="A1908" s="220"/>
      <c r="B1908" s="220"/>
      <c r="C1908" s="220"/>
      <c r="D1908" s="220"/>
      <c r="E1908" s="220"/>
      <c r="F1908" s="220"/>
      <c r="G1908" s="220"/>
      <c r="H1908" s="220"/>
      <c r="I1908" s="220"/>
      <c r="J1908" s="220"/>
      <c r="K1908" s="220"/>
      <c r="L1908" s="220"/>
      <c r="M1908" s="326"/>
      <c r="N1908" s="220"/>
      <c r="O1908" s="220"/>
      <c r="P1908" s="220"/>
      <c r="Q1908" s="326"/>
      <c r="R1908" s="326"/>
      <c r="S1908" s="326"/>
      <c r="T1908" s="326"/>
    </row>
    <row r="1909" spans="1:20">
      <c r="A1909" s="220"/>
      <c r="B1909" s="220"/>
      <c r="C1909" s="220"/>
      <c r="D1909" s="220"/>
      <c r="E1909" s="220"/>
      <c r="F1909" s="220"/>
      <c r="G1909" s="220"/>
      <c r="H1909" s="220"/>
      <c r="I1909" s="220"/>
      <c r="J1909" s="220"/>
      <c r="K1909" s="220"/>
      <c r="L1909" s="220"/>
      <c r="M1909" s="326"/>
      <c r="N1909" s="220"/>
      <c r="O1909" s="220"/>
      <c r="P1909" s="220"/>
      <c r="Q1909" s="326"/>
      <c r="R1909" s="326"/>
      <c r="S1909" s="326"/>
      <c r="T1909" s="326"/>
    </row>
    <row r="1910" spans="1:20">
      <c r="A1910" s="220"/>
      <c r="B1910" s="220"/>
      <c r="C1910" s="220"/>
      <c r="D1910" s="220"/>
      <c r="E1910" s="220"/>
      <c r="F1910" s="220"/>
      <c r="G1910" s="220"/>
      <c r="H1910" s="220"/>
      <c r="I1910" s="220"/>
      <c r="J1910" s="220"/>
      <c r="K1910" s="220"/>
      <c r="L1910" s="220"/>
      <c r="M1910" s="326"/>
      <c r="N1910" s="220"/>
      <c r="O1910" s="220"/>
      <c r="P1910" s="220"/>
      <c r="Q1910" s="326"/>
      <c r="R1910" s="326"/>
      <c r="S1910" s="326"/>
      <c r="T1910" s="326"/>
    </row>
    <row r="1911" spans="1:20">
      <c r="A1911" s="220"/>
      <c r="B1911" s="220"/>
      <c r="C1911" s="220"/>
      <c r="D1911" s="220"/>
      <c r="E1911" s="220"/>
      <c r="F1911" s="220"/>
      <c r="G1911" s="220"/>
      <c r="H1911" s="220"/>
      <c r="I1911" s="220"/>
      <c r="J1911" s="220"/>
      <c r="K1911" s="220"/>
      <c r="L1911" s="220"/>
      <c r="M1911" s="326"/>
      <c r="N1911" s="220"/>
      <c r="O1911" s="220"/>
      <c r="P1911" s="220"/>
      <c r="Q1911" s="326"/>
      <c r="R1911" s="326"/>
      <c r="S1911" s="326"/>
      <c r="T1911" s="326"/>
    </row>
    <row r="1912" spans="1:20">
      <c r="A1912" s="220"/>
      <c r="B1912" s="220"/>
      <c r="C1912" s="220"/>
      <c r="D1912" s="220"/>
      <c r="E1912" s="220"/>
      <c r="F1912" s="220"/>
      <c r="G1912" s="220"/>
      <c r="H1912" s="220"/>
      <c r="I1912" s="220"/>
      <c r="J1912" s="220"/>
      <c r="K1912" s="220"/>
      <c r="L1912" s="220"/>
      <c r="M1912" s="326"/>
      <c r="N1912" s="220"/>
      <c r="O1912" s="220"/>
      <c r="P1912" s="220"/>
      <c r="Q1912" s="326"/>
      <c r="R1912" s="326"/>
      <c r="S1912" s="326"/>
      <c r="T1912" s="326"/>
    </row>
    <row r="1913" spans="1:20">
      <c r="A1913" s="220"/>
      <c r="B1913" s="220"/>
      <c r="C1913" s="220"/>
      <c r="D1913" s="220"/>
      <c r="E1913" s="220"/>
      <c r="F1913" s="220"/>
      <c r="G1913" s="220"/>
      <c r="H1913" s="220"/>
      <c r="I1913" s="220"/>
      <c r="J1913" s="220"/>
      <c r="K1913" s="220"/>
      <c r="L1913" s="220"/>
      <c r="M1913" s="326"/>
      <c r="N1913" s="220"/>
      <c r="O1913" s="220"/>
      <c r="P1913" s="220"/>
      <c r="Q1913" s="326"/>
      <c r="R1913" s="326"/>
      <c r="S1913" s="326"/>
      <c r="T1913" s="326"/>
    </row>
    <row r="1914" spans="1:20">
      <c r="A1914" s="220"/>
      <c r="B1914" s="220"/>
      <c r="C1914" s="220"/>
      <c r="D1914" s="220"/>
      <c r="E1914" s="220"/>
      <c r="F1914" s="220"/>
      <c r="G1914" s="220"/>
      <c r="H1914" s="220"/>
      <c r="I1914" s="220"/>
      <c r="J1914" s="220"/>
      <c r="K1914" s="220"/>
      <c r="L1914" s="220"/>
      <c r="M1914" s="326"/>
      <c r="N1914" s="220"/>
      <c r="O1914" s="220"/>
      <c r="P1914" s="220"/>
      <c r="Q1914" s="326"/>
      <c r="R1914" s="326"/>
      <c r="S1914" s="326"/>
      <c r="T1914" s="326"/>
    </row>
    <row r="1915" spans="1:20">
      <c r="A1915" s="220"/>
      <c r="B1915" s="220"/>
      <c r="C1915" s="220"/>
      <c r="D1915" s="220"/>
      <c r="E1915" s="220"/>
      <c r="F1915" s="220"/>
      <c r="G1915" s="220"/>
      <c r="H1915" s="220"/>
      <c r="I1915" s="220"/>
      <c r="J1915" s="220"/>
      <c r="K1915" s="220"/>
      <c r="L1915" s="220"/>
      <c r="M1915" s="326"/>
      <c r="N1915" s="220"/>
      <c r="O1915" s="220"/>
      <c r="P1915" s="220"/>
      <c r="Q1915" s="326"/>
      <c r="R1915" s="326"/>
      <c r="S1915" s="326"/>
      <c r="T1915" s="326"/>
    </row>
    <row r="1916" spans="1:20">
      <c r="A1916" s="220"/>
      <c r="B1916" s="220"/>
      <c r="C1916" s="220"/>
      <c r="D1916" s="220"/>
      <c r="E1916" s="220"/>
      <c r="F1916" s="220"/>
      <c r="G1916" s="220"/>
      <c r="H1916" s="220"/>
      <c r="I1916" s="220"/>
      <c r="J1916" s="220"/>
      <c r="K1916" s="220"/>
      <c r="L1916" s="220"/>
      <c r="M1916" s="326"/>
      <c r="N1916" s="220"/>
      <c r="O1916" s="220"/>
      <c r="P1916" s="220"/>
      <c r="Q1916" s="326"/>
      <c r="R1916" s="326"/>
      <c r="S1916" s="326"/>
      <c r="T1916" s="326"/>
    </row>
    <row r="1917" spans="1:20">
      <c r="A1917" s="220"/>
      <c r="B1917" s="220"/>
      <c r="C1917" s="220"/>
      <c r="D1917" s="220"/>
      <c r="E1917" s="220"/>
      <c r="F1917" s="220"/>
      <c r="G1917" s="220"/>
      <c r="H1917" s="220"/>
      <c r="I1917" s="220"/>
      <c r="J1917" s="220"/>
      <c r="K1917" s="220"/>
      <c r="L1917" s="220"/>
      <c r="M1917" s="326"/>
      <c r="N1917" s="220"/>
      <c r="O1917" s="220"/>
      <c r="P1917" s="220"/>
      <c r="Q1917" s="326"/>
      <c r="R1917" s="326"/>
      <c r="S1917" s="326"/>
      <c r="T1917" s="326"/>
    </row>
    <row r="1918" spans="1:20">
      <c r="A1918" s="220"/>
      <c r="B1918" s="220"/>
      <c r="C1918" s="220"/>
      <c r="D1918" s="220"/>
      <c r="E1918" s="220"/>
      <c r="F1918" s="220"/>
      <c r="G1918" s="220"/>
      <c r="H1918" s="220"/>
      <c r="I1918" s="220"/>
      <c r="J1918" s="220"/>
      <c r="K1918" s="220"/>
      <c r="L1918" s="220"/>
      <c r="M1918" s="326"/>
      <c r="N1918" s="220"/>
      <c r="O1918" s="220"/>
      <c r="P1918" s="220"/>
      <c r="Q1918" s="326"/>
      <c r="R1918" s="326"/>
      <c r="S1918" s="326"/>
      <c r="T1918" s="326"/>
    </row>
    <row r="1919" spans="1:20">
      <c r="A1919" s="220"/>
      <c r="B1919" s="220"/>
      <c r="C1919" s="220"/>
      <c r="D1919" s="220"/>
      <c r="E1919" s="220"/>
      <c r="F1919" s="220"/>
      <c r="G1919" s="220"/>
      <c r="H1919" s="220"/>
      <c r="I1919" s="220"/>
      <c r="J1919" s="220"/>
      <c r="K1919" s="220"/>
      <c r="L1919" s="220"/>
      <c r="M1919" s="326"/>
      <c r="N1919" s="220"/>
      <c r="O1919" s="220"/>
      <c r="P1919" s="220"/>
      <c r="Q1919" s="326"/>
      <c r="R1919" s="326"/>
      <c r="S1919" s="326"/>
      <c r="T1919" s="326"/>
    </row>
    <row r="1920" spans="1:20">
      <c r="A1920" s="220"/>
      <c r="B1920" s="220"/>
      <c r="C1920" s="220"/>
      <c r="D1920" s="220"/>
      <c r="E1920" s="220"/>
      <c r="F1920" s="220"/>
      <c r="G1920" s="220"/>
      <c r="H1920" s="220"/>
      <c r="I1920" s="220"/>
      <c r="J1920" s="220"/>
      <c r="K1920" s="220"/>
      <c r="L1920" s="220"/>
      <c r="M1920" s="326"/>
      <c r="N1920" s="220"/>
      <c r="O1920" s="220"/>
      <c r="P1920" s="220"/>
      <c r="Q1920" s="326"/>
      <c r="R1920" s="326"/>
      <c r="S1920" s="326"/>
      <c r="T1920" s="326"/>
    </row>
    <row r="1921" spans="1:20">
      <c r="A1921" s="220"/>
      <c r="B1921" s="220"/>
      <c r="C1921" s="220"/>
      <c r="D1921" s="220"/>
      <c r="E1921" s="220"/>
      <c r="F1921" s="220"/>
      <c r="G1921" s="220"/>
      <c r="H1921" s="220"/>
      <c r="I1921" s="220"/>
      <c r="J1921" s="220"/>
      <c r="K1921" s="220"/>
      <c r="L1921" s="220"/>
      <c r="M1921" s="326"/>
      <c r="N1921" s="220"/>
      <c r="O1921" s="220"/>
      <c r="P1921" s="220"/>
      <c r="Q1921" s="326"/>
      <c r="R1921" s="326"/>
      <c r="S1921" s="326"/>
      <c r="T1921" s="326"/>
    </row>
    <row r="1922" spans="1:20">
      <c r="A1922" s="220"/>
      <c r="B1922" s="220"/>
      <c r="C1922" s="220"/>
      <c r="D1922" s="220"/>
      <c r="E1922" s="220"/>
      <c r="F1922" s="220"/>
      <c r="G1922" s="220"/>
      <c r="H1922" s="220"/>
      <c r="I1922" s="220"/>
      <c r="J1922" s="220"/>
      <c r="K1922" s="220"/>
      <c r="L1922" s="220"/>
      <c r="M1922" s="326"/>
      <c r="N1922" s="220"/>
      <c r="O1922" s="220"/>
      <c r="P1922" s="220"/>
      <c r="Q1922" s="326"/>
      <c r="R1922" s="326"/>
      <c r="S1922" s="326"/>
      <c r="T1922" s="326"/>
    </row>
    <row r="1923" spans="1:20">
      <c r="A1923" s="220"/>
      <c r="B1923" s="220"/>
      <c r="C1923" s="220"/>
      <c r="D1923" s="220"/>
      <c r="E1923" s="220"/>
      <c r="F1923" s="220"/>
      <c r="G1923" s="220"/>
      <c r="H1923" s="220"/>
      <c r="I1923" s="220"/>
      <c r="J1923" s="220"/>
      <c r="K1923" s="220"/>
      <c r="L1923" s="220"/>
      <c r="M1923" s="326"/>
      <c r="N1923" s="220"/>
      <c r="O1923" s="220"/>
      <c r="P1923" s="220"/>
      <c r="Q1923" s="326"/>
      <c r="R1923" s="326"/>
      <c r="S1923" s="326"/>
      <c r="T1923" s="326"/>
    </row>
    <row r="1924" spans="1:20">
      <c r="A1924" s="220"/>
      <c r="B1924" s="220"/>
      <c r="C1924" s="220"/>
      <c r="D1924" s="220"/>
      <c r="E1924" s="220"/>
      <c r="F1924" s="220"/>
      <c r="G1924" s="220"/>
      <c r="H1924" s="220"/>
      <c r="I1924" s="220"/>
      <c r="J1924" s="220"/>
      <c r="K1924" s="220"/>
      <c r="L1924" s="220"/>
      <c r="M1924" s="326"/>
      <c r="N1924" s="220"/>
      <c r="O1924" s="220"/>
      <c r="P1924" s="220"/>
      <c r="Q1924" s="326"/>
      <c r="R1924" s="326"/>
      <c r="S1924" s="326"/>
      <c r="T1924" s="326"/>
    </row>
    <row r="1925" spans="1:20">
      <c r="A1925" s="220"/>
      <c r="B1925" s="220"/>
      <c r="C1925" s="220"/>
      <c r="D1925" s="220"/>
      <c r="E1925" s="220"/>
      <c r="F1925" s="220"/>
      <c r="G1925" s="220"/>
      <c r="H1925" s="220"/>
      <c r="I1925" s="220"/>
      <c r="J1925" s="220"/>
      <c r="K1925" s="220"/>
      <c r="L1925" s="220"/>
      <c r="M1925" s="326"/>
      <c r="N1925" s="220"/>
      <c r="O1925" s="220"/>
      <c r="P1925" s="220"/>
      <c r="Q1925" s="326"/>
      <c r="R1925" s="326"/>
      <c r="S1925" s="326"/>
      <c r="T1925" s="326"/>
    </row>
    <row r="1926" spans="1:20">
      <c r="A1926" s="220"/>
      <c r="B1926" s="220"/>
      <c r="C1926" s="220"/>
      <c r="D1926" s="220"/>
      <c r="E1926" s="220"/>
      <c r="F1926" s="220"/>
      <c r="G1926" s="220"/>
      <c r="H1926" s="220"/>
      <c r="I1926" s="220"/>
      <c r="J1926" s="220"/>
      <c r="K1926" s="220"/>
      <c r="L1926" s="220"/>
      <c r="M1926" s="326"/>
      <c r="N1926" s="220"/>
      <c r="O1926" s="220"/>
      <c r="P1926" s="220"/>
      <c r="Q1926" s="326"/>
      <c r="R1926" s="326"/>
      <c r="S1926" s="326"/>
      <c r="T1926" s="326"/>
    </row>
    <row r="1927" spans="1:20">
      <c r="A1927" s="220"/>
      <c r="B1927" s="220"/>
      <c r="C1927" s="220"/>
      <c r="D1927" s="220"/>
      <c r="E1927" s="220"/>
      <c r="F1927" s="220"/>
      <c r="G1927" s="220"/>
      <c r="H1927" s="220"/>
      <c r="I1927" s="220"/>
      <c r="J1927" s="220"/>
      <c r="K1927" s="220"/>
      <c r="L1927" s="220"/>
      <c r="M1927" s="326"/>
      <c r="N1927" s="220"/>
      <c r="O1927" s="220"/>
      <c r="P1927" s="220"/>
      <c r="Q1927" s="326"/>
      <c r="R1927" s="326"/>
      <c r="S1927" s="326"/>
      <c r="T1927" s="326"/>
    </row>
    <row r="1928" spans="1:20">
      <c r="A1928" s="220"/>
      <c r="B1928" s="220"/>
      <c r="C1928" s="220"/>
      <c r="D1928" s="220"/>
      <c r="E1928" s="220"/>
      <c r="F1928" s="220"/>
      <c r="G1928" s="220"/>
      <c r="H1928" s="220"/>
      <c r="I1928" s="220"/>
      <c r="J1928" s="220"/>
      <c r="K1928" s="220"/>
      <c r="L1928" s="220"/>
      <c r="M1928" s="326"/>
      <c r="N1928" s="220"/>
      <c r="O1928" s="220"/>
      <c r="P1928" s="220"/>
      <c r="Q1928" s="326"/>
      <c r="R1928" s="326"/>
      <c r="S1928" s="326"/>
      <c r="T1928" s="326"/>
    </row>
    <row r="1929" spans="1:20">
      <c r="A1929" s="220"/>
      <c r="B1929" s="220"/>
      <c r="C1929" s="220"/>
      <c r="D1929" s="220"/>
      <c r="E1929" s="220"/>
      <c r="F1929" s="220"/>
      <c r="G1929" s="220"/>
      <c r="H1929" s="220"/>
      <c r="I1929" s="220"/>
      <c r="J1929" s="220"/>
      <c r="K1929" s="220"/>
      <c r="L1929" s="220"/>
      <c r="M1929" s="326"/>
      <c r="N1929" s="220"/>
      <c r="O1929" s="220"/>
      <c r="P1929" s="220"/>
      <c r="Q1929" s="326"/>
      <c r="R1929" s="326"/>
      <c r="S1929" s="326"/>
      <c r="T1929" s="326"/>
    </row>
    <row r="1930" spans="1:20">
      <c r="A1930" s="220"/>
      <c r="B1930" s="220"/>
      <c r="C1930" s="220"/>
      <c r="D1930" s="220"/>
      <c r="E1930" s="220"/>
      <c r="F1930" s="220"/>
      <c r="G1930" s="220"/>
      <c r="H1930" s="220"/>
      <c r="I1930" s="220"/>
      <c r="J1930" s="220"/>
      <c r="K1930" s="220"/>
      <c r="L1930" s="220"/>
      <c r="M1930" s="326"/>
      <c r="N1930" s="220"/>
      <c r="O1930" s="220"/>
      <c r="P1930" s="220"/>
      <c r="Q1930" s="326"/>
      <c r="R1930" s="326"/>
      <c r="S1930" s="326"/>
      <c r="T1930" s="326"/>
    </row>
    <row r="1931" spans="1:20">
      <c r="A1931" s="220"/>
      <c r="B1931" s="220"/>
      <c r="C1931" s="220"/>
      <c r="D1931" s="220"/>
      <c r="E1931" s="220"/>
      <c r="F1931" s="220"/>
      <c r="G1931" s="220"/>
      <c r="H1931" s="220"/>
      <c r="I1931" s="220"/>
      <c r="J1931" s="220"/>
      <c r="K1931" s="220"/>
      <c r="L1931" s="220"/>
      <c r="M1931" s="326"/>
      <c r="N1931" s="220"/>
      <c r="O1931" s="220"/>
      <c r="P1931" s="220"/>
      <c r="Q1931" s="326"/>
      <c r="R1931" s="326"/>
      <c r="S1931" s="326"/>
      <c r="T1931" s="326"/>
    </row>
    <row r="1932" spans="1:20">
      <c r="A1932" s="220"/>
      <c r="B1932" s="220"/>
      <c r="C1932" s="220"/>
      <c r="D1932" s="220"/>
      <c r="E1932" s="220"/>
      <c r="F1932" s="220"/>
      <c r="G1932" s="220"/>
      <c r="H1932" s="220"/>
      <c r="I1932" s="220"/>
      <c r="J1932" s="220"/>
      <c r="K1932" s="220"/>
      <c r="L1932" s="220"/>
      <c r="M1932" s="326"/>
      <c r="N1932" s="220"/>
      <c r="O1932" s="220"/>
      <c r="P1932" s="220"/>
      <c r="Q1932" s="326"/>
      <c r="R1932" s="326"/>
      <c r="S1932" s="326"/>
      <c r="T1932" s="326"/>
    </row>
    <row r="1933" spans="1:20">
      <c r="A1933" s="220"/>
      <c r="B1933" s="220"/>
      <c r="C1933" s="220"/>
      <c r="D1933" s="220"/>
      <c r="E1933" s="220"/>
      <c r="F1933" s="220"/>
      <c r="G1933" s="220"/>
      <c r="H1933" s="220"/>
      <c r="I1933" s="220"/>
      <c r="J1933" s="220"/>
      <c r="K1933" s="220"/>
      <c r="L1933" s="220"/>
      <c r="M1933" s="326"/>
      <c r="N1933" s="220"/>
      <c r="O1933" s="220"/>
      <c r="P1933" s="220"/>
      <c r="Q1933" s="326"/>
      <c r="R1933" s="326"/>
      <c r="S1933" s="326"/>
      <c r="T1933" s="326"/>
    </row>
    <row r="1934" spans="1:20">
      <c r="A1934" s="220"/>
      <c r="B1934" s="220"/>
      <c r="C1934" s="220"/>
      <c r="D1934" s="220"/>
      <c r="E1934" s="220"/>
      <c r="F1934" s="220"/>
      <c r="G1934" s="220"/>
      <c r="H1934" s="220"/>
      <c r="I1934" s="220"/>
      <c r="J1934" s="220"/>
      <c r="K1934" s="220"/>
      <c r="L1934" s="220"/>
      <c r="M1934" s="326"/>
      <c r="N1934" s="220"/>
      <c r="O1934" s="220"/>
      <c r="P1934" s="220"/>
      <c r="Q1934" s="326"/>
      <c r="R1934" s="326"/>
      <c r="S1934" s="326"/>
      <c r="T1934" s="326"/>
    </row>
    <row r="1935" spans="1:20">
      <c r="A1935" s="220"/>
      <c r="B1935" s="220"/>
      <c r="C1935" s="220"/>
      <c r="D1935" s="220"/>
      <c r="E1935" s="220"/>
      <c r="F1935" s="220"/>
      <c r="G1935" s="220"/>
      <c r="H1935" s="220"/>
      <c r="I1935" s="220"/>
      <c r="J1935" s="220"/>
      <c r="K1935" s="220"/>
      <c r="L1935" s="220"/>
      <c r="M1935" s="326"/>
      <c r="N1935" s="220"/>
      <c r="O1935" s="220"/>
      <c r="P1935" s="220"/>
      <c r="Q1935" s="326"/>
      <c r="R1935" s="326"/>
      <c r="S1935" s="326"/>
      <c r="T1935" s="326"/>
    </row>
    <row r="1936" spans="1:20">
      <c r="A1936" s="220"/>
      <c r="B1936" s="220"/>
      <c r="C1936" s="220"/>
      <c r="D1936" s="220"/>
      <c r="E1936" s="220"/>
      <c r="F1936" s="220"/>
      <c r="G1936" s="220"/>
      <c r="H1936" s="220"/>
      <c r="I1936" s="220"/>
      <c r="J1936" s="220"/>
      <c r="K1936" s="220"/>
      <c r="L1936" s="220"/>
      <c r="M1936" s="326"/>
      <c r="N1936" s="220"/>
      <c r="O1936" s="220"/>
      <c r="P1936" s="220"/>
      <c r="Q1936" s="326"/>
      <c r="R1936" s="326"/>
      <c r="S1936" s="326"/>
      <c r="T1936" s="326"/>
    </row>
    <row r="1937" spans="1:20">
      <c r="A1937" s="220"/>
      <c r="B1937" s="220"/>
      <c r="C1937" s="220"/>
      <c r="D1937" s="220"/>
      <c r="E1937" s="220"/>
      <c r="F1937" s="220"/>
      <c r="G1937" s="220"/>
      <c r="H1937" s="220"/>
      <c r="I1937" s="220"/>
      <c r="J1937" s="220"/>
      <c r="K1937" s="220"/>
      <c r="L1937" s="220"/>
      <c r="M1937" s="326"/>
      <c r="N1937" s="220"/>
      <c r="O1937" s="220"/>
      <c r="P1937" s="220"/>
      <c r="Q1937" s="326"/>
      <c r="R1937" s="326"/>
      <c r="S1937" s="326"/>
      <c r="T1937" s="326"/>
    </row>
    <row r="1938" spans="1:20">
      <c r="A1938" s="220"/>
      <c r="B1938" s="220"/>
      <c r="C1938" s="220"/>
      <c r="D1938" s="220"/>
      <c r="E1938" s="220"/>
      <c r="F1938" s="220"/>
      <c r="G1938" s="220"/>
      <c r="H1938" s="220"/>
      <c r="I1938" s="220"/>
      <c r="J1938" s="220"/>
      <c r="K1938" s="220"/>
      <c r="L1938" s="220"/>
      <c r="M1938" s="326"/>
      <c r="N1938" s="220"/>
      <c r="O1938" s="220"/>
      <c r="P1938" s="220"/>
      <c r="Q1938" s="326"/>
      <c r="R1938" s="326"/>
      <c r="S1938" s="326"/>
      <c r="T1938" s="326"/>
    </row>
    <row r="1939" spans="1:20">
      <c r="A1939" s="220"/>
      <c r="B1939" s="220"/>
      <c r="C1939" s="220"/>
      <c r="D1939" s="220"/>
      <c r="E1939" s="220"/>
      <c r="F1939" s="220"/>
      <c r="G1939" s="220"/>
      <c r="H1939" s="220"/>
      <c r="I1939" s="220"/>
      <c r="J1939" s="220"/>
      <c r="K1939" s="220"/>
      <c r="L1939" s="220"/>
      <c r="M1939" s="326"/>
      <c r="N1939" s="220"/>
      <c r="O1939" s="220"/>
      <c r="P1939" s="220"/>
      <c r="Q1939" s="326"/>
      <c r="R1939" s="326"/>
      <c r="S1939" s="326"/>
      <c r="T1939" s="326"/>
    </row>
    <row r="1940" spans="1:20">
      <c r="A1940" s="220"/>
      <c r="B1940" s="220"/>
      <c r="C1940" s="220"/>
      <c r="D1940" s="220"/>
      <c r="E1940" s="220"/>
      <c r="F1940" s="220"/>
      <c r="G1940" s="220"/>
      <c r="H1940" s="220"/>
      <c r="I1940" s="220"/>
      <c r="J1940" s="220"/>
      <c r="K1940" s="220"/>
      <c r="L1940" s="220"/>
      <c r="M1940" s="326"/>
      <c r="N1940" s="220"/>
      <c r="O1940" s="220"/>
      <c r="P1940" s="220"/>
      <c r="Q1940" s="326"/>
      <c r="R1940" s="326"/>
      <c r="S1940" s="326"/>
      <c r="T1940" s="326"/>
    </row>
    <row r="1941" spans="1:20">
      <c r="A1941" s="220"/>
      <c r="B1941" s="220"/>
      <c r="C1941" s="220"/>
      <c r="D1941" s="220"/>
      <c r="E1941" s="220"/>
      <c r="F1941" s="220"/>
      <c r="G1941" s="220"/>
      <c r="H1941" s="220"/>
      <c r="I1941" s="220"/>
      <c r="J1941" s="220"/>
      <c r="K1941" s="220"/>
      <c r="L1941" s="220"/>
      <c r="M1941" s="326"/>
      <c r="N1941" s="220"/>
      <c r="O1941" s="220"/>
      <c r="P1941" s="220"/>
      <c r="Q1941" s="326"/>
      <c r="R1941" s="326"/>
      <c r="S1941" s="326"/>
      <c r="T1941" s="326"/>
    </row>
    <row r="1942" spans="1:20">
      <c r="A1942" s="220"/>
      <c r="B1942" s="220"/>
      <c r="C1942" s="220"/>
      <c r="D1942" s="220"/>
      <c r="E1942" s="220"/>
      <c r="F1942" s="220"/>
      <c r="G1942" s="220"/>
      <c r="H1942" s="220"/>
      <c r="I1942" s="220"/>
      <c r="J1942" s="220"/>
      <c r="K1942" s="220"/>
      <c r="L1942" s="220"/>
      <c r="M1942" s="326"/>
      <c r="N1942" s="220"/>
      <c r="O1942" s="220"/>
      <c r="P1942" s="220"/>
      <c r="Q1942" s="326"/>
      <c r="R1942" s="326"/>
      <c r="S1942" s="326"/>
      <c r="T1942" s="326"/>
    </row>
    <row r="1943" spans="1:20">
      <c r="A1943" s="220"/>
      <c r="B1943" s="220"/>
      <c r="C1943" s="220"/>
      <c r="D1943" s="220"/>
      <c r="E1943" s="220"/>
      <c r="F1943" s="220"/>
      <c r="G1943" s="220"/>
      <c r="H1943" s="220"/>
      <c r="I1943" s="220"/>
      <c r="J1943" s="220"/>
      <c r="K1943" s="220"/>
      <c r="L1943" s="220"/>
      <c r="M1943" s="326"/>
      <c r="N1943" s="220"/>
      <c r="O1943" s="220"/>
      <c r="P1943" s="220"/>
      <c r="Q1943" s="326"/>
      <c r="R1943" s="326"/>
      <c r="S1943" s="326"/>
      <c r="T1943" s="326"/>
    </row>
    <row r="1944" spans="1:20">
      <c r="A1944" s="220"/>
      <c r="B1944" s="220"/>
      <c r="C1944" s="220"/>
      <c r="D1944" s="220"/>
      <c r="E1944" s="220"/>
      <c r="F1944" s="220"/>
      <c r="G1944" s="220"/>
      <c r="H1944" s="220"/>
      <c r="I1944" s="220"/>
      <c r="J1944" s="220"/>
      <c r="K1944" s="220"/>
      <c r="L1944" s="220"/>
      <c r="M1944" s="326"/>
      <c r="N1944" s="220"/>
      <c r="O1944" s="220"/>
      <c r="P1944" s="220"/>
      <c r="Q1944" s="326"/>
      <c r="R1944" s="326"/>
      <c r="S1944" s="326"/>
      <c r="T1944" s="326"/>
    </row>
    <row r="1945" spans="1:20">
      <c r="A1945" s="220"/>
      <c r="B1945" s="220"/>
      <c r="C1945" s="220"/>
      <c r="D1945" s="220"/>
      <c r="E1945" s="220"/>
      <c r="F1945" s="220"/>
      <c r="G1945" s="220"/>
      <c r="H1945" s="220"/>
      <c r="I1945" s="220"/>
      <c r="J1945" s="220"/>
      <c r="K1945" s="220"/>
      <c r="L1945" s="220"/>
      <c r="M1945" s="326"/>
      <c r="N1945" s="220"/>
      <c r="O1945" s="220"/>
      <c r="P1945" s="220"/>
      <c r="Q1945" s="326"/>
      <c r="R1945" s="326"/>
      <c r="S1945" s="326"/>
      <c r="T1945" s="326"/>
    </row>
    <row r="1946" spans="1:20">
      <c r="A1946" s="220"/>
      <c r="B1946" s="220"/>
      <c r="C1946" s="220"/>
      <c r="D1946" s="220"/>
      <c r="E1946" s="220"/>
      <c r="F1946" s="220"/>
      <c r="G1946" s="220"/>
      <c r="H1946" s="220"/>
      <c r="I1946" s="220"/>
      <c r="J1946" s="220"/>
      <c r="K1946" s="220"/>
      <c r="L1946" s="220"/>
      <c r="M1946" s="326"/>
      <c r="N1946" s="220"/>
      <c r="O1946" s="220"/>
      <c r="P1946" s="220"/>
      <c r="Q1946" s="326"/>
      <c r="R1946" s="326"/>
      <c r="S1946" s="326"/>
      <c r="T1946" s="326"/>
    </row>
    <row r="1947" spans="1:20">
      <c r="A1947" s="220"/>
      <c r="B1947" s="220"/>
      <c r="C1947" s="220"/>
      <c r="D1947" s="220"/>
      <c r="E1947" s="220"/>
      <c r="F1947" s="220"/>
      <c r="G1947" s="220"/>
      <c r="H1947" s="220"/>
      <c r="I1947" s="220"/>
      <c r="J1947" s="220"/>
      <c r="K1947" s="220"/>
      <c r="L1947" s="220"/>
      <c r="M1947" s="326"/>
      <c r="N1947" s="220"/>
      <c r="O1947" s="220"/>
      <c r="P1947" s="220"/>
      <c r="Q1947" s="326"/>
      <c r="R1947" s="326"/>
      <c r="S1947" s="326"/>
      <c r="T1947" s="326"/>
    </row>
    <row r="1948" spans="1:20">
      <c r="A1948" s="220"/>
      <c r="B1948" s="220"/>
      <c r="C1948" s="220"/>
      <c r="D1948" s="220"/>
      <c r="E1948" s="220"/>
      <c r="F1948" s="220"/>
      <c r="G1948" s="220"/>
      <c r="H1948" s="220"/>
      <c r="I1948" s="220"/>
      <c r="J1948" s="220"/>
      <c r="K1948" s="220"/>
      <c r="L1948" s="220"/>
      <c r="M1948" s="326"/>
      <c r="N1948" s="220"/>
      <c r="O1948" s="220"/>
      <c r="P1948" s="220"/>
      <c r="Q1948" s="326"/>
      <c r="R1948" s="326"/>
      <c r="S1948" s="326"/>
      <c r="T1948" s="326"/>
    </row>
    <row r="1949" spans="1:20">
      <c r="A1949" s="220"/>
      <c r="B1949" s="220"/>
      <c r="C1949" s="220"/>
      <c r="D1949" s="220"/>
      <c r="E1949" s="220"/>
      <c r="F1949" s="220"/>
      <c r="G1949" s="220"/>
      <c r="H1949" s="220"/>
      <c r="I1949" s="220"/>
      <c r="J1949" s="220"/>
      <c r="K1949" s="220"/>
      <c r="L1949" s="220"/>
      <c r="M1949" s="326"/>
      <c r="N1949" s="220"/>
      <c r="O1949" s="220"/>
      <c r="P1949" s="220"/>
      <c r="Q1949" s="326"/>
      <c r="R1949" s="326"/>
      <c r="S1949" s="326"/>
      <c r="T1949" s="326"/>
    </row>
    <row r="1950" spans="1:20">
      <c r="A1950" s="220"/>
      <c r="B1950" s="220"/>
      <c r="C1950" s="220"/>
      <c r="D1950" s="220"/>
      <c r="E1950" s="220"/>
      <c r="F1950" s="220"/>
      <c r="G1950" s="220"/>
      <c r="H1950" s="220"/>
      <c r="I1950" s="220"/>
      <c r="J1950" s="220"/>
      <c r="K1950" s="220"/>
      <c r="L1950" s="220"/>
      <c r="M1950" s="326"/>
      <c r="N1950" s="220"/>
      <c r="O1950" s="220"/>
      <c r="P1950" s="220"/>
      <c r="Q1950" s="326"/>
      <c r="R1950" s="326"/>
      <c r="S1950" s="326"/>
      <c r="T1950" s="326"/>
    </row>
    <row r="1951" spans="1:20">
      <c r="A1951" s="220"/>
      <c r="B1951" s="220"/>
      <c r="C1951" s="220"/>
      <c r="D1951" s="220"/>
      <c r="E1951" s="220"/>
      <c r="F1951" s="220"/>
      <c r="G1951" s="220"/>
      <c r="H1951" s="220"/>
      <c r="I1951" s="220"/>
      <c r="J1951" s="220"/>
      <c r="K1951" s="220"/>
      <c r="L1951" s="220"/>
      <c r="M1951" s="326"/>
      <c r="N1951" s="220"/>
      <c r="O1951" s="220"/>
      <c r="P1951" s="220"/>
      <c r="Q1951" s="326"/>
      <c r="R1951" s="326"/>
      <c r="S1951" s="326"/>
      <c r="T1951" s="326"/>
    </row>
    <row r="1952" spans="1:20">
      <c r="A1952" s="220"/>
      <c r="B1952" s="220"/>
      <c r="C1952" s="220"/>
      <c r="D1952" s="220"/>
      <c r="E1952" s="220"/>
      <c r="F1952" s="220"/>
      <c r="G1952" s="220"/>
      <c r="H1952" s="220"/>
      <c r="I1952" s="220"/>
      <c r="J1952" s="220"/>
      <c r="K1952" s="220"/>
      <c r="L1952" s="220"/>
      <c r="M1952" s="326"/>
      <c r="N1952" s="220"/>
      <c r="O1952" s="220"/>
      <c r="P1952" s="220"/>
      <c r="Q1952" s="326"/>
      <c r="R1952" s="326"/>
      <c r="S1952" s="326"/>
      <c r="T1952" s="326"/>
    </row>
    <row r="1953" spans="1:20">
      <c r="A1953" s="220"/>
      <c r="B1953" s="220"/>
      <c r="C1953" s="220"/>
      <c r="D1953" s="220"/>
      <c r="E1953" s="220"/>
      <c r="F1953" s="220"/>
      <c r="G1953" s="220"/>
      <c r="H1953" s="220"/>
      <c r="I1953" s="220"/>
      <c r="J1953" s="220"/>
      <c r="K1953" s="220"/>
      <c r="L1953" s="220"/>
      <c r="M1953" s="326"/>
      <c r="N1953" s="220"/>
      <c r="O1953" s="220"/>
      <c r="P1953" s="220"/>
      <c r="Q1953" s="326"/>
      <c r="R1953" s="326"/>
      <c r="S1953" s="326"/>
      <c r="T1953" s="326"/>
    </row>
    <row r="1954" spans="1:20">
      <c r="A1954" s="220"/>
      <c r="B1954" s="220"/>
      <c r="C1954" s="220"/>
      <c r="D1954" s="220"/>
      <c r="E1954" s="220"/>
      <c r="F1954" s="220"/>
      <c r="G1954" s="220"/>
      <c r="H1954" s="220"/>
      <c r="I1954" s="220"/>
      <c r="J1954" s="220"/>
      <c r="K1954" s="220"/>
      <c r="L1954" s="220"/>
      <c r="M1954" s="326"/>
      <c r="N1954" s="220"/>
      <c r="O1954" s="220"/>
      <c r="P1954" s="220"/>
      <c r="Q1954" s="326"/>
      <c r="R1954" s="326"/>
      <c r="S1954" s="326"/>
      <c r="T1954" s="326"/>
    </row>
    <row r="1955" spans="1:20">
      <c r="A1955" s="220"/>
      <c r="B1955" s="220"/>
      <c r="C1955" s="220"/>
      <c r="D1955" s="220"/>
      <c r="E1955" s="220"/>
      <c r="F1955" s="220"/>
      <c r="G1955" s="220"/>
      <c r="H1955" s="220"/>
      <c r="I1955" s="220"/>
      <c r="J1955" s="220"/>
      <c r="K1955" s="220"/>
      <c r="L1955" s="220"/>
      <c r="M1955" s="326"/>
      <c r="N1955" s="220"/>
      <c r="O1955" s="220"/>
      <c r="P1955" s="220"/>
      <c r="Q1955" s="326"/>
      <c r="R1955" s="326"/>
      <c r="S1955" s="326"/>
      <c r="T1955" s="326"/>
    </row>
    <row r="1956" spans="1:20">
      <c r="A1956" s="220"/>
      <c r="B1956" s="220"/>
      <c r="C1956" s="220"/>
      <c r="D1956" s="220"/>
      <c r="E1956" s="220"/>
      <c r="F1956" s="220"/>
      <c r="G1956" s="220"/>
      <c r="H1956" s="220"/>
      <c r="I1956" s="220"/>
      <c r="J1956" s="220"/>
      <c r="K1956" s="220"/>
      <c r="L1956" s="220"/>
      <c r="M1956" s="326"/>
      <c r="N1956" s="220"/>
      <c r="O1956" s="220"/>
      <c r="P1956" s="220"/>
      <c r="Q1956" s="326"/>
      <c r="R1956" s="326"/>
      <c r="S1956" s="326"/>
      <c r="T1956" s="326"/>
    </row>
    <row r="1957" spans="1:20">
      <c r="A1957" s="220"/>
      <c r="B1957" s="220"/>
      <c r="C1957" s="220"/>
      <c r="D1957" s="220"/>
      <c r="E1957" s="220"/>
      <c r="F1957" s="220"/>
      <c r="G1957" s="220"/>
      <c r="H1957" s="220"/>
      <c r="I1957" s="220"/>
      <c r="J1957" s="220"/>
      <c r="K1957" s="220"/>
      <c r="L1957" s="220"/>
      <c r="M1957" s="326"/>
      <c r="N1957" s="220"/>
      <c r="O1957" s="220"/>
      <c r="P1957" s="220"/>
      <c r="Q1957" s="326"/>
      <c r="R1957" s="326"/>
      <c r="S1957" s="326"/>
      <c r="T1957" s="326"/>
    </row>
    <row r="1958" spans="1:20">
      <c r="A1958" s="220"/>
      <c r="B1958" s="220"/>
      <c r="C1958" s="220"/>
      <c r="D1958" s="220"/>
      <c r="E1958" s="220"/>
      <c r="F1958" s="220"/>
      <c r="G1958" s="220"/>
      <c r="H1958" s="220"/>
      <c r="I1958" s="220"/>
      <c r="J1958" s="220"/>
      <c r="K1958" s="220"/>
      <c r="L1958" s="220"/>
      <c r="M1958" s="326"/>
      <c r="N1958" s="220"/>
      <c r="O1958" s="220"/>
      <c r="P1958" s="220"/>
      <c r="Q1958" s="326"/>
      <c r="R1958" s="326"/>
      <c r="S1958" s="326"/>
      <c r="T1958" s="326"/>
    </row>
    <row r="1959" spans="1:20">
      <c r="A1959" s="220"/>
      <c r="B1959" s="220"/>
      <c r="C1959" s="220"/>
      <c r="D1959" s="220"/>
      <c r="E1959" s="220"/>
      <c r="F1959" s="220"/>
      <c r="G1959" s="220"/>
      <c r="H1959" s="220"/>
      <c r="I1959" s="220"/>
      <c r="J1959" s="220"/>
      <c r="K1959" s="220"/>
      <c r="L1959" s="220"/>
      <c r="M1959" s="326"/>
      <c r="N1959" s="220"/>
      <c r="O1959" s="220"/>
      <c r="P1959" s="220"/>
      <c r="Q1959" s="326"/>
      <c r="R1959" s="326"/>
      <c r="S1959" s="326"/>
      <c r="T1959" s="326"/>
    </row>
    <row r="1960" spans="1:20">
      <c r="A1960" s="220"/>
      <c r="B1960" s="220"/>
      <c r="C1960" s="220"/>
      <c r="D1960" s="220"/>
      <c r="E1960" s="220"/>
      <c r="F1960" s="220"/>
      <c r="G1960" s="220"/>
      <c r="H1960" s="220"/>
      <c r="I1960" s="220"/>
      <c r="J1960" s="220"/>
      <c r="K1960" s="220"/>
      <c r="L1960" s="220"/>
      <c r="M1960" s="326"/>
      <c r="N1960" s="220"/>
      <c r="O1960" s="220"/>
      <c r="P1960" s="220"/>
      <c r="Q1960" s="326"/>
      <c r="R1960" s="326"/>
      <c r="S1960" s="326"/>
      <c r="T1960" s="326"/>
    </row>
    <row r="1961" spans="1:20">
      <c r="A1961" s="220"/>
      <c r="B1961" s="220"/>
      <c r="C1961" s="220"/>
      <c r="D1961" s="220"/>
      <c r="E1961" s="220"/>
      <c r="F1961" s="220"/>
      <c r="G1961" s="220"/>
      <c r="H1961" s="220"/>
      <c r="I1961" s="220"/>
      <c r="J1961" s="220"/>
      <c r="K1961" s="220"/>
      <c r="L1961" s="220"/>
      <c r="M1961" s="326"/>
      <c r="N1961" s="220"/>
      <c r="O1961" s="220"/>
      <c r="P1961" s="220"/>
      <c r="Q1961" s="326"/>
      <c r="R1961" s="326"/>
      <c r="S1961" s="326"/>
      <c r="T1961" s="326"/>
    </row>
    <row r="1962" spans="1:20">
      <c r="A1962" s="220"/>
      <c r="B1962" s="220"/>
      <c r="C1962" s="220"/>
      <c r="D1962" s="220"/>
      <c r="E1962" s="220"/>
      <c r="F1962" s="220"/>
      <c r="G1962" s="220"/>
      <c r="H1962" s="220"/>
      <c r="I1962" s="220"/>
      <c r="J1962" s="220"/>
      <c r="K1962" s="220"/>
      <c r="L1962" s="220"/>
      <c r="M1962" s="326"/>
      <c r="N1962" s="220"/>
      <c r="O1962" s="220"/>
      <c r="P1962" s="220"/>
      <c r="Q1962" s="326"/>
      <c r="R1962" s="326"/>
      <c r="S1962" s="326"/>
      <c r="T1962" s="326"/>
    </row>
    <row r="1963" spans="1:20">
      <c r="A1963" s="220"/>
      <c r="B1963" s="220"/>
      <c r="C1963" s="220"/>
      <c r="D1963" s="220"/>
      <c r="E1963" s="220"/>
      <c r="F1963" s="220"/>
      <c r="G1963" s="220"/>
      <c r="H1963" s="220"/>
      <c r="I1963" s="220"/>
      <c r="J1963" s="220"/>
      <c r="K1963" s="220"/>
      <c r="L1963" s="220"/>
      <c r="M1963" s="326"/>
      <c r="N1963" s="220"/>
      <c r="O1963" s="220"/>
      <c r="P1963" s="220"/>
      <c r="Q1963" s="326"/>
      <c r="R1963" s="326"/>
      <c r="S1963" s="326"/>
      <c r="T1963" s="326"/>
    </row>
    <row r="1964" spans="1:20">
      <c r="A1964" s="220"/>
      <c r="B1964" s="220"/>
      <c r="C1964" s="220"/>
      <c r="D1964" s="220"/>
      <c r="E1964" s="220"/>
      <c r="F1964" s="220"/>
      <c r="G1964" s="220"/>
      <c r="H1964" s="220"/>
      <c r="I1964" s="220"/>
      <c r="J1964" s="220"/>
      <c r="K1964" s="220"/>
      <c r="L1964" s="220"/>
      <c r="M1964" s="326"/>
      <c r="N1964" s="220"/>
      <c r="O1964" s="220"/>
      <c r="P1964" s="220"/>
      <c r="Q1964" s="326"/>
      <c r="R1964" s="326"/>
      <c r="S1964" s="326"/>
      <c r="T1964" s="326"/>
    </row>
    <row r="1965" spans="1:20">
      <c r="A1965" s="220"/>
      <c r="B1965" s="220"/>
      <c r="C1965" s="220"/>
      <c r="D1965" s="220"/>
      <c r="E1965" s="220"/>
      <c r="F1965" s="220"/>
      <c r="G1965" s="220"/>
      <c r="H1965" s="220"/>
      <c r="I1965" s="220"/>
      <c r="J1965" s="220"/>
      <c r="K1965" s="220"/>
      <c r="L1965" s="220"/>
      <c r="M1965" s="326"/>
      <c r="N1965" s="220"/>
      <c r="O1965" s="220"/>
      <c r="P1965" s="220"/>
      <c r="Q1965" s="326"/>
      <c r="R1965" s="326"/>
      <c r="S1965" s="326"/>
      <c r="T1965" s="326"/>
    </row>
    <row r="1966" spans="1:20">
      <c r="A1966" s="220"/>
      <c r="B1966" s="220"/>
      <c r="C1966" s="220"/>
      <c r="D1966" s="220"/>
      <c r="E1966" s="220"/>
      <c r="F1966" s="220"/>
      <c r="G1966" s="220"/>
      <c r="H1966" s="220"/>
      <c r="I1966" s="220"/>
      <c r="J1966" s="220"/>
      <c r="K1966" s="220"/>
      <c r="L1966" s="220"/>
      <c r="M1966" s="326"/>
      <c r="N1966" s="220"/>
      <c r="O1966" s="220"/>
      <c r="P1966" s="220"/>
      <c r="Q1966" s="326"/>
      <c r="R1966" s="326"/>
      <c r="S1966" s="326"/>
      <c r="T1966" s="326"/>
    </row>
    <row r="1967" spans="1:20">
      <c r="A1967" s="220"/>
      <c r="B1967" s="220"/>
      <c r="C1967" s="220"/>
      <c r="D1967" s="220"/>
      <c r="E1967" s="220"/>
      <c r="F1967" s="220"/>
      <c r="G1967" s="220"/>
      <c r="H1967" s="220"/>
      <c r="I1967" s="220"/>
      <c r="J1967" s="220"/>
      <c r="K1967" s="220"/>
      <c r="L1967" s="220"/>
      <c r="M1967" s="326"/>
      <c r="N1967" s="220"/>
      <c r="O1967" s="220"/>
      <c r="P1967" s="220"/>
      <c r="Q1967" s="326"/>
      <c r="R1967" s="326"/>
      <c r="S1967" s="326"/>
      <c r="T1967" s="326"/>
    </row>
    <row r="1968" spans="1:20">
      <c r="A1968" s="220"/>
      <c r="B1968" s="220"/>
      <c r="C1968" s="220"/>
      <c r="D1968" s="220"/>
      <c r="E1968" s="220"/>
      <c r="F1968" s="220"/>
      <c r="G1968" s="220"/>
      <c r="H1968" s="220"/>
      <c r="I1968" s="220"/>
      <c r="J1968" s="220"/>
      <c r="K1968" s="220"/>
      <c r="L1968" s="220"/>
      <c r="M1968" s="326"/>
      <c r="N1968" s="220"/>
      <c r="O1968" s="220"/>
      <c r="P1968" s="220"/>
      <c r="Q1968" s="326"/>
      <c r="R1968" s="326"/>
      <c r="S1968" s="326"/>
      <c r="T1968" s="326"/>
    </row>
    <row r="1969" spans="1:20">
      <c r="A1969" s="220"/>
      <c r="B1969" s="220"/>
      <c r="C1969" s="220"/>
      <c r="D1969" s="220"/>
      <c r="E1969" s="220"/>
      <c r="F1969" s="220"/>
      <c r="G1969" s="220"/>
      <c r="H1969" s="220"/>
      <c r="I1969" s="220"/>
      <c r="J1969" s="220"/>
      <c r="K1969" s="220"/>
      <c r="L1969" s="220"/>
      <c r="M1969" s="326"/>
      <c r="N1969" s="220"/>
      <c r="O1969" s="220"/>
      <c r="P1969" s="220"/>
      <c r="Q1969" s="326"/>
      <c r="R1969" s="326"/>
      <c r="S1969" s="326"/>
      <c r="T1969" s="326"/>
    </row>
    <row r="1970" spans="1:20">
      <c r="A1970" s="220"/>
      <c r="B1970" s="220"/>
      <c r="C1970" s="220"/>
      <c r="D1970" s="220"/>
      <c r="E1970" s="220"/>
      <c r="F1970" s="220"/>
      <c r="G1970" s="220"/>
      <c r="H1970" s="220"/>
      <c r="I1970" s="220"/>
      <c r="J1970" s="220"/>
      <c r="K1970" s="220"/>
      <c r="L1970" s="220"/>
      <c r="M1970" s="326"/>
      <c r="N1970" s="220"/>
      <c r="O1970" s="220"/>
      <c r="P1970" s="220"/>
      <c r="Q1970" s="326"/>
      <c r="R1970" s="326"/>
      <c r="S1970" s="326"/>
      <c r="T1970" s="326"/>
    </row>
    <row r="1971" spans="1:20">
      <c r="A1971" s="220"/>
      <c r="B1971" s="220"/>
      <c r="C1971" s="220"/>
      <c r="D1971" s="220"/>
      <c r="E1971" s="220"/>
      <c r="F1971" s="220"/>
      <c r="G1971" s="220"/>
      <c r="H1971" s="220"/>
      <c r="I1971" s="220"/>
      <c r="J1971" s="220"/>
      <c r="K1971" s="220"/>
      <c r="L1971" s="220"/>
      <c r="M1971" s="326"/>
      <c r="N1971" s="220"/>
      <c r="O1971" s="220"/>
      <c r="P1971" s="220"/>
      <c r="Q1971" s="326"/>
      <c r="R1971" s="326"/>
      <c r="S1971" s="326"/>
      <c r="T1971" s="326"/>
    </row>
    <row r="1972" spans="1:20">
      <c r="A1972" s="220"/>
      <c r="B1972" s="220"/>
      <c r="C1972" s="220"/>
      <c r="D1972" s="220"/>
      <c r="E1972" s="220"/>
      <c r="F1972" s="220"/>
      <c r="G1972" s="220"/>
      <c r="H1972" s="220"/>
      <c r="I1972" s="220"/>
      <c r="J1972" s="220"/>
      <c r="K1972" s="220"/>
      <c r="L1972" s="220"/>
      <c r="M1972" s="326"/>
      <c r="N1972" s="220"/>
      <c r="O1972" s="220"/>
      <c r="P1972" s="220"/>
      <c r="Q1972" s="326"/>
      <c r="R1972" s="326"/>
      <c r="S1972" s="326"/>
      <c r="T1972" s="326"/>
    </row>
    <row r="1973" spans="1:20">
      <c r="A1973" s="220"/>
      <c r="B1973" s="220"/>
      <c r="C1973" s="220"/>
      <c r="D1973" s="220"/>
      <c r="E1973" s="220"/>
      <c r="F1973" s="220"/>
      <c r="G1973" s="220"/>
      <c r="H1973" s="220"/>
      <c r="I1973" s="220"/>
      <c r="J1973" s="220"/>
      <c r="K1973" s="220"/>
      <c r="L1973" s="220"/>
      <c r="M1973" s="326"/>
      <c r="N1973" s="220"/>
      <c r="O1973" s="220"/>
      <c r="P1973" s="220"/>
      <c r="Q1973" s="326"/>
      <c r="R1973" s="326"/>
      <c r="S1973" s="326"/>
      <c r="T1973" s="326"/>
    </row>
    <row r="1974" spans="1:20">
      <c r="A1974" s="220"/>
      <c r="B1974" s="220"/>
      <c r="C1974" s="220"/>
      <c r="D1974" s="220"/>
      <c r="E1974" s="220"/>
      <c r="F1974" s="220"/>
      <c r="G1974" s="220"/>
      <c r="H1974" s="220"/>
      <c r="I1974" s="220"/>
      <c r="J1974" s="220"/>
      <c r="K1974" s="220"/>
      <c r="L1974" s="220"/>
      <c r="M1974" s="326"/>
      <c r="N1974" s="220"/>
      <c r="O1974" s="220"/>
      <c r="P1974" s="220"/>
      <c r="Q1974" s="326"/>
      <c r="R1974" s="326"/>
      <c r="S1974" s="326"/>
      <c r="T1974" s="326"/>
    </row>
    <row r="1975" spans="1:20">
      <c r="A1975" s="220"/>
      <c r="B1975" s="220"/>
      <c r="C1975" s="220"/>
      <c r="D1975" s="220"/>
      <c r="E1975" s="220"/>
      <c r="F1975" s="220"/>
      <c r="G1975" s="220"/>
      <c r="H1975" s="220"/>
      <c r="I1975" s="220"/>
      <c r="J1975" s="220"/>
      <c r="K1975" s="220"/>
      <c r="L1975" s="220"/>
      <c r="M1975" s="326"/>
      <c r="N1975" s="220"/>
      <c r="O1975" s="220"/>
      <c r="P1975" s="220"/>
      <c r="Q1975" s="326"/>
      <c r="R1975" s="326"/>
      <c r="S1975" s="326"/>
      <c r="T1975" s="326"/>
    </row>
    <row r="1976" spans="1:20">
      <c r="A1976" s="220"/>
      <c r="B1976" s="220"/>
      <c r="C1976" s="220"/>
      <c r="D1976" s="220"/>
      <c r="E1976" s="220"/>
      <c r="F1976" s="220"/>
      <c r="G1976" s="220"/>
      <c r="H1976" s="220"/>
      <c r="I1976" s="220"/>
      <c r="J1976" s="220"/>
      <c r="K1976" s="220"/>
      <c r="L1976" s="220"/>
      <c r="M1976" s="326"/>
      <c r="N1976" s="220"/>
      <c r="O1976" s="220"/>
      <c r="P1976" s="220"/>
      <c r="Q1976" s="326"/>
      <c r="R1976" s="326"/>
      <c r="S1976" s="326"/>
      <c r="T1976" s="326"/>
    </row>
    <row r="1977" spans="1:20">
      <c r="A1977" s="220"/>
      <c r="B1977" s="220"/>
      <c r="C1977" s="220"/>
      <c r="D1977" s="220"/>
      <c r="E1977" s="220"/>
      <c r="F1977" s="220"/>
      <c r="G1977" s="220"/>
      <c r="H1977" s="220"/>
      <c r="I1977" s="220"/>
      <c r="J1977" s="220"/>
      <c r="K1977" s="220"/>
      <c r="L1977" s="220"/>
      <c r="M1977" s="326"/>
      <c r="N1977" s="220"/>
      <c r="O1977" s="220"/>
      <c r="P1977" s="220"/>
      <c r="Q1977" s="326"/>
      <c r="R1977" s="326"/>
      <c r="S1977" s="326"/>
      <c r="T1977" s="326"/>
    </row>
    <row r="1978" spans="1:20">
      <c r="A1978" s="220"/>
      <c r="B1978" s="220"/>
      <c r="C1978" s="220"/>
      <c r="D1978" s="220"/>
      <c r="E1978" s="220"/>
      <c r="F1978" s="220"/>
      <c r="G1978" s="220"/>
      <c r="H1978" s="220"/>
      <c r="I1978" s="220"/>
      <c r="J1978" s="220"/>
      <c r="K1978" s="220"/>
      <c r="L1978" s="220"/>
      <c r="M1978" s="326"/>
      <c r="N1978" s="220"/>
      <c r="O1978" s="220"/>
      <c r="P1978" s="220"/>
      <c r="Q1978" s="326"/>
      <c r="R1978" s="326"/>
      <c r="S1978" s="326"/>
      <c r="T1978" s="326"/>
    </row>
    <row r="1979" spans="1:20">
      <c r="A1979" s="220"/>
      <c r="B1979" s="220"/>
      <c r="C1979" s="220"/>
      <c r="D1979" s="220"/>
      <c r="E1979" s="220"/>
      <c r="F1979" s="220"/>
      <c r="G1979" s="220"/>
      <c r="H1979" s="220"/>
      <c r="I1979" s="220"/>
      <c r="J1979" s="220"/>
      <c r="K1979" s="220"/>
      <c r="L1979" s="220"/>
      <c r="M1979" s="326"/>
      <c r="N1979" s="220"/>
      <c r="O1979" s="220"/>
      <c r="P1979" s="220"/>
      <c r="Q1979" s="326"/>
      <c r="R1979" s="326"/>
      <c r="S1979" s="326"/>
      <c r="T1979" s="326"/>
    </row>
    <row r="1980" spans="1:20">
      <c r="A1980" s="220"/>
      <c r="B1980" s="220"/>
      <c r="C1980" s="220"/>
      <c r="D1980" s="220"/>
      <c r="E1980" s="220"/>
      <c r="F1980" s="220"/>
      <c r="G1980" s="220"/>
      <c r="H1980" s="220"/>
      <c r="I1980" s="220"/>
      <c r="J1980" s="220"/>
      <c r="K1980" s="220"/>
      <c r="L1980" s="220"/>
      <c r="M1980" s="326"/>
      <c r="N1980" s="220"/>
      <c r="O1980" s="220"/>
      <c r="P1980" s="220"/>
      <c r="Q1980" s="326"/>
      <c r="R1980" s="326"/>
      <c r="S1980" s="326"/>
      <c r="T1980" s="326"/>
    </row>
    <row r="1981" spans="1:20">
      <c r="A1981" s="220"/>
      <c r="B1981" s="220"/>
      <c r="C1981" s="220"/>
      <c r="D1981" s="220"/>
      <c r="E1981" s="220"/>
      <c r="F1981" s="220"/>
      <c r="G1981" s="220"/>
      <c r="H1981" s="220"/>
      <c r="I1981" s="220"/>
      <c r="J1981" s="220"/>
      <c r="K1981" s="220"/>
      <c r="L1981" s="220"/>
      <c r="M1981" s="326"/>
      <c r="N1981" s="220"/>
      <c r="O1981" s="220"/>
      <c r="P1981" s="220"/>
      <c r="Q1981" s="326"/>
      <c r="R1981" s="326"/>
      <c r="S1981" s="326"/>
      <c r="T1981" s="326"/>
    </row>
    <row r="1982" spans="1:20">
      <c r="A1982" s="220"/>
      <c r="B1982" s="220"/>
      <c r="C1982" s="220"/>
      <c r="D1982" s="220"/>
      <c r="E1982" s="220"/>
      <c r="F1982" s="220"/>
      <c r="G1982" s="220"/>
      <c r="H1982" s="220"/>
      <c r="I1982" s="220"/>
      <c r="J1982" s="220"/>
      <c r="K1982" s="220"/>
      <c r="L1982" s="220"/>
      <c r="M1982" s="326"/>
      <c r="N1982" s="220"/>
      <c r="O1982" s="220"/>
      <c r="P1982" s="220"/>
      <c r="Q1982" s="326"/>
      <c r="R1982" s="326"/>
      <c r="S1982" s="326"/>
      <c r="T1982" s="326"/>
    </row>
    <row r="1983" spans="1:20">
      <c r="A1983" s="220"/>
      <c r="B1983" s="220"/>
      <c r="C1983" s="220"/>
      <c r="D1983" s="220"/>
      <c r="E1983" s="220"/>
      <c r="F1983" s="220"/>
      <c r="G1983" s="220"/>
      <c r="H1983" s="220"/>
      <c r="I1983" s="220"/>
      <c r="J1983" s="220"/>
      <c r="K1983" s="220"/>
      <c r="L1983" s="220"/>
      <c r="M1983" s="326"/>
      <c r="N1983" s="220"/>
      <c r="O1983" s="220"/>
      <c r="P1983" s="220"/>
      <c r="Q1983" s="326"/>
      <c r="R1983" s="326"/>
      <c r="S1983" s="326"/>
      <c r="T1983" s="326"/>
    </row>
    <row r="1984" spans="1:20">
      <c r="A1984" s="220"/>
      <c r="B1984" s="220"/>
      <c r="C1984" s="220"/>
      <c r="D1984" s="220"/>
      <c r="E1984" s="220"/>
      <c r="F1984" s="220"/>
      <c r="G1984" s="220"/>
      <c r="H1984" s="220"/>
      <c r="I1984" s="220"/>
      <c r="J1984" s="220"/>
      <c r="K1984" s="220"/>
      <c r="L1984" s="220"/>
      <c r="M1984" s="326"/>
      <c r="N1984" s="220"/>
      <c r="O1984" s="220"/>
      <c r="P1984" s="220"/>
      <c r="Q1984" s="326"/>
      <c r="R1984" s="326"/>
      <c r="S1984" s="326"/>
      <c r="T1984" s="326"/>
    </row>
    <row r="1985" spans="1:20">
      <c r="A1985" s="220"/>
      <c r="B1985" s="220"/>
      <c r="C1985" s="220"/>
      <c r="D1985" s="220"/>
      <c r="E1985" s="220"/>
      <c r="F1985" s="220"/>
      <c r="G1985" s="220"/>
      <c r="H1985" s="220"/>
      <c r="I1985" s="220"/>
      <c r="J1985" s="220"/>
      <c r="K1985" s="220"/>
      <c r="L1985" s="220"/>
      <c r="M1985" s="326"/>
      <c r="N1985" s="220"/>
      <c r="O1985" s="220"/>
      <c r="P1985" s="220"/>
      <c r="Q1985" s="326"/>
      <c r="R1985" s="326"/>
      <c r="S1985" s="326"/>
      <c r="T1985" s="326"/>
    </row>
    <row r="1986" spans="1:20">
      <c r="A1986" s="220"/>
      <c r="B1986" s="220"/>
      <c r="C1986" s="220"/>
      <c r="D1986" s="220"/>
      <c r="E1986" s="220"/>
      <c r="F1986" s="220"/>
      <c r="G1986" s="220"/>
      <c r="H1986" s="220"/>
      <c r="I1986" s="220"/>
      <c r="J1986" s="220"/>
      <c r="K1986" s="220"/>
      <c r="L1986" s="220"/>
      <c r="M1986" s="326"/>
      <c r="N1986" s="220"/>
      <c r="O1986" s="220"/>
      <c r="P1986" s="220"/>
      <c r="Q1986" s="326"/>
      <c r="R1986" s="326"/>
      <c r="S1986" s="326"/>
      <c r="T1986" s="326"/>
    </row>
    <row r="1987" spans="1:20">
      <c r="A1987" s="220"/>
      <c r="B1987" s="220"/>
      <c r="C1987" s="220"/>
      <c r="D1987" s="220"/>
      <c r="E1987" s="220"/>
      <c r="F1987" s="220"/>
      <c r="G1987" s="220"/>
      <c r="H1987" s="220"/>
      <c r="I1987" s="220"/>
      <c r="J1987" s="220"/>
      <c r="K1987" s="220"/>
      <c r="L1987" s="220"/>
      <c r="M1987" s="326"/>
      <c r="N1987" s="220"/>
      <c r="O1987" s="220"/>
      <c r="P1987" s="220"/>
      <c r="Q1987" s="326"/>
      <c r="R1987" s="326"/>
      <c r="S1987" s="326"/>
      <c r="T1987" s="326"/>
    </row>
    <row r="1988" spans="1:20">
      <c r="A1988" s="220"/>
      <c r="B1988" s="220"/>
      <c r="C1988" s="220"/>
      <c r="D1988" s="220"/>
      <c r="E1988" s="220"/>
      <c r="F1988" s="220"/>
      <c r="G1988" s="220"/>
      <c r="H1988" s="220"/>
      <c r="I1988" s="220"/>
      <c r="J1988" s="220"/>
      <c r="K1988" s="220"/>
      <c r="L1988" s="220"/>
      <c r="M1988" s="326"/>
      <c r="N1988" s="220"/>
      <c r="O1988" s="220"/>
      <c r="P1988" s="220"/>
      <c r="Q1988" s="326"/>
      <c r="R1988" s="326"/>
      <c r="S1988" s="326"/>
      <c r="T1988" s="326"/>
    </row>
    <row r="1989" spans="1:20">
      <c r="A1989" s="220"/>
      <c r="B1989" s="220"/>
      <c r="C1989" s="220"/>
      <c r="D1989" s="220"/>
      <c r="E1989" s="220"/>
      <c r="F1989" s="220"/>
      <c r="G1989" s="220"/>
      <c r="H1989" s="220"/>
      <c r="I1989" s="220"/>
      <c r="J1989" s="220"/>
      <c r="K1989" s="220"/>
      <c r="L1989" s="220"/>
      <c r="M1989" s="326"/>
      <c r="N1989" s="220"/>
      <c r="O1989" s="220"/>
      <c r="P1989" s="220"/>
      <c r="Q1989" s="326"/>
      <c r="R1989" s="326"/>
      <c r="S1989" s="326"/>
      <c r="T1989" s="326"/>
    </row>
    <row r="1990" spans="1:20">
      <c r="A1990" s="220"/>
      <c r="B1990" s="220"/>
      <c r="C1990" s="220"/>
      <c r="D1990" s="220"/>
      <c r="E1990" s="220"/>
      <c r="F1990" s="220"/>
      <c r="G1990" s="220"/>
      <c r="H1990" s="220"/>
      <c r="I1990" s="220"/>
      <c r="J1990" s="220"/>
      <c r="K1990" s="220"/>
      <c r="L1990" s="220"/>
      <c r="M1990" s="326"/>
      <c r="N1990" s="220"/>
      <c r="O1990" s="220"/>
      <c r="P1990" s="220"/>
      <c r="Q1990" s="326"/>
      <c r="R1990" s="326"/>
      <c r="S1990" s="326"/>
      <c r="T1990" s="326"/>
    </row>
    <row r="1991" spans="1:20">
      <c r="A1991" s="220"/>
      <c r="B1991" s="220"/>
      <c r="C1991" s="220"/>
      <c r="D1991" s="220"/>
      <c r="E1991" s="220"/>
      <c r="F1991" s="220"/>
      <c r="G1991" s="220"/>
      <c r="H1991" s="220"/>
      <c r="I1991" s="220"/>
      <c r="J1991" s="220"/>
      <c r="K1991" s="220"/>
      <c r="L1991" s="220"/>
      <c r="M1991" s="326"/>
      <c r="N1991" s="220"/>
      <c r="O1991" s="220"/>
      <c r="P1991" s="220"/>
      <c r="Q1991" s="326"/>
      <c r="R1991" s="326"/>
      <c r="S1991" s="326"/>
      <c r="T1991" s="326"/>
    </row>
    <row r="1992" spans="1:20">
      <c r="A1992" s="220"/>
      <c r="B1992" s="220"/>
      <c r="C1992" s="220"/>
      <c r="D1992" s="220"/>
      <c r="E1992" s="220"/>
      <c r="F1992" s="220"/>
      <c r="G1992" s="220"/>
      <c r="H1992" s="220"/>
      <c r="I1992" s="220"/>
      <c r="J1992" s="220"/>
      <c r="K1992" s="220"/>
      <c r="L1992" s="220"/>
      <c r="M1992" s="326"/>
      <c r="N1992" s="220"/>
      <c r="O1992" s="220"/>
      <c r="P1992" s="220"/>
      <c r="Q1992" s="326"/>
      <c r="R1992" s="326"/>
      <c r="S1992" s="326"/>
      <c r="T1992" s="326"/>
    </row>
    <row r="1993" spans="1:20">
      <c r="A1993" s="220"/>
      <c r="B1993" s="220"/>
      <c r="C1993" s="220"/>
      <c r="D1993" s="220"/>
      <c r="E1993" s="220"/>
      <c r="F1993" s="220"/>
      <c r="G1993" s="220"/>
      <c r="H1993" s="220"/>
      <c r="I1993" s="220"/>
      <c r="J1993" s="220"/>
      <c r="K1993" s="220"/>
      <c r="L1993" s="220"/>
      <c r="M1993" s="326"/>
      <c r="N1993" s="220"/>
      <c r="O1993" s="220"/>
      <c r="P1993" s="220"/>
      <c r="Q1993" s="326"/>
      <c r="R1993" s="326"/>
      <c r="S1993" s="326"/>
      <c r="T1993" s="326"/>
    </row>
    <row r="1994" spans="1:20">
      <c r="A1994" s="220"/>
      <c r="B1994" s="220"/>
      <c r="C1994" s="220"/>
      <c r="D1994" s="220"/>
      <c r="E1994" s="220"/>
      <c r="F1994" s="220"/>
      <c r="G1994" s="220"/>
      <c r="H1994" s="220"/>
      <c r="I1994" s="220"/>
      <c r="J1994" s="220"/>
      <c r="K1994" s="220"/>
      <c r="L1994" s="220"/>
      <c r="M1994" s="326"/>
      <c r="N1994" s="220"/>
      <c r="O1994" s="220"/>
      <c r="P1994" s="220"/>
      <c r="Q1994" s="326"/>
      <c r="R1994" s="326"/>
      <c r="S1994" s="326"/>
      <c r="T1994" s="326"/>
    </row>
    <row r="1995" spans="1:20">
      <c r="A1995" s="220"/>
      <c r="B1995" s="220"/>
      <c r="C1995" s="220"/>
      <c r="D1995" s="220"/>
      <c r="E1995" s="220"/>
      <c r="F1995" s="220"/>
      <c r="G1995" s="220"/>
      <c r="H1995" s="220"/>
      <c r="I1995" s="220"/>
      <c r="J1995" s="220"/>
      <c r="K1995" s="220"/>
      <c r="L1995" s="220"/>
      <c r="M1995" s="326"/>
      <c r="N1995" s="220"/>
      <c r="O1995" s="220"/>
      <c r="P1995" s="220"/>
      <c r="Q1995" s="326"/>
      <c r="R1995" s="326"/>
      <c r="S1995" s="326"/>
      <c r="T1995" s="326"/>
    </row>
    <row r="1996" spans="1:20">
      <c r="A1996" s="220"/>
      <c r="B1996" s="220"/>
      <c r="C1996" s="220"/>
      <c r="D1996" s="220"/>
      <c r="E1996" s="220"/>
      <c r="F1996" s="220"/>
      <c r="G1996" s="220"/>
      <c r="H1996" s="220"/>
      <c r="I1996" s="220"/>
      <c r="J1996" s="220"/>
      <c r="K1996" s="220"/>
      <c r="L1996" s="220"/>
      <c r="M1996" s="326"/>
      <c r="N1996" s="220"/>
      <c r="O1996" s="220"/>
      <c r="P1996" s="220"/>
      <c r="Q1996" s="326"/>
      <c r="R1996" s="326"/>
      <c r="S1996" s="326"/>
      <c r="T1996" s="326"/>
    </row>
    <row r="1997" spans="1:20">
      <c r="A1997" s="220"/>
      <c r="B1997" s="220"/>
      <c r="C1997" s="220"/>
      <c r="D1997" s="220"/>
      <c r="E1997" s="220"/>
      <c r="F1997" s="220"/>
      <c r="G1997" s="220"/>
      <c r="H1997" s="220"/>
      <c r="I1997" s="220"/>
      <c r="J1997" s="220"/>
      <c r="K1997" s="220"/>
      <c r="L1997" s="220"/>
      <c r="M1997" s="326"/>
      <c r="N1997" s="220"/>
      <c r="O1997" s="220"/>
      <c r="P1997" s="220"/>
      <c r="Q1997" s="326"/>
      <c r="R1997" s="326"/>
      <c r="S1997" s="326"/>
      <c r="T1997" s="326"/>
    </row>
    <row r="1998" spans="1:20">
      <c r="A1998" s="220"/>
      <c r="B1998" s="220"/>
      <c r="C1998" s="220"/>
      <c r="D1998" s="220"/>
      <c r="E1998" s="220"/>
      <c r="F1998" s="220"/>
      <c r="G1998" s="220"/>
      <c r="H1998" s="220"/>
      <c r="I1998" s="220"/>
      <c r="J1998" s="220"/>
      <c r="K1998" s="220"/>
      <c r="L1998" s="220"/>
      <c r="M1998" s="326"/>
      <c r="N1998" s="220"/>
      <c r="O1998" s="220"/>
      <c r="P1998" s="220"/>
      <c r="Q1998" s="326"/>
      <c r="R1998" s="326"/>
      <c r="S1998" s="326"/>
      <c r="T1998" s="326"/>
    </row>
    <row r="1999" spans="1:20">
      <c r="A1999" s="220"/>
      <c r="B1999" s="220"/>
      <c r="C1999" s="220"/>
      <c r="D1999" s="220"/>
      <c r="E1999" s="220"/>
      <c r="F1999" s="220"/>
      <c r="G1999" s="220"/>
      <c r="H1999" s="220"/>
      <c r="I1999" s="220"/>
      <c r="J1999" s="220"/>
      <c r="K1999" s="220"/>
      <c r="L1999" s="220"/>
      <c r="M1999" s="326"/>
      <c r="N1999" s="220"/>
      <c r="O1999" s="220"/>
      <c r="P1999" s="220"/>
      <c r="Q1999" s="326"/>
      <c r="R1999" s="326"/>
      <c r="S1999" s="326"/>
      <c r="T1999" s="326"/>
    </row>
    <row r="2000" spans="1:20">
      <c r="A2000" s="220"/>
      <c r="B2000" s="220"/>
      <c r="C2000" s="220"/>
      <c r="D2000" s="220"/>
      <c r="E2000" s="220"/>
      <c r="F2000" s="220"/>
      <c r="G2000" s="220"/>
      <c r="H2000" s="220"/>
      <c r="I2000" s="220"/>
      <c r="J2000" s="220"/>
      <c r="K2000" s="220"/>
      <c r="L2000" s="220"/>
      <c r="M2000" s="326"/>
      <c r="N2000" s="220"/>
      <c r="O2000" s="220"/>
      <c r="P2000" s="220"/>
      <c r="Q2000" s="326"/>
      <c r="R2000" s="326"/>
      <c r="S2000" s="326"/>
      <c r="T2000" s="326"/>
    </row>
    <row r="2001" spans="1:20">
      <c r="A2001" s="220"/>
      <c r="B2001" s="220"/>
      <c r="C2001" s="220"/>
      <c r="D2001" s="220"/>
      <c r="E2001" s="220"/>
      <c r="F2001" s="220"/>
      <c r="G2001" s="220"/>
      <c r="H2001" s="220"/>
      <c r="I2001" s="220"/>
      <c r="J2001" s="220"/>
      <c r="K2001" s="220"/>
      <c r="L2001" s="220"/>
      <c r="M2001" s="326"/>
      <c r="N2001" s="220"/>
      <c r="O2001" s="220"/>
      <c r="P2001" s="220"/>
      <c r="Q2001" s="326"/>
      <c r="R2001" s="326"/>
      <c r="S2001" s="326"/>
      <c r="T2001" s="326"/>
    </row>
    <row r="2002" spans="1:20">
      <c r="A2002" s="220"/>
      <c r="B2002" s="220"/>
      <c r="C2002" s="220"/>
      <c r="D2002" s="220"/>
      <c r="E2002" s="220"/>
      <c r="F2002" s="220"/>
      <c r="G2002" s="220"/>
      <c r="H2002" s="220"/>
      <c r="I2002" s="220"/>
      <c r="J2002" s="220"/>
      <c r="K2002" s="220"/>
      <c r="L2002" s="220"/>
      <c r="M2002" s="326"/>
      <c r="N2002" s="220"/>
      <c r="O2002" s="220"/>
      <c r="P2002" s="220"/>
      <c r="Q2002" s="326"/>
      <c r="R2002" s="326"/>
      <c r="S2002" s="326"/>
      <c r="T2002" s="326"/>
    </row>
    <row r="2003" spans="1:20">
      <c r="A2003" s="220"/>
      <c r="B2003" s="220"/>
      <c r="C2003" s="220"/>
      <c r="D2003" s="220"/>
      <c r="E2003" s="220"/>
      <c r="F2003" s="220"/>
      <c r="G2003" s="220"/>
      <c r="H2003" s="220"/>
      <c r="I2003" s="220"/>
      <c r="J2003" s="220"/>
      <c r="K2003" s="220"/>
      <c r="L2003" s="220"/>
      <c r="M2003" s="326"/>
      <c r="N2003" s="220"/>
      <c r="O2003" s="220"/>
      <c r="P2003" s="220"/>
      <c r="Q2003" s="326"/>
      <c r="R2003" s="326"/>
      <c r="S2003" s="326"/>
      <c r="T2003" s="326"/>
    </row>
    <row r="2004" spans="1:20">
      <c r="A2004" s="220"/>
      <c r="B2004" s="220"/>
      <c r="C2004" s="220"/>
      <c r="D2004" s="220"/>
      <c r="E2004" s="220"/>
      <c r="F2004" s="220"/>
      <c r="G2004" s="220"/>
      <c r="H2004" s="220"/>
      <c r="I2004" s="220"/>
      <c r="J2004" s="220"/>
      <c r="K2004" s="220"/>
      <c r="L2004" s="220"/>
      <c r="M2004" s="326"/>
      <c r="N2004" s="220"/>
      <c r="O2004" s="220"/>
      <c r="P2004" s="220"/>
      <c r="Q2004" s="326"/>
      <c r="R2004" s="326"/>
      <c r="S2004" s="326"/>
      <c r="T2004" s="326"/>
    </row>
    <row r="2005" spans="1:20">
      <c r="A2005" s="220"/>
      <c r="B2005" s="220"/>
      <c r="C2005" s="220"/>
      <c r="D2005" s="220"/>
      <c r="E2005" s="220"/>
      <c r="F2005" s="220"/>
      <c r="G2005" s="220"/>
      <c r="H2005" s="220"/>
      <c r="I2005" s="220"/>
      <c r="J2005" s="220"/>
      <c r="K2005" s="220"/>
      <c r="L2005" s="220"/>
      <c r="M2005" s="326"/>
      <c r="N2005" s="220"/>
      <c r="O2005" s="220"/>
      <c r="P2005" s="220"/>
      <c r="Q2005" s="326"/>
      <c r="R2005" s="326"/>
      <c r="S2005" s="326"/>
      <c r="T2005" s="326"/>
    </row>
    <row r="2006" spans="1:20">
      <c r="A2006" s="220"/>
      <c r="B2006" s="220"/>
      <c r="C2006" s="220"/>
      <c r="D2006" s="220"/>
      <c r="E2006" s="220"/>
      <c r="F2006" s="220"/>
      <c r="G2006" s="220"/>
      <c r="H2006" s="220"/>
      <c r="I2006" s="220"/>
      <c r="J2006" s="220"/>
      <c r="K2006" s="220"/>
      <c r="L2006" s="220"/>
      <c r="M2006" s="326"/>
      <c r="N2006" s="220"/>
      <c r="O2006" s="220"/>
      <c r="P2006" s="220"/>
      <c r="Q2006" s="326"/>
      <c r="R2006" s="326"/>
      <c r="S2006" s="326"/>
      <c r="T2006" s="326"/>
    </row>
    <row r="2007" spans="1:20">
      <c r="A2007" s="220"/>
      <c r="B2007" s="220"/>
      <c r="C2007" s="220"/>
      <c r="D2007" s="220"/>
      <c r="E2007" s="220"/>
      <c r="F2007" s="220"/>
      <c r="G2007" s="220"/>
      <c r="H2007" s="220"/>
      <c r="I2007" s="220"/>
      <c r="J2007" s="220"/>
      <c r="K2007" s="220"/>
      <c r="L2007" s="220"/>
      <c r="M2007" s="326"/>
      <c r="N2007" s="220"/>
      <c r="O2007" s="220"/>
      <c r="P2007" s="220"/>
      <c r="Q2007" s="326"/>
      <c r="R2007" s="326"/>
      <c r="S2007" s="326"/>
      <c r="T2007" s="326"/>
    </row>
    <row r="2008" spans="1:20">
      <c r="A2008" s="220"/>
      <c r="B2008" s="220"/>
      <c r="C2008" s="220"/>
      <c r="D2008" s="220"/>
      <c r="E2008" s="220"/>
      <c r="F2008" s="220"/>
      <c r="G2008" s="220"/>
      <c r="H2008" s="220"/>
      <c r="I2008" s="220"/>
      <c r="J2008" s="220"/>
      <c r="K2008" s="220"/>
      <c r="L2008" s="220"/>
      <c r="M2008" s="326"/>
      <c r="N2008" s="220"/>
      <c r="O2008" s="220"/>
      <c r="P2008" s="220"/>
      <c r="Q2008" s="326"/>
      <c r="R2008" s="326"/>
      <c r="S2008" s="326"/>
      <c r="T2008" s="326"/>
    </row>
    <row r="2009" spans="1:20">
      <c r="A2009" s="220"/>
      <c r="B2009" s="220"/>
      <c r="C2009" s="220"/>
      <c r="D2009" s="220"/>
      <c r="E2009" s="220"/>
      <c r="F2009" s="220"/>
      <c r="G2009" s="220"/>
      <c r="H2009" s="220"/>
      <c r="I2009" s="220"/>
      <c r="J2009" s="220"/>
      <c r="K2009" s="220"/>
      <c r="L2009" s="220"/>
      <c r="M2009" s="326"/>
      <c r="N2009" s="220"/>
      <c r="O2009" s="220"/>
      <c r="P2009" s="220"/>
      <c r="Q2009" s="326"/>
      <c r="R2009" s="326"/>
      <c r="S2009" s="326"/>
      <c r="T2009" s="326"/>
    </row>
    <row r="2010" spans="1:20">
      <c r="A2010" s="220"/>
      <c r="B2010" s="220"/>
      <c r="C2010" s="220"/>
      <c r="D2010" s="220"/>
      <c r="E2010" s="220"/>
      <c r="F2010" s="220"/>
      <c r="G2010" s="220"/>
      <c r="H2010" s="220"/>
      <c r="I2010" s="220"/>
      <c r="J2010" s="220"/>
      <c r="K2010" s="220"/>
      <c r="L2010" s="220"/>
      <c r="M2010" s="326"/>
      <c r="N2010" s="220"/>
      <c r="O2010" s="220"/>
      <c r="P2010" s="220"/>
      <c r="Q2010" s="326"/>
      <c r="R2010" s="326"/>
      <c r="S2010" s="326"/>
      <c r="T2010" s="326"/>
    </row>
    <row r="2011" spans="1:20">
      <c r="A2011" s="220"/>
      <c r="B2011" s="220"/>
      <c r="C2011" s="220"/>
      <c r="D2011" s="220"/>
      <c r="E2011" s="220"/>
      <c r="F2011" s="220"/>
      <c r="G2011" s="220"/>
      <c r="H2011" s="220"/>
      <c r="I2011" s="220"/>
      <c r="J2011" s="220"/>
      <c r="K2011" s="220"/>
      <c r="L2011" s="220"/>
      <c r="M2011" s="326"/>
      <c r="N2011" s="220"/>
      <c r="O2011" s="220"/>
      <c r="P2011" s="220"/>
      <c r="Q2011" s="326"/>
      <c r="R2011" s="326"/>
      <c r="S2011" s="326"/>
      <c r="T2011" s="326"/>
    </row>
    <row r="2012" spans="1:20">
      <c r="A2012" s="220"/>
      <c r="B2012" s="220"/>
      <c r="C2012" s="220"/>
      <c r="D2012" s="220"/>
      <c r="E2012" s="220"/>
      <c r="F2012" s="220"/>
      <c r="G2012" s="220"/>
      <c r="H2012" s="220"/>
      <c r="I2012" s="220"/>
      <c r="J2012" s="220"/>
      <c r="K2012" s="220"/>
      <c r="L2012" s="220"/>
      <c r="M2012" s="326"/>
      <c r="N2012" s="220"/>
      <c r="O2012" s="220"/>
      <c r="P2012" s="220"/>
      <c r="Q2012" s="326"/>
      <c r="R2012" s="326"/>
      <c r="S2012" s="326"/>
      <c r="T2012" s="326"/>
    </row>
    <row r="2013" spans="1:20">
      <c r="A2013" s="220"/>
      <c r="B2013" s="220"/>
      <c r="C2013" s="220"/>
      <c r="D2013" s="220"/>
      <c r="E2013" s="220"/>
      <c r="F2013" s="220"/>
      <c r="G2013" s="220"/>
      <c r="H2013" s="220"/>
      <c r="I2013" s="220"/>
      <c r="J2013" s="220"/>
      <c r="K2013" s="220"/>
      <c r="L2013" s="220"/>
      <c r="M2013" s="326"/>
      <c r="N2013" s="220"/>
      <c r="O2013" s="220"/>
      <c r="P2013" s="220"/>
      <c r="Q2013" s="326"/>
      <c r="R2013" s="326"/>
      <c r="S2013" s="326"/>
      <c r="T2013" s="326"/>
    </row>
    <row r="2014" spans="1:20">
      <c r="A2014" s="220"/>
      <c r="B2014" s="220"/>
      <c r="C2014" s="220"/>
      <c r="D2014" s="220"/>
      <c r="E2014" s="220"/>
      <c r="F2014" s="220"/>
      <c r="G2014" s="220"/>
      <c r="H2014" s="220"/>
      <c r="I2014" s="220"/>
      <c r="J2014" s="220"/>
      <c r="K2014" s="220"/>
      <c r="L2014" s="220"/>
      <c r="M2014" s="326"/>
      <c r="N2014" s="220"/>
      <c r="O2014" s="220"/>
      <c r="P2014" s="220"/>
      <c r="Q2014" s="326"/>
      <c r="R2014" s="326"/>
      <c r="S2014" s="326"/>
      <c r="T2014" s="326"/>
    </row>
    <row r="2015" spans="1:20">
      <c r="A2015" s="220"/>
      <c r="B2015" s="220"/>
      <c r="C2015" s="220"/>
      <c r="D2015" s="220"/>
      <c r="E2015" s="220"/>
      <c r="F2015" s="220"/>
      <c r="G2015" s="220"/>
      <c r="H2015" s="220"/>
      <c r="I2015" s="220"/>
      <c r="J2015" s="220"/>
      <c r="K2015" s="220"/>
      <c r="L2015" s="220"/>
      <c r="M2015" s="326"/>
      <c r="N2015" s="220"/>
      <c r="O2015" s="220"/>
      <c r="P2015" s="220"/>
      <c r="Q2015" s="326"/>
      <c r="R2015" s="326"/>
      <c r="S2015" s="326"/>
      <c r="T2015" s="326"/>
    </row>
    <row r="2016" spans="1:20">
      <c r="A2016" s="220"/>
      <c r="B2016" s="220"/>
      <c r="C2016" s="220"/>
      <c r="D2016" s="220"/>
      <c r="E2016" s="220"/>
      <c r="F2016" s="220"/>
      <c r="G2016" s="220"/>
      <c r="H2016" s="220"/>
      <c r="I2016" s="220"/>
      <c r="J2016" s="220"/>
      <c r="K2016" s="220"/>
      <c r="L2016" s="220"/>
      <c r="M2016" s="326"/>
      <c r="N2016" s="220"/>
      <c r="O2016" s="220"/>
      <c r="P2016" s="220"/>
      <c r="Q2016" s="326"/>
      <c r="R2016" s="326"/>
      <c r="S2016" s="326"/>
      <c r="T2016" s="326"/>
    </row>
    <row r="2017" spans="1:20">
      <c r="A2017" s="220"/>
      <c r="B2017" s="220"/>
      <c r="C2017" s="220"/>
      <c r="D2017" s="220"/>
      <c r="E2017" s="220"/>
      <c r="F2017" s="220"/>
      <c r="G2017" s="220"/>
      <c r="H2017" s="220"/>
      <c r="I2017" s="220"/>
      <c r="J2017" s="220"/>
      <c r="K2017" s="220"/>
      <c r="L2017" s="220"/>
      <c r="M2017" s="326"/>
      <c r="N2017" s="220"/>
      <c r="O2017" s="220"/>
      <c r="P2017" s="220"/>
      <c r="Q2017" s="326"/>
      <c r="R2017" s="326"/>
      <c r="S2017" s="326"/>
      <c r="T2017" s="326"/>
    </row>
    <row r="2018" spans="1:20">
      <c r="A2018" s="220"/>
      <c r="B2018" s="220"/>
      <c r="C2018" s="220"/>
      <c r="D2018" s="220"/>
      <c r="E2018" s="220"/>
      <c r="F2018" s="220"/>
      <c r="G2018" s="220"/>
      <c r="H2018" s="220"/>
      <c r="I2018" s="220"/>
      <c r="J2018" s="220"/>
      <c r="K2018" s="220"/>
      <c r="L2018" s="220"/>
      <c r="M2018" s="326"/>
      <c r="N2018" s="220"/>
      <c r="O2018" s="220"/>
      <c r="P2018" s="220"/>
      <c r="Q2018" s="326"/>
      <c r="R2018" s="326"/>
      <c r="S2018" s="326"/>
      <c r="T2018" s="326"/>
    </row>
    <row r="2019" spans="1:20">
      <c r="A2019" s="220"/>
      <c r="B2019" s="220"/>
      <c r="C2019" s="220"/>
      <c r="D2019" s="220"/>
      <c r="E2019" s="220"/>
      <c r="F2019" s="220"/>
      <c r="G2019" s="220"/>
      <c r="H2019" s="220"/>
      <c r="I2019" s="220"/>
      <c r="J2019" s="220"/>
      <c r="K2019" s="220"/>
      <c r="L2019" s="220"/>
      <c r="M2019" s="326"/>
      <c r="N2019" s="220"/>
      <c r="O2019" s="220"/>
      <c r="P2019" s="220"/>
      <c r="Q2019" s="326"/>
      <c r="R2019" s="326"/>
      <c r="S2019" s="326"/>
      <c r="T2019" s="326"/>
    </row>
    <row r="2020" spans="1:20">
      <c r="A2020" s="220"/>
      <c r="B2020" s="220"/>
      <c r="C2020" s="220"/>
      <c r="D2020" s="220"/>
      <c r="E2020" s="220"/>
      <c r="F2020" s="220"/>
      <c r="G2020" s="220"/>
      <c r="H2020" s="220"/>
      <c r="I2020" s="220"/>
      <c r="J2020" s="220"/>
      <c r="K2020" s="220"/>
      <c r="L2020" s="220"/>
      <c r="M2020" s="326"/>
      <c r="N2020" s="220"/>
      <c r="O2020" s="220"/>
      <c r="P2020" s="220"/>
      <c r="Q2020" s="326"/>
      <c r="R2020" s="326"/>
      <c r="S2020" s="326"/>
      <c r="T2020" s="326"/>
    </row>
    <row r="2021" spans="1:20">
      <c r="A2021" s="220"/>
      <c r="B2021" s="220"/>
      <c r="C2021" s="220"/>
      <c r="D2021" s="220"/>
      <c r="E2021" s="220"/>
      <c r="F2021" s="220"/>
      <c r="G2021" s="220"/>
      <c r="H2021" s="220"/>
      <c r="I2021" s="220"/>
      <c r="J2021" s="220"/>
      <c r="K2021" s="220"/>
      <c r="L2021" s="220"/>
      <c r="M2021" s="326"/>
      <c r="N2021" s="220"/>
      <c r="O2021" s="220"/>
      <c r="P2021" s="220"/>
      <c r="Q2021" s="326"/>
      <c r="R2021" s="326"/>
      <c r="S2021" s="326"/>
      <c r="T2021" s="326"/>
    </row>
    <row r="2022" spans="1:20">
      <c r="A2022" s="220"/>
      <c r="B2022" s="220"/>
      <c r="C2022" s="220"/>
      <c r="D2022" s="220"/>
      <c r="E2022" s="220"/>
      <c r="F2022" s="220"/>
      <c r="G2022" s="220"/>
      <c r="H2022" s="220"/>
      <c r="I2022" s="220"/>
      <c r="J2022" s="220"/>
      <c r="K2022" s="220"/>
      <c r="L2022" s="220"/>
      <c r="M2022" s="326"/>
      <c r="N2022" s="220"/>
      <c r="O2022" s="220"/>
      <c r="P2022" s="220"/>
      <c r="Q2022" s="326"/>
      <c r="R2022" s="326"/>
      <c r="S2022" s="326"/>
      <c r="T2022" s="326"/>
    </row>
    <row r="2023" spans="1:20">
      <c r="A2023" s="220"/>
      <c r="B2023" s="220"/>
      <c r="C2023" s="220"/>
      <c r="D2023" s="220"/>
      <c r="E2023" s="220"/>
      <c r="F2023" s="220"/>
      <c r="G2023" s="220"/>
      <c r="H2023" s="220"/>
      <c r="I2023" s="220"/>
      <c r="J2023" s="220"/>
      <c r="K2023" s="220"/>
      <c r="L2023" s="220"/>
      <c r="M2023" s="326"/>
      <c r="N2023" s="220"/>
      <c r="O2023" s="220"/>
      <c r="P2023" s="220"/>
      <c r="Q2023" s="326"/>
      <c r="R2023" s="326"/>
      <c r="S2023" s="326"/>
      <c r="T2023" s="326"/>
    </row>
    <row r="2024" spans="1:20">
      <c r="A2024" s="220"/>
      <c r="B2024" s="220"/>
      <c r="C2024" s="220"/>
      <c r="D2024" s="220"/>
      <c r="E2024" s="220"/>
      <c r="F2024" s="220"/>
      <c r="G2024" s="220"/>
      <c r="H2024" s="220"/>
      <c r="I2024" s="220"/>
      <c r="J2024" s="220"/>
      <c r="K2024" s="220"/>
      <c r="L2024" s="220"/>
      <c r="M2024" s="326"/>
      <c r="N2024" s="220"/>
      <c r="O2024" s="220"/>
      <c r="P2024" s="220"/>
      <c r="Q2024" s="326"/>
      <c r="R2024" s="326"/>
      <c r="S2024" s="326"/>
      <c r="T2024" s="326"/>
    </row>
    <row r="2025" spans="1:20">
      <c r="A2025" s="220"/>
      <c r="B2025" s="220"/>
      <c r="C2025" s="220"/>
      <c r="D2025" s="220"/>
      <c r="E2025" s="220"/>
      <c r="F2025" s="220"/>
      <c r="G2025" s="220"/>
      <c r="H2025" s="220"/>
      <c r="I2025" s="220"/>
      <c r="J2025" s="220"/>
      <c r="K2025" s="220"/>
      <c r="L2025" s="220"/>
      <c r="M2025" s="326"/>
      <c r="N2025" s="220"/>
      <c r="O2025" s="220"/>
      <c r="P2025" s="220"/>
      <c r="Q2025" s="326"/>
      <c r="R2025" s="326"/>
      <c r="S2025" s="326"/>
      <c r="T2025" s="326"/>
    </row>
    <row r="2026" spans="1:20">
      <c r="A2026" s="220"/>
      <c r="B2026" s="220"/>
      <c r="C2026" s="220"/>
      <c r="D2026" s="220"/>
      <c r="E2026" s="220"/>
      <c r="F2026" s="220"/>
      <c r="G2026" s="220"/>
      <c r="H2026" s="220"/>
      <c r="I2026" s="220"/>
      <c r="J2026" s="220"/>
      <c r="K2026" s="220"/>
      <c r="L2026" s="220"/>
      <c r="M2026" s="326"/>
      <c r="N2026" s="220"/>
      <c r="O2026" s="220"/>
      <c r="P2026" s="220"/>
      <c r="Q2026" s="326"/>
      <c r="R2026" s="326"/>
      <c r="S2026" s="326"/>
      <c r="T2026" s="326"/>
    </row>
    <row r="2027" spans="1:20">
      <c r="A2027" s="220"/>
      <c r="B2027" s="220"/>
      <c r="C2027" s="220"/>
      <c r="D2027" s="220"/>
      <c r="E2027" s="220"/>
      <c r="F2027" s="220"/>
      <c r="G2027" s="220"/>
      <c r="H2027" s="220"/>
      <c r="I2027" s="220"/>
      <c r="J2027" s="220"/>
      <c r="K2027" s="220"/>
      <c r="L2027" s="220"/>
      <c r="M2027" s="326"/>
      <c r="N2027" s="220"/>
      <c r="O2027" s="220"/>
      <c r="P2027" s="220"/>
      <c r="Q2027" s="326"/>
      <c r="R2027" s="326"/>
      <c r="S2027" s="326"/>
      <c r="T2027" s="326"/>
    </row>
    <row r="2028" spans="1:20">
      <c r="A2028" s="220"/>
      <c r="B2028" s="220"/>
      <c r="C2028" s="220"/>
      <c r="D2028" s="220"/>
      <c r="E2028" s="220"/>
      <c r="F2028" s="220"/>
      <c r="G2028" s="220"/>
      <c r="H2028" s="220"/>
      <c r="I2028" s="220"/>
      <c r="J2028" s="220"/>
      <c r="K2028" s="220"/>
      <c r="L2028" s="220"/>
      <c r="M2028" s="326"/>
      <c r="N2028" s="220"/>
      <c r="O2028" s="220"/>
      <c r="P2028" s="220"/>
      <c r="Q2028" s="326"/>
      <c r="R2028" s="326"/>
      <c r="S2028" s="326"/>
      <c r="T2028" s="326"/>
    </row>
    <row r="2029" spans="1:20">
      <c r="A2029" s="220"/>
      <c r="B2029" s="220"/>
      <c r="C2029" s="220"/>
      <c r="D2029" s="220"/>
      <c r="E2029" s="220"/>
      <c r="F2029" s="220"/>
      <c r="G2029" s="220"/>
      <c r="H2029" s="220"/>
      <c r="I2029" s="220"/>
      <c r="J2029" s="220"/>
      <c r="K2029" s="220"/>
      <c r="L2029" s="220"/>
      <c r="M2029" s="326"/>
      <c r="N2029" s="220"/>
      <c r="O2029" s="220"/>
      <c r="P2029" s="220"/>
      <c r="Q2029" s="326"/>
      <c r="R2029" s="326"/>
      <c r="S2029" s="326"/>
      <c r="T2029" s="326"/>
    </row>
    <row r="2030" spans="1:20">
      <c r="A2030" s="220"/>
      <c r="B2030" s="220"/>
      <c r="C2030" s="220"/>
      <c r="D2030" s="220"/>
      <c r="E2030" s="220"/>
      <c r="F2030" s="220"/>
      <c r="G2030" s="220"/>
      <c r="H2030" s="220"/>
      <c r="I2030" s="220"/>
      <c r="J2030" s="220"/>
      <c r="K2030" s="220"/>
      <c r="L2030" s="220"/>
      <c r="M2030" s="326"/>
      <c r="N2030" s="220"/>
      <c r="O2030" s="220"/>
      <c r="P2030" s="220"/>
      <c r="Q2030" s="326"/>
      <c r="R2030" s="326"/>
      <c r="S2030" s="326"/>
      <c r="T2030" s="326"/>
    </row>
    <row r="2031" spans="1:20">
      <c r="A2031" s="220"/>
      <c r="B2031" s="220"/>
      <c r="C2031" s="220"/>
      <c r="D2031" s="220"/>
      <c r="E2031" s="220"/>
      <c r="F2031" s="220"/>
      <c r="G2031" s="220"/>
      <c r="H2031" s="220"/>
      <c r="I2031" s="220"/>
      <c r="J2031" s="220"/>
      <c r="K2031" s="220"/>
      <c r="L2031" s="220"/>
      <c r="M2031" s="326"/>
      <c r="N2031" s="220"/>
      <c r="O2031" s="220"/>
      <c r="P2031" s="220"/>
      <c r="Q2031" s="326"/>
      <c r="R2031" s="326"/>
      <c r="S2031" s="326"/>
      <c r="T2031" s="326"/>
    </row>
    <row r="2032" spans="1:20">
      <c r="A2032" s="220"/>
      <c r="B2032" s="220"/>
      <c r="C2032" s="220"/>
      <c r="D2032" s="220"/>
      <c r="E2032" s="220"/>
      <c r="F2032" s="220"/>
      <c r="G2032" s="220"/>
      <c r="H2032" s="220"/>
      <c r="I2032" s="220"/>
      <c r="J2032" s="220"/>
      <c r="K2032" s="220"/>
      <c r="L2032" s="220"/>
      <c r="M2032" s="326"/>
      <c r="N2032" s="220"/>
      <c r="O2032" s="220"/>
      <c r="P2032" s="220"/>
      <c r="Q2032" s="326"/>
      <c r="R2032" s="326"/>
      <c r="S2032" s="326"/>
      <c r="T2032" s="326"/>
    </row>
    <row r="2033" spans="1:20">
      <c r="A2033" s="220"/>
      <c r="B2033" s="220"/>
      <c r="C2033" s="220"/>
      <c r="D2033" s="220"/>
      <c r="E2033" s="220"/>
      <c r="F2033" s="220"/>
      <c r="G2033" s="220"/>
      <c r="H2033" s="220"/>
      <c r="I2033" s="220"/>
      <c r="J2033" s="220"/>
      <c r="K2033" s="220"/>
      <c r="L2033" s="220"/>
      <c r="M2033" s="326"/>
      <c r="N2033" s="220"/>
      <c r="O2033" s="220"/>
      <c r="P2033" s="220"/>
      <c r="Q2033" s="326"/>
      <c r="R2033" s="326"/>
      <c r="S2033" s="326"/>
      <c r="T2033" s="326"/>
    </row>
    <row r="2034" spans="1:20">
      <c r="A2034" s="220"/>
      <c r="B2034" s="220"/>
      <c r="C2034" s="220"/>
      <c r="D2034" s="220"/>
      <c r="E2034" s="220"/>
      <c r="F2034" s="220"/>
      <c r="G2034" s="220"/>
      <c r="H2034" s="220"/>
      <c r="I2034" s="220"/>
      <c r="J2034" s="220"/>
      <c r="K2034" s="220"/>
      <c r="L2034" s="220"/>
      <c r="M2034" s="326"/>
      <c r="N2034" s="220"/>
      <c r="O2034" s="220"/>
      <c r="P2034" s="220"/>
      <c r="Q2034" s="326"/>
      <c r="R2034" s="326"/>
      <c r="S2034" s="326"/>
      <c r="T2034" s="326"/>
    </row>
    <row r="2035" spans="1:20">
      <c r="A2035" s="220"/>
      <c r="B2035" s="220"/>
      <c r="C2035" s="220"/>
      <c r="D2035" s="220"/>
      <c r="E2035" s="220"/>
      <c r="F2035" s="220"/>
      <c r="G2035" s="220"/>
      <c r="H2035" s="220"/>
      <c r="I2035" s="220"/>
      <c r="J2035" s="220"/>
      <c r="K2035" s="220"/>
      <c r="L2035" s="220"/>
      <c r="M2035" s="326"/>
      <c r="N2035" s="220"/>
      <c r="O2035" s="220"/>
      <c r="P2035" s="220"/>
      <c r="Q2035" s="326"/>
      <c r="R2035" s="326"/>
      <c r="S2035" s="326"/>
      <c r="T2035" s="326"/>
    </row>
    <row r="2036" spans="1:20">
      <c r="A2036" s="220"/>
      <c r="B2036" s="220"/>
      <c r="C2036" s="220"/>
      <c r="D2036" s="220"/>
      <c r="E2036" s="220"/>
      <c r="F2036" s="220"/>
      <c r="G2036" s="220"/>
      <c r="H2036" s="220"/>
      <c r="I2036" s="220"/>
      <c r="J2036" s="220"/>
      <c r="K2036" s="220"/>
      <c r="L2036" s="220"/>
      <c r="M2036" s="326"/>
      <c r="N2036" s="220"/>
      <c r="O2036" s="220"/>
      <c r="P2036" s="220"/>
      <c r="Q2036" s="326"/>
      <c r="R2036" s="326"/>
      <c r="S2036" s="326"/>
      <c r="T2036" s="326"/>
    </row>
    <row r="2037" spans="1:20">
      <c r="A2037" s="220"/>
      <c r="B2037" s="220"/>
      <c r="C2037" s="220"/>
      <c r="D2037" s="220"/>
      <c r="E2037" s="220"/>
      <c r="F2037" s="220"/>
      <c r="G2037" s="220"/>
      <c r="H2037" s="220"/>
      <c r="I2037" s="220"/>
      <c r="J2037" s="220"/>
      <c r="K2037" s="220"/>
      <c r="L2037" s="220"/>
      <c r="M2037" s="326"/>
      <c r="N2037" s="220"/>
      <c r="O2037" s="220"/>
      <c r="P2037" s="220"/>
      <c r="Q2037" s="326"/>
      <c r="R2037" s="326"/>
      <c r="S2037" s="326"/>
      <c r="T2037" s="326"/>
    </row>
    <row r="2038" spans="1:20">
      <c r="A2038" s="220"/>
      <c r="B2038" s="220"/>
      <c r="C2038" s="220"/>
      <c r="D2038" s="220"/>
      <c r="E2038" s="220"/>
      <c r="F2038" s="220"/>
      <c r="G2038" s="220"/>
      <c r="H2038" s="220"/>
      <c r="I2038" s="220"/>
      <c r="J2038" s="220"/>
      <c r="K2038" s="220"/>
      <c r="L2038" s="220"/>
      <c r="M2038" s="326"/>
      <c r="N2038" s="220"/>
      <c r="O2038" s="220"/>
      <c r="P2038" s="220"/>
      <c r="Q2038" s="326"/>
      <c r="R2038" s="326"/>
      <c r="S2038" s="326"/>
      <c r="T2038" s="326"/>
    </row>
    <row r="2039" spans="1:20">
      <c r="A2039" s="220"/>
      <c r="B2039" s="220"/>
      <c r="C2039" s="220"/>
      <c r="D2039" s="220"/>
      <c r="E2039" s="220"/>
      <c r="F2039" s="220"/>
      <c r="G2039" s="220"/>
      <c r="H2039" s="220"/>
      <c r="I2039" s="220"/>
      <c r="J2039" s="220"/>
      <c r="K2039" s="220"/>
      <c r="L2039" s="220"/>
      <c r="M2039" s="326"/>
      <c r="N2039" s="220"/>
      <c r="O2039" s="220"/>
      <c r="P2039" s="220"/>
      <c r="Q2039" s="326"/>
      <c r="R2039" s="326"/>
      <c r="S2039" s="326"/>
      <c r="T2039" s="326"/>
    </row>
    <row r="2040" spans="1:20">
      <c r="A2040" s="220"/>
      <c r="B2040" s="220"/>
      <c r="C2040" s="220"/>
      <c r="D2040" s="220"/>
      <c r="E2040" s="220"/>
      <c r="F2040" s="220"/>
      <c r="G2040" s="220"/>
      <c r="H2040" s="220"/>
      <c r="I2040" s="220"/>
      <c r="J2040" s="220"/>
      <c r="K2040" s="220"/>
      <c r="L2040" s="220"/>
      <c r="M2040" s="326"/>
      <c r="N2040" s="220"/>
      <c r="O2040" s="220"/>
      <c r="P2040" s="220"/>
      <c r="Q2040" s="326"/>
      <c r="R2040" s="326"/>
      <c r="S2040" s="326"/>
      <c r="T2040" s="326"/>
    </row>
    <row r="2041" spans="1:20">
      <c r="A2041" s="220"/>
      <c r="B2041" s="220"/>
      <c r="C2041" s="220"/>
      <c r="D2041" s="220"/>
      <c r="E2041" s="220"/>
      <c r="F2041" s="220"/>
      <c r="G2041" s="220"/>
      <c r="H2041" s="220"/>
      <c r="I2041" s="220"/>
      <c r="J2041" s="220"/>
      <c r="K2041" s="220"/>
      <c r="L2041" s="220"/>
      <c r="M2041" s="326"/>
      <c r="N2041" s="220"/>
      <c r="O2041" s="220"/>
      <c r="P2041" s="220"/>
      <c r="Q2041" s="326"/>
      <c r="R2041" s="326"/>
      <c r="S2041" s="326"/>
      <c r="T2041" s="326"/>
    </row>
    <row r="2042" spans="1:20">
      <c r="A2042" s="220"/>
      <c r="B2042" s="220"/>
      <c r="C2042" s="220"/>
      <c r="D2042" s="220"/>
      <c r="E2042" s="220"/>
      <c r="F2042" s="220"/>
      <c r="G2042" s="220"/>
      <c r="H2042" s="220"/>
      <c r="I2042" s="220"/>
      <c r="J2042" s="220"/>
      <c r="K2042" s="220"/>
      <c r="L2042" s="220"/>
      <c r="M2042" s="326"/>
      <c r="N2042" s="220"/>
      <c r="O2042" s="220"/>
      <c r="P2042" s="220"/>
      <c r="Q2042" s="326"/>
      <c r="R2042" s="326"/>
      <c r="S2042" s="326"/>
      <c r="T2042" s="326"/>
    </row>
    <row r="2043" spans="1:20">
      <c r="A2043" s="220"/>
      <c r="B2043" s="220"/>
      <c r="C2043" s="220"/>
      <c r="D2043" s="220"/>
      <c r="E2043" s="220"/>
      <c r="F2043" s="220"/>
      <c r="G2043" s="220"/>
      <c r="H2043" s="220"/>
      <c r="I2043" s="220"/>
      <c r="J2043" s="220"/>
      <c r="K2043" s="220"/>
      <c r="L2043" s="220"/>
      <c r="M2043" s="326"/>
      <c r="N2043" s="220"/>
      <c r="O2043" s="220"/>
      <c r="P2043" s="220"/>
      <c r="Q2043" s="326"/>
      <c r="R2043" s="326"/>
      <c r="S2043" s="326"/>
      <c r="T2043" s="326"/>
    </row>
    <row r="2044" spans="1:20">
      <c r="A2044" s="220"/>
      <c r="B2044" s="220"/>
      <c r="C2044" s="220"/>
      <c r="D2044" s="220"/>
      <c r="E2044" s="220"/>
      <c r="F2044" s="220"/>
      <c r="G2044" s="220"/>
      <c r="H2044" s="220"/>
      <c r="I2044" s="220"/>
      <c r="J2044" s="220"/>
      <c r="K2044" s="220"/>
      <c r="L2044" s="220"/>
      <c r="M2044" s="326"/>
      <c r="N2044" s="220"/>
      <c r="O2044" s="220"/>
      <c r="P2044" s="220"/>
      <c r="Q2044" s="326"/>
      <c r="R2044" s="326"/>
      <c r="S2044" s="326"/>
      <c r="T2044" s="326"/>
    </row>
    <row r="2045" spans="1:20">
      <c r="A2045" s="220"/>
      <c r="B2045" s="220"/>
      <c r="C2045" s="220"/>
      <c r="D2045" s="220"/>
      <c r="E2045" s="220"/>
      <c r="F2045" s="220"/>
      <c r="G2045" s="220"/>
      <c r="H2045" s="220"/>
      <c r="I2045" s="220"/>
      <c r="J2045" s="220"/>
      <c r="K2045" s="220"/>
      <c r="L2045" s="220"/>
      <c r="M2045" s="326"/>
      <c r="N2045" s="220"/>
      <c r="O2045" s="220"/>
      <c r="P2045" s="220"/>
      <c r="Q2045" s="326"/>
      <c r="R2045" s="326"/>
      <c r="S2045" s="326"/>
      <c r="T2045" s="326"/>
    </row>
    <row r="2046" spans="1:20">
      <c r="A2046" s="220"/>
      <c r="B2046" s="220"/>
      <c r="C2046" s="220"/>
      <c r="D2046" s="220"/>
      <c r="E2046" s="220"/>
      <c r="F2046" s="220"/>
      <c r="G2046" s="220"/>
      <c r="H2046" s="220"/>
      <c r="I2046" s="220"/>
      <c r="J2046" s="220"/>
      <c r="K2046" s="220"/>
      <c r="L2046" s="220"/>
      <c r="M2046" s="326"/>
      <c r="N2046" s="220"/>
      <c r="O2046" s="220"/>
      <c r="P2046" s="220"/>
      <c r="Q2046" s="326"/>
      <c r="R2046" s="326"/>
      <c r="S2046" s="326"/>
      <c r="T2046" s="326"/>
    </row>
    <row r="2047" spans="1:20">
      <c r="A2047" s="220"/>
      <c r="B2047" s="220"/>
      <c r="C2047" s="220"/>
      <c r="D2047" s="220"/>
      <c r="E2047" s="220"/>
      <c r="F2047" s="220"/>
      <c r="G2047" s="220"/>
      <c r="H2047" s="220"/>
      <c r="I2047" s="220"/>
      <c r="J2047" s="220"/>
      <c r="K2047" s="220"/>
      <c r="L2047" s="220"/>
      <c r="M2047" s="326"/>
      <c r="N2047" s="220"/>
      <c r="O2047" s="220"/>
      <c r="P2047" s="220"/>
      <c r="Q2047" s="326"/>
      <c r="R2047" s="326"/>
      <c r="S2047" s="326"/>
      <c r="T2047" s="326"/>
    </row>
    <row r="2048" spans="1:20">
      <c r="A2048" s="220"/>
      <c r="B2048" s="220"/>
      <c r="C2048" s="220"/>
      <c r="D2048" s="220"/>
      <c r="E2048" s="220"/>
      <c r="F2048" s="220"/>
      <c r="G2048" s="220"/>
      <c r="H2048" s="220"/>
      <c r="I2048" s="220"/>
      <c r="J2048" s="220"/>
      <c r="K2048" s="220"/>
      <c r="L2048" s="220"/>
      <c r="M2048" s="326"/>
      <c r="N2048" s="220"/>
      <c r="O2048" s="220"/>
      <c r="P2048" s="220"/>
      <c r="Q2048" s="326"/>
      <c r="R2048" s="326"/>
      <c r="S2048" s="326"/>
      <c r="T2048" s="326"/>
    </row>
    <row r="2049" spans="1:20">
      <c r="A2049" s="220"/>
      <c r="B2049" s="220"/>
      <c r="C2049" s="220"/>
      <c r="D2049" s="220"/>
      <c r="E2049" s="220"/>
      <c r="F2049" s="220"/>
      <c r="G2049" s="220"/>
      <c r="H2049" s="220"/>
      <c r="I2049" s="220"/>
      <c r="J2049" s="220"/>
      <c r="K2049" s="220"/>
      <c r="L2049" s="220"/>
      <c r="M2049" s="326"/>
      <c r="N2049" s="220"/>
      <c r="O2049" s="220"/>
      <c r="P2049" s="220"/>
      <c r="Q2049" s="326"/>
      <c r="R2049" s="326"/>
      <c r="S2049" s="326"/>
      <c r="T2049" s="326"/>
    </row>
    <row r="2050" spans="1:20">
      <c r="A2050" s="220"/>
      <c r="B2050" s="220"/>
      <c r="C2050" s="220"/>
      <c r="D2050" s="220"/>
      <c r="E2050" s="220"/>
      <c r="F2050" s="220"/>
      <c r="G2050" s="220"/>
      <c r="H2050" s="220"/>
      <c r="I2050" s="220"/>
      <c r="J2050" s="220"/>
      <c r="K2050" s="220"/>
      <c r="L2050" s="220"/>
      <c r="M2050" s="326"/>
      <c r="N2050" s="220"/>
      <c r="O2050" s="220"/>
      <c r="P2050" s="220"/>
      <c r="Q2050" s="326"/>
      <c r="R2050" s="326"/>
      <c r="S2050" s="326"/>
      <c r="T2050" s="326"/>
    </row>
    <row r="2051" spans="1:20">
      <c r="A2051" s="220"/>
      <c r="B2051" s="220"/>
      <c r="C2051" s="220"/>
      <c r="D2051" s="220"/>
      <c r="E2051" s="220"/>
      <c r="F2051" s="220"/>
      <c r="G2051" s="220"/>
      <c r="H2051" s="220"/>
      <c r="I2051" s="220"/>
      <c r="J2051" s="220"/>
      <c r="K2051" s="220"/>
      <c r="L2051" s="220"/>
      <c r="M2051" s="326"/>
      <c r="N2051" s="220"/>
      <c r="O2051" s="220"/>
      <c r="P2051" s="220"/>
      <c r="Q2051" s="326"/>
      <c r="R2051" s="326"/>
      <c r="S2051" s="326"/>
      <c r="T2051" s="326"/>
    </row>
    <row r="2052" spans="1:20">
      <c r="A2052" s="220"/>
      <c r="B2052" s="220"/>
      <c r="C2052" s="220"/>
      <c r="D2052" s="220"/>
      <c r="E2052" s="220"/>
      <c r="F2052" s="220"/>
      <c r="G2052" s="220"/>
      <c r="H2052" s="220"/>
      <c r="I2052" s="220"/>
      <c r="J2052" s="220"/>
      <c r="K2052" s="220"/>
      <c r="L2052" s="220"/>
      <c r="M2052" s="326"/>
      <c r="N2052" s="220"/>
      <c r="O2052" s="220"/>
      <c r="P2052" s="220"/>
      <c r="Q2052" s="326"/>
      <c r="R2052" s="326"/>
      <c r="S2052" s="326"/>
      <c r="T2052" s="326"/>
    </row>
    <row r="2053" spans="1:20">
      <c r="A2053" s="220"/>
      <c r="B2053" s="220"/>
      <c r="C2053" s="220"/>
      <c r="D2053" s="220"/>
      <c r="E2053" s="220"/>
      <c r="F2053" s="220"/>
      <c r="G2053" s="220"/>
      <c r="H2053" s="220"/>
      <c r="I2053" s="220"/>
      <c r="J2053" s="220"/>
      <c r="K2053" s="220"/>
      <c r="L2053" s="220"/>
      <c r="M2053" s="326"/>
      <c r="N2053" s="220"/>
      <c r="O2053" s="220"/>
      <c r="P2053" s="220"/>
      <c r="Q2053" s="326"/>
      <c r="R2053" s="326"/>
      <c r="S2053" s="326"/>
      <c r="T2053" s="326"/>
    </row>
    <row r="2054" spans="1:20">
      <c r="A2054" s="220"/>
      <c r="B2054" s="220"/>
      <c r="C2054" s="220"/>
      <c r="D2054" s="220"/>
      <c r="E2054" s="220"/>
      <c r="F2054" s="220"/>
      <c r="G2054" s="220"/>
      <c r="H2054" s="220"/>
      <c r="I2054" s="220"/>
      <c r="J2054" s="220"/>
      <c r="K2054" s="220"/>
      <c r="L2054" s="220"/>
      <c r="M2054" s="326"/>
      <c r="N2054" s="220"/>
      <c r="O2054" s="220"/>
      <c r="P2054" s="220"/>
      <c r="Q2054" s="326"/>
      <c r="R2054" s="326"/>
      <c r="S2054" s="326"/>
      <c r="T2054" s="326"/>
    </row>
    <row r="2055" spans="1:20">
      <c r="A2055" s="220"/>
      <c r="B2055" s="220"/>
      <c r="C2055" s="220"/>
      <c r="D2055" s="220"/>
      <c r="E2055" s="220"/>
      <c r="F2055" s="220"/>
      <c r="G2055" s="220"/>
      <c r="H2055" s="220"/>
      <c r="I2055" s="220"/>
      <c r="J2055" s="220"/>
      <c r="K2055" s="220"/>
      <c r="L2055" s="220"/>
      <c r="M2055" s="326"/>
      <c r="N2055" s="220"/>
      <c r="O2055" s="220"/>
      <c r="P2055" s="220"/>
      <c r="Q2055" s="326"/>
      <c r="R2055" s="326"/>
      <c r="S2055" s="326"/>
      <c r="T2055" s="326"/>
    </row>
    <row r="2056" spans="1:20">
      <c r="A2056" s="220"/>
      <c r="B2056" s="220"/>
      <c r="C2056" s="220"/>
      <c r="D2056" s="220"/>
      <c r="E2056" s="220"/>
      <c r="F2056" s="220"/>
      <c r="G2056" s="220"/>
      <c r="H2056" s="220"/>
      <c r="I2056" s="220"/>
      <c r="J2056" s="220"/>
      <c r="K2056" s="220"/>
      <c r="L2056" s="220"/>
      <c r="M2056" s="326"/>
      <c r="N2056" s="220"/>
      <c r="O2056" s="220"/>
      <c r="P2056" s="220"/>
      <c r="Q2056" s="326"/>
      <c r="R2056" s="326"/>
      <c r="S2056" s="326"/>
      <c r="T2056" s="326"/>
    </row>
    <row r="2057" spans="1:20">
      <c r="A2057" s="220"/>
      <c r="B2057" s="220"/>
      <c r="C2057" s="220"/>
      <c r="D2057" s="220"/>
      <c r="E2057" s="220"/>
      <c r="F2057" s="220"/>
      <c r="G2057" s="220"/>
      <c r="H2057" s="220"/>
      <c r="I2057" s="220"/>
      <c r="J2057" s="220"/>
      <c r="K2057" s="220"/>
      <c r="L2057" s="220"/>
      <c r="M2057" s="326"/>
      <c r="N2057" s="220"/>
      <c r="O2057" s="220"/>
      <c r="P2057" s="220"/>
      <c r="Q2057" s="326"/>
      <c r="R2057" s="326"/>
      <c r="S2057" s="326"/>
      <c r="T2057" s="326"/>
    </row>
    <row r="2058" spans="1:20">
      <c r="A2058" s="220"/>
      <c r="B2058" s="220"/>
      <c r="C2058" s="220"/>
      <c r="D2058" s="220"/>
      <c r="E2058" s="220"/>
      <c r="F2058" s="220"/>
      <c r="G2058" s="220"/>
      <c r="H2058" s="220"/>
      <c r="I2058" s="220"/>
      <c r="J2058" s="220"/>
      <c r="K2058" s="220"/>
      <c r="L2058" s="220"/>
      <c r="M2058" s="326"/>
      <c r="N2058" s="220"/>
      <c r="O2058" s="220"/>
      <c r="P2058" s="220"/>
      <c r="Q2058" s="326"/>
      <c r="R2058" s="326"/>
      <c r="S2058" s="326"/>
      <c r="T2058" s="326"/>
    </row>
    <row r="2059" spans="1:20">
      <c r="A2059" s="220"/>
      <c r="B2059" s="220"/>
      <c r="C2059" s="220"/>
      <c r="D2059" s="220"/>
      <c r="E2059" s="220"/>
      <c r="F2059" s="220"/>
      <c r="G2059" s="220"/>
      <c r="H2059" s="220"/>
      <c r="I2059" s="220"/>
      <c r="J2059" s="220"/>
      <c r="K2059" s="220"/>
      <c r="L2059" s="220"/>
      <c r="M2059" s="326"/>
      <c r="N2059" s="220"/>
      <c r="O2059" s="220"/>
      <c r="P2059" s="220"/>
      <c r="Q2059" s="326"/>
      <c r="R2059" s="326"/>
      <c r="S2059" s="326"/>
      <c r="T2059" s="326"/>
    </row>
    <row r="2060" spans="1:20">
      <c r="A2060" s="220"/>
      <c r="B2060" s="220"/>
      <c r="C2060" s="220"/>
      <c r="D2060" s="220"/>
      <c r="E2060" s="220"/>
      <c r="F2060" s="220"/>
      <c r="G2060" s="220"/>
      <c r="H2060" s="220"/>
      <c r="I2060" s="220"/>
      <c r="J2060" s="220"/>
      <c r="K2060" s="220"/>
      <c r="L2060" s="220"/>
      <c r="M2060" s="326"/>
      <c r="N2060" s="220"/>
      <c r="O2060" s="220"/>
      <c r="P2060" s="220"/>
      <c r="Q2060" s="326"/>
      <c r="R2060" s="326"/>
      <c r="S2060" s="326"/>
      <c r="T2060" s="326"/>
    </row>
    <row r="2061" spans="1:20">
      <c r="A2061" s="220"/>
      <c r="B2061" s="220"/>
      <c r="C2061" s="220"/>
      <c r="D2061" s="220"/>
      <c r="E2061" s="220"/>
      <c r="F2061" s="220"/>
      <c r="G2061" s="220"/>
      <c r="H2061" s="220"/>
      <c r="I2061" s="220"/>
      <c r="J2061" s="220"/>
      <c r="K2061" s="220"/>
      <c r="L2061" s="220"/>
      <c r="M2061" s="326"/>
      <c r="N2061" s="220"/>
      <c r="O2061" s="220"/>
      <c r="P2061" s="220"/>
      <c r="Q2061" s="326"/>
      <c r="R2061" s="326"/>
      <c r="S2061" s="326"/>
      <c r="T2061" s="326"/>
    </row>
    <row r="2062" spans="1:20">
      <c r="A2062" s="220"/>
      <c r="B2062" s="220"/>
      <c r="C2062" s="220"/>
      <c r="D2062" s="220"/>
      <c r="E2062" s="220"/>
      <c r="F2062" s="220"/>
      <c r="G2062" s="220"/>
      <c r="H2062" s="220"/>
      <c r="I2062" s="220"/>
      <c r="J2062" s="220"/>
      <c r="K2062" s="220"/>
      <c r="L2062" s="220"/>
      <c r="M2062" s="326"/>
      <c r="N2062" s="220"/>
      <c r="O2062" s="220"/>
      <c r="P2062" s="220"/>
      <c r="Q2062" s="326"/>
      <c r="R2062" s="326"/>
      <c r="S2062" s="326"/>
      <c r="T2062" s="326"/>
    </row>
    <row r="2063" spans="1:20">
      <c r="A2063" s="220"/>
      <c r="B2063" s="220"/>
      <c r="C2063" s="220"/>
      <c r="D2063" s="220"/>
      <c r="E2063" s="220"/>
      <c r="F2063" s="220"/>
      <c r="G2063" s="220"/>
      <c r="H2063" s="220"/>
      <c r="I2063" s="220"/>
      <c r="J2063" s="220"/>
      <c r="K2063" s="220"/>
      <c r="L2063" s="220"/>
      <c r="M2063" s="326"/>
      <c r="N2063" s="220"/>
      <c r="O2063" s="220"/>
      <c r="P2063" s="220"/>
      <c r="Q2063" s="326"/>
      <c r="R2063" s="326"/>
      <c r="S2063" s="326"/>
      <c r="T2063" s="326"/>
    </row>
    <row r="2064" spans="1:20">
      <c r="A2064" s="220"/>
      <c r="B2064" s="220"/>
      <c r="C2064" s="220"/>
      <c r="D2064" s="220"/>
      <c r="E2064" s="220"/>
      <c r="F2064" s="220"/>
      <c r="G2064" s="220"/>
      <c r="H2064" s="220"/>
      <c r="I2064" s="220"/>
      <c r="J2064" s="220"/>
      <c r="K2064" s="220"/>
      <c r="L2064" s="220"/>
      <c r="M2064" s="326"/>
      <c r="N2064" s="220"/>
      <c r="O2064" s="220"/>
      <c r="P2064" s="220"/>
      <c r="Q2064" s="326"/>
      <c r="R2064" s="326"/>
      <c r="S2064" s="326"/>
      <c r="T2064" s="326"/>
    </row>
    <row r="2065" spans="1:20">
      <c r="A2065" s="220"/>
      <c r="B2065" s="220"/>
      <c r="C2065" s="220"/>
      <c r="D2065" s="220"/>
      <c r="E2065" s="220"/>
      <c r="F2065" s="220"/>
      <c r="G2065" s="220"/>
      <c r="H2065" s="220"/>
      <c r="I2065" s="220"/>
      <c r="J2065" s="220"/>
      <c r="K2065" s="220"/>
      <c r="L2065" s="220"/>
      <c r="M2065" s="326"/>
      <c r="N2065" s="220"/>
      <c r="O2065" s="220"/>
      <c r="P2065" s="220"/>
      <c r="Q2065" s="326"/>
      <c r="R2065" s="326"/>
      <c r="S2065" s="326"/>
      <c r="T2065" s="326"/>
    </row>
    <row r="2066" spans="1:20">
      <c r="A2066" s="220"/>
      <c r="B2066" s="220"/>
      <c r="C2066" s="220"/>
      <c r="D2066" s="220"/>
      <c r="E2066" s="220"/>
      <c r="F2066" s="220"/>
      <c r="G2066" s="220"/>
      <c r="H2066" s="220"/>
      <c r="I2066" s="220"/>
      <c r="J2066" s="220"/>
      <c r="K2066" s="220"/>
      <c r="L2066" s="220"/>
      <c r="M2066" s="326"/>
      <c r="N2066" s="220"/>
      <c r="O2066" s="220"/>
      <c r="P2066" s="220"/>
      <c r="Q2066" s="326"/>
      <c r="R2066" s="326"/>
      <c r="S2066" s="326"/>
      <c r="T2066" s="326"/>
    </row>
    <row r="2067" spans="1:20">
      <c r="A2067" s="220"/>
      <c r="B2067" s="220"/>
      <c r="C2067" s="220"/>
      <c r="D2067" s="220"/>
      <c r="E2067" s="220"/>
      <c r="F2067" s="220"/>
      <c r="G2067" s="220"/>
      <c r="H2067" s="220"/>
      <c r="I2067" s="220"/>
      <c r="J2067" s="220"/>
      <c r="K2067" s="220"/>
      <c r="L2067" s="220"/>
      <c r="M2067" s="326"/>
      <c r="N2067" s="220"/>
      <c r="O2067" s="220"/>
      <c r="P2067" s="220"/>
      <c r="Q2067" s="326"/>
      <c r="R2067" s="326"/>
      <c r="S2067" s="326"/>
      <c r="T2067" s="326"/>
    </row>
    <row r="2068" spans="1:20">
      <c r="A2068" s="220"/>
      <c r="B2068" s="220"/>
      <c r="C2068" s="220"/>
      <c r="D2068" s="220"/>
      <c r="E2068" s="220"/>
      <c r="F2068" s="220"/>
      <c r="G2068" s="220"/>
      <c r="H2068" s="220"/>
      <c r="I2068" s="220"/>
      <c r="J2068" s="220"/>
      <c r="K2068" s="220"/>
      <c r="L2068" s="220"/>
      <c r="M2068" s="326"/>
      <c r="N2068" s="220"/>
      <c r="O2068" s="220"/>
      <c r="P2068" s="220"/>
      <c r="Q2068" s="326"/>
      <c r="R2068" s="326"/>
      <c r="S2068" s="326"/>
      <c r="T2068" s="326"/>
    </row>
    <row r="2069" spans="1:20">
      <c r="A2069" s="220"/>
      <c r="B2069" s="220"/>
      <c r="C2069" s="220"/>
      <c r="D2069" s="220"/>
      <c r="E2069" s="220"/>
      <c r="F2069" s="220"/>
      <c r="G2069" s="220"/>
      <c r="H2069" s="220"/>
      <c r="I2069" s="220"/>
      <c r="J2069" s="220"/>
      <c r="K2069" s="220"/>
      <c r="L2069" s="220"/>
      <c r="M2069" s="326"/>
      <c r="N2069" s="220"/>
      <c r="O2069" s="220"/>
      <c r="P2069" s="220"/>
      <c r="Q2069" s="326"/>
      <c r="R2069" s="326"/>
      <c r="S2069" s="326"/>
      <c r="T2069" s="326"/>
    </row>
    <row r="2070" spans="1:20">
      <c r="A2070" s="220"/>
      <c r="B2070" s="220"/>
      <c r="C2070" s="220"/>
      <c r="D2070" s="220"/>
      <c r="E2070" s="220"/>
      <c r="F2070" s="220"/>
      <c r="G2070" s="220"/>
      <c r="H2070" s="220"/>
      <c r="I2070" s="220"/>
      <c r="J2070" s="220"/>
      <c r="K2070" s="220"/>
      <c r="L2070" s="220"/>
      <c r="M2070" s="326"/>
      <c r="N2070" s="220"/>
      <c r="O2070" s="220"/>
      <c r="P2070" s="220"/>
      <c r="Q2070" s="326"/>
      <c r="R2070" s="326"/>
      <c r="S2070" s="326"/>
      <c r="T2070" s="326"/>
    </row>
    <row r="2071" spans="1:20">
      <c r="A2071" s="220"/>
      <c r="B2071" s="220"/>
      <c r="C2071" s="220"/>
      <c r="D2071" s="220"/>
      <c r="E2071" s="220"/>
      <c r="F2071" s="220"/>
      <c r="G2071" s="220"/>
      <c r="H2071" s="220"/>
      <c r="I2071" s="220"/>
      <c r="J2071" s="220"/>
      <c r="K2071" s="220"/>
      <c r="L2071" s="220"/>
      <c r="M2071" s="326"/>
      <c r="N2071" s="220"/>
      <c r="O2071" s="220"/>
      <c r="P2071" s="220"/>
      <c r="Q2071" s="326"/>
      <c r="R2071" s="326"/>
      <c r="S2071" s="326"/>
      <c r="T2071" s="326"/>
    </row>
    <row r="2072" spans="1:20">
      <c r="A2072" s="220"/>
      <c r="B2072" s="220"/>
      <c r="C2072" s="220"/>
      <c r="D2072" s="220"/>
      <c r="E2072" s="220"/>
      <c r="F2072" s="220"/>
      <c r="G2072" s="220"/>
      <c r="H2072" s="220"/>
      <c r="I2072" s="220"/>
      <c r="J2072" s="220"/>
      <c r="K2072" s="220"/>
      <c r="L2072" s="220"/>
      <c r="M2072" s="326"/>
      <c r="N2072" s="220"/>
      <c r="O2072" s="220"/>
      <c r="P2072" s="220"/>
      <c r="Q2072" s="326"/>
      <c r="R2072" s="326"/>
      <c r="S2072" s="326"/>
      <c r="T2072" s="326"/>
    </row>
    <row r="2073" spans="1:20">
      <c r="A2073" s="220"/>
      <c r="B2073" s="220"/>
      <c r="C2073" s="220"/>
      <c r="D2073" s="220"/>
      <c r="E2073" s="220"/>
      <c r="F2073" s="220"/>
      <c r="G2073" s="220"/>
      <c r="H2073" s="220"/>
      <c r="I2073" s="220"/>
      <c r="J2073" s="220"/>
      <c r="K2073" s="220"/>
      <c r="L2073" s="220"/>
      <c r="M2073" s="326"/>
      <c r="N2073" s="220"/>
      <c r="O2073" s="220"/>
      <c r="P2073" s="220"/>
      <c r="Q2073" s="326"/>
      <c r="R2073" s="326"/>
      <c r="S2073" s="326"/>
      <c r="T2073" s="326"/>
    </row>
    <row r="2074" spans="1:20">
      <c r="A2074" s="220"/>
      <c r="B2074" s="220"/>
      <c r="C2074" s="220"/>
      <c r="D2074" s="220"/>
      <c r="E2074" s="220"/>
      <c r="F2074" s="220"/>
      <c r="G2074" s="220"/>
      <c r="H2074" s="220"/>
      <c r="I2074" s="220"/>
      <c r="J2074" s="220"/>
      <c r="K2074" s="220"/>
      <c r="L2074" s="220"/>
      <c r="M2074" s="326"/>
      <c r="N2074" s="220"/>
      <c r="O2074" s="220"/>
      <c r="P2074" s="220"/>
      <c r="Q2074" s="326"/>
      <c r="R2074" s="326"/>
      <c r="S2074" s="326"/>
      <c r="T2074" s="326"/>
    </row>
    <row r="2075" spans="1:20">
      <c r="A2075" s="220"/>
      <c r="B2075" s="220"/>
      <c r="C2075" s="220"/>
      <c r="D2075" s="220"/>
      <c r="E2075" s="220"/>
      <c r="F2075" s="220"/>
      <c r="G2075" s="220"/>
      <c r="H2075" s="220"/>
      <c r="I2075" s="220"/>
      <c r="J2075" s="220"/>
      <c r="K2075" s="220"/>
      <c r="L2075" s="220"/>
      <c r="M2075" s="326"/>
      <c r="N2075" s="220"/>
      <c r="O2075" s="220"/>
      <c r="P2075" s="220"/>
      <c r="Q2075" s="326"/>
      <c r="R2075" s="326"/>
      <c r="S2075" s="326"/>
      <c r="T2075" s="326"/>
    </row>
    <row r="2076" spans="1:20">
      <c r="A2076" s="220"/>
      <c r="B2076" s="220"/>
      <c r="C2076" s="220"/>
      <c r="D2076" s="220"/>
      <c r="E2076" s="220"/>
      <c r="F2076" s="220"/>
      <c r="G2076" s="220"/>
      <c r="H2076" s="220"/>
      <c r="I2076" s="220"/>
      <c r="J2076" s="220"/>
      <c r="K2076" s="220"/>
      <c r="L2076" s="220"/>
      <c r="M2076" s="326"/>
      <c r="N2076" s="220"/>
      <c r="O2076" s="220"/>
      <c r="P2076" s="220"/>
      <c r="Q2076" s="326"/>
      <c r="R2076" s="326"/>
      <c r="S2076" s="326"/>
      <c r="T2076" s="326"/>
    </row>
    <row r="2077" spans="1:20">
      <c r="A2077" s="220"/>
      <c r="B2077" s="220"/>
      <c r="C2077" s="220"/>
      <c r="D2077" s="220"/>
      <c r="E2077" s="220"/>
      <c r="F2077" s="220"/>
      <c r="G2077" s="220"/>
      <c r="H2077" s="220"/>
      <c r="I2077" s="220"/>
      <c r="J2077" s="220"/>
      <c r="K2077" s="220"/>
      <c r="L2077" s="220"/>
      <c r="M2077" s="326"/>
      <c r="N2077" s="220"/>
      <c r="O2077" s="220"/>
      <c r="P2077" s="220"/>
      <c r="Q2077" s="326"/>
      <c r="R2077" s="326"/>
      <c r="S2077" s="326"/>
      <c r="T2077" s="326"/>
    </row>
    <row r="2078" spans="1:20">
      <c r="A2078" s="220"/>
      <c r="B2078" s="220"/>
      <c r="C2078" s="220"/>
      <c r="D2078" s="220"/>
      <c r="E2078" s="220"/>
      <c r="F2078" s="220"/>
      <c r="G2078" s="220"/>
      <c r="H2078" s="220"/>
      <c r="I2078" s="220"/>
      <c r="J2078" s="220"/>
      <c r="K2078" s="220"/>
      <c r="L2078" s="220"/>
      <c r="M2078" s="326"/>
      <c r="N2078" s="220"/>
      <c r="O2078" s="220"/>
      <c r="P2078" s="220"/>
      <c r="Q2078" s="326"/>
      <c r="R2078" s="326"/>
      <c r="S2078" s="326"/>
      <c r="T2078" s="326"/>
    </row>
    <row r="2079" spans="1:20">
      <c r="A2079" s="220"/>
      <c r="B2079" s="220"/>
      <c r="C2079" s="220"/>
      <c r="D2079" s="220"/>
      <c r="E2079" s="220"/>
      <c r="F2079" s="220"/>
      <c r="G2079" s="220"/>
      <c r="H2079" s="220"/>
      <c r="I2079" s="220"/>
      <c r="J2079" s="220"/>
      <c r="K2079" s="220"/>
      <c r="L2079" s="220"/>
      <c r="M2079" s="326"/>
      <c r="N2079" s="220"/>
      <c r="O2079" s="220"/>
      <c r="P2079" s="220"/>
      <c r="Q2079" s="326"/>
      <c r="R2079" s="326"/>
      <c r="S2079" s="326"/>
      <c r="T2079" s="326"/>
    </row>
    <row r="2080" spans="1:20">
      <c r="A2080" s="220"/>
      <c r="B2080" s="220"/>
      <c r="C2080" s="220"/>
      <c r="D2080" s="220"/>
      <c r="E2080" s="220"/>
      <c r="F2080" s="220"/>
      <c r="G2080" s="220"/>
      <c r="H2080" s="220"/>
      <c r="I2080" s="220"/>
      <c r="J2080" s="220"/>
      <c r="K2080" s="220"/>
      <c r="L2080" s="220"/>
      <c r="M2080" s="326"/>
      <c r="N2080" s="220"/>
      <c r="O2080" s="220"/>
      <c r="P2080" s="220"/>
      <c r="Q2080" s="326"/>
      <c r="R2080" s="326"/>
      <c r="S2080" s="326"/>
      <c r="T2080" s="326"/>
    </row>
    <row r="2081" spans="1:20">
      <c r="A2081" s="220"/>
      <c r="B2081" s="220"/>
      <c r="C2081" s="220"/>
      <c r="D2081" s="220"/>
      <c r="E2081" s="220"/>
      <c r="F2081" s="220"/>
      <c r="G2081" s="220"/>
      <c r="H2081" s="220"/>
      <c r="I2081" s="220"/>
      <c r="J2081" s="220"/>
      <c r="K2081" s="220"/>
      <c r="L2081" s="220"/>
      <c r="M2081" s="326"/>
      <c r="N2081" s="220"/>
      <c r="O2081" s="220"/>
      <c r="P2081" s="220"/>
      <c r="Q2081" s="326"/>
      <c r="R2081" s="326"/>
      <c r="S2081" s="326"/>
      <c r="T2081" s="326"/>
    </row>
    <row r="2082" spans="1:20">
      <c r="A2082" s="220"/>
      <c r="B2082" s="220"/>
      <c r="C2082" s="220"/>
      <c r="D2082" s="220"/>
      <c r="E2082" s="220"/>
      <c r="F2082" s="220"/>
      <c r="G2082" s="220"/>
      <c r="H2082" s="220"/>
      <c r="I2082" s="220"/>
      <c r="J2082" s="220"/>
      <c r="K2082" s="220"/>
      <c r="L2082" s="220"/>
      <c r="M2082" s="326"/>
      <c r="N2082" s="220"/>
      <c r="O2082" s="220"/>
      <c r="P2082" s="220"/>
      <c r="Q2082" s="326"/>
      <c r="R2082" s="326"/>
      <c r="S2082" s="326"/>
      <c r="T2082" s="326"/>
    </row>
    <row r="2083" spans="1:20">
      <c r="A2083" s="220"/>
      <c r="B2083" s="220"/>
      <c r="C2083" s="220"/>
      <c r="D2083" s="220"/>
      <c r="E2083" s="220"/>
      <c r="F2083" s="220"/>
      <c r="G2083" s="220"/>
      <c r="H2083" s="220"/>
      <c r="I2083" s="220"/>
      <c r="J2083" s="220"/>
      <c r="K2083" s="220"/>
      <c r="L2083" s="220"/>
      <c r="M2083" s="326"/>
      <c r="N2083" s="220"/>
      <c r="O2083" s="220"/>
      <c r="P2083" s="220"/>
      <c r="Q2083" s="326"/>
      <c r="R2083" s="326"/>
      <c r="S2083" s="326"/>
      <c r="T2083" s="326"/>
    </row>
    <row r="2084" spans="1:20">
      <c r="A2084" s="220"/>
      <c r="B2084" s="220"/>
      <c r="C2084" s="220"/>
      <c r="D2084" s="220"/>
      <c r="E2084" s="220"/>
      <c r="F2084" s="220"/>
      <c r="G2084" s="220"/>
      <c r="H2084" s="220"/>
      <c r="I2084" s="220"/>
      <c r="J2084" s="220"/>
      <c r="K2084" s="220"/>
      <c r="L2084" s="220"/>
      <c r="M2084" s="326"/>
      <c r="N2084" s="220"/>
      <c r="O2084" s="220"/>
      <c r="P2084" s="220"/>
      <c r="Q2084" s="326"/>
      <c r="R2084" s="326"/>
      <c r="S2084" s="326"/>
      <c r="T2084" s="326"/>
    </row>
    <row r="2085" spans="1:20">
      <c r="A2085" s="220"/>
      <c r="B2085" s="220"/>
      <c r="C2085" s="220"/>
      <c r="D2085" s="220"/>
      <c r="E2085" s="220"/>
      <c r="F2085" s="220"/>
      <c r="G2085" s="220"/>
      <c r="H2085" s="220"/>
      <c r="I2085" s="220"/>
      <c r="J2085" s="220"/>
      <c r="K2085" s="220"/>
      <c r="L2085" s="220"/>
      <c r="M2085" s="326"/>
      <c r="N2085" s="220"/>
      <c r="O2085" s="220"/>
      <c r="P2085" s="220"/>
      <c r="Q2085" s="326"/>
      <c r="R2085" s="326"/>
      <c r="S2085" s="326"/>
      <c r="T2085" s="326"/>
    </row>
    <row r="2086" spans="1:20">
      <c r="A2086" s="220"/>
      <c r="B2086" s="220"/>
      <c r="C2086" s="220"/>
      <c r="D2086" s="220"/>
      <c r="E2086" s="220"/>
      <c r="F2086" s="220"/>
      <c r="G2086" s="220"/>
      <c r="H2086" s="220"/>
      <c r="I2086" s="220"/>
      <c r="J2086" s="220"/>
      <c r="K2086" s="220"/>
      <c r="L2086" s="220"/>
      <c r="M2086" s="326"/>
      <c r="N2086" s="220"/>
      <c r="O2086" s="220"/>
      <c r="P2086" s="220"/>
      <c r="Q2086" s="326"/>
      <c r="R2086" s="326"/>
      <c r="S2086" s="326"/>
      <c r="T2086" s="326"/>
    </row>
    <row r="2087" spans="1:20">
      <c r="A2087" s="220"/>
      <c r="B2087" s="220"/>
      <c r="C2087" s="220"/>
      <c r="D2087" s="220"/>
      <c r="E2087" s="220"/>
      <c r="F2087" s="220"/>
      <c r="G2087" s="220"/>
      <c r="H2087" s="220"/>
      <c r="I2087" s="220"/>
      <c r="J2087" s="220"/>
      <c r="K2087" s="220"/>
      <c r="L2087" s="220"/>
      <c r="M2087" s="326"/>
      <c r="N2087" s="220"/>
      <c r="O2087" s="220"/>
      <c r="P2087" s="220"/>
      <c r="Q2087" s="326"/>
      <c r="R2087" s="326"/>
      <c r="S2087" s="326"/>
      <c r="T2087" s="326"/>
    </row>
    <row r="2088" spans="1:20">
      <c r="A2088" s="220"/>
      <c r="B2088" s="220"/>
      <c r="C2088" s="220"/>
      <c r="D2088" s="220"/>
      <c r="E2088" s="220"/>
      <c r="F2088" s="220"/>
      <c r="G2088" s="220"/>
      <c r="H2088" s="220"/>
      <c r="I2088" s="220"/>
      <c r="J2088" s="220"/>
      <c r="K2088" s="220"/>
      <c r="L2088" s="220"/>
      <c r="M2088" s="326"/>
      <c r="N2088" s="220"/>
      <c r="O2088" s="220"/>
      <c r="P2088" s="220"/>
      <c r="Q2088" s="326"/>
      <c r="R2088" s="326"/>
      <c r="S2088" s="326"/>
      <c r="T2088" s="326"/>
    </row>
    <row r="2089" spans="1:20">
      <c r="A2089" s="220"/>
      <c r="B2089" s="220"/>
      <c r="C2089" s="220"/>
      <c r="D2089" s="220"/>
      <c r="E2089" s="220"/>
      <c r="F2089" s="220"/>
      <c r="G2089" s="220"/>
      <c r="H2089" s="220"/>
      <c r="I2089" s="220"/>
      <c r="J2089" s="220"/>
      <c r="K2089" s="220"/>
      <c r="L2089" s="220"/>
      <c r="M2089" s="326"/>
      <c r="N2089" s="220"/>
      <c r="O2089" s="220"/>
      <c r="P2089" s="220"/>
      <c r="Q2089" s="326"/>
      <c r="R2089" s="326"/>
      <c r="S2089" s="326"/>
      <c r="T2089" s="326"/>
    </row>
    <row r="2090" spans="1:20">
      <c r="A2090" s="220"/>
      <c r="B2090" s="220"/>
      <c r="C2090" s="220"/>
      <c r="D2090" s="220"/>
      <c r="E2090" s="220"/>
      <c r="F2090" s="220"/>
      <c r="G2090" s="220"/>
      <c r="H2090" s="220"/>
      <c r="I2090" s="220"/>
      <c r="J2090" s="220"/>
      <c r="K2090" s="220"/>
      <c r="L2090" s="220"/>
      <c r="M2090" s="326"/>
      <c r="N2090" s="220"/>
      <c r="O2090" s="220"/>
      <c r="P2090" s="220"/>
      <c r="Q2090" s="326"/>
      <c r="R2090" s="326"/>
      <c r="S2090" s="326"/>
      <c r="T2090" s="326"/>
    </row>
    <row r="2091" spans="1:20">
      <c r="A2091" s="220"/>
      <c r="B2091" s="220"/>
      <c r="C2091" s="220"/>
      <c r="D2091" s="220"/>
      <c r="E2091" s="220"/>
      <c r="F2091" s="220"/>
      <c r="G2091" s="220"/>
      <c r="H2091" s="220"/>
      <c r="I2091" s="220"/>
      <c r="J2091" s="220"/>
      <c r="K2091" s="220"/>
      <c r="L2091" s="220"/>
      <c r="M2091" s="326"/>
      <c r="N2091" s="220"/>
      <c r="O2091" s="220"/>
      <c r="P2091" s="220"/>
      <c r="Q2091" s="326"/>
      <c r="R2091" s="326"/>
      <c r="S2091" s="326"/>
      <c r="T2091" s="326"/>
    </row>
    <row r="2092" spans="1:20">
      <c r="A2092" s="220"/>
      <c r="B2092" s="220"/>
      <c r="C2092" s="220"/>
      <c r="D2092" s="220"/>
      <c r="E2092" s="220"/>
      <c r="F2092" s="220"/>
      <c r="G2092" s="220"/>
      <c r="H2092" s="220"/>
      <c r="I2092" s="220"/>
      <c r="J2092" s="220"/>
      <c r="K2092" s="220"/>
      <c r="L2092" s="220"/>
      <c r="M2092" s="326"/>
      <c r="N2092" s="220"/>
      <c r="O2092" s="220"/>
      <c r="P2092" s="220"/>
      <c r="Q2092" s="326"/>
      <c r="R2092" s="326"/>
      <c r="S2092" s="326"/>
      <c r="T2092" s="326"/>
    </row>
    <row r="2093" spans="1:20">
      <c r="A2093" s="220"/>
      <c r="B2093" s="220"/>
      <c r="C2093" s="220"/>
      <c r="D2093" s="220"/>
      <c r="E2093" s="220"/>
      <c r="F2093" s="220"/>
      <c r="G2093" s="220"/>
      <c r="H2093" s="220"/>
      <c r="I2093" s="220"/>
      <c r="J2093" s="220"/>
      <c r="K2093" s="220"/>
      <c r="L2093" s="220"/>
      <c r="M2093" s="326"/>
      <c r="N2093" s="220"/>
      <c r="O2093" s="220"/>
      <c r="P2093" s="220"/>
      <c r="Q2093" s="326"/>
      <c r="R2093" s="326"/>
      <c r="S2093" s="326"/>
      <c r="T2093" s="326"/>
    </row>
    <row r="2094" spans="1:20">
      <c r="A2094" s="220"/>
      <c r="B2094" s="220"/>
      <c r="C2094" s="220"/>
      <c r="D2094" s="220"/>
      <c r="E2094" s="220"/>
      <c r="F2094" s="220"/>
      <c r="G2094" s="220"/>
      <c r="H2094" s="220"/>
      <c r="I2094" s="220"/>
      <c r="J2094" s="220"/>
      <c r="K2094" s="220"/>
      <c r="L2094" s="220"/>
      <c r="M2094" s="326"/>
      <c r="N2094" s="220"/>
      <c r="O2094" s="220"/>
      <c r="P2094" s="220"/>
      <c r="Q2094" s="326"/>
      <c r="R2094" s="326"/>
      <c r="S2094" s="326"/>
      <c r="T2094" s="326"/>
    </row>
    <row r="2095" spans="1:20">
      <c r="A2095" s="220"/>
      <c r="B2095" s="220"/>
      <c r="C2095" s="220"/>
      <c r="D2095" s="220"/>
      <c r="E2095" s="220"/>
      <c r="F2095" s="220"/>
      <c r="G2095" s="220"/>
      <c r="H2095" s="220"/>
      <c r="I2095" s="220"/>
      <c r="J2095" s="220"/>
      <c r="K2095" s="220"/>
      <c r="L2095" s="220"/>
      <c r="M2095" s="326"/>
      <c r="N2095" s="220"/>
      <c r="O2095" s="220"/>
      <c r="P2095" s="220"/>
      <c r="Q2095" s="326"/>
      <c r="R2095" s="326"/>
      <c r="S2095" s="326"/>
      <c r="T2095" s="326"/>
    </row>
    <row r="2096" spans="1:20">
      <c r="A2096" s="220"/>
      <c r="B2096" s="220"/>
      <c r="C2096" s="220"/>
      <c r="D2096" s="220"/>
      <c r="E2096" s="220"/>
      <c r="F2096" s="220"/>
      <c r="G2096" s="220"/>
      <c r="H2096" s="220"/>
      <c r="I2096" s="220"/>
      <c r="J2096" s="220"/>
      <c r="K2096" s="220"/>
      <c r="L2096" s="220"/>
      <c r="M2096" s="326"/>
      <c r="N2096" s="220"/>
      <c r="O2096" s="220"/>
      <c r="P2096" s="220"/>
      <c r="Q2096" s="326"/>
      <c r="R2096" s="326"/>
      <c r="S2096" s="326"/>
      <c r="T2096" s="326"/>
    </row>
    <row r="2097" spans="1:20">
      <c r="A2097" s="220"/>
      <c r="B2097" s="220"/>
      <c r="C2097" s="220"/>
      <c r="D2097" s="220"/>
      <c r="E2097" s="220"/>
      <c r="F2097" s="220"/>
      <c r="G2097" s="220"/>
      <c r="H2097" s="220"/>
      <c r="I2097" s="220"/>
      <c r="J2097" s="220"/>
      <c r="K2097" s="220"/>
      <c r="L2097" s="220"/>
      <c r="M2097" s="326"/>
      <c r="N2097" s="220"/>
      <c r="O2097" s="220"/>
      <c r="P2097" s="220"/>
      <c r="Q2097" s="326"/>
      <c r="R2097" s="326"/>
      <c r="S2097" s="326"/>
      <c r="T2097" s="326"/>
    </row>
    <row r="2098" spans="1:20">
      <c r="A2098" s="220"/>
      <c r="B2098" s="220"/>
      <c r="C2098" s="220"/>
      <c r="D2098" s="220"/>
      <c r="E2098" s="220"/>
      <c r="F2098" s="220"/>
      <c r="G2098" s="220"/>
      <c r="H2098" s="220"/>
      <c r="I2098" s="220"/>
      <c r="J2098" s="220"/>
      <c r="K2098" s="220"/>
      <c r="L2098" s="220"/>
      <c r="M2098" s="326"/>
      <c r="N2098" s="220"/>
      <c r="O2098" s="220"/>
      <c r="P2098" s="220"/>
      <c r="Q2098" s="326"/>
      <c r="R2098" s="326"/>
      <c r="S2098" s="326"/>
      <c r="T2098" s="326"/>
    </row>
    <row r="2099" spans="1:20">
      <c r="A2099" s="220"/>
      <c r="B2099" s="220"/>
      <c r="C2099" s="220"/>
      <c r="D2099" s="220"/>
      <c r="E2099" s="220"/>
      <c r="F2099" s="220"/>
      <c r="G2099" s="220"/>
      <c r="H2099" s="220"/>
      <c r="I2099" s="220"/>
      <c r="J2099" s="220"/>
      <c r="K2099" s="220"/>
      <c r="L2099" s="220"/>
      <c r="M2099" s="326"/>
      <c r="N2099" s="220"/>
      <c r="O2099" s="220"/>
      <c r="P2099" s="220"/>
      <c r="Q2099" s="326"/>
      <c r="R2099" s="326"/>
      <c r="S2099" s="326"/>
      <c r="T2099" s="326"/>
    </row>
    <row r="2100" spans="1:20">
      <c r="A2100" s="220"/>
      <c r="B2100" s="220"/>
      <c r="C2100" s="220"/>
      <c r="D2100" s="220"/>
      <c r="E2100" s="220"/>
      <c r="F2100" s="220"/>
      <c r="G2100" s="220"/>
      <c r="H2100" s="220"/>
      <c r="I2100" s="220"/>
      <c r="J2100" s="220"/>
      <c r="K2100" s="220"/>
      <c r="L2100" s="220"/>
      <c r="M2100" s="326"/>
      <c r="N2100" s="220"/>
      <c r="O2100" s="220"/>
      <c r="P2100" s="220"/>
      <c r="Q2100" s="326"/>
      <c r="R2100" s="326"/>
      <c r="S2100" s="326"/>
      <c r="T2100" s="326"/>
    </row>
    <row r="2101" spans="1:20">
      <c r="A2101" s="220"/>
      <c r="B2101" s="220"/>
      <c r="C2101" s="220"/>
      <c r="D2101" s="220"/>
      <c r="E2101" s="220"/>
      <c r="F2101" s="220"/>
      <c r="G2101" s="220"/>
      <c r="H2101" s="220"/>
      <c r="I2101" s="220"/>
      <c r="J2101" s="220"/>
      <c r="K2101" s="220"/>
      <c r="L2101" s="220"/>
      <c r="M2101" s="326"/>
      <c r="N2101" s="220"/>
      <c r="O2101" s="220"/>
      <c r="P2101" s="220"/>
      <c r="Q2101" s="326"/>
      <c r="R2101" s="326"/>
      <c r="S2101" s="326"/>
      <c r="T2101" s="326"/>
    </row>
    <row r="2102" spans="1:20">
      <c r="A2102" s="220"/>
      <c r="B2102" s="220"/>
      <c r="C2102" s="220"/>
      <c r="D2102" s="220"/>
      <c r="E2102" s="220"/>
      <c r="F2102" s="220"/>
      <c r="G2102" s="220"/>
      <c r="H2102" s="220"/>
      <c r="I2102" s="220"/>
      <c r="J2102" s="220"/>
      <c r="K2102" s="220"/>
      <c r="L2102" s="220"/>
      <c r="M2102" s="326"/>
      <c r="N2102" s="220"/>
      <c r="O2102" s="220"/>
      <c r="P2102" s="220"/>
      <c r="Q2102" s="326"/>
      <c r="R2102" s="326"/>
      <c r="S2102" s="326"/>
      <c r="T2102" s="326"/>
    </row>
    <row r="2103" spans="1:20">
      <c r="A2103" s="220"/>
      <c r="B2103" s="220"/>
      <c r="C2103" s="220"/>
      <c r="D2103" s="220"/>
      <c r="E2103" s="220"/>
      <c r="F2103" s="220"/>
      <c r="G2103" s="220"/>
      <c r="H2103" s="220"/>
      <c r="I2103" s="220"/>
      <c r="J2103" s="220"/>
      <c r="K2103" s="220"/>
      <c r="L2103" s="220"/>
      <c r="M2103" s="326"/>
      <c r="N2103" s="220"/>
      <c r="O2103" s="220"/>
      <c r="P2103" s="220"/>
      <c r="Q2103" s="326"/>
      <c r="R2103" s="326"/>
      <c r="S2103" s="326"/>
      <c r="T2103" s="326"/>
    </row>
    <row r="2104" spans="1:20">
      <c r="A2104" s="220"/>
      <c r="B2104" s="220"/>
      <c r="C2104" s="220"/>
      <c r="D2104" s="220"/>
      <c r="E2104" s="220"/>
      <c r="F2104" s="220"/>
      <c r="G2104" s="220"/>
      <c r="H2104" s="220"/>
      <c r="I2104" s="220"/>
      <c r="J2104" s="220"/>
      <c r="K2104" s="220"/>
      <c r="L2104" s="220"/>
      <c r="M2104" s="326"/>
      <c r="N2104" s="220"/>
      <c r="O2104" s="220"/>
      <c r="P2104" s="220"/>
      <c r="Q2104" s="326"/>
      <c r="R2104" s="326"/>
      <c r="S2104" s="326"/>
      <c r="T2104" s="326"/>
    </row>
    <row r="2105" spans="1:20">
      <c r="A2105" s="220"/>
      <c r="B2105" s="220"/>
      <c r="C2105" s="220"/>
      <c r="D2105" s="220"/>
      <c r="E2105" s="220"/>
      <c r="F2105" s="220"/>
      <c r="G2105" s="220"/>
      <c r="H2105" s="220"/>
      <c r="I2105" s="220"/>
      <c r="J2105" s="220"/>
      <c r="K2105" s="220"/>
      <c r="L2105" s="220"/>
      <c r="M2105" s="326"/>
      <c r="N2105" s="220"/>
      <c r="O2105" s="220"/>
      <c r="P2105" s="220"/>
      <c r="Q2105" s="326"/>
      <c r="R2105" s="326"/>
      <c r="S2105" s="326"/>
      <c r="T2105" s="326"/>
    </row>
    <row r="2106" spans="1:20">
      <c r="A2106" s="220"/>
      <c r="B2106" s="220"/>
      <c r="C2106" s="220"/>
      <c r="D2106" s="220"/>
      <c r="E2106" s="220"/>
      <c r="F2106" s="220"/>
      <c r="G2106" s="220"/>
      <c r="H2106" s="220"/>
      <c r="I2106" s="220"/>
      <c r="J2106" s="220"/>
      <c r="K2106" s="220"/>
      <c r="L2106" s="220"/>
      <c r="M2106" s="326"/>
      <c r="N2106" s="220"/>
      <c r="O2106" s="220"/>
      <c r="P2106" s="220"/>
      <c r="Q2106" s="326"/>
      <c r="R2106" s="326"/>
      <c r="S2106" s="326"/>
      <c r="T2106" s="326"/>
    </row>
    <row r="2107" spans="1:20">
      <c r="A2107" s="220"/>
      <c r="B2107" s="220"/>
      <c r="C2107" s="220"/>
      <c r="D2107" s="220"/>
      <c r="E2107" s="220"/>
      <c r="F2107" s="220"/>
      <c r="G2107" s="220"/>
      <c r="H2107" s="220"/>
      <c r="I2107" s="220"/>
      <c r="J2107" s="220"/>
      <c r="K2107" s="220"/>
      <c r="L2107" s="220"/>
      <c r="M2107" s="326"/>
      <c r="N2107" s="220"/>
      <c r="O2107" s="220"/>
      <c r="P2107" s="220"/>
      <c r="Q2107" s="326"/>
      <c r="R2107" s="326"/>
      <c r="S2107" s="326"/>
      <c r="T2107" s="326"/>
    </row>
    <row r="2108" spans="1:20">
      <c r="A2108" s="220"/>
      <c r="B2108" s="220"/>
      <c r="C2108" s="220"/>
      <c r="D2108" s="220"/>
      <c r="E2108" s="220"/>
      <c r="F2108" s="220"/>
      <c r="G2108" s="220"/>
      <c r="H2108" s="220"/>
      <c r="I2108" s="220"/>
      <c r="J2108" s="220"/>
      <c r="K2108" s="220"/>
      <c r="L2108" s="220"/>
      <c r="M2108" s="326"/>
      <c r="N2108" s="220"/>
      <c r="O2108" s="220"/>
      <c r="P2108" s="220"/>
      <c r="Q2108" s="326"/>
      <c r="R2108" s="326"/>
      <c r="S2108" s="326"/>
      <c r="T2108" s="326"/>
    </row>
    <row r="2109" spans="1:20">
      <c r="A2109" s="220"/>
      <c r="B2109" s="220"/>
      <c r="C2109" s="220"/>
      <c r="D2109" s="220"/>
      <c r="E2109" s="220"/>
      <c r="F2109" s="220"/>
      <c r="G2109" s="220"/>
      <c r="H2109" s="220"/>
      <c r="I2109" s="220"/>
      <c r="J2109" s="220"/>
      <c r="K2109" s="220"/>
      <c r="L2109" s="220"/>
      <c r="M2109" s="326"/>
      <c r="N2109" s="220"/>
      <c r="O2109" s="220"/>
      <c r="P2109" s="220"/>
      <c r="Q2109" s="326"/>
      <c r="R2109" s="326"/>
      <c r="S2109" s="326"/>
      <c r="T2109" s="326"/>
    </row>
    <row r="2110" spans="1:20">
      <c r="A2110" s="220"/>
      <c r="B2110" s="220"/>
      <c r="C2110" s="220"/>
      <c r="D2110" s="220"/>
      <c r="E2110" s="220"/>
      <c r="F2110" s="220"/>
      <c r="G2110" s="220"/>
      <c r="H2110" s="220"/>
      <c r="I2110" s="220"/>
      <c r="J2110" s="220"/>
      <c r="K2110" s="220"/>
      <c r="L2110" s="220"/>
      <c r="M2110" s="326"/>
      <c r="N2110" s="220"/>
      <c r="O2110" s="220"/>
      <c r="P2110" s="220"/>
      <c r="Q2110" s="326"/>
      <c r="R2110" s="326"/>
      <c r="S2110" s="326"/>
      <c r="T2110" s="326"/>
    </row>
    <row r="2111" spans="1:20">
      <c r="A2111" s="220"/>
      <c r="B2111" s="220"/>
      <c r="C2111" s="220"/>
      <c r="D2111" s="220"/>
      <c r="E2111" s="220"/>
      <c r="F2111" s="220"/>
      <c r="G2111" s="220"/>
      <c r="H2111" s="220"/>
      <c r="I2111" s="220"/>
      <c r="J2111" s="220"/>
      <c r="K2111" s="220"/>
      <c r="L2111" s="220"/>
      <c r="M2111" s="326"/>
      <c r="N2111" s="220"/>
      <c r="O2111" s="220"/>
      <c r="P2111" s="220"/>
      <c r="Q2111" s="326"/>
      <c r="R2111" s="326"/>
      <c r="S2111" s="326"/>
      <c r="T2111" s="326"/>
    </row>
    <row r="2112" spans="1:20">
      <c r="A2112" s="220"/>
      <c r="B2112" s="220"/>
      <c r="C2112" s="220"/>
      <c r="D2112" s="220"/>
      <c r="E2112" s="220"/>
      <c r="F2112" s="220"/>
      <c r="G2112" s="220"/>
      <c r="H2112" s="220"/>
      <c r="I2112" s="220"/>
      <c r="J2112" s="220"/>
      <c r="K2112" s="220"/>
      <c r="L2112" s="220"/>
      <c r="M2112" s="326"/>
      <c r="N2112" s="220"/>
      <c r="O2112" s="220"/>
      <c r="P2112" s="220"/>
      <c r="Q2112" s="326"/>
      <c r="R2112" s="326"/>
      <c r="S2112" s="326"/>
      <c r="T2112" s="326"/>
    </row>
    <row r="2113" spans="1:20">
      <c r="A2113" s="220"/>
      <c r="B2113" s="220"/>
      <c r="C2113" s="220"/>
      <c r="D2113" s="220"/>
      <c r="E2113" s="220"/>
      <c r="F2113" s="220"/>
      <c r="G2113" s="220"/>
      <c r="H2113" s="220"/>
      <c r="I2113" s="220"/>
      <c r="J2113" s="220"/>
      <c r="K2113" s="220"/>
      <c r="L2113" s="220"/>
      <c r="M2113" s="326"/>
      <c r="N2113" s="220"/>
      <c r="O2113" s="220"/>
      <c r="P2113" s="220"/>
      <c r="Q2113" s="326"/>
      <c r="R2113" s="326"/>
      <c r="S2113" s="326"/>
      <c r="T2113" s="326"/>
    </row>
    <row r="2114" spans="1:20">
      <c r="A2114" s="220"/>
      <c r="B2114" s="220"/>
      <c r="C2114" s="220"/>
      <c r="D2114" s="220"/>
      <c r="E2114" s="220"/>
      <c r="F2114" s="220"/>
      <c r="G2114" s="220"/>
      <c r="H2114" s="220"/>
      <c r="I2114" s="220"/>
      <c r="J2114" s="220"/>
      <c r="K2114" s="220"/>
      <c r="L2114" s="220"/>
      <c r="M2114" s="326"/>
      <c r="N2114" s="220"/>
      <c r="O2114" s="220"/>
      <c r="P2114" s="220"/>
      <c r="Q2114" s="326"/>
      <c r="R2114" s="326"/>
      <c r="S2114" s="326"/>
      <c r="T2114" s="326"/>
    </row>
    <row r="2115" spans="1:20">
      <c r="A2115" s="220"/>
      <c r="B2115" s="220"/>
      <c r="C2115" s="220"/>
      <c r="D2115" s="220"/>
      <c r="E2115" s="220"/>
      <c r="F2115" s="220"/>
      <c r="G2115" s="220"/>
      <c r="H2115" s="220"/>
      <c r="I2115" s="220"/>
      <c r="J2115" s="220"/>
      <c r="K2115" s="220"/>
      <c r="L2115" s="220"/>
      <c r="M2115" s="326"/>
      <c r="N2115" s="220"/>
      <c r="O2115" s="220"/>
      <c r="P2115" s="220"/>
      <c r="Q2115" s="326"/>
      <c r="R2115" s="326"/>
      <c r="S2115" s="326"/>
      <c r="T2115" s="326"/>
    </row>
    <row r="2116" spans="1:20">
      <c r="A2116" s="220"/>
      <c r="B2116" s="220"/>
      <c r="C2116" s="220"/>
      <c r="D2116" s="220"/>
      <c r="E2116" s="220"/>
      <c r="F2116" s="220"/>
      <c r="G2116" s="220"/>
      <c r="H2116" s="220"/>
      <c r="I2116" s="220"/>
      <c r="J2116" s="220"/>
      <c r="K2116" s="220"/>
      <c r="L2116" s="220"/>
      <c r="M2116" s="326"/>
      <c r="N2116" s="220"/>
      <c r="O2116" s="220"/>
      <c r="P2116" s="220"/>
      <c r="Q2116" s="326"/>
      <c r="R2116" s="326"/>
      <c r="S2116" s="326"/>
      <c r="T2116" s="326"/>
    </row>
    <row r="2117" spans="1:20">
      <c r="A2117" s="220"/>
      <c r="B2117" s="220"/>
      <c r="C2117" s="220"/>
      <c r="D2117" s="220"/>
      <c r="E2117" s="220"/>
      <c r="F2117" s="220"/>
      <c r="G2117" s="220"/>
      <c r="H2117" s="220"/>
      <c r="I2117" s="220"/>
      <c r="J2117" s="220"/>
      <c r="K2117" s="220"/>
      <c r="L2117" s="220"/>
      <c r="M2117" s="326"/>
      <c r="N2117" s="220"/>
      <c r="O2117" s="220"/>
      <c r="P2117" s="220"/>
      <c r="Q2117" s="326"/>
      <c r="R2117" s="326"/>
      <c r="S2117" s="326"/>
      <c r="T2117" s="326"/>
    </row>
    <row r="2118" spans="1:20">
      <c r="A2118" s="220"/>
      <c r="B2118" s="220"/>
      <c r="C2118" s="220"/>
      <c r="D2118" s="220"/>
      <c r="E2118" s="220"/>
      <c r="F2118" s="220"/>
      <c r="G2118" s="220"/>
      <c r="H2118" s="220"/>
      <c r="I2118" s="220"/>
      <c r="J2118" s="220"/>
      <c r="K2118" s="220"/>
      <c r="L2118" s="220"/>
      <c r="M2118" s="326"/>
      <c r="N2118" s="220"/>
      <c r="O2118" s="220"/>
      <c r="P2118" s="220"/>
      <c r="Q2118" s="326"/>
      <c r="R2118" s="326"/>
      <c r="S2118" s="326"/>
      <c r="T2118" s="326"/>
    </row>
    <row r="2119" spans="1:20">
      <c r="A2119" s="220"/>
      <c r="B2119" s="220"/>
      <c r="C2119" s="220"/>
      <c r="D2119" s="220"/>
      <c r="E2119" s="220"/>
      <c r="F2119" s="220"/>
      <c r="G2119" s="220"/>
      <c r="H2119" s="220"/>
      <c r="I2119" s="220"/>
      <c r="J2119" s="220"/>
      <c r="K2119" s="220"/>
      <c r="L2119" s="220"/>
      <c r="M2119" s="326"/>
      <c r="N2119" s="220"/>
      <c r="O2119" s="220"/>
      <c r="P2119" s="220"/>
      <c r="Q2119" s="326"/>
      <c r="R2119" s="326"/>
      <c r="S2119" s="326"/>
      <c r="T2119" s="326"/>
    </row>
    <row r="2120" spans="1:20">
      <c r="A2120" s="220"/>
      <c r="B2120" s="220"/>
      <c r="C2120" s="220"/>
      <c r="D2120" s="220"/>
      <c r="E2120" s="220"/>
      <c r="F2120" s="220"/>
      <c r="G2120" s="220"/>
      <c r="H2120" s="220"/>
      <c r="I2120" s="220"/>
      <c r="J2120" s="220"/>
      <c r="K2120" s="220"/>
      <c r="L2120" s="220"/>
      <c r="M2120" s="326"/>
      <c r="N2120" s="220"/>
      <c r="O2120" s="220"/>
      <c r="P2120" s="220"/>
      <c r="Q2120" s="326"/>
      <c r="R2120" s="326"/>
      <c r="S2120" s="326"/>
      <c r="T2120" s="326"/>
    </row>
    <row r="2121" spans="1:20">
      <c r="A2121" s="220"/>
      <c r="B2121" s="220"/>
      <c r="C2121" s="220"/>
      <c r="D2121" s="220"/>
      <c r="E2121" s="220"/>
      <c r="F2121" s="220"/>
      <c r="G2121" s="220"/>
      <c r="H2121" s="220"/>
      <c r="I2121" s="220"/>
      <c r="J2121" s="220"/>
      <c r="K2121" s="220"/>
      <c r="L2121" s="220"/>
      <c r="M2121" s="326"/>
      <c r="N2121" s="220"/>
      <c r="O2121" s="220"/>
      <c r="P2121" s="220"/>
      <c r="Q2121" s="326"/>
      <c r="R2121" s="326"/>
      <c r="S2121" s="326"/>
      <c r="T2121" s="326"/>
    </row>
    <row r="2122" spans="1:20">
      <c r="A2122" s="220"/>
      <c r="B2122" s="220"/>
      <c r="C2122" s="220"/>
      <c r="D2122" s="220"/>
      <c r="E2122" s="220"/>
      <c r="F2122" s="220"/>
      <c r="G2122" s="220"/>
      <c r="H2122" s="220"/>
      <c r="I2122" s="220"/>
      <c r="J2122" s="220"/>
      <c r="K2122" s="220"/>
      <c r="L2122" s="220"/>
      <c r="M2122" s="326"/>
      <c r="N2122" s="220"/>
      <c r="O2122" s="220"/>
      <c r="P2122" s="220"/>
      <c r="Q2122" s="326"/>
      <c r="R2122" s="326"/>
      <c r="S2122" s="326"/>
      <c r="T2122" s="326"/>
    </row>
    <row r="2123" spans="1:20">
      <c r="A2123" s="220"/>
      <c r="B2123" s="220"/>
      <c r="C2123" s="220"/>
      <c r="D2123" s="220"/>
      <c r="E2123" s="220"/>
      <c r="F2123" s="220"/>
      <c r="G2123" s="220"/>
      <c r="H2123" s="220"/>
      <c r="I2123" s="220"/>
      <c r="J2123" s="220"/>
      <c r="K2123" s="220"/>
      <c r="L2123" s="220"/>
      <c r="M2123" s="326"/>
      <c r="N2123" s="220"/>
      <c r="O2123" s="220"/>
      <c r="P2123" s="220"/>
      <c r="Q2123" s="326"/>
      <c r="R2123" s="326"/>
      <c r="S2123" s="326"/>
      <c r="T2123" s="326"/>
    </row>
    <row r="2124" spans="1:20">
      <c r="A2124" s="220"/>
      <c r="B2124" s="220"/>
      <c r="C2124" s="220"/>
      <c r="D2124" s="220"/>
      <c r="E2124" s="220"/>
      <c r="F2124" s="220"/>
      <c r="G2124" s="220"/>
      <c r="H2124" s="220"/>
      <c r="I2124" s="220"/>
      <c r="J2124" s="220"/>
      <c r="K2124" s="220"/>
      <c r="L2124" s="220"/>
      <c r="M2124" s="326"/>
      <c r="N2124" s="220"/>
      <c r="O2124" s="220"/>
      <c r="P2124" s="220"/>
      <c r="Q2124" s="326"/>
      <c r="R2124" s="326"/>
      <c r="S2124" s="326"/>
      <c r="T2124" s="326"/>
    </row>
    <row r="2125" spans="1:20">
      <c r="A2125" s="220"/>
      <c r="B2125" s="220"/>
      <c r="C2125" s="220"/>
      <c r="D2125" s="220"/>
      <c r="E2125" s="220"/>
      <c r="F2125" s="220"/>
      <c r="G2125" s="220"/>
      <c r="H2125" s="220"/>
      <c r="I2125" s="220"/>
      <c r="J2125" s="220"/>
      <c r="K2125" s="220"/>
      <c r="L2125" s="220"/>
      <c r="M2125" s="326"/>
      <c r="N2125" s="220"/>
      <c r="O2125" s="220"/>
      <c r="P2125" s="220"/>
      <c r="Q2125" s="326"/>
      <c r="R2125" s="326"/>
      <c r="S2125" s="326"/>
      <c r="T2125" s="326"/>
    </row>
    <row r="2126" spans="1:20">
      <c r="A2126" s="220"/>
      <c r="B2126" s="220"/>
      <c r="C2126" s="220"/>
      <c r="D2126" s="220"/>
      <c r="E2126" s="220"/>
      <c r="F2126" s="220"/>
      <c r="G2126" s="220"/>
      <c r="H2126" s="220"/>
      <c r="I2126" s="220"/>
      <c r="J2126" s="220"/>
      <c r="K2126" s="220"/>
      <c r="L2126" s="220"/>
      <c r="M2126" s="326"/>
      <c r="N2126" s="220"/>
      <c r="O2126" s="220"/>
      <c r="P2126" s="220"/>
      <c r="Q2126" s="326"/>
      <c r="R2126" s="326"/>
      <c r="S2126" s="326"/>
      <c r="T2126" s="326"/>
    </row>
    <row r="2127" spans="1:20">
      <c r="A2127" s="220"/>
      <c r="B2127" s="220"/>
      <c r="C2127" s="220"/>
      <c r="D2127" s="220"/>
      <c r="E2127" s="220"/>
      <c r="F2127" s="220"/>
      <c r="G2127" s="220"/>
      <c r="H2127" s="220"/>
      <c r="I2127" s="220"/>
      <c r="J2127" s="220"/>
      <c r="K2127" s="220"/>
      <c r="L2127" s="220"/>
      <c r="M2127" s="326"/>
      <c r="N2127" s="220"/>
      <c r="O2127" s="220"/>
      <c r="P2127" s="220"/>
      <c r="Q2127" s="326"/>
      <c r="R2127" s="326"/>
      <c r="S2127" s="326"/>
      <c r="T2127" s="326"/>
    </row>
    <row r="2128" spans="1:20">
      <c r="A2128" s="220"/>
      <c r="B2128" s="220"/>
      <c r="C2128" s="220"/>
      <c r="D2128" s="220"/>
      <c r="E2128" s="220"/>
      <c r="F2128" s="220"/>
      <c r="G2128" s="220"/>
      <c r="H2128" s="220"/>
      <c r="I2128" s="220"/>
      <c r="J2128" s="220"/>
      <c r="K2128" s="220"/>
      <c r="L2128" s="220"/>
      <c r="M2128" s="326"/>
      <c r="N2128" s="220"/>
      <c r="O2128" s="220"/>
      <c r="P2128" s="220"/>
      <c r="Q2128" s="326"/>
      <c r="R2128" s="326"/>
      <c r="S2128" s="326"/>
      <c r="T2128" s="326"/>
    </row>
    <row r="2129" spans="1:20">
      <c r="A2129" s="220"/>
      <c r="B2129" s="220"/>
      <c r="C2129" s="220"/>
      <c r="D2129" s="220"/>
      <c r="E2129" s="220"/>
      <c r="F2129" s="220"/>
      <c r="G2129" s="220"/>
      <c r="H2129" s="220"/>
      <c r="I2129" s="220"/>
      <c r="J2129" s="220"/>
      <c r="K2129" s="220"/>
      <c r="L2129" s="220"/>
      <c r="M2129" s="326"/>
      <c r="N2129" s="220"/>
      <c r="O2129" s="220"/>
      <c r="P2129" s="220"/>
      <c r="Q2129" s="326"/>
      <c r="R2129" s="326"/>
      <c r="S2129" s="326"/>
      <c r="T2129" s="326"/>
    </row>
    <row r="2130" spans="1:20">
      <c r="A2130" s="220"/>
      <c r="B2130" s="220"/>
      <c r="C2130" s="220"/>
      <c r="D2130" s="220"/>
      <c r="E2130" s="220"/>
      <c r="F2130" s="220"/>
      <c r="G2130" s="220"/>
      <c r="H2130" s="220"/>
      <c r="I2130" s="220"/>
      <c r="J2130" s="220"/>
      <c r="K2130" s="220"/>
      <c r="L2130" s="220"/>
      <c r="M2130" s="326"/>
      <c r="N2130" s="220"/>
      <c r="O2130" s="220"/>
      <c r="P2130" s="220"/>
      <c r="Q2130" s="326"/>
      <c r="R2130" s="326"/>
      <c r="S2130" s="326"/>
      <c r="T2130" s="326"/>
    </row>
    <row r="2131" spans="1:20">
      <c r="A2131" s="220"/>
      <c r="B2131" s="220"/>
      <c r="C2131" s="220"/>
      <c r="D2131" s="220"/>
      <c r="E2131" s="220"/>
      <c r="F2131" s="220"/>
      <c r="G2131" s="220"/>
      <c r="H2131" s="220"/>
      <c r="I2131" s="220"/>
      <c r="J2131" s="220"/>
      <c r="K2131" s="220"/>
      <c r="L2131" s="220"/>
      <c r="M2131" s="326"/>
      <c r="N2131" s="220"/>
      <c r="O2131" s="220"/>
      <c r="P2131" s="220"/>
      <c r="Q2131" s="326"/>
      <c r="R2131" s="326"/>
      <c r="S2131" s="326"/>
      <c r="T2131" s="326"/>
    </row>
    <row r="2132" spans="1:20">
      <c r="A2132" s="220"/>
      <c r="B2132" s="220"/>
      <c r="C2132" s="220"/>
      <c r="D2132" s="220"/>
      <c r="E2132" s="220"/>
      <c r="F2132" s="220"/>
      <c r="G2132" s="220"/>
      <c r="H2132" s="220"/>
      <c r="I2132" s="220"/>
      <c r="J2132" s="220"/>
      <c r="K2132" s="220"/>
      <c r="L2132" s="220"/>
      <c r="M2132" s="326"/>
      <c r="N2132" s="220"/>
      <c r="O2132" s="220"/>
      <c r="P2132" s="220"/>
      <c r="Q2132" s="326"/>
      <c r="R2132" s="326"/>
      <c r="S2132" s="326"/>
      <c r="T2132" s="326"/>
    </row>
    <row r="2133" spans="1:20">
      <c r="A2133" s="220"/>
      <c r="B2133" s="220"/>
      <c r="C2133" s="220"/>
      <c r="D2133" s="220"/>
      <c r="E2133" s="220"/>
      <c r="F2133" s="220"/>
      <c r="G2133" s="220"/>
      <c r="H2133" s="220"/>
      <c r="I2133" s="220"/>
      <c r="J2133" s="220"/>
      <c r="K2133" s="220"/>
      <c r="L2133" s="220"/>
      <c r="M2133" s="326"/>
      <c r="N2133" s="220"/>
      <c r="O2133" s="220"/>
      <c r="P2133" s="220"/>
      <c r="Q2133" s="326"/>
      <c r="R2133" s="326"/>
      <c r="S2133" s="326"/>
      <c r="T2133" s="326"/>
    </row>
    <row r="2134" spans="1:20">
      <c r="A2134" s="220"/>
      <c r="B2134" s="220"/>
      <c r="C2134" s="220"/>
      <c r="D2134" s="220"/>
      <c r="E2134" s="220"/>
      <c r="F2134" s="220"/>
      <c r="G2134" s="220"/>
      <c r="H2134" s="220"/>
      <c r="I2134" s="220"/>
      <c r="J2134" s="220"/>
      <c r="K2134" s="220"/>
      <c r="L2134" s="220"/>
      <c r="M2134" s="326"/>
      <c r="N2134" s="220"/>
      <c r="O2134" s="220"/>
      <c r="P2134" s="220"/>
      <c r="Q2134" s="326"/>
      <c r="R2134" s="326"/>
      <c r="S2134" s="326"/>
      <c r="T2134" s="326"/>
    </row>
    <row r="2135" spans="1:20">
      <c r="A2135" s="220"/>
      <c r="B2135" s="220"/>
      <c r="C2135" s="220"/>
      <c r="D2135" s="220"/>
      <c r="E2135" s="220"/>
      <c r="F2135" s="220"/>
      <c r="G2135" s="220"/>
      <c r="H2135" s="220"/>
      <c r="I2135" s="220"/>
      <c r="J2135" s="220"/>
      <c r="K2135" s="220"/>
      <c r="L2135" s="220"/>
      <c r="M2135" s="326"/>
      <c r="N2135" s="220"/>
      <c r="O2135" s="220"/>
      <c r="P2135" s="220"/>
      <c r="Q2135" s="326"/>
      <c r="R2135" s="326"/>
      <c r="S2135" s="326"/>
      <c r="T2135" s="326"/>
    </row>
    <row r="2136" spans="1:20">
      <c r="A2136" s="220"/>
      <c r="B2136" s="220"/>
      <c r="C2136" s="220"/>
      <c r="D2136" s="220"/>
      <c r="E2136" s="220"/>
      <c r="F2136" s="220"/>
      <c r="G2136" s="220"/>
      <c r="H2136" s="220"/>
      <c r="I2136" s="220"/>
      <c r="J2136" s="220"/>
      <c r="K2136" s="220"/>
      <c r="L2136" s="220"/>
      <c r="M2136" s="326"/>
      <c r="N2136" s="220"/>
      <c r="O2136" s="220"/>
      <c r="P2136" s="220"/>
      <c r="Q2136" s="326"/>
      <c r="R2136" s="326"/>
      <c r="S2136" s="326"/>
      <c r="T2136" s="326"/>
    </row>
    <row r="2137" spans="1:20">
      <c r="A2137" s="220"/>
      <c r="B2137" s="220"/>
      <c r="C2137" s="220"/>
      <c r="D2137" s="220"/>
      <c r="E2137" s="220"/>
      <c r="F2137" s="220"/>
      <c r="G2137" s="220"/>
      <c r="H2137" s="220"/>
      <c r="I2137" s="220"/>
      <c r="J2137" s="220"/>
      <c r="K2137" s="220"/>
      <c r="L2137" s="220"/>
      <c r="M2137" s="326"/>
      <c r="N2137" s="220"/>
      <c r="O2137" s="220"/>
      <c r="P2137" s="220"/>
      <c r="Q2137" s="326"/>
      <c r="R2137" s="326"/>
      <c r="S2137" s="326"/>
      <c r="T2137" s="326"/>
    </row>
    <row r="2138" spans="1:20">
      <c r="A2138" s="220"/>
      <c r="B2138" s="220"/>
      <c r="C2138" s="220"/>
      <c r="D2138" s="220"/>
      <c r="E2138" s="220"/>
      <c r="F2138" s="220"/>
      <c r="G2138" s="220"/>
      <c r="H2138" s="220"/>
      <c r="I2138" s="220"/>
      <c r="J2138" s="220"/>
      <c r="K2138" s="220"/>
      <c r="L2138" s="220"/>
      <c r="M2138" s="326"/>
      <c r="N2138" s="220"/>
      <c r="O2138" s="220"/>
      <c r="P2138" s="220"/>
      <c r="Q2138" s="326"/>
      <c r="R2138" s="326"/>
      <c r="S2138" s="326"/>
      <c r="T2138" s="326"/>
    </row>
    <row r="2139" spans="1:20">
      <c r="A2139" s="220"/>
      <c r="B2139" s="220"/>
      <c r="C2139" s="220"/>
      <c r="D2139" s="220"/>
      <c r="E2139" s="220"/>
      <c r="F2139" s="220"/>
      <c r="G2139" s="220"/>
      <c r="H2139" s="220"/>
      <c r="I2139" s="220"/>
      <c r="J2139" s="220"/>
      <c r="K2139" s="220"/>
      <c r="L2139" s="220"/>
      <c r="M2139" s="326"/>
      <c r="N2139" s="220"/>
      <c r="O2139" s="220"/>
      <c r="P2139" s="220"/>
      <c r="Q2139" s="326"/>
      <c r="R2139" s="326"/>
      <c r="S2139" s="326"/>
      <c r="T2139" s="326"/>
    </row>
    <row r="2140" spans="1:20">
      <c r="A2140" s="220"/>
      <c r="B2140" s="220"/>
      <c r="C2140" s="220"/>
      <c r="D2140" s="220"/>
      <c r="E2140" s="220"/>
      <c r="F2140" s="220"/>
      <c r="G2140" s="220"/>
      <c r="H2140" s="220"/>
      <c r="I2140" s="220"/>
      <c r="J2140" s="220"/>
      <c r="K2140" s="220"/>
      <c r="L2140" s="220"/>
      <c r="M2140" s="326"/>
      <c r="N2140" s="220"/>
      <c r="O2140" s="220"/>
      <c r="P2140" s="220"/>
      <c r="Q2140" s="326"/>
      <c r="R2140" s="326"/>
      <c r="S2140" s="326"/>
      <c r="T2140" s="326"/>
    </row>
    <row r="2141" spans="1:20">
      <c r="A2141" s="220"/>
      <c r="B2141" s="220"/>
      <c r="C2141" s="220"/>
      <c r="D2141" s="220"/>
      <c r="E2141" s="220"/>
      <c r="F2141" s="220"/>
      <c r="G2141" s="220"/>
      <c r="H2141" s="220"/>
      <c r="I2141" s="220"/>
      <c r="J2141" s="220"/>
      <c r="K2141" s="220"/>
      <c r="L2141" s="220"/>
      <c r="M2141" s="326"/>
      <c r="N2141" s="220"/>
      <c r="O2141" s="220"/>
      <c r="P2141" s="220"/>
      <c r="Q2141" s="326"/>
      <c r="R2141" s="326"/>
      <c r="S2141" s="326"/>
      <c r="T2141" s="326"/>
    </row>
    <row r="2142" spans="1:20">
      <c r="A2142" s="220"/>
      <c r="B2142" s="220"/>
      <c r="C2142" s="220"/>
      <c r="D2142" s="220"/>
      <c r="E2142" s="220"/>
      <c r="F2142" s="220"/>
      <c r="G2142" s="220"/>
      <c r="H2142" s="220"/>
      <c r="I2142" s="220"/>
      <c r="J2142" s="220"/>
      <c r="K2142" s="220"/>
      <c r="L2142" s="220"/>
      <c r="M2142" s="326"/>
      <c r="N2142" s="220"/>
      <c r="O2142" s="220"/>
      <c r="P2142" s="220"/>
      <c r="Q2142" s="326"/>
      <c r="R2142" s="326"/>
      <c r="S2142" s="326"/>
      <c r="T2142" s="326"/>
    </row>
    <row r="2143" spans="1:20">
      <c r="A2143" s="220"/>
      <c r="B2143" s="220"/>
      <c r="C2143" s="220"/>
      <c r="D2143" s="220"/>
      <c r="E2143" s="220"/>
      <c r="F2143" s="220"/>
      <c r="G2143" s="220"/>
      <c r="H2143" s="220"/>
      <c r="I2143" s="220"/>
      <c r="J2143" s="220"/>
      <c r="K2143" s="220"/>
      <c r="L2143" s="220"/>
      <c r="M2143" s="326"/>
      <c r="N2143" s="220"/>
      <c r="O2143" s="220"/>
      <c r="P2143" s="220"/>
      <c r="Q2143" s="326"/>
      <c r="R2143" s="326"/>
      <c r="S2143" s="326"/>
      <c r="T2143" s="326"/>
    </row>
    <row r="2144" spans="1:20">
      <c r="A2144" s="220"/>
      <c r="B2144" s="220"/>
      <c r="C2144" s="220"/>
      <c r="D2144" s="220"/>
      <c r="E2144" s="220"/>
      <c r="F2144" s="220"/>
      <c r="G2144" s="220"/>
      <c r="H2144" s="220"/>
      <c r="I2144" s="220"/>
      <c r="J2144" s="220"/>
      <c r="K2144" s="220"/>
      <c r="L2144" s="220"/>
      <c r="M2144" s="326"/>
      <c r="N2144" s="220"/>
      <c r="O2144" s="220"/>
      <c r="P2144" s="220"/>
      <c r="Q2144" s="326"/>
      <c r="R2144" s="326"/>
      <c r="S2144" s="326"/>
      <c r="T2144" s="326"/>
    </row>
    <row r="2145" spans="1:20">
      <c r="A2145" s="220"/>
      <c r="B2145" s="220"/>
      <c r="C2145" s="220"/>
      <c r="D2145" s="220"/>
      <c r="E2145" s="220"/>
      <c r="F2145" s="220"/>
      <c r="G2145" s="220"/>
      <c r="H2145" s="220"/>
      <c r="I2145" s="220"/>
      <c r="J2145" s="220"/>
      <c r="K2145" s="220"/>
      <c r="L2145" s="220"/>
      <c r="M2145" s="326"/>
      <c r="N2145" s="220"/>
      <c r="O2145" s="220"/>
      <c r="P2145" s="220"/>
      <c r="Q2145" s="326"/>
      <c r="R2145" s="326"/>
      <c r="S2145" s="326"/>
      <c r="T2145" s="326"/>
    </row>
    <row r="2146" spans="1:20">
      <c r="A2146" s="220"/>
      <c r="B2146" s="220"/>
      <c r="C2146" s="220"/>
      <c r="D2146" s="220"/>
      <c r="E2146" s="220"/>
      <c r="F2146" s="220"/>
      <c r="G2146" s="220"/>
      <c r="H2146" s="220"/>
      <c r="I2146" s="220"/>
      <c r="J2146" s="220"/>
      <c r="K2146" s="220"/>
      <c r="L2146" s="220"/>
      <c r="M2146" s="326"/>
      <c r="N2146" s="220"/>
      <c r="O2146" s="220"/>
      <c r="P2146" s="220"/>
      <c r="Q2146" s="326"/>
      <c r="R2146" s="326"/>
      <c r="S2146" s="326"/>
      <c r="T2146" s="326"/>
    </row>
    <row r="2147" spans="1:20">
      <c r="A2147" s="220"/>
      <c r="B2147" s="220"/>
      <c r="C2147" s="220"/>
      <c r="D2147" s="220"/>
      <c r="E2147" s="220"/>
      <c r="F2147" s="220"/>
      <c r="G2147" s="220"/>
      <c r="H2147" s="220"/>
      <c r="I2147" s="220"/>
      <c r="J2147" s="220"/>
      <c r="K2147" s="220"/>
      <c r="L2147" s="220"/>
      <c r="M2147" s="326"/>
      <c r="N2147" s="220"/>
      <c r="O2147" s="220"/>
      <c r="P2147" s="220"/>
      <c r="Q2147" s="326"/>
      <c r="R2147" s="326"/>
      <c r="S2147" s="326"/>
      <c r="T2147" s="326"/>
    </row>
    <row r="2148" spans="1:20">
      <c r="A2148" s="220"/>
      <c r="B2148" s="220"/>
      <c r="C2148" s="220"/>
      <c r="D2148" s="220"/>
      <c r="E2148" s="220"/>
      <c r="F2148" s="220"/>
      <c r="G2148" s="220"/>
      <c r="H2148" s="220"/>
      <c r="I2148" s="220"/>
      <c r="J2148" s="220"/>
      <c r="K2148" s="220"/>
      <c r="L2148" s="220"/>
      <c r="M2148" s="326"/>
      <c r="N2148" s="220"/>
      <c r="O2148" s="220"/>
      <c r="P2148" s="220"/>
      <c r="Q2148" s="326"/>
      <c r="R2148" s="326"/>
      <c r="S2148" s="326"/>
      <c r="T2148" s="326"/>
    </row>
    <row r="2149" spans="1:20">
      <c r="A2149" s="220"/>
      <c r="B2149" s="220"/>
      <c r="C2149" s="220"/>
      <c r="D2149" s="220"/>
      <c r="E2149" s="220"/>
      <c r="F2149" s="220"/>
      <c r="G2149" s="220"/>
      <c r="H2149" s="220"/>
      <c r="I2149" s="220"/>
      <c r="J2149" s="220"/>
      <c r="K2149" s="220"/>
      <c r="L2149" s="220"/>
      <c r="M2149" s="326"/>
      <c r="N2149" s="220"/>
      <c r="O2149" s="220"/>
      <c r="P2149" s="220"/>
      <c r="Q2149" s="326"/>
      <c r="R2149" s="326"/>
      <c r="S2149" s="326"/>
      <c r="T2149" s="326"/>
    </row>
    <row r="2150" spans="1:20">
      <c r="A2150" s="220"/>
      <c r="B2150" s="220"/>
      <c r="C2150" s="220"/>
      <c r="D2150" s="220"/>
      <c r="E2150" s="220"/>
      <c r="F2150" s="220"/>
      <c r="G2150" s="220"/>
      <c r="H2150" s="220"/>
      <c r="I2150" s="220"/>
      <c r="J2150" s="220"/>
      <c r="K2150" s="220"/>
      <c r="L2150" s="220"/>
      <c r="M2150" s="326"/>
      <c r="N2150" s="220"/>
      <c r="O2150" s="220"/>
      <c r="P2150" s="220"/>
      <c r="Q2150" s="326"/>
      <c r="R2150" s="326"/>
      <c r="S2150" s="326"/>
      <c r="T2150" s="326"/>
    </row>
    <row r="2151" spans="1:20">
      <c r="A2151" s="220"/>
      <c r="B2151" s="220"/>
      <c r="C2151" s="220"/>
      <c r="D2151" s="220"/>
      <c r="E2151" s="220"/>
      <c r="F2151" s="220"/>
      <c r="G2151" s="220"/>
      <c r="H2151" s="220"/>
      <c r="I2151" s="220"/>
      <c r="J2151" s="220"/>
      <c r="K2151" s="220"/>
      <c r="L2151" s="220"/>
      <c r="M2151" s="326"/>
      <c r="N2151" s="220"/>
      <c r="O2151" s="220"/>
      <c r="P2151" s="220"/>
      <c r="Q2151" s="326"/>
      <c r="R2151" s="326"/>
      <c r="S2151" s="326"/>
      <c r="T2151" s="326"/>
    </row>
    <row r="2152" spans="1:20">
      <c r="A2152" s="220"/>
      <c r="B2152" s="220"/>
      <c r="C2152" s="220"/>
      <c r="D2152" s="220"/>
      <c r="E2152" s="220"/>
      <c r="F2152" s="220"/>
      <c r="G2152" s="220"/>
      <c r="H2152" s="220"/>
      <c r="I2152" s="220"/>
      <c r="J2152" s="220"/>
      <c r="K2152" s="220"/>
      <c r="L2152" s="220"/>
      <c r="M2152" s="326"/>
      <c r="N2152" s="220"/>
      <c r="O2152" s="220"/>
      <c r="P2152" s="220"/>
      <c r="Q2152" s="326"/>
      <c r="R2152" s="326"/>
      <c r="S2152" s="326"/>
      <c r="T2152" s="326"/>
    </row>
    <row r="2153" spans="1:20">
      <c r="A2153" s="220"/>
      <c r="B2153" s="220"/>
      <c r="C2153" s="220"/>
      <c r="D2153" s="220"/>
      <c r="E2153" s="220"/>
      <c r="F2153" s="220"/>
      <c r="G2153" s="220"/>
      <c r="H2153" s="220"/>
      <c r="I2153" s="220"/>
      <c r="J2153" s="220"/>
      <c r="K2153" s="220"/>
      <c r="L2153" s="220"/>
      <c r="M2153" s="326"/>
      <c r="N2153" s="220"/>
      <c r="O2153" s="220"/>
      <c r="P2153" s="220"/>
      <c r="Q2153" s="326"/>
      <c r="R2153" s="326"/>
      <c r="S2153" s="326"/>
      <c r="T2153" s="326"/>
    </row>
    <row r="2154" spans="1:20">
      <c r="A2154" s="220"/>
      <c r="B2154" s="220"/>
      <c r="C2154" s="220"/>
      <c r="D2154" s="220"/>
      <c r="E2154" s="220"/>
      <c r="F2154" s="220"/>
      <c r="G2154" s="220"/>
      <c r="H2154" s="220"/>
      <c r="I2154" s="220"/>
      <c r="J2154" s="220"/>
      <c r="K2154" s="220"/>
      <c r="L2154" s="220"/>
      <c r="M2154" s="326"/>
      <c r="N2154" s="220"/>
      <c r="O2154" s="220"/>
      <c r="P2154" s="220"/>
      <c r="Q2154" s="326"/>
      <c r="R2154" s="326"/>
      <c r="S2154" s="326"/>
      <c r="T2154" s="326"/>
    </row>
    <row r="2155" spans="1:20">
      <c r="A2155" s="220"/>
      <c r="B2155" s="220"/>
      <c r="C2155" s="220"/>
      <c r="D2155" s="220"/>
      <c r="E2155" s="220"/>
      <c r="F2155" s="220"/>
      <c r="G2155" s="220"/>
      <c r="H2155" s="220"/>
      <c r="I2155" s="220"/>
      <c r="J2155" s="220"/>
      <c r="K2155" s="220"/>
      <c r="L2155" s="220"/>
      <c r="M2155" s="326"/>
      <c r="N2155" s="220"/>
      <c r="O2155" s="220"/>
      <c r="P2155" s="220"/>
      <c r="Q2155" s="326"/>
      <c r="R2155" s="326"/>
      <c r="S2155" s="326"/>
      <c r="T2155" s="326"/>
    </row>
    <row r="2156" spans="1:20">
      <c r="A2156" s="220"/>
      <c r="B2156" s="220"/>
      <c r="C2156" s="220"/>
      <c r="D2156" s="220"/>
      <c r="E2156" s="220"/>
      <c r="F2156" s="220"/>
      <c r="G2156" s="220"/>
      <c r="H2156" s="220"/>
      <c r="I2156" s="220"/>
      <c r="J2156" s="220"/>
      <c r="K2156" s="220"/>
      <c r="L2156" s="220"/>
      <c r="M2156" s="326"/>
      <c r="N2156" s="220"/>
      <c r="O2156" s="220"/>
      <c r="P2156" s="220"/>
      <c r="Q2156" s="326"/>
      <c r="R2156" s="326"/>
      <c r="S2156" s="326"/>
      <c r="T2156" s="326"/>
    </row>
    <row r="2157" spans="1:20">
      <c r="A2157" s="220"/>
      <c r="B2157" s="220"/>
      <c r="C2157" s="220"/>
      <c r="D2157" s="220"/>
      <c r="E2157" s="220"/>
      <c r="F2157" s="220"/>
      <c r="G2157" s="220"/>
      <c r="H2157" s="220"/>
      <c r="I2157" s="220"/>
      <c r="J2157" s="220"/>
      <c r="K2157" s="220"/>
      <c r="L2157" s="220"/>
      <c r="M2157" s="326"/>
      <c r="N2157" s="220"/>
      <c r="O2157" s="220"/>
      <c r="P2157" s="220"/>
      <c r="Q2157" s="326"/>
      <c r="R2157" s="326"/>
      <c r="S2157" s="326"/>
      <c r="T2157" s="326"/>
    </row>
    <row r="2158" spans="1:20">
      <c r="A2158" s="220"/>
      <c r="B2158" s="220"/>
      <c r="C2158" s="220"/>
      <c r="D2158" s="220"/>
      <c r="E2158" s="220"/>
      <c r="F2158" s="220"/>
      <c r="G2158" s="220"/>
      <c r="H2158" s="220"/>
      <c r="I2158" s="220"/>
      <c r="J2158" s="220"/>
      <c r="K2158" s="220"/>
      <c r="L2158" s="220"/>
      <c r="M2158" s="326"/>
      <c r="N2158" s="220"/>
      <c r="O2158" s="220"/>
      <c r="P2158" s="220"/>
      <c r="Q2158" s="326"/>
      <c r="R2158" s="326"/>
      <c r="S2158" s="326"/>
      <c r="T2158" s="326"/>
    </row>
    <row r="2159" spans="1:20">
      <c r="A2159" s="220"/>
      <c r="B2159" s="220"/>
      <c r="C2159" s="220"/>
      <c r="D2159" s="220"/>
      <c r="E2159" s="220"/>
      <c r="F2159" s="220"/>
      <c r="G2159" s="220"/>
      <c r="H2159" s="220"/>
      <c r="I2159" s="220"/>
      <c r="J2159" s="220"/>
      <c r="K2159" s="220"/>
      <c r="L2159" s="220"/>
      <c r="M2159" s="326"/>
      <c r="N2159" s="220"/>
      <c r="O2159" s="220"/>
      <c r="P2159" s="220"/>
      <c r="Q2159" s="326"/>
      <c r="R2159" s="326"/>
      <c r="S2159" s="326"/>
      <c r="T2159" s="326"/>
    </row>
    <row r="2160" spans="1:20">
      <c r="A2160" s="220"/>
      <c r="B2160" s="220"/>
      <c r="C2160" s="220"/>
      <c r="D2160" s="220"/>
      <c r="E2160" s="220"/>
      <c r="F2160" s="220"/>
      <c r="G2160" s="220"/>
      <c r="H2160" s="220"/>
      <c r="I2160" s="220"/>
      <c r="J2160" s="220"/>
      <c r="K2160" s="220"/>
      <c r="L2160" s="220"/>
      <c r="M2160" s="326"/>
      <c r="N2160" s="220"/>
      <c r="O2160" s="220"/>
      <c r="P2160" s="220"/>
      <c r="Q2160" s="326"/>
      <c r="R2160" s="326"/>
      <c r="S2160" s="326"/>
      <c r="T2160" s="326"/>
    </row>
    <row r="2161" spans="1:20">
      <c r="A2161" s="220"/>
      <c r="B2161" s="220"/>
      <c r="C2161" s="220"/>
      <c r="D2161" s="220"/>
      <c r="E2161" s="220"/>
      <c r="F2161" s="220"/>
      <c r="G2161" s="220"/>
      <c r="H2161" s="220"/>
      <c r="I2161" s="220"/>
      <c r="J2161" s="220"/>
      <c r="K2161" s="220"/>
      <c r="L2161" s="220"/>
      <c r="M2161" s="326"/>
      <c r="N2161" s="220"/>
      <c r="O2161" s="220"/>
      <c r="P2161" s="220"/>
      <c r="Q2161" s="326"/>
      <c r="R2161" s="326"/>
      <c r="S2161" s="326"/>
      <c r="T2161" s="326"/>
    </row>
    <row r="2162" spans="1:20">
      <c r="A2162" s="220"/>
      <c r="B2162" s="220"/>
      <c r="C2162" s="220"/>
      <c r="D2162" s="220"/>
      <c r="E2162" s="220"/>
      <c r="F2162" s="220"/>
      <c r="G2162" s="220"/>
      <c r="H2162" s="220"/>
      <c r="I2162" s="220"/>
      <c r="J2162" s="220"/>
      <c r="K2162" s="220"/>
      <c r="L2162" s="220"/>
      <c r="M2162" s="326"/>
      <c r="N2162" s="220"/>
      <c r="O2162" s="220"/>
      <c r="P2162" s="220"/>
      <c r="Q2162" s="326"/>
      <c r="R2162" s="326"/>
      <c r="S2162" s="326"/>
      <c r="T2162" s="326"/>
    </row>
    <row r="2163" spans="1:20">
      <c r="A2163" s="220"/>
      <c r="B2163" s="220"/>
      <c r="C2163" s="220"/>
      <c r="D2163" s="220"/>
      <c r="E2163" s="220"/>
      <c r="F2163" s="220"/>
      <c r="G2163" s="220"/>
      <c r="H2163" s="220"/>
      <c r="I2163" s="220"/>
      <c r="J2163" s="220"/>
      <c r="K2163" s="220"/>
      <c r="L2163" s="220"/>
      <c r="M2163" s="326"/>
      <c r="N2163" s="220"/>
      <c r="O2163" s="220"/>
      <c r="P2163" s="220"/>
      <c r="Q2163" s="326"/>
      <c r="R2163" s="326"/>
      <c r="S2163" s="326"/>
      <c r="T2163" s="326"/>
    </row>
    <row r="2164" spans="1:20">
      <c r="A2164" s="220"/>
      <c r="B2164" s="220"/>
      <c r="C2164" s="220"/>
      <c r="D2164" s="220"/>
      <c r="E2164" s="220"/>
      <c r="F2164" s="220"/>
      <c r="G2164" s="220"/>
      <c r="H2164" s="220"/>
      <c r="I2164" s="220"/>
      <c r="J2164" s="220"/>
      <c r="K2164" s="220"/>
      <c r="L2164" s="220"/>
      <c r="M2164" s="326"/>
      <c r="N2164" s="220"/>
      <c r="O2164" s="220"/>
      <c r="P2164" s="220"/>
      <c r="Q2164" s="326"/>
      <c r="R2164" s="326"/>
      <c r="S2164" s="326"/>
      <c r="T2164" s="326"/>
    </row>
    <row r="2165" spans="1:20">
      <c r="A2165" s="220"/>
      <c r="B2165" s="220"/>
      <c r="C2165" s="220"/>
      <c r="D2165" s="220"/>
      <c r="E2165" s="220"/>
      <c r="F2165" s="220"/>
      <c r="G2165" s="220"/>
      <c r="H2165" s="220"/>
      <c r="I2165" s="220"/>
      <c r="J2165" s="220"/>
      <c r="K2165" s="220"/>
      <c r="L2165" s="220"/>
      <c r="M2165" s="326"/>
      <c r="N2165" s="220"/>
      <c r="O2165" s="220"/>
      <c r="P2165" s="220"/>
      <c r="Q2165" s="326"/>
      <c r="R2165" s="326"/>
      <c r="S2165" s="326"/>
      <c r="T2165" s="326"/>
    </row>
    <row r="2166" spans="1:20">
      <c r="A2166" s="220"/>
      <c r="B2166" s="220"/>
      <c r="C2166" s="220"/>
      <c r="D2166" s="220"/>
      <c r="E2166" s="220"/>
      <c r="F2166" s="220"/>
      <c r="G2166" s="220"/>
      <c r="H2166" s="220"/>
      <c r="I2166" s="220"/>
      <c r="J2166" s="220"/>
      <c r="K2166" s="220"/>
      <c r="L2166" s="220"/>
      <c r="M2166" s="326"/>
      <c r="N2166" s="220"/>
      <c r="O2166" s="220"/>
      <c r="P2166" s="220"/>
      <c r="Q2166" s="326"/>
      <c r="R2166" s="326"/>
      <c r="S2166" s="326"/>
      <c r="T2166" s="326"/>
    </row>
    <row r="2167" spans="1:20">
      <c r="A2167" s="220"/>
      <c r="B2167" s="220"/>
      <c r="C2167" s="220"/>
      <c r="D2167" s="220"/>
      <c r="E2167" s="220"/>
      <c r="F2167" s="220"/>
      <c r="G2167" s="220"/>
      <c r="H2167" s="220"/>
      <c r="I2167" s="220"/>
      <c r="J2167" s="220"/>
      <c r="K2167" s="220"/>
      <c r="L2167" s="220"/>
      <c r="M2167" s="326"/>
      <c r="N2167" s="220"/>
      <c r="O2167" s="220"/>
      <c r="P2167" s="220"/>
      <c r="Q2167" s="326"/>
      <c r="R2167" s="326"/>
      <c r="S2167" s="326"/>
      <c r="T2167" s="326"/>
    </row>
    <row r="2168" spans="1:20">
      <c r="A2168" s="220"/>
      <c r="B2168" s="220"/>
      <c r="C2168" s="220"/>
      <c r="D2168" s="220"/>
      <c r="E2168" s="220"/>
      <c r="F2168" s="220"/>
      <c r="G2168" s="220"/>
      <c r="H2168" s="220"/>
      <c r="I2168" s="220"/>
      <c r="J2168" s="220"/>
      <c r="K2168" s="220"/>
      <c r="L2168" s="220"/>
      <c r="M2168" s="326"/>
      <c r="N2168" s="220"/>
      <c r="O2168" s="220"/>
      <c r="P2168" s="220"/>
      <c r="Q2168" s="326"/>
      <c r="R2168" s="326"/>
      <c r="S2168" s="326"/>
      <c r="T2168" s="326"/>
    </row>
    <row r="2169" spans="1:20">
      <c r="A2169" s="220"/>
      <c r="B2169" s="220"/>
      <c r="C2169" s="220"/>
      <c r="D2169" s="220"/>
      <c r="E2169" s="220"/>
      <c r="F2169" s="220"/>
      <c r="G2169" s="220"/>
      <c r="H2169" s="220"/>
      <c r="I2169" s="220"/>
      <c r="J2169" s="220"/>
      <c r="K2169" s="220"/>
      <c r="L2169" s="220"/>
      <c r="M2169" s="326"/>
      <c r="N2169" s="220"/>
      <c r="O2169" s="220"/>
      <c r="P2169" s="220"/>
      <c r="Q2169" s="326"/>
      <c r="R2169" s="326"/>
      <c r="S2169" s="326"/>
      <c r="T2169" s="326"/>
    </row>
    <row r="2170" spans="1:20">
      <c r="A2170" s="220"/>
      <c r="B2170" s="220"/>
      <c r="C2170" s="220"/>
      <c r="D2170" s="220"/>
      <c r="E2170" s="220"/>
      <c r="F2170" s="220"/>
      <c r="G2170" s="220"/>
      <c r="H2170" s="220"/>
      <c r="I2170" s="220"/>
      <c r="J2170" s="220"/>
      <c r="K2170" s="220"/>
      <c r="L2170" s="220"/>
      <c r="M2170" s="326"/>
      <c r="N2170" s="220"/>
      <c r="O2170" s="220"/>
      <c r="P2170" s="220"/>
      <c r="Q2170" s="326"/>
      <c r="R2170" s="326"/>
      <c r="S2170" s="326"/>
      <c r="T2170" s="326"/>
    </row>
    <row r="2171" spans="1:20">
      <c r="A2171" s="220"/>
      <c r="B2171" s="220"/>
      <c r="C2171" s="220"/>
      <c r="D2171" s="220"/>
      <c r="E2171" s="220"/>
      <c r="F2171" s="220"/>
      <c r="G2171" s="220"/>
      <c r="H2171" s="220"/>
      <c r="I2171" s="220"/>
      <c r="J2171" s="220"/>
      <c r="K2171" s="220"/>
      <c r="L2171" s="220"/>
      <c r="M2171" s="326"/>
      <c r="N2171" s="220"/>
      <c r="O2171" s="220"/>
      <c r="P2171" s="220"/>
      <c r="Q2171" s="326"/>
      <c r="R2171" s="326"/>
      <c r="S2171" s="326"/>
      <c r="T2171" s="326"/>
    </row>
    <row r="2172" spans="1:20">
      <c r="A2172" s="220"/>
      <c r="B2172" s="220"/>
      <c r="C2172" s="220"/>
      <c r="D2172" s="220"/>
      <c r="E2172" s="220"/>
      <c r="F2172" s="220"/>
      <c r="G2172" s="220"/>
      <c r="H2172" s="220"/>
      <c r="I2172" s="220"/>
      <c r="J2172" s="220"/>
      <c r="K2172" s="220"/>
      <c r="L2172" s="220"/>
      <c r="M2172" s="326"/>
      <c r="N2172" s="220"/>
      <c r="O2172" s="220"/>
      <c r="P2172" s="220"/>
      <c r="Q2172" s="326"/>
      <c r="R2172" s="326"/>
      <c r="S2172" s="326"/>
      <c r="T2172" s="326"/>
    </row>
    <row r="2173" spans="1:20">
      <c r="A2173" s="220"/>
      <c r="B2173" s="220"/>
      <c r="C2173" s="220"/>
      <c r="D2173" s="220"/>
      <c r="E2173" s="220"/>
      <c r="F2173" s="220"/>
      <c r="G2173" s="220"/>
      <c r="H2173" s="220"/>
      <c r="I2173" s="220"/>
      <c r="J2173" s="220"/>
      <c r="K2173" s="220"/>
      <c r="L2173" s="220"/>
      <c r="M2173" s="326"/>
      <c r="N2173" s="220"/>
      <c r="O2173" s="220"/>
      <c r="P2173" s="220"/>
      <c r="Q2173" s="326"/>
      <c r="R2173" s="326"/>
      <c r="S2173" s="326"/>
      <c r="T2173" s="326"/>
    </row>
    <row r="2174" spans="1:20">
      <c r="A2174" s="220"/>
      <c r="B2174" s="220"/>
      <c r="C2174" s="220"/>
      <c r="D2174" s="220"/>
      <c r="E2174" s="220"/>
      <c r="F2174" s="220"/>
      <c r="G2174" s="220"/>
      <c r="H2174" s="220"/>
      <c r="I2174" s="220"/>
      <c r="J2174" s="220"/>
      <c r="K2174" s="220"/>
      <c r="L2174" s="220"/>
      <c r="M2174" s="326"/>
      <c r="N2174" s="220"/>
      <c r="O2174" s="220"/>
      <c r="P2174" s="220"/>
      <c r="Q2174" s="326"/>
      <c r="R2174" s="326"/>
      <c r="S2174" s="326"/>
      <c r="T2174" s="326"/>
    </row>
    <row r="2175" spans="1:20">
      <c r="A2175" s="220"/>
      <c r="B2175" s="220"/>
      <c r="C2175" s="220"/>
      <c r="D2175" s="220"/>
      <c r="E2175" s="220"/>
      <c r="F2175" s="220"/>
      <c r="G2175" s="220"/>
      <c r="H2175" s="220"/>
      <c r="I2175" s="220"/>
      <c r="J2175" s="220"/>
      <c r="K2175" s="220"/>
      <c r="L2175" s="220"/>
      <c r="M2175" s="326"/>
      <c r="N2175" s="220"/>
      <c r="O2175" s="220"/>
      <c r="P2175" s="220"/>
      <c r="Q2175" s="326"/>
      <c r="R2175" s="326"/>
      <c r="S2175" s="326"/>
      <c r="T2175" s="326"/>
    </row>
    <row r="2176" spans="1:20">
      <c r="A2176" s="220"/>
      <c r="B2176" s="220"/>
      <c r="C2176" s="220"/>
      <c r="D2176" s="220"/>
      <c r="E2176" s="220"/>
      <c r="F2176" s="220"/>
      <c r="G2176" s="220"/>
      <c r="H2176" s="220"/>
      <c r="I2176" s="220"/>
      <c r="J2176" s="220"/>
      <c r="K2176" s="220"/>
      <c r="L2176" s="220"/>
      <c r="M2176" s="326"/>
      <c r="N2176" s="220"/>
      <c r="O2176" s="220"/>
      <c r="P2176" s="220"/>
      <c r="Q2176" s="326"/>
      <c r="R2176" s="326"/>
      <c r="S2176" s="326"/>
      <c r="T2176" s="326"/>
    </row>
    <row r="2177" spans="1:20">
      <c r="A2177" s="220"/>
      <c r="B2177" s="220"/>
      <c r="C2177" s="220"/>
      <c r="D2177" s="220"/>
      <c r="E2177" s="220"/>
      <c r="F2177" s="220"/>
      <c r="G2177" s="220"/>
      <c r="H2177" s="220"/>
      <c r="I2177" s="220"/>
      <c r="J2177" s="220"/>
      <c r="K2177" s="220"/>
      <c r="L2177" s="220"/>
      <c r="M2177" s="326"/>
      <c r="N2177" s="220"/>
      <c r="O2177" s="220"/>
      <c r="P2177" s="220"/>
      <c r="Q2177" s="326"/>
      <c r="R2177" s="326"/>
      <c r="S2177" s="326"/>
      <c r="T2177" s="326"/>
    </row>
    <row r="2178" spans="1:20">
      <c r="A2178" s="220"/>
      <c r="B2178" s="220"/>
      <c r="C2178" s="220"/>
      <c r="D2178" s="220"/>
      <c r="E2178" s="220"/>
      <c r="F2178" s="220"/>
      <c r="G2178" s="220"/>
      <c r="H2178" s="220"/>
      <c r="I2178" s="220"/>
      <c r="J2178" s="220"/>
      <c r="K2178" s="220"/>
      <c r="L2178" s="220"/>
      <c r="M2178" s="326"/>
      <c r="N2178" s="220"/>
      <c r="O2178" s="220"/>
      <c r="P2178" s="220"/>
      <c r="Q2178" s="326"/>
      <c r="R2178" s="326"/>
      <c r="S2178" s="326"/>
      <c r="T2178" s="326"/>
    </row>
    <row r="2179" spans="1:20">
      <c r="A2179" s="220"/>
      <c r="B2179" s="220"/>
      <c r="C2179" s="220"/>
      <c r="D2179" s="220"/>
      <c r="E2179" s="220"/>
      <c r="F2179" s="220"/>
      <c r="G2179" s="220"/>
      <c r="H2179" s="220"/>
      <c r="I2179" s="220"/>
      <c r="J2179" s="220"/>
      <c r="K2179" s="220"/>
      <c r="L2179" s="220"/>
      <c r="M2179" s="326"/>
      <c r="N2179" s="220"/>
      <c r="O2179" s="220"/>
      <c r="P2179" s="220"/>
      <c r="Q2179" s="326"/>
      <c r="R2179" s="326"/>
      <c r="S2179" s="326"/>
      <c r="T2179" s="326"/>
    </row>
    <row r="2180" spans="1:20">
      <c r="A2180" s="220"/>
      <c r="B2180" s="220"/>
      <c r="C2180" s="220"/>
      <c r="D2180" s="220"/>
      <c r="E2180" s="220"/>
      <c r="F2180" s="220"/>
      <c r="G2180" s="220"/>
      <c r="H2180" s="220"/>
      <c r="I2180" s="220"/>
      <c r="J2180" s="220"/>
      <c r="K2180" s="220"/>
      <c r="L2180" s="220"/>
      <c r="M2180" s="326"/>
      <c r="N2180" s="220"/>
      <c r="O2180" s="220"/>
      <c r="P2180" s="220"/>
      <c r="Q2180" s="326"/>
      <c r="R2180" s="326"/>
      <c r="S2180" s="326"/>
      <c r="T2180" s="326"/>
    </row>
    <row r="2181" spans="1:20">
      <c r="A2181" s="220"/>
      <c r="B2181" s="220"/>
      <c r="C2181" s="220"/>
      <c r="D2181" s="220"/>
      <c r="E2181" s="220"/>
      <c r="F2181" s="220"/>
      <c r="G2181" s="220"/>
      <c r="H2181" s="220"/>
      <c r="I2181" s="220"/>
      <c r="J2181" s="220"/>
      <c r="K2181" s="220"/>
      <c r="L2181" s="220"/>
      <c r="M2181" s="326"/>
      <c r="N2181" s="220"/>
      <c r="O2181" s="220"/>
      <c r="P2181" s="220"/>
      <c r="Q2181" s="326"/>
      <c r="R2181" s="326"/>
      <c r="S2181" s="326"/>
      <c r="T2181" s="326"/>
    </row>
    <row r="2182" spans="1:20">
      <c r="A2182" s="220"/>
      <c r="B2182" s="220"/>
      <c r="C2182" s="220"/>
      <c r="D2182" s="220"/>
      <c r="E2182" s="220"/>
      <c r="F2182" s="220"/>
      <c r="G2182" s="220"/>
      <c r="H2182" s="220"/>
      <c r="I2182" s="220"/>
      <c r="J2182" s="220"/>
      <c r="K2182" s="220"/>
      <c r="L2182" s="220"/>
      <c r="M2182" s="326"/>
      <c r="N2182" s="220"/>
      <c r="O2182" s="220"/>
      <c r="P2182" s="220"/>
      <c r="Q2182" s="326"/>
      <c r="R2182" s="326"/>
      <c r="S2182" s="326"/>
      <c r="T2182" s="326"/>
    </row>
    <row r="2183" spans="1:20">
      <c r="A2183" s="220"/>
      <c r="B2183" s="220"/>
      <c r="C2183" s="220"/>
      <c r="D2183" s="220"/>
      <c r="E2183" s="220"/>
      <c r="F2183" s="220"/>
      <c r="G2183" s="220"/>
      <c r="H2183" s="220"/>
      <c r="I2183" s="220"/>
      <c r="J2183" s="220"/>
      <c r="K2183" s="220"/>
      <c r="L2183" s="220"/>
      <c r="M2183" s="326"/>
      <c r="N2183" s="220"/>
      <c r="O2183" s="220"/>
      <c r="P2183" s="220"/>
      <c r="Q2183" s="326"/>
      <c r="R2183" s="326"/>
      <c r="S2183" s="326"/>
      <c r="T2183" s="326"/>
    </row>
    <row r="2184" spans="1:20">
      <c r="A2184" s="220"/>
      <c r="B2184" s="220"/>
      <c r="C2184" s="220"/>
      <c r="D2184" s="220"/>
      <c r="E2184" s="220"/>
      <c r="F2184" s="220"/>
      <c r="G2184" s="220"/>
      <c r="H2184" s="220"/>
      <c r="I2184" s="220"/>
      <c r="J2184" s="220"/>
      <c r="K2184" s="220"/>
      <c r="L2184" s="220"/>
      <c r="M2184" s="326"/>
      <c r="N2184" s="220"/>
      <c r="O2184" s="220"/>
      <c r="P2184" s="220"/>
      <c r="Q2184" s="326"/>
      <c r="R2184" s="326"/>
      <c r="S2184" s="326"/>
      <c r="T2184" s="326"/>
    </row>
    <row r="2185" spans="1:20">
      <c r="A2185" s="220"/>
      <c r="B2185" s="220"/>
      <c r="C2185" s="220"/>
      <c r="D2185" s="220"/>
      <c r="E2185" s="220"/>
      <c r="F2185" s="220"/>
      <c r="G2185" s="220"/>
      <c r="H2185" s="220"/>
      <c r="I2185" s="220"/>
      <c r="J2185" s="220"/>
      <c r="K2185" s="220"/>
      <c r="L2185" s="220"/>
      <c r="M2185" s="326"/>
      <c r="N2185" s="220"/>
      <c r="O2185" s="220"/>
      <c r="P2185" s="220"/>
      <c r="Q2185" s="326"/>
      <c r="R2185" s="326"/>
      <c r="S2185" s="326"/>
      <c r="T2185" s="326"/>
    </row>
    <row r="2186" spans="1:20">
      <c r="A2186" s="220"/>
      <c r="B2186" s="220"/>
      <c r="C2186" s="220"/>
      <c r="D2186" s="220"/>
      <c r="E2186" s="220"/>
      <c r="F2186" s="220"/>
      <c r="G2186" s="220"/>
      <c r="H2186" s="220"/>
      <c r="I2186" s="220"/>
      <c r="J2186" s="220"/>
      <c r="K2186" s="220"/>
      <c r="L2186" s="220"/>
      <c r="M2186" s="326"/>
      <c r="N2186" s="220"/>
      <c r="O2186" s="220"/>
      <c r="P2186" s="220"/>
      <c r="Q2186" s="326"/>
      <c r="R2186" s="326"/>
      <c r="S2186" s="326"/>
      <c r="T2186" s="326"/>
    </row>
    <row r="2187" spans="1:20">
      <c r="A2187" s="220"/>
      <c r="B2187" s="220"/>
      <c r="C2187" s="220"/>
      <c r="D2187" s="220"/>
      <c r="E2187" s="220"/>
      <c r="F2187" s="220"/>
      <c r="G2187" s="220"/>
      <c r="H2187" s="220"/>
      <c r="I2187" s="220"/>
      <c r="J2187" s="220"/>
      <c r="K2187" s="220"/>
      <c r="L2187" s="220"/>
      <c r="M2187" s="326"/>
      <c r="N2187" s="220"/>
      <c r="O2187" s="220"/>
      <c r="P2187" s="220"/>
      <c r="Q2187" s="326"/>
      <c r="R2187" s="326"/>
      <c r="S2187" s="326"/>
      <c r="T2187" s="326"/>
    </row>
    <row r="2188" spans="1:20">
      <c r="A2188" s="220"/>
      <c r="B2188" s="220"/>
      <c r="C2188" s="220"/>
      <c r="D2188" s="220"/>
      <c r="E2188" s="220"/>
      <c r="F2188" s="220"/>
      <c r="G2188" s="220"/>
      <c r="H2188" s="220"/>
      <c r="I2188" s="220"/>
      <c r="J2188" s="220"/>
      <c r="K2188" s="220"/>
      <c r="L2188" s="220"/>
      <c r="M2188" s="326"/>
      <c r="N2188" s="220"/>
      <c r="O2188" s="220"/>
      <c r="P2188" s="220"/>
      <c r="Q2188" s="326"/>
      <c r="R2188" s="326"/>
      <c r="S2188" s="326"/>
      <c r="T2188" s="326"/>
    </row>
    <row r="2189" spans="1:20">
      <c r="A2189" s="220"/>
      <c r="B2189" s="220"/>
      <c r="C2189" s="220"/>
      <c r="D2189" s="220"/>
      <c r="E2189" s="220"/>
      <c r="F2189" s="220"/>
      <c r="G2189" s="220"/>
      <c r="H2189" s="220"/>
      <c r="I2189" s="220"/>
      <c r="J2189" s="220"/>
      <c r="K2189" s="220"/>
      <c r="L2189" s="220"/>
      <c r="M2189" s="326"/>
      <c r="N2189" s="220"/>
      <c r="O2189" s="220"/>
      <c r="P2189" s="220"/>
      <c r="Q2189" s="326"/>
      <c r="R2189" s="326"/>
      <c r="S2189" s="326"/>
      <c r="T2189" s="326"/>
    </row>
    <row r="2190" spans="1:20">
      <c r="A2190" s="220"/>
      <c r="B2190" s="220"/>
      <c r="C2190" s="220"/>
      <c r="D2190" s="220"/>
      <c r="E2190" s="220"/>
      <c r="F2190" s="220"/>
      <c r="G2190" s="220"/>
      <c r="H2190" s="220"/>
      <c r="I2190" s="220"/>
      <c r="J2190" s="220"/>
      <c r="K2190" s="220"/>
      <c r="L2190" s="220"/>
      <c r="M2190" s="326"/>
      <c r="N2190" s="220"/>
      <c r="O2190" s="220"/>
      <c r="P2190" s="220"/>
      <c r="Q2190" s="326"/>
      <c r="R2190" s="326"/>
      <c r="S2190" s="326"/>
      <c r="T2190" s="326"/>
    </row>
    <row r="2191" spans="1:20">
      <c r="A2191" s="220"/>
      <c r="B2191" s="220"/>
      <c r="C2191" s="220"/>
      <c r="D2191" s="220"/>
      <c r="E2191" s="220"/>
      <c r="F2191" s="220"/>
      <c r="G2191" s="220"/>
      <c r="H2191" s="220"/>
      <c r="I2191" s="220"/>
      <c r="J2191" s="220"/>
      <c r="K2191" s="220"/>
      <c r="L2191" s="220"/>
      <c r="M2191" s="326"/>
      <c r="N2191" s="220"/>
      <c r="O2191" s="220"/>
      <c r="P2191" s="220"/>
      <c r="Q2191" s="326"/>
      <c r="R2191" s="326"/>
      <c r="S2191" s="326"/>
      <c r="T2191" s="326"/>
    </row>
    <row r="2192" spans="1:20">
      <c r="A2192" s="220"/>
      <c r="B2192" s="220"/>
      <c r="C2192" s="220"/>
      <c r="D2192" s="220"/>
      <c r="E2192" s="220"/>
      <c r="F2192" s="220"/>
      <c r="G2192" s="220"/>
      <c r="H2192" s="220"/>
      <c r="I2192" s="220"/>
      <c r="J2192" s="220"/>
      <c r="K2192" s="220"/>
      <c r="L2192" s="220"/>
      <c r="M2192" s="326"/>
      <c r="N2192" s="220"/>
      <c r="O2192" s="220"/>
      <c r="P2192" s="220"/>
      <c r="Q2192" s="326"/>
      <c r="R2192" s="326"/>
      <c r="S2192" s="326"/>
      <c r="T2192" s="326"/>
    </row>
    <row r="2193" spans="1:20">
      <c r="A2193" s="220"/>
      <c r="B2193" s="220"/>
      <c r="C2193" s="220"/>
      <c r="D2193" s="220"/>
      <c r="E2193" s="220"/>
      <c r="F2193" s="220"/>
      <c r="G2193" s="220"/>
      <c r="H2193" s="220"/>
      <c r="I2193" s="220"/>
      <c r="J2193" s="220"/>
      <c r="K2193" s="220"/>
      <c r="L2193" s="220"/>
      <c r="M2193" s="326"/>
      <c r="N2193" s="220"/>
      <c r="O2193" s="220"/>
      <c r="P2193" s="220"/>
      <c r="Q2193" s="326"/>
      <c r="R2193" s="326"/>
      <c r="S2193" s="326"/>
      <c r="T2193" s="326"/>
    </row>
    <row r="2194" spans="1:20">
      <c r="A2194" s="220"/>
      <c r="B2194" s="220"/>
      <c r="C2194" s="220"/>
      <c r="D2194" s="220"/>
      <c r="E2194" s="220"/>
      <c r="F2194" s="220"/>
      <c r="G2194" s="220"/>
      <c r="H2194" s="220"/>
      <c r="I2194" s="220"/>
      <c r="J2194" s="220"/>
      <c r="K2194" s="220"/>
      <c r="L2194" s="220"/>
      <c r="M2194" s="326"/>
      <c r="N2194" s="220"/>
      <c r="O2194" s="220"/>
      <c r="P2194" s="220"/>
      <c r="Q2194" s="326"/>
      <c r="R2194" s="326"/>
      <c r="S2194" s="326"/>
      <c r="T2194" s="326"/>
    </row>
    <row r="2195" spans="1:20">
      <c r="A2195" s="220"/>
      <c r="B2195" s="220"/>
      <c r="C2195" s="220"/>
      <c r="D2195" s="220"/>
      <c r="E2195" s="220"/>
      <c r="F2195" s="220"/>
      <c r="G2195" s="220"/>
      <c r="H2195" s="220"/>
      <c r="I2195" s="220"/>
      <c r="J2195" s="220"/>
      <c r="K2195" s="220"/>
      <c r="L2195" s="220"/>
      <c r="M2195" s="326"/>
      <c r="N2195" s="220"/>
      <c r="O2195" s="220"/>
      <c r="P2195" s="220"/>
      <c r="Q2195" s="326"/>
      <c r="R2195" s="326"/>
      <c r="S2195" s="326"/>
      <c r="T2195" s="326"/>
    </row>
    <row r="2196" spans="1:20">
      <c r="A2196" s="220"/>
      <c r="B2196" s="220"/>
      <c r="C2196" s="220"/>
      <c r="D2196" s="220"/>
      <c r="E2196" s="220"/>
      <c r="F2196" s="220"/>
      <c r="G2196" s="220"/>
      <c r="H2196" s="220"/>
      <c r="I2196" s="220"/>
      <c r="J2196" s="220"/>
      <c r="K2196" s="220"/>
      <c r="L2196" s="220"/>
      <c r="M2196" s="326"/>
      <c r="N2196" s="220"/>
      <c r="O2196" s="220"/>
      <c r="P2196" s="220"/>
      <c r="Q2196" s="326"/>
      <c r="R2196" s="326"/>
      <c r="S2196" s="326"/>
      <c r="T2196" s="326"/>
    </row>
    <row r="2197" spans="1:20">
      <c r="A2197" s="220"/>
      <c r="B2197" s="220"/>
      <c r="C2197" s="220"/>
      <c r="D2197" s="220"/>
      <c r="E2197" s="220"/>
      <c r="F2197" s="220"/>
      <c r="G2197" s="220"/>
      <c r="H2197" s="220"/>
      <c r="I2197" s="220"/>
      <c r="J2197" s="220"/>
      <c r="K2197" s="220"/>
      <c r="L2197" s="220"/>
      <c r="M2197" s="326"/>
      <c r="N2197" s="220"/>
      <c r="O2197" s="220"/>
      <c r="P2197" s="220"/>
      <c r="Q2197" s="326"/>
      <c r="R2197" s="326"/>
      <c r="S2197" s="326"/>
      <c r="T2197" s="326"/>
    </row>
    <row r="2198" spans="1:20">
      <c r="A2198" s="220"/>
      <c r="B2198" s="220"/>
      <c r="C2198" s="220"/>
      <c r="D2198" s="220"/>
      <c r="E2198" s="220"/>
      <c r="F2198" s="220"/>
      <c r="G2198" s="220"/>
      <c r="H2198" s="220"/>
      <c r="I2198" s="220"/>
      <c r="J2198" s="220"/>
      <c r="K2198" s="220"/>
      <c r="L2198" s="220"/>
      <c r="M2198" s="326"/>
      <c r="N2198" s="220"/>
      <c r="O2198" s="220"/>
      <c r="P2198" s="220"/>
      <c r="Q2198" s="326"/>
      <c r="R2198" s="326"/>
      <c r="S2198" s="326"/>
      <c r="T2198" s="326"/>
    </row>
    <row r="2199" spans="1:20">
      <c r="A2199" s="220"/>
      <c r="B2199" s="220"/>
      <c r="C2199" s="220"/>
      <c r="D2199" s="220"/>
      <c r="E2199" s="220"/>
      <c r="F2199" s="220"/>
      <c r="G2199" s="220"/>
      <c r="H2199" s="220"/>
      <c r="I2199" s="220"/>
      <c r="J2199" s="220"/>
      <c r="K2199" s="220"/>
      <c r="L2199" s="220"/>
      <c r="M2199" s="326"/>
      <c r="N2199" s="220"/>
      <c r="O2199" s="220"/>
      <c r="P2199" s="220"/>
      <c r="Q2199" s="326"/>
      <c r="R2199" s="326"/>
      <c r="S2199" s="326"/>
      <c r="T2199" s="326"/>
    </row>
    <row r="2200" spans="1:20">
      <c r="A2200" s="220"/>
      <c r="B2200" s="220"/>
      <c r="C2200" s="220"/>
      <c r="D2200" s="220"/>
      <c r="E2200" s="220"/>
      <c r="F2200" s="220"/>
      <c r="G2200" s="220"/>
      <c r="H2200" s="220"/>
      <c r="I2200" s="220"/>
      <c r="J2200" s="220"/>
      <c r="K2200" s="220"/>
      <c r="L2200" s="220"/>
      <c r="M2200" s="326"/>
      <c r="N2200" s="220"/>
      <c r="O2200" s="220"/>
      <c r="P2200" s="220"/>
      <c r="Q2200" s="326"/>
      <c r="R2200" s="326"/>
      <c r="S2200" s="326"/>
      <c r="T2200" s="326"/>
    </row>
    <row r="2201" spans="1:20">
      <c r="A2201" s="220"/>
      <c r="B2201" s="220"/>
      <c r="C2201" s="220"/>
      <c r="D2201" s="220"/>
      <c r="E2201" s="220"/>
      <c r="F2201" s="220"/>
      <c r="G2201" s="220"/>
      <c r="H2201" s="220"/>
      <c r="I2201" s="220"/>
      <c r="J2201" s="220"/>
      <c r="K2201" s="220"/>
      <c r="L2201" s="220"/>
      <c r="M2201" s="326"/>
      <c r="N2201" s="220"/>
      <c r="O2201" s="220"/>
      <c r="P2201" s="220"/>
      <c r="Q2201" s="326"/>
      <c r="R2201" s="326"/>
      <c r="S2201" s="326"/>
      <c r="T2201" s="326"/>
    </row>
    <row r="2202" spans="1:20">
      <c r="A2202" s="220"/>
      <c r="B2202" s="220"/>
      <c r="C2202" s="220"/>
      <c r="D2202" s="220"/>
      <c r="E2202" s="220"/>
      <c r="F2202" s="220"/>
      <c r="G2202" s="220"/>
      <c r="H2202" s="220"/>
      <c r="I2202" s="220"/>
      <c r="J2202" s="220"/>
      <c r="K2202" s="220"/>
      <c r="L2202" s="220"/>
      <c r="M2202" s="326"/>
      <c r="N2202" s="220"/>
      <c r="O2202" s="220"/>
      <c r="P2202" s="220"/>
      <c r="Q2202" s="326"/>
      <c r="R2202" s="326"/>
      <c r="S2202" s="326"/>
      <c r="T2202" s="326"/>
    </row>
    <row r="2203" spans="1:20">
      <c r="A2203" s="220"/>
      <c r="B2203" s="220"/>
      <c r="C2203" s="220"/>
      <c r="D2203" s="220"/>
      <c r="E2203" s="220"/>
      <c r="F2203" s="220"/>
      <c r="G2203" s="220"/>
      <c r="H2203" s="220"/>
      <c r="I2203" s="220"/>
      <c r="J2203" s="220"/>
      <c r="K2203" s="220"/>
      <c r="L2203" s="220"/>
      <c r="M2203" s="326"/>
      <c r="N2203" s="220"/>
      <c r="O2203" s="220"/>
      <c r="P2203" s="220"/>
      <c r="Q2203" s="326"/>
      <c r="R2203" s="326"/>
      <c r="S2203" s="326"/>
      <c r="T2203" s="326"/>
    </row>
    <row r="2204" spans="1:20">
      <c r="A2204" s="220"/>
      <c r="B2204" s="220"/>
      <c r="C2204" s="220"/>
      <c r="D2204" s="220"/>
      <c r="E2204" s="220"/>
      <c r="F2204" s="220"/>
      <c r="G2204" s="220"/>
      <c r="H2204" s="220"/>
      <c r="I2204" s="220"/>
      <c r="J2204" s="220"/>
      <c r="K2204" s="220"/>
      <c r="L2204" s="220"/>
      <c r="M2204" s="326"/>
      <c r="N2204" s="220"/>
      <c r="O2204" s="220"/>
      <c r="P2204" s="220"/>
      <c r="Q2204" s="326"/>
      <c r="R2204" s="326"/>
      <c r="S2204" s="326"/>
      <c r="T2204" s="326"/>
    </row>
    <row r="2205" spans="1:20">
      <c r="A2205" s="220"/>
      <c r="B2205" s="220"/>
      <c r="C2205" s="220"/>
      <c r="D2205" s="220"/>
      <c r="E2205" s="220"/>
      <c r="F2205" s="220"/>
      <c r="G2205" s="220"/>
      <c r="H2205" s="220"/>
      <c r="I2205" s="220"/>
      <c r="J2205" s="220"/>
      <c r="K2205" s="220"/>
      <c r="L2205" s="220"/>
      <c r="M2205" s="326"/>
      <c r="N2205" s="220"/>
      <c r="O2205" s="220"/>
      <c r="P2205" s="220"/>
      <c r="Q2205" s="326"/>
      <c r="R2205" s="326"/>
      <c r="S2205" s="326"/>
      <c r="T2205" s="326"/>
    </row>
    <row r="2206" spans="1:20">
      <c r="A2206" s="220"/>
      <c r="B2206" s="220"/>
      <c r="C2206" s="220"/>
      <c r="D2206" s="220"/>
      <c r="E2206" s="220"/>
      <c r="F2206" s="220"/>
      <c r="G2206" s="220"/>
      <c r="H2206" s="220"/>
      <c r="I2206" s="220"/>
      <c r="J2206" s="220"/>
      <c r="K2206" s="220"/>
      <c r="L2206" s="220"/>
      <c r="M2206" s="326"/>
      <c r="N2206" s="220"/>
      <c r="O2206" s="220"/>
      <c r="P2206" s="220"/>
      <c r="Q2206" s="326"/>
      <c r="R2206" s="326"/>
      <c r="S2206" s="326"/>
      <c r="T2206" s="326"/>
    </row>
    <row r="2207" spans="1:20">
      <c r="A2207" s="220"/>
      <c r="B2207" s="220"/>
      <c r="C2207" s="220"/>
      <c r="D2207" s="220"/>
      <c r="E2207" s="220"/>
      <c r="F2207" s="220"/>
      <c r="G2207" s="220"/>
      <c r="H2207" s="220"/>
      <c r="I2207" s="220"/>
      <c r="J2207" s="220"/>
      <c r="K2207" s="220"/>
      <c r="L2207" s="220"/>
      <c r="M2207" s="326"/>
      <c r="N2207" s="220"/>
      <c r="O2207" s="220"/>
      <c r="P2207" s="220"/>
      <c r="Q2207" s="326"/>
      <c r="R2207" s="326"/>
      <c r="S2207" s="326"/>
      <c r="T2207" s="326"/>
    </row>
    <row r="2208" spans="1:20">
      <c r="A2208" s="220"/>
      <c r="B2208" s="220"/>
      <c r="C2208" s="220"/>
      <c r="D2208" s="220"/>
      <c r="E2208" s="220"/>
      <c r="F2208" s="220"/>
      <c r="G2208" s="220"/>
      <c r="H2208" s="220"/>
      <c r="I2208" s="220"/>
      <c r="J2208" s="220"/>
      <c r="K2208" s="220"/>
      <c r="L2208" s="220"/>
      <c r="M2208" s="326"/>
      <c r="N2208" s="220"/>
      <c r="O2208" s="220"/>
      <c r="P2208" s="220"/>
      <c r="Q2208" s="326"/>
      <c r="R2208" s="326"/>
      <c r="S2208" s="326"/>
      <c r="T2208" s="326"/>
    </row>
    <row r="2209" spans="1:20">
      <c r="A2209" s="220"/>
      <c r="B2209" s="220"/>
      <c r="C2209" s="220"/>
      <c r="D2209" s="220"/>
      <c r="E2209" s="220"/>
      <c r="F2209" s="220"/>
      <c r="G2209" s="220"/>
      <c r="H2209" s="220"/>
      <c r="I2209" s="220"/>
      <c r="J2209" s="220"/>
      <c r="K2209" s="220"/>
      <c r="L2209" s="220"/>
      <c r="M2209" s="326"/>
      <c r="N2209" s="220"/>
      <c r="O2209" s="220"/>
      <c r="P2209" s="220"/>
      <c r="Q2209" s="326"/>
      <c r="R2209" s="326"/>
      <c r="S2209" s="326"/>
      <c r="T2209" s="326"/>
    </row>
    <row r="2210" spans="1:20">
      <c r="A2210" s="220"/>
      <c r="B2210" s="220"/>
      <c r="C2210" s="220"/>
      <c r="D2210" s="220"/>
      <c r="E2210" s="220"/>
      <c r="F2210" s="220"/>
      <c r="G2210" s="220"/>
      <c r="H2210" s="220"/>
      <c r="I2210" s="220"/>
      <c r="J2210" s="220"/>
      <c r="K2210" s="220"/>
      <c r="L2210" s="220"/>
      <c r="M2210" s="326"/>
      <c r="N2210" s="220"/>
      <c r="O2210" s="220"/>
      <c r="P2210" s="220"/>
      <c r="Q2210" s="326"/>
      <c r="R2210" s="326"/>
      <c r="S2210" s="326"/>
      <c r="T2210" s="326"/>
    </row>
    <row r="2211" spans="1:20">
      <c r="A2211" s="220"/>
      <c r="B2211" s="220"/>
      <c r="C2211" s="220"/>
      <c r="D2211" s="220"/>
      <c r="E2211" s="220"/>
      <c r="F2211" s="220"/>
      <c r="G2211" s="220"/>
      <c r="H2211" s="220"/>
      <c r="I2211" s="220"/>
      <c r="J2211" s="220"/>
      <c r="K2211" s="220"/>
      <c r="L2211" s="220"/>
      <c r="M2211" s="326"/>
      <c r="N2211" s="220"/>
      <c r="O2211" s="220"/>
      <c r="P2211" s="220"/>
      <c r="Q2211" s="326"/>
      <c r="R2211" s="326"/>
      <c r="S2211" s="326"/>
      <c r="T2211" s="326"/>
    </row>
    <row r="2212" spans="1:20">
      <c r="A2212" s="220"/>
      <c r="B2212" s="220"/>
      <c r="C2212" s="220"/>
      <c r="D2212" s="220"/>
      <c r="E2212" s="220"/>
      <c r="F2212" s="220"/>
      <c r="G2212" s="220"/>
      <c r="H2212" s="220"/>
      <c r="I2212" s="220"/>
      <c r="J2212" s="220"/>
      <c r="K2212" s="220"/>
      <c r="L2212" s="220"/>
      <c r="M2212" s="326"/>
      <c r="N2212" s="220"/>
      <c r="O2212" s="220"/>
      <c r="P2212" s="220"/>
      <c r="Q2212" s="326"/>
      <c r="R2212" s="326"/>
      <c r="S2212" s="326"/>
      <c r="T2212" s="326"/>
    </row>
    <row r="2213" spans="1:20">
      <c r="A2213" s="220"/>
      <c r="B2213" s="220"/>
      <c r="C2213" s="220"/>
      <c r="D2213" s="220"/>
      <c r="E2213" s="220"/>
      <c r="F2213" s="220"/>
      <c r="G2213" s="220"/>
      <c r="H2213" s="220"/>
      <c r="I2213" s="220"/>
      <c r="J2213" s="220"/>
      <c r="K2213" s="220"/>
      <c r="L2213" s="220"/>
      <c r="M2213" s="326"/>
      <c r="N2213" s="220"/>
      <c r="O2213" s="220"/>
      <c r="P2213" s="220"/>
      <c r="Q2213" s="326"/>
      <c r="R2213" s="326"/>
      <c r="S2213" s="326"/>
      <c r="T2213" s="326"/>
    </row>
    <row r="2214" spans="1:20">
      <c r="A2214" s="220"/>
      <c r="B2214" s="220"/>
      <c r="C2214" s="220"/>
      <c r="D2214" s="220"/>
      <c r="E2214" s="220"/>
      <c r="F2214" s="220"/>
      <c r="G2214" s="220"/>
      <c r="H2214" s="220"/>
      <c r="I2214" s="220"/>
      <c r="J2214" s="220"/>
      <c r="K2214" s="220"/>
      <c r="L2214" s="220"/>
      <c r="M2214" s="326"/>
      <c r="N2214" s="220"/>
      <c r="O2214" s="220"/>
      <c r="P2214" s="220"/>
      <c r="Q2214" s="326"/>
      <c r="R2214" s="326"/>
      <c r="S2214" s="326"/>
      <c r="T2214" s="326"/>
    </row>
    <row r="2215" spans="1:20">
      <c r="A2215" s="220"/>
      <c r="B2215" s="220"/>
      <c r="C2215" s="220"/>
      <c r="D2215" s="220"/>
      <c r="E2215" s="220"/>
      <c r="F2215" s="220"/>
      <c r="G2215" s="220"/>
      <c r="H2215" s="220"/>
      <c r="I2215" s="220"/>
      <c r="J2215" s="220"/>
      <c r="K2215" s="220"/>
      <c r="L2215" s="220"/>
      <c r="M2215" s="326"/>
      <c r="N2215" s="220"/>
      <c r="O2215" s="220"/>
      <c r="P2215" s="220"/>
      <c r="Q2215" s="326"/>
      <c r="R2215" s="326"/>
      <c r="S2215" s="326"/>
      <c r="T2215" s="326"/>
    </row>
    <row r="2216" spans="1:20">
      <c r="A2216" s="220"/>
      <c r="B2216" s="220"/>
      <c r="C2216" s="220"/>
      <c r="D2216" s="220"/>
      <c r="E2216" s="220"/>
      <c r="F2216" s="220"/>
      <c r="G2216" s="220"/>
      <c r="H2216" s="220"/>
      <c r="I2216" s="220"/>
      <c r="J2216" s="220"/>
      <c r="K2216" s="220"/>
      <c r="L2216" s="220"/>
      <c r="M2216" s="326"/>
      <c r="N2216" s="220"/>
      <c r="O2216" s="220"/>
      <c r="P2216" s="220"/>
      <c r="Q2216" s="326"/>
      <c r="R2216" s="326"/>
      <c r="S2216" s="326"/>
      <c r="T2216" s="326"/>
    </row>
    <row r="2217" spans="1:20">
      <c r="A2217" s="220"/>
      <c r="B2217" s="220"/>
      <c r="C2217" s="220"/>
      <c r="D2217" s="220"/>
      <c r="E2217" s="220"/>
      <c r="F2217" s="220"/>
      <c r="G2217" s="220"/>
      <c r="H2217" s="220"/>
      <c r="I2217" s="220"/>
      <c r="J2217" s="220"/>
      <c r="K2217" s="220"/>
      <c r="L2217" s="220"/>
      <c r="M2217" s="326"/>
      <c r="N2217" s="220"/>
      <c r="O2217" s="220"/>
      <c r="P2217" s="220"/>
      <c r="Q2217" s="326"/>
      <c r="R2217" s="326"/>
      <c r="S2217" s="326"/>
      <c r="T2217" s="326"/>
    </row>
    <row r="2218" spans="1:20">
      <c r="A2218" s="220"/>
      <c r="B2218" s="220"/>
      <c r="C2218" s="220"/>
      <c r="D2218" s="220"/>
      <c r="E2218" s="220"/>
      <c r="F2218" s="220"/>
      <c r="G2218" s="220"/>
      <c r="H2218" s="220"/>
      <c r="I2218" s="220"/>
      <c r="J2218" s="220"/>
      <c r="K2218" s="220"/>
      <c r="L2218" s="220"/>
      <c r="M2218" s="326"/>
      <c r="N2218" s="220"/>
      <c r="O2218" s="220"/>
      <c r="P2218" s="220"/>
      <c r="Q2218" s="326"/>
      <c r="R2218" s="326"/>
      <c r="S2218" s="326"/>
      <c r="T2218" s="326"/>
    </row>
    <row r="2219" spans="1:20">
      <c r="A2219" s="220"/>
      <c r="B2219" s="220"/>
      <c r="C2219" s="220"/>
      <c r="D2219" s="220"/>
      <c r="E2219" s="220"/>
      <c r="F2219" s="220"/>
      <c r="G2219" s="220"/>
      <c r="H2219" s="220"/>
      <c r="I2219" s="220"/>
      <c r="J2219" s="220"/>
      <c r="K2219" s="220"/>
      <c r="L2219" s="220"/>
      <c r="M2219" s="326"/>
      <c r="N2219" s="220"/>
      <c r="O2219" s="220"/>
      <c r="P2219" s="220"/>
      <c r="Q2219" s="326"/>
      <c r="R2219" s="326"/>
      <c r="S2219" s="326"/>
      <c r="T2219" s="326"/>
    </row>
    <row r="2220" spans="1:20">
      <c r="A2220" s="220"/>
      <c r="B2220" s="220"/>
      <c r="C2220" s="220"/>
      <c r="D2220" s="220"/>
      <c r="E2220" s="220"/>
      <c r="F2220" s="220"/>
      <c r="G2220" s="220"/>
      <c r="H2220" s="220"/>
      <c r="I2220" s="220"/>
      <c r="J2220" s="220"/>
      <c r="K2220" s="220"/>
      <c r="L2220" s="220"/>
      <c r="M2220" s="326"/>
      <c r="N2220" s="220"/>
      <c r="O2220" s="220"/>
      <c r="P2220" s="220"/>
      <c r="Q2220" s="326"/>
      <c r="R2220" s="326"/>
      <c r="S2220" s="326"/>
      <c r="T2220" s="326"/>
    </row>
    <row r="2221" spans="1:20">
      <c r="A2221" s="220"/>
      <c r="B2221" s="220"/>
      <c r="C2221" s="220"/>
      <c r="D2221" s="220"/>
      <c r="E2221" s="220"/>
      <c r="F2221" s="220"/>
      <c r="G2221" s="220"/>
      <c r="H2221" s="220"/>
      <c r="I2221" s="220"/>
      <c r="J2221" s="220"/>
      <c r="K2221" s="220"/>
      <c r="L2221" s="220"/>
      <c r="M2221" s="326"/>
      <c r="N2221" s="220"/>
      <c r="O2221" s="220"/>
      <c r="P2221" s="220"/>
      <c r="Q2221" s="326"/>
      <c r="R2221" s="326"/>
      <c r="S2221" s="326"/>
      <c r="T2221" s="326"/>
    </row>
    <row r="2222" spans="1:20">
      <c r="A2222" s="220"/>
      <c r="B2222" s="220"/>
      <c r="C2222" s="220"/>
      <c r="D2222" s="220"/>
      <c r="E2222" s="220"/>
      <c r="F2222" s="220"/>
      <c r="G2222" s="220"/>
      <c r="H2222" s="220"/>
      <c r="I2222" s="220"/>
      <c r="J2222" s="220"/>
      <c r="K2222" s="220"/>
      <c r="L2222" s="220"/>
      <c r="M2222" s="326"/>
      <c r="N2222" s="220"/>
      <c r="O2222" s="220"/>
      <c r="P2222" s="220"/>
      <c r="Q2222" s="326"/>
      <c r="R2222" s="326"/>
      <c r="S2222" s="326"/>
      <c r="T2222" s="326"/>
    </row>
    <row r="2223" spans="1:20">
      <c r="A2223" s="220"/>
      <c r="B2223" s="220"/>
      <c r="C2223" s="220"/>
      <c r="D2223" s="220"/>
      <c r="E2223" s="220"/>
      <c r="F2223" s="220"/>
      <c r="G2223" s="220"/>
      <c r="H2223" s="220"/>
      <c r="I2223" s="220"/>
      <c r="J2223" s="220"/>
      <c r="K2223" s="220"/>
      <c r="L2223" s="220"/>
      <c r="M2223" s="326"/>
      <c r="N2223" s="220"/>
      <c r="O2223" s="220"/>
      <c r="P2223" s="220"/>
      <c r="Q2223" s="326"/>
      <c r="R2223" s="326"/>
      <c r="S2223" s="326"/>
      <c r="T2223" s="326"/>
    </row>
    <row r="2224" spans="1:20">
      <c r="A2224" s="220"/>
      <c r="B2224" s="220"/>
      <c r="C2224" s="220"/>
      <c r="D2224" s="220"/>
      <c r="E2224" s="220"/>
      <c r="F2224" s="220"/>
      <c r="G2224" s="220"/>
      <c r="H2224" s="220"/>
      <c r="I2224" s="220"/>
      <c r="J2224" s="220"/>
      <c r="K2224" s="220"/>
      <c r="L2224" s="220"/>
      <c r="M2224" s="326"/>
      <c r="N2224" s="220"/>
      <c r="O2224" s="220"/>
      <c r="P2224" s="220"/>
      <c r="Q2224" s="326"/>
      <c r="R2224" s="326"/>
      <c r="S2224" s="326"/>
      <c r="T2224" s="326"/>
    </row>
    <row r="2225" spans="1:20">
      <c r="A2225" s="220"/>
      <c r="B2225" s="220"/>
      <c r="C2225" s="220"/>
      <c r="D2225" s="220"/>
      <c r="E2225" s="220"/>
      <c r="F2225" s="220"/>
      <c r="G2225" s="220"/>
      <c r="H2225" s="220"/>
      <c r="I2225" s="220"/>
      <c r="J2225" s="220"/>
      <c r="K2225" s="220"/>
      <c r="L2225" s="220"/>
      <c r="M2225" s="326"/>
      <c r="N2225" s="220"/>
      <c r="O2225" s="220"/>
      <c r="P2225" s="220"/>
      <c r="Q2225" s="326"/>
      <c r="R2225" s="326"/>
      <c r="S2225" s="326"/>
      <c r="T2225" s="326"/>
    </row>
    <row r="2226" spans="1:20">
      <c r="A2226" s="220"/>
      <c r="B2226" s="220"/>
      <c r="C2226" s="220"/>
      <c r="D2226" s="220"/>
      <c r="E2226" s="220"/>
      <c r="F2226" s="220"/>
      <c r="G2226" s="220"/>
      <c r="H2226" s="220"/>
      <c r="I2226" s="220"/>
      <c r="J2226" s="220"/>
      <c r="K2226" s="220"/>
      <c r="L2226" s="220"/>
      <c r="M2226" s="326"/>
      <c r="N2226" s="220"/>
      <c r="O2226" s="220"/>
      <c r="P2226" s="220"/>
      <c r="Q2226" s="326"/>
      <c r="R2226" s="326"/>
      <c r="S2226" s="326"/>
      <c r="T2226" s="326"/>
    </row>
    <row r="2227" spans="1:20">
      <c r="A2227" s="220"/>
      <c r="B2227" s="220"/>
      <c r="C2227" s="220"/>
      <c r="D2227" s="220"/>
      <c r="E2227" s="220"/>
      <c r="F2227" s="220"/>
      <c r="G2227" s="220"/>
      <c r="H2227" s="220"/>
      <c r="I2227" s="220"/>
      <c r="J2227" s="220"/>
      <c r="K2227" s="220"/>
      <c r="L2227" s="220"/>
      <c r="M2227" s="326"/>
      <c r="N2227" s="220"/>
      <c r="O2227" s="220"/>
      <c r="P2227" s="220"/>
      <c r="Q2227" s="326"/>
      <c r="R2227" s="326"/>
      <c r="S2227" s="326"/>
      <c r="T2227" s="326"/>
    </row>
    <row r="2228" spans="1:20">
      <c r="A2228" s="220"/>
      <c r="B2228" s="220"/>
      <c r="C2228" s="220"/>
      <c r="D2228" s="220"/>
      <c r="E2228" s="220"/>
      <c r="F2228" s="220"/>
      <c r="G2228" s="220"/>
      <c r="H2228" s="220"/>
      <c r="I2228" s="220"/>
      <c r="J2228" s="220"/>
      <c r="K2228" s="220"/>
      <c r="L2228" s="220"/>
      <c r="M2228" s="326"/>
      <c r="N2228" s="220"/>
      <c r="O2228" s="220"/>
      <c r="P2228" s="220"/>
      <c r="Q2228" s="326"/>
      <c r="R2228" s="326"/>
      <c r="S2228" s="326"/>
      <c r="T2228" s="326"/>
    </row>
    <row r="2229" spans="1:20">
      <c r="A2229" s="220"/>
      <c r="B2229" s="220"/>
      <c r="C2229" s="220"/>
      <c r="D2229" s="220"/>
      <c r="E2229" s="220"/>
      <c r="F2229" s="220"/>
      <c r="G2229" s="220"/>
      <c r="H2229" s="220"/>
      <c r="I2229" s="220"/>
      <c r="J2229" s="220"/>
      <c r="K2229" s="220"/>
      <c r="L2229" s="220"/>
      <c r="M2229" s="326"/>
      <c r="N2229" s="220"/>
      <c r="O2229" s="220"/>
      <c r="P2229" s="220"/>
      <c r="Q2229" s="326"/>
      <c r="R2229" s="326"/>
      <c r="S2229" s="326"/>
      <c r="T2229" s="326"/>
    </row>
    <row r="2230" spans="1:20">
      <c r="A2230" s="220"/>
      <c r="B2230" s="220"/>
      <c r="C2230" s="220"/>
      <c r="D2230" s="220"/>
      <c r="E2230" s="220"/>
      <c r="F2230" s="220"/>
      <c r="G2230" s="220"/>
      <c r="H2230" s="220"/>
      <c r="I2230" s="220"/>
      <c r="J2230" s="220"/>
      <c r="K2230" s="220"/>
      <c r="L2230" s="220"/>
      <c r="M2230" s="326"/>
      <c r="N2230" s="220"/>
      <c r="O2230" s="220"/>
      <c r="P2230" s="220"/>
      <c r="Q2230" s="326"/>
      <c r="R2230" s="326"/>
      <c r="S2230" s="326"/>
      <c r="T2230" s="326"/>
    </row>
    <row r="2231" spans="1:20">
      <c r="A2231" s="220"/>
      <c r="B2231" s="220"/>
      <c r="C2231" s="220"/>
      <c r="D2231" s="220"/>
      <c r="E2231" s="220"/>
      <c r="F2231" s="220"/>
      <c r="G2231" s="220"/>
      <c r="H2231" s="220"/>
      <c r="I2231" s="220"/>
      <c r="J2231" s="220"/>
      <c r="K2231" s="220"/>
      <c r="L2231" s="220"/>
      <c r="M2231" s="326"/>
      <c r="N2231" s="220"/>
      <c r="O2231" s="220"/>
      <c r="P2231" s="220"/>
      <c r="Q2231" s="326"/>
      <c r="R2231" s="326"/>
      <c r="S2231" s="326"/>
      <c r="T2231" s="326"/>
    </row>
    <row r="2232" spans="1:20">
      <c r="A2232" s="220"/>
      <c r="B2232" s="220"/>
      <c r="C2232" s="220"/>
      <c r="D2232" s="220"/>
      <c r="E2232" s="220"/>
      <c r="F2232" s="220"/>
      <c r="G2232" s="220"/>
      <c r="H2232" s="220"/>
      <c r="I2232" s="220"/>
      <c r="J2232" s="220"/>
      <c r="K2232" s="220"/>
      <c r="L2232" s="220"/>
      <c r="M2232" s="326"/>
      <c r="N2232" s="220"/>
      <c r="O2232" s="220"/>
      <c r="P2232" s="220"/>
      <c r="Q2232" s="326"/>
      <c r="R2232" s="326"/>
      <c r="S2232" s="326"/>
      <c r="T2232" s="326"/>
    </row>
    <row r="2233" spans="1:20">
      <c r="A2233" s="220"/>
      <c r="B2233" s="220"/>
      <c r="C2233" s="220"/>
      <c r="D2233" s="220"/>
      <c r="E2233" s="220"/>
      <c r="F2233" s="220"/>
      <c r="G2233" s="220"/>
      <c r="H2233" s="220"/>
      <c r="I2233" s="220"/>
      <c r="J2233" s="220"/>
      <c r="K2233" s="220"/>
      <c r="L2233" s="220"/>
      <c r="M2233" s="326"/>
      <c r="N2233" s="220"/>
      <c r="O2233" s="220"/>
      <c r="P2233" s="220"/>
      <c r="Q2233" s="326"/>
      <c r="R2233" s="326"/>
      <c r="S2233" s="326"/>
      <c r="T2233" s="326"/>
    </row>
    <row r="2234" spans="1:20">
      <c r="A2234" s="220"/>
      <c r="B2234" s="220"/>
      <c r="C2234" s="220"/>
      <c r="D2234" s="220"/>
      <c r="E2234" s="220"/>
      <c r="F2234" s="220"/>
      <c r="G2234" s="220"/>
      <c r="H2234" s="220"/>
      <c r="I2234" s="220"/>
      <c r="J2234" s="220"/>
      <c r="K2234" s="220"/>
      <c r="L2234" s="220"/>
      <c r="M2234" s="326"/>
      <c r="N2234" s="220"/>
      <c r="O2234" s="220"/>
      <c r="P2234" s="220"/>
      <c r="Q2234" s="326"/>
      <c r="R2234" s="326"/>
      <c r="S2234" s="326"/>
      <c r="T2234" s="326"/>
    </row>
    <row r="2235" spans="1:20">
      <c r="A2235" s="220"/>
      <c r="B2235" s="220"/>
      <c r="C2235" s="220"/>
      <c r="D2235" s="220"/>
      <c r="E2235" s="220"/>
      <c r="F2235" s="220"/>
      <c r="G2235" s="220"/>
      <c r="H2235" s="220"/>
      <c r="I2235" s="220"/>
      <c r="J2235" s="220"/>
      <c r="K2235" s="220"/>
      <c r="L2235" s="220"/>
      <c r="M2235" s="326"/>
      <c r="N2235" s="220"/>
      <c r="O2235" s="220"/>
      <c r="P2235" s="220"/>
      <c r="Q2235" s="326"/>
      <c r="R2235" s="326"/>
      <c r="S2235" s="326"/>
      <c r="T2235" s="326"/>
    </row>
    <row r="2236" spans="1:20">
      <c r="A2236" s="220"/>
      <c r="B2236" s="220"/>
      <c r="C2236" s="220"/>
      <c r="D2236" s="220"/>
      <c r="E2236" s="220"/>
      <c r="F2236" s="220"/>
      <c r="G2236" s="220"/>
      <c r="H2236" s="220"/>
      <c r="I2236" s="220"/>
      <c r="J2236" s="220"/>
      <c r="K2236" s="220"/>
      <c r="L2236" s="220"/>
      <c r="M2236" s="326"/>
      <c r="N2236" s="220"/>
      <c r="O2236" s="220"/>
      <c r="P2236" s="220"/>
      <c r="Q2236" s="326"/>
      <c r="R2236" s="326"/>
      <c r="S2236" s="326"/>
      <c r="T2236" s="326"/>
    </row>
    <row r="2237" spans="1:20">
      <c r="A2237" s="220"/>
      <c r="B2237" s="220"/>
      <c r="C2237" s="220"/>
      <c r="D2237" s="220"/>
      <c r="E2237" s="220"/>
      <c r="F2237" s="220"/>
      <c r="G2237" s="220"/>
      <c r="H2237" s="220"/>
      <c r="I2237" s="220"/>
      <c r="J2237" s="220"/>
      <c r="K2237" s="220"/>
      <c r="L2237" s="220"/>
      <c r="M2237" s="326"/>
      <c r="N2237" s="220"/>
      <c r="O2237" s="220"/>
      <c r="P2237" s="220"/>
      <c r="Q2237" s="326"/>
      <c r="R2237" s="326"/>
      <c r="S2237" s="326"/>
      <c r="T2237" s="326"/>
    </row>
    <row r="2238" spans="1:20">
      <c r="A2238" s="220"/>
      <c r="B2238" s="220"/>
      <c r="C2238" s="220"/>
      <c r="D2238" s="220"/>
      <c r="E2238" s="220"/>
      <c r="F2238" s="220"/>
      <c r="G2238" s="220"/>
      <c r="H2238" s="220"/>
      <c r="I2238" s="220"/>
      <c r="J2238" s="220"/>
      <c r="K2238" s="220"/>
      <c r="L2238" s="220"/>
      <c r="M2238" s="326"/>
      <c r="N2238" s="220"/>
      <c r="O2238" s="220"/>
      <c r="P2238" s="220"/>
      <c r="Q2238" s="326"/>
      <c r="R2238" s="326"/>
      <c r="S2238" s="326"/>
      <c r="T2238" s="326"/>
    </row>
    <row r="2239" spans="1:20">
      <c r="A2239" s="220"/>
      <c r="B2239" s="220"/>
      <c r="C2239" s="220"/>
      <c r="D2239" s="220"/>
      <c r="E2239" s="220"/>
      <c r="F2239" s="220"/>
      <c r="G2239" s="220"/>
      <c r="H2239" s="220"/>
      <c r="I2239" s="220"/>
      <c r="J2239" s="220"/>
      <c r="K2239" s="220"/>
      <c r="L2239" s="220"/>
      <c r="M2239" s="326"/>
      <c r="N2239" s="220"/>
      <c r="O2239" s="220"/>
      <c r="P2239" s="220"/>
      <c r="Q2239" s="326"/>
      <c r="R2239" s="326"/>
      <c r="S2239" s="326"/>
      <c r="T2239" s="326"/>
    </row>
    <row r="2240" spans="1:20">
      <c r="A2240" s="220"/>
      <c r="B2240" s="220"/>
      <c r="C2240" s="220"/>
      <c r="D2240" s="220"/>
      <c r="E2240" s="220"/>
      <c r="F2240" s="220"/>
      <c r="G2240" s="220"/>
      <c r="H2240" s="220"/>
      <c r="I2240" s="220"/>
      <c r="J2240" s="220"/>
      <c r="K2240" s="220"/>
      <c r="L2240" s="220"/>
      <c r="M2240" s="326"/>
      <c r="N2240" s="220"/>
      <c r="O2240" s="220"/>
      <c r="P2240" s="220"/>
      <c r="Q2240" s="326"/>
      <c r="R2240" s="326"/>
      <c r="S2240" s="326"/>
      <c r="T2240" s="326"/>
    </row>
    <row r="2241" spans="1:20">
      <c r="A2241" s="220"/>
      <c r="B2241" s="220"/>
      <c r="C2241" s="220"/>
      <c r="D2241" s="220"/>
      <c r="E2241" s="220"/>
      <c r="F2241" s="220"/>
      <c r="G2241" s="220"/>
      <c r="H2241" s="220"/>
      <c r="I2241" s="220"/>
      <c r="J2241" s="220"/>
      <c r="K2241" s="220"/>
      <c r="L2241" s="220"/>
      <c r="M2241" s="326"/>
      <c r="N2241" s="220"/>
      <c r="O2241" s="220"/>
      <c r="P2241" s="220"/>
      <c r="Q2241" s="326"/>
      <c r="R2241" s="326"/>
      <c r="S2241" s="326"/>
      <c r="T2241" s="326"/>
    </row>
    <row r="2242" spans="1:20">
      <c r="A2242" s="220"/>
      <c r="B2242" s="220"/>
      <c r="C2242" s="220"/>
      <c r="D2242" s="220"/>
      <c r="E2242" s="220"/>
      <c r="F2242" s="220"/>
      <c r="G2242" s="220"/>
      <c r="H2242" s="220"/>
      <c r="I2242" s="220"/>
      <c r="J2242" s="220"/>
      <c r="K2242" s="220"/>
      <c r="L2242" s="220"/>
      <c r="M2242" s="326"/>
      <c r="N2242" s="220"/>
      <c r="O2242" s="220"/>
      <c r="P2242" s="220"/>
      <c r="Q2242" s="326"/>
      <c r="R2242" s="326"/>
      <c r="S2242" s="326"/>
      <c r="T2242" s="326"/>
    </row>
    <row r="2243" spans="1:20">
      <c r="A2243" s="220"/>
      <c r="B2243" s="220"/>
      <c r="C2243" s="220"/>
      <c r="D2243" s="220"/>
      <c r="E2243" s="220"/>
      <c r="F2243" s="220"/>
      <c r="G2243" s="220"/>
      <c r="H2243" s="220"/>
      <c r="I2243" s="220"/>
      <c r="J2243" s="220"/>
      <c r="K2243" s="220"/>
      <c r="L2243" s="220"/>
      <c r="M2243" s="326"/>
      <c r="N2243" s="220"/>
      <c r="O2243" s="220"/>
      <c r="P2243" s="220"/>
      <c r="Q2243" s="326"/>
      <c r="R2243" s="326"/>
      <c r="S2243" s="326"/>
      <c r="T2243" s="326"/>
    </row>
    <row r="2244" spans="1:20">
      <c r="A2244" s="220"/>
      <c r="B2244" s="220"/>
      <c r="C2244" s="220"/>
      <c r="D2244" s="220"/>
      <c r="E2244" s="220"/>
      <c r="F2244" s="220"/>
      <c r="G2244" s="220"/>
      <c r="H2244" s="220"/>
      <c r="I2244" s="220"/>
      <c r="J2244" s="220"/>
      <c r="K2244" s="220"/>
      <c r="L2244" s="220"/>
      <c r="M2244" s="326"/>
      <c r="N2244" s="220"/>
      <c r="O2244" s="220"/>
      <c r="P2244" s="220"/>
      <c r="Q2244" s="326"/>
      <c r="R2244" s="326"/>
      <c r="S2244" s="326"/>
      <c r="T2244" s="326"/>
    </row>
    <row r="2245" spans="1:20">
      <c r="A2245" s="220"/>
      <c r="B2245" s="220"/>
      <c r="C2245" s="220"/>
      <c r="D2245" s="220"/>
      <c r="E2245" s="220"/>
      <c r="F2245" s="220"/>
      <c r="G2245" s="220"/>
      <c r="H2245" s="220"/>
      <c r="I2245" s="220"/>
      <c r="J2245" s="220"/>
      <c r="K2245" s="220"/>
      <c r="L2245" s="220"/>
      <c r="M2245" s="326"/>
      <c r="N2245" s="220"/>
      <c r="O2245" s="220"/>
      <c r="P2245" s="220"/>
      <c r="Q2245" s="326"/>
      <c r="R2245" s="326"/>
      <c r="S2245" s="326"/>
      <c r="T2245" s="326"/>
    </row>
    <row r="2246" spans="1:20">
      <c r="A2246" s="220"/>
      <c r="B2246" s="220"/>
      <c r="C2246" s="220"/>
      <c r="D2246" s="220"/>
      <c r="E2246" s="220"/>
      <c r="F2246" s="220"/>
      <c r="G2246" s="220"/>
      <c r="H2246" s="220"/>
      <c r="I2246" s="220"/>
      <c r="J2246" s="220"/>
      <c r="K2246" s="220"/>
      <c r="L2246" s="220"/>
      <c r="M2246" s="326"/>
      <c r="N2246" s="220"/>
      <c r="O2246" s="220"/>
      <c r="P2246" s="220"/>
      <c r="Q2246" s="326"/>
      <c r="R2246" s="326"/>
      <c r="S2246" s="326"/>
      <c r="T2246" s="326"/>
    </row>
    <row r="2247" spans="1:20">
      <c r="A2247" s="220"/>
      <c r="B2247" s="220"/>
      <c r="C2247" s="220"/>
      <c r="D2247" s="220"/>
      <c r="E2247" s="220"/>
      <c r="F2247" s="220"/>
      <c r="G2247" s="220"/>
      <c r="H2247" s="220"/>
      <c r="I2247" s="220"/>
      <c r="J2247" s="220"/>
      <c r="K2247" s="220"/>
      <c r="L2247" s="220"/>
      <c r="M2247" s="326"/>
      <c r="N2247" s="220"/>
      <c r="O2247" s="220"/>
      <c r="P2247" s="220"/>
      <c r="Q2247" s="326"/>
      <c r="R2247" s="326"/>
      <c r="S2247" s="326"/>
      <c r="T2247" s="326"/>
    </row>
    <row r="2248" spans="1:20">
      <c r="A2248" s="220"/>
      <c r="B2248" s="220"/>
      <c r="C2248" s="220"/>
      <c r="D2248" s="220"/>
      <c r="E2248" s="220"/>
      <c r="F2248" s="220"/>
      <c r="G2248" s="220"/>
      <c r="H2248" s="220"/>
      <c r="I2248" s="220"/>
      <c r="J2248" s="220"/>
      <c r="K2248" s="220"/>
      <c r="L2248" s="220"/>
      <c r="M2248" s="326"/>
      <c r="N2248" s="220"/>
      <c r="O2248" s="220"/>
      <c r="P2248" s="220"/>
      <c r="Q2248" s="326"/>
      <c r="R2248" s="326"/>
      <c r="S2248" s="326"/>
      <c r="T2248" s="326"/>
    </row>
    <row r="2249" spans="1:20">
      <c r="A2249" s="220"/>
      <c r="B2249" s="220"/>
      <c r="C2249" s="220"/>
      <c r="D2249" s="220"/>
      <c r="E2249" s="220"/>
      <c r="F2249" s="220"/>
      <c r="G2249" s="220"/>
      <c r="H2249" s="220"/>
      <c r="I2249" s="220"/>
      <c r="J2249" s="220"/>
      <c r="K2249" s="220"/>
      <c r="L2249" s="220"/>
      <c r="M2249" s="326"/>
      <c r="N2249" s="220"/>
      <c r="O2249" s="220"/>
      <c r="P2249" s="220"/>
      <c r="Q2249" s="326"/>
      <c r="R2249" s="326"/>
      <c r="S2249" s="326"/>
      <c r="T2249" s="326"/>
    </row>
    <row r="2250" spans="1:20">
      <c r="A2250" s="220"/>
      <c r="B2250" s="220"/>
      <c r="C2250" s="220"/>
      <c r="D2250" s="220"/>
      <c r="E2250" s="220"/>
      <c r="F2250" s="220"/>
      <c r="G2250" s="220"/>
      <c r="H2250" s="220"/>
      <c r="I2250" s="220"/>
      <c r="J2250" s="220"/>
      <c r="K2250" s="220"/>
      <c r="L2250" s="220"/>
      <c r="M2250" s="326"/>
      <c r="N2250" s="220"/>
      <c r="O2250" s="220"/>
      <c r="P2250" s="220"/>
      <c r="Q2250" s="326"/>
      <c r="R2250" s="326"/>
      <c r="S2250" s="326"/>
      <c r="T2250" s="326"/>
    </row>
    <row r="2251" spans="1:20">
      <c r="A2251" s="220"/>
      <c r="B2251" s="220"/>
      <c r="C2251" s="220"/>
      <c r="D2251" s="220"/>
      <c r="E2251" s="220"/>
      <c r="F2251" s="220"/>
      <c r="G2251" s="220"/>
      <c r="H2251" s="220"/>
      <c r="I2251" s="220"/>
      <c r="J2251" s="220"/>
      <c r="K2251" s="220"/>
      <c r="L2251" s="220"/>
      <c r="M2251" s="326"/>
      <c r="N2251" s="220"/>
      <c r="O2251" s="220"/>
      <c r="P2251" s="220"/>
      <c r="Q2251" s="326"/>
      <c r="R2251" s="326"/>
      <c r="S2251" s="326"/>
      <c r="T2251" s="326"/>
    </row>
    <row r="2252" spans="1:20">
      <c r="A2252" s="220"/>
      <c r="B2252" s="220"/>
      <c r="C2252" s="220"/>
      <c r="D2252" s="220"/>
      <c r="E2252" s="220"/>
      <c r="F2252" s="220"/>
      <c r="G2252" s="220"/>
      <c r="H2252" s="220"/>
      <c r="I2252" s="220"/>
      <c r="J2252" s="220"/>
      <c r="K2252" s="220"/>
      <c r="L2252" s="220"/>
      <c r="M2252" s="326"/>
      <c r="N2252" s="220"/>
      <c r="O2252" s="220"/>
      <c r="P2252" s="220"/>
      <c r="Q2252" s="326"/>
      <c r="R2252" s="326"/>
      <c r="S2252" s="326"/>
      <c r="T2252" s="326"/>
    </row>
    <row r="2253" spans="1:20">
      <c r="A2253" s="220"/>
      <c r="B2253" s="220"/>
      <c r="C2253" s="220"/>
      <c r="D2253" s="220"/>
      <c r="E2253" s="220"/>
      <c r="F2253" s="220"/>
      <c r="G2253" s="220"/>
      <c r="H2253" s="220"/>
      <c r="I2253" s="220"/>
      <c r="J2253" s="220"/>
      <c r="K2253" s="220"/>
      <c r="L2253" s="220"/>
      <c r="M2253" s="326"/>
      <c r="N2253" s="220"/>
      <c r="O2253" s="220"/>
      <c r="P2253" s="220"/>
      <c r="Q2253" s="326"/>
      <c r="R2253" s="326"/>
      <c r="S2253" s="326"/>
      <c r="T2253" s="326"/>
    </row>
    <row r="2254" spans="1:20">
      <c r="A2254" s="220"/>
      <c r="B2254" s="220"/>
      <c r="C2254" s="220"/>
      <c r="D2254" s="220"/>
      <c r="E2254" s="220"/>
      <c r="F2254" s="220"/>
      <c r="G2254" s="220"/>
      <c r="H2254" s="220"/>
      <c r="I2254" s="220"/>
      <c r="J2254" s="220"/>
      <c r="K2254" s="220"/>
      <c r="L2254" s="220"/>
      <c r="M2254" s="326"/>
      <c r="N2254" s="220"/>
      <c r="O2254" s="220"/>
      <c r="P2254" s="220"/>
      <c r="Q2254" s="326"/>
      <c r="R2254" s="326"/>
      <c r="S2254" s="326"/>
      <c r="T2254" s="326"/>
    </row>
    <row r="2255" spans="1:20">
      <c r="A2255" s="220"/>
      <c r="B2255" s="220"/>
      <c r="C2255" s="220"/>
      <c r="D2255" s="220"/>
      <c r="E2255" s="220"/>
      <c r="F2255" s="220"/>
      <c r="G2255" s="220"/>
      <c r="H2255" s="220"/>
      <c r="I2255" s="220"/>
      <c r="J2255" s="220"/>
      <c r="K2255" s="220"/>
      <c r="L2255" s="220"/>
      <c r="M2255" s="326"/>
      <c r="N2255" s="220"/>
      <c r="O2255" s="220"/>
      <c r="P2255" s="220"/>
      <c r="Q2255" s="326"/>
      <c r="R2255" s="326"/>
      <c r="S2255" s="326"/>
      <c r="T2255" s="326"/>
    </row>
    <row r="2256" spans="1:20">
      <c r="A2256" s="220"/>
      <c r="B2256" s="220"/>
      <c r="C2256" s="220"/>
      <c r="D2256" s="220"/>
      <c r="E2256" s="220"/>
      <c r="F2256" s="220"/>
      <c r="G2256" s="220"/>
      <c r="H2256" s="220"/>
      <c r="I2256" s="220"/>
      <c r="J2256" s="220"/>
      <c r="K2256" s="220"/>
      <c r="L2256" s="220"/>
      <c r="M2256" s="326"/>
      <c r="N2256" s="220"/>
      <c r="O2256" s="220"/>
      <c r="P2256" s="220"/>
      <c r="Q2256" s="326"/>
      <c r="R2256" s="326"/>
      <c r="S2256" s="326"/>
      <c r="T2256" s="326"/>
    </row>
    <row r="2257" spans="1:20">
      <c r="A2257" s="220"/>
      <c r="B2257" s="220"/>
      <c r="C2257" s="220"/>
      <c r="D2257" s="220"/>
      <c r="E2257" s="220"/>
      <c r="F2257" s="220"/>
      <c r="G2257" s="220"/>
      <c r="H2257" s="220"/>
      <c r="I2257" s="220"/>
      <c r="J2257" s="220"/>
      <c r="K2257" s="220"/>
      <c r="L2257" s="220"/>
      <c r="M2257" s="326"/>
      <c r="N2257" s="220"/>
      <c r="O2257" s="220"/>
      <c r="P2257" s="220"/>
      <c r="Q2257" s="326"/>
      <c r="R2257" s="326"/>
      <c r="S2257" s="326"/>
      <c r="T2257" s="326"/>
    </row>
    <row r="2258" spans="1:20">
      <c r="A2258" s="220"/>
      <c r="B2258" s="220"/>
      <c r="C2258" s="220"/>
      <c r="D2258" s="220"/>
      <c r="E2258" s="220"/>
      <c r="F2258" s="220"/>
      <c r="G2258" s="220"/>
      <c r="H2258" s="220"/>
      <c r="I2258" s="220"/>
      <c r="J2258" s="220"/>
      <c r="K2258" s="220"/>
      <c r="L2258" s="220"/>
      <c r="M2258" s="326"/>
      <c r="N2258" s="220"/>
      <c r="O2258" s="220"/>
      <c r="P2258" s="220"/>
      <c r="Q2258" s="326"/>
      <c r="R2258" s="326"/>
      <c r="S2258" s="326"/>
      <c r="T2258" s="326"/>
    </row>
    <row r="2259" spans="1:20">
      <c r="A2259" s="220"/>
      <c r="B2259" s="220"/>
      <c r="C2259" s="220"/>
      <c r="D2259" s="220"/>
      <c r="E2259" s="220"/>
      <c r="F2259" s="220"/>
      <c r="G2259" s="220"/>
      <c r="H2259" s="220"/>
      <c r="I2259" s="220"/>
      <c r="J2259" s="220"/>
      <c r="K2259" s="220"/>
      <c r="L2259" s="220"/>
      <c r="M2259" s="326"/>
      <c r="N2259" s="220"/>
      <c r="O2259" s="220"/>
      <c r="P2259" s="220"/>
      <c r="Q2259" s="326"/>
      <c r="R2259" s="326"/>
      <c r="S2259" s="326"/>
      <c r="T2259" s="326"/>
    </row>
    <row r="2260" spans="1:20">
      <c r="A2260" s="220"/>
      <c r="B2260" s="220"/>
      <c r="C2260" s="220"/>
      <c r="D2260" s="220"/>
      <c r="E2260" s="220"/>
      <c r="F2260" s="220"/>
      <c r="G2260" s="220"/>
      <c r="H2260" s="220"/>
      <c r="I2260" s="220"/>
      <c r="J2260" s="220"/>
      <c r="K2260" s="220"/>
      <c r="L2260" s="220"/>
      <c r="M2260" s="326"/>
      <c r="N2260" s="220"/>
      <c r="O2260" s="220"/>
      <c r="P2260" s="220"/>
      <c r="Q2260" s="326"/>
      <c r="R2260" s="326"/>
      <c r="S2260" s="326"/>
      <c r="T2260" s="326"/>
    </row>
    <row r="2261" spans="1:20">
      <c r="A2261" s="220"/>
      <c r="B2261" s="220"/>
      <c r="C2261" s="220"/>
      <c r="D2261" s="220"/>
      <c r="E2261" s="220"/>
      <c r="F2261" s="220"/>
      <c r="G2261" s="220"/>
      <c r="H2261" s="220"/>
      <c r="I2261" s="220"/>
      <c r="J2261" s="220"/>
      <c r="K2261" s="220"/>
      <c r="L2261" s="220"/>
      <c r="M2261" s="326"/>
      <c r="N2261" s="220"/>
      <c r="O2261" s="220"/>
      <c r="P2261" s="220"/>
      <c r="Q2261" s="326"/>
      <c r="R2261" s="326"/>
      <c r="S2261" s="326"/>
      <c r="T2261" s="326"/>
    </row>
    <row r="2262" spans="1:20">
      <c r="A2262" s="220"/>
      <c r="B2262" s="220"/>
      <c r="C2262" s="220"/>
      <c r="D2262" s="220"/>
      <c r="E2262" s="220"/>
      <c r="F2262" s="220"/>
      <c r="G2262" s="220"/>
      <c r="H2262" s="220"/>
      <c r="I2262" s="220"/>
      <c r="J2262" s="220"/>
      <c r="K2262" s="220"/>
      <c r="L2262" s="220"/>
      <c r="M2262" s="326"/>
      <c r="N2262" s="220"/>
      <c r="O2262" s="220"/>
      <c r="P2262" s="220"/>
      <c r="Q2262" s="326"/>
      <c r="R2262" s="326"/>
      <c r="S2262" s="326"/>
      <c r="T2262" s="326"/>
    </row>
    <row r="2263" spans="1:20">
      <c r="A2263" s="220"/>
      <c r="B2263" s="220"/>
      <c r="C2263" s="220"/>
      <c r="D2263" s="220"/>
      <c r="E2263" s="220"/>
      <c r="F2263" s="220"/>
      <c r="G2263" s="220"/>
      <c r="H2263" s="220"/>
      <c r="I2263" s="220"/>
      <c r="J2263" s="220"/>
      <c r="K2263" s="220"/>
      <c r="L2263" s="220"/>
      <c r="M2263" s="326"/>
      <c r="N2263" s="220"/>
      <c r="O2263" s="220"/>
      <c r="P2263" s="220"/>
      <c r="Q2263" s="326"/>
      <c r="R2263" s="326"/>
      <c r="S2263" s="326"/>
      <c r="T2263" s="326"/>
    </row>
    <row r="2264" spans="1:20">
      <c r="A2264" s="220"/>
      <c r="B2264" s="220"/>
      <c r="C2264" s="220"/>
      <c r="D2264" s="220"/>
      <c r="E2264" s="220"/>
      <c r="F2264" s="220"/>
      <c r="G2264" s="220"/>
      <c r="H2264" s="220"/>
      <c r="I2264" s="220"/>
      <c r="J2264" s="220"/>
      <c r="K2264" s="220"/>
      <c r="L2264" s="220"/>
      <c r="M2264" s="326"/>
      <c r="N2264" s="220"/>
      <c r="O2264" s="220"/>
      <c r="P2264" s="220"/>
      <c r="Q2264" s="326"/>
      <c r="R2264" s="326"/>
      <c r="S2264" s="326"/>
      <c r="T2264" s="326"/>
    </row>
    <row r="2265" spans="1:20">
      <c r="A2265" s="220"/>
      <c r="B2265" s="220"/>
      <c r="C2265" s="220"/>
      <c r="D2265" s="220"/>
      <c r="E2265" s="220"/>
      <c r="F2265" s="220"/>
      <c r="G2265" s="220"/>
      <c r="H2265" s="220"/>
      <c r="I2265" s="220"/>
      <c r="J2265" s="220"/>
      <c r="K2265" s="220"/>
      <c r="L2265" s="220"/>
      <c r="M2265" s="326"/>
      <c r="N2265" s="220"/>
      <c r="O2265" s="220"/>
      <c r="P2265" s="220"/>
      <c r="Q2265" s="326"/>
      <c r="R2265" s="326"/>
      <c r="S2265" s="326"/>
      <c r="T2265" s="326"/>
    </row>
    <row r="2266" spans="1:20">
      <c r="A2266" s="220"/>
      <c r="B2266" s="220"/>
      <c r="C2266" s="220"/>
      <c r="D2266" s="220"/>
      <c r="E2266" s="220"/>
      <c r="F2266" s="220"/>
      <c r="G2266" s="220"/>
      <c r="H2266" s="220"/>
      <c r="I2266" s="220"/>
      <c r="J2266" s="220"/>
      <c r="K2266" s="220"/>
      <c r="L2266" s="220"/>
      <c r="M2266" s="326"/>
      <c r="N2266" s="220"/>
      <c r="O2266" s="220"/>
      <c r="P2266" s="220"/>
      <c r="Q2266" s="326"/>
      <c r="R2266" s="326"/>
      <c r="S2266" s="326"/>
      <c r="T2266" s="326"/>
    </row>
    <row r="2267" spans="1:20">
      <c r="A2267" s="220"/>
      <c r="B2267" s="220"/>
      <c r="C2267" s="220"/>
      <c r="D2267" s="220"/>
      <c r="E2267" s="220"/>
      <c r="F2267" s="220"/>
      <c r="G2267" s="220"/>
      <c r="H2267" s="220"/>
      <c r="I2267" s="220"/>
      <c r="J2267" s="220"/>
      <c r="K2267" s="220"/>
      <c r="L2267" s="220"/>
      <c r="M2267" s="326"/>
      <c r="N2267" s="220"/>
      <c r="O2267" s="220"/>
      <c r="P2267" s="220"/>
      <c r="Q2267" s="326"/>
      <c r="R2267" s="326"/>
      <c r="S2267" s="326"/>
      <c r="T2267" s="326"/>
    </row>
    <row r="2268" spans="1:20">
      <c r="A2268" s="220"/>
      <c r="B2268" s="220"/>
      <c r="C2268" s="220"/>
      <c r="D2268" s="220"/>
      <c r="E2268" s="220"/>
      <c r="F2268" s="220"/>
      <c r="G2268" s="220"/>
      <c r="H2268" s="220"/>
      <c r="I2268" s="220"/>
      <c r="J2268" s="220"/>
      <c r="K2268" s="220"/>
      <c r="L2268" s="220"/>
      <c r="M2268" s="326"/>
      <c r="N2268" s="220"/>
      <c r="O2268" s="220"/>
      <c r="P2268" s="220"/>
      <c r="Q2268" s="326"/>
      <c r="R2268" s="326"/>
      <c r="S2268" s="326"/>
      <c r="T2268" s="326"/>
    </row>
    <row r="2269" spans="1:20">
      <c r="A2269" s="220"/>
      <c r="B2269" s="220"/>
      <c r="C2269" s="220"/>
      <c r="D2269" s="220"/>
      <c r="E2269" s="220"/>
      <c r="F2269" s="220"/>
      <c r="G2269" s="220"/>
      <c r="H2269" s="220"/>
      <c r="I2269" s="220"/>
      <c r="J2269" s="220"/>
      <c r="K2269" s="220"/>
      <c r="L2269" s="220"/>
      <c r="M2269" s="326"/>
      <c r="N2269" s="220"/>
      <c r="O2269" s="220"/>
      <c r="P2269" s="220"/>
      <c r="Q2269" s="326"/>
      <c r="R2269" s="326"/>
      <c r="S2269" s="326"/>
      <c r="T2269" s="326"/>
    </row>
    <row r="2270" spans="1:20">
      <c r="A2270" s="220"/>
      <c r="B2270" s="220"/>
      <c r="C2270" s="220"/>
      <c r="D2270" s="220"/>
      <c r="E2270" s="220"/>
      <c r="F2270" s="220"/>
      <c r="G2270" s="220"/>
      <c r="H2270" s="220"/>
      <c r="I2270" s="220"/>
      <c r="J2270" s="220"/>
      <c r="K2270" s="220"/>
      <c r="L2270" s="220"/>
      <c r="M2270" s="326"/>
      <c r="N2270" s="220"/>
      <c r="O2270" s="220"/>
      <c r="P2270" s="220"/>
      <c r="Q2270" s="326"/>
      <c r="R2270" s="326"/>
      <c r="S2270" s="326"/>
      <c r="T2270" s="326"/>
    </row>
    <row r="2271" spans="1:20">
      <c r="A2271" s="220"/>
      <c r="B2271" s="220"/>
      <c r="C2271" s="220"/>
      <c r="D2271" s="220"/>
      <c r="E2271" s="220"/>
      <c r="F2271" s="220"/>
      <c r="G2271" s="220"/>
      <c r="H2271" s="220"/>
      <c r="I2271" s="220"/>
      <c r="J2271" s="220"/>
      <c r="K2271" s="220"/>
      <c r="L2271" s="220"/>
      <c r="M2271" s="326"/>
      <c r="N2271" s="220"/>
      <c r="O2271" s="220"/>
      <c r="P2271" s="220"/>
      <c r="Q2271" s="326"/>
      <c r="R2271" s="326"/>
      <c r="S2271" s="326"/>
      <c r="T2271" s="326"/>
    </row>
    <row r="2272" spans="1:20">
      <c r="A2272" s="220"/>
      <c r="B2272" s="220"/>
      <c r="C2272" s="220"/>
      <c r="D2272" s="220"/>
      <c r="E2272" s="220"/>
      <c r="F2272" s="220"/>
      <c r="G2272" s="220"/>
      <c r="H2272" s="220"/>
      <c r="I2272" s="220"/>
      <c r="J2272" s="220"/>
      <c r="K2272" s="220"/>
      <c r="L2272" s="220"/>
      <c r="M2272" s="326"/>
      <c r="N2272" s="220"/>
      <c r="O2272" s="220"/>
      <c r="P2272" s="220"/>
      <c r="Q2272" s="326"/>
      <c r="R2272" s="326"/>
      <c r="S2272" s="326"/>
      <c r="T2272" s="326"/>
    </row>
    <row r="2273" spans="1:20">
      <c r="A2273" s="220"/>
      <c r="B2273" s="220"/>
      <c r="C2273" s="220"/>
      <c r="D2273" s="220"/>
      <c r="E2273" s="220"/>
      <c r="F2273" s="220"/>
      <c r="G2273" s="220"/>
      <c r="H2273" s="220"/>
      <c r="I2273" s="220"/>
      <c r="J2273" s="220"/>
      <c r="K2273" s="220"/>
      <c r="L2273" s="220"/>
      <c r="M2273" s="326"/>
      <c r="N2273" s="220"/>
      <c r="O2273" s="220"/>
      <c r="P2273" s="220"/>
      <c r="Q2273" s="326"/>
      <c r="R2273" s="326"/>
      <c r="S2273" s="326"/>
      <c r="T2273" s="326"/>
    </row>
    <row r="2274" spans="1:20">
      <c r="A2274" s="220"/>
      <c r="B2274" s="220"/>
      <c r="C2274" s="220"/>
      <c r="D2274" s="220"/>
      <c r="E2274" s="220"/>
      <c r="F2274" s="220"/>
      <c r="G2274" s="220"/>
      <c r="H2274" s="220"/>
      <c r="I2274" s="220"/>
      <c r="J2274" s="220"/>
      <c r="K2274" s="220"/>
      <c r="L2274" s="220"/>
      <c r="M2274" s="326"/>
      <c r="N2274" s="220"/>
      <c r="O2274" s="220"/>
      <c r="P2274" s="220"/>
      <c r="Q2274" s="326"/>
      <c r="R2274" s="326"/>
      <c r="S2274" s="326"/>
      <c r="T2274" s="326"/>
    </row>
    <row r="2275" spans="1:20">
      <c r="A2275" s="220"/>
      <c r="B2275" s="220"/>
      <c r="C2275" s="220"/>
      <c r="D2275" s="220"/>
      <c r="E2275" s="220"/>
      <c r="F2275" s="220"/>
      <c r="G2275" s="220"/>
      <c r="H2275" s="220"/>
      <c r="I2275" s="220"/>
      <c r="J2275" s="220"/>
      <c r="K2275" s="220"/>
      <c r="L2275" s="220"/>
      <c r="M2275" s="326"/>
      <c r="N2275" s="220"/>
      <c r="O2275" s="220"/>
      <c r="P2275" s="220"/>
      <c r="Q2275" s="326"/>
      <c r="R2275" s="326"/>
      <c r="S2275" s="326"/>
      <c r="T2275" s="326"/>
    </row>
    <row r="2276" spans="1:20">
      <c r="A2276" s="220"/>
      <c r="B2276" s="220"/>
      <c r="C2276" s="220"/>
      <c r="D2276" s="220"/>
      <c r="E2276" s="220"/>
      <c r="F2276" s="220"/>
      <c r="G2276" s="220"/>
      <c r="H2276" s="220"/>
      <c r="I2276" s="220"/>
      <c r="J2276" s="220"/>
      <c r="K2276" s="220"/>
      <c r="L2276" s="220"/>
      <c r="M2276" s="326"/>
      <c r="N2276" s="220"/>
      <c r="O2276" s="220"/>
      <c r="P2276" s="220"/>
      <c r="Q2276" s="326"/>
      <c r="R2276" s="326"/>
      <c r="S2276" s="326"/>
      <c r="T2276" s="326"/>
    </row>
    <row r="2277" spans="1:20">
      <c r="A2277" s="220"/>
      <c r="B2277" s="220"/>
      <c r="C2277" s="220"/>
      <c r="D2277" s="220"/>
      <c r="E2277" s="220"/>
      <c r="F2277" s="220"/>
      <c r="G2277" s="220"/>
      <c r="H2277" s="220"/>
      <c r="I2277" s="220"/>
      <c r="J2277" s="220"/>
      <c r="K2277" s="220"/>
      <c r="L2277" s="220"/>
      <c r="M2277" s="326"/>
      <c r="N2277" s="220"/>
      <c r="O2277" s="220"/>
      <c r="P2277" s="220"/>
      <c r="Q2277" s="326"/>
      <c r="R2277" s="326"/>
      <c r="S2277" s="326"/>
      <c r="T2277" s="326"/>
    </row>
    <row r="2278" spans="1:20">
      <c r="A2278" s="220"/>
      <c r="B2278" s="220"/>
      <c r="C2278" s="220"/>
      <c r="D2278" s="220"/>
      <c r="E2278" s="220"/>
      <c r="F2278" s="220"/>
      <c r="G2278" s="220"/>
      <c r="H2278" s="220"/>
      <c r="I2278" s="220"/>
      <c r="J2278" s="220"/>
      <c r="K2278" s="220"/>
      <c r="L2278" s="220"/>
      <c r="M2278" s="326"/>
      <c r="N2278" s="220"/>
      <c r="O2278" s="220"/>
      <c r="P2278" s="220"/>
      <c r="Q2278" s="326"/>
      <c r="R2278" s="326"/>
      <c r="S2278" s="326"/>
      <c r="T2278" s="326"/>
    </row>
    <row r="2279" spans="1:20">
      <c r="A2279" s="220"/>
      <c r="B2279" s="220"/>
      <c r="C2279" s="220"/>
      <c r="D2279" s="220"/>
      <c r="E2279" s="220"/>
      <c r="F2279" s="220"/>
      <c r="G2279" s="220"/>
      <c r="H2279" s="220"/>
      <c r="I2279" s="220"/>
      <c r="J2279" s="220"/>
      <c r="K2279" s="220"/>
      <c r="L2279" s="220"/>
      <c r="M2279" s="326"/>
      <c r="N2279" s="220"/>
      <c r="O2279" s="220"/>
      <c r="P2279" s="220"/>
      <c r="Q2279" s="326"/>
      <c r="R2279" s="326"/>
      <c r="S2279" s="326"/>
      <c r="T2279" s="326"/>
    </row>
    <row r="2280" spans="1:20">
      <c r="A2280" s="220"/>
      <c r="B2280" s="220"/>
      <c r="C2280" s="220"/>
      <c r="D2280" s="220"/>
      <c r="E2280" s="220"/>
      <c r="F2280" s="220"/>
      <c r="G2280" s="220"/>
      <c r="H2280" s="220"/>
      <c r="I2280" s="220"/>
      <c r="J2280" s="220"/>
      <c r="K2280" s="220"/>
      <c r="L2280" s="220"/>
      <c r="M2280" s="326"/>
      <c r="N2280" s="220"/>
      <c r="O2280" s="220"/>
      <c r="P2280" s="220"/>
      <c r="Q2280" s="326"/>
      <c r="R2280" s="326"/>
      <c r="S2280" s="326"/>
      <c r="T2280" s="326"/>
    </row>
    <row r="2281" spans="1:20">
      <c r="A2281" s="220"/>
      <c r="B2281" s="220"/>
      <c r="C2281" s="220"/>
      <c r="D2281" s="220"/>
      <c r="E2281" s="220"/>
      <c r="F2281" s="220"/>
      <c r="G2281" s="220"/>
      <c r="H2281" s="220"/>
      <c r="I2281" s="220"/>
      <c r="J2281" s="220"/>
      <c r="K2281" s="220"/>
      <c r="L2281" s="220"/>
      <c r="M2281" s="326"/>
      <c r="N2281" s="220"/>
      <c r="O2281" s="220"/>
      <c r="P2281" s="220"/>
      <c r="Q2281" s="326"/>
      <c r="R2281" s="326"/>
      <c r="S2281" s="326"/>
      <c r="T2281" s="326"/>
    </row>
    <row r="2282" spans="1:20">
      <c r="A2282" s="220"/>
      <c r="B2282" s="220"/>
      <c r="C2282" s="220"/>
      <c r="D2282" s="220"/>
      <c r="E2282" s="220"/>
      <c r="F2282" s="220"/>
      <c r="G2282" s="220"/>
      <c r="H2282" s="220"/>
      <c r="I2282" s="220"/>
      <c r="J2282" s="220"/>
      <c r="K2282" s="220"/>
      <c r="L2282" s="220"/>
      <c r="M2282" s="326"/>
      <c r="N2282" s="220"/>
      <c r="O2282" s="220"/>
      <c r="P2282" s="220"/>
      <c r="Q2282" s="326"/>
      <c r="R2282" s="326"/>
      <c r="S2282" s="326"/>
      <c r="T2282" s="326"/>
    </row>
    <row r="2283" spans="1:20">
      <c r="A2283" s="220"/>
      <c r="B2283" s="220"/>
      <c r="C2283" s="220"/>
      <c r="D2283" s="220"/>
      <c r="E2283" s="220"/>
      <c r="F2283" s="220"/>
      <c r="G2283" s="220"/>
      <c r="H2283" s="220"/>
      <c r="I2283" s="220"/>
      <c r="J2283" s="220"/>
      <c r="K2283" s="220"/>
      <c r="L2283" s="220"/>
      <c r="M2283" s="326"/>
      <c r="N2283" s="220"/>
      <c r="O2283" s="220"/>
      <c r="P2283" s="220"/>
      <c r="Q2283" s="326"/>
      <c r="R2283" s="326"/>
      <c r="S2283" s="326"/>
      <c r="T2283" s="326"/>
    </row>
    <row r="2284" spans="1:20">
      <c r="A2284" s="220"/>
      <c r="B2284" s="220"/>
      <c r="C2284" s="220"/>
      <c r="D2284" s="220"/>
      <c r="E2284" s="220"/>
      <c r="F2284" s="220"/>
      <c r="G2284" s="220"/>
      <c r="H2284" s="220"/>
      <c r="I2284" s="220"/>
      <c r="J2284" s="220"/>
      <c r="K2284" s="220"/>
      <c r="L2284" s="220"/>
      <c r="M2284" s="326"/>
      <c r="N2284" s="220"/>
      <c r="O2284" s="220"/>
      <c r="P2284" s="220"/>
      <c r="Q2284" s="326"/>
      <c r="R2284" s="326"/>
      <c r="S2284" s="326"/>
      <c r="T2284" s="326"/>
    </row>
    <row r="2285" spans="1:20">
      <c r="A2285" s="220"/>
      <c r="B2285" s="220"/>
      <c r="C2285" s="220"/>
      <c r="D2285" s="220"/>
      <c r="E2285" s="220"/>
      <c r="F2285" s="220"/>
      <c r="G2285" s="220"/>
      <c r="H2285" s="220"/>
      <c r="I2285" s="220"/>
      <c r="J2285" s="220"/>
      <c r="K2285" s="220"/>
      <c r="L2285" s="220"/>
      <c r="M2285" s="326"/>
      <c r="N2285" s="220"/>
      <c r="O2285" s="220"/>
      <c r="P2285" s="220"/>
      <c r="Q2285" s="326"/>
      <c r="R2285" s="326"/>
      <c r="S2285" s="326"/>
      <c r="T2285" s="326"/>
    </row>
    <row r="2286" spans="1:20">
      <c r="A2286" s="220"/>
      <c r="B2286" s="220"/>
      <c r="C2286" s="220"/>
      <c r="D2286" s="220"/>
      <c r="E2286" s="220"/>
      <c r="F2286" s="220"/>
      <c r="G2286" s="220"/>
      <c r="H2286" s="220"/>
      <c r="I2286" s="220"/>
      <c r="J2286" s="220"/>
      <c r="K2286" s="220"/>
      <c r="L2286" s="220"/>
      <c r="M2286" s="326"/>
      <c r="N2286" s="220"/>
      <c r="O2286" s="220"/>
      <c r="P2286" s="220"/>
      <c r="Q2286" s="326"/>
      <c r="R2286" s="326"/>
      <c r="S2286" s="326"/>
      <c r="T2286" s="326"/>
    </row>
    <row r="2287" spans="1:20">
      <c r="A2287" s="220"/>
      <c r="B2287" s="220"/>
      <c r="C2287" s="220"/>
      <c r="D2287" s="220"/>
      <c r="E2287" s="220"/>
      <c r="F2287" s="220"/>
      <c r="G2287" s="220"/>
      <c r="H2287" s="220"/>
      <c r="I2287" s="220"/>
      <c r="J2287" s="220"/>
      <c r="K2287" s="220"/>
      <c r="L2287" s="220"/>
      <c r="M2287" s="326"/>
      <c r="N2287" s="220"/>
      <c r="O2287" s="220"/>
      <c r="P2287" s="220"/>
      <c r="Q2287" s="326"/>
      <c r="R2287" s="326"/>
      <c r="S2287" s="326"/>
      <c r="T2287" s="326"/>
    </row>
    <row r="2288" spans="1:20">
      <c r="A2288" s="220"/>
      <c r="B2288" s="220"/>
      <c r="C2288" s="220"/>
      <c r="D2288" s="220"/>
      <c r="E2288" s="220"/>
      <c r="F2288" s="220"/>
      <c r="G2288" s="220"/>
      <c r="H2288" s="220"/>
      <c r="I2288" s="220"/>
      <c r="J2288" s="220"/>
      <c r="K2288" s="220"/>
      <c r="L2288" s="220"/>
      <c r="M2288" s="326"/>
      <c r="N2288" s="220"/>
      <c r="O2288" s="220"/>
      <c r="P2288" s="220"/>
      <c r="Q2288" s="326"/>
      <c r="R2288" s="326"/>
      <c r="S2288" s="326"/>
      <c r="T2288" s="326"/>
    </row>
    <row r="2289" spans="1:20">
      <c r="A2289" s="220"/>
      <c r="B2289" s="220"/>
      <c r="C2289" s="220"/>
      <c r="D2289" s="220"/>
      <c r="E2289" s="220"/>
      <c r="F2289" s="220"/>
      <c r="G2289" s="220"/>
      <c r="H2289" s="220"/>
      <c r="I2289" s="220"/>
      <c r="J2289" s="220"/>
      <c r="K2289" s="220"/>
      <c r="L2289" s="220"/>
      <c r="M2289" s="326"/>
      <c r="N2289" s="220"/>
      <c r="O2289" s="220"/>
      <c r="P2289" s="220"/>
      <c r="Q2289" s="326"/>
      <c r="R2289" s="326"/>
      <c r="S2289" s="326"/>
      <c r="T2289" s="326"/>
    </row>
    <row r="2290" spans="1:20">
      <c r="A2290" s="220"/>
      <c r="B2290" s="220"/>
      <c r="C2290" s="220"/>
      <c r="D2290" s="220"/>
      <c r="E2290" s="220"/>
      <c r="F2290" s="220"/>
      <c r="G2290" s="220"/>
      <c r="H2290" s="220"/>
      <c r="I2290" s="220"/>
      <c r="J2290" s="220"/>
      <c r="K2290" s="220"/>
      <c r="L2290" s="220"/>
      <c r="M2290" s="326"/>
      <c r="N2290" s="220"/>
      <c r="O2290" s="220"/>
      <c r="P2290" s="220"/>
      <c r="Q2290" s="326"/>
      <c r="R2290" s="326"/>
      <c r="S2290" s="326"/>
      <c r="T2290" s="326"/>
    </row>
    <row r="2291" spans="1:20">
      <c r="A2291" s="220"/>
      <c r="B2291" s="220"/>
      <c r="C2291" s="220"/>
      <c r="D2291" s="220"/>
      <c r="E2291" s="220"/>
      <c r="F2291" s="220"/>
      <c r="G2291" s="220"/>
      <c r="H2291" s="220"/>
      <c r="I2291" s="220"/>
      <c r="J2291" s="220"/>
      <c r="K2291" s="220"/>
      <c r="L2291" s="220"/>
      <c r="M2291" s="326"/>
      <c r="N2291" s="220"/>
      <c r="O2291" s="220"/>
      <c r="P2291" s="220"/>
      <c r="Q2291" s="326"/>
      <c r="R2291" s="326"/>
      <c r="S2291" s="326"/>
      <c r="T2291" s="326"/>
    </row>
    <row r="2292" spans="1:20">
      <c r="A2292" s="220"/>
      <c r="B2292" s="220"/>
      <c r="C2292" s="220"/>
      <c r="D2292" s="220"/>
      <c r="E2292" s="220"/>
      <c r="F2292" s="220"/>
      <c r="G2292" s="220"/>
      <c r="H2292" s="220"/>
      <c r="I2292" s="220"/>
      <c r="J2292" s="220"/>
      <c r="K2292" s="220"/>
      <c r="L2292" s="220"/>
      <c r="M2292" s="326"/>
      <c r="N2292" s="220"/>
      <c r="O2292" s="220"/>
      <c r="P2292" s="220"/>
      <c r="Q2292" s="326"/>
      <c r="R2292" s="326"/>
      <c r="S2292" s="326"/>
      <c r="T2292" s="326"/>
    </row>
    <row r="2293" spans="1:20">
      <c r="A2293" s="220"/>
      <c r="B2293" s="220"/>
      <c r="C2293" s="220"/>
      <c r="D2293" s="220"/>
      <c r="E2293" s="220"/>
      <c r="F2293" s="220"/>
      <c r="G2293" s="220"/>
      <c r="H2293" s="220"/>
      <c r="I2293" s="220"/>
      <c r="J2293" s="220"/>
      <c r="K2293" s="220"/>
      <c r="L2293" s="220"/>
      <c r="M2293" s="326"/>
      <c r="N2293" s="220"/>
      <c r="O2293" s="220"/>
      <c r="P2293" s="220"/>
      <c r="Q2293" s="326"/>
      <c r="R2293" s="326"/>
      <c r="S2293" s="326"/>
      <c r="T2293" s="326"/>
    </row>
    <row r="2294" spans="1:20">
      <c r="A2294" s="220"/>
      <c r="B2294" s="220"/>
      <c r="C2294" s="220"/>
      <c r="D2294" s="220"/>
      <c r="E2294" s="220"/>
      <c r="F2294" s="220"/>
      <c r="G2294" s="220"/>
      <c r="H2294" s="220"/>
      <c r="I2294" s="220"/>
      <c r="J2294" s="220"/>
      <c r="K2294" s="220"/>
      <c r="L2294" s="220"/>
      <c r="M2294" s="326"/>
      <c r="N2294" s="220"/>
      <c r="O2294" s="220"/>
      <c r="P2294" s="220"/>
      <c r="Q2294" s="326"/>
      <c r="R2294" s="326"/>
      <c r="S2294" s="326"/>
      <c r="T2294" s="326"/>
    </row>
    <row r="2295" spans="1:20">
      <c r="A2295" s="220"/>
      <c r="B2295" s="220"/>
      <c r="C2295" s="220"/>
      <c r="D2295" s="220"/>
      <c r="E2295" s="220"/>
      <c r="F2295" s="220"/>
      <c r="G2295" s="220"/>
      <c r="H2295" s="220"/>
      <c r="I2295" s="220"/>
      <c r="J2295" s="220"/>
      <c r="K2295" s="220"/>
      <c r="L2295" s="220"/>
      <c r="M2295" s="326"/>
      <c r="N2295" s="220"/>
      <c r="O2295" s="220"/>
      <c r="P2295" s="220"/>
      <c r="Q2295" s="326"/>
      <c r="R2295" s="326"/>
      <c r="S2295" s="326"/>
      <c r="T2295" s="326"/>
    </row>
    <row r="2296" spans="1:20">
      <c r="A2296" s="220"/>
      <c r="B2296" s="220"/>
      <c r="C2296" s="220"/>
      <c r="D2296" s="220"/>
      <c r="E2296" s="220"/>
      <c r="F2296" s="220"/>
      <c r="G2296" s="220"/>
      <c r="H2296" s="220"/>
      <c r="I2296" s="220"/>
      <c r="J2296" s="220"/>
      <c r="K2296" s="220"/>
      <c r="L2296" s="220"/>
      <c r="M2296" s="326"/>
      <c r="N2296" s="220"/>
      <c r="O2296" s="220"/>
      <c r="P2296" s="220"/>
      <c r="Q2296" s="326"/>
      <c r="R2296" s="326"/>
      <c r="S2296" s="326"/>
      <c r="T2296" s="326"/>
    </row>
    <row r="2297" spans="1:20">
      <c r="A2297" s="220"/>
      <c r="B2297" s="220"/>
      <c r="C2297" s="220"/>
      <c r="D2297" s="220"/>
      <c r="E2297" s="220"/>
      <c r="F2297" s="220"/>
      <c r="G2297" s="220"/>
      <c r="H2297" s="220"/>
      <c r="I2297" s="220"/>
      <c r="J2297" s="220"/>
      <c r="K2297" s="220"/>
      <c r="L2297" s="220"/>
      <c r="M2297" s="326"/>
      <c r="N2297" s="220"/>
      <c r="O2297" s="220"/>
      <c r="P2297" s="220"/>
      <c r="Q2297" s="326"/>
      <c r="R2297" s="326"/>
      <c r="S2297" s="326"/>
      <c r="T2297" s="326"/>
    </row>
    <row r="2298" spans="1:20">
      <c r="A2298" s="220"/>
      <c r="B2298" s="220"/>
      <c r="C2298" s="220"/>
      <c r="D2298" s="220"/>
      <c r="E2298" s="220"/>
      <c r="F2298" s="220"/>
      <c r="G2298" s="220"/>
      <c r="H2298" s="220"/>
      <c r="I2298" s="220"/>
      <c r="J2298" s="220"/>
      <c r="K2298" s="220"/>
      <c r="L2298" s="220"/>
      <c r="M2298" s="326"/>
      <c r="N2298" s="220"/>
      <c r="O2298" s="220"/>
      <c r="P2298" s="220"/>
      <c r="Q2298" s="326"/>
      <c r="R2298" s="326"/>
      <c r="S2298" s="326"/>
      <c r="T2298" s="326"/>
    </row>
    <row r="2299" spans="1:20">
      <c r="A2299" s="220"/>
      <c r="B2299" s="220"/>
      <c r="C2299" s="220"/>
      <c r="D2299" s="220"/>
      <c r="E2299" s="220"/>
      <c r="F2299" s="220"/>
      <c r="G2299" s="220"/>
      <c r="H2299" s="220"/>
      <c r="I2299" s="220"/>
      <c r="J2299" s="220"/>
      <c r="K2299" s="220"/>
      <c r="L2299" s="220"/>
      <c r="M2299" s="326"/>
      <c r="N2299" s="220"/>
      <c r="O2299" s="220"/>
      <c r="P2299" s="220"/>
      <c r="Q2299" s="326"/>
      <c r="R2299" s="326"/>
      <c r="S2299" s="326"/>
      <c r="T2299" s="326"/>
    </row>
    <row r="2300" spans="1:20">
      <c r="A2300" s="220"/>
      <c r="B2300" s="220"/>
      <c r="C2300" s="220"/>
      <c r="D2300" s="220"/>
      <c r="E2300" s="220"/>
      <c r="F2300" s="220"/>
      <c r="G2300" s="220"/>
      <c r="H2300" s="220"/>
      <c r="I2300" s="220"/>
      <c r="J2300" s="220"/>
      <c r="K2300" s="220"/>
      <c r="L2300" s="220"/>
      <c r="M2300" s="326"/>
      <c r="N2300" s="220"/>
      <c r="O2300" s="220"/>
      <c r="P2300" s="220"/>
      <c r="Q2300" s="326"/>
      <c r="R2300" s="326"/>
      <c r="S2300" s="326"/>
      <c r="T2300" s="326"/>
    </row>
    <row r="2301" spans="1:20">
      <c r="A2301" s="220"/>
      <c r="B2301" s="220"/>
      <c r="C2301" s="220"/>
      <c r="D2301" s="220"/>
      <c r="E2301" s="220"/>
      <c r="F2301" s="220"/>
      <c r="G2301" s="220"/>
      <c r="H2301" s="220"/>
      <c r="I2301" s="220"/>
      <c r="J2301" s="220"/>
      <c r="K2301" s="220"/>
      <c r="L2301" s="220"/>
      <c r="M2301" s="326"/>
      <c r="N2301" s="220"/>
      <c r="O2301" s="220"/>
      <c r="P2301" s="220"/>
      <c r="Q2301" s="326"/>
      <c r="R2301" s="326"/>
      <c r="S2301" s="326"/>
      <c r="T2301" s="326"/>
    </row>
    <row r="2302" spans="1:20">
      <c r="A2302" s="220"/>
      <c r="B2302" s="220"/>
      <c r="C2302" s="220"/>
      <c r="D2302" s="220"/>
      <c r="E2302" s="220"/>
      <c r="F2302" s="220"/>
      <c r="G2302" s="220"/>
      <c r="H2302" s="220"/>
      <c r="I2302" s="220"/>
      <c r="J2302" s="220"/>
      <c r="K2302" s="220"/>
      <c r="L2302" s="220"/>
      <c r="M2302" s="326"/>
      <c r="N2302" s="220"/>
      <c r="O2302" s="220"/>
      <c r="P2302" s="220"/>
      <c r="Q2302" s="326"/>
      <c r="R2302" s="326"/>
      <c r="S2302" s="326"/>
      <c r="T2302" s="326"/>
    </row>
    <row r="2303" spans="1:20">
      <c r="A2303" s="220"/>
      <c r="B2303" s="220"/>
      <c r="C2303" s="220"/>
      <c r="D2303" s="220"/>
      <c r="E2303" s="220"/>
      <c r="F2303" s="220"/>
      <c r="G2303" s="220"/>
      <c r="H2303" s="220"/>
      <c r="I2303" s="220"/>
      <c r="J2303" s="220"/>
      <c r="K2303" s="220"/>
      <c r="L2303" s="220"/>
      <c r="M2303" s="326"/>
      <c r="N2303" s="220"/>
      <c r="O2303" s="220"/>
      <c r="P2303" s="220"/>
      <c r="Q2303" s="326"/>
      <c r="R2303" s="326"/>
      <c r="S2303" s="326"/>
      <c r="T2303" s="326"/>
    </row>
    <row r="2304" spans="1:20">
      <c r="A2304" s="220"/>
      <c r="B2304" s="220"/>
      <c r="C2304" s="220"/>
      <c r="D2304" s="220"/>
      <c r="E2304" s="220"/>
      <c r="F2304" s="220"/>
      <c r="G2304" s="220"/>
      <c r="H2304" s="220"/>
      <c r="I2304" s="220"/>
      <c r="J2304" s="220"/>
      <c r="K2304" s="220"/>
      <c r="L2304" s="220"/>
      <c r="M2304" s="326"/>
      <c r="N2304" s="220"/>
      <c r="O2304" s="220"/>
      <c r="P2304" s="220"/>
      <c r="Q2304" s="326"/>
      <c r="R2304" s="326"/>
      <c r="S2304" s="326"/>
      <c r="T2304" s="326"/>
    </row>
    <row r="2305" spans="1:20">
      <c r="A2305" s="220"/>
      <c r="B2305" s="220"/>
      <c r="C2305" s="220"/>
      <c r="D2305" s="220"/>
      <c r="E2305" s="220"/>
      <c r="F2305" s="220"/>
      <c r="G2305" s="220"/>
      <c r="H2305" s="220"/>
      <c r="I2305" s="220"/>
      <c r="J2305" s="220"/>
      <c r="K2305" s="220"/>
      <c r="L2305" s="220"/>
      <c r="M2305" s="326"/>
      <c r="N2305" s="220"/>
      <c r="O2305" s="220"/>
      <c r="P2305" s="220"/>
      <c r="Q2305" s="326"/>
      <c r="R2305" s="326"/>
      <c r="S2305" s="326"/>
      <c r="T2305" s="326"/>
    </row>
    <row r="2306" spans="1:20">
      <c r="A2306" s="220"/>
      <c r="B2306" s="220"/>
      <c r="C2306" s="220"/>
      <c r="D2306" s="220"/>
      <c r="E2306" s="220"/>
      <c r="F2306" s="220"/>
      <c r="G2306" s="220"/>
      <c r="H2306" s="220"/>
      <c r="I2306" s="220"/>
      <c r="J2306" s="220"/>
      <c r="K2306" s="220"/>
      <c r="L2306" s="220"/>
      <c r="M2306" s="326"/>
      <c r="N2306" s="220"/>
      <c r="O2306" s="220"/>
      <c r="P2306" s="220"/>
      <c r="Q2306" s="326"/>
      <c r="R2306" s="326"/>
      <c r="S2306" s="326"/>
      <c r="T2306" s="326"/>
    </row>
    <row r="2307" spans="1:20">
      <c r="A2307" s="220"/>
      <c r="B2307" s="220"/>
      <c r="C2307" s="220"/>
      <c r="D2307" s="220"/>
      <c r="E2307" s="220"/>
      <c r="F2307" s="220"/>
      <c r="G2307" s="220"/>
      <c r="H2307" s="220"/>
      <c r="I2307" s="220"/>
      <c r="J2307" s="220"/>
      <c r="K2307" s="220"/>
      <c r="L2307" s="220"/>
      <c r="M2307" s="326"/>
      <c r="N2307" s="220"/>
      <c r="O2307" s="220"/>
      <c r="P2307" s="220"/>
      <c r="Q2307" s="326"/>
      <c r="R2307" s="326"/>
      <c r="S2307" s="326"/>
      <c r="T2307" s="326"/>
    </row>
    <row r="2308" spans="1:20">
      <c r="A2308" s="220"/>
      <c r="B2308" s="220"/>
      <c r="C2308" s="220"/>
      <c r="D2308" s="220"/>
      <c r="E2308" s="220"/>
      <c r="F2308" s="220"/>
      <c r="G2308" s="220"/>
      <c r="H2308" s="220"/>
      <c r="I2308" s="220"/>
      <c r="J2308" s="220"/>
      <c r="K2308" s="220"/>
      <c r="L2308" s="220"/>
      <c r="M2308" s="326"/>
      <c r="N2308" s="220"/>
      <c r="O2308" s="220"/>
      <c r="P2308" s="220"/>
      <c r="Q2308" s="326"/>
      <c r="R2308" s="326"/>
      <c r="S2308" s="326"/>
      <c r="T2308" s="326"/>
    </row>
    <row r="2309" spans="1:20">
      <c r="A2309" s="220"/>
      <c r="B2309" s="220"/>
      <c r="C2309" s="220"/>
      <c r="D2309" s="220"/>
      <c r="E2309" s="220"/>
      <c r="F2309" s="220"/>
      <c r="G2309" s="220"/>
      <c r="H2309" s="220"/>
      <c r="I2309" s="220"/>
      <c r="J2309" s="220"/>
      <c r="K2309" s="220"/>
      <c r="L2309" s="220"/>
      <c r="M2309" s="326"/>
      <c r="N2309" s="220"/>
      <c r="O2309" s="220"/>
      <c r="P2309" s="220"/>
      <c r="Q2309" s="326"/>
      <c r="R2309" s="326"/>
      <c r="S2309" s="326"/>
      <c r="T2309" s="326"/>
    </row>
    <row r="2310" spans="1:20">
      <c r="A2310" s="220"/>
      <c r="B2310" s="220"/>
      <c r="C2310" s="220"/>
      <c r="D2310" s="220"/>
      <c r="E2310" s="220"/>
      <c r="F2310" s="220"/>
      <c r="G2310" s="220"/>
      <c r="H2310" s="220"/>
      <c r="I2310" s="220"/>
      <c r="J2310" s="220"/>
      <c r="K2310" s="220"/>
      <c r="L2310" s="220"/>
      <c r="M2310" s="326"/>
      <c r="N2310" s="220"/>
      <c r="O2310" s="220"/>
      <c r="P2310" s="220"/>
      <c r="Q2310" s="326"/>
      <c r="R2310" s="326"/>
      <c r="S2310" s="326"/>
      <c r="T2310" s="326"/>
    </row>
    <row r="2311" spans="1:20">
      <c r="A2311" s="220"/>
      <c r="B2311" s="220"/>
      <c r="C2311" s="220"/>
      <c r="D2311" s="220"/>
      <c r="E2311" s="220"/>
      <c r="F2311" s="220"/>
      <c r="G2311" s="220"/>
      <c r="H2311" s="220"/>
      <c r="I2311" s="220"/>
      <c r="J2311" s="220"/>
      <c r="K2311" s="220"/>
      <c r="L2311" s="220"/>
      <c r="M2311" s="326"/>
      <c r="N2311" s="220"/>
      <c r="O2311" s="220"/>
      <c r="P2311" s="220"/>
      <c r="Q2311" s="326"/>
      <c r="R2311" s="326"/>
      <c r="S2311" s="326"/>
      <c r="T2311" s="326"/>
    </row>
    <row r="2312" spans="1:20">
      <c r="A2312" s="220"/>
      <c r="B2312" s="220"/>
      <c r="C2312" s="220"/>
      <c r="D2312" s="220"/>
      <c r="E2312" s="220"/>
      <c r="F2312" s="220"/>
      <c r="G2312" s="220"/>
      <c r="H2312" s="220"/>
      <c r="I2312" s="220"/>
      <c r="J2312" s="220"/>
      <c r="K2312" s="220"/>
      <c r="L2312" s="220"/>
      <c r="M2312" s="326"/>
      <c r="N2312" s="220"/>
      <c r="O2312" s="220"/>
      <c r="P2312" s="220"/>
      <c r="Q2312" s="326"/>
      <c r="R2312" s="326"/>
      <c r="S2312" s="326"/>
      <c r="T2312" s="326"/>
    </row>
    <row r="2313" spans="1:20">
      <c r="A2313" s="220"/>
      <c r="B2313" s="220"/>
      <c r="C2313" s="220"/>
      <c r="D2313" s="220"/>
      <c r="E2313" s="220"/>
      <c r="F2313" s="220"/>
      <c r="G2313" s="220"/>
      <c r="H2313" s="220"/>
      <c r="I2313" s="220"/>
      <c r="J2313" s="220"/>
      <c r="K2313" s="220"/>
      <c r="L2313" s="220"/>
      <c r="M2313" s="326"/>
      <c r="N2313" s="220"/>
      <c r="O2313" s="220"/>
      <c r="P2313" s="220"/>
      <c r="Q2313" s="326"/>
      <c r="R2313" s="326"/>
      <c r="S2313" s="326"/>
      <c r="T2313" s="326"/>
    </row>
    <row r="2314" spans="1:20">
      <c r="A2314" s="220"/>
      <c r="B2314" s="220"/>
      <c r="C2314" s="220"/>
      <c r="D2314" s="220"/>
      <c r="E2314" s="220"/>
      <c r="F2314" s="220"/>
      <c r="G2314" s="220"/>
      <c r="H2314" s="220"/>
      <c r="I2314" s="220"/>
      <c r="J2314" s="220"/>
      <c r="K2314" s="220"/>
      <c r="L2314" s="220"/>
      <c r="M2314" s="326"/>
      <c r="N2314" s="220"/>
      <c r="O2314" s="220"/>
      <c r="P2314" s="220"/>
      <c r="Q2314" s="326"/>
      <c r="R2314" s="326"/>
      <c r="S2314" s="326"/>
      <c r="T2314" s="326"/>
    </row>
    <row r="2315" spans="1:20">
      <c r="A2315" s="220"/>
      <c r="B2315" s="220"/>
      <c r="C2315" s="220"/>
      <c r="D2315" s="220"/>
      <c r="E2315" s="220"/>
      <c r="F2315" s="220"/>
      <c r="G2315" s="220"/>
      <c r="H2315" s="220"/>
      <c r="I2315" s="220"/>
      <c r="J2315" s="220"/>
      <c r="K2315" s="220"/>
      <c r="L2315" s="220"/>
      <c r="M2315" s="326"/>
      <c r="N2315" s="220"/>
      <c r="O2315" s="220"/>
      <c r="P2315" s="220"/>
      <c r="Q2315" s="326"/>
      <c r="R2315" s="326"/>
      <c r="S2315" s="326"/>
      <c r="T2315" s="326"/>
    </row>
    <row r="2316" spans="1:20">
      <c r="A2316" s="220"/>
      <c r="B2316" s="220"/>
      <c r="C2316" s="220"/>
      <c r="D2316" s="220"/>
      <c r="E2316" s="220"/>
      <c r="F2316" s="220"/>
      <c r="G2316" s="220"/>
      <c r="H2316" s="220"/>
      <c r="I2316" s="220"/>
      <c r="J2316" s="220"/>
      <c r="K2316" s="220"/>
      <c r="L2316" s="220"/>
      <c r="M2316" s="326"/>
      <c r="N2316" s="220"/>
      <c r="O2316" s="220"/>
      <c r="P2316" s="220"/>
      <c r="Q2316" s="326"/>
      <c r="R2316" s="326"/>
      <c r="S2316" s="326"/>
      <c r="T2316" s="326"/>
    </row>
    <row r="2317" spans="1:20">
      <c r="A2317" s="220"/>
      <c r="B2317" s="220"/>
      <c r="C2317" s="220"/>
      <c r="D2317" s="220"/>
      <c r="E2317" s="220"/>
      <c r="F2317" s="220"/>
      <c r="G2317" s="220"/>
      <c r="H2317" s="220"/>
      <c r="I2317" s="220"/>
      <c r="J2317" s="220"/>
      <c r="K2317" s="220"/>
      <c r="L2317" s="220"/>
      <c r="M2317" s="326"/>
      <c r="N2317" s="220"/>
      <c r="O2317" s="220"/>
      <c r="P2317" s="220"/>
      <c r="Q2317" s="326"/>
      <c r="R2317" s="326"/>
      <c r="S2317" s="326"/>
      <c r="T2317" s="326"/>
    </row>
    <row r="2318" spans="1:20">
      <c r="A2318" s="220"/>
      <c r="B2318" s="220"/>
      <c r="C2318" s="220"/>
      <c r="D2318" s="220"/>
      <c r="E2318" s="220"/>
      <c r="F2318" s="220"/>
      <c r="G2318" s="220"/>
      <c r="H2318" s="220"/>
      <c r="I2318" s="220"/>
      <c r="J2318" s="220"/>
      <c r="K2318" s="220"/>
      <c r="L2318" s="220"/>
      <c r="M2318" s="326"/>
      <c r="N2318" s="220"/>
      <c r="O2318" s="220"/>
      <c r="P2318" s="220"/>
      <c r="Q2318" s="326"/>
      <c r="R2318" s="326"/>
      <c r="S2318" s="326"/>
      <c r="T2318" s="326"/>
    </row>
    <row r="2319" spans="1:20">
      <c r="A2319" s="220"/>
      <c r="B2319" s="220"/>
      <c r="C2319" s="220"/>
      <c r="D2319" s="220"/>
      <c r="E2319" s="220"/>
      <c r="F2319" s="220"/>
      <c r="G2319" s="220"/>
      <c r="H2319" s="220"/>
      <c r="I2319" s="220"/>
      <c r="J2319" s="220"/>
      <c r="K2319" s="220"/>
      <c r="L2319" s="220"/>
      <c r="M2319" s="326"/>
      <c r="N2319" s="220"/>
      <c r="O2319" s="220"/>
      <c r="P2319" s="220"/>
      <c r="Q2319" s="326"/>
      <c r="R2319" s="326"/>
      <c r="S2319" s="326"/>
      <c r="T2319" s="326"/>
    </row>
    <row r="2320" spans="1:20">
      <c r="A2320" s="220"/>
      <c r="B2320" s="220"/>
      <c r="C2320" s="220"/>
      <c r="D2320" s="220"/>
      <c r="E2320" s="220"/>
      <c r="F2320" s="220"/>
      <c r="G2320" s="220"/>
      <c r="H2320" s="220"/>
      <c r="I2320" s="220"/>
      <c r="J2320" s="220"/>
      <c r="K2320" s="220"/>
      <c r="L2320" s="220"/>
      <c r="M2320" s="326"/>
      <c r="N2320" s="220"/>
      <c r="O2320" s="220"/>
      <c r="P2320" s="220"/>
      <c r="Q2320" s="326"/>
      <c r="R2320" s="326"/>
      <c r="S2320" s="326"/>
      <c r="T2320" s="326"/>
    </row>
    <row r="2321" spans="1:20">
      <c r="A2321" s="220"/>
      <c r="B2321" s="220"/>
      <c r="C2321" s="220"/>
      <c r="D2321" s="220"/>
      <c r="E2321" s="220"/>
      <c r="F2321" s="220"/>
      <c r="G2321" s="220"/>
      <c r="H2321" s="220"/>
      <c r="I2321" s="220"/>
      <c r="J2321" s="220"/>
      <c r="K2321" s="220"/>
      <c r="L2321" s="220"/>
      <c r="M2321" s="326"/>
      <c r="N2321" s="220"/>
      <c r="O2321" s="220"/>
      <c r="P2321" s="220"/>
      <c r="Q2321" s="326"/>
      <c r="R2321" s="326"/>
      <c r="S2321" s="326"/>
      <c r="T2321" s="326"/>
    </row>
    <row r="2322" spans="1:20">
      <c r="A2322" s="220"/>
      <c r="B2322" s="220"/>
      <c r="C2322" s="220"/>
      <c r="D2322" s="220"/>
      <c r="E2322" s="220"/>
      <c r="F2322" s="220"/>
      <c r="G2322" s="220"/>
      <c r="H2322" s="220"/>
      <c r="I2322" s="220"/>
      <c r="J2322" s="220"/>
      <c r="K2322" s="220"/>
      <c r="L2322" s="220"/>
      <c r="M2322" s="326"/>
      <c r="N2322" s="220"/>
      <c r="O2322" s="220"/>
      <c r="P2322" s="220"/>
      <c r="Q2322" s="326"/>
      <c r="R2322" s="326"/>
      <c r="S2322" s="326"/>
      <c r="T2322" s="326"/>
    </row>
    <row r="2323" spans="1:20">
      <c r="A2323" s="220"/>
      <c r="B2323" s="220"/>
      <c r="C2323" s="220"/>
      <c r="D2323" s="220"/>
      <c r="E2323" s="220"/>
      <c r="F2323" s="220"/>
      <c r="G2323" s="220"/>
      <c r="H2323" s="220"/>
      <c r="I2323" s="220"/>
      <c r="J2323" s="220"/>
      <c r="K2323" s="220"/>
      <c r="L2323" s="220"/>
      <c r="M2323" s="326"/>
      <c r="N2323" s="220"/>
      <c r="O2323" s="220"/>
      <c r="P2323" s="220"/>
      <c r="Q2323" s="326"/>
      <c r="R2323" s="326"/>
      <c r="S2323" s="326"/>
      <c r="T2323" s="326"/>
    </row>
    <row r="2324" spans="1:20">
      <c r="A2324" s="220"/>
      <c r="B2324" s="220"/>
      <c r="C2324" s="220"/>
      <c r="D2324" s="220"/>
      <c r="E2324" s="220"/>
      <c r="F2324" s="220"/>
      <c r="G2324" s="220"/>
      <c r="H2324" s="220"/>
      <c r="I2324" s="220"/>
      <c r="J2324" s="220"/>
      <c r="K2324" s="220"/>
      <c r="L2324" s="220"/>
      <c r="M2324" s="326"/>
      <c r="N2324" s="220"/>
      <c r="O2324" s="220"/>
      <c r="P2324" s="220"/>
      <c r="Q2324" s="326"/>
      <c r="R2324" s="326"/>
      <c r="S2324" s="326"/>
      <c r="T2324" s="326"/>
    </row>
    <row r="2325" spans="1:20">
      <c r="A2325" s="220"/>
      <c r="B2325" s="220"/>
      <c r="C2325" s="220"/>
      <c r="D2325" s="220"/>
      <c r="E2325" s="220"/>
      <c r="F2325" s="220"/>
      <c r="G2325" s="220"/>
      <c r="H2325" s="220"/>
      <c r="I2325" s="220"/>
      <c r="J2325" s="220"/>
      <c r="K2325" s="220"/>
      <c r="L2325" s="220"/>
      <c r="M2325" s="326"/>
      <c r="N2325" s="220"/>
      <c r="O2325" s="220"/>
      <c r="P2325" s="220"/>
      <c r="Q2325" s="326"/>
      <c r="R2325" s="326"/>
      <c r="S2325" s="326"/>
      <c r="T2325" s="326"/>
    </row>
    <row r="2326" spans="1:20">
      <c r="A2326" s="220"/>
      <c r="B2326" s="220"/>
      <c r="C2326" s="220"/>
      <c r="D2326" s="220"/>
      <c r="E2326" s="220"/>
      <c r="F2326" s="220"/>
      <c r="G2326" s="220"/>
      <c r="H2326" s="220"/>
      <c r="I2326" s="220"/>
      <c r="J2326" s="220"/>
      <c r="K2326" s="220"/>
      <c r="L2326" s="220"/>
      <c r="M2326" s="326"/>
      <c r="N2326" s="220"/>
      <c r="O2326" s="220"/>
      <c r="P2326" s="220"/>
      <c r="Q2326" s="326"/>
      <c r="R2326" s="326"/>
      <c r="S2326" s="326"/>
      <c r="T2326" s="326"/>
    </row>
    <row r="2327" spans="1:20">
      <c r="A2327" s="220"/>
      <c r="B2327" s="220"/>
      <c r="C2327" s="220"/>
      <c r="D2327" s="220"/>
      <c r="E2327" s="220"/>
      <c r="F2327" s="220"/>
      <c r="G2327" s="220"/>
      <c r="H2327" s="220"/>
      <c r="I2327" s="220"/>
      <c r="J2327" s="220"/>
      <c r="K2327" s="220"/>
      <c r="L2327" s="220"/>
      <c r="M2327" s="326"/>
      <c r="N2327" s="220"/>
      <c r="O2327" s="220"/>
      <c r="P2327" s="220"/>
      <c r="Q2327" s="326"/>
      <c r="R2327" s="326"/>
      <c r="S2327" s="326"/>
      <c r="T2327" s="326"/>
    </row>
    <row r="2328" spans="1:20">
      <c r="A2328" s="220"/>
      <c r="B2328" s="220"/>
      <c r="C2328" s="220"/>
      <c r="D2328" s="220"/>
      <c r="E2328" s="220"/>
      <c r="F2328" s="220"/>
      <c r="G2328" s="220"/>
      <c r="H2328" s="220"/>
      <c r="I2328" s="220"/>
      <c r="J2328" s="220"/>
      <c r="K2328" s="220"/>
      <c r="L2328" s="220"/>
      <c r="M2328" s="326"/>
      <c r="N2328" s="220"/>
      <c r="O2328" s="220"/>
      <c r="P2328" s="220"/>
      <c r="Q2328" s="326"/>
      <c r="R2328" s="326"/>
      <c r="S2328" s="326"/>
      <c r="T2328" s="326"/>
    </row>
    <row r="2329" spans="1:20">
      <c r="A2329" s="220"/>
      <c r="B2329" s="220"/>
      <c r="C2329" s="220"/>
      <c r="D2329" s="220"/>
      <c r="E2329" s="220"/>
      <c r="F2329" s="220"/>
      <c r="G2329" s="220"/>
      <c r="H2329" s="220"/>
      <c r="I2329" s="220"/>
      <c r="J2329" s="220"/>
      <c r="K2329" s="220"/>
      <c r="L2329" s="220"/>
      <c r="M2329" s="326"/>
      <c r="N2329" s="220"/>
      <c r="O2329" s="220"/>
      <c r="P2329" s="220"/>
      <c r="Q2329" s="326"/>
      <c r="R2329" s="326"/>
      <c r="S2329" s="326"/>
      <c r="T2329" s="326"/>
    </row>
    <row r="2330" spans="1:20">
      <c r="A2330" s="220"/>
      <c r="B2330" s="220"/>
      <c r="C2330" s="220"/>
      <c r="D2330" s="220"/>
      <c r="E2330" s="220"/>
      <c r="F2330" s="220"/>
      <c r="G2330" s="220"/>
      <c r="H2330" s="220"/>
      <c r="I2330" s="220"/>
      <c r="J2330" s="220"/>
      <c r="K2330" s="220"/>
      <c r="L2330" s="220"/>
      <c r="M2330" s="326"/>
      <c r="N2330" s="220"/>
      <c r="O2330" s="220"/>
      <c r="P2330" s="220"/>
      <c r="Q2330" s="326"/>
      <c r="R2330" s="326"/>
      <c r="S2330" s="326"/>
      <c r="T2330" s="326"/>
    </row>
    <row r="2331" spans="1:20">
      <c r="A2331" s="220"/>
      <c r="B2331" s="220"/>
      <c r="C2331" s="220"/>
      <c r="D2331" s="220"/>
      <c r="E2331" s="220"/>
      <c r="F2331" s="220"/>
      <c r="G2331" s="220"/>
      <c r="H2331" s="220"/>
      <c r="I2331" s="220"/>
      <c r="J2331" s="220"/>
      <c r="K2331" s="220"/>
      <c r="L2331" s="220"/>
      <c r="M2331" s="326"/>
      <c r="N2331" s="220"/>
      <c r="O2331" s="220"/>
      <c r="P2331" s="220"/>
      <c r="Q2331" s="326"/>
      <c r="R2331" s="326"/>
      <c r="S2331" s="326"/>
      <c r="T2331" s="326"/>
    </row>
    <row r="2332" spans="1:20">
      <c r="A2332" s="220"/>
      <c r="B2332" s="220"/>
      <c r="C2332" s="220"/>
      <c r="D2332" s="220"/>
      <c r="E2332" s="220"/>
      <c r="F2332" s="220"/>
      <c r="G2332" s="220"/>
      <c r="H2332" s="220"/>
      <c r="I2332" s="220"/>
      <c r="J2332" s="220"/>
      <c r="K2332" s="220"/>
      <c r="L2332" s="220"/>
      <c r="M2332" s="326"/>
      <c r="N2332" s="220"/>
      <c r="O2332" s="220"/>
      <c r="P2332" s="220"/>
      <c r="Q2332" s="326"/>
      <c r="R2332" s="326"/>
      <c r="S2332" s="326"/>
      <c r="T2332" s="326"/>
    </row>
    <row r="2333" spans="1:20">
      <c r="A2333" s="220"/>
      <c r="B2333" s="220"/>
      <c r="C2333" s="220"/>
      <c r="D2333" s="220"/>
      <c r="E2333" s="220"/>
      <c r="F2333" s="220"/>
      <c r="G2333" s="220"/>
      <c r="H2333" s="220"/>
      <c r="I2333" s="220"/>
      <c r="J2333" s="220"/>
      <c r="K2333" s="220"/>
      <c r="L2333" s="220"/>
      <c r="M2333" s="326"/>
      <c r="N2333" s="220"/>
      <c r="O2333" s="220"/>
      <c r="P2333" s="220"/>
      <c r="Q2333" s="326"/>
      <c r="R2333" s="326"/>
      <c r="S2333" s="326"/>
      <c r="T2333" s="326"/>
    </row>
    <row r="2334" spans="1:20">
      <c r="A2334" s="220"/>
      <c r="B2334" s="220"/>
      <c r="C2334" s="220"/>
      <c r="D2334" s="220"/>
      <c r="E2334" s="220"/>
      <c r="F2334" s="220"/>
      <c r="G2334" s="220"/>
      <c r="H2334" s="220"/>
      <c r="I2334" s="220"/>
      <c r="J2334" s="220"/>
      <c r="K2334" s="220"/>
      <c r="L2334" s="220"/>
      <c r="M2334" s="326"/>
      <c r="N2334" s="220"/>
      <c r="O2334" s="220"/>
      <c r="P2334" s="220"/>
      <c r="Q2334" s="326"/>
      <c r="R2334" s="326"/>
      <c r="S2334" s="326"/>
      <c r="T2334" s="326"/>
    </row>
    <row r="2335" spans="1:20">
      <c r="A2335" s="220"/>
      <c r="B2335" s="220"/>
      <c r="C2335" s="220"/>
      <c r="D2335" s="220"/>
      <c r="E2335" s="220"/>
      <c r="F2335" s="220"/>
      <c r="G2335" s="220"/>
      <c r="H2335" s="220"/>
      <c r="I2335" s="220"/>
      <c r="J2335" s="220"/>
      <c r="K2335" s="220"/>
      <c r="L2335" s="220"/>
      <c r="M2335" s="326"/>
      <c r="N2335" s="220"/>
      <c r="O2335" s="220"/>
      <c r="P2335" s="220"/>
      <c r="Q2335" s="326"/>
      <c r="R2335" s="326"/>
      <c r="S2335" s="326"/>
      <c r="T2335" s="326"/>
    </row>
    <row r="2336" spans="1:20">
      <c r="A2336" s="220"/>
      <c r="B2336" s="220"/>
      <c r="C2336" s="220"/>
      <c r="D2336" s="220"/>
      <c r="E2336" s="220"/>
      <c r="F2336" s="220"/>
      <c r="G2336" s="220"/>
      <c r="H2336" s="220"/>
      <c r="I2336" s="220"/>
      <c r="J2336" s="220"/>
      <c r="K2336" s="220"/>
      <c r="L2336" s="220"/>
      <c r="M2336" s="326"/>
      <c r="N2336" s="220"/>
      <c r="O2336" s="220"/>
      <c r="P2336" s="220"/>
      <c r="Q2336" s="326"/>
      <c r="R2336" s="326"/>
      <c r="S2336" s="326"/>
      <c r="T2336" s="326"/>
    </row>
    <row r="2337" spans="1:20">
      <c r="A2337" s="220"/>
      <c r="B2337" s="220"/>
      <c r="C2337" s="220"/>
      <c r="D2337" s="220"/>
      <c r="E2337" s="220"/>
      <c r="F2337" s="220"/>
      <c r="G2337" s="220"/>
      <c r="H2337" s="220"/>
      <c r="I2337" s="220"/>
      <c r="J2337" s="220"/>
      <c r="K2337" s="220"/>
      <c r="L2337" s="220"/>
      <c r="M2337" s="326"/>
      <c r="N2337" s="220"/>
      <c r="O2337" s="220"/>
      <c r="P2337" s="220"/>
      <c r="Q2337" s="326"/>
      <c r="R2337" s="326"/>
      <c r="S2337" s="326"/>
      <c r="T2337" s="326"/>
    </row>
    <row r="2338" spans="1:20">
      <c r="A2338" s="220"/>
      <c r="B2338" s="220"/>
      <c r="C2338" s="220"/>
      <c r="D2338" s="220"/>
      <c r="E2338" s="220"/>
      <c r="F2338" s="220"/>
      <c r="G2338" s="220"/>
      <c r="H2338" s="220"/>
      <c r="I2338" s="220"/>
      <c r="J2338" s="220"/>
      <c r="K2338" s="220"/>
      <c r="L2338" s="220"/>
      <c r="M2338" s="326"/>
      <c r="N2338" s="220"/>
      <c r="O2338" s="220"/>
      <c r="P2338" s="220"/>
      <c r="Q2338" s="326"/>
      <c r="R2338" s="326"/>
      <c r="S2338" s="326"/>
      <c r="T2338" s="326"/>
    </row>
    <row r="2339" spans="1:20">
      <c r="A2339" s="220"/>
      <c r="B2339" s="220"/>
      <c r="C2339" s="220"/>
      <c r="D2339" s="220"/>
      <c r="E2339" s="220"/>
      <c r="F2339" s="220"/>
      <c r="G2339" s="220"/>
      <c r="H2339" s="220"/>
      <c r="I2339" s="220"/>
      <c r="J2339" s="220"/>
      <c r="K2339" s="220"/>
      <c r="L2339" s="220"/>
      <c r="M2339" s="326"/>
      <c r="N2339" s="220"/>
      <c r="O2339" s="220"/>
      <c r="P2339" s="220"/>
      <c r="Q2339" s="326"/>
      <c r="R2339" s="326"/>
      <c r="S2339" s="326"/>
      <c r="T2339" s="326"/>
    </row>
    <row r="2340" spans="1:20">
      <c r="A2340" s="220"/>
      <c r="B2340" s="220"/>
      <c r="C2340" s="220"/>
      <c r="D2340" s="220"/>
      <c r="E2340" s="220"/>
      <c r="F2340" s="220"/>
      <c r="G2340" s="220"/>
      <c r="H2340" s="220"/>
      <c r="I2340" s="220"/>
      <c r="J2340" s="220"/>
      <c r="K2340" s="220"/>
      <c r="L2340" s="220"/>
      <c r="M2340" s="326"/>
      <c r="N2340" s="220"/>
      <c r="O2340" s="220"/>
      <c r="P2340" s="220"/>
      <c r="Q2340" s="326"/>
      <c r="R2340" s="326"/>
      <c r="S2340" s="326"/>
      <c r="T2340" s="326"/>
    </row>
    <row r="2341" spans="1:20">
      <c r="A2341" s="220"/>
      <c r="B2341" s="220"/>
      <c r="C2341" s="220"/>
      <c r="D2341" s="220"/>
      <c r="E2341" s="220"/>
      <c r="F2341" s="220"/>
      <c r="G2341" s="220"/>
      <c r="H2341" s="220"/>
      <c r="I2341" s="220"/>
      <c r="J2341" s="220"/>
      <c r="K2341" s="220"/>
      <c r="L2341" s="220"/>
      <c r="M2341" s="326"/>
      <c r="N2341" s="220"/>
      <c r="O2341" s="220"/>
      <c r="P2341" s="220"/>
      <c r="Q2341" s="326"/>
      <c r="R2341" s="326"/>
      <c r="S2341" s="326"/>
      <c r="T2341" s="326"/>
    </row>
    <row r="2342" spans="1:20">
      <c r="A2342" s="220"/>
      <c r="B2342" s="220"/>
      <c r="C2342" s="220"/>
      <c r="D2342" s="220"/>
      <c r="E2342" s="220"/>
      <c r="F2342" s="220"/>
      <c r="G2342" s="220"/>
      <c r="H2342" s="220"/>
      <c r="I2342" s="220"/>
      <c r="J2342" s="220"/>
      <c r="K2342" s="220"/>
      <c r="L2342" s="220"/>
      <c r="M2342" s="326"/>
      <c r="N2342" s="220"/>
      <c r="O2342" s="220"/>
      <c r="P2342" s="220"/>
      <c r="Q2342" s="326"/>
      <c r="R2342" s="326"/>
      <c r="S2342" s="326"/>
      <c r="T2342" s="326"/>
    </row>
    <row r="2343" spans="1:20">
      <c r="A2343" s="220"/>
      <c r="B2343" s="220"/>
      <c r="C2343" s="220"/>
      <c r="D2343" s="220"/>
      <c r="E2343" s="220"/>
      <c r="F2343" s="220"/>
      <c r="G2343" s="220"/>
      <c r="H2343" s="220"/>
      <c r="I2343" s="220"/>
      <c r="J2343" s="220"/>
      <c r="K2343" s="220"/>
      <c r="L2343" s="220"/>
      <c r="M2343" s="326"/>
      <c r="N2343" s="220"/>
      <c r="O2343" s="220"/>
      <c r="P2343" s="220"/>
      <c r="Q2343" s="326"/>
      <c r="R2343" s="326"/>
      <c r="S2343" s="326"/>
      <c r="T2343" s="326"/>
    </row>
    <row r="2344" spans="1:20">
      <c r="A2344" s="220"/>
      <c r="B2344" s="220"/>
      <c r="C2344" s="220"/>
      <c r="D2344" s="220"/>
      <c r="E2344" s="220"/>
      <c r="F2344" s="220"/>
      <c r="G2344" s="220"/>
      <c r="H2344" s="220"/>
      <c r="I2344" s="220"/>
      <c r="J2344" s="220"/>
      <c r="K2344" s="220"/>
      <c r="L2344" s="220"/>
      <c r="M2344" s="326"/>
      <c r="N2344" s="220"/>
      <c r="O2344" s="220"/>
      <c r="P2344" s="220"/>
      <c r="Q2344" s="326"/>
      <c r="R2344" s="326"/>
      <c r="S2344" s="326"/>
      <c r="T2344" s="326"/>
    </row>
    <row r="2345" spans="1:20">
      <c r="A2345" s="220"/>
      <c r="B2345" s="220"/>
      <c r="C2345" s="220"/>
      <c r="D2345" s="220"/>
      <c r="E2345" s="220"/>
      <c r="F2345" s="220"/>
      <c r="G2345" s="220"/>
      <c r="H2345" s="220"/>
      <c r="I2345" s="220"/>
      <c r="J2345" s="220"/>
      <c r="K2345" s="220"/>
      <c r="L2345" s="220"/>
      <c r="M2345" s="326"/>
      <c r="N2345" s="220"/>
      <c r="O2345" s="220"/>
      <c r="P2345" s="220"/>
      <c r="Q2345" s="326"/>
      <c r="R2345" s="326"/>
      <c r="S2345" s="326"/>
      <c r="T2345" s="326"/>
    </row>
    <row r="2346" spans="1:20">
      <c r="A2346" s="220"/>
      <c r="B2346" s="220"/>
      <c r="C2346" s="220"/>
      <c r="D2346" s="220"/>
      <c r="E2346" s="220"/>
      <c r="F2346" s="220"/>
      <c r="G2346" s="220"/>
      <c r="H2346" s="220"/>
      <c r="I2346" s="220"/>
      <c r="J2346" s="220"/>
      <c r="K2346" s="220"/>
      <c r="L2346" s="220"/>
      <c r="M2346" s="326"/>
      <c r="N2346" s="220"/>
      <c r="O2346" s="220"/>
      <c r="P2346" s="220"/>
      <c r="Q2346" s="326"/>
      <c r="R2346" s="326"/>
      <c r="S2346" s="326"/>
      <c r="T2346" s="326"/>
    </row>
    <row r="2347" spans="1:20">
      <c r="A2347" s="220"/>
      <c r="B2347" s="220"/>
      <c r="C2347" s="220"/>
      <c r="D2347" s="220"/>
      <c r="E2347" s="220"/>
      <c r="F2347" s="220"/>
      <c r="G2347" s="220"/>
      <c r="H2347" s="220"/>
      <c r="I2347" s="220"/>
      <c r="J2347" s="220"/>
      <c r="K2347" s="220"/>
      <c r="L2347" s="220"/>
      <c r="M2347" s="326"/>
      <c r="N2347" s="220"/>
      <c r="O2347" s="220"/>
      <c r="P2347" s="220"/>
      <c r="Q2347" s="326"/>
      <c r="R2347" s="326"/>
      <c r="S2347" s="326"/>
      <c r="T2347" s="326"/>
    </row>
    <row r="2348" spans="1:20">
      <c r="A2348" s="220"/>
      <c r="B2348" s="220"/>
      <c r="C2348" s="220"/>
      <c r="D2348" s="220"/>
      <c r="E2348" s="220"/>
      <c r="F2348" s="220"/>
      <c r="G2348" s="220"/>
      <c r="H2348" s="220"/>
      <c r="I2348" s="220"/>
      <c r="J2348" s="220"/>
      <c r="K2348" s="220"/>
      <c r="L2348" s="220"/>
      <c r="M2348" s="326"/>
      <c r="N2348" s="220"/>
      <c r="O2348" s="220"/>
      <c r="P2348" s="220"/>
      <c r="Q2348" s="326"/>
      <c r="R2348" s="326"/>
      <c r="S2348" s="326"/>
      <c r="T2348" s="326"/>
    </row>
    <row r="2349" spans="1:20">
      <c r="A2349" s="220"/>
      <c r="B2349" s="220"/>
      <c r="C2349" s="220"/>
      <c r="D2349" s="220"/>
      <c r="E2349" s="220"/>
      <c r="F2349" s="220"/>
      <c r="G2349" s="220"/>
      <c r="H2349" s="220"/>
      <c r="I2349" s="220"/>
      <c r="J2349" s="220"/>
      <c r="K2349" s="220"/>
      <c r="L2349" s="220"/>
      <c r="M2349" s="326"/>
      <c r="N2349" s="220"/>
      <c r="O2349" s="220"/>
      <c r="P2349" s="220"/>
      <c r="Q2349" s="326"/>
      <c r="R2349" s="326"/>
      <c r="S2349" s="326"/>
      <c r="T2349" s="326"/>
    </row>
    <row r="2350" spans="1:20">
      <c r="A2350" s="220"/>
      <c r="B2350" s="220"/>
      <c r="C2350" s="220"/>
      <c r="D2350" s="220"/>
      <c r="E2350" s="220"/>
      <c r="F2350" s="220"/>
      <c r="G2350" s="220"/>
      <c r="H2350" s="220"/>
      <c r="I2350" s="220"/>
      <c r="J2350" s="220"/>
      <c r="K2350" s="220"/>
      <c r="L2350" s="220"/>
      <c r="M2350" s="326"/>
      <c r="N2350" s="220"/>
      <c r="O2350" s="220"/>
      <c r="P2350" s="220"/>
      <c r="Q2350" s="326"/>
      <c r="R2350" s="326"/>
      <c r="S2350" s="326"/>
      <c r="T2350" s="326"/>
    </row>
    <row r="2351" spans="1:20">
      <c r="A2351" s="220"/>
      <c r="B2351" s="220"/>
      <c r="C2351" s="220"/>
      <c r="D2351" s="220"/>
      <c r="E2351" s="220"/>
      <c r="F2351" s="220"/>
      <c r="G2351" s="220"/>
      <c r="H2351" s="220"/>
      <c r="I2351" s="220"/>
      <c r="J2351" s="220"/>
      <c r="K2351" s="220"/>
      <c r="L2351" s="220"/>
      <c r="M2351" s="326"/>
      <c r="N2351" s="220"/>
      <c r="O2351" s="220"/>
      <c r="P2351" s="220"/>
      <c r="Q2351" s="326"/>
      <c r="R2351" s="326"/>
      <c r="S2351" s="326"/>
      <c r="T2351" s="326"/>
    </row>
    <row r="2352" spans="1:20">
      <c r="A2352" s="220"/>
      <c r="B2352" s="220"/>
      <c r="C2352" s="220"/>
      <c r="D2352" s="220"/>
      <c r="E2352" s="220"/>
      <c r="F2352" s="220"/>
      <c r="G2352" s="220"/>
      <c r="H2352" s="220"/>
      <c r="I2352" s="220"/>
      <c r="J2352" s="220"/>
      <c r="K2352" s="220"/>
      <c r="L2352" s="220"/>
      <c r="M2352" s="326"/>
      <c r="N2352" s="220"/>
      <c r="O2352" s="220"/>
      <c r="P2352" s="220"/>
      <c r="Q2352" s="326"/>
      <c r="R2352" s="326"/>
      <c r="S2352" s="326"/>
      <c r="T2352" s="326"/>
    </row>
    <row r="2353" spans="1:20">
      <c r="A2353" s="220"/>
      <c r="B2353" s="220"/>
      <c r="C2353" s="220"/>
      <c r="D2353" s="220"/>
      <c r="E2353" s="220"/>
      <c r="F2353" s="220"/>
      <c r="G2353" s="220"/>
      <c r="H2353" s="220"/>
      <c r="I2353" s="220"/>
      <c r="J2353" s="220"/>
      <c r="K2353" s="220"/>
      <c r="L2353" s="220"/>
      <c r="M2353" s="326"/>
      <c r="N2353" s="220"/>
      <c r="O2353" s="220"/>
      <c r="P2353" s="220"/>
      <c r="Q2353" s="326"/>
      <c r="R2353" s="326"/>
      <c r="S2353" s="326"/>
      <c r="T2353" s="326"/>
    </row>
    <row r="2354" spans="1:20">
      <c r="A2354" s="220"/>
      <c r="B2354" s="220"/>
      <c r="C2354" s="220"/>
      <c r="D2354" s="220"/>
      <c r="E2354" s="220"/>
      <c r="F2354" s="220"/>
      <c r="G2354" s="220"/>
      <c r="H2354" s="220"/>
      <c r="I2354" s="220"/>
      <c r="J2354" s="220"/>
      <c r="K2354" s="220"/>
      <c r="L2354" s="220"/>
      <c r="M2354" s="326"/>
      <c r="N2354" s="220"/>
      <c r="O2354" s="220"/>
      <c r="P2354" s="220"/>
      <c r="Q2354" s="326"/>
      <c r="R2354" s="326"/>
      <c r="S2354" s="326"/>
      <c r="T2354" s="326"/>
    </row>
    <row r="2355" spans="1:20">
      <c r="A2355" s="220"/>
      <c r="B2355" s="220"/>
      <c r="C2355" s="220"/>
      <c r="D2355" s="220"/>
      <c r="E2355" s="220"/>
      <c r="F2355" s="220"/>
      <c r="G2355" s="220"/>
      <c r="H2355" s="220"/>
      <c r="I2355" s="220"/>
      <c r="J2355" s="220"/>
      <c r="K2355" s="220"/>
      <c r="L2355" s="220"/>
      <c r="M2355" s="326"/>
      <c r="N2355" s="220"/>
      <c r="O2355" s="220"/>
      <c r="P2355" s="220"/>
      <c r="Q2355" s="326"/>
      <c r="R2355" s="326"/>
      <c r="S2355" s="326"/>
      <c r="T2355" s="326"/>
    </row>
    <row r="2356" spans="1:20">
      <c r="A2356" s="220"/>
      <c r="B2356" s="220"/>
      <c r="C2356" s="220"/>
      <c r="D2356" s="220"/>
      <c r="E2356" s="220"/>
      <c r="F2356" s="220"/>
      <c r="G2356" s="220"/>
      <c r="H2356" s="220"/>
      <c r="I2356" s="220"/>
      <c r="J2356" s="220"/>
      <c r="K2356" s="220"/>
      <c r="L2356" s="220"/>
      <c r="M2356" s="326"/>
      <c r="N2356" s="220"/>
      <c r="O2356" s="220"/>
      <c r="P2356" s="220"/>
      <c r="Q2356" s="326"/>
      <c r="R2356" s="326"/>
      <c r="S2356" s="326"/>
      <c r="T2356" s="326"/>
    </row>
    <row r="2357" spans="1:20">
      <c r="A2357" s="220"/>
      <c r="B2357" s="220"/>
      <c r="C2357" s="220"/>
      <c r="D2357" s="220"/>
      <c r="E2357" s="220"/>
      <c r="F2357" s="220"/>
      <c r="G2357" s="220"/>
      <c r="H2357" s="220"/>
      <c r="I2357" s="220"/>
      <c r="J2357" s="220"/>
      <c r="K2357" s="220"/>
      <c r="L2357" s="220"/>
      <c r="M2357" s="326"/>
      <c r="N2357" s="220"/>
      <c r="O2357" s="220"/>
      <c r="P2357" s="220"/>
      <c r="Q2357" s="326"/>
      <c r="R2357" s="326"/>
      <c r="S2357" s="326"/>
      <c r="T2357" s="326"/>
    </row>
    <row r="2358" spans="1:20">
      <c r="A2358" s="220"/>
      <c r="B2358" s="220"/>
      <c r="C2358" s="220"/>
      <c r="D2358" s="220"/>
      <c r="E2358" s="220"/>
      <c r="F2358" s="220"/>
      <c r="G2358" s="220"/>
      <c r="H2358" s="220"/>
      <c r="I2358" s="220"/>
      <c r="J2358" s="220"/>
      <c r="K2358" s="220"/>
      <c r="L2358" s="220"/>
      <c r="M2358" s="326"/>
      <c r="N2358" s="220"/>
      <c r="O2358" s="220"/>
      <c r="P2358" s="220"/>
      <c r="Q2358" s="326"/>
      <c r="R2358" s="326"/>
      <c r="S2358" s="326"/>
      <c r="T2358" s="326"/>
    </row>
    <row r="2359" spans="1:20">
      <c r="A2359" s="220"/>
      <c r="B2359" s="220"/>
      <c r="C2359" s="220"/>
      <c r="D2359" s="220"/>
      <c r="E2359" s="220"/>
      <c r="F2359" s="220"/>
      <c r="G2359" s="220"/>
      <c r="H2359" s="220"/>
      <c r="I2359" s="220"/>
      <c r="J2359" s="220"/>
      <c r="K2359" s="220"/>
      <c r="L2359" s="220"/>
      <c r="M2359" s="326"/>
      <c r="N2359" s="220"/>
      <c r="O2359" s="220"/>
      <c r="P2359" s="220"/>
      <c r="Q2359" s="326"/>
      <c r="R2359" s="326"/>
      <c r="S2359" s="326"/>
      <c r="T2359" s="326"/>
    </row>
    <row r="2360" spans="1:20">
      <c r="A2360" s="220"/>
      <c r="B2360" s="220"/>
      <c r="C2360" s="220"/>
      <c r="D2360" s="220"/>
      <c r="E2360" s="220"/>
      <c r="F2360" s="220"/>
      <c r="G2360" s="220"/>
      <c r="H2360" s="220"/>
      <c r="I2360" s="220"/>
      <c r="J2360" s="220"/>
      <c r="K2360" s="220"/>
      <c r="L2360" s="220"/>
      <c r="M2360" s="326"/>
      <c r="N2360" s="220"/>
      <c r="O2360" s="220"/>
      <c r="P2360" s="220"/>
      <c r="Q2360" s="326"/>
      <c r="R2360" s="326"/>
      <c r="S2360" s="326"/>
      <c r="T2360" s="326"/>
    </row>
    <row r="2361" spans="1:20">
      <c r="A2361" s="220"/>
      <c r="B2361" s="220"/>
      <c r="C2361" s="220"/>
      <c r="D2361" s="220"/>
      <c r="E2361" s="220"/>
      <c r="F2361" s="220"/>
      <c r="G2361" s="220"/>
      <c r="H2361" s="220"/>
      <c r="I2361" s="220"/>
      <c r="J2361" s="220"/>
      <c r="K2361" s="220"/>
      <c r="L2361" s="220"/>
      <c r="M2361" s="326"/>
      <c r="N2361" s="220"/>
      <c r="O2361" s="220"/>
      <c r="P2361" s="220"/>
      <c r="Q2361" s="326"/>
      <c r="R2361" s="326"/>
      <c r="S2361" s="326"/>
      <c r="T2361" s="326"/>
    </row>
    <row r="2362" spans="1:20">
      <c r="A2362" s="220"/>
      <c r="B2362" s="220"/>
      <c r="C2362" s="220"/>
      <c r="D2362" s="220"/>
      <c r="E2362" s="220"/>
      <c r="F2362" s="220"/>
      <c r="G2362" s="220"/>
      <c r="H2362" s="220"/>
      <c r="I2362" s="220"/>
      <c r="J2362" s="220"/>
      <c r="K2362" s="220"/>
      <c r="L2362" s="220"/>
      <c r="M2362" s="326"/>
      <c r="N2362" s="220"/>
      <c r="O2362" s="220"/>
      <c r="P2362" s="220"/>
      <c r="Q2362" s="326"/>
      <c r="R2362" s="326"/>
      <c r="S2362" s="326"/>
      <c r="T2362" s="326"/>
    </row>
    <row r="2363" spans="1:20">
      <c r="A2363" s="220"/>
      <c r="B2363" s="220"/>
      <c r="C2363" s="220"/>
      <c r="D2363" s="220"/>
      <c r="E2363" s="220"/>
      <c r="F2363" s="220"/>
      <c r="G2363" s="220"/>
      <c r="H2363" s="220"/>
      <c r="I2363" s="220"/>
      <c r="J2363" s="220"/>
      <c r="K2363" s="220"/>
      <c r="L2363" s="220"/>
      <c r="M2363" s="326"/>
      <c r="N2363" s="220"/>
      <c r="O2363" s="220"/>
      <c r="P2363" s="220"/>
      <c r="Q2363" s="326"/>
      <c r="R2363" s="326"/>
      <c r="S2363" s="326"/>
      <c r="T2363" s="326"/>
    </row>
    <row r="2364" spans="1:20">
      <c r="A2364" s="220"/>
      <c r="B2364" s="220"/>
      <c r="C2364" s="220"/>
      <c r="D2364" s="220"/>
      <c r="E2364" s="220"/>
      <c r="F2364" s="220"/>
      <c r="G2364" s="220"/>
      <c r="H2364" s="220"/>
      <c r="I2364" s="220"/>
      <c r="J2364" s="220"/>
      <c r="K2364" s="220"/>
      <c r="L2364" s="220"/>
      <c r="M2364" s="326"/>
      <c r="N2364" s="220"/>
      <c r="O2364" s="220"/>
      <c r="P2364" s="220"/>
      <c r="Q2364" s="326"/>
      <c r="R2364" s="326"/>
      <c r="S2364" s="326"/>
      <c r="T2364" s="326"/>
    </row>
    <row r="2365" spans="1:20">
      <c r="A2365" s="220"/>
      <c r="B2365" s="220"/>
      <c r="C2365" s="220"/>
      <c r="D2365" s="220"/>
      <c r="E2365" s="220"/>
      <c r="F2365" s="220"/>
      <c r="G2365" s="220"/>
      <c r="H2365" s="220"/>
      <c r="I2365" s="220"/>
      <c r="J2365" s="220"/>
      <c r="K2365" s="220"/>
      <c r="L2365" s="220"/>
      <c r="M2365" s="326"/>
      <c r="N2365" s="220"/>
      <c r="O2365" s="220"/>
      <c r="P2365" s="220"/>
      <c r="Q2365" s="326"/>
      <c r="R2365" s="326"/>
      <c r="S2365" s="326"/>
      <c r="T2365" s="326"/>
    </row>
    <row r="2366" spans="1:20">
      <c r="A2366" s="220"/>
      <c r="B2366" s="220"/>
      <c r="C2366" s="220"/>
      <c r="D2366" s="220"/>
      <c r="E2366" s="220"/>
      <c r="F2366" s="220"/>
      <c r="G2366" s="220"/>
      <c r="H2366" s="220"/>
      <c r="I2366" s="220"/>
      <c r="J2366" s="220"/>
      <c r="K2366" s="220"/>
      <c r="L2366" s="220"/>
      <c r="M2366" s="326"/>
      <c r="N2366" s="220"/>
      <c r="O2366" s="220"/>
      <c r="P2366" s="220"/>
      <c r="Q2366" s="326"/>
      <c r="R2366" s="326"/>
      <c r="S2366" s="326"/>
      <c r="T2366" s="326"/>
    </row>
    <row r="2367" spans="1:20">
      <c r="A2367" s="220"/>
      <c r="B2367" s="220"/>
      <c r="C2367" s="220"/>
      <c r="D2367" s="220"/>
      <c r="E2367" s="220"/>
      <c r="F2367" s="220"/>
      <c r="G2367" s="220"/>
      <c r="H2367" s="220"/>
      <c r="I2367" s="220"/>
      <c r="J2367" s="220"/>
      <c r="K2367" s="220"/>
      <c r="L2367" s="220"/>
      <c r="M2367" s="326"/>
      <c r="N2367" s="220"/>
      <c r="O2367" s="220"/>
      <c r="P2367" s="220"/>
      <c r="Q2367" s="326"/>
      <c r="R2367" s="326"/>
      <c r="S2367" s="326"/>
      <c r="T2367" s="326"/>
    </row>
    <row r="2368" spans="1:20">
      <c r="A2368" s="220"/>
      <c r="B2368" s="220"/>
      <c r="C2368" s="220"/>
      <c r="D2368" s="220"/>
      <c r="E2368" s="220"/>
      <c r="F2368" s="220"/>
      <c r="G2368" s="220"/>
      <c r="H2368" s="220"/>
      <c r="I2368" s="220"/>
      <c r="J2368" s="220"/>
      <c r="K2368" s="220"/>
      <c r="L2368" s="220"/>
      <c r="M2368" s="326"/>
      <c r="N2368" s="220"/>
      <c r="O2368" s="220"/>
      <c r="P2368" s="220"/>
      <c r="Q2368" s="326"/>
      <c r="R2368" s="326"/>
      <c r="S2368" s="326"/>
      <c r="T2368" s="326"/>
    </row>
    <row r="2369" spans="1:20">
      <c r="A2369" s="220"/>
      <c r="B2369" s="220"/>
      <c r="C2369" s="220"/>
      <c r="D2369" s="220"/>
      <c r="E2369" s="220"/>
      <c r="F2369" s="220"/>
      <c r="G2369" s="220"/>
      <c r="H2369" s="220"/>
      <c r="I2369" s="220"/>
      <c r="J2369" s="220"/>
      <c r="K2369" s="220"/>
      <c r="L2369" s="220"/>
      <c r="M2369" s="326"/>
      <c r="N2369" s="220"/>
      <c r="O2369" s="220"/>
      <c r="P2369" s="220"/>
      <c r="Q2369" s="326"/>
      <c r="R2369" s="326"/>
      <c r="S2369" s="326"/>
      <c r="T2369" s="326"/>
    </row>
    <row r="2370" spans="1:20">
      <c r="A2370" s="220"/>
      <c r="B2370" s="220"/>
      <c r="C2370" s="220"/>
      <c r="D2370" s="220"/>
      <c r="E2370" s="220"/>
      <c r="F2370" s="220"/>
      <c r="G2370" s="220"/>
      <c r="H2370" s="220"/>
      <c r="I2370" s="220"/>
      <c r="J2370" s="220"/>
      <c r="K2370" s="220"/>
      <c r="L2370" s="220"/>
      <c r="M2370" s="326"/>
      <c r="N2370" s="220"/>
      <c r="O2370" s="220"/>
      <c r="P2370" s="220"/>
      <c r="Q2370" s="326"/>
      <c r="R2370" s="326"/>
      <c r="S2370" s="326"/>
      <c r="T2370" s="326"/>
    </row>
    <row r="2371" spans="1:20">
      <c r="A2371" s="220"/>
      <c r="B2371" s="220"/>
      <c r="C2371" s="220"/>
      <c r="D2371" s="220"/>
      <c r="E2371" s="220"/>
      <c r="F2371" s="220"/>
      <c r="G2371" s="220"/>
      <c r="H2371" s="220"/>
      <c r="I2371" s="220"/>
      <c r="J2371" s="220"/>
      <c r="K2371" s="220"/>
      <c r="L2371" s="220"/>
      <c r="M2371" s="326"/>
      <c r="N2371" s="220"/>
      <c r="O2371" s="220"/>
      <c r="P2371" s="220"/>
      <c r="Q2371" s="326"/>
      <c r="R2371" s="326"/>
      <c r="S2371" s="326"/>
      <c r="T2371" s="326"/>
    </row>
    <row r="2372" spans="1:20">
      <c r="A2372" s="220"/>
      <c r="B2372" s="220"/>
      <c r="C2372" s="220"/>
      <c r="D2372" s="220"/>
      <c r="E2372" s="220"/>
      <c r="F2372" s="220"/>
      <c r="G2372" s="220"/>
      <c r="H2372" s="220"/>
      <c r="I2372" s="220"/>
      <c r="J2372" s="220"/>
      <c r="K2372" s="220"/>
      <c r="L2372" s="220"/>
      <c r="M2372" s="326"/>
      <c r="N2372" s="220"/>
      <c r="O2372" s="220"/>
      <c r="P2372" s="220"/>
      <c r="Q2372" s="326"/>
      <c r="R2372" s="326"/>
      <c r="S2372" s="326"/>
      <c r="T2372" s="326"/>
    </row>
    <row r="2373" spans="1:20">
      <c r="A2373" s="220"/>
      <c r="B2373" s="220"/>
      <c r="C2373" s="220"/>
      <c r="D2373" s="220"/>
      <c r="E2373" s="220"/>
      <c r="F2373" s="220"/>
      <c r="G2373" s="220"/>
      <c r="H2373" s="220"/>
      <c r="I2373" s="220"/>
      <c r="J2373" s="220"/>
      <c r="K2373" s="220"/>
      <c r="L2373" s="220"/>
      <c r="M2373" s="326"/>
      <c r="N2373" s="220"/>
      <c r="O2373" s="220"/>
      <c r="P2373" s="220"/>
      <c r="Q2373" s="326"/>
      <c r="R2373" s="326"/>
      <c r="S2373" s="326"/>
      <c r="T2373" s="326"/>
    </row>
    <row r="2374" spans="1:20">
      <c r="A2374" s="220"/>
      <c r="B2374" s="220"/>
      <c r="C2374" s="220"/>
      <c r="D2374" s="220"/>
      <c r="E2374" s="220"/>
      <c r="F2374" s="220"/>
      <c r="G2374" s="220"/>
      <c r="H2374" s="220"/>
      <c r="I2374" s="220"/>
      <c r="J2374" s="220"/>
      <c r="K2374" s="220"/>
      <c r="L2374" s="220"/>
      <c r="M2374" s="326"/>
      <c r="N2374" s="220"/>
      <c r="O2374" s="220"/>
      <c r="P2374" s="220"/>
      <c r="Q2374" s="326"/>
      <c r="R2374" s="326"/>
      <c r="S2374" s="326"/>
      <c r="T2374" s="326"/>
    </row>
    <row r="2375" spans="1:20">
      <c r="A2375" s="220"/>
      <c r="B2375" s="220"/>
      <c r="C2375" s="220"/>
      <c r="D2375" s="220"/>
      <c r="E2375" s="220"/>
      <c r="F2375" s="220"/>
      <c r="G2375" s="220"/>
      <c r="H2375" s="220"/>
      <c r="I2375" s="220"/>
      <c r="J2375" s="220"/>
      <c r="K2375" s="220"/>
      <c r="L2375" s="220"/>
      <c r="M2375" s="326"/>
      <c r="N2375" s="220"/>
      <c r="O2375" s="220"/>
      <c r="P2375" s="220"/>
      <c r="Q2375" s="326"/>
      <c r="R2375" s="326"/>
      <c r="S2375" s="326"/>
      <c r="T2375" s="326"/>
    </row>
    <row r="2376" spans="1:20">
      <c r="A2376" s="220"/>
      <c r="B2376" s="220"/>
      <c r="C2376" s="220"/>
      <c r="D2376" s="220"/>
      <c r="E2376" s="220"/>
      <c r="F2376" s="220"/>
      <c r="G2376" s="220"/>
      <c r="H2376" s="220"/>
      <c r="I2376" s="220"/>
      <c r="J2376" s="220"/>
      <c r="K2376" s="220"/>
      <c r="L2376" s="220"/>
      <c r="M2376" s="326"/>
      <c r="N2376" s="220"/>
      <c r="O2376" s="220"/>
      <c r="P2376" s="220"/>
      <c r="Q2376" s="326"/>
      <c r="R2376" s="326"/>
      <c r="S2376" s="326"/>
      <c r="T2376" s="326"/>
    </row>
    <row r="2377" spans="1:20">
      <c r="A2377" s="220"/>
      <c r="B2377" s="220"/>
      <c r="C2377" s="220"/>
      <c r="D2377" s="220"/>
      <c r="E2377" s="220"/>
      <c r="F2377" s="220"/>
      <c r="G2377" s="220"/>
      <c r="H2377" s="220"/>
      <c r="I2377" s="220"/>
      <c r="J2377" s="220"/>
      <c r="K2377" s="220"/>
      <c r="L2377" s="220"/>
      <c r="M2377" s="326"/>
      <c r="N2377" s="220"/>
      <c r="O2377" s="220"/>
      <c r="P2377" s="220"/>
      <c r="Q2377" s="326"/>
      <c r="R2377" s="326"/>
      <c r="S2377" s="326"/>
      <c r="T2377" s="326"/>
    </row>
    <row r="2378" spans="1:20">
      <c r="A2378" s="220"/>
      <c r="B2378" s="220"/>
      <c r="C2378" s="220"/>
      <c r="D2378" s="220"/>
      <c r="E2378" s="220"/>
      <c r="F2378" s="220"/>
      <c r="G2378" s="220"/>
      <c r="H2378" s="220"/>
      <c r="I2378" s="220"/>
      <c r="J2378" s="220"/>
      <c r="K2378" s="220"/>
      <c r="L2378" s="220"/>
      <c r="M2378" s="326"/>
      <c r="N2378" s="220"/>
      <c r="O2378" s="220"/>
      <c r="P2378" s="220"/>
      <c r="Q2378" s="326"/>
      <c r="R2378" s="326"/>
      <c r="S2378" s="326"/>
      <c r="T2378" s="326"/>
    </row>
    <row r="2379" spans="1:20">
      <c r="A2379" s="220"/>
      <c r="B2379" s="220"/>
      <c r="C2379" s="220"/>
      <c r="D2379" s="220"/>
      <c r="E2379" s="220"/>
      <c r="F2379" s="220"/>
      <c r="G2379" s="220"/>
      <c r="H2379" s="220"/>
      <c r="I2379" s="220"/>
      <c r="J2379" s="220"/>
      <c r="K2379" s="220"/>
      <c r="L2379" s="220"/>
      <c r="M2379" s="326"/>
      <c r="N2379" s="220"/>
      <c r="O2379" s="220"/>
      <c r="P2379" s="220"/>
      <c r="Q2379" s="326"/>
      <c r="R2379" s="326"/>
      <c r="S2379" s="326"/>
      <c r="T2379" s="326"/>
    </row>
    <row r="2380" spans="1:20">
      <c r="A2380" s="220"/>
      <c r="B2380" s="220"/>
      <c r="C2380" s="220"/>
      <c r="D2380" s="220"/>
      <c r="E2380" s="220"/>
      <c r="F2380" s="220"/>
      <c r="G2380" s="220"/>
      <c r="H2380" s="220"/>
      <c r="I2380" s="220"/>
      <c r="J2380" s="220"/>
      <c r="K2380" s="220"/>
      <c r="L2380" s="220"/>
      <c r="M2380" s="326"/>
      <c r="N2380" s="220"/>
      <c r="O2380" s="220"/>
      <c r="P2380" s="220"/>
      <c r="Q2380" s="326"/>
      <c r="R2380" s="326"/>
      <c r="S2380" s="326"/>
      <c r="T2380" s="326"/>
    </row>
    <row r="2381" spans="1:20">
      <c r="A2381" s="220"/>
      <c r="B2381" s="220"/>
      <c r="C2381" s="220"/>
      <c r="D2381" s="220"/>
      <c r="E2381" s="220"/>
      <c r="F2381" s="220"/>
      <c r="G2381" s="220"/>
      <c r="H2381" s="220"/>
      <c r="I2381" s="220"/>
      <c r="J2381" s="220"/>
      <c r="K2381" s="220"/>
      <c r="L2381" s="220"/>
      <c r="M2381" s="326"/>
      <c r="N2381" s="220"/>
      <c r="O2381" s="220"/>
      <c r="P2381" s="220"/>
      <c r="Q2381" s="326"/>
      <c r="R2381" s="326"/>
      <c r="S2381" s="326"/>
      <c r="T2381" s="326"/>
    </row>
    <row r="2382" spans="1:20">
      <c r="A2382" s="220"/>
      <c r="B2382" s="220"/>
      <c r="C2382" s="220"/>
      <c r="D2382" s="220"/>
      <c r="E2382" s="220"/>
      <c r="F2382" s="220"/>
      <c r="G2382" s="220"/>
      <c r="H2382" s="220"/>
      <c r="I2382" s="220"/>
      <c r="J2382" s="220"/>
      <c r="K2382" s="220"/>
      <c r="L2382" s="220"/>
      <c r="M2382" s="326"/>
      <c r="N2382" s="220"/>
      <c r="O2382" s="220"/>
      <c r="P2382" s="220"/>
      <c r="Q2382" s="326"/>
      <c r="R2382" s="326"/>
      <c r="S2382" s="326"/>
      <c r="T2382" s="326"/>
    </row>
    <row r="2383" spans="1:20">
      <c r="A2383" s="220"/>
      <c r="B2383" s="220"/>
      <c r="C2383" s="220"/>
      <c r="D2383" s="220"/>
      <c r="E2383" s="220"/>
      <c r="F2383" s="220"/>
      <c r="G2383" s="220"/>
      <c r="H2383" s="220"/>
      <c r="I2383" s="220"/>
      <c r="J2383" s="220"/>
      <c r="K2383" s="220"/>
      <c r="L2383" s="220"/>
      <c r="M2383" s="326"/>
      <c r="N2383" s="220"/>
      <c r="O2383" s="220"/>
      <c r="P2383" s="220"/>
      <c r="Q2383" s="326"/>
      <c r="R2383" s="326"/>
      <c r="S2383" s="326"/>
      <c r="T2383" s="326"/>
    </row>
    <row r="2384" spans="1:20">
      <c r="A2384" s="220"/>
      <c r="B2384" s="220"/>
      <c r="C2384" s="220"/>
      <c r="D2384" s="220"/>
      <c r="E2384" s="220"/>
      <c r="F2384" s="220"/>
      <c r="G2384" s="220"/>
      <c r="H2384" s="220"/>
      <c r="I2384" s="220"/>
      <c r="J2384" s="220"/>
      <c r="K2384" s="220"/>
      <c r="L2384" s="220"/>
      <c r="M2384" s="326"/>
      <c r="N2384" s="220"/>
      <c r="O2384" s="220"/>
      <c r="P2384" s="220"/>
      <c r="Q2384" s="326"/>
      <c r="R2384" s="326"/>
      <c r="S2384" s="326"/>
      <c r="T2384" s="326"/>
    </row>
    <row r="2385" spans="1:20">
      <c r="A2385" s="220"/>
      <c r="B2385" s="220"/>
      <c r="C2385" s="220"/>
      <c r="D2385" s="220"/>
      <c r="E2385" s="220"/>
      <c r="F2385" s="220"/>
      <c r="G2385" s="220"/>
      <c r="H2385" s="220"/>
      <c r="I2385" s="220"/>
      <c r="J2385" s="220"/>
      <c r="K2385" s="220"/>
      <c r="L2385" s="220"/>
      <c r="M2385" s="326"/>
      <c r="N2385" s="220"/>
      <c r="O2385" s="220"/>
      <c r="P2385" s="220"/>
      <c r="Q2385" s="326"/>
      <c r="R2385" s="326"/>
      <c r="S2385" s="326"/>
      <c r="T2385" s="326"/>
    </row>
    <row r="2386" spans="1:20">
      <c r="A2386" s="220"/>
      <c r="B2386" s="220"/>
      <c r="C2386" s="220"/>
      <c r="D2386" s="220"/>
      <c r="E2386" s="220"/>
      <c r="F2386" s="220"/>
      <c r="G2386" s="220"/>
      <c r="H2386" s="220"/>
      <c r="I2386" s="220"/>
      <c r="J2386" s="220"/>
      <c r="K2386" s="220"/>
      <c r="L2386" s="220"/>
      <c r="M2386" s="326"/>
      <c r="N2386" s="220"/>
      <c r="O2386" s="220"/>
      <c r="P2386" s="220"/>
      <c r="Q2386" s="326"/>
      <c r="R2386" s="326"/>
      <c r="S2386" s="326"/>
      <c r="T2386" s="326"/>
    </row>
    <row r="2387" spans="1:20">
      <c r="A2387" s="220"/>
      <c r="B2387" s="220"/>
      <c r="C2387" s="220"/>
      <c r="D2387" s="220"/>
      <c r="E2387" s="220"/>
      <c r="F2387" s="220"/>
      <c r="G2387" s="220"/>
      <c r="H2387" s="220"/>
      <c r="I2387" s="220"/>
      <c r="J2387" s="220"/>
      <c r="K2387" s="220"/>
      <c r="L2387" s="220"/>
      <c r="M2387" s="326"/>
      <c r="N2387" s="220"/>
      <c r="O2387" s="220"/>
      <c r="P2387" s="220"/>
      <c r="Q2387" s="326"/>
      <c r="R2387" s="326"/>
      <c r="S2387" s="326"/>
      <c r="T2387" s="326"/>
    </row>
    <row r="2388" spans="1:20">
      <c r="A2388" s="220"/>
      <c r="B2388" s="220"/>
      <c r="C2388" s="220"/>
      <c r="D2388" s="220"/>
      <c r="E2388" s="220"/>
      <c r="F2388" s="220"/>
      <c r="G2388" s="220"/>
      <c r="H2388" s="220"/>
      <c r="I2388" s="220"/>
      <c r="J2388" s="220"/>
      <c r="K2388" s="220"/>
      <c r="L2388" s="220"/>
      <c r="M2388" s="326"/>
      <c r="N2388" s="220"/>
      <c r="O2388" s="220"/>
      <c r="P2388" s="220"/>
      <c r="Q2388" s="326"/>
      <c r="R2388" s="326"/>
      <c r="S2388" s="326"/>
      <c r="T2388" s="326"/>
    </row>
    <row r="2389" spans="1:20">
      <c r="A2389" s="220"/>
      <c r="B2389" s="220"/>
      <c r="C2389" s="220"/>
      <c r="D2389" s="220"/>
      <c r="E2389" s="220"/>
      <c r="F2389" s="220"/>
      <c r="G2389" s="220"/>
      <c r="H2389" s="220"/>
      <c r="I2389" s="220"/>
      <c r="J2389" s="220"/>
      <c r="K2389" s="220"/>
      <c r="L2389" s="220"/>
      <c r="M2389" s="326"/>
      <c r="N2389" s="220"/>
      <c r="O2389" s="220"/>
      <c r="P2389" s="220"/>
      <c r="Q2389" s="326"/>
      <c r="R2389" s="326"/>
      <c r="S2389" s="326"/>
      <c r="T2389" s="326"/>
    </row>
    <row r="2390" spans="1:20">
      <c r="A2390" s="220"/>
      <c r="B2390" s="220"/>
      <c r="C2390" s="220"/>
      <c r="D2390" s="220"/>
      <c r="E2390" s="220"/>
      <c r="F2390" s="220"/>
      <c r="G2390" s="220"/>
      <c r="H2390" s="220"/>
      <c r="I2390" s="220"/>
      <c r="J2390" s="220"/>
      <c r="K2390" s="220"/>
      <c r="L2390" s="220"/>
      <c r="M2390" s="326"/>
      <c r="N2390" s="220"/>
      <c r="O2390" s="220"/>
      <c r="P2390" s="220"/>
      <c r="Q2390" s="326"/>
      <c r="R2390" s="326"/>
      <c r="S2390" s="326"/>
      <c r="T2390" s="326"/>
    </row>
    <row r="2391" spans="1:20">
      <c r="A2391" s="220"/>
      <c r="B2391" s="220"/>
      <c r="C2391" s="220"/>
      <c r="D2391" s="220"/>
      <c r="E2391" s="220"/>
      <c r="F2391" s="220"/>
      <c r="G2391" s="220"/>
      <c r="H2391" s="220"/>
      <c r="I2391" s="220"/>
      <c r="J2391" s="220"/>
      <c r="K2391" s="220"/>
      <c r="L2391" s="220"/>
      <c r="M2391" s="326"/>
      <c r="N2391" s="220"/>
      <c r="O2391" s="220"/>
      <c r="P2391" s="220"/>
      <c r="Q2391" s="326"/>
      <c r="R2391" s="326"/>
      <c r="S2391" s="326"/>
      <c r="T2391" s="326"/>
    </row>
    <row r="2392" spans="1:20">
      <c r="A2392" s="220"/>
      <c r="B2392" s="220"/>
      <c r="C2392" s="220"/>
      <c r="D2392" s="220"/>
      <c r="E2392" s="220"/>
      <c r="F2392" s="220"/>
      <c r="G2392" s="220"/>
      <c r="H2392" s="220"/>
      <c r="I2392" s="220"/>
      <c r="J2392" s="220"/>
      <c r="K2392" s="220"/>
      <c r="L2392" s="220"/>
      <c r="M2392" s="326"/>
      <c r="N2392" s="220"/>
      <c r="O2392" s="220"/>
      <c r="P2392" s="220"/>
      <c r="Q2392" s="326"/>
      <c r="R2392" s="326"/>
      <c r="S2392" s="326"/>
      <c r="T2392" s="326"/>
    </row>
    <row r="2393" spans="1:20">
      <c r="A2393" s="220"/>
      <c r="B2393" s="220"/>
      <c r="C2393" s="220"/>
      <c r="D2393" s="220"/>
      <c r="E2393" s="220"/>
      <c r="F2393" s="220"/>
      <c r="G2393" s="220"/>
      <c r="H2393" s="220"/>
      <c r="I2393" s="220"/>
      <c r="J2393" s="220"/>
      <c r="K2393" s="220"/>
      <c r="L2393" s="220"/>
      <c r="M2393" s="326"/>
      <c r="N2393" s="220"/>
      <c r="O2393" s="220"/>
      <c r="P2393" s="220"/>
      <c r="Q2393" s="326"/>
      <c r="R2393" s="326"/>
      <c r="S2393" s="326"/>
      <c r="T2393" s="326"/>
    </row>
    <row r="2394" spans="1:20">
      <c r="A2394" s="220"/>
      <c r="B2394" s="220"/>
      <c r="C2394" s="220"/>
      <c r="D2394" s="220"/>
      <c r="E2394" s="220"/>
      <c r="F2394" s="220"/>
      <c r="G2394" s="220"/>
      <c r="H2394" s="220"/>
      <c r="I2394" s="220"/>
      <c r="J2394" s="220"/>
      <c r="K2394" s="220"/>
      <c r="L2394" s="220"/>
      <c r="M2394" s="326"/>
      <c r="N2394" s="220"/>
      <c r="O2394" s="220"/>
      <c r="P2394" s="220"/>
      <c r="Q2394" s="326"/>
      <c r="R2394" s="326"/>
      <c r="S2394" s="326"/>
      <c r="T2394" s="326"/>
    </row>
    <row r="2395" spans="1:20">
      <c r="A2395" s="220"/>
      <c r="B2395" s="220"/>
      <c r="C2395" s="220"/>
      <c r="D2395" s="220"/>
      <c r="E2395" s="220"/>
      <c r="F2395" s="220"/>
      <c r="G2395" s="220"/>
      <c r="H2395" s="220"/>
      <c r="I2395" s="220"/>
      <c r="J2395" s="220"/>
      <c r="K2395" s="220"/>
      <c r="L2395" s="220"/>
      <c r="M2395" s="326"/>
      <c r="N2395" s="220"/>
      <c r="O2395" s="220"/>
      <c r="P2395" s="220"/>
      <c r="Q2395" s="326"/>
      <c r="R2395" s="326"/>
      <c r="S2395" s="326"/>
      <c r="T2395" s="326"/>
    </row>
    <row r="2396" spans="1:20">
      <c r="A2396" s="220"/>
      <c r="B2396" s="220"/>
      <c r="C2396" s="220"/>
      <c r="D2396" s="220"/>
      <c r="E2396" s="220"/>
      <c r="F2396" s="220"/>
      <c r="G2396" s="220"/>
      <c r="H2396" s="220"/>
      <c r="I2396" s="220"/>
      <c r="J2396" s="220"/>
      <c r="K2396" s="220"/>
      <c r="L2396" s="220"/>
      <c r="M2396" s="326"/>
      <c r="N2396" s="220"/>
      <c r="O2396" s="220"/>
      <c r="P2396" s="220"/>
      <c r="Q2396" s="326"/>
      <c r="R2396" s="326"/>
      <c r="S2396" s="326"/>
      <c r="T2396" s="326"/>
    </row>
    <row r="2397" spans="1:20">
      <c r="A2397" s="220"/>
      <c r="B2397" s="220"/>
      <c r="C2397" s="220"/>
      <c r="D2397" s="220"/>
      <c r="E2397" s="220"/>
      <c r="F2397" s="220"/>
      <c r="G2397" s="220"/>
      <c r="H2397" s="220"/>
      <c r="I2397" s="220"/>
      <c r="J2397" s="220"/>
      <c r="K2397" s="220"/>
      <c r="L2397" s="220"/>
      <c r="M2397" s="326"/>
      <c r="N2397" s="220"/>
      <c r="O2397" s="220"/>
      <c r="P2397" s="220"/>
      <c r="Q2397" s="326"/>
      <c r="R2397" s="326"/>
      <c r="S2397" s="326"/>
      <c r="T2397" s="326"/>
    </row>
    <row r="2398" spans="1:20">
      <c r="A2398" s="220"/>
      <c r="B2398" s="220"/>
      <c r="C2398" s="220"/>
      <c r="D2398" s="220"/>
      <c r="E2398" s="220"/>
      <c r="F2398" s="220"/>
      <c r="G2398" s="220"/>
      <c r="H2398" s="220"/>
      <c r="I2398" s="220"/>
      <c r="J2398" s="220"/>
      <c r="K2398" s="220"/>
      <c r="L2398" s="220"/>
      <c r="M2398" s="326"/>
      <c r="N2398" s="220"/>
      <c r="O2398" s="220"/>
      <c r="P2398" s="220"/>
      <c r="Q2398" s="326"/>
      <c r="R2398" s="326"/>
      <c r="S2398" s="326"/>
      <c r="T2398" s="326"/>
    </row>
    <row r="2399" spans="1:20">
      <c r="A2399" s="220"/>
      <c r="B2399" s="220"/>
      <c r="C2399" s="220"/>
      <c r="D2399" s="220"/>
      <c r="E2399" s="220"/>
      <c r="F2399" s="220"/>
      <c r="G2399" s="220"/>
      <c r="H2399" s="220"/>
      <c r="I2399" s="220"/>
      <c r="J2399" s="220"/>
      <c r="K2399" s="220"/>
      <c r="L2399" s="220"/>
      <c r="M2399" s="326"/>
      <c r="N2399" s="220"/>
      <c r="O2399" s="220"/>
      <c r="P2399" s="220"/>
      <c r="Q2399" s="326"/>
      <c r="R2399" s="326"/>
      <c r="S2399" s="326"/>
      <c r="T2399" s="326"/>
    </row>
    <row r="2400" spans="1:20">
      <c r="A2400" s="220"/>
      <c r="B2400" s="220"/>
      <c r="C2400" s="220"/>
      <c r="D2400" s="220"/>
      <c r="E2400" s="220"/>
      <c r="F2400" s="220"/>
      <c r="G2400" s="220"/>
      <c r="H2400" s="220"/>
      <c r="I2400" s="220"/>
      <c r="J2400" s="220"/>
      <c r="K2400" s="220"/>
      <c r="L2400" s="220"/>
      <c r="M2400" s="326"/>
      <c r="N2400" s="220"/>
      <c r="O2400" s="220"/>
      <c r="P2400" s="220"/>
      <c r="Q2400" s="326"/>
      <c r="R2400" s="326"/>
      <c r="S2400" s="326"/>
      <c r="T2400" s="326"/>
    </row>
    <row r="2401" spans="1:20">
      <c r="A2401" s="220"/>
      <c r="B2401" s="220"/>
      <c r="C2401" s="220"/>
      <c r="D2401" s="220"/>
      <c r="E2401" s="220"/>
      <c r="F2401" s="220"/>
      <c r="G2401" s="220"/>
      <c r="H2401" s="220"/>
      <c r="I2401" s="220"/>
      <c r="J2401" s="220"/>
      <c r="K2401" s="220"/>
      <c r="L2401" s="220"/>
      <c r="M2401" s="326"/>
      <c r="N2401" s="220"/>
      <c r="O2401" s="220"/>
      <c r="P2401" s="220"/>
      <c r="Q2401" s="326"/>
      <c r="R2401" s="326"/>
      <c r="S2401" s="326"/>
      <c r="T2401" s="326"/>
    </row>
    <row r="2402" spans="1:20">
      <c r="A2402" s="220"/>
      <c r="B2402" s="220"/>
      <c r="C2402" s="220"/>
      <c r="D2402" s="220"/>
      <c r="E2402" s="220"/>
      <c r="F2402" s="220"/>
      <c r="G2402" s="220"/>
      <c r="H2402" s="220"/>
      <c r="I2402" s="220"/>
      <c r="J2402" s="220"/>
      <c r="K2402" s="220"/>
      <c r="L2402" s="220"/>
      <c r="M2402" s="326"/>
      <c r="N2402" s="220"/>
      <c r="O2402" s="220"/>
      <c r="P2402" s="220"/>
      <c r="Q2402" s="326"/>
      <c r="R2402" s="326"/>
      <c r="S2402" s="326"/>
      <c r="T2402" s="326"/>
    </row>
    <row r="2403" spans="1:20">
      <c r="A2403" s="220"/>
      <c r="B2403" s="220"/>
      <c r="C2403" s="220"/>
      <c r="D2403" s="220"/>
      <c r="E2403" s="220"/>
      <c r="F2403" s="220"/>
      <c r="G2403" s="220"/>
      <c r="H2403" s="220"/>
      <c r="I2403" s="220"/>
      <c r="J2403" s="220"/>
      <c r="K2403" s="220"/>
      <c r="L2403" s="220"/>
      <c r="M2403" s="326"/>
      <c r="N2403" s="220"/>
      <c r="O2403" s="220"/>
      <c r="P2403" s="220"/>
      <c r="Q2403" s="326"/>
      <c r="R2403" s="326"/>
      <c r="S2403" s="326"/>
      <c r="T2403" s="326"/>
    </row>
    <row r="2404" spans="1:20">
      <c r="A2404" s="220"/>
      <c r="B2404" s="220"/>
      <c r="C2404" s="220"/>
      <c r="D2404" s="220"/>
      <c r="E2404" s="220"/>
      <c r="F2404" s="220"/>
      <c r="G2404" s="220"/>
      <c r="H2404" s="220"/>
      <c r="I2404" s="220"/>
      <c r="J2404" s="220"/>
      <c r="K2404" s="220"/>
      <c r="L2404" s="220"/>
      <c r="M2404" s="326"/>
      <c r="N2404" s="220"/>
      <c r="O2404" s="220"/>
      <c r="P2404" s="220"/>
      <c r="Q2404" s="326"/>
      <c r="R2404" s="326"/>
      <c r="S2404" s="326"/>
      <c r="T2404" s="326"/>
    </row>
    <row r="2405" spans="1:20">
      <c r="A2405" s="220"/>
      <c r="B2405" s="220"/>
      <c r="C2405" s="220"/>
      <c r="D2405" s="220"/>
      <c r="E2405" s="220"/>
      <c r="F2405" s="220"/>
      <c r="G2405" s="220"/>
      <c r="H2405" s="220"/>
      <c r="I2405" s="220"/>
      <c r="J2405" s="220"/>
      <c r="K2405" s="220"/>
      <c r="L2405" s="220"/>
      <c r="M2405" s="326"/>
      <c r="N2405" s="220"/>
      <c r="O2405" s="220"/>
      <c r="P2405" s="220"/>
      <c r="Q2405" s="326"/>
      <c r="R2405" s="326"/>
      <c r="S2405" s="326"/>
      <c r="T2405" s="326"/>
    </row>
    <row r="2406" spans="1:20">
      <c r="A2406" s="220"/>
      <c r="B2406" s="220"/>
      <c r="C2406" s="220"/>
      <c r="D2406" s="220"/>
      <c r="E2406" s="220"/>
      <c r="F2406" s="220"/>
      <c r="G2406" s="220"/>
      <c r="H2406" s="220"/>
      <c r="I2406" s="220"/>
      <c r="J2406" s="220"/>
      <c r="K2406" s="220"/>
      <c r="L2406" s="220"/>
      <c r="M2406" s="326"/>
      <c r="N2406" s="220"/>
      <c r="O2406" s="220"/>
      <c r="P2406" s="220"/>
      <c r="Q2406" s="326"/>
      <c r="R2406" s="326"/>
      <c r="S2406" s="326"/>
      <c r="T2406" s="326"/>
    </row>
    <row r="2407" spans="1:20">
      <c r="A2407" s="220"/>
      <c r="B2407" s="220"/>
      <c r="C2407" s="220"/>
      <c r="D2407" s="220"/>
      <c r="E2407" s="220"/>
      <c r="F2407" s="220"/>
      <c r="G2407" s="220"/>
      <c r="H2407" s="220"/>
      <c r="I2407" s="220"/>
      <c r="J2407" s="220"/>
      <c r="K2407" s="220"/>
      <c r="L2407" s="220"/>
      <c r="M2407" s="326"/>
      <c r="N2407" s="220"/>
      <c r="O2407" s="220"/>
      <c r="P2407" s="220"/>
      <c r="Q2407" s="326"/>
      <c r="R2407" s="326"/>
      <c r="S2407" s="326"/>
      <c r="T2407" s="326"/>
    </row>
    <row r="2408" spans="1:20">
      <c r="A2408" s="220"/>
      <c r="B2408" s="220"/>
      <c r="C2408" s="220"/>
      <c r="D2408" s="220"/>
      <c r="E2408" s="220"/>
      <c r="F2408" s="220"/>
      <c r="G2408" s="220"/>
      <c r="H2408" s="220"/>
      <c r="I2408" s="220"/>
      <c r="J2408" s="220"/>
      <c r="K2408" s="220"/>
      <c r="L2408" s="220"/>
      <c r="M2408" s="326"/>
      <c r="N2408" s="220"/>
      <c r="O2408" s="220"/>
      <c r="P2408" s="220"/>
      <c r="Q2408" s="326"/>
      <c r="R2408" s="326"/>
      <c r="S2408" s="326"/>
      <c r="T2408" s="326"/>
    </row>
    <row r="2409" spans="1:20">
      <c r="A2409" s="220"/>
      <c r="B2409" s="220"/>
      <c r="C2409" s="220"/>
      <c r="D2409" s="220"/>
      <c r="E2409" s="220"/>
      <c r="F2409" s="220"/>
      <c r="G2409" s="220"/>
      <c r="H2409" s="220"/>
      <c r="I2409" s="220"/>
      <c r="J2409" s="220"/>
      <c r="K2409" s="220"/>
      <c r="L2409" s="220"/>
      <c r="M2409" s="326"/>
      <c r="N2409" s="220"/>
      <c r="O2409" s="220"/>
      <c r="P2409" s="220"/>
      <c r="Q2409" s="326"/>
      <c r="R2409" s="326"/>
      <c r="S2409" s="326"/>
      <c r="T2409" s="326"/>
    </row>
    <row r="2410" spans="1:20">
      <c r="A2410" s="220"/>
      <c r="B2410" s="220"/>
      <c r="C2410" s="220"/>
      <c r="D2410" s="220"/>
      <c r="E2410" s="220"/>
      <c r="F2410" s="220"/>
      <c r="G2410" s="220"/>
      <c r="H2410" s="220"/>
      <c r="I2410" s="220"/>
      <c r="J2410" s="220"/>
      <c r="K2410" s="220"/>
      <c r="L2410" s="220"/>
      <c r="M2410" s="326"/>
      <c r="N2410" s="220"/>
      <c r="O2410" s="220"/>
      <c r="P2410" s="220"/>
      <c r="Q2410" s="326"/>
      <c r="R2410" s="326"/>
      <c r="S2410" s="326"/>
      <c r="T2410" s="326"/>
    </row>
    <row r="2411" spans="1:20">
      <c r="A2411" s="220"/>
      <c r="B2411" s="220"/>
      <c r="C2411" s="220"/>
      <c r="D2411" s="220"/>
      <c r="E2411" s="220"/>
      <c r="F2411" s="220"/>
      <c r="G2411" s="220"/>
      <c r="H2411" s="220"/>
      <c r="I2411" s="220"/>
      <c r="J2411" s="220"/>
      <c r="K2411" s="220"/>
      <c r="L2411" s="220"/>
      <c r="M2411" s="326"/>
      <c r="N2411" s="220"/>
      <c r="O2411" s="220"/>
      <c r="P2411" s="220"/>
      <c r="Q2411" s="326"/>
      <c r="R2411" s="326"/>
      <c r="S2411" s="326"/>
      <c r="T2411" s="326"/>
    </row>
    <row r="2412" spans="1:20">
      <c r="A2412" s="220"/>
      <c r="B2412" s="220"/>
      <c r="C2412" s="220"/>
      <c r="D2412" s="220"/>
      <c r="E2412" s="220"/>
      <c r="F2412" s="220"/>
      <c r="G2412" s="220"/>
      <c r="H2412" s="220"/>
      <c r="I2412" s="220"/>
      <c r="J2412" s="220"/>
      <c r="K2412" s="220"/>
      <c r="L2412" s="220"/>
      <c r="M2412" s="326"/>
      <c r="N2412" s="220"/>
      <c r="O2412" s="220"/>
      <c r="P2412" s="220"/>
      <c r="Q2412" s="326"/>
      <c r="R2412" s="326"/>
      <c r="S2412" s="326"/>
      <c r="T2412" s="326"/>
    </row>
    <row r="2413" spans="1:20">
      <c r="A2413" s="220"/>
      <c r="B2413" s="220"/>
      <c r="C2413" s="220"/>
      <c r="D2413" s="220"/>
      <c r="E2413" s="220"/>
      <c r="F2413" s="220"/>
      <c r="G2413" s="220"/>
      <c r="H2413" s="220"/>
      <c r="I2413" s="220"/>
      <c r="J2413" s="220"/>
      <c r="K2413" s="220"/>
      <c r="L2413" s="220"/>
      <c r="M2413" s="326"/>
      <c r="N2413" s="220"/>
      <c r="O2413" s="220"/>
      <c r="P2413" s="220"/>
      <c r="Q2413" s="326"/>
      <c r="R2413" s="326"/>
      <c r="S2413" s="326"/>
      <c r="T2413" s="326"/>
    </row>
    <row r="2414" spans="1:20">
      <c r="A2414" s="220"/>
      <c r="B2414" s="220"/>
      <c r="C2414" s="220"/>
      <c r="D2414" s="220"/>
      <c r="E2414" s="220"/>
      <c r="F2414" s="220"/>
      <c r="G2414" s="220"/>
      <c r="H2414" s="220"/>
      <c r="I2414" s="220"/>
      <c r="J2414" s="220"/>
      <c r="K2414" s="220"/>
      <c r="L2414" s="220"/>
      <c r="M2414" s="326"/>
      <c r="N2414" s="220"/>
      <c r="O2414" s="220"/>
      <c r="P2414" s="220"/>
      <c r="Q2414" s="326"/>
      <c r="R2414" s="326"/>
      <c r="S2414" s="326"/>
      <c r="T2414" s="326"/>
    </row>
    <row r="2415" spans="1:20">
      <c r="A2415" s="220"/>
      <c r="B2415" s="220"/>
      <c r="C2415" s="220"/>
      <c r="D2415" s="220"/>
      <c r="E2415" s="220"/>
      <c r="F2415" s="220"/>
      <c r="G2415" s="220"/>
      <c r="H2415" s="220"/>
      <c r="I2415" s="220"/>
      <c r="J2415" s="220"/>
      <c r="K2415" s="220"/>
      <c r="L2415" s="220"/>
      <c r="M2415" s="326"/>
      <c r="N2415" s="220"/>
      <c r="O2415" s="220"/>
      <c r="P2415" s="220"/>
      <c r="Q2415" s="326"/>
      <c r="R2415" s="326"/>
      <c r="S2415" s="326"/>
      <c r="T2415" s="326"/>
    </row>
    <row r="2416" spans="1:20">
      <c r="A2416" s="220"/>
      <c r="B2416" s="220"/>
      <c r="C2416" s="220"/>
      <c r="D2416" s="220"/>
      <c r="E2416" s="220"/>
      <c r="F2416" s="220"/>
      <c r="G2416" s="220"/>
      <c r="H2416" s="220"/>
      <c r="I2416" s="220"/>
      <c r="J2416" s="220"/>
      <c r="K2416" s="220"/>
      <c r="L2416" s="220"/>
      <c r="M2416" s="326"/>
      <c r="N2416" s="220"/>
      <c r="O2416" s="220"/>
      <c r="P2416" s="220"/>
      <c r="Q2416" s="326"/>
      <c r="R2416" s="326"/>
      <c r="S2416" s="326"/>
      <c r="T2416" s="326"/>
    </row>
    <row r="2417" spans="1:20">
      <c r="A2417" s="220"/>
      <c r="B2417" s="220"/>
      <c r="C2417" s="220"/>
      <c r="D2417" s="220"/>
      <c r="E2417" s="220"/>
      <c r="F2417" s="220"/>
      <c r="G2417" s="220"/>
      <c r="H2417" s="220"/>
      <c r="I2417" s="220"/>
      <c r="J2417" s="220"/>
      <c r="K2417" s="220"/>
      <c r="L2417" s="220"/>
      <c r="M2417" s="326"/>
      <c r="N2417" s="220"/>
      <c r="O2417" s="220"/>
      <c r="P2417" s="220"/>
      <c r="Q2417" s="326"/>
      <c r="R2417" s="326"/>
      <c r="S2417" s="326"/>
      <c r="T2417" s="326"/>
    </row>
    <row r="2418" spans="1:20">
      <c r="A2418" s="220"/>
      <c r="B2418" s="220"/>
      <c r="C2418" s="220"/>
      <c r="D2418" s="220"/>
      <c r="E2418" s="220"/>
      <c r="F2418" s="220"/>
      <c r="G2418" s="220"/>
      <c r="H2418" s="220"/>
      <c r="I2418" s="220"/>
      <c r="J2418" s="220"/>
      <c r="K2418" s="220"/>
      <c r="L2418" s="220"/>
      <c r="M2418" s="326"/>
      <c r="N2418" s="220"/>
      <c r="O2418" s="220"/>
      <c r="P2418" s="220"/>
      <c r="Q2418" s="326"/>
      <c r="R2418" s="326"/>
      <c r="S2418" s="326"/>
      <c r="T2418" s="326"/>
    </row>
    <row r="2419" spans="1:20">
      <c r="A2419" s="220"/>
      <c r="B2419" s="220"/>
      <c r="C2419" s="220"/>
      <c r="D2419" s="220"/>
      <c r="E2419" s="220"/>
      <c r="F2419" s="220"/>
      <c r="G2419" s="220"/>
      <c r="H2419" s="220"/>
      <c r="I2419" s="220"/>
      <c r="J2419" s="220"/>
      <c r="K2419" s="220"/>
      <c r="L2419" s="220"/>
      <c r="M2419" s="326"/>
      <c r="N2419" s="220"/>
      <c r="O2419" s="220"/>
      <c r="P2419" s="220"/>
      <c r="Q2419" s="326"/>
      <c r="R2419" s="326"/>
      <c r="S2419" s="326"/>
      <c r="T2419" s="326"/>
    </row>
    <row r="2420" spans="1:20">
      <c r="A2420" s="220"/>
      <c r="B2420" s="220"/>
      <c r="C2420" s="220"/>
      <c r="D2420" s="220"/>
      <c r="E2420" s="220"/>
      <c r="F2420" s="220"/>
      <c r="G2420" s="220"/>
      <c r="H2420" s="220"/>
      <c r="I2420" s="220"/>
      <c r="J2420" s="220"/>
      <c r="K2420" s="220"/>
      <c r="L2420" s="220"/>
      <c r="M2420" s="326"/>
      <c r="N2420" s="220"/>
      <c r="O2420" s="220"/>
      <c r="P2420" s="220"/>
      <c r="Q2420" s="326"/>
      <c r="R2420" s="326"/>
      <c r="S2420" s="326"/>
      <c r="T2420" s="326"/>
    </row>
    <row r="2421" spans="1:20">
      <c r="A2421" s="220"/>
      <c r="B2421" s="220"/>
      <c r="C2421" s="220"/>
      <c r="D2421" s="220"/>
      <c r="E2421" s="220"/>
      <c r="F2421" s="220"/>
      <c r="G2421" s="220"/>
      <c r="H2421" s="220"/>
      <c r="I2421" s="220"/>
      <c r="J2421" s="220"/>
      <c r="K2421" s="220"/>
      <c r="L2421" s="220"/>
      <c r="M2421" s="326"/>
      <c r="N2421" s="220"/>
      <c r="O2421" s="220"/>
      <c r="P2421" s="220"/>
      <c r="Q2421" s="326"/>
      <c r="R2421" s="326"/>
      <c r="S2421" s="326"/>
      <c r="T2421" s="326"/>
    </row>
    <row r="2422" spans="1:20">
      <c r="A2422" s="220"/>
      <c r="B2422" s="220"/>
      <c r="C2422" s="220"/>
      <c r="D2422" s="220"/>
      <c r="E2422" s="220"/>
      <c r="F2422" s="220"/>
      <c r="G2422" s="220"/>
      <c r="H2422" s="220"/>
      <c r="I2422" s="220"/>
      <c r="J2422" s="220"/>
      <c r="K2422" s="220"/>
      <c r="L2422" s="220"/>
      <c r="M2422" s="326"/>
      <c r="N2422" s="220"/>
      <c r="O2422" s="220"/>
      <c r="P2422" s="220"/>
      <c r="Q2422" s="326"/>
      <c r="R2422" s="326"/>
      <c r="S2422" s="326"/>
      <c r="T2422" s="326"/>
    </row>
    <row r="2423" spans="1:20">
      <c r="A2423" s="220"/>
      <c r="B2423" s="220"/>
      <c r="C2423" s="220"/>
      <c r="D2423" s="220"/>
      <c r="E2423" s="220"/>
      <c r="F2423" s="220"/>
      <c r="G2423" s="220"/>
      <c r="H2423" s="220"/>
      <c r="I2423" s="220"/>
      <c r="J2423" s="220"/>
      <c r="K2423" s="220"/>
      <c r="L2423" s="220"/>
      <c r="M2423" s="326"/>
      <c r="N2423" s="220"/>
      <c r="O2423" s="220"/>
      <c r="P2423" s="220"/>
      <c r="Q2423" s="326"/>
      <c r="R2423" s="326"/>
      <c r="S2423" s="326"/>
      <c r="T2423" s="326"/>
    </row>
    <row r="2424" spans="1:20">
      <c r="A2424" s="220"/>
      <c r="B2424" s="220"/>
      <c r="C2424" s="220"/>
      <c r="D2424" s="220"/>
      <c r="E2424" s="220"/>
      <c r="F2424" s="220"/>
      <c r="G2424" s="220"/>
      <c r="H2424" s="220"/>
      <c r="I2424" s="220"/>
      <c r="J2424" s="220"/>
      <c r="K2424" s="220"/>
      <c r="L2424" s="220"/>
      <c r="M2424" s="326"/>
      <c r="N2424" s="220"/>
      <c r="O2424" s="220"/>
      <c r="P2424" s="220"/>
      <c r="Q2424" s="326"/>
      <c r="R2424" s="326"/>
      <c r="S2424" s="326"/>
      <c r="T2424" s="326"/>
    </row>
    <row r="2425" spans="1:20">
      <c r="A2425" s="220"/>
      <c r="B2425" s="220"/>
      <c r="C2425" s="220"/>
      <c r="D2425" s="220"/>
      <c r="E2425" s="220"/>
      <c r="F2425" s="220"/>
      <c r="G2425" s="220"/>
      <c r="H2425" s="220"/>
      <c r="I2425" s="220"/>
      <c r="J2425" s="220"/>
      <c r="K2425" s="220"/>
      <c r="L2425" s="220"/>
      <c r="M2425" s="326"/>
      <c r="N2425" s="220"/>
      <c r="O2425" s="220"/>
      <c r="P2425" s="220"/>
      <c r="Q2425" s="326"/>
      <c r="R2425" s="326"/>
      <c r="S2425" s="326"/>
      <c r="T2425" s="326"/>
    </row>
    <row r="2426" spans="1:20">
      <c r="A2426" s="220"/>
      <c r="B2426" s="220"/>
      <c r="C2426" s="220"/>
      <c r="D2426" s="220"/>
      <c r="E2426" s="220"/>
      <c r="F2426" s="220"/>
      <c r="G2426" s="220"/>
      <c r="H2426" s="220"/>
      <c r="I2426" s="220"/>
      <c r="J2426" s="220"/>
      <c r="K2426" s="220"/>
      <c r="L2426" s="220"/>
      <c r="M2426" s="326"/>
      <c r="N2426" s="220"/>
      <c r="O2426" s="220"/>
      <c r="P2426" s="220"/>
      <c r="Q2426" s="326"/>
      <c r="R2426" s="326"/>
      <c r="S2426" s="326"/>
      <c r="T2426" s="326"/>
    </row>
    <row r="2427" spans="1:20">
      <c r="A2427" s="220"/>
      <c r="B2427" s="220"/>
      <c r="C2427" s="220"/>
      <c r="D2427" s="220"/>
      <c r="E2427" s="220"/>
      <c r="F2427" s="220"/>
      <c r="G2427" s="220"/>
      <c r="H2427" s="220"/>
      <c r="I2427" s="220"/>
      <c r="J2427" s="220"/>
      <c r="K2427" s="220"/>
      <c r="L2427" s="220"/>
      <c r="M2427" s="326"/>
      <c r="N2427" s="220"/>
      <c r="O2427" s="220"/>
      <c r="P2427" s="220"/>
      <c r="Q2427" s="326"/>
      <c r="R2427" s="326"/>
      <c r="S2427" s="326"/>
      <c r="T2427" s="326"/>
    </row>
    <row r="2428" spans="1:20">
      <c r="A2428" s="220"/>
      <c r="B2428" s="220"/>
      <c r="C2428" s="220"/>
      <c r="D2428" s="220"/>
      <c r="E2428" s="220"/>
      <c r="F2428" s="220"/>
      <c r="G2428" s="220"/>
      <c r="H2428" s="220"/>
      <c r="I2428" s="220"/>
      <c r="J2428" s="220"/>
      <c r="K2428" s="220"/>
      <c r="L2428" s="220"/>
      <c r="M2428" s="326"/>
      <c r="N2428" s="220"/>
      <c r="O2428" s="220"/>
      <c r="P2428" s="220"/>
      <c r="Q2428" s="326"/>
      <c r="R2428" s="326"/>
      <c r="S2428" s="326"/>
      <c r="T2428" s="326"/>
    </row>
    <row r="2429" spans="1:20">
      <c r="A2429" s="220"/>
      <c r="B2429" s="220"/>
      <c r="C2429" s="220"/>
      <c r="D2429" s="220"/>
      <c r="E2429" s="220"/>
      <c r="F2429" s="220"/>
      <c r="G2429" s="220"/>
      <c r="H2429" s="220"/>
      <c r="I2429" s="220"/>
      <c r="J2429" s="220"/>
      <c r="K2429" s="220"/>
      <c r="L2429" s="220"/>
      <c r="M2429" s="326"/>
      <c r="N2429" s="220"/>
      <c r="O2429" s="220"/>
      <c r="P2429" s="220"/>
      <c r="Q2429" s="326"/>
      <c r="R2429" s="326"/>
      <c r="S2429" s="326"/>
      <c r="T2429" s="326"/>
    </row>
    <row r="2430" spans="1:20">
      <c r="A2430" s="220"/>
      <c r="B2430" s="220"/>
      <c r="C2430" s="220"/>
      <c r="D2430" s="220"/>
      <c r="E2430" s="220"/>
      <c r="F2430" s="220"/>
      <c r="G2430" s="220"/>
      <c r="H2430" s="220"/>
      <c r="I2430" s="220"/>
      <c r="J2430" s="220"/>
      <c r="K2430" s="220"/>
      <c r="L2430" s="220"/>
      <c r="M2430" s="326"/>
      <c r="N2430" s="220"/>
      <c r="O2430" s="220"/>
      <c r="P2430" s="220"/>
      <c r="Q2430" s="326"/>
      <c r="R2430" s="326"/>
      <c r="S2430" s="326"/>
      <c r="T2430" s="326"/>
    </row>
    <row r="2431" spans="1:20">
      <c r="A2431" s="220"/>
      <c r="B2431" s="220"/>
      <c r="C2431" s="220"/>
      <c r="D2431" s="220"/>
      <c r="E2431" s="220"/>
      <c r="F2431" s="220"/>
      <c r="G2431" s="220"/>
      <c r="H2431" s="220"/>
      <c r="I2431" s="220"/>
      <c r="J2431" s="220"/>
      <c r="K2431" s="220"/>
      <c r="L2431" s="220"/>
      <c r="M2431" s="326"/>
      <c r="N2431" s="220"/>
      <c r="O2431" s="220"/>
      <c r="P2431" s="220"/>
      <c r="Q2431" s="326"/>
      <c r="R2431" s="326"/>
      <c r="S2431" s="326"/>
      <c r="T2431" s="326"/>
    </row>
    <row r="2432" spans="1:20">
      <c r="A2432" s="220"/>
      <c r="B2432" s="220"/>
      <c r="C2432" s="220"/>
      <c r="D2432" s="220"/>
      <c r="E2432" s="220"/>
      <c r="F2432" s="220"/>
      <c r="G2432" s="220"/>
      <c r="H2432" s="220"/>
      <c r="I2432" s="220"/>
      <c r="J2432" s="220"/>
      <c r="K2432" s="220"/>
      <c r="L2432" s="220"/>
      <c r="M2432" s="326"/>
      <c r="N2432" s="220"/>
      <c r="O2432" s="220"/>
      <c r="P2432" s="220"/>
      <c r="Q2432" s="326"/>
      <c r="R2432" s="326"/>
      <c r="S2432" s="326"/>
      <c r="T2432" s="326"/>
    </row>
    <row r="2433" spans="1:20">
      <c r="A2433" s="220"/>
      <c r="B2433" s="220"/>
      <c r="C2433" s="220"/>
      <c r="D2433" s="220"/>
      <c r="E2433" s="220"/>
      <c r="F2433" s="220"/>
      <c r="G2433" s="220"/>
      <c r="H2433" s="220"/>
      <c r="I2433" s="220"/>
      <c r="J2433" s="220"/>
      <c r="K2433" s="220"/>
      <c r="L2433" s="220"/>
      <c r="M2433" s="326"/>
      <c r="N2433" s="220"/>
      <c r="O2433" s="220"/>
      <c r="P2433" s="220"/>
      <c r="Q2433" s="326"/>
      <c r="R2433" s="326"/>
      <c r="S2433" s="326"/>
      <c r="T2433" s="326"/>
    </row>
    <row r="2434" spans="1:20">
      <c r="A2434" s="220"/>
      <c r="B2434" s="220"/>
      <c r="C2434" s="220"/>
      <c r="D2434" s="220"/>
      <c r="E2434" s="220"/>
      <c r="F2434" s="220"/>
      <c r="G2434" s="220"/>
      <c r="H2434" s="220"/>
      <c r="I2434" s="220"/>
      <c r="J2434" s="220"/>
      <c r="K2434" s="220"/>
      <c r="L2434" s="220"/>
      <c r="M2434" s="326"/>
      <c r="N2434" s="220"/>
      <c r="O2434" s="220"/>
      <c r="P2434" s="220"/>
      <c r="Q2434" s="326"/>
      <c r="R2434" s="326"/>
      <c r="S2434" s="326"/>
      <c r="T2434" s="326"/>
    </row>
    <row r="2435" spans="1:20">
      <c r="A2435" s="220"/>
      <c r="B2435" s="220"/>
      <c r="C2435" s="220"/>
      <c r="D2435" s="220"/>
      <c r="E2435" s="220"/>
      <c r="F2435" s="220"/>
      <c r="G2435" s="220"/>
      <c r="H2435" s="220"/>
      <c r="I2435" s="220"/>
      <c r="J2435" s="220"/>
      <c r="K2435" s="220"/>
      <c r="L2435" s="220"/>
      <c r="M2435" s="326"/>
      <c r="N2435" s="220"/>
      <c r="O2435" s="220"/>
      <c r="P2435" s="220"/>
      <c r="Q2435" s="326"/>
      <c r="R2435" s="326"/>
      <c r="S2435" s="326"/>
      <c r="T2435" s="326"/>
    </row>
    <row r="2436" spans="1:20">
      <c r="A2436" s="220"/>
      <c r="B2436" s="220"/>
      <c r="C2436" s="220"/>
      <c r="D2436" s="220"/>
      <c r="E2436" s="220"/>
      <c r="F2436" s="220"/>
      <c r="G2436" s="220"/>
      <c r="H2436" s="220"/>
      <c r="I2436" s="220"/>
      <c r="J2436" s="220"/>
      <c r="K2436" s="220"/>
      <c r="L2436" s="220"/>
      <c r="M2436" s="326"/>
      <c r="N2436" s="220"/>
      <c r="O2436" s="220"/>
      <c r="P2436" s="220"/>
      <c r="Q2436" s="326"/>
      <c r="R2436" s="326"/>
      <c r="S2436" s="326"/>
      <c r="T2436" s="326"/>
    </row>
    <row r="2437" spans="1:20">
      <c r="A2437" s="220"/>
      <c r="B2437" s="220"/>
      <c r="C2437" s="220"/>
      <c r="D2437" s="220"/>
      <c r="E2437" s="220"/>
      <c r="F2437" s="220"/>
      <c r="G2437" s="220"/>
      <c r="H2437" s="220"/>
      <c r="I2437" s="220"/>
      <c r="J2437" s="220"/>
      <c r="K2437" s="220"/>
      <c r="L2437" s="220"/>
      <c r="M2437" s="326"/>
      <c r="N2437" s="220"/>
      <c r="O2437" s="220"/>
      <c r="P2437" s="220"/>
      <c r="Q2437" s="326"/>
      <c r="R2437" s="326"/>
      <c r="S2437" s="326"/>
      <c r="T2437" s="326"/>
    </row>
    <row r="2438" spans="1:20">
      <c r="A2438" s="220"/>
      <c r="B2438" s="220"/>
      <c r="C2438" s="220"/>
      <c r="D2438" s="220"/>
      <c r="E2438" s="220"/>
      <c r="F2438" s="220"/>
      <c r="G2438" s="220"/>
      <c r="H2438" s="220"/>
      <c r="I2438" s="220"/>
      <c r="J2438" s="220"/>
      <c r="K2438" s="220"/>
      <c r="L2438" s="220"/>
      <c r="M2438" s="326"/>
      <c r="N2438" s="220"/>
      <c r="O2438" s="220"/>
      <c r="P2438" s="220"/>
      <c r="Q2438" s="326"/>
      <c r="R2438" s="326"/>
      <c r="S2438" s="326"/>
      <c r="T2438" s="326"/>
    </row>
    <row r="2439" spans="1:20">
      <c r="A2439" s="220"/>
      <c r="B2439" s="220"/>
      <c r="C2439" s="220"/>
      <c r="D2439" s="220"/>
      <c r="E2439" s="220"/>
      <c r="F2439" s="220"/>
      <c r="G2439" s="220"/>
      <c r="H2439" s="220"/>
      <c r="I2439" s="220"/>
      <c r="J2439" s="220"/>
      <c r="K2439" s="220"/>
      <c r="L2439" s="220"/>
      <c r="M2439" s="326"/>
      <c r="N2439" s="220"/>
      <c r="O2439" s="220"/>
      <c r="P2439" s="220"/>
      <c r="Q2439" s="326"/>
      <c r="R2439" s="326"/>
      <c r="S2439" s="326"/>
      <c r="T2439" s="326"/>
    </row>
    <row r="2440" spans="1:20">
      <c r="A2440" s="220"/>
      <c r="B2440" s="220"/>
      <c r="C2440" s="220"/>
      <c r="D2440" s="220"/>
      <c r="E2440" s="220"/>
      <c r="F2440" s="220"/>
      <c r="G2440" s="220"/>
      <c r="H2440" s="220"/>
      <c r="I2440" s="220"/>
      <c r="J2440" s="220"/>
      <c r="K2440" s="220"/>
      <c r="L2440" s="220"/>
      <c r="M2440" s="326"/>
      <c r="N2440" s="220"/>
      <c r="O2440" s="220"/>
      <c r="P2440" s="220"/>
      <c r="Q2440" s="326"/>
      <c r="R2440" s="326"/>
      <c r="S2440" s="326"/>
      <c r="T2440" s="326"/>
    </row>
    <row r="2441" spans="1:20">
      <c r="A2441" s="220"/>
      <c r="B2441" s="220"/>
      <c r="C2441" s="220"/>
      <c r="D2441" s="220"/>
      <c r="E2441" s="220"/>
      <c r="F2441" s="220"/>
      <c r="G2441" s="220"/>
      <c r="H2441" s="220"/>
      <c r="I2441" s="220"/>
      <c r="J2441" s="220"/>
      <c r="K2441" s="220"/>
      <c r="L2441" s="220"/>
      <c r="M2441" s="326"/>
      <c r="N2441" s="220"/>
      <c r="O2441" s="220"/>
      <c r="P2441" s="220"/>
      <c r="Q2441" s="326"/>
      <c r="R2441" s="326"/>
      <c r="S2441" s="326"/>
      <c r="T2441" s="326"/>
    </row>
    <row r="2442" spans="1:20">
      <c r="A2442" s="220"/>
      <c r="B2442" s="220"/>
      <c r="C2442" s="220"/>
      <c r="D2442" s="220"/>
      <c r="E2442" s="220"/>
      <c r="F2442" s="220"/>
      <c r="G2442" s="220"/>
      <c r="H2442" s="220"/>
      <c r="I2442" s="220"/>
      <c r="J2442" s="220"/>
      <c r="K2442" s="220"/>
      <c r="L2442" s="220"/>
      <c r="M2442" s="326"/>
      <c r="N2442" s="220"/>
      <c r="O2442" s="220"/>
      <c r="P2442" s="220"/>
      <c r="Q2442" s="326"/>
      <c r="R2442" s="326"/>
      <c r="S2442" s="326"/>
      <c r="T2442" s="326"/>
    </row>
    <row r="2443" spans="1:20">
      <c r="A2443" s="220"/>
      <c r="B2443" s="220"/>
      <c r="C2443" s="220"/>
      <c r="D2443" s="220"/>
      <c r="E2443" s="220"/>
      <c r="F2443" s="220"/>
      <c r="G2443" s="220"/>
      <c r="H2443" s="220"/>
      <c r="I2443" s="220"/>
      <c r="J2443" s="220"/>
      <c r="K2443" s="220"/>
      <c r="L2443" s="220"/>
      <c r="M2443" s="326"/>
      <c r="N2443" s="220"/>
      <c r="O2443" s="220"/>
      <c r="P2443" s="220"/>
      <c r="Q2443" s="326"/>
      <c r="R2443" s="326"/>
      <c r="S2443" s="326"/>
      <c r="T2443" s="326"/>
    </row>
    <row r="2444" spans="1:20">
      <c r="A2444" s="220"/>
      <c r="B2444" s="220"/>
      <c r="C2444" s="220"/>
      <c r="D2444" s="220"/>
      <c r="E2444" s="220"/>
      <c r="F2444" s="220"/>
      <c r="G2444" s="220"/>
      <c r="H2444" s="220"/>
      <c r="I2444" s="220"/>
      <c r="J2444" s="220"/>
      <c r="K2444" s="220"/>
      <c r="L2444" s="220"/>
      <c r="M2444" s="326"/>
      <c r="N2444" s="220"/>
      <c r="O2444" s="220"/>
      <c r="P2444" s="220"/>
      <c r="Q2444" s="326"/>
      <c r="R2444" s="326"/>
      <c r="S2444" s="326"/>
      <c r="T2444" s="326"/>
    </row>
    <row r="2445" spans="1:20">
      <c r="A2445" s="220"/>
      <c r="B2445" s="220"/>
      <c r="C2445" s="220"/>
      <c r="D2445" s="220"/>
      <c r="E2445" s="220"/>
      <c r="F2445" s="220"/>
      <c r="G2445" s="220"/>
      <c r="H2445" s="220"/>
      <c r="I2445" s="220"/>
      <c r="J2445" s="220"/>
      <c r="K2445" s="220"/>
      <c r="L2445" s="220"/>
      <c r="M2445" s="326"/>
      <c r="N2445" s="220"/>
      <c r="O2445" s="220"/>
      <c r="P2445" s="220"/>
      <c r="Q2445" s="326"/>
      <c r="R2445" s="326"/>
      <c r="S2445" s="326"/>
      <c r="T2445" s="326"/>
    </row>
    <row r="2446" spans="1:20">
      <c r="A2446" s="220"/>
      <c r="B2446" s="220"/>
      <c r="C2446" s="220"/>
      <c r="D2446" s="220"/>
      <c r="E2446" s="220"/>
      <c r="F2446" s="220"/>
      <c r="G2446" s="220"/>
      <c r="H2446" s="220"/>
      <c r="I2446" s="220"/>
      <c r="J2446" s="220"/>
      <c r="K2446" s="220"/>
      <c r="L2446" s="220"/>
      <c r="M2446" s="326"/>
      <c r="N2446" s="220"/>
      <c r="O2446" s="220"/>
      <c r="P2446" s="220"/>
      <c r="Q2446" s="326"/>
      <c r="R2446" s="326"/>
      <c r="S2446" s="326"/>
      <c r="T2446" s="326"/>
    </row>
    <row r="2447" spans="1:20">
      <c r="A2447" s="220"/>
      <c r="B2447" s="220"/>
      <c r="C2447" s="220"/>
      <c r="D2447" s="220"/>
      <c r="E2447" s="220"/>
      <c r="F2447" s="220"/>
      <c r="G2447" s="220"/>
      <c r="H2447" s="220"/>
      <c r="I2447" s="220"/>
      <c r="J2447" s="220"/>
      <c r="K2447" s="220"/>
      <c r="L2447" s="220"/>
      <c r="M2447" s="326"/>
      <c r="N2447" s="220"/>
      <c r="O2447" s="220"/>
      <c r="P2447" s="220"/>
      <c r="Q2447" s="326"/>
      <c r="R2447" s="326"/>
      <c r="S2447" s="326"/>
      <c r="T2447" s="326"/>
    </row>
    <row r="2448" spans="1:20">
      <c r="A2448" s="220"/>
      <c r="B2448" s="220"/>
      <c r="C2448" s="220"/>
      <c r="D2448" s="220"/>
      <c r="E2448" s="220"/>
      <c r="F2448" s="220"/>
      <c r="G2448" s="220"/>
      <c r="H2448" s="220"/>
      <c r="I2448" s="220"/>
      <c r="J2448" s="220"/>
      <c r="K2448" s="220"/>
      <c r="L2448" s="220"/>
      <c r="M2448" s="326"/>
      <c r="N2448" s="220"/>
      <c r="O2448" s="220"/>
      <c r="P2448" s="220"/>
      <c r="Q2448" s="326"/>
      <c r="R2448" s="326"/>
      <c r="S2448" s="326"/>
      <c r="T2448" s="326"/>
    </row>
    <row r="2449" spans="1:20">
      <c r="A2449" s="220"/>
      <c r="B2449" s="220"/>
      <c r="C2449" s="220"/>
      <c r="D2449" s="220"/>
      <c r="E2449" s="220"/>
      <c r="F2449" s="220"/>
      <c r="G2449" s="220"/>
      <c r="H2449" s="220"/>
      <c r="I2449" s="220"/>
      <c r="J2449" s="220"/>
      <c r="K2449" s="220"/>
      <c r="L2449" s="220"/>
      <c r="M2449" s="326"/>
      <c r="N2449" s="220"/>
      <c r="O2449" s="220"/>
      <c r="P2449" s="220"/>
      <c r="Q2449" s="326"/>
      <c r="R2449" s="326"/>
      <c r="S2449" s="326"/>
      <c r="T2449" s="326"/>
    </row>
    <row r="2450" spans="1:20">
      <c r="A2450" s="220"/>
      <c r="B2450" s="220"/>
      <c r="C2450" s="220"/>
      <c r="D2450" s="220"/>
      <c r="E2450" s="220"/>
      <c r="F2450" s="220"/>
      <c r="G2450" s="220"/>
      <c r="H2450" s="220"/>
      <c r="I2450" s="220"/>
      <c r="J2450" s="220"/>
      <c r="K2450" s="220"/>
      <c r="L2450" s="220"/>
      <c r="M2450" s="326"/>
      <c r="N2450" s="220"/>
      <c r="O2450" s="220"/>
      <c r="P2450" s="220"/>
      <c r="Q2450" s="326"/>
      <c r="R2450" s="326"/>
      <c r="S2450" s="326"/>
      <c r="T2450" s="326"/>
    </row>
    <row r="2451" spans="1:20">
      <c r="A2451" s="220"/>
      <c r="B2451" s="220"/>
      <c r="C2451" s="220"/>
      <c r="D2451" s="220"/>
      <c r="E2451" s="220"/>
      <c r="F2451" s="220"/>
      <c r="G2451" s="220"/>
      <c r="H2451" s="220"/>
      <c r="I2451" s="220"/>
      <c r="J2451" s="220"/>
      <c r="K2451" s="220"/>
      <c r="L2451" s="220"/>
      <c r="M2451" s="326"/>
      <c r="N2451" s="220"/>
      <c r="O2451" s="220"/>
      <c r="P2451" s="220"/>
      <c r="Q2451" s="326"/>
      <c r="R2451" s="326"/>
      <c r="S2451" s="326"/>
      <c r="T2451" s="326"/>
    </row>
    <row r="2452" spans="1:20">
      <c r="A2452" s="220"/>
      <c r="B2452" s="220"/>
      <c r="C2452" s="220"/>
      <c r="D2452" s="220"/>
      <c r="E2452" s="220"/>
      <c r="F2452" s="220"/>
      <c r="G2452" s="220"/>
      <c r="H2452" s="220"/>
      <c r="I2452" s="220"/>
      <c r="J2452" s="220"/>
      <c r="K2452" s="220"/>
      <c r="L2452" s="220"/>
      <c r="M2452" s="326"/>
      <c r="N2452" s="220"/>
      <c r="O2452" s="220"/>
      <c r="P2452" s="220"/>
      <c r="Q2452" s="326"/>
      <c r="R2452" s="326"/>
      <c r="S2452" s="326"/>
      <c r="T2452" s="326"/>
    </row>
    <row r="2453" spans="1:20">
      <c r="A2453" s="220"/>
      <c r="B2453" s="220"/>
      <c r="C2453" s="220"/>
      <c r="D2453" s="220"/>
      <c r="E2453" s="220"/>
      <c r="F2453" s="220"/>
      <c r="G2453" s="220"/>
      <c r="H2453" s="220"/>
      <c r="I2453" s="220"/>
      <c r="J2453" s="220"/>
      <c r="K2453" s="220"/>
      <c r="L2453" s="220"/>
      <c r="M2453" s="326"/>
      <c r="N2453" s="220"/>
      <c r="O2453" s="220"/>
      <c r="P2453" s="220"/>
      <c r="Q2453" s="326"/>
      <c r="R2453" s="326"/>
      <c r="S2453" s="326"/>
      <c r="T2453" s="326"/>
    </row>
    <row r="2454" spans="1:20">
      <c r="A2454" s="220"/>
      <c r="B2454" s="220"/>
      <c r="C2454" s="220"/>
      <c r="D2454" s="220"/>
      <c r="E2454" s="220"/>
      <c r="F2454" s="220"/>
      <c r="G2454" s="220"/>
      <c r="H2454" s="220"/>
      <c r="I2454" s="220"/>
      <c r="J2454" s="220"/>
      <c r="K2454" s="220"/>
      <c r="L2454" s="220"/>
      <c r="M2454" s="326"/>
      <c r="N2454" s="220"/>
      <c r="O2454" s="220"/>
      <c r="P2454" s="220"/>
      <c r="Q2454" s="326"/>
      <c r="R2454" s="326"/>
      <c r="S2454" s="326"/>
      <c r="T2454" s="326"/>
    </row>
    <row r="2455" spans="1:20">
      <c r="A2455" s="220"/>
      <c r="B2455" s="220"/>
      <c r="C2455" s="220"/>
      <c r="D2455" s="220"/>
      <c r="E2455" s="220"/>
      <c r="F2455" s="220"/>
      <c r="G2455" s="220"/>
      <c r="H2455" s="220"/>
      <c r="I2455" s="220"/>
      <c r="J2455" s="220"/>
      <c r="K2455" s="220"/>
      <c r="L2455" s="220"/>
      <c r="M2455" s="326"/>
      <c r="N2455" s="220"/>
      <c r="O2455" s="220"/>
      <c r="P2455" s="220"/>
      <c r="Q2455" s="326"/>
      <c r="R2455" s="326"/>
      <c r="S2455" s="326"/>
      <c r="T2455" s="326"/>
    </row>
    <row r="2456" spans="1:20">
      <c r="A2456" s="220"/>
      <c r="B2456" s="220"/>
      <c r="C2456" s="220"/>
      <c r="D2456" s="220"/>
      <c r="E2456" s="220"/>
      <c r="F2456" s="220"/>
      <c r="G2456" s="220"/>
      <c r="H2456" s="220"/>
      <c r="I2456" s="220"/>
      <c r="J2456" s="220"/>
      <c r="K2456" s="220"/>
      <c r="L2456" s="220"/>
      <c r="M2456" s="326"/>
      <c r="N2456" s="220"/>
      <c r="O2456" s="220"/>
      <c r="P2456" s="220"/>
      <c r="Q2456" s="326"/>
      <c r="R2456" s="326"/>
      <c r="S2456" s="326"/>
      <c r="T2456" s="326"/>
    </row>
    <row r="2457" spans="1:20">
      <c r="A2457" s="220"/>
      <c r="B2457" s="220"/>
      <c r="C2457" s="220"/>
      <c r="D2457" s="220"/>
      <c r="E2457" s="220"/>
      <c r="F2457" s="220"/>
      <c r="G2457" s="220"/>
      <c r="H2457" s="220"/>
      <c r="I2457" s="220"/>
      <c r="J2457" s="220"/>
      <c r="K2457" s="220"/>
      <c r="L2457" s="220"/>
      <c r="M2457" s="326"/>
      <c r="N2457" s="220"/>
      <c r="O2457" s="220"/>
      <c r="P2457" s="220"/>
      <c r="Q2457" s="326"/>
      <c r="R2457" s="326"/>
      <c r="S2457" s="326"/>
      <c r="T2457" s="326"/>
    </row>
    <row r="2458" spans="1:20">
      <c r="A2458" s="220"/>
      <c r="B2458" s="220"/>
      <c r="C2458" s="220"/>
      <c r="D2458" s="220"/>
      <c r="E2458" s="220"/>
      <c r="F2458" s="220"/>
      <c r="G2458" s="220"/>
      <c r="H2458" s="220"/>
      <c r="I2458" s="220"/>
      <c r="J2458" s="220"/>
      <c r="K2458" s="220"/>
      <c r="L2458" s="220"/>
      <c r="M2458" s="326"/>
      <c r="N2458" s="220"/>
      <c r="O2458" s="220"/>
      <c r="P2458" s="220"/>
      <c r="Q2458" s="326"/>
      <c r="R2458" s="326"/>
      <c r="S2458" s="326"/>
      <c r="T2458" s="326"/>
    </row>
    <row r="2459" spans="1:20">
      <c r="A2459" s="220"/>
      <c r="B2459" s="220"/>
      <c r="C2459" s="220"/>
      <c r="D2459" s="220"/>
      <c r="E2459" s="220"/>
      <c r="F2459" s="220"/>
      <c r="G2459" s="220"/>
      <c r="H2459" s="220"/>
      <c r="I2459" s="220"/>
      <c r="J2459" s="220"/>
      <c r="K2459" s="220"/>
      <c r="L2459" s="220"/>
      <c r="M2459" s="326"/>
      <c r="N2459" s="220"/>
      <c r="O2459" s="220"/>
      <c r="P2459" s="220"/>
      <c r="Q2459" s="326"/>
      <c r="R2459" s="326"/>
      <c r="S2459" s="326"/>
      <c r="T2459" s="326"/>
    </row>
    <row r="2460" spans="1:20">
      <c r="A2460" s="220"/>
      <c r="B2460" s="220"/>
      <c r="C2460" s="220"/>
      <c r="D2460" s="220"/>
      <c r="E2460" s="220"/>
      <c r="F2460" s="220"/>
      <c r="G2460" s="220"/>
      <c r="H2460" s="220"/>
      <c r="I2460" s="220"/>
      <c r="J2460" s="220"/>
      <c r="K2460" s="220"/>
      <c r="L2460" s="220"/>
      <c r="M2460" s="326"/>
      <c r="N2460" s="220"/>
      <c r="O2460" s="220"/>
      <c r="P2460" s="220"/>
      <c r="Q2460" s="326"/>
      <c r="R2460" s="326"/>
      <c r="S2460" s="326"/>
      <c r="T2460" s="326"/>
    </row>
    <row r="2461" spans="1:20">
      <c r="A2461" s="220"/>
      <c r="B2461" s="220"/>
      <c r="C2461" s="220"/>
      <c r="D2461" s="220"/>
      <c r="E2461" s="220"/>
      <c r="F2461" s="220"/>
      <c r="G2461" s="220"/>
      <c r="H2461" s="220"/>
      <c r="I2461" s="220"/>
      <c r="J2461" s="220"/>
      <c r="K2461" s="220"/>
      <c r="L2461" s="220"/>
      <c r="M2461" s="326"/>
      <c r="N2461" s="220"/>
      <c r="O2461" s="220"/>
      <c r="P2461" s="220"/>
      <c r="Q2461" s="326"/>
      <c r="R2461" s="326"/>
      <c r="S2461" s="326"/>
      <c r="T2461" s="326"/>
    </row>
    <row r="2462" spans="1:20">
      <c r="A2462" s="220"/>
      <c r="B2462" s="220"/>
      <c r="C2462" s="220"/>
      <c r="D2462" s="220"/>
      <c r="E2462" s="220"/>
      <c r="F2462" s="220"/>
      <c r="G2462" s="220"/>
      <c r="H2462" s="220"/>
      <c r="I2462" s="220"/>
      <c r="J2462" s="220"/>
      <c r="K2462" s="220"/>
      <c r="L2462" s="220"/>
      <c r="M2462" s="326"/>
      <c r="N2462" s="220"/>
      <c r="O2462" s="220"/>
      <c r="P2462" s="220"/>
      <c r="Q2462" s="326"/>
      <c r="R2462" s="326"/>
      <c r="S2462" s="326"/>
      <c r="T2462" s="326"/>
    </row>
    <row r="2463" spans="1:20">
      <c r="A2463" s="220"/>
      <c r="B2463" s="220"/>
      <c r="C2463" s="220"/>
      <c r="D2463" s="220"/>
      <c r="E2463" s="220"/>
      <c r="F2463" s="220"/>
      <c r="G2463" s="220"/>
      <c r="H2463" s="220"/>
      <c r="I2463" s="220"/>
      <c r="J2463" s="220"/>
      <c r="K2463" s="220"/>
      <c r="L2463" s="220"/>
      <c r="M2463" s="326"/>
      <c r="N2463" s="220"/>
      <c r="O2463" s="220"/>
      <c r="P2463" s="220"/>
      <c r="Q2463" s="326"/>
      <c r="R2463" s="326"/>
      <c r="S2463" s="326"/>
      <c r="T2463" s="326"/>
    </row>
    <row r="2464" spans="1:20">
      <c r="A2464" s="220"/>
      <c r="B2464" s="220"/>
      <c r="C2464" s="220"/>
      <c r="D2464" s="220"/>
      <c r="E2464" s="220"/>
      <c r="F2464" s="220"/>
      <c r="G2464" s="220"/>
      <c r="H2464" s="220"/>
      <c r="I2464" s="220"/>
      <c r="J2464" s="220"/>
      <c r="K2464" s="220"/>
      <c r="L2464" s="220"/>
      <c r="M2464" s="326"/>
      <c r="N2464" s="220"/>
      <c r="O2464" s="220"/>
      <c r="P2464" s="220"/>
      <c r="Q2464" s="326"/>
      <c r="R2464" s="326"/>
      <c r="S2464" s="326"/>
      <c r="T2464" s="326"/>
    </row>
    <row r="2465" spans="1:20">
      <c r="A2465" s="220"/>
      <c r="B2465" s="220"/>
      <c r="C2465" s="220"/>
      <c r="D2465" s="220"/>
      <c r="E2465" s="220"/>
      <c r="F2465" s="220"/>
      <c r="G2465" s="220"/>
      <c r="H2465" s="220"/>
      <c r="I2465" s="220"/>
      <c r="J2465" s="220"/>
      <c r="K2465" s="220"/>
      <c r="L2465" s="220"/>
      <c r="M2465" s="326"/>
      <c r="N2465" s="220"/>
      <c r="O2465" s="220"/>
      <c r="P2465" s="220"/>
      <c r="Q2465" s="326"/>
      <c r="R2465" s="326"/>
      <c r="S2465" s="326"/>
      <c r="T2465" s="326"/>
    </row>
    <row r="2466" spans="1:20">
      <c r="A2466" s="220"/>
      <c r="B2466" s="220"/>
      <c r="C2466" s="220"/>
      <c r="D2466" s="220"/>
      <c r="E2466" s="220"/>
      <c r="F2466" s="220"/>
      <c r="G2466" s="220"/>
      <c r="H2466" s="220"/>
      <c r="I2466" s="220"/>
      <c r="J2466" s="220"/>
      <c r="K2466" s="220"/>
      <c r="L2466" s="220"/>
      <c r="M2466" s="326"/>
      <c r="N2466" s="220"/>
      <c r="O2466" s="220"/>
      <c r="P2466" s="220"/>
      <c r="Q2466" s="326"/>
      <c r="R2466" s="326"/>
      <c r="S2466" s="326"/>
      <c r="T2466" s="326"/>
    </row>
    <row r="2467" spans="1:20">
      <c r="A2467" s="220"/>
      <c r="B2467" s="220"/>
      <c r="C2467" s="220"/>
      <c r="D2467" s="220"/>
      <c r="E2467" s="220"/>
      <c r="F2467" s="220"/>
      <c r="G2467" s="220"/>
      <c r="H2467" s="220"/>
      <c r="I2467" s="220"/>
      <c r="J2467" s="220"/>
      <c r="K2467" s="220"/>
      <c r="L2467" s="220"/>
      <c r="M2467" s="326"/>
      <c r="N2467" s="220"/>
      <c r="O2467" s="220"/>
      <c r="P2467" s="220"/>
      <c r="Q2467" s="326"/>
      <c r="R2467" s="326"/>
      <c r="S2467" s="326"/>
      <c r="T2467" s="326"/>
    </row>
    <row r="2468" spans="1:20">
      <c r="A2468" s="220"/>
      <c r="B2468" s="220"/>
      <c r="C2468" s="220"/>
      <c r="D2468" s="220"/>
      <c r="E2468" s="220"/>
      <c r="F2468" s="220"/>
      <c r="G2468" s="220"/>
      <c r="H2468" s="220"/>
      <c r="I2468" s="220"/>
      <c r="J2468" s="220"/>
      <c r="K2468" s="220"/>
      <c r="L2468" s="220"/>
      <c r="M2468" s="326"/>
      <c r="N2468" s="220"/>
      <c r="O2468" s="220"/>
      <c r="P2468" s="220"/>
      <c r="Q2468" s="326"/>
      <c r="R2468" s="326"/>
      <c r="S2468" s="326"/>
      <c r="T2468" s="326"/>
    </row>
    <row r="2469" spans="1:20">
      <c r="A2469" s="220"/>
      <c r="B2469" s="220"/>
      <c r="C2469" s="220"/>
      <c r="D2469" s="220"/>
      <c r="E2469" s="220"/>
      <c r="F2469" s="220"/>
      <c r="G2469" s="220"/>
      <c r="H2469" s="220"/>
      <c r="I2469" s="220"/>
      <c r="J2469" s="220"/>
      <c r="K2469" s="220"/>
      <c r="L2469" s="220"/>
      <c r="M2469" s="326"/>
      <c r="N2469" s="220"/>
      <c r="O2469" s="220"/>
      <c r="P2469" s="220"/>
      <c r="Q2469" s="326"/>
      <c r="R2469" s="326"/>
      <c r="S2469" s="326"/>
      <c r="T2469" s="326"/>
    </row>
    <row r="2470" spans="1:20">
      <c r="A2470" s="220"/>
      <c r="B2470" s="220"/>
      <c r="C2470" s="220"/>
      <c r="D2470" s="220"/>
      <c r="E2470" s="220"/>
      <c r="F2470" s="220"/>
      <c r="G2470" s="220"/>
      <c r="H2470" s="220"/>
      <c r="I2470" s="220"/>
      <c r="J2470" s="220"/>
      <c r="K2470" s="220"/>
      <c r="L2470" s="220"/>
      <c r="M2470" s="326"/>
      <c r="N2470" s="220"/>
      <c r="O2470" s="220"/>
      <c r="P2470" s="220"/>
      <c r="Q2470" s="326"/>
      <c r="R2470" s="326"/>
      <c r="S2470" s="326"/>
      <c r="T2470" s="326"/>
    </row>
    <row r="2471" spans="1:20">
      <c r="A2471" s="220"/>
      <c r="B2471" s="220"/>
      <c r="C2471" s="220"/>
      <c r="D2471" s="220"/>
      <c r="E2471" s="220"/>
      <c r="F2471" s="220"/>
      <c r="G2471" s="220"/>
      <c r="H2471" s="220"/>
      <c r="I2471" s="220"/>
      <c r="J2471" s="220"/>
      <c r="K2471" s="220"/>
      <c r="L2471" s="220"/>
      <c r="M2471" s="326"/>
      <c r="N2471" s="220"/>
      <c r="O2471" s="220"/>
      <c r="P2471" s="220"/>
      <c r="Q2471" s="326"/>
      <c r="R2471" s="326"/>
      <c r="S2471" s="326"/>
      <c r="T2471" s="326"/>
    </row>
    <row r="2472" spans="1:20">
      <c r="A2472" s="220"/>
      <c r="B2472" s="220"/>
      <c r="C2472" s="220"/>
      <c r="D2472" s="220"/>
      <c r="E2472" s="220"/>
      <c r="F2472" s="220"/>
      <c r="G2472" s="220"/>
      <c r="H2472" s="220"/>
      <c r="I2472" s="220"/>
      <c r="J2472" s="220"/>
      <c r="K2472" s="220"/>
      <c r="L2472" s="220"/>
      <c r="M2472" s="326"/>
      <c r="N2472" s="220"/>
      <c r="O2472" s="220"/>
      <c r="P2472" s="220"/>
      <c r="Q2472" s="326"/>
      <c r="R2472" s="326"/>
      <c r="S2472" s="326"/>
      <c r="T2472" s="326"/>
    </row>
    <row r="2473" spans="1:20">
      <c r="A2473" s="220"/>
      <c r="B2473" s="220"/>
      <c r="C2473" s="220"/>
      <c r="D2473" s="220"/>
      <c r="E2473" s="220"/>
      <c r="F2473" s="220"/>
      <c r="G2473" s="220"/>
      <c r="H2473" s="220"/>
      <c r="I2473" s="220"/>
      <c r="J2473" s="220"/>
      <c r="K2473" s="220"/>
      <c r="L2473" s="220"/>
      <c r="M2473" s="326"/>
      <c r="N2473" s="220"/>
      <c r="O2473" s="220"/>
      <c r="P2473" s="220"/>
      <c r="Q2473" s="326"/>
      <c r="R2473" s="326"/>
      <c r="S2473" s="326"/>
      <c r="T2473" s="326"/>
    </row>
    <row r="2474" spans="1:20">
      <c r="A2474" s="220"/>
      <c r="B2474" s="220"/>
      <c r="C2474" s="220"/>
      <c r="D2474" s="220"/>
      <c r="E2474" s="220"/>
      <c r="F2474" s="220"/>
      <c r="G2474" s="220"/>
      <c r="H2474" s="220"/>
      <c r="I2474" s="220"/>
      <c r="J2474" s="220"/>
      <c r="K2474" s="220"/>
      <c r="L2474" s="220"/>
      <c r="M2474" s="326"/>
      <c r="N2474" s="220"/>
      <c r="O2474" s="220"/>
      <c r="P2474" s="220"/>
      <c r="Q2474" s="326"/>
      <c r="R2474" s="326"/>
      <c r="S2474" s="326"/>
      <c r="T2474" s="326"/>
    </row>
    <row r="2475" spans="1:20">
      <c r="A2475" s="220"/>
      <c r="B2475" s="220"/>
      <c r="C2475" s="220"/>
      <c r="D2475" s="220"/>
      <c r="E2475" s="220"/>
      <c r="F2475" s="220"/>
      <c r="G2475" s="220"/>
      <c r="H2475" s="220"/>
      <c r="I2475" s="220"/>
      <c r="J2475" s="220"/>
      <c r="K2475" s="220"/>
      <c r="L2475" s="220"/>
      <c r="M2475" s="326"/>
      <c r="N2475" s="220"/>
      <c r="O2475" s="220"/>
      <c r="P2475" s="220"/>
      <c r="Q2475" s="326"/>
      <c r="R2475" s="326"/>
      <c r="S2475" s="326"/>
      <c r="T2475" s="326"/>
    </row>
    <row r="2476" spans="1:20">
      <c r="A2476" s="220"/>
      <c r="B2476" s="220"/>
      <c r="C2476" s="220"/>
      <c r="D2476" s="220"/>
      <c r="E2476" s="220"/>
      <c r="F2476" s="220"/>
      <c r="G2476" s="220"/>
      <c r="H2476" s="220"/>
      <c r="I2476" s="220"/>
      <c r="J2476" s="220"/>
      <c r="K2476" s="220"/>
      <c r="L2476" s="220"/>
      <c r="M2476" s="326"/>
      <c r="N2476" s="220"/>
      <c r="O2476" s="220"/>
      <c r="P2476" s="220"/>
      <c r="Q2476" s="326"/>
      <c r="R2476" s="326"/>
      <c r="S2476" s="326"/>
      <c r="T2476" s="326"/>
    </row>
    <row r="2477" spans="1:20">
      <c r="A2477" s="220"/>
      <c r="B2477" s="220"/>
      <c r="C2477" s="220"/>
      <c r="D2477" s="220"/>
      <c r="E2477" s="220"/>
      <c r="F2477" s="220"/>
      <c r="G2477" s="220"/>
      <c r="H2477" s="220"/>
      <c r="I2477" s="220"/>
      <c r="J2477" s="220"/>
      <c r="K2477" s="220"/>
      <c r="L2477" s="220"/>
      <c r="M2477" s="326"/>
      <c r="N2477" s="220"/>
      <c r="O2477" s="220"/>
      <c r="P2477" s="220"/>
      <c r="Q2477" s="326"/>
      <c r="R2477" s="326"/>
      <c r="S2477" s="326"/>
      <c r="T2477" s="326"/>
    </row>
    <row r="2478" spans="1:20">
      <c r="A2478" s="220"/>
      <c r="B2478" s="220"/>
      <c r="C2478" s="220"/>
      <c r="D2478" s="220"/>
      <c r="E2478" s="220"/>
      <c r="F2478" s="220"/>
      <c r="G2478" s="220"/>
      <c r="H2478" s="220"/>
      <c r="I2478" s="220"/>
      <c r="J2478" s="220"/>
      <c r="K2478" s="220"/>
      <c r="L2478" s="220"/>
      <c r="M2478" s="326"/>
      <c r="N2478" s="220"/>
      <c r="O2478" s="220"/>
      <c r="P2478" s="220"/>
      <c r="Q2478" s="326"/>
      <c r="R2478" s="326"/>
      <c r="S2478" s="326"/>
      <c r="T2478" s="326"/>
    </row>
    <row r="2479" spans="1:20">
      <c r="A2479" s="220"/>
      <c r="B2479" s="220"/>
      <c r="C2479" s="220"/>
      <c r="D2479" s="220"/>
      <c r="E2479" s="220"/>
      <c r="F2479" s="220"/>
      <c r="G2479" s="220"/>
      <c r="H2479" s="220"/>
      <c r="I2479" s="220"/>
      <c r="J2479" s="220"/>
      <c r="K2479" s="220"/>
      <c r="L2479" s="220"/>
      <c r="M2479" s="326"/>
      <c r="N2479" s="220"/>
      <c r="O2479" s="220"/>
      <c r="P2479" s="220"/>
      <c r="Q2479" s="326"/>
      <c r="R2479" s="326"/>
      <c r="S2479" s="326"/>
      <c r="T2479" s="326"/>
    </row>
    <row r="2480" spans="1:20">
      <c r="A2480" s="220"/>
      <c r="B2480" s="220"/>
      <c r="C2480" s="220"/>
      <c r="D2480" s="220"/>
      <c r="E2480" s="220"/>
      <c r="F2480" s="220"/>
      <c r="G2480" s="220"/>
      <c r="H2480" s="220"/>
      <c r="I2480" s="220"/>
      <c r="J2480" s="220"/>
      <c r="K2480" s="220"/>
      <c r="L2480" s="220"/>
      <c r="M2480" s="326"/>
      <c r="N2480" s="220"/>
      <c r="O2480" s="220"/>
      <c r="P2480" s="220"/>
      <c r="Q2480" s="326"/>
      <c r="R2480" s="326"/>
      <c r="S2480" s="326"/>
      <c r="T2480" s="326"/>
    </row>
    <row r="2481" spans="1:20">
      <c r="A2481" s="220"/>
      <c r="B2481" s="220"/>
      <c r="C2481" s="220"/>
      <c r="D2481" s="220"/>
      <c r="E2481" s="220"/>
      <c r="F2481" s="220"/>
      <c r="G2481" s="220"/>
      <c r="H2481" s="220"/>
      <c r="I2481" s="220"/>
      <c r="J2481" s="220"/>
      <c r="K2481" s="220"/>
      <c r="L2481" s="220"/>
      <c r="M2481" s="326"/>
      <c r="N2481" s="220"/>
      <c r="O2481" s="220"/>
      <c r="P2481" s="220"/>
      <c r="Q2481" s="326"/>
      <c r="R2481" s="326"/>
      <c r="S2481" s="326"/>
      <c r="T2481" s="326"/>
    </row>
    <row r="2482" spans="1:20">
      <c r="A2482" s="220"/>
      <c r="B2482" s="220"/>
      <c r="C2482" s="220"/>
      <c r="D2482" s="220"/>
      <c r="E2482" s="220"/>
      <c r="F2482" s="220"/>
      <c r="G2482" s="220"/>
      <c r="H2482" s="220"/>
      <c r="I2482" s="220"/>
      <c r="J2482" s="220"/>
      <c r="K2482" s="220"/>
      <c r="L2482" s="220"/>
      <c r="M2482" s="326"/>
      <c r="N2482" s="220"/>
      <c r="O2482" s="220"/>
      <c r="P2482" s="220"/>
      <c r="Q2482" s="326"/>
      <c r="R2482" s="326"/>
      <c r="S2482" s="326"/>
      <c r="T2482" s="326"/>
    </row>
    <row r="2483" spans="1:20">
      <c r="A2483" s="220"/>
      <c r="B2483" s="220"/>
      <c r="C2483" s="220"/>
      <c r="D2483" s="220"/>
      <c r="E2483" s="220"/>
      <c r="F2483" s="220"/>
      <c r="G2483" s="220"/>
      <c r="H2483" s="220"/>
      <c r="I2483" s="220"/>
      <c r="J2483" s="220"/>
      <c r="K2483" s="220"/>
      <c r="L2483" s="220"/>
      <c r="M2483" s="326"/>
      <c r="N2483" s="220"/>
      <c r="O2483" s="220"/>
      <c r="P2483" s="220"/>
      <c r="Q2483" s="326"/>
      <c r="R2483" s="326"/>
      <c r="S2483" s="326"/>
      <c r="T2483" s="326"/>
    </row>
    <row r="2484" spans="1:20">
      <c r="A2484" s="220"/>
      <c r="B2484" s="220"/>
      <c r="C2484" s="220"/>
      <c r="D2484" s="220"/>
      <c r="E2484" s="220"/>
      <c r="F2484" s="220"/>
      <c r="G2484" s="220"/>
      <c r="H2484" s="220"/>
      <c r="I2484" s="220"/>
      <c r="J2484" s="220"/>
      <c r="K2484" s="220"/>
      <c r="L2484" s="220"/>
      <c r="M2484" s="326"/>
      <c r="N2484" s="220"/>
      <c r="O2484" s="220"/>
      <c r="P2484" s="220"/>
      <c r="Q2484" s="326"/>
      <c r="R2484" s="326"/>
      <c r="S2484" s="326"/>
      <c r="T2484" s="326"/>
    </row>
    <row r="2485" spans="1:20">
      <c r="A2485" s="220"/>
      <c r="B2485" s="220"/>
      <c r="C2485" s="220"/>
      <c r="D2485" s="220"/>
      <c r="E2485" s="220"/>
      <c r="F2485" s="220"/>
      <c r="G2485" s="220"/>
      <c r="H2485" s="220"/>
      <c r="I2485" s="220"/>
      <c r="J2485" s="220"/>
      <c r="K2485" s="220"/>
      <c r="L2485" s="220"/>
      <c r="M2485" s="326"/>
      <c r="N2485" s="220"/>
      <c r="O2485" s="220"/>
      <c r="P2485" s="220"/>
      <c r="Q2485" s="326"/>
      <c r="R2485" s="326"/>
      <c r="S2485" s="326"/>
      <c r="T2485" s="326"/>
    </row>
    <row r="2486" spans="1:20">
      <c r="A2486" s="220"/>
      <c r="B2486" s="220"/>
      <c r="C2486" s="220"/>
      <c r="D2486" s="220"/>
      <c r="E2486" s="220"/>
      <c r="F2486" s="220"/>
      <c r="G2486" s="220"/>
      <c r="H2486" s="220"/>
      <c r="I2486" s="220"/>
      <c r="J2486" s="220"/>
      <c r="K2486" s="220"/>
      <c r="L2486" s="220"/>
      <c r="M2486" s="326"/>
      <c r="N2486" s="220"/>
      <c r="O2486" s="220"/>
      <c r="P2486" s="220"/>
      <c r="Q2486" s="326"/>
      <c r="R2486" s="326"/>
      <c r="S2486" s="326"/>
      <c r="T2486" s="326"/>
    </row>
    <row r="2487" spans="1:20">
      <c r="A2487" s="220"/>
      <c r="B2487" s="220"/>
      <c r="C2487" s="220"/>
      <c r="D2487" s="220"/>
      <c r="E2487" s="220"/>
      <c r="F2487" s="220"/>
      <c r="G2487" s="220"/>
      <c r="H2487" s="220"/>
      <c r="I2487" s="220"/>
      <c r="J2487" s="220"/>
      <c r="K2487" s="220"/>
      <c r="L2487" s="220"/>
      <c r="M2487" s="326"/>
      <c r="N2487" s="220"/>
      <c r="O2487" s="220"/>
      <c r="P2487" s="220"/>
      <c r="Q2487" s="326"/>
      <c r="R2487" s="326"/>
      <c r="S2487" s="326"/>
      <c r="T2487" s="326"/>
    </row>
    <row r="2488" spans="1:20">
      <c r="A2488" s="220"/>
      <c r="B2488" s="220"/>
      <c r="C2488" s="220"/>
      <c r="D2488" s="220"/>
      <c r="E2488" s="220"/>
      <c r="F2488" s="220"/>
      <c r="G2488" s="220"/>
      <c r="H2488" s="220"/>
      <c r="I2488" s="220"/>
      <c r="J2488" s="220"/>
      <c r="K2488" s="220"/>
      <c r="L2488" s="220"/>
      <c r="M2488" s="326"/>
      <c r="N2488" s="220"/>
      <c r="O2488" s="220"/>
      <c r="P2488" s="220"/>
      <c r="Q2488" s="326"/>
      <c r="R2488" s="326"/>
      <c r="S2488" s="326"/>
      <c r="T2488" s="326"/>
    </row>
    <row r="2489" spans="1:20">
      <c r="A2489" s="220"/>
      <c r="B2489" s="220"/>
      <c r="C2489" s="220"/>
      <c r="D2489" s="220"/>
      <c r="E2489" s="220"/>
      <c r="F2489" s="220"/>
      <c r="G2489" s="220"/>
      <c r="H2489" s="220"/>
      <c r="I2489" s="220"/>
      <c r="J2489" s="220"/>
      <c r="K2489" s="220"/>
      <c r="L2489" s="220"/>
      <c r="M2489" s="326"/>
      <c r="N2489" s="220"/>
      <c r="O2489" s="220"/>
      <c r="P2489" s="220"/>
      <c r="Q2489" s="326"/>
      <c r="R2489" s="326"/>
      <c r="S2489" s="326"/>
      <c r="T2489" s="326"/>
    </row>
    <row r="2490" spans="1:20">
      <c r="A2490" s="220"/>
      <c r="B2490" s="220"/>
      <c r="C2490" s="220"/>
      <c r="D2490" s="220"/>
      <c r="E2490" s="220"/>
      <c r="F2490" s="220"/>
      <c r="G2490" s="220"/>
      <c r="H2490" s="220"/>
      <c r="I2490" s="220"/>
      <c r="J2490" s="220"/>
      <c r="K2490" s="220"/>
      <c r="L2490" s="220"/>
      <c r="M2490" s="326"/>
      <c r="N2490" s="220"/>
      <c r="O2490" s="220"/>
      <c r="P2490" s="220"/>
      <c r="Q2490" s="326"/>
      <c r="R2490" s="326"/>
      <c r="S2490" s="326"/>
      <c r="T2490" s="326"/>
    </row>
    <row r="2491" spans="1:20">
      <c r="A2491" s="220"/>
      <c r="B2491" s="220"/>
      <c r="C2491" s="220"/>
      <c r="D2491" s="220"/>
      <c r="E2491" s="220"/>
      <c r="F2491" s="220"/>
      <c r="G2491" s="220"/>
      <c r="H2491" s="220"/>
      <c r="I2491" s="220"/>
      <c r="J2491" s="220"/>
      <c r="K2491" s="220"/>
      <c r="L2491" s="220"/>
      <c r="M2491" s="326"/>
      <c r="N2491" s="220"/>
      <c r="O2491" s="220"/>
      <c r="P2491" s="220"/>
      <c r="Q2491" s="326"/>
      <c r="R2491" s="326"/>
      <c r="S2491" s="326"/>
      <c r="T2491" s="326"/>
    </row>
    <row r="2492" spans="1:20">
      <c r="A2492" s="220"/>
      <c r="B2492" s="220"/>
      <c r="C2492" s="220"/>
      <c r="D2492" s="220"/>
      <c r="E2492" s="220"/>
      <c r="F2492" s="220"/>
      <c r="G2492" s="220"/>
      <c r="H2492" s="220"/>
      <c r="I2492" s="220"/>
      <c r="J2492" s="220"/>
      <c r="K2492" s="220"/>
      <c r="L2492" s="220"/>
      <c r="M2492" s="326"/>
      <c r="N2492" s="220"/>
      <c r="O2492" s="220"/>
      <c r="P2492" s="220"/>
      <c r="Q2492" s="326"/>
      <c r="R2492" s="326"/>
      <c r="S2492" s="326"/>
      <c r="T2492" s="326"/>
    </row>
    <row r="2493" spans="1:20">
      <c r="A2493" s="220"/>
      <c r="B2493" s="220"/>
      <c r="C2493" s="220"/>
      <c r="D2493" s="220"/>
      <c r="E2493" s="220"/>
      <c r="F2493" s="220"/>
      <c r="G2493" s="220"/>
      <c r="H2493" s="220"/>
      <c r="I2493" s="220"/>
      <c r="J2493" s="220"/>
      <c r="K2493" s="220"/>
      <c r="L2493" s="220"/>
      <c r="M2493" s="326"/>
      <c r="N2493" s="220"/>
      <c r="O2493" s="220"/>
      <c r="P2493" s="220"/>
      <c r="Q2493" s="326"/>
      <c r="R2493" s="326"/>
      <c r="S2493" s="326"/>
      <c r="T2493" s="326"/>
    </row>
    <row r="2494" spans="1:20">
      <c r="A2494" s="220"/>
      <c r="B2494" s="220"/>
      <c r="C2494" s="220"/>
      <c r="D2494" s="220"/>
      <c r="E2494" s="220"/>
      <c r="F2494" s="220"/>
      <c r="G2494" s="220"/>
      <c r="H2494" s="220"/>
      <c r="I2494" s="220"/>
      <c r="J2494" s="220"/>
      <c r="K2494" s="220"/>
      <c r="L2494" s="220"/>
      <c r="M2494" s="326"/>
      <c r="N2494" s="220"/>
      <c r="O2494" s="220"/>
      <c r="P2494" s="220"/>
      <c r="Q2494" s="326"/>
      <c r="R2494" s="326"/>
      <c r="S2494" s="326"/>
      <c r="T2494" s="326"/>
    </row>
    <row r="2495" spans="1:20">
      <c r="A2495" s="220"/>
      <c r="B2495" s="220"/>
      <c r="C2495" s="220"/>
      <c r="D2495" s="220"/>
      <c r="E2495" s="220"/>
      <c r="F2495" s="220"/>
      <c r="G2495" s="220"/>
      <c r="H2495" s="220"/>
      <c r="I2495" s="220"/>
      <c r="J2495" s="220"/>
      <c r="K2495" s="220"/>
      <c r="L2495" s="220"/>
      <c r="M2495" s="326"/>
      <c r="N2495" s="220"/>
      <c r="O2495" s="220"/>
      <c r="P2495" s="220"/>
      <c r="Q2495" s="326"/>
      <c r="R2495" s="326"/>
      <c r="S2495" s="326"/>
      <c r="T2495" s="326"/>
    </row>
    <row r="2496" spans="1:20">
      <c r="A2496" s="220"/>
      <c r="B2496" s="220"/>
      <c r="C2496" s="220"/>
      <c r="D2496" s="220"/>
      <c r="E2496" s="220"/>
      <c r="F2496" s="220"/>
      <c r="G2496" s="220"/>
      <c r="H2496" s="220"/>
      <c r="I2496" s="220"/>
      <c r="J2496" s="220"/>
      <c r="K2496" s="220"/>
      <c r="L2496" s="220"/>
      <c r="M2496" s="326"/>
      <c r="N2496" s="220"/>
      <c r="O2496" s="220"/>
      <c r="P2496" s="220"/>
      <c r="Q2496" s="326"/>
      <c r="R2496" s="326"/>
      <c r="S2496" s="326"/>
      <c r="T2496" s="326"/>
    </row>
    <row r="2497" spans="1:20">
      <c r="A2497" s="220"/>
      <c r="B2497" s="220"/>
      <c r="C2497" s="220"/>
      <c r="D2497" s="220"/>
      <c r="E2497" s="220"/>
      <c r="F2497" s="220"/>
      <c r="G2497" s="220"/>
      <c r="H2497" s="220"/>
      <c r="I2497" s="220"/>
      <c r="J2497" s="220"/>
      <c r="K2497" s="220"/>
      <c r="L2497" s="220"/>
      <c r="M2497" s="326"/>
      <c r="N2497" s="220"/>
      <c r="O2497" s="220"/>
      <c r="P2497" s="220"/>
      <c r="Q2497" s="326"/>
      <c r="R2497" s="326"/>
      <c r="S2497" s="326"/>
      <c r="T2497" s="326"/>
    </row>
    <row r="2498" spans="1:20">
      <c r="A2498" s="220"/>
      <c r="B2498" s="220"/>
      <c r="C2498" s="220"/>
      <c r="D2498" s="220"/>
      <c r="E2498" s="220"/>
      <c r="F2498" s="220"/>
      <c r="G2498" s="220"/>
      <c r="H2498" s="220"/>
      <c r="I2498" s="220"/>
      <c r="J2498" s="220"/>
      <c r="K2498" s="220"/>
      <c r="L2498" s="220"/>
      <c r="M2498" s="326"/>
      <c r="N2498" s="220"/>
      <c r="O2498" s="220"/>
      <c r="P2498" s="220"/>
      <c r="Q2498" s="326"/>
      <c r="R2498" s="326"/>
      <c r="S2498" s="326"/>
      <c r="T2498" s="326"/>
    </row>
    <row r="2499" spans="1:20">
      <c r="A2499" s="220"/>
      <c r="B2499" s="220"/>
      <c r="C2499" s="220"/>
      <c r="D2499" s="220"/>
      <c r="E2499" s="220"/>
      <c r="F2499" s="220"/>
      <c r="G2499" s="220"/>
      <c r="H2499" s="220"/>
      <c r="I2499" s="220"/>
      <c r="J2499" s="220"/>
      <c r="K2499" s="220"/>
      <c r="L2499" s="220"/>
      <c r="M2499" s="326"/>
      <c r="N2499" s="220"/>
      <c r="O2499" s="220"/>
      <c r="P2499" s="220"/>
      <c r="Q2499" s="326"/>
      <c r="R2499" s="326"/>
      <c r="S2499" s="326"/>
      <c r="T2499" s="326"/>
    </row>
    <row r="2500" spans="1:20">
      <c r="A2500" s="220"/>
      <c r="B2500" s="220"/>
      <c r="C2500" s="220"/>
      <c r="D2500" s="220"/>
      <c r="E2500" s="220"/>
      <c r="F2500" s="220"/>
      <c r="G2500" s="220"/>
      <c r="H2500" s="220"/>
      <c r="I2500" s="220"/>
      <c r="J2500" s="220"/>
      <c r="K2500" s="220"/>
      <c r="L2500" s="220"/>
      <c r="M2500" s="326"/>
      <c r="N2500" s="220"/>
      <c r="O2500" s="220"/>
      <c r="P2500" s="220"/>
      <c r="Q2500" s="326"/>
      <c r="R2500" s="326"/>
      <c r="S2500" s="326"/>
      <c r="T2500" s="326"/>
    </row>
    <row r="2501" spans="1:20">
      <c r="A2501" s="220"/>
      <c r="B2501" s="220"/>
      <c r="C2501" s="220"/>
      <c r="D2501" s="220"/>
      <c r="E2501" s="220"/>
      <c r="F2501" s="220"/>
      <c r="G2501" s="220"/>
      <c r="H2501" s="220"/>
      <c r="I2501" s="220"/>
      <c r="J2501" s="220"/>
      <c r="K2501" s="220"/>
      <c r="L2501" s="220"/>
      <c r="M2501" s="326"/>
      <c r="N2501" s="220"/>
      <c r="O2501" s="220"/>
      <c r="P2501" s="220"/>
      <c r="Q2501" s="326"/>
      <c r="R2501" s="326"/>
      <c r="S2501" s="326"/>
      <c r="T2501" s="326"/>
    </row>
    <row r="2502" spans="1:20">
      <c r="A2502" s="220"/>
      <c r="B2502" s="220"/>
      <c r="C2502" s="220"/>
      <c r="D2502" s="220"/>
      <c r="E2502" s="220"/>
      <c r="F2502" s="220"/>
      <c r="G2502" s="220"/>
      <c r="H2502" s="220"/>
      <c r="I2502" s="220"/>
      <c r="J2502" s="220"/>
      <c r="K2502" s="220"/>
      <c r="L2502" s="220"/>
      <c r="M2502" s="326"/>
      <c r="N2502" s="220"/>
      <c r="O2502" s="220"/>
      <c r="P2502" s="220"/>
      <c r="Q2502" s="326"/>
      <c r="R2502" s="326"/>
      <c r="S2502" s="326"/>
      <c r="T2502" s="326"/>
    </row>
    <row r="2503" spans="1:20">
      <c r="A2503" s="220"/>
      <c r="B2503" s="220"/>
      <c r="C2503" s="220"/>
      <c r="D2503" s="220"/>
      <c r="E2503" s="220"/>
      <c r="F2503" s="220"/>
      <c r="G2503" s="220"/>
      <c r="H2503" s="220"/>
      <c r="I2503" s="220"/>
      <c r="J2503" s="220"/>
      <c r="K2503" s="220"/>
      <c r="L2503" s="220"/>
      <c r="M2503" s="326"/>
      <c r="N2503" s="220"/>
      <c r="O2503" s="220"/>
      <c r="P2503" s="220"/>
      <c r="Q2503" s="326"/>
      <c r="R2503" s="326"/>
      <c r="S2503" s="326"/>
      <c r="T2503" s="326"/>
    </row>
    <row r="2504" spans="1:20">
      <c r="A2504" s="220"/>
      <c r="B2504" s="220"/>
      <c r="C2504" s="220"/>
      <c r="D2504" s="220"/>
      <c r="E2504" s="220"/>
      <c r="F2504" s="220"/>
      <c r="G2504" s="220"/>
      <c r="H2504" s="220"/>
      <c r="I2504" s="220"/>
      <c r="J2504" s="220"/>
      <c r="K2504" s="220"/>
      <c r="L2504" s="220"/>
      <c r="M2504" s="326"/>
      <c r="N2504" s="220"/>
      <c r="O2504" s="220"/>
      <c r="P2504" s="220"/>
      <c r="Q2504" s="326"/>
      <c r="R2504" s="326"/>
      <c r="S2504" s="326"/>
      <c r="T2504" s="326"/>
    </row>
    <row r="2505" spans="1:20">
      <c r="A2505" s="220"/>
      <c r="B2505" s="220"/>
      <c r="C2505" s="220"/>
      <c r="D2505" s="220"/>
      <c r="E2505" s="220"/>
      <c r="F2505" s="220"/>
      <c r="G2505" s="220"/>
      <c r="H2505" s="220"/>
      <c r="I2505" s="220"/>
      <c r="J2505" s="220"/>
      <c r="K2505" s="220"/>
      <c r="L2505" s="220"/>
      <c r="M2505" s="326"/>
      <c r="N2505" s="220"/>
      <c r="O2505" s="220"/>
      <c r="P2505" s="220"/>
      <c r="Q2505" s="326"/>
      <c r="R2505" s="326"/>
      <c r="S2505" s="326"/>
      <c r="T2505" s="326"/>
    </row>
    <row r="2506" spans="1:20">
      <c r="A2506" s="220"/>
      <c r="B2506" s="220"/>
      <c r="C2506" s="220"/>
      <c r="D2506" s="220"/>
      <c r="E2506" s="220"/>
      <c r="F2506" s="220"/>
      <c r="G2506" s="220"/>
      <c r="H2506" s="220"/>
      <c r="I2506" s="220"/>
      <c r="J2506" s="220"/>
      <c r="K2506" s="220"/>
      <c r="L2506" s="220"/>
      <c r="M2506" s="326"/>
      <c r="N2506" s="220"/>
      <c r="O2506" s="220"/>
      <c r="P2506" s="220"/>
      <c r="Q2506" s="326"/>
      <c r="R2506" s="326"/>
      <c r="S2506" s="326"/>
      <c r="T2506" s="326"/>
    </row>
    <row r="2507" spans="1:20">
      <c r="A2507" s="220"/>
      <c r="B2507" s="220"/>
      <c r="C2507" s="220"/>
      <c r="D2507" s="220"/>
      <c r="E2507" s="220"/>
      <c r="F2507" s="220"/>
      <c r="G2507" s="220"/>
      <c r="H2507" s="220"/>
      <c r="I2507" s="220"/>
      <c r="J2507" s="220"/>
      <c r="K2507" s="220"/>
      <c r="L2507" s="220"/>
      <c r="M2507" s="326"/>
      <c r="N2507" s="220"/>
      <c r="O2507" s="220"/>
      <c r="P2507" s="220"/>
      <c r="Q2507" s="326"/>
      <c r="R2507" s="326"/>
      <c r="S2507" s="326"/>
      <c r="T2507" s="326"/>
    </row>
    <row r="2508" spans="1:20">
      <c r="A2508" s="220"/>
      <c r="B2508" s="220"/>
      <c r="C2508" s="220"/>
      <c r="D2508" s="220"/>
      <c r="E2508" s="220"/>
      <c r="F2508" s="220"/>
      <c r="G2508" s="220"/>
      <c r="H2508" s="220"/>
      <c r="I2508" s="220"/>
      <c r="J2508" s="220"/>
      <c r="K2508" s="220"/>
      <c r="L2508" s="220"/>
      <c r="M2508" s="326"/>
      <c r="N2508" s="220"/>
      <c r="O2508" s="220"/>
      <c r="P2508" s="220"/>
      <c r="Q2508" s="326"/>
      <c r="R2508" s="326"/>
      <c r="S2508" s="326"/>
      <c r="T2508" s="326"/>
    </row>
    <row r="2509" spans="1:20">
      <c r="A2509" s="220"/>
      <c r="B2509" s="220"/>
      <c r="C2509" s="220"/>
      <c r="D2509" s="220"/>
      <c r="E2509" s="220"/>
      <c r="F2509" s="220"/>
      <c r="G2509" s="220"/>
      <c r="H2509" s="220"/>
      <c r="I2509" s="220"/>
      <c r="J2509" s="220"/>
      <c r="K2509" s="220"/>
      <c r="L2509" s="220"/>
      <c r="M2509" s="326"/>
      <c r="N2509" s="220"/>
      <c r="O2509" s="220"/>
      <c r="P2509" s="220"/>
      <c r="Q2509" s="326"/>
      <c r="R2509" s="326"/>
      <c r="S2509" s="326"/>
      <c r="T2509" s="326"/>
    </row>
    <row r="2510" spans="1:20">
      <c r="A2510" s="220"/>
      <c r="B2510" s="220"/>
      <c r="C2510" s="220"/>
      <c r="D2510" s="220"/>
      <c r="E2510" s="220"/>
      <c r="F2510" s="220"/>
      <c r="G2510" s="220"/>
      <c r="H2510" s="220"/>
      <c r="I2510" s="220"/>
      <c r="J2510" s="220"/>
      <c r="K2510" s="220"/>
      <c r="L2510" s="220"/>
      <c r="M2510" s="326"/>
      <c r="N2510" s="220"/>
      <c r="O2510" s="220"/>
      <c r="P2510" s="220"/>
      <c r="Q2510" s="326"/>
      <c r="R2510" s="326"/>
      <c r="S2510" s="326"/>
      <c r="T2510" s="326"/>
    </row>
    <row r="2511" spans="1:20">
      <c r="A2511" s="220"/>
      <c r="B2511" s="220"/>
      <c r="C2511" s="220"/>
      <c r="D2511" s="220"/>
      <c r="E2511" s="220"/>
      <c r="F2511" s="220"/>
      <c r="G2511" s="220"/>
      <c r="H2511" s="220"/>
      <c r="I2511" s="220"/>
      <c r="J2511" s="220"/>
      <c r="K2511" s="220"/>
      <c r="L2511" s="220"/>
      <c r="M2511" s="326"/>
      <c r="N2511" s="220"/>
      <c r="O2511" s="220"/>
      <c r="P2511" s="220"/>
      <c r="Q2511" s="326"/>
      <c r="R2511" s="326"/>
      <c r="S2511" s="326"/>
      <c r="T2511" s="326"/>
    </row>
    <row r="2512" spans="1:20">
      <c r="A2512" s="220"/>
      <c r="B2512" s="220"/>
      <c r="C2512" s="220"/>
      <c r="D2512" s="220"/>
      <c r="E2512" s="220"/>
      <c r="F2512" s="220"/>
      <c r="G2512" s="220"/>
      <c r="H2512" s="220"/>
      <c r="I2512" s="220"/>
      <c r="J2512" s="220"/>
      <c r="K2512" s="220"/>
      <c r="L2512" s="220"/>
      <c r="M2512" s="326"/>
      <c r="N2512" s="220"/>
      <c r="O2512" s="220"/>
      <c r="P2512" s="220"/>
      <c r="Q2512" s="326"/>
      <c r="R2512" s="326"/>
      <c r="S2512" s="326"/>
      <c r="T2512" s="326"/>
    </row>
    <row r="2513" spans="1:20">
      <c r="A2513" s="220"/>
      <c r="B2513" s="220"/>
      <c r="C2513" s="220"/>
      <c r="D2513" s="220"/>
      <c r="E2513" s="220"/>
      <c r="F2513" s="220"/>
      <c r="G2513" s="220"/>
      <c r="H2513" s="220"/>
      <c r="I2513" s="220"/>
      <c r="J2513" s="220"/>
      <c r="K2513" s="220"/>
      <c r="L2513" s="220"/>
      <c r="M2513" s="326"/>
      <c r="N2513" s="220"/>
      <c r="O2513" s="220"/>
      <c r="P2513" s="220"/>
      <c r="Q2513" s="326"/>
      <c r="R2513" s="326"/>
      <c r="S2513" s="326"/>
      <c r="T2513" s="326"/>
    </row>
    <row r="2514" spans="1:20">
      <c r="A2514" s="220"/>
      <c r="B2514" s="220"/>
      <c r="C2514" s="220"/>
      <c r="D2514" s="220"/>
      <c r="E2514" s="220"/>
      <c r="F2514" s="220"/>
      <c r="G2514" s="220"/>
      <c r="H2514" s="220"/>
      <c r="I2514" s="220"/>
      <c r="J2514" s="220"/>
      <c r="K2514" s="220"/>
      <c r="L2514" s="220"/>
      <c r="M2514" s="326"/>
      <c r="N2514" s="220"/>
      <c r="O2514" s="220"/>
      <c r="P2514" s="220"/>
      <c r="Q2514" s="326"/>
      <c r="R2514" s="326"/>
      <c r="S2514" s="326"/>
      <c r="T2514" s="326"/>
    </row>
    <row r="2515" spans="1:20">
      <c r="A2515" s="220"/>
      <c r="B2515" s="220"/>
      <c r="C2515" s="220"/>
      <c r="D2515" s="220"/>
      <c r="E2515" s="220"/>
      <c r="F2515" s="220"/>
      <c r="G2515" s="220"/>
      <c r="H2515" s="220"/>
      <c r="I2515" s="220"/>
      <c r="J2515" s="220"/>
      <c r="K2515" s="220"/>
      <c r="L2515" s="220"/>
      <c r="M2515" s="326"/>
      <c r="N2515" s="220"/>
      <c r="O2515" s="220"/>
      <c r="P2515" s="220"/>
      <c r="Q2515" s="326"/>
      <c r="R2515" s="326"/>
      <c r="S2515" s="326"/>
      <c r="T2515" s="326"/>
    </row>
    <row r="2516" spans="1:20">
      <c r="A2516" s="220"/>
      <c r="B2516" s="220"/>
      <c r="C2516" s="220"/>
      <c r="D2516" s="220"/>
      <c r="E2516" s="220"/>
      <c r="F2516" s="220"/>
      <c r="G2516" s="220"/>
      <c r="H2516" s="220"/>
      <c r="I2516" s="220"/>
      <c r="J2516" s="220"/>
      <c r="K2516" s="220"/>
      <c r="L2516" s="220"/>
      <c r="M2516" s="326"/>
      <c r="N2516" s="220"/>
      <c r="O2516" s="220"/>
      <c r="P2516" s="220"/>
      <c r="Q2516" s="326"/>
      <c r="R2516" s="326"/>
      <c r="S2516" s="326"/>
      <c r="T2516" s="326"/>
    </row>
    <row r="2517" spans="1:20">
      <c r="A2517" s="220"/>
      <c r="B2517" s="220"/>
      <c r="C2517" s="220"/>
      <c r="D2517" s="220"/>
      <c r="E2517" s="220"/>
      <c r="F2517" s="220"/>
      <c r="G2517" s="220"/>
      <c r="H2517" s="220"/>
      <c r="I2517" s="220"/>
      <c r="J2517" s="220"/>
      <c r="K2517" s="220"/>
      <c r="L2517" s="220"/>
      <c r="M2517" s="326"/>
      <c r="N2517" s="220"/>
      <c r="O2517" s="220"/>
      <c r="P2517" s="220"/>
      <c r="Q2517" s="326"/>
      <c r="R2517" s="326"/>
      <c r="S2517" s="326"/>
      <c r="T2517" s="326"/>
    </row>
    <row r="2518" spans="1:20">
      <c r="A2518" s="220"/>
      <c r="B2518" s="220"/>
      <c r="C2518" s="220"/>
      <c r="D2518" s="220"/>
      <c r="E2518" s="220"/>
      <c r="F2518" s="220"/>
      <c r="G2518" s="220"/>
      <c r="H2518" s="220"/>
      <c r="I2518" s="220"/>
      <c r="J2518" s="220"/>
      <c r="K2518" s="220"/>
      <c r="L2518" s="220"/>
      <c r="M2518" s="326"/>
      <c r="N2518" s="220"/>
      <c r="O2518" s="220"/>
      <c r="P2518" s="220"/>
      <c r="Q2518" s="326"/>
      <c r="R2518" s="326"/>
      <c r="S2518" s="326"/>
      <c r="T2518" s="326"/>
    </row>
    <row r="2519" spans="1:20">
      <c r="A2519" s="220"/>
      <c r="B2519" s="220"/>
      <c r="C2519" s="220"/>
      <c r="D2519" s="220"/>
      <c r="E2519" s="220"/>
      <c r="F2519" s="220"/>
      <c r="G2519" s="220"/>
      <c r="H2519" s="220"/>
      <c r="I2519" s="220"/>
      <c r="J2519" s="220"/>
      <c r="K2519" s="220"/>
      <c r="L2519" s="220"/>
      <c r="M2519" s="326"/>
      <c r="N2519" s="220"/>
      <c r="O2519" s="220"/>
      <c r="P2519" s="220"/>
      <c r="Q2519" s="326"/>
      <c r="R2519" s="326"/>
      <c r="S2519" s="326"/>
      <c r="T2519" s="326"/>
    </row>
    <row r="2520" spans="1:20">
      <c r="A2520" s="220"/>
      <c r="B2520" s="220"/>
      <c r="C2520" s="220"/>
      <c r="D2520" s="220"/>
      <c r="E2520" s="220"/>
      <c r="F2520" s="220"/>
      <c r="G2520" s="220"/>
      <c r="H2520" s="220"/>
      <c r="I2520" s="220"/>
      <c r="J2520" s="220"/>
      <c r="K2520" s="220"/>
      <c r="L2520" s="220"/>
      <c r="M2520" s="326"/>
      <c r="N2520" s="220"/>
      <c r="O2520" s="220"/>
      <c r="P2520" s="220"/>
      <c r="Q2520" s="326"/>
      <c r="R2520" s="326"/>
      <c r="S2520" s="326"/>
      <c r="T2520" s="326"/>
    </row>
    <row r="2521" spans="1:20">
      <c r="A2521" s="220"/>
      <c r="B2521" s="220"/>
      <c r="C2521" s="220"/>
      <c r="D2521" s="220"/>
      <c r="E2521" s="220"/>
      <c r="F2521" s="220"/>
      <c r="G2521" s="220"/>
      <c r="H2521" s="220"/>
      <c r="I2521" s="220"/>
      <c r="J2521" s="220"/>
      <c r="K2521" s="220"/>
      <c r="L2521" s="220"/>
      <c r="M2521" s="326"/>
      <c r="N2521" s="220"/>
      <c r="O2521" s="220"/>
      <c r="P2521" s="220"/>
      <c r="Q2521" s="326"/>
      <c r="R2521" s="326"/>
      <c r="S2521" s="326"/>
      <c r="T2521" s="326"/>
    </row>
    <row r="2522" spans="1:20">
      <c r="A2522" s="220"/>
      <c r="B2522" s="220"/>
      <c r="C2522" s="220"/>
      <c r="D2522" s="220"/>
      <c r="E2522" s="220"/>
      <c r="F2522" s="220"/>
      <c r="G2522" s="220"/>
      <c r="H2522" s="220"/>
      <c r="I2522" s="220"/>
      <c r="J2522" s="220"/>
      <c r="K2522" s="220"/>
      <c r="L2522" s="220"/>
      <c r="M2522" s="326"/>
      <c r="N2522" s="220"/>
      <c r="O2522" s="220"/>
      <c r="P2522" s="220"/>
      <c r="Q2522" s="326"/>
      <c r="R2522" s="326"/>
      <c r="S2522" s="326"/>
      <c r="T2522" s="326"/>
    </row>
    <row r="2523" spans="1:20">
      <c r="A2523" s="220"/>
      <c r="B2523" s="220"/>
      <c r="C2523" s="220"/>
      <c r="D2523" s="220"/>
      <c r="E2523" s="220"/>
      <c r="F2523" s="220"/>
      <c r="G2523" s="220"/>
      <c r="H2523" s="220"/>
      <c r="I2523" s="220"/>
      <c r="J2523" s="220"/>
      <c r="K2523" s="220"/>
      <c r="L2523" s="220"/>
      <c r="M2523" s="326"/>
      <c r="N2523" s="220"/>
      <c r="O2523" s="220"/>
      <c r="P2523" s="220"/>
      <c r="Q2523" s="326"/>
      <c r="R2523" s="326"/>
      <c r="S2523" s="326"/>
      <c r="T2523" s="326"/>
    </row>
    <row r="2524" spans="1:20">
      <c r="A2524" s="220"/>
      <c r="B2524" s="220"/>
      <c r="C2524" s="220"/>
      <c r="D2524" s="220"/>
      <c r="E2524" s="220"/>
      <c r="F2524" s="220"/>
      <c r="G2524" s="220"/>
      <c r="H2524" s="220"/>
      <c r="I2524" s="220"/>
      <c r="J2524" s="220"/>
      <c r="K2524" s="220"/>
      <c r="L2524" s="220"/>
      <c r="M2524" s="326"/>
      <c r="N2524" s="220"/>
      <c r="O2524" s="220"/>
      <c r="P2524" s="220"/>
      <c r="Q2524" s="326"/>
      <c r="R2524" s="326"/>
      <c r="S2524" s="326"/>
      <c r="T2524" s="326"/>
    </row>
    <row r="2525" spans="1:20">
      <c r="A2525" s="220"/>
      <c r="B2525" s="220"/>
      <c r="C2525" s="220"/>
      <c r="D2525" s="220"/>
      <c r="E2525" s="220"/>
      <c r="F2525" s="220"/>
      <c r="G2525" s="220"/>
      <c r="H2525" s="220"/>
      <c r="I2525" s="220"/>
      <c r="J2525" s="220"/>
      <c r="K2525" s="220"/>
      <c r="L2525" s="220"/>
      <c r="M2525" s="326"/>
      <c r="N2525" s="220"/>
      <c r="O2525" s="220"/>
      <c r="P2525" s="220"/>
      <c r="Q2525" s="326"/>
      <c r="R2525" s="326"/>
      <c r="S2525" s="326"/>
      <c r="T2525" s="326"/>
    </row>
    <row r="2526" spans="1:20">
      <c r="A2526" s="220"/>
      <c r="B2526" s="220"/>
      <c r="C2526" s="220"/>
      <c r="D2526" s="220"/>
      <c r="E2526" s="220"/>
      <c r="F2526" s="220"/>
      <c r="G2526" s="220"/>
      <c r="H2526" s="220"/>
      <c r="I2526" s="220"/>
      <c r="J2526" s="220"/>
      <c r="K2526" s="220"/>
      <c r="L2526" s="220"/>
      <c r="M2526" s="326"/>
      <c r="N2526" s="220"/>
      <c r="O2526" s="220"/>
      <c r="P2526" s="220"/>
      <c r="Q2526" s="326"/>
      <c r="R2526" s="326"/>
      <c r="S2526" s="326"/>
      <c r="T2526" s="326"/>
    </row>
    <row r="2527" spans="1:20">
      <c r="A2527" s="220"/>
      <c r="B2527" s="220"/>
      <c r="C2527" s="220"/>
      <c r="D2527" s="220"/>
      <c r="E2527" s="220"/>
      <c r="F2527" s="220"/>
      <c r="G2527" s="220"/>
      <c r="H2527" s="220"/>
      <c r="I2527" s="220"/>
      <c r="J2527" s="220"/>
      <c r="K2527" s="220"/>
      <c r="L2527" s="220"/>
      <c r="M2527" s="326"/>
      <c r="N2527" s="220"/>
      <c r="O2527" s="220"/>
      <c r="P2527" s="220"/>
      <c r="Q2527" s="326"/>
      <c r="R2527" s="326"/>
      <c r="S2527" s="326"/>
      <c r="T2527" s="326"/>
    </row>
    <row r="2528" spans="1:20">
      <c r="A2528" s="220"/>
      <c r="B2528" s="220"/>
      <c r="C2528" s="220"/>
      <c r="D2528" s="220"/>
      <c r="E2528" s="220"/>
      <c r="F2528" s="220"/>
      <c r="G2528" s="220"/>
      <c r="H2528" s="220"/>
      <c r="I2528" s="220"/>
      <c r="J2528" s="220"/>
      <c r="K2528" s="220"/>
      <c r="L2528" s="220"/>
      <c r="M2528" s="326"/>
      <c r="N2528" s="220"/>
      <c r="O2528" s="220"/>
      <c r="P2528" s="220"/>
      <c r="Q2528" s="326"/>
      <c r="R2528" s="326"/>
      <c r="S2528" s="326"/>
      <c r="T2528" s="326"/>
    </row>
    <row r="2529" spans="1:20">
      <c r="A2529" s="220"/>
      <c r="B2529" s="220"/>
      <c r="C2529" s="220"/>
      <c r="D2529" s="220"/>
      <c r="E2529" s="220"/>
      <c r="F2529" s="220"/>
      <c r="G2529" s="220"/>
      <c r="H2529" s="220"/>
      <c r="I2529" s="220"/>
      <c r="J2529" s="220"/>
      <c r="K2529" s="220"/>
      <c r="L2529" s="220"/>
      <c r="M2529" s="326"/>
      <c r="N2529" s="220"/>
      <c r="O2529" s="220"/>
      <c r="P2529" s="220"/>
      <c r="Q2529" s="326"/>
      <c r="R2529" s="326"/>
      <c r="S2529" s="326"/>
      <c r="T2529" s="326"/>
    </row>
    <row r="2530" spans="1:20">
      <c r="A2530" s="220"/>
      <c r="B2530" s="220"/>
      <c r="C2530" s="220"/>
      <c r="D2530" s="220"/>
      <c r="E2530" s="220"/>
      <c r="F2530" s="220"/>
      <c r="G2530" s="220"/>
      <c r="H2530" s="220"/>
      <c r="I2530" s="220"/>
      <c r="J2530" s="220"/>
      <c r="K2530" s="220"/>
      <c r="L2530" s="220"/>
      <c r="M2530" s="326"/>
      <c r="N2530" s="220"/>
      <c r="O2530" s="220"/>
      <c r="P2530" s="220"/>
      <c r="Q2530" s="326"/>
      <c r="R2530" s="326"/>
      <c r="S2530" s="326"/>
      <c r="T2530" s="326"/>
    </row>
    <row r="2531" spans="1:20">
      <c r="A2531" s="220"/>
      <c r="B2531" s="220"/>
      <c r="C2531" s="220"/>
      <c r="D2531" s="220"/>
      <c r="E2531" s="220"/>
      <c r="F2531" s="220"/>
      <c r="G2531" s="220"/>
      <c r="H2531" s="220"/>
      <c r="I2531" s="220"/>
      <c r="J2531" s="220"/>
      <c r="K2531" s="220"/>
      <c r="L2531" s="220"/>
      <c r="M2531" s="326"/>
      <c r="N2531" s="220"/>
      <c r="O2531" s="220"/>
      <c r="P2531" s="220"/>
      <c r="Q2531" s="326"/>
      <c r="R2531" s="326"/>
      <c r="S2531" s="326"/>
      <c r="T2531" s="326"/>
    </row>
    <row r="2532" spans="1:20">
      <c r="A2532" s="220"/>
      <c r="B2532" s="220"/>
      <c r="C2532" s="220"/>
      <c r="D2532" s="220"/>
      <c r="E2532" s="220"/>
      <c r="F2532" s="220"/>
      <c r="G2532" s="220"/>
      <c r="H2532" s="220"/>
      <c r="I2532" s="220"/>
      <c r="J2532" s="220"/>
      <c r="K2532" s="220"/>
      <c r="L2532" s="220"/>
      <c r="M2532" s="326"/>
      <c r="N2532" s="220"/>
      <c r="O2532" s="220"/>
      <c r="P2532" s="220"/>
      <c r="Q2532" s="326"/>
      <c r="R2532" s="326"/>
      <c r="S2532" s="326"/>
      <c r="T2532" s="326"/>
    </row>
    <row r="2533" spans="1:20">
      <c r="A2533" s="220"/>
      <c r="B2533" s="220"/>
      <c r="C2533" s="220"/>
      <c r="D2533" s="220"/>
      <c r="E2533" s="220"/>
      <c r="F2533" s="220"/>
      <c r="G2533" s="220"/>
      <c r="H2533" s="220"/>
      <c r="I2533" s="220"/>
      <c r="J2533" s="220"/>
      <c r="K2533" s="220"/>
      <c r="L2533" s="220"/>
      <c r="M2533" s="326"/>
      <c r="N2533" s="220"/>
      <c r="O2533" s="220"/>
      <c r="P2533" s="220"/>
      <c r="Q2533" s="326"/>
      <c r="R2533" s="326"/>
      <c r="S2533" s="326"/>
      <c r="T2533" s="326"/>
    </row>
    <row r="2534" spans="1:20">
      <c r="A2534" s="220"/>
      <c r="B2534" s="220"/>
      <c r="C2534" s="220"/>
      <c r="D2534" s="220"/>
      <c r="E2534" s="220"/>
      <c r="F2534" s="220"/>
      <c r="G2534" s="220"/>
      <c r="H2534" s="220"/>
      <c r="I2534" s="220"/>
      <c r="J2534" s="220"/>
      <c r="K2534" s="220"/>
      <c r="L2534" s="220"/>
      <c r="M2534" s="326"/>
      <c r="N2534" s="220"/>
      <c r="O2534" s="220"/>
      <c r="P2534" s="220"/>
      <c r="Q2534" s="326"/>
      <c r="R2534" s="326"/>
      <c r="S2534" s="326"/>
      <c r="T2534" s="326"/>
    </row>
    <row r="2535" spans="1:20">
      <c r="A2535" s="220"/>
      <c r="B2535" s="220"/>
      <c r="C2535" s="220"/>
      <c r="D2535" s="220"/>
      <c r="E2535" s="220"/>
      <c r="F2535" s="220"/>
      <c r="G2535" s="220"/>
      <c r="H2535" s="220"/>
      <c r="I2535" s="220"/>
      <c r="J2535" s="220"/>
      <c r="K2535" s="220"/>
      <c r="L2535" s="220"/>
      <c r="M2535" s="326"/>
      <c r="N2535" s="220"/>
      <c r="O2535" s="220"/>
      <c r="P2535" s="220"/>
      <c r="Q2535" s="326"/>
      <c r="R2535" s="326"/>
      <c r="S2535" s="326"/>
      <c r="T2535" s="326"/>
    </row>
    <row r="2536" spans="1:20">
      <c r="A2536" s="220"/>
      <c r="B2536" s="220"/>
      <c r="C2536" s="220"/>
      <c r="D2536" s="220"/>
      <c r="E2536" s="220"/>
      <c r="F2536" s="220"/>
      <c r="G2536" s="220"/>
      <c r="H2536" s="220"/>
      <c r="I2536" s="220"/>
      <c r="J2536" s="220"/>
      <c r="K2536" s="220"/>
      <c r="L2536" s="220"/>
      <c r="M2536" s="326"/>
      <c r="N2536" s="220"/>
      <c r="O2536" s="220"/>
      <c r="P2536" s="220"/>
      <c r="Q2536" s="326"/>
      <c r="R2536" s="326"/>
      <c r="S2536" s="326"/>
      <c r="T2536" s="326"/>
    </row>
    <row r="2537" spans="1:20">
      <c r="A2537" s="220"/>
      <c r="B2537" s="220"/>
      <c r="C2537" s="220"/>
      <c r="D2537" s="220"/>
      <c r="E2537" s="220"/>
      <c r="F2537" s="220"/>
      <c r="G2537" s="220"/>
      <c r="H2537" s="220"/>
      <c r="I2537" s="220"/>
      <c r="J2537" s="220"/>
      <c r="K2537" s="220"/>
      <c r="L2537" s="220"/>
      <c r="M2537" s="326"/>
      <c r="N2537" s="220"/>
      <c r="O2537" s="220"/>
      <c r="P2537" s="220"/>
      <c r="Q2537" s="326"/>
      <c r="R2537" s="326"/>
      <c r="S2537" s="326"/>
      <c r="T2537" s="326"/>
    </row>
    <row r="2538" spans="1:20">
      <c r="A2538" s="220"/>
      <c r="B2538" s="220"/>
      <c r="C2538" s="220"/>
      <c r="D2538" s="220"/>
      <c r="E2538" s="220"/>
      <c r="F2538" s="220"/>
      <c r="G2538" s="220"/>
      <c r="H2538" s="220"/>
      <c r="I2538" s="220"/>
      <c r="J2538" s="220"/>
      <c r="K2538" s="220"/>
      <c r="L2538" s="220"/>
      <c r="M2538" s="326"/>
      <c r="N2538" s="220"/>
      <c r="O2538" s="220"/>
      <c r="P2538" s="220"/>
      <c r="Q2538" s="326"/>
      <c r="R2538" s="326"/>
      <c r="S2538" s="326"/>
      <c r="T2538" s="326"/>
    </row>
    <row r="2539" spans="1:20">
      <c r="A2539" s="220"/>
      <c r="B2539" s="220"/>
      <c r="C2539" s="220"/>
      <c r="D2539" s="220"/>
      <c r="E2539" s="220"/>
      <c r="F2539" s="220"/>
      <c r="G2539" s="220"/>
      <c r="H2539" s="220"/>
      <c r="I2539" s="220"/>
      <c r="J2539" s="220"/>
      <c r="K2539" s="220"/>
      <c r="L2539" s="220"/>
      <c r="M2539" s="326"/>
      <c r="N2539" s="220"/>
      <c r="O2539" s="220"/>
      <c r="P2539" s="220"/>
      <c r="Q2539" s="326"/>
      <c r="R2539" s="326"/>
      <c r="S2539" s="326"/>
      <c r="T2539" s="326"/>
    </row>
    <row r="2540" spans="1:20">
      <c r="A2540" s="220"/>
      <c r="B2540" s="220"/>
      <c r="C2540" s="220"/>
      <c r="D2540" s="220"/>
      <c r="E2540" s="220"/>
      <c r="F2540" s="220"/>
      <c r="G2540" s="220"/>
      <c r="H2540" s="220"/>
      <c r="I2540" s="220"/>
      <c r="J2540" s="220"/>
      <c r="K2540" s="220"/>
      <c r="L2540" s="220"/>
      <c r="M2540" s="326"/>
      <c r="N2540" s="220"/>
      <c r="O2540" s="220"/>
      <c r="P2540" s="220"/>
      <c r="Q2540" s="326"/>
      <c r="R2540" s="326"/>
      <c r="S2540" s="326"/>
      <c r="T2540" s="326"/>
    </row>
    <row r="2541" spans="1:20">
      <c r="A2541" s="220"/>
      <c r="B2541" s="220"/>
      <c r="C2541" s="220"/>
      <c r="D2541" s="220"/>
      <c r="E2541" s="220"/>
      <c r="F2541" s="220"/>
      <c r="G2541" s="220"/>
      <c r="H2541" s="220"/>
      <c r="I2541" s="220"/>
      <c r="J2541" s="220"/>
      <c r="K2541" s="220"/>
      <c r="L2541" s="220"/>
      <c r="M2541" s="326"/>
      <c r="N2541" s="220"/>
      <c r="O2541" s="220"/>
      <c r="P2541" s="220"/>
      <c r="Q2541" s="326"/>
      <c r="R2541" s="326"/>
      <c r="S2541" s="326"/>
      <c r="T2541" s="326"/>
    </row>
    <row r="2542" spans="1:20">
      <c r="A2542" s="220"/>
      <c r="B2542" s="220"/>
      <c r="C2542" s="220"/>
      <c r="D2542" s="220"/>
      <c r="E2542" s="220"/>
      <c r="F2542" s="220"/>
      <c r="G2542" s="220"/>
      <c r="H2542" s="220"/>
      <c r="I2542" s="220"/>
      <c r="J2542" s="220"/>
      <c r="K2542" s="220"/>
      <c r="L2542" s="220"/>
      <c r="M2542" s="326"/>
      <c r="N2542" s="220"/>
      <c r="O2542" s="220"/>
      <c r="P2542" s="220"/>
      <c r="Q2542" s="326"/>
      <c r="R2542" s="326"/>
      <c r="S2542" s="326"/>
      <c r="T2542" s="326"/>
    </row>
    <row r="2543" spans="1:20">
      <c r="A2543" s="220"/>
      <c r="B2543" s="220"/>
      <c r="C2543" s="220"/>
      <c r="D2543" s="220"/>
      <c r="E2543" s="220"/>
      <c r="F2543" s="220"/>
      <c r="G2543" s="220"/>
      <c r="H2543" s="220"/>
      <c r="I2543" s="220"/>
      <c r="J2543" s="220"/>
      <c r="K2543" s="220"/>
      <c r="L2543" s="220"/>
      <c r="M2543" s="326"/>
      <c r="N2543" s="220"/>
      <c r="O2543" s="220"/>
      <c r="P2543" s="220"/>
      <c r="Q2543" s="326"/>
      <c r="R2543" s="326"/>
      <c r="S2543" s="326"/>
      <c r="T2543" s="326"/>
    </row>
    <row r="2544" spans="1:20">
      <c r="A2544" s="220"/>
      <c r="B2544" s="220"/>
      <c r="C2544" s="220"/>
      <c r="D2544" s="220"/>
      <c r="E2544" s="220"/>
      <c r="F2544" s="220"/>
      <c r="G2544" s="220"/>
      <c r="H2544" s="220"/>
      <c r="I2544" s="220"/>
      <c r="J2544" s="220"/>
      <c r="K2544" s="220"/>
      <c r="L2544" s="220"/>
      <c r="M2544" s="326"/>
      <c r="N2544" s="220"/>
      <c r="O2544" s="220"/>
      <c r="P2544" s="220"/>
      <c r="Q2544" s="326"/>
      <c r="R2544" s="326"/>
      <c r="S2544" s="326"/>
      <c r="T2544" s="326"/>
    </row>
    <row r="2545" spans="1:20">
      <c r="A2545" s="220"/>
      <c r="B2545" s="220"/>
      <c r="C2545" s="220"/>
      <c r="D2545" s="220"/>
      <c r="E2545" s="220"/>
      <c r="F2545" s="220"/>
      <c r="G2545" s="220"/>
      <c r="H2545" s="220"/>
      <c r="I2545" s="220"/>
      <c r="J2545" s="220"/>
      <c r="K2545" s="220"/>
      <c r="L2545" s="220"/>
      <c r="M2545" s="326"/>
      <c r="N2545" s="220"/>
      <c r="O2545" s="220"/>
      <c r="P2545" s="220"/>
      <c r="Q2545" s="326"/>
      <c r="R2545" s="326"/>
      <c r="S2545" s="326"/>
      <c r="T2545" s="326"/>
    </row>
    <row r="2546" spans="1:20">
      <c r="A2546" s="220"/>
      <c r="B2546" s="220"/>
      <c r="C2546" s="220"/>
      <c r="D2546" s="220"/>
      <c r="E2546" s="220"/>
      <c r="F2546" s="220"/>
      <c r="G2546" s="220"/>
      <c r="H2546" s="220"/>
      <c r="I2546" s="220"/>
      <c r="J2546" s="220"/>
      <c r="K2546" s="220"/>
      <c r="L2546" s="220"/>
      <c r="M2546" s="326"/>
      <c r="N2546" s="220"/>
      <c r="O2546" s="220"/>
      <c r="P2546" s="220"/>
      <c r="Q2546" s="326"/>
      <c r="R2546" s="326"/>
      <c r="S2546" s="326"/>
      <c r="T2546" s="326"/>
    </row>
    <row r="2547" spans="1:20">
      <c r="A2547" s="220"/>
      <c r="B2547" s="220"/>
      <c r="C2547" s="220"/>
      <c r="D2547" s="220"/>
      <c r="E2547" s="220"/>
      <c r="F2547" s="220"/>
      <c r="G2547" s="220"/>
      <c r="H2547" s="220"/>
      <c r="I2547" s="220"/>
      <c r="J2547" s="220"/>
      <c r="K2547" s="220"/>
      <c r="L2547" s="220"/>
      <c r="M2547" s="326"/>
      <c r="N2547" s="220"/>
      <c r="O2547" s="220"/>
      <c r="P2547" s="220"/>
      <c r="Q2547" s="326"/>
      <c r="R2547" s="326"/>
      <c r="S2547" s="326"/>
      <c r="T2547" s="326"/>
    </row>
    <row r="2548" spans="1:20">
      <c r="A2548" s="220"/>
      <c r="B2548" s="220"/>
      <c r="C2548" s="220"/>
      <c r="D2548" s="220"/>
      <c r="E2548" s="220"/>
      <c r="F2548" s="220"/>
      <c r="G2548" s="220"/>
      <c r="H2548" s="220"/>
      <c r="I2548" s="220"/>
      <c r="J2548" s="220"/>
      <c r="K2548" s="220"/>
      <c r="L2548" s="220"/>
      <c r="M2548" s="326"/>
      <c r="N2548" s="220"/>
      <c r="O2548" s="220"/>
      <c r="P2548" s="220"/>
      <c r="Q2548" s="326"/>
      <c r="R2548" s="326"/>
      <c r="S2548" s="326"/>
      <c r="T2548" s="326"/>
    </row>
    <row r="2549" spans="1:20">
      <c r="A2549" s="220"/>
      <c r="B2549" s="220"/>
      <c r="C2549" s="220"/>
      <c r="D2549" s="220"/>
      <c r="E2549" s="220"/>
      <c r="F2549" s="220"/>
      <c r="G2549" s="220"/>
      <c r="H2549" s="220"/>
      <c r="I2549" s="220"/>
      <c r="J2549" s="220"/>
      <c r="K2549" s="220"/>
      <c r="L2549" s="220"/>
      <c r="M2549" s="326"/>
      <c r="N2549" s="220"/>
      <c r="O2549" s="220"/>
      <c r="P2549" s="220"/>
      <c r="Q2549" s="326"/>
      <c r="R2549" s="326"/>
      <c r="S2549" s="326"/>
      <c r="T2549" s="326"/>
    </row>
    <row r="2550" spans="1:20">
      <c r="A2550" s="220"/>
      <c r="B2550" s="220"/>
      <c r="C2550" s="220"/>
      <c r="D2550" s="220"/>
      <c r="E2550" s="220"/>
      <c r="F2550" s="220"/>
      <c r="G2550" s="220"/>
      <c r="H2550" s="220"/>
      <c r="I2550" s="220"/>
      <c r="J2550" s="220"/>
      <c r="K2550" s="220"/>
      <c r="L2550" s="220"/>
      <c r="M2550" s="326"/>
      <c r="N2550" s="220"/>
      <c r="O2550" s="220"/>
      <c r="P2550" s="220"/>
      <c r="Q2550" s="326"/>
      <c r="R2550" s="326"/>
      <c r="S2550" s="326"/>
      <c r="T2550" s="326"/>
    </row>
    <row r="2551" spans="1:20">
      <c r="A2551" s="220"/>
      <c r="B2551" s="220"/>
      <c r="C2551" s="220"/>
      <c r="D2551" s="220"/>
      <c r="E2551" s="220"/>
      <c r="F2551" s="220"/>
      <c r="G2551" s="220"/>
      <c r="H2551" s="220"/>
      <c r="I2551" s="220"/>
      <c r="J2551" s="220"/>
      <c r="K2551" s="220"/>
      <c r="L2551" s="220"/>
      <c r="M2551" s="326"/>
      <c r="N2551" s="220"/>
      <c r="O2551" s="220"/>
      <c r="P2551" s="220"/>
      <c r="Q2551" s="326"/>
      <c r="R2551" s="326"/>
      <c r="S2551" s="326"/>
      <c r="T2551" s="326"/>
    </row>
    <row r="2552" spans="1:20">
      <c r="A2552" s="220"/>
      <c r="B2552" s="220"/>
      <c r="C2552" s="220"/>
      <c r="D2552" s="220"/>
      <c r="E2552" s="220"/>
      <c r="F2552" s="220"/>
      <c r="G2552" s="220"/>
      <c r="H2552" s="220"/>
      <c r="I2552" s="220"/>
      <c r="J2552" s="220"/>
      <c r="K2552" s="220"/>
      <c r="L2552" s="220"/>
      <c r="M2552" s="326"/>
      <c r="N2552" s="220"/>
      <c r="O2552" s="220"/>
      <c r="P2552" s="220"/>
      <c r="Q2552" s="326"/>
      <c r="R2552" s="326"/>
      <c r="S2552" s="326"/>
      <c r="T2552" s="326"/>
    </row>
    <row r="2553" spans="1:20">
      <c r="A2553" s="220"/>
      <c r="B2553" s="220"/>
      <c r="C2553" s="220"/>
      <c r="D2553" s="220"/>
      <c r="E2553" s="220"/>
      <c r="F2553" s="220"/>
      <c r="G2553" s="220"/>
      <c r="H2553" s="220"/>
      <c r="I2553" s="220"/>
      <c r="J2553" s="220"/>
      <c r="K2553" s="220"/>
      <c r="L2553" s="220"/>
      <c r="M2553" s="326"/>
      <c r="N2553" s="220"/>
      <c r="O2553" s="220"/>
      <c r="P2553" s="220"/>
      <c r="Q2553" s="326"/>
      <c r="R2553" s="326"/>
      <c r="S2553" s="326"/>
      <c r="T2553" s="326"/>
    </row>
    <row r="2554" spans="1:20">
      <c r="A2554" s="220"/>
      <c r="B2554" s="220"/>
      <c r="C2554" s="220"/>
      <c r="D2554" s="220"/>
      <c r="E2554" s="220"/>
      <c r="F2554" s="220"/>
      <c r="G2554" s="220"/>
      <c r="H2554" s="220"/>
      <c r="I2554" s="220"/>
      <c r="J2554" s="220"/>
      <c r="K2554" s="220"/>
      <c r="L2554" s="220"/>
      <c r="M2554" s="326"/>
      <c r="N2554" s="220"/>
      <c r="O2554" s="220"/>
      <c r="P2554" s="220"/>
      <c r="Q2554" s="326"/>
      <c r="R2554" s="326"/>
      <c r="S2554" s="326"/>
      <c r="T2554" s="326"/>
    </row>
    <row r="2555" spans="1:20">
      <c r="A2555" s="220"/>
      <c r="B2555" s="220"/>
      <c r="C2555" s="220"/>
      <c r="D2555" s="220"/>
      <c r="E2555" s="220"/>
      <c r="F2555" s="220"/>
      <c r="G2555" s="220"/>
      <c r="H2555" s="220"/>
      <c r="I2555" s="220"/>
      <c r="J2555" s="220"/>
      <c r="K2555" s="220"/>
      <c r="L2555" s="220"/>
      <c r="M2555" s="326"/>
      <c r="N2555" s="220"/>
      <c r="O2555" s="220"/>
      <c r="P2555" s="220"/>
      <c r="Q2555" s="326"/>
      <c r="R2555" s="326"/>
      <c r="S2555" s="326"/>
      <c r="T2555" s="326"/>
    </row>
    <row r="2556" spans="1:20">
      <c r="A2556" s="220"/>
      <c r="B2556" s="220"/>
      <c r="C2556" s="220"/>
      <c r="D2556" s="220"/>
      <c r="E2556" s="220"/>
      <c r="F2556" s="220"/>
      <c r="G2556" s="220"/>
      <c r="H2556" s="220"/>
      <c r="I2556" s="220"/>
      <c r="J2556" s="220"/>
      <c r="K2556" s="220"/>
      <c r="L2556" s="220"/>
      <c r="M2556" s="326"/>
      <c r="N2556" s="220"/>
      <c r="O2556" s="220"/>
      <c r="P2556" s="220"/>
      <c r="Q2556" s="326"/>
      <c r="R2556" s="326"/>
      <c r="S2556" s="326"/>
      <c r="T2556" s="326"/>
    </row>
    <row r="2557" spans="1:20">
      <c r="A2557" s="220"/>
      <c r="B2557" s="220"/>
      <c r="C2557" s="220"/>
      <c r="D2557" s="220"/>
      <c r="E2557" s="220"/>
      <c r="F2557" s="220"/>
      <c r="G2557" s="220"/>
      <c r="H2557" s="220"/>
      <c r="I2557" s="220"/>
      <c r="J2557" s="220"/>
      <c r="K2557" s="220"/>
      <c r="L2557" s="220"/>
      <c r="M2557" s="326"/>
      <c r="N2557" s="220"/>
      <c r="O2557" s="220"/>
      <c r="P2557" s="220"/>
      <c r="Q2557" s="326"/>
      <c r="R2557" s="326"/>
      <c r="S2557" s="326"/>
      <c r="T2557" s="326"/>
    </row>
    <row r="2558" spans="1:20">
      <c r="A2558" s="220"/>
      <c r="B2558" s="220"/>
      <c r="C2558" s="220"/>
      <c r="D2558" s="220"/>
      <c r="E2558" s="220"/>
      <c r="F2558" s="220"/>
      <c r="G2558" s="220"/>
      <c r="H2558" s="220"/>
      <c r="I2558" s="220"/>
      <c r="J2558" s="220"/>
      <c r="K2558" s="220"/>
      <c r="L2558" s="220"/>
      <c r="M2558" s="326"/>
      <c r="N2558" s="220"/>
      <c r="O2558" s="220"/>
      <c r="P2558" s="220"/>
      <c r="Q2558" s="326"/>
      <c r="R2558" s="326"/>
      <c r="S2558" s="326"/>
      <c r="T2558" s="326"/>
    </row>
    <row r="2559" spans="1:20">
      <c r="A2559" s="220"/>
      <c r="B2559" s="220"/>
      <c r="C2559" s="220"/>
      <c r="D2559" s="220"/>
      <c r="E2559" s="220"/>
      <c r="F2559" s="220"/>
      <c r="G2559" s="220"/>
      <c r="H2559" s="220"/>
      <c r="I2559" s="220"/>
      <c r="J2559" s="220"/>
      <c r="K2559" s="220"/>
      <c r="L2559" s="220"/>
      <c r="M2559" s="326"/>
      <c r="N2559" s="220"/>
      <c r="O2559" s="220"/>
      <c r="P2559" s="220"/>
      <c r="Q2559" s="326"/>
      <c r="R2559" s="326"/>
      <c r="S2559" s="326"/>
      <c r="T2559" s="326"/>
    </row>
    <row r="2560" spans="1:20">
      <c r="A2560" s="220"/>
      <c r="B2560" s="220"/>
      <c r="C2560" s="220"/>
      <c r="D2560" s="220"/>
      <c r="E2560" s="220"/>
      <c r="F2560" s="220"/>
      <c r="G2560" s="220"/>
      <c r="H2560" s="220"/>
      <c r="I2560" s="220"/>
      <c r="J2560" s="220"/>
      <c r="K2560" s="220"/>
      <c r="L2560" s="220"/>
      <c r="M2560" s="326"/>
      <c r="N2560" s="220"/>
      <c r="O2560" s="220"/>
      <c r="P2560" s="220"/>
      <c r="Q2560" s="326"/>
      <c r="R2560" s="326"/>
      <c r="S2560" s="326"/>
      <c r="T2560" s="326"/>
    </row>
    <row r="2561" spans="1:20">
      <c r="A2561" s="220"/>
      <c r="B2561" s="220"/>
      <c r="C2561" s="220"/>
      <c r="D2561" s="220"/>
      <c r="E2561" s="220"/>
      <c r="F2561" s="220"/>
      <c r="G2561" s="220"/>
      <c r="H2561" s="220"/>
      <c r="I2561" s="220"/>
      <c r="J2561" s="220"/>
      <c r="K2561" s="220"/>
      <c r="L2561" s="220"/>
      <c r="M2561" s="326"/>
      <c r="N2561" s="220"/>
      <c r="O2561" s="220"/>
      <c r="P2561" s="220"/>
      <c r="Q2561" s="326"/>
      <c r="R2561" s="326"/>
      <c r="S2561" s="326"/>
      <c r="T2561" s="326"/>
    </row>
    <row r="2562" spans="1:20">
      <c r="A2562" s="220"/>
      <c r="B2562" s="220"/>
      <c r="C2562" s="220"/>
      <c r="D2562" s="220"/>
      <c r="E2562" s="220"/>
      <c r="F2562" s="220"/>
      <c r="G2562" s="220"/>
      <c r="H2562" s="220"/>
      <c r="I2562" s="220"/>
      <c r="J2562" s="220"/>
      <c r="K2562" s="220"/>
      <c r="L2562" s="220"/>
      <c r="M2562" s="326"/>
      <c r="N2562" s="220"/>
      <c r="O2562" s="220"/>
      <c r="P2562" s="220"/>
      <c r="Q2562" s="326"/>
      <c r="R2562" s="326"/>
      <c r="S2562" s="326"/>
      <c r="T2562" s="326"/>
    </row>
    <row r="2563" spans="1:20">
      <c r="A2563" s="220"/>
      <c r="B2563" s="220"/>
      <c r="C2563" s="220"/>
      <c r="D2563" s="220"/>
      <c r="E2563" s="220"/>
      <c r="F2563" s="220"/>
      <c r="G2563" s="220"/>
      <c r="H2563" s="220"/>
      <c r="I2563" s="220"/>
      <c r="J2563" s="220"/>
      <c r="K2563" s="220"/>
      <c r="L2563" s="220"/>
      <c r="M2563" s="326"/>
      <c r="N2563" s="220"/>
      <c r="O2563" s="220"/>
      <c r="P2563" s="220"/>
      <c r="Q2563" s="326"/>
      <c r="R2563" s="326"/>
      <c r="S2563" s="326"/>
      <c r="T2563" s="326"/>
    </row>
    <row r="2564" spans="1:20">
      <c r="A2564" s="220"/>
      <c r="B2564" s="220"/>
      <c r="C2564" s="220"/>
      <c r="D2564" s="220"/>
      <c r="E2564" s="220"/>
      <c r="F2564" s="220"/>
      <c r="G2564" s="220"/>
      <c r="H2564" s="220"/>
      <c r="I2564" s="220"/>
      <c r="J2564" s="220"/>
      <c r="K2564" s="220"/>
      <c r="L2564" s="220"/>
      <c r="M2564" s="326"/>
      <c r="N2564" s="220"/>
      <c r="O2564" s="220"/>
      <c r="P2564" s="220"/>
      <c r="Q2564" s="326"/>
      <c r="R2564" s="326"/>
      <c r="S2564" s="326"/>
      <c r="T2564" s="326"/>
    </row>
    <row r="2565" spans="1:20">
      <c r="A2565" s="220"/>
      <c r="B2565" s="220"/>
      <c r="C2565" s="220"/>
      <c r="D2565" s="220"/>
      <c r="E2565" s="220"/>
      <c r="F2565" s="220"/>
      <c r="G2565" s="220"/>
      <c r="H2565" s="220"/>
      <c r="I2565" s="220"/>
      <c r="J2565" s="220"/>
      <c r="K2565" s="220"/>
      <c r="L2565" s="220"/>
      <c r="M2565" s="326"/>
      <c r="N2565" s="220"/>
      <c r="O2565" s="220"/>
      <c r="P2565" s="220"/>
      <c r="Q2565" s="326"/>
      <c r="R2565" s="326"/>
      <c r="S2565" s="326"/>
      <c r="T2565" s="326"/>
    </row>
    <row r="2566" spans="1:20">
      <c r="A2566" s="220"/>
      <c r="B2566" s="220"/>
      <c r="C2566" s="220"/>
      <c r="D2566" s="220"/>
      <c r="E2566" s="220"/>
      <c r="F2566" s="220"/>
      <c r="G2566" s="220"/>
      <c r="H2566" s="220"/>
      <c r="I2566" s="220"/>
      <c r="J2566" s="220"/>
      <c r="K2566" s="220"/>
      <c r="L2566" s="220"/>
      <c r="M2566" s="326"/>
      <c r="N2566" s="220"/>
      <c r="O2566" s="220"/>
      <c r="P2566" s="220"/>
      <c r="Q2566" s="326"/>
      <c r="R2566" s="326"/>
      <c r="S2566" s="326"/>
      <c r="T2566" s="326"/>
    </row>
    <row r="2567" spans="1:20">
      <c r="A2567" s="220"/>
      <c r="B2567" s="220"/>
      <c r="C2567" s="220"/>
      <c r="D2567" s="220"/>
      <c r="E2567" s="220"/>
      <c r="F2567" s="220"/>
      <c r="G2567" s="220"/>
      <c r="H2567" s="220"/>
      <c r="I2567" s="220"/>
      <c r="J2567" s="220"/>
      <c r="K2567" s="220"/>
      <c r="L2567" s="220"/>
      <c r="M2567" s="326"/>
      <c r="N2567" s="220"/>
      <c r="O2567" s="220"/>
      <c r="P2567" s="220"/>
      <c r="Q2567" s="326"/>
      <c r="R2567" s="326"/>
      <c r="S2567" s="326"/>
      <c r="T2567" s="326"/>
    </row>
    <row r="2568" spans="1:20">
      <c r="A2568" s="220"/>
      <c r="B2568" s="220"/>
      <c r="C2568" s="220"/>
      <c r="D2568" s="220"/>
      <c r="E2568" s="220"/>
      <c r="F2568" s="220"/>
      <c r="G2568" s="220"/>
      <c r="H2568" s="220"/>
      <c r="I2568" s="220"/>
      <c r="J2568" s="220"/>
      <c r="K2568" s="220"/>
      <c r="L2568" s="220"/>
      <c r="M2568" s="326"/>
      <c r="N2568" s="220"/>
      <c r="O2568" s="220"/>
      <c r="P2568" s="220"/>
      <c r="Q2568" s="326"/>
      <c r="R2568" s="326"/>
      <c r="S2568" s="326"/>
      <c r="T2568" s="326"/>
    </row>
    <row r="2569" spans="1:20">
      <c r="A2569" s="220"/>
      <c r="B2569" s="220"/>
      <c r="C2569" s="220"/>
      <c r="D2569" s="220"/>
      <c r="E2569" s="220"/>
      <c r="F2569" s="220"/>
      <c r="G2569" s="220"/>
      <c r="H2569" s="220"/>
      <c r="I2569" s="220"/>
      <c r="J2569" s="220"/>
      <c r="K2569" s="220"/>
      <c r="L2569" s="220"/>
      <c r="M2569" s="326"/>
      <c r="N2569" s="220"/>
      <c r="O2569" s="220"/>
      <c r="P2569" s="220"/>
      <c r="Q2569" s="326"/>
      <c r="R2569" s="326"/>
      <c r="S2569" s="326"/>
      <c r="T2569" s="326"/>
    </row>
    <row r="2570" spans="1:20">
      <c r="A2570" s="220"/>
      <c r="B2570" s="220"/>
      <c r="C2570" s="220"/>
      <c r="D2570" s="220"/>
      <c r="E2570" s="220"/>
      <c r="F2570" s="220"/>
      <c r="G2570" s="220"/>
      <c r="H2570" s="220"/>
      <c r="I2570" s="220"/>
      <c r="J2570" s="220"/>
      <c r="K2570" s="220"/>
      <c r="L2570" s="220"/>
      <c r="M2570" s="326"/>
      <c r="N2570" s="220"/>
      <c r="O2570" s="220"/>
      <c r="P2570" s="220"/>
      <c r="Q2570" s="326"/>
      <c r="R2570" s="326"/>
      <c r="S2570" s="326"/>
      <c r="T2570" s="326"/>
    </row>
    <row r="2571" spans="1:20">
      <c r="A2571" s="220"/>
      <c r="B2571" s="220"/>
      <c r="C2571" s="220"/>
      <c r="D2571" s="220"/>
      <c r="E2571" s="220"/>
      <c r="F2571" s="220"/>
      <c r="G2571" s="220"/>
      <c r="H2571" s="220"/>
      <c r="I2571" s="220"/>
      <c r="J2571" s="220"/>
      <c r="K2571" s="220"/>
      <c r="L2571" s="220"/>
      <c r="M2571" s="326"/>
      <c r="N2571" s="220"/>
      <c r="O2571" s="220"/>
      <c r="P2571" s="220"/>
      <c r="Q2571" s="326"/>
      <c r="R2571" s="326"/>
      <c r="S2571" s="326"/>
      <c r="T2571" s="326"/>
    </row>
    <row r="2572" spans="1:20">
      <c r="A2572" s="220"/>
      <c r="B2572" s="220"/>
      <c r="C2572" s="220"/>
      <c r="D2572" s="220"/>
      <c r="E2572" s="220"/>
      <c r="F2572" s="220"/>
      <c r="G2572" s="220"/>
      <c r="H2572" s="220"/>
      <c r="I2572" s="220"/>
      <c r="J2572" s="220"/>
      <c r="K2572" s="220"/>
      <c r="L2572" s="220"/>
      <c r="M2572" s="326"/>
      <c r="N2572" s="220"/>
      <c r="O2572" s="220"/>
      <c r="P2572" s="220"/>
      <c r="Q2572" s="326"/>
      <c r="R2572" s="326"/>
      <c r="S2572" s="326"/>
      <c r="T2572" s="326"/>
    </row>
    <row r="2573" spans="1:20">
      <c r="A2573" s="220"/>
      <c r="B2573" s="220"/>
      <c r="C2573" s="220"/>
      <c r="D2573" s="220"/>
      <c r="E2573" s="220"/>
      <c r="F2573" s="220"/>
      <c r="G2573" s="220"/>
      <c r="H2573" s="220"/>
      <c r="I2573" s="220"/>
      <c r="J2573" s="220"/>
      <c r="K2573" s="220"/>
      <c r="L2573" s="220"/>
      <c r="M2573" s="326"/>
      <c r="N2573" s="220"/>
      <c r="O2573" s="220"/>
      <c r="P2573" s="220"/>
      <c r="Q2573" s="326"/>
      <c r="R2573" s="326"/>
      <c r="S2573" s="326"/>
      <c r="T2573" s="326"/>
    </row>
    <row r="2574" spans="1:20">
      <c r="A2574" s="220"/>
      <c r="B2574" s="220"/>
      <c r="C2574" s="220"/>
      <c r="D2574" s="220"/>
      <c r="E2574" s="220"/>
      <c r="F2574" s="220"/>
      <c r="G2574" s="220"/>
      <c r="H2574" s="220"/>
      <c r="I2574" s="220"/>
      <c r="J2574" s="220"/>
      <c r="K2574" s="220"/>
      <c r="L2574" s="220"/>
      <c r="M2574" s="326"/>
      <c r="N2574" s="220"/>
      <c r="O2574" s="220"/>
      <c r="P2574" s="220"/>
      <c r="Q2574" s="326"/>
      <c r="R2574" s="326"/>
      <c r="S2574" s="326"/>
      <c r="T2574" s="326"/>
    </row>
    <row r="2575" spans="1:20">
      <c r="A2575" s="220"/>
      <c r="B2575" s="220"/>
      <c r="C2575" s="220"/>
      <c r="D2575" s="220"/>
      <c r="E2575" s="220"/>
      <c r="F2575" s="220"/>
      <c r="G2575" s="220"/>
      <c r="H2575" s="220"/>
      <c r="I2575" s="220"/>
      <c r="J2575" s="220"/>
      <c r="K2575" s="220"/>
      <c r="L2575" s="220"/>
      <c r="M2575" s="326"/>
      <c r="N2575" s="220"/>
      <c r="O2575" s="220"/>
      <c r="P2575" s="220"/>
      <c r="Q2575" s="326"/>
      <c r="R2575" s="326"/>
      <c r="S2575" s="326"/>
      <c r="T2575" s="326"/>
    </row>
    <row r="2576" spans="1:20">
      <c r="A2576" s="220"/>
      <c r="B2576" s="220"/>
      <c r="C2576" s="220"/>
      <c r="D2576" s="220"/>
      <c r="E2576" s="220"/>
      <c r="F2576" s="220"/>
      <c r="G2576" s="220"/>
      <c r="H2576" s="220"/>
      <c r="I2576" s="220"/>
      <c r="J2576" s="220"/>
      <c r="K2576" s="220"/>
      <c r="L2576" s="220"/>
      <c r="M2576" s="326"/>
      <c r="N2576" s="220"/>
      <c r="O2576" s="220"/>
      <c r="P2576" s="220"/>
      <c r="Q2576" s="326"/>
      <c r="R2576" s="326"/>
      <c r="S2576" s="326"/>
      <c r="T2576" s="326"/>
    </row>
    <row r="2577" spans="1:20">
      <c r="A2577" s="220"/>
      <c r="B2577" s="220"/>
      <c r="C2577" s="220"/>
      <c r="D2577" s="220"/>
      <c r="E2577" s="220"/>
      <c r="F2577" s="220"/>
      <c r="G2577" s="220"/>
      <c r="H2577" s="220"/>
      <c r="I2577" s="220"/>
      <c r="J2577" s="220"/>
      <c r="K2577" s="220"/>
      <c r="L2577" s="220"/>
      <c r="M2577" s="326"/>
      <c r="N2577" s="220"/>
      <c r="O2577" s="220"/>
      <c r="P2577" s="220"/>
      <c r="Q2577" s="326"/>
      <c r="R2577" s="326"/>
      <c r="S2577" s="326"/>
      <c r="T2577" s="326"/>
    </row>
    <row r="2578" spans="1:20">
      <c r="A2578" s="220"/>
      <c r="B2578" s="220"/>
      <c r="C2578" s="220"/>
      <c r="D2578" s="220"/>
      <c r="E2578" s="220"/>
      <c r="F2578" s="220"/>
      <c r="G2578" s="220"/>
      <c r="H2578" s="220"/>
      <c r="I2578" s="220"/>
      <c r="J2578" s="220"/>
      <c r="K2578" s="220"/>
      <c r="L2578" s="220"/>
      <c r="M2578" s="326"/>
      <c r="N2578" s="220"/>
      <c r="O2578" s="220"/>
      <c r="P2578" s="220"/>
      <c r="Q2578" s="326"/>
      <c r="R2578" s="326"/>
      <c r="S2578" s="326"/>
      <c r="T2578" s="326"/>
    </row>
    <row r="2579" spans="1:20">
      <c r="A2579" s="220"/>
      <c r="B2579" s="220"/>
      <c r="C2579" s="220"/>
      <c r="D2579" s="220"/>
      <c r="E2579" s="220"/>
      <c r="F2579" s="220"/>
      <c r="G2579" s="220"/>
      <c r="H2579" s="220"/>
      <c r="I2579" s="220"/>
      <c r="J2579" s="220"/>
      <c r="K2579" s="220"/>
      <c r="L2579" s="220"/>
      <c r="M2579" s="326"/>
      <c r="N2579" s="220"/>
      <c r="O2579" s="220"/>
      <c r="P2579" s="220"/>
      <c r="Q2579" s="326"/>
      <c r="R2579" s="326"/>
      <c r="S2579" s="326"/>
      <c r="T2579" s="326"/>
    </row>
    <row r="2580" spans="1:20">
      <c r="A2580" s="220"/>
      <c r="B2580" s="220"/>
      <c r="C2580" s="220"/>
      <c r="D2580" s="220"/>
      <c r="E2580" s="220"/>
      <c r="F2580" s="220"/>
      <c r="G2580" s="220"/>
      <c r="H2580" s="220"/>
      <c r="I2580" s="220"/>
      <c r="J2580" s="220"/>
      <c r="K2580" s="220"/>
      <c r="L2580" s="220"/>
      <c r="M2580" s="326"/>
      <c r="N2580" s="220"/>
      <c r="O2580" s="220"/>
      <c r="P2580" s="220"/>
      <c r="Q2580" s="326"/>
      <c r="R2580" s="326"/>
      <c r="S2580" s="326"/>
      <c r="T2580" s="326"/>
    </row>
    <row r="2581" spans="1:20">
      <c r="A2581" s="220"/>
      <c r="B2581" s="220"/>
      <c r="C2581" s="220"/>
      <c r="D2581" s="220"/>
      <c r="E2581" s="220"/>
      <c r="F2581" s="220"/>
      <c r="G2581" s="220"/>
      <c r="H2581" s="220"/>
      <c r="I2581" s="220"/>
      <c r="J2581" s="220"/>
      <c r="K2581" s="220"/>
      <c r="L2581" s="220"/>
      <c r="M2581" s="326"/>
      <c r="N2581" s="220"/>
      <c r="O2581" s="220"/>
      <c r="P2581" s="220"/>
      <c r="Q2581" s="326"/>
      <c r="R2581" s="326"/>
      <c r="S2581" s="326"/>
      <c r="T2581" s="326"/>
    </row>
    <row r="2582" spans="1:20">
      <c r="A2582" s="220"/>
      <c r="B2582" s="220"/>
      <c r="C2582" s="220"/>
      <c r="D2582" s="220"/>
      <c r="E2582" s="220"/>
      <c r="F2582" s="220"/>
      <c r="G2582" s="220"/>
      <c r="H2582" s="220"/>
      <c r="I2582" s="220"/>
      <c r="J2582" s="220"/>
      <c r="K2582" s="220"/>
      <c r="L2582" s="220"/>
      <c r="M2582" s="326"/>
      <c r="N2582" s="220"/>
      <c r="O2582" s="220"/>
      <c r="P2582" s="220"/>
      <c r="Q2582" s="326"/>
      <c r="R2582" s="326"/>
      <c r="S2582" s="326"/>
      <c r="T2582" s="326"/>
    </row>
    <row r="2583" spans="1:20">
      <c r="A2583" s="220"/>
      <c r="B2583" s="220"/>
      <c r="C2583" s="220"/>
      <c r="D2583" s="220"/>
      <c r="E2583" s="220"/>
      <c r="F2583" s="220"/>
      <c r="G2583" s="220"/>
      <c r="H2583" s="220"/>
      <c r="I2583" s="220"/>
      <c r="J2583" s="220"/>
      <c r="K2583" s="220"/>
      <c r="L2583" s="220"/>
      <c r="M2583" s="326"/>
      <c r="N2583" s="220"/>
      <c r="O2583" s="220"/>
      <c r="P2583" s="220"/>
      <c r="Q2583" s="326"/>
      <c r="R2583" s="326"/>
      <c r="S2583" s="326"/>
      <c r="T2583" s="326"/>
    </row>
    <row r="2584" spans="1:20">
      <c r="A2584" s="220"/>
      <c r="B2584" s="220"/>
      <c r="C2584" s="220"/>
      <c r="D2584" s="220"/>
      <c r="E2584" s="220"/>
      <c r="F2584" s="220"/>
      <c r="G2584" s="220"/>
      <c r="H2584" s="220"/>
      <c r="I2584" s="220"/>
      <c r="J2584" s="220"/>
      <c r="K2584" s="220"/>
      <c r="L2584" s="220"/>
      <c r="M2584" s="326"/>
      <c r="N2584" s="220"/>
      <c r="O2584" s="220"/>
      <c r="P2584" s="220"/>
      <c r="Q2584" s="326"/>
      <c r="R2584" s="326"/>
      <c r="S2584" s="326"/>
      <c r="T2584" s="326"/>
    </row>
    <row r="2585" spans="1:20">
      <c r="A2585" s="220"/>
      <c r="B2585" s="220"/>
      <c r="C2585" s="220"/>
      <c r="D2585" s="220"/>
      <c r="E2585" s="220"/>
      <c r="F2585" s="220"/>
      <c r="G2585" s="220"/>
      <c r="H2585" s="220"/>
      <c r="I2585" s="220"/>
      <c r="J2585" s="220"/>
      <c r="K2585" s="220"/>
      <c r="L2585" s="220"/>
      <c r="M2585" s="326"/>
      <c r="N2585" s="220"/>
      <c r="O2585" s="220"/>
      <c r="P2585" s="220"/>
      <c r="Q2585" s="326"/>
      <c r="R2585" s="326"/>
      <c r="S2585" s="326"/>
      <c r="T2585" s="326"/>
    </row>
    <row r="2586" spans="1:20">
      <c r="A2586" s="220"/>
      <c r="B2586" s="220"/>
      <c r="C2586" s="220"/>
      <c r="D2586" s="220"/>
      <c r="E2586" s="220"/>
      <c r="F2586" s="220"/>
      <c r="G2586" s="220"/>
      <c r="H2586" s="220"/>
      <c r="I2586" s="220"/>
      <c r="J2586" s="220"/>
      <c r="K2586" s="220"/>
      <c r="L2586" s="220"/>
      <c r="M2586" s="326"/>
      <c r="N2586" s="220"/>
      <c r="O2586" s="220"/>
      <c r="P2586" s="220"/>
      <c r="Q2586" s="326"/>
      <c r="R2586" s="326"/>
      <c r="S2586" s="326"/>
      <c r="T2586" s="326"/>
    </row>
    <row r="2587" spans="1:20">
      <c r="A2587" s="220"/>
      <c r="B2587" s="220"/>
      <c r="C2587" s="220"/>
      <c r="D2587" s="220"/>
      <c r="E2587" s="220"/>
      <c r="F2587" s="220"/>
      <c r="G2587" s="220"/>
      <c r="H2587" s="220"/>
      <c r="I2587" s="220"/>
      <c r="J2587" s="220"/>
      <c r="K2587" s="220"/>
      <c r="L2587" s="220"/>
      <c r="M2587" s="326"/>
      <c r="N2587" s="220"/>
      <c r="O2587" s="220"/>
      <c r="P2587" s="220"/>
      <c r="Q2587" s="326"/>
      <c r="R2587" s="326"/>
      <c r="S2587" s="326"/>
      <c r="T2587" s="326"/>
    </row>
    <row r="2588" spans="1:20">
      <c r="A2588" s="220"/>
      <c r="B2588" s="220"/>
      <c r="C2588" s="220"/>
      <c r="D2588" s="220"/>
      <c r="E2588" s="220"/>
      <c r="F2588" s="220"/>
      <c r="G2588" s="220"/>
      <c r="H2588" s="220"/>
      <c r="I2588" s="220"/>
      <c r="J2588" s="220"/>
      <c r="K2588" s="220"/>
      <c r="L2588" s="220"/>
      <c r="M2588" s="326"/>
      <c r="N2588" s="220"/>
      <c r="O2588" s="220"/>
      <c r="P2588" s="220"/>
      <c r="Q2588" s="326"/>
      <c r="R2588" s="326"/>
      <c r="S2588" s="326"/>
      <c r="T2588" s="326"/>
    </row>
    <row r="2589" spans="1:20">
      <c r="A2589" s="220"/>
      <c r="B2589" s="220"/>
      <c r="C2589" s="220"/>
      <c r="D2589" s="220"/>
      <c r="E2589" s="220"/>
      <c r="F2589" s="220"/>
      <c r="G2589" s="220"/>
      <c r="H2589" s="220"/>
      <c r="I2589" s="220"/>
      <c r="J2589" s="220"/>
      <c r="K2589" s="220"/>
      <c r="L2589" s="220"/>
      <c r="M2589" s="326"/>
      <c r="N2589" s="220"/>
      <c r="O2589" s="220"/>
      <c r="P2589" s="220"/>
      <c r="Q2589" s="326"/>
      <c r="R2589" s="326"/>
      <c r="S2589" s="326"/>
      <c r="T2589" s="326"/>
    </row>
    <row r="2590" spans="1:20">
      <c r="A2590" s="220"/>
      <c r="B2590" s="220"/>
      <c r="C2590" s="220"/>
      <c r="D2590" s="220"/>
      <c r="E2590" s="220"/>
      <c r="F2590" s="220"/>
      <c r="G2590" s="220"/>
      <c r="H2590" s="220"/>
      <c r="I2590" s="220"/>
      <c r="J2590" s="220"/>
      <c r="K2590" s="220"/>
      <c r="L2590" s="220"/>
      <c r="M2590" s="326"/>
      <c r="N2590" s="220"/>
      <c r="O2590" s="220"/>
      <c r="P2590" s="220"/>
      <c r="Q2590" s="326"/>
      <c r="R2590" s="326"/>
      <c r="S2590" s="326"/>
      <c r="T2590" s="326"/>
    </row>
    <row r="2591" spans="1:20">
      <c r="A2591" s="220"/>
      <c r="B2591" s="220"/>
      <c r="C2591" s="220"/>
      <c r="D2591" s="220"/>
      <c r="E2591" s="220"/>
      <c r="F2591" s="220"/>
      <c r="G2591" s="220"/>
      <c r="H2591" s="220"/>
      <c r="I2591" s="220"/>
      <c r="J2591" s="220"/>
      <c r="K2591" s="220"/>
      <c r="L2591" s="220"/>
      <c r="M2591" s="326"/>
      <c r="N2591" s="220"/>
      <c r="O2591" s="220"/>
      <c r="P2591" s="220"/>
      <c r="Q2591" s="326"/>
      <c r="R2591" s="326"/>
      <c r="S2591" s="326"/>
      <c r="T2591" s="326"/>
    </row>
    <row r="2592" spans="1:20">
      <c r="A2592" s="220"/>
      <c r="B2592" s="220"/>
      <c r="C2592" s="220"/>
      <c r="D2592" s="220"/>
      <c r="E2592" s="220"/>
      <c r="F2592" s="220"/>
      <c r="G2592" s="220"/>
      <c r="H2592" s="220"/>
      <c r="I2592" s="220"/>
      <c r="J2592" s="220"/>
      <c r="K2592" s="220"/>
      <c r="L2592" s="220"/>
      <c r="M2592" s="326"/>
      <c r="N2592" s="220"/>
      <c r="O2592" s="220"/>
      <c r="P2592" s="220"/>
      <c r="Q2592" s="326"/>
      <c r="R2592" s="326"/>
      <c r="S2592" s="326"/>
      <c r="T2592" s="326"/>
    </row>
    <row r="2593" spans="1:20">
      <c r="A2593" s="220"/>
      <c r="B2593" s="220"/>
      <c r="C2593" s="220"/>
      <c r="D2593" s="220"/>
      <c r="E2593" s="220"/>
      <c r="F2593" s="220"/>
      <c r="G2593" s="220"/>
      <c r="H2593" s="220"/>
      <c r="I2593" s="220"/>
      <c r="J2593" s="220"/>
      <c r="K2593" s="220"/>
      <c r="L2593" s="220"/>
      <c r="M2593" s="326"/>
      <c r="N2593" s="220"/>
      <c r="O2593" s="220"/>
      <c r="P2593" s="220"/>
      <c r="Q2593" s="326"/>
      <c r="R2593" s="326"/>
      <c r="S2593" s="326"/>
      <c r="T2593" s="326"/>
    </row>
    <row r="2594" spans="1:20">
      <c r="A2594" s="220"/>
      <c r="B2594" s="220"/>
      <c r="C2594" s="220"/>
      <c r="D2594" s="220"/>
      <c r="E2594" s="220"/>
      <c r="F2594" s="220"/>
      <c r="G2594" s="220"/>
      <c r="H2594" s="220"/>
      <c r="I2594" s="220"/>
      <c r="J2594" s="220"/>
      <c r="K2594" s="220"/>
      <c r="L2594" s="220"/>
      <c r="M2594" s="326"/>
      <c r="N2594" s="220"/>
      <c r="O2594" s="220"/>
      <c r="P2594" s="220"/>
      <c r="Q2594" s="326"/>
      <c r="R2594" s="326"/>
      <c r="S2594" s="326"/>
      <c r="T2594" s="326"/>
    </row>
    <row r="2595" spans="1:20">
      <c r="A2595" s="220"/>
      <c r="B2595" s="220"/>
      <c r="C2595" s="220"/>
      <c r="D2595" s="220"/>
      <c r="E2595" s="220"/>
      <c r="F2595" s="220"/>
      <c r="G2595" s="220"/>
      <c r="H2595" s="220"/>
      <c r="I2595" s="220"/>
      <c r="J2595" s="220"/>
      <c r="K2595" s="220"/>
      <c r="L2595" s="220"/>
      <c r="M2595" s="326"/>
      <c r="N2595" s="220"/>
      <c r="O2595" s="220"/>
      <c r="P2595" s="220"/>
      <c r="Q2595" s="326"/>
      <c r="R2595" s="326"/>
      <c r="S2595" s="326"/>
      <c r="T2595" s="326"/>
    </row>
    <row r="2596" spans="1:20">
      <c r="A2596" s="220"/>
      <c r="B2596" s="220"/>
      <c r="C2596" s="220"/>
      <c r="D2596" s="220"/>
      <c r="E2596" s="220"/>
      <c r="F2596" s="220"/>
      <c r="G2596" s="220"/>
      <c r="H2596" s="220"/>
      <c r="I2596" s="220"/>
      <c r="J2596" s="220"/>
      <c r="K2596" s="220"/>
      <c r="L2596" s="220"/>
      <c r="M2596" s="326"/>
      <c r="N2596" s="220"/>
      <c r="O2596" s="220"/>
      <c r="P2596" s="220"/>
      <c r="Q2596" s="326"/>
      <c r="R2596" s="326"/>
      <c r="S2596" s="326"/>
      <c r="T2596" s="326"/>
    </row>
    <row r="2597" spans="1:20">
      <c r="A2597" s="220"/>
      <c r="B2597" s="220"/>
      <c r="C2597" s="220"/>
      <c r="D2597" s="220"/>
      <c r="E2597" s="220"/>
      <c r="F2597" s="220"/>
      <c r="G2597" s="220"/>
      <c r="H2597" s="220"/>
      <c r="I2597" s="220"/>
      <c r="J2597" s="220"/>
      <c r="K2597" s="220"/>
      <c r="L2597" s="220"/>
      <c r="M2597" s="326"/>
      <c r="N2597" s="220"/>
      <c r="O2597" s="220"/>
      <c r="P2597" s="220"/>
      <c r="Q2597" s="326"/>
      <c r="R2597" s="326"/>
      <c r="S2597" s="326"/>
      <c r="T2597" s="326"/>
    </row>
    <row r="2598" spans="1:20">
      <c r="A2598" s="220"/>
      <c r="B2598" s="220"/>
      <c r="C2598" s="220"/>
      <c r="D2598" s="220"/>
      <c r="E2598" s="220"/>
      <c r="F2598" s="220"/>
      <c r="G2598" s="220"/>
      <c r="H2598" s="220"/>
      <c r="I2598" s="220"/>
      <c r="J2598" s="220"/>
      <c r="K2598" s="220"/>
      <c r="L2598" s="220"/>
      <c r="M2598" s="326"/>
      <c r="N2598" s="220"/>
      <c r="O2598" s="220"/>
      <c r="P2598" s="220"/>
      <c r="Q2598" s="326"/>
      <c r="R2598" s="326"/>
      <c r="S2598" s="326"/>
      <c r="T2598" s="326"/>
    </row>
    <row r="2599" spans="1:20">
      <c r="A2599" s="220"/>
      <c r="B2599" s="220"/>
      <c r="C2599" s="220"/>
      <c r="D2599" s="220"/>
      <c r="E2599" s="220"/>
      <c r="F2599" s="220"/>
      <c r="G2599" s="220"/>
      <c r="H2599" s="220"/>
      <c r="I2599" s="220"/>
      <c r="J2599" s="220"/>
      <c r="K2599" s="220"/>
      <c r="L2599" s="220"/>
      <c r="M2599" s="326"/>
      <c r="N2599" s="220"/>
      <c r="O2599" s="220"/>
      <c r="P2599" s="220"/>
      <c r="Q2599" s="326"/>
      <c r="R2599" s="326"/>
      <c r="S2599" s="326"/>
      <c r="T2599" s="326"/>
    </row>
    <row r="2600" spans="1:20">
      <c r="A2600" s="220"/>
      <c r="B2600" s="220"/>
      <c r="C2600" s="220"/>
      <c r="D2600" s="220"/>
      <c r="E2600" s="220"/>
      <c r="F2600" s="220"/>
      <c r="G2600" s="220"/>
      <c r="H2600" s="220"/>
      <c r="I2600" s="220"/>
      <c r="J2600" s="220"/>
      <c r="K2600" s="220"/>
      <c r="L2600" s="220"/>
      <c r="M2600" s="326"/>
      <c r="N2600" s="220"/>
      <c r="O2600" s="220"/>
      <c r="P2600" s="220"/>
      <c r="Q2600" s="326"/>
      <c r="R2600" s="326"/>
      <c r="S2600" s="326"/>
      <c r="T2600" s="326"/>
    </row>
    <row r="2601" spans="1:20">
      <c r="A2601" s="220"/>
      <c r="B2601" s="220"/>
      <c r="C2601" s="220"/>
      <c r="D2601" s="220"/>
      <c r="E2601" s="220"/>
      <c r="F2601" s="220"/>
      <c r="G2601" s="220"/>
      <c r="H2601" s="220"/>
      <c r="I2601" s="220"/>
      <c r="J2601" s="220"/>
      <c r="K2601" s="220"/>
      <c r="L2601" s="220"/>
      <c r="M2601" s="326"/>
      <c r="N2601" s="220"/>
      <c r="O2601" s="220"/>
      <c r="P2601" s="220"/>
      <c r="Q2601" s="326"/>
      <c r="R2601" s="326"/>
      <c r="S2601" s="326"/>
      <c r="T2601" s="326"/>
    </row>
    <row r="2602" spans="1:20">
      <c r="A2602" s="220"/>
      <c r="B2602" s="220"/>
      <c r="C2602" s="220"/>
      <c r="D2602" s="220"/>
      <c r="E2602" s="220"/>
      <c r="F2602" s="220"/>
      <c r="G2602" s="220"/>
      <c r="H2602" s="220"/>
      <c r="I2602" s="220"/>
      <c r="J2602" s="220"/>
      <c r="K2602" s="220"/>
      <c r="L2602" s="220"/>
      <c r="M2602" s="326"/>
      <c r="N2602" s="220"/>
      <c r="O2602" s="220"/>
      <c r="P2602" s="220"/>
      <c r="Q2602" s="326"/>
      <c r="R2602" s="326"/>
      <c r="S2602" s="326"/>
      <c r="T2602" s="326"/>
    </row>
    <row r="2603" spans="1:20">
      <c r="A2603" s="220"/>
      <c r="B2603" s="220"/>
      <c r="C2603" s="220"/>
      <c r="D2603" s="220"/>
      <c r="E2603" s="220"/>
      <c r="F2603" s="220"/>
      <c r="G2603" s="220"/>
      <c r="H2603" s="220"/>
      <c r="I2603" s="220"/>
      <c r="J2603" s="220"/>
      <c r="K2603" s="220"/>
      <c r="L2603" s="220"/>
      <c r="M2603" s="326"/>
      <c r="N2603" s="220"/>
      <c r="O2603" s="220"/>
      <c r="P2603" s="220"/>
      <c r="Q2603" s="326"/>
      <c r="R2603" s="326"/>
      <c r="S2603" s="326"/>
      <c r="T2603" s="326"/>
    </row>
    <row r="2604" spans="1:20">
      <c r="A2604" s="220"/>
      <c r="B2604" s="220"/>
      <c r="C2604" s="220"/>
      <c r="D2604" s="220"/>
      <c r="E2604" s="220"/>
      <c r="F2604" s="220"/>
      <c r="G2604" s="220"/>
      <c r="H2604" s="220"/>
      <c r="I2604" s="220"/>
      <c r="J2604" s="220"/>
      <c r="K2604" s="220"/>
      <c r="L2604" s="220"/>
      <c r="M2604" s="326"/>
      <c r="N2604" s="220"/>
      <c r="O2604" s="220"/>
      <c r="P2604" s="220"/>
      <c r="Q2604" s="326"/>
      <c r="R2604" s="326"/>
      <c r="S2604" s="326"/>
      <c r="T2604" s="326"/>
    </row>
    <row r="2605" spans="1:20">
      <c r="A2605" s="220"/>
      <c r="B2605" s="220"/>
      <c r="C2605" s="220"/>
      <c r="D2605" s="220"/>
      <c r="E2605" s="220"/>
      <c r="F2605" s="220"/>
      <c r="G2605" s="220"/>
      <c r="H2605" s="220"/>
      <c r="I2605" s="220"/>
      <c r="J2605" s="220"/>
      <c r="K2605" s="220"/>
      <c r="L2605" s="220"/>
      <c r="M2605" s="326"/>
      <c r="N2605" s="220"/>
      <c r="O2605" s="220"/>
      <c r="P2605" s="220"/>
      <c r="Q2605" s="326"/>
      <c r="R2605" s="326"/>
      <c r="S2605" s="326"/>
      <c r="T2605" s="326"/>
    </row>
    <row r="2606" spans="1:20">
      <c r="A2606" s="220"/>
      <c r="B2606" s="220"/>
      <c r="C2606" s="220"/>
      <c r="D2606" s="220"/>
      <c r="E2606" s="220"/>
      <c r="F2606" s="220"/>
      <c r="G2606" s="220"/>
      <c r="H2606" s="220"/>
      <c r="I2606" s="220"/>
      <c r="J2606" s="220"/>
      <c r="K2606" s="220"/>
      <c r="L2606" s="220"/>
      <c r="M2606" s="326"/>
      <c r="N2606" s="220"/>
      <c r="O2606" s="220"/>
      <c r="P2606" s="220"/>
      <c r="Q2606" s="326"/>
      <c r="R2606" s="326"/>
      <c r="S2606" s="326"/>
      <c r="T2606" s="326"/>
    </row>
    <row r="2607" spans="1:20">
      <c r="A2607" s="220"/>
      <c r="B2607" s="220"/>
      <c r="C2607" s="220"/>
      <c r="D2607" s="220"/>
      <c r="E2607" s="220"/>
      <c r="F2607" s="220"/>
      <c r="G2607" s="220"/>
      <c r="H2607" s="220"/>
      <c r="I2607" s="220"/>
      <c r="J2607" s="220"/>
      <c r="K2607" s="220"/>
      <c r="L2607" s="220"/>
      <c r="M2607" s="326"/>
      <c r="N2607" s="220"/>
      <c r="O2607" s="220"/>
      <c r="P2607" s="220"/>
      <c r="Q2607" s="326"/>
      <c r="R2607" s="326"/>
      <c r="S2607" s="326"/>
      <c r="T2607" s="326"/>
    </row>
    <row r="2608" spans="1:20">
      <c r="A2608" s="220"/>
      <c r="B2608" s="220"/>
      <c r="C2608" s="220"/>
      <c r="D2608" s="220"/>
      <c r="E2608" s="220"/>
      <c r="F2608" s="220"/>
      <c r="G2608" s="220"/>
      <c r="H2608" s="220"/>
      <c r="I2608" s="220"/>
      <c r="J2608" s="220"/>
      <c r="K2608" s="220"/>
      <c r="L2608" s="220"/>
      <c r="M2608" s="326"/>
      <c r="N2608" s="220"/>
      <c r="O2608" s="220"/>
      <c r="P2608" s="220"/>
      <c r="Q2608" s="326"/>
      <c r="R2608" s="326"/>
      <c r="S2608" s="326"/>
      <c r="T2608" s="326"/>
    </row>
    <row r="2609" spans="1:20">
      <c r="A2609" s="220"/>
      <c r="B2609" s="220"/>
      <c r="C2609" s="220"/>
      <c r="D2609" s="220"/>
      <c r="E2609" s="220"/>
      <c r="F2609" s="220"/>
      <c r="G2609" s="220"/>
      <c r="H2609" s="220"/>
      <c r="I2609" s="220"/>
      <c r="J2609" s="220"/>
      <c r="K2609" s="220"/>
      <c r="L2609" s="220"/>
      <c r="M2609" s="326"/>
      <c r="N2609" s="220"/>
      <c r="O2609" s="220"/>
      <c r="P2609" s="220"/>
      <c r="Q2609" s="326"/>
      <c r="R2609" s="326"/>
      <c r="S2609" s="326"/>
      <c r="T2609" s="326"/>
    </row>
    <row r="2610" spans="1:20">
      <c r="A2610" s="220"/>
      <c r="B2610" s="220"/>
      <c r="C2610" s="220"/>
      <c r="D2610" s="220"/>
      <c r="E2610" s="220"/>
      <c r="F2610" s="220"/>
      <c r="G2610" s="220"/>
      <c r="H2610" s="220"/>
      <c r="I2610" s="220"/>
      <c r="J2610" s="220"/>
      <c r="K2610" s="220"/>
      <c r="L2610" s="220"/>
      <c r="M2610" s="326"/>
      <c r="N2610" s="220"/>
      <c r="O2610" s="220"/>
      <c r="P2610" s="220"/>
      <c r="Q2610" s="326"/>
      <c r="R2610" s="326"/>
      <c r="S2610" s="326"/>
      <c r="T2610" s="326"/>
    </row>
    <row r="2611" spans="1:20">
      <c r="A2611" s="220"/>
      <c r="B2611" s="220"/>
      <c r="C2611" s="220"/>
      <c r="D2611" s="220"/>
      <c r="E2611" s="220"/>
      <c r="F2611" s="220"/>
      <c r="G2611" s="220"/>
      <c r="H2611" s="220"/>
      <c r="I2611" s="220"/>
      <c r="J2611" s="220"/>
      <c r="K2611" s="220"/>
      <c r="L2611" s="220"/>
      <c r="M2611" s="326"/>
      <c r="N2611" s="220"/>
      <c r="O2611" s="220"/>
      <c r="P2611" s="220"/>
      <c r="Q2611" s="326"/>
      <c r="R2611" s="326"/>
      <c r="S2611" s="326"/>
      <c r="T2611" s="326"/>
    </row>
    <row r="2612" spans="1:20">
      <c r="A2612" s="220"/>
      <c r="B2612" s="220"/>
      <c r="C2612" s="220"/>
      <c r="D2612" s="220"/>
      <c r="E2612" s="220"/>
      <c r="F2612" s="220"/>
      <c r="G2612" s="220"/>
      <c r="H2612" s="220"/>
      <c r="I2612" s="220"/>
      <c r="J2612" s="220"/>
      <c r="K2612" s="220"/>
      <c r="L2612" s="220"/>
      <c r="M2612" s="326"/>
      <c r="N2612" s="220"/>
      <c r="O2612" s="220"/>
      <c r="P2612" s="220"/>
      <c r="Q2612" s="326"/>
      <c r="R2612" s="326"/>
      <c r="S2612" s="326"/>
      <c r="T2612" s="326"/>
    </row>
    <row r="2613" spans="1:20">
      <c r="A2613" s="220"/>
      <c r="B2613" s="220"/>
      <c r="C2613" s="220"/>
      <c r="D2613" s="220"/>
      <c r="E2613" s="220"/>
      <c r="F2613" s="220"/>
      <c r="G2613" s="220"/>
      <c r="H2613" s="220"/>
      <c r="I2613" s="220"/>
      <c r="J2613" s="220"/>
      <c r="K2613" s="220"/>
      <c r="L2613" s="220"/>
      <c r="M2613" s="326"/>
      <c r="N2613" s="220"/>
      <c r="O2613" s="220"/>
      <c r="P2613" s="220"/>
      <c r="Q2613" s="326"/>
      <c r="R2613" s="326"/>
      <c r="S2613" s="326"/>
      <c r="T2613" s="326"/>
    </row>
    <row r="2614" spans="1:20">
      <c r="A2614" s="220"/>
      <c r="B2614" s="220"/>
      <c r="C2614" s="220"/>
      <c r="D2614" s="220"/>
      <c r="E2614" s="220"/>
      <c r="F2614" s="220"/>
      <c r="G2614" s="220"/>
      <c r="H2614" s="220"/>
      <c r="I2614" s="220"/>
      <c r="J2614" s="220"/>
      <c r="K2614" s="220"/>
      <c r="L2614" s="220"/>
      <c r="M2614" s="326"/>
      <c r="N2614" s="220"/>
      <c r="O2614" s="220"/>
      <c r="P2614" s="220"/>
      <c r="Q2614" s="326"/>
      <c r="R2614" s="326"/>
      <c r="S2614" s="326"/>
      <c r="T2614" s="326"/>
    </row>
    <row r="2615" spans="1:20">
      <c r="A2615" s="220"/>
      <c r="B2615" s="220"/>
      <c r="C2615" s="220"/>
      <c r="D2615" s="220"/>
      <c r="E2615" s="220"/>
      <c r="F2615" s="220"/>
      <c r="G2615" s="220"/>
      <c r="H2615" s="220"/>
      <c r="I2615" s="220"/>
      <c r="J2615" s="220"/>
      <c r="K2615" s="220"/>
      <c r="L2615" s="220"/>
      <c r="M2615" s="326"/>
      <c r="N2615" s="220"/>
      <c r="O2615" s="220"/>
      <c r="P2615" s="220"/>
      <c r="Q2615" s="326"/>
      <c r="R2615" s="326"/>
      <c r="S2615" s="326"/>
      <c r="T2615" s="326"/>
    </row>
    <row r="2616" spans="1:20">
      <c r="A2616" s="220"/>
      <c r="B2616" s="220"/>
      <c r="C2616" s="220"/>
      <c r="D2616" s="220"/>
      <c r="E2616" s="220"/>
      <c r="F2616" s="220"/>
      <c r="G2616" s="220"/>
      <c r="H2616" s="220"/>
      <c r="I2616" s="220"/>
      <c r="J2616" s="220"/>
      <c r="K2616" s="220"/>
      <c r="L2616" s="220"/>
      <c r="M2616" s="326"/>
      <c r="N2616" s="220"/>
      <c r="O2616" s="220"/>
      <c r="P2616" s="220"/>
      <c r="Q2616" s="326"/>
      <c r="R2616" s="326"/>
      <c r="S2616" s="326"/>
      <c r="T2616" s="326"/>
    </row>
    <row r="2617" spans="1:20">
      <c r="A2617" s="220"/>
      <c r="B2617" s="220"/>
      <c r="C2617" s="220"/>
      <c r="D2617" s="220"/>
      <c r="E2617" s="220"/>
      <c r="F2617" s="220"/>
      <c r="G2617" s="220"/>
      <c r="H2617" s="220"/>
      <c r="I2617" s="220"/>
      <c r="J2617" s="220"/>
      <c r="K2617" s="220"/>
      <c r="L2617" s="220"/>
      <c r="M2617" s="326"/>
      <c r="N2617" s="220"/>
      <c r="O2617" s="220"/>
      <c r="P2617" s="220"/>
      <c r="Q2617" s="326"/>
      <c r="R2617" s="326"/>
      <c r="S2617" s="326"/>
      <c r="T2617" s="326"/>
    </row>
    <row r="2618" spans="1:20">
      <c r="A2618" s="220"/>
      <c r="B2618" s="220"/>
      <c r="C2618" s="220"/>
      <c r="D2618" s="220"/>
      <c r="E2618" s="220"/>
      <c r="F2618" s="220"/>
      <c r="G2618" s="220"/>
      <c r="H2618" s="220"/>
      <c r="I2618" s="220"/>
      <c r="J2618" s="220"/>
      <c r="K2618" s="220"/>
      <c r="L2618" s="220"/>
      <c r="M2618" s="326"/>
      <c r="N2618" s="220"/>
      <c r="O2618" s="220"/>
      <c r="P2618" s="220"/>
      <c r="Q2618" s="326"/>
      <c r="R2618" s="326"/>
      <c r="S2618" s="326"/>
      <c r="T2618" s="326"/>
    </row>
    <row r="2619" spans="1:20">
      <c r="A2619" s="220"/>
      <c r="B2619" s="220"/>
      <c r="C2619" s="220"/>
      <c r="D2619" s="220"/>
      <c r="E2619" s="220"/>
      <c r="F2619" s="220"/>
      <c r="G2619" s="220"/>
      <c r="H2619" s="220"/>
      <c r="I2619" s="220"/>
      <c r="J2619" s="220"/>
      <c r="K2619" s="220"/>
      <c r="L2619" s="220"/>
      <c r="M2619" s="326"/>
      <c r="N2619" s="220"/>
      <c r="O2619" s="220"/>
      <c r="P2619" s="220"/>
      <c r="Q2619" s="326"/>
      <c r="R2619" s="326"/>
      <c r="S2619" s="326"/>
      <c r="T2619" s="326"/>
    </row>
    <row r="2620" spans="1:20">
      <c r="A2620" s="220"/>
      <c r="B2620" s="220"/>
      <c r="C2620" s="220"/>
      <c r="D2620" s="220"/>
      <c r="E2620" s="220"/>
      <c r="F2620" s="220"/>
      <c r="G2620" s="220"/>
      <c r="H2620" s="220"/>
      <c r="I2620" s="220"/>
      <c r="J2620" s="220"/>
      <c r="K2620" s="220"/>
      <c r="L2620" s="220"/>
      <c r="M2620" s="326"/>
      <c r="N2620" s="220"/>
      <c r="O2620" s="220"/>
      <c r="P2620" s="220"/>
      <c r="Q2620" s="326"/>
      <c r="R2620" s="326"/>
      <c r="S2620" s="326"/>
      <c r="T2620" s="326"/>
    </row>
    <row r="2621" spans="1:20">
      <c r="A2621" s="220"/>
      <c r="B2621" s="220"/>
      <c r="C2621" s="220"/>
      <c r="D2621" s="220"/>
      <c r="E2621" s="220"/>
      <c r="F2621" s="220"/>
      <c r="G2621" s="220"/>
      <c r="H2621" s="220"/>
      <c r="I2621" s="220"/>
      <c r="J2621" s="220"/>
      <c r="K2621" s="220"/>
      <c r="L2621" s="220"/>
      <c r="M2621" s="326"/>
      <c r="N2621" s="220"/>
      <c r="O2621" s="220"/>
      <c r="P2621" s="220"/>
      <c r="Q2621" s="326"/>
      <c r="R2621" s="326"/>
      <c r="S2621" s="326"/>
      <c r="T2621" s="326"/>
    </row>
    <row r="2622" spans="1:20">
      <c r="A2622" s="220"/>
      <c r="B2622" s="220"/>
      <c r="C2622" s="220"/>
      <c r="D2622" s="220"/>
      <c r="E2622" s="220"/>
      <c r="F2622" s="220"/>
      <c r="G2622" s="220"/>
      <c r="H2622" s="220"/>
      <c r="I2622" s="220"/>
      <c r="J2622" s="220"/>
      <c r="K2622" s="220"/>
      <c r="L2622" s="220"/>
      <c r="M2622" s="326"/>
      <c r="N2622" s="220"/>
      <c r="O2622" s="220"/>
      <c r="P2622" s="220"/>
      <c r="Q2622" s="326"/>
      <c r="R2622" s="326"/>
      <c r="S2622" s="326"/>
      <c r="T2622" s="326"/>
    </row>
    <row r="2623" spans="1:20">
      <c r="A2623" s="220"/>
      <c r="B2623" s="220"/>
      <c r="C2623" s="220"/>
      <c r="D2623" s="220"/>
      <c r="E2623" s="220"/>
      <c r="F2623" s="220"/>
      <c r="G2623" s="220"/>
      <c r="H2623" s="220"/>
      <c r="I2623" s="220"/>
      <c r="J2623" s="220"/>
      <c r="K2623" s="220"/>
      <c r="L2623" s="220"/>
      <c r="M2623" s="326"/>
      <c r="N2623" s="220"/>
      <c r="O2623" s="220"/>
      <c r="P2623" s="220"/>
      <c r="Q2623" s="326"/>
      <c r="R2623" s="326"/>
      <c r="S2623" s="326"/>
      <c r="T2623" s="326"/>
    </row>
    <row r="2624" spans="1:20">
      <c r="A2624" s="220"/>
      <c r="B2624" s="220"/>
      <c r="C2624" s="220"/>
      <c r="D2624" s="220"/>
      <c r="E2624" s="220"/>
      <c r="F2624" s="220"/>
      <c r="G2624" s="220"/>
      <c r="H2624" s="220"/>
      <c r="I2624" s="220"/>
      <c r="J2624" s="220"/>
      <c r="K2624" s="220"/>
      <c r="L2624" s="220"/>
      <c r="M2624" s="326"/>
      <c r="N2624" s="220"/>
      <c r="O2624" s="220"/>
      <c r="P2624" s="220"/>
      <c r="Q2624" s="326"/>
      <c r="R2624" s="326"/>
      <c r="S2624" s="326"/>
      <c r="T2624" s="326"/>
    </row>
    <row r="2625" spans="1:20">
      <c r="A2625" s="220"/>
      <c r="B2625" s="220"/>
      <c r="C2625" s="220"/>
      <c r="D2625" s="220"/>
      <c r="E2625" s="220"/>
      <c r="F2625" s="220"/>
      <c r="G2625" s="220"/>
      <c r="H2625" s="220"/>
      <c r="I2625" s="220"/>
      <c r="J2625" s="220"/>
      <c r="K2625" s="220"/>
      <c r="L2625" s="220"/>
      <c r="M2625" s="326"/>
      <c r="N2625" s="220"/>
      <c r="O2625" s="220"/>
      <c r="P2625" s="220"/>
      <c r="Q2625" s="326"/>
      <c r="R2625" s="326"/>
      <c r="S2625" s="326"/>
      <c r="T2625" s="326"/>
    </row>
    <row r="2626" spans="1:20">
      <c r="A2626" s="220"/>
      <c r="B2626" s="220"/>
      <c r="C2626" s="220"/>
      <c r="D2626" s="220"/>
      <c r="E2626" s="220"/>
      <c r="F2626" s="220"/>
      <c r="G2626" s="220"/>
      <c r="H2626" s="220"/>
      <c r="I2626" s="220"/>
      <c r="J2626" s="220"/>
      <c r="K2626" s="220"/>
      <c r="L2626" s="220"/>
      <c r="M2626" s="326"/>
      <c r="N2626" s="220"/>
      <c r="O2626" s="220"/>
      <c r="P2626" s="220"/>
      <c r="Q2626" s="326"/>
      <c r="R2626" s="326"/>
      <c r="S2626" s="326"/>
      <c r="T2626" s="326"/>
    </row>
    <row r="2627" spans="1:20">
      <c r="A2627" s="220"/>
      <c r="B2627" s="220"/>
      <c r="C2627" s="220"/>
      <c r="D2627" s="220"/>
      <c r="E2627" s="220"/>
      <c r="F2627" s="220"/>
      <c r="G2627" s="220"/>
      <c r="H2627" s="220"/>
      <c r="I2627" s="220"/>
      <c r="J2627" s="220"/>
      <c r="K2627" s="220"/>
      <c r="L2627" s="220"/>
      <c r="M2627" s="326"/>
      <c r="N2627" s="220"/>
      <c r="O2627" s="220"/>
      <c r="P2627" s="220"/>
      <c r="Q2627" s="326"/>
      <c r="R2627" s="326"/>
      <c r="S2627" s="326"/>
      <c r="T2627" s="326"/>
    </row>
    <row r="2628" spans="1:20">
      <c r="A2628" s="220"/>
      <c r="B2628" s="220"/>
      <c r="C2628" s="220"/>
      <c r="D2628" s="220"/>
      <c r="E2628" s="220"/>
      <c r="F2628" s="220"/>
      <c r="G2628" s="220"/>
      <c r="H2628" s="220"/>
      <c r="I2628" s="220"/>
      <c r="J2628" s="220"/>
      <c r="K2628" s="220"/>
      <c r="L2628" s="220"/>
      <c r="M2628" s="326"/>
      <c r="N2628" s="220"/>
      <c r="O2628" s="220"/>
      <c r="P2628" s="220"/>
      <c r="Q2628" s="326"/>
      <c r="R2628" s="326"/>
      <c r="S2628" s="326"/>
      <c r="T2628" s="326"/>
    </row>
    <row r="2629" spans="1:20">
      <c r="A2629" s="220"/>
      <c r="B2629" s="220"/>
      <c r="C2629" s="220"/>
      <c r="D2629" s="220"/>
      <c r="E2629" s="220"/>
      <c r="F2629" s="220"/>
      <c r="G2629" s="220"/>
      <c r="H2629" s="220"/>
      <c r="I2629" s="220"/>
      <c r="J2629" s="220"/>
      <c r="K2629" s="220"/>
      <c r="L2629" s="220"/>
      <c r="M2629" s="326"/>
      <c r="N2629" s="220"/>
      <c r="O2629" s="220"/>
      <c r="P2629" s="220"/>
      <c r="Q2629" s="326"/>
      <c r="R2629" s="326"/>
      <c r="S2629" s="326"/>
      <c r="T2629" s="326"/>
    </row>
    <row r="2630" spans="1:20">
      <c r="A2630" s="220"/>
      <c r="B2630" s="220"/>
      <c r="C2630" s="220"/>
      <c r="D2630" s="220"/>
      <c r="E2630" s="220"/>
      <c r="F2630" s="220"/>
      <c r="G2630" s="220"/>
      <c r="H2630" s="220"/>
      <c r="I2630" s="220"/>
      <c r="J2630" s="220"/>
      <c r="K2630" s="220"/>
      <c r="L2630" s="220"/>
      <c r="M2630" s="326"/>
      <c r="N2630" s="220"/>
      <c r="O2630" s="220"/>
      <c r="P2630" s="220"/>
      <c r="Q2630" s="326"/>
      <c r="R2630" s="326"/>
      <c r="S2630" s="326"/>
      <c r="T2630" s="326"/>
    </row>
    <row r="2631" spans="1:20">
      <c r="A2631" s="220"/>
      <c r="B2631" s="220"/>
      <c r="C2631" s="220"/>
      <c r="D2631" s="220"/>
      <c r="E2631" s="220"/>
      <c r="F2631" s="220"/>
      <c r="G2631" s="220"/>
      <c r="H2631" s="220"/>
      <c r="I2631" s="220"/>
      <c r="J2631" s="220"/>
      <c r="K2631" s="220"/>
      <c r="L2631" s="220"/>
      <c r="M2631" s="326"/>
      <c r="N2631" s="220"/>
      <c r="O2631" s="220"/>
      <c r="P2631" s="220"/>
      <c r="Q2631" s="326"/>
      <c r="R2631" s="326"/>
      <c r="S2631" s="326"/>
      <c r="T2631" s="326"/>
    </row>
    <row r="2632" spans="1:20">
      <c r="A2632" s="220"/>
      <c r="B2632" s="220"/>
      <c r="C2632" s="220"/>
      <c r="D2632" s="220"/>
      <c r="E2632" s="220"/>
      <c r="F2632" s="220"/>
      <c r="G2632" s="220"/>
      <c r="H2632" s="220"/>
      <c r="I2632" s="220"/>
      <c r="J2632" s="220"/>
      <c r="K2632" s="220"/>
      <c r="L2632" s="220"/>
      <c r="M2632" s="326"/>
      <c r="N2632" s="220"/>
      <c r="O2632" s="220"/>
      <c r="P2632" s="220"/>
      <c r="Q2632" s="326"/>
      <c r="R2632" s="326"/>
      <c r="S2632" s="326"/>
      <c r="T2632" s="326"/>
    </row>
    <row r="2633" spans="1:20">
      <c r="A2633" s="220"/>
      <c r="B2633" s="220"/>
      <c r="C2633" s="220"/>
      <c r="D2633" s="220"/>
      <c r="E2633" s="220"/>
      <c r="F2633" s="220"/>
      <c r="G2633" s="220"/>
      <c r="H2633" s="220"/>
      <c r="I2633" s="220"/>
      <c r="J2633" s="220"/>
      <c r="K2633" s="220"/>
      <c r="L2633" s="220"/>
      <c r="M2633" s="326"/>
      <c r="N2633" s="220"/>
      <c r="O2633" s="220"/>
      <c r="P2633" s="220"/>
      <c r="Q2633" s="326"/>
      <c r="R2633" s="326"/>
      <c r="S2633" s="326"/>
      <c r="T2633" s="326"/>
    </row>
    <row r="2634" spans="1:20">
      <c r="A2634" s="220"/>
      <c r="B2634" s="220"/>
      <c r="C2634" s="220"/>
      <c r="D2634" s="220"/>
      <c r="E2634" s="220"/>
      <c r="F2634" s="220"/>
      <c r="G2634" s="220"/>
      <c r="H2634" s="220"/>
      <c r="I2634" s="220"/>
      <c r="J2634" s="220"/>
      <c r="K2634" s="220"/>
      <c r="L2634" s="220"/>
      <c r="M2634" s="326"/>
      <c r="N2634" s="220"/>
      <c r="O2634" s="220"/>
      <c r="P2634" s="220"/>
      <c r="Q2634" s="326"/>
      <c r="R2634" s="326"/>
      <c r="S2634" s="326"/>
      <c r="T2634" s="326"/>
    </row>
    <row r="2635" spans="1:20">
      <c r="A2635" s="220"/>
      <c r="B2635" s="220"/>
      <c r="C2635" s="220"/>
      <c r="D2635" s="220"/>
      <c r="E2635" s="220"/>
      <c r="F2635" s="220"/>
      <c r="G2635" s="220"/>
      <c r="H2635" s="220"/>
      <c r="I2635" s="220"/>
      <c r="J2635" s="220"/>
      <c r="K2635" s="220"/>
      <c r="L2635" s="220"/>
      <c r="M2635" s="326"/>
      <c r="N2635" s="220"/>
      <c r="O2635" s="220"/>
      <c r="P2635" s="220"/>
      <c r="Q2635" s="326"/>
      <c r="R2635" s="326"/>
      <c r="S2635" s="326"/>
      <c r="T2635" s="326"/>
    </row>
    <row r="2636" spans="1:20">
      <c r="A2636" s="220"/>
      <c r="B2636" s="220"/>
      <c r="C2636" s="220"/>
      <c r="D2636" s="220"/>
      <c r="E2636" s="220"/>
      <c r="F2636" s="220"/>
      <c r="G2636" s="220"/>
      <c r="H2636" s="220"/>
      <c r="I2636" s="220"/>
      <c r="J2636" s="220"/>
      <c r="K2636" s="220"/>
      <c r="L2636" s="220"/>
      <c r="M2636" s="326"/>
      <c r="N2636" s="220"/>
      <c r="O2636" s="220"/>
      <c r="P2636" s="220"/>
      <c r="Q2636" s="326"/>
      <c r="R2636" s="326"/>
      <c r="S2636" s="326"/>
      <c r="T2636" s="326"/>
    </row>
    <row r="2637" spans="1:20">
      <c r="A2637" s="220"/>
      <c r="B2637" s="220"/>
      <c r="C2637" s="220"/>
      <c r="D2637" s="220"/>
      <c r="E2637" s="220"/>
      <c r="F2637" s="220"/>
      <c r="G2637" s="220"/>
      <c r="H2637" s="220"/>
      <c r="I2637" s="220"/>
      <c r="J2637" s="220"/>
      <c r="K2637" s="220"/>
      <c r="L2637" s="220"/>
      <c r="M2637" s="326"/>
      <c r="N2637" s="220"/>
      <c r="O2637" s="220"/>
      <c r="P2637" s="220"/>
      <c r="Q2637" s="326"/>
      <c r="R2637" s="326"/>
      <c r="S2637" s="326"/>
      <c r="T2637" s="326"/>
    </row>
    <row r="2638" spans="1:20">
      <c r="A2638" s="220"/>
      <c r="B2638" s="220"/>
      <c r="C2638" s="220"/>
      <c r="D2638" s="220"/>
      <c r="E2638" s="220"/>
      <c r="F2638" s="220"/>
      <c r="G2638" s="220"/>
      <c r="H2638" s="220"/>
      <c r="I2638" s="220"/>
      <c r="J2638" s="220"/>
      <c r="K2638" s="220"/>
      <c r="L2638" s="220"/>
      <c r="M2638" s="326"/>
      <c r="N2638" s="220"/>
      <c r="O2638" s="220"/>
      <c r="P2638" s="220"/>
      <c r="Q2638" s="326"/>
      <c r="R2638" s="326"/>
      <c r="S2638" s="326"/>
      <c r="T2638" s="326"/>
    </row>
    <row r="2639" spans="1:20">
      <c r="A2639" s="220"/>
      <c r="B2639" s="220"/>
      <c r="C2639" s="220"/>
      <c r="D2639" s="220"/>
      <c r="E2639" s="220"/>
      <c r="F2639" s="220"/>
      <c r="G2639" s="220"/>
      <c r="H2639" s="220"/>
      <c r="I2639" s="220"/>
      <c r="J2639" s="220"/>
      <c r="K2639" s="220"/>
      <c r="L2639" s="220"/>
      <c r="M2639" s="326"/>
      <c r="N2639" s="220"/>
      <c r="O2639" s="220"/>
      <c r="P2639" s="220"/>
      <c r="Q2639" s="326"/>
      <c r="R2639" s="326"/>
      <c r="S2639" s="326"/>
      <c r="T2639" s="326"/>
    </row>
    <row r="2640" spans="1:20">
      <c r="A2640" s="220"/>
      <c r="B2640" s="220"/>
      <c r="C2640" s="220"/>
      <c r="D2640" s="220"/>
      <c r="E2640" s="220"/>
      <c r="F2640" s="220"/>
      <c r="G2640" s="220"/>
      <c r="H2640" s="220"/>
      <c r="I2640" s="220"/>
      <c r="J2640" s="220"/>
      <c r="K2640" s="220"/>
      <c r="L2640" s="220"/>
      <c r="M2640" s="326"/>
      <c r="N2640" s="220"/>
      <c r="O2640" s="220"/>
      <c r="P2640" s="220"/>
      <c r="Q2640" s="326"/>
      <c r="R2640" s="326"/>
      <c r="S2640" s="326"/>
      <c r="T2640" s="326"/>
    </row>
    <row r="2641" spans="1:20">
      <c r="A2641" s="220"/>
      <c r="B2641" s="220"/>
      <c r="C2641" s="220"/>
      <c r="D2641" s="220"/>
      <c r="E2641" s="220"/>
      <c r="F2641" s="220"/>
      <c r="G2641" s="220"/>
      <c r="H2641" s="220"/>
      <c r="I2641" s="220"/>
      <c r="J2641" s="220"/>
      <c r="K2641" s="220"/>
      <c r="L2641" s="220"/>
      <c r="M2641" s="326"/>
      <c r="N2641" s="220"/>
      <c r="O2641" s="220"/>
      <c r="P2641" s="220"/>
      <c r="Q2641" s="326"/>
      <c r="R2641" s="326"/>
      <c r="S2641" s="326"/>
      <c r="T2641" s="326"/>
    </row>
    <row r="2642" spans="1:20">
      <c r="A2642" s="220"/>
      <c r="B2642" s="220"/>
      <c r="C2642" s="220"/>
      <c r="D2642" s="220"/>
      <c r="E2642" s="220"/>
      <c r="F2642" s="220"/>
      <c r="G2642" s="220"/>
      <c r="H2642" s="220"/>
      <c r="I2642" s="220"/>
      <c r="J2642" s="220"/>
      <c r="K2642" s="220"/>
      <c r="L2642" s="220"/>
      <c r="M2642" s="326"/>
      <c r="N2642" s="220"/>
      <c r="O2642" s="220"/>
      <c r="P2642" s="220"/>
      <c r="Q2642" s="326"/>
      <c r="R2642" s="326"/>
      <c r="S2642" s="326"/>
      <c r="T2642" s="326"/>
    </row>
    <row r="2643" spans="1:20">
      <c r="A2643" s="220"/>
      <c r="B2643" s="220"/>
      <c r="C2643" s="220"/>
      <c r="D2643" s="220"/>
      <c r="E2643" s="220"/>
      <c r="F2643" s="220"/>
      <c r="G2643" s="220"/>
      <c r="H2643" s="220"/>
      <c r="I2643" s="220"/>
      <c r="J2643" s="220"/>
      <c r="K2643" s="220"/>
      <c r="L2643" s="220"/>
      <c r="M2643" s="326"/>
      <c r="N2643" s="220"/>
      <c r="O2643" s="220"/>
      <c r="P2643" s="220"/>
      <c r="Q2643" s="326"/>
      <c r="R2643" s="326"/>
      <c r="S2643" s="326"/>
      <c r="T2643" s="326"/>
    </row>
    <row r="2644" spans="1:20">
      <c r="A2644" s="220"/>
      <c r="B2644" s="220"/>
      <c r="C2644" s="220"/>
      <c r="D2644" s="220"/>
      <c r="E2644" s="220"/>
      <c r="F2644" s="220"/>
      <c r="G2644" s="220"/>
      <c r="H2644" s="220"/>
      <c r="I2644" s="220"/>
      <c r="J2644" s="220"/>
      <c r="K2644" s="220"/>
      <c r="L2644" s="220"/>
      <c r="M2644" s="326"/>
      <c r="N2644" s="220"/>
      <c r="O2644" s="220"/>
      <c r="P2644" s="220"/>
      <c r="Q2644" s="326"/>
      <c r="R2644" s="326"/>
      <c r="S2644" s="326"/>
      <c r="T2644" s="326"/>
    </row>
    <row r="2645" spans="1:20">
      <c r="A2645" s="220"/>
      <c r="B2645" s="220"/>
      <c r="C2645" s="220"/>
      <c r="D2645" s="220"/>
      <c r="E2645" s="220"/>
      <c r="F2645" s="220"/>
      <c r="G2645" s="220"/>
      <c r="H2645" s="220"/>
      <c r="I2645" s="220"/>
      <c r="J2645" s="220"/>
      <c r="K2645" s="220"/>
      <c r="L2645" s="220"/>
      <c r="M2645" s="326"/>
      <c r="N2645" s="220"/>
      <c r="O2645" s="220"/>
      <c r="P2645" s="220"/>
      <c r="Q2645" s="326"/>
      <c r="R2645" s="326"/>
      <c r="S2645" s="326"/>
      <c r="T2645" s="326"/>
    </row>
    <row r="2646" spans="1:20">
      <c r="A2646" s="220"/>
      <c r="B2646" s="220"/>
      <c r="C2646" s="220"/>
      <c r="D2646" s="220"/>
      <c r="E2646" s="220"/>
      <c r="F2646" s="220"/>
      <c r="G2646" s="220"/>
      <c r="H2646" s="220"/>
      <c r="I2646" s="220"/>
      <c r="J2646" s="220"/>
      <c r="K2646" s="220"/>
      <c r="L2646" s="220"/>
      <c r="M2646" s="326"/>
      <c r="N2646" s="220"/>
      <c r="O2646" s="220"/>
      <c r="P2646" s="220"/>
      <c r="Q2646" s="326"/>
      <c r="R2646" s="326"/>
      <c r="S2646" s="326"/>
      <c r="T2646" s="326"/>
    </row>
    <row r="2647" spans="1:20">
      <c r="A2647" s="220"/>
      <c r="B2647" s="220"/>
      <c r="C2647" s="220"/>
      <c r="D2647" s="220"/>
      <c r="E2647" s="220"/>
      <c r="F2647" s="220"/>
      <c r="G2647" s="220"/>
      <c r="H2647" s="220"/>
      <c r="I2647" s="220"/>
      <c r="J2647" s="220"/>
      <c r="K2647" s="220"/>
      <c r="L2647" s="220"/>
      <c r="M2647" s="326"/>
      <c r="N2647" s="220"/>
      <c r="O2647" s="220"/>
      <c r="P2647" s="220"/>
      <c r="Q2647" s="326"/>
      <c r="R2647" s="326"/>
      <c r="S2647" s="326"/>
      <c r="T2647" s="326"/>
    </row>
    <row r="2648" spans="1:20">
      <c r="A2648" s="220"/>
      <c r="B2648" s="220"/>
      <c r="C2648" s="220"/>
      <c r="D2648" s="220"/>
      <c r="E2648" s="220"/>
      <c r="F2648" s="220"/>
      <c r="G2648" s="220"/>
      <c r="H2648" s="220"/>
      <c r="I2648" s="220"/>
      <c r="J2648" s="220"/>
      <c r="K2648" s="220"/>
      <c r="L2648" s="220"/>
      <c r="M2648" s="326"/>
      <c r="N2648" s="220"/>
      <c r="O2648" s="220"/>
      <c r="P2648" s="220"/>
      <c r="Q2648" s="326"/>
      <c r="R2648" s="326"/>
      <c r="S2648" s="326"/>
      <c r="T2648" s="326"/>
    </row>
    <row r="2649" spans="1:20">
      <c r="A2649" s="220"/>
      <c r="B2649" s="220"/>
      <c r="C2649" s="220"/>
      <c r="D2649" s="220"/>
      <c r="E2649" s="220"/>
      <c r="F2649" s="220"/>
      <c r="G2649" s="220"/>
      <c r="H2649" s="220"/>
      <c r="I2649" s="220"/>
      <c r="J2649" s="220"/>
      <c r="K2649" s="220"/>
      <c r="L2649" s="220"/>
      <c r="M2649" s="326"/>
      <c r="N2649" s="220"/>
      <c r="O2649" s="220"/>
      <c r="P2649" s="220"/>
      <c r="Q2649" s="326"/>
      <c r="R2649" s="326"/>
      <c r="S2649" s="326"/>
      <c r="T2649" s="326"/>
    </row>
    <row r="2650" spans="1:20">
      <c r="A2650" s="220"/>
      <c r="B2650" s="220"/>
      <c r="C2650" s="220"/>
      <c r="D2650" s="220"/>
      <c r="E2650" s="220"/>
      <c r="F2650" s="220"/>
      <c r="G2650" s="220"/>
      <c r="H2650" s="220"/>
      <c r="I2650" s="220"/>
      <c r="J2650" s="220"/>
      <c r="K2650" s="220"/>
      <c r="L2650" s="220"/>
      <c r="M2650" s="326"/>
      <c r="N2650" s="220"/>
      <c r="O2650" s="220"/>
      <c r="P2650" s="220"/>
      <c r="Q2650" s="326"/>
      <c r="R2650" s="326"/>
      <c r="S2650" s="326"/>
      <c r="T2650" s="326"/>
    </row>
    <row r="2651" spans="1:20">
      <c r="A2651" s="220"/>
      <c r="B2651" s="220"/>
      <c r="C2651" s="220"/>
      <c r="D2651" s="220"/>
      <c r="E2651" s="220"/>
      <c r="F2651" s="220"/>
      <c r="G2651" s="220"/>
      <c r="H2651" s="220"/>
      <c r="I2651" s="220"/>
      <c r="J2651" s="220"/>
      <c r="K2651" s="220"/>
      <c r="L2651" s="220"/>
      <c r="M2651" s="326"/>
      <c r="N2651" s="220"/>
      <c r="O2651" s="220"/>
      <c r="P2651" s="220"/>
      <c r="Q2651" s="326"/>
      <c r="R2651" s="326"/>
      <c r="S2651" s="326"/>
      <c r="T2651" s="326"/>
    </row>
    <row r="2652" spans="1:20">
      <c r="A2652" s="220"/>
      <c r="B2652" s="220"/>
      <c r="C2652" s="220"/>
      <c r="D2652" s="220"/>
      <c r="E2652" s="220"/>
      <c r="F2652" s="220"/>
      <c r="G2652" s="220"/>
      <c r="H2652" s="220"/>
      <c r="I2652" s="220"/>
      <c r="J2652" s="220"/>
      <c r="K2652" s="220"/>
      <c r="L2652" s="220"/>
      <c r="M2652" s="326"/>
      <c r="N2652" s="220"/>
      <c r="O2652" s="220"/>
      <c r="P2652" s="220"/>
      <c r="Q2652" s="326"/>
      <c r="R2652" s="326"/>
      <c r="S2652" s="326"/>
      <c r="T2652" s="326"/>
    </row>
    <row r="2653" spans="1:20">
      <c r="A2653" s="220"/>
      <c r="B2653" s="220"/>
      <c r="C2653" s="220"/>
      <c r="D2653" s="220"/>
      <c r="E2653" s="220"/>
      <c r="F2653" s="220"/>
      <c r="G2653" s="220"/>
      <c r="H2653" s="220"/>
      <c r="I2653" s="220"/>
      <c r="J2653" s="220"/>
      <c r="K2653" s="220"/>
      <c r="L2653" s="220"/>
      <c r="M2653" s="326"/>
      <c r="N2653" s="220"/>
      <c r="O2653" s="220"/>
      <c r="P2653" s="220"/>
      <c r="Q2653" s="326"/>
      <c r="R2653" s="326"/>
      <c r="S2653" s="326"/>
      <c r="T2653" s="326"/>
    </row>
    <row r="2654" spans="1:20">
      <c r="A2654" s="220"/>
      <c r="B2654" s="220"/>
      <c r="C2654" s="220"/>
      <c r="D2654" s="220"/>
      <c r="E2654" s="220"/>
      <c r="F2654" s="220"/>
      <c r="G2654" s="220"/>
      <c r="H2654" s="220"/>
      <c r="I2654" s="220"/>
      <c r="J2654" s="220"/>
      <c r="K2654" s="220"/>
      <c r="L2654" s="220"/>
      <c r="M2654" s="326"/>
      <c r="N2654" s="220"/>
      <c r="O2654" s="220"/>
      <c r="P2654" s="220"/>
      <c r="Q2654" s="326"/>
      <c r="R2654" s="326"/>
      <c r="S2654" s="326"/>
      <c r="T2654" s="326"/>
    </row>
    <row r="2655" spans="1:20">
      <c r="A2655" s="220"/>
      <c r="B2655" s="220"/>
      <c r="C2655" s="220"/>
      <c r="D2655" s="220"/>
      <c r="E2655" s="220"/>
      <c r="F2655" s="220"/>
      <c r="G2655" s="220"/>
      <c r="H2655" s="220"/>
      <c r="I2655" s="220"/>
      <c r="J2655" s="220"/>
      <c r="K2655" s="220"/>
      <c r="L2655" s="220"/>
      <c r="M2655" s="326"/>
      <c r="N2655" s="220"/>
      <c r="O2655" s="220"/>
      <c r="P2655" s="220"/>
      <c r="Q2655" s="326"/>
      <c r="R2655" s="326"/>
      <c r="S2655" s="326"/>
      <c r="T2655" s="326"/>
    </row>
    <row r="2656" spans="1:20">
      <c r="A2656" s="220"/>
      <c r="B2656" s="220"/>
      <c r="C2656" s="220"/>
      <c r="D2656" s="220"/>
      <c r="E2656" s="220"/>
      <c r="F2656" s="220"/>
      <c r="G2656" s="220"/>
      <c r="H2656" s="220"/>
      <c r="I2656" s="220"/>
      <c r="J2656" s="220"/>
      <c r="K2656" s="220"/>
      <c r="L2656" s="220"/>
      <c r="M2656" s="326"/>
      <c r="N2656" s="220"/>
      <c r="O2656" s="220"/>
      <c r="P2656" s="220"/>
      <c r="Q2656" s="326"/>
      <c r="R2656" s="326"/>
      <c r="S2656" s="326"/>
      <c r="T2656" s="326"/>
    </row>
    <row r="2657" spans="1:20">
      <c r="A2657" s="220"/>
      <c r="B2657" s="220"/>
      <c r="C2657" s="220"/>
      <c r="D2657" s="220"/>
      <c r="E2657" s="220"/>
      <c r="F2657" s="220"/>
      <c r="G2657" s="220"/>
      <c r="H2657" s="220"/>
      <c r="I2657" s="220"/>
      <c r="J2657" s="220"/>
      <c r="K2657" s="220"/>
      <c r="L2657" s="220"/>
      <c r="M2657" s="326"/>
      <c r="N2657" s="220"/>
      <c r="O2657" s="220"/>
      <c r="P2657" s="220"/>
      <c r="Q2657" s="326"/>
      <c r="R2657" s="326"/>
      <c r="S2657" s="326"/>
      <c r="T2657" s="326"/>
    </row>
    <row r="2658" spans="1:20">
      <c r="A2658" s="220"/>
      <c r="B2658" s="220"/>
      <c r="C2658" s="220"/>
      <c r="D2658" s="220"/>
      <c r="E2658" s="220"/>
      <c r="F2658" s="220"/>
      <c r="G2658" s="220"/>
      <c r="H2658" s="220"/>
      <c r="I2658" s="220"/>
      <c r="J2658" s="220"/>
      <c r="K2658" s="220"/>
      <c r="L2658" s="220"/>
      <c r="M2658" s="326"/>
      <c r="N2658" s="220"/>
      <c r="O2658" s="220"/>
      <c r="P2658" s="220"/>
      <c r="Q2658" s="326"/>
      <c r="R2658" s="326"/>
      <c r="S2658" s="326"/>
      <c r="T2658" s="326"/>
    </row>
    <row r="2659" spans="1:20">
      <c r="A2659" s="220"/>
      <c r="B2659" s="220"/>
      <c r="C2659" s="220"/>
      <c r="D2659" s="220"/>
      <c r="E2659" s="220"/>
      <c r="F2659" s="220"/>
      <c r="G2659" s="220"/>
      <c r="H2659" s="220"/>
      <c r="I2659" s="220"/>
      <c r="J2659" s="220"/>
      <c r="K2659" s="220"/>
      <c r="L2659" s="220"/>
      <c r="M2659" s="326"/>
      <c r="N2659" s="220"/>
      <c r="O2659" s="220"/>
      <c r="P2659" s="220"/>
      <c r="Q2659" s="326"/>
      <c r="R2659" s="326"/>
      <c r="S2659" s="326"/>
      <c r="T2659" s="326"/>
    </row>
    <row r="2660" spans="1:20">
      <c r="A2660" s="220"/>
      <c r="B2660" s="220"/>
      <c r="C2660" s="220"/>
      <c r="D2660" s="220"/>
      <c r="E2660" s="220"/>
      <c r="F2660" s="220"/>
      <c r="G2660" s="220"/>
      <c r="H2660" s="220"/>
      <c r="I2660" s="220"/>
      <c r="J2660" s="220"/>
      <c r="K2660" s="220"/>
      <c r="L2660" s="220"/>
      <c r="M2660" s="326"/>
      <c r="N2660" s="220"/>
      <c r="O2660" s="220"/>
      <c r="P2660" s="220"/>
      <c r="Q2660" s="326"/>
      <c r="R2660" s="326"/>
      <c r="S2660" s="326"/>
      <c r="T2660" s="326"/>
    </row>
    <row r="2661" spans="1:20">
      <c r="A2661" s="220"/>
      <c r="B2661" s="220"/>
      <c r="C2661" s="220"/>
      <c r="D2661" s="220"/>
      <c r="E2661" s="220"/>
      <c r="F2661" s="220"/>
      <c r="G2661" s="220"/>
      <c r="H2661" s="220"/>
      <c r="I2661" s="220"/>
      <c r="J2661" s="220"/>
      <c r="K2661" s="220"/>
      <c r="L2661" s="220"/>
      <c r="M2661" s="326"/>
      <c r="N2661" s="220"/>
      <c r="O2661" s="220"/>
      <c r="P2661" s="220"/>
      <c r="Q2661" s="326"/>
      <c r="R2661" s="326"/>
      <c r="S2661" s="326"/>
      <c r="T2661" s="326"/>
    </row>
    <row r="2662" spans="1:20">
      <c r="A2662" s="220"/>
      <c r="B2662" s="220"/>
      <c r="C2662" s="220"/>
      <c r="D2662" s="220"/>
      <c r="E2662" s="220"/>
      <c r="F2662" s="220"/>
      <c r="G2662" s="220"/>
      <c r="H2662" s="220"/>
      <c r="I2662" s="220"/>
      <c r="J2662" s="220"/>
      <c r="K2662" s="220"/>
      <c r="L2662" s="220"/>
      <c r="M2662" s="326"/>
      <c r="N2662" s="220"/>
      <c r="O2662" s="220"/>
      <c r="P2662" s="220"/>
      <c r="Q2662" s="326"/>
      <c r="R2662" s="326"/>
      <c r="S2662" s="326"/>
      <c r="T2662" s="326"/>
    </row>
    <row r="2663" spans="1:20">
      <c r="A2663" s="220"/>
      <c r="B2663" s="220"/>
      <c r="C2663" s="220"/>
      <c r="D2663" s="220"/>
      <c r="E2663" s="220"/>
      <c r="F2663" s="220"/>
      <c r="G2663" s="220"/>
      <c r="H2663" s="220"/>
      <c r="I2663" s="220"/>
      <c r="J2663" s="220"/>
      <c r="K2663" s="220"/>
      <c r="L2663" s="220"/>
      <c r="M2663" s="326"/>
      <c r="N2663" s="220"/>
      <c r="O2663" s="220"/>
      <c r="P2663" s="220"/>
      <c r="Q2663" s="326"/>
      <c r="R2663" s="326"/>
      <c r="S2663" s="326"/>
      <c r="T2663" s="326"/>
    </row>
    <row r="2664" spans="1:20">
      <c r="A2664" s="220"/>
      <c r="B2664" s="220"/>
      <c r="C2664" s="220"/>
      <c r="D2664" s="220"/>
      <c r="E2664" s="220"/>
      <c r="F2664" s="220"/>
      <c r="G2664" s="220"/>
      <c r="H2664" s="220"/>
      <c r="I2664" s="220"/>
      <c r="J2664" s="220"/>
      <c r="K2664" s="220"/>
      <c r="L2664" s="220"/>
      <c r="M2664" s="326"/>
      <c r="N2664" s="220"/>
      <c r="O2664" s="220"/>
      <c r="P2664" s="220"/>
      <c r="Q2664" s="326"/>
      <c r="R2664" s="326"/>
      <c r="S2664" s="326"/>
      <c r="T2664" s="326"/>
    </row>
    <row r="2665" spans="1:20">
      <c r="A2665" s="220"/>
      <c r="B2665" s="220"/>
      <c r="C2665" s="220"/>
      <c r="D2665" s="220"/>
      <c r="E2665" s="220"/>
      <c r="F2665" s="220"/>
      <c r="G2665" s="220"/>
      <c r="H2665" s="220"/>
      <c r="I2665" s="220"/>
      <c r="J2665" s="220"/>
      <c r="K2665" s="220"/>
      <c r="L2665" s="220"/>
      <c r="M2665" s="326"/>
      <c r="N2665" s="220"/>
      <c r="O2665" s="220"/>
      <c r="P2665" s="220"/>
      <c r="Q2665" s="326"/>
      <c r="R2665" s="326"/>
      <c r="S2665" s="326"/>
      <c r="T2665" s="326"/>
    </row>
    <row r="2666" spans="1:20">
      <c r="A2666" s="220"/>
      <c r="B2666" s="220"/>
      <c r="C2666" s="220"/>
      <c r="D2666" s="220"/>
      <c r="E2666" s="220"/>
      <c r="F2666" s="220"/>
      <c r="G2666" s="220"/>
      <c r="H2666" s="220"/>
      <c r="I2666" s="220"/>
      <c r="J2666" s="220"/>
      <c r="K2666" s="220"/>
      <c r="L2666" s="220"/>
      <c r="M2666" s="326"/>
      <c r="N2666" s="220"/>
      <c r="O2666" s="220"/>
      <c r="P2666" s="220"/>
      <c r="Q2666" s="326"/>
      <c r="R2666" s="326"/>
      <c r="S2666" s="326"/>
      <c r="T2666" s="326"/>
    </row>
    <row r="2667" spans="1:20">
      <c r="A2667" s="220"/>
      <c r="B2667" s="220"/>
      <c r="C2667" s="220"/>
      <c r="D2667" s="220"/>
      <c r="E2667" s="220"/>
      <c r="F2667" s="220"/>
      <c r="G2667" s="220"/>
      <c r="H2667" s="220"/>
      <c r="I2667" s="220"/>
      <c r="J2667" s="220"/>
      <c r="K2667" s="220"/>
      <c r="L2667" s="220"/>
      <c r="M2667" s="326"/>
      <c r="N2667" s="220"/>
      <c r="O2667" s="220"/>
      <c r="P2667" s="220"/>
      <c r="Q2667" s="326"/>
      <c r="R2667" s="326"/>
      <c r="S2667" s="326"/>
      <c r="T2667" s="326"/>
    </row>
    <row r="2668" spans="1:20">
      <c r="A2668" s="220"/>
      <c r="B2668" s="220"/>
      <c r="C2668" s="220"/>
      <c r="D2668" s="220"/>
      <c r="E2668" s="220"/>
      <c r="F2668" s="220"/>
      <c r="G2668" s="220"/>
      <c r="H2668" s="220"/>
      <c r="I2668" s="220"/>
      <c r="J2668" s="220"/>
      <c r="K2668" s="220"/>
      <c r="L2668" s="220"/>
      <c r="M2668" s="326"/>
      <c r="N2668" s="220"/>
      <c r="O2668" s="220"/>
      <c r="P2668" s="220"/>
      <c r="Q2668" s="326"/>
      <c r="R2668" s="326"/>
      <c r="S2668" s="326"/>
      <c r="T2668" s="326"/>
    </row>
    <row r="2669" spans="1:20">
      <c r="A2669" s="220"/>
      <c r="B2669" s="220"/>
      <c r="C2669" s="220"/>
      <c r="D2669" s="220"/>
      <c r="E2669" s="220"/>
      <c r="F2669" s="220"/>
      <c r="G2669" s="220"/>
      <c r="H2669" s="220"/>
      <c r="I2669" s="220"/>
      <c r="J2669" s="220"/>
      <c r="K2669" s="220"/>
      <c r="L2669" s="220"/>
      <c r="M2669" s="326"/>
      <c r="N2669" s="220"/>
      <c r="O2669" s="220"/>
      <c r="P2669" s="220"/>
      <c r="Q2669" s="326"/>
      <c r="R2669" s="326"/>
      <c r="S2669" s="326"/>
      <c r="T2669" s="326"/>
    </row>
    <row r="2670" spans="1:20">
      <c r="A2670" s="220"/>
      <c r="B2670" s="220"/>
      <c r="C2670" s="220"/>
      <c r="D2670" s="220"/>
      <c r="E2670" s="220"/>
      <c r="F2670" s="220"/>
      <c r="G2670" s="220"/>
      <c r="H2670" s="220"/>
      <c r="I2670" s="220"/>
      <c r="J2670" s="220"/>
      <c r="K2670" s="220"/>
      <c r="L2670" s="220"/>
      <c r="M2670" s="326"/>
      <c r="N2670" s="220"/>
      <c r="O2670" s="220"/>
      <c r="P2670" s="220"/>
      <c r="Q2670" s="326"/>
      <c r="R2670" s="326"/>
      <c r="S2670" s="326"/>
      <c r="T2670" s="326"/>
    </row>
    <row r="2671" spans="1:20">
      <c r="A2671" s="220"/>
      <c r="B2671" s="220"/>
      <c r="C2671" s="220"/>
      <c r="D2671" s="220"/>
      <c r="E2671" s="220"/>
      <c r="F2671" s="220"/>
      <c r="G2671" s="220"/>
      <c r="H2671" s="220"/>
      <c r="I2671" s="220"/>
      <c r="J2671" s="220"/>
      <c r="K2671" s="220"/>
      <c r="L2671" s="220"/>
      <c r="M2671" s="326"/>
      <c r="N2671" s="220"/>
      <c r="O2671" s="220"/>
      <c r="P2671" s="220"/>
      <c r="Q2671" s="326"/>
      <c r="R2671" s="326"/>
      <c r="S2671" s="326"/>
      <c r="T2671" s="326"/>
    </row>
    <row r="2672" spans="1:20">
      <c r="A2672" s="220"/>
      <c r="B2672" s="220"/>
      <c r="C2672" s="220"/>
      <c r="D2672" s="220"/>
      <c r="E2672" s="220"/>
      <c r="F2672" s="220"/>
      <c r="G2672" s="220"/>
      <c r="H2672" s="220"/>
      <c r="I2672" s="220"/>
      <c r="J2672" s="220"/>
      <c r="K2672" s="220"/>
      <c r="L2672" s="220"/>
      <c r="M2672" s="326"/>
      <c r="N2672" s="220"/>
      <c r="O2672" s="220"/>
      <c r="P2672" s="220"/>
      <c r="Q2672" s="326"/>
      <c r="R2672" s="326"/>
      <c r="S2672" s="326"/>
      <c r="T2672" s="326"/>
    </row>
    <row r="2673" spans="1:20">
      <c r="A2673" s="220"/>
      <c r="B2673" s="220"/>
      <c r="C2673" s="220"/>
      <c r="D2673" s="220"/>
      <c r="E2673" s="220"/>
      <c r="F2673" s="220"/>
      <c r="G2673" s="220"/>
      <c r="H2673" s="220"/>
      <c r="I2673" s="220"/>
      <c r="J2673" s="220"/>
      <c r="K2673" s="220"/>
      <c r="L2673" s="220"/>
      <c r="M2673" s="326"/>
      <c r="N2673" s="220"/>
      <c r="O2673" s="220"/>
      <c r="P2673" s="220"/>
      <c r="Q2673" s="326"/>
      <c r="R2673" s="326"/>
      <c r="S2673" s="326"/>
      <c r="T2673" s="326"/>
    </row>
    <row r="2674" spans="1:20">
      <c r="A2674" s="220"/>
      <c r="B2674" s="220"/>
      <c r="C2674" s="220"/>
      <c r="D2674" s="220"/>
      <c r="E2674" s="220"/>
      <c r="F2674" s="220"/>
      <c r="G2674" s="220"/>
      <c r="H2674" s="220"/>
      <c r="I2674" s="220"/>
      <c r="J2674" s="220"/>
      <c r="K2674" s="220"/>
      <c r="L2674" s="220"/>
      <c r="M2674" s="326"/>
      <c r="N2674" s="220"/>
      <c r="O2674" s="220"/>
      <c r="P2674" s="220"/>
      <c r="Q2674" s="326"/>
      <c r="R2674" s="326"/>
      <c r="S2674" s="326"/>
      <c r="T2674" s="326"/>
    </row>
    <row r="2675" spans="1:20">
      <c r="A2675" s="220"/>
      <c r="B2675" s="220"/>
      <c r="C2675" s="220"/>
      <c r="D2675" s="220"/>
      <c r="E2675" s="220"/>
      <c r="F2675" s="220"/>
      <c r="G2675" s="220"/>
      <c r="H2675" s="220"/>
      <c r="I2675" s="220"/>
      <c r="J2675" s="220"/>
      <c r="K2675" s="220"/>
      <c r="L2675" s="220"/>
      <c r="M2675" s="326"/>
      <c r="N2675" s="220"/>
      <c r="O2675" s="220"/>
      <c r="P2675" s="220"/>
      <c r="Q2675" s="326"/>
      <c r="R2675" s="326"/>
      <c r="S2675" s="326"/>
      <c r="T2675" s="326"/>
    </row>
    <row r="2676" spans="1:20">
      <c r="A2676" s="220"/>
      <c r="B2676" s="220"/>
      <c r="C2676" s="220"/>
      <c r="D2676" s="220"/>
      <c r="E2676" s="220"/>
      <c r="F2676" s="220"/>
      <c r="G2676" s="220"/>
      <c r="H2676" s="220"/>
      <c r="I2676" s="220"/>
      <c r="J2676" s="220"/>
      <c r="K2676" s="220"/>
      <c r="L2676" s="220"/>
      <c r="M2676" s="326"/>
      <c r="N2676" s="220"/>
      <c r="O2676" s="220"/>
      <c r="P2676" s="220"/>
      <c r="Q2676" s="326"/>
      <c r="R2676" s="326"/>
      <c r="S2676" s="326"/>
      <c r="T2676" s="326"/>
    </row>
    <row r="2677" spans="1:20">
      <c r="A2677" s="220"/>
      <c r="B2677" s="220"/>
      <c r="C2677" s="220"/>
      <c r="D2677" s="220"/>
      <c r="E2677" s="220"/>
      <c r="F2677" s="220"/>
      <c r="G2677" s="220"/>
      <c r="H2677" s="220"/>
      <c r="I2677" s="220"/>
      <c r="J2677" s="220"/>
      <c r="K2677" s="220"/>
      <c r="L2677" s="220"/>
      <c r="M2677" s="326"/>
      <c r="N2677" s="220"/>
      <c r="O2677" s="220"/>
      <c r="P2677" s="220"/>
      <c r="Q2677" s="326"/>
      <c r="R2677" s="326"/>
      <c r="S2677" s="326"/>
      <c r="T2677" s="326"/>
    </row>
    <row r="2678" spans="1:20">
      <c r="A2678" s="220"/>
      <c r="B2678" s="220"/>
      <c r="C2678" s="220"/>
      <c r="D2678" s="220"/>
      <c r="E2678" s="220"/>
      <c r="F2678" s="220"/>
      <c r="G2678" s="220"/>
      <c r="H2678" s="220"/>
      <c r="I2678" s="220"/>
      <c r="J2678" s="220"/>
      <c r="K2678" s="220"/>
      <c r="L2678" s="220"/>
      <c r="M2678" s="326"/>
      <c r="N2678" s="220"/>
      <c r="O2678" s="220"/>
      <c r="P2678" s="220"/>
      <c r="Q2678" s="326"/>
      <c r="R2678" s="326"/>
      <c r="S2678" s="326"/>
      <c r="T2678" s="326"/>
    </row>
    <row r="2679" spans="1:20">
      <c r="A2679" s="220"/>
      <c r="B2679" s="220"/>
      <c r="C2679" s="220"/>
      <c r="D2679" s="220"/>
      <c r="E2679" s="220"/>
      <c r="F2679" s="220"/>
      <c r="G2679" s="220"/>
      <c r="H2679" s="220"/>
      <c r="I2679" s="220"/>
      <c r="J2679" s="220"/>
      <c r="K2679" s="220"/>
      <c r="L2679" s="220"/>
      <c r="M2679" s="326"/>
      <c r="N2679" s="220"/>
      <c r="O2679" s="220"/>
      <c r="P2679" s="220"/>
      <c r="Q2679" s="326"/>
      <c r="R2679" s="326"/>
      <c r="S2679" s="326"/>
      <c r="T2679" s="326"/>
    </row>
    <row r="2680" spans="1:20">
      <c r="A2680" s="220"/>
      <c r="B2680" s="220"/>
      <c r="C2680" s="220"/>
      <c r="D2680" s="220"/>
      <c r="E2680" s="220"/>
      <c r="F2680" s="220"/>
      <c r="G2680" s="220"/>
      <c r="H2680" s="220"/>
      <c r="I2680" s="220"/>
      <c r="J2680" s="220"/>
      <c r="K2680" s="220"/>
      <c r="L2680" s="220"/>
      <c r="M2680" s="326"/>
      <c r="N2680" s="220"/>
      <c r="O2680" s="220"/>
      <c r="P2680" s="220"/>
      <c r="Q2680" s="326"/>
      <c r="R2680" s="326"/>
      <c r="S2680" s="326"/>
      <c r="T2680" s="326"/>
    </row>
    <row r="2681" spans="1:20">
      <c r="A2681" s="220"/>
      <c r="B2681" s="220"/>
      <c r="C2681" s="220"/>
      <c r="D2681" s="220"/>
      <c r="E2681" s="220"/>
      <c r="F2681" s="220"/>
      <c r="G2681" s="220"/>
      <c r="H2681" s="220"/>
      <c r="I2681" s="220"/>
      <c r="J2681" s="220"/>
      <c r="K2681" s="220"/>
      <c r="L2681" s="220"/>
      <c r="M2681" s="326"/>
      <c r="N2681" s="220"/>
      <c r="O2681" s="220"/>
      <c r="P2681" s="220"/>
      <c r="Q2681" s="326"/>
      <c r="R2681" s="326"/>
      <c r="S2681" s="326"/>
      <c r="T2681" s="326"/>
    </row>
    <row r="2682" spans="1:20">
      <c r="A2682" s="220"/>
      <c r="B2682" s="220"/>
      <c r="C2682" s="220"/>
      <c r="D2682" s="220"/>
      <c r="E2682" s="220"/>
      <c r="F2682" s="220"/>
      <c r="G2682" s="220"/>
      <c r="H2682" s="220"/>
      <c r="I2682" s="220"/>
      <c r="J2682" s="220"/>
      <c r="K2682" s="220"/>
      <c r="L2682" s="220"/>
      <c r="M2682" s="326"/>
      <c r="N2682" s="220"/>
      <c r="O2682" s="220"/>
      <c r="P2682" s="220"/>
      <c r="Q2682" s="326"/>
      <c r="R2682" s="326"/>
      <c r="S2682" s="326"/>
      <c r="T2682" s="326"/>
    </row>
    <row r="2683" spans="1:20">
      <c r="A2683" s="220"/>
      <c r="B2683" s="220"/>
      <c r="C2683" s="220"/>
      <c r="D2683" s="220"/>
      <c r="E2683" s="220"/>
      <c r="F2683" s="220"/>
      <c r="G2683" s="220"/>
      <c r="H2683" s="220"/>
      <c r="I2683" s="220"/>
      <c r="J2683" s="220"/>
      <c r="K2683" s="220"/>
      <c r="L2683" s="220"/>
      <c r="M2683" s="326"/>
      <c r="N2683" s="220"/>
      <c r="O2683" s="220"/>
      <c r="P2683" s="220"/>
      <c r="Q2683" s="326"/>
      <c r="R2683" s="326"/>
      <c r="S2683" s="326"/>
      <c r="T2683" s="326"/>
    </row>
    <row r="2684" spans="1:20">
      <c r="A2684" s="220"/>
      <c r="B2684" s="220"/>
      <c r="C2684" s="220"/>
      <c r="D2684" s="220"/>
      <c r="E2684" s="220"/>
      <c r="F2684" s="220"/>
      <c r="G2684" s="220"/>
      <c r="H2684" s="220"/>
      <c r="I2684" s="220"/>
      <c r="J2684" s="220"/>
      <c r="K2684" s="220"/>
      <c r="L2684" s="220"/>
      <c r="M2684" s="326"/>
      <c r="N2684" s="220"/>
      <c r="O2684" s="220"/>
      <c r="P2684" s="220"/>
      <c r="Q2684" s="326"/>
      <c r="R2684" s="326"/>
      <c r="S2684" s="326"/>
      <c r="T2684" s="326"/>
    </row>
    <row r="2685" spans="1:20">
      <c r="A2685" s="220"/>
      <c r="B2685" s="220"/>
      <c r="C2685" s="220"/>
      <c r="D2685" s="220"/>
      <c r="E2685" s="220"/>
      <c r="F2685" s="220"/>
      <c r="G2685" s="220"/>
      <c r="H2685" s="220"/>
      <c r="I2685" s="220"/>
      <c r="J2685" s="220"/>
      <c r="K2685" s="220"/>
      <c r="L2685" s="220"/>
      <c r="M2685" s="326"/>
      <c r="N2685" s="220"/>
      <c r="O2685" s="220"/>
      <c r="P2685" s="220"/>
      <c r="Q2685" s="326"/>
      <c r="R2685" s="326"/>
      <c r="S2685" s="326"/>
      <c r="T2685" s="326"/>
    </row>
    <row r="2686" spans="1:20">
      <c r="A2686" s="220"/>
      <c r="B2686" s="220"/>
      <c r="C2686" s="220"/>
      <c r="D2686" s="220"/>
      <c r="E2686" s="220"/>
      <c r="F2686" s="220"/>
      <c r="G2686" s="220"/>
      <c r="H2686" s="220"/>
      <c r="I2686" s="220"/>
      <c r="J2686" s="220"/>
      <c r="K2686" s="220"/>
      <c r="L2686" s="220"/>
      <c r="M2686" s="326"/>
      <c r="N2686" s="220"/>
      <c r="O2686" s="220"/>
      <c r="P2686" s="220"/>
      <c r="Q2686" s="326"/>
      <c r="R2686" s="326"/>
      <c r="S2686" s="326"/>
      <c r="T2686" s="326"/>
    </row>
    <row r="2687" spans="1:20">
      <c r="A2687" s="220"/>
      <c r="B2687" s="220"/>
      <c r="C2687" s="220"/>
      <c r="D2687" s="220"/>
      <c r="E2687" s="220"/>
      <c r="F2687" s="220"/>
      <c r="G2687" s="220"/>
      <c r="H2687" s="220"/>
      <c r="I2687" s="220"/>
      <c r="J2687" s="220"/>
      <c r="K2687" s="220"/>
      <c r="L2687" s="220"/>
      <c r="M2687" s="326"/>
      <c r="N2687" s="220"/>
      <c r="O2687" s="220"/>
      <c r="P2687" s="220"/>
      <c r="Q2687" s="326"/>
      <c r="R2687" s="326"/>
      <c r="S2687" s="326"/>
      <c r="T2687" s="326"/>
    </row>
    <row r="2688" spans="1:20">
      <c r="A2688" s="220"/>
      <c r="B2688" s="220"/>
      <c r="C2688" s="220"/>
      <c r="D2688" s="220"/>
      <c r="E2688" s="220"/>
      <c r="F2688" s="220"/>
      <c r="G2688" s="220"/>
      <c r="H2688" s="220"/>
      <c r="I2688" s="220"/>
      <c r="J2688" s="220"/>
      <c r="K2688" s="220"/>
      <c r="L2688" s="220"/>
      <c r="M2688" s="326"/>
      <c r="N2688" s="220"/>
      <c r="O2688" s="220"/>
      <c r="P2688" s="220"/>
      <c r="Q2688" s="326"/>
      <c r="R2688" s="326"/>
      <c r="S2688" s="326"/>
      <c r="T2688" s="326"/>
    </row>
    <row r="2689" spans="1:20">
      <c r="A2689" s="220"/>
      <c r="B2689" s="220"/>
      <c r="C2689" s="220"/>
      <c r="D2689" s="220"/>
      <c r="E2689" s="220"/>
      <c r="F2689" s="220"/>
      <c r="G2689" s="220"/>
      <c r="H2689" s="220"/>
      <c r="I2689" s="220"/>
      <c r="J2689" s="220"/>
      <c r="K2689" s="220"/>
      <c r="L2689" s="220"/>
      <c r="M2689" s="326"/>
      <c r="N2689" s="220"/>
      <c r="O2689" s="220"/>
      <c r="P2689" s="220"/>
      <c r="Q2689" s="326"/>
      <c r="R2689" s="326"/>
      <c r="S2689" s="326"/>
      <c r="T2689" s="326"/>
    </row>
    <row r="2690" spans="1:20">
      <c r="A2690" s="220"/>
      <c r="B2690" s="220"/>
      <c r="C2690" s="220"/>
      <c r="D2690" s="220"/>
      <c r="E2690" s="220"/>
      <c r="F2690" s="220"/>
      <c r="G2690" s="220"/>
      <c r="H2690" s="220"/>
      <c r="I2690" s="220"/>
      <c r="J2690" s="220"/>
      <c r="K2690" s="220"/>
      <c r="L2690" s="220"/>
      <c r="M2690" s="326"/>
      <c r="N2690" s="220"/>
      <c r="O2690" s="220"/>
      <c r="P2690" s="220"/>
      <c r="Q2690" s="326"/>
      <c r="R2690" s="326"/>
      <c r="S2690" s="326"/>
      <c r="T2690" s="326"/>
    </row>
    <row r="2691" spans="1:20">
      <c r="A2691" s="220"/>
      <c r="B2691" s="220"/>
      <c r="C2691" s="220"/>
      <c r="D2691" s="220"/>
      <c r="E2691" s="220"/>
      <c r="F2691" s="220"/>
      <c r="G2691" s="220"/>
      <c r="H2691" s="220"/>
      <c r="I2691" s="220"/>
      <c r="J2691" s="220"/>
      <c r="K2691" s="220"/>
      <c r="L2691" s="220"/>
      <c r="M2691" s="326"/>
      <c r="N2691" s="220"/>
      <c r="O2691" s="220"/>
      <c r="P2691" s="220"/>
      <c r="Q2691" s="326"/>
      <c r="R2691" s="326"/>
      <c r="S2691" s="326"/>
      <c r="T2691" s="326"/>
    </row>
    <row r="2692" spans="1:20">
      <c r="A2692" s="220"/>
      <c r="B2692" s="220"/>
      <c r="C2692" s="220"/>
      <c r="D2692" s="220"/>
      <c r="E2692" s="220"/>
      <c r="F2692" s="220"/>
      <c r="G2692" s="220"/>
      <c r="H2692" s="220"/>
      <c r="I2692" s="220"/>
      <c r="J2692" s="220"/>
      <c r="K2692" s="220"/>
      <c r="L2692" s="220"/>
      <c r="M2692" s="326"/>
      <c r="N2692" s="220"/>
      <c r="O2692" s="220"/>
      <c r="P2692" s="220"/>
      <c r="Q2692" s="326"/>
      <c r="R2692" s="326"/>
      <c r="S2692" s="326"/>
      <c r="T2692" s="326"/>
    </row>
    <row r="2693" spans="1:20">
      <c r="A2693" s="220"/>
      <c r="B2693" s="220"/>
      <c r="C2693" s="220"/>
      <c r="D2693" s="220"/>
      <c r="E2693" s="220"/>
      <c r="F2693" s="220"/>
      <c r="G2693" s="220"/>
      <c r="H2693" s="220"/>
      <c r="I2693" s="220"/>
      <c r="J2693" s="220"/>
      <c r="K2693" s="220"/>
      <c r="L2693" s="220"/>
      <c r="M2693" s="326"/>
      <c r="N2693" s="220"/>
      <c r="O2693" s="220"/>
      <c r="P2693" s="220"/>
      <c r="Q2693" s="326"/>
      <c r="R2693" s="326"/>
      <c r="S2693" s="326"/>
      <c r="T2693" s="326"/>
    </row>
    <row r="2694" spans="1:20">
      <c r="A2694" s="220"/>
      <c r="B2694" s="220"/>
      <c r="C2694" s="220"/>
      <c r="D2694" s="220"/>
      <c r="E2694" s="220"/>
      <c r="F2694" s="220"/>
      <c r="G2694" s="220"/>
      <c r="H2694" s="220"/>
      <c r="I2694" s="220"/>
      <c r="J2694" s="220"/>
      <c r="K2694" s="220"/>
      <c r="L2694" s="220"/>
      <c r="M2694" s="326"/>
      <c r="N2694" s="220"/>
      <c r="O2694" s="220"/>
      <c r="P2694" s="220"/>
      <c r="Q2694" s="326"/>
      <c r="R2694" s="326"/>
      <c r="S2694" s="326"/>
      <c r="T2694" s="326"/>
    </row>
    <row r="2695" spans="1:20">
      <c r="A2695" s="220"/>
      <c r="B2695" s="220"/>
      <c r="C2695" s="220"/>
      <c r="D2695" s="220"/>
      <c r="E2695" s="220"/>
      <c r="F2695" s="220"/>
      <c r="G2695" s="220"/>
      <c r="H2695" s="220"/>
      <c r="I2695" s="220"/>
      <c r="J2695" s="220"/>
      <c r="K2695" s="220"/>
      <c r="L2695" s="220"/>
      <c r="M2695" s="326"/>
      <c r="N2695" s="220"/>
      <c r="O2695" s="220"/>
      <c r="P2695" s="220"/>
      <c r="Q2695" s="326"/>
      <c r="R2695" s="326"/>
      <c r="S2695" s="326"/>
      <c r="T2695" s="326"/>
    </row>
    <row r="2696" spans="1:20">
      <c r="A2696" s="220"/>
      <c r="B2696" s="220"/>
      <c r="C2696" s="220"/>
      <c r="D2696" s="220"/>
      <c r="E2696" s="220"/>
      <c r="F2696" s="220"/>
      <c r="G2696" s="220"/>
      <c r="H2696" s="220"/>
      <c r="I2696" s="220"/>
      <c r="J2696" s="220"/>
      <c r="K2696" s="220"/>
      <c r="L2696" s="220"/>
      <c r="M2696" s="326"/>
      <c r="N2696" s="220"/>
      <c r="O2696" s="220"/>
      <c r="P2696" s="220"/>
      <c r="Q2696" s="326"/>
      <c r="R2696" s="326"/>
      <c r="S2696" s="326"/>
      <c r="T2696" s="326"/>
    </row>
    <row r="2697" spans="1:20">
      <c r="A2697" s="220"/>
      <c r="B2697" s="220"/>
      <c r="C2697" s="220"/>
      <c r="D2697" s="220"/>
      <c r="E2697" s="220"/>
      <c r="F2697" s="220"/>
      <c r="G2697" s="220"/>
      <c r="H2697" s="220"/>
      <c r="I2697" s="220"/>
      <c r="J2697" s="220"/>
      <c r="K2697" s="220"/>
      <c r="L2697" s="220"/>
      <c r="M2697" s="326"/>
      <c r="N2697" s="220"/>
      <c r="O2697" s="220"/>
      <c r="P2697" s="220"/>
      <c r="Q2697" s="326"/>
      <c r="R2697" s="326"/>
      <c r="S2697" s="326"/>
      <c r="T2697" s="326"/>
    </row>
    <row r="2698" spans="1:20">
      <c r="A2698" s="220"/>
      <c r="B2698" s="220"/>
      <c r="C2698" s="220"/>
      <c r="D2698" s="220"/>
      <c r="E2698" s="220"/>
      <c r="F2698" s="220"/>
      <c r="G2698" s="220"/>
      <c r="H2698" s="220"/>
      <c r="I2698" s="220"/>
      <c r="J2698" s="220"/>
      <c r="K2698" s="220"/>
      <c r="L2698" s="220"/>
      <c r="M2698" s="326"/>
      <c r="N2698" s="220"/>
      <c r="O2698" s="220"/>
      <c r="P2698" s="220"/>
      <c r="Q2698" s="326"/>
      <c r="R2698" s="326"/>
      <c r="S2698" s="326"/>
      <c r="T2698" s="326"/>
    </row>
    <row r="2699" spans="1:20">
      <c r="A2699" s="220"/>
      <c r="B2699" s="220"/>
      <c r="C2699" s="220"/>
      <c r="D2699" s="220"/>
      <c r="E2699" s="220"/>
      <c r="F2699" s="220"/>
      <c r="G2699" s="220"/>
      <c r="H2699" s="220"/>
      <c r="I2699" s="220"/>
      <c r="J2699" s="220"/>
      <c r="K2699" s="220"/>
      <c r="L2699" s="220"/>
      <c r="M2699" s="326"/>
      <c r="N2699" s="220"/>
      <c r="O2699" s="220"/>
      <c r="P2699" s="220"/>
      <c r="Q2699" s="326"/>
      <c r="R2699" s="326"/>
      <c r="S2699" s="326"/>
      <c r="T2699" s="326"/>
    </row>
    <row r="2700" spans="1:20">
      <c r="A2700" s="220"/>
      <c r="B2700" s="220"/>
      <c r="C2700" s="220"/>
      <c r="D2700" s="220"/>
      <c r="E2700" s="220"/>
      <c r="F2700" s="220"/>
      <c r="G2700" s="220"/>
      <c r="H2700" s="220"/>
      <c r="I2700" s="220"/>
      <c r="J2700" s="220"/>
      <c r="K2700" s="220"/>
      <c r="L2700" s="220"/>
      <c r="M2700" s="326"/>
      <c r="N2700" s="220"/>
      <c r="O2700" s="220"/>
      <c r="P2700" s="220"/>
      <c r="Q2700" s="326"/>
      <c r="R2700" s="326"/>
      <c r="S2700" s="326"/>
      <c r="T2700" s="326"/>
    </row>
    <row r="2701" spans="1:20">
      <c r="A2701" s="220"/>
      <c r="B2701" s="220"/>
      <c r="C2701" s="220"/>
      <c r="D2701" s="220"/>
      <c r="E2701" s="220"/>
      <c r="F2701" s="220"/>
      <c r="G2701" s="220"/>
      <c r="H2701" s="220"/>
      <c r="I2701" s="220"/>
      <c r="J2701" s="220"/>
      <c r="K2701" s="220"/>
      <c r="L2701" s="220"/>
      <c r="M2701" s="326"/>
      <c r="N2701" s="220"/>
      <c r="O2701" s="220"/>
      <c r="P2701" s="220"/>
      <c r="Q2701" s="326"/>
      <c r="R2701" s="326"/>
      <c r="S2701" s="326"/>
      <c r="T2701" s="326"/>
    </row>
    <row r="2702" spans="1:20">
      <c r="A2702" s="220"/>
      <c r="B2702" s="220"/>
      <c r="C2702" s="220"/>
      <c r="D2702" s="220"/>
      <c r="E2702" s="220"/>
      <c r="F2702" s="220"/>
      <c r="G2702" s="220"/>
      <c r="H2702" s="220"/>
      <c r="I2702" s="220"/>
      <c r="J2702" s="220"/>
      <c r="K2702" s="220"/>
      <c r="L2702" s="220"/>
      <c r="M2702" s="326"/>
      <c r="N2702" s="220"/>
      <c r="O2702" s="220"/>
      <c r="P2702" s="220"/>
      <c r="Q2702" s="326"/>
      <c r="R2702" s="326"/>
      <c r="S2702" s="326"/>
      <c r="T2702" s="326"/>
    </row>
    <row r="2703" spans="1:20">
      <c r="A2703" s="220"/>
      <c r="B2703" s="220"/>
      <c r="C2703" s="220"/>
      <c r="D2703" s="220"/>
      <c r="E2703" s="220"/>
      <c r="F2703" s="220"/>
      <c r="G2703" s="220"/>
      <c r="H2703" s="220"/>
      <c r="I2703" s="220"/>
      <c r="J2703" s="220"/>
      <c r="K2703" s="220"/>
      <c r="L2703" s="220"/>
      <c r="M2703" s="326"/>
      <c r="N2703" s="220"/>
      <c r="O2703" s="220"/>
      <c r="P2703" s="220"/>
      <c r="Q2703" s="326"/>
      <c r="R2703" s="326"/>
      <c r="S2703" s="326"/>
      <c r="T2703" s="326"/>
    </row>
    <row r="2704" spans="1:20">
      <c r="A2704" s="220"/>
      <c r="B2704" s="220"/>
      <c r="C2704" s="220"/>
      <c r="D2704" s="220"/>
      <c r="E2704" s="220"/>
      <c r="F2704" s="220"/>
      <c r="G2704" s="220"/>
      <c r="H2704" s="220"/>
      <c r="I2704" s="220"/>
      <c r="J2704" s="220"/>
      <c r="K2704" s="220"/>
      <c r="L2704" s="220"/>
      <c r="M2704" s="326"/>
      <c r="N2704" s="220"/>
      <c r="O2704" s="220"/>
      <c r="P2704" s="220"/>
      <c r="Q2704" s="326"/>
      <c r="R2704" s="326"/>
      <c r="S2704" s="326"/>
      <c r="T2704" s="326"/>
    </row>
    <row r="2705" spans="1:20">
      <c r="A2705" s="220"/>
      <c r="B2705" s="220"/>
      <c r="C2705" s="220"/>
      <c r="D2705" s="220"/>
      <c r="E2705" s="220"/>
      <c r="F2705" s="220"/>
      <c r="G2705" s="220"/>
      <c r="H2705" s="220"/>
      <c r="I2705" s="220"/>
      <c r="J2705" s="220"/>
      <c r="K2705" s="220"/>
      <c r="L2705" s="220"/>
      <c r="M2705" s="326"/>
      <c r="N2705" s="220"/>
      <c r="O2705" s="220"/>
      <c r="P2705" s="220"/>
      <c r="Q2705" s="326"/>
      <c r="R2705" s="326"/>
      <c r="S2705" s="326"/>
      <c r="T2705" s="326"/>
    </row>
    <row r="2706" spans="1:20">
      <c r="A2706" s="220"/>
      <c r="B2706" s="220"/>
      <c r="C2706" s="220"/>
      <c r="D2706" s="220"/>
      <c r="E2706" s="220"/>
      <c r="F2706" s="220"/>
      <c r="G2706" s="220"/>
      <c r="H2706" s="220"/>
      <c r="I2706" s="220"/>
      <c r="J2706" s="220"/>
      <c r="K2706" s="220"/>
      <c r="L2706" s="220"/>
      <c r="M2706" s="326"/>
      <c r="N2706" s="220"/>
      <c r="O2706" s="220"/>
      <c r="P2706" s="220"/>
      <c r="Q2706" s="326"/>
      <c r="R2706" s="326"/>
      <c r="S2706" s="326"/>
      <c r="T2706" s="326"/>
    </row>
    <row r="2707" spans="1:20">
      <c r="A2707" s="220"/>
      <c r="B2707" s="220"/>
      <c r="C2707" s="220"/>
      <c r="D2707" s="220"/>
      <c r="E2707" s="220"/>
      <c r="F2707" s="220"/>
      <c r="G2707" s="220"/>
      <c r="H2707" s="220"/>
      <c r="I2707" s="220"/>
      <c r="J2707" s="220"/>
      <c r="K2707" s="220"/>
      <c r="L2707" s="220"/>
      <c r="M2707" s="326"/>
      <c r="N2707" s="220"/>
      <c r="O2707" s="220"/>
      <c r="P2707" s="220"/>
      <c r="Q2707" s="326"/>
      <c r="R2707" s="326"/>
      <c r="S2707" s="326"/>
      <c r="T2707" s="326"/>
    </row>
    <row r="2708" spans="1:20">
      <c r="A2708" s="220"/>
      <c r="B2708" s="220"/>
      <c r="C2708" s="220"/>
      <c r="D2708" s="220"/>
      <c r="E2708" s="220"/>
      <c r="F2708" s="220"/>
      <c r="G2708" s="220"/>
      <c r="H2708" s="220"/>
      <c r="I2708" s="220"/>
      <c r="J2708" s="220"/>
      <c r="K2708" s="220"/>
      <c r="L2708" s="220"/>
      <c r="M2708" s="326"/>
      <c r="N2708" s="220"/>
      <c r="O2708" s="220"/>
      <c r="P2708" s="220"/>
      <c r="Q2708" s="326"/>
      <c r="R2708" s="326"/>
      <c r="S2708" s="326"/>
      <c r="T2708" s="326"/>
    </row>
    <row r="2709" spans="1:20">
      <c r="A2709" s="220"/>
      <c r="B2709" s="220"/>
      <c r="C2709" s="220"/>
      <c r="D2709" s="220"/>
      <c r="E2709" s="220"/>
      <c r="F2709" s="220"/>
      <c r="G2709" s="220"/>
      <c r="H2709" s="220"/>
      <c r="I2709" s="220"/>
      <c r="J2709" s="220"/>
      <c r="K2709" s="220"/>
      <c r="L2709" s="220"/>
      <c r="M2709" s="326"/>
      <c r="N2709" s="220"/>
      <c r="O2709" s="220"/>
      <c r="P2709" s="220"/>
      <c r="Q2709" s="326"/>
      <c r="R2709" s="326"/>
      <c r="S2709" s="326"/>
      <c r="T2709" s="326"/>
    </row>
    <row r="2710" spans="1:20">
      <c r="A2710" s="220"/>
      <c r="B2710" s="220"/>
      <c r="C2710" s="220"/>
      <c r="D2710" s="220"/>
      <c r="E2710" s="220"/>
      <c r="F2710" s="220"/>
      <c r="G2710" s="220"/>
      <c r="H2710" s="220"/>
      <c r="I2710" s="220"/>
      <c r="J2710" s="220"/>
      <c r="K2710" s="220"/>
      <c r="L2710" s="220"/>
      <c r="M2710" s="326"/>
      <c r="N2710" s="220"/>
      <c r="O2710" s="220"/>
      <c r="P2710" s="220"/>
      <c r="Q2710" s="326"/>
      <c r="R2710" s="326"/>
      <c r="S2710" s="326"/>
      <c r="T2710" s="326"/>
    </row>
    <row r="2711" spans="1:20">
      <c r="A2711" s="220"/>
      <c r="B2711" s="220"/>
      <c r="C2711" s="220"/>
      <c r="D2711" s="220"/>
      <c r="E2711" s="220"/>
      <c r="F2711" s="220"/>
      <c r="G2711" s="220"/>
      <c r="H2711" s="220"/>
      <c r="I2711" s="220"/>
      <c r="J2711" s="220"/>
      <c r="K2711" s="220"/>
      <c r="L2711" s="220"/>
      <c r="M2711" s="326"/>
      <c r="N2711" s="220"/>
      <c r="O2711" s="220"/>
      <c r="P2711" s="220"/>
      <c r="Q2711" s="326"/>
      <c r="R2711" s="326"/>
      <c r="S2711" s="326"/>
      <c r="T2711" s="326"/>
    </row>
    <row r="2712" spans="1:20">
      <c r="A2712" s="220"/>
      <c r="B2712" s="220"/>
      <c r="C2712" s="220"/>
      <c r="D2712" s="220"/>
      <c r="E2712" s="220"/>
      <c r="F2712" s="220"/>
      <c r="G2712" s="220"/>
      <c r="H2712" s="220"/>
      <c r="I2712" s="220"/>
      <c r="J2712" s="220"/>
      <c r="K2712" s="220"/>
      <c r="L2712" s="220"/>
      <c r="M2712" s="326"/>
      <c r="N2712" s="220"/>
      <c r="O2712" s="220"/>
      <c r="P2712" s="220"/>
      <c r="Q2712" s="326"/>
      <c r="R2712" s="326"/>
      <c r="S2712" s="326"/>
      <c r="T2712" s="326"/>
    </row>
    <row r="2713" spans="1:20">
      <c r="A2713" s="220"/>
      <c r="B2713" s="220"/>
      <c r="C2713" s="220"/>
      <c r="D2713" s="220"/>
      <c r="E2713" s="220"/>
      <c r="F2713" s="220"/>
      <c r="G2713" s="220"/>
      <c r="H2713" s="220"/>
      <c r="I2713" s="220"/>
      <c r="J2713" s="220"/>
      <c r="K2713" s="220"/>
      <c r="L2713" s="220"/>
      <c r="M2713" s="326"/>
      <c r="N2713" s="220"/>
      <c r="O2713" s="220"/>
      <c r="P2713" s="220"/>
      <c r="Q2713" s="326"/>
      <c r="R2713" s="326"/>
      <c r="S2713" s="326"/>
      <c r="T2713" s="326"/>
    </row>
    <row r="2714" spans="1:20">
      <c r="A2714" s="220"/>
      <c r="B2714" s="220"/>
      <c r="C2714" s="220"/>
      <c r="D2714" s="220"/>
      <c r="E2714" s="220"/>
      <c r="F2714" s="220"/>
      <c r="G2714" s="220"/>
      <c r="H2714" s="220"/>
      <c r="I2714" s="220"/>
      <c r="J2714" s="220"/>
      <c r="K2714" s="220"/>
      <c r="L2714" s="220"/>
      <c r="M2714" s="326"/>
      <c r="N2714" s="220"/>
      <c r="O2714" s="220"/>
      <c r="P2714" s="220"/>
      <c r="Q2714" s="326"/>
      <c r="R2714" s="326"/>
      <c r="S2714" s="326"/>
      <c r="T2714" s="326"/>
    </row>
    <row r="2715" spans="1:20">
      <c r="A2715" s="220"/>
      <c r="B2715" s="220"/>
      <c r="C2715" s="220"/>
      <c r="D2715" s="220"/>
      <c r="E2715" s="220"/>
      <c r="F2715" s="220"/>
      <c r="G2715" s="220"/>
      <c r="H2715" s="220"/>
      <c r="I2715" s="220"/>
      <c r="J2715" s="220"/>
      <c r="K2715" s="220"/>
      <c r="L2715" s="220"/>
      <c r="M2715" s="326"/>
      <c r="N2715" s="220"/>
      <c r="O2715" s="220"/>
      <c r="P2715" s="220"/>
      <c r="Q2715" s="326"/>
      <c r="R2715" s="326"/>
      <c r="S2715" s="326"/>
      <c r="T2715" s="326"/>
    </row>
    <row r="2716" spans="1:20">
      <c r="A2716" s="220"/>
      <c r="B2716" s="220"/>
      <c r="C2716" s="220"/>
      <c r="D2716" s="220"/>
      <c r="E2716" s="220"/>
      <c r="F2716" s="220"/>
      <c r="G2716" s="220"/>
      <c r="H2716" s="220"/>
      <c r="I2716" s="220"/>
      <c r="J2716" s="220"/>
      <c r="K2716" s="220"/>
      <c r="L2716" s="220"/>
      <c r="M2716" s="326"/>
      <c r="N2716" s="220"/>
      <c r="O2716" s="220"/>
      <c r="P2716" s="220"/>
      <c r="Q2716" s="326"/>
      <c r="R2716" s="326"/>
      <c r="S2716" s="326"/>
      <c r="T2716" s="326"/>
    </row>
    <row r="2717" spans="1:20">
      <c r="A2717" s="220"/>
      <c r="B2717" s="220"/>
      <c r="C2717" s="220"/>
      <c r="D2717" s="220"/>
      <c r="E2717" s="220"/>
      <c r="F2717" s="220"/>
      <c r="G2717" s="220"/>
      <c r="H2717" s="220"/>
      <c r="I2717" s="220"/>
      <c r="J2717" s="220"/>
      <c r="K2717" s="220"/>
      <c r="L2717" s="220"/>
      <c r="M2717" s="326"/>
      <c r="N2717" s="220"/>
      <c r="O2717" s="220"/>
      <c r="P2717" s="220"/>
      <c r="Q2717" s="326"/>
      <c r="R2717" s="326"/>
      <c r="S2717" s="326"/>
      <c r="T2717" s="326"/>
    </row>
    <row r="2718" spans="1:20">
      <c r="A2718" s="220"/>
      <c r="B2718" s="220"/>
      <c r="C2718" s="220"/>
      <c r="D2718" s="220"/>
      <c r="E2718" s="220"/>
      <c r="F2718" s="220"/>
      <c r="G2718" s="220"/>
      <c r="H2718" s="220"/>
      <c r="I2718" s="220"/>
      <c r="J2718" s="220"/>
      <c r="K2718" s="220"/>
      <c r="L2718" s="220"/>
      <c r="M2718" s="326"/>
      <c r="N2718" s="220"/>
      <c r="O2718" s="220"/>
      <c r="P2718" s="220"/>
      <c r="Q2718" s="326"/>
      <c r="R2718" s="326"/>
      <c r="S2718" s="326"/>
      <c r="T2718" s="326"/>
    </row>
    <row r="2719" spans="1:20">
      <c r="A2719" s="220"/>
      <c r="B2719" s="220"/>
      <c r="C2719" s="220"/>
      <c r="D2719" s="220"/>
      <c r="E2719" s="220"/>
      <c r="F2719" s="220"/>
      <c r="G2719" s="220"/>
      <c r="H2719" s="220"/>
      <c r="I2719" s="220"/>
      <c r="J2719" s="220"/>
      <c r="K2719" s="220"/>
      <c r="L2719" s="220"/>
      <c r="M2719" s="326"/>
      <c r="N2719" s="220"/>
      <c r="O2719" s="220"/>
      <c r="P2719" s="220"/>
      <c r="Q2719" s="326"/>
      <c r="R2719" s="326"/>
      <c r="S2719" s="326"/>
      <c r="T2719" s="326"/>
    </row>
    <row r="2720" spans="1:20">
      <c r="A2720" s="220"/>
      <c r="B2720" s="220"/>
      <c r="C2720" s="220"/>
      <c r="D2720" s="220"/>
      <c r="E2720" s="220"/>
      <c r="F2720" s="220"/>
      <c r="G2720" s="220"/>
      <c r="H2720" s="220"/>
      <c r="I2720" s="220"/>
      <c r="J2720" s="220"/>
      <c r="K2720" s="220"/>
      <c r="L2720" s="220"/>
      <c r="M2720" s="326"/>
      <c r="N2720" s="220"/>
      <c r="O2720" s="220"/>
      <c r="P2720" s="220"/>
      <c r="Q2720" s="326"/>
      <c r="R2720" s="326"/>
      <c r="S2720" s="326"/>
      <c r="T2720" s="326"/>
    </row>
    <row r="2721" spans="1:20">
      <c r="A2721" s="220"/>
      <c r="B2721" s="220"/>
      <c r="C2721" s="220"/>
      <c r="D2721" s="220"/>
      <c r="E2721" s="220"/>
      <c r="F2721" s="220"/>
      <c r="G2721" s="220"/>
      <c r="H2721" s="220"/>
      <c r="I2721" s="220"/>
      <c r="J2721" s="220"/>
      <c r="K2721" s="220"/>
      <c r="L2721" s="220"/>
      <c r="M2721" s="326"/>
      <c r="N2721" s="220"/>
      <c r="O2721" s="220"/>
      <c r="P2721" s="220"/>
      <c r="Q2721" s="326"/>
      <c r="R2721" s="326"/>
      <c r="S2721" s="326"/>
      <c r="T2721" s="326"/>
    </row>
    <row r="2722" spans="1:20">
      <c r="A2722" s="220"/>
      <c r="B2722" s="220"/>
      <c r="C2722" s="220"/>
      <c r="D2722" s="220"/>
      <c r="E2722" s="220"/>
      <c r="F2722" s="220"/>
      <c r="G2722" s="220"/>
      <c r="H2722" s="220"/>
      <c r="I2722" s="220"/>
      <c r="J2722" s="220"/>
      <c r="K2722" s="220"/>
      <c r="L2722" s="220"/>
      <c r="M2722" s="326"/>
      <c r="N2722" s="220"/>
      <c r="O2722" s="220"/>
      <c r="P2722" s="220"/>
      <c r="Q2722" s="326"/>
      <c r="R2722" s="326"/>
      <c r="S2722" s="326"/>
      <c r="T2722" s="326"/>
    </row>
    <row r="2723" spans="1:20">
      <c r="A2723" s="220"/>
      <c r="B2723" s="220"/>
      <c r="C2723" s="220"/>
      <c r="D2723" s="220"/>
      <c r="E2723" s="220"/>
      <c r="F2723" s="220"/>
      <c r="G2723" s="220"/>
      <c r="H2723" s="220"/>
      <c r="I2723" s="220"/>
      <c r="J2723" s="220"/>
      <c r="K2723" s="220"/>
      <c r="L2723" s="220"/>
      <c r="M2723" s="326"/>
      <c r="N2723" s="220"/>
      <c r="O2723" s="220"/>
      <c r="P2723" s="220"/>
      <c r="Q2723" s="326"/>
      <c r="R2723" s="326"/>
      <c r="S2723" s="326"/>
      <c r="T2723" s="326"/>
    </row>
    <row r="2724" spans="1:20">
      <c r="A2724" s="220"/>
      <c r="B2724" s="220"/>
      <c r="C2724" s="220"/>
      <c r="D2724" s="220"/>
      <c r="E2724" s="220"/>
      <c r="F2724" s="220"/>
      <c r="G2724" s="220"/>
      <c r="H2724" s="220"/>
      <c r="I2724" s="220"/>
      <c r="J2724" s="220"/>
      <c r="K2724" s="220"/>
      <c r="L2724" s="220"/>
      <c r="M2724" s="326"/>
      <c r="N2724" s="220"/>
      <c r="O2724" s="220"/>
      <c r="P2724" s="220"/>
      <c r="Q2724" s="326"/>
      <c r="R2724" s="326"/>
      <c r="S2724" s="326"/>
      <c r="T2724" s="326"/>
    </row>
    <row r="2725" spans="1:20">
      <c r="A2725" s="220"/>
      <c r="B2725" s="220"/>
      <c r="C2725" s="220"/>
      <c r="D2725" s="220"/>
      <c r="E2725" s="220"/>
      <c r="F2725" s="220"/>
      <c r="G2725" s="220"/>
      <c r="H2725" s="220"/>
      <c r="I2725" s="220"/>
      <c r="J2725" s="220"/>
      <c r="K2725" s="220"/>
      <c r="L2725" s="220"/>
      <c r="M2725" s="326"/>
      <c r="N2725" s="220"/>
      <c r="O2725" s="220"/>
      <c r="P2725" s="220"/>
      <c r="Q2725" s="326"/>
      <c r="R2725" s="326"/>
      <c r="S2725" s="326"/>
      <c r="T2725" s="326"/>
    </row>
    <row r="2726" spans="1:20">
      <c r="A2726" s="220"/>
      <c r="B2726" s="220"/>
      <c r="C2726" s="220"/>
      <c r="D2726" s="220"/>
      <c r="E2726" s="220"/>
      <c r="F2726" s="220"/>
      <c r="G2726" s="220"/>
      <c r="H2726" s="220"/>
      <c r="I2726" s="220"/>
      <c r="J2726" s="220"/>
      <c r="K2726" s="220"/>
      <c r="L2726" s="220"/>
      <c r="M2726" s="326"/>
      <c r="N2726" s="220"/>
      <c r="O2726" s="220"/>
      <c r="P2726" s="220"/>
      <c r="Q2726" s="326"/>
      <c r="R2726" s="326"/>
      <c r="S2726" s="326"/>
      <c r="T2726" s="326"/>
    </row>
    <row r="2727" spans="1:20">
      <c r="A2727" s="220"/>
      <c r="B2727" s="220"/>
      <c r="C2727" s="220"/>
      <c r="D2727" s="220"/>
      <c r="E2727" s="220"/>
      <c r="F2727" s="220"/>
      <c r="G2727" s="220"/>
      <c r="H2727" s="220"/>
      <c r="I2727" s="220"/>
      <c r="J2727" s="220"/>
      <c r="K2727" s="220"/>
      <c r="L2727" s="220"/>
      <c r="M2727" s="326"/>
      <c r="N2727" s="220"/>
      <c r="O2727" s="220"/>
      <c r="P2727" s="220"/>
      <c r="Q2727" s="326"/>
      <c r="R2727" s="326"/>
      <c r="S2727" s="326"/>
      <c r="T2727" s="326"/>
    </row>
    <row r="2728" spans="1:20">
      <c r="A2728" s="220"/>
      <c r="B2728" s="220"/>
      <c r="C2728" s="220"/>
      <c r="D2728" s="220"/>
      <c r="E2728" s="220"/>
      <c r="F2728" s="220"/>
      <c r="G2728" s="220"/>
      <c r="H2728" s="220"/>
      <c r="I2728" s="220"/>
      <c r="J2728" s="220"/>
      <c r="K2728" s="220"/>
      <c r="L2728" s="220"/>
      <c r="M2728" s="326"/>
      <c r="N2728" s="220"/>
      <c r="O2728" s="220"/>
      <c r="P2728" s="220"/>
      <c r="Q2728" s="326"/>
      <c r="R2728" s="326"/>
      <c r="S2728" s="326"/>
      <c r="T2728" s="326"/>
    </row>
    <row r="2729" spans="1:20">
      <c r="A2729" s="220"/>
      <c r="B2729" s="220"/>
      <c r="C2729" s="220"/>
      <c r="D2729" s="220"/>
      <c r="E2729" s="220"/>
      <c r="F2729" s="220"/>
      <c r="G2729" s="220"/>
      <c r="H2729" s="220"/>
      <c r="I2729" s="220"/>
      <c r="J2729" s="220"/>
      <c r="K2729" s="220"/>
      <c r="L2729" s="220"/>
      <c r="M2729" s="326"/>
      <c r="N2729" s="220"/>
      <c r="O2729" s="220"/>
      <c r="P2729" s="220"/>
      <c r="Q2729" s="326"/>
      <c r="R2729" s="326"/>
      <c r="S2729" s="326"/>
      <c r="T2729" s="326"/>
    </row>
    <row r="2730" spans="1:20">
      <c r="A2730" s="220"/>
      <c r="B2730" s="220"/>
      <c r="C2730" s="220"/>
      <c r="D2730" s="220"/>
      <c r="E2730" s="220"/>
      <c r="F2730" s="220"/>
      <c r="G2730" s="220"/>
      <c r="H2730" s="220"/>
      <c r="I2730" s="220"/>
      <c r="J2730" s="220"/>
      <c r="K2730" s="220"/>
      <c r="L2730" s="220"/>
      <c r="M2730" s="326"/>
      <c r="N2730" s="220"/>
      <c r="O2730" s="220"/>
      <c r="P2730" s="220"/>
      <c r="Q2730" s="326"/>
      <c r="R2730" s="326"/>
      <c r="S2730" s="326"/>
      <c r="T2730" s="326"/>
    </row>
    <row r="2731" spans="1:20">
      <c r="A2731" s="220"/>
      <c r="B2731" s="220"/>
      <c r="C2731" s="220"/>
      <c r="D2731" s="220"/>
      <c r="E2731" s="220"/>
      <c r="F2731" s="220"/>
      <c r="G2731" s="220"/>
      <c r="H2731" s="220"/>
      <c r="I2731" s="220"/>
      <c r="J2731" s="220"/>
      <c r="K2731" s="220"/>
      <c r="L2731" s="220"/>
      <c r="M2731" s="326"/>
      <c r="N2731" s="220"/>
      <c r="O2731" s="220"/>
      <c r="P2731" s="220"/>
      <c r="Q2731" s="326"/>
      <c r="R2731" s="326"/>
      <c r="S2731" s="326"/>
      <c r="T2731" s="326"/>
    </row>
    <row r="2732" spans="1:20">
      <c r="A2732" s="220"/>
      <c r="B2732" s="220"/>
      <c r="C2732" s="220"/>
      <c r="D2732" s="220"/>
      <c r="E2732" s="220"/>
      <c r="F2732" s="220"/>
      <c r="G2732" s="220"/>
      <c r="H2732" s="220"/>
      <c r="I2732" s="220"/>
      <c r="J2732" s="220"/>
      <c r="K2732" s="220"/>
      <c r="L2732" s="220"/>
      <c r="M2732" s="326"/>
      <c r="N2732" s="220"/>
      <c r="O2732" s="220"/>
      <c r="P2732" s="220"/>
      <c r="Q2732" s="326"/>
      <c r="R2732" s="326"/>
      <c r="S2732" s="326"/>
      <c r="T2732" s="326"/>
    </row>
    <row r="2733" spans="1:20">
      <c r="A2733" s="220"/>
      <c r="B2733" s="220"/>
      <c r="C2733" s="220"/>
      <c r="D2733" s="220"/>
      <c r="E2733" s="220"/>
      <c r="F2733" s="220"/>
      <c r="G2733" s="220"/>
      <c r="H2733" s="220"/>
      <c r="I2733" s="220"/>
      <c r="J2733" s="220"/>
      <c r="K2733" s="220"/>
      <c r="L2733" s="220"/>
      <c r="M2733" s="326"/>
      <c r="N2733" s="220"/>
      <c r="O2733" s="220"/>
      <c r="P2733" s="220"/>
      <c r="Q2733" s="326"/>
      <c r="R2733" s="326"/>
      <c r="S2733" s="326"/>
      <c r="T2733" s="326"/>
    </row>
    <row r="2734" spans="1:20">
      <c r="A2734" s="220"/>
      <c r="B2734" s="220"/>
      <c r="C2734" s="220"/>
      <c r="D2734" s="220"/>
      <c r="E2734" s="220"/>
      <c r="F2734" s="220"/>
      <c r="G2734" s="220"/>
      <c r="H2734" s="220"/>
      <c r="I2734" s="220"/>
      <c r="J2734" s="220"/>
      <c r="K2734" s="220"/>
      <c r="L2734" s="220"/>
      <c r="M2734" s="326"/>
      <c r="N2734" s="220"/>
      <c r="O2734" s="220"/>
      <c r="P2734" s="220"/>
      <c r="Q2734" s="326"/>
      <c r="R2734" s="326"/>
      <c r="S2734" s="326"/>
      <c r="T2734" s="326"/>
    </row>
    <row r="2735" spans="1:20">
      <c r="A2735" s="220"/>
      <c r="B2735" s="220"/>
      <c r="C2735" s="220"/>
      <c r="D2735" s="220"/>
      <c r="E2735" s="220"/>
      <c r="F2735" s="220"/>
      <c r="G2735" s="220"/>
      <c r="H2735" s="220"/>
      <c r="I2735" s="220"/>
      <c r="J2735" s="220"/>
      <c r="K2735" s="220"/>
      <c r="L2735" s="220"/>
      <c r="M2735" s="326"/>
      <c r="N2735" s="220"/>
      <c r="O2735" s="220"/>
      <c r="P2735" s="220"/>
      <c r="Q2735" s="326"/>
      <c r="R2735" s="326"/>
      <c r="S2735" s="326"/>
      <c r="T2735" s="326"/>
    </row>
    <row r="2736" spans="1:20">
      <c r="A2736" s="220"/>
      <c r="B2736" s="220"/>
      <c r="C2736" s="220"/>
      <c r="D2736" s="220"/>
      <c r="E2736" s="220"/>
      <c r="F2736" s="220"/>
      <c r="G2736" s="220"/>
      <c r="H2736" s="220"/>
      <c r="I2736" s="220"/>
      <c r="J2736" s="220"/>
      <c r="K2736" s="220"/>
      <c r="L2736" s="220"/>
      <c r="M2736" s="326"/>
      <c r="N2736" s="220"/>
      <c r="O2736" s="220"/>
      <c r="P2736" s="220"/>
      <c r="Q2736" s="326"/>
      <c r="R2736" s="326"/>
      <c r="S2736" s="326"/>
      <c r="T2736" s="326"/>
    </row>
    <row r="2737" spans="1:20">
      <c r="A2737" s="220"/>
      <c r="B2737" s="220"/>
      <c r="C2737" s="220"/>
      <c r="D2737" s="220"/>
      <c r="E2737" s="220"/>
      <c r="F2737" s="220"/>
      <c r="G2737" s="220"/>
      <c r="H2737" s="220"/>
      <c r="I2737" s="220"/>
      <c r="J2737" s="220"/>
      <c r="K2737" s="220"/>
      <c r="L2737" s="220"/>
      <c r="M2737" s="326"/>
      <c r="N2737" s="220"/>
      <c r="O2737" s="220"/>
      <c r="P2737" s="220"/>
      <c r="Q2737" s="326"/>
      <c r="R2737" s="326"/>
      <c r="S2737" s="326"/>
      <c r="T2737" s="326"/>
    </row>
    <row r="2738" spans="1:20">
      <c r="A2738" s="220"/>
      <c r="B2738" s="220"/>
      <c r="C2738" s="220"/>
      <c r="D2738" s="220"/>
      <c r="E2738" s="220"/>
      <c r="F2738" s="220"/>
      <c r="G2738" s="220"/>
      <c r="H2738" s="220"/>
      <c r="I2738" s="220"/>
      <c r="J2738" s="220"/>
      <c r="K2738" s="220"/>
      <c r="L2738" s="220"/>
      <c r="M2738" s="326"/>
      <c r="N2738" s="220"/>
      <c r="O2738" s="220"/>
      <c r="P2738" s="220"/>
      <c r="Q2738" s="326"/>
      <c r="R2738" s="326"/>
      <c r="S2738" s="326"/>
      <c r="T2738" s="326"/>
    </row>
    <row r="2739" spans="1:20">
      <c r="A2739" s="220"/>
      <c r="B2739" s="220"/>
      <c r="C2739" s="220"/>
      <c r="D2739" s="220"/>
      <c r="E2739" s="220"/>
      <c r="F2739" s="220"/>
      <c r="G2739" s="220"/>
      <c r="H2739" s="220"/>
      <c r="I2739" s="220"/>
      <c r="J2739" s="220"/>
      <c r="K2739" s="220"/>
      <c r="L2739" s="220"/>
      <c r="M2739" s="326"/>
      <c r="N2739" s="220"/>
      <c r="O2739" s="220"/>
      <c r="P2739" s="220"/>
      <c r="Q2739" s="326"/>
      <c r="R2739" s="326"/>
      <c r="S2739" s="326"/>
      <c r="T2739" s="326"/>
    </row>
    <row r="2740" spans="1:20">
      <c r="A2740" s="220"/>
      <c r="B2740" s="220"/>
      <c r="C2740" s="220"/>
      <c r="D2740" s="220"/>
      <c r="E2740" s="220"/>
      <c r="F2740" s="220"/>
      <c r="G2740" s="220"/>
      <c r="H2740" s="220"/>
      <c r="I2740" s="220"/>
      <c r="J2740" s="220"/>
      <c r="K2740" s="220"/>
      <c r="L2740" s="220"/>
      <c r="M2740" s="326"/>
      <c r="N2740" s="220"/>
      <c r="O2740" s="220"/>
      <c r="P2740" s="220"/>
      <c r="Q2740" s="326"/>
      <c r="R2740" s="326"/>
      <c r="S2740" s="326"/>
      <c r="T2740" s="326"/>
    </row>
    <row r="2741" spans="1:20">
      <c r="A2741" s="220"/>
      <c r="B2741" s="220"/>
      <c r="C2741" s="220"/>
      <c r="D2741" s="220"/>
      <c r="E2741" s="220"/>
      <c r="F2741" s="220"/>
      <c r="G2741" s="220"/>
      <c r="H2741" s="220"/>
      <c r="I2741" s="220"/>
      <c r="J2741" s="220"/>
      <c r="K2741" s="220"/>
      <c r="L2741" s="220"/>
      <c r="M2741" s="326"/>
      <c r="N2741" s="220"/>
      <c r="O2741" s="220"/>
      <c r="P2741" s="220"/>
      <c r="Q2741" s="326"/>
      <c r="R2741" s="326"/>
      <c r="S2741" s="326"/>
      <c r="T2741" s="326"/>
    </row>
    <row r="2742" spans="1:20">
      <c r="A2742" s="220"/>
      <c r="B2742" s="220"/>
      <c r="C2742" s="220"/>
      <c r="D2742" s="220"/>
      <c r="E2742" s="220"/>
      <c r="F2742" s="220"/>
      <c r="G2742" s="220"/>
      <c r="H2742" s="220"/>
      <c r="I2742" s="220"/>
      <c r="J2742" s="220"/>
      <c r="K2742" s="220"/>
      <c r="L2742" s="220"/>
      <c r="M2742" s="326"/>
      <c r="N2742" s="220"/>
      <c r="O2742" s="220"/>
      <c r="P2742" s="220"/>
      <c r="Q2742" s="326"/>
      <c r="R2742" s="326"/>
      <c r="S2742" s="326"/>
      <c r="T2742" s="326"/>
    </row>
    <row r="2743" spans="1:20">
      <c r="A2743" s="220"/>
      <c r="B2743" s="220"/>
      <c r="C2743" s="220"/>
      <c r="D2743" s="220"/>
      <c r="E2743" s="220"/>
      <c r="F2743" s="220"/>
      <c r="G2743" s="220"/>
      <c r="H2743" s="220"/>
      <c r="I2743" s="220"/>
      <c r="J2743" s="220"/>
      <c r="K2743" s="220"/>
      <c r="L2743" s="220"/>
      <c r="M2743" s="326"/>
      <c r="N2743" s="220"/>
      <c r="O2743" s="220"/>
      <c r="P2743" s="220"/>
      <c r="Q2743" s="326"/>
      <c r="R2743" s="326"/>
      <c r="S2743" s="326"/>
      <c r="T2743" s="326"/>
    </row>
    <row r="2744" spans="1:20">
      <c r="A2744" s="220"/>
      <c r="B2744" s="220"/>
      <c r="C2744" s="220"/>
      <c r="D2744" s="220"/>
      <c r="E2744" s="220"/>
      <c r="F2744" s="220"/>
      <c r="G2744" s="220"/>
      <c r="H2744" s="220"/>
      <c r="I2744" s="220"/>
      <c r="J2744" s="220"/>
      <c r="K2744" s="220"/>
      <c r="L2744" s="220"/>
      <c r="M2744" s="326"/>
      <c r="N2744" s="220"/>
      <c r="O2744" s="220"/>
      <c r="P2744" s="220"/>
      <c r="Q2744" s="326"/>
      <c r="R2744" s="326"/>
      <c r="S2744" s="326"/>
      <c r="T2744" s="326"/>
    </row>
    <row r="2745" spans="1:20">
      <c r="A2745" s="220"/>
      <c r="B2745" s="220"/>
      <c r="C2745" s="220"/>
      <c r="D2745" s="220"/>
      <c r="E2745" s="220"/>
      <c r="F2745" s="220"/>
      <c r="G2745" s="220"/>
      <c r="H2745" s="220"/>
      <c r="I2745" s="220"/>
      <c r="J2745" s="220"/>
      <c r="K2745" s="220"/>
      <c r="L2745" s="220"/>
      <c r="M2745" s="326"/>
      <c r="N2745" s="220"/>
      <c r="O2745" s="220"/>
      <c r="P2745" s="220"/>
      <c r="Q2745" s="326"/>
      <c r="R2745" s="326"/>
      <c r="S2745" s="326"/>
      <c r="T2745" s="326"/>
    </row>
    <row r="2746" spans="1:20">
      <c r="A2746" s="220"/>
      <c r="B2746" s="220"/>
      <c r="C2746" s="220"/>
      <c r="D2746" s="220"/>
      <c r="E2746" s="220"/>
      <c r="F2746" s="220"/>
      <c r="G2746" s="220"/>
      <c r="H2746" s="220"/>
      <c r="I2746" s="220"/>
      <c r="J2746" s="220"/>
      <c r="K2746" s="220"/>
      <c r="L2746" s="220"/>
      <c r="M2746" s="326"/>
      <c r="N2746" s="220"/>
      <c r="O2746" s="220"/>
      <c r="P2746" s="220"/>
      <c r="Q2746" s="326"/>
      <c r="R2746" s="326"/>
      <c r="S2746" s="326"/>
      <c r="T2746" s="326"/>
    </row>
    <row r="2747" spans="1:20">
      <c r="A2747" s="220"/>
      <c r="B2747" s="220"/>
      <c r="C2747" s="220"/>
      <c r="D2747" s="220"/>
      <c r="E2747" s="220"/>
      <c r="F2747" s="220"/>
      <c r="G2747" s="220"/>
      <c r="H2747" s="220"/>
      <c r="I2747" s="220"/>
      <c r="J2747" s="220"/>
      <c r="K2747" s="220"/>
      <c r="L2747" s="220"/>
      <c r="M2747" s="326"/>
      <c r="N2747" s="220"/>
      <c r="O2747" s="220"/>
      <c r="P2747" s="220"/>
      <c r="Q2747" s="326"/>
      <c r="R2747" s="326"/>
      <c r="S2747" s="326"/>
      <c r="T2747" s="326"/>
    </row>
    <row r="2748" spans="1:20">
      <c r="A2748" s="220"/>
      <c r="B2748" s="220"/>
      <c r="C2748" s="220"/>
      <c r="D2748" s="220"/>
      <c r="E2748" s="220"/>
      <c r="F2748" s="220"/>
      <c r="G2748" s="220"/>
      <c r="H2748" s="220"/>
      <c r="I2748" s="220"/>
      <c r="J2748" s="220"/>
      <c r="K2748" s="220"/>
      <c r="L2748" s="220"/>
      <c r="M2748" s="326"/>
      <c r="N2748" s="220"/>
      <c r="O2748" s="220"/>
      <c r="P2748" s="220"/>
      <c r="Q2748" s="326"/>
      <c r="R2748" s="326"/>
      <c r="S2748" s="326"/>
      <c r="T2748" s="326"/>
    </row>
    <row r="2749" spans="1:20">
      <c r="A2749" s="220"/>
      <c r="B2749" s="220"/>
      <c r="C2749" s="220"/>
      <c r="D2749" s="220"/>
      <c r="E2749" s="220"/>
      <c r="F2749" s="220"/>
      <c r="G2749" s="220"/>
      <c r="H2749" s="220"/>
      <c r="I2749" s="220"/>
      <c r="J2749" s="220"/>
      <c r="K2749" s="220"/>
      <c r="L2749" s="220"/>
      <c r="M2749" s="326"/>
      <c r="N2749" s="220"/>
      <c r="O2749" s="220"/>
      <c r="P2749" s="220"/>
      <c r="Q2749" s="326"/>
      <c r="R2749" s="326"/>
      <c r="S2749" s="326"/>
      <c r="T2749" s="326"/>
    </row>
    <row r="2750" spans="1:20">
      <c r="A2750" s="220"/>
      <c r="B2750" s="220"/>
      <c r="C2750" s="220"/>
      <c r="D2750" s="220"/>
      <c r="E2750" s="220"/>
      <c r="F2750" s="220"/>
      <c r="G2750" s="220"/>
      <c r="H2750" s="220"/>
      <c r="I2750" s="220"/>
      <c r="J2750" s="220"/>
      <c r="K2750" s="220"/>
      <c r="L2750" s="220"/>
      <c r="M2750" s="326"/>
      <c r="N2750" s="220"/>
      <c r="O2750" s="220"/>
      <c r="P2750" s="220"/>
      <c r="Q2750" s="326"/>
      <c r="R2750" s="326"/>
      <c r="S2750" s="326"/>
      <c r="T2750" s="326"/>
    </row>
    <row r="2751" spans="1:20">
      <c r="A2751" s="220"/>
      <c r="B2751" s="220"/>
      <c r="C2751" s="220"/>
      <c r="D2751" s="220"/>
      <c r="E2751" s="220"/>
      <c r="F2751" s="220"/>
      <c r="G2751" s="220"/>
      <c r="H2751" s="220"/>
      <c r="I2751" s="220"/>
      <c r="J2751" s="220"/>
      <c r="K2751" s="220"/>
      <c r="L2751" s="220"/>
      <c r="M2751" s="326"/>
      <c r="N2751" s="220"/>
      <c r="O2751" s="220"/>
      <c r="P2751" s="220"/>
      <c r="Q2751" s="326"/>
      <c r="R2751" s="326"/>
      <c r="S2751" s="326"/>
      <c r="T2751" s="326"/>
    </row>
    <row r="2752" spans="1:20">
      <c r="A2752" s="220"/>
      <c r="B2752" s="220"/>
      <c r="C2752" s="220"/>
      <c r="D2752" s="220"/>
      <c r="E2752" s="220"/>
      <c r="F2752" s="220"/>
      <c r="G2752" s="220"/>
      <c r="H2752" s="220"/>
      <c r="I2752" s="220"/>
      <c r="J2752" s="220"/>
      <c r="K2752" s="220"/>
      <c r="L2752" s="220"/>
      <c r="M2752" s="326"/>
      <c r="N2752" s="220"/>
      <c r="O2752" s="220"/>
      <c r="P2752" s="220"/>
      <c r="Q2752" s="326"/>
      <c r="R2752" s="326"/>
      <c r="S2752" s="326"/>
      <c r="T2752" s="326"/>
    </row>
    <row r="2753" spans="1:20">
      <c r="A2753" s="220"/>
      <c r="B2753" s="220"/>
      <c r="C2753" s="220"/>
      <c r="D2753" s="220"/>
      <c r="E2753" s="220"/>
      <c r="F2753" s="220"/>
      <c r="G2753" s="220"/>
      <c r="H2753" s="220"/>
      <c r="I2753" s="220"/>
      <c r="J2753" s="220"/>
      <c r="K2753" s="220"/>
      <c r="L2753" s="220"/>
      <c r="M2753" s="326"/>
      <c r="N2753" s="220"/>
      <c r="O2753" s="220"/>
      <c r="P2753" s="220"/>
      <c r="Q2753" s="326"/>
      <c r="R2753" s="326"/>
      <c r="S2753" s="326"/>
      <c r="T2753" s="326"/>
    </row>
    <row r="2754" spans="1:20">
      <c r="A2754" s="220"/>
      <c r="B2754" s="220"/>
      <c r="C2754" s="220"/>
      <c r="D2754" s="220"/>
      <c r="E2754" s="220"/>
      <c r="F2754" s="220"/>
      <c r="G2754" s="220"/>
      <c r="H2754" s="220"/>
      <c r="I2754" s="220"/>
      <c r="J2754" s="220"/>
      <c r="K2754" s="220"/>
      <c r="L2754" s="220"/>
      <c r="M2754" s="326"/>
      <c r="N2754" s="220"/>
      <c r="O2754" s="220"/>
      <c r="P2754" s="220"/>
      <c r="Q2754" s="326"/>
      <c r="R2754" s="326"/>
      <c r="S2754" s="326"/>
      <c r="T2754" s="326"/>
    </row>
    <row r="2755" spans="1:20">
      <c r="A2755" s="220"/>
      <c r="B2755" s="220"/>
      <c r="C2755" s="220"/>
      <c r="D2755" s="220"/>
      <c r="E2755" s="220"/>
      <c r="F2755" s="220"/>
      <c r="G2755" s="220"/>
      <c r="H2755" s="220"/>
      <c r="I2755" s="220"/>
      <c r="J2755" s="220"/>
      <c r="K2755" s="220"/>
      <c r="L2755" s="220"/>
      <c r="M2755" s="326"/>
      <c r="N2755" s="220"/>
      <c r="O2755" s="220"/>
      <c r="P2755" s="220"/>
      <c r="Q2755" s="326"/>
      <c r="R2755" s="326"/>
      <c r="S2755" s="326"/>
      <c r="T2755" s="326"/>
    </row>
    <row r="2756" spans="1:20">
      <c r="A2756" s="220"/>
      <c r="B2756" s="220"/>
      <c r="C2756" s="220"/>
      <c r="D2756" s="220"/>
      <c r="E2756" s="220"/>
      <c r="F2756" s="220"/>
      <c r="G2756" s="220"/>
      <c r="H2756" s="220"/>
      <c r="I2756" s="220"/>
      <c r="J2756" s="220"/>
      <c r="K2756" s="220"/>
      <c r="L2756" s="220"/>
      <c r="M2756" s="326"/>
      <c r="N2756" s="220"/>
      <c r="O2756" s="220"/>
      <c r="P2756" s="220"/>
      <c r="Q2756" s="326"/>
      <c r="R2756" s="326"/>
      <c r="S2756" s="326"/>
      <c r="T2756" s="326"/>
    </row>
    <row r="2757" spans="1:20">
      <c r="A2757" s="220"/>
      <c r="B2757" s="220"/>
      <c r="C2757" s="220"/>
      <c r="D2757" s="220"/>
      <c r="E2757" s="220"/>
      <c r="F2757" s="220"/>
      <c r="G2757" s="220"/>
      <c r="H2757" s="220"/>
      <c r="I2757" s="220"/>
      <c r="J2757" s="220"/>
      <c r="K2757" s="220"/>
      <c r="L2757" s="220"/>
      <c r="M2757" s="326"/>
      <c r="N2757" s="220"/>
      <c r="O2757" s="220"/>
      <c r="P2757" s="220"/>
      <c r="Q2757" s="326"/>
      <c r="R2757" s="326"/>
      <c r="S2757" s="326"/>
      <c r="T2757" s="326"/>
    </row>
    <row r="2758" spans="1:20">
      <c r="A2758" s="220"/>
      <c r="B2758" s="220"/>
      <c r="C2758" s="220"/>
      <c r="D2758" s="220"/>
      <c r="E2758" s="220"/>
      <c r="F2758" s="220"/>
      <c r="G2758" s="220"/>
      <c r="H2758" s="220"/>
      <c r="I2758" s="220"/>
      <c r="J2758" s="220"/>
      <c r="K2758" s="220"/>
      <c r="L2758" s="220"/>
      <c r="M2758" s="326"/>
      <c r="N2758" s="220"/>
      <c r="O2758" s="220"/>
      <c r="P2758" s="220"/>
      <c r="Q2758" s="326"/>
      <c r="R2758" s="326"/>
      <c r="S2758" s="326"/>
      <c r="T2758" s="326"/>
    </row>
    <row r="2759" spans="1:20">
      <c r="A2759" s="220"/>
      <c r="B2759" s="220"/>
      <c r="C2759" s="220"/>
      <c r="D2759" s="220"/>
      <c r="E2759" s="220"/>
      <c r="F2759" s="220"/>
      <c r="G2759" s="220"/>
      <c r="H2759" s="220"/>
      <c r="I2759" s="220"/>
      <c r="J2759" s="220"/>
      <c r="K2759" s="220"/>
      <c r="L2759" s="220"/>
      <c r="M2759" s="326"/>
      <c r="N2759" s="220"/>
      <c r="O2759" s="220"/>
      <c r="P2759" s="220"/>
      <c r="Q2759" s="326"/>
      <c r="R2759" s="326"/>
      <c r="S2759" s="326"/>
      <c r="T2759" s="326"/>
    </row>
    <row r="2760" spans="1:20">
      <c r="A2760" s="220"/>
      <c r="B2760" s="220"/>
      <c r="C2760" s="220"/>
      <c r="D2760" s="220"/>
      <c r="E2760" s="220"/>
      <c r="F2760" s="220"/>
      <c r="G2760" s="220"/>
      <c r="H2760" s="220"/>
      <c r="I2760" s="220"/>
      <c r="J2760" s="220"/>
      <c r="K2760" s="220"/>
      <c r="L2760" s="220"/>
      <c r="M2760" s="326"/>
      <c r="N2760" s="220"/>
      <c r="O2760" s="220"/>
      <c r="P2760" s="220"/>
      <c r="Q2760" s="326"/>
      <c r="R2760" s="326"/>
      <c r="S2760" s="326"/>
      <c r="T2760" s="326"/>
    </row>
    <row r="2761" spans="1:20">
      <c r="A2761" s="220"/>
      <c r="B2761" s="220"/>
      <c r="C2761" s="220"/>
      <c r="D2761" s="220"/>
      <c r="E2761" s="220"/>
      <c r="F2761" s="220"/>
      <c r="G2761" s="220"/>
      <c r="H2761" s="220"/>
      <c r="I2761" s="220"/>
      <c r="J2761" s="220"/>
      <c r="K2761" s="220"/>
      <c r="L2761" s="220"/>
      <c r="M2761" s="326"/>
      <c r="N2761" s="220"/>
      <c r="O2761" s="220"/>
      <c r="P2761" s="220"/>
      <c r="Q2761" s="326"/>
      <c r="R2761" s="326"/>
      <c r="S2761" s="326"/>
      <c r="T2761" s="326"/>
    </row>
    <row r="2762" spans="1:20">
      <c r="A2762" s="220"/>
      <c r="B2762" s="220"/>
      <c r="C2762" s="220"/>
      <c r="D2762" s="220"/>
      <c r="E2762" s="220"/>
      <c r="F2762" s="220"/>
      <c r="G2762" s="220"/>
      <c r="H2762" s="220"/>
      <c r="I2762" s="220"/>
      <c r="J2762" s="220"/>
      <c r="K2762" s="220"/>
      <c r="L2762" s="220"/>
      <c r="M2762" s="326"/>
      <c r="N2762" s="220"/>
      <c r="O2762" s="220"/>
      <c r="P2762" s="220"/>
      <c r="Q2762" s="326"/>
      <c r="R2762" s="326"/>
      <c r="S2762" s="326"/>
      <c r="T2762" s="326"/>
    </row>
    <row r="2763" spans="1:20">
      <c r="A2763" s="220"/>
      <c r="B2763" s="220"/>
      <c r="C2763" s="220"/>
      <c r="D2763" s="220"/>
      <c r="E2763" s="220"/>
      <c r="F2763" s="220"/>
      <c r="G2763" s="220"/>
      <c r="H2763" s="220"/>
      <c r="I2763" s="220"/>
      <c r="J2763" s="220"/>
      <c r="K2763" s="220"/>
      <c r="L2763" s="220"/>
      <c r="M2763" s="326"/>
      <c r="N2763" s="220"/>
      <c r="O2763" s="220"/>
      <c r="P2763" s="220"/>
      <c r="Q2763" s="326"/>
      <c r="R2763" s="326"/>
      <c r="S2763" s="326"/>
      <c r="T2763" s="326"/>
    </row>
    <row r="2764" spans="1:20">
      <c r="A2764" s="220"/>
      <c r="B2764" s="220"/>
      <c r="C2764" s="220"/>
      <c r="D2764" s="220"/>
      <c r="E2764" s="220"/>
      <c r="F2764" s="220"/>
      <c r="G2764" s="220"/>
      <c r="H2764" s="220"/>
      <c r="I2764" s="220"/>
      <c r="J2764" s="220"/>
      <c r="K2764" s="220"/>
      <c r="L2764" s="220"/>
      <c r="M2764" s="326"/>
      <c r="N2764" s="220"/>
      <c r="O2764" s="220"/>
      <c r="P2764" s="220"/>
      <c r="Q2764" s="326"/>
      <c r="R2764" s="326"/>
      <c r="S2764" s="326"/>
      <c r="T2764" s="326"/>
    </row>
    <row r="2765" spans="1:20">
      <c r="A2765" s="220"/>
      <c r="B2765" s="220"/>
      <c r="C2765" s="220"/>
      <c r="D2765" s="220"/>
      <c r="E2765" s="220"/>
      <c r="F2765" s="220"/>
      <c r="G2765" s="220"/>
      <c r="H2765" s="220"/>
      <c r="I2765" s="220"/>
      <c r="J2765" s="220"/>
      <c r="K2765" s="220"/>
      <c r="L2765" s="220"/>
      <c r="M2765" s="326"/>
      <c r="N2765" s="220"/>
      <c r="O2765" s="220"/>
      <c r="P2765" s="220"/>
      <c r="Q2765" s="326"/>
      <c r="R2765" s="326"/>
      <c r="S2765" s="326"/>
      <c r="T2765" s="326"/>
    </row>
    <row r="2766" spans="1:20">
      <c r="A2766" s="220"/>
      <c r="B2766" s="220"/>
      <c r="C2766" s="220"/>
      <c r="D2766" s="220"/>
      <c r="E2766" s="220"/>
      <c r="F2766" s="220"/>
      <c r="G2766" s="220"/>
      <c r="H2766" s="220"/>
      <c r="I2766" s="220"/>
      <c r="J2766" s="220"/>
      <c r="K2766" s="220"/>
      <c r="L2766" s="220"/>
      <c r="M2766" s="326"/>
      <c r="N2766" s="220"/>
      <c r="O2766" s="220"/>
      <c r="P2766" s="220"/>
      <c r="Q2766" s="326"/>
      <c r="R2766" s="326"/>
      <c r="S2766" s="326"/>
      <c r="T2766" s="326"/>
    </row>
    <row r="2767" spans="1:20">
      <c r="A2767" s="220"/>
      <c r="B2767" s="220"/>
      <c r="C2767" s="220"/>
      <c r="D2767" s="220"/>
      <c r="E2767" s="220"/>
      <c r="F2767" s="220"/>
      <c r="G2767" s="220"/>
      <c r="H2767" s="220"/>
      <c r="I2767" s="220"/>
      <c r="J2767" s="220"/>
      <c r="K2767" s="220"/>
      <c r="L2767" s="220"/>
      <c r="M2767" s="326"/>
      <c r="N2767" s="220"/>
      <c r="O2767" s="220"/>
      <c r="P2767" s="220"/>
      <c r="Q2767" s="326"/>
      <c r="R2767" s="326"/>
      <c r="S2767" s="326"/>
      <c r="T2767" s="326"/>
    </row>
    <row r="2768" spans="1:20">
      <c r="A2768" s="220"/>
      <c r="B2768" s="220"/>
      <c r="C2768" s="220"/>
      <c r="D2768" s="220"/>
      <c r="E2768" s="220"/>
      <c r="F2768" s="220"/>
      <c r="G2768" s="220"/>
      <c r="H2768" s="220"/>
      <c r="I2768" s="220"/>
      <c r="J2768" s="220"/>
      <c r="K2768" s="220"/>
      <c r="L2768" s="220"/>
      <c r="M2768" s="326"/>
      <c r="N2768" s="220"/>
      <c r="O2768" s="220"/>
      <c r="P2768" s="220"/>
      <c r="Q2768" s="326"/>
      <c r="R2768" s="326"/>
      <c r="S2768" s="326"/>
      <c r="T2768" s="326"/>
    </row>
    <row r="2769" spans="1:20">
      <c r="A2769" s="220"/>
      <c r="B2769" s="220"/>
      <c r="C2769" s="220"/>
      <c r="D2769" s="220"/>
      <c r="E2769" s="220"/>
      <c r="F2769" s="220"/>
      <c r="G2769" s="220"/>
      <c r="H2769" s="220"/>
      <c r="I2769" s="220"/>
      <c r="J2769" s="220"/>
      <c r="K2769" s="220"/>
      <c r="L2769" s="220"/>
      <c r="M2769" s="326"/>
      <c r="N2769" s="220"/>
      <c r="O2769" s="220"/>
      <c r="P2769" s="220"/>
      <c r="Q2769" s="326"/>
      <c r="R2769" s="326"/>
      <c r="S2769" s="326"/>
      <c r="T2769" s="326"/>
    </row>
    <row r="2770" spans="1:20">
      <c r="A2770" s="220"/>
      <c r="B2770" s="220"/>
      <c r="C2770" s="220"/>
      <c r="D2770" s="220"/>
      <c r="E2770" s="220"/>
      <c r="F2770" s="220"/>
      <c r="G2770" s="220"/>
      <c r="H2770" s="220"/>
      <c r="I2770" s="220"/>
      <c r="J2770" s="220"/>
      <c r="K2770" s="220"/>
      <c r="L2770" s="220"/>
      <c r="M2770" s="326"/>
      <c r="N2770" s="220"/>
      <c r="O2770" s="220"/>
      <c r="P2770" s="220"/>
      <c r="Q2770" s="326"/>
      <c r="R2770" s="326"/>
      <c r="S2770" s="326"/>
      <c r="T2770" s="326"/>
    </row>
    <row r="2771" spans="1:20">
      <c r="A2771" s="220"/>
      <c r="B2771" s="220"/>
      <c r="C2771" s="220"/>
      <c r="D2771" s="220"/>
      <c r="E2771" s="220"/>
      <c r="F2771" s="220"/>
      <c r="G2771" s="220"/>
      <c r="H2771" s="220"/>
      <c r="I2771" s="220"/>
      <c r="J2771" s="220"/>
      <c r="K2771" s="220"/>
      <c r="L2771" s="220"/>
      <c r="M2771" s="326"/>
      <c r="N2771" s="220"/>
      <c r="O2771" s="220"/>
      <c r="P2771" s="220"/>
      <c r="Q2771" s="326"/>
      <c r="R2771" s="326"/>
      <c r="S2771" s="326"/>
      <c r="T2771" s="326"/>
    </row>
    <row r="2772" spans="1:20">
      <c r="A2772" s="220"/>
      <c r="B2772" s="220"/>
      <c r="C2772" s="220"/>
      <c r="D2772" s="220"/>
      <c r="E2772" s="220"/>
      <c r="F2772" s="220"/>
      <c r="G2772" s="220"/>
      <c r="H2772" s="220"/>
      <c r="I2772" s="220"/>
      <c r="J2772" s="220"/>
      <c r="K2772" s="220"/>
      <c r="L2772" s="220"/>
      <c r="M2772" s="326"/>
      <c r="N2772" s="220"/>
      <c r="O2772" s="220"/>
      <c r="P2772" s="220"/>
      <c r="Q2772" s="326"/>
      <c r="R2772" s="326"/>
      <c r="S2772" s="326"/>
      <c r="T2772" s="326"/>
    </row>
    <row r="2773" spans="1:20">
      <c r="A2773" s="220"/>
      <c r="B2773" s="220"/>
      <c r="C2773" s="220"/>
      <c r="D2773" s="220"/>
      <c r="E2773" s="220"/>
      <c r="F2773" s="220"/>
      <c r="G2773" s="220"/>
      <c r="H2773" s="220"/>
      <c r="I2773" s="220"/>
      <c r="J2773" s="220"/>
      <c r="K2773" s="220"/>
      <c r="L2773" s="220"/>
      <c r="M2773" s="326"/>
      <c r="N2773" s="220"/>
      <c r="O2773" s="220"/>
      <c r="P2773" s="220"/>
      <c r="Q2773" s="326"/>
      <c r="R2773" s="326"/>
      <c r="S2773" s="326"/>
      <c r="T2773" s="326"/>
    </row>
    <row r="2774" spans="1:20">
      <c r="A2774" s="220"/>
      <c r="B2774" s="220"/>
      <c r="C2774" s="220"/>
      <c r="D2774" s="220"/>
      <c r="E2774" s="220"/>
      <c r="F2774" s="220"/>
      <c r="G2774" s="220"/>
      <c r="H2774" s="220"/>
      <c r="I2774" s="220"/>
      <c r="J2774" s="220"/>
      <c r="K2774" s="220"/>
      <c r="L2774" s="220"/>
      <c r="M2774" s="326"/>
      <c r="N2774" s="220"/>
      <c r="O2774" s="220"/>
      <c r="P2774" s="220"/>
      <c r="Q2774" s="326"/>
      <c r="R2774" s="326"/>
      <c r="S2774" s="326"/>
      <c r="T2774" s="326"/>
    </row>
    <row r="2775" spans="1:20">
      <c r="A2775" s="220"/>
      <c r="B2775" s="220"/>
      <c r="C2775" s="220"/>
      <c r="D2775" s="220"/>
      <c r="E2775" s="220"/>
      <c r="F2775" s="220"/>
      <c r="G2775" s="220"/>
      <c r="H2775" s="220"/>
      <c r="I2775" s="220"/>
      <c r="J2775" s="220"/>
      <c r="K2775" s="220"/>
      <c r="L2775" s="220"/>
      <c r="M2775" s="326"/>
      <c r="N2775" s="220"/>
      <c r="O2775" s="220"/>
      <c r="P2775" s="220"/>
      <c r="Q2775" s="326"/>
      <c r="R2775" s="326"/>
      <c r="S2775" s="326"/>
      <c r="T2775" s="326"/>
    </row>
    <row r="2776" spans="1:20">
      <c r="A2776" s="220"/>
      <c r="B2776" s="220"/>
      <c r="C2776" s="220"/>
      <c r="D2776" s="220"/>
      <c r="E2776" s="220"/>
      <c r="F2776" s="220"/>
      <c r="G2776" s="220"/>
      <c r="H2776" s="220"/>
      <c r="I2776" s="220"/>
      <c r="J2776" s="220"/>
      <c r="K2776" s="220"/>
      <c r="L2776" s="220"/>
      <c r="M2776" s="326"/>
      <c r="N2776" s="220"/>
      <c r="O2776" s="220"/>
      <c r="P2776" s="220"/>
      <c r="Q2776" s="326"/>
      <c r="R2776" s="326"/>
      <c r="S2776" s="326"/>
      <c r="T2776" s="326"/>
    </row>
    <row r="2777" spans="1:20">
      <c r="A2777" s="220"/>
      <c r="B2777" s="220"/>
      <c r="C2777" s="220"/>
      <c r="D2777" s="220"/>
      <c r="E2777" s="220"/>
      <c r="F2777" s="220"/>
      <c r="G2777" s="220"/>
      <c r="H2777" s="220"/>
      <c r="I2777" s="220"/>
      <c r="J2777" s="220"/>
      <c r="K2777" s="220"/>
      <c r="L2777" s="220"/>
      <c r="M2777" s="326"/>
      <c r="N2777" s="220"/>
      <c r="O2777" s="220"/>
      <c r="P2777" s="220"/>
      <c r="Q2777" s="326"/>
      <c r="R2777" s="326"/>
      <c r="S2777" s="326"/>
      <c r="T2777" s="326"/>
    </row>
    <row r="2778" spans="1:20">
      <c r="A2778" s="220"/>
      <c r="B2778" s="220"/>
      <c r="C2778" s="220"/>
      <c r="D2778" s="220"/>
      <c r="E2778" s="220"/>
      <c r="F2778" s="220"/>
      <c r="G2778" s="220"/>
      <c r="H2778" s="220"/>
      <c r="I2778" s="220"/>
      <c r="J2778" s="220"/>
      <c r="K2778" s="220"/>
      <c r="L2778" s="220"/>
      <c r="M2778" s="326"/>
      <c r="N2778" s="220"/>
      <c r="O2778" s="220"/>
      <c r="P2778" s="220"/>
      <c r="Q2778" s="326"/>
      <c r="R2778" s="326"/>
      <c r="S2778" s="326"/>
      <c r="T2778" s="326"/>
    </row>
    <row r="2779" spans="1:20">
      <c r="A2779" s="220"/>
      <c r="B2779" s="220"/>
      <c r="C2779" s="220"/>
      <c r="D2779" s="220"/>
      <c r="E2779" s="220"/>
      <c r="F2779" s="220"/>
      <c r="G2779" s="220"/>
      <c r="H2779" s="220"/>
      <c r="I2779" s="220"/>
      <c r="J2779" s="220"/>
      <c r="K2779" s="220"/>
      <c r="L2779" s="220"/>
      <c r="M2779" s="326"/>
      <c r="N2779" s="220"/>
      <c r="O2779" s="220"/>
      <c r="P2779" s="220"/>
      <c r="Q2779" s="326"/>
      <c r="R2779" s="326"/>
      <c r="S2779" s="326"/>
      <c r="T2779" s="326"/>
    </row>
    <row r="2780" spans="1:20">
      <c r="A2780" s="220"/>
      <c r="B2780" s="220"/>
      <c r="C2780" s="220"/>
      <c r="D2780" s="220"/>
      <c r="E2780" s="220"/>
      <c r="F2780" s="220"/>
      <c r="G2780" s="220"/>
      <c r="H2780" s="220"/>
      <c r="I2780" s="220"/>
      <c r="J2780" s="220"/>
      <c r="K2780" s="220"/>
      <c r="L2780" s="220"/>
      <c r="M2780" s="326"/>
      <c r="N2780" s="220"/>
      <c r="O2780" s="220"/>
      <c r="P2780" s="220"/>
      <c r="Q2780" s="326"/>
      <c r="R2780" s="326"/>
      <c r="S2780" s="326"/>
      <c r="T2780" s="326"/>
    </row>
    <row r="2781" spans="1:20">
      <c r="A2781" s="220"/>
      <c r="B2781" s="220"/>
      <c r="C2781" s="220"/>
      <c r="D2781" s="220"/>
      <c r="E2781" s="220"/>
      <c r="F2781" s="220"/>
      <c r="G2781" s="220"/>
      <c r="H2781" s="220"/>
      <c r="I2781" s="220"/>
      <c r="J2781" s="220"/>
      <c r="K2781" s="220"/>
      <c r="L2781" s="220"/>
      <c r="M2781" s="326"/>
      <c r="N2781" s="220"/>
      <c r="O2781" s="220"/>
      <c r="P2781" s="220"/>
      <c r="Q2781" s="326"/>
      <c r="R2781" s="326"/>
      <c r="S2781" s="326"/>
      <c r="T2781" s="326"/>
    </row>
    <row r="2782" spans="1:20">
      <c r="A2782" s="220"/>
      <c r="B2782" s="220"/>
      <c r="C2782" s="220"/>
      <c r="D2782" s="220"/>
      <c r="E2782" s="220"/>
      <c r="F2782" s="220"/>
      <c r="G2782" s="220"/>
      <c r="H2782" s="220"/>
      <c r="I2782" s="220"/>
      <c r="J2782" s="220"/>
      <c r="K2782" s="220"/>
      <c r="L2782" s="220"/>
      <c r="M2782" s="326"/>
      <c r="N2782" s="220"/>
      <c r="O2782" s="220"/>
      <c r="P2782" s="220"/>
      <c r="Q2782" s="326"/>
      <c r="R2782" s="326"/>
      <c r="S2782" s="326"/>
      <c r="T2782" s="326"/>
    </row>
    <row r="2783" spans="1:20">
      <c r="A2783" s="220"/>
      <c r="B2783" s="220"/>
      <c r="C2783" s="220"/>
      <c r="D2783" s="220"/>
      <c r="E2783" s="220"/>
      <c r="F2783" s="220"/>
      <c r="G2783" s="220"/>
      <c r="H2783" s="220"/>
      <c r="I2783" s="220"/>
      <c r="J2783" s="220"/>
      <c r="K2783" s="220"/>
      <c r="L2783" s="220"/>
      <c r="M2783" s="326"/>
      <c r="N2783" s="220"/>
      <c r="O2783" s="220"/>
      <c r="P2783" s="220"/>
      <c r="Q2783" s="326"/>
      <c r="R2783" s="326"/>
      <c r="S2783" s="326"/>
      <c r="T2783" s="326"/>
    </row>
    <row r="2784" spans="1:20">
      <c r="A2784" s="220"/>
      <c r="B2784" s="220"/>
      <c r="C2784" s="220"/>
      <c r="D2784" s="220"/>
      <c r="E2784" s="220"/>
      <c r="F2784" s="220"/>
      <c r="G2784" s="220"/>
      <c r="H2784" s="220"/>
      <c r="I2784" s="220"/>
      <c r="J2784" s="220"/>
      <c r="K2784" s="220"/>
      <c r="L2784" s="220"/>
      <c r="M2784" s="326"/>
      <c r="N2784" s="220"/>
      <c r="O2784" s="220"/>
      <c r="P2784" s="220"/>
      <c r="Q2784" s="326"/>
      <c r="R2784" s="326"/>
      <c r="S2784" s="326"/>
      <c r="T2784" s="326"/>
    </row>
    <row r="2785" spans="1:20">
      <c r="A2785" s="220"/>
      <c r="B2785" s="220"/>
      <c r="C2785" s="220"/>
      <c r="D2785" s="220"/>
      <c r="E2785" s="220"/>
      <c r="F2785" s="220"/>
      <c r="G2785" s="220"/>
      <c r="H2785" s="220"/>
      <c r="I2785" s="220"/>
      <c r="J2785" s="220"/>
      <c r="K2785" s="220"/>
      <c r="L2785" s="220"/>
      <c r="M2785" s="326"/>
      <c r="N2785" s="220"/>
      <c r="O2785" s="220"/>
      <c r="P2785" s="220"/>
      <c r="Q2785" s="326"/>
      <c r="R2785" s="326"/>
      <c r="S2785" s="326"/>
      <c r="T2785" s="326"/>
    </row>
    <row r="2786" spans="1:20">
      <c r="A2786" s="220"/>
      <c r="B2786" s="220"/>
      <c r="C2786" s="220"/>
      <c r="D2786" s="220"/>
      <c r="E2786" s="220"/>
      <c r="F2786" s="220"/>
      <c r="G2786" s="220"/>
      <c r="H2786" s="220"/>
      <c r="I2786" s="220"/>
      <c r="J2786" s="220"/>
      <c r="K2786" s="220"/>
      <c r="L2786" s="220"/>
      <c r="M2786" s="326"/>
      <c r="N2786" s="220"/>
      <c r="O2786" s="220"/>
      <c r="P2786" s="220"/>
      <c r="Q2786" s="326"/>
      <c r="R2786" s="326"/>
      <c r="S2786" s="326"/>
      <c r="T2786" s="326"/>
    </row>
    <row r="2787" spans="1:20">
      <c r="A2787" s="220"/>
      <c r="B2787" s="220"/>
      <c r="C2787" s="220"/>
      <c r="D2787" s="220"/>
      <c r="E2787" s="220"/>
      <c r="F2787" s="220"/>
      <c r="G2787" s="220"/>
      <c r="H2787" s="220"/>
      <c r="I2787" s="220"/>
      <c r="J2787" s="220"/>
      <c r="K2787" s="220"/>
      <c r="L2787" s="220"/>
      <c r="M2787" s="326"/>
      <c r="N2787" s="220"/>
      <c r="O2787" s="220"/>
      <c r="P2787" s="220"/>
      <c r="Q2787" s="326"/>
      <c r="R2787" s="326"/>
      <c r="S2787" s="326"/>
      <c r="T2787" s="326"/>
    </row>
    <row r="2788" spans="1:20">
      <c r="A2788" s="220"/>
      <c r="B2788" s="220"/>
      <c r="C2788" s="220"/>
      <c r="D2788" s="220"/>
      <c r="E2788" s="220"/>
      <c r="F2788" s="220"/>
      <c r="G2788" s="220"/>
      <c r="H2788" s="220"/>
      <c r="I2788" s="220"/>
      <c r="J2788" s="220"/>
      <c r="K2788" s="220"/>
      <c r="L2788" s="220"/>
      <c r="M2788" s="326"/>
      <c r="N2788" s="220"/>
      <c r="O2788" s="220"/>
      <c r="P2788" s="220"/>
      <c r="Q2788" s="326"/>
      <c r="R2788" s="326"/>
      <c r="S2788" s="326"/>
      <c r="T2788" s="326"/>
    </row>
    <row r="2789" spans="1:20">
      <c r="A2789" s="220"/>
      <c r="B2789" s="220"/>
      <c r="C2789" s="220"/>
      <c r="D2789" s="220"/>
      <c r="E2789" s="220"/>
      <c r="F2789" s="220"/>
      <c r="G2789" s="220"/>
      <c r="H2789" s="220"/>
      <c r="I2789" s="220"/>
      <c r="J2789" s="220"/>
      <c r="K2789" s="220"/>
      <c r="L2789" s="220"/>
      <c r="M2789" s="326"/>
      <c r="N2789" s="220"/>
      <c r="O2789" s="220"/>
      <c r="P2789" s="220"/>
      <c r="Q2789" s="326"/>
      <c r="R2789" s="326"/>
      <c r="S2789" s="326"/>
      <c r="T2789" s="326"/>
    </row>
    <row r="2790" spans="1:20">
      <c r="A2790" s="220"/>
      <c r="B2790" s="220"/>
      <c r="C2790" s="220"/>
      <c r="D2790" s="220"/>
      <c r="E2790" s="220"/>
      <c r="F2790" s="220"/>
      <c r="G2790" s="220"/>
      <c r="H2790" s="220"/>
      <c r="I2790" s="220"/>
      <c r="J2790" s="220"/>
      <c r="K2790" s="220"/>
      <c r="L2790" s="220"/>
      <c r="M2790" s="326"/>
      <c r="N2790" s="220"/>
      <c r="O2790" s="220"/>
      <c r="P2790" s="220"/>
      <c r="Q2790" s="326"/>
      <c r="R2790" s="326"/>
      <c r="S2790" s="326"/>
      <c r="T2790" s="326"/>
    </row>
    <row r="2791" spans="1:20">
      <c r="A2791" s="220"/>
      <c r="B2791" s="220"/>
      <c r="C2791" s="220"/>
      <c r="D2791" s="220"/>
      <c r="E2791" s="220"/>
      <c r="F2791" s="220"/>
      <c r="G2791" s="220"/>
      <c r="H2791" s="220"/>
      <c r="I2791" s="220"/>
      <c r="J2791" s="220"/>
      <c r="K2791" s="220"/>
      <c r="L2791" s="220"/>
      <c r="M2791" s="326"/>
      <c r="N2791" s="220"/>
      <c r="O2791" s="220"/>
      <c r="P2791" s="220"/>
      <c r="Q2791" s="326"/>
      <c r="R2791" s="326"/>
      <c r="S2791" s="326"/>
      <c r="T2791" s="326"/>
    </row>
    <row r="2792" spans="1:20">
      <c r="A2792" s="220"/>
      <c r="B2792" s="220"/>
      <c r="C2792" s="220"/>
      <c r="D2792" s="220"/>
      <c r="E2792" s="220"/>
      <c r="F2792" s="220"/>
      <c r="G2792" s="220"/>
      <c r="H2792" s="220"/>
      <c r="I2792" s="220"/>
      <c r="J2792" s="220"/>
      <c r="K2792" s="220"/>
      <c r="L2792" s="220"/>
      <c r="M2792" s="326"/>
      <c r="N2792" s="220"/>
      <c r="O2792" s="220"/>
      <c r="P2792" s="220"/>
      <c r="Q2792" s="326"/>
      <c r="R2792" s="326"/>
      <c r="S2792" s="326"/>
      <c r="T2792" s="326"/>
    </row>
    <row r="2793" spans="1:20">
      <c r="A2793" s="220"/>
      <c r="B2793" s="220"/>
      <c r="C2793" s="220"/>
      <c r="D2793" s="220"/>
      <c r="E2793" s="220"/>
      <c r="F2793" s="220"/>
      <c r="G2793" s="220"/>
      <c r="H2793" s="220"/>
      <c r="I2793" s="220"/>
      <c r="J2793" s="220"/>
      <c r="K2793" s="220"/>
      <c r="L2793" s="220"/>
      <c r="M2793" s="326"/>
      <c r="N2793" s="220"/>
      <c r="O2793" s="220"/>
      <c r="P2793" s="220"/>
      <c r="Q2793" s="326"/>
      <c r="R2793" s="326"/>
      <c r="S2793" s="326"/>
      <c r="T2793" s="326"/>
    </row>
    <row r="2794" spans="1:20">
      <c r="A2794" s="220"/>
      <c r="B2794" s="220"/>
      <c r="C2794" s="220"/>
      <c r="D2794" s="220"/>
      <c r="E2794" s="220"/>
      <c r="F2794" s="220"/>
      <c r="G2794" s="220"/>
      <c r="H2794" s="220"/>
      <c r="I2794" s="220"/>
      <c r="J2794" s="220"/>
      <c r="K2794" s="220"/>
      <c r="L2794" s="220"/>
      <c r="M2794" s="326"/>
      <c r="N2794" s="220"/>
      <c r="O2794" s="220"/>
      <c r="P2794" s="220"/>
      <c r="Q2794" s="326"/>
      <c r="R2794" s="326"/>
      <c r="S2794" s="326"/>
      <c r="T2794" s="326"/>
    </row>
    <row r="2795" spans="1:20">
      <c r="A2795" s="220"/>
      <c r="B2795" s="220"/>
      <c r="C2795" s="220"/>
      <c r="D2795" s="220"/>
      <c r="E2795" s="220"/>
      <c r="F2795" s="220"/>
      <c r="G2795" s="220"/>
      <c r="H2795" s="220"/>
      <c r="I2795" s="220"/>
      <c r="J2795" s="220"/>
      <c r="K2795" s="220"/>
      <c r="L2795" s="220"/>
      <c r="M2795" s="326"/>
      <c r="N2795" s="220"/>
      <c r="O2795" s="220"/>
      <c r="P2795" s="220"/>
      <c r="Q2795" s="326"/>
      <c r="R2795" s="326"/>
      <c r="S2795" s="326"/>
      <c r="T2795" s="326"/>
    </row>
    <row r="2796" spans="1:20">
      <c r="A2796" s="220"/>
      <c r="B2796" s="220"/>
      <c r="C2796" s="220"/>
      <c r="D2796" s="220"/>
      <c r="E2796" s="220"/>
      <c r="F2796" s="220"/>
      <c r="G2796" s="220"/>
      <c r="H2796" s="220"/>
      <c r="I2796" s="220"/>
      <c r="J2796" s="220"/>
      <c r="K2796" s="220"/>
      <c r="L2796" s="220"/>
      <c r="M2796" s="326"/>
      <c r="N2796" s="220"/>
      <c r="O2796" s="220"/>
      <c r="P2796" s="220"/>
      <c r="Q2796" s="326"/>
      <c r="R2796" s="326"/>
      <c r="S2796" s="326"/>
      <c r="T2796" s="326"/>
    </row>
    <row r="2797" spans="1:20">
      <c r="A2797" s="220"/>
      <c r="B2797" s="220"/>
      <c r="C2797" s="220"/>
      <c r="D2797" s="220"/>
      <c r="E2797" s="220"/>
      <c r="F2797" s="220"/>
      <c r="G2797" s="220"/>
      <c r="H2797" s="220"/>
      <c r="I2797" s="220"/>
      <c r="J2797" s="220"/>
      <c r="K2797" s="220"/>
      <c r="L2797" s="220"/>
      <c r="M2797" s="326"/>
      <c r="N2797" s="220"/>
      <c r="O2797" s="220"/>
      <c r="P2797" s="220"/>
      <c r="Q2797" s="326"/>
      <c r="R2797" s="326"/>
      <c r="S2797" s="326"/>
      <c r="T2797" s="326"/>
    </row>
    <row r="2798" spans="1:20">
      <c r="A2798" s="220"/>
      <c r="B2798" s="220"/>
      <c r="C2798" s="220"/>
      <c r="D2798" s="220"/>
      <c r="E2798" s="220"/>
      <c r="F2798" s="220"/>
      <c r="G2798" s="220"/>
      <c r="H2798" s="220"/>
      <c r="I2798" s="220"/>
      <c r="J2798" s="220"/>
      <c r="K2798" s="220"/>
      <c r="L2798" s="220"/>
      <c r="M2798" s="326"/>
      <c r="N2798" s="220"/>
      <c r="O2798" s="220"/>
      <c r="P2798" s="220"/>
      <c r="Q2798" s="326"/>
      <c r="R2798" s="326"/>
      <c r="S2798" s="326"/>
      <c r="T2798" s="326"/>
    </row>
    <row r="2799" spans="1:20">
      <c r="A2799" s="220"/>
      <c r="B2799" s="220"/>
      <c r="C2799" s="220"/>
      <c r="D2799" s="220"/>
      <c r="E2799" s="220"/>
      <c r="F2799" s="220"/>
      <c r="G2799" s="220"/>
      <c r="H2799" s="220"/>
      <c r="I2799" s="220"/>
      <c r="J2799" s="220"/>
      <c r="K2799" s="220"/>
      <c r="L2799" s="220"/>
      <c r="M2799" s="326"/>
      <c r="N2799" s="220"/>
      <c r="O2799" s="220"/>
      <c r="P2799" s="220"/>
      <c r="Q2799" s="326"/>
      <c r="R2799" s="326"/>
      <c r="S2799" s="326"/>
      <c r="T2799" s="326"/>
    </row>
    <row r="2800" spans="1:20">
      <c r="A2800" s="220"/>
      <c r="B2800" s="220"/>
      <c r="C2800" s="220"/>
      <c r="D2800" s="220"/>
      <c r="E2800" s="220"/>
      <c r="F2800" s="220"/>
      <c r="G2800" s="220"/>
      <c r="H2800" s="220"/>
      <c r="I2800" s="220"/>
      <c r="J2800" s="220"/>
      <c r="K2800" s="220"/>
      <c r="L2800" s="220"/>
      <c r="M2800" s="326"/>
      <c r="N2800" s="220"/>
      <c r="O2800" s="220"/>
      <c r="P2800" s="220"/>
      <c r="Q2800" s="326"/>
      <c r="R2800" s="326"/>
      <c r="S2800" s="326"/>
      <c r="T2800" s="326"/>
    </row>
    <row r="2801" spans="1:20">
      <c r="A2801" s="220"/>
      <c r="B2801" s="220"/>
      <c r="C2801" s="220"/>
      <c r="D2801" s="220"/>
      <c r="E2801" s="220"/>
      <c r="F2801" s="220"/>
      <c r="G2801" s="220"/>
      <c r="H2801" s="220"/>
      <c r="I2801" s="220"/>
      <c r="J2801" s="220"/>
      <c r="K2801" s="220"/>
      <c r="L2801" s="220"/>
      <c r="M2801" s="326"/>
      <c r="N2801" s="220"/>
      <c r="O2801" s="220"/>
      <c r="P2801" s="220"/>
      <c r="Q2801" s="326"/>
      <c r="R2801" s="326"/>
      <c r="S2801" s="326"/>
      <c r="T2801" s="326"/>
    </row>
    <row r="2802" spans="1:20">
      <c r="A2802" s="220"/>
      <c r="B2802" s="220"/>
      <c r="C2802" s="220"/>
      <c r="D2802" s="220"/>
      <c r="E2802" s="220"/>
      <c r="F2802" s="220"/>
      <c r="G2802" s="220"/>
      <c r="H2802" s="220"/>
      <c r="I2802" s="220"/>
      <c r="J2802" s="220"/>
      <c r="K2802" s="220"/>
      <c r="L2802" s="220"/>
      <c r="M2802" s="326"/>
      <c r="N2802" s="220"/>
      <c r="O2802" s="220"/>
      <c r="P2802" s="220"/>
      <c r="Q2802" s="326"/>
      <c r="R2802" s="326"/>
      <c r="S2802" s="326"/>
      <c r="T2802" s="326"/>
    </row>
    <row r="2803" spans="1:20">
      <c r="A2803" s="220"/>
      <c r="B2803" s="220"/>
      <c r="C2803" s="220"/>
      <c r="D2803" s="220"/>
      <c r="E2803" s="220"/>
      <c r="F2803" s="220"/>
      <c r="G2803" s="220"/>
      <c r="H2803" s="220"/>
      <c r="I2803" s="220"/>
      <c r="J2803" s="220"/>
      <c r="K2803" s="220"/>
      <c r="L2803" s="220"/>
      <c r="M2803" s="326"/>
      <c r="N2803" s="220"/>
      <c r="O2803" s="220"/>
      <c r="P2803" s="220"/>
      <c r="Q2803" s="326"/>
      <c r="R2803" s="326"/>
      <c r="S2803" s="326"/>
      <c r="T2803" s="326"/>
    </row>
    <row r="2804" spans="1:20">
      <c r="A2804" s="220"/>
      <c r="B2804" s="220"/>
      <c r="C2804" s="220"/>
      <c r="D2804" s="220"/>
      <c r="E2804" s="220"/>
      <c r="F2804" s="220"/>
      <c r="G2804" s="220"/>
      <c r="H2804" s="220"/>
      <c r="I2804" s="220"/>
      <c r="J2804" s="220"/>
      <c r="K2804" s="220"/>
      <c r="L2804" s="220"/>
      <c r="M2804" s="326"/>
      <c r="N2804" s="220"/>
      <c r="O2804" s="220"/>
      <c r="P2804" s="220"/>
      <c r="Q2804" s="326"/>
      <c r="R2804" s="326"/>
      <c r="S2804" s="326"/>
      <c r="T2804" s="326"/>
    </row>
    <row r="2805" spans="1:20">
      <c r="A2805" s="220"/>
      <c r="B2805" s="220"/>
      <c r="C2805" s="220"/>
      <c r="D2805" s="220"/>
      <c r="E2805" s="220"/>
      <c r="F2805" s="220"/>
      <c r="G2805" s="220"/>
      <c r="H2805" s="220"/>
      <c r="I2805" s="220"/>
      <c r="J2805" s="220"/>
      <c r="K2805" s="220"/>
      <c r="L2805" s="220"/>
      <c r="M2805" s="326"/>
      <c r="N2805" s="220"/>
      <c r="O2805" s="220"/>
      <c r="P2805" s="220"/>
      <c r="Q2805" s="326"/>
      <c r="R2805" s="326"/>
      <c r="S2805" s="326"/>
      <c r="T2805" s="326"/>
    </row>
    <row r="2806" spans="1:20">
      <c r="A2806" s="220"/>
      <c r="B2806" s="220"/>
      <c r="C2806" s="220"/>
      <c r="D2806" s="220"/>
      <c r="E2806" s="220"/>
      <c r="F2806" s="220"/>
      <c r="G2806" s="220"/>
      <c r="H2806" s="220"/>
      <c r="I2806" s="220"/>
      <c r="J2806" s="220"/>
      <c r="K2806" s="220"/>
      <c r="L2806" s="220"/>
      <c r="M2806" s="326"/>
      <c r="N2806" s="220"/>
      <c r="O2806" s="220"/>
      <c r="P2806" s="220"/>
      <c r="Q2806" s="326"/>
      <c r="R2806" s="326"/>
      <c r="S2806" s="326"/>
      <c r="T2806" s="326"/>
    </row>
    <row r="2807" spans="1:20">
      <c r="A2807" s="220"/>
      <c r="B2807" s="220"/>
      <c r="C2807" s="220"/>
      <c r="D2807" s="220"/>
      <c r="E2807" s="220"/>
      <c r="F2807" s="220"/>
      <c r="G2807" s="220"/>
      <c r="H2807" s="220"/>
      <c r="I2807" s="220"/>
      <c r="J2807" s="220"/>
      <c r="K2807" s="220"/>
      <c r="L2807" s="220"/>
      <c r="M2807" s="326"/>
      <c r="N2807" s="220"/>
      <c r="O2807" s="220"/>
      <c r="P2807" s="220"/>
      <c r="Q2807" s="326"/>
      <c r="R2807" s="326"/>
      <c r="S2807" s="326"/>
      <c r="T2807" s="326"/>
    </row>
    <row r="2808" spans="1:20">
      <c r="A2808" s="220"/>
      <c r="B2808" s="220"/>
      <c r="C2808" s="220"/>
      <c r="D2808" s="220"/>
      <c r="E2808" s="220"/>
      <c r="F2808" s="220"/>
      <c r="G2808" s="220"/>
      <c r="H2808" s="220"/>
      <c r="I2808" s="220"/>
      <c r="J2808" s="220"/>
      <c r="K2808" s="220"/>
      <c r="L2808" s="220"/>
      <c r="M2808" s="326"/>
      <c r="N2808" s="220"/>
      <c r="O2808" s="220"/>
      <c r="P2808" s="220"/>
      <c r="Q2808" s="326"/>
      <c r="R2808" s="326"/>
      <c r="S2808" s="326"/>
      <c r="T2808" s="326"/>
    </row>
    <row r="2809" spans="1:20">
      <c r="A2809" s="220"/>
      <c r="B2809" s="220"/>
      <c r="C2809" s="220"/>
      <c r="D2809" s="220"/>
      <c r="E2809" s="220"/>
      <c r="F2809" s="220"/>
      <c r="G2809" s="220"/>
      <c r="H2809" s="220"/>
      <c r="I2809" s="220"/>
      <c r="J2809" s="220"/>
      <c r="K2809" s="220"/>
      <c r="L2809" s="220"/>
      <c r="M2809" s="326"/>
      <c r="N2809" s="220"/>
      <c r="O2809" s="220"/>
      <c r="P2809" s="220"/>
      <c r="Q2809" s="326"/>
      <c r="R2809" s="326"/>
      <c r="S2809" s="326"/>
      <c r="T2809" s="326"/>
    </row>
    <row r="2810" spans="1:20">
      <c r="A2810" s="220"/>
      <c r="B2810" s="220"/>
      <c r="C2810" s="220"/>
      <c r="D2810" s="220"/>
      <c r="E2810" s="220"/>
      <c r="F2810" s="220"/>
      <c r="G2810" s="220"/>
      <c r="H2810" s="220"/>
      <c r="I2810" s="220"/>
      <c r="J2810" s="220"/>
      <c r="K2810" s="220"/>
      <c r="L2810" s="220"/>
      <c r="M2810" s="326"/>
      <c r="N2810" s="220"/>
      <c r="O2810" s="220"/>
      <c r="P2810" s="220"/>
      <c r="Q2810" s="326"/>
      <c r="R2810" s="326"/>
      <c r="S2810" s="326"/>
      <c r="T2810" s="326"/>
    </row>
    <row r="2811" spans="1:20">
      <c r="A2811" s="220"/>
      <c r="B2811" s="220"/>
      <c r="C2811" s="220"/>
      <c r="D2811" s="220"/>
      <c r="E2811" s="220"/>
      <c r="F2811" s="220"/>
      <c r="G2811" s="220"/>
      <c r="H2811" s="220"/>
      <c r="I2811" s="220"/>
      <c r="J2811" s="220"/>
      <c r="K2811" s="220"/>
      <c r="L2811" s="220"/>
      <c r="M2811" s="326"/>
      <c r="N2811" s="220"/>
      <c r="O2811" s="220"/>
      <c r="P2811" s="220"/>
      <c r="Q2811" s="326"/>
      <c r="R2811" s="326"/>
      <c r="S2811" s="326"/>
      <c r="T2811" s="326"/>
    </row>
    <row r="2812" spans="1:20">
      <c r="A2812" s="220"/>
      <c r="B2812" s="220"/>
      <c r="C2812" s="220"/>
      <c r="D2812" s="220"/>
      <c r="E2812" s="220"/>
      <c r="F2812" s="220"/>
      <c r="G2812" s="220"/>
      <c r="H2812" s="220"/>
      <c r="I2812" s="220"/>
      <c r="J2812" s="220"/>
      <c r="K2812" s="220"/>
      <c r="L2812" s="220"/>
      <c r="M2812" s="326"/>
      <c r="N2812" s="220"/>
      <c r="O2812" s="220"/>
      <c r="P2812" s="220"/>
      <c r="Q2812" s="326"/>
      <c r="R2812" s="326"/>
      <c r="S2812" s="326"/>
      <c r="T2812" s="326"/>
    </row>
    <row r="2813" spans="1:20">
      <c r="A2813" s="220"/>
      <c r="B2813" s="220"/>
      <c r="C2813" s="220"/>
      <c r="D2813" s="220"/>
      <c r="E2813" s="220"/>
      <c r="F2813" s="220"/>
      <c r="G2813" s="220"/>
      <c r="H2813" s="220"/>
      <c r="I2813" s="220"/>
      <c r="J2813" s="220"/>
      <c r="K2813" s="220"/>
      <c r="L2813" s="220"/>
      <c r="M2813" s="326"/>
      <c r="N2813" s="220"/>
      <c r="O2813" s="220"/>
      <c r="P2813" s="220"/>
      <c r="Q2813" s="326"/>
      <c r="R2813" s="326"/>
      <c r="S2813" s="326"/>
      <c r="T2813" s="326"/>
    </row>
    <row r="2814" spans="1:20">
      <c r="A2814" s="220"/>
      <c r="B2814" s="220"/>
      <c r="C2814" s="220"/>
      <c r="D2814" s="220"/>
      <c r="E2814" s="220"/>
      <c r="F2814" s="220"/>
      <c r="G2814" s="220"/>
      <c r="H2814" s="220"/>
      <c r="I2814" s="220"/>
      <c r="J2814" s="220"/>
      <c r="K2814" s="220"/>
      <c r="L2814" s="220"/>
      <c r="M2814" s="326"/>
      <c r="N2814" s="220"/>
      <c r="O2814" s="220"/>
      <c r="P2814" s="220"/>
      <c r="Q2814" s="326"/>
      <c r="R2814" s="326"/>
      <c r="S2814" s="326"/>
      <c r="T2814" s="326"/>
    </row>
    <row r="2815" spans="1:20">
      <c r="A2815" s="220"/>
      <c r="B2815" s="220"/>
      <c r="C2815" s="220"/>
      <c r="D2815" s="220"/>
      <c r="E2815" s="220"/>
      <c r="F2815" s="220"/>
      <c r="G2815" s="220"/>
      <c r="H2815" s="220"/>
      <c r="I2815" s="220"/>
      <c r="J2815" s="220"/>
      <c r="K2815" s="220"/>
      <c r="L2815" s="220"/>
      <c r="M2815" s="326"/>
      <c r="N2815" s="220"/>
      <c r="O2815" s="220"/>
      <c r="P2815" s="220"/>
      <c r="Q2815" s="326"/>
      <c r="R2815" s="326"/>
      <c r="S2815" s="326"/>
      <c r="T2815" s="326"/>
    </row>
    <row r="2816" spans="1:20">
      <c r="A2816" s="220"/>
      <c r="B2816" s="220"/>
      <c r="C2816" s="220"/>
      <c r="D2816" s="220"/>
      <c r="E2816" s="220"/>
      <c r="F2816" s="220"/>
      <c r="G2816" s="220"/>
      <c r="H2816" s="220"/>
      <c r="I2816" s="220"/>
      <c r="J2816" s="220"/>
      <c r="K2816" s="220"/>
      <c r="L2816" s="220"/>
      <c r="M2816" s="326"/>
      <c r="N2816" s="220"/>
      <c r="O2816" s="220"/>
      <c r="P2816" s="220"/>
      <c r="Q2816" s="326"/>
      <c r="R2816" s="326"/>
      <c r="S2816" s="326"/>
      <c r="T2816" s="326"/>
    </row>
    <row r="2817" spans="1:20">
      <c r="A2817" s="220"/>
      <c r="B2817" s="220"/>
      <c r="C2817" s="220"/>
      <c r="D2817" s="220"/>
      <c r="E2817" s="220"/>
      <c r="F2817" s="220"/>
      <c r="G2817" s="220"/>
      <c r="H2817" s="220"/>
      <c r="I2817" s="220"/>
      <c r="J2817" s="220"/>
      <c r="K2817" s="220"/>
      <c r="L2817" s="220"/>
      <c r="M2817" s="326"/>
      <c r="N2817" s="220"/>
      <c r="O2817" s="220"/>
      <c r="P2817" s="220"/>
      <c r="Q2817" s="326"/>
      <c r="R2817" s="326"/>
      <c r="S2817" s="326"/>
      <c r="T2817" s="326"/>
    </row>
    <row r="2818" spans="1:20">
      <c r="A2818" s="220"/>
      <c r="B2818" s="220"/>
      <c r="C2818" s="220"/>
      <c r="D2818" s="220"/>
      <c r="E2818" s="220"/>
      <c r="F2818" s="220"/>
      <c r="G2818" s="220"/>
      <c r="H2818" s="220"/>
      <c r="I2818" s="220"/>
      <c r="J2818" s="220"/>
      <c r="K2818" s="220"/>
      <c r="L2818" s="220"/>
      <c r="M2818" s="326"/>
      <c r="N2818" s="220"/>
      <c r="O2818" s="220"/>
      <c r="P2818" s="220"/>
      <c r="Q2818" s="326"/>
      <c r="R2818" s="326"/>
      <c r="S2818" s="326"/>
      <c r="T2818" s="326"/>
    </row>
    <row r="2819" spans="1:20">
      <c r="A2819" s="220"/>
      <c r="B2819" s="220"/>
      <c r="C2819" s="220"/>
      <c r="D2819" s="220"/>
      <c r="E2819" s="220"/>
      <c r="F2819" s="220"/>
      <c r="G2819" s="220"/>
      <c r="H2819" s="220"/>
      <c r="I2819" s="220"/>
      <c r="J2819" s="220"/>
      <c r="K2819" s="220"/>
      <c r="L2819" s="220"/>
      <c r="M2819" s="326"/>
      <c r="N2819" s="220"/>
      <c r="O2819" s="220"/>
      <c r="P2819" s="220"/>
      <c r="Q2819" s="326"/>
      <c r="R2819" s="326"/>
      <c r="S2819" s="326"/>
      <c r="T2819" s="326"/>
    </row>
    <row r="2820" spans="1:20">
      <c r="A2820" s="220"/>
      <c r="B2820" s="220"/>
      <c r="C2820" s="220"/>
      <c r="D2820" s="220"/>
      <c r="E2820" s="220"/>
      <c r="F2820" s="220"/>
      <c r="G2820" s="220"/>
      <c r="H2820" s="220"/>
      <c r="I2820" s="220"/>
      <c r="J2820" s="220"/>
      <c r="K2820" s="220"/>
      <c r="L2820" s="220"/>
      <c r="M2820" s="326"/>
      <c r="N2820" s="220"/>
      <c r="O2820" s="220"/>
      <c r="P2820" s="220"/>
      <c r="Q2820" s="326"/>
      <c r="R2820" s="326"/>
      <c r="S2820" s="326"/>
      <c r="T2820" s="326"/>
    </row>
    <row r="2821" spans="1:20">
      <c r="A2821" s="220"/>
      <c r="B2821" s="220"/>
      <c r="C2821" s="220"/>
      <c r="D2821" s="220"/>
      <c r="E2821" s="220"/>
      <c r="F2821" s="220"/>
      <c r="G2821" s="220"/>
      <c r="H2821" s="220"/>
      <c r="I2821" s="220"/>
      <c r="J2821" s="220"/>
      <c r="K2821" s="220"/>
      <c r="L2821" s="220"/>
      <c r="M2821" s="326"/>
      <c r="N2821" s="220"/>
      <c r="O2821" s="220"/>
      <c r="P2821" s="220"/>
      <c r="Q2821" s="326"/>
      <c r="R2821" s="326"/>
      <c r="S2821" s="326"/>
      <c r="T2821" s="326"/>
    </row>
    <row r="2822" spans="1:20">
      <c r="A2822" s="220"/>
      <c r="B2822" s="220"/>
      <c r="C2822" s="220"/>
      <c r="D2822" s="220"/>
      <c r="E2822" s="220"/>
      <c r="F2822" s="220"/>
      <c r="G2822" s="220"/>
      <c r="H2822" s="220"/>
      <c r="I2822" s="220"/>
      <c r="J2822" s="220"/>
      <c r="K2822" s="220"/>
      <c r="L2822" s="220"/>
      <c r="M2822" s="326"/>
      <c r="N2822" s="220"/>
      <c r="O2822" s="220"/>
      <c r="P2822" s="220"/>
      <c r="Q2822" s="326"/>
      <c r="R2822" s="326"/>
      <c r="S2822" s="326"/>
      <c r="T2822" s="326"/>
    </row>
    <row r="2823" spans="1:20">
      <c r="A2823" s="220"/>
      <c r="B2823" s="220"/>
      <c r="C2823" s="220"/>
      <c r="D2823" s="220"/>
      <c r="E2823" s="220"/>
      <c r="F2823" s="220"/>
      <c r="G2823" s="220"/>
      <c r="H2823" s="220"/>
      <c r="I2823" s="220"/>
      <c r="J2823" s="220"/>
      <c r="K2823" s="220"/>
      <c r="L2823" s="220"/>
      <c r="M2823" s="326"/>
      <c r="N2823" s="220"/>
      <c r="O2823" s="220"/>
      <c r="P2823" s="220"/>
      <c r="Q2823" s="326"/>
      <c r="R2823" s="326"/>
      <c r="S2823" s="326"/>
      <c r="T2823" s="326"/>
    </row>
    <row r="2824" spans="1:20">
      <c r="A2824" s="220"/>
      <c r="B2824" s="220"/>
      <c r="C2824" s="220"/>
      <c r="D2824" s="220"/>
      <c r="E2824" s="220"/>
      <c r="F2824" s="220"/>
      <c r="G2824" s="220"/>
      <c r="H2824" s="220"/>
      <c r="I2824" s="220"/>
      <c r="J2824" s="220"/>
      <c r="K2824" s="220"/>
      <c r="L2824" s="220"/>
      <c r="M2824" s="326"/>
      <c r="N2824" s="220"/>
      <c r="O2824" s="220"/>
      <c r="P2824" s="220"/>
      <c r="Q2824" s="326"/>
      <c r="R2824" s="326"/>
      <c r="S2824" s="326"/>
      <c r="T2824" s="326"/>
    </row>
    <row r="2825" spans="1:20">
      <c r="A2825" s="220"/>
      <c r="B2825" s="220"/>
      <c r="C2825" s="220"/>
      <c r="D2825" s="220"/>
      <c r="E2825" s="220"/>
      <c r="F2825" s="220"/>
      <c r="G2825" s="220"/>
      <c r="H2825" s="220"/>
      <c r="I2825" s="220"/>
      <c r="J2825" s="220"/>
      <c r="K2825" s="220"/>
      <c r="L2825" s="220"/>
      <c r="M2825" s="326"/>
      <c r="N2825" s="220"/>
      <c r="O2825" s="220"/>
      <c r="P2825" s="220"/>
      <c r="Q2825" s="326"/>
      <c r="R2825" s="326"/>
      <c r="S2825" s="326"/>
      <c r="T2825" s="326"/>
    </row>
    <row r="2826" spans="1:20">
      <c r="A2826" s="220"/>
      <c r="B2826" s="220"/>
      <c r="C2826" s="220"/>
      <c r="D2826" s="220"/>
      <c r="E2826" s="220"/>
      <c r="F2826" s="220"/>
      <c r="G2826" s="220"/>
      <c r="H2826" s="220"/>
      <c r="I2826" s="220"/>
      <c r="J2826" s="220"/>
      <c r="K2826" s="220"/>
      <c r="L2826" s="220"/>
      <c r="M2826" s="326"/>
      <c r="N2826" s="220"/>
      <c r="O2826" s="220"/>
      <c r="P2826" s="220"/>
      <c r="Q2826" s="326"/>
      <c r="R2826" s="326"/>
      <c r="S2826" s="326"/>
      <c r="T2826" s="326"/>
    </row>
    <row r="2827" spans="1:20">
      <c r="A2827" s="220"/>
      <c r="B2827" s="220"/>
      <c r="C2827" s="220"/>
      <c r="D2827" s="220"/>
      <c r="E2827" s="220"/>
      <c r="F2827" s="220"/>
      <c r="G2827" s="220"/>
      <c r="H2827" s="220"/>
      <c r="I2827" s="220"/>
      <c r="J2827" s="220"/>
      <c r="K2827" s="220"/>
      <c r="L2827" s="220"/>
      <c r="M2827" s="326"/>
      <c r="N2827" s="220"/>
      <c r="O2827" s="220"/>
      <c r="P2827" s="220"/>
      <c r="Q2827" s="326"/>
      <c r="R2827" s="326"/>
      <c r="S2827" s="326"/>
      <c r="T2827" s="326"/>
    </row>
    <row r="2828" spans="1:20">
      <c r="A2828" s="220"/>
      <c r="B2828" s="220"/>
      <c r="C2828" s="220"/>
      <c r="D2828" s="220"/>
      <c r="E2828" s="220"/>
      <c r="F2828" s="220"/>
      <c r="G2828" s="220"/>
      <c r="H2828" s="220"/>
      <c r="I2828" s="220"/>
      <c r="J2828" s="220"/>
      <c r="K2828" s="220"/>
      <c r="L2828" s="220"/>
      <c r="M2828" s="326"/>
      <c r="N2828" s="220"/>
      <c r="O2828" s="220"/>
      <c r="P2828" s="220"/>
      <c r="Q2828" s="326"/>
      <c r="R2828" s="326"/>
      <c r="S2828" s="326"/>
      <c r="T2828" s="326"/>
    </row>
    <row r="2829" spans="1:20">
      <c r="A2829" s="220"/>
      <c r="B2829" s="220"/>
      <c r="C2829" s="220"/>
      <c r="D2829" s="220"/>
      <c r="E2829" s="220"/>
      <c r="F2829" s="220"/>
      <c r="G2829" s="220"/>
      <c r="H2829" s="220"/>
      <c r="I2829" s="220"/>
      <c r="J2829" s="220"/>
      <c r="K2829" s="220"/>
      <c r="L2829" s="220"/>
      <c r="M2829" s="326"/>
      <c r="N2829" s="220"/>
      <c r="O2829" s="220"/>
      <c r="P2829" s="220"/>
      <c r="Q2829" s="326"/>
      <c r="R2829" s="326"/>
      <c r="S2829" s="326"/>
      <c r="T2829" s="326"/>
    </row>
    <row r="2830" spans="1:20">
      <c r="A2830" s="220"/>
      <c r="B2830" s="220"/>
      <c r="C2830" s="220"/>
      <c r="D2830" s="220"/>
      <c r="E2830" s="220"/>
      <c r="F2830" s="220"/>
      <c r="G2830" s="220"/>
      <c r="H2830" s="220"/>
      <c r="I2830" s="220"/>
      <c r="J2830" s="220"/>
      <c r="K2830" s="220"/>
      <c r="L2830" s="220"/>
      <c r="M2830" s="326"/>
      <c r="N2830" s="220"/>
      <c r="O2830" s="220"/>
      <c r="P2830" s="220"/>
      <c r="Q2830" s="326"/>
      <c r="R2830" s="326"/>
      <c r="S2830" s="326"/>
      <c r="T2830" s="326"/>
    </row>
    <row r="2831" spans="1:20">
      <c r="A2831" s="220"/>
      <c r="B2831" s="220"/>
      <c r="C2831" s="220"/>
      <c r="D2831" s="220"/>
      <c r="E2831" s="220"/>
      <c r="F2831" s="220"/>
      <c r="G2831" s="220"/>
      <c r="H2831" s="220"/>
      <c r="I2831" s="220"/>
      <c r="J2831" s="220"/>
      <c r="K2831" s="220"/>
      <c r="L2831" s="220"/>
      <c r="M2831" s="326"/>
      <c r="N2831" s="220"/>
      <c r="O2831" s="220"/>
      <c r="P2831" s="220"/>
      <c r="Q2831" s="326"/>
      <c r="R2831" s="326"/>
      <c r="S2831" s="326"/>
      <c r="T2831" s="326"/>
    </row>
    <row r="2832" spans="1:20">
      <c r="A2832" s="220"/>
      <c r="B2832" s="220"/>
      <c r="C2832" s="220"/>
      <c r="D2832" s="220"/>
      <c r="E2832" s="220"/>
      <c r="F2832" s="220"/>
      <c r="G2832" s="220"/>
      <c r="H2832" s="220"/>
      <c r="I2832" s="220"/>
      <c r="J2832" s="220"/>
      <c r="K2832" s="220"/>
      <c r="L2832" s="220"/>
      <c r="M2832" s="326"/>
      <c r="N2832" s="220"/>
      <c r="O2832" s="220"/>
      <c r="P2832" s="220"/>
      <c r="Q2832" s="326"/>
      <c r="R2832" s="326"/>
      <c r="S2832" s="326"/>
      <c r="T2832" s="326"/>
    </row>
    <row r="2833" spans="1:20">
      <c r="A2833" s="220"/>
      <c r="B2833" s="220"/>
      <c r="C2833" s="220"/>
      <c r="D2833" s="220"/>
      <c r="E2833" s="220"/>
      <c r="F2833" s="220"/>
      <c r="G2833" s="220"/>
      <c r="H2833" s="220"/>
      <c r="I2833" s="220"/>
      <c r="J2833" s="220"/>
      <c r="K2833" s="220"/>
      <c r="L2833" s="220"/>
      <c r="M2833" s="326"/>
      <c r="N2833" s="220"/>
      <c r="O2833" s="220"/>
      <c r="P2833" s="220"/>
      <c r="Q2833" s="326"/>
      <c r="R2833" s="326"/>
      <c r="S2833" s="326"/>
      <c r="T2833" s="326"/>
    </row>
    <row r="2834" spans="1:20">
      <c r="A2834" s="220"/>
      <c r="B2834" s="220"/>
      <c r="C2834" s="220"/>
      <c r="D2834" s="220"/>
      <c r="E2834" s="220"/>
      <c r="F2834" s="220"/>
      <c r="G2834" s="220"/>
      <c r="H2834" s="220"/>
      <c r="I2834" s="220"/>
      <c r="J2834" s="220"/>
      <c r="K2834" s="220"/>
      <c r="L2834" s="220"/>
      <c r="M2834" s="326"/>
      <c r="N2834" s="220"/>
      <c r="O2834" s="220"/>
      <c r="P2834" s="220"/>
      <c r="Q2834" s="326"/>
      <c r="R2834" s="326"/>
      <c r="S2834" s="326"/>
      <c r="T2834" s="326"/>
    </row>
    <row r="2835" spans="1:20">
      <c r="A2835" s="220"/>
      <c r="B2835" s="220"/>
      <c r="C2835" s="220"/>
      <c r="D2835" s="220"/>
      <c r="E2835" s="220"/>
      <c r="F2835" s="220"/>
      <c r="G2835" s="220"/>
      <c r="H2835" s="220"/>
      <c r="I2835" s="220"/>
      <c r="J2835" s="220"/>
      <c r="K2835" s="220"/>
      <c r="L2835" s="220"/>
      <c r="M2835" s="326"/>
      <c r="N2835" s="220"/>
      <c r="O2835" s="220"/>
      <c r="P2835" s="220"/>
      <c r="Q2835" s="326"/>
      <c r="R2835" s="326"/>
      <c r="S2835" s="326"/>
      <c r="T2835" s="326"/>
    </row>
    <row r="2836" spans="1:20">
      <c r="A2836" s="220"/>
      <c r="B2836" s="220"/>
      <c r="C2836" s="220"/>
      <c r="D2836" s="220"/>
      <c r="E2836" s="220"/>
      <c r="F2836" s="220"/>
      <c r="G2836" s="220"/>
      <c r="H2836" s="220"/>
      <c r="I2836" s="220"/>
      <c r="J2836" s="220"/>
      <c r="K2836" s="220"/>
      <c r="L2836" s="220"/>
      <c r="M2836" s="326"/>
      <c r="N2836" s="220"/>
      <c r="O2836" s="220"/>
      <c r="P2836" s="220"/>
      <c r="Q2836" s="326"/>
      <c r="R2836" s="326"/>
      <c r="S2836" s="326"/>
      <c r="T2836" s="326"/>
    </row>
    <row r="2837" spans="1:20">
      <c r="A2837" s="220"/>
      <c r="B2837" s="220"/>
      <c r="C2837" s="220"/>
      <c r="D2837" s="220"/>
      <c r="E2837" s="220"/>
      <c r="F2837" s="220"/>
      <c r="G2837" s="220"/>
      <c r="H2837" s="220"/>
      <c r="I2837" s="220"/>
      <c r="J2837" s="220"/>
      <c r="K2837" s="220"/>
      <c r="L2837" s="220"/>
      <c r="M2837" s="326"/>
      <c r="N2837" s="220"/>
      <c r="O2837" s="220"/>
      <c r="P2837" s="220"/>
      <c r="Q2837" s="326"/>
      <c r="R2837" s="326"/>
      <c r="S2837" s="326"/>
      <c r="T2837" s="326"/>
    </row>
    <row r="2838" spans="1:20">
      <c r="A2838" s="220"/>
      <c r="B2838" s="220"/>
      <c r="C2838" s="220"/>
      <c r="D2838" s="220"/>
      <c r="E2838" s="220"/>
      <c r="F2838" s="220"/>
      <c r="G2838" s="220"/>
      <c r="H2838" s="220"/>
      <c r="I2838" s="220"/>
      <c r="J2838" s="220"/>
      <c r="K2838" s="220"/>
      <c r="L2838" s="220"/>
      <c r="M2838" s="326"/>
      <c r="N2838" s="220"/>
      <c r="O2838" s="220"/>
      <c r="P2838" s="220"/>
      <c r="Q2838" s="326"/>
      <c r="R2838" s="326"/>
      <c r="S2838" s="326"/>
      <c r="T2838" s="326"/>
    </row>
    <row r="2839" spans="1:20">
      <c r="A2839" s="220"/>
      <c r="B2839" s="220"/>
      <c r="C2839" s="220"/>
      <c r="D2839" s="220"/>
      <c r="E2839" s="220"/>
      <c r="F2839" s="220"/>
      <c r="G2839" s="220"/>
      <c r="H2839" s="220"/>
      <c r="I2839" s="220"/>
      <c r="J2839" s="220"/>
      <c r="K2839" s="220"/>
      <c r="L2839" s="220"/>
      <c r="M2839" s="326"/>
      <c r="N2839" s="220"/>
      <c r="O2839" s="220"/>
      <c r="P2839" s="220"/>
      <c r="Q2839" s="326"/>
      <c r="R2839" s="326"/>
      <c r="S2839" s="326"/>
      <c r="T2839" s="326"/>
    </row>
    <row r="2840" spans="1:20">
      <c r="A2840" s="220"/>
      <c r="B2840" s="220"/>
      <c r="C2840" s="220"/>
      <c r="D2840" s="220"/>
      <c r="E2840" s="220"/>
      <c r="F2840" s="220"/>
      <c r="G2840" s="220"/>
      <c r="H2840" s="220"/>
      <c r="I2840" s="220"/>
      <c r="J2840" s="220"/>
      <c r="K2840" s="220"/>
      <c r="L2840" s="220"/>
      <c r="M2840" s="326"/>
      <c r="N2840" s="220"/>
      <c r="O2840" s="220"/>
      <c r="P2840" s="220"/>
      <c r="Q2840" s="326"/>
      <c r="R2840" s="326"/>
      <c r="S2840" s="326"/>
      <c r="T2840" s="326"/>
    </row>
    <row r="2841" spans="1:20">
      <c r="A2841" s="220"/>
      <c r="B2841" s="220"/>
      <c r="C2841" s="220"/>
      <c r="D2841" s="220"/>
      <c r="E2841" s="220"/>
      <c r="F2841" s="220"/>
      <c r="G2841" s="220"/>
      <c r="H2841" s="220"/>
      <c r="I2841" s="220"/>
      <c r="J2841" s="220"/>
      <c r="K2841" s="220"/>
      <c r="L2841" s="220"/>
      <c r="M2841" s="326"/>
      <c r="N2841" s="220"/>
      <c r="O2841" s="220"/>
      <c r="P2841" s="220"/>
      <c r="Q2841" s="326"/>
      <c r="R2841" s="326"/>
      <c r="S2841" s="326"/>
      <c r="T2841" s="326"/>
    </row>
    <row r="2842" spans="1:20">
      <c r="A2842" s="220"/>
      <c r="B2842" s="220"/>
      <c r="C2842" s="220"/>
      <c r="D2842" s="220"/>
      <c r="E2842" s="220"/>
      <c r="F2842" s="220"/>
      <c r="G2842" s="220"/>
      <c r="H2842" s="220"/>
      <c r="I2842" s="220"/>
      <c r="J2842" s="220"/>
      <c r="K2842" s="220"/>
      <c r="L2842" s="220"/>
      <c r="M2842" s="326"/>
      <c r="N2842" s="220"/>
      <c r="O2842" s="220"/>
      <c r="P2842" s="220"/>
      <c r="Q2842" s="326"/>
      <c r="R2842" s="326"/>
      <c r="S2842" s="326"/>
      <c r="T2842" s="326"/>
    </row>
    <row r="2843" spans="1:20">
      <c r="A2843" s="220"/>
      <c r="B2843" s="220"/>
      <c r="C2843" s="220"/>
      <c r="D2843" s="220"/>
      <c r="E2843" s="220"/>
      <c r="F2843" s="220"/>
      <c r="G2843" s="220"/>
      <c r="H2843" s="220"/>
      <c r="I2843" s="220"/>
      <c r="J2843" s="220"/>
      <c r="K2843" s="220"/>
      <c r="L2843" s="220"/>
      <c r="M2843" s="326"/>
      <c r="N2843" s="220"/>
      <c r="O2843" s="220"/>
      <c r="P2843" s="220"/>
      <c r="Q2843" s="326"/>
      <c r="R2843" s="326"/>
      <c r="S2843" s="326"/>
      <c r="T2843" s="326"/>
    </row>
    <row r="2844" spans="1:20">
      <c r="A2844" s="220"/>
      <c r="B2844" s="220"/>
      <c r="C2844" s="220"/>
      <c r="D2844" s="220"/>
      <c r="E2844" s="220"/>
      <c r="F2844" s="220"/>
      <c r="G2844" s="220"/>
      <c r="H2844" s="220"/>
      <c r="I2844" s="220"/>
      <c r="J2844" s="220"/>
      <c r="K2844" s="220"/>
      <c r="L2844" s="220"/>
      <c r="M2844" s="326"/>
      <c r="N2844" s="220"/>
      <c r="O2844" s="220"/>
      <c r="P2844" s="220"/>
      <c r="Q2844" s="326"/>
      <c r="R2844" s="326"/>
      <c r="S2844" s="326"/>
      <c r="T2844" s="326"/>
    </row>
    <row r="2845" spans="1:20">
      <c r="A2845" s="220"/>
      <c r="B2845" s="220"/>
      <c r="C2845" s="220"/>
      <c r="D2845" s="220"/>
      <c r="E2845" s="220"/>
      <c r="F2845" s="220"/>
      <c r="G2845" s="220"/>
      <c r="H2845" s="220"/>
      <c r="I2845" s="220"/>
      <c r="J2845" s="220"/>
      <c r="K2845" s="220"/>
      <c r="L2845" s="220"/>
      <c r="M2845" s="326"/>
      <c r="N2845" s="220"/>
      <c r="O2845" s="220"/>
      <c r="P2845" s="220"/>
      <c r="Q2845" s="326"/>
      <c r="R2845" s="326"/>
      <c r="S2845" s="326"/>
      <c r="T2845" s="326"/>
    </row>
    <row r="2846" spans="1:20">
      <c r="A2846" s="220"/>
      <c r="B2846" s="220"/>
      <c r="C2846" s="220"/>
      <c r="D2846" s="220"/>
      <c r="E2846" s="220"/>
      <c r="F2846" s="220"/>
      <c r="G2846" s="220"/>
      <c r="H2846" s="220"/>
      <c r="I2846" s="220"/>
      <c r="J2846" s="220"/>
      <c r="K2846" s="220"/>
      <c r="L2846" s="220"/>
      <c r="M2846" s="326"/>
      <c r="N2846" s="220"/>
      <c r="O2846" s="220"/>
      <c r="P2846" s="220"/>
      <c r="Q2846" s="326"/>
      <c r="R2846" s="326"/>
      <c r="S2846" s="326"/>
      <c r="T2846" s="326"/>
    </row>
    <row r="2847" spans="1:20">
      <c r="A2847" s="220"/>
      <c r="B2847" s="220"/>
      <c r="C2847" s="220"/>
      <c r="D2847" s="220"/>
      <c r="E2847" s="220"/>
      <c r="F2847" s="220"/>
      <c r="G2847" s="220"/>
      <c r="H2847" s="220"/>
      <c r="I2847" s="220"/>
      <c r="J2847" s="220"/>
      <c r="K2847" s="220"/>
      <c r="L2847" s="220"/>
      <c r="M2847" s="326"/>
      <c r="N2847" s="220"/>
      <c r="O2847" s="220"/>
      <c r="P2847" s="220"/>
      <c r="Q2847" s="326"/>
      <c r="R2847" s="326"/>
      <c r="S2847" s="326"/>
      <c r="T2847" s="326"/>
    </row>
    <row r="2848" spans="1:20">
      <c r="A2848" s="220"/>
      <c r="B2848" s="220"/>
      <c r="C2848" s="220"/>
      <c r="D2848" s="220"/>
      <c r="E2848" s="220"/>
      <c r="F2848" s="220"/>
      <c r="G2848" s="220"/>
      <c r="H2848" s="220"/>
      <c r="I2848" s="220"/>
      <c r="J2848" s="220"/>
      <c r="K2848" s="220"/>
      <c r="L2848" s="220"/>
      <c r="M2848" s="326"/>
      <c r="N2848" s="220"/>
      <c r="O2848" s="220"/>
      <c r="P2848" s="220"/>
      <c r="Q2848" s="326"/>
      <c r="R2848" s="326"/>
      <c r="S2848" s="326"/>
      <c r="T2848" s="326"/>
    </row>
    <row r="2849" spans="1:20">
      <c r="A2849" s="220"/>
      <c r="B2849" s="220"/>
      <c r="C2849" s="220"/>
      <c r="D2849" s="220"/>
      <c r="E2849" s="220"/>
      <c r="F2849" s="220"/>
      <c r="G2849" s="220"/>
      <c r="H2849" s="220"/>
      <c r="I2849" s="220"/>
      <c r="J2849" s="220"/>
      <c r="K2849" s="220"/>
      <c r="L2849" s="220"/>
      <c r="M2849" s="326"/>
      <c r="N2849" s="220"/>
      <c r="O2849" s="220"/>
      <c r="P2849" s="220"/>
      <c r="Q2849" s="326"/>
      <c r="R2849" s="326"/>
      <c r="S2849" s="326"/>
      <c r="T2849" s="326"/>
    </row>
    <row r="2850" spans="1:20">
      <c r="A2850" s="220"/>
      <c r="B2850" s="220"/>
      <c r="C2850" s="220"/>
      <c r="D2850" s="220"/>
      <c r="E2850" s="220"/>
      <c r="F2850" s="220"/>
      <c r="G2850" s="220"/>
      <c r="H2850" s="220"/>
      <c r="I2850" s="220"/>
      <c r="J2850" s="220"/>
      <c r="K2850" s="220"/>
      <c r="L2850" s="220"/>
      <c r="M2850" s="326"/>
      <c r="N2850" s="220"/>
      <c r="O2850" s="220"/>
      <c r="P2850" s="220"/>
      <c r="Q2850" s="326"/>
      <c r="R2850" s="326"/>
      <c r="S2850" s="326"/>
      <c r="T2850" s="326"/>
    </row>
    <row r="2851" spans="1:20">
      <c r="A2851" s="220"/>
      <c r="B2851" s="220"/>
      <c r="C2851" s="220"/>
      <c r="D2851" s="220"/>
      <c r="E2851" s="220"/>
      <c r="F2851" s="220"/>
      <c r="G2851" s="220"/>
      <c r="H2851" s="220"/>
      <c r="I2851" s="220"/>
      <c r="J2851" s="220"/>
      <c r="K2851" s="220"/>
      <c r="L2851" s="220"/>
      <c r="M2851" s="326"/>
      <c r="N2851" s="220"/>
      <c r="O2851" s="220"/>
      <c r="P2851" s="220"/>
      <c r="Q2851" s="326"/>
      <c r="R2851" s="326"/>
      <c r="S2851" s="326"/>
      <c r="T2851" s="326"/>
    </row>
    <row r="2852" spans="1:20">
      <c r="A2852" s="220"/>
      <c r="B2852" s="220"/>
      <c r="C2852" s="220"/>
      <c r="D2852" s="220"/>
      <c r="E2852" s="220"/>
      <c r="F2852" s="220"/>
      <c r="G2852" s="220"/>
      <c r="H2852" s="220"/>
      <c r="I2852" s="220"/>
      <c r="J2852" s="220"/>
      <c r="K2852" s="220"/>
      <c r="L2852" s="220"/>
      <c r="M2852" s="326"/>
      <c r="N2852" s="220"/>
      <c r="O2852" s="220"/>
      <c r="P2852" s="220"/>
      <c r="Q2852" s="326"/>
      <c r="R2852" s="326"/>
      <c r="S2852" s="326"/>
      <c r="T2852" s="326"/>
    </row>
    <row r="2853" spans="1:20">
      <c r="A2853" s="220"/>
      <c r="B2853" s="220"/>
      <c r="C2853" s="220"/>
      <c r="D2853" s="220"/>
      <c r="E2853" s="220"/>
      <c r="F2853" s="220"/>
      <c r="G2853" s="220"/>
      <c r="H2853" s="220"/>
      <c r="I2853" s="220"/>
      <c r="J2853" s="220"/>
      <c r="K2853" s="220"/>
      <c r="L2853" s="220"/>
      <c r="M2853" s="326"/>
      <c r="N2853" s="220"/>
      <c r="O2853" s="220"/>
      <c r="P2853" s="220"/>
      <c r="Q2853" s="326"/>
      <c r="R2853" s="326"/>
      <c r="S2853" s="326"/>
      <c r="T2853" s="326"/>
    </row>
    <row r="2854" spans="1:20">
      <c r="A2854" s="220"/>
      <c r="B2854" s="220"/>
      <c r="C2854" s="220"/>
      <c r="D2854" s="220"/>
      <c r="E2854" s="220"/>
      <c r="F2854" s="220"/>
      <c r="G2854" s="220"/>
      <c r="H2854" s="220"/>
      <c r="I2854" s="220"/>
      <c r="J2854" s="220"/>
      <c r="K2854" s="220"/>
      <c r="L2854" s="220"/>
      <c r="M2854" s="326"/>
      <c r="N2854" s="220"/>
      <c r="O2854" s="220"/>
      <c r="P2854" s="220"/>
      <c r="Q2854" s="326"/>
      <c r="R2854" s="326"/>
      <c r="S2854" s="326"/>
      <c r="T2854" s="326"/>
    </row>
    <row r="2855" spans="1:20">
      <c r="A2855" s="220"/>
      <c r="B2855" s="220"/>
      <c r="C2855" s="220"/>
      <c r="D2855" s="220"/>
      <c r="E2855" s="220"/>
      <c r="F2855" s="220"/>
      <c r="G2855" s="220"/>
      <c r="H2855" s="220"/>
      <c r="I2855" s="220"/>
      <c r="J2855" s="220"/>
      <c r="K2855" s="220"/>
      <c r="L2855" s="220"/>
      <c r="M2855" s="326"/>
      <c r="N2855" s="220"/>
      <c r="O2855" s="220"/>
      <c r="P2855" s="220"/>
      <c r="Q2855" s="326"/>
      <c r="R2855" s="326"/>
      <c r="S2855" s="326"/>
      <c r="T2855" s="326"/>
    </row>
    <row r="2856" spans="1:20">
      <c r="A2856" s="220"/>
      <c r="B2856" s="220"/>
      <c r="C2856" s="220"/>
      <c r="D2856" s="220"/>
      <c r="E2856" s="220"/>
      <c r="F2856" s="220"/>
      <c r="G2856" s="220"/>
      <c r="H2856" s="220"/>
      <c r="I2856" s="220"/>
      <c r="J2856" s="220"/>
      <c r="K2856" s="220"/>
      <c r="L2856" s="220"/>
      <c r="M2856" s="326"/>
      <c r="N2856" s="220"/>
      <c r="O2856" s="220"/>
      <c r="P2856" s="220"/>
      <c r="Q2856" s="326"/>
      <c r="R2856" s="326"/>
      <c r="S2856" s="326"/>
      <c r="T2856" s="326"/>
    </row>
    <row r="2857" spans="1:20">
      <c r="A2857" s="220"/>
      <c r="B2857" s="220"/>
      <c r="C2857" s="220"/>
      <c r="D2857" s="220"/>
      <c r="E2857" s="220"/>
      <c r="F2857" s="220"/>
      <c r="G2857" s="220"/>
      <c r="H2857" s="220"/>
      <c r="I2857" s="220"/>
      <c r="J2857" s="220"/>
      <c r="K2857" s="220"/>
      <c r="L2857" s="220"/>
      <c r="M2857" s="326"/>
      <c r="N2857" s="220"/>
      <c r="O2857" s="220"/>
      <c r="P2857" s="220"/>
      <c r="Q2857" s="326"/>
      <c r="R2857" s="326"/>
      <c r="S2857" s="326"/>
      <c r="T2857" s="326"/>
    </row>
    <row r="2858" spans="1:20">
      <c r="A2858" s="220"/>
      <c r="B2858" s="220"/>
      <c r="C2858" s="220"/>
      <c r="D2858" s="220"/>
      <c r="E2858" s="220"/>
      <c r="F2858" s="220"/>
      <c r="G2858" s="220"/>
      <c r="H2858" s="220"/>
      <c r="I2858" s="220"/>
      <c r="J2858" s="220"/>
      <c r="K2858" s="220"/>
      <c r="L2858" s="220"/>
      <c r="M2858" s="326"/>
      <c r="N2858" s="220"/>
      <c r="O2858" s="220"/>
      <c r="P2858" s="220"/>
      <c r="Q2858" s="326"/>
      <c r="R2858" s="326"/>
      <c r="S2858" s="326"/>
      <c r="T2858" s="326"/>
    </row>
    <row r="2859" spans="1:20">
      <c r="A2859" s="220"/>
      <c r="B2859" s="220"/>
      <c r="C2859" s="220"/>
      <c r="D2859" s="220"/>
      <c r="E2859" s="220"/>
      <c r="F2859" s="220"/>
      <c r="G2859" s="220"/>
      <c r="H2859" s="220"/>
      <c r="I2859" s="220"/>
      <c r="J2859" s="220"/>
      <c r="K2859" s="220"/>
      <c r="L2859" s="220"/>
      <c r="M2859" s="326"/>
      <c r="N2859" s="220"/>
      <c r="O2859" s="220"/>
      <c r="P2859" s="220"/>
      <c r="Q2859" s="326"/>
      <c r="R2859" s="326"/>
      <c r="S2859" s="326"/>
      <c r="T2859" s="326"/>
    </row>
    <row r="2860" spans="1:20">
      <c r="A2860" s="220"/>
      <c r="B2860" s="220"/>
      <c r="C2860" s="220"/>
      <c r="D2860" s="220"/>
      <c r="E2860" s="220"/>
      <c r="F2860" s="220"/>
      <c r="G2860" s="220"/>
      <c r="H2860" s="220"/>
      <c r="I2860" s="220"/>
      <c r="J2860" s="220"/>
      <c r="K2860" s="220"/>
      <c r="L2860" s="220"/>
      <c r="M2860" s="326"/>
      <c r="N2860" s="220"/>
      <c r="O2860" s="220"/>
      <c r="P2860" s="220"/>
      <c r="Q2860" s="326"/>
      <c r="R2860" s="326"/>
      <c r="S2860" s="326"/>
      <c r="T2860" s="326"/>
    </row>
    <row r="2861" spans="1:20">
      <c r="A2861" s="220"/>
      <c r="B2861" s="220"/>
      <c r="C2861" s="220"/>
      <c r="D2861" s="220"/>
      <c r="E2861" s="220"/>
      <c r="F2861" s="220"/>
      <c r="G2861" s="220"/>
      <c r="H2861" s="220"/>
      <c r="I2861" s="220"/>
      <c r="J2861" s="220"/>
      <c r="K2861" s="220"/>
      <c r="L2861" s="220"/>
      <c r="M2861" s="326"/>
      <c r="N2861" s="220"/>
      <c r="O2861" s="220"/>
      <c r="P2861" s="220"/>
      <c r="Q2861" s="326"/>
      <c r="R2861" s="326"/>
      <c r="S2861" s="326"/>
      <c r="T2861" s="326"/>
    </row>
    <row r="2862" spans="1:20">
      <c r="A2862" s="220"/>
      <c r="B2862" s="220"/>
      <c r="C2862" s="220"/>
      <c r="D2862" s="220"/>
      <c r="E2862" s="220"/>
      <c r="F2862" s="220"/>
      <c r="G2862" s="220"/>
      <c r="H2862" s="220"/>
      <c r="I2862" s="220"/>
      <c r="J2862" s="220"/>
      <c r="K2862" s="220"/>
      <c r="L2862" s="220"/>
      <c r="M2862" s="326"/>
      <c r="N2862" s="220"/>
      <c r="O2862" s="220"/>
      <c r="P2862" s="220"/>
      <c r="Q2862" s="326"/>
      <c r="R2862" s="326"/>
      <c r="S2862" s="326"/>
      <c r="T2862" s="326"/>
    </row>
    <row r="2863" spans="1:20">
      <c r="A2863" s="220"/>
      <c r="B2863" s="220"/>
      <c r="C2863" s="220"/>
      <c r="D2863" s="220"/>
      <c r="E2863" s="220"/>
      <c r="F2863" s="220"/>
      <c r="G2863" s="220"/>
      <c r="H2863" s="220"/>
      <c r="I2863" s="220"/>
      <c r="J2863" s="220"/>
      <c r="K2863" s="220"/>
      <c r="L2863" s="220"/>
      <c r="M2863" s="326"/>
      <c r="N2863" s="220"/>
      <c r="O2863" s="220"/>
      <c r="P2863" s="220"/>
      <c r="Q2863" s="326"/>
      <c r="R2863" s="326"/>
      <c r="S2863" s="326"/>
      <c r="T2863" s="326"/>
    </row>
    <row r="2864" spans="1:20">
      <c r="A2864" s="220"/>
      <c r="B2864" s="220"/>
      <c r="C2864" s="220"/>
      <c r="D2864" s="220"/>
      <c r="E2864" s="220"/>
      <c r="F2864" s="220"/>
      <c r="G2864" s="220"/>
      <c r="H2864" s="220"/>
      <c r="I2864" s="220"/>
      <c r="J2864" s="220"/>
      <c r="K2864" s="220"/>
      <c r="L2864" s="220"/>
      <c r="M2864" s="326"/>
      <c r="N2864" s="220"/>
      <c r="O2864" s="220"/>
      <c r="P2864" s="220"/>
      <c r="Q2864" s="326"/>
      <c r="R2864" s="326"/>
      <c r="S2864" s="326"/>
      <c r="T2864" s="326"/>
    </row>
    <row r="2865" spans="1:20">
      <c r="A2865" s="220"/>
      <c r="B2865" s="220"/>
      <c r="C2865" s="220"/>
      <c r="D2865" s="220"/>
      <c r="E2865" s="220"/>
      <c r="F2865" s="220"/>
      <c r="G2865" s="220"/>
      <c r="H2865" s="220"/>
      <c r="I2865" s="220"/>
      <c r="J2865" s="220"/>
      <c r="K2865" s="220"/>
      <c r="L2865" s="220"/>
      <c r="M2865" s="326"/>
      <c r="N2865" s="220"/>
      <c r="O2865" s="220"/>
      <c r="P2865" s="220"/>
      <c r="Q2865" s="326"/>
      <c r="R2865" s="326"/>
      <c r="S2865" s="326"/>
      <c r="T2865" s="326"/>
    </row>
    <row r="2866" spans="1:20">
      <c r="A2866" s="220"/>
      <c r="B2866" s="220"/>
      <c r="C2866" s="220"/>
      <c r="D2866" s="220"/>
      <c r="E2866" s="220"/>
      <c r="F2866" s="220"/>
      <c r="G2866" s="220"/>
      <c r="H2866" s="220"/>
      <c r="I2866" s="220"/>
      <c r="J2866" s="220"/>
      <c r="K2866" s="220"/>
      <c r="L2866" s="220"/>
      <c r="M2866" s="326"/>
      <c r="N2866" s="220"/>
      <c r="O2866" s="220"/>
      <c r="P2866" s="220"/>
      <c r="Q2866" s="326"/>
      <c r="R2866" s="326"/>
      <c r="S2866" s="326"/>
      <c r="T2866" s="326"/>
    </row>
    <row r="2867" spans="1:20">
      <c r="A2867" s="220"/>
      <c r="B2867" s="220"/>
      <c r="C2867" s="220"/>
      <c r="D2867" s="220"/>
      <c r="E2867" s="220"/>
      <c r="F2867" s="220"/>
      <c r="G2867" s="220"/>
      <c r="H2867" s="220"/>
      <c r="I2867" s="220"/>
      <c r="J2867" s="220"/>
      <c r="K2867" s="220"/>
      <c r="L2867" s="220"/>
      <c r="M2867" s="326"/>
      <c r="N2867" s="220"/>
      <c r="O2867" s="220"/>
      <c r="P2867" s="220"/>
      <c r="Q2867" s="326"/>
      <c r="R2867" s="326"/>
      <c r="S2867" s="326"/>
      <c r="T2867" s="326"/>
    </row>
    <row r="2868" spans="1:20">
      <c r="A2868" s="220"/>
      <c r="B2868" s="220"/>
      <c r="C2868" s="220"/>
      <c r="D2868" s="220"/>
      <c r="E2868" s="220"/>
      <c r="F2868" s="220"/>
      <c r="G2868" s="220"/>
      <c r="H2868" s="220"/>
      <c r="I2868" s="220"/>
      <c r="J2868" s="220"/>
      <c r="K2868" s="220"/>
      <c r="L2868" s="220"/>
      <c r="M2868" s="326"/>
      <c r="N2868" s="220"/>
      <c r="O2868" s="220"/>
      <c r="P2868" s="220"/>
      <c r="Q2868" s="326"/>
      <c r="R2868" s="326"/>
      <c r="S2868" s="326"/>
      <c r="T2868" s="326"/>
    </row>
    <row r="2869" spans="1:20">
      <c r="A2869" s="220"/>
      <c r="B2869" s="220"/>
      <c r="C2869" s="220"/>
      <c r="D2869" s="220"/>
      <c r="E2869" s="220"/>
      <c r="F2869" s="220"/>
      <c r="G2869" s="220"/>
      <c r="H2869" s="220"/>
      <c r="I2869" s="220"/>
      <c r="J2869" s="220"/>
      <c r="K2869" s="220"/>
      <c r="L2869" s="220"/>
      <c r="M2869" s="326"/>
      <c r="N2869" s="220"/>
      <c r="O2869" s="220"/>
      <c r="P2869" s="220"/>
      <c r="Q2869" s="326"/>
      <c r="R2869" s="326"/>
      <c r="S2869" s="326"/>
      <c r="T2869" s="326"/>
    </row>
    <row r="2870" spans="1:20">
      <c r="A2870" s="220"/>
      <c r="B2870" s="220"/>
      <c r="C2870" s="220"/>
      <c r="D2870" s="220"/>
      <c r="E2870" s="220"/>
      <c r="F2870" s="220"/>
      <c r="G2870" s="220"/>
      <c r="H2870" s="220"/>
      <c r="I2870" s="220"/>
      <c r="J2870" s="220"/>
      <c r="K2870" s="220"/>
      <c r="L2870" s="220"/>
      <c r="M2870" s="326"/>
      <c r="N2870" s="220"/>
      <c r="O2870" s="220"/>
      <c r="P2870" s="220"/>
      <c r="Q2870" s="326"/>
      <c r="R2870" s="326"/>
      <c r="S2870" s="326"/>
      <c r="T2870" s="326"/>
    </row>
    <row r="2871" spans="1:20">
      <c r="A2871" s="220"/>
      <c r="B2871" s="220"/>
      <c r="C2871" s="220"/>
      <c r="D2871" s="220"/>
      <c r="E2871" s="220"/>
      <c r="F2871" s="220"/>
      <c r="G2871" s="220"/>
      <c r="H2871" s="220"/>
      <c r="I2871" s="220"/>
      <c r="J2871" s="220"/>
      <c r="K2871" s="220"/>
      <c r="L2871" s="220"/>
      <c r="M2871" s="326"/>
      <c r="N2871" s="220"/>
      <c r="O2871" s="220"/>
      <c r="P2871" s="220"/>
      <c r="Q2871" s="326"/>
      <c r="R2871" s="326"/>
      <c r="S2871" s="326"/>
      <c r="T2871" s="326"/>
    </row>
    <row r="2872" spans="1:20">
      <c r="A2872" s="220"/>
      <c r="B2872" s="220"/>
      <c r="C2872" s="220"/>
      <c r="D2872" s="220"/>
      <c r="E2872" s="220"/>
      <c r="F2872" s="220"/>
      <c r="G2872" s="220"/>
      <c r="H2872" s="220"/>
      <c r="I2872" s="220"/>
      <c r="J2872" s="220"/>
      <c r="K2872" s="220"/>
      <c r="L2872" s="220"/>
      <c r="M2872" s="326"/>
      <c r="N2872" s="220"/>
      <c r="O2872" s="220"/>
      <c r="P2872" s="220"/>
      <c r="Q2872" s="326"/>
      <c r="R2872" s="326"/>
      <c r="S2872" s="326"/>
      <c r="T2872" s="326"/>
    </row>
    <row r="2873" spans="1:20">
      <c r="A2873" s="220"/>
      <c r="B2873" s="220"/>
      <c r="C2873" s="220"/>
      <c r="D2873" s="220"/>
      <c r="E2873" s="220"/>
      <c r="F2873" s="220"/>
      <c r="G2873" s="220"/>
      <c r="H2873" s="220"/>
      <c r="I2873" s="220"/>
      <c r="J2873" s="220"/>
      <c r="K2873" s="220"/>
      <c r="L2873" s="220"/>
      <c r="M2873" s="326"/>
      <c r="N2873" s="220"/>
      <c r="O2873" s="220"/>
      <c r="P2873" s="220"/>
      <c r="Q2873" s="326"/>
      <c r="R2873" s="326"/>
      <c r="S2873" s="326"/>
      <c r="T2873" s="326"/>
    </row>
    <row r="2874" spans="1:20">
      <c r="A2874" s="220"/>
      <c r="B2874" s="220"/>
      <c r="C2874" s="220"/>
      <c r="D2874" s="220"/>
      <c r="E2874" s="220"/>
      <c r="F2874" s="220"/>
      <c r="G2874" s="220"/>
      <c r="H2874" s="220"/>
      <c r="I2874" s="220"/>
      <c r="J2874" s="220"/>
      <c r="K2874" s="220"/>
      <c r="L2874" s="220"/>
      <c r="M2874" s="326"/>
      <c r="N2874" s="220"/>
      <c r="O2874" s="220"/>
      <c r="P2874" s="220"/>
      <c r="Q2874" s="326"/>
      <c r="R2874" s="326"/>
      <c r="S2874" s="326"/>
      <c r="T2874" s="326"/>
    </row>
    <row r="2875" spans="1:20">
      <c r="A2875" s="220"/>
      <c r="B2875" s="220"/>
      <c r="C2875" s="220"/>
      <c r="D2875" s="220"/>
      <c r="E2875" s="220"/>
      <c r="F2875" s="220"/>
      <c r="G2875" s="220"/>
      <c r="H2875" s="220"/>
      <c r="I2875" s="220"/>
      <c r="J2875" s="220"/>
      <c r="K2875" s="220"/>
      <c r="L2875" s="220"/>
      <c r="M2875" s="326"/>
      <c r="N2875" s="220"/>
      <c r="O2875" s="220"/>
      <c r="P2875" s="220"/>
      <c r="Q2875" s="326"/>
      <c r="R2875" s="326"/>
      <c r="S2875" s="326"/>
      <c r="T2875" s="326"/>
    </row>
    <row r="2876" spans="1:20">
      <c r="A2876" s="220"/>
      <c r="B2876" s="220"/>
      <c r="C2876" s="220"/>
      <c r="D2876" s="220"/>
      <c r="E2876" s="220"/>
      <c r="F2876" s="220"/>
      <c r="G2876" s="220"/>
      <c r="H2876" s="220"/>
      <c r="I2876" s="220"/>
      <c r="J2876" s="220"/>
      <c r="K2876" s="220"/>
      <c r="L2876" s="220"/>
      <c r="M2876" s="326"/>
      <c r="N2876" s="220"/>
      <c r="O2876" s="220"/>
      <c r="P2876" s="220"/>
      <c r="Q2876" s="326"/>
      <c r="R2876" s="326"/>
      <c r="S2876" s="326"/>
      <c r="T2876" s="326"/>
    </row>
    <row r="2877" spans="1:20">
      <c r="A2877" s="220"/>
      <c r="B2877" s="220"/>
      <c r="C2877" s="220"/>
      <c r="D2877" s="220"/>
      <c r="E2877" s="220"/>
      <c r="F2877" s="220"/>
      <c r="G2877" s="220"/>
      <c r="H2877" s="220"/>
      <c r="I2877" s="220"/>
      <c r="J2877" s="220"/>
      <c r="K2877" s="220"/>
      <c r="L2877" s="220"/>
      <c r="M2877" s="326"/>
      <c r="N2877" s="220"/>
      <c r="O2877" s="220"/>
      <c r="P2877" s="220"/>
      <c r="Q2877" s="326"/>
      <c r="R2877" s="326"/>
      <c r="S2877" s="326"/>
      <c r="T2877" s="326"/>
    </row>
    <row r="2878" spans="1:20">
      <c r="A2878" s="220"/>
      <c r="B2878" s="220"/>
      <c r="C2878" s="220"/>
      <c r="D2878" s="220"/>
      <c r="E2878" s="220"/>
      <c r="F2878" s="220"/>
      <c r="G2878" s="220"/>
      <c r="H2878" s="220"/>
      <c r="I2878" s="220"/>
      <c r="J2878" s="220"/>
      <c r="K2878" s="220"/>
      <c r="L2878" s="220"/>
      <c r="M2878" s="326"/>
      <c r="N2878" s="220"/>
      <c r="O2878" s="220"/>
      <c r="P2878" s="220"/>
      <c r="Q2878" s="326"/>
      <c r="R2878" s="326"/>
      <c r="S2878" s="326"/>
      <c r="T2878" s="326"/>
    </row>
    <row r="2879" spans="1:20">
      <c r="A2879" s="220"/>
      <c r="B2879" s="220"/>
      <c r="C2879" s="220"/>
      <c r="D2879" s="220"/>
      <c r="E2879" s="220"/>
      <c r="F2879" s="220"/>
      <c r="G2879" s="220"/>
      <c r="H2879" s="220"/>
      <c r="I2879" s="220"/>
      <c r="J2879" s="220"/>
      <c r="K2879" s="220"/>
      <c r="L2879" s="220"/>
      <c r="M2879" s="326"/>
      <c r="N2879" s="220"/>
      <c r="O2879" s="220"/>
      <c r="P2879" s="220"/>
      <c r="Q2879" s="326"/>
      <c r="R2879" s="326"/>
      <c r="S2879" s="326"/>
      <c r="T2879" s="326"/>
    </row>
    <row r="2880" spans="1:20">
      <c r="A2880" s="220"/>
      <c r="B2880" s="220"/>
      <c r="C2880" s="220"/>
      <c r="D2880" s="220"/>
      <c r="E2880" s="220"/>
      <c r="F2880" s="220"/>
      <c r="G2880" s="220"/>
      <c r="H2880" s="220"/>
      <c r="I2880" s="220"/>
      <c r="J2880" s="220"/>
      <c r="K2880" s="220"/>
      <c r="L2880" s="220"/>
      <c r="M2880" s="326"/>
      <c r="N2880" s="220"/>
      <c r="O2880" s="220"/>
      <c r="P2880" s="220"/>
      <c r="Q2880" s="326"/>
      <c r="R2880" s="326"/>
      <c r="S2880" s="326"/>
      <c r="T2880" s="326"/>
    </row>
    <row r="2881" spans="1:20">
      <c r="A2881" s="220"/>
      <c r="B2881" s="220"/>
      <c r="C2881" s="220"/>
      <c r="D2881" s="220"/>
      <c r="E2881" s="220"/>
      <c r="F2881" s="220"/>
      <c r="G2881" s="220"/>
      <c r="H2881" s="220"/>
      <c r="I2881" s="220"/>
      <c r="J2881" s="220"/>
      <c r="K2881" s="220"/>
      <c r="L2881" s="220"/>
      <c r="M2881" s="326"/>
      <c r="N2881" s="220"/>
      <c r="O2881" s="220"/>
      <c r="P2881" s="220"/>
      <c r="Q2881" s="326"/>
      <c r="R2881" s="326"/>
      <c r="S2881" s="326"/>
      <c r="T2881" s="326"/>
    </row>
    <row r="2882" spans="1:20">
      <c r="A2882" s="220"/>
      <c r="B2882" s="220"/>
      <c r="C2882" s="220"/>
      <c r="D2882" s="220"/>
      <c r="E2882" s="220"/>
      <c r="F2882" s="220"/>
      <c r="G2882" s="220"/>
      <c r="H2882" s="220"/>
      <c r="I2882" s="220"/>
      <c r="J2882" s="220"/>
      <c r="K2882" s="220"/>
      <c r="L2882" s="220"/>
      <c r="M2882" s="326"/>
      <c r="N2882" s="220"/>
      <c r="O2882" s="220"/>
      <c r="P2882" s="220"/>
      <c r="Q2882" s="326"/>
      <c r="R2882" s="326"/>
      <c r="S2882" s="326"/>
      <c r="T2882" s="326"/>
    </row>
    <row r="2883" spans="1:20">
      <c r="A2883" s="220"/>
      <c r="B2883" s="220"/>
      <c r="C2883" s="220"/>
      <c r="D2883" s="220"/>
      <c r="E2883" s="220"/>
      <c r="F2883" s="220"/>
      <c r="G2883" s="220"/>
      <c r="H2883" s="220"/>
      <c r="I2883" s="220"/>
      <c r="J2883" s="220"/>
      <c r="K2883" s="220"/>
      <c r="L2883" s="220"/>
      <c r="M2883" s="326"/>
      <c r="N2883" s="220"/>
      <c r="O2883" s="220"/>
      <c r="P2883" s="220"/>
      <c r="Q2883" s="326"/>
      <c r="R2883" s="326"/>
      <c r="S2883" s="326"/>
      <c r="T2883" s="326"/>
    </row>
    <row r="2884" spans="1:20">
      <c r="A2884" s="220"/>
      <c r="B2884" s="220"/>
      <c r="C2884" s="220"/>
      <c r="D2884" s="220"/>
      <c r="E2884" s="220"/>
      <c r="F2884" s="220"/>
      <c r="G2884" s="220"/>
      <c r="H2884" s="220"/>
      <c r="I2884" s="220"/>
      <c r="J2884" s="220"/>
      <c r="K2884" s="220"/>
      <c r="L2884" s="220"/>
      <c r="M2884" s="326"/>
      <c r="N2884" s="220"/>
      <c r="O2884" s="220"/>
      <c r="P2884" s="220"/>
      <c r="Q2884" s="326"/>
      <c r="R2884" s="326"/>
      <c r="S2884" s="326"/>
      <c r="T2884" s="326"/>
    </row>
    <row r="2885" spans="1:20">
      <c r="A2885" s="220"/>
      <c r="B2885" s="220"/>
      <c r="C2885" s="220"/>
      <c r="D2885" s="220"/>
      <c r="E2885" s="220"/>
      <c r="F2885" s="220"/>
      <c r="G2885" s="220"/>
      <c r="H2885" s="220"/>
      <c r="I2885" s="220"/>
      <c r="J2885" s="220"/>
      <c r="K2885" s="220"/>
      <c r="L2885" s="220"/>
      <c r="M2885" s="326"/>
      <c r="N2885" s="220"/>
      <c r="O2885" s="220"/>
      <c r="P2885" s="220"/>
      <c r="Q2885" s="326"/>
      <c r="R2885" s="326"/>
      <c r="S2885" s="326"/>
      <c r="T2885" s="326"/>
    </row>
    <row r="2886" spans="1:20">
      <c r="A2886" s="220"/>
      <c r="B2886" s="220"/>
      <c r="C2886" s="220"/>
      <c r="D2886" s="220"/>
      <c r="E2886" s="220"/>
      <c r="F2886" s="220"/>
      <c r="G2886" s="220"/>
      <c r="H2886" s="220"/>
      <c r="I2886" s="220"/>
      <c r="J2886" s="220"/>
      <c r="K2886" s="220"/>
      <c r="L2886" s="220"/>
      <c r="M2886" s="326"/>
      <c r="N2886" s="220"/>
      <c r="O2886" s="220"/>
      <c r="P2886" s="220"/>
      <c r="Q2886" s="326"/>
      <c r="R2886" s="326"/>
      <c r="S2886" s="326"/>
      <c r="T2886" s="326"/>
    </row>
    <row r="2887" spans="1:20">
      <c r="A2887" s="220"/>
      <c r="B2887" s="220"/>
      <c r="C2887" s="220"/>
      <c r="D2887" s="220"/>
      <c r="E2887" s="220"/>
      <c r="F2887" s="220"/>
      <c r="G2887" s="220"/>
      <c r="H2887" s="220"/>
      <c r="I2887" s="220"/>
      <c r="J2887" s="220"/>
      <c r="K2887" s="220"/>
      <c r="L2887" s="220"/>
      <c r="M2887" s="326"/>
      <c r="N2887" s="220"/>
      <c r="O2887" s="220"/>
      <c r="P2887" s="220"/>
      <c r="Q2887" s="326"/>
      <c r="R2887" s="326"/>
      <c r="S2887" s="326"/>
      <c r="T2887" s="326"/>
    </row>
    <row r="2888" spans="1:20">
      <c r="A2888" s="220"/>
      <c r="B2888" s="220"/>
      <c r="C2888" s="220"/>
      <c r="D2888" s="220"/>
      <c r="E2888" s="220"/>
      <c r="F2888" s="220"/>
      <c r="G2888" s="220"/>
      <c r="H2888" s="220"/>
      <c r="I2888" s="220"/>
      <c r="J2888" s="220"/>
      <c r="K2888" s="220"/>
      <c r="L2888" s="220"/>
      <c r="M2888" s="326"/>
      <c r="N2888" s="220"/>
      <c r="O2888" s="220"/>
      <c r="P2888" s="220"/>
      <c r="Q2888" s="326"/>
      <c r="R2888" s="326"/>
      <c r="S2888" s="326"/>
      <c r="T2888" s="326"/>
    </row>
    <row r="2889" spans="1:20">
      <c r="A2889" s="220"/>
      <c r="B2889" s="220"/>
      <c r="C2889" s="220"/>
      <c r="D2889" s="220"/>
      <c r="E2889" s="220"/>
      <c r="F2889" s="220"/>
      <c r="G2889" s="220"/>
      <c r="H2889" s="220"/>
      <c r="I2889" s="220"/>
      <c r="J2889" s="220"/>
      <c r="K2889" s="220"/>
      <c r="L2889" s="220"/>
      <c r="M2889" s="326"/>
      <c r="N2889" s="220"/>
      <c r="O2889" s="220"/>
      <c r="P2889" s="220"/>
      <c r="Q2889" s="326"/>
      <c r="R2889" s="326"/>
      <c r="S2889" s="326"/>
      <c r="T2889" s="326"/>
    </row>
    <row r="2890" spans="1:20">
      <c r="A2890" s="220"/>
      <c r="B2890" s="220"/>
      <c r="C2890" s="220"/>
      <c r="D2890" s="220"/>
      <c r="E2890" s="220"/>
      <c r="F2890" s="220"/>
      <c r="G2890" s="220"/>
      <c r="H2890" s="220"/>
      <c r="I2890" s="220"/>
      <c r="J2890" s="220"/>
      <c r="K2890" s="220"/>
      <c r="L2890" s="220"/>
      <c r="M2890" s="326"/>
      <c r="N2890" s="220"/>
      <c r="O2890" s="220"/>
      <c r="P2890" s="220"/>
      <c r="Q2890" s="326"/>
      <c r="R2890" s="326"/>
      <c r="S2890" s="326"/>
      <c r="T2890" s="326"/>
    </row>
    <row r="2891" spans="1:20">
      <c r="A2891" s="220"/>
      <c r="B2891" s="220"/>
      <c r="C2891" s="220"/>
      <c r="D2891" s="220"/>
      <c r="E2891" s="220"/>
      <c r="F2891" s="220"/>
      <c r="G2891" s="220"/>
      <c r="H2891" s="220"/>
      <c r="I2891" s="220"/>
      <c r="J2891" s="220"/>
      <c r="K2891" s="220"/>
      <c r="L2891" s="220"/>
      <c r="M2891" s="326"/>
      <c r="N2891" s="220"/>
      <c r="O2891" s="220"/>
      <c r="P2891" s="220"/>
      <c r="Q2891" s="326"/>
      <c r="R2891" s="326"/>
      <c r="S2891" s="326"/>
      <c r="T2891" s="326"/>
    </row>
    <row r="2892" spans="1:20">
      <c r="A2892" s="220"/>
      <c r="B2892" s="220"/>
      <c r="C2892" s="220"/>
      <c r="D2892" s="220"/>
      <c r="E2892" s="220"/>
      <c r="F2892" s="220"/>
      <c r="G2892" s="220"/>
      <c r="H2892" s="220"/>
      <c r="I2892" s="220"/>
      <c r="J2892" s="220"/>
      <c r="K2892" s="220"/>
      <c r="L2892" s="220"/>
      <c r="M2892" s="326"/>
      <c r="N2892" s="220"/>
      <c r="O2892" s="220"/>
      <c r="P2892" s="220"/>
      <c r="Q2892" s="326"/>
      <c r="R2892" s="326"/>
      <c r="S2892" s="326"/>
      <c r="T2892" s="326"/>
    </row>
    <row r="2893" spans="1:20">
      <c r="A2893" s="220"/>
      <c r="B2893" s="220"/>
      <c r="C2893" s="220"/>
      <c r="D2893" s="220"/>
      <c r="E2893" s="220"/>
      <c r="F2893" s="220"/>
      <c r="G2893" s="220"/>
      <c r="H2893" s="220"/>
      <c r="I2893" s="220"/>
      <c r="J2893" s="220"/>
      <c r="K2893" s="220"/>
      <c r="L2893" s="220"/>
      <c r="M2893" s="326"/>
      <c r="N2893" s="220"/>
      <c r="O2893" s="220"/>
      <c r="P2893" s="220"/>
      <c r="Q2893" s="326"/>
      <c r="R2893" s="326"/>
      <c r="S2893" s="326"/>
      <c r="T2893" s="326"/>
    </row>
    <row r="2894" spans="1:20">
      <c r="A2894" s="220"/>
      <c r="B2894" s="220"/>
      <c r="C2894" s="220"/>
      <c r="D2894" s="220"/>
      <c r="E2894" s="220"/>
      <c r="F2894" s="220"/>
      <c r="G2894" s="220"/>
      <c r="H2894" s="220"/>
      <c r="I2894" s="220"/>
      <c r="J2894" s="220"/>
      <c r="K2894" s="220"/>
      <c r="L2894" s="220"/>
      <c r="M2894" s="326"/>
      <c r="N2894" s="220"/>
      <c r="O2894" s="220"/>
      <c r="P2894" s="220"/>
      <c r="Q2894" s="326"/>
      <c r="R2894" s="326"/>
      <c r="S2894" s="326"/>
      <c r="T2894" s="326"/>
    </row>
    <row r="2895" spans="1:20">
      <c r="A2895" s="220"/>
      <c r="B2895" s="220"/>
      <c r="C2895" s="220"/>
      <c r="D2895" s="220"/>
      <c r="E2895" s="220"/>
      <c r="F2895" s="220"/>
      <c r="G2895" s="220"/>
      <c r="H2895" s="220"/>
      <c r="I2895" s="220"/>
      <c r="J2895" s="220"/>
      <c r="K2895" s="220"/>
      <c r="L2895" s="220"/>
      <c r="M2895" s="326"/>
      <c r="N2895" s="220"/>
      <c r="O2895" s="220"/>
      <c r="P2895" s="220"/>
      <c r="Q2895" s="326"/>
      <c r="R2895" s="326"/>
      <c r="S2895" s="326"/>
      <c r="T2895" s="326"/>
    </row>
    <row r="2896" spans="1:20">
      <c r="A2896" s="220"/>
      <c r="B2896" s="220"/>
      <c r="C2896" s="220"/>
      <c r="D2896" s="220"/>
      <c r="E2896" s="220"/>
      <c r="F2896" s="220"/>
      <c r="G2896" s="220"/>
      <c r="H2896" s="220"/>
      <c r="I2896" s="220"/>
      <c r="J2896" s="220"/>
      <c r="K2896" s="220"/>
      <c r="L2896" s="220"/>
      <c r="M2896" s="326"/>
      <c r="N2896" s="220"/>
      <c r="O2896" s="220"/>
      <c r="P2896" s="220"/>
      <c r="Q2896" s="326"/>
      <c r="R2896" s="326"/>
      <c r="S2896" s="326"/>
      <c r="T2896" s="326"/>
    </row>
    <row r="2897" spans="1:20">
      <c r="A2897" s="220"/>
      <c r="B2897" s="220"/>
      <c r="C2897" s="220"/>
      <c r="D2897" s="220"/>
      <c r="E2897" s="220"/>
      <c r="F2897" s="220"/>
      <c r="G2897" s="220"/>
      <c r="H2897" s="220"/>
      <c r="I2897" s="220"/>
      <c r="J2897" s="220"/>
      <c r="K2897" s="220"/>
      <c r="L2897" s="220"/>
      <c r="M2897" s="326"/>
      <c r="N2897" s="220"/>
      <c r="O2897" s="220"/>
      <c r="P2897" s="220"/>
      <c r="Q2897" s="326"/>
      <c r="R2897" s="326"/>
      <c r="S2897" s="326"/>
      <c r="T2897" s="326"/>
    </row>
    <row r="2898" spans="1:20">
      <c r="A2898" s="220"/>
      <c r="B2898" s="220"/>
      <c r="C2898" s="220"/>
      <c r="D2898" s="220"/>
      <c r="E2898" s="220"/>
      <c r="F2898" s="220"/>
      <c r="G2898" s="220"/>
      <c r="H2898" s="220"/>
      <c r="I2898" s="220"/>
      <c r="J2898" s="220"/>
      <c r="K2898" s="220"/>
      <c r="L2898" s="220"/>
      <c r="M2898" s="326"/>
      <c r="N2898" s="220"/>
      <c r="O2898" s="220"/>
      <c r="P2898" s="220"/>
      <c r="Q2898" s="326"/>
      <c r="R2898" s="326"/>
      <c r="S2898" s="326"/>
      <c r="T2898" s="326"/>
    </row>
    <row r="2899" spans="1:20">
      <c r="A2899" s="220"/>
      <c r="B2899" s="220"/>
      <c r="C2899" s="220"/>
      <c r="D2899" s="220"/>
      <c r="E2899" s="220"/>
      <c r="F2899" s="220"/>
      <c r="G2899" s="220"/>
      <c r="H2899" s="220"/>
      <c r="I2899" s="220"/>
      <c r="J2899" s="220"/>
      <c r="K2899" s="220"/>
      <c r="L2899" s="220"/>
      <c r="M2899" s="326"/>
      <c r="N2899" s="220"/>
      <c r="O2899" s="220"/>
      <c r="P2899" s="220"/>
      <c r="Q2899" s="326"/>
      <c r="R2899" s="326"/>
      <c r="S2899" s="326"/>
      <c r="T2899" s="326"/>
    </row>
    <row r="2900" spans="1:20">
      <c r="A2900" s="220"/>
      <c r="B2900" s="220"/>
      <c r="C2900" s="220"/>
      <c r="D2900" s="220"/>
      <c r="E2900" s="220"/>
      <c r="F2900" s="220"/>
      <c r="G2900" s="220"/>
      <c r="H2900" s="220"/>
      <c r="I2900" s="220"/>
      <c r="J2900" s="220"/>
      <c r="K2900" s="220"/>
      <c r="L2900" s="220"/>
      <c r="M2900" s="326"/>
      <c r="N2900" s="220"/>
      <c r="O2900" s="220"/>
      <c r="P2900" s="220"/>
      <c r="Q2900" s="326"/>
      <c r="R2900" s="326"/>
      <c r="S2900" s="326"/>
      <c r="T2900" s="326"/>
    </row>
    <row r="2901" spans="1:20">
      <c r="A2901" s="220"/>
      <c r="B2901" s="220"/>
      <c r="C2901" s="220"/>
      <c r="D2901" s="220"/>
      <c r="E2901" s="220"/>
      <c r="F2901" s="220"/>
      <c r="G2901" s="220"/>
      <c r="H2901" s="220"/>
      <c r="I2901" s="220"/>
      <c r="J2901" s="220"/>
      <c r="K2901" s="220"/>
      <c r="L2901" s="220"/>
      <c r="M2901" s="326"/>
      <c r="N2901" s="220"/>
      <c r="O2901" s="220"/>
      <c r="P2901" s="220"/>
      <c r="Q2901" s="326"/>
      <c r="R2901" s="326"/>
      <c r="S2901" s="326"/>
      <c r="T2901" s="326"/>
    </row>
    <row r="2902" spans="1:20">
      <c r="A2902" s="220"/>
      <c r="B2902" s="220"/>
      <c r="C2902" s="220"/>
      <c r="D2902" s="220"/>
      <c r="E2902" s="220"/>
      <c r="F2902" s="220"/>
      <c r="G2902" s="220"/>
      <c r="H2902" s="220"/>
      <c r="I2902" s="220"/>
      <c r="J2902" s="220"/>
      <c r="K2902" s="220"/>
      <c r="L2902" s="220"/>
      <c r="M2902" s="326"/>
      <c r="N2902" s="220"/>
      <c r="O2902" s="220"/>
      <c r="P2902" s="220"/>
      <c r="Q2902" s="326"/>
      <c r="R2902" s="326"/>
      <c r="S2902" s="326"/>
      <c r="T2902" s="326"/>
    </row>
    <row r="2903" spans="1:20">
      <c r="A2903" s="220"/>
      <c r="B2903" s="220"/>
      <c r="C2903" s="220"/>
      <c r="D2903" s="220"/>
      <c r="E2903" s="220"/>
      <c r="F2903" s="220"/>
      <c r="G2903" s="220"/>
      <c r="H2903" s="220"/>
      <c r="I2903" s="220"/>
      <c r="J2903" s="220"/>
      <c r="K2903" s="220"/>
      <c r="L2903" s="220"/>
      <c r="M2903" s="326"/>
      <c r="N2903" s="220"/>
      <c r="O2903" s="220"/>
      <c r="P2903" s="220"/>
      <c r="Q2903" s="326"/>
      <c r="R2903" s="326"/>
      <c r="S2903" s="326"/>
      <c r="T2903" s="326"/>
    </row>
    <row r="2904" spans="1:20">
      <c r="A2904" s="220"/>
      <c r="B2904" s="220"/>
      <c r="C2904" s="220"/>
      <c r="D2904" s="220"/>
      <c r="E2904" s="220"/>
      <c r="F2904" s="220"/>
      <c r="G2904" s="220"/>
      <c r="H2904" s="220"/>
      <c r="I2904" s="220"/>
      <c r="J2904" s="220"/>
      <c r="K2904" s="220"/>
      <c r="L2904" s="220"/>
      <c r="M2904" s="326"/>
      <c r="N2904" s="220"/>
      <c r="O2904" s="220"/>
      <c r="P2904" s="220"/>
      <c r="Q2904" s="326"/>
      <c r="R2904" s="326"/>
      <c r="S2904" s="326"/>
      <c r="T2904" s="326"/>
    </row>
    <row r="2905" spans="1:20">
      <c r="A2905" s="220"/>
      <c r="B2905" s="220"/>
      <c r="C2905" s="220"/>
      <c r="D2905" s="220"/>
      <c r="E2905" s="220"/>
      <c r="F2905" s="220"/>
      <c r="G2905" s="220"/>
      <c r="H2905" s="220"/>
      <c r="I2905" s="220"/>
      <c r="J2905" s="220"/>
      <c r="K2905" s="220"/>
      <c r="L2905" s="220"/>
      <c r="M2905" s="326"/>
      <c r="N2905" s="220"/>
      <c r="O2905" s="220"/>
      <c r="P2905" s="220"/>
      <c r="Q2905" s="326"/>
      <c r="R2905" s="326"/>
      <c r="S2905" s="326"/>
      <c r="T2905" s="326"/>
    </row>
    <row r="2906" spans="1:20">
      <c r="A2906" s="220"/>
      <c r="B2906" s="220"/>
      <c r="C2906" s="220"/>
      <c r="D2906" s="220"/>
      <c r="E2906" s="220"/>
      <c r="F2906" s="220"/>
      <c r="G2906" s="220"/>
      <c r="H2906" s="220"/>
      <c r="I2906" s="220"/>
      <c r="J2906" s="220"/>
      <c r="K2906" s="220"/>
      <c r="L2906" s="220"/>
      <c r="M2906" s="326"/>
      <c r="N2906" s="220"/>
      <c r="O2906" s="220"/>
      <c r="P2906" s="220"/>
      <c r="Q2906" s="326"/>
      <c r="R2906" s="326"/>
      <c r="S2906" s="326"/>
      <c r="T2906" s="326"/>
    </row>
    <row r="2907" spans="1:20">
      <c r="A2907" s="220"/>
      <c r="B2907" s="220"/>
      <c r="C2907" s="220"/>
      <c r="D2907" s="220"/>
      <c r="E2907" s="220"/>
      <c r="F2907" s="220"/>
      <c r="G2907" s="220"/>
      <c r="H2907" s="220"/>
      <c r="I2907" s="220"/>
      <c r="J2907" s="220"/>
      <c r="K2907" s="220"/>
      <c r="L2907" s="220"/>
      <c r="M2907" s="326"/>
      <c r="N2907" s="220"/>
      <c r="O2907" s="220"/>
      <c r="P2907" s="220"/>
      <c r="Q2907" s="326"/>
      <c r="R2907" s="326"/>
      <c r="S2907" s="326"/>
      <c r="T2907" s="326"/>
    </row>
    <row r="2908" spans="1:20">
      <c r="A2908" s="220"/>
      <c r="B2908" s="220"/>
      <c r="C2908" s="220"/>
      <c r="D2908" s="220"/>
      <c r="E2908" s="220"/>
      <c r="F2908" s="220"/>
      <c r="G2908" s="220"/>
      <c r="H2908" s="220"/>
      <c r="I2908" s="220"/>
      <c r="J2908" s="220"/>
      <c r="K2908" s="220"/>
      <c r="L2908" s="220"/>
      <c r="M2908" s="326"/>
      <c r="N2908" s="220"/>
      <c r="O2908" s="220"/>
      <c r="P2908" s="220"/>
      <c r="Q2908" s="326"/>
      <c r="R2908" s="326"/>
      <c r="S2908" s="326"/>
      <c r="T2908" s="326"/>
    </row>
    <row r="2909" spans="1:20">
      <c r="A2909" s="220"/>
      <c r="B2909" s="220"/>
      <c r="C2909" s="220"/>
      <c r="D2909" s="220"/>
      <c r="E2909" s="220"/>
      <c r="F2909" s="220"/>
      <c r="G2909" s="220"/>
      <c r="H2909" s="220"/>
      <c r="I2909" s="220"/>
      <c r="J2909" s="220"/>
      <c r="K2909" s="220"/>
      <c r="L2909" s="220"/>
      <c r="M2909" s="326"/>
      <c r="N2909" s="220"/>
      <c r="O2909" s="220"/>
      <c r="P2909" s="220"/>
      <c r="Q2909" s="326"/>
      <c r="R2909" s="326"/>
      <c r="S2909" s="326"/>
      <c r="T2909" s="326"/>
    </row>
    <row r="2910" spans="1:20">
      <c r="A2910" s="220"/>
      <c r="B2910" s="220"/>
      <c r="C2910" s="220"/>
      <c r="D2910" s="220"/>
      <c r="E2910" s="220"/>
      <c r="F2910" s="220"/>
      <c r="G2910" s="220"/>
      <c r="H2910" s="220"/>
      <c r="I2910" s="220"/>
      <c r="J2910" s="220"/>
      <c r="K2910" s="220"/>
      <c r="L2910" s="220"/>
      <c r="M2910" s="326"/>
      <c r="N2910" s="220"/>
      <c r="O2910" s="220"/>
      <c r="P2910" s="220"/>
      <c r="Q2910" s="326"/>
      <c r="R2910" s="326"/>
      <c r="S2910" s="326"/>
      <c r="T2910" s="326"/>
    </row>
    <row r="2911" spans="1:20">
      <c r="A2911" s="220"/>
      <c r="B2911" s="220"/>
      <c r="C2911" s="220"/>
      <c r="D2911" s="220"/>
      <c r="E2911" s="220"/>
      <c r="F2911" s="220"/>
      <c r="G2911" s="220"/>
      <c r="H2911" s="220"/>
      <c r="I2911" s="220"/>
      <c r="J2911" s="220"/>
      <c r="K2911" s="220"/>
      <c r="L2911" s="220"/>
      <c r="M2911" s="326"/>
      <c r="N2911" s="220"/>
      <c r="O2911" s="220"/>
      <c r="P2911" s="220"/>
      <c r="Q2911" s="326"/>
      <c r="R2911" s="326"/>
      <c r="S2911" s="326"/>
      <c r="T2911" s="326"/>
    </row>
    <row r="2912" spans="1:20">
      <c r="A2912" s="220"/>
      <c r="B2912" s="220"/>
      <c r="C2912" s="220"/>
      <c r="D2912" s="220"/>
      <c r="E2912" s="220"/>
      <c r="F2912" s="220"/>
      <c r="G2912" s="220"/>
      <c r="H2912" s="220"/>
      <c r="I2912" s="220"/>
      <c r="J2912" s="220"/>
      <c r="K2912" s="220"/>
      <c r="L2912" s="220"/>
      <c r="M2912" s="326"/>
      <c r="N2912" s="220"/>
      <c r="O2912" s="220"/>
      <c r="P2912" s="220"/>
      <c r="Q2912" s="326"/>
      <c r="R2912" s="326"/>
      <c r="S2912" s="326"/>
      <c r="T2912" s="326"/>
    </row>
    <row r="2913" spans="1:20">
      <c r="A2913" s="220"/>
      <c r="B2913" s="220"/>
      <c r="C2913" s="220"/>
      <c r="D2913" s="220"/>
      <c r="E2913" s="220"/>
      <c r="F2913" s="220"/>
      <c r="G2913" s="220"/>
      <c r="H2913" s="220"/>
      <c r="I2913" s="220"/>
      <c r="J2913" s="220"/>
      <c r="K2913" s="220"/>
      <c r="L2913" s="220"/>
      <c r="M2913" s="326"/>
      <c r="N2913" s="220"/>
      <c r="O2913" s="220"/>
      <c r="P2913" s="220"/>
      <c r="Q2913" s="326"/>
      <c r="R2913" s="326"/>
      <c r="S2913" s="326"/>
      <c r="T2913" s="326"/>
    </row>
    <row r="2914" spans="1:20">
      <c r="A2914" s="220"/>
      <c r="B2914" s="220"/>
      <c r="C2914" s="220"/>
      <c r="D2914" s="220"/>
      <c r="E2914" s="220"/>
      <c r="F2914" s="220"/>
      <c r="G2914" s="220"/>
      <c r="H2914" s="220"/>
      <c r="I2914" s="220"/>
      <c r="J2914" s="220"/>
      <c r="K2914" s="220"/>
      <c r="L2914" s="220"/>
      <c r="M2914" s="326"/>
      <c r="N2914" s="220"/>
      <c r="O2914" s="220"/>
      <c r="P2914" s="220"/>
      <c r="Q2914" s="326"/>
      <c r="R2914" s="326"/>
      <c r="S2914" s="326"/>
      <c r="T2914" s="326"/>
    </row>
    <row r="2915" spans="1:20">
      <c r="A2915" s="220"/>
      <c r="B2915" s="220"/>
      <c r="C2915" s="220"/>
      <c r="D2915" s="220"/>
      <c r="E2915" s="220"/>
      <c r="F2915" s="220"/>
      <c r="G2915" s="220"/>
      <c r="H2915" s="220"/>
      <c r="I2915" s="220"/>
      <c r="J2915" s="220"/>
      <c r="K2915" s="220"/>
      <c r="L2915" s="220"/>
      <c r="M2915" s="326"/>
      <c r="N2915" s="220"/>
      <c r="O2915" s="220"/>
      <c r="P2915" s="220"/>
      <c r="Q2915" s="326"/>
      <c r="R2915" s="326"/>
      <c r="S2915" s="326"/>
      <c r="T2915" s="326"/>
    </row>
    <row r="2916" spans="1:20">
      <c r="A2916" s="220"/>
      <c r="B2916" s="220"/>
      <c r="C2916" s="220"/>
      <c r="D2916" s="220"/>
      <c r="E2916" s="220"/>
      <c r="F2916" s="220"/>
      <c r="G2916" s="220"/>
      <c r="H2916" s="220"/>
      <c r="I2916" s="220"/>
      <c r="J2916" s="220"/>
      <c r="K2916" s="220"/>
      <c r="L2916" s="220"/>
      <c r="M2916" s="326"/>
      <c r="N2916" s="220"/>
      <c r="O2916" s="220"/>
      <c r="P2916" s="220"/>
      <c r="Q2916" s="326"/>
      <c r="R2916" s="326"/>
      <c r="S2916" s="326"/>
      <c r="T2916" s="326"/>
    </row>
    <row r="2917" spans="1:20">
      <c r="A2917" s="220"/>
      <c r="B2917" s="220"/>
      <c r="C2917" s="220"/>
      <c r="D2917" s="220"/>
      <c r="E2917" s="220"/>
      <c r="F2917" s="220"/>
      <c r="G2917" s="220"/>
      <c r="H2917" s="220"/>
      <c r="I2917" s="220"/>
      <c r="J2917" s="220"/>
      <c r="K2917" s="220"/>
      <c r="L2917" s="220"/>
      <c r="M2917" s="326"/>
      <c r="N2917" s="220"/>
      <c r="O2917" s="220"/>
      <c r="P2917" s="220"/>
      <c r="Q2917" s="326"/>
      <c r="R2917" s="326"/>
      <c r="S2917" s="326"/>
      <c r="T2917" s="326"/>
    </row>
    <row r="2918" spans="1:20">
      <c r="A2918" s="220"/>
      <c r="B2918" s="220"/>
      <c r="C2918" s="220"/>
      <c r="D2918" s="220"/>
      <c r="E2918" s="220"/>
      <c r="F2918" s="220"/>
      <c r="G2918" s="220"/>
      <c r="H2918" s="220"/>
      <c r="I2918" s="220"/>
      <c r="J2918" s="220"/>
      <c r="K2918" s="220"/>
      <c r="L2918" s="220"/>
      <c r="M2918" s="326"/>
      <c r="N2918" s="220"/>
      <c r="O2918" s="220"/>
      <c r="P2918" s="220"/>
      <c r="Q2918" s="326"/>
      <c r="R2918" s="326"/>
      <c r="S2918" s="326"/>
      <c r="T2918" s="326"/>
    </row>
    <row r="2919" spans="1:20">
      <c r="A2919" s="220"/>
      <c r="B2919" s="220"/>
      <c r="C2919" s="220"/>
      <c r="D2919" s="220"/>
      <c r="E2919" s="220"/>
      <c r="F2919" s="220"/>
      <c r="G2919" s="220"/>
      <c r="H2919" s="220"/>
      <c r="I2919" s="220"/>
      <c r="J2919" s="220"/>
      <c r="K2919" s="220"/>
      <c r="L2919" s="220"/>
      <c r="M2919" s="326"/>
      <c r="N2919" s="220"/>
      <c r="O2919" s="220"/>
      <c r="P2919" s="220"/>
      <c r="Q2919" s="326"/>
      <c r="R2919" s="326"/>
      <c r="S2919" s="326"/>
      <c r="T2919" s="326"/>
    </row>
    <row r="2920" spans="1:20">
      <c r="A2920" s="220"/>
      <c r="B2920" s="220"/>
      <c r="C2920" s="220"/>
      <c r="D2920" s="220"/>
      <c r="E2920" s="220"/>
      <c r="F2920" s="220"/>
      <c r="G2920" s="220"/>
      <c r="H2920" s="220"/>
      <c r="I2920" s="220"/>
      <c r="J2920" s="220"/>
      <c r="K2920" s="220"/>
      <c r="L2920" s="220"/>
      <c r="M2920" s="326"/>
      <c r="N2920" s="220"/>
      <c r="O2920" s="220"/>
      <c r="P2920" s="220"/>
      <c r="Q2920" s="326"/>
      <c r="R2920" s="326"/>
      <c r="S2920" s="326"/>
      <c r="T2920" s="326"/>
    </row>
    <row r="2921" spans="1:20">
      <c r="A2921" s="220"/>
      <c r="B2921" s="220"/>
      <c r="C2921" s="220"/>
      <c r="D2921" s="220"/>
      <c r="E2921" s="220"/>
      <c r="F2921" s="220"/>
      <c r="G2921" s="220"/>
      <c r="H2921" s="220"/>
      <c r="I2921" s="220"/>
      <c r="J2921" s="220"/>
      <c r="K2921" s="220"/>
      <c r="L2921" s="220"/>
      <c r="M2921" s="326"/>
      <c r="N2921" s="220"/>
      <c r="O2921" s="220"/>
      <c r="P2921" s="220"/>
      <c r="Q2921" s="326"/>
      <c r="R2921" s="326"/>
      <c r="S2921" s="326"/>
      <c r="T2921" s="326"/>
    </row>
    <row r="2922" spans="1:20">
      <c r="A2922" s="220"/>
      <c r="B2922" s="220"/>
      <c r="C2922" s="220"/>
      <c r="D2922" s="220"/>
      <c r="E2922" s="220"/>
      <c r="F2922" s="220"/>
      <c r="G2922" s="220"/>
      <c r="H2922" s="220"/>
      <c r="I2922" s="220"/>
      <c r="J2922" s="220"/>
      <c r="K2922" s="220"/>
      <c r="L2922" s="220"/>
      <c r="M2922" s="326"/>
      <c r="N2922" s="220"/>
      <c r="O2922" s="220"/>
      <c r="P2922" s="220"/>
      <c r="Q2922" s="326"/>
      <c r="R2922" s="326"/>
      <c r="S2922" s="326"/>
      <c r="T2922" s="326"/>
    </row>
    <row r="2923" spans="1:20">
      <c r="A2923" s="220"/>
      <c r="B2923" s="220"/>
      <c r="C2923" s="220"/>
      <c r="D2923" s="220"/>
      <c r="E2923" s="220"/>
      <c r="F2923" s="220"/>
      <c r="G2923" s="220"/>
      <c r="H2923" s="220"/>
      <c r="I2923" s="220"/>
      <c r="J2923" s="220"/>
      <c r="K2923" s="220"/>
      <c r="L2923" s="220"/>
      <c r="M2923" s="326"/>
      <c r="N2923" s="220"/>
      <c r="O2923" s="220"/>
      <c r="P2923" s="220"/>
      <c r="Q2923" s="326"/>
      <c r="R2923" s="326"/>
      <c r="S2923" s="326"/>
      <c r="T2923" s="326"/>
    </row>
    <row r="2924" spans="1:20">
      <c r="A2924" s="220"/>
      <c r="B2924" s="220"/>
      <c r="C2924" s="220"/>
      <c r="D2924" s="220"/>
      <c r="E2924" s="220"/>
      <c r="F2924" s="220"/>
      <c r="G2924" s="220"/>
      <c r="H2924" s="220"/>
      <c r="I2924" s="220"/>
      <c r="J2924" s="220"/>
      <c r="K2924" s="220"/>
      <c r="L2924" s="220"/>
      <c r="M2924" s="326"/>
      <c r="N2924" s="220"/>
      <c r="O2924" s="220"/>
      <c r="P2924" s="220"/>
      <c r="Q2924" s="326"/>
      <c r="R2924" s="326"/>
      <c r="S2924" s="326"/>
      <c r="T2924" s="326"/>
    </row>
    <row r="2925" spans="1:20">
      <c r="A2925" s="220"/>
      <c r="B2925" s="220"/>
      <c r="C2925" s="220"/>
      <c r="D2925" s="220"/>
      <c r="E2925" s="220"/>
      <c r="F2925" s="220"/>
      <c r="G2925" s="220"/>
      <c r="H2925" s="220"/>
      <c r="I2925" s="220"/>
      <c r="J2925" s="220"/>
      <c r="K2925" s="220"/>
      <c r="L2925" s="220"/>
      <c r="M2925" s="326"/>
      <c r="N2925" s="220"/>
      <c r="O2925" s="220"/>
      <c r="P2925" s="220"/>
      <c r="Q2925" s="326"/>
      <c r="R2925" s="326"/>
      <c r="S2925" s="326"/>
      <c r="T2925" s="326"/>
    </row>
    <row r="2926" spans="1:20">
      <c r="A2926" s="220"/>
      <c r="B2926" s="220"/>
      <c r="C2926" s="220"/>
      <c r="D2926" s="220"/>
      <c r="E2926" s="220"/>
      <c r="F2926" s="220"/>
      <c r="G2926" s="220"/>
      <c r="H2926" s="220"/>
      <c r="I2926" s="220"/>
      <c r="J2926" s="220"/>
      <c r="K2926" s="220"/>
      <c r="L2926" s="220"/>
      <c r="M2926" s="326"/>
      <c r="N2926" s="220"/>
      <c r="O2926" s="220"/>
      <c r="P2926" s="220"/>
      <c r="Q2926" s="326"/>
      <c r="R2926" s="326"/>
      <c r="S2926" s="326"/>
      <c r="T2926" s="326"/>
    </row>
    <row r="2927" spans="1:20">
      <c r="A2927" s="220"/>
      <c r="B2927" s="220"/>
      <c r="C2927" s="220"/>
      <c r="D2927" s="220"/>
      <c r="E2927" s="220"/>
      <c r="F2927" s="220"/>
      <c r="G2927" s="220"/>
      <c r="H2927" s="220"/>
      <c r="I2927" s="220"/>
      <c r="J2927" s="220"/>
      <c r="K2927" s="220"/>
      <c r="L2927" s="220"/>
      <c r="M2927" s="326"/>
      <c r="N2927" s="220"/>
      <c r="O2927" s="220"/>
      <c r="P2927" s="220"/>
      <c r="Q2927" s="326"/>
      <c r="R2927" s="326"/>
      <c r="S2927" s="326"/>
      <c r="T2927" s="326"/>
    </row>
    <row r="2928" spans="1:20">
      <c r="A2928" s="220"/>
      <c r="B2928" s="220"/>
      <c r="C2928" s="220"/>
      <c r="D2928" s="220"/>
      <c r="E2928" s="220"/>
      <c r="F2928" s="220"/>
      <c r="G2928" s="220"/>
      <c r="H2928" s="220"/>
      <c r="I2928" s="220"/>
      <c r="J2928" s="220"/>
      <c r="K2928" s="220"/>
      <c r="L2928" s="220"/>
      <c r="M2928" s="326"/>
      <c r="N2928" s="220"/>
      <c r="O2928" s="220"/>
      <c r="P2928" s="220"/>
      <c r="Q2928" s="326"/>
      <c r="R2928" s="326"/>
      <c r="S2928" s="326"/>
      <c r="T2928" s="326"/>
    </row>
    <row r="2929" spans="1:20">
      <c r="A2929" s="220"/>
      <c r="B2929" s="220"/>
      <c r="C2929" s="220"/>
      <c r="D2929" s="220"/>
      <c r="E2929" s="220"/>
      <c r="F2929" s="220"/>
      <c r="G2929" s="220"/>
      <c r="H2929" s="220"/>
      <c r="I2929" s="220"/>
      <c r="J2929" s="220"/>
      <c r="K2929" s="220"/>
      <c r="L2929" s="220"/>
      <c r="M2929" s="326"/>
      <c r="N2929" s="220"/>
      <c r="O2929" s="220"/>
      <c r="P2929" s="220"/>
      <c r="Q2929" s="326"/>
      <c r="R2929" s="326"/>
      <c r="S2929" s="326"/>
      <c r="T2929" s="326"/>
    </row>
    <row r="2930" spans="1:20">
      <c r="A2930" s="220"/>
      <c r="B2930" s="220"/>
      <c r="C2930" s="220"/>
      <c r="D2930" s="220"/>
      <c r="E2930" s="220"/>
      <c r="F2930" s="220"/>
      <c r="G2930" s="220"/>
      <c r="H2930" s="220"/>
      <c r="I2930" s="220"/>
      <c r="J2930" s="220"/>
      <c r="K2930" s="220"/>
      <c r="L2930" s="220"/>
      <c r="M2930" s="326"/>
      <c r="N2930" s="220"/>
      <c r="O2930" s="220"/>
      <c r="P2930" s="220"/>
      <c r="Q2930" s="326"/>
      <c r="R2930" s="326"/>
      <c r="S2930" s="326"/>
      <c r="T2930" s="326"/>
    </row>
    <row r="2931" spans="1:20">
      <c r="A2931" s="220"/>
      <c r="B2931" s="220"/>
      <c r="C2931" s="220"/>
      <c r="D2931" s="220"/>
      <c r="E2931" s="220"/>
      <c r="F2931" s="220"/>
      <c r="G2931" s="220"/>
      <c r="H2931" s="220"/>
      <c r="I2931" s="220"/>
      <c r="J2931" s="220"/>
      <c r="K2931" s="220"/>
      <c r="L2931" s="220"/>
      <c r="M2931" s="326"/>
      <c r="N2931" s="220"/>
      <c r="O2931" s="220"/>
      <c r="P2931" s="220"/>
      <c r="Q2931" s="326"/>
      <c r="R2931" s="326"/>
      <c r="S2931" s="326"/>
      <c r="T2931" s="326"/>
    </row>
    <row r="2932" spans="1:20">
      <c r="A2932" s="220"/>
      <c r="B2932" s="220"/>
      <c r="C2932" s="220"/>
      <c r="D2932" s="220"/>
      <c r="E2932" s="220"/>
      <c r="F2932" s="220"/>
      <c r="G2932" s="220"/>
      <c r="H2932" s="220"/>
      <c r="I2932" s="220"/>
      <c r="J2932" s="220"/>
      <c r="K2932" s="220"/>
      <c r="L2932" s="220"/>
      <c r="M2932" s="326"/>
      <c r="N2932" s="220"/>
      <c r="O2932" s="220"/>
      <c r="P2932" s="220"/>
      <c r="Q2932" s="326"/>
      <c r="R2932" s="326"/>
      <c r="S2932" s="326"/>
      <c r="T2932" s="326"/>
    </row>
    <row r="2933" spans="1:20">
      <c r="A2933" s="220"/>
      <c r="B2933" s="220"/>
      <c r="C2933" s="220"/>
      <c r="D2933" s="220"/>
      <c r="E2933" s="220"/>
      <c r="F2933" s="220"/>
      <c r="G2933" s="220"/>
      <c r="H2933" s="220"/>
      <c r="I2933" s="220"/>
      <c r="J2933" s="220"/>
      <c r="K2933" s="220"/>
      <c r="L2933" s="220"/>
      <c r="M2933" s="326"/>
      <c r="N2933" s="220"/>
      <c r="O2933" s="220"/>
      <c r="P2933" s="220"/>
      <c r="Q2933" s="326"/>
      <c r="R2933" s="326"/>
      <c r="S2933" s="326"/>
      <c r="T2933" s="326"/>
    </row>
    <row r="2934" spans="1:20">
      <c r="A2934" s="220"/>
      <c r="B2934" s="220"/>
      <c r="C2934" s="220"/>
      <c r="D2934" s="220"/>
      <c r="E2934" s="220"/>
      <c r="F2934" s="220"/>
      <c r="G2934" s="220"/>
      <c r="H2934" s="220"/>
      <c r="I2934" s="220"/>
      <c r="J2934" s="220"/>
      <c r="K2934" s="220"/>
      <c r="L2934" s="220"/>
      <c r="M2934" s="326"/>
      <c r="N2934" s="220"/>
      <c r="O2934" s="220"/>
      <c r="P2934" s="220"/>
      <c r="Q2934" s="326"/>
      <c r="R2934" s="326"/>
      <c r="S2934" s="326"/>
      <c r="T2934" s="326"/>
    </row>
    <row r="2935" spans="1:20">
      <c r="A2935" s="220"/>
      <c r="B2935" s="220"/>
      <c r="C2935" s="220"/>
      <c r="D2935" s="220"/>
      <c r="E2935" s="220"/>
      <c r="F2935" s="220"/>
      <c r="G2935" s="220"/>
      <c r="H2935" s="220"/>
      <c r="I2935" s="220"/>
      <c r="J2935" s="220"/>
      <c r="K2935" s="220"/>
      <c r="L2935" s="220"/>
      <c r="M2935" s="326"/>
      <c r="N2935" s="220"/>
      <c r="O2935" s="220"/>
      <c r="P2935" s="220"/>
      <c r="Q2935" s="326"/>
      <c r="R2935" s="326"/>
      <c r="S2935" s="326"/>
      <c r="T2935" s="326"/>
    </row>
    <row r="2936" spans="1:20">
      <c r="A2936" s="220"/>
      <c r="B2936" s="220"/>
      <c r="C2936" s="220"/>
      <c r="D2936" s="220"/>
      <c r="E2936" s="220"/>
      <c r="F2936" s="220"/>
      <c r="G2936" s="220"/>
      <c r="H2936" s="220"/>
      <c r="I2936" s="220"/>
      <c r="J2936" s="220"/>
      <c r="K2936" s="220"/>
      <c r="L2936" s="220"/>
      <c r="M2936" s="326"/>
      <c r="N2936" s="220"/>
      <c r="O2936" s="220"/>
      <c r="P2936" s="220"/>
      <c r="Q2936" s="326"/>
      <c r="R2936" s="326"/>
      <c r="S2936" s="326"/>
      <c r="T2936" s="326"/>
    </row>
    <row r="2937" spans="1:20">
      <c r="A2937" s="220"/>
      <c r="B2937" s="220"/>
      <c r="C2937" s="220"/>
      <c r="D2937" s="220"/>
      <c r="E2937" s="220"/>
      <c r="F2937" s="220"/>
      <c r="G2937" s="220"/>
      <c r="H2937" s="220"/>
      <c r="I2937" s="220"/>
      <c r="J2937" s="220"/>
      <c r="K2937" s="220"/>
      <c r="L2937" s="220"/>
      <c r="M2937" s="326"/>
      <c r="N2937" s="220"/>
      <c r="O2937" s="220"/>
      <c r="P2937" s="220"/>
      <c r="Q2937" s="326"/>
      <c r="R2937" s="326"/>
      <c r="S2937" s="326"/>
      <c r="T2937" s="326"/>
    </row>
    <row r="2938" spans="1:20">
      <c r="A2938" s="220"/>
      <c r="B2938" s="220"/>
      <c r="C2938" s="220"/>
      <c r="D2938" s="220"/>
      <c r="E2938" s="220"/>
      <c r="F2938" s="220"/>
      <c r="G2938" s="220"/>
      <c r="H2938" s="220"/>
      <c r="I2938" s="220"/>
      <c r="J2938" s="220"/>
      <c r="K2938" s="220"/>
      <c r="L2938" s="220"/>
      <c r="M2938" s="326"/>
      <c r="N2938" s="220"/>
      <c r="O2938" s="220"/>
      <c r="P2938" s="220"/>
      <c r="Q2938" s="326"/>
      <c r="R2938" s="326"/>
      <c r="S2938" s="326"/>
      <c r="T2938" s="326"/>
    </row>
    <row r="2939" spans="1:20">
      <c r="A2939" s="220"/>
      <c r="B2939" s="220"/>
      <c r="C2939" s="220"/>
      <c r="D2939" s="220"/>
      <c r="E2939" s="220"/>
      <c r="F2939" s="220"/>
      <c r="G2939" s="220"/>
      <c r="H2939" s="220"/>
      <c r="I2939" s="220"/>
      <c r="J2939" s="220"/>
      <c r="K2939" s="220"/>
      <c r="L2939" s="220"/>
      <c r="M2939" s="326"/>
      <c r="N2939" s="220"/>
      <c r="O2939" s="220"/>
      <c r="P2939" s="220"/>
      <c r="Q2939" s="326"/>
      <c r="R2939" s="326"/>
      <c r="S2939" s="326"/>
      <c r="T2939" s="326"/>
    </row>
    <row r="2940" spans="1:20">
      <c r="A2940" s="220"/>
      <c r="B2940" s="220"/>
      <c r="C2940" s="220"/>
      <c r="D2940" s="220"/>
      <c r="E2940" s="220"/>
      <c r="F2940" s="220"/>
      <c r="G2940" s="220"/>
      <c r="H2940" s="220"/>
      <c r="I2940" s="220"/>
      <c r="J2940" s="220"/>
      <c r="K2940" s="220"/>
      <c r="L2940" s="220"/>
      <c r="M2940" s="326"/>
      <c r="N2940" s="220"/>
      <c r="O2940" s="220"/>
      <c r="P2940" s="220"/>
      <c r="Q2940" s="326"/>
      <c r="R2940" s="326"/>
      <c r="S2940" s="326"/>
      <c r="T2940" s="326"/>
    </row>
    <row r="2941" spans="1:20">
      <c r="A2941" s="220"/>
      <c r="B2941" s="220"/>
      <c r="C2941" s="220"/>
      <c r="D2941" s="220"/>
      <c r="E2941" s="220"/>
      <c r="F2941" s="220"/>
      <c r="G2941" s="220"/>
      <c r="H2941" s="220"/>
      <c r="I2941" s="220"/>
      <c r="J2941" s="220"/>
      <c r="K2941" s="220"/>
      <c r="L2941" s="220"/>
      <c r="M2941" s="326"/>
      <c r="N2941" s="220"/>
      <c r="O2941" s="220"/>
      <c r="P2941" s="220"/>
      <c r="Q2941" s="326"/>
      <c r="R2941" s="326"/>
      <c r="S2941" s="326"/>
      <c r="T2941" s="326"/>
    </row>
    <row r="2942" spans="1:20">
      <c r="A2942" s="220"/>
      <c r="B2942" s="220"/>
      <c r="C2942" s="220"/>
      <c r="D2942" s="220"/>
      <c r="E2942" s="220"/>
      <c r="F2942" s="220"/>
      <c r="G2942" s="220"/>
      <c r="H2942" s="220"/>
      <c r="I2942" s="220"/>
      <c r="J2942" s="220"/>
      <c r="K2942" s="220"/>
      <c r="L2942" s="220"/>
      <c r="M2942" s="326"/>
      <c r="N2942" s="220"/>
      <c r="O2942" s="220"/>
      <c r="P2942" s="220"/>
      <c r="Q2942" s="326"/>
      <c r="R2942" s="326"/>
      <c r="S2942" s="326"/>
      <c r="T2942" s="326"/>
    </row>
    <row r="2943" spans="1:20">
      <c r="A2943" s="220"/>
      <c r="B2943" s="220"/>
      <c r="C2943" s="220"/>
      <c r="D2943" s="220"/>
      <c r="E2943" s="220"/>
      <c r="F2943" s="220"/>
      <c r="G2943" s="220"/>
      <c r="H2943" s="220"/>
      <c r="I2943" s="220"/>
      <c r="J2943" s="220"/>
      <c r="K2943" s="220"/>
      <c r="L2943" s="220"/>
      <c r="M2943" s="326"/>
      <c r="N2943" s="220"/>
      <c r="O2943" s="220"/>
      <c r="P2943" s="220"/>
      <c r="Q2943" s="326"/>
      <c r="R2943" s="326"/>
      <c r="S2943" s="326"/>
      <c r="T2943" s="326"/>
    </row>
    <row r="2944" spans="1:20">
      <c r="A2944" s="220"/>
      <c r="B2944" s="220"/>
      <c r="C2944" s="220"/>
      <c r="D2944" s="220"/>
      <c r="E2944" s="220"/>
      <c r="F2944" s="220"/>
      <c r="G2944" s="220"/>
      <c r="H2944" s="220"/>
      <c r="I2944" s="220"/>
      <c r="J2944" s="220"/>
      <c r="K2944" s="220"/>
      <c r="L2944" s="220"/>
      <c r="M2944" s="326"/>
      <c r="N2944" s="220"/>
      <c r="O2944" s="220"/>
      <c r="P2944" s="220"/>
      <c r="Q2944" s="326"/>
      <c r="R2944" s="326"/>
      <c r="S2944" s="326"/>
      <c r="T2944" s="326"/>
    </row>
    <row r="2945" spans="1:20">
      <c r="A2945" s="220"/>
      <c r="B2945" s="220"/>
      <c r="C2945" s="220"/>
      <c r="D2945" s="220"/>
      <c r="E2945" s="220"/>
      <c r="F2945" s="220"/>
      <c r="G2945" s="220"/>
      <c r="H2945" s="220"/>
      <c r="I2945" s="220"/>
      <c r="J2945" s="220"/>
      <c r="K2945" s="220"/>
      <c r="L2945" s="220"/>
      <c r="M2945" s="326"/>
      <c r="N2945" s="220"/>
      <c r="O2945" s="220"/>
      <c r="P2945" s="220"/>
      <c r="Q2945" s="326"/>
      <c r="R2945" s="326"/>
      <c r="S2945" s="326"/>
      <c r="T2945" s="326"/>
    </row>
    <row r="2946" spans="1:20">
      <c r="A2946" s="220"/>
      <c r="B2946" s="220"/>
      <c r="C2946" s="220"/>
      <c r="D2946" s="220"/>
      <c r="E2946" s="220"/>
      <c r="F2946" s="220"/>
      <c r="G2946" s="220"/>
      <c r="H2946" s="220"/>
      <c r="I2946" s="220"/>
      <c r="J2946" s="220"/>
      <c r="K2946" s="220"/>
      <c r="L2946" s="220"/>
      <c r="M2946" s="326"/>
      <c r="N2946" s="220"/>
      <c r="O2946" s="220"/>
      <c r="P2946" s="220"/>
      <c r="Q2946" s="326"/>
      <c r="R2946" s="326"/>
      <c r="S2946" s="326"/>
      <c r="T2946" s="326"/>
    </row>
    <row r="2947" spans="1:20">
      <c r="A2947" s="220"/>
      <c r="B2947" s="220"/>
      <c r="C2947" s="220"/>
      <c r="D2947" s="220"/>
      <c r="E2947" s="220"/>
      <c r="F2947" s="220"/>
      <c r="G2947" s="220"/>
      <c r="H2947" s="220"/>
      <c r="I2947" s="220"/>
      <c r="J2947" s="220"/>
      <c r="K2947" s="220"/>
      <c r="L2947" s="220"/>
      <c r="M2947" s="326"/>
      <c r="N2947" s="220"/>
      <c r="O2947" s="220"/>
      <c r="P2947" s="220"/>
      <c r="Q2947" s="326"/>
      <c r="R2947" s="326"/>
      <c r="S2947" s="326"/>
      <c r="T2947" s="326"/>
    </row>
    <row r="2948" spans="1:20">
      <c r="A2948" s="220"/>
      <c r="B2948" s="220"/>
      <c r="C2948" s="220"/>
      <c r="D2948" s="220"/>
      <c r="E2948" s="220"/>
      <c r="F2948" s="220"/>
      <c r="G2948" s="220"/>
      <c r="H2948" s="220"/>
      <c r="I2948" s="220"/>
      <c r="J2948" s="220"/>
      <c r="K2948" s="220"/>
      <c r="L2948" s="220"/>
      <c r="M2948" s="326"/>
      <c r="N2948" s="220"/>
      <c r="O2948" s="220"/>
      <c r="P2948" s="220"/>
      <c r="Q2948" s="326"/>
      <c r="R2948" s="326"/>
      <c r="S2948" s="326"/>
      <c r="T2948" s="326"/>
    </row>
    <row r="2949" spans="1:20">
      <c r="A2949" s="220"/>
      <c r="B2949" s="220"/>
      <c r="C2949" s="220"/>
      <c r="D2949" s="220"/>
      <c r="E2949" s="220"/>
      <c r="F2949" s="220"/>
      <c r="G2949" s="220"/>
      <c r="H2949" s="220"/>
      <c r="I2949" s="220"/>
      <c r="J2949" s="220"/>
      <c r="K2949" s="220"/>
      <c r="L2949" s="220"/>
      <c r="M2949" s="326"/>
      <c r="N2949" s="220"/>
      <c r="O2949" s="220"/>
      <c r="P2949" s="220"/>
      <c r="Q2949" s="326"/>
      <c r="R2949" s="326"/>
      <c r="S2949" s="326"/>
      <c r="T2949" s="326"/>
    </row>
    <row r="2950" spans="1:20">
      <c r="A2950" s="220"/>
      <c r="B2950" s="220"/>
      <c r="C2950" s="220"/>
      <c r="D2950" s="220"/>
      <c r="E2950" s="220"/>
      <c r="F2950" s="220"/>
      <c r="G2950" s="220"/>
      <c r="H2950" s="220"/>
      <c r="I2950" s="220"/>
      <c r="J2950" s="220"/>
      <c r="K2950" s="220"/>
      <c r="L2950" s="220"/>
      <c r="M2950" s="326"/>
      <c r="N2950" s="220"/>
      <c r="O2950" s="220"/>
      <c r="P2950" s="220"/>
      <c r="Q2950" s="326"/>
      <c r="R2950" s="326"/>
      <c r="S2950" s="326"/>
      <c r="T2950" s="326"/>
    </row>
    <row r="2951" spans="1:20">
      <c r="A2951" s="220"/>
      <c r="B2951" s="220"/>
      <c r="C2951" s="220"/>
      <c r="D2951" s="220"/>
      <c r="E2951" s="220"/>
      <c r="F2951" s="220"/>
      <c r="G2951" s="220"/>
      <c r="H2951" s="220"/>
      <c r="I2951" s="220"/>
      <c r="J2951" s="220"/>
      <c r="K2951" s="220"/>
      <c r="L2951" s="220"/>
      <c r="M2951" s="326"/>
      <c r="N2951" s="220"/>
      <c r="O2951" s="220"/>
      <c r="P2951" s="220"/>
      <c r="Q2951" s="326"/>
      <c r="R2951" s="326"/>
      <c r="S2951" s="326"/>
      <c r="T2951" s="326"/>
    </row>
    <row r="2952" spans="1:20">
      <c r="A2952" s="220"/>
      <c r="B2952" s="220"/>
      <c r="C2952" s="220"/>
      <c r="D2952" s="220"/>
      <c r="E2952" s="220"/>
      <c r="F2952" s="220"/>
      <c r="G2952" s="220"/>
      <c r="H2952" s="220"/>
      <c r="I2952" s="220"/>
      <c r="J2952" s="220"/>
      <c r="K2952" s="220"/>
      <c r="L2952" s="220"/>
      <c r="M2952" s="326"/>
      <c r="N2952" s="220"/>
      <c r="O2952" s="220"/>
      <c r="P2952" s="220"/>
      <c r="Q2952" s="326"/>
      <c r="R2952" s="326"/>
      <c r="S2952" s="326"/>
      <c r="T2952" s="326"/>
    </row>
    <row r="2953" spans="1:20">
      <c r="A2953" s="220"/>
      <c r="B2953" s="220"/>
      <c r="C2953" s="220"/>
      <c r="D2953" s="220"/>
      <c r="E2953" s="220"/>
      <c r="F2953" s="220"/>
      <c r="G2953" s="220"/>
      <c r="H2953" s="220"/>
      <c r="I2953" s="220"/>
      <c r="J2953" s="220"/>
      <c r="K2953" s="220"/>
      <c r="L2953" s="220"/>
      <c r="M2953" s="326"/>
      <c r="N2953" s="220"/>
      <c r="O2953" s="220"/>
      <c r="P2953" s="220"/>
      <c r="Q2953" s="326"/>
      <c r="R2953" s="326"/>
      <c r="S2953" s="326"/>
      <c r="T2953" s="326"/>
    </row>
    <row r="2954" spans="1:20">
      <c r="A2954" s="220"/>
      <c r="B2954" s="220"/>
      <c r="C2954" s="220"/>
      <c r="D2954" s="220"/>
      <c r="E2954" s="220"/>
      <c r="F2954" s="220"/>
      <c r="G2954" s="220"/>
      <c r="H2954" s="220"/>
      <c r="I2954" s="220"/>
      <c r="J2954" s="220"/>
      <c r="K2954" s="220"/>
      <c r="L2954" s="220"/>
      <c r="M2954" s="326"/>
      <c r="N2954" s="220"/>
      <c r="O2954" s="220"/>
      <c r="P2954" s="220"/>
      <c r="Q2954" s="326"/>
      <c r="R2954" s="326"/>
      <c r="S2954" s="326"/>
      <c r="T2954" s="326"/>
    </row>
    <row r="2955" spans="1:20">
      <c r="A2955" s="220"/>
      <c r="B2955" s="220"/>
      <c r="C2955" s="220"/>
      <c r="D2955" s="220"/>
      <c r="E2955" s="220"/>
      <c r="F2955" s="220"/>
      <c r="G2955" s="220"/>
      <c r="H2955" s="220"/>
      <c r="I2955" s="220"/>
      <c r="J2955" s="220"/>
      <c r="K2955" s="220"/>
      <c r="L2955" s="220"/>
      <c r="M2955" s="326"/>
      <c r="N2955" s="220"/>
      <c r="O2955" s="220"/>
      <c r="P2955" s="220"/>
      <c r="Q2955" s="326"/>
      <c r="R2955" s="326"/>
      <c r="S2955" s="326"/>
      <c r="T2955" s="326"/>
    </row>
    <row r="2956" spans="1:20">
      <c r="A2956" s="220"/>
      <c r="B2956" s="220"/>
      <c r="C2956" s="220"/>
      <c r="D2956" s="220"/>
      <c r="E2956" s="220"/>
      <c r="F2956" s="220"/>
      <c r="G2956" s="220"/>
      <c r="H2956" s="220"/>
      <c r="I2956" s="220"/>
      <c r="J2956" s="220"/>
      <c r="K2956" s="220"/>
      <c r="L2956" s="220"/>
      <c r="M2956" s="326"/>
      <c r="N2956" s="220"/>
      <c r="O2956" s="220"/>
      <c r="P2956" s="220"/>
      <c r="Q2956" s="326"/>
      <c r="R2956" s="326"/>
      <c r="S2956" s="326"/>
      <c r="T2956" s="326"/>
    </row>
    <row r="2957" spans="1:20">
      <c r="A2957" s="220"/>
      <c r="B2957" s="220"/>
      <c r="C2957" s="220"/>
      <c r="D2957" s="220"/>
      <c r="E2957" s="220"/>
      <c r="F2957" s="220"/>
      <c r="G2957" s="220"/>
      <c r="H2957" s="220"/>
      <c r="I2957" s="220"/>
      <c r="J2957" s="220"/>
      <c r="K2957" s="220"/>
      <c r="L2957" s="220"/>
      <c r="M2957" s="326"/>
      <c r="N2957" s="220"/>
      <c r="O2957" s="220"/>
      <c r="P2957" s="220"/>
      <c r="Q2957" s="326"/>
      <c r="R2957" s="326"/>
      <c r="S2957" s="326"/>
      <c r="T2957" s="326"/>
    </row>
    <row r="2958" spans="1:20">
      <c r="A2958" s="220"/>
      <c r="B2958" s="220"/>
      <c r="C2958" s="220"/>
      <c r="D2958" s="220"/>
      <c r="E2958" s="220"/>
      <c r="F2958" s="220"/>
      <c r="G2958" s="220"/>
      <c r="H2958" s="220"/>
      <c r="I2958" s="220"/>
      <c r="J2958" s="220"/>
      <c r="K2958" s="220"/>
      <c r="L2958" s="220"/>
      <c r="M2958" s="326"/>
      <c r="N2958" s="220"/>
      <c r="O2958" s="220"/>
      <c r="P2958" s="220"/>
      <c r="Q2958" s="326"/>
      <c r="R2958" s="326"/>
      <c r="S2958" s="326"/>
      <c r="T2958" s="326"/>
    </row>
    <row r="2959" spans="1:20">
      <c r="A2959" s="220"/>
      <c r="B2959" s="220"/>
      <c r="C2959" s="220"/>
      <c r="D2959" s="220"/>
      <c r="E2959" s="220"/>
      <c r="F2959" s="220"/>
      <c r="G2959" s="220"/>
      <c r="H2959" s="220"/>
      <c r="I2959" s="220"/>
      <c r="J2959" s="220"/>
      <c r="K2959" s="220"/>
      <c r="L2959" s="220"/>
      <c r="M2959" s="326"/>
      <c r="N2959" s="220"/>
      <c r="O2959" s="220"/>
      <c r="P2959" s="220"/>
      <c r="Q2959" s="326"/>
      <c r="R2959" s="326"/>
      <c r="S2959" s="326"/>
      <c r="T2959" s="326"/>
    </row>
    <row r="2960" spans="1:20">
      <c r="A2960" s="220"/>
      <c r="B2960" s="220"/>
      <c r="C2960" s="220"/>
      <c r="D2960" s="220"/>
      <c r="E2960" s="220"/>
      <c r="F2960" s="220"/>
      <c r="G2960" s="220"/>
      <c r="H2960" s="220"/>
      <c r="I2960" s="220"/>
      <c r="J2960" s="220"/>
      <c r="K2960" s="220"/>
      <c r="L2960" s="220"/>
      <c r="M2960" s="326"/>
      <c r="N2960" s="220"/>
      <c r="O2960" s="220"/>
      <c r="P2960" s="220"/>
      <c r="Q2960" s="326"/>
      <c r="R2960" s="326"/>
      <c r="S2960" s="326"/>
      <c r="T2960" s="326"/>
    </row>
    <row r="2961" spans="1:20">
      <c r="A2961" s="220"/>
      <c r="B2961" s="220"/>
      <c r="C2961" s="220"/>
      <c r="D2961" s="220"/>
      <c r="E2961" s="220"/>
      <c r="F2961" s="220"/>
      <c r="G2961" s="220"/>
      <c r="H2961" s="220"/>
      <c r="I2961" s="220"/>
      <c r="J2961" s="220"/>
      <c r="K2961" s="220"/>
      <c r="L2961" s="220"/>
      <c r="M2961" s="326"/>
      <c r="N2961" s="220"/>
      <c r="O2961" s="220"/>
      <c r="P2961" s="220"/>
      <c r="Q2961" s="326"/>
      <c r="R2961" s="326"/>
      <c r="S2961" s="326"/>
      <c r="T2961" s="326"/>
    </row>
    <row r="2962" spans="1:20">
      <c r="A2962" s="220"/>
      <c r="B2962" s="220"/>
      <c r="C2962" s="220"/>
      <c r="D2962" s="220"/>
      <c r="E2962" s="220"/>
      <c r="F2962" s="220"/>
      <c r="G2962" s="220"/>
      <c r="H2962" s="220"/>
      <c r="I2962" s="220"/>
      <c r="J2962" s="220"/>
      <c r="K2962" s="220"/>
      <c r="L2962" s="220"/>
      <c r="M2962" s="326"/>
      <c r="N2962" s="220"/>
      <c r="O2962" s="220"/>
      <c r="P2962" s="220"/>
      <c r="Q2962" s="326"/>
      <c r="R2962" s="326"/>
      <c r="S2962" s="326"/>
      <c r="T2962" s="326"/>
    </row>
    <row r="2963" spans="1:20">
      <c r="A2963" s="220"/>
      <c r="B2963" s="220"/>
      <c r="C2963" s="220"/>
      <c r="D2963" s="220"/>
      <c r="E2963" s="220"/>
      <c r="F2963" s="220"/>
      <c r="G2963" s="220"/>
      <c r="H2963" s="220"/>
      <c r="I2963" s="220"/>
      <c r="J2963" s="220"/>
      <c r="K2963" s="220"/>
      <c r="L2963" s="220"/>
      <c r="M2963" s="326"/>
      <c r="N2963" s="220"/>
      <c r="O2963" s="220"/>
      <c r="P2963" s="220"/>
      <c r="Q2963" s="326"/>
      <c r="R2963" s="326"/>
      <c r="S2963" s="326"/>
      <c r="T2963" s="326"/>
    </row>
    <row r="2964" spans="1:20">
      <c r="A2964" s="220"/>
      <c r="B2964" s="220"/>
      <c r="C2964" s="220"/>
      <c r="D2964" s="220"/>
      <c r="E2964" s="220"/>
      <c r="F2964" s="220"/>
      <c r="G2964" s="220"/>
      <c r="H2964" s="220"/>
      <c r="I2964" s="220"/>
      <c r="J2964" s="220"/>
      <c r="K2964" s="220"/>
      <c r="L2964" s="220"/>
      <c r="M2964" s="326"/>
      <c r="N2964" s="220"/>
      <c r="O2964" s="220"/>
      <c r="P2964" s="220"/>
      <c r="Q2964" s="326"/>
      <c r="R2964" s="326"/>
      <c r="S2964" s="326"/>
      <c r="T2964" s="326"/>
    </row>
    <row r="2965" spans="1:20">
      <c r="A2965" s="220"/>
      <c r="B2965" s="220"/>
      <c r="C2965" s="220"/>
      <c r="D2965" s="220"/>
      <c r="E2965" s="220"/>
      <c r="F2965" s="220"/>
      <c r="G2965" s="220"/>
      <c r="H2965" s="220"/>
      <c r="I2965" s="220"/>
      <c r="J2965" s="220"/>
      <c r="K2965" s="220"/>
      <c r="L2965" s="220"/>
      <c r="M2965" s="326"/>
      <c r="N2965" s="220"/>
      <c r="O2965" s="220"/>
      <c r="P2965" s="220"/>
      <c r="Q2965" s="326"/>
      <c r="R2965" s="326"/>
      <c r="S2965" s="326"/>
      <c r="T2965" s="326"/>
    </row>
    <row r="2966" spans="1:20">
      <c r="A2966" s="220"/>
      <c r="B2966" s="220"/>
      <c r="C2966" s="220"/>
      <c r="D2966" s="220"/>
      <c r="E2966" s="220"/>
      <c r="F2966" s="220"/>
      <c r="G2966" s="220"/>
      <c r="H2966" s="220"/>
      <c r="I2966" s="220"/>
      <c r="J2966" s="220"/>
      <c r="K2966" s="220"/>
      <c r="L2966" s="220"/>
      <c r="M2966" s="326"/>
      <c r="N2966" s="220"/>
      <c r="O2966" s="220"/>
      <c r="P2966" s="220"/>
      <c r="Q2966" s="326"/>
      <c r="R2966" s="326"/>
      <c r="S2966" s="326"/>
      <c r="T2966" s="326"/>
    </row>
    <row r="2967" spans="1:20">
      <c r="A2967" s="220"/>
      <c r="B2967" s="220"/>
      <c r="C2967" s="220"/>
      <c r="D2967" s="220"/>
      <c r="E2967" s="220"/>
      <c r="F2967" s="220"/>
      <c r="G2967" s="220"/>
      <c r="H2967" s="220"/>
      <c r="I2967" s="220"/>
      <c r="J2967" s="220"/>
      <c r="K2967" s="220"/>
      <c r="L2967" s="220"/>
      <c r="M2967" s="326"/>
      <c r="N2967" s="220"/>
      <c r="O2967" s="220"/>
      <c r="P2967" s="220"/>
      <c r="Q2967" s="326"/>
      <c r="R2967" s="326"/>
      <c r="S2967" s="326"/>
      <c r="T2967" s="326"/>
    </row>
    <row r="2968" spans="1:20">
      <c r="A2968" s="220"/>
      <c r="B2968" s="220"/>
      <c r="C2968" s="220"/>
      <c r="D2968" s="220"/>
      <c r="E2968" s="220"/>
      <c r="F2968" s="220"/>
      <c r="G2968" s="220"/>
      <c r="H2968" s="220"/>
      <c r="I2968" s="220"/>
      <c r="J2968" s="220"/>
      <c r="K2968" s="220"/>
      <c r="L2968" s="220"/>
      <c r="M2968" s="326"/>
      <c r="N2968" s="220"/>
      <c r="O2968" s="220"/>
      <c r="P2968" s="220"/>
      <c r="Q2968" s="326"/>
      <c r="R2968" s="326"/>
      <c r="S2968" s="326"/>
      <c r="T2968" s="326"/>
    </row>
    <row r="2969" spans="1:20">
      <c r="A2969" s="220"/>
      <c r="B2969" s="220"/>
      <c r="C2969" s="220"/>
      <c r="D2969" s="220"/>
      <c r="E2969" s="220"/>
      <c r="F2969" s="220"/>
      <c r="G2969" s="220"/>
      <c r="H2969" s="220"/>
      <c r="I2969" s="220"/>
      <c r="J2969" s="220"/>
      <c r="K2969" s="220"/>
      <c r="L2969" s="220"/>
      <c r="M2969" s="326"/>
      <c r="N2969" s="220"/>
      <c r="O2969" s="220"/>
      <c r="P2969" s="220"/>
      <c r="Q2969" s="326"/>
      <c r="R2969" s="326"/>
      <c r="S2969" s="326"/>
      <c r="T2969" s="326"/>
    </row>
    <row r="2970" spans="1:20">
      <c r="A2970" s="220"/>
      <c r="B2970" s="220"/>
      <c r="C2970" s="220"/>
      <c r="D2970" s="220"/>
      <c r="E2970" s="220"/>
      <c r="F2970" s="220"/>
      <c r="G2970" s="220"/>
      <c r="H2970" s="220"/>
      <c r="I2970" s="220"/>
      <c r="J2970" s="220"/>
      <c r="K2970" s="220"/>
      <c r="L2970" s="220"/>
      <c r="M2970" s="326"/>
      <c r="N2970" s="220"/>
      <c r="O2970" s="220"/>
      <c r="P2970" s="220"/>
      <c r="Q2970" s="326"/>
      <c r="R2970" s="326"/>
      <c r="S2970" s="326"/>
      <c r="T2970" s="326"/>
    </row>
    <row r="2971" spans="1:20">
      <c r="A2971" s="220"/>
      <c r="B2971" s="220"/>
      <c r="C2971" s="220"/>
      <c r="D2971" s="220"/>
      <c r="E2971" s="220"/>
      <c r="F2971" s="220"/>
      <c r="G2971" s="220"/>
      <c r="H2971" s="220"/>
      <c r="I2971" s="220"/>
      <c r="J2971" s="220"/>
      <c r="K2971" s="220"/>
      <c r="L2971" s="220"/>
      <c r="M2971" s="326"/>
      <c r="N2971" s="220"/>
      <c r="O2971" s="220"/>
      <c r="P2971" s="220"/>
      <c r="Q2971" s="326"/>
      <c r="R2971" s="326"/>
      <c r="S2971" s="326"/>
      <c r="T2971" s="326"/>
    </row>
    <row r="2972" spans="1:20">
      <c r="A2972" s="220"/>
      <c r="B2972" s="220"/>
      <c r="C2972" s="220"/>
      <c r="D2972" s="220"/>
      <c r="E2972" s="220"/>
      <c r="F2972" s="220"/>
      <c r="G2972" s="220"/>
      <c r="H2972" s="220"/>
      <c r="I2972" s="220"/>
      <c r="J2972" s="220"/>
      <c r="K2972" s="220"/>
      <c r="L2972" s="220"/>
      <c r="M2972" s="326"/>
      <c r="N2972" s="220"/>
      <c r="O2972" s="220"/>
      <c r="P2972" s="220"/>
      <c r="Q2972" s="326"/>
      <c r="R2972" s="326"/>
      <c r="S2972" s="326"/>
      <c r="T2972" s="326"/>
    </row>
    <row r="2973" spans="1:20">
      <c r="A2973" s="220"/>
      <c r="B2973" s="220"/>
      <c r="C2973" s="220"/>
      <c r="D2973" s="220"/>
      <c r="E2973" s="220"/>
      <c r="F2973" s="220"/>
      <c r="G2973" s="220"/>
      <c r="H2973" s="220"/>
      <c r="I2973" s="220"/>
      <c r="J2973" s="220"/>
      <c r="K2973" s="220"/>
      <c r="L2973" s="220"/>
      <c r="M2973" s="326"/>
      <c r="N2973" s="220"/>
      <c r="O2973" s="220"/>
      <c r="P2973" s="220"/>
      <c r="Q2973" s="326"/>
      <c r="R2973" s="326"/>
      <c r="S2973" s="326"/>
      <c r="T2973" s="326"/>
    </row>
    <row r="2974" spans="1:20">
      <c r="A2974" s="220"/>
      <c r="B2974" s="220"/>
      <c r="C2974" s="220"/>
      <c r="D2974" s="220"/>
      <c r="E2974" s="220"/>
      <c r="F2974" s="220"/>
      <c r="G2974" s="220"/>
      <c r="H2974" s="220"/>
      <c r="I2974" s="220"/>
      <c r="J2974" s="220"/>
      <c r="K2974" s="220"/>
      <c r="L2974" s="220"/>
      <c r="M2974" s="326"/>
      <c r="N2974" s="220"/>
      <c r="O2974" s="220"/>
      <c r="P2974" s="220"/>
      <c r="Q2974" s="326"/>
      <c r="R2974" s="326"/>
      <c r="S2974" s="326"/>
      <c r="T2974" s="326"/>
    </row>
    <row r="2975" spans="1:20">
      <c r="A2975" s="220"/>
      <c r="B2975" s="220"/>
      <c r="C2975" s="220"/>
      <c r="D2975" s="220"/>
      <c r="E2975" s="220"/>
      <c r="F2975" s="220"/>
      <c r="G2975" s="220"/>
      <c r="H2975" s="220"/>
      <c r="I2975" s="220"/>
      <c r="J2975" s="220"/>
      <c r="K2975" s="220"/>
      <c r="L2975" s="220"/>
      <c r="M2975" s="326"/>
      <c r="N2975" s="220"/>
      <c r="O2975" s="220"/>
      <c r="P2975" s="220"/>
      <c r="Q2975" s="326"/>
      <c r="R2975" s="326"/>
      <c r="S2975" s="326"/>
      <c r="T2975" s="326"/>
    </row>
    <row r="2976" spans="1:20">
      <c r="A2976" s="220"/>
      <c r="B2976" s="220"/>
      <c r="C2976" s="220"/>
      <c r="D2976" s="220"/>
      <c r="E2976" s="220"/>
      <c r="F2976" s="220"/>
      <c r="G2976" s="220"/>
      <c r="H2976" s="220"/>
      <c r="I2976" s="220"/>
      <c r="J2976" s="220"/>
      <c r="K2976" s="220"/>
      <c r="L2976" s="220"/>
      <c r="M2976" s="326"/>
      <c r="N2976" s="220"/>
      <c r="O2976" s="220"/>
      <c r="P2976" s="220"/>
      <c r="Q2976" s="326"/>
      <c r="R2976" s="326"/>
      <c r="S2976" s="326"/>
      <c r="T2976" s="326"/>
    </row>
    <row r="2977" spans="1:20">
      <c r="A2977" s="220"/>
      <c r="B2977" s="220"/>
      <c r="C2977" s="220"/>
      <c r="D2977" s="220"/>
      <c r="E2977" s="220"/>
      <c r="F2977" s="220"/>
      <c r="G2977" s="220"/>
      <c r="H2977" s="220"/>
      <c r="I2977" s="220"/>
      <c r="J2977" s="220"/>
      <c r="K2977" s="220"/>
      <c r="L2977" s="220"/>
      <c r="M2977" s="326"/>
      <c r="N2977" s="220"/>
      <c r="O2977" s="220"/>
      <c r="P2977" s="220"/>
      <c r="Q2977" s="326"/>
      <c r="R2977" s="326"/>
      <c r="S2977" s="326"/>
      <c r="T2977" s="326"/>
    </row>
    <row r="2978" spans="1:20">
      <c r="A2978" s="220"/>
      <c r="B2978" s="220"/>
      <c r="C2978" s="220"/>
      <c r="D2978" s="220"/>
      <c r="E2978" s="220"/>
      <c r="F2978" s="220"/>
      <c r="G2978" s="220"/>
      <c r="H2978" s="220"/>
      <c r="I2978" s="220"/>
      <c r="J2978" s="220"/>
      <c r="K2978" s="220"/>
      <c r="L2978" s="220"/>
      <c r="M2978" s="326"/>
      <c r="N2978" s="220"/>
      <c r="O2978" s="220"/>
      <c r="P2978" s="220"/>
      <c r="Q2978" s="326"/>
      <c r="R2978" s="326"/>
      <c r="S2978" s="326"/>
      <c r="T2978" s="326"/>
    </row>
    <row r="2979" spans="1:20">
      <c r="A2979" s="220"/>
      <c r="B2979" s="220"/>
      <c r="C2979" s="220"/>
      <c r="D2979" s="220"/>
      <c r="E2979" s="220"/>
      <c r="F2979" s="220"/>
      <c r="G2979" s="220"/>
      <c r="H2979" s="220"/>
      <c r="I2979" s="220"/>
      <c r="J2979" s="220"/>
      <c r="K2979" s="220"/>
      <c r="L2979" s="220"/>
      <c r="M2979" s="326"/>
      <c r="N2979" s="220"/>
      <c r="O2979" s="220"/>
      <c r="P2979" s="220"/>
      <c r="Q2979" s="326"/>
      <c r="R2979" s="326"/>
      <c r="S2979" s="326"/>
      <c r="T2979" s="326"/>
    </row>
    <row r="2980" spans="1:20">
      <c r="A2980" s="220"/>
      <c r="B2980" s="220"/>
      <c r="C2980" s="220"/>
      <c r="D2980" s="220"/>
      <c r="E2980" s="220"/>
      <c r="F2980" s="220"/>
      <c r="G2980" s="220"/>
      <c r="H2980" s="220"/>
      <c r="I2980" s="220"/>
      <c r="J2980" s="220"/>
      <c r="K2980" s="220"/>
      <c r="L2980" s="220"/>
      <c r="M2980" s="326"/>
      <c r="N2980" s="220"/>
      <c r="O2980" s="220"/>
      <c r="P2980" s="220"/>
      <c r="Q2980" s="326"/>
      <c r="R2980" s="326"/>
      <c r="S2980" s="326"/>
      <c r="T2980" s="326"/>
    </row>
    <row r="2981" spans="1:20">
      <c r="A2981" s="220"/>
      <c r="B2981" s="220"/>
      <c r="C2981" s="220"/>
      <c r="D2981" s="220"/>
      <c r="E2981" s="220"/>
      <c r="F2981" s="220"/>
      <c r="G2981" s="220"/>
      <c r="H2981" s="220"/>
      <c r="I2981" s="220"/>
      <c r="J2981" s="220"/>
      <c r="K2981" s="220"/>
      <c r="L2981" s="220"/>
      <c r="M2981" s="326"/>
      <c r="N2981" s="220"/>
      <c r="O2981" s="220"/>
      <c r="P2981" s="220"/>
      <c r="Q2981" s="326"/>
      <c r="R2981" s="326"/>
      <c r="S2981" s="326"/>
      <c r="T2981" s="326"/>
    </row>
    <row r="2982" spans="1:20">
      <c r="A2982" s="220"/>
      <c r="B2982" s="220"/>
      <c r="C2982" s="220"/>
      <c r="D2982" s="220"/>
      <c r="E2982" s="220"/>
      <c r="F2982" s="220"/>
      <c r="G2982" s="220"/>
      <c r="H2982" s="220"/>
      <c r="I2982" s="220"/>
      <c r="J2982" s="220"/>
      <c r="K2982" s="220"/>
      <c r="L2982" s="220"/>
      <c r="M2982" s="326"/>
      <c r="N2982" s="220"/>
      <c r="O2982" s="220"/>
      <c r="P2982" s="220"/>
      <c r="Q2982" s="326"/>
      <c r="R2982" s="326"/>
      <c r="S2982" s="326"/>
      <c r="T2982" s="326"/>
    </row>
    <row r="2983" spans="1:20">
      <c r="A2983" s="220"/>
      <c r="B2983" s="220"/>
      <c r="C2983" s="220"/>
      <c r="D2983" s="220"/>
      <c r="E2983" s="220"/>
      <c r="F2983" s="220"/>
      <c r="G2983" s="220"/>
      <c r="H2983" s="220"/>
      <c r="I2983" s="220"/>
      <c r="J2983" s="220"/>
      <c r="K2983" s="220"/>
      <c r="L2983" s="220"/>
      <c r="M2983" s="326"/>
      <c r="N2983" s="220"/>
      <c r="O2983" s="220"/>
      <c r="P2983" s="220"/>
      <c r="Q2983" s="326"/>
      <c r="R2983" s="326"/>
      <c r="S2983" s="326"/>
      <c r="T2983" s="326"/>
    </row>
    <row r="2984" spans="1:20">
      <c r="A2984" s="220"/>
      <c r="B2984" s="220"/>
      <c r="C2984" s="220"/>
      <c r="D2984" s="220"/>
      <c r="E2984" s="220"/>
      <c r="F2984" s="220"/>
      <c r="G2984" s="220"/>
      <c r="H2984" s="220"/>
      <c r="I2984" s="220"/>
      <c r="J2984" s="220"/>
      <c r="K2984" s="220"/>
      <c r="L2984" s="220"/>
      <c r="M2984" s="326"/>
      <c r="N2984" s="220"/>
      <c r="O2984" s="220"/>
      <c r="P2984" s="220"/>
      <c r="Q2984" s="326"/>
      <c r="R2984" s="326"/>
      <c r="S2984" s="326"/>
      <c r="T2984" s="326"/>
    </row>
    <row r="2985" spans="1:20">
      <c r="A2985" s="220"/>
      <c r="B2985" s="220"/>
      <c r="C2985" s="220"/>
      <c r="D2985" s="220"/>
      <c r="E2985" s="220"/>
      <c r="F2985" s="220"/>
      <c r="G2985" s="220"/>
      <c r="H2985" s="220"/>
      <c r="I2985" s="220"/>
      <c r="J2985" s="220"/>
      <c r="K2985" s="220"/>
      <c r="L2985" s="220"/>
      <c r="M2985" s="326"/>
      <c r="N2985" s="220"/>
      <c r="O2985" s="220"/>
      <c r="P2985" s="220"/>
      <c r="Q2985" s="326"/>
      <c r="R2985" s="326"/>
      <c r="S2985" s="326"/>
      <c r="T2985" s="326"/>
    </row>
    <row r="2986" spans="1:20">
      <c r="A2986" s="220"/>
      <c r="B2986" s="220"/>
      <c r="C2986" s="220"/>
      <c r="D2986" s="220"/>
      <c r="E2986" s="220"/>
      <c r="F2986" s="220"/>
      <c r="G2986" s="220"/>
      <c r="H2986" s="220"/>
      <c r="I2986" s="220"/>
      <c r="J2986" s="220"/>
      <c r="K2986" s="220"/>
      <c r="L2986" s="220"/>
      <c r="M2986" s="326"/>
      <c r="N2986" s="220"/>
      <c r="O2986" s="220"/>
      <c r="P2986" s="220"/>
      <c r="Q2986" s="326"/>
      <c r="R2986" s="326"/>
      <c r="S2986" s="326"/>
      <c r="T2986" s="326"/>
    </row>
    <row r="2987" spans="1:20">
      <c r="A2987" s="220"/>
      <c r="B2987" s="220"/>
      <c r="C2987" s="220"/>
      <c r="D2987" s="220"/>
      <c r="E2987" s="220"/>
      <c r="F2987" s="220"/>
      <c r="G2987" s="220"/>
      <c r="H2987" s="220"/>
      <c r="I2987" s="220"/>
      <c r="J2987" s="220"/>
      <c r="K2987" s="220"/>
      <c r="L2987" s="220"/>
      <c r="M2987" s="326"/>
      <c r="N2987" s="220"/>
      <c r="O2987" s="220"/>
      <c r="P2987" s="220"/>
      <c r="Q2987" s="326"/>
      <c r="R2987" s="326"/>
      <c r="S2987" s="326"/>
      <c r="T2987" s="326"/>
    </row>
    <row r="2988" spans="1:20">
      <c r="A2988" s="220"/>
      <c r="B2988" s="220"/>
      <c r="C2988" s="220"/>
      <c r="D2988" s="220"/>
      <c r="E2988" s="220"/>
      <c r="F2988" s="220"/>
      <c r="G2988" s="220"/>
      <c r="H2988" s="220"/>
      <c r="I2988" s="220"/>
      <c r="J2988" s="220"/>
      <c r="K2988" s="220"/>
      <c r="L2988" s="220"/>
      <c r="M2988" s="326"/>
      <c r="N2988" s="220"/>
      <c r="O2988" s="220"/>
      <c r="P2988" s="220"/>
      <c r="Q2988" s="326"/>
      <c r="R2988" s="326"/>
      <c r="S2988" s="326"/>
      <c r="T2988" s="326"/>
    </row>
    <row r="2989" spans="1:20">
      <c r="A2989" s="220"/>
      <c r="B2989" s="220"/>
      <c r="C2989" s="220"/>
      <c r="D2989" s="220"/>
      <c r="E2989" s="220"/>
      <c r="F2989" s="220"/>
      <c r="G2989" s="220"/>
      <c r="H2989" s="220"/>
      <c r="I2989" s="220"/>
      <c r="J2989" s="220"/>
      <c r="K2989" s="220"/>
      <c r="L2989" s="220"/>
      <c r="M2989" s="326"/>
      <c r="N2989" s="220"/>
      <c r="O2989" s="220"/>
      <c r="P2989" s="220"/>
      <c r="Q2989" s="326"/>
      <c r="R2989" s="326"/>
      <c r="S2989" s="326"/>
      <c r="T2989" s="326"/>
    </row>
    <row r="2990" spans="1:20">
      <c r="A2990" s="220"/>
      <c r="B2990" s="220"/>
      <c r="C2990" s="220"/>
      <c r="D2990" s="220"/>
      <c r="E2990" s="220"/>
      <c r="F2990" s="220"/>
      <c r="G2990" s="220"/>
      <c r="H2990" s="220"/>
      <c r="I2990" s="220"/>
      <c r="J2990" s="220"/>
      <c r="K2990" s="220"/>
      <c r="L2990" s="220"/>
      <c r="M2990" s="326"/>
      <c r="N2990" s="220"/>
      <c r="O2990" s="220"/>
      <c r="P2990" s="220"/>
      <c r="Q2990" s="326"/>
      <c r="R2990" s="326"/>
      <c r="S2990" s="326"/>
      <c r="T2990" s="326"/>
    </row>
    <row r="2991" spans="1:20">
      <c r="A2991" s="220"/>
      <c r="B2991" s="220"/>
      <c r="C2991" s="220"/>
      <c r="D2991" s="220"/>
      <c r="E2991" s="220"/>
      <c r="F2991" s="220"/>
      <c r="G2991" s="220"/>
      <c r="H2991" s="220"/>
      <c r="I2991" s="220"/>
      <c r="J2991" s="220"/>
      <c r="K2991" s="220"/>
      <c r="L2991" s="220"/>
      <c r="M2991" s="326"/>
      <c r="N2991" s="220"/>
      <c r="O2991" s="220"/>
      <c r="P2991" s="220"/>
      <c r="Q2991" s="326"/>
      <c r="R2991" s="326"/>
      <c r="S2991" s="326"/>
      <c r="T2991" s="326"/>
    </row>
    <row r="2992" spans="1:20">
      <c r="A2992" s="220"/>
      <c r="B2992" s="220"/>
      <c r="C2992" s="220"/>
      <c r="D2992" s="220"/>
      <c r="E2992" s="220"/>
      <c r="F2992" s="220"/>
      <c r="G2992" s="220"/>
      <c r="H2992" s="220"/>
      <c r="I2992" s="220"/>
      <c r="J2992" s="220"/>
      <c r="K2992" s="220"/>
      <c r="L2992" s="220"/>
      <c r="M2992" s="326"/>
      <c r="N2992" s="220"/>
      <c r="O2992" s="220"/>
      <c r="P2992" s="220"/>
      <c r="Q2992" s="326"/>
      <c r="R2992" s="326"/>
      <c r="S2992" s="326"/>
      <c r="T2992" s="326"/>
    </row>
    <row r="2993" spans="1:20">
      <c r="A2993" s="220"/>
      <c r="B2993" s="220"/>
      <c r="C2993" s="220"/>
      <c r="D2993" s="220"/>
      <c r="E2993" s="220"/>
      <c r="F2993" s="220"/>
      <c r="G2993" s="220"/>
      <c r="H2993" s="220"/>
      <c r="I2993" s="220"/>
      <c r="J2993" s="220"/>
      <c r="K2993" s="220"/>
      <c r="L2993" s="220"/>
      <c r="M2993" s="326"/>
      <c r="N2993" s="220"/>
      <c r="O2993" s="220"/>
      <c r="P2993" s="220"/>
      <c r="Q2993" s="326"/>
      <c r="R2993" s="326"/>
      <c r="S2993" s="326"/>
      <c r="T2993" s="326"/>
    </row>
    <row r="2994" spans="1:20">
      <c r="A2994" s="220"/>
      <c r="B2994" s="220"/>
      <c r="C2994" s="220"/>
      <c r="D2994" s="220"/>
      <c r="E2994" s="220"/>
      <c r="F2994" s="220"/>
      <c r="G2994" s="220"/>
      <c r="H2994" s="220"/>
      <c r="I2994" s="220"/>
      <c r="J2994" s="220"/>
      <c r="K2994" s="220"/>
      <c r="L2994" s="220"/>
      <c r="M2994" s="326"/>
      <c r="N2994" s="220"/>
      <c r="O2994" s="220"/>
      <c r="P2994" s="220"/>
      <c r="Q2994" s="326"/>
      <c r="R2994" s="326"/>
      <c r="S2994" s="326"/>
      <c r="T2994" s="326"/>
    </row>
    <row r="2995" spans="1:20">
      <c r="A2995" s="220"/>
      <c r="B2995" s="220"/>
      <c r="C2995" s="220"/>
      <c r="D2995" s="220"/>
      <c r="E2995" s="220"/>
      <c r="F2995" s="220"/>
      <c r="G2995" s="220"/>
      <c r="H2995" s="220"/>
      <c r="I2995" s="220"/>
      <c r="J2995" s="220"/>
      <c r="K2995" s="220"/>
      <c r="L2995" s="220"/>
      <c r="M2995" s="326"/>
      <c r="N2995" s="220"/>
      <c r="O2995" s="220"/>
      <c r="P2995" s="220"/>
      <c r="Q2995" s="326"/>
      <c r="R2995" s="326"/>
      <c r="S2995" s="326"/>
      <c r="T2995" s="326"/>
    </row>
    <row r="2996" spans="1:20">
      <c r="A2996" s="220"/>
      <c r="B2996" s="220"/>
      <c r="C2996" s="220"/>
      <c r="D2996" s="220"/>
      <c r="E2996" s="220"/>
      <c r="F2996" s="220"/>
      <c r="G2996" s="220"/>
      <c r="H2996" s="220"/>
      <c r="I2996" s="220"/>
      <c r="J2996" s="220"/>
      <c r="K2996" s="220"/>
      <c r="L2996" s="220"/>
      <c r="M2996" s="326"/>
      <c r="N2996" s="220"/>
      <c r="O2996" s="220"/>
      <c r="P2996" s="220"/>
      <c r="Q2996" s="326"/>
      <c r="R2996" s="326"/>
      <c r="S2996" s="326"/>
      <c r="T2996" s="326"/>
    </row>
    <row r="2997" spans="1:20">
      <c r="A2997" s="220"/>
      <c r="B2997" s="220"/>
      <c r="C2997" s="220"/>
      <c r="D2997" s="220"/>
      <c r="E2997" s="220"/>
      <c r="F2997" s="220"/>
      <c r="G2997" s="220"/>
      <c r="H2997" s="220"/>
      <c r="I2997" s="220"/>
      <c r="J2997" s="220"/>
      <c r="K2997" s="220"/>
      <c r="L2997" s="220"/>
      <c r="M2997" s="326"/>
      <c r="N2997" s="220"/>
      <c r="O2997" s="220"/>
      <c r="P2997" s="220"/>
      <c r="Q2997" s="326"/>
      <c r="R2997" s="326"/>
      <c r="S2997" s="326"/>
      <c r="T2997" s="326"/>
    </row>
    <row r="2998" spans="1:20">
      <c r="A2998" s="220"/>
      <c r="B2998" s="220"/>
      <c r="C2998" s="220"/>
      <c r="D2998" s="220"/>
      <c r="E2998" s="220"/>
      <c r="F2998" s="220"/>
      <c r="G2998" s="220"/>
      <c r="H2998" s="220"/>
      <c r="I2998" s="220"/>
      <c r="J2998" s="220"/>
      <c r="K2998" s="220"/>
      <c r="L2998" s="220"/>
      <c r="M2998" s="326"/>
      <c r="N2998" s="220"/>
      <c r="O2998" s="220"/>
      <c r="P2998" s="220"/>
      <c r="Q2998" s="326"/>
      <c r="R2998" s="326"/>
      <c r="S2998" s="326"/>
      <c r="T2998" s="326"/>
    </row>
    <row r="2999" spans="1:20">
      <c r="A2999" s="220"/>
      <c r="B2999" s="220"/>
      <c r="C2999" s="220"/>
      <c r="D2999" s="220"/>
      <c r="E2999" s="220"/>
      <c r="F2999" s="220"/>
      <c r="G2999" s="220"/>
      <c r="H2999" s="220"/>
      <c r="I2999" s="220"/>
      <c r="J2999" s="220"/>
      <c r="K2999" s="220"/>
      <c r="L2999" s="220"/>
      <c r="M2999" s="326"/>
      <c r="N2999" s="220"/>
      <c r="O2999" s="220"/>
      <c r="P2999" s="220"/>
      <c r="Q2999" s="326"/>
      <c r="R2999" s="326"/>
      <c r="S2999" s="326"/>
      <c r="T2999" s="326"/>
    </row>
    <row r="3000" spans="1:20">
      <c r="A3000" s="220"/>
      <c r="B3000" s="220"/>
      <c r="C3000" s="220"/>
      <c r="D3000" s="220"/>
      <c r="E3000" s="220"/>
      <c r="F3000" s="220"/>
      <c r="G3000" s="220"/>
      <c r="H3000" s="220"/>
      <c r="I3000" s="220"/>
      <c r="J3000" s="220"/>
      <c r="K3000" s="220"/>
      <c r="L3000" s="220"/>
      <c r="M3000" s="326"/>
      <c r="N3000" s="220"/>
      <c r="O3000" s="220"/>
      <c r="P3000" s="220"/>
      <c r="Q3000" s="326"/>
      <c r="R3000" s="326"/>
      <c r="S3000" s="326"/>
      <c r="T3000" s="326"/>
    </row>
    <row r="3001" spans="1:20">
      <c r="A3001" s="220"/>
      <c r="B3001" s="220"/>
      <c r="C3001" s="220"/>
      <c r="D3001" s="220"/>
      <c r="E3001" s="220"/>
      <c r="F3001" s="220"/>
      <c r="G3001" s="220"/>
      <c r="H3001" s="220"/>
      <c r="I3001" s="220"/>
      <c r="J3001" s="220"/>
      <c r="K3001" s="220"/>
      <c r="L3001" s="220"/>
      <c r="M3001" s="326"/>
      <c r="N3001" s="220"/>
      <c r="O3001" s="220"/>
      <c r="P3001" s="220"/>
      <c r="Q3001" s="326"/>
      <c r="R3001" s="326"/>
      <c r="S3001" s="326"/>
      <c r="T3001" s="326"/>
    </row>
    <row r="3002" spans="1:20">
      <c r="A3002" s="220"/>
      <c r="B3002" s="220"/>
      <c r="C3002" s="220"/>
      <c r="D3002" s="220"/>
      <c r="E3002" s="220"/>
      <c r="F3002" s="220"/>
      <c r="G3002" s="220"/>
      <c r="H3002" s="220"/>
      <c r="I3002" s="220"/>
      <c r="J3002" s="220"/>
      <c r="K3002" s="220"/>
      <c r="L3002" s="220"/>
      <c r="M3002" s="326"/>
      <c r="N3002" s="220"/>
      <c r="O3002" s="220"/>
      <c r="P3002" s="220"/>
      <c r="Q3002" s="326"/>
      <c r="R3002" s="326"/>
      <c r="S3002" s="326"/>
      <c r="T3002" s="326"/>
    </row>
    <row r="3003" spans="1:20">
      <c r="A3003" s="220"/>
      <c r="B3003" s="220"/>
      <c r="C3003" s="220"/>
      <c r="D3003" s="220"/>
      <c r="E3003" s="220"/>
      <c r="F3003" s="220"/>
      <c r="G3003" s="220"/>
      <c r="H3003" s="220"/>
      <c r="I3003" s="220"/>
      <c r="J3003" s="220"/>
      <c r="K3003" s="220"/>
      <c r="L3003" s="220"/>
      <c r="M3003" s="326"/>
      <c r="N3003" s="220"/>
      <c r="O3003" s="220"/>
      <c r="P3003" s="220"/>
      <c r="Q3003" s="326"/>
      <c r="R3003" s="326"/>
      <c r="S3003" s="326"/>
      <c r="T3003" s="326"/>
    </row>
    <row r="3004" spans="1:20">
      <c r="A3004" s="220"/>
      <c r="B3004" s="220"/>
      <c r="C3004" s="220"/>
      <c r="D3004" s="220"/>
      <c r="E3004" s="220"/>
      <c r="F3004" s="220"/>
      <c r="G3004" s="220"/>
      <c r="H3004" s="220"/>
      <c r="I3004" s="220"/>
      <c r="J3004" s="220"/>
      <c r="K3004" s="220"/>
      <c r="L3004" s="220"/>
      <c r="M3004" s="326"/>
      <c r="N3004" s="220"/>
      <c r="O3004" s="220"/>
      <c r="P3004" s="220"/>
      <c r="Q3004" s="326"/>
      <c r="R3004" s="326"/>
      <c r="S3004" s="326"/>
      <c r="T3004" s="326"/>
    </row>
    <row r="3005" spans="1:20">
      <c r="A3005" s="220"/>
      <c r="B3005" s="220"/>
      <c r="C3005" s="220"/>
      <c r="D3005" s="220"/>
      <c r="E3005" s="220"/>
      <c r="F3005" s="220"/>
      <c r="G3005" s="220"/>
      <c r="H3005" s="220"/>
      <c r="I3005" s="220"/>
      <c r="J3005" s="220"/>
      <c r="K3005" s="220"/>
      <c r="L3005" s="220"/>
      <c r="M3005" s="326"/>
      <c r="N3005" s="220"/>
      <c r="O3005" s="220"/>
      <c r="P3005" s="220"/>
      <c r="Q3005" s="326"/>
      <c r="R3005" s="326"/>
      <c r="S3005" s="326"/>
      <c r="T3005" s="326"/>
    </row>
    <row r="3006" spans="1:20">
      <c r="A3006" s="220"/>
      <c r="B3006" s="220"/>
      <c r="C3006" s="220"/>
      <c r="D3006" s="220"/>
      <c r="E3006" s="220"/>
      <c r="F3006" s="220"/>
      <c r="G3006" s="220"/>
      <c r="H3006" s="220"/>
      <c r="I3006" s="220"/>
      <c r="J3006" s="220"/>
      <c r="K3006" s="220"/>
      <c r="L3006" s="220"/>
      <c r="M3006" s="326"/>
      <c r="N3006" s="220"/>
      <c r="O3006" s="220"/>
      <c r="P3006" s="220"/>
      <c r="Q3006" s="326"/>
      <c r="R3006" s="326"/>
      <c r="S3006" s="326"/>
      <c r="T3006" s="326"/>
    </row>
    <row r="3007" spans="1:20">
      <c r="A3007" s="220"/>
      <c r="B3007" s="220"/>
      <c r="C3007" s="220"/>
      <c r="D3007" s="220"/>
      <c r="E3007" s="220"/>
      <c r="F3007" s="220"/>
      <c r="G3007" s="220"/>
      <c r="H3007" s="220"/>
      <c r="I3007" s="220"/>
      <c r="J3007" s="220"/>
      <c r="K3007" s="220"/>
      <c r="L3007" s="220"/>
      <c r="M3007" s="326"/>
      <c r="N3007" s="220"/>
      <c r="O3007" s="220"/>
      <c r="P3007" s="220"/>
      <c r="Q3007" s="326"/>
      <c r="R3007" s="326"/>
      <c r="S3007" s="326"/>
      <c r="T3007" s="326"/>
    </row>
    <row r="3008" spans="1:20">
      <c r="A3008" s="220"/>
      <c r="B3008" s="220"/>
      <c r="C3008" s="220"/>
      <c r="D3008" s="220"/>
      <c r="E3008" s="220"/>
      <c r="F3008" s="220"/>
      <c r="G3008" s="220"/>
      <c r="H3008" s="220"/>
      <c r="I3008" s="220"/>
      <c r="J3008" s="220"/>
      <c r="K3008" s="220"/>
      <c r="L3008" s="220"/>
      <c r="M3008" s="326"/>
      <c r="N3008" s="220"/>
      <c r="O3008" s="220"/>
      <c r="P3008" s="220"/>
      <c r="Q3008" s="326"/>
      <c r="R3008" s="326"/>
      <c r="S3008" s="326"/>
      <c r="T3008" s="326"/>
    </row>
    <row r="3009" spans="1:20">
      <c r="A3009" s="220"/>
      <c r="B3009" s="220"/>
      <c r="C3009" s="220"/>
      <c r="D3009" s="220"/>
      <c r="E3009" s="220"/>
      <c r="F3009" s="220"/>
      <c r="G3009" s="220"/>
      <c r="H3009" s="220"/>
      <c r="I3009" s="220"/>
      <c r="J3009" s="220"/>
      <c r="K3009" s="220"/>
      <c r="L3009" s="220"/>
      <c r="M3009" s="326"/>
      <c r="N3009" s="220"/>
      <c r="O3009" s="220"/>
      <c r="P3009" s="220"/>
      <c r="Q3009" s="326"/>
      <c r="R3009" s="326"/>
      <c r="S3009" s="326"/>
      <c r="T3009" s="326"/>
    </row>
    <row r="3010" spans="1:20">
      <c r="A3010" s="220"/>
      <c r="B3010" s="220"/>
      <c r="C3010" s="220"/>
      <c r="D3010" s="220"/>
      <c r="E3010" s="220"/>
      <c r="F3010" s="220"/>
      <c r="G3010" s="220"/>
      <c r="H3010" s="220"/>
      <c r="I3010" s="220"/>
      <c r="J3010" s="220"/>
      <c r="K3010" s="220"/>
      <c r="L3010" s="220"/>
      <c r="M3010" s="326"/>
      <c r="N3010" s="220"/>
      <c r="O3010" s="220"/>
      <c r="P3010" s="220"/>
      <c r="Q3010" s="326"/>
      <c r="R3010" s="326"/>
      <c r="S3010" s="326"/>
      <c r="T3010" s="326"/>
    </row>
    <row r="3011" spans="1:20">
      <c r="A3011" s="220"/>
      <c r="B3011" s="220"/>
      <c r="C3011" s="220"/>
      <c r="D3011" s="220"/>
      <c r="E3011" s="220"/>
      <c r="F3011" s="220"/>
      <c r="G3011" s="220"/>
      <c r="H3011" s="220"/>
      <c r="I3011" s="220"/>
      <c r="J3011" s="220"/>
      <c r="K3011" s="220"/>
      <c r="L3011" s="220"/>
      <c r="M3011" s="326"/>
      <c r="N3011" s="220"/>
      <c r="O3011" s="220"/>
      <c r="P3011" s="220"/>
      <c r="Q3011" s="326"/>
      <c r="R3011" s="326"/>
      <c r="S3011" s="326"/>
      <c r="T3011" s="326"/>
    </row>
    <row r="3012" spans="1:20">
      <c r="A3012" s="220"/>
      <c r="B3012" s="220"/>
      <c r="C3012" s="220"/>
      <c r="D3012" s="220"/>
      <c r="E3012" s="220"/>
      <c r="F3012" s="220"/>
      <c r="G3012" s="220"/>
      <c r="H3012" s="220"/>
      <c r="I3012" s="220"/>
      <c r="J3012" s="220"/>
      <c r="K3012" s="220"/>
      <c r="L3012" s="220"/>
      <c r="M3012" s="326"/>
      <c r="N3012" s="220"/>
      <c r="O3012" s="220"/>
      <c r="P3012" s="220"/>
      <c r="Q3012" s="326"/>
      <c r="R3012" s="326"/>
      <c r="S3012" s="326"/>
      <c r="T3012" s="326"/>
    </row>
    <row r="3013" spans="1:20">
      <c r="A3013" s="220"/>
      <c r="B3013" s="220"/>
      <c r="C3013" s="220"/>
      <c r="D3013" s="220"/>
      <c r="E3013" s="220"/>
      <c r="F3013" s="220"/>
      <c r="G3013" s="220"/>
      <c r="H3013" s="220"/>
      <c r="I3013" s="220"/>
      <c r="J3013" s="220"/>
      <c r="K3013" s="220"/>
      <c r="L3013" s="220"/>
      <c r="M3013" s="326"/>
      <c r="N3013" s="220"/>
      <c r="O3013" s="220"/>
      <c r="P3013" s="220"/>
      <c r="Q3013" s="326"/>
      <c r="R3013" s="326"/>
      <c r="S3013" s="326"/>
      <c r="T3013" s="326"/>
    </row>
    <row r="3014" spans="1:20">
      <c r="A3014" s="220"/>
      <c r="B3014" s="220"/>
      <c r="C3014" s="220"/>
      <c r="D3014" s="220"/>
      <c r="E3014" s="220"/>
      <c r="F3014" s="220"/>
      <c r="G3014" s="220"/>
      <c r="H3014" s="220"/>
      <c r="I3014" s="220"/>
      <c r="J3014" s="220"/>
      <c r="K3014" s="220"/>
      <c r="L3014" s="220"/>
      <c r="M3014" s="326"/>
      <c r="N3014" s="220"/>
      <c r="O3014" s="220"/>
      <c r="P3014" s="220"/>
      <c r="Q3014" s="326"/>
      <c r="R3014" s="326"/>
      <c r="S3014" s="326"/>
      <c r="T3014" s="326"/>
    </row>
    <row r="3015" spans="1:20">
      <c r="A3015" s="220"/>
      <c r="B3015" s="220"/>
      <c r="C3015" s="220"/>
      <c r="D3015" s="220"/>
      <c r="E3015" s="220"/>
      <c r="F3015" s="220"/>
      <c r="G3015" s="220"/>
      <c r="H3015" s="220"/>
      <c r="I3015" s="220"/>
      <c r="J3015" s="220"/>
      <c r="K3015" s="220"/>
      <c r="L3015" s="220"/>
      <c r="M3015" s="326"/>
      <c r="N3015" s="220"/>
      <c r="O3015" s="220"/>
      <c r="P3015" s="220"/>
      <c r="Q3015" s="326"/>
      <c r="R3015" s="326"/>
      <c r="S3015" s="326"/>
      <c r="T3015" s="326"/>
    </row>
    <row r="3016" spans="1:20">
      <c r="A3016" s="220"/>
      <c r="B3016" s="220"/>
      <c r="C3016" s="220"/>
      <c r="D3016" s="220"/>
      <c r="E3016" s="220"/>
      <c r="F3016" s="220"/>
      <c r="G3016" s="220"/>
      <c r="H3016" s="220"/>
      <c r="I3016" s="220"/>
      <c r="J3016" s="220"/>
      <c r="K3016" s="220"/>
      <c r="L3016" s="220"/>
      <c r="M3016" s="326"/>
      <c r="N3016" s="220"/>
      <c r="O3016" s="220"/>
      <c r="P3016" s="220"/>
      <c r="Q3016" s="326"/>
      <c r="R3016" s="326"/>
      <c r="S3016" s="326"/>
      <c r="T3016" s="326"/>
    </row>
    <row r="3017" spans="1:20">
      <c r="A3017" s="220"/>
      <c r="B3017" s="220"/>
      <c r="C3017" s="220"/>
      <c r="D3017" s="220"/>
      <c r="E3017" s="220"/>
      <c r="F3017" s="220"/>
      <c r="G3017" s="220"/>
      <c r="H3017" s="220"/>
      <c r="I3017" s="220"/>
      <c r="J3017" s="220"/>
      <c r="K3017" s="220"/>
      <c r="L3017" s="220"/>
      <c r="M3017" s="326"/>
      <c r="N3017" s="220"/>
      <c r="O3017" s="220"/>
      <c r="P3017" s="220"/>
      <c r="Q3017" s="326"/>
      <c r="R3017" s="326"/>
      <c r="S3017" s="326"/>
      <c r="T3017" s="326"/>
    </row>
    <row r="3018" spans="1:20">
      <c r="A3018" s="220"/>
      <c r="B3018" s="220"/>
      <c r="C3018" s="220"/>
      <c r="D3018" s="220"/>
      <c r="E3018" s="220"/>
      <c r="F3018" s="220"/>
      <c r="G3018" s="220"/>
      <c r="H3018" s="220"/>
      <c r="I3018" s="220"/>
      <c r="J3018" s="220"/>
      <c r="K3018" s="220"/>
      <c r="L3018" s="220"/>
      <c r="M3018" s="326"/>
      <c r="N3018" s="220"/>
      <c r="O3018" s="220"/>
      <c r="P3018" s="220"/>
      <c r="Q3018" s="326"/>
      <c r="R3018" s="326"/>
      <c r="S3018" s="326"/>
      <c r="T3018" s="326"/>
    </row>
    <row r="3019" spans="1:20">
      <c r="A3019" s="220"/>
      <c r="B3019" s="220"/>
      <c r="C3019" s="220"/>
      <c r="D3019" s="220"/>
      <c r="E3019" s="220"/>
      <c r="F3019" s="220"/>
      <c r="G3019" s="220"/>
      <c r="H3019" s="220"/>
      <c r="I3019" s="220"/>
      <c r="J3019" s="220"/>
      <c r="K3019" s="220"/>
      <c r="L3019" s="220"/>
      <c r="M3019" s="326"/>
      <c r="N3019" s="220"/>
      <c r="O3019" s="220"/>
      <c r="P3019" s="220"/>
      <c r="Q3019" s="326"/>
      <c r="R3019" s="326"/>
      <c r="S3019" s="326"/>
      <c r="T3019" s="326"/>
    </row>
    <row r="3020" spans="1:20">
      <c r="A3020" s="220"/>
      <c r="B3020" s="220"/>
      <c r="C3020" s="220"/>
      <c r="D3020" s="220"/>
      <c r="E3020" s="220"/>
      <c r="F3020" s="220"/>
      <c r="G3020" s="220"/>
      <c r="H3020" s="220"/>
      <c r="I3020" s="220"/>
      <c r="J3020" s="220"/>
      <c r="K3020" s="220"/>
      <c r="L3020" s="220"/>
      <c r="M3020" s="326"/>
      <c r="N3020" s="220"/>
      <c r="O3020" s="220"/>
      <c r="P3020" s="220"/>
      <c r="Q3020" s="326"/>
      <c r="R3020" s="326"/>
      <c r="S3020" s="326"/>
      <c r="T3020" s="326"/>
    </row>
    <row r="3021" spans="1:20">
      <c r="A3021" s="220"/>
      <c r="B3021" s="220"/>
      <c r="C3021" s="220"/>
      <c r="D3021" s="220"/>
      <c r="E3021" s="220"/>
      <c r="F3021" s="220"/>
      <c r="G3021" s="220"/>
      <c r="H3021" s="220"/>
      <c r="I3021" s="220"/>
      <c r="J3021" s="220"/>
      <c r="K3021" s="220"/>
      <c r="L3021" s="220"/>
      <c r="M3021" s="326"/>
      <c r="N3021" s="220"/>
      <c r="O3021" s="220"/>
      <c r="P3021" s="220"/>
      <c r="Q3021" s="326"/>
      <c r="R3021" s="326"/>
      <c r="S3021" s="326"/>
      <c r="T3021" s="326"/>
    </row>
    <row r="3022" spans="1:20">
      <c r="A3022" s="220"/>
      <c r="B3022" s="220"/>
      <c r="C3022" s="220"/>
      <c r="D3022" s="220"/>
      <c r="E3022" s="220"/>
      <c r="F3022" s="220"/>
      <c r="G3022" s="220"/>
      <c r="H3022" s="220"/>
      <c r="I3022" s="220"/>
      <c r="J3022" s="220"/>
      <c r="K3022" s="220"/>
      <c r="L3022" s="220"/>
      <c r="M3022" s="326"/>
      <c r="N3022" s="220"/>
      <c r="O3022" s="220"/>
      <c r="P3022" s="220"/>
      <c r="Q3022" s="326"/>
      <c r="R3022" s="326"/>
      <c r="S3022" s="326"/>
      <c r="T3022" s="326"/>
    </row>
    <row r="3023" spans="1:20">
      <c r="A3023" s="220"/>
      <c r="B3023" s="220"/>
      <c r="C3023" s="220"/>
      <c r="D3023" s="220"/>
      <c r="E3023" s="220"/>
      <c r="F3023" s="220"/>
      <c r="G3023" s="220"/>
      <c r="H3023" s="220"/>
      <c r="I3023" s="220"/>
      <c r="J3023" s="220"/>
      <c r="K3023" s="220"/>
      <c r="L3023" s="220"/>
      <c r="M3023" s="326"/>
      <c r="N3023" s="220"/>
      <c r="O3023" s="220"/>
      <c r="P3023" s="220"/>
      <c r="Q3023" s="326"/>
      <c r="R3023" s="326"/>
      <c r="S3023" s="326"/>
      <c r="T3023" s="326"/>
    </row>
    <row r="3024" spans="1:20">
      <c r="A3024" s="220"/>
      <c r="B3024" s="220"/>
      <c r="C3024" s="220"/>
      <c r="D3024" s="220"/>
      <c r="E3024" s="220"/>
      <c r="F3024" s="220"/>
      <c r="G3024" s="220"/>
      <c r="H3024" s="220"/>
      <c r="I3024" s="220"/>
      <c r="J3024" s="220"/>
      <c r="K3024" s="220"/>
      <c r="L3024" s="220"/>
      <c r="M3024" s="326"/>
      <c r="N3024" s="220"/>
      <c r="O3024" s="220"/>
      <c r="P3024" s="220"/>
      <c r="Q3024" s="326"/>
      <c r="R3024" s="326"/>
      <c r="S3024" s="326"/>
      <c r="T3024" s="326"/>
    </row>
    <row r="3025" spans="1:20">
      <c r="A3025" s="220"/>
      <c r="B3025" s="220"/>
      <c r="C3025" s="220"/>
      <c r="D3025" s="220"/>
      <c r="E3025" s="220"/>
      <c r="F3025" s="220"/>
      <c r="G3025" s="220"/>
      <c r="H3025" s="220"/>
      <c r="I3025" s="220"/>
      <c r="J3025" s="220"/>
      <c r="K3025" s="220"/>
      <c r="L3025" s="220"/>
      <c r="M3025" s="326"/>
      <c r="N3025" s="220"/>
      <c r="O3025" s="220"/>
      <c r="P3025" s="220"/>
      <c r="Q3025" s="326"/>
      <c r="R3025" s="326"/>
      <c r="S3025" s="326"/>
      <c r="T3025" s="326"/>
    </row>
    <row r="3026" spans="1:20">
      <c r="A3026" s="220"/>
      <c r="B3026" s="220"/>
      <c r="C3026" s="220"/>
      <c r="D3026" s="220"/>
      <c r="E3026" s="220"/>
      <c r="F3026" s="220"/>
      <c r="G3026" s="220"/>
      <c r="H3026" s="220"/>
      <c r="I3026" s="220"/>
      <c r="J3026" s="220"/>
      <c r="K3026" s="220"/>
      <c r="L3026" s="220"/>
      <c r="M3026" s="326"/>
      <c r="N3026" s="220"/>
      <c r="O3026" s="220"/>
      <c r="P3026" s="220"/>
      <c r="Q3026" s="326"/>
      <c r="R3026" s="326"/>
      <c r="S3026" s="326"/>
      <c r="T3026" s="326"/>
    </row>
    <row r="3027" spans="1:20">
      <c r="A3027" s="220"/>
      <c r="B3027" s="220"/>
      <c r="C3027" s="220"/>
      <c r="D3027" s="220"/>
      <c r="E3027" s="220"/>
      <c r="F3027" s="220"/>
      <c r="G3027" s="220"/>
      <c r="H3027" s="220"/>
      <c r="I3027" s="220"/>
      <c r="J3027" s="220"/>
      <c r="K3027" s="220"/>
      <c r="L3027" s="220"/>
      <c r="M3027" s="326"/>
      <c r="N3027" s="220"/>
      <c r="O3027" s="220"/>
      <c r="P3027" s="220"/>
      <c r="Q3027" s="326"/>
      <c r="R3027" s="326"/>
      <c r="S3027" s="326"/>
      <c r="T3027" s="326"/>
    </row>
    <row r="3028" spans="1:20">
      <c r="A3028" s="220"/>
      <c r="B3028" s="220"/>
      <c r="C3028" s="220"/>
      <c r="D3028" s="220"/>
      <c r="E3028" s="220"/>
      <c r="F3028" s="220"/>
      <c r="G3028" s="220"/>
      <c r="H3028" s="220"/>
      <c r="I3028" s="220"/>
      <c r="J3028" s="220"/>
      <c r="K3028" s="220"/>
      <c r="L3028" s="220"/>
      <c r="M3028" s="326"/>
      <c r="N3028" s="220"/>
      <c r="O3028" s="220"/>
      <c r="P3028" s="220"/>
      <c r="Q3028" s="326"/>
      <c r="R3028" s="326"/>
      <c r="S3028" s="326"/>
      <c r="T3028" s="326"/>
    </row>
    <row r="3029" spans="1:20">
      <c r="A3029" s="220"/>
      <c r="B3029" s="220"/>
      <c r="C3029" s="220"/>
      <c r="D3029" s="220"/>
      <c r="E3029" s="220"/>
      <c r="F3029" s="220"/>
      <c r="G3029" s="220"/>
      <c r="H3029" s="220"/>
      <c r="I3029" s="220"/>
      <c r="J3029" s="220"/>
      <c r="K3029" s="220"/>
      <c r="L3029" s="220"/>
      <c r="M3029" s="326"/>
      <c r="N3029" s="220"/>
      <c r="O3029" s="220"/>
      <c r="P3029" s="220"/>
      <c r="Q3029" s="326"/>
      <c r="R3029" s="326"/>
      <c r="S3029" s="326"/>
      <c r="T3029" s="326"/>
    </row>
    <row r="3030" spans="1:20">
      <c r="A3030" s="220"/>
      <c r="B3030" s="220"/>
      <c r="C3030" s="220"/>
      <c r="D3030" s="220"/>
      <c r="E3030" s="220"/>
      <c r="F3030" s="220"/>
      <c r="G3030" s="220"/>
      <c r="H3030" s="220"/>
      <c r="I3030" s="220"/>
      <c r="J3030" s="220"/>
      <c r="K3030" s="220"/>
      <c r="L3030" s="220"/>
      <c r="M3030" s="326"/>
      <c r="N3030" s="220"/>
      <c r="O3030" s="220"/>
      <c r="P3030" s="220"/>
      <c r="Q3030" s="326"/>
      <c r="R3030" s="326"/>
      <c r="S3030" s="326"/>
      <c r="T3030" s="326"/>
    </row>
    <row r="3031" spans="1:20">
      <c r="A3031" s="220"/>
      <c r="B3031" s="220"/>
      <c r="C3031" s="220"/>
      <c r="D3031" s="220"/>
      <c r="E3031" s="220"/>
      <c r="F3031" s="220"/>
      <c r="G3031" s="220"/>
      <c r="H3031" s="220"/>
      <c r="I3031" s="220"/>
      <c r="J3031" s="220"/>
      <c r="K3031" s="220"/>
      <c r="L3031" s="220"/>
      <c r="M3031" s="326"/>
      <c r="N3031" s="220"/>
      <c r="O3031" s="220"/>
      <c r="P3031" s="220"/>
      <c r="Q3031" s="326"/>
      <c r="R3031" s="326"/>
      <c r="S3031" s="326"/>
      <c r="T3031" s="326"/>
    </row>
    <row r="3032" spans="1:20">
      <c r="A3032" s="220"/>
      <c r="B3032" s="220"/>
      <c r="C3032" s="220"/>
      <c r="D3032" s="220"/>
      <c r="E3032" s="220"/>
      <c r="F3032" s="220"/>
      <c r="G3032" s="220"/>
      <c r="H3032" s="220"/>
      <c r="I3032" s="220"/>
      <c r="J3032" s="220"/>
      <c r="K3032" s="220"/>
      <c r="L3032" s="220"/>
      <c r="M3032" s="326"/>
      <c r="N3032" s="220"/>
      <c r="O3032" s="220"/>
      <c r="P3032" s="220"/>
      <c r="Q3032" s="326"/>
      <c r="R3032" s="326"/>
      <c r="S3032" s="326"/>
      <c r="T3032" s="326"/>
    </row>
    <row r="3033" spans="1:20">
      <c r="A3033" s="220"/>
      <c r="B3033" s="220"/>
      <c r="C3033" s="220"/>
      <c r="D3033" s="220"/>
      <c r="E3033" s="220"/>
      <c r="F3033" s="220"/>
      <c r="G3033" s="220"/>
      <c r="H3033" s="220"/>
      <c r="I3033" s="220"/>
      <c r="J3033" s="220"/>
      <c r="K3033" s="220"/>
      <c r="L3033" s="220"/>
      <c r="M3033" s="326"/>
      <c r="N3033" s="220"/>
      <c r="O3033" s="220"/>
      <c r="P3033" s="220"/>
      <c r="Q3033" s="326"/>
      <c r="R3033" s="326"/>
      <c r="S3033" s="326"/>
      <c r="T3033" s="326"/>
    </row>
    <row r="3034" spans="1:20">
      <c r="A3034" s="220"/>
      <c r="B3034" s="220"/>
      <c r="C3034" s="220"/>
      <c r="D3034" s="220"/>
      <c r="E3034" s="220"/>
      <c r="F3034" s="220"/>
      <c r="G3034" s="220"/>
      <c r="H3034" s="220"/>
      <c r="I3034" s="220"/>
      <c r="J3034" s="220"/>
      <c r="K3034" s="220"/>
      <c r="L3034" s="220"/>
      <c r="M3034" s="326"/>
      <c r="N3034" s="220"/>
      <c r="O3034" s="220"/>
      <c r="P3034" s="220"/>
      <c r="Q3034" s="326"/>
      <c r="R3034" s="326"/>
      <c r="S3034" s="326"/>
      <c r="T3034" s="326"/>
    </row>
    <row r="3035" spans="1:20">
      <c r="A3035" s="220"/>
      <c r="B3035" s="220"/>
      <c r="C3035" s="220"/>
      <c r="D3035" s="220"/>
      <c r="E3035" s="220"/>
      <c r="F3035" s="220"/>
      <c r="G3035" s="220"/>
      <c r="H3035" s="220"/>
      <c r="I3035" s="220"/>
      <c r="J3035" s="220"/>
      <c r="K3035" s="220"/>
      <c r="L3035" s="220"/>
      <c r="M3035" s="326"/>
      <c r="N3035" s="220"/>
      <c r="O3035" s="220"/>
      <c r="P3035" s="220"/>
      <c r="Q3035" s="326"/>
      <c r="R3035" s="326"/>
      <c r="S3035" s="326"/>
      <c r="T3035" s="326"/>
    </row>
    <row r="3036" spans="1:20">
      <c r="A3036" s="220"/>
      <c r="B3036" s="220"/>
      <c r="C3036" s="220"/>
      <c r="D3036" s="220"/>
      <c r="E3036" s="220"/>
      <c r="F3036" s="220"/>
      <c r="G3036" s="220"/>
      <c r="H3036" s="220"/>
      <c r="I3036" s="220"/>
      <c r="J3036" s="220"/>
      <c r="K3036" s="220"/>
      <c r="L3036" s="220"/>
      <c r="M3036" s="326"/>
      <c r="N3036" s="220"/>
      <c r="O3036" s="220"/>
      <c r="P3036" s="220"/>
      <c r="Q3036" s="326"/>
      <c r="R3036" s="326"/>
      <c r="S3036" s="326"/>
      <c r="T3036" s="326"/>
    </row>
    <row r="3037" spans="1:20">
      <c r="A3037" s="220"/>
      <c r="B3037" s="220"/>
      <c r="C3037" s="220"/>
      <c r="D3037" s="220"/>
      <c r="E3037" s="220"/>
      <c r="F3037" s="220"/>
      <c r="G3037" s="220"/>
      <c r="H3037" s="220"/>
      <c r="I3037" s="220"/>
      <c r="J3037" s="220"/>
      <c r="K3037" s="220"/>
      <c r="L3037" s="220"/>
      <c r="M3037" s="326"/>
      <c r="N3037" s="220"/>
      <c r="O3037" s="220"/>
      <c r="P3037" s="220"/>
      <c r="Q3037" s="326"/>
      <c r="R3037" s="326"/>
      <c r="S3037" s="326"/>
      <c r="T3037" s="326"/>
    </row>
    <row r="3038" spans="1:20">
      <c r="A3038" s="220"/>
      <c r="B3038" s="220"/>
      <c r="C3038" s="220"/>
      <c r="D3038" s="220"/>
      <c r="E3038" s="220"/>
      <c r="F3038" s="220"/>
      <c r="G3038" s="220"/>
      <c r="H3038" s="220"/>
      <c r="I3038" s="220"/>
      <c r="J3038" s="220"/>
      <c r="K3038" s="220"/>
      <c r="L3038" s="220"/>
      <c r="M3038" s="326"/>
      <c r="N3038" s="220"/>
      <c r="O3038" s="220"/>
      <c r="P3038" s="220"/>
      <c r="Q3038" s="326"/>
      <c r="R3038" s="326"/>
      <c r="S3038" s="326"/>
      <c r="T3038" s="326"/>
    </row>
    <row r="3039" spans="1:20">
      <c r="A3039" s="220"/>
      <c r="B3039" s="220"/>
      <c r="C3039" s="220"/>
      <c r="D3039" s="220"/>
      <c r="E3039" s="220"/>
      <c r="F3039" s="220"/>
      <c r="G3039" s="220"/>
      <c r="H3039" s="220"/>
      <c r="I3039" s="220"/>
      <c r="J3039" s="220"/>
      <c r="K3039" s="220"/>
      <c r="L3039" s="220"/>
      <c r="M3039" s="326"/>
      <c r="N3039" s="220"/>
      <c r="O3039" s="220"/>
      <c r="P3039" s="220"/>
      <c r="Q3039" s="326"/>
      <c r="R3039" s="326"/>
      <c r="S3039" s="326"/>
      <c r="T3039" s="326"/>
    </row>
    <row r="3040" spans="1:20">
      <c r="A3040" s="220"/>
      <c r="B3040" s="220"/>
      <c r="C3040" s="220"/>
      <c r="D3040" s="220"/>
      <c r="E3040" s="220"/>
      <c r="F3040" s="220"/>
      <c r="G3040" s="220"/>
      <c r="H3040" s="220"/>
      <c r="I3040" s="220"/>
      <c r="J3040" s="220"/>
      <c r="K3040" s="220"/>
      <c r="L3040" s="220"/>
      <c r="M3040" s="326"/>
      <c r="N3040" s="220"/>
      <c r="O3040" s="220"/>
      <c r="P3040" s="220"/>
      <c r="Q3040" s="326"/>
      <c r="R3040" s="326"/>
      <c r="S3040" s="326"/>
      <c r="T3040" s="326"/>
    </row>
    <row r="3041" spans="1:20">
      <c r="A3041" s="220"/>
      <c r="B3041" s="220"/>
      <c r="C3041" s="220"/>
      <c r="D3041" s="220"/>
      <c r="E3041" s="220"/>
      <c r="F3041" s="220"/>
      <c r="G3041" s="220"/>
      <c r="H3041" s="220"/>
      <c r="I3041" s="220"/>
      <c r="J3041" s="220"/>
      <c r="K3041" s="220"/>
      <c r="L3041" s="220"/>
      <c r="M3041" s="326"/>
      <c r="N3041" s="220"/>
      <c r="O3041" s="220"/>
      <c r="P3041" s="220"/>
      <c r="Q3041" s="326"/>
      <c r="R3041" s="326"/>
      <c r="S3041" s="326"/>
      <c r="T3041" s="326"/>
    </row>
    <row r="3042" spans="1:20">
      <c r="A3042" s="220"/>
      <c r="B3042" s="220"/>
      <c r="C3042" s="220"/>
      <c r="D3042" s="220"/>
      <c r="E3042" s="220"/>
      <c r="F3042" s="220"/>
      <c r="G3042" s="220"/>
      <c r="H3042" s="220"/>
      <c r="I3042" s="220"/>
      <c r="J3042" s="220"/>
      <c r="K3042" s="220"/>
      <c r="L3042" s="220"/>
      <c r="M3042" s="326"/>
      <c r="N3042" s="220"/>
      <c r="O3042" s="220"/>
      <c r="P3042" s="220"/>
      <c r="Q3042" s="326"/>
      <c r="R3042" s="326"/>
      <c r="S3042" s="326"/>
      <c r="T3042" s="326"/>
    </row>
    <row r="3043" spans="1:20">
      <c r="A3043" s="220"/>
      <c r="B3043" s="220"/>
      <c r="C3043" s="220"/>
      <c r="D3043" s="220"/>
      <c r="E3043" s="220"/>
      <c r="F3043" s="220"/>
      <c r="G3043" s="220"/>
      <c r="H3043" s="220"/>
      <c r="I3043" s="220"/>
      <c r="J3043" s="220"/>
      <c r="K3043" s="220"/>
      <c r="L3043" s="220"/>
      <c r="M3043" s="326"/>
      <c r="N3043" s="220"/>
      <c r="O3043" s="220"/>
      <c r="P3043" s="220"/>
      <c r="Q3043" s="326"/>
      <c r="R3043" s="326"/>
      <c r="S3043" s="326"/>
      <c r="T3043" s="326"/>
    </row>
    <row r="3044" spans="1:20">
      <c r="A3044" s="220"/>
      <c r="B3044" s="220"/>
      <c r="C3044" s="220"/>
      <c r="D3044" s="220"/>
      <c r="E3044" s="220"/>
      <c r="F3044" s="220"/>
      <c r="G3044" s="220"/>
      <c r="H3044" s="220"/>
      <c r="I3044" s="220"/>
      <c r="J3044" s="220"/>
      <c r="K3044" s="220"/>
      <c r="L3044" s="220"/>
      <c r="M3044" s="326"/>
      <c r="N3044" s="220"/>
      <c r="O3044" s="220"/>
      <c r="P3044" s="220"/>
      <c r="Q3044" s="326"/>
      <c r="R3044" s="326"/>
      <c r="S3044" s="326"/>
      <c r="T3044" s="326"/>
    </row>
    <row r="3045" spans="1:20">
      <c r="A3045" s="220"/>
      <c r="B3045" s="220"/>
      <c r="C3045" s="220"/>
      <c r="D3045" s="220"/>
      <c r="E3045" s="220"/>
      <c r="F3045" s="220"/>
      <c r="G3045" s="220"/>
      <c r="H3045" s="220"/>
      <c r="I3045" s="220"/>
      <c r="J3045" s="220"/>
      <c r="K3045" s="220"/>
      <c r="L3045" s="220"/>
      <c r="M3045" s="326"/>
      <c r="N3045" s="220"/>
      <c r="O3045" s="220"/>
      <c r="P3045" s="220"/>
      <c r="Q3045" s="326"/>
      <c r="R3045" s="326"/>
      <c r="S3045" s="326"/>
      <c r="T3045" s="326"/>
    </row>
    <row r="3046" spans="1:20">
      <c r="A3046" s="220"/>
      <c r="B3046" s="220"/>
      <c r="C3046" s="220"/>
      <c r="D3046" s="220"/>
      <c r="E3046" s="220"/>
      <c r="F3046" s="220"/>
      <c r="G3046" s="220"/>
      <c r="H3046" s="220"/>
      <c r="I3046" s="220"/>
      <c r="J3046" s="220"/>
      <c r="K3046" s="220"/>
      <c r="L3046" s="220"/>
      <c r="M3046" s="326"/>
      <c r="N3046" s="220"/>
      <c r="O3046" s="220"/>
      <c r="P3046" s="220"/>
      <c r="Q3046" s="326"/>
      <c r="R3046" s="326"/>
      <c r="S3046" s="326"/>
      <c r="T3046" s="326"/>
    </row>
    <row r="3047" spans="1:20">
      <c r="A3047" s="220"/>
      <c r="B3047" s="220"/>
      <c r="C3047" s="220"/>
      <c r="D3047" s="220"/>
      <c r="E3047" s="220"/>
      <c r="F3047" s="220"/>
      <c r="G3047" s="220"/>
      <c r="H3047" s="220"/>
      <c r="I3047" s="220"/>
      <c r="J3047" s="220"/>
      <c r="K3047" s="220"/>
      <c r="L3047" s="220"/>
      <c r="M3047" s="326"/>
      <c r="N3047" s="220"/>
      <c r="O3047" s="220"/>
      <c r="P3047" s="220"/>
      <c r="Q3047" s="326"/>
      <c r="R3047" s="326"/>
      <c r="S3047" s="326"/>
      <c r="T3047" s="326"/>
    </row>
    <row r="3048" spans="1:20">
      <c r="A3048" s="220"/>
      <c r="B3048" s="220"/>
      <c r="C3048" s="220"/>
      <c r="D3048" s="220"/>
      <c r="E3048" s="220"/>
      <c r="F3048" s="220"/>
      <c r="G3048" s="220"/>
      <c r="H3048" s="220"/>
      <c r="I3048" s="220"/>
      <c r="J3048" s="220"/>
      <c r="K3048" s="220"/>
      <c r="L3048" s="220"/>
      <c r="M3048" s="326"/>
      <c r="N3048" s="220"/>
      <c r="O3048" s="220"/>
      <c r="P3048" s="220"/>
      <c r="Q3048" s="326"/>
      <c r="R3048" s="326"/>
      <c r="S3048" s="326"/>
      <c r="T3048" s="326"/>
    </row>
    <row r="3049" spans="1:20">
      <c r="A3049" s="220"/>
      <c r="B3049" s="220"/>
      <c r="C3049" s="220"/>
      <c r="D3049" s="220"/>
      <c r="E3049" s="220"/>
      <c r="F3049" s="220"/>
      <c r="G3049" s="220"/>
      <c r="H3049" s="220"/>
      <c r="I3049" s="220"/>
      <c r="J3049" s="220"/>
      <c r="K3049" s="220"/>
      <c r="L3049" s="220"/>
      <c r="M3049" s="326"/>
      <c r="N3049" s="220"/>
      <c r="O3049" s="220"/>
      <c r="P3049" s="220"/>
      <c r="Q3049" s="326"/>
      <c r="R3049" s="326"/>
      <c r="S3049" s="326"/>
      <c r="T3049" s="326"/>
    </row>
    <row r="3050" spans="1:20">
      <c r="A3050" s="220"/>
      <c r="B3050" s="220"/>
      <c r="C3050" s="220"/>
      <c r="D3050" s="220"/>
      <c r="E3050" s="220"/>
      <c r="F3050" s="220"/>
      <c r="G3050" s="220"/>
      <c r="H3050" s="220"/>
      <c r="I3050" s="220"/>
      <c r="J3050" s="220"/>
      <c r="K3050" s="220"/>
      <c r="L3050" s="220"/>
      <c r="M3050" s="326"/>
      <c r="N3050" s="220"/>
      <c r="O3050" s="220"/>
      <c r="P3050" s="220"/>
      <c r="Q3050" s="326"/>
      <c r="R3050" s="326"/>
      <c r="S3050" s="326"/>
      <c r="T3050" s="326"/>
    </row>
    <row r="3051" spans="1:20">
      <c r="A3051" s="220"/>
      <c r="B3051" s="220"/>
      <c r="C3051" s="220"/>
      <c r="D3051" s="220"/>
      <c r="E3051" s="220"/>
      <c r="F3051" s="220"/>
      <c r="G3051" s="220"/>
      <c r="H3051" s="220"/>
      <c r="I3051" s="220"/>
      <c r="J3051" s="220"/>
      <c r="K3051" s="220"/>
      <c r="L3051" s="220"/>
      <c r="M3051" s="326"/>
      <c r="N3051" s="220"/>
      <c r="O3051" s="220"/>
      <c r="P3051" s="220"/>
      <c r="Q3051" s="326"/>
      <c r="R3051" s="326"/>
      <c r="S3051" s="326"/>
      <c r="T3051" s="326"/>
    </row>
    <row r="3052" spans="1:20">
      <c r="A3052" s="220"/>
      <c r="B3052" s="220"/>
      <c r="C3052" s="220"/>
      <c r="D3052" s="220"/>
      <c r="E3052" s="220"/>
      <c r="F3052" s="220"/>
      <c r="G3052" s="220"/>
      <c r="H3052" s="220"/>
      <c r="I3052" s="220"/>
      <c r="J3052" s="220"/>
      <c r="K3052" s="220"/>
      <c r="L3052" s="220"/>
      <c r="M3052" s="326"/>
      <c r="N3052" s="220"/>
      <c r="O3052" s="220"/>
      <c r="P3052" s="220"/>
      <c r="Q3052" s="326"/>
      <c r="R3052" s="326"/>
      <c r="S3052" s="326"/>
      <c r="T3052" s="326"/>
    </row>
    <row r="3053" spans="1:20">
      <c r="A3053" s="220"/>
      <c r="B3053" s="220"/>
      <c r="C3053" s="220"/>
      <c r="D3053" s="220"/>
      <c r="E3053" s="220"/>
      <c r="F3053" s="220"/>
      <c r="G3053" s="220"/>
      <c r="H3053" s="220"/>
      <c r="I3053" s="220"/>
      <c r="J3053" s="220"/>
      <c r="K3053" s="220"/>
      <c r="L3053" s="220"/>
      <c r="M3053" s="326"/>
      <c r="N3053" s="220"/>
      <c r="O3053" s="220"/>
      <c r="P3053" s="220"/>
      <c r="Q3053" s="326"/>
      <c r="R3053" s="326"/>
      <c r="S3053" s="326"/>
      <c r="T3053" s="326"/>
    </row>
    <row r="3054" spans="1:20">
      <c r="A3054" s="220"/>
      <c r="B3054" s="220"/>
      <c r="C3054" s="220"/>
      <c r="D3054" s="220"/>
      <c r="E3054" s="220"/>
      <c r="F3054" s="220"/>
      <c r="G3054" s="220"/>
      <c r="H3054" s="220"/>
      <c r="I3054" s="220"/>
      <c r="J3054" s="220"/>
      <c r="K3054" s="220"/>
      <c r="L3054" s="220"/>
      <c r="M3054" s="326"/>
      <c r="N3054" s="220"/>
      <c r="O3054" s="220"/>
      <c r="P3054" s="220"/>
      <c r="Q3054" s="326"/>
      <c r="R3054" s="326"/>
      <c r="S3054" s="326"/>
      <c r="T3054" s="326"/>
    </row>
    <row r="3055" spans="1:20">
      <c r="A3055" s="220"/>
      <c r="B3055" s="220"/>
      <c r="C3055" s="220"/>
      <c r="D3055" s="220"/>
      <c r="E3055" s="220"/>
      <c r="F3055" s="220"/>
      <c r="G3055" s="220"/>
      <c r="H3055" s="220"/>
      <c r="I3055" s="220"/>
      <c r="J3055" s="220"/>
      <c r="K3055" s="220"/>
      <c r="L3055" s="220"/>
      <c r="M3055" s="326"/>
      <c r="N3055" s="220"/>
      <c r="O3055" s="220"/>
      <c r="P3055" s="220"/>
      <c r="Q3055" s="326"/>
      <c r="R3055" s="326"/>
      <c r="S3055" s="326"/>
      <c r="T3055" s="326"/>
    </row>
    <row r="3056" spans="1:20">
      <c r="A3056" s="220"/>
      <c r="B3056" s="220"/>
      <c r="C3056" s="220"/>
      <c r="D3056" s="220"/>
      <c r="E3056" s="220"/>
      <c r="F3056" s="220"/>
      <c r="G3056" s="220"/>
      <c r="H3056" s="220"/>
      <c r="I3056" s="220"/>
      <c r="J3056" s="220"/>
      <c r="K3056" s="220"/>
      <c r="L3056" s="220"/>
      <c r="M3056" s="326"/>
      <c r="N3056" s="220"/>
      <c r="O3056" s="220"/>
      <c r="P3056" s="220"/>
      <c r="Q3056" s="326"/>
      <c r="R3056" s="326"/>
      <c r="S3056" s="326"/>
      <c r="T3056" s="326"/>
    </row>
    <row r="3057" spans="1:20">
      <c r="A3057" s="220"/>
      <c r="B3057" s="220"/>
      <c r="C3057" s="220"/>
      <c r="D3057" s="220"/>
      <c r="E3057" s="220"/>
      <c r="F3057" s="220"/>
      <c r="G3057" s="220"/>
      <c r="H3057" s="220"/>
      <c r="I3057" s="220"/>
      <c r="J3057" s="220"/>
      <c r="K3057" s="220"/>
      <c r="L3057" s="220"/>
      <c r="M3057" s="326"/>
      <c r="N3057" s="220"/>
      <c r="O3057" s="220"/>
      <c r="P3057" s="220"/>
      <c r="Q3057" s="326"/>
      <c r="R3057" s="326"/>
      <c r="S3057" s="326"/>
      <c r="T3057" s="326"/>
    </row>
    <row r="3058" spans="1:20">
      <c r="A3058" s="220"/>
      <c r="B3058" s="220"/>
      <c r="C3058" s="220"/>
      <c r="D3058" s="220"/>
      <c r="E3058" s="220"/>
      <c r="F3058" s="220"/>
      <c r="G3058" s="220"/>
      <c r="H3058" s="220"/>
      <c r="I3058" s="220"/>
      <c r="J3058" s="220"/>
      <c r="K3058" s="220"/>
      <c r="L3058" s="220"/>
      <c r="M3058" s="326"/>
      <c r="N3058" s="220"/>
      <c r="O3058" s="220"/>
      <c r="P3058" s="220"/>
      <c r="Q3058" s="326"/>
      <c r="R3058" s="326"/>
      <c r="S3058" s="326"/>
      <c r="T3058" s="326"/>
    </row>
    <row r="3059" spans="1:20">
      <c r="A3059" s="220"/>
      <c r="B3059" s="220"/>
      <c r="C3059" s="220"/>
      <c r="D3059" s="220"/>
      <c r="E3059" s="220"/>
      <c r="F3059" s="220"/>
      <c r="G3059" s="220"/>
      <c r="H3059" s="220"/>
      <c r="I3059" s="220"/>
      <c r="J3059" s="220"/>
      <c r="K3059" s="220"/>
      <c r="L3059" s="220"/>
      <c r="M3059" s="326"/>
      <c r="N3059" s="220"/>
      <c r="O3059" s="220"/>
      <c r="P3059" s="220"/>
      <c r="Q3059" s="326"/>
      <c r="R3059" s="326"/>
      <c r="S3059" s="326"/>
      <c r="T3059" s="326"/>
    </row>
    <row r="3060" spans="1:20">
      <c r="A3060" s="220"/>
      <c r="B3060" s="220"/>
      <c r="C3060" s="220"/>
      <c r="D3060" s="220"/>
      <c r="E3060" s="220"/>
      <c r="F3060" s="220"/>
      <c r="G3060" s="220"/>
      <c r="H3060" s="220"/>
      <c r="I3060" s="220"/>
      <c r="J3060" s="220"/>
      <c r="K3060" s="220"/>
      <c r="L3060" s="220"/>
      <c r="M3060" s="326"/>
      <c r="N3060" s="220"/>
      <c r="O3060" s="220"/>
      <c r="P3060" s="220"/>
      <c r="Q3060" s="326"/>
      <c r="R3060" s="326"/>
      <c r="S3060" s="326"/>
      <c r="T3060" s="326"/>
    </row>
    <row r="3061" spans="1:20">
      <c r="A3061" s="220"/>
      <c r="B3061" s="220"/>
      <c r="C3061" s="220"/>
      <c r="D3061" s="220"/>
      <c r="E3061" s="220"/>
      <c r="F3061" s="220"/>
      <c r="G3061" s="220"/>
      <c r="H3061" s="220"/>
      <c r="I3061" s="220"/>
      <c r="J3061" s="220"/>
      <c r="K3061" s="220"/>
      <c r="L3061" s="220"/>
      <c r="M3061" s="326"/>
      <c r="N3061" s="220"/>
      <c r="O3061" s="220"/>
      <c r="P3061" s="220"/>
      <c r="Q3061" s="326"/>
      <c r="R3061" s="326"/>
      <c r="S3061" s="326"/>
      <c r="T3061" s="326"/>
    </row>
    <row r="3062" spans="1:20">
      <c r="A3062" s="220"/>
      <c r="B3062" s="220"/>
      <c r="C3062" s="220"/>
      <c r="D3062" s="220"/>
      <c r="E3062" s="220"/>
      <c r="F3062" s="220"/>
      <c r="G3062" s="220"/>
      <c r="H3062" s="220"/>
      <c r="I3062" s="220"/>
      <c r="J3062" s="220"/>
      <c r="K3062" s="220"/>
      <c r="L3062" s="220"/>
      <c r="M3062" s="326"/>
      <c r="N3062" s="220"/>
      <c r="O3062" s="220"/>
      <c r="P3062" s="220"/>
      <c r="Q3062" s="326"/>
      <c r="R3062" s="326"/>
      <c r="S3062" s="326"/>
      <c r="T3062" s="326"/>
    </row>
    <row r="3063" spans="1:20">
      <c r="A3063" s="220"/>
      <c r="B3063" s="220"/>
      <c r="C3063" s="220"/>
      <c r="D3063" s="220"/>
      <c r="E3063" s="220"/>
      <c r="F3063" s="220"/>
      <c r="G3063" s="220"/>
      <c r="H3063" s="220"/>
      <c r="I3063" s="220"/>
      <c r="J3063" s="220"/>
      <c r="K3063" s="220"/>
      <c r="L3063" s="220"/>
      <c r="M3063" s="326"/>
      <c r="N3063" s="220"/>
      <c r="O3063" s="220"/>
      <c r="P3063" s="220"/>
      <c r="Q3063" s="326"/>
      <c r="R3063" s="326"/>
      <c r="S3063" s="326"/>
      <c r="T3063" s="326"/>
    </row>
    <row r="3064" spans="1:20">
      <c r="A3064" s="220"/>
      <c r="B3064" s="220"/>
      <c r="C3064" s="220"/>
      <c r="D3064" s="220"/>
      <c r="E3064" s="220"/>
      <c r="F3064" s="220"/>
      <c r="G3064" s="220"/>
      <c r="H3064" s="220"/>
      <c r="I3064" s="220"/>
      <c r="J3064" s="220"/>
      <c r="K3064" s="220"/>
      <c r="L3064" s="220"/>
      <c r="M3064" s="326"/>
      <c r="N3064" s="220"/>
      <c r="O3064" s="220"/>
      <c r="P3064" s="220"/>
      <c r="Q3064" s="326"/>
      <c r="R3064" s="326"/>
      <c r="S3064" s="326"/>
      <c r="T3064" s="326"/>
    </row>
    <row r="3065" spans="1:20">
      <c r="A3065" s="220"/>
      <c r="B3065" s="220"/>
      <c r="C3065" s="220"/>
      <c r="D3065" s="220"/>
      <c r="E3065" s="220"/>
      <c r="F3065" s="220"/>
      <c r="G3065" s="220"/>
      <c r="H3065" s="220"/>
      <c r="I3065" s="220"/>
      <c r="J3065" s="220"/>
      <c r="K3065" s="220"/>
      <c r="L3065" s="220"/>
      <c r="M3065" s="326"/>
      <c r="N3065" s="220"/>
      <c r="O3065" s="220"/>
      <c r="P3065" s="220"/>
      <c r="Q3065" s="326"/>
      <c r="R3065" s="326"/>
      <c r="S3065" s="326"/>
      <c r="T3065" s="326"/>
    </row>
    <row r="3066" spans="1:20">
      <c r="A3066" s="220"/>
      <c r="B3066" s="220"/>
      <c r="C3066" s="220"/>
      <c r="D3066" s="220"/>
      <c r="E3066" s="220"/>
      <c r="F3066" s="220"/>
      <c r="G3066" s="220"/>
      <c r="H3066" s="220"/>
      <c r="I3066" s="220"/>
      <c r="J3066" s="220"/>
      <c r="K3066" s="220"/>
      <c r="L3066" s="220"/>
      <c r="M3066" s="326"/>
      <c r="N3066" s="220"/>
      <c r="O3066" s="220"/>
      <c r="P3066" s="220"/>
      <c r="Q3066" s="326"/>
      <c r="R3066" s="326"/>
      <c r="S3066" s="326"/>
      <c r="T3066" s="326"/>
    </row>
    <row r="3067" spans="1:20">
      <c r="A3067" s="220"/>
      <c r="B3067" s="220"/>
      <c r="C3067" s="220"/>
      <c r="D3067" s="220"/>
      <c r="E3067" s="220"/>
      <c r="F3067" s="220"/>
      <c r="G3067" s="220"/>
      <c r="H3067" s="220"/>
      <c r="I3067" s="220"/>
      <c r="J3067" s="220"/>
      <c r="K3067" s="220"/>
      <c r="L3067" s="220"/>
      <c r="M3067" s="326"/>
      <c r="N3067" s="220"/>
      <c r="O3067" s="220"/>
      <c r="P3067" s="220"/>
      <c r="Q3067" s="326"/>
      <c r="R3067" s="326"/>
      <c r="S3067" s="326"/>
      <c r="T3067" s="326"/>
    </row>
    <row r="3068" spans="1:20">
      <c r="A3068" s="220"/>
      <c r="B3068" s="220"/>
      <c r="C3068" s="220"/>
      <c r="D3068" s="220"/>
      <c r="E3068" s="220"/>
      <c r="F3068" s="220"/>
      <c r="G3068" s="220"/>
      <c r="H3068" s="220"/>
      <c r="I3068" s="220"/>
      <c r="J3068" s="220"/>
      <c r="K3068" s="220"/>
      <c r="L3068" s="220"/>
      <c r="M3068" s="326"/>
      <c r="N3068" s="220"/>
      <c r="O3068" s="220"/>
      <c r="P3068" s="220"/>
      <c r="Q3068" s="326"/>
      <c r="R3068" s="326"/>
      <c r="S3068" s="326"/>
      <c r="T3068" s="326"/>
    </row>
    <row r="3069" spans="1:20">
      <c r="A3069" s="220"/>
      <c r="B3069" s="220"/>
      <c r="C3069" s="220"/>
      <c r="D3069" s="220"/>
      <c r="E3069" s="220"/>
      <c r="F3069" s="220"/>
      <c r="G3069" s="220"/>
      <c r="H3069" s="220"/>
      <c r="I3069" s="220"/>
      <c r="J3069" s="220"/>
      <c r="K3069" s="220"/>
      <c r="L3069" s="220"/>
      <c r="M3069" s="326"/>
      <c r="N3069" s="220"/>
      <c r="O3069" s="220"/>
      <c r="P3069" s="220"/>
      <c r="Q3069" s="326"/>
      <c r="R3069" s="326"/>
      <c r="S3069" s="326"/>
      <c r="T3069" s="326"/>
    </row>
    <row r="3070" spans="1:20">
      <c r="A3070" s="220"/>
      <c r="B3070" s="220"/>
      <c r="C3070" s="220"/>
      <c r="D3070" s="220"/>
      <c r="E3070" s="220"/>
      <c r="F3070" s="220"/>
      <c r="G3070" s="220"/>
      <c r="H3070" s="220"/>
      <c r="I3070" s="220"/>
      <c r="J3070" s="220"/>
      <c r="K3070" s="220"/>
      <c r="L3070" s="220"/>
      <c r="M3070" s="326"/>
      <c r="N3070" s="220"/>
      <c r="O3070" s="220"/>
      <c r="P3070" s="220"/>
      <c r="Q3070" s="326"/>
      <c r="R3070" s="326"/>
      <c r="S3070" s="326"/>
      <c r="T3070" s="326"/>
    </row>
    <row r="3071" spans="1:20">
      <c r="A3071" s="220"/>
      <c r="B3071" s="220"/>
      <c r="C3071" s="220"/>
      <c r="D3071" s="220"/>
      <c r="E3071" s="220"/>
      <c r="F3071" s="220"/>
      <c r="G3071" s="220"/>
      <c r="H3071" s="220"/>
      <c r="I3071" s="220"/>
      <c r="J3071" s="220"/>
      <c r="K3071" s="220"/>
      <c r="L3071" s="220"/>
      <c r="M3071" s="326"/>
      <c r="N3071" s="220"/>
      <c r="O3071" s="220"/>
      <c r="P3071" s="220"/>
      <c r="Q3071" s="326"/>
      <c r="R3071" s="326"/>
      <c r="S3071" s="326"/>
      <c r="T3071" s="326"/>
    </row>
    <row r="3072" spans="1:20">
      <c r="A3072" s="220"/>
      <c r="B3072" s="220"/>
      <c r="C3072" s="220"/>
      <c r="D3072" s="220"/>
      <c r="E3072" s="220"/>
      <c r="F3072" s="220"/>
      <c r="G3072" s="220"/>
      <c r="H3072" s="220"/>
      <c r="I3072" s="220"/>
      <c r="J3072" s="220"/>
      <c r="K3072" s="220"/>
      <c r="L3072" s="220"/>
      <c r="M3072" s="326"/>
      <c r="N3072" s="220"/>
      <c r="O3072" s="220"/>
      <c r="P3072" s="220"/>
      <c r="Q3072" s="326"/>
      <c r="R3072" s="326"/>
      <c r="S3072" s="326"/>
      <c r="T3072" s="326"/>
    </row>
    <row r="3073" spans="1:20">
      <c r="A3073" s="220"/>
      <c r="B3073" s="220"/>
      <c r="C3073" s="220"/>
      <c r="D3073" s="220"/>
      <c r="E3073" s="220"/>
      <c r="F3073" s="220"/>
      <c r="G3073" s="220"/>
      <c r="H3073" s="220"/>
      <c r="I3073" s="220"/>
      <c r="J3073" s="220"/>
      <c r="K3073" s="220"/>
      <c r="L3073" s="220"/>
      <c r="M3073" s="326"/>
      <c r="N3073" s="220"/>
      <c r="O3073" s="220"/>
      <c r="P3073" s="220"/>
      <c r="Q3073" s="326"/>
      <c r="R3073" s="326"/>
      <c r="S3073" s="326"/>
      <c r="T3073" s="326"/>
    </row>
    <row r="3074" spans="1:20">
      <c r="A3074" s="220"/>
      <c r="B3074" s="220"/>
      <c r="C3074" s="220"/>
      <c r="D3074" s="220"/>
      <c r="E3074" s="220"/>
      <c r="F3074" s="220"/>
      <c r="G3074" s="220"/>
      <c r="H3074" s="220"/>
      <c r="I3074" s="220"/>
      <c r="J3074" s="220"/>
      <c r="K3074" s="220"/>
      <c r="L3074" s="220"/>
      <c r="M3074" s="326"/>
      <c r="N3074" s="220"/>
      <c r="O3074" s="220"/>
      <c r="P3074" s="220"/>
      <c r="Q3074" s="326"/>
      <c r="R3074" s="326"/>
      <c r="S3074" s="326"/>
      <c r="T3074" s="326"/>
    </row>
    <row r="3075" spans="1:20">
      <c r="A3075" s="220"/>
      <c r="B3075" s="220"/>
      <c r="C3075" s="220"/>
      <c r="D3075" s="220"/>
      <c r="E3075" s="220"/>
      <c r="F3075" s="220"/>
      <c r="G3075" s="220"/>
      <c r="H3075" s="220"/>
      <c r="I3075" s="220"/>
      <c r="J3075" s="220"/>
      <c r="K3075" s="220"/>
      <c r="L3075" s="220"/>
      <c r="M3075" s="326"/>
      <c r="N3075" s="220"/>
      <c r="O3075" s="220"/>
      <c r="P3075" s="220"/>
      <c r="Q3075" s="326"/>
      <c r="R3075" s="326"/>
      <c r="S3075" s="326"/>
      <c r="T3075" s="326"/>
    </row>
    <row r="3076" spans="1:20">
      <c r="A3076" s="220"/>
      <c r="B3076" s="220"/>
      <c r="C3076" s="220"/>
      <c r="D3076" s="220"/>
      <c r="E3076" s="220"/>
      <c r="F3076" s="220"/>
      <c r="G3076" s="220"/>
      <c r="H3076" s="220"/>
      <c r="I3076" s="220"/>
      <c r="J3076" s="220"/>
      <c r="K3076" s="220"/>
      <c r="L3076" s="220"/>
      <c r="M3076" s="326"/>
      <c r="N3076" s="220"/>
      <c r="O3076" s="220"/>
      <c r="P3076" s="220"/>
      <c r="Q3076" s="326"/>
      <c r="R3076" s="326"/>
      <c r="S3076" s="326"/>
      <c r="T3076" s="326"/>
    </row>
    <row r="3077" spans="1:20">
      <c r="A3077" s="220"/>
      <c r="B3077" s="220"/>
      <c r="C3077" s="220"/>
      <c r="D3077" s="220"/>
      <c r="E3077" s="220"/>
      <c r="F3077" s="220"/>
      <c r="G3077" s="220"/>
      <c r="H3077" s="220"/>
      <c r="I3077" s="220"/>
      <c r="J3077" s="220"/>
      <c r="K3077" s="220"/>
      <c r="L3077" s="220"/>
      <c r="M3077" s="326"/>
      <c r="N3077" s="220"/>
      <c r="O3077" s="220"/>
      <c r="P3077" s="220"/>
      <c r="Q3077" s="326"/>
      <c r="R3077" s="326"/>
      <c r="S3077" s="326"/>
      <c r="T3077" s="326"/>
    </row>
    <row r="3078" spans="1:20">
      <c r="A3078" s="220"/>
      <c r="B3078" s="220"/>
      <c r="C3078" s="220"/>
      <c r="D3078" s="220"/>
      <c r="E3078" s="220"/>
      <c r="F3078" s="220"/>
      <c r="G3078" s="220"/>
      <c r="H3078" s="220"/>
      <c r="I3078" s="220"/>
      <c r="J3078" s="220"/>
      <c r="K3078" s="220"/>
      <c r="L3078" s="220"/>
      <c r="M3078" s="326"/>
      <c r="N3078" s="220"/>
      <c r="O3078" s="220"/>
      <c r="P3078" s="220"/>
      <c r="Q3078" s="326"/>
      <c r="R3078" s="326"/>
      <c r="S3078" s="326"/>
      <c r="T3078" s="326"/>
    </row>
    <row r="3079" spans="1:20">
      <c r="A3079" s="220"/>
      <c r="B3079" s="220"/>
      <c r="C3079" s="220"/>
      <c r="D3079" s="220"/>
      <c r="E3079" s="220"/>
      <c r="F3079" s="220"/>
      <c r="G3079" s="220"/>
      <c r="H3079" s="220"/>
      <c r="I3079" s="220"/>
      <c r="J3079" s="220"/>
      <c r="K3079" s="220"/>
      <c r="L3079" s="220"/>
      <c r="M3079" s="326"/>
      <c r="N3079" s="220"/>
      <c r="O3079" s="220"/>
      <c r="P3079" s="220"/>
      <c r="Q3079" s="326"/>
      <c r="R3079" s="326"/>
      <c r="S3079" s="326"/>
      <c r="T3079" s="326"/>
    </row>
    <row r="3080" spans="1:20">
      <c r="A3080" s="220"/>
      <c r="B3080" s="220"/>
      <c r="C3080" s="220"/>
      <c r="D3080" s="220"/>
      <c r="E3080" s="220"/>
      <c r="F3080" s="220"/>
      <c r="G3080" s="220"/>
      <c r="H3080" s="220"/>
      <c r="I3080" s="220"/>
      <c r="J3080" s="220"/>
      <c r="K3080" s="220"/>
      <c r="L3080" s="220"/>
      <c r="M3080" s="326"/>
      <c r="N3080" s="220"/>
      <c r="O3080" s="220"/>
      <c r="P3080" s="220"/>
      <c r="Q3080" s="326"/>
      <c r="R3080" s="326"/>
      <c r="S3080" s="326"/>
      <c r="T3080" s="326"/>
    </row>
    <row r="3081" spans="1:20">
      <c r="A3081" s="220"/>
      <c r="B3081" s="220"/>
      <c r="C3081" s="220"/>
      <c r="D3081" s="220"/>
      <c r="E3081" s="220"/>
      <c r="F3081" s="220"/>
      <c r="G3081" s="220"/>
      <c r="H3081" s="220"/>
      <c r="I3081" s="220"/>
      <c r="J3081" s="220"/>
      <c r="K3081" s="220"/>
      <c r="L3081" s="220"/>
      <c r="M3081" s="326"/>
      <c r="N3081" s="220"/>
      <c r="O3081" s="220"/>
      <c r="P3081" s="220"/>
      <c r="Q3081" s="326"/>
      <c r="R3081" s="326"/>
      <c r="S3081" s="326"/>
      <c r="T3081" s="326"/>
    </row>
    <row r="3082" spans="1:20">
      <c r="A3082" s="220"/>
      <c r="B3082" s="220"/>
      <c r="C3082" s="220"/>
      <c r="D3082" s="220"/>
      <c r="E3082" s="220"/>
      <c r="F3082" s="220"/>
      <c r="G3082" s="220"/>
      <c r="H3082" s="220"/>
      <c r="I3082" s="220"/>
      <c r="J3082" s="220"/>
      <c r="K3082" s="220"/>
      <c r="L3082" s="220"/>
      <c r="M3082" s="326"/>
      <c r="N3082" s="220"/>
      <c r="O3082" s="220"/>
      <c r="P3082" s="220"/>
      <c r="Q3082" s="326"/>
      <c r="R3082" s="326"/>
      <c r="S3082" s="326"/>
      <c r="T3082" s="326"/>
    </row>
    <row r="3083" spans="1:20">
      <c r="A3083" s="220"/>
      <c r="B3083" s="220"/>
      <c r="C3083" s="220"/>
      <c r="D3083" s="220"/>
      <c r="E3083" s="220"/>
      <c r="F3083" s="220"/>
      <c r="G3083" s="220"/>
      <c r="H3083" s="220"/>
      <c r="I3083" s="220"/>
      <c r="J3083" s="220"/>
      <c r="K3083" s="220"/>
      <c r="L3083" s="220"/>
      <c r="M3083" s="326"/>
      <c r="N3083" s="220"/>
      <c r="O3083" s="220"/>
      <c r="P3083" s="220"/>
      <c r="Q3083" s="326"/>
      <c r="R3083" s="326"/>
      <c r="S3083" s="326"/>
      <c r="T3083" s="326"/>
    </row>
    <row r="3084" spans="1:20">
      <c r="A3084" s="220"/>
      <c r="B3084" s="220"/>
      <c r="C3084" s="220"/>
      <c r="D3084" s="220"/>
      <c r="E3084" s="220"/>
      <c r="F3084" s="220"/>
      <c r="G3084" s="220"/>
      <c r="H3084" s="220"/>
      <c r="I3084" s="220"/>
      <c r="J3084" s="220"/>
      <c r="K3084" s="220"/>
      <c r="L3084" s="220"/>
      <c r="M3084" s="326"/>
      <c r="N3084" s="220"/>
      <c r="O3084" s="220"/>
      <c r="P3084" s="220"/>
      <c r="Q3084" s="326"/>
      <c r="R3084" s="326"/>
      <c r="S3084" s="326"/>
      <c r="T3084" s="326"/>
    </row>
    <row r="3085" spans="1:20">
      <c r="A3085" s="220"/>
      <c r="B3085" s="220"/>
      <c r="C3085" s="220"/>
      <c r="D3085" s="220"/>
      <c r="E3085" s="220"/>
      <c r="F3085" s="220"/>
      <c r="G3085" s="220"/>
      <c r="H3085" s="220"/>
      <c r="I3085" s="220"/>
      <c r="J3085" s="220"/>
      <c r="K3085" s="220"/>
      <c r="L3085" s="220"/>
      <c r="M3085" s="326"/>
      <c r="N3085" s="220"/>
      <c r="O3085" s="220"/>
      <c r="P3085" s="220"/>
      <c r="Q3085" s="326"/>
      <c r="R3085" s="326"/>
      <c r="S3085" s="326"/>
      <c r="T3085" s="326"/>
    </row>
    <row r="3086" spans="1:20">
      <c r="A3086" s="220"/>
      <c r="B3086" s="220"/>
      <c r="C3086" s="220"/>
      <c r="D3086" s="220"/>
      <c r="E3086" s="220"/>
      <c r="F3086" s="220"/>
      <c r="G3086" s="220"/>
      <c r="H3086" s="220"/>
      <c r="I3086" s="220"/>
      <c r="J3086" s="220"/>
      <c r="K3086" s="220"/>
      <c r="L3086" s="220"/>
      <c r="M3086" s="326"/>
      <c r="N3086" s="220"/>
      <c r="O3086" s="220"/>
      <c r="P3086" s="220"/>
      <c r="Q3086" s="326"/>
      <c r="R3086" s="326"/>
      <c r="S3086" s="326"/>
      <c r="T3086" s="326"/>
    </row>
    <row r="3087" spans="1:20">
      <c r="A3087" s="220"/>
      <c r="B3087" s="220"/>
      <c r="C3087" s="220"/>
      <c r="D3087" s="220"/>
      <c r="E3087" s="220"/>
      <c r="F3087" s="220"/>
      <c r="G3087" s="220"/>
      <c r="H3087" s="220"/>
      <c r="I3087" s="220"/>
      <c r="J3087" s="220"/>
      <c r="K3087" s="220"/>
      <c r="L3087" s="220"/>
      <c r="M3087" s="326"/>
      <c r="N3087" s="220"/>
      <c r="O3087" s="220"/>
      <c r="P3087" s="220"/>
      <c r="Q3087" s="326"/>
      <c r="R3087" s="326"/>
      <c r="S3087" s="326"/>
      <c r="T3087" s="326"/>
    </row>
    <row r="3088" spans="1:20">
      <c r="A3088" s="220"/>
      <c r="B3088" s="220"/>
      <c r="C3088" s="220"/>
      <c r="D3088" s="220"/>
      <c r="E3088" s="220"/>
      <c r="F3088" s="220"/>
      <c r="G3088" s="220"/>
      <c r="H3088" s="220"/>
      <c r="I3088" s="220"/>
      <c r="J3088" s="220"/>
      <c r="K3088" s="220"/>
      <c r="L3088" s="220"/>
      <c r="M3088" s="326"/>
      <c r="N3088" s="220"/>
      <c r="O3088" s="220"/>
      <c r="P3088" s="220"/>
      <c r="Q3088" s="326"/>
      <c r="R3088" s="326"/>
      <c r="S3088" s="326"/>
      <c r="T3088" s="326"/>
    </row>
    <row r="3089" spans="1:20">
      <c r="A3089" s="220"/>
      <c r="B3089" s="220"/>
      <c r="C3089" s="220"/>
      <c r="D3089" s="220"/>
      <c r="E3089" s="220"/>
      <c r="F3089" s="220"/>
      <c r="G3089" s="220"/>
      <c r="H3089" s="220"/>
      <c r="I3089" s="220"/>
      <c r="J3089" s="220"/>
      <c r="K3089" s="220"/>
      <c r="L3089" s="220"/>
      <c r="M3089" s="326"/>
      <c r="N3089" s="220"/>
      <c r="O3089" s="220"/>
      <c r="P3089" s="220"/>
      <c r="Q3089" s="326"/>
      <c r="R3089" s="326"/>
      <c r="S3089" s="326"/>
      <c r="T3089" s="326"/>
    </row>
    <row r="3090" spans="1:20">
      <c r="A3090" s="220"/>
      <c r="B3090" s="220"/>
      <c r="C3090" s="220"/>
      <c r="D3090" s="220"/>
      <c r="E3090" s="220"/>
      <c r="F3090" s="220"/>
      <c r="G3090" s="220"/>
      <c r="H3090" s="220"/>
      <c r="I3090" s="220"/>
      <c r="J3090" s="220"/>
      <c r="K3090" s="220"/>
      <c r="L3090" s="220"/>
      <c r="M3090" s="326"/>
      <c r="N3090" s="220"/>
      <c r="O3090" s="220"/>
      <c r="P3090" s="220"/>
      <c r="Q3090" s="326"/>
      <c r="R3090" s="326"/>
      <c r="S3090" s="326"/>
      <c r="T3090" s="326"/>
    </row>
    <row r="3091" spans="1:20">
      <c r="A3091" s="220"/>
      <c r="B3091" s="220"/>
      <c r="C3091" s="220"/>
      <c r="D3091" s="220"/>
      <c r="E3091" s="220"/>
      <c r="F3091" s="220"/>
      <c r="G3091" s="220"/>
      <c r="H3091" s="220"/>
      <c r="I3091" s="220"/>
      <c r="J3091" s="220"/>
      <c r="K3091" s="220"/>
      <c r="L3091" s="220"/>
      <c r="M3091" s="326"/>
      <c r="N3091" s="220"/>
      <c r="O3091" s="220"/>
      <c r="P3091" s="220"/>
      <c r="Q3091" s="326"/>
      <c r="R3091" s="326"/>
      <c r="S3091" s="326"/>
      <c r="T3091" s="326"/>
    </row>
    <row r="3092" spans="1:20">
      <c r="A3092" s="220"/>
      <c r="B3092" s="220"/>
      <c r="C3092" s="220"/>
      <c r="D3092" s="220"/>
      <c r="E3092" s="220"/>
      <c r="F3092" s="220"/>
      <c r="G3092" s="220"/>
      <c r="H3092" s="220"/>
      <c r="I3092" s="220"/>
      <c r="J3092" s="220"/>
      <c r="K3092" s="220"/>
      <c r="L3092" s="220"/>
      <c r="M3092" s="326"/>
      <c r="N3092" s="220"/>
      <c r="O3092" s="220"/>
      <c r="P3092" s="220"/>
      <c r="Q3092" s="326"/>
      <c r="R3092" s="326"/>
      <c r="S3092" s="326"/>
      <c r="T3092" s="326"/>
    </row>
    <row r="3093" spans="1:20">
      <c r="A3093" s="220"/>
      <c r="B3093" s="220"/>
      <c r="C3093" s="220"/>
      <c r="D3093" s="220"/>
      <c r="E3093" s="220"/>
      <c r="F3093" s="220"/>
      <c r="G3093" s="220"/>
      <c r="H3093" s="220"/>
      <c r="I3093" s="220"/>
      <c r="J3093" s="220"/>
      <c r="K3093" s="220"/>
      <c r="L3093" s="220"/>
      <c r="M3093" s="326"/>
      <c r="N3093" s="220"/>
      <c r="O3093" s="220"/>
      <c r="P3093" s="220"/>
      <c r="Q3093" s="326"/>
      <c r="R3093" s="326"/>
      <c r="S3093" s="326"/>
      <c r="T3093" s="326"/>
    </row>
    <row r="3094" spans="1:20">
      <c r="A3094" s="220"/>
      <c r="B3094" s="220"/>
      <c r="C3094" s="220"/>
      <c r="D3094" s="220"/>
      <c r="E3094" s="220"/>
      <c r="F3094" s="220"/>
      <c r="G3094" s="220"/>
      <c r="H3094" s="220"/>
      <c r="I3094" s="220"/>
      <c r="J3094" s="220"/>
      <c r="K3094" s="220"/>
      <c r="L3094" s="220"/>
      <c r="M3094" s="326"/>
      <c r="N3094" s="220"/>
      <c r="O3094" s="220"/>
      <c r="P3094" s="220"/>
      <c r="Q3094" s="326"/>
      <c r="R3094" s="326"/>
      <c r="S3094" s="326"/>
      <c r="T3094" s="326"/>
    </row>
    <row r="3095" spans="1:20">
      <c r="A3095" s="220"/>
      <c r="B3095" s="220"/>
      <c r="C3095" s="220"/>
      <c r="D3095" s="220"/>
      <c r="E3095" s="220"/>
      <c r="F3095" s="220"/>
      <c r="G3095" s="220"/>
      <c r="H3095" s="220"/>
      <c r="I3095" s="220"/>
      <c r="J3095" s="220"/>
      <c r="K3095" s="220"/>
      <c r="L3095" s="220"/>
      <c r="M3095" s="326"/>
      <c r="N3095" s="220"/>
      <c r="O3095" s="220"/>
      <c r="P3095" s="220"/>
      <c r="Q3095" s="326"/>
      <c r="R3095" s="326"/>
      <c r="S3095" s="326"/>
      <c r="T3095" s="326"/>
    </row>
    <row r="3096" spans="1:20">
      <c r="A3096" s="220"/>
      <c r="B3096" s="220"/>
      <c r="C3096" s="220"/>
      <c r="D3096" s="220"/>
      <c r="E3096" s="220"/>
      <c r="F3096" s="220"/>
      <c r="G3096" s="220"/>
      <c r="H3096" s="220"/>
      <c r="I3096" s="220"/>
      <c r="J3096" s="220"/>
      <c r="K3096" s="220"/>
      <c r="L3096" s="220"/>
      <c r="M3096" s="326"/>
      <c r="N3096" s="220"/>
      <c r="O3096" s="220"/>
      <c r="P3096" s="220"/>
      <c r="Q3096" s="326"/>
      <c r="R3096" s="326"/>
      <c r="S3096" s="326"/>
      <c r="T3096" s="326"/>
    </row>
    <row r="3097" spans="1:20">
      <c r="A3097" s="220"/>
      <c r="B3097" s="220"/>
      <c r="C3097" s="220"/>
      <c r="D3097" s="220"/>
      <c r="E3097" s="220"/>
      <c r="F3097" s="220"/>
      <c r="G3097" s="220"/>
      <c r="H3097" s="220"/>
      <c r="I3097" s="220"/>
      <c r="J3097" s="220"/>
      <c r="K3097" s="220"/>
      <c r="L3097" s="220"/>
      <c r="M3097" s="326"/>
      <c r="N3097" s="220"/>
      <c r="O3097" s="220"/>
      <c r="P3097" s="220"/>
      <c r="Q3097" s="326"/>
      <c r="R3097" s="326"/>
      <c r="S3097" s="326"/>
      <c r="T3097" s="326"/>
    </row>
    <row r="3098" spans="1:20">
      <c r="A3098" s="220"/>
      <c r="B3098" s="220"/>
      <c r="C3098" s="220"/>
      <c r="D3098" s="220"/>
      <c r="E3098" s="220"/>
      <c r="F3098" s="220"/>
      <c r="G3098" s="220"/>
      <c r="H3098" s="220"/>
      <c r="I3098" s="220"/>
      <c r="J3098" s="220"/>
      <c r="K3098" s="220"/>
      <c r="L3098" s="220"/>
      <c r="M3098" s="326"/>
      <c r="N3098" s="220"/>
      <c r="O3098" s="220"/>
      <c r="P3098" s="220"/>
      <c r="Q3098" s="326"/>
      <c r="R3098" s="326"/>
      <c r="S3098" s="326"/>
      <c r="T3098" s="326"/>
    </row>
    <row r="3099" spans="1:20">
      <c r="A3099" s="220"/>
      <c r="B3099" s="220"/>
      <c r="C3099" s="220"/>
      <c r="D3099" s="220"/>
      <c r="E3099" s="220"/>
      <c r="F3099" s="220"/>
      <c r="G3099" s="220"/>
      <c r="H3099" s="220"/>
      <c r="I3099" s="220"/>
      <c r="J3099" s="220"/>
      <c r="K3099" s="220"/>
      <c r="L3099" s="220"/>
      <c r="M3099" s="326"/>
      <c r="N3099" s="220"/>
      <c r="O3099" s="220"/>
      <c r="P3099" s="220"/>
      <c r="Q3099" s="326"/>
      <c r="R3099" s="326"/>
      <c r="S3099" s="326"/>
      <c r="T3099" s="326"/>
    </row>
    <row r="3100" spans="1:20">
      <c r="A3100" s="220"/>
      <c r="B3100" s="220"/>
      <c r="C3100" s="220"/>
      <c r="D3100" s="220"/>
      <c r="E3100" s="220"/>
      <c r="F3100" s="220"/>
      <c r="G3100" s="220"/>
      <c r="H3100" s="220"/>
      <c r="I3100" s="220"/>
      <c r="J3100" s="220"/>
      <c r="K3100" s="220"/>
      <c r="L3100" s="220"/>
      <c r="M3100" s="326"/>
      <c r="N3100" s="220"/>
      <c r="O3100" s="220"/>
      <c r="P3100" s="220"/>
      <c r="Q3100" s="326"/>
      <c r="R3100" s="326"/>
      <c r="S3100" s="326"/>
      <c r="T3100" s="326"/>
    </row>
    <row r="3101" spans="1:20">
      <c r="A3101" s="220"/>
      <c r="B3101" s="220"/>
      <c r="C3101" s="220"/>
      <c r="D3101" s="220"/>
      <c r="E3101" s="220"/>
      <c r="F3101" s="220"/>
      <c r="G3101" s="220"/>
      <c r="H3101" s="220"/>
      <c r="I3101" s="220"/>
      <c r="J3101" s="220"/>
      <c r="K3101" s="220"/>
      <c r="L3101" s="220"/>
      <c r="M3101" s="326"/>
      <c r="N3101" s="220"/>
      <c r="O3101" s="220"/>
      <c r="P3101" s="220"/>
      <c r="Q3101" s="326"/>
      <c r="R3101" s="326"/>
      <c r="S3101" s="326"/>
      <c r="T3101" s="326"/>
    </row>
    <row r="3102" spans="1:20">
      <c r="A3102" s="220"/>
      <c r="B3102" s="220"/>
      <c r="C3102" s="220"/>
      <c r="D3102" s="220"/>
      <c r="E3102" s="220"/>
      <c r="F3102" s="220"/>
      <c r="G3102" s="220"/>
      <c r="H3102" s="220"/>
      <c r="I3102" s="220"/>
      <c r="J3102" s="220"/>
      <c r="K3102" s="220"/>
      <c r="L3102" s="220"/>
      <c r="M3102" s="326"/>
      <c r="N3102" s="220"/>
      <c r="O3102" s="220"/>
      <c r="P3102" s="220"/>
      <c r="Q3102" s="326"/>
      <c r="R3102" s="326"/>
      <c r="S3102" s="326"/>
      <c r="T3102" s="326"/>
    </row>
    <row r="3103" spans="1:20">
      <c r="A3103" s="220"/>
      <c r="B3103" s="220"/>
      <c r="C3103" s="220"/>
      <c r="D3103" s="220"/>
      <c r="E3103" s="220"/>
      <c r="F3103" s="220"/>
      <c r="G3103" s="220"/>
      <c r="H3103" s="220"/>
      <c r="I3103" s="220"/>
      <c r="J3103" s="220"/>
      <c r="K3103" s="220"/>
      <c r="L3103" s="220"/>
      <c r="M3103" s="326"/>
      <c r="N3103" s="220"/>
      <c r="O3103" s="220"/>
      <c r="P3103" s="220"/>
      <c r="Q3103" s="326"/>
      <c r="R3103" s="326"/>
      <c r="S3103" s="326"/>
      <c r="T3103" s="326"/>
    </row>
    <row r="3104" spans="1:20">
      <c r="A3104" s="220"/>
      <c r="B3104" s="220"/>
      <c r="C3104" s="220"/>
      <c r="D3104" s="220"/>
      <c r="E3104" s="220"/>
      <c r="F3104" s="220"/>
      <c r="G3104" s="220"/>
      <c r="H3104" s="220"/>
      <c r="I3104" s="220"/>
      <c r="J3104" s="220"/>
      <c r="K3104" s="220"/>
      <c r="L3104" s="220"/>
      <c r="M3104" s="326"/>
      <c r="N3104" s="220"/>
      <c r="O3104" s="220"/>
      <c r="P3104" s="220"/>
      <c r="Q3104" s="326"/>
      <c r="R3104" s="326"/>
      <c r="S3104" s="326"/>
      <c r="T3104" s="326"/>
    </row>
    <row r="3105" spans="1:20">
      <c r="A3105" s="220"/>
      <c r="B3105" s="220"/>
      <c r="C3105" s="220"/>
      <c r="D3105" s="220"/>
      <c r="E3105" s="220"/>
      <c r="F3105" s="220"/>
      <c r="G3105" s="220"/>
      <c r="H3105" s="220"/>
      <c r="I3105" s="220"/>
      <c r="J3105" s="220"/>
      <c r="K3105" s="220"/>
      <c r="L3105" s="220"/>
      <c r="M3105" s="326"/>
      <c r="N3105" s="220"/>
      <c r="O3105" s="220"/>
      <c r="P3105" s="220"/>
      <c r="Q3105" s="326"/>
      <c r="R3105" s="326"/>
      <c r="S3105" s="326"/>
      <c r="T3105" s="326"/>
    </row>
    <row r="3106" spans="1:20">
      <c r="A3106" s="220"/>
      <c r="B3106" s="220"/>
      <c r="C3106" s="220"/>
      <c r="D3106" s="220"/>
      <c r="E3106" s="220"/>
      <c r="F3106" s="220"/>
      <c r="G3106" s="220"/>
      <c r="H3106" s="220"/>
      <c r="I3106" s="220"/>
      <c r="J3106" s="220"/>
      <c r="K3106" s="220"/>
      <c r="L3106" s="220"/>
      <c r="M3106" s="326"/>
      <c r="N3106" s="220"/>
      <c r="O3106" s="220"/>
      <c r="P3106" s="220"/>
      <c r="Q3106" s="326"/>
      <c r="R3106" s="326"/>
      <c r="S3106" s="326"/>
      <c r="T3106" s="326"/>
    </row>
    <row r="3107" spans="1:20">
      <c r="A3107" s="220"/>
      <c r="B3107" s="220"/>
      <c r="C3107" s="220"/>
      <c r="D3107" s="220"/>
      <c r="E3107" s="220"/>
      <c r="F3107" s="220"/>
      <c r="G3107" s="220"/>
      <c r="H3107" s="220"/>
      <c r="I3107" s="220"/>
      <c r="J3107" s="220"/>
      <c r="K3107" s="220"/>
      <c r="L3107" s="220"/>
      <c r="M3107" s="326"/>
      <c r="N3107" s="220"/>
      <c r="O3107" s="220"/>
      <c r="P3107" s="220"/>
      <c r="Q3107" s="326"/>
      <c r="R3107" s="326"/>
      <c r="S3107" s="326"/>
      <c r="T3107" s="326"/>
    </row>
    <row r="3108" spans="1:20">
      <c r="A3108" s="220"/>
      <c r="B3108" s="220"/>
      <c r="C3108" s="220"/>
      <c r="D3108" s="220"/>
      <c r="E3108" s="220"/>
      <c r="F3108" s="220"/>
      <c r="G3108" s="220"/>
      <c r="H3108" s="220"/>
      <c r="I3108" s="220"/>
      <c r="J3108" s="220"/>
      <c r="K3108" s="220"/>
      <c r="L3108" s="220"/>
      <c r="M3108" s="326"/>
      <c r="N3108" s="220"/>
      <c r="O3108" s="220"/>
      <c r="P3108" s="220"/>
      <c r="Q3108" s="326"/>
      <c r="R3108" s="326"/>
      <c r="S3108" s="326"/>
      <c r="T3108" s="326"/>
    </row>
    <row r="3109" spans="1:20">
      <c r="A3109" s="220"/>
      <c r="B3109" s="220"/>
      <c r="C3109" s="220"/>
      <c r="D3109" s="220"/>
      <c r="E3109" s="220"/>
      <c r="F3109" s="220"/>
      <c r="G3109" s="220"/>
      <c r="H3109" s="220"/>
      <c r="I3109" s="220"/>
      <c r="J3109" s="220"/>
      <c r="K3109" s="220"/>
      <c r="L3109" s="220"/>
      <c r="M3109" s="326"/>
      <c r="N3109" s="220"/>
      <c r="O3109" s="220"/>
      <c r="P3109" s="220"/>
      <c r="Q3109" s="326"/>
      <c r="R3109" s="326"/>
      <c r="S3109" s="326"/>
      <c r="T3109" s="326"/>
    </row>
    <row r="3110" spans="1:20">
      <c r="A3110" s="220"/>
      <c r="B3110" s="220"/>
      <c r="C3110" s="220"/>
      <c r="D3110" s="220"/>
      <c r="E3110" s="220"/>
      <c r="F3110" s="220"/>
      <c r="G3110" s="220"/>
      <c r="H3110" s="220"/>
      <c r="I3110" s="220"/>
      <c r="J3110" s="220"/>
      <c r="K3110" s="220"/>
      <c r="L3110" s="220"/>
      <c r="M3110" s="326"/>
      <c r="N3110" s="220"/>
      <c r="O3110" s="220"/>
      <c r="P3110" s="220"/>
      <c r="Q3110" s="326"/>
      <c r="R3110" s="326"/>
      <c r="S3110" s="326"/>
      <c r="T3110" s="326"/>
    </row>
    <row r="3111" spans="1:20">
      <c r="A3111" s="220"/>
      <c r="B3111" s="220"/>
      <c r="C3111" s="220"/>
      <c r="D3111" s="220"/>
      <c r="E3111" s="220"/>
      <c r="F3111" s="220"/>
      <c r="G3111" s="220"/>
      <c r="H3111" s="220"/>
      <c r="I3111" s="220"/>
      <c r="J3111" s="220"/>
      <c r="K3111" s="220"/>
      <c r="L3111" s="220"/>
      <c r="M3111" s="326"/>
      <c r="N3111" s="220"/>
      <c r="O3111" s="220"/>
      <c r="P3111" s="220"/>
      <c r="Q3111" s="326"/>
      <c r="R3111" s="326"/>
      <c r="S3111" s="326"/>
      <c r="T3111" s="326"/>
    </row>
    <row r="3112" spans="1:20">
      <c r="A3112" s="220"/>
      <c r="B3112" s="220"/>
      <c r="C3112" s="220"/>
      <c r="D3112" s="220"/>
      <c r="E3112" s="220"/>
      <c r="F3112" s="220"/>
      <c r="G3112" s="220"/>
      <c r="H3112" s="220"/>
      <c r="I3112" s="220"/>
      <c r="J3112" s="220"/>
      <c r="K3112" s="220"/>
      <c r="L3112" s="220"/>
      <c r="M3112" s="326"/>
      <c r="N3112" s="220"/>
      <c r="O3112" s="220"/>
      <c r="P3112" s="220"/>
      <c r="Q3112" s="326"/>
      <c r="R3112" s="326"/>
      <c r="S3112" s="326"/>
      <c r="T3112" s="326"/>
    </row>
    <row r="3113" spans="1:20">
      <c r="A3113" s="220"/>
      <c r="B3113" s="220"/>
      <c r="C3113" s="220"/>
      <c r="D3113" s="220"/>
      <c r="E3113" s="220"/>
      <c r="F3113" s="220"/>
      <c r="G3113" s="220"/>
      <c r="H3113" s="220"/>
      <c r="I3113" s="220"/>
      <c r="J3113" s="220"/>
      <c r="K3113" s="220"/>
      <c r="L3113" s="220"/>
      <c r="M3113" s="326"/>
      <c r="N3113" s="220"/>
      <c r="O3113" s="220"/>
      <c r="P3113" s="220"/>
      <c r="Q3113" s="326"/>
      <c r="R3113" s="326"/>
      <c r="S3113" s="326"/>
      <c r="T3113" s="326"/>
    </row>
    <row r="3114" spans="1:20">
      <c r="A3114" s="220"/>
      <c r="B3114" s="220"/>
      <c r="C3114" s="220"/>
      <c r="D3114" s="220"/>
      <c r="E3114" s="220"/>
      <c r="F3114" s="220"/>
      <c r="G3114" s="220"/>
      <c r="H3114" s="220"/>
      <c r="I3114" s="220"/>
      <c r="J3114" s="220"/>
      <c r="K3114" s="220"/>
      <c r="L3114" s="220"/>
      <c r="M3114" s="326"/>
      <c r="N3114" s="220"/>
      <c r="O3114" s="220"/>
      <c r="P3114" s="220"/>
      <c r="Q3114" s="326"/>
      <c r="R3114" s="326"/>
      <c r="S3114" s="326"/>
      <c r="T3114" s="326"/>
    </row>
    <row r="3115" spans="1:20">
      <c r="A3115" s="220"/>
      <c r="B3115" s="220"/>
      <c r="C3115" s="220"/>
      <c r="D3115" s="220"/>
      <c r="E3115" s="220"/>
      <c r="F3115" s="220"/>
      <c r="G3115" s="220"/>
      <c r="H3115" s="220"/>
      <c r="I3115" s="220"/>
      <c r="J3115" s="220"/>
      <c r="K3115" s="220"/>
      <c r="L3115" s="220"/>
      <c r="M3115" s="326"/>
      <c r="N3115" s="220"/>
      <c r="O3115" s="220"/>
      <c r="P3115" s="220"/>
      <c r="Q3115" s="326"/>
      <c r="R3115" s="326"/>
      <c r="S3115" s="326"/>
      <c r="T3115" s="326"/>
    </row>
    <row r="3116" spans="1:20">
      <c r="A3116" s="220"/>
      <c r="B3116" s="220"/>
      <c r="C3116" s="220"/>
      <c r="D3116" s="220"/>
      <c r="E3116" s="220"/>
      <c r="F3116" s="220"/>
      <c r="G3116" s="220"/>
      <c r="H3116" s="220"/>
      <c r="I3116" s="220"/>
      <c r="J3116" s="220"/>
      <c r="K3116" s="220"/>
      <c r="L3116" s="220"/>
      <c r="M3116" s="326"/>
      <c r="N3116" s="220"/>
      <c r="O3116" s="220"/>
      <c r="P3116" s="220"/>
      <c r="Q3116" s="326"/>
      <c r="R3116" s="326"/>
      <c r="S3116" s="326"/>
      <c r="T3116" s="326"/>
    </row>
    <row r="3117" spans="1:20">
      <c r="A3117" s="220"/>
      <c r="B3117" s="220"/>
      <c r="C3117" s="220"/>
      <c r="D3117" s="220"/>
      <c r="E3117" s="220"/>
      <c r="F3117" s="220"/>
      <c r="G3117" s="220"/>
      <c r="H3117" s="220"/>
      <c r="I3117" s="220"/>
      <c r="J3117" s="220"/>
      <c r="K3117" s="220"/>
      <c r="L3117" s="220"/>
      <c r="M3117" s="326"/>
      <c r="N3117" s="220"/>
      <c r="O3117" s="220"/>
      <c r="P3117" s="220"/>
      <c r="Q3117" s="326"/>
      <c r="R3117" s="326"/>
      <c r="S3117" s="326"/>
      <c r="T3117" s="326"/>
    </row>
    <row r="3118" spans="1:20">
      <c r="A3118" s="220"/>
      <c r="B3118" s="220"/>
      <c r="C3118" s="220"/>
      <c r="D3118" s="220"/>
      <c r="E3118" s="220"/>
      <c r="F3118" s="220"/>
      <c r="G3118" s="220"/>
      <c r="H3118" s="220"/>
      <c r="I3118" s="220"/>
      <c r="J3118" s="220"/>
      <c r="K3118" s="220"/>
      <c r="L3118" s="220"/>
      <c r="M3118" s="326"/>
      <c r="N3118" s="220"/>
      <c r="O3118" s="220"/>
      <c r="P3118" s="220"/>
      <c r="Q3118" s="326"/>
      <c r="R3118" s="326"/>
      <c r="S3118" s="326"/>
      <c r="T3118" s="326"/>
    </row>
    <row r="3119" spans="1:20">
      <c r="A3119" s="220"/>
      <c r="B3119" s="220"/>
      <c r="C3119" s="220"/>
      <c r="D3119" s="220"/>
      <c r="E3119" s="220"/>
      <c r="F3119" s="220"/>
      <c r="G3119" s="220"/>
      <c r="H3119" s="220"/>
      <c r="I3119" s="220"/>
      <c r="J3119" s="220"/>
      <c r="K3119" s="220"/>
      <c r="L3119" s="220"/>
      <c r="M3119" s="326"/>
      <c r="N3119" s="220"/>
      <c r="O3119" s="220"/>
      <c r="P3119" s="220"/>
      <c r="Q3119" s="326"/>
      <c r="R3119" s="326"/>
      <c r="S3119" s="326"/>
      <c r="T3119" s="326"/>
    </row>
    <row r="3120" spans="1:20">
      <c r="A3120" s="220"/>
      <c r="B3120" s="220"/>
      <c r="C3120" s="220"/>
      <c r="D3120" s="220"/>
      <c r="E3120" s="220"/>
      <c r="F3120" s="220"/>
      <c r="G3120" s="220"/>
      <c r="H3120" s="220"/>
      <c r="I3120" s="220"/>
      <c r="J3120" s="220"/>
      <c r="K3120" s="220"/>
      <c r="L3120" s="220"/>
      <c r="M3120" s="326"/>
      <c r="N3120" s="220"/>
      <c r="O3120" s="220"/>
      <c r="P3120" s="220"/>
      <c r="Q3120" s="326"/>
      <c r="R3120" s="326"/>
      <c r="S3120" s="326"/>
      <c r="T3120" s="326"/>
    </row>
    <row r="3121" spans="1:20">
      <c r="A3121" s="220"/>
      <c r="B3121" s="220"/>
      <c r="C3121" s="220"/>
      <c r="D3121" s="220"/>
      <c r="E3121" s="220"/>
      <c r="F3121" s="220"/>
      <c r="G3121" s="220"/>
      <c r="H3121" s="220"/>
      <c r="I3121" s="220"/>
      <c r="J3121" s="220"/>
      <c r="K3121" s="220"/>
      <c r="L3121" s="220"/>
      <c r="M3121" s="326"/>
      <c r="N3121" s="220"/>
      <c r="O3121" s="220"/>
      <c r="P3121" s="220"/>
      <c r="Q3121" s="326"/>
      <c r="R3121" s="326"/>
      <c r="S3121" s="326"/>
      <c r="T3121" s="326"/>
    </row>
    <row r="3122" spans="1:20">
      <c r="A3122" s="220"/>
      <c r="B3122" s="220"/>
      <c r="C3122" s="220"/>
      <c r="D3122" s="220"/>
      <c r="E3122" s="220"/>
      <c r="F3122" s="220"/>
      <c r="G3122" s="220"/>
      <c r="H3122" s="220"/>
      <c r="I3122" s="220"/>
      <c r="J3122" s="220"/>
      <c r="K3122" s="220"/>
      <c r="L3122" s="220"/>
      <c r="M3122" s="326"/>
      <c r="N3122" s="220"/>
      <c r="O3122" s="220"/>
      <c r="P3122" s="220"/>
      <c r="Q3122" s="326"/>
      <c r="R3122" s="326"/>
      <c r="S3122" s="326"/>
      <c r="T3122" s="326"/>
    </row>
    <row r="3123" spans="1:20">
      <c r="A3123" s="220"/>
      <c r="B3123" s="220"/>
      <c r="C3123" s="220"/>
      <c r="D3123" s="220"/>
      <c r="E3123" s="220"/>
      <c r="F3123" s="220"/>
      <c r="G3123" s="220"/>
      <c r="H3123" s="220"/>
      <c r="I3123" s="220"/>
      <c r="J3123" s="220"/>
      <c r="K3123" s="220"/>
      <c r="L3123" s="220"/>
      <c r="M3123" s="326"/>
      <c r="N3123" s="220"/>
      <c r="O3123" s="220"/>
      <c r="P3123" s="220"/>
      <c r="Q3123" s="326"/>
      <c r="R3123" s="326"/>
      <c r="S3123" s="326"/>
      <c r="T3123" s="326"/>
    </row>
    <row r="3124" spans="1:20">
      <c r="A3124" s="220"/>
      <c r="B3124" s="220"/>
      <c r="C3124" s="220"/>
      <c r="D3124" s="220"/>
      <c r="E3124" s="220"/>
      <c r="F3124" s="220"/>
      <c r="G3124" s="220"/>
      <c r="H3124" s="220"/>
      <c r="I3124" s="220"/>
      <c r="J3124" s="220"/>
      <c r="K3124" s="220"/>
      <c r="L3124" s="220"/>
      <c r="M3124" s="326"/>
      <c r="N3124" s="220"/>
      <c r="O3124" s="220"/>
      <c r="P3124" s="220"/>
      <c r="Q3124" s="326"/>
      <c r="R3124" s="326"/>
      <c r="S3124" s="326"/>
      <c r="T3124" s="326"/>
    </row>
    <row r="3125" spans="1:20">
      <c r="A3125" s="220"/>
      <c r="B3125" s="220"/>
      <c r="C3125" s="220"/>
      <c r="D3125" s="220"/>
      <c r="E3125" s="220"/>
      <c r="F3125" s="220"/>
      <c r="G3125" s="220"/>
      <c r="H3125" s="220"/>
      <c r="I3125" s="220"/>
      <c r="J3125" s="220"/>
      <c r="K3125" s="220"/>
      <c r="L3125" s="220"/>
      <c r="M3125" s="326"/>
      <c r="N3125" s="220"/>
      <c r="O3125" s="220"/>
      <c r="P3125" s="220"/>
      <c r="Q3125" s="326"/>
      <c r="R3125" s="326"/>
      <c r="S3125" s="326"/>
      <c r="T3125" s="326"/>
    </row>
    <row r="3126" spans="1:20">
      <c r="A3126" s="220"/>
      <c r="B3126" s="220"/>
      <c r="C3126" s="220"/>
      <c r="D3126" s="220"/>
      <c r="E3126" s="220"/>
      <c r="F3126" s="220"/>
      <c r="G3126" s="220"/>
      <c r="H3126" s="220"/>
      <c r="I3126" s="220"/>
      <c r="J3126" s="220"/>
      <c r="K3126" s="220"/>
      <c r="L3126" s="220"/>
      <c r="M3126" s="326"/>
      <c r="N3126" s="220"/>
      <c r="O3126" s="220"/>
      <c r="P3126" s="220"/>
      <c r="Q3126" s="326"/>
      <c r="R3126" s="326"/>
      <c r="S3126" s="326"/>
      <c r="T3126" s="326"/>
    </row>
    <row r="3127" spans="1:20">
      <c r="A3127" s="220"/>
      <c r="B3127" s="220"/>
      <c r="C3127" s="220"/>
      <c r="D3127" s="220"/>
      <c r="E3127" s="220"/>
      <c r="F3127" s="220"/>
      <c r="G3127" s="220"/>
      <c r="H3127" s="220"/>
      <c r="I3127" s="220"/>
      <c r="J3127" s="220"/>
      <c r="K3127" s="220"/>
      <c r="L3127" s="220"/>
      <c r="M3127" s="326"/>
      <c r="N3127" s="220"/>
      <c r="O3127" s="220"/>
      <c r="P3127" s="220"/>
      <c r="Q3127" s="326"/>
      <c r="R3127" s="326"/>
      <c r="S3127" s="326"/>
      <c r="T3127" s="326"/>
    </row>
    <row r="3128" spans="1:20">
      <c r="A3128" s="220"/>
      <c r="B3128" s="220"/>
      <c r="C3128" s="220"/>
      <c r="D3128" s="220"/>
      <c r="E3128" s="220"/>
      <c r="F3128" s="220"/>
      <c r="G3128" s="220"/>
      <c r="H3128" s="220"/>
      <c r="I3128" s="220"/>
      <c r="J3128" s="220"/>
      <c r="K3128" s="220"/>
      <c r="L3128" s="220"/>
      <c r="M3128" s="326"/>
      <c r="N3128" s="220"/>
      <c r="O3128" s="220"/>
      <c r="P3128" s="220"/>
      <c r="Q3128" s="326"/>
      <c r="R3128" s="326"/>
      <c r="S3128" s="326"/>
      <c r="T3128" s="326"/>
    </row>
    <row r="3129" spans="1:20">
      <c r="A3129" s="220"/>
      <c r="B3129" s="220"/>
      <c r="C3129" s="220"/>
      <c r="D3129" s="220"/>
      <c r="E3129" s="220"/>
      <c r="F3129" s="220"/>
      <c r="G3129" s="220"/>
      <c r="H3129" s="220"/>
      <c r="I3129" s="220"/>
      <c r="J3129" s="220"/>
      <c r="K3129" s="220"/>
      <c r="L3129" s="220"/>
      <c r="M3129" s="326"/>
      <c r="N3129" s="220"/>
      <c r="O3129" s="220"/>
      <c r="P3129" s="220"/>
      <c r="Q3129" s="326"/>
      <c r="R3129" s="326"/>
      <c r="S3129" s="326"/>
      <c r="T3129" s="326"/>
    </row>
    <row r="3130" spans="1:20">
      <c r="A3130" s="220"/>
      <c r="B3130" s="220"/>
      <c r="C3130" s="220"/>
      <c r="D3130" s="220"/>
      <c r="E3130" s="220"/>
      <c r="F3130" s="220"/>
      <c r="G3130" s="220"/>
      <c r="H3130" s="220"/>
      <c r="I3130" s="220"/>
      <c r="J3130" s="220"/>
      <c r="K3130" s="220"/>
      <c r="L3130" s="220"/>
      <c r="M3130" s="326"/>
      <c r="N3130" s="220"/>
      <c r="O3130" s="220"/>
      <c r="P3130" s="220"/>
      <c r="Q3130" s="326"/>
      <c r="R3130" s="326"/>
      <c r="S3130" s="326"/>
      <c r="T3130" s="326"/>
    </row>
    <row r="3131" spans="1:20">
      <c r="A3131" s="220"/>
      <c r="B3131" s="220"/>
      <c r="C3131" s="220"/>
      <c r="D3131" s="220"/>
      <c r="E3131" s="220"/>
      <c r="F3131" s="220"/>
      <c r="G3131" s="220"/>
      <c r="H3131" s="220"/>
      <c r="I3131" s="220"/>
      <c r="J3131" s="220"/>
      <c r="K3131" s="220"/>
      <c r="L3131" s="220"/>
      <c r="M3131" s="326"/>
      <c r="N3131" s="220"/>
      <c r="O3131" s="220"/>
      <c r="P3131" s="220"/>
      <c r="Q3131" s="326"/>
      <c r="R3131" s="326"/>
      <c r="S3131" s="326"/>
      <c r="T3131" s="326"/>
    </row>
    <row r="3132" spans="1:20">
      <c r="A3132" s="220"/>
      <c r="B3132" s="220"/>
      <c r="C3132" s="220"/>
      <c r="D3132" s="220"/>
      <c r="E3132" s="220"/>
      <c r="F3132" s="220"/>
      <c r="G3132" s="220"/>
      <c r="H3132" s="220"/>
      <c r="I3132" s="220"/>
      <c r="J3132" s="220"/>
      <c r="K3132" s="220"/>
      <c r="L3132" s="220"/>
      <c r="M3132" s="326"/>
      <c r="N3132" s="220"/>
      <c r="O3132" s="220"/>
      <c r="P3132" s="220"/>
      <c r="Q3132" s="326"/>
      <c r="R3132" s="326"/>
      <c r="S3132" s="326"/>
      <c r="T3132" s="326"/>
    </row>
    <row r="3133" spans="1:20">
      <c r="A3133" s="220"/>
      <c r="B3133" s="220"/>
      <c r="C3133" s="220"/>
      <c r="D3133" s="220"/>
      <c r="E3133" s="220"/>
      <c r="F3133" s="220"/>
      <c r="G3133" s="220"/>
      <c r="H3133" s="220"/>
      <c r="I3133" s="220"/>
      <c r="J3133" s="220"/>
      <c r="K3133" s="220"/>
      <c r="L3133" s="220"/>
      <c r="M3133" s="326"/>
      <c r="N3133" s="220"/>
      <c r="O3133" s="220"/>
      <c r="P3133" s="220"/>
      <c r="Q3133" s="326"/>
      <c r="R3133" s="326"/>
      <c r="S3133" s="326"/>
      <c r="T3133" s="326"/>
    </row>
    <row r="3134" spans="1:20">
      <c r="A3134" s="220"/>
      <c r="B3134" s="220"/>
      <c r="C3134" s="220"/>
      <c r="D3134" s="220"/>
      <c r="E3134" s="220"/>
      <c r="F3134" s="220"/>
      <c r="G3134" s="220"/>
      <c r="H3134" s="220"/>
      <c r="I3134" s="220"/>
      <c r="J3134" s="220"/>
      <c r="K3134" s="220"/>
      <c r="L3134" s="220"/>
      <c r="M3134" s="326"/>
      <c r="N3134" s="220"/>
      <c r="O3134" s="220"/>
      <c r="P3134" s="220"/>
      <c r="Q3134" s="326"/>
      <c r="R3134" s="326"/>
      <c r="S3134" s="326"/>
      <c r="T3134" s="326"/>
    </row>
    <row r="3135" spans="1:20">
      <c r="A3135" s="220"/>
      <c r="B3135" s="220"/>
      <c r="C3135" s="220"/>
      <c r="D3135" s="220"/>
      <c r="E3135" s="220"/>
      <c r="F3135" s="220"/>
      <c r="G3135" s="220"/>
      <c r="H3135" s="220"/>
      <c r="I3135" s="220"/>
      <c r="J3135" s="220"/>
      <c r="K3135" s="220"/>
      <c r="L3135" s="220"/>
      <c r="M3135" s="326"/>
      <c r="N3135" s="220"/>
      <c r="O3135" s="220"/>
      <c r="P3135" s="220"/>
      <c r="Q3135" s="326"/>
      <c r="R3135" s="326"/>
      <c r="S3135" s="326"/>
      <c r="T3135" s="326"/>
    </row>
    <row r="3136" spans="1:20">
      <c r="A3136" s="220"/>
      <c r="B3136" s="220"/>
      <c r="C3136" s="220"/>
      <c r="D3136" s="220"/>
      <c r="E3136" s="220"/>
      <c r="F3136" s="220"/>
      <c r="G3136" s="220"/>
      <c r="H3136" s="220"/>
      <c r="I3136" s="220"/>
      <c r="J3136" s="220"/>
      <c r="K3136" s="220"/>
      <c r="L3136" s="220"/>
      <c r="M3136" s="326"/>
      <c r="N3136" s="220"/>
      <c r="O3136" s="220"/>
      <c r="P3136" s="220"/>
      <c r="Q3136" s="326"/>
      <c r="R3136" s="326"/>
      <c r="S3136" s="326"/>
      <c r="T3136" s="326"/>
    </row>
    <row r="3137" spans="1:20">
      <c r="A3137" s="220"/>
      <c r="B3137" s="220"/>
      <c r="C3137" s="220"/>
      <c r="D3137" s="220"/>
      <c r="E3137" s="220"/>
      <c r="F3137" s="220"/>
      <c r="G3137" s="220"/>
      <c r="H3137" s="220"/>
      <c r="I3137" s="220"/>
      <c r="J3137" s="220"/>
      <c r="K3137" s="220"/>
      <c r="L3137" s="220"/>
      <c r="M3137" s="326"/>
      <c r="N3137" s="220"/>
      <c r="O3137" s="220"/>
      <c r="P3137" s="220"/>
      <c r="Q3137" s="326"/>
      <c r="R3137" s="326"/>
      <c r="S3137" s="326"/>
      <c r="T3137" s="326"/>
    </row>
    <row r="3138" spans="1:20">
      <c r="A3138" s="220"/>
      <c r="B3138" s="220"/>
      <c r="C3138" s="220"/>
      <c r="D3138" s="220"/>
      <c r="E3138" s="220"/>
      <c r="F3138" s="220"/>
      <c r="G3138" s="220"/>
      <c r="H3138" s="220"/>
      <c r="I3138" s="220"/>
      <c r="J3138" s="220"/>
      <c r="K3138" s="220"/>
      <c r="L3138" s="220"/>
      <c r="M3138" s="326"/>
      <c r="N3138" s="220"/>
      <c r="O3138" s="220"/>
      <c r="P3138" s="220"/>
      <c r="Q3138" s="326"/>
      <c r="R3138" s="326"/>
      <c r="S3138" s="326"/>
      <c r="T3138" s="326"/>
    </row>
    <row r="3139" spans="1:20">
      <c r="A3139" s="220"/>
      <c r="B3139" s="220"/>
      <c r="C3139" s="220"/>
      <c r="D3139" s="220"/>
      <c r="E3139" s="220"/>
      <c r="F3139" s="220"/>
      <c r="G3139" s="220"/>
      <c r="H3139" s="220"/>
      <c r="I3139" s="220"/>
      <c r="J3139" s="220"/>
      <c r="K3139" s="220"/>
      <c r="L3139" s="220"/>
      <c r="M3139" s="326"/>
      <c r="N3139" s="220"/>
      <c r="O3139" s="220"/>
      <c r="P3139" s="220"/>
      <c r="Q3139" s="326"/>
      <c r="R3139" s="326"/>
      <c r="S3139" s="326"/>
      <c r="T3139" s="326"/>
    </row>
    <row r="3140" spans="1:20">
      <c r="A3140" s="220"/>
      <c r="B3140" s="220"/>
      <c r="C3140" s="220"/>
      <c r="D3140" s="220"/>
      <c r="E3140" s="220"/>
      <c r="F3140" s="220"/>
      <c r="G3140" s="220"/>
      <c r="H3140" s="220"/>
      <c r="I3140" s="220"/>
      <c r="J3140" s="220"/>
      <c r="K3140" s="220"/>
      <c r="L3140" s="220"/>
      <c r="M3140" s="326"/>
      <c r="N3140" s="220"/>
      <c r="O3140" s="220"/>
      <c r="P3140" s="220"/>
      <c r="Q3140" s="326"/>
      <c r="R3140" s="326"/>
      <c r="S3140" s="326"/>
      <c r="T3140" s="326"/>
    </row>
    <row r="3141" spans="1:20">
      <c r="A3141" s="220"/>
      <c r="B3141" s="220"/>
      <c r="C3141" s="220"/>
      <c r="D3141" s="220"/>
      <c r="E3141" s="220"/>
      <c r="F3141" s="220"/>
      <c r="G3141" s="220"/>
      <c r="H3141" s="220"/>
      <c r="I3141" s="220"/>
      <c r="J3141" s="220"/>
      <c r="K3141" s="220"/>
      <c r="L3141" s="220"/>
      <c r="M3141" s="326"/>
      <c r="N3141" s="220"/>
      <c r="O3141" s="220"/>
      <c r="P3141" s="220"/>
      <c r="Q3141" s="326"/>
      <c r="R3141" s="326"/>
      <c r="S3141" s="326"/>
      <c r="T3141" s="326"/>
    </row>
    <row r="3142" spans="1:20">
      <c r="A3142" s="220"/>
      <c r="B3142" s="220"/>
      <c r="C3142" s="220"/>
      <c r="D3142" s="220"/>
      <c r="E3142" s="220"/>
      <c r="F3142" s="220"/>
      <c r="G3142" s="220"/>
      <c r="H3142" s="220"/>
      <c r="I3142" s="220"/>
      <c r="J3142" s="220"/>
      <c r="K3142" s="220"/>
      <c r="L3142" s="220"/>
      <c r="M3142" s="326"/>
      <c r="N3142" s="220"/>
      <c r="O3142" s="220"/>
      <c r="P3142" s="220"/>
      <c r="Q3142" s="326"/>
      <c r="R3142" s="326"/>
      <c r="S3142" s="326"/>
      <c r="T3142" s="326"/>
    </row>
    <row r="3143" spans="1:20">
      <c r="A3143" s="220"/>
      <c r="B3143" s="220"/>
      <c r="C3143" s="220"/>
      <c r="D3143" s="220"/>
      <c r="E3143" s="220"/>
      <c r="F3143" s="220"/>
      <c r="G3143" s="220"/>
      <c r="H3143" s="220"/>
      <c r="I3143" s="220"/>
      <c r="J3143" s="220"/>
      <c r="K3143" s="220"/>
      <c r="L3143" s="220"/>
      <c r="M3143" s="326"/>
      <c r="N3143" s="220"/>
      <c r="O3143" s="220"/>
      <c r="P3143" s="220"/>
      <c r="Q3143" s="326"/>
      <c r="R3143" s="326"/>
      <c r="S3143" s="326"/>
      <c r="T3143" s="326"/>
    </row>
    <row r="3144" spans="1:20">
      <c r="A3144" s="220"/>
      <c r="B3144" s="220"/>
      <c r="C3144" s="220"/>
      <c r="D3144" s="220"/>
      <c r="E3144" s="220"/>
      <c r="F3144" s="220"/>
      <c r="G3144" s="220"/>
      <c r="H3144" s="220"/>
      <c r="I3144" s="220"/>
      <c r="J3144" s="220"/>
      <c r="K3144" s="220"/>
      <c r="L3144" s="220"/>
      <c r="M3144" s="326"/>
      <c r="N3144" s="220"/>
      <c r="O3144" s="220"/>
      <c r="P3144" s="220"/>
      <c r="Q3144" s="326"/>
      <c r="R3144" s="326"/>
      <c r="S3144" s="326"/>
      <c r="T3144" s="326"/>
    </row>
    <row r="3145" spans="1:20">
      <c r="A3145" s="220"/>
      <c r="B3145" s="220"/>
      <c r="C3145" s="220"/>
      <c r="D3145" s="220"/>
      <c r="E3145" s="220"/>
      <c r="F3145" s="220"/>
      <c r="G3145" s="220"/>
      <c r="H3145" s="220"/>
      <c r="I3145" s="220"/>
      <c r="J3145" s="220"/>
      <c r="K3145" s="220"/>
      <c r="L3145" s="220"/>
      <c r="M3145" s="326"/>
      <c r="N3145" s="220"/>
      <c r="O3145" s="220"/>
      <c r="P3145" s="220"/>
      <c r="Q3145" s="326"/>
      <c r="R3145" s="326"/>
      <c r="S3145" s="326"/>
      <c r="T3145" s="326"/>
    </row>
    <row r="3146" spans="1:20">
      <c r="A3146" s="220"/>
      <c r="B3146" s="220"/>
      <c r="C3146" s="220"/>
      <c r="D3146" s="220"/>
      <c r="E3146" s="220"/>
      <c r="F3146" s="220"/>
      <c r="G3146" s="220"/>
      <c r="H3146" s="220"/>
      <c r="I3146" s="220"/>
      <c r="J3146" s="220"/>
      <c r="K3146" s="220"/>
      <c r="L3146" s="220"/>
      <c r="M3146" s="326"/>
      <c r="N3146" s="220"/>
      <c r="O3146" s="220"/>
      <c r="P3146" s="220"/>
      <c r="Q3146" s="326"/>
      <c r="R3146" s="326"/>
      <c r="S3146" s="326"/>
      <c r="T3146" s="326"/>
    </row>
    <row r="3147" spans="1:20">
      <c r="A3147" s="220"/>
      <c r="B3147" s="220"/>
      <c r="C3147" s="220"/>
      <c r="D3147" s="220"/>
      <c r="E3147" s="220"/>
      <c r="F3147" s="220"/>
      <c r="G3147" s="220"/>
      <c r="H3147" s="220"/>
      <c r="I3147" s="220"/>
      <c r="J3147" s="220"/>
      <c r="K3147" s="220"/>
      <c r="L3147" s="220"/>
      <c r="M3147" s="326"/>
      <c r="N3147" s="220"/>
      <c r="O3147" s="220"/>
      <c r="P3147" s="220"/>
      <c r="Q3147" s="326"/>
      <c r="R3147" s="326"/>
      <c r="S3147" s="326"/>
      <c r="T3147" s="326"/>
    </row>
    <row r="3148" spans="1:20">
      <c r="A3148" s="220"/>
      <c r="B3148" s="220"/>
      <c r="C3148" s="220"/>
      <c r="D3148" s="220"/>
      <c r="E3148" s="220"/>
      <c r="F3148" s="220"/>
      <c r="G3148" s="220"/>
      <c r="H3148" s="220"/>
      <c r="I3148" s="220"/>
      <c r="J3148" s="220"/>
      <c r="K3148" s="220"/>
      <c r="L3148" s="220"/>
      <c r="M3148" s="326"/>
      <c r="N3148" s="220"/>
      <c r="O3148" s="220"/>
      <c r="P3148" s="220"/>
      <c r="Q3148" s="326"/>
      <c r="R3148" s="326"/>
      <c r="S3148" s="326"/>
      <c r="T3148" s="326"/>
    </row>
    <row r="3149" spans="1:20">
      <c r="A3149" s="220"/>
      <c r="B3149" s="220"/>
      <c r="C3149" s="220"/>
      <c r="D3149" s="220"/>
      <c r="E3149" s="220"/>
      <c r="F3149" s="220"/>
      <c r="G3149" s="220"/>
      <c r="H3149" s="220"/>
      <c r="I3149" s="220"/>
      <c r="J3149" s="220"/>
      <c r="K3149" s="220"/>
      <c r="L3149" s="220"/>
      <c r="M3149" s="326"/>
      <c r="N3149" s="220"/>
      <c r="O3149" s="220"/>
      <c r="P3149" s="220"/>
      <c r="Q3149" s="326"/>
      <c r="R3149" s="326"/>
      <c r="S3149" s="326"/>
      <c r="T3149" s="326"/>
    </row>
    <row r="3150" spans="1:20">
      <c r="A3150" s="220"/>
      <c r="B3150" s="220"/>
      <c r="C3150" s="220"/>
      <c r="D3150" s="220"/>
      <c r="E3150" s="220"/>
      <c r="F3150" s="220"/>
      <c r="G3150" s="220"/>
      <c r="H3150" s="220"/>
      <c r="I3150" s="220"/>
      <c r="J3150" s="220"/>
      <c r="K3150" s="220"/>
      <c r="L3150" s="220"/>
      <c r="M3150" s="326"/>
      <c r="N3150" s="220"/>
      <c r="O3150" s="220"/>
      <c r="P3150" s="220"/>
      <c r="Q3150" s="326"/>
      <c r="R3150" s="326"/>
      <c r="S3150" s="326"/>
      <c r="T3150" s="326"/>
    </row>
    <row r="3151" spans="1:20">
      <c r="A3151" s="220"/>
      <c r="B3151" s="220"/>
      <c r="C3151" s="220"/>
      <c r="D3151" s="220"/>
      <c r="E3151" s="220"/>
      <c r="F3151" s="220"/>
      <c r="G3151" s="220"/>
      <c r="H3151" s="220"/>
      <c r="I3151" s="220"/>
      <c r="J3151" s="220"/>
      <c r="K3151" s="220"/>
      <c r="L3151" s="220"/>
      <c r="M3151" s="326"/>
      <c r="N3151" s="220"/>
      <c r="O3151" s="220"/>
      <c r="P3151" s="220"/>
      <c r="Q3151" s="326"/>
      <c r="R3151" s="326"/>
      <c r="S3151" s="326"/>
      <c r="T3151" s="326"/>
    </row>
    <row r="3152" spans="1:20">
      <c r="A3152" s="220"/>
      <c r="B3152" s="220"/>
      <c r="C3152" s="220"/>
      <c r="D3152" s="220"/>
      <c r="E3152" s="220"/>
      <c r="F3152" s="220"/>
      <c r="G3152" s="220"/>
      <c r="H3152" s="220"/>
      <c r="I3152" s="220"/>
      <c r="J3152" s="220"/>
      <c r="K3152" s="220"/>
      <c r="L3152" s="220"/>
      <c r="M3152" s="326"/>
      <c r="N3152" s="220"/>
      <c r="O3152" s="220"/>
      <c r="P3152" s="220"/>
      <c r="Q3152" s="326"/>
      <c r="R3152" s="326"/>
      <c r="S3152" s="326"/>
      <c r="T3152" s="326"/>
    </row>
    <row r="3153" spans="1:20">
      <c r="A3153" s="220"/>
      <c r="B3153" s="220"/>
      <c r="C3153" s="220"/>
      <c r="D3153" s="220"/>
      <c r="E3153" s="220"/>
      <c r="F3153" s="220"/>
      <c r="G3153" s="220"/>
      <c r="H3153" s="220"/>
      <c r="I3153" s="220"/>
      <c r="J3153" s="220"/>
      <c r="K3153" s="220"/>
      <c r="L3153" s="220"/>
      <c r="M3153" s="326"/>
      <c r="N3153" s="220"/>
      <c r="O3153" s="220"/>
      <c r="P3153" s="220"/>
      <c r="Q3153" s="326"/>
      <c r="R3153" s="326"/>
      <c r="S3153" s="326"/>
      <c r="T3153" s="326"/>
    </row>
    <row r="3154" spans="1:20">
      <c r="A3154" s="220"/>
      <c r="B3154" s="220"/>
      <c r="C3154" s="220"/>
      <c r="D3154" s="220"/>
      <c r="E3154" s="220"/>
      <c r="F3154" s="220"/>
      <c r="G3154" s="220"/>
      <c r="H3154" s="220"/>
      <c r="I3154" s="220"/>
      <c r="J3154" s="220"/>
      <c r="K3154" s="220"/>
      <c r="L3154" s="220"/>
      <c r="M3154" s="326"/>
      <c r="N3154" s="220"/>
      <c r="O3154" s="220"/>
      <c r="P3154" s="220"/>
      <c r="Q3154" s="326"/>
      <c r="R3154" s="326"/>
      <c r="S3154" s="326"/>
      <c r="T3154" s="326"/>
    </row>
    <row r="3155" spans="1:20">
      <c r="A3155" s="220"/>
      <c r="B3155" s="220"/>
      <c r="C3155" s="220"/>
      <c r="D3155" s="220"/>
      <c r="E3155" s="220"/>
      <c r="F3155" s="220"/>
      <c r="G3155" s="220"/>
      <c r="H3155" s="220"/>
      <c r="I3155" s="220"/>
      <c r="J3155" s="220"/>
      <c r="K3155" s="220"/>
      <c r="L3155" s="220"/>
      <c r="M3155" s="326"/>
      <c r="N3155" s="220"/>
      <c r="O3155" s="220"/>
      <c r="P3155" s="220"/>
      <c r="Q3155" s="326"/>
      <c r="R3155" s="326"/>
      <c r="S3155" s="326"/>
      <c r="T3155" s="326"/>
    </row>
    <row r="3156" spans="1:20">
      <c r="A3156" s="220"/>
      <c r="B3156" s="220"/>
      <c r="C3156" s="220"/>
      <c r="D3156" s="220"/>
      <c r="E3156" s="220"/>
      <c r="F3156" s="220"/>
      <c r="G3156" s="220"/>
      <c r="H3156" s="220"/>
      <c r="I3156" s="220"/>
      <c r="J3156" s="220"/>
      <c r="K3156" s="220"/>
      <c r="L3156" s="220"/>
      <c r="M3156" s="326"/>
      <c r="N3156" s="220"/>
      <c r="O3156" s="220"/>
      <c r="P3156" s="220"/>
      <c r="Q3156" s="326"/>
      <c r="R3156" s="326"/>
      <c r="S3156" s="326"/>
      <c r="T3156" s="326"/>
    </row>
    <row r="3157" spans="1:20">
      <c r="A3157" s="220"/>
      <c r="B3157" s="220"/>
      <c r="C3157" s="220"/>
      <c r="D3157" s="220"/>
      <c r="E3157" s="220"/>
      <c r="F3157" s="220"/>
      <c r="G3157" s="220"/>
      <c r="H3157" s="220"/>
      <c r="I3157" s="220"/>
      <c r="J3157" s="220"/>
      <c r="K3157" s="220"/>
      <c r="L3157" s="220"/>
      <c r="M3157" s="326"/>
      <c r="N3157" s="220"/>
      <c r="O3157" s="220"/>
      <c r="P3157" s="220"/>
      <c r="Q3157" s="326"/>
      <c r="R3157" s="326"/>
      <c r="S3157" s="326"/>
      <c r="T3157" s="326"/>
    </row>
    <row r="3158" spans="1:20">
      <c r="A3158" s="220"/>
      <c r="B3158" s="220"/>
      <c r="C3158" s="220"/>
      <c r="D3158" s="220"/>
      <c r="E3158" s="220"/>
      <c r="F3158" s="220"/>
      <c r="G3158" s="220"/>
      <c r="H3158" s="220"/>
      <c r="I3158" s="220"/>
      <c r="J3158" s="220"/>
      <c r="K3158" s="220"/>
      <c r="L3158" s="220"/>
      <c r="M3158" s="326"/>
      <c r="N3158" s="220"/>
      <c r="O3158" s="220"/>
      <c r="P3158" s="220"/>
      <c r="Q3158" s="326"/>
      <c r="R3158" s="326"/>
      <c r="S3158" s="326"/>
      <c r="T3158" s="326"/>
    </row>
    <row r="3159" spans="1:20">
      <c r="A3159" s="220"/>
      <c r="B3159" s="220"/>
      <c r="C3159" s="220"/>
      <c r="D3159" s="220"/>
      <c r="E3159" s="220"/>
      <c r="F3159" s="220"/>
      <c r="G3159" s="220"/>
      <c r="H3159" s="220"/>
      <c r="I3159" s="220"/>
      <c r="J3159" s="220"/>
      <c r="K3159" s="220"/>
      <c r="L3159" s="220"/>
      <c r="M3159" s="326"/>
      <c r="N3159" s="220"/>
      <c r="O3159" s="220"/>
      <c r="P3159" s="220"/>
      <c r="Q3159" s="326"/>
      <c r="R3159" s="326"/>
      <c r="S3159" s="326"/>
      <c r="T3159" s="326"/>
    </row>
    <row r="3160" spans="1:20">
      <c r="A3160" s="220"/>
      <c r="B3160" s="220"/>
      <c r="C3160" s="220"/>
      <c r="D3160" s="220"/>
      <c r="E3160" s="220"/>
      <c r="F3160" s="220"/>
      <c r="G3160" s="220"/>
      <c r="H3160" s="220"/>
      <c r="I3160" s="220"/>
      <c r="J3160" s="220"/>
      <c r="K3160" s="220"/>
      <c r="L3160" s="220"/>
      <c r="M3160" s="326"/>
      <c r="N3160" s="220"/>
      <c r="O3160" s="220"/>
      <c r="P3160" s="220"/>
      <c r="Q3160" s="326"/>
      <c r="R3160" s="326"/>
      <c r="S3160" s="326"/>
      <c r="T3160" s="326"/>
    </row>
    <row r="3161" spans="1:20">
      <c r="A3161" s="220"/>
      <c r="B3161" s="220"/>
      <c r="C3161" s="220"/>
      <c r="D3161" s="220"/>
      <c r="E3161" s="220"/>
      <c r="F3161" s="220"/>
      <c r="G3161" s="220"/>
      <c r="H3161" s="220"/>
      <c r="I3161" s="220"/>
      <c r="J3161" s="220"/>
      <c r="K3161" s="220"/>
      <c r="L3161" s="220"/>
      <c r="M3161" s="326"/>
      <c r="N3161" s="220"/>
      <c r="O3161" s="220"/>
      <c r="P3161" s="220"/>
      <c r="Q3161" s="326"/>
      <c r="R3161" s="326"/>
      <c r="S3161" s="326"/>
      <c r="T3161" s="326"/>
    </row>
    <row r="3162" spans="1:20">
      <c r="A3162" s="220"/>
      <c r="B3162" s="220"/>
      <c r="C3162" s="220"/>
      <c r="D3162" s="220"/>
      <c r="E3162" s="220"/>
      <c r="F3162" s="220"/>
      <c r="G3162" s="220"/>
      <c r="H3162" s="220"/>
      <c r="I3162" s="220"/>
      <c r="J3162" s="220"/>
      <c r="K3162" s="220"/>
      <c r="L3162" s="220"/>
      <c r="M3162" s="326"/>
      <c r="N3162" s="220"/>
      <c r="O3162" s="220"/>
      <c r="P3162" s="220"/>
      <c r="Q3162" s="326"/>
      <c r="R3162" s="326"/>
      <c r="S3162" s="326"/>
      <c r="T3162" s="326"/>
    </row>
    <row r="3163" spans="1:20">
      <c r="A3163" s="220"/>
      <c r="B3163" s="220"/>
      <c r="C3163" s="220"/>
      <c r="D3163" s="220"/>
      <c r="E3163" s="220"/>
      <c r="F3163" s="220"/>
      <c r="G3163" s="220"/>
      <c r="H3163" s="220"/>
      <c r="I3163" s="220"/>
      <c r="J3163" s="220"/>
      <c r="K3163" s="220"/>
      <c r="L3163" s="220"/>
      <c r="M3163" s="326"/>
      <c r="N3163" s="220"/>
      <c r="O3163" s="220"/>
      <c r="P3163" s="220"/>
      <c r="Q3163" s="326"/>
      <c r="R3163" s="326"/>
      <c r="S3163" s="326"/>
      <c r="T3163" s="326"/>
    </row>
    <row r="3164" spans="1:20">
      <c r="A3164" s="220"/>
      <c r="B3164" s="220"/>
      <c r="C3164" s="220"/>
      <c r="D3164" s="220"/>
      <c r="E3164" s="220"/>
      <c r="F3164" s="220"/>
      <c r="G3164" s="220"/>
      <c r="H3164" s="220"/>
      <c r="I3164" s="220"/>
      <c r="J3164" s="220"/>
      <c r="K3164" s="220"/>
      <c r="L3164" s="220"/>
      <c r="M3164" s="326"/>
      <c r="N3164" s="220"/>
      <c r="O3164" s="220"/>
      <c r="P3164" s="220"/>
      <c r="Q3164" s="326"/>
      <c r="R3164" s="326"/>
      <c r="S3164" s="326"/>
      <c r="T3164" s="326"/>
    </row>
    <row r="3165" spans="1:20">
      <c r="A3165" s="220"/>
      <c r="B3165" s="220"/>
      <c r="C3165" s="220"/>
      <c r="D3165" s="220"/>
      <c r="E3165" s="220"/>
      <c r="F3165" s="220"/>
      <c r="G3165" s="220"/>
      <c r="H3165" s="220"/>
      <c r="I3165" s="220"/>
      <c r="J3165" s="220"/>
      <c r="K3165" s="220"/>
      <c r="L3165" s="220"/>
      <c r="M3165" s="326"/>
      <c r="N3165" s="220"/>
      <c r="O3165" s="220"/>
      <c r="P3165" s="220"/>
      <c r="Q3165" s="326"/>
      <c r="R3165" s="326"/>
      <c r="S3165" s="326"/>
      <c r="T3165" s="326"/>
    </row>
    <row r="3166" spans="1:20">
      <c r="A3166" s="220"/>
      <c r="B3166" s="220"/>
      <c r="C3166" s="220"/>
      <c r="D3166" s="220"/>
      <c r="E3166" s="220"/>
      <c r="F3166" s="220"/>
      <c r="G3166" s="220"/>
      <c r="H3166" s="220"/>
      <c r="I3166" s="220"/>
      <c r="J3166" s="220"/>
      <c r="K3166" s="220"/>
      <c r="L3166" s="220"/>
      <c r="M3166" s="326"/>
      <c r="N3166" s="220"/>
      <c r="O3166" s="220"/>
      <c r="P3166" s="220"/>
      <c r="Q3166" s="326"/>
      <c r="R3166" s="326"/>
      <c r="S3166" s="326"/>
      <c r="T3166" s="326"/>
    </row>
    <row r="3167" spans="1:20">
      <c r="A3167" s="220"/>
      <c r="B3167" s="220"/>
      <c r="C3167" s="220"/>
      <c r="D3167" s="220"/>
      <c r="E3167" s="220"/>
      <c r="F3167" s="220"/>
      <c r="G3167" s="220"/>
      <c r="H3167" s="220"/>
      <c r="I3167" s="220"/>
      <c r="J3167" s="220"/>
      <c r="K3167" s="220"/>
      <c r="L3167" s="220"/>
      <c r="M3167" s="326"/>
      <c r="N3167" s="220"/>
      <c r="O3167" s="220"/>
      <c r="P3167" s="220"/>
      <c r="Q3167" s="326"/>
      <c r="R3167" s="326"/>
      <c r="S3167" s="326"/>
      <c r="T3167" s="326"/>
    </row>
    <row r="3168" spans="1:20">
      <c r="A3168" s="220"/>
      <c r="B3168" s="220"/>
      <c r="C3168" s="220"/>
      <c r="D3168" s="220"/>
      <c r="E3168" s="220"/>
      <c r="F3168" s="220"/>
      <c r="G3168" s="220"/>
      <c r="H3168" s="220"/>
      <c r="I3168" s="220"/>
      <c r="J3168" s="220"/>
      <c r="K3168" s="220"/>
      <c r="L3168" s="220"/>
      <c r="M3168" s="326"/>
      <c r="N3168" s="220"/>
      <c r="O3168" s="220"/>
      <c r="P3168" s="220"/>
      <c r="Q3168" s="326"/>
      <c r="R3168" s="326"/>
      <c r="S3168" s="326"/>
      <c r="T3168" s="326"/>
    </row>
    <row r="3169" spans="1:20">
      <c r="A3169" s="220"/>
      <c r="B3169" s="220"/>
      <c r="C3169" s="220"/>
      <c r="D3169" s="220"/>
      <c r="E3169" s="220"/>
      <c r="F3169" s="220"/>
      <c r="G3169" s="220"/>
      <c r="H3169" s="220"/>
      <c r="I3169" s="220"/>
      <c r="J3169" s="220"/>
      <c r="K3169" s="220"/>
      <c r="L3169" s="220"/>
      <c r="M3169" s="326"/>
      <c r="N3169" s="220"/>
      <c r="O3169" s="220"/>
      <c r="P3169" s="220"/>
      <c r="Q3169" s="326"/>
      <c r="R3169" s="326"/>
      <c r="S3169" s="326"/>
      <c r="T3169" s="326"/>
    </row>
    <row r="3170" spans="1:20">
      <c r="A3170" s="220"/>
      <c r="B3170" s="220"/>
      <c r="C3170" s="220"/>
      <c r="D3170" s="220"/>
      <c r="E3170" s="220"/>
      <c r="F3170" s="220"/>
      <c r="G3170" s="220"/>
      <c r="H3170" s="220"/>
      <c r="I3170" s="220"/>
      <c r="J3170" s="220"/>
      <c r="K3170" s="220"/>
      <c r="L3170" s="220"/>
      <c r="M3170" s="326"/>
      <c r="N3170" s="220"/>
      <c r="O3170" s="220"/>
      <c r="P3170" s="220"/>
      <c r="Q3170" s="326"/>
      <c r="R3170" s="326"/>
      <c r="S3170" s="326"/>
      <c r="T3170" s="326"/>
    </row>
    <row r="3171" spans="1:20">
      <c r="A3171" s="220"/>
      <c r="B3171" s="220"/>
      <c r="C3171" s="220"/>
      <c r="D3171" s="220"/>
      <c r="E3171" s="220"/>
      <c r="F3171" s="220"/>
      <c r="G3171" s="220"/>
      <c r="H3171" s="220"/>
      <c r="I3171" s="220"/>
      <c r="J3171" s="220"/>
      <c r="K3171" s="220"/>
      <c r="L3171" s="220"/>
      <c r="M3171" s="326"/>
      <c r="N3171" s="220"/>
      <c r="O3171" s="220"/>
      <c r="P3171" s="220"/>
      <c r="Q3171" s="326"/>
      <c r="R3171" s="326"/>
      <c r="S3171" s="326"/>
      <c r="T3171" s="326"/>
    </row>
    <row r="3172" spans="1:20">
      <c r="A3172" s="220"/>
      <c r="B3172" s="220"/>
      <c r="C3172" s="220"/>
      <c r="D3172" s="220"/>
      <c r="E3172" s="220"/>
      <c r="F3172" s="220"/>
      <c r="G3172" s="220"/>
      <c r="H3172" s="220"/>
      <c r="I3172" s="220"/>
      <c r="J3172" s="220"/>
      <c r="K3172" s="220"/>
      <c r="L3172" s="220"/>
      <c r="M3172" s="326"/>
      <c r="N3172" s="220"/>
      <c r="O3172" s="220"/>
      <c r="P3172" s="220"/>
      <c r="Q3172" s="326"/>
      <c r="R3172" s="326"/>
      <c r="S3172" s="326"/>
      <c r="T3172" s="326"/>
    </row>
    <row r="3173" spans="1:20">
      <c r="A3173" s="220"/>
      <c r="B3173" s="220"/>
      <c r="C3173" s="220"/>
      <c r="D3173" s="220"/>
      <c r="E3173" s="220"/>
      <c r="F3173" s="220"/>
      <c r="G3173" s="220"/>
      <c r="H3173" s="220"/>
      <c r="I3173" s="220"/>
      <c r="J3173" s="220"/>
      <c r="K3173" s="220"/>
      <c r="L3173" s="220"/>
      <c r="M3173" s="326"/>
      <c r="N3173" s="220"/>
      <c r="O3173" s="220"/>
      <c r="P3173" s="220"/>
      <c r="Q3173" s="326"/>
      <c r="R3173" s="326"/>
      <c r="S3173" s="326"/>
      <c r="T3173" s="326"/>
    </row>
    <row r="3174" spans="1:20">
      <c r="A3174" s="220"/>
      <c r="B3174" s="220"/>
      <c r="C3174" s="220"/>
      <c r="D3174" s="220"/>
      <c r="E3174" s="220"/>
      <c r="F3174" s="220"/>
      <c r="G3174" s="220"/>
      <c r="H3174" s="220"/>
      <c r="I3174" s="220"/>
      <c r="J3174" s="220"/>
      <c r="K3174" s="220"/>
      <c r="L3174" s="220"/>
      <c r="M3174" s="326"/>
      <c r="N3174" s="220"/>
      <c r="O3174" s="220"/>
      <c r="P3174" s="220"/>
      <c r="Q3174" s="326"/>
      <c r="R3174" s="326"/>
      <c r="S3174" s="326"/>
      <c r="T3174" s="326"/>
    </row>
    <row r="3175" spans="1:20">
      <c r="A3175" s="220"/>
      <c r="B3175" s="220"/>
      <c r="C3175" s="220"/>
      <c r="D3175" s="220"/>
      <c r="E3175" s="220"/>
      <c r="F3175" s="220"/>
      <c r="G3175" s="220"/>
      <c r="H3175" s="220"/>
      <c r="I3175" s="220"/>
      <c r="J3175" s="220"/>
      <c r="K3175" s="220"/>
      <c r="L3175" s="220"/>
      <c r="M3175" s="326"/>
      <c r="N3175" s="220"/>
      <c r="O3175" s="220"/>
      <c r="P3175" s="220"/>
      <c r="Q3175" s="326"/>
      <c r="R3175" s="326"/>
      <c r="S3175" s="326"/>
      <c r="T3175" s="326"/>
    </row>
    <row r="3176" spans="1:20">
      <c r="A3176" s="220"/>
      <c r="B3176" s="220"/>
      <c r="C3176" s="220"/>
      <c r="D3176" s="220"/>
      <c r="E3176" s="220"/>
      <c r="F3176" s="220"/>
      <c r="G3176" s="220"/>
      <c r="H3176" s="220"/>
      <c r="I3176" s="220"/>
      <c r="J3176" s="220"/>
      <c r="K3176" s="220"/>
      <c r="L3176" s="220"/>
      <c r="M3176" s="326"/>
      <c r="N3176" s="220"/>
      <c r="O3176" s="220"/>
      <c r="P3176" s="220"/>
      <c r="Q3176" s="326"/>
      <c r="R3176" s="326"/>
      <c r="S3176" s="326"/>
      <c r="T3176" s="326"/>
    </row>
    <row r="3177" spans="1:20">
      <c r="A3177" s="220"/>
      <c r="B3177" s="220"/>
      <c r="C3177" s="220"/>
      <c r="D3177" s="220"/>
      <c r="E3177" s="220"/>
      <c r="F3177" s="220"/>
      <c r="G3177" s="220"/>
      <c r="H3177" s="220"/>
      <c r="I3177" s="220"/>
      <c r="J3177" s="220"/>
      <c r="K3177" s="220"/>
      <c r="L3177" s="220"/>
      <c r="M3177" s="326"/>
      <c r="N3177" s="220"/>
      <c r="O3177" s="220"/>
      <c r="P3177" s="220"/>
      <c r="Q3177" s="326"/>
      <c r="R3177" s="326"/>
      <c r="S3177" s="326"/>
      <c r="T3177" s="326"/>
    </row>
    <row r="3178" spans="1:20">
      <c r="A3178" s="220"/>
      <c r="B3178" s="220"/>
      <c r="C3178" s="220"/>
      <c r="D3178" s="220"/>
      <c r="E3178" s="220"/>
      <c r="F3178" s="220"/>
      <c r="G3178" s="220"/>
      <c r="H3178" s="220"/>
      <c r="I3178" s="220"/>
      <c r="J3178" s="220"/>
      <c r="K3178" s="220"/>
      <c r="L3178" s="220"/>
      <c r="M3178" s="326"/>
      <c r="N3178" s="220"/>
      <c r="O3178" s="220"/>
      <c r="P3178" s="220"/>
      <c r="Q3178" s="326"/>
      <c r="R3178" s="326"/>
      <c r="S3178" s="326"/>
      <c r="T3178" s="326"/>
    </row>
    <row r="3179" spans="1:20">
      <c r="A3179" s="220"/>
      <c r="B3179" s="220"/>
      <c r="C3179" s="220"/>
      <c r="D3179" s="220"/>
      <c r="E3179" s="220"/>
      <c r="F3179" s="220"/>
      <c r="G3179" s="220"/>
      <c r="H3179" s="220"/>
      <c r="I3179" s="220"/>
      <c r="J3179" s="220"/>
      <c r="K3179" s="220"/>
      <c r="L3179" s="220"/>
      <c r="M3179" s="326"/>
      <c r="N3179" s="220"/>
      <c r="O3179" s="220"/>
      <c r="P3179" s="220"/>
      <c r="Q3179" s="326"/>
      <c r="R3179" s="326"/>
      <c r="S3179" s="326"/>
      <c r="T3179" s="326"/>
    </row>
    <row r="3180" spans="1:20">
      <c r="A3180" s="220"/>
      <c r="B3180" s="220"/>
      <c r="C3180" s="220"/>
      <c r="D3180" s="220"/>
      <c r="E3180" s="220"/>
      <c r="F3180" s="220"/>
      <c r="G3180" s="220"/>
      <c r="H3180" s="220"/>
      <c r="I3180" s="220"/>
      <c r="J3180" s="220"/>
      <c r="K3180" s="220"/>
      <c r="L3180" s="220"/>
      <c r="M3180" s="326"/>
      <c r="N3180" s="220"/>
      <c r="O3180" s="220"/>
      <c r="P3180" s="220"/>
      <c r="Q3180" s="326"/>
      <c r="R3180" s="326"/>
      <c r="S3180" s="326"/>
      <c r="T3180" s="326"/>
    </row>
    <row r="3181" spans="1:20">
      <c r="A3181" s="220"/>
      <c r="B3181" s="220"/>
      <c r="C3181" s="220"/>
      <c r="D3181" s="220"/>
      <c r="E3181" s="220"/>
      <c r="F3181" s="220"/>
      <c r="G3181" s="220"/>
      <c r="H3181" s="220"/>
      <c r="I3181" s="220"/>
      <c r="J3181" s="220"/>
      <c r="K3181" s="220"/>
      <c r="L3181" s="220"/>
      <c r="M3181" s="326"/>
      <c r="N3181" s="220"/>
      <c r="O3181" s="220"/>
      <c r="P3181" s="220"/>
      <c r="Q3181" s="326"/>
      <c r="R3181" s="326"/>
      <c r="S3181" s="326"/>
      <c r="T3181" s="326"/>
    </row>
    <row r="3182" spans="1:20">
      <c r="A3182" s="220"/>
      <c r="B3182" s="220"/>
      <c r="C3182" s="220"/>
      <c r="D3182" s="220"/>
      <c r="E3182" s="220"/>
      <c r="F3182" s="220"/>
      <c r="G3182" s="220"/>
      <c r="H3182" s="220"/>
      <c r="I3182" s="220"/>
      <c r="J3182" s="220"/>
      <c r="K3182" s="220"/>
      <c r="L3182" s="220"/>
      <c r="M3182" s="326"/>
      <c r="N3182" s="220"/>
      <c r="O3182" s="220"/>
      <c r="P3182" s="220"/>
      <c r="Q3182" s="326"/>
      <c r="R3182" s="326"/>
      <c r="S3182" s="326"/>
      <c r="T3182" s="326"/>
    </row>
    <row r="3183" spans="1:20">
      <c r="A3183" s="220"/>
      <c r="B3183" s="220"/>
      <c r="C3183" s="220"/>
      <c r="D3183" s="220"/>
      <c r="E3183" s="220"/>
      <c r="F3183" s="220"/>
      <c r="G3183" s="220"/>
      <c r="H3183" s="220"/>
      <c r="I3183" s="220"/>
      <c r="J3183" s="220"/>
      <c r="K3183" s="220"/>
      <c r="L3183" s="220"/>
      <c r="M3183" s="326"/>
      <c r="N3183" s="220"/>
      <c r="O3183" s="220"/>
      <c r="P3183" s="220"/>
      <c r="Q3183" s="326"/>
      <c r="R3183" s="326"/>
      <c r="S3183" s="326"/>
      <c r="T3183" s="326"/>
    </row>
    <row r="3184" spans="1:20">
      <c r="A3184" s="220"/>
      <c r="B3184" s="220"/>
      <c r="C3184" s="220"/>
      <c r="D3184" s="220"/>
      <c r="E3184" s="220"/>
      <c r="F3184" s="220"/>
      <c r="G3184" s="220"/>
      <c r="H3184" s="220"/>
      <c r="I3184" s="220"/>
      <c r="J3184" s="220"/>
      <c r="K3184" s="220"/>
      <c r="L3184" s="220"/>
      <c r="M3184" s="326"/>
      <c r="N3184" s="220"/>
      <c r="O3184" s="220"/>
      <c r="P3184" s="220"/>
      <c r="Q3184" s="326"/>
      <c r="R3184" s="326"/>
      <c r="S3184" s="326"/>
      <c r="T3184" s="326"/>
    </row>
    <row r="3185" spans="1:20">
      <c r="A3185" s="220"/>
      <c r="B3185" s="220"/>
      <c r="C3185" s="220"/>
      <c r="D3185" s="220"/>
      <c r="E3185" s="220"/>
      <c r="F3185" s="220"/>
      <c r="G3185" s="220"/>
      <c r="H3185" s="220"/>
      <c r="I3185" s="220"/>
      <c r="J3185" s="220"/>
      <c r="K3185" s="220"/>
      <c r="L3185" s="220"/>
      <c r="M3185" s="326"/>
      <c r="N3185" s="220"/>
      <c r="O3185" s="220"/>
      <c r="P3185" s="220"/>
      <c r="Q3185" s="326"/>
      <c r="R3185" s="326"/>
      <c r="S3185" s="326"/>
      <c r="T3185" s="326"/>
    </row>
    <row r="3186" spans="1:20">
      <c r="A3186" s="220"/>
      <c r="B3186" s="220"/>
      <c r="C3186" s="220"/>
      <c r="D3186" s="220"/>
      <c r="E3186" s="220"/>
      <c r="F3186" s="220"/>
      <c r="G3186" s="220"/>
      <c r="H3186" s="220"/>
      <c r="I3186" s="220"/>
      <c r="J3186" s="220"/>
      <c r="K3186" s="220"/>
      <c r="L3186" s="220"/>
      <c r="M3186" s="326"/>
      <c r="N3186" s="220"/>
      <c r="O3186" s="220"/>
      <c r="P3186" s="220"/>
      <c r="Q3186" s="326"/>
      <c r="R3186" s="326"/>
      <c r="S3186" s="326"/>
      <c r="T3186" s="326"/>
    </row>
    <row r="3187" spans="1:20">
      <c r="A3187" s="220"/>
      <c r="B3187" s="220"/>
      <c r="C3187" s="220"/>
      <c r="D3187" s="220"/>
      <c r="E3187" s="220"/>
      <c r="F3187" s="220"/>
      <c r="G3187" s="220"/>
      <c r="H3187" s="220"/>
      <c r="I3187" s="220"/>
      <c r="J3187" s="220"/>
      <c r="K3187" s="220"/>
      <c r="L3187" s="220"/>
      <c r="M3187" s="326"/>
      <c r="N3187" s="220"/>
      <c r="O3187" s="220"/>
      <c r="P3187" s="220"/>
      <c r="Q3187" s="326"/>
      <c r="R3187" s="326"/>
      <c r="S3187" s="326"/>
      <c r="T3187" s="326"/>
    </row>
    <row r="3188" spans="1:20">
      <c r="A3188" s="220"/>
      <c r="B3188" s="220"/>
      <c r="C3188" s="220"/>
      <c r="D3188" s="220"/>
      <c r="E3188" s="220"/>
      <c r="F3188" s="220"/>
      <c r="G3188" s="220"/>
      <c r="H3188" s="220"/>
      <c r="I3188" s="220"/>
      <c r="J3188" s="220"/>
      <c r="K3188" s="220"/>
      <c r="L3188" s="220"/>
      <c r="M3188" s="326"/>
      <c r="N3188" s="220"/>
      <c r="O3188" s="220"/>
      <c r="P3188" s="220"/>
      <c r="Q3188" s="326"/>
      <c r="R3188" s="326"/>
      <c r="S3188" s="326"/>
      <c r="T3188" s="326"/>
    </row>
    <row r="3189" spans="1:20">
      <c r="A3189" s="220"/>
      <c r="B3189" s="220"/>
      <c r="C3189" s="220"/>
      <c r="D3189" s="220"/>
      <c r="E3189" s="220"/>
      <c r="F3189" s="220"/>
      <c r="G3189" s="220"/>
      <c r="H3189" s="220"/>
      <c r="I3189" s="220"/>
      <c r="J3189" s="220"/>
      <c r="K3189" s="220"/>
      <c r="L3189" s="220"/>
      <c r="M3189" s="326"/>
      <c r="N3189" s="220"/>
      <c r="O3189" s="220"/>
      <c r="P3189" s="220"/>
      <c r="Q3189" s="326"/>
      <c r="R3189" s="326"/>
      <c r="S3189" s="326"/>
      <c r="T3189" s="326"/>
    </row>
    <row r="3190" spans="1:20">
      <c r="A3190" s="220"/>
      <c r="B3190" s="220"/>
      <c r="C3190" s="220"/>
      <c r="D3190" s="220"/>
      <c r="E3190" s="220"/>
      <c r="F3190" s="220"/>
      <c r="G3190" s="220"/>
      <c r="H3190" s="220"/>
      <c r="I3190" s="220"/>
      <c r="J3190" s="220"/>
      <c r="K3190" s="220"/>
      <c r="L3190" s="220"/>
      <c r="M3190" s="326"/>
      <c r="N3190" s="220"/>
      <c r="O3190" s="220"/>
      <c r="P3190" s="220"/>
      <c r="Q3190" s="326"/>
      <c r="R3190" s="326"/>
      <c r="S3190" s="326"/>
      <c r="T3190" s="326"/>
    </row>
    <row r="3191" spans="1:20">
      <c r="A3191" s="220"/>
      <c r="B3191" s="220"/>
      <c r="C3191" s="220"/>
      <c r="D3191" s="220"/>
      <c r="E3191" s="220"/>
      <c r="F3191" s="220"/>
      <c r="G3191" s="220"/>
      <c r="H3191" s="220"/>
      <c r="I3191" s="220"/>
      <c r="J3191" s="220"/>
      <c r="K3191" s="220"/>
      <c r="L3191" s="220"/>
      <c r="M3191" s="326"/>
      <c r="N3191" s="220"/>
      <c r="O3191" s="220"/>
      <c r="P3191" s="220"/>
      <c r="Q3191" s="326"/>
      <c r="R3191" s="326"/>
      <c r="S3191" s="326"/>
      <c r="T3191" s="326"/>
    </row>
    <row r="3192" spans="1:20">
      <c r="A3192" s="220"/>
      <c r="B3192" s="220"/>
      <c r="C3192" s="220"/>
      <c r="D3192" s="220"/>
      <c r="E3192" s="220"/>
      <c r="F3192" s="220"/>
      <c r="G3192" s="220"/>
      <c r="H3192" s="220"/>
      <c r="I3192" s="220"/>
      <c r="J3192" s="220"/>
      <c r="K3192" s="220"/>
      <c r="L3192" s="220"/>
      <c r="M3192" s="326"/>
      <c r="N3192" s="220"/>
      <c r="O3192" s="220"/>
      <c r="P3192" s="220"/>
      <c r="Q3192" s="326"/>
      <c r="R3192" s="326"/>
      <c r="S3192" s="326"/>
      <c r="T3192" s="326"/>
    </row>
    <row r="3193" spans="1:20">
      <c r="A3193" s="220"/>
      <c r="B3193" s="220"/>
      <c r="C3193" s="220"/>
      <c r="D3193" s="220"/>
      <c r="E3193" s="220"/>
      <c r="F3193" s="220"/>
      <c r="G3193" s="220"/>
      <c r="H3193" s="220"/>
      <c r="I3193" s="220"/>
      <c r="J3193" s="220"/>
      <c r="K3193" s="220"/>
      <c r="L3193" s="220"/>
      <c r="M3193" s="326"/>
      <c r="N3193" s="220"/>
      <c r="O3193" s="220"/>
      <c r="P3193" s="220"/>
      <c r="Q3193" s="326"/>
      <c r="R3193" s="326"/>
      <c r="S3193" s="326"/>
      <c r="T3193" s="326"/>
    </row>
    <row r="3194" spans="1:20">
      <c r="A3194" s="220"/>
      <c r="B3194" s="220"/>
      <c r="C3194" s="220"/>
      <c r="D3194" s="220"/>
      <c r="E3194" s="220"/>
      <c r="F3194" s="220"/>
      <c r="G3194" s="220"/>
      <c r="H3194" s="220"/>
      <c r="I3194" s="220"/>
      <c r="J3194" s="220"/>
      <c r="K3194" s="220"/>
      <c r="L3194" s="220"/>
      <c r="M3194" s="326"/>
      <c r="N3194" s="220"/>
      <c r="O3194" s="220"/>
      <c r="P3194" s="220"/>
      <c r="Q3194" s="326"/>
      <c r="R3194" s="326"/>
      <c r="S3194" s="326"/>
      <c r="T3194" s="326"/>
    </row>
    <row r="3195" spans="1:20">
      <c r="A3195" s="220"/>
      <c r="B3195" s="220"/>
      <c r="C3195" s="220"/>
      <c r="D3195" s="220"/>
      <c r="E3195" s="220"/>
      <c r="F3195" s="220"/>
      <c r="G3195" s="220"/>
      <c r="H3195" s="220"/>
      <c r="I3195" s="220"/>
      <c r="J3195" s="220"/>
      <c r="K3195" s="220"/>
      <c r="L3195" s="220"/>
      <c r="M3195" s="326"/>
      <c r="N3195" s="220"/>
      <c r="O3195" s="220"/>
      <c r="P3195" s="220"/>
      <c r="Q3195" s="326"/>
      <c r="R3195" s="326"/>
      <c r="S3195" s="326"/>
      <c r="T3195" s="326"/>
    </row>
    <row r="3196" spans="1:20">
      <c r="A3196" s="220"/>
      <c r="B3196" s="220"/>
      <c r="C3196" s="220"/>
      <c r="D3196" s="220"/>
      <c r="E3196" s="220"/>
      <c r="F3196" s="220"/>
      <c r="G3196" s="220"/>
      <c r="H3196" s="220"/>
      <c r="I3196" s="220"/>
      <c r="J3196" s="220"/>
      <c r="K3196" s="220"/>
      <c r="L3196" s="220"/>
      <c r="M3196" s="326"/>
      <c r="N3196" s="220"/>
      <c r="O3196" s="220"/>
      <c r="P3196" s="220"/>
      <c r="Q3196" s="326"/>
      <c r="R3196" s="326"/>
      <c r="S3196" s="326"/>
      <c r="T3196" s="326"/>
    </row>
    <row r="3197" spans="1:20">
      <c r="A3197" s="220"/>
      <c r="B3197" s="220"/>
      <c r="C3197" s="220"/>
      <c r="D3197" s="220"/>
      <c r="E3197" s="220"/>
      <c r="F3197" s="220"/>
      <c r="G3197" s="220"/>
      <c r="H3197" s="220"/>
      <c r="I3197" s="220"/>
      <c r="J3197" s="220"/>
      <c r="K3197" s="220"/>
      <c r="L3197" s="220"/>
      <c r="M3197" s="326"/>
      <c r="N3197" s="220"/>
      <c r="O3197" s="220"/>
      <c r="P3197" s="220"/>
      <c r="Q3197" s="326"/>
      <c r="R3197" s="326"/>
      <c r="S3197" s="326"/>
      <c r="T3197" s="326"/>
    </row>
    <row r="3198" spans="1:20">
      <c r="A3198" s="220"/>
      <c r="B3198" s="220"/>
      <c r="C3198" s="220"/>
      <c r="D3198" s="220"/>
      <c r="E3198" s="220"/>
      <c r="F3198" s="220"/>
      <c r="G3198" s="220"/>
      <c r="H3198" s="220"/>
      <c r="I3198" s="220"/>
      <c r="J3198" s="220"/>
      <c r="K3198" s="220"/>
      <c r="L3198" s="220"/>
      <c r="M3198" s="326"/>
      <c r="N3198" s="220"/>
      <c r="O3198" s="220"/>
      <c r="P3198" s="220"/>
      <c r="Q3198" s="326"/>
      <c r="R3198" s="326"/>
      <c r="S3198" s="326"/>
      <c r="T3198" s="326"/>
    </row>
    <row r="3199" spans="1:20">
      <c r="A3199" s="220"/>
      <c r="B3199" s="220"/>
      <c r="C3199" s="220"/>
      <c r="D3199" s="220"/>
      <c r="E3199" s="220"/>
      <c r="F3199" s="220"/>
      <c r="G3199" s="220"/>
      <c r="H3199" s="220"/>
      <c r="I3199" s="220"/>
      <c r="J3199" s="220"/>
      <c r="K3199" s="220"/>
      <c r="L3199" s="220"/>
      <c r="M3199" s="326"/>
      <c r="N3199" s="220"/>
      <c r="O3199" s="220"/>
      <c r="P3199" s="220"/>
      <c r="Q3199" s="326"/>
      <c r="R3199" s="326"/>
      <c r="S3199" s="326"/>
      <c r="T3199" s="326"/>
    </row>
    <row r="3200" spans="1:20">
      <c r="A3200" s="220"/>
      <c r="B3200" s="220"/>
      <c r="C3200" s="220"/>
      <c r="D3200" s="220"/>
      <c r="E3200" s="220"/>
      <c r="F3200" s="220"/>
      <c r="G3200" s="220"/>
      <c r="H3200" s="220"/>
      <c r="I3200" s="220"/>
      <c r="J3200" s="220"/>
      <c r="K3200" s="220"/>
      <c r="L3200" s="220"/>
      <c r="M3200" s="326"/>
      <c r="N3200" s="220"/>
      <c r="O3200" s="220"/>
      <c r="P3200" s="220"/>
      <c r="Q3200" s="326"/>
      <c r="R3200" s="326"/>
      <c r="S3200" s="326"/>
      <c r="T3200" s="326"/>
    </row>
    <row r="3201" spans="1:20">
      <c r="A3201" s="220"/>
      <c r="B3201" s="220"/>
      <c r="C3201" s="220"/>
      <c r="D3201" s="220"/>
      <c r="E3201" s="220"/>
      <c r="F3201" s="220"/>
      <c r="G3201" s="220"/>
      <c r="H3201" s="220"/>
      <c r="I3201" s="220"/>
      <c r="J3201" s="220"/>
      <c r="K3201" s="220"/>
      <c r="L3201" s="220"/>
      <c r="M3201" s="326"/>
      <c r="N3201" s="220"/>
      <c r="O3201" s="220"/>
      <c r="P3201" s="220"/>
      <c r="Q3201" s="326"/>
      <c r="R3201" s="326"/>
      <c r="S3201" s="326"/>
      <c r="T3201" s="326"/>
    </row>
    <row r="3202" spans="1:20">
      <c r="A3202" s="220"/>
      <c r="B3202" s="220"/>
      <c r="C3202" s="220"/>
      <c r="D3202" s="220"/>
      <c r="E3202" s="220"/>
      <c r="F3202" s="220"/>
      <c r="G3202" s="220"/>
      <c r="H3202" s="220"/>
      <c r="I3202" s="220"/>
      <c r="J3202" s="220"/>
      <c r="K3202" s="220"/>
      <c r="L3202" s="220"/>
      <c r="M3202" s="326"/>
      <c r="N3202" s="220"/>
      <c r="O3202" s="220"/>
      <c r="P3202" s="220"/>
      <c r="Q3202" s="326"/>
      <c r="R3202" s="326"/>
      <c r="S3202" s="326"/>
      <c r="T3202" s="326"/>
    </row>
    <row r="3203" spans="1:20">
      <c r="A3203" s="220"/>
      <c r="B3203" s="220"/>
      <c r="C3203" s="220"/>
      <c r="D3203" s="220"/>
      <c r="E3203" s="220"/>
      <c r="F3203" s="220"/>
      <c r="G3203" s="220"/>
      <c r="H3203" s="220"/>
      <c r="I3203" s="220"/>
      <c r="J3203" s="220"/>
      <c r="K3203" s="220"/>
      <c r="L3203" s="220"/>
      <c r="M3203" s="326"/>
      <c r="N3203" s="220"/>
      <c r="O3203" s="220"/>
      <c r="P3203" s="220"/>
      <c r="Q3203" s="326"/>
      <c r="R3203" s="326"/>
      <c r="S3203" s="326"/>
      <c r="T3203" s="326"/>
    </row>
    <row r="3204" spans="1:20">
      <c r="A3204" s="220"/>
      <c r="B3204" s="220"/>
      <c r="C3204" s="220"/>
      <c r="D3204" s="220"/>
      <c r="E3204" s="220"/>
      <c r="F3204" s="220"/>
      <c r="G3204" s="220"/>
      <c r="H3204" s="220"/>
      <c r="I3204" s="220"/>
      <c r="J3204" s="220"/>
      <c r="K3204" s="220"/>
      <c r="L3204" s="220"/>
      <c r="M3204" s="326"/>
      <c r="N3204" s="220"/>
      <c r="O3204" s="220"/>
      <c r="P3204" s="220"/>
      <c r="Q3204" s="326"/>
      <c r="R3204" s="326"/>
      <c r="S3204" s="326"/>
      <c r="T3204" s="326"/>
    </row>
    <row r="3205" spans="1:20">
      <c r="A3205" s="220"/>
      <c r="B3205" s="220"/>
      <c r="C3205" s="220"/>
      <c r="D3205" s="220"/>
      <c r="E3205" s="220"/>
      <c r="F3205" s="220"/>
      <c r="G3205" s="220"/>
      <c r="H3205" s="220"/>
      <c r="I3205" s="220"/>
      <c r="J3205" s="220"/>
      <c r="K3205" s="220"/>
      <c r="L3205" s="220"/>
      <c r="M3205" s="326"/>
      <c r="N3205" s="220"/>
      <c r="O3205" s="220"/>
      <c r="P3205" s="220"/>
      <c r="Q3205" s="326"/>
      <c r="R3205" s="326"/>
      <c r="S3205" s="326"/>
      <c r="T3205" s="326"/>
    </row>
    <row r="3206" spans="1:20">
      <c r="A3206" s="220"/>
      <c r="B3206" s="220"/>
      <c r="C3206" s="220"/>
      <c r="D3206" s="220"/>
      <c r="E3206" s="220"/>
      <c r="F3206" s="220"/>
      <c r="G3206" s="220"/>
      <c r="H3206" s="220"/>
      <c r="I3206" s="220"/>
      <c r="J3206" s="220"/>
      <c r="K3206" s="220"/>
      <c r="L3206" s="220"/>
      <c r="M3206" s="326"/>
      <c r="N3206" s="220"/>
      <c r="O3206" s="220"/>
      <c r="P3206" s="220"/>
      <c r="Q3206" s="326"/>
      <c r="R3206" s="326"/>
      <c r="S3206" s="326"/>
      <c r="T3206" s="326"/>
    </row>
    <row r="3207" spans="1:20">
      <c r="A3207" s="220"/>
      <c r="B3207" s="220"/>
      <c r="C3207" s="220"/>
      <c r="D3207" s="220"/>
      <c r="E3207" s="220"/>
      <c r="F3207" s="220"/>
      <c r="G3207" s="220"/>
      <c r="H3207" s="220"/>
      <c r="I3207" s="220"/>
      <c r="J3207" s="220"/>
      <c r="K3207" s="220"/>
      <c r="L3207" s="220"/>
      <c r="M3207" s="326"/>
      <c r="N3207" s="220"/>
      <c r="O3207" s="220"/>
      <c r="P3207" s="220"/>
      <c r="Q3207" s="326"/>
      <c r="R3207" s="326"/>
      <c r="S3207" s="326"/>
      <c r="T3207" s="326"/>
    </row>
    <row r="3208" spans="1:20">
      <c r="A3208" s="220"/>
      <c r="B3208" s="220"/>
      <c r="C3208" s="220"/>
      <c r="D3208" s="220"/>
      <c r="E3208" s="220"/>
      <c r="F3208" s="220"/>
      <c r="G3208" s="220"/>
      <c r="H3208" s="220"/>
      <c r="I3208" s="220"/>
      <c r="J3208" s="220"/>
      <c r="K3208" s="220"/>
      <c r="L3208" s="220"/>
      <c r="M3208" s="326"/>
      <c r="N3208" s="220"/>
      <c r="O3208" s="220"/>
      <c r="P3208" s="220"/>
      <c r="Q3208" s="326"/>
      <c r="R3208" s="326"/>
      <c r="S3208" s="326"/>
      <c r="T3208" s="326"/>
    </row>
    <row r="3209" spans="1:20">
      <c r="A3209" s="220"/>
      <c r="B3209" s="220"/>
      <c r="C3209" s="220"/>
      <c r="D3209" s="220"/>
      <c r="E3209" s="220"/>
      <c r="F3209" s="220"/>
      <c r="G3209" s="220"/>
      <c r="H3209" s="220"/>
      <c r="I3209" s="220"/>
      <c r="J3209" s="220"/>
      <c r="K3209" s="220"/>
      <c r="L3209" s="220"/>
      <c r="M3209" s="326"/>
      <c r="N3209" s="220"/>
      <c r="O3209" s="220"/>
      <c r="P3209" s="220"/>
      <c r="Q3209" s="326"/>
      <c r="R3209" s="326"/>
      <c r="S3209" s="326"/>
      <c r="T3209" s="326"/>
    </row>
    <row r="3210" spans="1:20">
      <c r="A3210" s="220"/>
      <c r="B3210" s="220"/>
      <c r="C3210" s="220"/>
      <c r="D3210" s="220"/>
      <c r="E3210" s="220"/>
      <c r="F3210" s="220"/>
      <c r="G3210" s="220"/>
      <c r="H3210" s="220"/>
      <c r="I3210" s="220"/>
      <c r="J3210" s="220"/>
      <c r="K3210" s="220"/>
      <c r="L3210" s="220"/>
      <c r="M3210" s="326"/>
      <c r="N3210" s="220"/>
      <c r="O3210" s="220"/>
      <c r="P3210" s="220"/>
      <c r="Q3210" s="326"/>
      <c r="R3210" s="326"/>
      <c r="S3210" s="326"/>
      <c r="T3210" s="326"/>
    </row>
    <row r="3211" spans="1:20">
      <c r="A3211" s="220"/>
      <c r="B3211" s="220"/>
      <c r="C3211" s="220"/>
      <c r="D3211" s="220"/>
      <c r="E3211" s="220"/>
      <c r="F3211" s="220"/>
      <c r="G3211" s="220"/>
      <c r="H3211" s="220"/>
      <c r="I3211" s="220"/>
      <c r="J3211" s="220"/>
      <c r="K3211" s="220"/>
      <c r="L3211" s="220"/>
      <c r="M3211" s="326"/>
      <c r="N3211" s="220"/>
      <c r="O3211" s="220"/>
      <c r="P3211" s="220"/>
      <c r="Q3211" s="326"/>
      <c r="R3211" s="326"/>
      <c r="S3211" s="326"/>
      <c r="T3211" s="326"/>
    </row>
    <row r="3212" spans="1:20">
      <c r="A3212" s="220"/>
      <c r="B3212" s="220"/>
      <c r="C3212" s="220"/>
      <c r="D3212" s="220"/>
      <c r="E3212" s="220"/>
      <c r="F3212" s="220"/>
      <c r="G3212" s="220"/>
      <c r="H3212" s="220"/>
      <c r="I3212" s="220"/>
      <c r="J3212" s="220"/>
      <c r="K3212" s="220"/>
      <c r="L3212" s="220"/>
      <c r="M3212" s="326"/>
      <c r="N3212" s="220"/>
      <c r="O3212" s="220"/>
      <c r="P3212" s="220"/>
      <c r="Q3212" s="326"/>
      <c r="R3212" s="326"/>
      <c r="S3212" s="326"/>
      <c r="T3212" s="326"/>
    </row>
    <row r="3213" spans="1:20">
      <c r="A3213" s="220"/>
      <c r="B3213" s="220"/>
      <c r="C3213" s="220"/>
      <c r="D3213" s="220"/>
      <c r="E3213" s="220"/>
      <c r="F3213" s="220"/>
      <c r="G3213" s="220"/>
      <c r="H3213" s="220"/>
      <c r="I3213" s="220"/>
      <c r="J3213" s="220"/>
      <c r="K3213" s="220"/>
      <c r="L3213" s="220"/>
      <c r="M3213" s="326"/>
      <c r="N3213" s="220"/>
      <c r="O3213" s="220"/>
      <c r="P3213" s="220"/>
      <c r="Q3213" s="326"/>
      <c r="R3213" s="326"/>
      <c r="S3213" s="326"/>
      <c r="T3213" s="326"/>
    </row>
    <row r="3214" spans="1:20">
      <c r="A3214" s="220"/>
      <c r="B3214" s="220"/>
      <c r="C3214" s="220"/>
      <c r="D3214" s="220"/>
      <c r="E3214" s="220"/>
      <c r="F3214" s="220"/>
      <c r="G3214" s="220"/>
      <c r="H3214" s="220"/>
      <c r="I3214" s="220"/>
      <c r="J3214" s="220"/>
      <c r="K3214" s="220"/>
      <c r="L3214" s="220"/>
      <c r="M3214" s="326"/>
      <c r="N3214" s="220"/>
      <c r="O3214" s="220"/>
      <c r="P3214" s="220"/>
      <c r="Q3214" s="326"/>
      <c r="R3214" s="326"/>
      <c r="S3214" s="326"/>
      <c r="T3214" s="326"/>
    </row>
    <row r="3215" spans="1:20">
      <c r="A3215" s="220"/>
      <c r="B3215" s="220"/>
      <c r="C3215" s="220"/>
      <c r="D3215" s="220"/>
      <c r="E3215" s="220"/>
      <c r="F3215" s="220"/>
      <c r="G3215" s="220"/>
      <c r="H3215" s="220"/>
      <c r="I3215" s="220"/>
      <c r="J3215" s="220"/>
      <c r="K3215" s="220"/>
      <c r="L3215" s="220"/>
      <c r="M3215" s="326"/>
      <c r="N3215" s="220"/>
      <c r="O3215" s="220"/>
      <c r="P3215" s="220"/>
      <c r="Q3215" s="326"/>
      <c r="R3215" s="326"/>
      <c r="S3215" s="326"/>
      <c r="T3215" s="326"/>
    </row>
    <row r="3216" spans="1:20">
      <c r="A3216" s="220"/>
      <c r="B3216" s="220"/>
      <c r="C3216" s="220"/>
      <c r="D3216" s="220"/>
      <c r="E3216" s="220"/>
      <c r="F3216" s="220"/>
      <c r="G3216" s="220"/>
      <c r="H3216" s="220"/>
      <c r="I3216" s="220"/>
      <c r="J3216" s="220"/>
      <c r="K3216" s="220"/>
      <c r="L3216" s="220"/>
      <c r="M3216" s="326"/>
      <c r="N3216" s="220"/>
      <c r="O3216" s="220"/>
      <c r="P3216" s="220"/>
      <c r="Q3216" s="326"/>
      <c r="R3216" s="326"/>
      <c r="S3216" s="326"/>
      <c r="T3216" s="326"/>
    </row>
    <row r="3217" spans="1:20">
      <c r="A3217" s="220"/>
      <c r="B3217" s="220"/>
      <c r="C3217" s="220"/>
      <c r="D3217" s="220"/>
      <c r="E3217" s="220"/>
      <c r="F3217" s="220"/>
      <c r="G3217" s="220"/>
      <c r="H3217" s="220"/>
      <c r="I3217" s="220"/>
      <c r="J3217" s="220"/>
      <c r="K3217" s="220"/>
      <c r="L3217" s="220"/>
      <c r="M3217" s="326"/>
      <c r="N3217" s="220"/>
      <c r="O3217" s="220"/>
      <c r="P3217" s="220"/>
      <c r="Q3217" s="326"/>
      <c r="R3217" s="326"/>
      <c r="S3217" s="326"/>
      <c r="T3217" s="326"/>
    </row>
    <row r="3218" spans="1:20">
      <c r="A3218" s="220"/>
      <c r="B3218" s="220"/>
      <c r="C3218" s="220"/>
      <c r="D3218" s="220"/>
      <c r="E3218" s="220"/>
      <c r="F3218" s="220"/>
      <c r="G3218" s="220"/>
      <c r="H3218" s="220"/>
      <c r="I3218" s="220"/>
      <c r="J3218" s="220"/>
      <c r="K3218" s="220"/>
      <c r="L3218" s="220"/>
      <c r="M3218" s="326"/>
      <c r="N3218" s="220"/>
      <c r="O3218" s="220"/>
      <c r="P3218" s="220"/>
      <c r="Q3218" s="326"/>
      <c r="R3218" s="326"/>
      <c r="S3218" s="326"/>
      <c r="T3218" s="326"/>
    </row>
    <row r="3219" spans="1:20">
      <c r="A3219" s="220"/>
      <c r="B3219" s="220"/>
      <c r="C3219" s="220"/>
      <c r="D3219" s="220"/>
      <c r="E3219" s="220"/>
      <c r="F3219" s="220"/>
      <c r="G3219" s="220"/>
      <c r="H3219" s="220"/>
      <c r="I3219" s="220"/>
      <c r="J3219" s="220"/>
      <c r="K3219" s="220"/>
      <c r="L3219" s="220"/>
      <c r="M3219" s="326"/>
      <c r="N3219" s="220"/>
      <c r="O3219" s="220"/>
      <c r="P3219" s="220"/>
      <c r="Q3219" s="326"/>
      <c r="R3219" s="326"/>
      <c r="S3219" s="326"/>
      <c r="T3219" s="326"/>
    </row>
    <row r="3220" spans="1:20">
      <c r="A3220" s="220"/>
      <c r="B3220" s="220"/>
      <c r="C3220" s="220"/>
      <c r="D3220" s="220"/>
      <c r="E3220" s="220"/>
      <c r="F3220" s="220"/>
      <c r="G3220" s="220"/>
      <c r="H3220" s="220"/>
      <c r="I3220" s="220"/>
      <c r="J3220" s="220"/>
      <c r="K3220" s="220"/>
      <c r="L3220" s="220"/>
      <c r="M3220" s="326"/>
      <c r="N3220" s="220"/>
      <c r="O3220" s="220"/>
      <c r="P3220" s="220"/>
      <c r="Q3220" s="326"/>
      <c r="R3220" s="326"/>
      <c r="S3220" s="326"/>
      <c r="T3220" s="326"/>
    </row>
    <row r="3221" spans="1:20">
      <c r="A3221" s="220"/>
      <c r="B3221" s="220"/>
      <c r="C3221" s="220"/>
      <c r="D3221" s="220"/>
      <c r="E3221" s="220"/>
      <c r="F3221" s="220"/>
      <c r="G3221" s="220"/>
      <c r="H3221" s="220"/>
      <c r="I3221" s="220"/>
      <c r="J3221" s="220"/>
      <c r="K3221" s="220"/>
      <c r="L3221" s="220"/>
      <c r="M3221" s="326"/>
      <c r="N3221" s="220"/>
      <c r="O3221" s="220"/>
      <c r="P3221" s="220"/>
      <c r="Q3221" s="326"/>
      <c r="R3221" s="326"/>
      <c r="S3221" s="326"/>
      <c r="T3221" s="326"/>
    </row>
    <row r="3222" spans="1:20">
      <c r="A3222" s="220"/>
      <c r="B3222" s="220"/>
      <c r="C3222" s="220"/>
      <c r="D3222" s="220"/>
      <c r="E3222" s="220"/>
      <c r="F3222" s="220"/>
      <c r="G3222" s="220"/>
      <c r="H3222" s="220"/>
      <c r="I3222" s="220"/>
      <c r="J3222" s="220"/>
      <c r="K3222" s="220"/>
      <c r="L3222" s="220"/>
      <c r="M3222" s="326"/>
      <c r="N3222" s="220"/>
      <c r="O3222" s="220"/>
      <c r="P3222" s="220"/>
      <c r="Q3222" s="326"/>
      <c r="R3222" s="326"/>
      <c r="S3222" s="326"/>
      <c r="T3222" s="326"/>
    </row>
    <row r="3223" spans="1:20">
      <c r="A3223" s="220"/>
      <c r="B3223" s="220"/>
      <c r="C3223" s="220"/>
      <c r="D3223" s="220"/>
      <c r="E3223" s="220"/>
      <c r="F3223" s="220"/>
      <c r="G3223" s="220"/>
      <c r="H3223" s="220"/>
      <c r="I3223" s="220"/>
      <c r="J3223" s="220"/>
      <c r="K3223" s="220"/>
      <c r="L3223" s="220"/>
      <c r="M3223" s="326"/>
      <c r="N3223" s="220"/>
      <c r="O3223" s="220"/>
      <c r="P3223" s="220"/>
      <c r="Q3223" s="326"/>
      <c r="R3223" s="326"/>
      <c r="S3223" s="326"/>
      <c r="T3223" s="326"/>
    </row>
    <row r="3224" spans="1:20">
      <c r="A3224" s="220"/>
      <c r="B3224" s="220"/>
      <c r="C3224" s="220"/>
      <c r="D3224" s="220"/>
      <c r="E3224" s="220"/>
      <c r="F3224" s="220"/>
      <c r="G3224" s="220"/>
      <c r="H3224" s="220"/>
      <c r="I3224" s="220"/>
      <c r="J3224" s="220"/>
      <c r="K3224" s="220"/>
      <c r="L3224" s="220"/>
      <c r="M3224" s="326"/>
      <c r="N3224" s="220"/>
      <c r="O3224" s="220"/>
      <c r="P3224" s="220"/>
      <c r="Q3224" s="326"/>
      <c r="R3224" s="326"/>
      <c r="S3224" s="326"/>
      <c r="T3224" s="326"/>
    </row>
    <row r="3225" spans="1:20">
      <c r="A3225" s="220"/>
      <c r="B3225" s="220"/>
      <c r="C3225" s="220"/>
      <c r="D3225" s="220"/>
      <c r="E3225" s="220"/>
      <c r="F3225" s="220"/>
      <c r="G3225" s="220"/>
      <c r="H3225" s="220"/>
      <c r="I3225" s="220"/>
      <c r="J3225" s="220"/>
      <c r="K3225" s="220"/>
      <c r="L3225" s="220"/>
      <c r="M3225" s="326"/>
      <c r="N3225" s="220"/>
      <c r="O3225" s="220"/>
      <c r="P3225" s="220"/>
      <c r="Q3225" s="326"/>
      <c r="R3225" s="326"/>
      <c r="S3225" s="326"/>
      <c r="T3225" s="326"/>
    </row>
    <row r="3226" spans="1:20">
      <c r="A3226" s="220"/>
      <c r="B3226" s="220"/>
      <c r="C3226" s="220"/>
      <c r="D3226" s="220"/>
      <c r="E3226" s="220"/>
      <c r="F3226" s="220"/>
      <c r="G3226" s="220"/>
      <c r="H3226" s="220"/>
      <c r="I3226" s="220"/>
      <c r="J3226" s="220"/>
      <c r="K3226" s="220"/>
      <c r="L3226" s="220"/>
      <c r="M3226" s="326"/>
      <c r="N3226" s="220"/>
      <c r="O3226" s="220"/>
      <c r="P3226" s="220"/>
      <c r="Q3226" s="326"/>
      <c r="R3226" s="326"/>
      <c r="S3226" s="326"/>
      <c r="T3226" s="326"/>
    </row>
    <row r="3227" spans="1:20">
      <c r="A3227" s="220"/>
      <c r="B3227" s="220"/>
      <c r="C3227" s="220"/>
      <c r="D3227" s="220"/>
      <c r="E3227" s="220"/>
      <c r="F3227" s="220"/>
      <c r="G3227" s="220"/>
      <c r="H3227" s="220"/>
      <c r="I3227" s="220"/>
      <c r="J3227" s="220"/>
      <c r="K3227" s="220"/>
      <c r="L3227" s="220"/>
      <c r="M3227" s="326"/>
      <c r="N3227" s="220"/>
      <c r="O3227" s="220"/>
      <c r="P3227" s="220"/>
      <c r="Q3227" s="326"/>
      <c r="R3227" s="326"/>
      <c r="S3227" s="326"/>
      <c r="T3227" s="326"/>
    </row>
    <row r="3228" spans="1:20">
      <c r="A3228" s="220"/>
      <c r="B3228" s="220"/>
      <c r="C3228" s="220"/>
      <c r="D3228" s="220"/>
      <c r="E3228" s="220"/>
      <c r="F3228" s="220"/>
      <c r="G3228" s="220"/>
      <c r="H3228" s="220"/>
      <c r="I3228" s="220"/>
      <c r="J3228" s="220"/>
      <c r="K3228" s="220"/>
      <c r="L3228" s="220"/>
      <c r="M3228" s="326"/>
      <c r="N3228" s="220"/>
      <c r="O3228" s="220"/>
      <c r="P3228" s="220"/>
      <c r="Q3228" s="326"/>
      <c r="R3228" s="326"/>
      <c r="S3228" s="326"/>
      <c r="T3228" s="326"/>
    </row>
    <row r="3229" spans="1:20">
      <c r="A3229" s="220"/>
      <c r="B3229" s="220"/>
      <c r="C3229" s="220"/>
      <c r="D3229" s="220"/>
      <c r="E3229" s="220"/>
      <c r="F3229" s="220"/>
      <c r="G3229" s="220"/>
      <c r="H3229" s="220"/>
      <c r="I3229" s="220"/>
      <c r="J3229" s="220"/>
      <c r="K3229" s="220"/>
      <c r="L3229" s="220"/>
      <c r="M3229" s="326"/>
      <c r="N3229" s="220"/>
      <c r="O3229" s="220"/>
      <c r="P3229" s="220"/>
      <c r="Q3229" s="326"/>
      <c r="R3229" s="326"/>
      <c r="S3229" s="326"/>
      <c r="T3229" s="326"/>
    </row>
    <row r="3230" spans="1:20">
      <c r="A3230" s="220"/>
      <c r="B3230" s="220"/>
      <c r="C3230" s="220"/>
      <c r="D3230" s="220"/>
      <c r="E3230" s="220"/>
      <c r="F3230" s="220"/>
      <c r="G3230" s="220"/>
      <c r="H3230" s="220"/>
      <c r="I3230" s="220"/>
      <c r="J3230" s="220"/>
      <c r="K3230" s="220"/>
      <c r="L3230" s="220"/>
      <c r="M3230" s="326"/>
      <c r="N3230" s="220"/>
      <c r="O3230" s="220"/>
      <c r="P3230" s="220"/>
      <c r="Q3230" s="326"/>
      <c r="R3230" s="326"/>
      <c r="S3230" s="326"/>
      <c r="T3230" s="326"/>
    </row>
    <row r="3231" spans="1:20">
      <c r="A3231" s="220"/>
      <c r="B3231" s="220"/>
      <c r="C3231" s="220"/>
      <c r="D3231" s="220"/>
      <c r="E3231" s="220"/>
      <c r="F3231" s="220"/>
      <c r="G3231" s="220"/>
      <c r="H3231" s="220"/>
      <c r="I3231" s="220"/>
      <c r="J3231" s="220"/>
      <c r="K3231" s="220"/>
      <c r="L3231" s="220"/>
      <c r="M3231" s="326"/>
      <c r="N3231" s="220"/>
      <c r="O3231" s="220"/>
      <c r="P3231" s="220"/>
      <c r="Q3231" s="326"/>
      <c r="R3231" s="326"/>
      <c r="S3231" s="326"/>
      <c r="T3231" s="326"/>
    </row>
    <row r="3232" spans="1:20">
      <c r="A3232" s="220"/>
      <c r="B3232" s="220"/>
      <c r="C3232" s="220"/>
      <c r="D3232" s="220"/>
      <c r="E3232" s="220"/>
      <c r="F3232" s="220"/>
      <c r="G3232" s="220"/>
      <c r="H3232" s="220"/>
      <c r="I3232" s="220"/>
      <c r="J3232" s="220"/>
      <c r="K3232" s="220"/>
      <c r="L3232" s="220"/>
      <c r="M3232" s="326"/>
      <c r="N3232" s="220"/>
      <c r="O3232" s="220"/>
      <c r="P3232" s="220"/>
      <c r="Q3232" s="326"/>
      <c r="R3232" s="326"/>
      <c r="S3232" s="326"/>
      <c r="T3232" s="326"/>
    </row>
    <row r="3233" spans="1:20">
      <c r="A3233" s="220"/>
      <c r="B3233" s="220"/>
      <c r="C3233" s="220"/>
      <c r="D3233" s="220"/>
      <c r="E3233" s="220"/>
      <c r="F3233" s="220"/>
      <c r="G3233" s="220"/>
      <c r="H3233" s="220"/>
      <c r="I3233" s="220"/>
      <c r="J3233" s="220"/>
      <c r="K3233" s="220"/>
      <c r="L3233" s="220"/>
      <c r="M3233" s="326"/>
      <c r="N3233" s="220"/>
      <c r="O3233" s="220"/>
      <c r="P3233" s="220"/>
      <c r="Q3233" s="326"/>
      <c r="R3233" s="326"/>
      <c r="S3233" s="326"/>
      <c r="T3233" s="326"/>
    </row>
    <row r="3234" spans="1:20">
      <c r="A3234" s="220"/>
      <c r="B3234" s="220"/>
      <c r="C3234" s="220"/>
      <c r="D3234" s="220"/>
      <c r="E3234" s="220"/>
      <c r="F3234" s="220"/>
      <c r="G3234" s="220"/>
      <c r="H3234" s="220"/>
      <c r="I3234" s="220"/>
      <c r="J3234" s="220"/>
      <c r="K3234" s="220"/>
      <c r="L3234" s="220"/>
      <c r="M3234" s="326"/>
      <c r="N3234" s="220"/>
      <c r="O3234" s="220"/>
      <c r="P3234" s="220"/>
      <c r="Q3234" s="326"/>
      <c r="R3234" s="326"/>
      <c r="S3234" s="326"/>
      <c r="T3234" s="326"/>
    </row>
    <row r="3235" spans="1:20">
      <c r="A3235" s="220"/>
      <c r="B3235" s="220"/>
      <c r="C3235" s="220"/>
      <c r="D3235" s="220"/>
      <c r="E3235" s="220"/>
      <c r="F3235" s="220"/>
      <c r="G3235" s="220"/>
      <c r="H3235" s="220"/>
      <c r="I3235" s="220"/>
      <c r="J3235" s="220"/>
      <c r="K3235" s="220"/>
      <c r="L3235" s="220"/>
      <c r="M3235" s="326"/>
      <c r="N3235" s="220"/>
      <c r="O3235" s="220"/>
      <c r="P3235" s="220"/>
      <c r="Q3235" s="326"/>
      <c r="R3235" s="326"/>
      <c r="S3235" s="326"/>
      <c r="T3235" s="326"/>
    </row>
    <row r="3236" spans="1:20">
      <c r="A3236" s="220"/>
      <c r="B3236" s="220"/>
      <c r="C3236" s="220"/>
      <c r="D3236" s="220"/>
      <c r="E3236" s="220"/>
      <c r="F3236" s="220"/>
      <c r="G3236" s="220"/>
      <c r="H3236" s="220"/>
      <c r="I3236" s="220"/>
      <c r="J3236" s="220"/>
      <c r="K3236" s="220"/>
      <c r="L3236" s="220"/>
      <c r="M3236" s="326"/>
      <c r="N3236" s="220"/>
      <c r="O3236" s="220"/>
      <c r="P3236" s="220"/>
      <c r="Q3236" s="326"/>
      <c r="R3236" s="326"/>
      <c r="S3236" s="326"/>
      <c r="T3236" s="326"/>
    </row>
    <row r="3237" spans="1:20">
      <c r="A3237" s="220"/>
      <c r="B3237" s="220"/>
      <c r="C3237" s="220"/>
      <c r="D3237" s="220"/>
      <c r="E3237" s="220"/>
      <c r="F3237" s="220"/>
      <c r="G3237" s="220"/>
      <c r="H3237" s="220"/>
      <c r="I3237" s="220"/>
      <c r="J3237" s="220"/>
      <c r="K3237" s="220"/>
      <c r="L3237" s="220"/>
      <c r="M3237" s="326"/>
      <c r="N3237" s="220"/>
      <c r="O3237" s="220"/>
      <c r="P3237" s="220"/>
      <c r="Q3237" s="326"/>
      <c r="R3237" s="326"/>
      <c r="S3237" s="326"/>
      <c r="T3237" s="326"/>
    </row>
    <row r="3238" spans="1:20">
      <c r="A3238" s="220"/>
      <c r="B3238" s="220"/>
      <c r="C3238" s="220"/>
      <c r="D3238" s="220"/>
      <c r="E3238" s="220"/>
      <c r="F3238" s="220"/>
      <c r="G3238" s="220"/>
      <c r="H3238" s="220"/>
      <c r="I3238" s="220"/>
      <c r="J3238" s="220"/>
      <c r="K3238" s="220"/>
      <c r="L3238" s="220"/>
      <c r="M3238" s="326"/>
      <c r="N3238" s="220"/>
      <c r="O3238" s="220"/>
      <c r="P3238" s="220"/>
      <c r="Q3238" s="326"/>
      <c r="R3238" s="326"/>
      <c r="S3238" s="326"/>
      <c r="T3238" s="326"/>
    </row>
    <row r="3239" spans="1:20">
      <c r="A3239" s="220"/>
      <c r="B3239" s="220"/>
      <c r="C3239" s="220"/>
      <c r="D3239" s="220"/>
      <c r="E3239" s="220"/>
      <c r="F3239" s="220"/>
      <c r="G3239" s="220"/>
      <c r="H3239" s="220"/>
      <c r="I3239" s="220"/>
      <c r="J3239" s="220"/>
      <c r="K3239" s="220"/>
      <c r="L3239" s="220"/>
      <c r="M3239" s="326"/>
      <c r="N3239" s="220"/>
      <c r="O3239" s="220"/>
      <c r="P3239" s="220"/>
      <c r="Q3239" s="326"/>
      <c r="R3239" s="326"/>
      <c r="S3239" s="326"/>
      <c r="T3239" s="326"/>
    </row>
    <row r="3240" spans="1:20">
      <c r="A3240" s="220"/>
      <c r="B3240" s="220"/>
      <c r="C3240" s="220"/>
      <c r="D3240" s="220"/>
      <c r="E3240" s="220"/>
      <c r="F3240" s="220"/>
      <c r="G3240" s="220"/>
      <c r="H3240" s="220"/>
      <c r="I3240" s="220"/>
      <c r="J3240" s="220"/>
      <c r="K3240" s="220"/>
      <c r="L3240" s="220"/>
      <c r="M3240" s="326"/>
      <c r="N3240" s="220"/>
      <c r="O3240" s="220"/>
      <c r="P3240" s="220"/>
      <c r="Q3240" s="326"/>
      <c r="R3240" s="326"/>
      <c r="S3240" s="326"/>
      <c r="T3240" s="326"/>
    </row>
    <row r="3241" spans="1:20">
      <c r="A3241" s="220"/>
      <c r="B3241" s="220"/>
      <c r="C3241" s="220"/>
      <c r="D3241" s="220"/>
      <c r="E3241" s="220"/>
      <c r="F3241" s="220"/>
      <c r="G3241" s="220"/>
      <c r="H3241" s="220"/>
      <c r="I3241" s="220"/>
      <c r="J3241" s="220"/>
      <c r="K3241" s="220"/>
      <c r="L3241" s="220"/>
      <c r="M3241" s="326"/>
      <c r="N3241" s="220"/>
      <c r="O3241" s="220"/>
      <c r="P3241" s="220"/>
      <c r="Q3241" s="326"/>
      <c r="R3241" s="326"/>
      <c r="S3241" s="326"/>
      <c r="T3241" s="326"/>
    </row>
    <row r="3242" spans="1:20">
      <c r="A3242" s="220"/>
      <c r="B3242" s="220"/>
      <c r="C3242" s="220"/>
      <c r="D3242" s="220"/>
      <c r="E3242" s="220"/>
      <c r="F3242" s="220"/>
      <c r="G3242" s="220"/>
      <c r="H3242" s="220"/>
      <c r="I3242" s="220"/>
      <c r="J3242" s="220"/>
      <c r="K3242" s="220"/>
      <c r="L3242" s="220"/>
      <c r="M3242" s="326"/>
      <c r="N3242" s="220"/>
      <c r="O3242" s="220"/>
      <c r="P3242" s="220"/>
      <c r="Q3242" s="326"/>
      <c r="R3242" s="326"/>
      <c r="S3242" s="326"/>
      <c r="T3242" s="326"/>
    </row>
    <row r="3243" spans="1:20">
      <c r="A3243" s="220"/>
      <c r="B3243" s="220"/>
      <c r="C3243" s="220"/>
      <c r="D3243" s="220"/>
      <c r="E3243" s="220"/>
      <c r="F3243" s="220"/>
      <c r="G3243" s="220"/>
      <c r="H3243" s="220"/>
      <c r="I3243" s="220"/>
      <c r="J3243" s="220"/>
      <c r="K3243" s="220"/>
      <c r="L3243" s="220"/>
      <c r="M3243" s="326"/>
      <c r="N3243" s="220"/>
      <c r="O3243" s="220"/>
      <c r="P3243" s="220"/>
      <c r="Q3243" s="326"/>
      <c r="R3243" s="326"/>
      <c r="S3243" s="326"/>
      <c r="T3243" s="326"/>
    </row>
    <row r="3244" spans="1:20">
      <c r="A3244" s="220"/>
      <c r="B3244" s="220"/>
      <c r="C3244" s="220"/>
      <c r="D3244" s="220"/>
      <c r="E3244" s="220"/>
      <c r="F3244" s="220"/>
      <c r="G3244" s="220"/>
      <c r="H3244" s="220"/>
      <c r="I3244" s="220"/>
      <c r="J3244" s="220"/>
      <c r="K3244" s="220"/>
      <c r="L3244" s="220"/>
      <c r="M3244" s="326"/>
      <c r="N3244" s="220"/>
      <c r="O3244" s="220"/>
      <c r="P3244" s="220"/>
      <c r="Q3244" s="326"/>
      <c r="R3244" s="326"/>
      <c r="S3244" s="326"/>
      <c r="T3244" s="326"/>
    </row>
    <row r="3245" spans="1:20">
      <c r="A3245" s="220"/>
      <c r="B3245" s="220"/>
      <c r="C3245" s="220"/>
      <c r="D3245" s="220"/>
      <c r="E3245" s="220"/>
      <c r="F3245" s="220"/>
      <c r="G3245" s="220"/>
      <c r="H3245" s="220"/>
      <c r="I3245" s="220"/>
      <c r="J3245" s="220"/>
      <c r="K3245" s="220"/>
      <c r="L3245" s="220"/>
      <c r="M3245" s="326"/>
      <c r="N3245" s="220"/>
      <c r="O3245" s="220"/>
      <c r="P3245" s="220"/>
      <c r="Q3245" s="326"/>
      <c r="R3245" s="326"/>
      <c r="S3245" s="326"/>
      <c r="T3245" s="326"/>
    </row>
    <row r="3246" spans="1:20">
      <c r="A3246" s="220"/>
      <c r="B3246" s="220"/>
      <c r="C3246" s="220"/>
      <c r="D3246" s="220"/>
      <c r="E3246" s="220"/>
      <c r="F3246" s="220"/>
      <c r="G3246" s="220"/>
      <c r="H3246" s="220"/>
      <c r="I3246" s="220"/>
      <c r="J3246" s="220"/>
      <c r="K3246" s="220"/>
      <c r="L3246" s="220"/>
      <c r="M3246" s="326"/>
      <c r="N3246" s="220"/>
      <c r="O3246" s="220"/>
      <c r="P3246" s="220"/>
      <c r="Q3246" s="326"/>
      <c r="R3246" s="326"/>
      <c r="S3246" s="326"/>
      <c r="T3246" s="326"/>
    </row>
    <row r="3247" spans="1:20">
      <c r="A3247" s="220"/>
      <c r="B3247" s="220"/>
      <c r="C3247" s="220"/>
      <c r="D3247" s="220"/>
      <c r="E3247" s="220"/>
      <c r="F3247" s="220"/>
      <c r="G3247" s="220"/>
      <c r="H3247" s="220"/>
      <c r="I3247" s="220"/>
      <c r="J3247" s="220"/>
      <c r="K3247" s="220"/>
      <c r="L3247" s="220"/>
      <c r="M3247" s="326"/>
      <c r="N3247" s="220"/>
      <c r="O3247" s="220"/>
      <c r="P3247" s="220"/>
      <c r="Q3247" s="326"/>
      <c r="R3247" s="326"/>
      <c r="S3247" s="326"/>
      <c r="T3247" s="326"/>
    </row>
    <row r="3248" spans="1:20">
      <c r="A3248" s="220"/>
      <c r="B3248" s="220"/>
      <c r="C3248" s="220"/>
      <c r="D3248" s="220"/>
      <c r="E3248" s="220"/>
      <c r="F3248" s="220"/>
      <c r="G3248" s="220"/>
      <c r="H3248" s="220"/>
      <c r="I3248" s="220"/>
      <c r="J3248" s="220"/>
      <c r="K3248" s="220"/>
      <c r="L3248" s="220"/>
      <c r="M3248" s="326"/>
      <c r="N3248" s="220"/>
      <c r="O3248" s="220"/>
      <c r="P3248" s="220"/>
      <c r="Q3248" s="326"/>
      <c r="R3248" s="326"/>
      <c r="S3248" s="326"/>
      <c r="T3248" s="326"/>
    </row>
    <row r="3249" spans="1:20">
      <c r="A3249" s="220"/>
      <c r="B3249" s="220"/>
      <c r="C3249" s="220"/>
      <c r="D3249" s="220"/>
      <c r="E3249" s="220"/>
      <c r="F3249" s="220"/>
      <c r="G3249" s="220"/>
      <c r="H3249" s="220"/>
      <c r="I3249" s="220"/>
      <c r="J3249" s="220"/>
      <c r="K3249" s="220"/>
      <c r="L3249" s="220"/>
      <c r="M3249" s="326"/>
      <c r="N3249" s="220"/>
      <c r="O3249" s="220"/>
      <c r="P3249" s="220"/>
      <c r="Q3249" s="326"/>
      <c r="R3249" s="326"/>
      <c r="S3249" s="326"/>
      <c r="T3249" s="326"/>
    </row>
    <row r="3250" spans="1:20">
      <c r="A3250" s="220"/>
      <c r="B3250" s="220"/>
      <c r="C3250" s="220"/>
      <c r="D3250" s="220"/>
      <c r="E3250" s="220"/>
      <c r="F3250" s="220"/>
      <c r="G3250" s="220"/>
      <c r="H3250" s="220"/>
      <c r="I3250" s="220"/>
      <c r="J3250" s="220"/>
      <c r="K3250" s="220"/>
      <c r="L3250" s="220"/>
      <c r="M3250" s="326"/>
      <c r="N3250" s="220"/>
      <c r="O3250" s="220"/>
      <c r="P3250" s="220"/>
      <c r="Q3250" s="326"/>
      <c r="R3250" s="326"/>
      <c r="S3250" s="326"/>
      <c r="T3250" s="326"/>
    </row>
    <row r="3251" spans="1:20">
      <c r="A3251" s="220"/>
      <c r="B3251" s="220"/>
      <c r="C3251" s="220"/>
      <c r="D3251" s="220"/>
      <c r="E3251" s="220"/>
      <c r="F3251" s="220"/>
      <c r="G3251" s="220"/>
      <c r="H3251" s="220"/>
      <c r="I3251" s="220"/>
      <c r="J3251" s="220"/>
      <c r="K3251" s="220"/>
      <c r="L3251" s="220"/>
      <c r="M3251" s="326"/>
      <c r="N3251" s="220"/>
      <c r="O3251" s="220"/>
      <c r="P3251" s="220"/>
      <c r="Q3251" s="326"/>
      <c r="R3251" s="326"/>
      <c r="S3251" s="326"/>
      <c r="T3251" s="326"/>
    </row>
    <row r="3252" spans="1:20">
      <c r="A3252" s="220"/>
      <c r="B3252" s="220"/>
      <c r="C3252" s="220"/>
      <c r="D3252" s="220"/>
      <c r="E3252" s="220"/>
      <c r="F3252" s="220"/>
      <c r="G3252" s="220"/>
      <c r="H3252" s="220"/>
      <c r="I3252" s="220"/>
      <c r="J3252" s="220"/>
      <c r="K3252" s="220"/>
      <c r="L3252" s="220"/>
      <c r="M3252" s="326"/>
      <c r="N3252" s="220"/>
      <c r="O3252" s="220"/>
      <c r="P3252" s="220"/>
      <c r="Q3252" s="326"/>
      <c r="R3252" s="326"/>
      <c r="S3252" s="326"/>
      <c r="T3252" s="326"/>
    </row>
    <row r="3253" spans="1:20">
      <c r="A3253" s="220"/>
      <c r="B3253" s="220"/>
      <c r="C3253" s="220"/>
      <c r="D3253" s="220"/>
      <c r="E3253" s="220"/>
      <c r="F3253" s="220"/>
      <c r="G3253" s="220"/>
      <c r="H3253" s="220"/>
      <c r="I3253" s="220"/>
      <c r="J3253" s="220"/>
      <c r="K3253" s="220"/>
      <c r="L3253" s="220"/>
      <c r="M3253" s="326"/>
      <c r="N3253" s="220"/>
      <c r="O3253" s="220"/>
      <c r="P3253" s="220"/>
      <c r="Q3253" s="326"/>
      <c r="R3253" s="326"/>
      <c r="S3253" s="326"/>
      <c r="T3253" s="326"/>
    </row>
    <row r="3254" spans="1:20">
      <c r="A3254" s="220"/>
      <c r="B3254" s="220"/>
      <c r="C3254" s="220"/>
      <c r="D3254" s="220"/>
      <c r="E3254" s="220"/>
      <c r="F3254" s="220"/>
      <c r="G3254" s="220"/>
      <c r="H3254" s="220"/>
      <c r="I3254" s="220"/>
      <c r="J3254" s="220"/>
      <c r="K3254" s="220"/>
      <c r="L3254" s="220"/>
      <c r="M3254" s="326"/>
      <c r="N3254" s="220"/>
      <c r="O3254" s="220"/>
      <c r="P3254" s="220"/>
      <c r="Q3254" s="326"/>
      <c r="R3254" s="326"/>
      <c r="S3254" s="326"/>
      <c r="T3254" s="326"/>
    </row>
    <row r="3255" spans="1:20">
      <c r="A3255" s="220"/>
      <c r="B3255" s="220"/>
      <c r="C3255" s="220"/>
      <c r="D3255" s="220"/>
      <c r="E3255" s="220"/>
      <c r="F3255" s="220"/>
      <c r="G3255" s="220"/>
      <c r="H3255" s="220"/>
      <c r="I3255" s="220"/>
      <c r="J3255" s="220"/>
      <c r="K3255" s="220"/>
      <c r="L3255" s="220"/>
      <c r="M3255" s="326"/>
      <c r="N3255" s="220"/>
      <c r="O3255" s="220"/>
      <c r="P3255" s="220"/>
      <c r="Q3255" s="326"/>
      <c r="R3255" s="326"/>
      <c r="S3255" s="326"/>
      <c r="T3255" s="326"/>
    </row>
    <row r="3256" spans="1:20">
      <c r="A3256" s="220"/>
      <c r="B3256" s="220"/>
      <c r="C3256" s="220"/>
      <c r="D3256" s="220"/>
      <c r="E3256" s="220"/>
      <c r="F3256" s="220"/>
      <c r="G3256" s="220"/>
      <c r="H3256" s="220"/>
      <c r="I3256" s="220"/>
      <c r="J3256" s="220"/>
      <c r="K3256" s="220"/>
      <c r="L3256" s="220"/>
      <c r="M3256" s="326"/>
      <c r="N3256" s="220"/>
      <c r="O3256" s="220"/>
      <c r="P3256" s="220"/>
      <c r="Q3256" s="326"/>
      <c r="R3256" s="326"/>
      <c r="S3256" s="326"/>
      <c r="T3256" s="326"/>
    </row>
    <row r="3257" spans="1:20">
      <c r="A3257" s="220"/>
      <c r="B3257" s="220"/>
      <c r="C3257" s="220"/>
      <c r="D3257" s="220"/>
      <c r="E3257" s="220"/>
      <c r="F3257" s="220"/>
      <c r="G3257" s="220"/>
      <c r="H3257" s="220"/>
      <c r="I3257" s="220"/>
      <c r="J3257" s="220"/>
      <c r="K3257" s="220"/>
      <c r="L3257" s="220"/>
      <c r="M3257" s="326"/>
      <c r="N3257" s="220"/>
      <c r="O3257" s="220"/>
      <c r="P3257" s="220"/>
      <c r="Q3257" s="326"/>
      <c r="R3257" s="326"/>
      <c r="S3257" s="326"/>
      <c r="T3257" s="326"/>
    </row>
    <row r="3258" spans="1:20">
      <c r="A3258" s="220"/>
      <c r="B3258" s="220"/>
      <c r="C3258" s="220"/>
      <c r="D3258" s="220"/>
      <c r="E3258" s="220"/>
      <c r="F3258" s="220"/>
      <c r="G3258" s="220"/>
      <c r="H3258" s="220"/>
      <c r="I3258" s="220"/>
      <c r="J3258" s="220"/>
      <c r="K3258" s="220"/>
      <c r="L3258" s="220"/>
      <c r="M3258" s="326"/>
      <c r="N3258" s="220"/>
      <c r="O3258" s="220"/>
      <c r="P3258" s="220"/>
      <c r="Q3258" s="326"/>
      <c r="R3258" s="326"/>
      <c r="S3258" s="326"/>
      <c r="T3258" s="326"/>
    </row>
    <row r="3259" spans="1:20">
      <c r="A3259" s="220"/>
      <c r="B3259" s="220"/>
      <c r="C3259" s="220"/>
      <c r="D3259" s="220"/>
      <c r="E3259" s="220"/>
      <c r="F3259" s="220"/>
      <c r="G3259" s="220"/>
      <c r="H3259" s="220"/>
      <c r="I3259" s="220"/>
      <c r="J3259" s="220"/>
      <c r="K3259" s="220"/>
      <c r="L3259" s="220"/>
      <c r="M3259" s="326"/>
      <c r="N3259" s="220"/>
      <c r="O3259" s="220"/>
      <c r="P3259" s="220"/>
      <c r="Q3259" s="326"/>
      <c r="R3259" s="326"/>
      <c r="S3259" s="326"/>
      <c r="T3259" s="326"/>
    </row>
    <row r="3260" spans="1:20">
      <c r="A3260" s="220"/>
      <c r="B3260" s="220"/>
      <c r="C3260" s="220"/>
      <c r="D3260" s="220"/>
      <c r="E3260" s="220"/>
      <c r="F3260" s="220"/>
      <c r="G3260" s="220"/>
      <c r="H3260" s="220"/>
      <c r="I3260" s="220"/>
      <c r="J3260" s="220"/>
      <c r="K3260" s="220"/>
      <c r="L3260" s="220"/>
      <c r="M3260" s="326"/>
      <c r="N3260" s="220"/>
      <c r="O3260" s="220"/>
      <c r="P3260" s="220"/>
      <c r="Q3260" s="326"/>
      <c r="R3260" s="326"/>
      <c r="S3260" s="326"/>
      <c r="T3260" s="326"/>
    </row>
    <row r="3261" spans="1:20">
      <c r="A3261" s="220"/>
      <c r="B3261" s="220"/>
      <c r="C3261" s="220"/>
      <c r="D3261" s="220"/>
      <c r="E3261" s="220"/>
      <c r="F3261" s="220"/>
      <c r="G3261" s="220"/>
      <c r="H3261" s="220"/>
      <c r="I3261" s="220"/>
      <c r="J3261" s="220"/>
      <c r="K3261" s="220"/>
      <c r="L3261" s="220"/>
      <c r="M3261" s="326"/>
      <c r="N3261" s="220"/>
      <c r="O3261" s="220"/>
      <c r="P3261" s="220"/>
      <c r="Q3261" s="326"/>
      <c r="R3261" s="326"/>
      <c r="S3261" s="326"/>
      <c r="T3261" s="326"/>
    </row>
    <row r="3262" spans="1:20">
      <c r="A3262" s="220"/>
      <c r="B3262" s="220"/>
      <c r="C3262" s="220"/>
      <c r="D3262" s="220"/>
      <c r="E3262" s="220"/>
      <c r="F3262" s="220"/>
      <c r="G3262" s="220"/>
      <c r="H3262" s="220"/>
      <c r="I3262" s="220"/>
      <c r="J3262" s="220"/>
      <c r="K3262" s="220"/>
      <c r="L3262" s="220"/>
      <c r="M3262" s="326"/>
      <c r="N3262" s="220"/>
      <c r="O3262" s="220"/>
      <c r="P3262" s="220"/>
      <c r="Q3262" s="326"/>
      <c r="R3262" s="326"/>
      <c r="S3262" s="326"/>
      <c r="T3262" s="326"/>
    </row>
    <row r="3263" spans="1:20">
      <c r="A3263" s="220"/>
      <c r="B3263" s="220"/>
      <c r="C3263" s="220"/>
      <c r="D3263" s="220"/>
      <c r="E3263" s="220"/>
      <c r="F3263" s="220"/>
      <c r="G3263" s="220"/>
      <c r="H3263" s="220"/>
      <c r="I3263" s="220"/>
      <c r="J3263" s="220"/>
      <c r="K3263" s="220"/>
      <c r="L3263" s="220"/>
      <c r="M3263" s="326"/>
      <c r="N3263" s="220"/>
      <c r="O3263" s="220"/>
      <c r="P3263" s="220"/>
      <c r="Q3263" s="326"/>
      <c r="R3263" s="326"/>
      <c r="S3263" s="326"/>
      <c r="T3263" s="326"/>
    </row>
    <row r="3264" spans="1:20">
      <c r="A3264" s="220"/>
      <c r="B3264" s="220"/>
      <c r="C3264" s="220"/>
      <c r="D3264" s="220"/>
      <c r="E3264" s="220"/>
      <c r="F3264" s="220"/>
      <c r="G3264" s="220"/>
      <c r="H3264" s="220"/>
      <c r="I3264" s="220"/>
      <c r="J3264" s="220"/>
      <c r="K3264" s="220"/>
      <c r="L3264" s="220"/>
      <c r="M3264" s="326"/>
      <c r="N3264" s="220"/>
      <c r="O3264" s="220"/>
      <c r="P3264" s="220"/>
      <c r="Q3264" s="326"/>
      <c r="R3264" s="326"/>
      <c r="S3264" s="326"/>
      <c r="T3264" s="326"/>
    </row>
    <row r="3265" spans="1:20">
      <c r="A3265" s="220"/>
      <c r="B3265" s="220"/>
      <c r="C3265" s="220"/>
      <c r="D3265" s="220"/>
      <c r="E3265" s="220"/>
      <c r="F3265" s="220"/>
      <c r="G3265" s="220"/>
      <c r="H3265" s="220"/>
      <c r="I3265" s="220"/>
      <c r="J3265" s="220"/>
      <c r="K3265" s="220"/>
      <c r="L3265" s="220"/>
      <c r="M3265" s="326"/>
      <c r="N3265" s="220"/>
      <c r="O3265" s="220"/>
      <c r="P3265" s="220"/>
      <c r="Q3265" s="326"/>
      <c r="R3265" s="326"/>
      <c r="S3265" s="326"/>
      <c r="T3265" s="326"/>
    </row>
    <row r="3266" spans="1:20">
      <c r="A3266" s="220"/>
      <c r="B3266" s="220"/>
      <c r="C3266" s="220"/>
      <c r="D3266" s="220"/>
      <c r="E3266" s="220"/>
      <c r="F3266" s="220"/>
      <c r="G3266" s="220"/>
      <c r="H3266" s="220"/>
      <c r="I3266" s="220"/>
      <c r="J3266" s="220"/>
      <c r="K3266" s="220"/>
      <c r="L3266" s="220"/>
      <c r="M3266" s="326"/>
      <c r="N3266" s="220"/>
      <c r="O3266" s="220"/>
      <c r="P3266" s="220"/>
      <c r="Q3266" s="326"/>
      <c r="R3266" s="326"/>
      <c r="S3266" s="326"/>
      <c r="T3266" s="326"/>
    </row>
    <row r="3267" spans="1:20">
      <c r="A3267" s="220"/>
      <c r="B3267" s="220"/>
      <c r="C3267" s="220"/>
      <c r="D3267" s="220"/>
      <c r="E3267" s="220"/>
      <c r="F3267" s="220"/>
      <c r="G3267" s="220"/>
      <c r="H3267" s="220"/>
      <c r="I3267" s="220"/>
      <c r="J3267" s="220"/>
      <c r="K3267" s="220"/>
      <c r="L3267" s="220"/>
      <c r="M3267" s="326"/>
      <c r="N3267" s="220"/>
      <c r="O3267" s="220"/>
      <c r="P3267" s="220"/>
      <c r="Q3267" s="326"/>
      <c r="R3267" s="326"/>
      <c r="S3267" s="326"/>
      <c r="T3267" s="326"/>
    </row>
    <row r="3268" spans="1:20">
      <c r="A3268" s="220"/>
      <c r="B3268" s="220"/>
      <c r="C3268" s="220"/>
      <c r="D3268" s="220"/>
      <c r="E3268" s="220"/>
      <c r="F3268" s="220"/>
      <c r="G3268" s="220"/>
      <c r="H3268" s="220"/>
      <c r="I3268" s="220"/>
      <c r="J3268" s="220"/>
      <c r="K3268" s="220"/>
      <c r="L3268" s="220"/>
      <c r="M3268" s="326"/>
      <c r="N3268" s="220"/>
      <c r="O3268" s="220"/>
      <c r="P3268" s="220"/>
      <c r="Q3268" s="326"/>
      <c r="R3268" s="326"/>
      <c r="S3268" s="326"/>
      <c r="T3268" s="326"/>
    </row>
    <row r="3269" spans="1:20">
      <c r="A3269" s="220"/>
      <c r="B3269" s="220"/>
      <c r="C3269" s="220"/>
      <c r="D3269" s="220"/>
      <c r="E3269" s="220"/>
      <c r="F3269" s="220"/>
      <c r="G3269" s="220"/>
      <c r="H3269" s="220"/>
      <c r="I3269" s="220"/>
      <c r="J3269" s="220"/>
      <c r="K3269" s="220"/>
      <c r="L3269" s="220"/>
      <c r="M3269" s="326"/>
      <c r="N3269" s="220"/>
      <c r="O3269" s="220"/>
      <c r="P3269" s="220"/>
      <c r="Q3269" s="326"/>
      <c r="R3269" s="326"/>
      <c r="S3269" s="326"/>
      <c r="T3269" s="326"/>
    </row>
    <row r="3270" spans="1:20">
      <c r="A3270" s="220"/>
      <c r="B3270" s="220"/>
      <c r="C3270" s="220"/>
      <c r="D3270" s="220"/>
      <c r="E3270" s="220"/>
      <c r="F3270" s="220"/>
      <c r="G3270" s="220"/>
      <c r="H3270" s="220"/>
      <c r="I3270" s="220"/>
      <c r="J3270" s="220"/>
      <c r="K3270" s="220"/>
      <c r="L3270" s="220"/>
      <c r="M3270" s="326"/>
      <c r="N3270" s="220"/>
      <c r="O3270" s="220"/>
      <c r="P3270" s="220"/>
      <c r="Q3270" s="326"/>
      <c r="R3270" s="326"/>
      <c r="S3270" s="326"/>
      <c r="T3270" s="326"/>
    </row>
    <row r="3271" spans="1:20">
      <c r="A3271" s="220"/>
      <c r="B3271" s="220"/>
      <c r="C3271" s="220"/>
      <c r="D3271" s="220"/>
      <c r="E3271" s="220"/>
      <c r="F3271" s="220"/>
      <c r="G3271" s="220"/>
      <c r="H3271" s="220"/>
      <c r="I3271" s="220"/>
      <c r="J3271" s="220"/>
      <c r="K3271" s="220"/>
      <c r="L3271" s="220"/>
      <c r="M3271" s="326"/>
      <c r="N3271" s="220"/>
      <c r="O3271" s="220"/>
      <c r="P3271" s="220"/>
      <c r="Q3271" s="326"/>
      <c r="R3271" s="326"/>
      <c r="S3271" s="326"/>
      <c r="T3271" s="326"/>
    </row>
    <row r="3272" spans="1:20">
      <c r="A3272" s="220"/>
      <c r="B3272" s="220"/>
      <c r="C3272" s="220"/>
      <c r="D3272" s="220"/>
      <c r="E3272" s="220"/>
      <c r="F3272" s="220"/>
      <c r="G3272" s="220"/>
      <c r="H3272" s="220"/>
      <c r="I3272" s="220"/>
      <c r="J3272" s="220"/>
      <c r="K3272" s="220"/>
      <c r="L3272" s="220"/>
      <c r="M3272" s="326"/>
      <c r="N3272" s="220"/>
      <c r="O3272" s="220"/>
      <c r="P3272" s="220"/>
      <c r="Q3272" s="326"/>
      <c r="R3272" s="326"/>
      <c r="S3272" s="326"/>
      <c r="T3272" s="326"/>
    </row>
    <row r="3273" spans="1:20">
      <c r="A3273" s="220"/>
      <c r="B3273" s="220"/>
      <c r="C3273" s="220"/>
      <c r="D3273" s="220"/>
      <c r="E3273" s="220"/>
      <c r="F3273" s="220"/>
      <c r="G3273" s="220"/>
      <c r="H3273" s="220"/>
      <c r="I3273" s="220"/>
      <c r="J3273" s="220"/>
      <c r="K3273" s="220"/>
      <c r="L3273" s="220"/>
      <c r="M3273" s="326"/>
      <c r="N3273" s="220"/>
      <c r="O3273" s="220"/>
      <c r="P3273" s="220"/>
      <c r="Q3273" s="326"/>
      <c r="R3273" s="326"/>
      <c r="S3273" s="326"/>
      <c r="T3273" s="326"/>
    </row>
    <row r="3274" spans="1:20">
      <c r="A3274" s="220"/>
      <c r="B3274" s="220"/>
      <c r="C3274" s="220"/>
      <c r="D3274" s="220"/>
      <c r="E3274" s="220"/>
      <c r="F3274" s="220"/>
      <c r="G3274" s="220"/>
      <c r="H3274" s="220"/>
      <c r="I3274" s="220"/>
      <c r="J3274" s="220"/>
      <c r="K3274" s="220"/>
      <c r="L3274" s="220"/>
      <c r="M3274" s="326"/>
      <c r="N3274" s="220"/>
      <c r="O3274" s="220"/>
      <c r="P3274" s="220"/>
      <c r="Q3274" s="326"/>
      <c r="R3274" s="326"/>
      <c r="S3274" s="326"/>
      <c r="T3274" s="326"/>
    </row>
    <row r="3275" spans="1:20">
      <c r="A3275" s="220"/>
      <c r="B3275" s="220"/>
      <c r="C3275" s="220"/>
      <c r="D3275" s="220"/>
      <c r="E3275" s="220"/>
      <c r="F3275" s="220"/>
      <c r="G3275" s="220"/>
      <c r="H3275" s="220"/>
      <c r="I3275" s="220"/>
      <c r="J3275" s="220"/>
      <c r="K3275" s="220"/>
      <c r="L3275" s="220"/>
      <c r="M3275" s="326"/>
      <c r="N3275" s="220"/>
      <c r="O3275" s="220"/>
      <c r="P3275" s="220"/>
      <c r="Q3275" s="326"/>
      <c r="R3275" s="326"/>
      <c r="S3275" s="326"/>
      <c r="T3275" s="326"/>
    </row>
    <row r="3276" spans="1:20">
      <c r="A3276" s="220"/>
      <c r="B3276" s="220"/>
      <c r="C3276" s="220"/>
      <c r="D3276" s="220"/>
      <c r="E3276" s="220"/>
      <c r="F3276" s="220"/>
      <c r="G3276" s="220"/>
      <c r="H3276" s="220"/>
      <c r="I3276" s="220"/>
      <c r="J3276" s="220"/>
      <c r="K3276" s="220"/>
      <c r="L3276" s="220"/>
      <c r="M3276" s="326"/>
      <c r="N3276" s="220"/>
      <c r="O3276" s="220"/>
      <c r="P3276" s="220"/>
      <c r="Q3276" s="326"/>
      <c r="R3276" s="326"/>
      <c r="S3276" s="326"/>
      <c r="T3276" s="326"/>
    </row>
    <row r="3277" spans="1:20">
      <c r="A3277" s="220"/>
      <c r="B3277" s="220"/>
      <c r="C3277" s="220"/>
      <c r="D3277" s="220"/>
      <c r="E3277" s="220"/>
      <c r="F3277" s="220"/>
      <c r="G3277" s="220"/>
      <c r="H3277" s="220"/>
      <c r="I3277" s="220"/>
      <c r="J3277" s="220"/>
      <c r="K3277" s="220"/>
      <c r="L3277" s="220"/>
      <c r="M3277" s="326"/>
      <c r="N3277" s="220"/>
      <c r="O3277" s="220"/>
      <c r="P3277" s="220"/>
      <c r="Q3277" s="326"/>
      <c r="R3277" s="326"/>
      <c r="S3277" s="326"/>
      <c r="T3277" s="326"/>
    </row>
    <row r="3278" spans="1:20">
      <c r="A3278" s="220"/>
      <c r="B3278" s="220"/>
      <c r="C3278" s="220"/>
      <c r="D3278" s="220"/>
      <c r="E3278" s="220"/>
      <c r="F3278" s="220"/>
      <c r="G3278" s="220"/>
      <c r="H3278" s="220"/>
      <c r="I3278" s="220"/>
      <c r="J3278" s="220"/>
      <c r="K3278" s="220"/>
      <c r="L3278" s="220"/>
      <c r="M3278" s="326"/>
      <c r="N3278" s="220"/>
      <c r="O3278" s="220"/>
      <c r="P3278" s="220"/>
      <c r="Q3278" s="326"/>
      <c r="R3278" s="326"/>
      <c r="S3278" s="326"/>
      <c r="T3278" s="326"/>
    </row>
    <row r="3279" spans="1:20">
      <c r="A3279" s="220"/>
      <c r="B3279" s="220"/>
      <c r="C3279" s="220"/>
      <c r="D3279" s="220"/>
      <c r="E3279" s="220"/>
      <c r="F3279" s="220"/>
      <c r="G3279" s="220"/>
      <c r="H3279" s="220"/>
      <c r="I3279" s="220"/>
      <c r="J3279" s="220"/>
      <c r="K3279" s="220"/>
      <c r="L3279" s="220"/>
      <c r="M3279" s="326"/>
      <c r="N3279" s="220"/>
      <c r="O3279" s="220"/>
      <c r="P3279" s="220"/>
      <c r="Q3279" s="326"/>
      <c r="R3279" s="326"/>
      <c r="S3279" s="326"/>
      <c r="T3279" s="326"/>
    </row>
    <row r="3280" spans="1:20">
      <c r="A3280" s="220"/>
      <c r="B3280" s="220"/>
      <c r="C3280" s="220"/>
      <c r="D3280" s="220"/>
      <c r="E3280" s="220"/>
      <c r="F3280" s="220"/>
      <c r="G3280" s="220"/>
      <c r="H3280" s="220"/>
      <c r="I3280" s="220"/>
      <c r="J3280" s="220"/>
      <c r="K3280" s="220"/>
      <c r="L3280" s="220"/>
      <c r="M3280" s="326"/>
      <c r="N3280" s="220"/>
      <c r="O3280" s="220"/>
      <c r="P3280" s="220"/>
      <c r="Q3280" s="326"/>
      <c r="R3280" s="326"/>
      <c r="S3280" s="326"/>
      <c r="T3280" s="326"/>
    </row>
    <row r="3281" spans="1:20">
      <c r="A3281" s="220"/>
      <c r="B3281" s="220"/>
      <c r="C3281" s="220"/>
      <c r="D3281" s="220"/>
      <c r="E3281" s="220"/>
      <c r="F3281" s="220"/>
      <c r="G3281" s="220"/>
      <c r="H3281" s="220"/>
      <c r="I3281" s="220"/>
      <c r="J3281" s="220"/>
      <c r="K3281" s="220"/>
      <c r="L3281" s="220"/>
      <c r="M3281" s="326"/>
      <c r="N3281" s="220"/>
      <c r="O3281" s="220"/>
      <c r="P3281" s="220"/>
      <c r="Q3281" s="326"/>
      <c r="R3281" s="326"/>
      <c r="S3281" s="326"/>
      <c r="T3281" s="326"/>
    </row>
    <row r="3282" spans="1:20">
      <c r="A3282" s="220"/>
      <c r="B3282" s="220"/>
      <c r="C3282" s="220"/>
      <c r="D3282" s="220"/>
      <c r="E3282" s="220"/>
      <c r="F3282" s="220"/>
      <c r="G3282" s="220"/>
      <c r="H3282" s="220"/>
      <c r="I3282" s="220"/>
      <c r="J3282" s="220"/>
      <c r="K3282" s="220"/>
      <c r="L3282" s="220"/>
      <c r="M3282" s="326"/>
      <c r="N3282" s="220"/>
      <c r="O3282" s="220"/>
      <c r="P3282" s="220"/>
      <c r="Q3282" s="326"/>
      <c r="R3282" s="326"/>
      <c r="S3282" s="326"/>
      <c r="T3282" s="326"/>
    </row>
    <row r="3283" spans="1:20">
      <c r="A3283" s="220"/>
      <c r="B3283" s="220"/>
      <c r="C3283" s="220"/>
      <c r="D3283" s="220"/>
      <c r="E3283" s="220"/>
      <c r="F3283" s="220"/>
      <c r="G3283" s="220"/>
      <c r="H3283" s="220"/>
      <c r="I3283" s="220"/>
      <c r="J3283" s="220"/>
      <c r="K3283" s="220"/>
      <c r="L3283" s="220"/>
      <c r="M3283" s="326"/>
      <c r="N3283" s="220"/>
      <c r="O3283" s="220"/>
      <c r="P3283" s="220"/>
      <c r="Q3283" s="326"/>
      <c r="R3283" s="326"/>
      <c r="S3283" s="326"/>
      <c r="T3283" s="326"/>
    </row>
    <row r="3284" spans="1:20">
      <c r="A3284" s="220"/>
      <c r="B3284" s="220"/>
      <c r="C3284" s="220"/>
      <c r="D3284" s="220"/>
      <c r="E3284" s="220"/>
      <c r="F3284" s="220"/>
      <c r="G3284" s="220"/>
      <c r="H3284" s="220"/>
      <c r="I3284" s="220"/>
      <c r="J3284" s="220"/>
      <c r="K3284" s="220"/>
      <c r="L3284" s="220"/>
      <c r="M3284" s="326"/>
      <c r="N3284" s="220"/>
      <c r="O3284" s="220"/>
      <c r="P3284" s="220"/>
      <c r="Q3284" s="326"/>
      <c r="R3284" s="326"/>
      <c r="S3284" s="326"/>
      <c r="T3284" s="326"/>
    </row>
    <row r="3285" spans="1:20">
      <c r="A3285" s="220"/>
      <c r="B3285" s="220"/>
      <c r="C3285" s="220"/>
      <c r="D3285" s="220"/>
      <c r="E3285" s="220"/>
      <c r="F3285" s="220"/>
      <c r="G3285" s="220"/>
      <c r="H3285" s="220"/>
      <c r="I3285" s="220"/>
      <c r="J3285" s="220"/>
      <c r="K3285" s="220"/>
      <c r="L3285" s="220"/>
      <c r="M3285" s="326"/>
      <c r="N3285" s="220"/>
      <c r="O3285" s="220"/>
      <c r="P3285" s="220"/>
      <c r="Q3285" s="326"/>
      <c r="R3285" s="326"/>
      <c r="S3285" s="326"/>
      <c r="T3285" s="326"/>
    </row>
    <row r="3286" spans="1:20">
      <c r="A3286" s="220"/>
      <c r="B3286" s="220"/>
      <c r="C3286" s="220"/>
      <c r="D3286" s="220"/>
      <c r="E3286" s="220"/>
      <c r="F3286" s="220"/>
      <c r="G3286" s="220"/>
      <c r="H3286" s="220"/>
      <c r="I3286" s="220"/>
      <c r="J3286" s="220"/>
      <c r="K3286" s="220"/>
      <c r="L3286" s="220"/>
      <c r="M3286" s="326"/>
      <c r="N3286" s="220"/>
      <c r="O3286" s="220"/>
      <c r="P3286" s="220"/>
      <c r="Q3286" s="326"/>
      <c r="R3286" s="326"/>
      <c r="S3286" s="326"/>
      <c r="T3286" s="326"/>
    </row>
    <row r="3287" spans="1:20">
      <c r="A3287" s="220"/>
      <c r="B3287" s="220"/>
      <c r="C3287" s="220"/>
      <c r="D3287" s="220"/>
      <c r="E3287" s="220"/>
      <c r="F3287" s="220"/>
      <c r="G3287" s="220"/>
      <c r="H3287" s="220"/>
      <c r="I3287" s="220"/>
      <c r="J3287" s="220"/>
      <c r="K3287" s="220"/>
      <c r="L3287" s="220"/>
      <c r="M3287" s="326"/>
      <c r="N3287" s="220"/>
      <c r="O3287" s="220"/>
      <c r="P3287" s="220"/>
      <c r="Q3287" s="326"/>
      <c r="R3287" s="326"/>
      <c r="S3287" s="326"/>
      <c r="T3287" s="326"/>
    </row>
    <row r="3288" spans="1:20">
      <c r="A3288" s="220"/>
      <c r="B3288" s="220"/>
      <c r="C3288" s="220"/>
      <c r="D3288" s="220"/>
      <c r="E3288" s="220"/>
      <c r="F3288" s="220"/>
      <c r="G3288" s="220"/>
      <c r="H3288" s="220"/>
      <c r="I3288" s="220"/>
      <c r="J3288" s="220"/>
      <c r="K3288" s="220"/>
      <c r="L3288" s="220"/>
      <c r="M3288" s="326"/>
      <c r="N3288" s="220"/>
      <c r="O3288" s="220"/>
      <c r="P3288" s="220"/>
      <c r="Q3288" s="326"/>
      <c r="R3288" s="326"/>
      <c r="S3288" s="326"/>
      <c r="T3288" s="326"/>
    </row>
    <row r="3289" spans="1:20">
      <c r="A3289" s="220"/>
      <c r="B3289" s="220"/>
      <c r="C3289" s="220"/>
      <c r="D3289" s="220"/>
      <c r="E3289" s="220"/>
      <c r="F3289" s="220"/>
      <c r="G3289" s="220"/>
      <c r="H3289" s="220"/>
      <c r="I3289" s="220"/>
      <c r="J3289" s="220"/>
      <c r="K3289" s="220"/>
      <c r="L3289" s="220"/>
      <c r="M3289" s="326"/>
      <c r="N3289" s="220"/>
      <c r="O3289" s="220"/>
      <c r="P3289" s="220"/>
      <c r="Q3289" s="326"/>
      <c r="R3289" s="326"/>
      <c r="S3289" s="326"/>
      <c r="T3289" s="326"/>
    </row>
    <row r="3290" spans="1:20">
      <c r="A3290" s="220"/>
      <c r="B3290" s="220"/>
      <c r="C3290" s="220"/>
      <c r="D3290" s="220"/>
      <c r="E3290" s="220"/>
      <c r="F3290" s="220"/>
      <c r="G3290" s="220"/>
      <c r="H3290" s="220"/>
      <c r="I3290" s="220"/>
      <c r="J3290" s="220"/>
      <c r="K3290" s="220"/>
      <c r="L3290" s="220"/>
      <c r="M3290" s="326"/>
      <c r="N3290" s="220"/>
      <c r="O3290" s="220"/>
      <c r="P3290" s="220"/>
      <c r="Q3290" s="326"/>
      <c r="R3290" s="326"/>
      <c r="S3290" s="326"/>
      <c r="T3290" s="326"/>
    </row>
    <row r="3291" spans="1:20">
      <c r="A3291" s="220"/>
      <c r="B3291" s="220"/>
      <c r="C3291" s="220"/>
      <c r="D3291" s="220"/>
      <c r="E3291" s="220"/>
      <c r="F3291" s="220"/>
      <c r="G3291" s="220"/>
      <c r="H3291" s="220"/>
      <c r="I3291" s="220"/>
      <c r="J3291" s="220"/>
      <c r="K3291" s="220"/>
      <c r="L3291" s="220"/>
      <c r="M3291" s="326"/>
      <c r="N3291" s="220"/>
      <c r="O3291" s="220"/>
      <c r="P3291" s="220"/>
      <c r="Q3291" s="326"/>
      <c r="R3291" s="326"/>
      <c r="S3291" s="326"/>
      <c r="T3291" s="326"/>
    </row>
    <row r="3292" spans="1:20">
      <c r="A3292" s="220"/>
      <c r="B3292" s="220"/>
      <c r="C3292" s="220"/>
      <c r="D3292" s="220"/>
      <c r="E3292" s="220"/>
      <c r="F3292" s="220"/>
      <c r="G3292" s="220"/>
      <c r="H3292" s="220"/>
      <c r="I3292" s="220"/>
      <c r="J3292" s="220"/>
      <c r="K3292" s="220"/>
      <c r="L3292" s="220"/>
      <c r="M3292" s="326"/>
      <c r="N3292" s="220"/>
      <c r="O3292" s="220"/>
      <c r="P3292" s="220"/>
      <c r="Q3292" s="326"/>
      <c r="R3292" s="326"/>
      <c r="S3292" s="326"/>
      <c r="T3292" s="326"/>
    </row>
    <row r="3293" spans="1:20">
      <c r="A3293" s="220"/>
      <c r="B3293" s="220"/>
      <c r="C3293" s="220"/>
      <c r="D3293" s="220"/>
      <c r="E3293" s="220"/>
      <c r="F3293" s="220"/>
      <c r="G3293" s="220"/>
      <c r="H3293" s="220"/>
      <c r="I3293" s="220"/>
      <c r="J3293" s="220"/>
      <c r="K3293" s="220"/>
      <c r="L3293" s="220"/>
      <c r="M3293" s="326"/>
      <c r="N3293" s="220"/>
      <c r="O3293" s="220"/>
      <c r="P3293" s="220"/>
      <c r="Q3293" s="326"/>
      <c r="R3293" s="326"/>
      <c r="S3293" s="326"/>
      <c r="T3293" s="326"/>
    </row>
    <row r="3294" spans="1:20">
      <c r="A3294" s="220"/>
      <c r="B3294" s="220"/>
      <c r="C3294" s="220"/>
      <c r="D3294" s="220"/>
      <c r="E3294" s="220"/>
      <c r="F3294" s="220"/>
      <c r="G3294" s="220"/>
      <c r="H3294" s="220"/>
      <c r="I3294" s="220"/>
      <c r="J3294" s="220"/>
      <c r="K3294" s="220"/>
      <c r="L3294" s="220"/>
      <c r="M3294" s="326"/>
      <c r="N3294" s="220"/>
      <c r="O3294" s="220"/>
      <c r="P3294" s="220"/>
      <c r="Q3294" s="326"/>
      <c r="R3294" s="326"/>
      <c r="S3294" s="326"/>
      <c r="T3294" s="326"/>
    </row>
    <row r="3295" spans="1:20">
      <c r="A3295" s="220"/>
      <c r="B3295" s="220"/>
      <c r="C3295" s="220"/>
      <c r="D3295" s="220"/>
      <c r="E3295" s="220"/>
      <c r="F3295" s="220"/>
      <c r="G3295" s="220"/>
      <c r="H3295" s="220"/>
      <c r="I3295" s="220"/>
      <c r="J3295" s="220"/>
      <c r="K3295" s="220"/>
      <c r="L3295" s="220"/>
      <c r="M3295" s="326"/>
      <c r="N3295" s="220"/>
      <c r="O3295" s="220"/>
      <c r="P3295" s="220"/>
      <c r="Q3295" s="326"/>
      <c r="R3295" s="326"/>
      <c r="S3295" s="326"/>
      <c r="T3295" s="326"/>
    </row>
    <row r="3296" spans="1:20">
      <c r="A3296" s="220"/>
      <c r="B3296" s="220"/>
      <c r="C3296" s="220"/>
      <c r="D3296" s="220"/>
      <c r="E3296" s="220"/>
      <c r="F3296" s="220"/>
      <c r="G3296" s="220"/>
      <c r="H3296" s="220"/>
      <c r="I3296" s="220"/>
      <c r="J3296" s="220"/>
      <c r="K3296" s="220"/>
      <c r="L3296" s="220"/>
      <c r="M3296" s="326"/>
      <c r="N3296" s="220"/>
      <c r="O3296" s="220"/>
      <c r="P3296" s="220"/>
      <c r="Q3296" s="326"/>
      <c r="R3296" s="326"/>
      <c r="S3296" s="326"/>
      <c r="T3296" s="326"/>
    </row>
    <row r="3297" spans="1:20">
      <c r="A3297" s="220"/>
      <c r="B3297" s="220"/>
      <c r="C3297" s="220"/>
      <c r="D3297" s="220"/>
      <c r="E3297" s="220"/>
      <c r="F3297" s="220"/>
      <c r="G3297" s="220"/>
      <c r="H3297" s="220"/>
      <c r="I3297" s="220"/>
      <c r="J3297" s="220"/>
      <c r="K3297" s="220"/>
      <c r="L3297" s="220"/>
      <c r="M3297" s="326"/>
      <c r="N3297" s="220"/>
      <c r="O3297" s="220"/>
      <c r="P3297" s="220"/>
      <c r="Q3297" s="326"/>
      <c r="R3297" s="326"/>
      <c r="S3297" s="326"/>
      <c r="T3297" s="326"/>
    </row>
    <row r="3298" spans="1:20">
      <c r="A3298" s="220"/>
      <c r="B3298" s="220"/>
      <c r="C3298" s="220"/>
      <c r="D3298" s="220"/>
      <c r="E3298" s="220"/>
      <c r="F3298" s="220"/>
      <c r="G3298" s="220"/>
      <c r="H3298" s="220"/>
      <c r="I3298" s="220"/>
      <c r="J3298" s="220"/>
      <c r="K3298" s="220"/>
      <c r="L3298" s="220"/>
      <c r="M3298" s="326"/>
      <c r="N3298" s="220"/>
      <c r="O3298" s="220"/>
      <c r="P3298" s="220"/>
      <c r="Q3298" s="326"/>
      <c r="R3298" s="326"/>
      <c r="S3298" s="326"/>
      <c r="T3298" s="326"/>
    </row>
    <row r="3299" spans="1:20">
      <c r="A3299" s="220"/>
      <c r="B3299" s="220"/>
      <c r="C3299" s="220"/>
      <c r="D3299" s="220"/>
      <c r="E3299" s="220"/>
      <c r="F3299" s="220"/>
      <c r="G3299" s="220"/>
      <c r="H3299" s="220"/>
      <c r="I3299" s="220"/>
      <c r="J3299" s="220"/>
      <c r="K3299" s="220"/>
      <c r="L3299" s="220"/>
      <c r="M3299" s="326"/>
      <c r="N3299" s="220"/>
      <c r="O3299" s="220"/>
      <c r="P3299" s="220"/>
      <c r="Q3299" s="326"/>
      <c r="R3299" s="326"/>
      <c r="S3299" s="326"/>
      <c r="T3299" s="326"/>
    </row>
    <row r="3300" spans="1:20">
      <c r="A3300" s="220"/>
      <c r="B3300" s="220"/>
      <c r="C3300" s="220"/>
      <c r="D3300" s="220"/>
      <c r="E3300" s="220"/>
      <c r="F3300" s="220"/>
      <c r="G3300" s="220"/>
      <c r="H3300" s="220"/>
      <c r="I3300" s="220"/>
      <c r="J3300" s="220"/>
      <c r="K3300" s="220"/>
      <c r="L3300" s="220"/>
      <c r="M3300" s="326"/>
      <c r="N3300" s="220"/>
      <c r="O3300" s="220"/>
      <c r="P3300" s="220"/>
      <c r="Q3300" s="326"/>
      <c r="R3300" s="326"/>
      <c r="S3300" s="326"/>
      <c r="T3300" s="326"/>
    </row>
    <row r="3301" spans="1:20">
      <c r="A3301" s="220"/>
      <c r="B3301" s="220"/>
      <c r="C3301" s="220"/>
      <c r="D3301" s="220"/>
      <c r="E3301" s="220"/>
      <c r="F3301" s="220"/>
      <c r="G3301" s="220"/>
      <c r="H3301" s="220"/>
      <c r="I3301" s="220"/>
      <c r="J3301" s="220"/>
      <c r="K3301" s="220"/>
      <c r="L3301" s="220"/>
      <c r="M3301" s="326"/>
      <c r="N3301" s="220"/>
      <c r="O3301" s="220"/>
      <c r="P3301" s="220"/>
      <c r="Q3301" s="326"/>
      <c r="R3301" s="326"/>
      <c r="S3301" s="326"/>
      <c r="T3301" s="326"/>
    </row>
    <row r="3302" spans="1:20">
      <c r="A3302" s="220"/>
      <c r="B3302" s="220"/>
      <c r="C3302" s="220"/>
      <c r="D3302" s="220"/>
      <c r="E3302" s="220"/>
      <c r="F3302" s="220"/>
      <c r="G3302" s="220"/>
      <c r="H3302" s="220"/>
      <c r="I3302" s="220"/>
      <c r="J3302" s="220"/>
      <c r="K3302" s="220"/>
      <c r="L3302" s="220"/>
      <c r="M3302" s="326"/>
      <c r="N3302" s="220"/>
      <c r="O3302" s="220"/>
      <c r="P3302" s="220"/>
      <c r="Q3302" s="326"/>
      <c r="R3302" s="326"/>
      <c r="S3302" s="326"/>
      <c r="T3302" s="326"/>
    </row>
    <row r="3303" spans="1:20">
      <c r="A3303" s="220"/>
      <c r="B3303" s="220"/>
      <c r="C3303" s="220"/>
      <c r="D3303" s="220"/>
      <c r="E3303" s="220"/>
      <c r="F3303" s="220"/>
      <c r="G3303" s="220"/>
      <c r="H3303" s="220"/>
      <c r="I3303" s="220"/>
      <c r="J3303" s="220"/>
      <c r="K3303" s="220"/>
      <c r="L3303" s="220"/>
      <c r="M3303" s="326"/>
      <c r="N3303" s="220"/>
      <c r="O3303" s="220"/>
      <c r="P3303" s="220"/>
      <c r="Q3303" s="326"/>
      <c r="R3303" s="326"/>
      <c r="S3303" s="326"/>
      <c r="T3303" s="326"/>
    </row>
    <row r="3304" spans="1:20">
      <c r="A3304" s="220"/>
      <c r="B3304" s="220"/>
      <c r="C3304" s="220"/>
      <c r="D3304" s="220"/>
      <c r="E3304" s="220"/>
      <c r="F3304" s="220"/>
      <c r="G3304" s="220"/>
      <c r="H3304" s="220"/>
      <c r="I3304" s="220"/>
      <c r="J3304" s="220"/>
      <c r="K3304" s="220"/>
      <c r="L3304" s="220"/>
      <c r="M3304" s="326"/>
      <c r="N3304" s="220"/>
      <c r="O3304" s="220"/>
      <c r="P3304" s="220"/>
      <c r="Q3304" s="326"/>
      <c r="R3304" s="326"/>
      <c r="S3304" s="326"/>
      <c r="T3304" s="326"/>
    </row>
    <row r="3305" spans="1:20">
      <c r="A3305" s="220"/>
      <c r="B3305" s="220"/>
      <c r="C3305" s="220"/>
      <c r="D3305" s="220"/>
      <c r="E3305" s="220"/>
      <c r="F3305" s="220"/>
      <c r="G3305" s="220"/>
      <c r="H3305" s="220"/>
      <c r="I3305" s="220"/>
      <c r="J3305" s="220"/>
      <c r="K3305" s="220"/>
      <c r="L3305" s="220"/>
      <c r="M3305" s="326"/>
      <c r="N3305" s="220"/>
      <c r="O3305" s="220"/>
      <c r="P3305" s="220"/>
      <c r="Q3305" s="326"/>
      <c r="R3305" s="326"/>
      <c r="S3305" s="326"/>
      <c r="T3305" s="326"/>
    </row>
    <row r="3306" spans="1:20">
      <c r="A3306" s="220"/>
      <c r="B3306" s="220"/>
      <c r="C3306" s="220"/>
      <c r="D3306" s="220"/>
      <c r="E3306" s="220"/>
      <c r="F3306" s="220"/>
      <c r="G3306" s="220"/>
      <c r="H3306" s="220"/>
      <c r="I3306" s="220"/>
      <c r="J3306" s="220"/>
      <c r="K3306" s="220"/>
      <c r="L3306" s="220"/>
      <c r="M3306" s="326"/>
      <c r="N3306" s="220"/>
      <c r="O3306" s="220"/>
      <c r="P3306" s="220"/>
      <c r="Q3306" s="326"/>
      <c r="R3306" s="326"/>
      <c r="S3306" s="326"/>
      <c r="T3306" s="326"/>
    </row>
    <row r="3307" spans="1:20">
      <c r="A3307" s="220"/>
      <c r="B3307" s="220"/>
      <c r="C3307" s="220"/>
      <c r="D3307" s="220"/>
      <c r="E3307" s="220"/>
      <c r="F3307" s="220"/>
      <c r="G3307" s="220"/>
      <c r="H3307" s="220"/>
      <c r="I3307" s="220"/>
      <c r="J3307" s="220"/>
      <c r="K3307" s="220"/>
      <c r="L3307" s="220"/>
      <c r="M3307" s="326"/>
      <c r="N3307" s="220"/>
      <c r="O3307" s="220"/>
      <c r="P3307" s="220"/>
      <c r="Q3307" s="326"/>
      <c r="R3307" s="326"/>
      <c r="S3307" s="326"/>
      <c r="T3307" s="326"/>
    </row>
    <row r="3308" spans="1:20">
      <c r="A3308" s="220"/>
      <c r="B3308" s="220"/>
      <c r="C3308" s="220"/>
      <c r="D3308" s="220"/>
      <c r="E3308" s="220"/>
      <c r="F3308" s="220"/>
      <c r="G3308" s="220"/>
      <c r="H3308" s="220"/>
      <c r="I3308" s="220"/>
      <c r="J3308" s="220"/>
      <c r="K3308" s="220"/>
      <c r="L3308" s="220"/>
      <c r="M3308" s="326"/>
      <c r="N3308" s="220"/>
      <c r="O3308" s="220"/>
      <c r="P3308" s="220"/>
      <c r="Q3308" s="326"/>
      <c r="R3308" s="326"/>
      <c r="S3308" s="326"/>
      <c r="T3308" s="326"/>
    </row>
    <row r="3309" spans="1:20">
      <c r="A3309" s="220"/>
      <c r="B3309" s="220"/>
      <c r="C3309" s="220"/>
      <c r="D3309" s="220"/>
      <c r="E3309" s="220"/>
      <c r="F3309" s="220"/>
      <c r="G3309" s="220"/>
      <c r="H3309" s="220"/>
      <c r="I3309" s="220"/>
      <c r="J3309" s="220"/>
      <c r="K3309" s="220"/>
      <c r="L3309" s="220"/>
      <c r="M3309" s="326"/>
      <c r="N3309" s="220"/>
      <c r="O3309" s="220"/>
      <c r="P3309" s="220"/>
      <c r="Q3309" s="326"/>
      <c r="R3309" s="326"/>
      <c r="S3309" s="326"/>
      <c r="T3309" s="326"/>
    </row>
    <row r="3310" spans="1:20">
      <c r="A3310" s="220"/>
      <c r="B3310" s="220"/>
      <c r="C3310" s="220"/>
      <c r="D3310" s="220"/>
      <c r="E3310" s="220"/>
      <c r="F3310" s="220"/>
      <c r="G3310" s="220"/>
      <c r="H3310" s="220"/>
      <c r="I3310" s="220"/>
      <c r="J3310" s="220"/>
      <c r="K3310" s="220"/>
      <c r="L3310" s="220"/>
      <c r="M3310" s="326"/>
      <c r="N3310" s="220"/>
      <c r="O3310" s="220"/>
      <c r="P3310" s="220"/>
      <c r="Q3310" s="326"/>
      <c r="R3310" s="326"/>
      <c r="S3310" s="326"/>
      <c r="T3310" s="326"/>
    </row>
    <row r="3311" spans="1:20">
      <c r="A3311" s="220"/>
      <c r="B3311" s="220"/>
      <c r="C3311" s="220"/>
      <c r="D3311" s="220"/>
      <c r="E3311" s="220"/>
      <c r="F3311" s="220"/>
      <c r="G3311" s="220"/>
      <c r="H3311" s="220"/>
      <c r="I3311" s="220"/>
      <c r="J3311" s="220"/>
      <c r="K3311" s="220"/>
      <c r="L3311" s="220"/>
      <c r="M3311" s="326"/>
      <c r="N3311" s="220"/>
      <c r="O3311" s="220"/>
      <c r="P3311" s="220"/>
      <c r="Q3311" s="326"/>
      <c r="R3311" s="326"/>
      <c r="S3311" s="326"/>
      <c r="T3311" s="326"/>
    </row>
    <row r="3312" spans="1:20">
      <c r="A3312" s="220"/>
      <c r="B3312" s="220"/>
      <c r="C3312" s="220"/>
      <c r="D3312" s="220"/>
      <c r="E3312" s="220"/>
      <c r="F3312" s="220"/>
      <c r="G3312" s="220"/>
      <c r="H3312" s="220"/>
      <c r="I3312" s="220"/>
      <c r="J3312" s="220"/>
      <c r="K3312" s="220"/>
      <c r="L3312" s="220"/>
      <c r="M3312" s="326"/>
      <c r="N3312" s="220"/>
      <c r="O3312" s="220"/>
      <c r="P3312" s="220"/>
      <c r="Q3312" s="326"/>
      <c r="R3312" s="326"/>
      <c r="S3312" s="326"/>
      <c r="T3312" s="326"/>
    </row>
    <row r="3313" spans="1:20">
      <c r="A3313" s="220"/>
      <c r="B3313" s="220"/>
      <c r="C3313" s="220"/>
      <c r="D3313" s="220"/>
      <c r="E3313" s="220"/>
      <c r="F3313" s="220"/>
      <c r="G3313" s="220"/>
      <c r="H3313" s="220"/>
      <c r="I3313" s="220"/>
      <c r="J3313" s="220"/>
      <c r="K3313" s="220"/>
      <c r="L3313" s="220"/>
      <c r="M3313" s="326"/>
      <c r="N3313" s="220"/>
      <c r="O3313" s="220"/>
      <c r="P3313" s="220"/>
      <c r="Q3313" s="326"/>
      <c r="R3313" s="326"/>
      <c r="S3313" s="326"/>
      <c r="T3313" s="326"/>
    </row>
    <row r="3314" spans="1:20">
      <c r="A3314" s="220"/>
      <c r="B3314" s="220"/>
      <c r="C3314" s="220"/>
      <c r="D3314" s="220"/>
      <c r="E3314" s="220"/>
      <c r="F3314" s="220"/>
      <c r="G3314" s="220"/>
      <c r="H3314" s="220"/>
      <c r="I3314" s="220"/>
      <c r="J3314" s="220"/>
      <c r="K3314" s="220"/>
      <c r="L3314" s="220"/>
      <c r="M3314" s="326"/>
      <c r="N3314" s="220"/>
      <c r="O3314" s="220"/>
      <c r="P3314" s="220"/>
      <c r="Q3314" s="326"/>
      <c r="R3314" s="326"/>
      <c r="S3314" s="326"/>
      <c r="T3314" s="326"/>
    </row>
    <row r="3315" spans="1:20">
      <c r="A3315" s="220"/>
      <c r="B3315" s="220"/>
      <c r="C3315" s="220"/>
      <c r="D3315" s="220"/>
      <c r="E3315" s="220"/>
      <c r="F3315" s="220"/>
      <c r="G3315" s="220"/>
      <c r="H3315" s="220"/>
      <c r="I3315" s="220"/>
      <c r="J3315" s="220"/>
      <c r="K3315" s="220"/>
      <c r="L3315" s="220"/>
      <c r="M3315" s="326"/>
      <c r="N3315" s="220"/>
      <c r="O3315" s="220"/>
      <c r="P3315" s="220"/>
      <c r="Q3315" s="326"/>
      <c r="R3315" s="326"/>
      <c r="S3315" s="326"/>
      <c r="T3315" s="326"/>
    </row>
    <row r="3316" spans="1:20">
      <c r="A3316" s="220"/>
      <c r="B3316" s="220"/>
      <c r="C3316" s="220"/>
      <c r="D3316" s="220"/>
      <c r="E3316" s="220"/>
      <c r="F3316" s="220"/>
      <c r="G3316" s="220"/>
      <c r="H3316" s="220"/>
      <c r="I3316" s="220"/>
      <c r="J3316" s="220"/>
      <c r="K3316" s="220"/>
      <c r="L3316" s="220"/>
      <c r="M3316" s="326"/>
      <c r="N3316" s="220"/>
      <c r="O3316" s="220"/>
      <c r="P3316" s="220"/>
      <c r="Q3316" s="326"/>
      <c r="R3316" s="326"/>
      <c r="S3316" s="326"/>
      <c r="T3316" s="326"/>
    </row>
    <row r="3317" spans="1:20">
      <c r="A3317" s="220"/>
      <c r="B3317" s="220"/>
      <c r="C3317" s="220"/>
      <c r="D3317" s="220"/>
      <c r="E3317" s="220"/>
      <c r="F3317" s="220"/>
      <c r="G3317" s="220"/>
      <c r="H3317" s="220"/>
      <c r="I3317" s="220"/>
      <c r="J3317" s="220"/>
      <c r="K3317" s="220"/>
      <c r="L3317" s="220"/>
      <c r="M3317" s="326"/>
      <c r="N3317" s="220"/>
      <c r="O3317" s="220"/>
      <c r="P3317" s="220"/>
      <c r="Q3317" s="326"/>
      <c r="R3317" s="326"/>
      <c r="S3317" s="326"/>
      <c r="T3317" s="326"/>
    </row>
    <row r="3318" spans="1:20">
      <c r="A3318" s="220"/>
      <c r="B3318" s="220"/>
      <c r="C3318" s="220"/>
      <c r="D3318" s="220"/>
      <c r="E3318" s="220"/>
      <c r="F3318" s="220"/>
      <c r="G3318" s="220"/>
      <c r="H3318" s="220"/>
      <c r="I3318" s="220"/>
      <c r="J3318" s="220"/>
      <c r="K3318" s="220"/>
      <c r="L3318" s="220"/>
      <c r="M3318" s="326"/>
      <c r="N3318" s="220"/>
      <c r="O3318" s="220"/>
      <c r="P3318" s="220"/>
      <c r="Q3318" s="326"/>
      <c r="R3318" s="326"/>
      <c r="S3318" s="326"/>
      <c r="T3318" s="326"/>
    </row>
    <row r="3319" spans="1:20">
      <c r="A3319" s="220"/>
      <c r="B3319" s="220"/>
      <c r="C3319" s="220"/>
      <c r="D3319" s="220"/>
      <c r="E3319" s="220"/>
      <c r="F3319" s="220"/>
      <c r="G3319" s="220"/>
      <c r="H3319" s="220"/>
      <c r="I3319" s="220"/>
      <c r="J3319" s="220"/>
      <c r="K3319" s="220"/>
      <c r="L3319" s="220"/>
      <c r="M3319" s="326"/>
      <c r="N3319" s="220"/>
      <c r="O3319" s="220"/>
      <c r="P3319" s="220"/>
      <c r="Q3319" s="326"/>
      <c r="R3319" s="326"/>
      <c r="S3319" s="326"/>
      <c r="T3319" s="326"/>
    </row>
    <row r="3320" spans="1:20">
      <c r="A3320" s="220"/>
      <c r="B3320" s="220"/>
      <c r="C3320" s="220"/>
      <c r="D3320" s="220"/>
      <c r="E3320" s="220"/>
      <c r="F3320" s="220"/>
      <c r="G3320" s="220"/>
      <c r="H3320" s="220"/>
      <c r="I3320" s="220"/>
      <c r="J3320" s="220"/>
      <c r="K3320" s="220"/>
      <c r="L3320" s="220"/>
      <c r="M3320" s="326"/>
      <c r="N3320" s="220"/>
      <c r="O3320" s="220"/>
      <c r="P3320" s="220"/>
      <c r="Q3320" s="326"/>
      <c r="R3320" s="326"/>
      <c r="S3320" s="326"/>
      <c r="T3320" s="326"/>
    </row>
    <row r="3321" spans="1:20">
      <c r="A3321" s="220"/>
      <c r="B3321" s="220"/>
      <c r="C3321" s="220"/>
      <c r="D3321" s="220"/>
      <c r="E3321" s="220"/>
      <c r="F3321" s="220"/>
      <c r="G3321" s="220"/>
      <c r="H3321" s="220"/>
      <c r="I3321" s="220"/>
      <c r="J3321" s="220"/>
      <c r="K3321" s="220"/>
      <c r="L3321" s="220"/>
      <c r="M3321" s="326"/>
      <c r="N3321" s="220"/>
      <c r="O3321" s="220"/>
      <c r="P3321" s="220"/>
      <c r="Q3321" s="326"/>
      <c r="R3321" s="326"/>
      <c r="S3321" s="326"/>
      <c r="T3321" s="326"/>
    </row>
    <row r="3322" spans="1:20">
      <c r="A3322" s="220"/>
      <c r="B3322" s="220"/>
      <c r="C3322" s="220"/>
      <c r="D3322" s="220"/>
      <c r="E3322" s="220"/>
      <c r="F3322" s="220"/>
      <c r="G3322" s="220"/>
      <c r="H3322" s="220"/>
      <c r="I3322" s="220"/>
      <c r="J3322" s="220"/>
      <c r="K3322" s="220"/>
      <c r="L3322" s="220"/>
      <c r="M3322" s="326"/>
      <c r="N3322" s="220"/>
      <c r="O3322" s="220"/>
      <c r="P3322" s="220"/>
      <c r="Q3322" s="326"/>
      <c r="R3322" s="326"/>
      <c r="S3322" s="326"/>
      <c r="T3322" s="326"/>
    </row>
    <row r="3323" spans="1:20">
      <c r="A3323" s="220"/>
      <c r="B3323" s="220"/>
      <c r="C3323" s="220"/>
      <c r="D3323" s="220"/>
      <c r="E3323" s="220"/>
      <c r="F3323" s="220"/>
      <c r="G3323" s="220"/>
      <c r="H3323" s="220"/>
      <c r="I3323" s="220"/>
      <c r="J3323" s="220"/>
      <c r="K3323" s="220"/>
      <c r="L3323" s="220"/>
      <c r="M3323" s="326"/>
      <c r="N3323" s="220"/>
      <c r="O3323" s="220"/>
      <c r="P3323" s="220"/>
      <c r="Q3323" s="326"/>
      <c r="R3323" s="326"/>
      <c r="S3323" s="326"/>
      <c r="T3323" s="326"/>
    </row>
    <row r="3324" spans="1:20">
      <c r="A3324" s="220"/>
      <c r="B3324" s="220"/>
      <c r="C3324" s="220"/>
      <c r="D3324" s="220"/>
      <c r="E3324" s="220"/>
      <c r="F3324" s="220"/>
      <c r="G3324" s="220"/>
      <c r="H3324" s="220"/>
      <c r="I3324" s="220"/>
      <c r="J3324" s="220"/>
      <c r="K3324" s="220"/>
      <c r="L3324" s="220"/>
      <c r="M3324" s="326"/>
      <c r="N3324" s="220"/>
      <c r="O3324" s="220"/>
      <c r="P3324" s="220"/>
      <c r="Q3324" s="326"/>
      <c r="R3324" s="326"/>
      <c r="S3324" s="326"/>
      <c r="T3324" s="326"/>
    </row>
    <row r="3325" spans="1:20">
      <c r="A3325" s="220"/>
      <c r="B3325" s="220"/>
      <c r="C3325" s="220"/>
      <c r="D3325" s="220"/>
      <c r="E3325" s="220"/>
      <c r="F3325" s="220"/>
      <c r="G3325" s="220"/>
      <c r="H3325" s="220"/>
      <c r="I3325" s="220"/>
      <c r="J3325" s="220"/>
      <c r="K3325" s="220"/>
      <c r="L3325" s="220"/>
      <c r="M3325" s="326"/>
      <c r="N3325" s="220"/>
      <c r="O3325" s="220"/>
      <c r="P3325" s="220"/>
      <c r="Q3325" s="326"/>
      <c r="R3325" s="326"/>
      <c r="S3325" s="326"/>
      <c r="T3325" s="326"/>
    </row>
    <row r="3326" spans="1:20">
      <c r="A3326" s="220"/>
      <c r="B3326" s="220"/>
      <c r="C3326" s="220"/>
      <c r="D3326" s="220"/>
      <c r="E3326" s="220"/>
      <c r="F3326" s="220"/>
      <c r="G3326" s="220"/>
      <c r="H3326" s="220"/>
      <c r="I3326" s="220"/>
      <c r="J3326" s="220"/>
      <c r="K3326" s="220"/>
      <c r="L3326" s="220"/>
      <c r="M3326" s="326"/>
      <c r="N3326" s="220"/>
      <c r="O3326" s="220"/>
      <c r="P3326" s="220"/>
      <c r="Q3326" s="326"/>
      <c r="R3326" s="326"/>
      <c r="S3326" s="326"/>
      <c r="T3326" s="326"/>
    </row>
    <row r="3327" spans="1:20">
      <c r="A3327" s="220"/>
      <c r="B3327" s="220"/>
      <c r="C3327" s="220"/>
      <c r="D3327" s="220"/>
      <c r="E3327" s="220"/>
      <c r="F3327" s="220"/>
      <c r="G3327" s="220"/>
      <c r="H3327" s="220"/>
      <c r="I3327" s="220"/>
      <c r="J3327" s="220"/>
      <c r="K3327" s="220"/>
      <c r="L3327" s="220"/>
      <c r="M3327" s="326"/>
      <c r="N3327" s="220"/>
      <c r="O3327" s="220"/>
      <c r="P3327" s="220"/>
      <c r="Q3327" s="326"/>
      <c r="R3327" s="326"/>
      <c r="S3327" s="326"/>
      <c r="T3327" s="326"/>
    </row>
    <row r="3328" spans="1:20">
      <c r="A3328" s="220"/>
      <c r="B3328" s="220"/>
      <c r="C3328" s="220"/>
      <c r="D3328" s="220"/>
      <c r="E3328" s="220"/>
      <c r="F3328" s="220"/>
      <c r="G3328" s="220"/>
      <c r="H3328" s="220"/>
      <c r="I3328" s="220"/>
      <c r="J3328" s="220"/>
      <c r="K3328" s="220"/>
      <c r="L3328" s="220"/>
      <c r="M3328" s="326"/>
      <c r="N3328" s="220"/>
      <c r="O3328" s="220"/>
      <c r="P3328" s="220"/>
      <c r="Q3328" s="326"/>
      <c r="R3328" s="326"/>
      <c r="S3328" s="326"/>
      <c r="T3328" s="326"/>
    </row>
    <row r="3329" spans="1:20">
      <c r="A3329" s="220"/>
      <c r="B3329" s="220"/>
      <c r="C3329" s="220"/>
      <c r="D3329" s="220"/>
      <c r="E3329" s="220"/>
      <c r="F3329" s="220"/>
      <c r="G3329" s="220"/>
      <c r="H3329" s="220"/>
      <c r="I3329" s="220"/>
      <c r="J3329" s="220"/>
      <c r="K3329" s="220"/>
      <c r="L3329" s="220"/>
      <c r="M3329" s="326"/>
      <c r="N3329" s="220"/>
      <c r="O3329" s="220"/>
      <c r="P3329" s="220"/>
      <c r="Q3329" s="326"/>
      <c r="R3329" s="326"/>
      <c r="S3329" s="326"/>
      <c r="T3329" s="326"/>
    </row>
    <row r="3330" spans="1:20">
      <c r="A3330" s="220"/>
      <c r="B3330" s="220"/>
      <c r="C3330" s="220"/>
      <c r="D3330" s="220"/>
      <c r="E3330" s="220"/>
      <c r="F3330" s="220"/>
      <c r="G3330" s="220"/>
      <c r="H3330" s="220"/>
      <c r="I3330" s="220"/>
      <c r="J3330" s="220"/>
      <c r="K3330" s="220"/>
      <c r="L3330" s="220"/>
      <c r="M3330" s="326"/>
      <c r="N3330" s="220"/>
      <c r="O3330" s="220"/>
      <c r="P3330" s="220"/>
      <c r="Q3330" s="326"/>
      <c r="R3330" s="326"/>
      <c r="S3330" s="326"/>
      <c r="T3330" s="326"/>
    </row>
    <row r="3331" spans="1:20">
      <c r="A3331" s="220"/>
      <c r="B3331" s="220"/>
      <c r="C3331" s="220"/>
      <c r="D3331" s="220"/>
      <c r="E3331" s="220"/>
      <c r="F3331" s="220"/>
      <c r="G3331" s="220"/>
      <c r="H3331" s="220"/>
      <c r="I3331" s="220"/>
      <c r="J3331" s="220"/>
      <c r="K3331" s="220"/>
      <c r="L3331" s="220"/>
      <c r="M3331" s="326"/>
      <c r="N3331" s="220"/>
      <c r="O3331" s="220"/>
      <c r="P3331" s="220"/>
      <c r="Q3331" s="326"/>
      <c r="R3331" s="326"/>
      <c r="S3331" s="326"/>
      <c r="T3331" s="326"/>
    </row>
    <row r="3332" spans="1:20">
      <c r="A3332" s="220"/>
      <c r="B3332" s="220"/>
      <c r="C3332" s="220"/>
      <c r="D3332" s="220"/>
      <c r="E3332" s="220"/>
      <c r="F3332" s="220"/>
      <c r="G3332" s="220"/>
      <c r="H3332" s="220"/>
      <c r="I3332" s="220"/>
      <c r="J3332" s="220"/>
      <c r="K3332" s="220"/>
      <c r="L3332" s="220"/>
      <c r="M3332" s="326"/>
      <c r="N3332" s="220"/>
      <c r="O3332" s="220"/>
      <c r="P3332" s="220"/>
      <c r="Q3332" s="326"/>
      <c r="R3332" s="326"/>
      <c r="S3332" s="326"/>
      <c r="T3332" s="326"/>
    </row>
    <row r="3333" spans="1:20">
      <c r="A3333" s="220"/>
      <c r="B3333" s="220"/>
      <c r="C3333" s="220"/>
      <c r="D3333" s="220"/>
      <c r="E3333" s="220"/>
      <c r="F3333" s="220"/>
      <c r="G3333" s="220"/>
      <c r="H3333" s="220"/>
      <c r="I3333" s="220"/>
      <c r="J3333" s="220"/>
      <c r="K3333" s="220"/>
      <c r="L3333" s="220"/>
      <c r="M3333" s="326"/>
      <c r="N3333" s="220"/>
      <c r="O3333" s="220"/>
      <c r="P3333" s="220"/>
      <c r="Q3333" s="326"/>
      <c r="R3333" s="326"/>
      <c r="S3333" s="326"/>
      <c r="T3333" s="326"/>
    </row>
    <row r="3334" spans="1:20">
      <c r="A3334" s="220"/>
      <c r="B3334" s="220"/>
      <c r="C3334" s="220"/>
      <c r="D3334" s="220"/>
      <c r="E3334" s="220"/>
      <c r="F3334" s="220"/>
      <c r="G3334" s="220"/>
      <c r="H3334" s="220"/>
      <c r="I3334" s="220"/>
      <c r="J3334" s="220"/>
      <c r="K3334" s="220"/>
      <c r="L3334" s="220"/>
      <c r="M3334" s="326"/>
      <c r="N3334" s="220"/>
      <c r="O3334" s="220"/>
      <c r="P3334" s="220"/>
      <c r="Q3334" s="326"/>
      <c r="R3334" s="326"/>
      <c r="S3334" s="326"/>
      <c r="T3334" s="326"/>
    </row>
    <row r="3335" spans="1:20">
      <c r="A3335" s="220"/>
      <c r="B3335" s="220"/>
      <c r="C3335" s="220"/>
      <c r="D3335" s="220"/>
      <c r="E3335" s="220"/>
      <c r="F3335" s="220"/>
      <c r="G3335" s="220"/>
      <c r="H3335" s="220"/>
      <c r="I3335" s="220"/>
      <c r="J3335" s="220"/>
      <c r="K3335" s="220"/>
      <c r="L3335" s="220"/>
      <c r="M3335" s="326"/>
      <c r="N3335" s="220"/>
      <c r="O3335" s="220"/>
      <c r="P3335" s="220"/>
      <c r="Q3335" s="326"/>
      <c r="R3335" s="326"/>
      <c r="S3335" s="326"/>
      <c r="T3335" s="326"/>
    </row>
    <row r="3336" spans="1:20">
      <c r="A3336" s="220"/>
      <c r="B3336" s="220"/>
      <c r="C3336" s="220"/>
      <c r="D3336" s="220"/>
      <c r="E3336" s="220"/>
      <c r="F3336" s="220"/>
      <c r="G3336" s="220"/>
      <c r="H3336" s="220"/>
      <c r="I3336" s="220"/>
      <c r="J3336" s="220"/>
      <c r="K3336" s="220"/>
      <c r="L3336" s="220"/>
      <c r="M3336" s="326"/>
      <c r="N3336" s="220"/>
      <c r="O3336" s="220"/>
      <c r="P3336" s="220"/>
      <c r="Q3336" s="326"/>
      <c r="R3336" s="326"/>
      <c r="S3336" s="326"/>
      <c r="T3336" s="326"/>
    </row>
    <row r="3337" spans="1:20">
      <c r="A3337" s="220"/>
      <c r="B3337" s="220"/>
      <c r="C3337" s="220"/>
      <c r="D3337" s="220"/>
      <c r="E3337" s="220"/>
      <c r="F3337" s="220"/>
      <c r="G3337" s="220"/>
      <c r="H3337" s="220"/>
      <c r="I3337" s="220"/>
      <c r="J3337" s="220"/>
      <c r="K3337" s="220"/>
      <c r="L3337" s="220"/>
      <c r="M3337" s="326"/>
      <c r="N3337" s="220"/>
      <c r="O3337" s="220"/>
      <c r="P3337" s="220"/>
      <c r="Q3337" s="326"/>
      <c r="R3337" s="326"/>
      <c r="S3337" s="326"/>
      <c r="T3337" s="326"/>
    </row>
    <row r="3338" spans="1:20">
      <c r="A3338" s="220"/>
      <c r="B3338" s="220"/>
      <c r="C3338" s="220"/>
      <c r="D3338" s="220"/>
      <c r="E3338" s="220"/>
      <c r="F3338" s="220"/>
      <c r="G3338" s="220"/>
      <c r="H3338" s="220"/>
      <c r="I3338" s="220"/>
      <c r="J3338" s="220"/>
      <c r="K3338" s="220"/>
      <c r="L3338" s="220"/>
      <c r="M3338" s="326"/>
      <c r="N3338" s="220"/>
      <c r="O3338" s="220"/>
      <c r="P3338" s="220"/>
      <c r="Q3338" s="326"/>
      <c r="R3338" s="326"/>
      <c r="S3338" s="326"/>
      <c r="T3338" s="326"/>
    </row>
    <row r="3339" spans="1:20">
      <c r="A3339" s="220"/>
      <c r="B3339" s="220"/>
      <c r="C3339" s="220"/>
      <c r="D3339" s="220"/>
      <c r="E3339" s="220"/>
      <c r="F3339" s="220"/>
      <c r="G3339" s="220"/>
      <c r="H3339" s="220"/>
      <c r="I3339" s="220"/>
      <c r="J3339" s="220"/>
      <c r="K3339" s="220"/>
      <c r="L3339" s="220"/>
      <c r="M3339" s="326"/>
      <c r="N3339" s="220"/>
      <c r="O3339" s="220"/>
      <c r="P3339" s="220"/>
      <c r="Q3339" s="326"/>
      <c r="R3339" s="326"/>
      <c r="S3339" s="326"/>
      <c r="T3339" s="326"/>
    </row>
    <row r="3340" spans="1:20">
      <c r="A3340" s="220"/>
      <c r="B3340" s="220"/>
      <c r="C3340" s="220"/>
      <c r="D3340" s="220"/>
      <c r="E3340" s="220"/>
      <c r="F3340" s="220"/>
      <c r="G3340" s="220"/>
      <c r="H3340" s="220"/>
      <c r="I3340" s="220"/>
      <c r="J3340" s="220"/>
      <c r="K3340" s="220"/>
      <c r="L3340" s="220"/>
      <c r="M3340" s="326"/>
      <c r="N3340" s="220"/>
      <c r="O3340" s="220"/>
      <c r="P3340" s="220"/>
      <c r="Q3340" s="326"/>
      <c r="R3340" s="326"/>
      <c r="S3340" s="326"/>
      <c r="T3340" s="326"/>
    </row>
    <row r="3341" spans="1:20">
      <c r="A3341" s="220"/>
      <c r="B3341" s="220"/>
      <c r="C3341" s="220"/>
      <c r="D3341" s="220"/>
      <c r="E3341" s="220"/>
      <c r="F3341" s="220"/>
      <c r="G3341" s="220"/>
      <c r="H3341" s="220"/>
      <c r="I3341" s="220"/>
      <c r="J3341" s="220"/>
      <c r="K3341" s="220"/>
      <c r="L3341" s="220"/>
      <c r="M3341" s="326"/>
      <c r="N3341" s="220"/>
      <c r="O3341" s="220"/>
      <c r="P3341" s="220"/>
      <c r="Q3341" s="326"/>
      <c r="R3341" s="326"/>
      <c r="S3341" s="326"/>
      <c r="T3341" s="326"/>
    </row>
    <row r="3342" spans="1:20">
      <c r="A3342" s="220"/>
      <c r="B3342" s="220"/>
      <c r="C3342" s="220"/>
      <c r="D3342" s="220"/>
      <c r="E3342" s="220"/>
      <c r="F3342" s="220"/>
      <c r="G3342" s="220"/>
      <c r="H3342" s="220"/>
      <c r="I3342" s="220"/>
      <c r="J3342" s="220"/>
      <c r="K3342" s="220"/>
      <c r="L3342" s="220"/>
      <c r="M3342" s="326"/>
      <c r="N3342" s="220"/>
      <c r="O3342" s="220"/>
      <c r="P3342" s="220"/>
      <c r="Q3342" s="326"/>
      <c r="R3342" s="326"/>
      <c r="S3342" s="326"/>
      <c r="T3342" s="326"/>
    </row>
    <row r="3343" spans="1:20">
      <c r="A3343" s="220"/>
      <c r="B3343" s="220"/>
      <c r="C3343" s="220"/>
      <c r="D3343" s="220"/>
      <c r="E3343" s="220"/>
      <c r="F3343" s="220"/>
      <c r="G3343" s="220"/>
      <c r="H3343" s="220"/>
      <c r="I3343" s="220"/>
      <c r="J3343" s="220"/>
      <c r="K3343" s="220"/>
      <c r="L3343" s="220"/>
      <c r="M3343" s="326"/>
      <c r="N3343" s="220"/>
      <c r="O3343" s="220"/>
      <c r="P3343" s="220"/>
      <c r="Q3343" s="326"/>
      <c r="R3343" s="326"/>
      <c r="S3343" s="326"/>
      <c r="T3343" s="326"/>
    </row>
    <row r="3344" spans="1:20">
      <c r="A3344" s="220"/>
      <c r="B3344" s="220"/>
      <c r="C3344" s="220"/>
      <c r="D3344" s="220"/>
      <c r="E3344" s="220"/>
      <c r="F3344" s="220"/>
      <c r="G3344" s="220"/>
      <c r="H3344" s="220"/>
      <c r="I3344" s="220"/>
      <c r="J3344" s="220"/>
      <c r="K3344" s="220"/>
      <c r="L3344" s="220"/>
      <c r="M3344" s="326"/>
      <c r="N3344" s="220"/>
      <c r="O3344" s="220"/>
      <c r="P3344" s="220"/>
      <c r="Q3344" s="326"/>
      <c r="R3344" s="326"/>
      <c r="S3344" s="326"/>
      <c r="T3344" s="326"/>
    </row>
    <row r="3345" spans="1:20">
      <c r="A3345" s="220"/>
      <c r="B3345" s="220"/>
      <c r="C3345" s="220"/>
      <c r="D3345" s="220"/>
      <c r="E3345" s="220"/>
      <c r="F3345" s="220"/>
      <c r="G3345" s="220"/>
      <c r="H3345" s="220"/>
      <c r="I3345" s="220"/>
      <c r="J3345" s="220"/>
      <c r="K3345" s="220"/>
      <c r="L3345" s="220"/>
      <c r="M3345" s="326"/>
      <c r="N3345" s="220"/>
      <c r="O3345" s="220"/>
      <c r="P3345" s="220"/>
      <c r="Q3345" s="326"/>
      <c r="R3345" s="326"/>
      <c r="S3345" s="326"/>
      <c r="T3345" s="326"/>
    </row>
    <row r="3346" spans="1:20">
      <c r="A3346" s="220"/>
      <c r="B3346" s="220"/>
      <c r="C3346" s="220"/>
      <c r="D3346" s="220"/>
      <c r="E3346" s="220"/>
      <c r="F3346" s="220"/>
      <c r="G3346" s="220"/>
      <c r="H3346" s="220"/>
      <c r="I3346" s="220"/>
      <c r="J3346" s="220"/>
      <c r="K3346" s="220"/>
      <c r="L3346" s="220"/>
      <c r="M3346" s="326"/>
      <c r="N3346" s="220"/>
      <c r="O3346" s="220"/>
      <c r="P3346" s="220"/>
      <c r="Q3346" s="326"/>
      <c r="R3346" s="326"/>
      <c r="S3346" s="326"/>
      <c r="T3346" s="326"/>
    </row>
    <row r="3347" spans="1:20">
      <c r="A3347" s="220"/>
      <c r="B3347" s="220"/>
      <c r="C3347" s="220"/>
      <c r="D3347" s="220"/>
      <c r="E3347" s="220"/>
      <c r="F3347" s="220"/>
      <c r="G3347" s="220"/>
      <c r="H3347" s="220"/>
      <c r="I3347" s="220"/>
      <c r="J3347" s="220"/>
      <c r="K3347" s="220"/>
      <c r="L3347" s="220"/>
      <c r="M3347" s="326"/>
      <c r="N3347" s="220"/>
      <c r="O3347" s="220"/>
      <c r="P3347" s="220"/>
      <c r="Q3347" s="326"/>
      <c r="R3347" s="326"/>
      <c r="S3347" s="326"/>
      <c r="T3347" s="326"/>
    </row>
    <row r="3348" spans="1:20">
      <c r="A3348" s="220"/>
      <c r="B3348" s="220"/>
      <c r="C3348" s="220"/>
      <c r="D3348" s="220"/>
      <c r="E3348" s="220"/>
      <c r="F3348" s="220"/>
      <c r="G3348" s="220"/>
      <c r="H3348" s="220"/>
      <c r="I3348" s="220"/>
      <c r="J3348" s="220"/>
      <c r="K3348" s="220"/>
      <c r="L3348" s="220"/>
      <c r="M3348" s="326"/>
      <c r="N3348" s="220"/>
      <c r="O3348" s="220"/>
      <c r="P3348" s="220"/>
      <c r="Q3348" s="326"/>
      <c r="R3348" s="326"/>
      <c r="S3348" s="326"/>
      <c r="T3348" s="326"/>
    </row>
    <row r="3349" spans="1:20">
      <c r="A3349" s="220"/>
      <c r="B3349" s="220"/>
      <c r="C3349" s="220"/>
      <c r="D3349" s="220"/>
      <c r="E3349" s="220"/>
      <c r="F3349" s="220"/>
      <c r="G3349" s="220"/>
      <c r="H3349" s="220"/>
      <c r="I3349" s="220"/>
      <c r="J3349" s="220"/>
      <c r="K3349" s="220"/>
      <c r="L3349" s="220"/>
      <c r="M3349" s="326"/>
      <c r="N3349" s="220"/>
      <c r="O3349" s="220"/>
      <c r="P3349" s="220"/>
      <c r="Q3349" s="326"/>
      <c r="R3349" s="326"/>
      <c r="S3349" s="326"/>
      <c r="T3349" s="326"/>
    </row>
    <row r="3350" spans="1:20">
      <c r="A3350" s="220"/>
      <c r="B3350" s="220"/>
      <c r="C3350" s="220"/>
      <c r="D3350" s="220"/>
      <c r="E3350" s="220"/>
      <c r="F3350" s="220"/>
      <c r="G3350" s="220"/>
      <c r="H3350" s="220"/>
      <c r="I3350" s="220"/>
      <c r="J3350" s="220"/>
      <c r="K3350" s="220"/>
      <c r="L3350" s="220"/>
      <c r="M3350" s="326"/>
      <c r="N3350" s="220"/>
      <c r="O3350" s="220"/>
      <c r="P3350" s="220"/>
      <c r="Q3350" s="326"/>
      <c r="R3350" s="326"/>
      <c r="S3350" s="326"/>
      <c r="T3350" s="326"/>
    </row>
    <row r="3351" spans="1:20">
      <c r="A3351" s="220"/>
      <c r="B3351" s="220"/>
      <c r="C3351" s="220"/>
      <c r="D3351" s="220"/>
      <c r="E3351" s="220"/>
      <c r="F3351" s="220"/>
      <c r="G3351" s="220"/>
      <c r="H3351" s="220"/>
      <c r="I3351" s="220"/>
      <c r="J3351" s="220"/>
      <c r="K3351" s="220"/>
      <c r="L3351" s="220"/>
      <c r="M3351" s="326"/>
      <c r="N3351" s="220"/>
      <c r="O3351" s="220"/>
      <c r="P3351" s="220"/>
      <c r="Q3351" s="326"/>
      <c r="R3351" s="326"/>
      <c r="S3351" s="326"/>
      <c r="T3351" s="326"/>
    </row>
    <row r="3352" spans="1:20">
      <c r="A3352" s="220"/>
      <c r="B3352" s="220"/>
      <c r="C3352" s="220"/>
      <c r="D3352" s="220"/>
      <c r="E3352" s="220"/>
      <c r="F3352" s="220"/>
      <c r="G3352" s="220"/>
      <c r="H3352" s="220"/>
      <c r="I3352" s="220"/>
      <c r="J3352" s="220"/>
      <c r="K3352" s="220"/>
      <c r="L3352" s="220"/>
      <c r="M3352" s="326"/>
      <c r="N3352" s="220"/>
      <c r="O3352" s="220"/>
      <c r="P3352" s="220"/>
      <c r="Q3352" s="326"/>
      <c r="R3352" s="326"/>
      <c r="S3352" s="326"/>
      <c r="T3352" s="326"/>
    </row>
    <row r="3353" spans="1:20">
      <c r="A3353" s="220"/>
      <c r="B3353" s="220"/>
      <c r="C3353" s="220"/>
      <c r="D3353" s="220"/>
      <c r="E3353" s="220"/>
      <c r="F3353" s="220"/>
      <c r="G3353" s="220"/>
      <c r="H3353" s="220"/>
      <c r="I3353" s="220"/>
      <c r="J3353" s="220"/>
      <c r="K3353" s="220"/>
      <c r="L3353" s="220"/>
      <c r="M3353" s="326"/>
      <c r="N3353" s="220"/>
      <c r="O3353" s="220"/>
      <c r="P3353" s="220"/>
      <c r="Q3353" s="326"/>
      <c r="R3353" s="326"/>
      <c r="S3353" s="326"/>
      <c r="T3353" s="326"/>
    </row>
    <row r="3354" spans="1:20">
      <c r="A3354" s="220"/>
      <c r="B3354" s="220"/>
      <c r="C3354" s="220"/>
      <c r="D3354" s="220"/>
      <c r="E3354" s="220"/>
      <c r="F3354" s="220"/>
      <c r="G3354" s="220"/>
      <c r="H3354" s="220"/>
      <c r="I3354" s="220"/>
      <c r="J3354" s="220"/>
      <c r="K3354" s="220"/>
      <c r="L3354" s="220"/>
      <c r="M3354" s="326"/>
      <c r="N3354" s="220"/>
      <c r="O3354" s="220"/>
      <c r="P3354" s="220"/>
      <c r="Q3354" s="326"/>
      <c r="R3354" s="326"/>
      <c r="S3354" s="326"/>
      <c r="T3354" s="326"/>
    </row>
    <row r="3355" spans="1:20">
      <c r="A3355" s="220"/>
      <c r="B3355" s="220"/>
      <c r="C3355" s="220"/>
      <c r="D3355" s="220"/>
      <c r="E3355" s="220"/>
      <c r="F3355" s="220"/>
      <c r="G3355" s="220"/>
      <c r="H3355" s="220"/>
      <c r="I3355" s="220"/>
      <c r="J3355" s="220"/>
      <c r="K3355" s="220"/>
      <c r="L3355" s="220"/>
      <c r="M3355" s="326"/>
      <c r="N3355" s="220"/>
      <c r="O3355" s="220"/>
      <c r="P3355" s="220"/>
      <c r="Q3355" s="326"/>
      <c r="R3355" s="326"/>
      <c r="S3355" s="326"/>
      <c r="T3355" s="326"/>
    </row>
    <row r="3356" spans="1:20">
      <c r="A3356" s="220"/>
      <c r="B3356" s="220"/>
      <c r="C3356" s="220"/>
      <c r="D3356" s="220"/>
      <c r="E3356" s="220"/>
      <c r="F3356" s="220"/>
      <c r="G3356" s="220"/>
      <c r="H3356" s="220"/>
      <c r="I3356" s="220"/>
      <c r="J3356" s="220"/>
      <c r="K3356" s="220"/>
      <c r="L3356" s="220"/>
      <c r="M3356" s="326"/>
      <c r="N3356" s="220"/>
      <c r="O3356" s="220"/>
      <c r="P3356" s="220"/>
      <c r="Q3356" s="326"/>
      <c r="R3356" s="326"/>
      <c r="S3356" s="326"/>
      <c r="T3356" s="326"/>
    </row>
    <row r="3357" spans="1:20">
      <c r="A3357" s="220"/>
      <c r="B3357" s="220"/>
      <c r="C3357" s="220"/>
      <c r="D3357" s="220"/>
      <c r="E3357" s="220"/>
      <c r="F3357" s="220"/>
      <c r="G3357" s="220"/>
      <c r="H3357" s="220"/>
      <c r="I3357" s="220"/>
      <c r="J3357" s="220"/>
      <c r="K3357" s="220"/>
      <c r="L3357" s="220"/>
      <c r="M3357" s="326"/>
      <c r="N3357" s="220"/>
      <c r="O3357" s="220"/>
      <c r="P3357" s="220"/>
      <c r="Q3357" s="326"/>
      <c r="R3357" s="326"/>
      <c r="S3357" s="326"/>
      <c r="T3357" s="326"/>
    </row>
    <row r="3358" spans="1:20">
      <c r="A3358" s="220"/>
      <c r="B3358" s="220"/>
      <c r="C3358" s="220"/>
      <c r="D3358" s="220"/>
      <c r="E3358" s="220"/>
      <c r="F3358" s="220"/>
      <c r="G3358" s="220"/>
      <c r="H3358" s="220"/>
      <c r="I3358" s="220"/>
      <c r="J3358" s="220"/>
      <c r="K3358" s="220"/>
      <c r="L3358" s="220"/>
      <c r="M3358" s="326"/>
      <c r="N3358" s="220"/>
      <c r="O3358" s="220"/>
      <c r="P3358" s="220"/>
      <c r="Q3358" s="326"/>
      <c r="R3358" s="326"/>
      <c r="S3358" s="326"/>
      <c r="T3358" s="326"/>
    </row>
    <row r="3359" spans="1:20">
      <c r="A3359" s="220"/>
      <c r="B3359" s="220"/>
      <c r="C3359" s="220"/>
      <c r="D3359" s="220"/>
      <c r="E3359" s="220"/>
      <c r="F3359" s="220"/>
      <c r="G3359" s="220"/>
      <c r="H3359" s="220"/>
      <c r="I3359" s="220"/>
      <c r="J3359" s="220"/>
      <c r="K3359" s="220"/>
      <c r="L3359" s="220"/>
      <c r="M3359" s="326"/>
      <c r="N3359" s="220"/>
      <c r="O3359" s="220"/>
      <c r="P3359" s="220"/>
      <c r="Q3359" s="326"/>
      <c r="R3359" s="326"/>
      <c r="S3359" s="326"/>
      <c r="T3359" s="326"/>
    </row>
    <row r="3360" spans="1:20">
      <c r="A3360" s="220"/>
      <c r="B3360" s="220"/>
      <c r="C3360" s="220"/>
      <c r="D3360" s="220"/>
      <c r="E3360" s="220"/>
      <c r="F3360" s="220"/>
      <c r="G3360" s="220"/>
      <c r="H3360" s="220"/>
      <c r="I3360" s="220"/>
      <c r="J3360" s="220"/>
      <c r="K3360" s="220"/>
      <c r="L3360" s="220"/>
      <c r="M3360" s="326"/>
      <c r="N3360" s="220"/>
      <c r="O3360" s="220"/>
      <c r="P3360" s="220"/>
      <c r="Q3360" s="326"/>
      <c r="R3360" s="326"/>
      <c r="S3360" s="326"/>
      <c r="T3360" s="326"/>
    </row>
    <row r="3361" spans="1:20">
      <c r="A3361" s="220"/>
      <c r="B3361" s="220"/>
      <c r="C3361" s="220"/>
      <c r="D3361" s="220"/>
      <c r="E3361" s="220"/>
      <c r="F3361" s="220"/>
      <c r="G3361" s="220"/>
      <c r="H3361" s="220"/>
      <c r="I3361" s="220"/>
      <c r="J3361" s="220"/>
      <c r="K3361" s="220"/>
      <c r="L3361" s="220"/>
      <c r="M3361" s="326"/>
      <c r="N3361" s="220"/>
      <c r="O3361" s="220"/>
      <c r="P3361" s="220"/>
      <c r="Q3361" s="326"/>
      <c r="R3361" s="326"/>
      <c r="S3361" s="326"/>
      <c r="T3361" s="326"/>
    </row>
    <row r="3362" spans="1:20">
      <c r="A3362" s="220"/>
      <c r="B3362" s="220"/>
      <c r="C3362" s="220"/>
      <c r="D3362" s="220"/>
      <c r="E3362" s="220"/>
      <c r="F3362" s="220"/>
      <c r="G3362" s="220"/>
      <c r="H3362" s="220"/>
      <c r="I3362" s="220"/>
      <c r="J3362" s="220"/>
      <c r="K3362" s="220"/>
      <c r="L3362" s="220"/>
      <c r="M3362" s="326"/>
      <c r="N3362" s="220"/>
      <c r="O3362" s="220"/>
      <c r="P3362" s="220"/>
      <c r="Q3362" s="326"/>
      <c r="R3362" s="326"/>
      <c r="S3362" s="326"/>
      <c r="T3362" s="326"/>
    </row>
    <row r="3363" spans="1:20">
      <c r="A3363" s="220"/>
      <c r="B3363" s="220"/>
      <c r="C3363" s="220"/>
      <c r="D3363" s="220"/>
      <c r="E3363" s="220"/>
      <c r="F3363" s="220"/>
      <c r="G3363" s="220"/>
      <c r="H3363" s="220"/>
      <c r="I3363" s="220"/>
      <c r="J3363" s="220"/>
      <c r="K3363" s="220"/>
      <c r="L3363" s="220"/>
      <c r="M3363" s="326"/>
      <c r="N3363" s="220"/>
      <c r="O3363" s="220"/>
      <c r="P3363" s="220"/>
      <c r="Q3363" s="326"/>
      <c r="R3363" s="326"/>
      <c r="S3363" s="326"/>
      <c r="T3363" s="326"/>
    </row>
    <row r="3364" spans="1:20">
      <c r="A3364" s="220"/>
      <c r="B3364" s="220"/>
      <c r="C3364" s="220"/>
      <c r="D3364" s="220"/>
      <c r="E3364" s="220"/>
      <c r="F3364" s="220"/>
      <c r="G3364" s="220"/>
      <c r="H3364" s="220"/>
      <c r="I3364" s="220"/>
      <c r="J3364" s="220"/>
      <c r="K3364" s="220"/>
      <c r="L3364" s="220"/>
      <c r="M3364" s="326"/>
      <c r="N3364" s="220"/>
      <c r="O3364" s="220"/>
      <c r="P3364" s="220"/>
      <c r="Q3364" s="326"/>
      <c r="R3364" s="326"/>
      <c r="S3364" s="326"/>
      <c r="T3364" s="326"/>
    </row>
    <row r="3365" spans="1:20">
      <c r="A3365" s="220"/>
      <c r="B3365" s="220"/>
      <c r="C3365" s="220"/>
      <c r="D3365" s="220"/>
      <c r="E3365" s="220"/>
      <c r="F3365" s="220"/>
      <c r="G3365" s="220"/>
      <c r="H3365" s="220"/>
      <c r="I3365" s="220"/>
      <c r="J3365" s="220"/>
      <c r="K3365" s="220"/>
      <c r="L3365" s="220"/>
      <c r="M3365" s="326"/>
      <c r="N3365" s="220"/>
      <c r="O3365" s="220"/>
      <c r="P3365" s="220"/>
      <c r="Q3365" s="326"/>
      <c r="R3365" s="326"/>
      <c r="S3365" s="326"/>
      <c r="T3365" s="326"/>
    </row>
    <row r="3366" spans="1:20">
      <c r="A3366" s="220"/>
      <c r="B3366" s="220"/>
      <c r="C3366" s="220"/>
      <c r="D3366" s="220"/>
      <c r="E3366" s="220"/>
      <c r="F3366" s="220"/>
      <c r="G3366" s="220"/>
      <c r="H3366" s="220"/>
      <c r="I3366" s="220"/>
      <c r="J3366" s="220"/>
      <c r="K3366" s="220"/>
      <c r="L3366" s="220"/>
      <c r="M3366" s="326"/>
      <c r="N3366" s="220"/>
      <c r="O3366" s="220"/>
      <c r="P3366" s="220"/>
      <c r="Q3366" s="326"/>
      <c r="R3366" s="326"/>
      <c r="S3366" s="326"/>
      <c r="T3366" s="326"/>
    </row>
    <row r="3367" spans="1:20">
      <c r="A3367" s="220"/>
      <c r="B3367" s="220"/>
      <c r="C3367" s="220"/>
      <c r="D3367" s="220"/>
      <c r="E3367" s="220"/>
      <c r="F3367" s="220"/>
      <c r="G3367" s="220"/>
      <c r="H3367" s="220"/>
      <c r="I3367" s="220"/>
      <c r="J3367" s="220"/>
      <c r="K3367" s="220"/>
      <c r="L3367" s="220"/>
      <c r="M3367" s="326"/>
      <c r="N3367" s="220"/>
      <c r="O3367" s="220"/>
      <c r="P3367" s="220"/>
      <c r="Q3367" s="326"/>
      <c r="R3367" s="326"/>
      <c r="S3367" s="326"/>
      <c r="T3367" s="326"/>
    </row>
    <row r="3368" spans="1:20">
      <c r="A3368" s="220"/>
      <c r="B3368" s="220"/>
      <c r="C3368" s="220"/>
      <c r="D3368" s="220"/>
      <c r="E3368" s="220"/>
      <c r="F3368" s="220"/>
      <c r="G3368" s="220"/>
      <c r="H3368" s="220"/>
      <c r="I3368" s="220"/>
      <c r="J3368" s="220"/>
      <c r="K3368" s="220"/>
      <c r="L3368" s="220"/>
      <c r="M3368" s="326"/>
      <c r="N3368" s="220"/>
      <c r="O3368" s="220"/>
      <c r="P3368" s="220"/>
      <c r="Q3368" s="326"/>
      <c r="R3368" s="326"/>
      <c r="S3368" s="326"/>
      <c r="T3368" s="326"/>
    </row>
    <row r="3369" spans="1:20">
      <c r="A3369" s="220"/>
      <c r="B3369" s="220"/>
      <c r="C3369" s="220"/>
      <c r="D3369" s="220"/>
      <c r="E3369" s="220"/>
      <c r="F3369" s="220"/>
      <c r="G3369" s="220"/>
      <c r="H3369" s="220"/>
      <c r="I3369" s="220"/>
      <c r="J3369" s="220"/>
      <c r="K3369" s="220"/>
      <c r="L3369" s="220"/>
      <c r="M3369" s="326"/>
      <c r="N3369" s="220"/>
      <c r="O3369" s="220"/>
      <c r="P3369" s="220"/>
      <c r="Q3369" s="326"/>
      <c r="R3369" s="326"/>
      <c r="S3369" s="326"/>
      <c r="T3369" s="326"/>
    </row>
    <row r="3370" spans="1:20">
      <c r="A3370" s="220"/>
      <c r="B3370" s="220"/>
      <c r="C3370" s="220"/>
      <c r="D3370" s="220"/>
      <c r="E3370" s="220"/>
      <c r="F3370" s="220"/>
      <c r="G3370" s="220"/>
      <c r="H3370" s="220"/>
      <c r="I3370" s="220"/>
      <c r="J3370" s="220"/>
      <c r="K3370" s="220"/>
      <c r="L3370" s="220"/>
      <c r="M3370" s="326"/>
      <c r="N3370" s="220"/>
      <c r="O3370" s="220"/>
      <c r="P3370" s="220"/>
      <c r="Q3370" s="326"/>
      <c r="R3370" s="326"/>
      <c r="S3370" s="326"/>
      <c r="T3370" s="326"/>
    </row>
    <row r="3371" spans="1:20">
      <c r="A3371" s="220"/>
      <c r="B3371" s="220"/>
      <c r="C3371" s="220"/>
      <c r="D3371" s="220"/>
      <c r="E3371" s="220"/>
      <c r="F3371" s="220"/>
      <c r="G3371" s="220"/>
      <c r="H3371" s="220"/>
      <c r="I3371" s="220"/>
      <c r="J3371" s="220"/>
      <c r="K3371" s="220"/>
      <c r="L3371" s="220"/>
      <c r="M3371" s="326"/>
      <c r="N3371" s="220"/>
      <c r="O3371" s="220"/>
      <c r="P3371" s="220"/>
      <c r="Q3371" s="326"/>
      <c r="R3371" s="326"/>
      <c r="S3371" s="326"/>
      <c r="T3371" s="326"/>
    </row>
    <row r="3372" spans="1:20">
      <c r="A3372" s="220"/>
      <c r="B3372" s="220"/>
      <c r="C3372" s="220"/>
      <c r="D3372" s="220"/>
      <c r="E3372" s="220"/>
      <c r="F3372" s="220"/>
      <c r="G3372" s="220"/>
      <c r="H3372" s="220"/>
      <c r="I3372" s="220"/>
      <c r="J3372" s="220"/>
      <c r="K3372" s="220"/>
      <c r="L3372" s="220"/>
      <c r="M3372" s="326"/>
      <c r="N3372" s="220"/>
      <c r="O3372" s="220"/>
      <c r="P3372" s="220"/>
      <c r="Q3372" s="326"/>
      <c r="R3372" s="326"/>
      <c r="S3372" s="326"/>
      <c r="T3372" s="326"/>
    </row>
    <row r="3373" spans="1:20">
      <c r="A3373" s="220"/>
      <c r="B3373" s="220"/>
      <c r="C3373" s="220"/>
      <c r="D3373" s="220"/>
      <c r="E3373" s="220"/>
      <c r="F3373" s="220"/>
      <c r="G3373" s="220"/>
      <c r="H3373" s="220"/>
      <c r="I3373" s="220"/>
      <c r="J3373" s="220"/>
      <c r="K3373" s="220"/>
      <c r="L3373" s="220"/>
      <c r="M3373" s="326"/>
      <c r="N3373" s="220"/>
      <c r="O3373" s="220"/>
      <c r="P3373" s="220"/>
      <c r="Q3373" s="326"/>
      <c r="R3373" s="326"/>
      <c r="S3373" s="326"/>
      <c r="T3373" s="326"/>
    </row>
    <row r="3374" spans="1:20">
      <c r="A3374" s="220"/>
      <c r="B3374" s="220"/>
      <c r="C3374" s="220"/>
      <c r="D3374" s="220"/>
      <c r="E3374" s="220"/>
      <c r="F3374" s="220"/>
      <c r="G3374" s="220"/>
      <c r="H3374" s="220"/>
      <c r="I3374" s="220"/>
      <c r="J3374" s="220"/>
      <c r="K3374" s="220"/>
      <c r="L3374" s="220"/>
      <c r="M3374" s="326"/>
      <c r="N3374" s="220"/>
      <c r="O3374" s="220"/>
      <c r="P3374" s="220"/>
      <c r="Q3374" s="326"/>
      <c r="R3374" s="326"/>
      <c r="S3374" s="326"/>
      <c r="T3374" s="326"/>
    </row>
    <row r="3375" spans="1:20">
      <c r="A3375" s="220"/>
      <c r="B3375" s="220"/>
      <c r="C3375" s="220"/>
      <c r="D3375" s="220"/>
      <c r="E3375" s="220"/>
      <c r="F3375" s="220"/>
      <c r="G3375" s="220"/>
      <c r="H3375" s="220"/>
      <c r="I3375" s="220"/>
      <c r="J3375" s="220"/>
      <c r="K3375" s="220"/>
      <c r="L3375" s="220"/>
      <c r="M3375" s="326"/>
      <c r="N3375" s="220"/>
      <c r="O3375" s="220"/>
      <c r="P3375" s="220"/>
      <c r="Q3375" s="326"/>
      <c r="R3375" s="326"/>
      <c r="S3375" s="326"/>
      <c r="T3375" s="326"/>
    </row>
    <row r="3376" spans="1:20">
      <c r="A3376" s="220"/>
      <c r="B3376" s="220"/>
      <c r="C3376" s="220"/>
      <c r="D3376" s="220"/>
      <c r="E3376" s="220"/>
      <c r="F3376" s="220"/>
      <c r="G3376" s="220"/>
      <c r="H3376" s="220"/>
      <c r="I3376" s="220"/>
      <c r="J3376" s="220"/>
      <c r="K3376" s="220"/>
      <c r="L3376" s="220"/>
      <c r="M3376" s="326"/>
      <c r="N3376" s="220"/>
      <c r="O3376" s="220"/>
      <c r="P3376" s="220"/>
      <c r="Q3376" s="326"/>
      <c r="R3376" s="326"/>
      <c r="S3376" s="326"/>
      <c r="T3376" s="326"/>
    </row>
    <row r="3377" spans="1:20">
      <c r="A3377" s="220"/>
      <c r="B3377" s="220"/>
      <c r="C3377" s="220"/>
      <c r="D3377" s="220"/>
      <c r="E3377" s="220"/>
      <c r="F3377" s="220"/>
      <c r="G3377" s="220"/>
      <c r="H3377" s="220"/>
      <c r="I3377" s="220"/>
      <c r="J3377" s="220"/>
      <c r="K3377" s="220"/>
      <c r="L3377" s="220"/>
      <c r="M3377" s="326"/>
      <c r="N3377" s="220"/>
      <c r="O3377" s="220"/>
      <c r="P3377" s="220"/>
      <c r="Q3377" s="326"/>
      <c r="R3377" s="326"/>
      <c r="S3377" s="326"/>
      <c r="T3377" s="326"/>
    </row>
    <row r="3378" spans="1:20">
      <c r="A3378" s="220"/>
      <c r="B3378" s="220"/>
      <c r="C3378" s="220"/>
      <c r="D3378" s="220"/>
      <c r="E3378" s="220"/>
      <c r="F3378" s="220"/>
      <c r="G3378" s="220"/>
      <c r="H3378" s="220"/>
      <c r="I3378" s="220"/>
      <c r="J3378" s="220"/>
      <c r="K3378" s="220"/>
      <c r="L3378" s="220"/>
      <c r="M3378" s="326"/>
      <c r="N3378" s="220"/>
      <c r="O3378" s="220"/>
      <c r="P3378" s="220"/>
      <c r="Q3378" s="326"/>
      <c r="R3378" s="326"/>
      <c r="S3378" s="326"/>
      <c r="T3378" s="326"/>
    </row>
    <row r="3379" spans="1:20">
      <c r="A3379" s="220"/>
      <c r="B3379" s="220"/>
      <c r="C3379" s="220"/>
      <c r="D3379" s="220"/>
      <c r="E3379" s="220"/>
      <c r="F3379" s="220"/>
      <c r="G3379" s="220"/>
      <c r="H3379" s="220"/>
      <c r="I3379" s="220"/>
      <c r="J3379" s="220"/>
      <c r="K3379" s="220"/>
      <c r="L3379" s="220"/>
      <c r="M3379" s="326"/>
      <c r="N3379" s="220"/>
      <c r="O3379" s="220"/>
      <c r="P3379" s="220"/>
      <c r="Q3379" s="326"/>
      <c r="R3379" s="326"/>
      <c r="S3379" s="326"/>
      <c r="T3379" s="326"/>
    </row>
    <row r="3380" spans="1:20">
      <c r="A3380" s="220"/>
      <c r="B3380" s="220"/>
      <c r="C3380" s="220"/>
      <c r="D3380" s="220"/>
      <c r="E3380" s="220"/>
      <c r="F3380" s="220"/>
      <c r="G3380" s="220"/>
      <c r="H3380" s="220"/>
      <c r="I3380" s="220"/>
      <c r="J3380" s="220"/>
      <c r="K3380" s="220"/>
      <c r="L3380" s="220"/>
      <c r="M3380" s="326"/>
      <c r="N3380" s="220"/>
      <c r="O3380" s="220"/>
      <c r="P3380" s="220"/>
      <c r="Q3380" s="326"/>
      <c r="R3380" s="326"/>
      <c r="S3380" s="326"/>
      <c r="T3380" s="326"/>
    </row>
    <row r="3381" spans="1:20">
      <c r="A3381" s="220"/>
      <c r="B3381" s="220"/>
      <c r="C3381" s="220"/>
      <c r="D3381" s="220"/>
      <c r="E3381" s="220"/>
      <c r="F3381" s="220"/>
      <c r="G3381" s="220"/>
      <c r="H3381" s="220"/>
      <c r="I3381" s="220"/>
      <c r="J3381" s="220"/>
      <c r="K3381" s="220"/>
      <c r="L3381" s="220"/>
      <c r="M3381" s="326"/>
      <c r="N3381" s="220"/>
      <c r="O3381" s="220"/>
      <c r="P3381" s="220"/>
      <c r="Q3381" s="326"/>
      <c r="R3381" s="326"/>
      <c r="S3381" s="326"/>
      <c r="T3381" s="326"/>
    </row>
    <row r="3382" spans="1:20">
      <c r="A3382" s="220"/>
      <c r="B3382" s="220"/>
      <c r="C3382" s="220"/>
      <c r="D3382" s="220"/>
      <c r="E3382" s="220"/>
      <c r="F3382" s="220"/>
      <c r="G3382" s="220"/>
      <c r="H3382" s="220"/>
      <c r="I3382" s="220"/>
      <c r="J3382" s="220"/>
      <c r="K3382" s="220"/>
      <c r="L3382" s="220"/>
      <c r="M3382" s="326"/>
      <c r="N3382" s="220"/>
      <c r="O3382" s="220"/>
      <c r="P3382" s="220"/>
      <c r="Q3382" s="326"/>
      <c r="R3382" s="326"/>
      <c r="S3382" s="326"/>
      <c r="T3382" s="326"/>
    </row>
    <row r="3383" spans="1:20">
      <c r="A3383" s="220"/>
      <c r="B3383" s="220"/>
      <c r="C3383" s="220"/>
      <c r="D3383" s="220"/>
      <c r="E3383" s="220"/>
      <c r="F3383" s="220"/>
      <c r="G3383" s="220"/>
      <c r="H3383" s="220"/>
      <c r="I3383" s="220"/>
      <c r="J3383" s="220"/>
      <c r="K3383" s="220"/>
      <c r="L3383" s="220"/>
      <c r="M3383" s="326"/>
      <c r="N3383" s="220"/>
      <c r="O3383" s="220"/>
      <c r="P3383" s="220"/>
      <c r="Q3383" s="326"/>
      <c r="R3383" s="326"/>
      <c r="S3383" s="326"/>
      <c r="T3383" s="326"/>
    </row>
    <row r="3384" spans="1:20">
      <c r="A3384" s="220"/>
      <c r="B3384" s="220"/>
      <c r="C3384" s="220"/>
      <c r="D3384" s="220"/>
      <c r="E3384" s="220"/>
      <c r="F3384" s="220"/>
      <c r="G3384" s="220"/>
      <c r="H3384" s="220"/>
      <c r="I3384" s="220"/>
      <c r="J3384" s="220"/>
      <c r="K3384" s="220"/>
      <c r="L3384" s="220"/>
      <c r="M3384" s="326"/>
      <c r="N3384" s="220"/>
      <c r="O3384" s="220"/>
      <c r="P3384" s="220"/>
      <c r="Q3384" s="326"/>
      <c r="R3384" s="326"/>
      <c r="S3384" s="326"/>
      <c r="T3384" s="326"/>
    </row>
    <row r="3385" spans="1:20">
      <c r="A3385" s="220"/>
      <c r="B3385" s="220"/>
      <c r="C3385" s="220"/>
      <c r="D3385" s="220"/>
      <c r="E3385" s="220"/>
      <c r="F3385" s="220"/>
      <c r="G3385" s="220"/>
      <c r="H3385" s="220"/>
      <c r="I3385" s="220"/>
      <c r="J3385" s="220"/>
      <c r="K3385" s="220"/>
      <c r="L3385" s="220"/>
      <c r="M3385" s="326"/>
      <c r="N3385" s="220"/>
      <c r="O3385" s="220"/>
      <c r="P3385" s="220"/>
      <c r="Q3385" s="326"/>
      <c r="R3385" s="326"/>
      <c r="S3385" s="326"/>
      <c r="T3385" s="326"/>
    </row>
    <row r="3386" spans="1:20">
      <c r="A3386" s="220"/>
      <c r="B3386" s="220"/>
      <c r="C3386" s="220"/>
      <c r="D3386" s="220"/>
      <c r="E3386" s="220"/>
      <c r="F3386" s="220"/>
      <c r="G3386" s="220"/>
      <c r="H3386" s="220"/>
      <c r="I3386" s="220"/>
      <c r="J3386" s="220"/>
      <c r="K3386" s="220"/>
      <c r="L3386" s="220"/>
      <c r="M3386" s="326"/>
      <c r="N3386" s="220"/>
      <c r="O3386" s="220"/>
      <c r="P3386" s="220"/>
      <c r="Q3386" s="326"/>
      <c r="R3386" s="326"/>
      <c r="S3386" s="326"/>
      <c r="T3386" s="326"/>
    </row>
    <row r="3387" spans="1:20">
      <c r="A3387" s="220"/>
      <c r="B3387" s="220"/>
      <c r="C3387" s="220"/>
      <c r="D3387" s="220"/>
      <c r="E3387" s="220"/>
      <c r="F3387" s="220"/>
      <c r="G3387" s="220"/>
      <c r="H3387" s="220"/>
      <c r="I3387" s="220"/>
      <c r="J3387" s="220"/>
      <c r="K3387" s="220"/>
      <c r="L3387" s="220"/>
      <c r="M3387" s="326"/>
      <c r="N3387" s="220"/>
      <c r="O3387" s="220"/>
      <c r="P3387" s="220"/>
      <c r="Q3387" s="326"/>
      <c r="R3387" s="326"/>
      <c r="S3387" s="326"/>
      <c r="T3387" s="326"/>
    </row>
    <row r="3388" spans="1:20">
      <c r="A3388" s="220"/>
      <c r="B3388" s="220"/>
      <c r="C3388" s="220"/>
      <c r="D3388" s="220"/>
      <c r="E3388" s="220"/>
      <c r="F3388" s="220"/>
      <c r="G3388" s="220"/>
      <c r="H3388" s="220"/>
      <c r="I3388" s="220"/>
      <c r="J3388" s="220"/>
      <c r="K3388" s="220"/>
      <c r="L3388" s="220"/>
      <c r="M3388" s="326"/>
      <c r="N3388" s="220"/>
      <c r="O3388" s="220"/>
      <c r="P3388" s="220"/>
      <c r="Q3388" s="326"/>
      <c r="R3388" s="326"/>
      <c r="S3388" s="326"/>
      <c r="T3388" s="326"/>
    </row>
    <row r="3389" spans="1:20">
      <c r="A3389" s="220"/>
      <c r="B3389" s="220"/>
      <c r="C3389" s="220"/>
      <c r="D3389" s="220"/>
      <c r="E3389" s="220"/>
      <c r="F3389" s="220"/>
      <c r="G3389" s="220"/>
      <c r="H3389" s="220"/>
      <c r="I3389" s="220"/>
      <c r="J3389" s="220"/>
      <c r="K3389" s="220"/>
      <c r="L3389" s="220"/>
      <c r="M3389" s="326"/>
      <c r="N3389" s="220"/>
      <c r="O3389" s="220"/>
      <c r="P3389" s="220"/>
      <c r="Q3389" s="326"/>
      <c r="R3389" s="326"/>
      <c r="S3389" s="326"/>
      <c r="T3389" s="326"/>
    </row>
    <row r="3390" spans="1:20">
      <c r="A3390" s="220"/>
      <c r="B3390" s="220"/>
      <c r="C3390" s="220"/>
      <c r="D3390" s="220"/>
      <c r="E3390" s="220"/>
      <c r="F3390" s="220"/>
      <c r="G3390" s="220"/>
      <c r="H3390" s="220"/>
      <c r="I3390" s="220"/>
      <c r="J3390" s="220"/>
      <c r="K3390" s="220"/>
      <c r="L3390" s="220"/>
      <c r="M3390" s="326"/>
      <c r="N3390" s="220"/>
      <c r="O3390" s="220"/>
      <c r="P3390" s="220"/>
      <c r="Q3390" s="326"/>
      <c r="R3390" s="326"/>
      <c r="S3390" s="326"/>
      <c r="T3390" s="326"/>
    </row>
    <row r="3391" spans="1:20">
      <c r="A3391" s="220"/>
      <c r="B3391" s="220"/>
      <c r="C3391" s="220"/>
      <c r="D3391" s="220"/>
      <c r="E3391" s="220"/>
      <c r="F3391" s="220"/>
      <c r="G3391" s="220"/>
      <c r="H3391" s="220"/>
      <c r="I3391" s="220"/>
      <c r="J3391" s="220"/>
      <c r="K3391" s="220"/>
      <c r="L3391" s="220"/>
      <c r="M3391" s="326"/>
      <c r="N3391" s="220"/>
      <c r="O3391" s="220"/>
      <c r="P3391" s="220"/>
      <c r="Q3391" s="326"/>
      <c r="R3391" s="326"/>
      <c r="S3391" s="326"/>
      <c r="T3391" s="326"/>
    </row>
    <row r="3392" spans="1:20">
      <c r="A3392" s="220"/>
      <c r="B3392" s="220"/>
      <c r="C3392" s="220"/>
      <c r="D3392" s="220"/>
      <c r="E3392" s="220"/>
      <c r="F3392" s="220"/>
      <c r="G3392" s="220"/>
      <c r="H3392" s="220"/>
      <c r="I3392" s="220"/>
      <c r="J3392" s="220"/>
      <c r="K3392" s="220"/>
      <c r="L3392" s="220"/>
      <c r="M3392" s="326"/>
      <c r="N3392" s="220"/>
      <c r="O3392" s="220"/>
      <c r="P3392" s="220"/>
      <c r="Q3392" s="326"/>
      <c r="R3392" s="326"/>
      <c r="S3392" s="326"/>
      <c r="T3392" s="326"/>
    </row>
    <row r="3393" spans="1:20">
      <c r="A3393" s="220"/>
      <c r="B3393" s="220"/>
      <c r="C3393" s="220"/>
      <c r="D3393" s="220"/>
      <c r="E3393" s="220"/>
      <c r="F3393" s="220"/>
      <c r="G3393" s="220"/>
      <c r="H3393" s="220"/>
      <c r="I3393" s="220"/>
      <c r="J3393" s="220"/>
      <c r="K3393" s="220"/>
      <c r="L3393" s="220"/>
      <c r="M3393" s="326"/>
      <c r="N3393" s="220"/>
      <c r="O3393" s="220"/>
      <c r="P3393" s="220"/>
      <c r="Q3393" s="326"/>
      <c r="R3393" s="326"/>
      <c r="S3393" s="326"/>
      <c r="T3393" s="326"/>
    </row>
    <row r="3394" spans="1:20">
      <c r="A3394" s="220"/>
      <c r="B3394" s="220"/>
      <c r="C3394" s="220"/>
      <c r="D3394" s="220"/>
      <c r="E3394" s="220"/>
      <c r="F3394" s="220"/>
      <c r="G3394" s="220"/>
      <c r="H3394" s="220"/>
      <c r="I3394" s="220"/>
      <c r="J3394" s="220"/>
      <c r="K3394" s="220"/>
      <c r="L3394" s="220"/>
      <c r="M3394" s="326"/>
      <c r="N3394" s="220"/>
      <c r="O3394" s="220"/>
      <c r="P3394" s="220"/>
      <c r="Q3394" s="326"/>
      <c r="R3394" s="326"/>
      <c r="S3394" s="326"/>
      <c r="T3394" s="326"/>
    </row>
    <row r="3395" spans="1:20">
      <c r="A3395" s="220"/>
      <c r="B3395" s="220"/>
      <c r="C3395" s="220"/>
      <c r="D3395" s="220"/>
      <c r="E3395" s="220"/>
      <c r="F3395" s="220"/>
      <c r="G3395" s="220"/>
      <c r="H3395" s="220"/>
      <c r="I3395" s="220"/>
      <c r="J3395" s="220"/>
      <c r="K3395" s="220"/>
      <c r="L3395" s="220"/>
      <c r="M3395" s="326"/>
      <c r="N3395" s="220"/>
      <c r="O3395" s="220"/>
      <c r="P3395" s="220"/>
      <c r="Q3395" s="326"/>
      <c r="R3395" s="326"/>
      <c r="S3395" s="326"/>
      <c r="T3395" s="326"/>
    </row>
    <row r="3396" spans="1:20">
      <c r="A3396" s="220"/>
      <c r="B3396" s="220"/>
      <c r="C3396" s="220"/>
      <c r="D3396" s="220"/>
      <c r="E3396" s="220"/>
      <c r="F3396" s="220"/>
      <c r="G3396" s="220"/>
      <c r="H3396" s="220"/>
      <c r="I3396" s="220"/>
      <c r="J3396" s="220"/>
      <c r="K3396" s="220"/>
      <c r="L3396" s="220"/>
      <c r="M3396" s="326"/>
      <c r="N3396" s="220"/>
      <c r="O3396" s="220"/>
      <c r="P3396" s="220"/>
      <c r="Q3396" s="326"/>
      <c r="R3396" s="326"/>
      <c r="S3396" s="326"/>
      <c r="T3396" s="326"/>
    </row>
    <row r="3397" spans="1:20">
      <c r="A3397" s="220"/>
      <c r="B3397" s="220"/>
      <c r="C3397" s="220"/>
      <c r="D3397" s="220"/>
      <c r="E3397" s="220"/>
      <c r="F3397" s="220"/>
      <c r="G3397" s="220"/>
      <c r="H3397" s="220"/>
      <c r="I3397" s="220"/>
      <c r="J3397" s="220"/>
      <c r="K3397" s="220"/>
      <c r="L3397" s="220"/>
      <c r="M3397" s="326"/>
      <c r="N3397" s="220"/>
      <c r="O3397" s="220"/>
      <c r="P3397" s="220"/>
      <c r="Q3397" s="326"/>
      <c r="R3397" s="326"/>
      <c r="S3397" s="326"/>
      <c r="T3397" s="326"/>
    </row>
    <row r="3398" spans="1:20">
      <c r="A3398" s="220"/>
      <c r="B3398" s="220"/>
      <c r="C3398" s="220"/>
      <c r="D3398" s="220"/>
      <c r="E3398" s="220"/>
      <c r="F3398" s="220"/>
      <c r="G3398" s="220"/>
      <c r="H3398" s="220"/>
      <c r="I3398" s="220"/>
      <c r="J3398" s="220"/>
      <c r="K3398" s="220"/>
      <c r="L3398" s="220"/>
      <c r="M3398" s="326"/>
      <c r="N3398" s="220"/>
      <c r="O3398" s="220"/>
      <c r="P3398" s="220"/>
      <c r="Q3398" s="326"/>
      <c r="R3398" s="326"/>
      <c r="S3398" s="326"/>
      <c r="T3398" s="326"/>
    </row>
    <row r="3399" spans="1:20">
      <c r="A3399" s="220"/>
      <c r="B3399" s="220"/>
      <c r="C3399" s="220"/>
      <c r="D3399" s="220"/>
      <c r="E3399" s="220"/>
      <c r="F3399" s="220"/>
      <c r="G3399" s="220"/>
      <c r="H3399" s="220"/>
      <c r="I3399" s="220"/>
      <c r="J3399" s="220"/>
      <c r="K3399" s="220"/>
      <c r="L3399" s="220"/>
      <c r="M3399" s="326"/>
      <c r="N3399" s="220"/>
      <c r="O3399" s="220"/>
      <c r="P3399" s="220"/>
      <c r="Q3399" s="326"/>
      <c r="R3399" s="326"/>
      <c r="S3399" s="326"/>
      <c r="T3399" s="326"/>
    </row>
    <row r="3400" spans="1:20">
      <c r="A3400" s="220"/>
      <c r="B3400" s="220"/>
      <c r="C3400" s="220"/>
      <c r="D3400" s="220"/>
      <c r="E3400" s="220"/>
      <c r="F3400" s="220"/>
      <c r="G3400" s="220"/>
      <c r="H3400" s="220"/>
      <c r="I3400" s="220"/>
      <c r="J3400" s="220"/>
      <c r="K3400" s="220"/>
      <c r="L3400" s="220"/>
      <c r="M3400" s="326"/>
      <c r="N3400" s="220"/>
      <c r="O3400" s="220"/>
      <c r="P3400" s="220"/>
      <c r="Q3400" s="326"/>
      <c r="R3400" s="326"/>
      <c r="S3400" s="326"/>
      <c r="T3400" s="326"/>
    </row>
    <row r="3401" spans="1:20">
      <c r="A3401" s="220"/>
      <c r="B3401" s="220"/>
      <c r="C3401" s="220"/>
      <c r="D3401" s="220"/>
      <c r="E3401" s="220"/>
      <c r="F3401" s="220"/>
      <c r="G3401" s="220"/>
      <c r="H3401" s="220"/>
      <c r="I3401" s="220"/>
      <c r="J3401" s="220"/>
      <c r="K3401" s="220"/>
      <c r="L3401" s="220"/>
      <c r="M3401" s="326"/>
      <c r="N3401" s="220"/>
      <c r="O3401" s="220"/>
      <c r="P3401" s="220"/>
      <c r="Q3401" s="326"/>
      <c r="R3401" s="326"/>
      <c r="S3401" s="326"/>
      <c r="T3401" s="326"/>
    </row>
    <row r="3402" spans="1:20">
      <c r="A3402" s="220"/>
      <c r="B3402" s="220"/>
      <c r="C3402" s="220"/>
      <c r="D3402" s="220"/>
      <c r="E3402" s="220"/>
      <c r="F3402" s="220"/>
      <c r="G3402" s="220"/>
      <c r="H3402" s="220"/>
      <c r="I3402" s="220"/>
      <c r="J3402" s="220"/>
      <c r="K3402" s="220"/>
      <c r="L3402" s="220"/>
      <c r="M3402" s="326"/>
      <c r="N3402" s="220"/>
      <c r="O3402" s="220"/>
      <c r="P3402" s="220"/>
      <c r="Q3402" s="326"/>
      <c r="R3402" s="326"/>
      <c r="S3402" s="326"/>
      <c r="T3402" s="326"/>
    </row>
    <row r="3403" spans="1:20">
      <c r="A3403" s="220"/>
      <c r="B3403" s="220"/>
      <c r="C3403" s="220"/>
      <c r="D3403" s="220"/>
      <c r="E3403" s="220"/>
      <c r="F3403" s="220"/>
      <c r="G3403" s="220"/>
      <c r="H3403" s="220"/>
      <c r="I3403" s="220"/>
      <c r="J3403" s="220"/>
      <c r="K3403" s="220"/>
      <c r="L3403" s="220"/>
      <c r="M3403" s="326"/>
      <c r="N3403" s="220"/>
      <c r="O3403" s="220"/>
      <c r="P3403" s="220"/>
      <c r="Q3403" s="326"/>
      <c r="R3403" s="326"/>
      <c r="S3403" s="326"/>
      <c r="T3403" s="326"/>
    </row>
    <row r="3404" spans="1:20">
      <c r="A3404" s="220"/>
      <c r="B3404" s="220"/>
      <c r="C3404" s="220"/>
      <c r="D3404" s="220"/>
      <c r="E3404" s="220"/>
      <c r="F3404" s="220"/>
      <c r="G3404" s="220"/>
      <c r="H3404" s="220"/>
      <c r="I3404" s="220"/>
      <c r="J3404" s="220"/>
      <c r="K3404" s="220"/>
      <c r="L3404" s="220"/>
      <c r="M3404" s="326"/>
      <c r="N3404" s="220"/>
      <c r="O3404" s="220"/>
      <c r="P3404" s="220"/>
      <c r="Q3404" s="326"/>
      <c r="R3404" s="326"/>
      <c r="S3404" s="326"/>
      <c r="T3404" s="326"/>
    </row>
    <row r="3405" spans="1:20">
      <c r="A3405" s="220"/>
      <c r="B3405" s="220"/>
      <c r="C3405" s="220"/>
      <c r="D3405" s="220"/>
      <c r="E3405" s="220"/>
      <c r="F3405" s="220"/>
      <c r="G3405" s="220"/>
      <c r="H3405" s="220"/>
      <c r="I3405" s="220"/>
      <c r="J3405" s="220"/>
      <c r="K3405" s="220"/>
      <c r="L3405" s="220"/>
      <c r="M3405" s="326"/>
      <c r="N3405" s="220"/>
      <c r="O3405" s="220"/>
      <c r="P3405" s="220"/>
      <c r="Q3405" s="326"/>
      <c r="R3405" s="326"/>
      <c r="S3405" s="326"/>
      <c r="T3405" s="326"/>
    </row>
    <row r="3406" spans="1:20">
      <c r="A3406" s="220"/>
      <c r="B3406" s="220"/>
      <c r="C3406" s="220"/>
      <c r="D3406" s="220"/>
      <c r="E3406" s="220"/>
      <c r="F3406" s="220"/>
      <c r="G3406" s="220"/>
      <c r="H3406" s="220"/>
      <c r="I3406" s="220"/>
      <c r="J3406" s="220"/>
      <c r="K3406" s="220"/>
      <c r="L3406" s="220"/>
      <c r="M3406" s="326"/>
      <c r="N3406" s="220"/>
      <c r="O3406" s="220"/>
      <c r="P3406" s="220"/>
      <c r="Q3406" s="326"/>
      <c r="R3406" s="326"/>
      <c r="S3406" s="326"/>
      <c r="T3406" s="326"/>
    </row>
    <row r="3407" spans="1:20">
      <c r="A3407" s="220"/>
      <c r="B3407" s="220"/>
      <c r="C3407" s="220"/>
      <c r="D3407" s="220"/>
      <c r="E3407" s="220"/>
      <c r="F3407" s="220"/>
      <c r="G3407" s="220"/>
      <c r="H3407" s="220"/>
      <c r="I3407" s="220"/>
      <c r="J3407" s="220"/>
      <c r="K3407" s="220"/>
      <c r="L3407" s="220"/>
      <c r="M3407" s="326"/>
      <c r="N3407" s="220"/>
      <c r="O3407" s="220"/>
      <c r="P3407" s="220"/>
      <c r="Q3407" s="326"/>
      <c r="R3407" s="326"/>
      <c r="S3407" s="326"/>
      <c r="T3407" s="326"/>
    </row>
    <row r="3408" spans="1:20">
      <c r="A3408" s="220"/>
      <c r="B3408" s="220"/>
      <c r="C3408" s="220"/>
      <c r="D3408" s="220"/>
      <c r="E3408" s="220"/>
      <c r="F3408" s="220"/>
      <c r="G3408" s="220"/>
      <c r="H3408" s="220"/>
      <c r="I3408" s="220"/>
      <c r="J3408" s="220"/>
      <c r="K3408" s="220"/>
      <c r="L3408" s="220"/>
      <c r="M3408" s="326"/>
      <c r="N3408" s="220"/>
      <c r="O3408" s="220"/>
      <c r="P3408" s="220"/>
      <c r="Q3408" s="326"/>
      <c r="R3408" s="326"/>
      <c r="S3408" s="326"/>
      <c r="T3408" s="326"/>
    </row>
    <row r="3409" spans="1:20">
      <c r="A3409" s="220"/>
      <c r="B3409" s="220"/>
      <c r="C3409" s="220"/>
      <c r="D3409" s="220"/>
      <c r="E3409" s="220"/>
      <c r="F3409" s="220"/>
      <c r="G3409" s="220"/>
      <c r="H3409" s="220"/>
      <c r="I3409" s="220"/>
      <c r="J3409" s="220"/>
      <c r="K3409" s="220"/>
      <c r="L3409" s="220"/>
      <c r="M3409" s="326"/>
      <c r="N3409" s="220"/>
      <c r="O3409" s="220"/>
      <c r="P3409" s="220"/>
      <c r="Q3409" s="326"/>
      <c r="R3409" s="326"/>
      <c r="S3409" s="326"/>
      <c r="T3409" s="326"/>
    </row>
    <row r="3410" spans="1:20">
      <c r="A3410" s="220"/>
      <c r="B3410" s="220"/>
      <c r="C3410" s="220"/>
      <c r="D3410" s="220"/>
      <c r="E3410" s="220"/>
      <c r="F3410" s="220"/>
      <c r="G3410" s="220"/>
      <c r="H3410" s="220"/>
      <c r="I3410" s="220"/>
      <c r="J3410" s="220"/>
      <c r="K3410" s="220"/>
      <c r="L3410" s="220"/>
      <c r="M3410" s="326"/>
      <c r="N3410" s="220"/>
      <c r="O3410" s="220"/>
      <c r="P3410" s="220"/>
      <c r="Q3410" s="326"/>
      <c r="R3410" s="326"/>
      <c r="S3410" s="326"/>
      <c r="T3410" s="326"/>
    </row>
    <row r="3411" spans="1:20">
      <c r="A3411" s="220"/>
      <c r="B3411" s="220"/>
      <c r="C3411" s="220"/>
      <c r="D3411" s="220"/>
      <c r="E3411" s="220"/>
      <c r="F3411" s="220"/>
      <c r="G3411" s="220"/>
      <c r="H3411" s="220"/>
      <c r="I3411" s="220"/>
      <c r="J3411" s="220"/>
      <c r="K3411" s="220"/>
      <c r="L3411" s="220"/>
      <c r="M3411" s="326"/>
      <c r="N3411" s="220"/>
      <c r="O3411" s="220"/>
      <c r="P3411" s="220"/>
      <c r="Q3411" s="326"/>
      <c r="R3411" s="326"/>
      <c r="S3411" s="326"/>
      <c r="T3411" s="326"/>
    </row>
    <row r="3412" spans="1:20">
      <c r="A3412" s="220"/>
      <c r="B3412" s="220"/>
      <c r="C3412" s="220"/>
      <c r="D3412" s="220"/>
      <c r="E3412" s="220"/>
      <c r="F3412" s="220"/>
      <c r="G3412" s="220"/>
      <c r="H3412" s="220"/>
      <c r="I3412" s="220"/>
      <c r="J3412" s="220"/>
      <c r="K3412" s="220"/>
      <c r="L3412" s="220"/>
      <c r="M3412" s="326"/>
      <c r="N3412" s="220"/>
      <c r="O3412" s="220"/>
      <c r="P3412" s="220"/>
      <c r="Q3412" s="326"/>
      <c r="R3412" s="326"/>
      <c r="S3412" s="326"/>
      <c r="T3412" s="326"/>
    </row>
    <row r="3413" spans="1:20">
      <c r="A3413" s="220"/>
      <c r="B3413" s="220"/>
      <c r="C3413" s="220"/>
      <c r="D3413" s="220"/>
      <c r="E3413" s="220"/>
      <c r="F3413" s="220"/>
      <c r="G3413" s="220"/>
      <c r="H3413" s="220"/>
      <c r="I3413" s="220"/>
      <c r="J3413" s="220"/>
      <c r="K3413" s="220"/>
      <c r="L3413" s="220"/>
      <c r="M3413" s="326"/>
      <c r="N3413" s="220"/>
      <c r="O3413" s="220"/>
      <c r="P3413" s="220"/>
      <c r="Q3413" s="326"/>
      <c r="R3413" s="326"/>
      <c r="S3413" s="326"/>
      <c r="T3413" s="326"/>
    </row>
    <row r="3414" spans="1:20">
      <c r="A3414" s="220"/>
      <c r="B3414" s="220"/>
      <c r="C3414" s="220"/>
      <c r="D3414" s="220"/>
      <c r="E3414" s="220"/>
      <c r="F3414" s="220"/>
      <c r="G3414" s="220"/>
      <c r="H3414" s="220"/>
      <c r="I3414" s="220"/>
      <c r="J3414" s="220"/>
      <c r="K3414" s="220"/>
      <c r="L3414" s="220"/>
      <c r="M3414" s="326"/>
      <c r="N3414" s="220"/>
      <c r="O3414" s="220"/>
      <c r="P3414" s="220"/>
      <c r="Q3414" s="326"/>
      <c r="R3414" s="326"/>
      <c r="S3414" s="326"/>
      <c r="T3414" s="326"/>
    </row>
    <row r="3415" spans="1:20">
      <c r="A3415" s="220"/>
      <c r="B3415" s="220"/>
      <c r="C3415" s="220"/>
      <c r="D3415" s="220"/>
      <c r="E3415" s="220"/>
      <c r="F3415" s="220"/>
      <c r="G3415" s="220"/>
      <c r="H3415" s="220"/>
      <c r="I3415" s="220"/>
      <c r="J3415" s="220"/>
      <c r="K3415" s="220"/>
      <c r="L3415" s="220"/>
      <c r="M3415" s="326"/>
      <c r="N3415" s="220"/>
      <c r="O3415" s="220"/>
      <c r="P3415" s="220"/>
      <c r="Q3415" s="326"/>
      <c r="R3415" s="326"/>
      <c r="S3415" s="326"/>
      <c r="T3415" s="326"/>
    </row>
    <row r="3416" spans="1:20">
      <c r="A3416" s="220"/>
      <c r="B3416" s="220"/>
      <c r="C3416" s="220"/>
      <c r="D3416" s="220"/>
      <c r="E3416" s="220"/>
      <c r="F3416" s="220"/>
      <c r="G3416" s="220"/>
      <c r="H3416" s="220"/>
      <c r="I3416" s="220"/>
      <c r="J3416" s="220"/>
      <c r="K3416" s="220"/>
      <c r="L3416" s="220"/>
      <c r="M3416" s="326"/>
      <c r="N3416" s="220"/>
      <c r="O3416" s="220"/>
      <c r="P3416" s="220"/>
      <c r="Q3416" s="326"/>
      <c r="R3416" s="326"/>
      <c r="S3416" s="326"/>
      <c r="T3416" s="326"/>
    </row>
    <row r="3417" spans="1:20">
      <c r="A3417" s="220"/>
      <c r="B3417" s="220"/>
      <c r="C3417" s="220"/>
      <c r="D3417" s="220"/>
      <c r="E3417" s="220"/>
      <c r="F3417" s="220"/>
      <c r="G3417" s="220"/>
      <c r="H3417" s="220"/>
      <c r="I3417" s="220"/>
      <c r="J3417" s="220"/>
      <c r="K3417" s="220"/>
      <c r="L3417" s="220"/>
      <c r="M3417" s="326"/>
      <c r="N3417" s="220"/>
      <c r="O3417" s="220"/>
      <c r="P3417" s="220"/>
      <c r="Q3417" s="326"/>
      <c r="R3417" s="326"/>
      <c r="S3417" s="326"/>
      <c r="T3417" s="326"/>
    </row>
    <row r="3418" spans="1:20">
      <c r="A3418" s="220"/>
      <c r="B3418" s="220"/>
      <c r="C3418" s="220"/>
      <c r="D3418" s="220"/>
      <c r="E3418" s="220"/>
      <c r="F3418" s="220"/>
      <c r="G3418" s="220"/>
      <c r="H3418" s="220"/>
      <c r="I3418" s="220"/>
      <c r="J3418" s="220"/>
      <c r="K3418" s="220"/>
      <c r="L3418" s="220"/>
      <c r="M3418" s="326"/>
      <c r="N3418" s="220"/>
      <c r="O3418" s="220"/>
      <c r="P3418" s="220"/>
      <c r="Q3418" s="326"/>
      <c r="R3418" s="326"/>
      <c r="S3418" s="326"/>
      <c r="T3418" s="326"/>
    </row>
    <row r="3419" spans="1:20">
      <c r="A3419" s="220"/>
      <c r="B3419" s="220"/>
      <c r="C3419" s="220"/>
      <c r="D3419" s="220"/>
      <c r="E3419" s="220"/>
      <c r="F3419" s="220"/>
      <c r="G3419" s="220"/>
      <c r="H3419" s="220"/>
      <c r="I3419" s="220"/>
      <c r="J3419" s="220"/>
      <c r="K3419" s="220"/>
      <c r="L3419" s="220"/>
      <c r="M3419" s="326"/>
      <c r="N3419" s="220"/>
      <c r="O3419" s="220"/>
      <c r="P3419" s="220"/>
      <c r="Q3419" s="326"/>
      <c r="R3419" s="326"/>
      <c r="S3419" s="326"/>
      <c r="T3419" s="326"/>
    </row>
    <row r="3420" spans="1:20">
      <c r="A3420" s="220"/>
      <c r="B3420" s="220"/>
      <c r="C3420" s="220"/>
      <c r="D3420" s="220"/>
      <c r="E3420" s="220"/>
      <c r="F3420" s="220"/>
      <c r="G3420" s="220"/>
      <c r="H3420" s="220"/>
      <c r="I3420" s="220"/>
      <c r="J3420" s="220"/>
      <c r="K3420" s="220"/>
      <c r="L3420" s="220"/>
      <c r="M3420" s="326"/>
      <c r="N3420" s="220"/>
      <c r="O3420" s="220"/>
      <c r="P3420" s="220"/>
      <c r="Q3420" s="326"/>
      <c r="R3420" s="326"/>
      <c r="S3420" s="326"/>
      <c r="T3420" s="326"/>
    </row>
    <row r="3421" spans="1:20">
      <c r="A3421" s="220"/>
      <c r="B3421" s="220"/>
      <c r="C3421" s="220"/>
      <c r="D3421" s="220"/>
      <c r="E3421" s="220"/>
      <c r="F3421" s="220"/>
      <c r="G3421" s="220"/>
      <c r="H3421" s="220"/>
      <c r="I3421" s="220"/>
      <c r="J3421" s="220"/>
      <c r="K3421" s="220"/>
      <c r="L3421" s="220"/>
      <c r="M3421" s="326"/>
      <c r="N3421" s="220"/>
      <c r="O3421" s="220"/>
      <c r="P3421" s="220"/>
      <c r="Q3421" s="326"/>
      <c r="R3421" s="326"/>
      <c r="S3421" s="326"/>
      <c r="T3421" s="326"/>
    </row>
    <row r="3422" spans="1:20">
      <c r="A3422" s="220"/>
      <c r="B3422" s="220"/>
      <c r="C3422" s="220"/>
      <c r="D3422" s="220"/>
      <c r="E3422" s="220"/>
      <c r="F3422" s="220"/>
      <c r="G3422" s="220"/>
      <c r="H3422" s="220"/>
      <c r="I3422" s="220"/>
      <c r="J3422" s="220"/>
      <c r="K3422" s="220"/>
      <c r="L3422" s="220"/>
      <c r="M3422" s="326"/>
      <c r="N3422" s="220"/>
      <c r="O3422" s="220"/>
      <c r="P3422" s="220"/>
      <c r="Q3422" s="326"/>
      <c r="R3422" s="326"/>
      <c r="S3422" s="326"/>
      <c r="T3422" s="326"/>
    </row>
    <row r="3423" spans="1:20">
      <c r="A3423" s="220"/>
      <c r="B3423" s="220"/>
      <c r="C3423" s="220"/>
      <c r="D3423" s="220"/>
      <c r="E3423" s="220"/>
      <c r="F3423" s="220"/>
      <c r="G3423" s="220"/>
      <c r="H3423" s="220"/>
      <c r="I3423" s="220"/>
      <c r="J3423" s="220"/>
      <c r="K3423" s="220"/>
      <c r="L3423" s="220"/>
      <c r="M3423" s="326"/>
      <c r="N3423" s="220"/>
      <c r="O3423" s="220"/>
      <c r="P3423" s="220"/>
      <c r="Q3423" s="326"/>
      <c r="R3423" s="326"/>
      <c r="S3423" s="326"/>
      <c r="T3423" s="326"/>
    </row>
    <row r="3424" spans="1:20">
      <c r="A3424" s="220"/>
      <c r="B3424" s="220"/>
      <c r="C3424" s="220"/>
      <c r="D3424" s="220"/>
      <c r="E3424" s="220"/>
      <c r="F3424" s="220"/>
      <c r="G3424" s="220"/>
      <c r="H3424" s="220"/>
      <c r="I3424" s="220"/>
      <c r="J3424" s="220"/>
      <c r="K3424" s="220"/>
      <c r="L3424" s="220"/>
      <c r="M3424" s="326"/>
      <c r="N3424" s="220"/>
      <c r="O3424" s="220"/>
      <c r="P3424" s="220"/>
      <c r="Q3424" s="326"/>
      <c r="R3424" s="326"/>
      <c r="S3424" s="326"/>
      <c r="T3424" s="326"/>
    </row>
    <row r="3425" spans="1:20">
      <c r="A3425" s="220"/>
      <c r="B3425" s="220"/>
      <c r="C3425" s="220"/>
      <c r="D3425" s="220"/>
      <c r="E3425" s="220"/>
      <c r="F3425" s="220"/>
      <c r="G3425" s="220"/>
      <c r="H3425" s="220"/>
      <c r="I3425" s="220"/>
      <c r="J3425" s="220"/>
      <c r="K3425" s="220"/>
      <c r="L3425" s="220"/>
      <c r="M3425" s="326"/>
      <c r="N3425" s="220"/>
      <c r="O3425" s="220"/>
      <c r="P3425" s="220"/>
      <c r="Q3425" s="326"/>
      <c r="R3425" s="326"/>
      <c r="S3425" s="326"/>
      <c r="T3425" s="326"/>
    </row>
    <row r="3426" spans="1:20">
      <c r="A3426" s="220"/>
      <c r="B3426" s="220"/>
      <c r="C3426" s="220"/>
      <c r="D3426" s="220"/>
      <c r="E3426" s="220"/>
      <c r="F3426" s="220"/>
      <c r="G3426" s="220"/>
      <c r="H3426" s="220"/>
      <c r="I3426" s="220"/>
      <c r="J3426" s="220"/>
      <c r="K3426" s="220"/>
      <c r="L3426" s="220"/>
      <c r="M3426" s="326"/>
      <c r="N3426" s="220"/>
      <c r="O3426" s="220"/>
      <c r="P3426" s="220"/>
      <c r="Q3426" s="326"/>
      <c r="R3426" s="326"/>
      <c r="S3426" s="326"/>
      <c r="T3426" s="326"/>
    </row>
    <row r="3427" spans="1:20">
      <c r="A3427" s="220"/>
      <c r="B3427" s="220"/>
      <c r="C3427" s="220"/>
      <c r="D3427" s="220"/>
      <c r="E3427" s="220"/>
      <c r="F3427" s="220"/>
      <c r="G3427" s="220"/>
      <c r="H3427" s="220"/>
      <c r="I3427" s="220"/>
      <c r="J3427" s="220"/>
      <c r="K3427" s="220"/>
      <c r="L3427" s="220"/>
      <c r="M3427" s="326"/>
      <c r="N3427" s="220"/>
      <c r="O3427" s="220"/>
      <c r="P3427" s="220"/>
      <c r="Q3427" s="326"/>
      <c r="R3427" s="326"/>
      <c r="S3427" s="326"/>
      <c r="T3427" s="326"/>
    </row>
    <row r="3428" spans="1:20">
      <c r="A3428" s="220"/>
      <c r="B3428" s="220"/>
      <c r="C3428" s="220"/>
      <c r="D3428" s="220"/>
      <c r="E3428" s="220"/>
      <c r="F3428" s="220"/>
      <c r="G3428" s="220"/>
      <c r="H3428" s="220"/>
      <c r="I3428" s="220"/>
      <c r="J3428" s="220"/>
      <c r="K3428" s="220"/>
      <c r="L3428" s="220"/>
      <c r="M3428" s="326"/>
      <c r="N3428" s="220"/>
      <c r="O3428" s="220"/>
      <c r="P3428" s="220"/>
      <c r="Q3428" s="326"/>
      <c r="R3428" s="326"/>
      <c r="S3428" s="326"/>
      <c r="T3428" s="326"/>
    </row>
    <row r="3429" spans="1:20">
      <c r="A3429" s="220"/>
      <c r="B3429" s="220"/>
      <c r="C3429" s="220"/>
      <c r="D3429" s="220"/>
      <c r="E3429" s="220"/>
      <c r="F3429" s="220"/>
      <c r="G3429" s="220"/>
      <c r="H3429" s="220"/>
      <c r="I3429" s="220"/>
      <c r="J3429" s="220"/>
      <c r="K3429" s="220"/>
      <c r="L3429" s="220"/>
      <c r="M3429" s="326"/>
      <c r="N3429" s="220"/>
      <c r="O3429" s="220"/>
      <c r="P3429" s="220"/>
      <c r="Q3429" s="326"/>
      <c r="R3429" s="326"/>
      <c r="S3429" s="326"/>
      <c r="T3429" s="326"/>
    </row>
    <row r="3430" spans="1:20">
      <c r="A3430" s="220"/>
      <c r="B3430" s="220"/>
      <c r="C3430" s="220"/>
      <c r="D3430" s="220"/>
      <c r="E3430" s="220"/>
      <c r="F3430" s="220"/>
      <c r="G3430" s="220"/>
      <c r="H3430" s="220"/>
      <c r="I3430" s="220"/>
      <c r="J3430" s="220"/>
      <c r="K3430" s="220"/>
      <c r="L3430" s="220"/>
      <c r="M3430" s="326"/>
      <c r="N3430" s="220"/>
      <c r="O3430" s="220"/>
      <c r="P3430" s="220"/>
      <c r="Q3430" s="326"/>
      <c r="R3430" s="326"/>
      <c r="S3430" s="326"/>
      <c r="T3430" s="326"/>
    </row>
    <row r="3431" spans="1:20">
      <c r="A3431" s="220"/>
      <c r="B3431" s="220"/>
      <c r="C3431" s="220"/>
      <c r="D3431" s="220"/>
      <c r="E3431" s="220"/>
      <c r="F3431" s="220"/>
      <c r="G3431" s="220"/>
      <c r="H3431" s="220"/>
      <c r="I3431" s="220"/>
      <c r="J3431" s="220"/>
      <c r="K3431" s="220"/>
      <c r="L3431" s="220"/>
      <c r="M3431" s="326"/>
      <c r="N3431" s="220"/>
      <c r="O3431" s="220"/>
      <c r="P3431" s="220"/>
      <c r="Q3431" s="326"/>
      <c r="R3431" s="326"/>
      <c r="S3431" s="326"/>
      <c r="T3431" s="326"/>
    </row>
    <row r="3432" spans="1:20">
      <c r="A3432" s="220"/>
      <c r="B3432" s="220"/>
      <c r="C3432" s="220"/>
      <c r="D3432" s="220"/>
      <c r="E3432" s="220"/>
      <c r="F3432" s="220"/>
      <c r="G3432" s="220"/>
      <c r="H3432" s="220"/>
      <c r="I3432" s="220"/>
      <c r="J3432" s="220"/>
      <c r="K3432" s="220"/>
      <c r="L3432" s="220"/>
      <c r="M3432" s="326"/>
      <c r="N3432" s="220"/>
      <c r="O3432" s="220"/>
      <c r="P3432" s="220"/>
      <c r="Q3432" s="326"/>
      <c r="R3432" s="326"/>
      <c r="S3432" s="326"/>
      <c r="T3432" s="326"/>
    </row>
    <row r="3433" spans="1:20">
      <c r="A3433" s="220"/>
      <c r="B3433" s="220"/>
      <c r="C3433" s="220"/>
      <c r="D3433" s="220"/>
      <c r="E3433" s="220"/>
      <c r="F3433" s="220"/>
      <c r="G3433" s="220"/>
      <c r="H3433" s="220"/>
      <c r="I3433" s="220"/>
      <c r="J3433" s="220"/>
      <c r="K3433" s="220"/>
      <c r="L3433" s="220"/>
      <c r="M3433" s="326"/>
      <c r="N3433" s="220"/>
      <c r="O3433" s="220"/>
      <c r="P3433" s="220"/>
      <c r="Q3433" s="326"/>
      <c r="R3433" s="326"/>
      <c r="S3433" s="326"/>
      <c r="T3433" s="326"/>
    </row>
    <row r="3434" spans="1:20">
      <c r="A3434" s="220"/>
      <c r="B3434" s="220"/>
      <c r="C3434" s="220"/>
      <c r="D3434" s="220"/>
      <c r="E3434" s="220"/>
      <c r="F3434" s="220"/>
      <c r="G3434" s="220"/>
      <c r="H3434" s="220"/>
      <c r="I3434" s="220"/>
      <c r="J3434" s="220"/>
      <c r="K3434" s="220"/>
      <c r="L3434" s="220"/>
      <c r="M3434" s="326"/>
      <c r="N3434" s="220"/>
      <c r="O3434" s="220"/>
      <c r="P3434" s="220"/>
      <c r="Q3434" s="326"/>
      <c r="R3434" s="326"/>
      <c r="S3434" s="326"/>
      <c r="T3434" s="326"/>
    </row>
    <row r="3435" spans="1:20">
      <c r="A3435" s="220"/>
      <c r="B3435" s="220"/>
      <c r="C3435" s="220"/>
      <c r="D3435" s="220"/>
      <c r="E3435" s="220"/>
      <c r="F3435" s="220"/>
      <c r="G3435" s="220"/>
      <c r="H3435" s="220"/>
      <c r="I3435" s="220"/>
      <c r="J3435" s="220"/>
      <c r="K3435" s="220"/>
      <c r="L3435" s="220"/>
      <c r="M3435" s="326"/>
      <c r="N3435" s="220"/>
      <c r="O3435" s="220"/>
      <c r="P3435" s="220"/>
      <c r="Q3435" s="326"/>
      <c r="R3435" s="326"/>
      <c r="S3435" s="326"/>
      <c r="T3435" s="326"/>
    </row>
    <row r="3436" spans="1:20">
      <c r="A3436" s="220"/>
      <c r="B3436" s="220"/>
      <c r="C3436" s="220"/>
      <c r="D3436" s="220"/>
      <c r="E3436" s="220"/>
      <c r="F3436" s="220"/>
      <c r="G3436" s="220"/>
      <c r="H3436" s="220"/>
      <c r="I3436" s="220"/>
      <c r="J3436" s="220"/>
      <c r="K3436" s="220"/>
      <c r="L3436" s="220"/>
      <c r="M3436" s="326"/>
      <c r="N3436" s="220"/>
      <c r="O3436" s="220"/>
      <c r="P3436" s="220"/>
      <c r="Q3436" s="326"/>
      <c r="R3436" s="326"/>
      <c r="S3436" s="326"/>
      <c r="T3436" s="326"/>
    </row>
    <row r="3437" spans="1:20">
      <c r="A3437" s="220"/>
      <c r="B3437" s="220"/>
      <c r="C3437" s="220"/>
      <c r="D3437" s="220"/>
      <c r="E3437" s="220"/>
      <c r="F3437" s="220"/>
      <c r="G3437" s="220"/>
      <c r="H3437" s="220"/>
      <c r="I3437" s="220"/>
      <c r="J3437" s="220"/>
      <c r="K3437" s="220"/>
      <c r="L3437" s="220"/>
      <c r="M3437" s="326"/>
      <c r="N3437" s="220"/>
      <c r="O3437" s="220"/>
      <c r="P3437" s="220"/>
      <c r="Q3437" s="326"/>
      <c r="R3437" s="326"/>
      <c r="S3437" s="326"/>
      <c r="T3437" s="326"/>
    </row>
    <row r="3438" spans="1:20">
      <c r="A3438" s="220"/>
      <c r="B3438" s="220"/>
      <c r="C3438" s="220"/>
      <c r="D3438" s="220"/>
      <c r="E3438" s="220"/>
      <c r="F3438" s="220"/>
      <c r="G3438" s="220"/>
      <c r="H3438" s="220"/>
      <c r="I3438" s="220"/>
      <c r="J3438" s="220"/>
      <c r="K3438" s="220"/>
      <c r="L3438" s="220"/>
      <c r="M3438" s="326"/>
      <c r="N3438" s="220"/>
      <c r="O3438" s="220"/>
      <c r="P3438" s="220"/>
      <c r="Q3438" s="326"/>
      <c r="R3438" s="326"/>
      <c r="S3438" s="326"/>
      <c r="T3438" s="326"/>
    </row>
    <row r="3439" spans="1:20">
      <c r="A3439" s="220"/>
      <c r="B3439" s="220"/>
      <c r="C3439" s="220"/>
      <c r="D3439" s="220"/>
      <c r="E3439" s="220"/>
      <c r="F3439" s="220"/>
      <c r="G3439" s="220"/>
      <c r="H3439" s="220"/>
      <c r="I3439" s="220"/>
      <c r="J3439" s="220"/>
      <c r="K3439" s="220"/>
      <c r="L3439" s="220"/>
      <c r="M3439" s="326"/>
      <c r="N3439" s="220"/>
      <c r="O3439" s="220"/>
      <c r="P3439" s="220"/>
      <c r="Q3439" s="326"/>
      <c r="R3439" s="326"/>
      <c r="S3439" s="326"/>
      <c r="T3439" s="326"/>
    </row>
    <row r="3440" spans="1:20">
      <c r="A3440" s="220"/>
      <c r="B3440" s="220"/>
      <c r="C3440" s="220"/>
      <c r="D3440" s="220"/>
      <c r="E3440" s="220"/>
      <c r="F3440" s="220"/>
      <c r="G3440" s="220"/>
      <c r="H3440" s="220"/>
      <c r="I3440" s="220"/>
      <c r="J3440" s="220"/>
      <c r="K3440" s="220"/>
      <c r="L3440" s="220"/>
      <c r="M3440" s="326"/>
      <c r="N3440" s="220"/>
      <c r="O3440" s="220"/>
      <c r="P3440" s="220"/>
      <c r="Q3440" s="326"/>
      <c r="R3440" s="326"/>
      <c r="S3440" s="326"/>
      <c r="T3440" s="326"/>
    </row>
    <row r="3441" spans="1:20">
      <c r="A3441" s="220"/>
      <c r="B3441" s="220"/>
      <c r="C3441" s="220"/>
      <c r="D3441" s="220"/>
      <c r="E3441" s="220"/>
      <c r="F3441" s="220"/>
      <c r="G3441" s="220"/>
      <c r="H3441" s="220"/>
      <c r="I3441" s="220"/>
      <c r="J3441" s="220"/>
      <c r="K3441" s="220"/>
      <c r="L3441" s="220"/>
      <c r="M3441" s="326"/>
      <c r="N3441" s="220"/>
      <c r="O3441" s="220"/>
      <c r="P3441" s="220"/>
      <c r="Q3441" s="326"/>
      <c r="R3441" s="326"/>
      <c r="S3441" s="326"/>
      <c r="T3441" s="326"/>
    </row>
    <row r="3442" spans="1:20">
      <c r="A3442" s="220"/>
      <c r="B3442" s="220"/>
      <c r="C3442" s="220"/>
      <c r="D3442" s="220"/>
      <c r="E3442" s="220"/>
      <c r="F3442" s="220"/>
      <c r="G3442" s="220"/>
      <c r="H3442" s="220"/>
      <c r="I3442" s="220"/>
      <c r="J3442" s="220"/>
      <c r="K3442" s="220"/>
      <c r="L3442" s="220"/>
      <c r="M3442" s="326"/>
      <c r="N3442" s="220"/>
      <c r="O3442" s="220"/>
      <c r="P3442" s="220"/>
      <c r="Q3442" s="326"/>
      <c r="R3442" s="326"/>
      <c r="S3442" s="326"/>
      <c r="T3442" s="326"/>
    </row>
    <row r="3443" spans="1:20">
      <c r="A3443" s="220"/>
      <c r="B3443" s="220"/>
      <c r="C3443" s="220"/>
      <c r="D3443" s="220"/>
      <c r="E3443" s="220"/>
      <c r="F3443" s="220"/>
      <c r="G3443" s="220"/>
      <c r="H3443" s="220"/>
      <c r="I3443" s="220"/>
      <c r="J3443" s="220"/>
      <c r="K3443" s="220"/>
      <c r="L3443" s="220"/>
      <c r="M3443" s="326"/>
      <c r="N3443" s="220"/>
      <c r="O3443" s="220"/>
      <c r="P3443" s="220"/>
      <c r="Q3443" s="326"/>
      <c r="R3443" s="326"/>
      <c r="S3443" s="326"/>
      <c r="T3443" s="326"/>
    </row>
    <row r="3444" spans="1:20">
      <c r="A3444" s="220"/>
      <c r="B3444" s="220"/>
      <c r="C3444" s="220"/>
      <c r="D3444" s="220"/>
      <c r="E3444" s="220"/>
      <c r="F3444" s="220"/>
      <c r="G3444" s="220"/>
      <c r="H3444" s="220"/>
      <c r="I3444" s="220"/>
      <c r="J3444" s="220"/>
      <c r="K3444" s="220"/>
      <c r="L3444" s="220"/>
      <c r="M3444" s="326"/>
      <c r="N3444" s="220"/>
      <c r="O3444" s="220"/>
      <c r="P3444" s="220"/>
      <c r="Q3444" s="326"/>
      <c r="R3444" s="326"/>
      <c r="S3444" s="326"/>
      <c r="T3444" s="326"/>
    </row>
    <row r="3445" spans="1:20">
      <c r="A3445" s="220"/>
      <c r="B3445" s="220"/>
      <c r="C3445" s="220"/>
      <c r="D3445" s="220"/>
      <c r="E3445" s="220"/>
      <c r="F3445" s="220"/>
      <c r="G3445" s="220"/>
      <c r="H3445" s="220"/>
      <c r="I3445" s="220"/>
      <c r="J3445" s="220"/>
      <c r="K3445" s="220"/>
      <c r="L3445" s="220"/>
      <c r="M3445" s="326"/>
      <c r="N3445" s="220"/>
      <c r="O3445" s="220"/>
      <c r="P3445" s="220"/>
      <c r="Q3445" s="326"/>
      <c r="R3445" s="326"/>
      <c r="S3445" s="326"/>
      <c r="T3445" s="326"/>
    </row>
    <row r="3446" spans="1:20">
      <c r="A3446" s="220"/>
      <c r="B3446" s="220"/>
      <c r="C3446" s="220"/>
      <c r="D3446" s="220"/>
      <c r="E3446" s="220"/>
      <c r="F3446" s="220"/>
      <c r="G3446" s="220"/>
      <c r="H3446" s="220"/>
      <c r="I3446" s="220"/>
      <c r="J3446" s="220"/>
      <c r="K3446" s="220"/>
      <c r="L3446" s="220"/>
      <c r="M3446" s="326"/>
      <c r="N3446" s="220"/>
      <c r="O3446" s="220"/>
      <c r="P3446" s="220"/>
      <c r="Q3446" s="326"/>
      <c r="R3446" s="326"/>
      <c r="S3446" s="326"/>
      <c r="T3446" s="326"/>
    </row>
    <row r="3447" spans="1:20">
      <c r="A3447" s="220"/>
      <c r="B3447" s="220"/>
      <c r="C3447" s="220"/>
      <c r="D3447" s="220"/>
      <c r="E3447" s="220"/>
      <c r="F3447" s="220"/>
      <c r="G3447" s="220"/>
      <c r="H3447" s="220"/>
      <c r="I3447" s="220"/>
      <c r="J3447" s="220"/>
      <c r="K3447" s="220"/>
      <c r="L3447" s="220"/>
      <c r="M3447" s="326"/>
      <c r="N3447" s="220"/>
      <c r="O3447" s="220"/>
      <c r="P3447" s="220"/>
      <c r="Q3447" s="326"/>
      <c r="R3447" s="326"/>
      <c r="S3447" s="326"/>
      <c r="T3447" s="326"/>
    </row>
    <row r="3448" spans="1:20">
      <c r="A3448" s="220"/>
      <c r="B3448" s="220"/>
      <c r="C3448" s="220"/>
      <c r="D3448" s="220"/>
      <c r="E3448" s="220"/>
      <c r="F3448" s="220"/>
      <c r="G3448" s="220"/>
      <c r="H3448" s="220"/>
      <c r="I3448" s="220"/>
      <c r="J3448" s="220"/>
      <c r="K3448" s="220"/>
      <c r="L3448" s="220"/>
      <c r="M3448" s="326"/>
      <c r="N3448" s="220"/>
      <c r="O3448" s="220"/>
      <c r="P3448" s="220"/>
      <c r="Q3448" s="326"/>
      <c r="R3448" s="326"/>
      <c r="S3448" s="326"/>
      <c r="T3448" s="326"/>
    </row>
    <row r="3449" spans="1:20">
      <c r="A3449" s="220"/>
      <c r="B3449" s="220"/>
      <c r="C3449" s="220"/>
      <c r="D3449" s="220"/>
      <c r="E3449" s="220"/>
      <c r="F3449" s="220"/>
      <c r="G3449" s="220"/>
      <c r="H3449" s="220"/>
      <c r="I3449" s="220"/>
      <c r="J3449" s="220"/>
      <c r="K3449" s="220"/>
      <c r="L3449" s="220"/>
      <c r="M3449" s="326"/>
      <c r="N3449" s="220"/>
      <c r="O3449" s="220"/>
      <c r="P3449" s="220"/>
      <c r="Q3449" s="326"/>
      <c r="R3449" s="326"/>
      <c r="S3449" s="326"/>
      <c r="T3449" s="326"/>
    </row>
    <row r="3450" spans="1:20">
      <c r="A3450" s="220"/>
      <c r="B3450" s="220"/>
      <c r="C3450" s="220"/>
      <c r="D3450" s="220"/>
      <c r="E3450" s="220"/>
      <c r="F3450" s="220"/>
      <c r="G3450" s="220"/>
      <c r="H3450" s="220"/>
      <c r="I3450" s="220"/>
      <c r="J3450" s="220"/>
      <c r="K3450" s="220"/>
      <c r="L3450" s="220"/>
      <c r="M3450" s="326"/>
      <c r="N3450" s="220"/>
      <c r="O3450" s="220"/>
      <c r="P3450" s="220"/>
      <c r="Q3450" s="326"/>
      <c r="R3450" s="326"/>
      <c r="S3450" s="326"/>
      <c r="T3450" s="326"/>
    </row>
    <row r="3451" spans="1:20">
      <c r="A3451" s="220"/>
      <c r="B3451" s="220"/>
      <c r="C3451" s="220"/>
      <c r="D3451" s="220"/>
      <c r="E3451" s="220"/>
      <c r="F3451" s="220"/>
      <c r="G3451" s="220"/>
      <c r="H3451" s="220"/>
      <c r="I3451" s="220"/>
      <c r="J3451" s="220"/>
      <c r="K3451" s="220"/>
      <c r="L3451" s="220"/>
      <c r="M3451" s="326"/>
      <c r="N3451" s="220"/>
      <c r="O3451" s="220"/>
      <c r="P3451" s="220"/>
      <c r="Q3451" s="326"/>
      <c r="R3451" s="326"/>
      <c r="S3451" s="326"/>
      <c r="T3451" s="326"/>
    </row>
    <row r="3452" spans="1:20">
      <c r="A3452" s="220"/>
      <c r="B3452" s="220"/>
      <c r="C3452" s="220"/>
      <c r="D3452" s="220"/>
      <c r="E3452" s="220"/>
      <c r="F3452" s="220"/>
      <c r="G3452" s="220"/>
      <c r="H3452" s="220"/>
      <c r="I3452" s="220"/>
      <c r="J3452" s="220"/>
      <c r="K3452" s="220"/>
      <c r="L3452" s="220"/>
      <c r="M3452" s="326"/>
      <c r="N3452" s="220"/>
      <c r="O3452" s="220"/>
      <c r="P3452" s="220"/>
      <c r="Q3452" s="326"/>
      <c r="R3452" s="326"/>
      <c r="S3452" s="326"/>
      <c r="T3452" s="326"/>
    </row>
    <row r="3453" spans="1:20">
      <c r="A3453" s="220"/>
      <c r="B3453" s="220"/>
      <c r="C3453" s="220"/>
      <c r="D3453" s="220"/>
      <c r="E3453" s="220"/>
      <c r="F3453" s="220"/>
      <c r="G3453" s="220"/>
      <c r="H3453" s="220"/>
      <c r="I3453" s="220"/>
      <c r="J3453" s="220"/>
      <c r="K3453" s="220"/>
      <c r="L3453" s="220"/>
      <c r="M3453" s="326"/>
      <c r="N3453" s="220"/>
      <c r="O3453" s="220"/>
      <c r="P3453" s="220"/>
      <c r="Q3453" s="326"/>
      <c r="R3453" s="326"/>
      <c r="S3453" s="326"/>
      <c r="T3453" s="326"/>
    </row>
    <row r="3454" spans="1:20">
      <c r="A3454" s="220"/>
      <c r="B3454" s="220"/>
      <c r="C3454" s="220"/>
      <c r="D3454" s="220"/>
      <c r="E3454" s="220"/>
      <c r="F3454" s="220"/>
      <c r="G3454" s="220"/>
      <c r="H3454" s="220"/>
      <c r="I3454" s="220"/>
      <c r="J3454" s="220"/>
      <c r="K3454" s="220"/>
      <c r="L3454" s="220"/>
      <c r="M3454" s="326"/>
      <c r="N3454" s="220"/>
      <c r="O3454" s="220"/>
      <c r="P3454" s="220"/>
      <c r="Q3454" s="326"/>
      <c r="R3454" s="326"/>
      <c r="S3454" s="326"/>
      <c r="T3454" s="326"/>
    </row>
    <row r="3455" spans="1:20">
      <c r="A3455" s="220"/>
      <c r="B3455" s="220"/>
      <c r="C3455" s="220"/>
      <c r="D3455" s="220"/>
      <c r="E3455" s="220"/>
      <c r="F3455" s="220"/>
      <c r="G3455" s="220"/>
      <c r="H3455" s="220"/>
      <c r="I3455" s="220"/>
      <c r="J3455" s="220"/>
      <c r="K3455" s="220"/>
      <c r="L3455" s="220"/>
      <c r="M3455" s="326"/>
      <c r="N3455" s="220"/>
      <c r="O3455" s="220"/>
      <c r="P3455" s="220"/>
      <c r="Q3455" s="326"/>
      <c r="R3455" s="326"/>
      <c r="S3455" s="326"/>
      <c r="T3455" s="326"/>
    </row>
    <row r="3456" spans="1:20">
      <c r="A3456" s="220"/>
      <c r="B3456" s="220"/>
      <c r="C3456" s="220"/>
      <c r="D3456" s="220"/>
      <c r="E3456" s="220"/>
      <c r="F3456" s="220"/>
      <c r="G3456" s="220"/>
      <c r="H3456" s="220"/>
      <c r="I3456" s="220"/>
      <c r="J3456" s="220"/>
      <c r="K3456" s="220"/>
      <c r="L3456" s="220"/>
      <c r="M3456" s="326"/>
      <c r="N3456" s="220"/>
      <c r="O3456" s="220"/>
      <c r="P3456" s="220"/>
      <c r="Q3456" s="326"/>
      <c r="R3456" s="326"/>
      <c r="S3456" s="326"/>
      <c r="T3456" s="326"/>
    </row>
    <row r="3457" spans="1:20">
      <c r="A3457" s="220"/>
      <c r="B3457" s="220"/>
      <c r="C3457" s="220"/>
      <c r="D3457" s="220"/>
      <c r="E3457" s="220"/>
      <c r="F3457" s="220"/>
      <c r="G3457" s="220"/>
      <c r="H3457" s="220"/>
      <c r="I3457" s="220"/>
      <c r="J3457" s="220"/>
      <c r="K3457" s="220"/>
      <c r="L3457" s="220"/>
      <c r="M3457" s="326"/>
      <c r="N3457" s="220"/>
      <c r="O3457" s="220"/>
      <c r="P3457" s="220"/>
      <c r="Q3457" s="326"/>
      <c r="R3457" s="326"/>
      <c r="S3457" s="326"/>
      <c r="T3457" s="326"/>
    </row>
    <row r="3458" spans="1:20">
      <c r="A3458" s="220"/>
      <c r="B3458" s="220"/>
      <c r="C3458" s="220"/>
      <c r="D3458" s="220"/>
      <c r="E3458" s="220"/>
      <c r="F3458" s="220"/>
      <c r="G3458" s="220"/>
      <c r="H3458" s="220"/>
      <c r="I3458" s="220"/>
      <c r="J3458" s="220"/>
      <c r="K3458" s="220"/>
      <c r="L3458" s="220"/>
      <c r="M3458" s="326"/>
      <c r="N3458" s="220"/>
      <c r="O3458" s="220"/>
      <c r="P3458" s="220"/>
      <c r="Q3458" s="326"/>
      <c r="R3458" s="326"/>
      <c r="S3458" s="326"/>
      <c r="T3458" s="326"/>
    </row>
    <row r="3459" spans="1:20">
      <c r="A3459" s="220"/>
      <c r="B3459" s="220"/>
      <c r="C3459" s="220"/>
      <c r="D3459" s="220"/>
      <c r="E3459" s="220"/>
      <c r="F3459" s="220"/>
      <c r="G3459" s="220"/>
      <c r="H3459" s="220"/>
      <c r="I3459" s="220"/>
      <c r="J3459" s="220"/>
      <c r="K3459" s="220"/>
      <c r="L3459" s="220"/>
      <c r="M3459" s="326"/>
      <c r="N3459" s="220"/>
      <c r="O3459" s="220"/>
      <c r="P3459" s="220"/>
      <c r="Q3459" s="326"/>
      <c r="R3459" s="326"/>
      <c r="S3459" s="326"/>
      <c r="T3459" s="326"/>
    </row>
    <row r="3460" spans="1:20">
      <c r="A3460" s="220"/>
      <c r="B3460" s="220"/>
      <c r="C3460" s="220"/>
      <c r="D3460" s="220"/>
      <c r="E3460" s="220"/>
      <c r="F3460" s="220"/>
      <c r="G3460" s="220"/>
      <c r="H3460" s="220"/>
      <c r="I3460" s="220"/>
      <c r="J3460" s="220"/>
      <c r="K3460" s="220"/>
      <c r="L3460" s="220"/>
      <c r="M3460" s="326"/>
      <c r="N3460" s="220"/>
      <c r="O3460" s="220"/>
      <c r="P3460" s="220"/>
      <c r="Q3460" s="326"/>
      <c r="R3460" s="326"/>
      <c r="S3460" s="326"/>
      <c r="T3460" s="326"/>
    </row>
    <row r="3461" spans="1:20">
      <c r="A3461" s="220"/>
      <c r="B3461" s="220"/>
      <c r="C3461" s="220"/>
      <c r="D3461" s="220"/>
      <c r="E3461" s="220"/>
      <c r="F3461" s="220"/>
      <c r="G3461" s="220"/>
      <c r="H3461" s="220"/>
      <c r="I3461" s="220"/>
      <c r="J3461" s="220"/>
      <c r="K3461" s="220"/>
      <c r="L3461" s="220"/>
      <c r="M3461" s="326"/>
      <c r="N3461" s="220"/>
      <c r="O3461" s="220"/>
      <c r="P3461" s="220"/>
      <c r="Q3461" s="326"/>
      <c r="R3461" s="326"/>
      <c r="S3461" s="326"/>
      <c r="T3461" s="326"/>
    </row>
    <row r="3462" spans="1:20">
      <c r="A3462" s="220"/>
      <c r="B3462" s="220"/>
      <c r="C3462" s="220"/>
      <c r="D3462" s="220"/>
      <c r="E3462" s="220"/>
      <c r="F3462" s="220"/>
      <c r="G3462" s="220"/>
      <c r="H3462" s="220"/>
      <c r="I3462" s="220"/>
      <c r="J3462" s="220"/>
      <c r="K3462" s="220"/>
      <c r="L3462" s="220"/>
      <c r="M3462" s="326"/>
      <c r="N3462" s="220"/>
      <c r="O3462" s="220"/>
      <c r="P3462" s="220"/>
      <c r="Q3462" s="326"/>
      <c r="R3462" s="326"/>
      <c r="S3462" s="326"/>
      <c r="T3462" s="326"/>
    </row>
    <row r="3463" spans="1:20">
      <c r="A3463" s="220"/>
      <c r="B3463" s="220"/>
      <c r="C3463" s="220"/>
      <c r="D3463" s="220"/>
      <c r="E3463" s="220"/>
      <c r="F3463" s="220"/>
      <c r="G3463" s="220"/>
      <c r="H3463" s="220"/>
      <c r="I3463" s="220"/>
      <c r="J3463" s="220"/>
      <c r="K3463" s="220"/>
      <c r="L3463" s="220"/>
      <c r="M3463" s="326"/>
      <c r="N3463" s="220"/>
      <c r="O3463" s="220"/>
      <c r="P3463" s="220"/>
      <c r="Q3463" s="326"/>
      <c r="R3463" s="326"/>
      <c r="S3463" s="326"/>
      <c r="T3463" s="326"/>
    </row>
    <row r="3464" spans="1:20">
      <c r="A3464" s="220"/>
      <c r="B3464" s="220"/>
      <c r="C3464" s="220"/>
      <c r="D3464" s="220"/>
      <c r="E3464" s="220"/>
      <c r="F3464" s="220"/>
      <c r="G3464" s="220"/>
      <c r="H3464" s="220"/>
      <c r="I3464" s="220"/>
      <c r="J3464" s="220"/>
      <c r="K3464" s="220"/>
      <c r="L3464" s="220"/>
      <c r="M3464" s="326"/>
      <c r="N3464" s="220"/>
      <c r="O3464" s="220"/>
      <c r="P3464" s="220"/>
      <c r="Q3464" s="326"/>
      <c r="R3464" s="326"/>
      <c r="S3464" s="326"/>
      <c r="T3464" s="326"/>
    </row>
    <row r="3465" spans="1:20">
      <c r="A3465" s="220"/>
      <c r="B3465" s="220"/>
      <c r="C3465" s="220"/>
      <c r="D3465" s="220"/>
      <c r="E3465" s="220"/>
      <c r="F3465" s="220"/>
      <c r="G3465" s="220"/>
      <c r="H3465" s="220"/>
      <c r="I3465" s="220"/>
      <c r="J3465" s="220"/>
      <c r="K3465" s="220"/>
      <c r="L3465" s="220"/>
      <c r="M3465" s="326"/>
      <c r="N3465" s="220"/>
      <c r="O3465" s="220"/>
      <c r="P3465" s="220"/>
      <c r="Q3465" s="326"/>
      <c r="R3465" s="326"/>
      <c r="S3465" s="326"/>
      <c r="T3465" s="326"/>
    </row>
    <row r="3466" spans="1:20">
      <c r="A3466" s="220"/>
      <c r="B3466" s="220"/>
      <c r="C3466" s="220"/>
      <c r="D3466" s="220"/>
      <c r="E3466" s="220"/>
      <c r="F3466" s="220"/>
      <c r="G3466" s="220"/>
      <c r="H3466" s="220"/>
      <c r="I3466" s="220"/>
      <c r="J3466" s="220"/>
      <c r="K3466" s="220"/>
      <c r="L3466" s="220"/>
      <c r="M3466" s="326"/>
      <c r="N3466" s="220"/>
      <c r="O3466" s="220"/>
      <c r="P3466" s="220"/>
      <c r="Q3466" s="326"/>
      <c r="R3466" s="326"/>
      <c r="S3466" s="326"/>
      <c r="T3466" s="326"/>
    </row>
    <row r="3467" spans="1:20">
      <c r="A3467" s="220"/>
      <c r="B3467" s="220"/>
      <c r="C3467" s="220"/>
      <c r="D3467" s="220"/>
      <c r="E3467" s="220"/>
      <c r="F3467" s="220"/>
      <c r="G3467" s="220"/>
      <c r="H3467" s="220"/>
      <c r="I3467" s="220"/>
      <c r="J3467" s="220"/>
      <c r="K3467" s="220"/>
      <c r="L3467" s="220"/>
      <c r="M3467" s="326"/>
      <c r="N3467" s="220"/>
      <c r="O3467" s="220"/>
      <c r="P3467" s="220"/>
      <c r="Q3467" s="326"/>
      <c r="R3467" s="326"/>
      <c r="S3467" s="326"/>
      <c r="T3467" s="326"/>
    </row>
    <row r="3468" spans="1:20">
      <c r="A3468" s="220"/>
      <c r="B3468" s="220"/>
      <c r="C3468" s="220"/>
      <c r="D3468" s="220"/>
      <c r="E3468" s="220"/>
      <c r="F3468" s="220"/>
      <c r="G3468" s="220"/>
      <c r="H3468" s="220"/>
      <c r="I3468" s="220"/>
      <c r="J3468" s="220"/>
      <c r="K3468" s="220"/>
      <c r="L3468" s="220"/>
      <c r="M3468" s="326"/>
      <c r="N3468" s="220"/>
      <c r="O3468" s="220"/>
      <c r="P3468" s="220"/>
      <c r="Q3468" s="326"/>
      <c r="R3468" s="326"/>
      <c r="S3468" s="326"/>
      <c r="T3468" s="326"/>
    </row>
    <row r="3469" spans="1:20">
      <c r="A3469" s="220"/>
      <c r="B3469" s="220"/>
      <c r="C3469" s="220"/>
      <c r="D3469" s="220"/>
      <c r="E3469" s="220"/>
      <c r="F3469" s="220"/>
      <c r="G3469" s="220"/>
      <c r="H3469" s="220"/>
      <c r="I3469" s="220"/>
      <c r="J3469" s="220"/>
      <c r="K3469" s="220"/>
      <c r="L3469" s="220"/>
      <c r="M3469" s="326"/>
      <c r="N3469" s="220"/>
      <c r="O3469" s="220"/>
      <c r="P3469" s="220"/>
      <c r="Q3469" s="326"/>
      <c r="R3469" s="326"/>
      <c r="S3469" s="326"/>
      <c r="T3469" s="326"/>
    </row>
    <row r="3470" spans="1:20">
      <c r="A3470" s="220"/>
      <c r="B3470" s="220"/>
      <c r="C3470" s="220"/>
      <c r="D3470" s="220"/>
      <c r="E3470" s="220"/>
      <c r="F3470" s="220"/>
      <c r="G3470" s="220"/>
      <c r="H3470" s="220"/>
      <c r="I3470" s="220"/>
      <c r="J3470" s="220"/>
      <c r="K3470" s="220"/>
      <c r="L3470" s="220"/>
      <c r="M3470" s="326"/>
      <c r="N3470" s="220"/>
      <c r="O3470" s="220"/>
      <c r="P3470" s="220"/>
      <c r="Q3470" s="326"/>
      <c r="R3470" s="326"/>
      <c r="S3470" s="326"/>
      <c r="T3470" s="326"/>
    </row>
    <row r="3471" spans="1:20">
      <c r="A3471" s="220"/>
      <c r="B3471" s="220"/>
      <c r="C3471" s="220"/>
      <c r="D3471" s="220"/>
      <c r="E3471" s="220"/>
      <c r="F3471" s="220"/>
      <c r="G3471" s="220"/>
      <c r="H3471" s="220"/>
      <c r="I3471" s="220"/>
      <c r="J3471" s="220"/>
      <c r="K3471" s="220"/>
      <c r="L3471" s="220"/>
      <c r="M3471" s="326"/>
      <c r="N3471" s="220"/>
      <c r="O3471" s="220"/>
      <c r="P3471" s="220"/>
      <c r="Q3471" s="326"/>
      <c r="R3471" s="326"/>
      <c r="S3471" s="326"/>
      <c r="T3471" s="326"/>
    </row>
    <row r="3472" spans="1:20">
      <c r="A3472" s="220"/>
      <c r="B3472" s="220"/>
      <c r="C3472" s="220"/>
      <c r="D3472" s="220"/>
      <c r="E3472" s="220"/>
      <c r="F3472" s="220"/>
      <c r="G3472" s="220"/>
      <c r="H3472" s="220"/>
      <c r="I3472" s="220"/>
      <c r="J3472" s="220"/>
      <c r="K3472" s="220"/>
      <c r="L3472" s="220"/>
      <c r="M3472" s="326"/>
      <c r="N3472" s="220"/>
      <c r="O3472" s="220"/>
      <c r="P3472" s="220"/>
      <c r="Q3472" s="326"/>
      <c r="R3472" s="326"/>
      <c r="S3472" s="326"/>
      <c r="T3472" s="326"/>
    </row>
    <row r="3473" spans="1:20">
      <c r="A3473" s="220"/>
      <c r="B3473" s="220"/>
      <c r="C3473" s="220"/>
      <c r="D3473" s="220"/>
      <c r="E3473" s="220"/>
      <c r="F3473" s="220"/>
      <c r="G3473" s="220"/>
      <c r="H3473" s="220"/>
      <c r="I3473" s="220"/>
      <c r="J3473" s="220"/>
      <c r="K3473" s="220"/>
      <c r="L3473" s="220"/>
      <c r="M3473" s="326"/>
      <c r="N3473" s="220"/>
      <c r="O3473" s="220"/>
      <c r="P3473" s="220"/>
      <c r="Q3473" s="326"/>
      <c r="R3473" s="326"/>
      <c r="S3473" s="326"/>
      <c r="T3473" s="326"/>
    </row>
    <row r="3474" spans="1:20">
      <c r="A3474" s="220"/>
      <c r="B3474" s="220"/>
      <c r="C3474" s="220"/>
      <c r="D3474" s="220"/>
      <c r="E3474" s="220"/>
      <c r="F3474" s="220"/>
      <c r="G3474" s="220"/>
      <c r="H3474" s="220"/>
      <c r="I3474" s="220"/>
      <c r="J3474" s="220"/>
      <c r="K3474" s="220"/>
      <c r="L3474" s="220"/>
      <c r="M3474" s="326"/>
      <c r="N3474" s="220"/>
      <c r="O3474" s="220"/>
      <c r="P3474" s="220"/>
      <c r="Q3474" s="326"/>
      <c r="R3474" s="326"/>
      <c r="S3474" s="326"/>
      <c r="T3474" s="326"/>
    </row>
    <row r="3475" spans="1:20">
      <c r="A3475" s="220"/>
      <c r="B3475" s="220"/>
      <c r="C3475" s="220"/>
      <c r="D3475" s="220"/>
      <c r="E3475" s="220"/>
      <c r="F3475" s="220"/>
      <c r="G3475" s="220"/>
      <c r="H3475" s="220"/>
      <c r="I3475" s="220"/>
      <c r="J3475" s="220"/>
      <c r="K3475" s="220"/>
      <c r="L3475" s="220"/>
      <c r="M3475" s="326"/>
      <c r="N3475" s="220"/>
      <c r="O3475" s="220"/>
      <c r="P3475" s="220"/>
      <c r="Q3475" s="326"/>
      <c r="R3475" s="326"/>
      <c r="S3475" s="326"/>
      <c r="T3475" s="326"/>
    </row>
    <row r="3476" spans="1:20">
      <c r="A3476" s="220"/>
      <c r="B3476" s="220"/>
      <c r="C3476" s="220"/>
      <c r="D3476" s="220"/>
      <c r="E3476" s="220"/>
      <c r="F3476" s="220"/>
      <c r="G3476" s="220"/>
      <c r="H3476" s="220"/>
      <c r="I3476" s="220"/>
      <c r="J3476" s="220"/>
      <c r="K3476" s="220"/>
      <c r="L3476" s="220"/>
      <c r="M3476" s="326"/>
      <c r="N3476" s="220"/>
      <c r="O3476" s="220"/>
      <c r="P3476" s="220"/>
      <c r="Q3476" s="326"/>
      <c r="R3476" s="326"/>
      <c r="S3476" s="326"/>
      <c r="T3476" s="326"/>
    </row>
    <row r="3477" spans="1:20">
      <c r="A3477" s="220"/>
      <c r="B3477" s="220"/>
      <c r="C3477" s="220"/>
      <c r="D3477" s="220"/>
      <c r="E3477" s="220"/>
      <c r="F3477" s="220"/>
      <c r="G3477" s="220"/>
      <c r="H3477" s="220"/>
      <c r="I3477" s="220"/>
      <c r="J3477" s="220"/>
      <c r="K3477" s="220"/>
      <c r="L3477" s="220"/>
      <c r="M3477" s="326"/>
      <c r="N3477" s="220"/>
      <c r="O3477" s="220"/>
      <c r="P3477" s="220"/>
      <c r="Q3477" s="326"/>
      <c r="R3477" s="326"/>
      <c r="S3477" s="326"/>
      <c r="T3477" s="326"/>
    </row>
    <row r="3478" spans="1:20">
      <c r="A3478" s="220"/>
      <c r="B3478" s="220"/>
      <c r="C3478" s="220"/>
      <c r="D3478" s="220"/>
      <c r="E3478" s="220"/>
      <c r="F3478" s="220"/>
      <c r="G3478" s="220"/>
      <c r="H3478" s="220"/>
      <c r="I3478" s="220"/>
      <c r="J3478" s="220"/>
      <c r="K3478" s="220"/>
      <c r="L3478" s="220"/>
      <c r="M3478" s="326"/>
      <c r="N3478" s="220"/>
      <c r="O3478" s="220"/>
      <c r="P3478" s="220"/>
      <c r="Q3478" s="326"/>
      <c r="R3478" s="326"/>
      <c r="S3478" s="326"/>
      <c r="T3478" s="326"/>
    </row>
    <row r="3479" spans="1:20">
      <c r="A3479" s="220"/>
      <c r="B3479" s="220"/>
      <c r="C3479" s="220"/>
      <c r="D3479" s="220"/>
      <c r="E3479" s="220"/>
      <c r="F3479" s="220"/>
      <c r="G3479" s="220"/>
      <c r="H3479" s="220"/>
      <c r="I3479" s="220"/>
      <c r="J3479" s="220"/>
      <c r="K3479" s="220"/>
      <c r="L3479" s="220"/>
      <c r="M3479" s="326"/>
      <c r="N3479" s="220"/>
      <c r="O3479" s="220"/>
      <c r="P3479" s="220"/>
      <c r="Q3479" s="326"/>
      <c r="R3479" s="326"/>
      <c r="S3479" s="326"/>
      <c r="T3479" s="326"/>
    </row>
    <row r="3480" spans="1:20">
      <c r="A3480" s="220"/>
      <c r="B3480" s="220"/>
      <c r="C3480" s="220"/>
      <c r="D3480" s="220"/>
      <c r="E3480" s="220"/>
      <c r="F3480" s="220"/>
      <c r="G3480" s="220"/>
      <c r="H3480" s="220"/>
      <c r="I3480" s="220"/>
      <c r="J3480" s="220"/>
      <c r="K3480" s="220"/>
      <c r="L3480" s="220"/>
      <c r="M3480" s="326"/>
      <c r="N3480" s="220"/>
      <c r="O3480" s="220"/>
      <c r="P3480" s="220"/>
      <c r="Q3480" s="326"/>
      <c r="R3480" s="326"/>
      <c r="S3480" s="326"/>
      <c r="T3480" s="326"/>
    </row>
    <row r="3481" spans="1:20">
      <c r="A3481" s="220"/>
      <c r="B3481" s="220"/>
      <c r="C3481" s="220"/>
      <c r="D3481" s="220"/>
      <c r="E3481" s="220"/>
      <c r="F3481" s="220"/>
      <c r="G3481" s="220"/>
      <c r="H3481" s="220"/>
      <c r="I3481" s="220"/>
      <c r="J3481" s="220"/>
      <c r="K3481" s="220"/>
      <c r="L3481" s="220"/>
      <c r="M3481" s="326"/>
      <c r="N3481" s="220"/>
      <c r="O3481" s="220"/>
      <c r="P3481" s="220"/>
      <c r="Q3481" s="326"/>
      <c r="R3481" s="326"/>
      <c r="S3481" s="326"/>
      <c r="T3481" s="326"/>
    </row>
    <row r="3482" spans="1:20">
      <c r="A3482" s="220"/>
      <c r="B3482" s="220"/>
      <c r="C3482" s="220"/>
      <c r="D3482" s="220"/>
      <c r="E3482" s="220"/>
      <c r="F3482" s="220"/>
      <c r="G3482" s="220"/>
      <c r="H3482" s="220"/>
      <c r="I3482" s="220"/>
      <c r="J3482" s="220"/>
      <c r="K3482" s="220"/>
      <c r="L3482" s="220"/>
      <c r="M3482" s="326"/>
      <c r="N3482" s="220"/>
      <c r="O3482" s="220"/>
      <c r="P3482" s="220"/>
      <c r="Q3482" s="326"/>
      <c r="R3482" s="326"/>
      <c r="S3482" s="326"/>
      <c r="T3482" s="326"/>
    </row>
    <row r="3483" spans="1:20">
      <c r="A3483" s="220"/>
      <c r="B3483" s="220"/>
      <c r="C3483" s="220"/>
      <c r="D3483" s="220"/>
      <c r="E3483" s="220"/>
      <c r="F3483" s="220"/>
      <c r="G3483" s="220"/>
      <c r="H3483" s="220"/>
      <c r="I3483" s="220"/>
      <c r="J3483" s="220"/>
      <c r="K3483" s="220"/>
      <c r="L3483" s="220"/>
      <c r="M3483" s="326"/>
      <c r="N3483" s="220"/>
      <c r="O3483" s="220"/>
      <c r="P3483" s="220"/>
      <c r="Q3483" s="326"/>
      <c r="R3483" s="326"/>
      <c r="S3483" s="326"/>
      <c r="T3483" s="326"/>
    </row>
    <row r="3484" spans="1:20">
      <c r="A3484" s="220"/>
      <c r="B3484" s="220"/>
      <c r="C3484" s="220"/>
      <c r="D3484" s="220"/>
      <c r="E3484" s="220"/>
      <c r="F3484" s="220"/>
      <c r="G3484" s="220"/>
      <c r="H3484" s="220"/>
      <c r="I3484" s="220"/>
      <c r="J3484" s="220"/>
      <c r="K3484" s="220"/>
      <c r="L3484" s="220"/>
      <c r="M3484" s="326"/>
      <c r="N3484" s="220"/>
      <c r="O3484" s="220"/>
      <c r="P3484" s="220"/>
      <c r="Q3484" s="326"/>
      <c r="R3484" s="326"/>
      <c r="S3484" s="326"/>
      <c r="T3484" s="326"/>
    </row>
    <row r="3485" spans="1:20">
      <c r="A3485" s="220"/>
      <c r="B3485" s="220"/>
      <c r="C3485" s="220"/>
      <c r="D3485" s="220"/>
      <c r="E3485" s="220"/>
      <c r="F3485" s="220"/>
      <c r="G3485" s="220"/>
      <c r="H3485" s="220"/>
      <c r="I3485" s="220"/>
      <c r="J3485" s="220"/>
      <c r="K3485" s="220"/>
      <c r="L3485" s="220"/>
      <c r="M3485" s="326"/>
      <c r="N3485" s="220"/>
      <c r="O3485" s="220"/>
      <c r="P3485" s="220"/>
      <c r="Q3485" s="326"/>
      <c r="R3485" s="326"/>
      <c r="S3485" s="326"/>
      <c r="T3485" s="326"/>
    </row>
    <row r="3486" spans="1:20">
      <c r="A3486" s="220"/>
      <c r="B3486" s="220"/>
      <c r="C3486" s="220"/>
      <c r="D3486" s="220"/>
      <c r="E3486" s="220"/>
      <c r="F3486" s="220"/>
      <c r="G3486" s="220"/>
      <c r="H3486" s="220"/>
      <c r="I3486" s="220"/>
      <c r="J3486" s="220"/>
      <c r="K3486" s="220"/>
      <c r="L3486" s="220"/>
      <c r="M3486" s="326"/>
      <c r="N3486" s="220"/>
      <c r="O3486" s="220"/>
      <c r="P3486" s="220"/>
      <c r="Q3486" s="326"/>
      <c r="R3486" s="326"/>
      <c r="S3486" s="326"/>
      <c r="T3486" s="326"/>
    </row>
    <row r="3487" spans="1:20">
      <c r="A3487" s="220"/>
      <c r="B3487" s="220"/>
      <c r="C3487" s="220"/>
      <c r="D3487" s="220"/>
      <c r="E3487" s="220"/>
      <c r="F3487" s="220"/>
      <c r="G3487" s="220"/>
      <c r="H3487" s="220"/>
      <c r="I3487" s="220"/>
      <c r="J3487" s="220"/>
      <c r="K3487" s="220"/>
      <c r="L3487" s="220"/>
      <c r="M3487" s="326"/>
      <c r="N3487" s="220"/>
      <c r="O3487" s="220"/>
      <c r="P3487" s="220"/>
      <c r="Q3487" s="326"/>
      <c r="R3487" s="326"/>
      <c r="S3487" s="326"/>
      <c r="T3487" s="326"/>
    </row>
    <row r="3488" spans="1:20">
      <c r="A3488" s="220"/>
      <c r="B3488" s="220"/>
      <c r="C3488" s="220"/>
      <c r="D3488" s="220"/>
      <c r="E3488" s="220"/>
      <c r="F3488" s="220"/>
      <c r="G3488" s="220"/>
      <c r="H3488" s="220"/>
      <c r="I3488" s="220"/>
      <c r="J3488" s="220"/>
      <c r="K3488" s="220"/>
      <c r="L3488" s="220"/>
      <c r="M3488" s="326"/>
      <c r="N3488" s="220"/>
      <c r="O3488" s="220"/>
      <c r="P3488" s="220"/>
      <c r="Q3488" s="326"/>
      <c r="R3488" s="326"/>
      <c r="S3488" s="326"/>
      <c r="T3488" s="326"/>
    </row>
    <row r="3489" spans="1:20">
      <c r="A3489" s="220"/>
      <c r="B3489" s="220"/>
      <c r="C3489" s="220"/>
      <c r="D3489" s="220"/>
      <c r="E3489" s="220"/>
      <c r="F3489" s="220"/>
      <c r="G3489" s="220"/>
      <c r="H3489" s="220"/>
      <c r="I3489" s="220"/>
      <c r="J3489" s="220"/>
      <c r="K3489" s="220"/>
      <c r="L3489" s="220"/>
      <c r="M3489" s="326"/>
      <c r="N3489" s="220"/>
      <c r="O3489" s="220"/>
      <c r="P3489" s="220"/>
      <c r="Q3489" s="326"/>
      <c r="R3489" s="326"/>
      <c r="S3489" s="326"/>
      <c r="T3489" s="326"/>
    </row>
    <row r="3490" spans="1:20">
      <c r="A3490" s="220"/>
      <c r="B3490" s="220"/>
      <c r="C3490" s="220"/>
      <c r="D3490" s="220"/>
      <c r="E3490" s="220"/>
      <c r="F3490" s="220"/>
      <c r="G3490" s="220"/>
      <c r="H3490" s="220"/>
      <c r="I3490" s="220"/>
      <c r="J3490" s="220"/>
      <c r="K3490" s="220"/>
      <c r="L3490" s="220"/>
      <c r="M3490" s="326"/>
      <c r="N3490" s="220"/>
      <c r="O3490" s="220"/>
      <c r="P3490" s="220"/>
      <c r="Q3490" s="326"/>
      <c r="R3490" s="326"/>
      <c r="S3490" s="326"/>
      <c r="T3490" s="326"/>
    </row>
    <row r="3491" spans="1:20">
      <c r="A3491" s="220"/>
      <c r="B3491" s="220"/>
      <c r="C3491" s="220"/>
      <c r="D3491" s="220"/>
      <c r="E3491" s="220"/>
      <c r="F3491" s="220"/>
      <c r="G3491" s="220"/>
      <c r="H3491" s="220"/>
      <c r="I3491" s="220"/>
      <c r="J3491" s="220"/>
      <c r="K3491" s="220"/>
      <c r="L3491" s="220"/>
      <c r="M3491" s="326"/>
      <c r="N3491" s="220"/>
      <c r="O3491" s="220"/>
      <c r="P3491" s="220"/>
      <c r="Q3491" s="326"/>
      <c r="R3491" s="326"/>
      <c r="S3491" s="326"/>
      <c r="T3491" s="326"/>
    </row>
    <row r="3492" spans="1:20">
      <c r="A3492" s="220"/>
      <c r="B3492" s="220"/>
      <c r="C3492" s="220"/>
      <c r="D3492" s="220"/>
      <c r="E3492" s="220"/>
      <c r="F3492" s="220"/>
      <c r="G3492" s="220"/>
      <c r="H3492" s="220"/>
      <c r="I3492" s="220"/>
      <c r="J3492" s="220"/>
      <c r="K3492" s="220"/>
      <c r="L3492" s="220"/>
      <c r="M3492" s="326"/>
      <c r="N3492" s="220"/>
      <c r="O3492" s="220"/>
      <c r="P3492" s="220"/>
      <c r="Q3492" s="326"/>
      <c r="R3492" s="326"/>
      <c r="S3492" s="326"/>
      <c r="T3492" s="326"/>
    </row>
    <row r="3493" spans="1:20">
      <c r="A3493" s="220"/>
      <c r="B3493" s="220"/>
      <c r="C3493" s="220"/>
      <c r="D3493" s="220"/>
      <c r="E3493" s="220"/>
      <c r="F3493" s="220"/>
      <c r="G3493" s="220"/>
      <c r="H3493" s="220"/>
      <c r="I3493" s="220"/>
      <c r="J3493" s="220"/>
      <c r="K3493" s="220"/>
      <c r="L3493" s="220"/>
      <c r="M3493" s="326"/>
      <c r="N3493" s="220"/>
      <c r="O3493" s="220"/>
      <c r="P3493" s="220"/>
      <c r="Q3493" s="326"/>
      <c r="R3493" s="326"/>
      <c r="S3493" s="326"/>
      <c r="T3493" s="326"/>
    </row>
    <row r="3494" spans="1:20">
      <c r="A3494" s="220"/>
      <c r="B3494" s="220"/>
      <c r="C3494" s="220"/>
      <c r="D3494" s="220"/>
      <c r="E3494" s="220"/>
      <c r="F3494" s="220"/>
      <c r="G3494" s="220"/>
      <c r="H3494" s="220"/>
      <c r="I3494" s="220"/>
      <c r="J3494" s="220"/>
      <c r="K3494" s="220"/>
      <c r="L3494" s="220"/>
      <c r="M3494" s="326"/>
      <c r="N3494" s="220"/>
      <c r="O3494" s="220"/>
      <c r="P3494" s="220"/>
      <c r="Q3494" s="326"/>
      <c r="R3494" s="326"/>
      <c r="S3494" s="326"/>
      <c r="T3494" s="326"/>
    </row>
    <row r="3495" spans="1:20">
      <c r="A3495" s="220"/>
      <c r="B3495" s="220"/>
      <c r="C3495" s="220"/>
      <c r="D3495" s="220"/>
      <c r="E3495" s="220"/>
      <c r="F3495" s="220"/>
      <c r="G3495" s="220"/>
      <c r="H3495" s="220"/>
      <c r="I3495" s="220"/>
      <c r="J3495" s="220"/>
      <c r="K3495" s="220"/>
      <c r="L3495" s="220"/>
      <c r="M3495" s="326"/>
      <c r="N3495" s="220"/>
      <c r="O3495" s="220"/>
      <c r="P3495" s="220"/>
      <c r="Q3495" s="326"/>
      <c r="R3495" s="326"/>
      <c r="S3495" s="326"/>
      <c r="T3495" s="326"/>
    </row>
    <row r="3496" spans="1:20">
      <c r="A3496" s="220"/>
      <c r="B3496" s="220"/>
      <c r="C3496" s="220"/>
      <c r="D3496" s="220"/>
      <c r="E3496" s="220"/>
      <c r="F3496" s="220"/>
      <c r="G3496" s="220"/>
      <c r="H3496" s="220"/>
      <c r="I3496" s="220"/>
      <c r="J3496" s="220"/>
      <c r="K3496" s="220"/>
      <c r="L3496" s="220"/>
      <c r="M3496" s="326"/>
      <c r="N3496" s="220"/>
      <c r="O3496" s="220"/>
      <c r="P3496" s="220"/>
      <c r="Q3496" s="326"/>
      <c r="R3496" s="326"/>
      <c r="S3496" s="326"/>
      <c r="T3496" s="326"/>
    </row>
    <row r="3497" spans="1:20">
      <c r="A3497" s="220"/>
      <c r="B3497" s="220"/>
      <c r="C3497" s="220"/>
      <c r="D3497" s="220"/>
      <c r="E3497" s="220"/>
      <c r="F3497" s="220"/>
      <c r="G3497" s="220"/>
      <c r="H3497" s="220"/>
      <c r="I3497" s="220"/>
      <c r="J3497" s="220"/>
      <c r="K3497" s="220"/>
      <c r="L3497" s="220"/>
      <c r="M3497" s="326"/>
      <c r="N3497" s="220"/>
      <c r="O3497" s="220"/>
      <c r="P3497" s="220"/>
      <c r="Q3497" s="326"/>
      <c r="R3497" s="326"/>
      <c r="S3497" s="326"/>
      <c r="T3497" s="326"/>
    </row>
    <row r="3498" spans="1:20">
      <c r="A3498" s="220"/>
      <c r="B3498" s="220"/>
      <c r="C3498" s="220"/>
      <c r="D3498" s="220"/>
      <c r="E3498" s="220"/>
      <c r="F3498" s="220"/>
      <c r="G3498" s="220"/>
      <c r="H3498" s="220"/>
      <c r="I3498" s="220"/>
      <c r="J3498" s="220"/>
      <c r="K3498" s="220"/>
      <c r="L3498" s="220"/>
      <c r="M3498" s="326"/>
      <c r="N3498" s="220"/>
      <c r="O3498" s="220"/>
      <c r="P3498" s="220"/>
      <c r="Q3498" s="326"/>
      <c r="R3498" s="326"/>
      <c r="S3498" s="326"/>
      <c r="T3498" s="326"/>
    </row>
    <row r="3499" spans="1:20">
      <c r="A3499" s="220"/>
      <c r="B3499" s="220"/>
      <c r="C3499" s="220"/>
      <c r="D3499" s="220"/>
      <c r="E3499" s="220"/>
      <c r="F3499" s="220"/>
      <c r="G3499" s="220"/>
      <c r="H3499" s="220"/>
      <c r="I3499" s="220"/>
      <c r="J3499" s="220"/>
      <c r="K3499" s="220"/>
      <c r="L3499" s="220"/>
      <c r="M3499" s="326"/>
      <c r="N3499" s="220"/>
      <c r="O3499" s="220"/>
      <c r="P3499" s="220"/>
      <c r="Q3499" s="326"/>
      <c r="R3499" s="326"/>
      <c r="S3499" s="326"/>
      <c r="T3499" s="326"/>
    </row>
    <row r="3500" spans="1:20">
      <c r="A3500" s="220"/>
      <c r="B3500" s="220"/>
      <c r="C3500" s="220"/>
      <c r="D3500" s="220"/>
      <c r="E3500" s="220"/>
      <c r="F3500" s="220"/>
      <c r="G3500" s="220"/>
      <c r="H3500" s="220"/>
      <c r="I3500" s="220"/>
      <c r="J3500" s="220"/>
      <c r="K3500" s="220"/>
      <c r="L3500" s="220"/>
      <c r="M3500" s="326"/>
      <c r="N3500" s="220"/>
      <c r="O3500" s="220"/>
      <c r="P3500" s="220"/>
      <c r="Q3500" s="326"/>
      <c r="R3500" s="326"/>
      <c r="S3500" s="326"/>
      <c r="T3500" s="326"/>
    </row>
    <row r="3501" spans="1:20">
      <c r="A3501" s="220"/>
      <c r="B3501" s="220"/>
      <c r="C3501" s="220"/>
      <c r="D3501" s="220"/>
      <c r="E3501" s="220"/>
      <c r="F3501" s="220"/>
      <c r="G3501" s="220"/>
      <c r="H3501" s="220"/>
      <c r="I3501" s="220"/>
      <c r="J3501" s="220"/>
      <c r="K3501" s="220"/>
      <c r="L3501" s="220"/>
      <c r="M3501" s="326"/>
      <c r="N3501" s="220"/>
      <c r="O3501" s="220"/>
      <c r="P3501" s="220"/>
      <c r="Q3501" s="326"/>
      <c r="R3501" s="326"/>
      <c r="S3501" s="326"/>
      <c r="T3501" s="326"/>
    </row>
    <row r="3502" spans="1:20">
      <c r="A3502" s="220"/>
      <c r="B3502" s="220"/>
      <c r="C3502" s="220"/>
      <c r="D3502" s="220"/>
      <c r="E3502" s="220"/>
      <c r="F3502" s="220"/>
      <c r="G3502" s="220"/>
      <c r="H3502" s="220"/>
      <c r="I3502" s="220"/>
      <c r="J3502" s="220"/>
      <c r="K3502" s="220"/>
      <c r="L3502" s="220"/>
      <c r="M3502" s="326"/>
      <c r="N3502" s="220"/>
      <c r="O3502" s="220"/>
      <c r="P3502" s="220"/>
      <c r="Q3502" s="326"/>
      <c r="R3502" s="326"/>
      <c r="S3502" s="326"/>
      <c r="T3502" s="326"/>
    </row>
    <row r="3503" spans="1:20">
      <c r="A3503" s="220"/>
      <c r="B3503" s="220"/>
      <c r="C3503" s="220"/>
      <c r="D3503" s="220"/>
      <c r="E3503" s="220"/>
      <c r="F3503" s="220"/>
      <c r="G3503" s="220"/>
      <c r="H3503" s="220"/>
      <c r="I3503" s="220"/>
      <c r="J3503" s="220"/>
      <c r="K3503" s="220"/>
      <c r="L3503" s="220"/>
      <c r="M3503" s="326"/>
      <c r="N3503" s="220"/>
      <c r="O3503" s="220"/>
      <c r="P3503" s="220"/>
      <c r="Q3503" s="326"/>
      <c r="R3503" s="326"/>
      <c r="S3503" s="326"/>
      <c r="T3503" s="326"/>
    </row>
    <row r="3504" spans="1:20">
      <c r="A3504" s="220"/>
      <c r="B3504" s="220"/>
      <c r="C3504" s="220"/>
      <c r="D3504" s="220"/>
      <c r="E3504" s="220"/>
      <c r="F3504" s="220"/>
      <c r="G3504" s="220"/>
      <c r="H3504" s="220"/>
      <c r="I3504" s="220"/>
      <c r="J3504" s="220"/>
      <c r="K3504" s="220"/>
      <c r="L3504" s="220"/>
      <c r="M3504" s="326"/>
      <c r="N3504" s="220"/>
      <c r="O3504" s="220"/>
      <c r="P3504" s="220"/>
      <c r="Q3504" s="326"/>
      <c r="R3504" s="326"/>
      <c r="S3504" s="326"/>
      <c r="T3504" s="326"/>
    </row>
    <row r="3505" spans="1:20">
      <c r="A3505" s="220"/>
      <c r="B3505" s="220"/>
      <c r="C3505" s="220"/>
      <c r="D3505" s="220"/>
      <c r="E3505" s="220"/>
      <c r="F3505" s="220"/>
      <c r="G3505" s="220"/>
      <c r="H3505" s="220"/>
      <c r="I3505" s="220"/>
      <c r="J3505" s="220"/>
      <c r="K3505" s="220"/>
      <c r="L3505" s="220"/>
      <c r="M3505" s="326"/>
      <c r="N3505" s="220"/>
      <c r="O3505" s="220"/>
      <c r="P3505" s="220"/>
      <c r="Q3505" s="326"/>
      <c r="R3505" s="326"/>
      <c r="S3505" s="326"/>
      <c r="T3505" s="326"/>
    </row>
    <row r="3506" spans="1:20">
      <c r="A3506" s="220"/>
      <c r="B3506" s="220"/>
      <c r="C3506" s="220"/>
      <c r="D3506" s="220"/>
      <c r="E3506" s="220"/>
      <c r="F3506" s="220"/>
      <c r="G3506" s="220"/>
      <c r="H3506" s="220"/>
      <c r="I3506" s="220"/>
      <c r="J3506" s="220"/>
      <c r="K3506" s="220"/>
      <c r="L3506" s="220"/>
      <c r="M3506" s="326"/>
      <c r="N3506" s="220"/>
      <c r="O3506" s="220"/>
      <c r="P3506" s="220"/>
      <c r="Q3506" s="326"/>
      <c r="R3506" s="326"/>
      <c r="S3506" s="326"/>
      <c r="T3506" s="326"/>
    </row>
    <row r="3507" spans="1:20">
      <c r="A3507" s="220"/>
      <c r="B3507" s="220"/>
      <c r="C3507" s="220"/>
      <c r="D3507" s="220"/>
      <c r="E3507" s="220"/>
      <c r="F3507" s="220"/>
      <c r="G3507" s="220"/>
      <c r="H3507" s="220"/>
      <c r="I3507" s="220"/>
      <c r="J3507" s="220"/>
      <c r="K3507" s="220"/>
      <c r="L3507" s="220"/>
      <c r="M3507" s="326"/>
      <c r="N3507" s="220"/>
      <c r="O3507" s="220"/>
      <c r="P3507" s="220"/>
      <c r="Q3507" s="326"/>
      <c r="R3507" s="326"/>
      <c r="S3507" s="326"/>
      <c r="T3507" s="326"/>
    </row>
    <row r="3508" spans="1:20">
      <c r="A3508" s="220"/>
      <c r="B3508" s="220"/>
      <c r="C3508" s="220"/>
      <c r="D3508" s="220"/>
      <c r="E3508" s="220"/>
      <c r="F3508" s="220"/>
      <c r="G3508" s="220"/>
      <c r="H3508" s="220"/>
      <c r="I3508" s="220"/>
      <c r="J3508" s="220"/>
      <c r="K3508" s="220"/>
      <c r="L3508" s="220"/>
      <c r="M3508" s="326"/>
      <c r="N3508" s="220"/>
      <c r="O3508" s="220"/>
      <c r="P3508" s="220"/>
      <c r="Q3508" s="326"/>
      <c r="R3508" s="326"/>
      <c r="S3508" s="326"/>
      <c r="T3508" s="326"/>
    </row>
    <row r="3509" spans="1:20">
      <c r="A3509" s="220"/>
      <c r="B3509" s="220"/>
      <c r="C3509" s="220"/>
      <c r="D3509" s="220"/>
      <c r="E3509" s="220"/>
      <c r="F3509" s="220"/>
      <c r="G3509" s="220"/>
      <c r="H3509" s="220"/>
      <c r="I3509" s="220"/>
      <c r="J3509" s="220"/>
      <c r="K3509" s="220"/>
      <c r="L3509" s="220"/>
      <c r="M3509" s="326"/>
      <c r="N3509" s="220"/>
      <c r="O3509" s="220"/>
      <c r="P3509" s="220"/>
      <c r="Q3509" s="326"/>
      <c r="R3509" s="326"/>
      <c r="S3509" s="326"/>
      <c r="T3509" s="326"/>
    </row>
    <row r="3510" spans="1:20">
      <c r="A3510" s="220"/>
      <c r="B3510" s="220"/>
      <c r="C3510" s="220"/>
      <c r="D3510" s="220"/>
      <c r="E3510" s="220"/>
      <c r="F3510" s="220"/>
      <c r="G3510" s="220"/>
      <c r="H3510" s="220"/>
      <c r="I3510" s="220"/>
      <c r="J3510" s="220"/>
      <c r="K3510" s="220"/>
      <c r="L3510" s="220"/>
      <c r="M3510" s="326"/>
      <c r="N3510" s="220"/>
      <c r="O3510" s="220"/>
      <c r="P3510" s="220"/>
      <c r="Q3510" s="326"/>
      <c r="R3510" s="326"/>
      <c r="S3510" s="326"/>
      <c r="T3510" s="326"/>
    </row>
    <row r="3511" spans="1:20">
      <c r="A3511" s="220"/>
      <c r="B3511" s="220"/>
      <c r="C3511" s="220"/>
      <c r="D3511" s="220"/>
      <c r="E3511" s="220"/>
      <c r="F3511" s="220"/>
      <c r="G3511" s="220"/>
      <c r="H3511" s="220"/>
      <c r="I3511" s="220"/>
      <c r="J3511" s="220"/>
      <c r="K3511" s="220"/>
      <c r="L3511" s="220"/>
      <c r="M3511" s="326"/>
      <c r="N3511" s="220"/>
      <c r="O3511" s="220"/>
      <c r="P3511" s="220"/>
      <c r="Q3511" s="326"/>
      <c r="R3511" s="326"/>
      <c r="S3511" s="326"/>
      <c r="T3511" s="326"/>
    </row>
    <row r="3512" spans="1:20">
      <c r="A3512" s="220"/>
      <c r="B3512" s="220"/>
      <c r="C3512" s="220"/>
      <c r="D3512" s="220"/>
      <c r="E3512" s="220"/>
      <c r="F3512" s="220"/>
      <c r="G3512" s="220"/>
      <c r="H3512" s="220"/>
      <c r="I3512" s="220"/>
      <c r="J3512" s="220"/>
      <c r="K3512" s="220"/>
      <c r="L3512" s="220"/>
      <c r="M3512" s="326"/>
      <c r="N3512" s="220"/>
      <c r="O3512" s="220"/>
      <c r="P3512" s="220"/>
      <c r="Q3512" s="326"/>
      <c r="R3512" s="326"/>
      <c r="S3512" s="326"/>
      <c r="T3512" s="326"/>
    </row>
    <row r="3513" spans="1:20">
      <c r="A3513" s="220"/>
      <c r="B3513" s="220"/>
      <c r="C3513" s="220"/>
      <c r="D3513" s="220"/>
      <c r="E3513" s="220"/>
      <c r="F3513" s="220"/>
      <c r="G3513" s="220"/>
      <c r="H3513" s="220"/>
      <c r="I3513" s="220"/>
      <c r="J3513" s="220"/>
      <c r="K3513" s="220"/>
      <c r="L3513" s="220"/>
      <c r="M3513" s="326"/>
      <c r="N3513" s="220"/>
      <c r="O3513" s="220"/>
      <c r="P3513" s="220"/>
      <c r="Q3513" s="326"/>
      <c r="R3513" s="326"/>
      <c r="S3513" s="326"/>
      <c r="T3513" s="326"/>
    </row>
    <row r="3514" spans="1:20">
      <c r="A3514" s="220"/>
      <c r="B3514" s="220"/>
      <c r="C3514" s="220"/>
      <c r="D3514" s="220"/>
      <c r="E3514" s="220"/>
      <c r="F3514" s="220"/>
      <c r="G3514" s="220"/>
      <c r="H3514" s="220"/>
      <c r="I3514" s="220"/>
      <c r="J3514" s="220"/>
      <c r="K3514" s="220"/>
      <c r="L3514" s="220"/>
      <c r="M3514" s="326"/>
      <c r="N3514" s="220"/>
      <c r="O3514" s="220"/>
      <c r="P3514" s="220"/>
      <c r="Q3514" s="326"/>
      <c r="R3514" s="326"/>
      <c r="S3514" s="326"/>
      <c r="T3514" s="326"/>
    </row>
    <row r="3515" spans="1:20">
      <c r="A3515" s="220"/>
      <c r="B3515" s="220"/>
      <c r="C3515" s="220"/>
      <c r="D3515" s="220"/>
      <c r="E3515" s="220"/>
      <c r="F3515" s="220"/>
      <c r="G3515" s="220"/>
      <c r="H3515" s="220"/>
      <c r="I3515" s="220"/>
      <c r="J3515" s="220"/>
      <c r="K3515" s="220"/>
      <c r="L3515" s="220"/>
      <c r="M3515" s="326"/>
      <c r="N3515" s="220"/>
      <c r="O3515" s="220"/>
      <c r="P3515" s="220"/>
      <c r="Q3515" s="326"/>
      <c r="R3515" s="326"/>
      <c r="S3515" s="326"/>
      <c r="T3515" s="326"/>
    </row>
    <row r="3516" spans="1:20">
      <c r="A3516" s="220"/>
      <c r="B3516" s="220"/>
      <c r="C3516" s="220"/>
      <c r="D3516" s="220"/>
      <c r="E3516" s="220"/>
      <c r="F3516" s="220"/>
      <c r="G3516" s="220"/>
      <c r="H3516" s="220"/>
      <c r="I3516" s="220"/>
      <c r="J3516" s="220"/>
      <c r="K3516" s="220"/>
      <c r="L3516" s="220"/>
      <c r="M3516" s="326"/>
      <c r="N3516" s="220"/>
      <c r="O3516" s="220"/>
      <c r="P3516" s="220"/>
      <c r="Q3516" s="326"/>
      <c r="R3516" s="326"/>
      <c r="S3516" s="326"/>
      <c r="T3516" s="326"/>
    </row>
    <row r="3517" spans="1:20">
      <c r="A3517" s="220"/>
      <c r="B3517" s="220"/>
      <c r="C3517" s="220"/>
      <c r="D3517" s="220"/>
      <c r="E3517" s="220"/>
      <c r="F3517" s="220"/>
      <c r="G3517" s="220"/>
      <c r="H3517" s="220"/>
      <c r="I3517" s="220"/>
      <c r="J3517" s="220"/>
      <c r="K3517" s="220"/>
      <c r="L3517" s="220"/>
      <c r="M3517" s="326"/>
      <c r="N3517" s="220"/>
      <c r="O3517" s="220"/>
      <c r="P3517" s="220"/>
      <c r="Q3517" s="326"/>
      <c r="R3517" s="326"/>
      <c r="S3517" s="326"/>
      <c r="T3517" s="326"/>
    </row>
    <row r="3518" spans="1:20">
      <c r="A3518" s="220"/>
      <c r="B3518" s="220"/>
      <c r="C3518" s="220"/>
      <c r="D3518" s="220"/>
      <c r="E3518" s="220"/>
      <c r="F3518" s="220"/>
      <c r="G3518" s="220"/>
      <c r="H3518" s="220"/>
      <c r="I3518" s="220"/>
      <c r="J3518" s="220"/>
      <c r="K3518" s="220"/>
      <c r="L3518" s="220"/>
      <c r="M3518" s="326"/>
      <c r="N3518" s="220"/>
      <c r="O3518" s="220"/>
      <c r="P3518" s="220"/>
      <c r="Q3518" s="326"/>
      <c r="R3518" s="326"/>
      <c r="S3518" s="326"/>
      <c r="T3518" s="326"/>
    </row>
    <row r="3519" spans="1:20">
      <c r="A3519" s="220"/>
      <c r="B3519" s="220"/>
      <c r="C3519" s="220"/>
      <c r="D3519" s="220"/>
      <c r="E3519" s="220"/>
      <c r="F3519" s="220"/>
      <c r="G3519" s="220"/>
      <c r="H3519" s="220"/>
      <c r="I3519" s="220"/>
      <c r="J3519" s="220"/>
      <c r="K3519" s="220"/>
      <c r="L3519" s="220"/>
      <c r="M3519" s="326"/>
      <c r="N3519" s="220"/>
      <c r="O3519" s="220"/>
      <c r="P3519" s="220"/>
      <c r="Q3519" s="326"/>
      <c r="R3519" s="326"/>
      <c r="S3519" s="326"/>
      <c r="T3519" s="326"/>
    </row>
    <row r="3520" spans="1:20">
      <c r="A3520" s="220"/>
      <c r="B3520" s="220"/>
      <c r="C3520" s="220"/>
      <c r="D3520" s="220"/>
      <c r="E3520" s="220"/>
      <c r="F3520" s="220"/>
      <c r="G3520" s="220"/>
      <c r="H3520" s="220"/>
      <c r="I3520" s="220"/>
      <c r="J3520" s="220"/>
      <c r="K3520" s="220"/>
      <c r="L3520" s="220"/>
      <c r="M3520" s="326"/>
      <c r="N3520" s="220"/>
      <c r="O3520" s="220"/>
      <c r="P3520" s="220"/>
      <c r="Q3520" s="326"/>
      <c r="R3520" s="326"/>
      <c r="S3520" s="326"/>
      <c r="T3520" s="326"/>
    </row>
    <row r="3521" spans="1:20">
      <c r="A3521" s="220"/>
      <c r="B3521" s="220"/>
      <c r="C3521" s="220"/>
      <c r="D3521" s="220"/>
      <c r="E3521" s="220"/>
      <c r="F3521" s="220"/>
      <c r="G3521" s="220"/>
      <c r="H3521" s="220"/>
      <c r="I3521" s="220"/>
      <c r="J3521" s="220"/>
      <c r="K3521" s="220"/>
      <c r="L3521" s="220"/>
      <c r="M3521" s="326"/>
      <c r="N3521" s="220"/>
      <c r="O3521" s="220"/>
      <c r="P3521" s="220"/>
      <c r="Q3521" s="326"/>
      <c r="R3521" s="326"/>
      <c r="S3521" s="326"/>
      <c r="T3521" s="326"/>
    </row>
    <row r="3522" spans="1:20">
      <c r="A3522" s="220"/>
      <c r="B3522" s="220"/>
      <c r="C3522" s="220"/>
      <c r="D3522" s="220"/>
      <c r="E3522" s="220"/>
      <c r="F3522" s="220"/>
      <c r="G3522" s="220"/>
      <c r="H3522" s="220"/>
      <c r="I3522" s="220"/>
      <c r="J3522" s="220"/>
      <c r="K3522" s="220"/>
      <c r="L3522" s="220"/>
      <c r="M3522" s="326"/>
      <c r="N3522" s="220"/>
      <c r="O3522" s="220"/>
      <c r="P3522" s="220"/>
      <c r="Q3522" s="326"/>
      <c r="R3522" s="326"/>
      <c r="S3522" s="326"/>
      <c r="T3522" s="326"/>
    </row>
    <row r="3523" spans="1:20">
      <c r="A3523" s="220"/>
      <c r="B3523" s="220"/>
      <c r="C3523" s="220"/>
      <c r="D3523" s="220"/>
      <c r="E3523" s="220"/>
      <c r="F3523" s="220"/>
      <c r="G3523" s="220"/>
      <c r="H3523" s="220"/>
      <c r="I3523" s="220"/>
      <c r="J3523" s="220"/>
      <c r="K3523" s="220"/>
      <c r="L3523" s="220"/>
      <c r="M3523" s="326"/>
      <c r="N3523" s="220"/>
      <c r="O3523" s="220"/>
      <c r="P3523" s="220"/>
      <c r="Q3523" s="326"/>
      <c r="R3523" s="326"/>
      <c r="S3523" s="326"/>
      <c r="T3523" s="326"/>
    </row>
    <row r="3524" spans="1:20">
      <c r="A3524" s="220"/>
      <c r="B3524" s="220"/>
      <c r="C3524" s="220"/>
      <c r="D3524" s="220"/>
      <c r="E3524" s="220"/>
      <c r="F3524" s="220"/>
      <c r="G3524" s="220"/>
      <c r="H3524" s="220"/>
      <c r="I3524" s="220"/>
      <c r="J3524" s="220"/>
      <c r="K3524" s="220"/>
      <c r="L3524" s="220"/>
      <c r="M3524" s="326"/>
      <c r="N3524" s="220"/>
      <c r="O3524" s="220"/>
      <c r="P3524" s="220"/>
      <c r="Q3524" s="326"/>
      <c r="R3524" s="326"/>
      <c r="S3524" s="326"/>
      <c r="T3524" s="326"/>
    </row>
    <row r="3525" spans="1:20">
      <c r="A3525" s="220"/>
      <c r="B3525" s="220"/>
      <c r="C3525" s="220"/>
      <c r="D3525" s="220"/>
      <c r="E3525" s="220"/>
      <c r="F3525" s="220"/>
      <c r="G3525" s="220"/>
      <c r="H3525" s="220"/>
      <c r="I3525" s="220"/>
      <c r="J3525" s="220"/>
      <c r="K3525" s="220"/>
      <c r="L3525" s="220"/>
      <c r="M3525" s="326"/>
      <c r="N3525" s="220"/>
      <c r="O3525" s="220"/>
      <c r="P3525" s="220"/>
      <c r="Q3525" s="326"/>
      <c r="R3525" s="326"/>
      <c r="S3525" s="326"/>
      <c r="T3525" s="326"/>
    </row>
    <row r="3526" spans="1:20">
      <c r="A3526" s="220"/>
      <c r="B3526" s="220"/>
      <c r="C3526" s="220"/>
      <c r="D3526" s="220"/>
      <c r="E3526" s="220"/>
      <c r="F3526" s="220"/>
      <c r="G3526" s="220"/>
      <c r="H3526" s="220"/>
      <c r="I3526" s="220"/>
      <c r="J3526" s="220"/>
      <c r="K3526" s="220"/>
      <c r="L3526" s="220"/>
      <c r="M3526" s="326"/>
      <c r="N3526" s="220"/>
      <c r="O3526" s="220"/>
      <c r="P3526" s="220"/>
      <c r="Q3526" s="326"/>
      <c r="R3526" s="326"/>
      <c r="S3526" s="326"/>
      <c r="T3526" s="326"/>
    </row>
    <row r="3527" spans="1:20">
      <c r="A3527" s="220"/>
      <c r="B3527" s="220"/>
      <c r="C3527" s="220"/>
      <c r="D3527" s="220"/>
      <c r="E3527" s="220"/>
      <c r="F3527" s="220"/>
      <c r="G3527" s="220"/>
      <c r="H3527" s="220"/>
      <c r="I3527" s="220"/>
      <c r="J3527" s="220"/>
      <c r="K3527" s="220"/>
      <c r="L3527" s="220"/>
      <c r="M3527" s="326"/>
      <c r="N3527" s="220"/>
      <c r="O3527" s="220"/>
      <c r="P3527" s="220"/>
      <c r="Q3527" s="326"/>
      <c r="R3527" s="326"/>
      <c r="S3527" s="326"/>
      <c r="T3527" s="326"/>
    </row>
    <row r="3528" spans="1:20">
      <c r="A3528" s="220"/>
      <c r="B3528" s="220"/>
      <c r="C3528" s="220"/>
      <c r="D3528" s="220"/>
      <c r="E3528" s="220"/>
      <c r="F3528" s="220"/>
      <c r="G3528" s="220"/>
      <c r="H3528" s="220"/>
      <c r="I3528" s="220"/>
      <c r="J3528" s="220"/>
      <c r="K3528" s="220"/>
      <c r="L3528" s="220"/>
      <c r="M3528" s="326"/>
      <c r="N3528" s="220"/>
      <c r="O3528" s="220"/>
      <c r="P3528" s="220"/>
      <c r="Q3528" s="326"/>
      <c r="R3528" s="326"/>
      <c r="S3528" s="326"/>
      <c r="T3528" s="326"/>
    </row>
    <row r="3529" spans="1:20">
      <c r="A3529" s="220"/>
      <c r="B3529" s="220"/>
      <c r="C3529" s="220"/>
      <c r="D3529" s="220"/>
      <c r="E3529" s="220"/>
      <c r="F3529" s="220"/>
      <c r="G3529" s="220"/>
      <c r="H3529" s="220"/>
      <c r="I3529" s="220"/>
      <c r="J3529" s="220"/>
      <c r="K3529" s="220"/>
      <c r="L3529" s="220"/>
      <c r="M3529" s="326"/>
      <c r="N3529" s="220"/>
      <c r="O3529" s="220"/>
      <c r="P3529" s="220"/>
      <c r="Q3529" s="326"/>
      <c r="R3529" s="326"/>
      <c r="S3529" s="326"/>
      <c r="T3529" s="326"/>
    </row>
    <row r="3530" spans="1:20">
      <c r="A3530" s="220"/>
      <c r="B3530" s="220"/>
      <c r="C3530" s="220"/>
      <c r="D3530" s="220"/>
      <c r="E3530" s="220"/>
      <c r="F3530" s="220"/>
      <c r="G3530" s="220"/>
      <c r="H3530" s="220"/>
      <c r="I3530" s="220"/>
      <c r="J3530" s="220"/>
      <c r="K3530" s="220"/>
      <c r="L3530" s="220"/>
      <c r="M3530" s="326"/>
      <c r="N3530" s="220"/>
      <c r="O3530" s="220"/>
      <c r="P3530" s="220"/>
      <c r="Q3530" s="326"/>
      <c r="R3530" s="326"/>
      <c r="S3530" s="326"/>
      <c r="T3530" s="326"/>
    </row>
    <row r="3531" spans="1:20">
      <c r="A3531" s="220"/>
      <c r="B3531" s="220"/>
      <c r="C3531" s="220"/>
      <c r="D3531" s="220"/>
      <c r="E3531" s="220"/>
      <c r="F3531" s="220"/>
      <c r="G3531" s="220"/>
      <c r="H3531" s="220"/>
      <c r="I3531" s="220"/>
      <c r="J3531" s="220"/>
      <c r="K3531" s="220"/>
      <c r="L3531" s="220"/>
      <c r="M3531" s="326"/>
      <c r="N3531" s="220"/>
      <c r="O3531" s="220"/>
      <c r="P3531" s="220"/>
      <c r="Q3531" s="326"/>
      <c r="R3531" s="326"/>
      <c r="S3531" s="326"/>
      <c r="T3531" s="326"/>
    </row>
    <row r="3532" spans="1:20">
      <c r="A3532" s="220"/>
      <c r="B3532" s="220"/>
      <c r="C3532" s="220"/>
      <c r="D3532" s="220"/>
      <c r="E3532" s="220"/>
      <c r="F3532" s="220"/>
      <c r="G3532" s="220"/>
      <c r="H3532" s="220"/>
      <c r="I3532" s="220"/>
      <c r="J3532" s="220"/>
      <c r="K3532" s="220"/>
      <c r="L3532" s="220"/>
      <c r="M3532" s="326"/>
      <c r="N3532" s="220"/>
      <c r="O3532" s="220"/>
      <c r="P3532" s="220"/>
      <c r="Q3532" s="326"/>
      <c r="R3532" s="326"/>
      <c r="S3532" s="326"/>
      <c r="T3532" s="326"/>
    </row>
    <row r="3533" spans="1:20">
      <c r="A3533" s="220"/>
      <c r="B3533" s="220"/>
      <c r="C3533" s="220"/>
      <c r="D3533" s="220"/>
      <c r="E3533" s="220"/>
      <c r="F3533" s="220"/>
      <c r="G3533" s="220"/>
      <c r="H3533" s="220"/>
      <c r="I3533" s="220"/>
      <c r="J3533" s="220"/>
      <c r="K3533" s="220"/>
      <c r="L3533" s="220"/>
      <c r="M3533" s="326"/>
      <c r="N3533" s="220"/>
      <c r="O3533" s="220"/>
      <c r="P3533" s="220"/>
      <c r="Q3533" s="326"/>
      <c r="R3533" s="326"/>
      <c r="S3533" s="326"/>
      <c r="T3533" s="326"/>
    </row>
    <row r="3534" spans="1:20">
      <c r="A3534" s="220"/>
      <c r="B3534" s="220"/>
      <c r="C3534" s="220"/>
      <c r="D3534" s="220"/>
      <c r="E3534" s="220"/>
      <c r="F3534" s="220"/>
      <c r="G3534" s="220"/>
      <c r="H3534" s="220"/>
      <c r="I3534" s="220"/>
      <c r="J3534" s="220"/>
      <c r="K3534" s="220"/>
      <c r="L3534" s="220"/>
      <c r="M3534" s="326"/>
      <c r="N3534" s="220"/>
      <c r="O3534" s="220"/>
      <c r="P3534" s="220"/>
      <c r="Q3534" s="326"/>
      <c r="R3534" s="326"/>
      <c r="S3534" s="326"/>
      <c r="T3534" s="326"/>
    </row>
    <row r="3535" spans="1:20">
      <c r="A3535" s="220"/>
      <c r="B3535" s="220"/>
      <c r="C3535" s="220"/>
      <c r="D3535" s="220"/>
      <c r="E3535" s="220"/>
      <c r="F3535" s="220"/>
      <c r="G3535" s="220"/>
      <c r="H3535" s="220"/>
      <c r="I3535" s="220"/>
      <c r="J3535" s="220"/>
      <c r="K3535" s="220"/>
      <c r="L3535" s="220"/>
      <c r="M3535" s="326"/>
      <c r="N3535" s="220"/>
      <c r="O3535" s="220"/>
      <c r="P3535" s="220"/>
      <c r="Q3535" s="326"/>
      <c r="R3535" s="326"/>
      <c r="S3535" s="326"/>
      <c r="T3535" s="326"/>
    </row>
    <row r="3536" spans="1:20">
      <c r="A3536" s="220"/>
      <c r="B3536" s="220"/>
      <c r="C3536" s="220"/>
      <c r="D3536" s="220"/>
      <c r="E3536" s="220"/>
      <c r="F3536" s="220"/>
      <c r="G3536" s="220"/>
      <c r="H3536" s="220"/>
      <c r="I3536" s="220"/>
      <c r="J3536" s="220"/>
      <c r="K3536" s="220"/>
      <c r="L3536" s="220"/>
      <c r="M3536" s="326"/>
      <c r="N3536" s="220"/>
      <c r="O3536" s="220"/>
      <c r="P3536" s="220"/>
      <c r="Q3536" s="326"/>
      <c r="R3536" s="326"/>
      <c r="S3536" s="326"/>
      <c r="T3536" s="326"/>
    </row>
    <row r="3537" spans="1:20">
      <c r="A3537" s="220"/>
      <c r="B3537" s="220"/>
      <c r="C3537" s="220"/>
      <c r="D3537" s="220"/>
      <c r="E3537" s="220"/>
      <c r="F3537" s="220"/>
      <c r="G3537" s="220"/>
      <c r="H3537" s="220"/>
      <c r="I3537" s="220"/>
      <c r="J3537" s="220"/>
      <c r="K3537" s="220"/>
      <c r="L3537" s="220"/>
      <c r="M3537" s="326"/>
      <c r="N3537" s="220"/>
      <c r="O3537" s="220"/>
      <c r="P3537" s="220"/>
      <c r="Q3537" s="326"/>
      <c r="R3537" s="326"/>
      <c r="S3537" s="326"/>
      <c r="T3537" s="326"/>
    </row>
    <row r="3538" spans="1:20">
      <c r="A3538" s="220"/>
      <c r="B3538" s="220"/>
      <c r="C3538" s="220"/>
      <c r="D3538" s="220"/>
      <c r="E3538" s="220"/>
      <c r="F3538" s="220"/>
      <c r="G3538" s="220"/>
      <c r="H3538" s="220"/>
      <c r="I3538" s="220"/>
      <c r="J3538" s="220"/>
      <c r="K3538" s="220"/>
      <c r="L3538" s="220"/>
      <c r="M3538" s="326"/>
      <c r="N3538" s="220"/>
      <c r="O3538" s="220"/>
      <c r="P3538" s="220"/>
      <c r="Q3538" s="326"/>
      <c r="R3538" s="326"/>
      <c r="S3538" s="326"/>
      <c r="T3538" s="326"/>
    </row>
    <row r="3539" spans="1:20">
      <c r="A3539" s="220"/>
      <c r="B3539" s="220"/>
      <c r="C3539" s="220"/>
      <c r="D3539" s="220"/>
      <c r="E3539" s="220"/>
      <c r="F3539" s="220"/>
      <c r="G3539" s="220"/>
      <c r="H3539" s="220"/>
      <c r="I3539" s="220"/>
      <c r="J3539" s="220"/>
      <c r="K3539" s="220"/>
      <c r="L3539" s="220"/>
      <c r="M3539" s="326"/>
      <c r="N3539" s="220"/>
      <c r="O3539" s="220"/>
      <c r="P3539" s="220"/>
      <c r="Q3539" s="326"/>
      <c r="R3539" s="326"/>
      <c r="S3539" s="326"/>
      <c r="T3539" s="326"/>
    </row>
    <row r="3540" spans="1:20">
      <c r="A3540" s="220"/>
      <c r="B3540" s="220"/>
      <c r="C3540" s="220"/>
      <c r="D3540" s="220"/>
      <c r="E3540" s="220"/>
      <c r="F3540" s="220"/>
      <c r="G3540" s="220"/>
      <c r="H3540" s="220"/>
      <c r="I3540" s="220"/>
      <c r="J3540" s="220"/>
      <c r="K3540" s="220"/>
      <c r="L3540" s="220"/>
      <c r="M3540" s="326"/>
      <c r="N3540" s="220"/>
      <c r="O3540" s="220"/>
      <c r="P3540" s="220"/>
      <c r="Q3540" s="326"/>
      <c r="R3540" s="326"/>
      <c r="S3540" s="326"/>
      <c r="T3540" s="326"/>
    </row>
    <row r="3541" spans="1:20">
      <c r="A3541" s="220"/>
      <c r="B3541" s="220"/>
      <c r="C3541" s="220"/>
      <c r="D3541" s="220"/>
      <c r="E3541" s="220"/>
      <c r="F3541" s="220"/>
      <c r="G3541" s="220"/>
      <c r="H3541" s="220"/>
      <c r="I3541" s="220"/>
      <c r="J3541" s="220"/>
      <c r="K3541" s="220"/>
      <c r="L3541" s="220"/>
      <c r="M3541" s="326"/>
      <c r="N3541" s="220"/>
      <c r="O3541" s="220"/>
      <c r="P3541" s="220"/>
      <c r="Q3541" s="326"/>
      <c r="R3541" s="326"/>
      <c r="S3541" s="326"/>
      <c r="T3541" s="326"/>
    </row>
    <row r="3542" spans="1:20">
      <c r="A3542" s="220"/>
      <c r="B3542" s="220"/>
      <c r="C3542" s="220"/>
      <c r="D3542" s="220"/>
      <c r="E3542" s="220"/>
      <c r="F3542" s="220"/>
      <c r="G3542" s="220"/>
      <c r="H3542" s="220"/>
      <c r="I3542" s="220"/>
      <c r="J3542" s="220"/>
      <c r="K3542" s="220"/>
      <c r="L3542" s="220"/>
      <c r="M3542" s="326"/>
      <c r="N3542" s="220"/>
      <c r="O3542" s="220"/>
      <c r="P3542" s="220"/>
      <c r="Q3542" s="326"/>
      <c r="R3542" s="326"/>
      <c r="S3542" s="326"/>
      <c r="T3542" s="326"/>
    </row>
    <row r="3543" spans="1:20">
      <c r="A3543" s="220"/>
      <c r="B3543" s="220"/>
      <c r="C3543" s="220"/>
      <c r="D3543" s="220"/>
      <c r="E3543" s="220"/>
      <c r="F3543" s="220"/>
      <c r="G3543" s="220"/>
      <c r="H3543" s="220"/>
      <c r="I3543" s="220"/>
      <c r="J3543" s="220"/>
      <c r="K3543" s="220"/>
      <c r="L3543" s="220"/>
      <c r="M3543" s="326"/>
      <c r="N3543" s="220"/>
      <c r="O3543" s="220"/>
      <c r="P3543" s="220"/>
      <c r="Q3543" s="326"/>
      <c r="R3543" s="326"/>
      <c r="S3543" s="326"/>
      <c r="T3543" s="326"/>
    </row>
    <row r="3544" spans="1:20">
      <c r="A3544" s="220"/>
      <c r="B3544" s="220"/>
      <c r="C3544" s="220"/>
      <c r="D3544" s="220"/>
      <c r="E3544" s="220"/>
      <c r="F3544" s="220"/>
      <c r="G3544" s="220"/>
      <c r="H3544" s="220"/>
      <c r="I3544" s="220"/>
      <c r="J3544" s="220"/>
      <c r="K3544" s="220"/>
      <c r="L3544" s="220"/>
      <c r="M3544" s="326"/>
      <c r="N3544" s="220"/>
      <c r="O3544" s="220"/>
      <c r="P3544" s="220"/>
      <c r="Q3544" s="326"/>
      <c r="R3544" s="326"/>
      <c r="S3544" s="326"/>
      <c r="T3544" s="326"/>
    </row>
    <row r="3545" spans="1:20">
      <c r="A3545" s="220"/>
      <c r="B3545" s="220"/>
      <c r="C3545" s="220"/>
      <c r="D3545" s="220"/>
      <c r="E3545" s="220"/>
      <c r="F3545" s="220"/>
      <c r="G3545" s="220"/>
      <c r="H3545" s="220"/>
      <c r="I3545" s="220"/>
      <c r="J3545" s="220"/>
      <c r="K3545" s="220"/>
      <c r="L3545" s="220"/>
      <c r="M3545" s="326"/>
      <c r="N3545" s="220"/>
      <c r="O3545" s="220"/>
      <c r="P3545" s="220"/>
      <c r="Q3545" s="326"/>
      <c r="R3545" s="326"/>
      <c r="S3545" s="326"/>
      <c r="T3545" s="326"/>
    </row>
    <row r="3546" spans="1:20">
      <c r="A3546" s="220"/>
      <c r="B3546" s="220"/>
      <c r="C3546" s="220"/>
      <c r="D3546" s="220"/>
      <c r="E3546" s="220"/>
      <c r="F3546" s="220"/>
      <c r="G3546" s="220"/>
      <c r="H3546" s="220"/>
      <c r="I3546" s="220"/>
      <c r="J3546" s="220"/>
      <c r="K3546" s="220"/>
      <c r="L3546" s="220"/>
      <c r="M3546" s="326"/>
      <c r="N3546" s="220"/>
      <c r="O3546" s="220"/>
      <c r="P3546" s="220"/>
      <c r="Q3546" s="326"/>
      <c r="R3546" s="326"/>
      <c r="S3546" s="326"/>
      <c r="T3546" s="326"/>
    </row>
    <row r="3547" spans="1:20">
      <c r="A3547" s="220"/>
      <c r="B3547" s="220"/>
      <c r="C3547" s="220"/>
      <c r="D3547" s="220"/>
      <c r="E3547" s="220"/>
      <c r="F3547" s="220"/>
      <c r="G3547" s="220"/>
      <c r="H3547" s="220"/>
      <c r="I3547" s="220"/>
      <c r="J3547" s="220"/>
      <c r="K3547" s="220"/>
      <c r="L3547" s="220"/>
      <c r="M3547" s="326"/>
      <c r="N3547" s="220"/>
      <c r="O3547" s="220"/>
      <c r="P3547" s="220"/>
      <c r="Q3547" s="326"/>
      <c r="R3547" s="326"/>
      <c r="S3547" s="326"/>
      <c r="T3547" s="326"/>
    </row>
    <row r="3548" spans="1:20">
      <c r="A3548" s="220"/>
      <c r="B3548" s="220"/>
      <c r="C3548" s="220"/>
      <c r="D3548" s="220"/>
      <c r="E3548" s="220"/>
      <c r="F3548" s="220"/>
      <c r="G3548" s="220"/>
      <c r="H3548" s="220"/>
      <c r="I3548" s="220"/>
      <c r="J3548" s="220"/>
      <c r="K3548" s="220"/>
      <c r="L3548" s="220"/>
      <c r="M3548" s="326"/>
      <c r="N3548" s="220"/>
      <c r="O3548" s="220"/>
      <c r="P3548" s="220"/>
      <c r="Q3548" s="326"/>
      <c r="R3548" s="326"/>
      <c r="S3548" s="326"/>
      <c r="T3548" s="326"/>
    </row>
    <row r="3549" spans="1:20">
      <c r="A3549" s="220"/>
      <c r="B3549" s="220"/>
      <c r="C3549" s="220"/>
      <c r="D3549" s="220"/>
      <c r="E3549" s="220"/>
      <c r="F3549" s="220"/>
      <c r="G3549" s="220"/>
      <c r="H3549" s="220"/>
      <c r="I3549" s="220"/>
      <c r="J3549" s="220"/>
      <c r="K3549" s="220"/>
      <c r="L3549" s="220"/>
      <c r="M3549" s="326"/>
      <c r="N3549" s="220"/>
      <c r="O3549" s="220"/>
      <c r="P3549" s="220"/>
      <c r="Q3549" s="326"/>
      <c r="R3549" s="326"/>
      <c r="S3549" s="326"/>
      <c r="T3549" s="326"/>
    </row>
    <row r="3550" spans="1:20">
      <c r="A3550" s="220"/>
      <c r="B3550" s="220"/>
      <c r="C3550" s="220"/>
      <c r="D3550" s="220"/>
      <c r="E3550" s="220"/>
      <c r="F3550" s="220"/>
      <c r="G3550" s="220"/>
      <c r="H3550" s="220"/>
      <c r="I3550" s="220"/>
      <c r="J3550" s="220"/>
      <c r="K3550" s="220"/>
      <c r="L3550" s="220"/>
      <c r="M3550" s="326"/>
      <c r="N3550" s="220"/>
      <c r="O3550" s="220"/>
      <c r="P3550" s="220"/>
      <c r="Q3550" s="326"/>
      <c r="R3550" s="326"/>
      <c r="S3550" s="326"/>
      <c r="T3550" s="326"/>
    </row>
    <row r="3551" spans="1:20">
      <c r="A3551" s="220"/>
      <c r="B3551" s="220"/>
      <c r="C3551" s="220"/>
      <c r="D3551" s="220"/>
      <c r="E3551" s="220"/>
      <c r="F3551" s="220"/>
      <c r="G3551" s="220"/>
      <c r="H3551" s="220"/>
      <c r="I3551" s="220"/>
      <c r="J3551" s="220"/>
      <c r="K3551" s="220"/>
      <c r="L3551" s="220"/>
      <c r="M3551" s="326"/>
      <c r="N3551" s="220"/>
      <c r="O3551" s="220"/>
      <c r="P3551" s="220"/>
      <c r="Q3551" s="326"/>
      <c r="R3551" s="326"/>
      <c r="S3551" s="326"/>
      <c r="T3551" s="326"/>
    </row>
    <row r="3552" spans="1:20">
      <c r="A3552" s="220"/>
      <c r="B3552" s="220"/>
      <c r="C3552" s="220"/>
      <c r="D3552" s="220"/>
      <c r="E3552" s="220"/>
      <c r="F3552" s="220"/>
      <c r="G3552" s="220"/>
      <c r="H3552" s="220"/>
      <c r="I3552" s="220"/>
      <c r="J3552" s="220"/>
      <c r="K3552" s="220"/>
      <c r="L3552" s="220"/>
      <c r="M3552" s="326"/>
      <c r="N3552" s="220"/>
      <c r="O3552" s="220"/>
      <c r="P3552" s="220"/>
      <c r="Q3552" s="326"/>
      <c r="R3552" s="326"/>
      <c r="S3552" s="326"/>
      <c r="T3552" s="326"/>
    </row>
    <row r="3553" spans="1:20">
      <c r="A3553" s="220"/>
      <c r="B3553" s="220"/>
      <c r="C3553" s="220"/>
      <c r="D3553" s="220"/>
      <c r="E3553" s="220"/>
      <c r="F3553" s="220"/>
      <c r="G3553" s="220"/>
      <c r="H3553" s="220"/>
      <c r="I3553" s="220"/>
      <c r="J3553" s="220"/>
      <c r="K3553" s="220"/>
      <c r="L3553" s="220"/>
      <c r="M3553" s="326"/>
      <c r="N3553" s="220"/>
      <c r="O3553" s="220"/>
      <c r="P3553" s="220"/>
      <c r="Q3553" s="326"/>
      <c r="R3553" s="326"/>
      <c r="S3553" s="326"/>
      <c r="T3553" s="326"/>
    </row>
    <row r="3554" spans="1:20">
      <c r="A3554" s="220"/>
      <c r="B3554" s="220"/>
      <c r="C3554" s="220"/>
      <c r="D3554" s="220"/>
      <c r="E3554" s="220"/>
      <c r="F3554" s="220"/>
      <c r="G3554" s="220"/>
      <c r="H3554" s="220"/>
      <c r="I3554" s="220"/>
      <c r="J3554" s="220"/>
      <c r="K3554" s="220"/>
      <c r="L3554" s="220"/>
      <c r="M3554" s="326"/>
      <c r="N3554" s="220"/>
      <c r="O3554" s="220"/>
      <c r="P3554" s="220"/>
      <c r="Q3554" s="326"/>
      <c r="R3554" s="326"/>
      <c r="S3554" s="326"/>
      <c r="T3554" s="326"/>
    </row>
    <row r="3555" spans="1:20">
      <c r="A3555" s="220"/>
      <c r="B3555" s="220"/>
      <c r="C3555" s="220"/>
      <c r="D3555" s="220"/>
      <c r="E3555" s="220"/>
      <c r="F3555" s="220"/>
      <c r="G3555" s="220"/>
      <c r="H3555" s="220"/>
      <c r="I3555" s="220"/>
      <c r="J3555" s="220"/>
      <c r="K3555" s="220"/>
      <c r="L3555" s="220"/>
      <c r="M3555" s="326"/>
      <c r="N3555" s="220"/>
      <c r="O3555" s="220"/>
      <c r="P3555" s="220"/>
      <c r="Q3555" s="326"/>
      <c r="R3555" s="326"/>
      <c r="S3555" s="326"/>
      <c r="T3555" s="326"/>
    </row>
    <row r="3556" spans="1:20">
      <c r="A3556" s="220"/>
      <c r="B3556" s="220"/>
      <c r="C3556" s="220"/>
      <c r="D3556" s="220"/>
      <c r="E3556" s="220"/>
      <c r="F3556" s="220"/>
      <c r="G3556" s="220"/>
      <c r="H3556" s="220"/>
      <c r="I3556" s="220"/>
      <c r="J3556" s="220"/>
      <c r="K3556" s="220"/>
      <c r="L3556" s="220"/>
      <c r="M3556" s="326"/>
      <c r="N3556" s="220"/>
      <c r="O3556" s="220"/>
      <c r="P3556" s="220"/>
      <c r="Q3556" s="326"/>
      <c r="R3556" s="326"/>
      <c r="S3556" s="326"/>
      <c r="T3556" s="326"/>
    </row>
    <row r="3557" spans="1:20">
      <c r="A3557" s="220"/>
      <c r="B3557" s="220"/>
      <c r="C3557" s="220"/>
      <c r="D3557" s="220"/>
      <c r="E3557" s="220"/>
      <c r="F3557" s="220"/>
      <c r="G3557" s="220"/>
      <c r="H3557" s="220"/>
      <c r="I3557" s="220"/>
      <c r="J3557" s="220"/>
      <c r="K3557" s="220"/>
      <c r="L3557" s="220"/>
      <c r="M3557" s="326"/>
      <c r="N3557" s="220"/>
      <c r="O3557" s="220"/>
      <c r="P3557" s="220"/>
      <c r="Q3557" s="326"/>
      <c r="R3557" s="326"/>
      <c r="S3557" s="326"/>
      <c r="T3557" s="326"/>
    </row>
    <row r="3558" spans="1:20">
      <c r="A3558" s="220"/>
      <c r="B3558" s="220"/>
      <c r="C3558" s="220"/>
      <c r="D3558" s="220"/>
      <c r="E3558" s="220"/>
      <c r="F3558" s="220"/>
      <c r="G3558" s="220"/>
      <c r="H3558" s="220"/>
      <c r="I3558" s="220"/>
      <c r="J3558" s="220"/>
      <c r="K3558" s="220"/>
      <c r="L3558" s="220"/>
      <c r="M3558" s="326"/>
      <c r="N3558" s="220"/>
      <c r="O3558" s="220"/>
      <c r="P3558" s="220"/>
      <c r="Q3558" s="326"/>
      <c r="R3558" s="326"/>
      <c r="S3558" s="326"/>
      <c r="T3558" s="326"/>
    </row>
    <row r="3559" spans="1:20">
      <c r="A3559" s="220"/>
      <c r="B3559" s="220"/>
      <c r="C3559" s="220"/>
      <c r="D3559" s="220"/>
      <c r="E3559" s="220"/>
      <c r="F3559" s="220"/>
      <c r="G3559" s="220"/>
      <c r="H3559" s="220"/>
      <c r="I3559" s="220"/>
      <c r="J3559" s="220"/>
      <c r="K3559" s="220"/>
      <c r="L3559" s="220"/>
      <c r="M3559" s="326"/>
      <c r="N3559" s="220"/>
      <c r="O3559" s="220"/>
      <c r="P3559" s="220"/>
      <c r="Q3559" s="326"/>
      <c r="R3559" s="326"/>
      <c r="S3559" s="326"/>
      <c r="T3559" s="326"/>
    </row>
    <row r="3560" spans="1:20">
      <c r="A3560" s="220"/>
      <c r="B3560" s="220"/>
      <c r="C3560" s="220"/>
      <c r="D3560" s="220"/>
      <c r="E3560" s="220"/>
      <c r="F3560" s="220"/>
      <c r="G3560" s="220"/>
      <c r="H3560" s="220"/>
      <c r="I3560" s="220"/>
      <c r="J3560" s="220"/>
      <c r="K3560" s="220"/>
      <c r="L3560" s="220"/>
      <c r="M3560" s="326"/>
      <c r="N3560" s="220"/>
      <c r="O3560" s="220"/>
      <c r="P3560" s="220"/>
      <c r="Q3560" s="326"/>
      <c r="R3560" s="326"/>
      <c r="S3560" s="326"/>
      <c r="T3560" s="326"/>
    </row>
    <row r="3561" spans="1:20">
      <c r="A3561" s="220"/>
      <c r="B3561" s="220"/>
      <c r="C3561" s="220"/>
      <c r="D3561" s="220"/>
      <c r="E3561" s="220"/>
      <c r="F3561" s="220"/>
      <c r="G3561" s="220"/>
      <c r="H3561" s="220"/>
      <c r="I3561" s="220"/>
      <c r="J3561" s="220"/>
      <c r="K3561" s="220"/>
      <c r="L3561" s="220"/>
      <c r="M3561" s="326"/>
      <c r="N3561" s="220"/>
      <c r="O3561" s="220"/>
      <c r="P3561" s="220"/>
      <c r="Q3561" s="326"/>
      <c r="R3561" s="326"/>
      <c r="S3561" s="326"/>
      <c r="T3561" s="326"/>
    </row>
    <row r="3562" spans="1:20">
      <c r="A3562" s="220"/>
      <c r="B3562" s="220"/>
      <c r="C3562" s="220"/>
      <c r="D3562" s="220"/>
      <c r="E3562" s="220"/>
      <c r="F3562" s="220"/>
      <c r="G3562" s="220"/>
      <c r="H3562" s="220"/>
      <c r="I3562" s="220"/>
      <c r="J3562" s="220"/>
      <c r="K3562" s="220"/>
      <c r="L3562" s="220"/>
      <c r="M3562" s="326"/>
      <c r="N3562" s="220"/>
      <c r="O3562" s="220"/>
      <c r="P3562" s="220"/>
      <c r="Q3562" s="326"/>
      <c r="R3562" s="326"/>
      <c r="S3562" s="326"/>
      <c r="T3562" s="326"/>
    </row>
    <row r="3563" spans="1:20">
      <c r="A3563" s="220"/>
      <c r="B3563" s="220"/>
      <c r="C3563" s="220"/>
      <c r="D3563" s="220"/>
      <c r="E3563" s="220"/>
      <c r="F3563" s="220"/>
      <c r="G3563" s="220"/>
      <c r="H3563" s="220"/>
      <c r="I3563" s="220"/>
      <c r="J3563" s="220"/>
      <c r="K3563" s="220"/>
      <c r="L3563" s="220"/>
      <c r="M3563" s="326"/>
      <c r="N3563" s="220"/>
      <c r="O3563" s="220"/>
      <c r="P3563" s="220"/>
      <c r="Q3563" s="326"/>
      <c r="R3563" s="326"/>
      <c r="S3563" s="326"/>
      <c r="T3563" s="326"/>
    </row>
    <row r="3564" spans="1:20">
      <c r="A3564" s="220"/>
      <c r="B3564" s="220"/>
      <c r="C3564" s="220"/>
      <c r="D3564" s="220"/>
      <c r="E3564" s="220"/>
      <c r="F3564" s="220"/>
      <c r="G3564" s="220"/>
      <c r="H3564" s="220"/>
      <c r="I3564" s="220"/>
      <c r="J3564" s="220"/>
      <c r="K3564" s="220"/>
      <c r="L3564" s="220"/>
      <c r="M3564" s="326"/>
      <c r="N3564" s="220"/>
      <c r="O3564" s="220"/>
      <c r="P3564" s="220"/>
      <c r="Q3564" s="326"/>
      <c r="R3564" s="326"/>
      <c r="S3564" s="326"/>
      <c r="T3564" s="326"/>
    </row>
    <row r="3565" spans="1:20">
      <c r="A3565" s="220"/>
      <c r="B3565" s="220"/>
      <c r="C3565" s="220"/>
      <c r="D3565" s="220"/>
      <c r="E3565" s="220"/>
      <c r="F3565" s="220"/>
      <c r="G3565" s="220"/>
      <c r="H3565" s="220"/>
      <c r="I3565" s="220"/>
      <c r="J3565" s="220"/>
      <c r="K3565" s="220"/>
      <c r="L3565" s="220"/>
      <c r="M3565" s="326"/>
      <c r="N3565" s="220"/>
      <c r="O3565" s="220"/>
      <c r="P3565" s="220"/>
      <c r="Q3565" s="326"/>
      <c r="R3565" s="326"/>
      <c r="S3565" s="326"/>
      <c r="T3565" s="326"/>
    </row>
    <row r="3566" spans="1:20">
      <c r="A3566" s="220"/>
      <c r="B3566" s="220"/>
      <c r="C3566" s="220"/>
      <c r="D3566" s="220"/>
      <c r="E3566" s="220"/>
      <c r="F3566" s="220"/>
      <c r="G3566" s="220"/>
      <c r="H3566" s="220"/>
      <c r="I3566" s="220"/>
      <c r="J3566" s="220"/>
      <c r="K3566" s="220"/>
      <c r="L3566" s="220"/>
      <c r="M3566" s="326"/>
      <c r="N3566" s="220"/>
      <c r="O3566" s="220"/>
      <c r="P3566" s="220"/>
      <c r="Q3566" s="326"/>
      <c r="R3566" s="326"/>
      <c r="S3566" s="326"/>
      <c r="T3566" s="326"/>
    </row>
    <row r="3567" spans="1:20">
      <c r="A3567" s="220"/>
      <c r="B3567" s="220"/>
      <c r="C3567" s="220"/>
      <c r="D3567" s="220"/>
      <c r="E3567" s="220"/>
      <c r="F3567" s="220"/>
      <c r="G3567" s="220"/>
      <c r="H3567" s="220"/>
      <c r="I3567" s="220"/>
      <c r="J3567" s="220"/>
      <c r="K3567" s="220"/>
      <c r="L3567" s="220"/>
      <c r="M3567" s="326"/>
      <c r="N3567" s="220"/>
      <c r="O3567" s="220"/>
      <c r="P3567" s="220"/>
      <c r="Q3567" s="326"/>
      <c r="R3567" s="326"/>
      <c r="S3567" s="326"/>
      <c r="T3567" s="326"/>
    </row>
    <row r="3568" spans="1:20">
      <c r="A3568" s="220"/>
      <c r="B3568" s="220"/>
      <c r="C3568" s="220"/>
      <c r="D3568" s="220"/>
      <c r="E3568" s="220"/>
      <c r="F3568" s="220"/>
      <c r="G3568" s="220"/>
      <c r="H3568" s="220"/>
      <c r="I3568" s="220"/>
      <c r="J3568" s="220"/>
      <c r="K3568" s="220"/>
      <c r="L3568" s="220"/>
      <c r="M3568" s="326"/>
      <c r="N3568" s="220"/>
      <c r="O3568" s="220"/>
      <c r="P3568" s="220"/>
      <c r="Q3568" s="326"/>
      <c r="R3568" s="326"/>
      <c r="S3568" s="326"/>
      <c r="T3568" s="326"/>
    </row>
    <row r="3569" spans="1:20">
      <c r="A3569" s="220"/>
      <c r="B3569" s="220"/>
      <c r="C3569" s="220"/>
      <c r="D3569" s="220"/>
      <c r="E3569" s="220"/>
      <c r="F3569" s="220"/>
      <c r="G3569" s="220"/>
      <c r="H3569" s="220"/>
      <c r="I3569" s="220"/>
      <c r="J3569" s="220"/>
      <c r="K3569" s="220"/>
      <c r="L3569" s="220"/>
      <c r="M3569" s="326"/>
      <c r="N3569" s="220"/>
      <c r="O3569" s="220"/>
      <c r="P3569" s="220"/>
      <c r="Q3569" s="326"/>
      <c r="R3569" s="326"/>
      <c r="S3569" s="326"/>
      <c r="T3569" s="326"/>
    </row>
    <row r="3570" spans="1:20">
      <c r="A3570" s="220"/>
      <c r="B3570" s="220"/>
      <c r="C3570" s="220"/>
      <c r="D3570" s="220"/>
      <c r="E3570" s="220"/>
      <c r="F3570" s="220"/>
      <c r="G3570" s="220"/>
      <c r="H3570" s="220"/>
      <c r="I3570" s="220"/>
      <c r="J3570" s="220"/>
      <c r="K3570" s="220"/>
      <c r="L3570" s="220"/>
      <c r="M3570" s="326"/>
      <c r="N3570" s="220"/>
      <c r="O3570" s="220"/>
      <c r="P3570" s="220"/>
      <c r="Q3570" s="326"/>
      <c r="R3570" s="326"/>
      <c r="S3570" s="326"/>
      <c r="T3570" s="326"/>
    </row>
    <row r="3571" spans="1:20">
      <c r="A3571" s="220"/>
      <c r="B3571" s="220"/>
      <c r="C3571" s="220"/>
      <c r="D3571" s="220"/>
      <c r="E3571" s="220"/>
      <c r="F3571" s="220"/>
      <c r="G3571" s="220"/>
      <c r="H3571" s="220"/>
      <c r="I3571" s="220"/>
      <c r="J3571" s="220"/>
      <c r="K3571" s="220"/>
      <c r="L3571" s="220"/>
      <c r="M3571" s="326"/>
      <c r="N3571" s="220"/>
      <c r="O3571" s="220"/>
      <c r="P3571" s="220"/>
      <c r="Q3571" s="326"/>
      <c r="R3571" s="326"/>
      <c r="S3571" s="326"/>
      <c r="T3571" s="326"/>
    </row>
    <row r="3572" spans="1:20">
      <c r="A3572" s="220"/>
      <c r="B3572" s="220"/>
      <c r="C3572" s="220"/>
      <c r="D3572" s="220"/>
      <c r="E3572" s="220"/>
      <c r="F3572" s="220"/>
      <c r="G3572" s="220"/>
      <c r="H3572" s="220"/>
      <c r="I3572" s="220"/>
      <c r="J3572" s="220"/>
      <c r="K3572" s="220"/>
      <c r="L3572" s="220"/>
      <c r="M3572" s="326"/>
      <c r="N3572" s="220"/>
      <c r="O3572" s="220"/>
      <c r="P3572" s="220"/>
      <c r="Q3572" s="326"/>
      <c r="R3572" s="326"/>
      <c r="S3572" s="326"/>
      <c r="T3572" s="326"/>
    </row>
    <row r="3573" spans="1:20">
      <c r="A3573" s="220"/>
      <c r="B3573" s="220"/>
      <c r="C3573" s="220"/>
      <c r="D3573" s="220"/>
      <c r="E3573" s="220"/>
      <c r="F3573" s="220"/>
      <c r="G3573" s="220"/>
      <c r="H3573" s="220"/>
      <c r="I3573" s="220"/>
      <c r="J3573" s="220"/>
      <c r="K3573" s="220"/>
      <c r="L3573" s="220"/>
      <c r="M3573" s="326"/>
      <c r="N3573" s="220"/>
      <c r="O3573" s="220"/>
      <c r="P3573" s="220"/>
      <c r="Q3573" s="326"/>
      <c r="R3573" s="326"/>
      <c r="S3573" s="326"/>
      <c r="T3573" s="326"/>
    </row>
    <row r="3574" spans="1:20">
      <c r="A3574" s="220"/>
      <c r="B3574" s="220"/>
      <c r="C3574" s="220"/>
      <c r="D3574" s="220"/>
      <c r="E3574" s="220"/>
      <c r="F3574" s="220"/>
      <c r="G3574" s="220"/>
      <c r="H3574" s="220"/>
      <c r="I3574" s="220"/>
      <c r="J3574" s="220"/>
      <c r="K3574" s="220"/>
      <c r="L3574" s="220"/>
      <c r="M3574" s="326"/>
      <c r="N3574" s="220"/>
      <c r="O3574" s="220"/>
      <c r="P3574" s="220"/>
      <c r="Q3574" s="326"/>
      <c r="R3574" s="326"/>
      <c r="S3574" s="326"/>
      <c r="T3574" s="326"/>
    </row>
    <row r="3575" spans="1:20">
      <c r="A3575" s="220"/>
      <c r="B3575" s="220"/>
      <c r="C3575" s="220"/>
      <c r="D3575" s="220"/>
      <c r="E3575" s="220"/>
      <c r="F3575" s="220"/>
      <c r="G3575" s="220"/>
      <c r="H3575" s="220"/>
      <c r="I3575" s="220"/>
      <c r="J3575" s="220"/>
      <c r="K3575" s="220"/>
      <c r="L3575" s="220"/>
      <c r="M3575" s="326"/>
      <c r="N3575" s="220"/>
      <c r="O3575" s="220"/>
      <c r="P3575" s="220"/>
      <c r="Q3575" s="326"/>
      <c r="R3575" s="326"/>
      <c r="S3575" s="326"/>
      <c r="T3575" s="326"/>
    </row>
    <row r="3576" spans="1:20">
      <c r="A3576" s="220"/>
      <c r="B3576" s="220"/>
      <c r="C3576" s="220"/>
      <c r="D3576" s="220"/>
      <c r="E3576" s="220"/>
      <c r="F3576" s="220"/>
      <c r="G3576" s="220"/>
      <c r="H3576" s="220"/>
      <c r="I3576" s="220"/>
      <c r="J3576" s="220"/>
      <c r="K3576" s="220"/>
      <c r="L3576" s="220"/>
      <c r="M3576" s="326"/>
      <c r="N3576" s="220"/>
      <c r="O3576" s="220"/>
      <c r="P3576" s="220"/>
      <c r="Q3576" s="326"/>
      <c r="R3576" s="326"/>
      <c r="S3576" s="326"/>
      <c r="T3576" s="326"/>
    </row>
    <row r="3577" spans="1:20">
      <c r="A3577" s="220"/>
      <c r="B3577" s="220"/>
      <c r="C3577" s="220"/>
      <c r="D3577" s="220"/>
      <c r="E3577" s="220"/>
      <c r="F3577" s="220"/>
      <c r="G3577" s="220"/>
      <c r="H3577" s="220"/>
      <c r="I3577" s="220"/>
      <c r="J3577" s="220"/>
      <c r="K3577" s="220"/>
      <c r="L3577" s="220"/>
      <c r="M3577" s="326"/>
      <c r="N3577" s="220"/>
      <c r="O3577" s="220"/>
      <c r="P3577" s="220"/>
      <c r="Q3577" s="326"/>
      <c r="R3577" s="326"/>
      <c r="S3577" s="326"/>
      <c r="T3577" s="326"/>
    </row>
    <row r="3578" spans="1:20">
      <c r="A3578" s="220"/>
      <c r="B3578" s="220"/>
      <c r="C3578" s="220"/>
      <c r="D3578" s="220"/>
      <c r="E3578" s="220"/>
      <c r="F3578" s="220"/>
      <c r="G3578" s="220"/>
      <c r="H3578" s="220"/>
      <c r="I3578" s="220"/>
      <c r="J3578" s="220"/>
      <c r="K3578" s="220"/>
      <c r="L3578" s="220"/>
      <c r="M3578" s="326"/>
      <c r="N3578" s="220"/>
      <c r="O3578" s="220"/>
      <c r="P3578" s="220"/>
      <c r="Q3578" s="326"/>
      <c r="R3578" s="326"/>
      <c r="S3578" s="326"/>
      <c r="T3578" s="326"/>
    </row>
    <row r="3579" spans="1:20">
      <c r="A3579" s="220"/>
      <c r="B3579" s="220"/>
      <c r="C3579" s="220"/>
      <c r="D3579" s="220"/>
      <c r="E3579" s="220"/>
      <c r="F3579" s="220"/>
      <c r="G3579" s="220"/>
      <c r="H3579" s="220"/>
      <c r="I3579" s="220"/>
      <c r="J3579" s="220"/>
      <c r="K3579" s="220"/>
      <c r="L3579" s="220"/>
      <c r="M3579" s="326"/>
      <c r="N3579" s="220"/>
      <c r="O3579" s="220"/>
      <c r="P3579" s="220"/>
      <c r="Q3579" s="326"/>
      <c r="R3579" s="326"/>
      <c r="S3579" s="326"/>
      <c r="T3579" s="326"/>
    </row>
    <row r="3580" spans="1:20">
      <c r="A3580" s="220"/>
      <c r="B3580" s="220"/>
      <c r="C3580" s="220"/>
      <c r="D3580" s="220"/>
      <c r="E3580" s="220"/>
      <c r="F3580" s="220"/>
      <c r="G3580" s="220"/>
      <c r="H3580" s="220"/>
      <c r="I3580" s="220"/>
      <c r="J3580" s="220"/>
      <c r="K3580" s="220"/>
      <c r="L3580" s="220"/>
      <c r="M3580" s="326"/>
      <c r="N3580" s="220"/>
      <c r="O3580" s="220"/>
      <c r="P3580" s="220"/>
      <c r="Q3580" s="326"/>
      <c r="R3580" s="326"/>
      <c r="S3580" s="326"/>
      <c r="T3580" s="326"/>
    </row>
    <row r="3581" spans="1:20">
      <c r="A3581" s="220"/>
      <c r="B3581" s="220"/>
      <c r="C3581" s="220"/>
      <c r="D3581" s="220"/>
      <c r="E3581" s="220"/>
      <c r="F3581" s="220"/>
      <c r="G3581" s="220"/>
      <c r="H3581" s="220"/>
      <c r="I3581" s="220"/>
      <c r="J3581" s="220"/>
      <c r="K3581" s="220"/>
      <c r="L3581" s="220"/>
      <c r="M3581" s="326"/>
      <c r="N3581" s="220"/>
      <c r="O3581" s="220"/>
      <c r="P3581" s="220"/>
      <c r="Q3581" s="326"/>
      <c r="R3581" s="326"/>
      <c r="S3581" s="326"/>
      <c r="T3581" s="326"/>
    </row>
    <row r="3582" spans="1:20">
      <c r="A3582" s="220"/>
      <c r="B3582" s="220"/>
      <c r="C3582" s="220"/>
      <c r="D3582" s="220"/>
      <c r="E3582" s="220"/>
      <c r="F3582" s="220"/>
      <c r="G3582" s="220"/>
      <c r="H3582" s="220"/>
      <c r="I3582" s="220"/>
      <c r="J3582" s="220"/>
      <c r="K3582" s="220"/>
      <c r="L3582" s="220"/>
      <c r="M3582" s="326"/>
      <c r="N3582" s="220"/>
      <c r="O3582" s="220"/>
      <c r="P3582" s="220"/>
      <c r="Q3582" s="326"/>
      <c r="R3582" s="326"/>
      <c r="S3582" s="326"/>
      <c r="T3582" s="326"/>
    </row>
    <row r="3583" spans="1:20">
      <c r="A3583" s="220"/>
      <c r="B3583" s="220"/>
      <c r="C3583" s="220"/>
      <c r="D3583" s="220"/>
      <c r="E3583" s="220"/>
      <c r="F3583" s="220"/>
      <c r="G3583" s="220"/>
      <c r="H3583" s="220"/>
      <c r="I3583" s="220"/>
      <c r="J3583" s="220"/>
      <c r="K3583" s="220"/>
      <c r="L3583" s="220"/>
      <c r="M3583" s="326"/>
      <c r="N3583" s="220"/>
      <c r="O3583" s="220"/>
      <c r="P3583" s="220"/>
      <c r="Q3583" s="326"/>
      <c r="R3583" s="326"/>
      <c r="S3583" s="326"/>
      <c r="T3583" s="326"/>
    </row>
    <row r="3584" spans="1:20">
      <c r="A3584" s="220"/>
      <c r="B3584" s="220"/>
      <c r="C3584" s="220"/>
      <c r="D3584" s="220"/>
      <c r="E3584" s="220"/>
      <c r="F3584" s="220"/>
      <c r="G3584" s="220"/>
      <c r="H3584" s="220"/>
      <c r="I3584" s="220"/>
      <c r="J3584" s="220"/>
      <c r="K3584" s="220"/>
      <c r="L3584" s="220"/>
      <c r="M3584" s="326"/>
      <c r="N3584" s="220"/>
      <c r="O3584" s="220"/>
      <c r="P3584" s="220"/>
      <c r="Q3584" s="326"/>
      <c r="R3584" s="326"/>
      <c r="S3584" s="326"/>
      <c r="T3584" s="326"/>
    </row>
    <row r="3585" spans="1:20">
      <c r="A3585" s="220"/>
      <c r="B3585" s="220"/>
      <c r="C3585" s="220"/>
      <c r="D3585" s="220"/>
      <c r="E3585" s="220"/>
      <c r="F3585" s="220"/>
      <c r="G3585" s="220"/>
      <c r="H3585" s="220"/>
      <c r="I3585" s="220"/>
      <c r="J3585" s="220"/>
      <c r="K3585" s="220"/>
      <c r="L3585" s="220"/>
      <c r="M3585" s="326"/>
      <c r="N3585" s="220"/>
      <c r="O3585" s="220"/>
      <c r="P3585" s="220"/>
      <c r="Q3585" s="326"/>
      <c r="R3585" s="326"/>
      <c r="S3585" s="326"/>
      <c r="T3585" s="326"/>
    </row>
    <row r="3586" spans="1:20">
      <c r="A3586" s="220"/>
      <c r="B3586" s="220"/>
      <c r="C3586" s="220"/>
      <c r="D3586" s="220"/>
      <c r="E3586" s="220"/>
      <c r="F3586" s="220"/>
      <c r="G3586" s="220"/>
      <c r="H3586" s="220"/>
      <c r="I3586" s="220"/>
      <c r="J3586" s="220"/>
      <c r="K3586" s="220"/>
      <c r="L3586" s="220"/>
      <c r="M3586" s="326"/>
      <c r="N3586" s="220"/>
      <c r="O3586" s="220"/>
      <c r="P3586" s="220"/>
      <c r="Q3586" s="326"/>
      <c r="R3586" s="326"/>
      <c r="S3586" s="326"/>
      <c r="T3586" s="326"/>
    </row>
    <row r="3587" spans="1:20">
      <c r="A3587" s="220"/>
      <c r="B3587" s="220"/>
      <c r="C3587" s="220"/>
      <c r="D3587" s="220"/>
      <c r="E3587" s="220"/>
      <c r="F3587" s="220"/>
      <c r="G3587" s="220"/>
      <c r="H3587" s="220"/>
      <c r="I3587" s="220"/>
      <c r="J3587" s="220"/>
      <c r="K3587" s="220"/>
      <c r="L3587" s="220"/>
      <c r="M3587" s="326"/>
      <c r="N3587" s="220"/>
      <c r="O3587" s="220"/>
      <c r="P3587" s="220"/>
      <c r="Q3587" s="326"/>
      <c r="R3587" s="326"/>
      <c r="S3587" s="326"/>
      <c r="T3587" s="326"/>
    </row>
    <row r="3588" spans="1:20">
      <c r="A3588" s="220"/>
      <c r="B3588" s="220"/>
      <c r="C3588" s="220"/>
      <c r="D3588" s="220"/>
      <c r="E3588" s="220"/>
      <c r="F3588" s="220"/>
      <c r="G3588" s="220"/>
      <c r="H3588" s="220"/>
      <c r="I3588" s="220"/>
      <c r="J3588" s="220"/>
      <c r="K3588" s="220"/>
      <c r="L3588" s="220"/>
      <c r="M3588" s="326"/>
      <c r="N3588" s="220"/>
      <c r="O3588" s="220"/>
      <c r="P3588" s="220"/>
      <c r="Q3588" s="326"/>
      <c r="R3588" s="326"/>
      <c r="S3588" s="326"/>
      <c r="T3588" s="326"/>
    </row>
    <row r="3589" spans="1:20">
      <c r="A3589" s="220"/>
      <c r="B3589" s="220"/>
      <c r="C3589" s="220"/>
      <c r="D3589" s="220"/>
      <c r="E3589" s="220"/>
      <c r="F3589" s="220"/>
      <c r="G3589" s="220"/>
      <c r="H3589" s="220"/>
      <c r="I3589" s="220"/>
      <c r="J3589" s="220"/>
      <c r="K3589" s="220"/>
      <c r="L3589" s="220"/>
      <c r="M3589" s="326"/>
      <c r="N3589" s="220"/>
      <c r="O3589" s="220"/>
      <c r="P3589" s="220"/>
      <c r="Q3589" s="326"/>
      <c r="R3589" s="326"/>
      <c r="S3589" s="326"/>
      <c r="T3589" s="326"/>
    </row>
    <row r="3590" spans="1:20">
      <c r="A3590" s="220"/>
      <c r="B3590" s="220"/>
      <c r="C3590" s="220"/>
      <c r="D3590" s="220"/>
      <c r="E3590" s="220"/>
      <c r="F3590" s="220"/>
      <c r="G3590" s="220"/>
      <c r="H3590" s="220"/>
      <c r="I3590" s="220"/>
      <c r="J3590" s="220"/>
      <c r="K3590" s="220"/>
      <c r="L3590" s="220"/>
      <c r="M3590" s="326"/>
      <c r="N3590" s="220"/>
      <c r="O3590" s="220"/>
      <c r="P3590" s="220"/>
      <c r="Q3590" s="326"/>
      <c r="R3590" s="326"/>
      <c r="S3590" s="326"/>
      <c r="T3590" s="326"/>
    </row>
    <row r="3591" spans="1:20">
      <c r="A3591" s="220"/>
      <c r="B3591" s="220"/>
      <c r="C3591" s="220"/>
      <c r="D3591" s="220"/>
      <c r="E3591" s="220"/>
      <c r="F3591" s="220"/>
      <c r="G3591" s="220"/>
      <c r="H3591" s="220"/>
      <c r="I3591" s="220"/>
      <c r="J3591" s="220"/>
      <c r="K3591" s="220"/>
      <c r="L3591" s="220"/>
      <c r="M3591" s="326"/>
      <c r="N3591" s="220"/>
      <c r="O3591" s="220"/>
      <c r="P3591" s="220"/>
      <c r="Q3591" s="326"/>
      <c r="R3591" s="326"/>
      <c r="S3591" s="326"/>
      <c r="T3591" s="326"/>
    </row>
    <row r="3592" spans="1:20">
      <c r="A3592" s="220"/>
      <c r="B3592" s="220"/>
      <c r="C3592" s="220"/>
      <c r="D3592" s="220"/>
      <c r="E3592" s="220"/>
      <c r="F3592" s="220"/>
      <c r="G3592" s="220"/>
      <c r="H3592" s="220"/>
      <c r="I3592" s="220"/>
      <c r="J3592" s="220"/>
      <c r="K3592" s="220"/>
      <c r="L3592" s="220"/>
      <c r="M3592" s="326"/>
      <c r="N3592" s="220"/>
      <c r="O3592" s="220"/>
      <c r="P3592" s="220"/>
      <c r="Q3592" s="326"/>
      <c r="R3592" s="326"/>
      <c r="S3592" s="326"/>
      <c r="T3592" s="326"/>
    </row>
    <row r="3593" spans="1:20">
      <c r="A3593" s="220"/>
      <c r="B3593" s="220"/>
      <c r="C3593" s="220"/>
      <c r="D3593" s="220"/>
      <c r="E3593" s="220"/>
      <c r="F3593" s="220"/>
      <c r="G3593" s="220"/>
      <c r="H3593" s="220"/>
      <c r="I3593" s="220"/>
      <c r="J3593" s="220"/>
      <c r="K3593" s="220"/>
      <c r="L3593" s="220"/>
      <c r="M3593" s="326"/>
      <c r="N3593" s="220"/>
      <c r="O3593" s="220"/>
      <c r="P3593" s="220"/>
      <c r="Q3593" s="326"/>
      <c r="R3593" s="326"/>
      <c r="S3593" s="326"/>
      <c r="T3593" s="326"/>
    </row>
    <row r="3594" spans="1:20">
      <c r="A3594" s="220"/>
      <c r="B3594" s="220"/>
      <c r="C3594" s="220"/>
      <c r="D3594" s="220"/>
      <c r="E3594" s="220"/>
      <c r="F3594" s="220"/>
      <c r="G3594" s="220"/>
      <c r="H3594" s="220"/>
      <c r="I3594" s="220"/>
      <c r="J3594" s="220"/>
      <c r="K3594" s="220"/>
      <c r="L3594" s="220"/>
      <c r="M3594" s="326"/>
      <c r="N3594" s="220"/>
      <c r="O3594" s="220"/>
      <c r="P3594" s="220"/>
      <c r="Q3594" s="326"/>
      <c r="R3594" s="326"/>
      <c r="S3594" s="326"/>
      <c r="T3594" s="326"/>
    </row>
    <row r="3595" spans="1:20">
      <c r="A3595" s="220"/>
      <c r="B3595" s="220"/>
      <c r="C3595" s="220"/>
      <c r="D3595" s="220"/>
      <c r="E3595" s="220"/>
      <c r="F3595" s="220"/>
      <c r="G3595" s="220"/>
      <c r="H3595" s="220"/>
      <c r="I3595" s="220"/>
      <c r="J3595" s="220"/>
      <c r="K3595" s="220"/>
      <c r="L3595" s="220"/>
      <c r="M3595" s="326"/>
      <c r="N3595" s="220"/>
      <c r="O3595" s="220"/>
      <c r="P3595" s="220"/>
      <c r="Q3595" s="326"/>
      <c r="R3595" s="326"/>
      <c r="S3595" s="326"/>
      <c r="T3595" s="326"/>
    </row>
    <row r="3596" spans="1:20">
      <c r="A3596" s="220"/>
      <c r="B3596" s="220"/>
      <c r="C3596" s="220"/>
      <c r="D3596" s="220"/>
      <c r="E3596" s="220"/>
      <c r="F3596" s="220"/>
      <c r="G3596" s="220"/>
      <c r="H3596" s="220"/>
      <c r="I3596" s="220"/>
      <c r="J3596" s="220"/>
      <c r="K3596" s="220"/>
      <c r="L3596" s="220"/>
      <c r="M3596" s="326"/>
      <c r="N3596" s="220"/>
      <c r="O3596" s="220"/>
      <c r="P3596" s="220"/>
      <c r="Q3596" s="326"/>
      <c r="R3596" s="326"/>
      <c r="S3596" s="326"/>
      <c r="T3596" s="326"/>
    </row>
    <row r="3597" spans="1:20">
      <c r="A3597" s="220"/>
      <c r="B3597" s="220"/>
      <c r="C3597" s="220"/>
      <c r="D3597" s="220"/>
      <c r="E3597" s="220"/>
      <c r="F3597" s="220"/>
      <c r="G3597" s="220"/>
      <c r="H3597" s="220"/>
      <c r="I3597" s="220"/>
      <c r="J3597" s="220"/>
      <c r="K3597" s="220"/>
      <c r="L3597" s="220"/>
      <c r="M3597" s="326"/>
      <c r="N3597" s="220"/>
      <c r="O3597" s="220"/>
      <c r="P3597" s="220"/>
      <c r="Q3597" s="326"/>
      <c r="R3597" s="326"/>
      <c r="S3597" s="326"/>
      <c r="T3597" s="326"/>
    </row>
    <row r="3598" spans="1:20">
      <c r="A3598" s="220"/>
      <c r="B3598" s="220"/>
      <c r="C3598" s="220"/>
      <c r="D3598" s="220"/>
      <c r="E3598" s="220"/>
      <c r="F3598" s="220"/>
      <c r="G3598" s="220"/>
      <c r="H3598" s="220"/>
      <c r="I3598" s="220"/>
      <c r="J3598" s="220"/>
      <c r="K3598" s="220"/>
      <c r="L3598" s="220"/>
      <c r="M3598" s="326"/>
      <c r="N3598" s="220"/>
      <c r="O3598" s="220"/>
      <c r="P3598" s="220"/>
      <c r="Q3598" s="326"/>
      <c r="R3598" s="326"/>
      <c r="S3598" s="326"/>
      <c r="T3598" s="326"/>
    </row>
    <row r="3599" spans="1:20">
      <c r="A3599" s="220"/>
      <c r="B3599" s="220"/>
      <c r="C3599" s="220"/>
      <c r="D3599" s="220"/>
      <c r="E3599" s="220"/>
      <c r="F3599" s="220"/>
      <c r="G3599" s="220"/>
      <c r="H3599" s="220"/>
      <c r="I3599" s="220"/>
      <c r="J3599" s="220"/>
      <c r="K3599" s="220"/>
      <c r="L3599" s="220"/>
      <c r="M3599" s="326"/>
      <c r="N3599" s="220"/>
      <c r="O3599" s="220"/>
      <c r="P3599" s="220"/>
      <c r="Q3599" s="326"/>
      <c r="R3599" s="326"/>
      <c r="S3599" s="326"/>
      <c r="T3599" s="326"/>
    </row>
    <row r="3600" spans="1:20">
      <c r="A3600" s="220"/>
      <c r="B3600" s="220"/>
      <c r="C3600" s="220"/>
      <c r="D3600" s="220"/>
      <c r="E3600" s="220"/>
      <c r="F3600" s="220"/>
      <c r="G3600" s="220"/>
      <c r="H3600" s="220"/>
      <c r="I3600" s="220"/>
      <c r="J3600" s="220"/>
      <c r="K3600" s="220"/>
      <c r="L3600" s="220"/>
      <c r="M3600" s="326"/>
      <c r="N3600" s="220"/>
      <c r="O3600" s="220"/>
      <c r="P3600" s="220"/>
      <c r="Q3600" s="326"/>
      <c r="R3600" s="326"/>
      <c r="S3600" s="326"/>
      <c r="T3600" s="326"/>
    </row>
    <row r="3601" spans="1:20">
      <c r="A3601" s="220"/>
      <c r="B3601" s="220"/>
      <c r="C3601" s="220"/>
      <c r="D3601" s="220"/>
      <c r="E3601" s="220"/>
      <c r="F3601" s="220"/>
      <c r="G3601" s="220"/>
      <c r="H3601" s="220"/>
      <c r="I3601" s="220"/>
      <c r="J3601" s="220"/>
      <c r="K3601" s="220"/>
      <c r="L3601" s="220"/>
      <c r="M3601" s="326"/>
      <c r="N3601" s="220"/>
      <c r="O3601" s="220"/>
      <c r="P3601" s="220"/>
      <c r="Q3601" s="326"/>
      <c r="R3601" s="326"/>
      <c r="S3601" s="326"/>
      <c r="T3601" s="326"/>
    </row>
    <row r="3602" spans="1:20">
      <c r="A3602" s="220"/>
      <c r="B3602" s="220"/>
      <c r="C3602" s="220"/>
      <c r="D3602" s="220"/>
      <c r="E3602" s="220"/>
      <c r="F3602" s="220"/>
      <c r="G3602" s="220"/>
      <c r="H3602" s="220"/>
      <c r="I3602" s="220"/>
      <c r="J3602" s="220"/>
      <c r="K3602" s="220"/>
      <c r="L3602" s="220"/>
      <c r="M3602" s="326"/>
      <c r="N3602" s="220"/>
      <c r="O3602" s="220"/>
      <c r="P3602" s="220"/>
      <c r="Q3602" s="326"/>
      <c r="R3602" s="326"/>
      <c r="S3602" s="326"/>
      <c r="T3602" s="326"/>
    </row>
    <row r="3603" spans="1:20">
      <c r="A3603" s="220"/>
      <c r="B3603" s="220"/>
      <c r="C3603" s="220"/>
      <c r="D3603" s="220"/>
      <c r="E3603" s="220"/>
      <c r="F3603" s="220"/>
      <c r="G3603" s="220"/>
      <c r="H3603" s="220"/>
      <c r="I3603" s="220"/>
      <c r="J3603" s="220"/>
      <c r="K3603" s="220"/>
      <c r="L3603" s="220"/>
      <c r="M3603" s="326"/>
      <c r="N3603" s="220"/>
      <c r="O3603" s="220"/>
      <c r="P3603" s="220"/>
      <c r="Q3603" s="326"/>
      <c r="R3603" s="326"/>
      <c r="S3603" s="326"/>
      <c r="T3603" s="326"/>
    </row>
    <row r="3604" spans="1:20">
      <c r="A3604" s="220"/>
      <c r="B3604" s="220"/>
      <c r="C3604" s="220"/>
      <c r="D3604" s="220"/>
      <c r="E3604" s="220"/>
      <c r="F3604" s="220"/>
      <c r="G3604" s="220"/>
      <c r="H3604" s="220"/>
      <c r="I3604" s="220"/>
      <c r="J3604" s="220"/>
      <c r="K3604" s="220"/>
      <c r="L3604" s="220"/>
      <c r="M3604" s="326"/>
      <c r="N3604" s="220"/>
      <c r="O3604" s="220"/>
      <c r="P3604" s="220"/>
      <c r="Q3604" s="326"/>
      <c r="R3604" s="326"/>
      <c r="S3604" s="326"/>
      <c r="T3604" s="326"/>
    </row>
    <row r="3605" spans="1:20">
      <c r="A3605" s="220"/>
      <c r="B3605" s="220"/>
      <c r="C3605" s="220"/>
      <c r="D3605" s="220"/>
      <c r="E3605" s="220"/>
      <c r="F3605" s="220"/>
      <c r="G3605" s="220"/>
      <c r="H3605" s="220"/>
      <c r="I3605" s="220"/>
      <c r="J3605" s="220"/>
      <c r="K3605" s="220"/>
      <c r="L3605" s="220"/>
      <c r="M3605" s="326"/>
      <c r="N3605" s="220"/>
      <c r="O3605" s="220"/>
      <c r="P3605" s="220"/>
      <c r="Q3605" s="326"/>
      <c r="R3605" s="326"/>
      <c r="S3605" s="326"/>
      <c r="T3605" s="326"/>
    </row>
    <row r="3606" spans="1:20">
      <c r="A3606" s="220"/>
      <c r="B3606" s="220"/>
      <c r="C3606" s="220"/>
      <c r="D3606" s="220"/>
      <c r="E3606" s="220"/>
      <c r="F3606" s="220"/>
      <c r="G3606" s="220"/>
      <c r="H3606" s="220"/>
      <c r="I3606" s="220"/>
      <c r="J3606" s="220"/>
      <c r="K3606" s="220"/>
      <c r="L3606" s="220"/>
      <c r="M3606" s="326"/>
      <c r="N3606" s="220"/>
      <c r="O3606" s="220"/>
      <c r="P3606" s="220"/>
      <c r="Q3606" s="326"/>
      <c r="R3606" s="326"/>
      <c r="S3606" s="326"/>
      <c r="T3606" s="326"/>
    </row>
    <row r="3607" spans="1:20">
      <c r="A3607" s="220"/>
      <c r="B3607" s="220"/>
      <c r="C3607" s="220"/>
      <c r="D3607" s="220"/>
      <c r="E3607" s="220"/>
      <c r="F3607" s="220"/>
      <c r="G3607" s="220"/>
      <c r="H3607" s="220"/>
      <c r="I3607" s="220"/>
      <c r="J3607" s="220"/>
      <c r="K3607" s="220"/>
      <c r="L3607" s="220"/>
      <c r="M3607" s="326"/>
      <c r="N3607" s="220"/>
      <c r="O3607" s="220"/>
      <c r="P3607" s="220"/>
      <c r="Q3607" s="326"/>
      <c r="R3607" s="326"/>
      <c r="S3607" s="326"/>
      <c r="T3607" s="326"/>
    </row>
    <row r="3608" spans="1:20">
      <c r="A3608" s="220"/>
      <c r="B3608" s="220"/>
      <c r="C3608" s="220"/>
      <c r="D3608" s="220"/>
      <c r="E3608" s="220"/>
      <c r="F3608" s="220"/>
      <c r="G3608" s="220"/>
      <c r="H3608" s="220"/>
      <c r="I3608" s="220"/>
      <c r="J3608" s="220"/>
      <c r="K3608" s="220"/>
      <c r="L3608" s="220"/>
      <c r="M3608" s="326"/>
      <c r="N3608" s="220"/>
      <c r="O3608" s="220"/>
      <c r="P3608" s="220"/>
      <c r="Q3608" s="326"/>
      <c r="R3608" s="326"/>
      <c r="S3608" s="326"/>
      <c r="T3608" s="326"/>
    </row>
    <row r="3609" spans="1:20">
      <c r="A3609" s="220"/>
      <c r="B3609" s="220"/>
      <c r="C3609" s="220"/>
      <c r="D3609" s="220"/>
      <c r="E3609" s="220"/>
      <c r="F3609" s="220"/>
      <c r="G3609" s="220"/>
      <c r="H3609" s="220"/>
      <c r="I3609" s="220"/>
      <c r="J3609" s="220"/>
      <c r="K3609" s="220"/>
      <c r="L3609" s="220"/>
      <c r="M3609" s="326"/>
      <c r="N3609" s="220"/>
      <c r="O3609" s="220"/>
      <c r="P3609" s="220"/>
      <c r="Q3609" s="326"/>
      <c r="R3609" s="326"/>
      <c r="S3609" s="326"/>
      <c r="T3609" s="326"/>
    </row>
    <row r="3610" spans="1:20">
      <c r="A3610" s="220"/>
      <c r="B3610" s="220"/>
      <c r="C3610" s="220"/>
      <c r="D3610" s="220"/>
      <c r="E3610" s="220"/>
      <c r="F3610" s="220"/>
      <c r="G3610" s="220"/>
      <c r="H3610" s="220"/>
      <c r="I3610" s="220"/>
      <c r="J3610" s="220"/>
      <c r="K3610" s="220"/>
      <c r="L3610" s="220"/>
      <c r="M3610" s="326"/>
      <c r="N3610" s="220"/>
      <c r="O3610" s="220"/>
      <c r="P3610" s="220"/>
      <c r="Q3610" s="326"/>
      <c r="R3610" s="326"/>
      <c r="S3610" s="326"/>
      <c r="T3610" s="326"/>
    </row>
    <row r="3611" spans="1:20">
      <c r="A3611" s="220"/>
      <c r="B3611" s="220"/>
      <c r="C3611" s="220"/>
      <c r="D3611" s="220"/>
      <c r="E3611" s="220"/>
      <c r="F3611" s="220"/>
      <c r="G3611" s="220"/>
      <c r="H3611" s="220"/>
      <c r="I3611" s="220"/>
      <c r="J3611" s="220"/>
      <c r="K3611" s="220"/>
      <c r="L3611" s="220"/>
      <c r="M3611" s="326"/>
      <c r="N3611" s="220"/>
      <c r="O3611" s="220"/>
      <c r="P3611" s="220"/>
      <c r="Q3611" s="326"/>
      <c r="R3611" s="326"/>
      <c r="S3611" s="326"/>
      <c r="T3611" s="326"/>
    </row>
    <row r="3612" spans="1:20">
      <c r="A3612" s="220"/>
      <c r="B3612" s="220"/>
      <c r="C3612" s="220"/>
      <c r="D3612" s="220"/>
      <c r="E3612" s="220"/>
      <c r="F3612" s="220"/>
      <c r="G3612" s="220"/>
      <c r="H3612" s="220"/>
      <c r="I3612" s="220"/>
      <c r="J3612" s="220"/>
      <c r="K3612" s="220"/>
      <c r="L3612" s="220"/>
      <c r="M3612" s="326"/>
      <c r="N3612" s="220"/>
      <c r="O3612" s="220"/>
      <c r="P3612" s="220"/>
      <c r="Q3612" s="326"/>
      <c r="R3612" s="326"/>
      <c r="S3612" s="326"/>
      <c r="T3612" s="326"/>
    </row>
    <row r="3613" spans="1:20">
      <c r="A3613" s="220"/>
      <c r="B3613" s="220"/>
      <c r="C3613" s="220"/>
      <c r="D3613" s="220"/>
      <c r="E3613" s="220"/>
      <c r="F3613" s="220"/>
      <c r="G3613" s="220"/>
      <c r="H3613" s="220"/>
      <c r="I3613" s="220"/>
      <c r="J3613" s="220"/>
      <c r="K3613" s="220"/>
      <c r="L3613" s="220"/>
      <c r="M3613" s="326"/>
      <c r="N3613" s="220"/>
      <c r="O3613" s="220"/>
      <c r="P3613" s="220"/>
      <c r="Q3613" s="326"/>
      <c r="R3613" s="326"/>
      <c r="S3613" s="326"/>
      <c r="T3613" s="326"/>
    </row>
    <row r="3614" spans="1:20">
      <c r="A3614" s="220"/>
      <c r="B3614" s="220"/>
      <c r="C3614" s="220"/>
      <c r="D3614" s="220"/>
      <c r="E3614" s="220"/>
      <c r="F3614" s="220"/>
      <c r="G3614" s="220"/>
      <c r="H3614" s="220"/>
      <c r="I3614" s="220"/>
      <c r="J3614" s="220"/>
      <c r="K3614" s="220"/>
      <c r="L3614" s="220"/>
      <c r="M3614" s="326"/>
      <c r="N3614" s="220"/>
      <c r="O3614" s="220"/>
      <c r="P3614" s="220"/>
      <c r="Q3614" s="326"/>
      <c r="R3614" s="326"/>
      <c r="S3614" s="326"/>
      <c r="T3614" s="326"/>
    </row>
    <row r="3615" spans="1:20">
      <c r="A3615" s="220"/>
      <c r="B3615" s="220"/>
      <c r="C3615" s="220"/>
      <c r="D3615" s="220"/>
      <c r="E3615" s="220"/>
      <c r="F3615" s="220"/>
      <c r="G3615" s="220"/>
      <c r="H3615" s="220"/>
      <c r="I3615" s="220"/>
      <c r="J3615" s="220"/>
      <c r="K3615" s="220"/>
      <c r="L3615" s="220"/>
      <c r="M3615" s="326"/>
      <c r="N3615" s="220"/>
      <c r="O3615" s="220"/>
      <c r="P3615" s="220"/>
      <c r="Q3615" s="326"/>
      <c r="R3615" s="326"/>
      <c r="S3615" s="326"/>
      <c r="T3615" s="326"/>
    </row>
    <row r="3616" spans="1:20">
      <c r="A3616" s="220"/>
      <c r="B3616" s="220"/>
      <c r="C3616" s="220"/>
      <c r="D3616" s="220"/>
      <c r="E3616" s="220"/>
      <c r="F3616" s="220"/>
      <c r="G3616" s="220"/>
      <c r="H3616" s="220"/>
      <c r="I3616" s="220"/>
      <c r="J3616" s="220"/>
      <c r="K3616" s="220"/>
      <c r="L3616" s="220"/>
      <c r="M3616" s="326"/>
      <c r="N3616" s="220"/>
      <c r="O3616" s="220"/>
      <c r="P3616" s="220"/>
      <c r="Q3616" s="326"/>
      <c r="R3616" s="326"/>
      <c r="S3616" s="326"/>
      <c r="T3616" s="326"/>
    </row>
    <row r="3617" spans="1:20">
      <c r="A3617" s="220"/>
      <c r="B3617" s="220"/>
      <c r="C3617" s="220"/>
      <c r="D3617" s="220"/>
      <c r="E3617" s="220"/>
      <c r="F3617" s="220"/>
      <c r="G3617" s="220"/>
      <c r="H3617" s="220"/>
      <c r="I3617" s="220"/>
      <c r="J3617" s="220"/>
      <c r="K3617" s="220"/>
      <c r="L3617" s="220"/>
      <c r="M3617" s="326"/>
      <c r="N3617" s="220"/>
      <c r="O3617" s="220"/>
      <c r="P3617" s="220"/>
      <c r="Q3617" s="326"/>
      <c r="R3617" s="326"/>
      <c r="S3617" s="326"/>
      <c r="T3617" s="326"/>
    </row>
    <row r="3618" spans="1:20">
      <c r="A3618" s="220"/>
      <c r="B3618" s="220"/>
      <c r="C3618" s="220"/>
      <c r="D3618" s="220"/>
      <c r="E3618" s="220"/>
      <c r="F3618" s="220"/>
      <c r="G3618" s="220"/>
      <c r="H3618" s="220"/>
      <c r="I3618" s="220"/>
      <c r="J3618" s="220"/>
      <c r="K3618" s="220"/>
      <c r="L3618" s="220"/>
      <c r="M3618" s="326"/>
      <c r="N3618" s="220"/>
      <c r="O3618" s="220"/>
      <c r="P3618" s="220"/>
      <c r="Q3618" s="326"/>
      <c r="R3618" s="326"/>
      <c r="S3618" s="326"/>
      <c r="T3618" s="326"/>
    </row>
    <row r="3619" spans="1:20">
      <c r="A3619" s="220"/>
      <c r="B3619" s="220"/>
      <c r="C3619" s="220"/>
      <c r="D3619" s="220"/>
      <c r="E3619" s="220"/>
      <c r="F3619" s="220"/>
      <c r="G3619" s="220"/>
      <c r="H3619" s="220"/>
      <c r="I3619" s="220"/>
      <c r="J3619" s="220"/>
      <c r="K3619" s="220"/>
      <c r="L3619" s="220"/>
      <c r="M3619" s="326"/>
      <c r="N3619" s="220"/>
      <c r="O3619" s="220"/>
      <c r="P3619" s="220"/>
      <c r="Q3619" s="326"/>
      <c r="R3619" s="326"/>
      <c r="S3619" s="326"/>
      <c r="T3619" s="326"/>
    </row>
    <row r="3620" spans="1:20">
      <c r="A3620" s="220"/>
      <c r="B3620" s="220"/>
      <c r="C3620" s="220"/>
      <c r="D3620" s="220"/>
      <c r="E3620" s="220"/>
      <c r="F3620" s="220"/>
      <c r="G3620" s="220"/>
      <c r="H3620" s="220"/>
      <c r="I3620" s="220"/>
      <c r="J3620" s="220"/>
      <c r="K3620" s="220"/>
      <c r="L3620" s="220"/>
      <c r="M3620" s="326"/>
      <c r="N3620" s="220"/>
      <c r="O3620" s="220"/>
      <c r="P3620" s="220"/>
      <c r="Q3620" s="326"/>
      <c r="R3620" s="326"/>
      <c r="S3620" s="326"/>
      <c r="T3620" s="326"/>
    </row>
    <row r="3621" spans="1:20">
      <c r="A3621" s="220"/>
      <c r="B3621" s="220"/>
      <c r="C3621" s="220"/>
      <c r="D3621" s="220"/>
      <c r="E3621" s="220"/>
      <c r="F3621" s="220"/>
      <c r="G3621" s="220"/>
      <c r="H3621" s="220"/>
      <c r="I3621" s="220"/>
      <c r="J3621" s="220"/>
      <c r="K3621" s="220"/>
      <c r="L3621" s="220"/>
      <c r="M3621" s="326"/>
      <c r="N3621" s="220"/>
      <c r="O3621" s="220"/>
      <c r="P3621" s="220"/>
      <c r="Q3621" s="326"/>
      <c r="R3621" s="326"/>
      <c r="S3621" s="326"/>
      <c r="T3621" s="326"/>
    </row>
    <row r="3622" spans="1:20">
      <c r="A3622" s="220"/>
      <c r="B3622" s="220"/>
      <c r="C3622" s="220"/>
      <c r="D3622" s="220"/>
      <c r="E3622" s="220"/>
      <c r="F3622" s="220"/>
      <c r="G3622" s="220"/>
      <c r="H3622" s="220"/>
      <c r="I3622" s="220"/>
      <c r="J3622" s="220"/>
      <c r="K3622" s="220"/>
      <c r="L3622" s="220"/>
      <c r="M3622" s="326"/>
      <c r="N3622" s="220"/>
      <c r="O3622" s="220"/>
      <c r="P3622" s="220"/>
      <c r="Q3622" s="326"/>
      <c r="R3622" s="326"/>
      <c r="S3622" s="326"/>
      <c r="T3622" s="326"/>
    </row>
    <row r="3623" spans="1:20">
      <c r="A3623" s="220"/>
      <c r="B3623" s="220"/>
      <c r="C3623" s="220"/>
      <c r="D3623" s="220"/>
      <c r="E3623" s="220"/>
      <c r="F3623" s="220"/>
      <c r="G3623" s="220"/>
      <c r="H3623" s="220"/>
      <c r="I3623" s="220"/>
      <c r="J3623" s="220"/>
      <c r="K3623" s="220"/>
      <c r="L3623" s="220"/>
      <c r="M3623" s="326"/>
      <c r="N3623" s="220"/>
      <c r="O3623" s="220"/>
      <c r="P3623" s="220"/>
      <c r="Q3623" s="326"/>
      <c r="R3623" s="326"/>
      <c r="S3623" s="326"/>
      <c r="T3623" s="326"/>
    </row>
    <row r="3624" spans="1:20">
      <c r="A3624" s="220"/>
      <c r="B3624" s="220"/>
      <c r="C3624" s="220"/>
      <c r="D3624" s="220"/>
      <c r="E3624" s="220"/>
      <c r="F3624" s="220"/>
      <c r="G3624" s="220"/>
      <c r="H3624" s="220"/>
      <c r="I3624" s="220"/>
      <c r="J3624" s="220"/>
      <c r="K3624" s="220"/>
      <c r="L3624" s="220"/>
      <c r="M3624" s="326"/>
      <c r="N3624" s="220"/>
      <c r="O3624" s="220"/>
      <c r="P3624" s="220"/>
      <c r="Q3624" s="326"/>
      <c r="R3624" s="326"/>
      <c r="S3624" s="326"/>
      <c r="T3624" s="326"/>
    </row>
    <row r="3625" spans="1:20">
      <c r="A3625" s="220"/>
      <c r="B3625" s="220"/>
      <c r="C3625" s="220"/>
      <c r="D3625" s="220"/>
      <c r="E3625" s="220"/>
      <c r="F3625" s="220"/>
      <c r="G3625" s="220"/>
      <c r="H3625" s="220"/>
      <c r="I3625" s="220"/>
      <c r="J3625" s="220"/>
      <c r="K3625" s="220"/>
      <c r="L3625" s="220"/>
      <c r="M3625" s="326"/>
      <c r="N3625" s="220"/>
      <c r="O3625" s="220"/>
      <c r="P3625" s="220"/>
      <c r="Q3625" s="326"/>
      <c r="R3625" s="326"/>
      <c r="S3625" s="326"/>
      <c r="T3625" s="326"/>
    </row>
    <row r="3626" spans="1:20">
      <c r="A3626" s="220"/>
      <c r="B3626" s="220"/>
      <c r="C3626" s="220"/>
      <c r="D3626" s="220"/>
      <c r="E3626" s="220"/>
      <c r="F3626" s="220"/>
      <c r="G3626" s="220"/>
      <c r="H3626" s="220"/>
      <c r="I3626" s="220"/>
      <c r="J3626" s="220"/>
      <c r="K3626" s="220"/>
      <c r="L3626" s="220"/>
      <c r="M3626" s="326"/>
      <c r="N3626" s="220"/>
      <c r="O3626" s="220"/>
      <c r="P3626" s="220"/>
      <c r="Q3626" s="326"/>
      <c r="R3626" s="326"/>
      <c r="S3626" s="326"/>
      <c r="T3626" s="326"/>
    </row>
    <row r="3627" spans="1:20">
      <c r="A3627" s="220"/>
      <c r="B3627" s="220"/>
      <c r="C3627" s="220"/>
      <c r="D3627" s="220"/>
      <c r="E3627" s="220"/>
      <c r="F3627" s="220"/>
      <c r="G3627" s="220"/>
      <c r="H3627" s="220"/>
      <c r="I3627" s="220"/>
      <c r="J3627" s="220"/>
      <c r="K3627" s="220"/>
      <c r="L3627" s="220"/>
      <c r="M3627" s="326"/>
      <c r="N3627" s="220"/>
      <c r="O3627" s="220"/>
      <c r="P3627" s="220"/>
      <c r="Q3627" s="326"/>
      <c r="R3627" s="326"/>
      <c r="S3627" s="326"/>
      <c r="T3627" s="326"/>
    </row>
    <row r="3628" spans="1:20">
      <c r="A3628" s="220"/>
      <c r="B3628" s="220"/>
      <c r="C3628" s="220"/>
      <c r="D3628" s="220"/>
      <c r="E3628" s="220"/>
      <c r="F3628" s="220"/>
      <c r="G3628" s="220"/>
      <c r="H3628" s="220"/>
      <c r="I3628" s="220"/>
      <c r="J3628" s="220"/>
      <c r="K3628" s="220"/>
      <c r="L3628" s="220"/>
      <c r="M3628" s="326"/>
      <c r="N3628" s="220"/>
      <c r="O3628" s="220"/>
      <c r="P3628" s="220"/>
      <c r="Q3628" s="326"/>
      <c r="R3628" s="326"/>
      <c r="S3628" s="326"/>
      <c r="T3628" s="326"/>
    </row>
    <row r="3629" spans="1:20">
      <c r="A3629" s="220"/>
      <c r="B3629" s="220"/>
      <c r="C3629" s="220"/>
      <c r="D3629" s="220"/>
      <c r="E3629" s="220"/>
      <c r="F3629" s="220"/>
      <c r="G3629" s="220"/>
      <c r="H3629" s="220"/>
      <c r="I3629" s="220"/>
      <c r="J3629" s="220"/>
      <c r="K3629" s="220"/>
      <c r="L3629" s="220"/>
      <c r="M3629" s="326"/>
      <c r="N3629" s="220"/>
      <c r="O3629" s="220"/>
      <c r="P3629" s="220"/>
      <c r="Q3629" s="326"/>
      <c r="R3629" s="326"/>
      <c r="S3629" s="326"/>
      <c r="T3629" s="326"/>
    </row>
    <row r="3630" spans="1:20">
      <c r="A3630" s="220"/>
      <c r="B3630" s="220"/>
      <c r="C3630" s="220"/>
      <c r="D3630" s="220"/>
      <c r="E3630" s="220"/>
      <c r="F3630" s="220"/>
      <c r="G3630" s="220"/>
      <c r="H3630" s="220"/>
      <c r="I3630" s="220"/>
      <c r="J3630" s="220"/>
      <c r="K3630" s="220"/>
      <c r="L3630" s="220"/>
      <c r="M3630" s="326"/>
      <c r="N3630" s="220"/>
      <c r="O3630" s="220"/>
      <c r="P3630" s="220"/>
      <c r="Q3630" s="326"/>
      <c r="R3630" s="326"/>
      <c r="S3630" s="326"/>
      <c r="T3630" s="326"/>
    </row>
    <row r="3631" spans="1:20">
      <c r="A3631" s="220"/>
      <c r="B3631" s="220"/>
      <c r="C3631" s="220"/>
      <c r="D3631" s="220"/>
      <c r="E3631" s="220"/>
      <c r="F3631" s="220"/>
      <c r="G3631" s="220"/>
      <c r="H3631" s="220"/>
      <c r="I3631" s="220"/>
      <c r="J3631" s="220"/>
      <c r="K3631" s="220"/>
      <c r="L3631" s="220"/>
      <c r="M3631" s="326"/>
      <c r="N3631" s="220"/>
      <c r="O3631" s="220"/>
      <c r="P3631" s="220"/>
      <c r="Q3631" s="326"/>
      <c r="R3631" s="326"/>
      <c r="S3631" s="326"/>
      <c r="T3631" s="326"/>
    </row>
    <row r="3632" spans="1:20">
      <c r="A3632" s="220"/>
      <c r="B3632" s="220"/>
      <c r="C3632" s="220"/>
      <c r="D3632" s="220"/>
      <c r="E3632" s="220"/>
      <c r="F3632" s="220"/>
      <c r="G3632" s="220"/>
      <c r="H3632" s="220"/>
      <c r="I3632" s="220"/>
      <c r="J3632" s="220"/>
      <c r="K3632" s="220"/>
      <c r="L3632" s="220"/>
      <c r="M3632" s="326"/>
      <c r="N3632" s="220"/>
      <c r="O3632" s="220"/>
      <c r="P3632" s="220"/>
      <c r="Q3632" s="326"/>
      <c r="R3632" s="326"/>
      <c r="S3632" s="326"/>
      <c r="T3632" s="326"/>
    </row>
    <row r="3633" spans="1:20">
      <c r="A3633" s="220"/>
      <c r="B3633" s="220"/>
      <c r="C3633" s="220"/>
      <c r="D3633" s="220"/>
      <c r="E3633" s="220"/>
      <c r="F3633" s="220"/>
      <c r="G3633" s="220"/>
      <c r="H3633" s="220"/>
      <c r="I3633" s="220"/>
      <c r="J3633" s="220"/>
      <c r="K3633" s="220"/>
      <c r="L3633" s="220"/>
      <c r="M3633" s="326"/>
      <c r="N3633" s="220"/>
      <c r="O3633" s="220"/>
      <c r="P3633" s="220"/>
      <c r="Q3633" s="326"/>
      <c r="R3633" s="326"/>
      <c r="S3633" s="326"/>
      <c r="T3633" s="326"/>
    </row>
    <row r="3634" spans="1:20">
      <c r="A3634" s="220"/>
      <c r="B3634" s="220"/>
      <c r="C3634" s="220"/>
      <c r="D3634" s="220"/>
      <c r="E3634" s="220"/>
      <c r="F3634" s="220"/>
      <c r="G3634" s="220"/>
      <c r="H3634" s="220"/>
      <c r="I3634" s="220"/>
      <c r="J3634" s="220"/>
      <c r="K3634" s="220"/>
      <c r="L3634" s="220"/>
      <c r="M3634" s="326"/>
      <c r="N3634" s="220"/>
      <c r="O3634" s="220"/>
      <c r="P3634" s="220"/>
      <c r="Q3634" s="326"/>
      <c r="R3634" s="326"/>
      <c r="S3634" s="326"/>
      <c r="T3634" s="326"/>
    </row>
    <row r="3635" spans="1:20">
      <c r="A3635" s="220"/>
      <c r="B3635" s="220"/>
      <c r="C3635" s="220"/>
      <c r="D3635" s="220"/>
      <c r="E3635" s="220"/>
      <c r="F3635" s="220"/>
      <c r="G3635" s="220"/>
      <c r="H3635" s="220"/>
      <c r="I3635" s="220"/>
      <c r="J3635" s="220"/>
      <c r="K3635" s="220"/>
      <c r="L3635" s="220"/>
      <c r="M3635" s="326"/>
      <c r="N3635" s="220"/>
      <c r="O3635" s="220"/>
      <c r="P3635" s="220"/>
      <c r="Q3635" s="326"/>
      <c r="R3635" s="326"/>
      <c r="S3635" s="326"/>
      <c r="T3635" s="326"/>
    </row>
    <row r="3636" spans="1:20">
      <c r="A3636" s="220"/>
      <c r="B3636" s="220"/>
      <c r="C3636" s="220"/>
      <c r="D3636" s="220"/>
      <c r="E3636" s="220"/>
      <c r="F3636" s="220"/>
      <c r="G3636" s="220"/>
      <c r="H3636" s="220"/>
      <c r="I3636" s="220"/>
      <c r="J3636" s="220"/>
      <c r="K3636" s="220"/>
      <c r="L3636" s="220"/>
      <c r="M3636" s="326"/>
      <c r="N3636" s="220"/>
      <c r="O3636" s="220"/>
      <c r="P3636" s="220"/>
      <c r="Q3636" s="326"/>
      <c r="R3636" s="326"/>
      <c r="S3636" s="326"/>
      <c r="T3636" s="326"/>
    </row>
    <row r="3637" spans="1:20">
      <c r="A3637" s="220"/>
      <c r="B3637" s="220"/>
      <c r="C3637" s="220"/>
      <c r="D3637" s="220"/>
      <c r="E3637" s="220"/>
      <c r="F3637" s="220"/>
      <c r="G3637" s="220"/>
      <c r="H3637" s="220"/>
      <c r="I3637" s="220"/>
      <c r="J3637" s="220"/>
      <c r="K3637" s="220"/>
      <c r="L3637" s="220"/>
      <c r="M3637" s="326"/>
      <c r="N3637" s="220"/>
      <c r="O3637" s="220"/>
      <c r="P3637" s="220"/>
      <c r="Q3637" s="326"/>
      <c r="R3637" s="326"/>
      <c r="S3637" s="326"/>
      <c r="T3637" s="326"/>
    </row>
    <row r="3638" spans="1:20">
      <c r="A3638" s="220"/>
      <c r="B3638" s="220"/>
      <c r="C3638" s="220"/>
      <c r="D3638" s="220"/>
      <c r="E3638" s="220"/>
      <c r="F3638" s="220"/>
      <c r="G3638" s="220"/>
      <c r="H3638" s="220"/>
      <c r="I3638" s="220"/>
      <c r="J3638" s="220"/>
      <c r="K3638" s="220"/>
      <c r="L3638" s="220"/>
      <c r="M3638" s="326"/>
      <c r="N3638" s="220"/>
      <c r="O3638" s="220"/>
      <c r="P3638" s="220"/>
      <c r="Q3638" s="326"/>
      <c r="R3638" s="326"/>
      <c r="S3638" s="326"/>
      <c r="T3638" s="326"/>
    </row>
    <row r="3639" spans="1:20">
      <c r="A3639" s="220"/>
      <c r="B3639" s="220"/>
      <c r="C3639" s="220"/>
      <c r="D3639" s="220"/>
      <c r="E3639" s="220"/>
      <c r="F3639" s="220"/>
      <c r="G3639" s="220"/>
      <c r="H3639" s="220"/>
      <c r="I3639" s="220"/>
      <c r="J3639" s="220"/>
      <c r="K3639" s="220"/>
      <c r="L3639" s="220"/>
      <c r="M3639" s="326"/>
      <c r="N3639" s="220"/>
      <c r="O3639" s="220"/>
      <c r="P3639" s="220"/>
      <c r="Q3639" s="326"/>
      <c r="R3639" s="326"/>
      <c r="S3639" s="326"/>
      <c r="T3639" s="326"/>
    </row>
    <row r="3640" spans="1:20">
      <c r="A3640" s="220"/>
      <c r="B3640" s="220"/>
      <c r="C3640" s="220"/>
      <c r="D3640" s="220"/>
      <c r="E3640" s="220"/>
      <c r="F3640" s="220"/>
      <c r="G3640" s="220"/>
      <c r="H3640" s="220"/>
      <c r="I3640" s="220"/>
      <c r="J3640" s="220"/>
      <c r="K3640" s="220"/>
      <c r="L3640" s="220"/>
      <c r="M3640" s="326"/>
      <c r="N3640" s="220"/>
      <c r="O3640" s="220"/>
      <c r="P3640" s="220"/>
      <c r="Q3640" s="326"/>
      <c r="R3640" s="326"/>
      <c r="S3640" s="326"/>
      <c r="T3640" s="326"/>
    </row>
    <row r="3641" spans="1:20">
      <c r="A3641" s="220"/>
      <c r="B3641" s="220"/>
      <c r="C3641" s="220"/>
      <c r="D3641" s="220"/>
      <c r="E3641" s="220"/>
      <c r="F3641" s="220"/>
      <c r="G3641" s="220"/>
      <c r="H3641" s="220"/>
      <c r="I3641" s="220"/>
      <c r="J3641" s="220"/>
      <c r="K3641" s="220"/>
      <c r="L3641" s="220"/>
      <c r="M3641" s="326"/>
      <c r="N3641" s="220"/>
      <c r="O3641" s="220"/>
      <c r="P3641" s="220"/>
      <c r="Q3641" s="326"/>
      <c r="R3641" s="326"/>
      <c r="S3641" s="326"/>
      <c r="T3641" s="326"/>
    </row>
    <row r="3642" spans="1:20">
      <c r="A3642" s="220"/>
      <c r="B3642" s="220"/>
      <c r="C3642" s="220"/>
      <c r="D3642" s="220"/>
      <c r="E3642" s="220"/>
      <c r="F3642" s="220"/>
      <c r="G3642" s="220"/>
      <c r="H3642" s="220"/>
      <c r="I3642" s="220"/>
      <c r="J3642" s="220"/>
      <c r="K3642" s="220"/>
      <c r="L3642" s="220"/>
      <c r="M3642" s="326"/>
      <c r="N3642" s="220"/>
      <c r="O3642" s="220"/>
      <c r="P3642" s="220"/>
      <c r="Q3642" s="326"/>
      <c r="R3642" s="326"/>
      <c r="S3642" s="326"/>
      <c r="T3642" s="326"/>
    </row>
    <row r="3643" spans="1:20">
      <c r="A3643" s="220"/>
      <c r="B3643" s="220"/>
      <c r="C3643" s="220"/>
      <c r="D3643" s="220"/>
      <c r="E3643" s="220"/>
      <c r="F3643" s="220"/>
      <c r="G3643" s="220"/>
      <c r="H3643" s="220"/>
      <c r="I3643" s="220"/>
      <c r="J3643" s="220"/>
      <c r="K3643" s="220"/>
      <c r="L3643" s="220"/>
      <c r="M3643" s="326"/>
      <c r="N3643" s="220"/>
      <c r="O3643" s="220"/>
      <c r="P3643" s="220"/>
      <c r="Q3643" s="326"/>
      <c r="R3643" s="326"/>
      <c r="S3643" s="326"/>
      <c r="T3643" s="326"/>
    </row>
    <row r="3644" spans="1:20">
      <c r="A3644" s="220"/>
      <c r="B3644" s="220"/>
      <c r="C3644" s="220"/>
      <c r="D3644" s="220"/>
      <c r="E3644" s="220"/>
      <c r="F3644" s="220"/>
      <c r="G3644" s="220"/>
      <c r="H3644" s="220"/>
      <c r="I3644" s="220"/>
      <c r="J3644" s="220"/>
      <c r="K3644" s="220"/>
      <c r="L3644" s="220"/>
      <c r="M3644" s="326"/>
      <c r="N3644" s="220"/>
      <c r="O3644" s="220"/>
      <c r="P3644" s="220"/>
      <c r="Q3644" s="326"/>
      <c r="R3644" s="326"/>
      <c r="S3644" s="326"/>
      <c r="T3644" s="326"/>
    </row>
    <row r="3645" spans="1:20">
      <c r="A3645" s="220"/>
      <c r="B3645" s="220"/>
      <c r="C3645" s="220"/>
      <c r="D3645" s="220"/>
      <c r="E3645" s="220"/>
      <c r="F3645" s="220"/>
      <c r="G3645" s="220"/>
      <c r="H3645" s="220"/>
      <c r="I3645" s="220"/>
      <c r="J3645" s="220"/>
      <c r="K3645" s="220"/>
      <c r="L3645" s="220"/>
      <c r="M3645" s="326"/>
      <c r="N3645" s="220"/>
      <c r="O3645" s="220"/>
      <c r="P3645" s="220"/>
      <c r="Q3645" s="326"/>
      <c r="R3645" s="326"/>
      <c r="S3645" s="326"/>
      <c r="T3645" s="326"/>
    </row>
    <row r="3646" spans="1:20">
      <c r="A3646" s="220"/>
      <c r="B3646" s="220"/>
      <c r="C3646" s="220"/>
      <c r="D3646" s="220"/>
      <c r="E3646" s="220"/>
      <c r="F3646" s="220"/>
      <c r="G3646" s="220"/>
      <c r="H3646" s="220"/>
      <c r="I3646" s="220"/>
      <c r="J3646" s="220"/>
      <c r="K3646" s="220"/>
      <c r="L3646" s="220"/>
      <c r="M3646" s="326"/>
      <c r="N3646" s="220"/>
      <c r="O3646" s="220"/>
      <c r="P3646" s="220"/>
      <c r="Q3646" s="326"/>
      <c r="R3646" s="326"/>
      <c r="S3646" s="326"/>
      <c r="T3646" s="326"/>
    </row>
    <row r="3647" spans="1:20">
      <c r="A3647" s="220"/>
      <c r="B3647" s="220"/>
      <c r="C3647" s="220"/>
      <c r="D3647" s="220"/>
      <c r="E3647" s="220"/>
      <c r="F3647" s="220"/>
      <c r="G3647" s="220"/>
      <c r="H3647" s="220"/>
      <c r="I3647" s="220"/>
      <c r="J3647" s="220"/>
      <c r="K3647" s="220"/>
      <c r="L3647" s="220"/>
      <c r="M3647" s="326"/>
      <c r="N3647" s="220"/>
      <c r="O3647" s="220"/>
      <c r="P3647" s="220"/>
      <c r="Q3647" s="326"/>
      <c r="R3647" s="326"/>
      <c r="S3647" s="326"/>
      <c r="T3647" s="326"/>
    </row>
    <row r="3648" spans="1:20">
      <c r="A3648" s="220"/>
      <c r="B3648" s="220"/>
      <c r="C3648" s="220"/>
      <c r="D3648" s="220"/>
      <c r="E3648" s="220"/>
      <c r="F3648" s="220"/>
      <c r="G3648" s="220"/>
      <c r="H3648" s="220"/>
      <c r="I3648" s="220"/>
      <c r="J3648" s="220"/>
      <c r="K3648" s="220"/>
      <c r="L3648" s="220"/>
      <c r="M3648" s="326"/>
      <c r="N3648" s="220"/>
      <c r="O3648" s="220"/>
      <c r="P3648" s="220"/>
      <c r="Q3648" s="326"/>
      <c r="R3648" s="326"/>
      <c r="S3648" s="326"/>
      <c r="T3648" s="326"/>
    </row>
    <row r="3649" spans="1:20">
      <c r="A3649" s="220"/>
      <c r="B3649" s="220"/>
      <c r="C3649" s="220"/>
      <c r="D3649" s="220"/>
      <c r="E3649" s="220"/>
      <c r="F3649" s="220"/>
      <c r="G3649" s="220"/>
      <c r="H3649" s="220"/>
      <c r="I3649" s="220"/>
      <c r="J3649" s="220"/>
      <c r="K3649" s="220"/>
      <c r="L3649" s="220"/>
      <c r="M3649" s="326"/>
      <c r="N3649" s="220"/>
      <c r="O3649" s="220"/>
      <c r="P3649" s="220"/>
      <c r="Q3649" s="326"/>
      <c r="R3649" s="326"/>
      <c r="S3649" s="326"/>
      <c r="T3649" s="326"/>
    </row>
    <row r="3650" spans="1:20">
      <c r="A3650" s="220"/>
      <c r="B3650" s="220"/>
      <c r="C3650" s="220"/>
      <c r="D3650" s="220"/>
      <c r="E3650" s="220"/>
      <c r="F3650" s="220"/>
      <c r="G3650" s="220"/>
      <c r="H3650" s="220"/>
      <c r="I3650" s="220"/>
      <c r="J3650" s="220"/>
      <c r="K3650" s="220"/>
      <c r="L3650" s="220"/>
      <c r="M3650" s="326"/>
      <c r="N3650" s="220"/>
      <c r="O3650" s="220"/>
      <c r="P3650" s="220"/>
      <c r="Q3650" s="326"/>
      <c r="R3650" s="326"/>
      <c r="S3650" s="326"/>
      <c r="T3650" s="326"/>
    </row>
    <row r="3651" spans="1:20">
      <c r="A3651" s="220"/>
      <c r="B3651" s="220"/>
      <c r="C3651" s="220"/>
      <c r="D3651" s="220"/>
      <c r="E3651" s="220"/>
      <c r="F3651" s="220"/>
      <c r="G3651" s="220"/>
      <c r="H3651" s="220"/>
      <c r="I3651" s="220"/>
      <c r="J3651" s="220"/>
      <c r="K3651" s="220"/>
      <c r="L3651" s="220"/>
      <c r="M3651" s="326"/>
      <c r="N3651" s="220"/>
      <c r="O3651" s="220"/>
      <c r="P3651" s="220"/>
      <c r="Q3651" s="326"/>
      <c r="R3651" s="326"/>
      <c r="S3651" s="326"/>
      <c r="T3651" s="326"/>
    </row>
    <row r="3652" spans="1:20">
      <c r="A3652" s="220"/>
      <c r="B3652" s="220"/>
      <c r="C3652" s="220"/>
      <c r="D3652" s="220"/>
      <c r="E3652" s="220"/>
      <c r="F3652" s="220"/>
      <c r="G3652" s="220"/>
      <c r="H3652" s="220"/>
      <c r="I3652" s="220"/>
      <c r="J3652" s="220"/>
      <c r="K3652" s="220"/>
      <c r="L3652" s="220"/>
      <c r="M3652" s="326"/>
      <c r="N3652" s="220"/>
      <c r="O3652" s="220"/>
      <c r="P3652" s="220"/>
      <c r="Q3652" s="326"/>
      <c r="R3652" s="326"/>
      <c r="S3652" s="326"/>
      <c r="T3652" s="326"/>
    </row>
    <row r="3653" spans="1:20">
      <c r="A3653" s="220"/>
      <c r="B3653" s="220"/>
      <c r="C3653" s="220"/>
      <c r="D3653" s="220"/>
      <c r="E3653" s="220"/>
      <c r="F3653" s="220"/>
      <c r="G3653" s="220"/>
      <c r="H3653" s="220"/>
      <c r="I3653" s="220"/>
      <c r="J3653" s="220"/>
      <c r="K3653" s="220"/>
      <c r="L3653" s="220"/>
      <c r="M3653" s="326"/>
      <c r="N3653" s="220"/>
      <c r="O3653" s="220"/>
      <c r="P3653" s="220"/>
      <c r="Q3653" s="326"/>
      <c r="R3653" s="326"/>
      <c r="S3653" s="326"/>
      <c r="T3653" s="326"/>
    </row>
    <row r="3654" spans="1:20">
      <c r="A3654" s="220"/>
      <c r="B3654" s="220"/>
      <c r="C3654" s="220"/>
      <c r="D3654" s="220"/>
      <c r="E3654" s="220"/>
      <c r="F3654" s="220"/>
      <c r="G3654" s="220"/>
      <c r="H3654" s="220"/>
      <c r="I3654" s="220"/>
      <c r="J3654" s="220"/>
      <c r="K3654" s="220"/>
      <c r="L3654" s="220"/>
      <c r="M3654" s="326"/>
      <c r="N3654" s="220"/>
      <c r="O3654" s="220"/>
      <c r="P3654" s="220"/>
      <c r="Q3654" s="326"/>
      <c r="R3654" s="326"/>
      <c r="S3654" s="326"/>
      <c r="T3654" s="326"/>
    </row>
    <row r="3655" spans="1:20">
      <c r="A3655" s="220"/>
      <c r="B3655" s="220"/>
      <c r="C3655" s="220"/>
      <c r="D3655" s="220"/>
      <c r="E3655" s="220"/>
      <c r="F3655" s="220"/>
      <c r="G3655" s="220"/>
      <c r="H3655" s="220"/>
      <c r="I3655" s="220"/>
      <c r="J3655" s="220"/>
      <c r="K3655" s="220"/>
      <c r="L3655" s="220"/>
      <c r="M3655" s="326"/>
      <c r="N3655" s="220"/>
      <c r="O3655" s="220"/>
      <c r="P3655" s="220"/>
      <c r="Q3655" s="326"/>
      <c r="R3655" s="326"/>
      <c r="S3655" s="326"/>
      <c r="T3655" s="326"/>
    </row>
    <row r="3656" spans="1:20">
      <c r="A3656" s="220"/>
      <c r="B3656" s="220"/>
      <c r="C3656" s="220"/>
      <c r="D3656" s="220"/>
      <c r="E3656" s="220"/>
      <c r="F3656" s="220"/>
      <c r="G3656" s="220"/>
      <c r="H3656" s="220"/>
      <c r="I3656" s="220"/>
      <c r="J3656" s="220"/>
      <c r="K3656" s="220"/>
      <c r="L3656" s="220"/>
      <c r="M3656" s="326"/>
      <c r="N3656" s="220"/>
      <c r="O3656" s="220"/>
      <c r="P3656" s="220"/>
      <c r="Q3656" s="326"/>
      <c r="R3656" s="326"/>
      <c r="S3656" s="326"/>
      <c r="T3656" s="326"/>
    </row>
    <row r="3657" spans="1:20">
      <c r="A3657" s="220"/>
      <c r="B3657" s="220"/>
      <c r="C3657" s="220"/>
      <c r="D3657" s="220"/>
      <c r="E3657" s="220"/>
      <c r="F3657" s="220"/>
      <c r="G3657" s="220"/>
      <c r="H3657" s="220"/>
      <c r="I3657" s="220"/>
      <c r="J3657" s="220"/>
      <c r="K3657" s="220"/>
      <c r="L3657" s="220"/>
      <c r="M3657" s="326"/>
      <c r="N3657" s="220"/>
      <c r="O3657" s="220"/>
      <c r="P3657" s="220"/>
      <c r="Q3657" s="326"/>
      <c r="R3657" s="326"/>
      <c r="S3657" s="326"/>
      <c r="T3657" s="326"/>
    </row>
    <row r="3658" spans="1:20">
      <c r="A3658" s="220"/>
      <c r="B3658" s="220"/>
      <c r="C3658" s="220"/>
      <c r="D3658" s="220"/>
      <c r="E3658" s="220"/>
      <c r="F3658" s="220"/>
      <c r="G3658" s="220"/>
      <c r="H3658" s="220"/>
      <c r="I3658" s="220"/>
      <c r="J3658" s="220"/>
      <c r="K3658" s="220"/>
      <c r="L3658" s="220"/>
      <c r="M3658" s="326"/>
      <c r="N3658" s="220"/>
      <c r="O3658" s="220"/>
      <c r="P3658" s="220"/>
      <c r="Q3658" s="326"/>
      <c r="R3658" s="326"/>
      <c r="S3658" s="326"/>
      <c r="T3658" s="326"/>
    </row>
    <row r="3659" spans="1:20">
      <c r="A3659" s="220"/>
      <c r="B3659" s="220"/>
      <c r="C3659" s="220"/>
      <c r="D3659" s="220"/>
      <c r="E3659" s="220"/>
      <c r="F3659" s="220"/>
      <c r="G3659" s="220"/>
      <c r="H3659" s="220"/>
      <c r="I3659" s="220"/>
      <c r="J3659" s="220"/>
      <c r="K3659" s="220"/>
      <c r="L3659" s="220"/>
      <c r="M3659" s="326"/>
      <c r="N3659" s="220"/>
      <c r="O3659" s="220"/>
      <c r="P3659" s="220"/>
      <c r="Q3659" s="326"/>
      <c r="R3659" s="326"/>
      <c r="S3659" s="326"/>
      <c r="T3659" s="326"/>
    </row>
    <row r="3660" spans="1:20">
      <c r="A3660" s="220"/>
      <c r="B3660" s="220"/>
      <c r="C3660" s="220"/>
      <c r="D3660" s="220"/>
      <c r="E3660" s="220"/>
      <c r="F3660" s="220"/>
      <c r="G3660" s="220"/>
      <c r="H3660" s="220"/>
      <c r="I3660" s="220"/>
      <c r="J3660" s="220"/>
      <c r="K3660" s="220"/>
      <c r="L3660" s="220"/>
      <c r="M3660" s="326"/>
      <c r="N3660" s="220"/>
      <c r="O3660" s="220"/>
      <c r="P3660" s="220"/>
      <c r="Q3660" s="326"/>
      <c r="R3660" s="326"/>
      <c r="S3660" s="326"/>
      <c r="T3660" s="326"/>
    </row>
    <row r="3661" spans="1:20">
      <c r="A3661" s="220"/>
      <c r="B3661" s="220"/>
      <c r="C3661" s="220"/>
      <c r="D3661" s="220"/>
      <c r="E3661" s="220"/>
      <c r="F3661" s="220"/>
      <c r="G3661" s="220"/>
      <c r="H3661" s="220"/>
      <c r="I3661" s="220"/>
      <c r="J3661" s="220"/>
      <c r="K3661" s="220"/>
      <c r="L3661" s="220"/>
      <c r="M3661" s="326"/>
      <c r="N3661" s="220"/>
      <c r="O3661" s="220"/>
      <c r="P3661" s="220"/>
      <c r="Q3661" s="326"/>
      <c r="R3661" s="326"/>
      <c r="S3661" s="326"/>
      <c r="T3661" s="326"/>
    </row>
    <row r="3662" spans="1:20">
      <c r="A3662" s="220"/>
      <c r="B3662" s="220"/>
      <c r="C3662" s="220"/>
      <c r="D3662" s="220"/>
      <c r="E3662" s="220"/>
      <c r="F3662" s="220"/>
      <c r="G3662" s="220"/>
      <c r="H3662" s="220"/>
      <c r="I3662" s="220"/>
      <c r="J3662" s="220"/>
      <c r="K3662" s="220"/>
      <c r="L3662" s="220"/>
      <c r="M3662" s="326"/>
      <c r="N3662" s="220"/>
      <c r="O3662" s="220"/>
      <c r="P3662" s="220"/>
      <c r="Q3662" s="326"/>
      <c r="R3662" s="326"/>
      <c r="S3662" s="326"/>
      <c r="T3662" s="326"/>
    </row>
    <row r="3663" spans="1:20">
      <c r="A3663" s="220"/>
      <c r="B3663" s="220"/>
      <c r="C3663" s="220"/>
      <c r="D3663" s="220"/>
      <c r="E3663" s="220"/>
      <c r="F3663" s="220"/>
      <c r="G3663" s="220"/>
      <c r="H3663" s="220"/>
      <c r="I3663" s="220"/>
      <c r="J3663" s="220"/>
      <c r="K3663" s="220"/>
      <c r="L3663" s="220"/>
      <c r="M3663" s="326"/>
      <c r="N3663" s="220"/>
      <c r="O3663" s="220"/>
      <c r="P3663" s="220"/>
      <c r="Q3663" s="326"/>
      <c r="R3663" s="326"/>
      <c r="S3663" s="326"/>
      <c r="T3663" s="326"/>
    </row>
    <row r="3664" spans="1:20">
      <c r="A3664" s="220"/>
      <c r="B3664" s="220"/>
      <c r="C3664" s="220"/>
      <c r="D3664" s="220"/>
      <c r="E3664" s="220"/>
      <c r="F3664" s="220"/>
      <c r="G3664" s="220"/>
      <c r="H3664" s="220"/>
      <c r="I3664" s="220"/>
      <c r="J3664" s="220"/>
      <c r="K3664" s="220"/>
      <c r="L3664" s="220"/>
      <c r="M3664" s="326"/>
      <c r="N3664" s="220"/>
      <c r="O3664" s="220"/>
      <c r="P3664" s="220"/>
      <c r="Q3664" s="326"/>
      <c r="R3664" s="326"/>
      <c r="S3664" s="326"/>
      <c r="T3664" s="326"/>
    </row>
    <row r="3665" spans="1:20">
      <c r="A3665" s="220"/>
      <c r="B3665" s="220"/>
      <c r="C3665" s="220"/>
      <c r="D3665" s="220"/>
      <c r="E3665" s="220"/>
      <c r="F3665" s="220"/>
      <c r="G3665" s="220"/>
      <c r="H3665" s="220"/>
      <c r="I3665" s="220"/>
      <c r="J3665" s="220"/>
      <c r="K3665" s="220"/>
      <c r="L3665" s="220"/>
      <c r="M3665" s="326"/>
      <c r="N3665" s="220"/>
      <c r="O3665" s="220"/>
      <c r="P3665" s="220"/>
      <c r="Q3665" s="326"/>
      <c r="R3665" s="326"/>
      <c r="S3665" s="326"/>
      <c r="T3665" s="326"/>
    </row>
    <row r="3666" spans="1:20">
      <c r="A3666" s="220"/>
      <c r="B3666" s="220"/>
      <c r="C3666" s="220"/>
      <c r="D3666" s="220"/>
      <c r="E3666" s="220"/>
      <c r="F3666" s="220"/>
      <c r="G3666" s="220"/>
      <c r="H3666" s="220"/>
      <c r="I3666" s="220"/>
      <c r="J3666" s="220"/>
      <c r="K3666" s="220"/>
      <c r="L3666" s="220"/>
      <c r="M3666" s="326"/>
      <c r="N3666" s="220"/>
      <c r="O3666" s="220"/>
      <c r="P3666" s="220"/>
      <c r="Q3666" s="326"/>
      <c r="R3666" s="326"/>
      <c r="S3666" s="326"/>
      <c r="T3666" s="326"/>
    </row>
    <row r="3667" spans="1:20">
      <c r="A3667" s="220"/>
      <c r="B3667" s="220"/>
      <c r="C3667" s="220"/>
      <c r="D3667" s="220"/>
      <c r="E3667" s="220"/>
      <c r="F3667" s="220"/>
      <c r="G3667" s="220"/>
      <c r="H3667" s="220"/>
      <c r="I3667" s="220"/>
      <c r="J3667" s="220"/>
      <c r="K3667" s="220"/>
      <c r="L3667" s="220"/>
      <c r="M3667" s="326"/>
      <c r="N3667" s="220"/>
      <c r="O3667" s="220"/>
      <c r="P3667" s="220"/>
      <c r="Q3667" s="326"/>
      <c r="R3667" s="326"/>
      <c r="S3667" s="326"/>
      <c r="T3667" s="326"/>
    </row>
    <row r="3668" spans="1:20">
      <c r="A3668" s="220"/>
      <c r="B3668" s="220"/>
      <c r="C3668" s="220"/>
      <c r="D3668" s="220"/>
      <c r="E3668" s="220"/>
      <c r="F3668" s="220"/>
      <c r="G3668" s="220"/>
      <c r="H3668" s="220"/>
      <c r="I3668" s="220"/>
      <c r="J3668" s="220"/>
      <c r="K3668" s="220"/>
      <c r="L3668" s="220"/>
      <c r="M3668" s="326"/>
      <c r="N3668" s="220"/>
      <c r="O3668" s="220"/>
      <c r="P3668" s="220"/>
      <c r="Q3668" s="326"/>
      <c r="R3668" s="326"/>
      <c r="S3668" s="326"/>
      <c r="T3668" s="326"/>
    </row>
    <row r="3669" spans="1:20">
      <c r="A3669" s="220"/>
      <c r="B3669" s="220"/>
      <c r="C3669" s="220"/>
      <c r="D3669" s="220"/>
      <c r="E3669" s="220"/>
      <c r="F3669" s="220"/>
      <c r="G3669" s="220"/>
      <c r="H3669" s="220"/>
      <c r="I3669" s="220"/>
      <c r="J3669" s="220"/>
      <c r="K3669" s="220"/>
      <c r="L3669" s="220"/>
      <c r="M3669" s="326"/>
      <c r="N3669" s="220"/>
      <c r="O3669" s="220"/>
      <c r="P3669" s="220"/>
      <c r="Q3669" s="326"/>
      <c r="R3669" s="326"/>
      <c r="S3669" s="326"/>
      <c r="T3669" s="326"/>
    </row>
    <row r="3670" spans="1:20">
      <c r="A3670" s="220"/>
      <c r="B3670" s="220"/>
      <c r="C3670" s="220"/>
      <c r="D3670" s="220"/>
      <c r="E3670" s="220"/>
      <c r="F3670" s="220"/>
      <c r="G3670" s="220"/>
      <c r="H3670" s="220"/>
      <c r="I3670" s="220"/>
      <c r="J3670" s="220"/>
      <c r="K3670" s="220"/>
      <c r="L3670" s="220"/>
      <c r="M3670" s="326"/>
      <c r="N3670" s="220"/>
      <c r="O3670" s="220"/>
      <c r="P3670" s="220"/>
      <c r="Q3670" s="326"/>
      <c r="R3670" s="326"/>
      <c r="S3670" s="326"/>
      <c r="T3670" s="326"/>
    </row>
    <row r="3671" spans="1:20">
      <c r="A3671" s="220"/>
      <c r="B3671" s="220"/>
      <c r="C3671" s="220"/>
      <c r="D3671" s="220"/>
      <c r="E3671" s="220"/>
      <c r="F3671" s="220"/>
      <c r="G3671" s="220"/>
      <c r="H3671" s="220"/>
      <c r="I3671" s="220"/>
      <c r="J3671" s="220"/>
      <c r="K3671" s="220"/>
      <c r="L3671" s="220"/>
      <c r="M3671" s="326"/>
      <c r="N3671" s="220"/>
      <c r="O3671" s="220"/>
      <c r="P3671" s="220"/>
      <c r="Q3671" s="326"/>
      <c r="R3671" s="326"/>
      <c r="S3671" s="326"/>
      <c r="T3671" s="326"/>
    </row>
    <row r="3672" spans="1:20">
      <c r="A3672" s="220"/>
      <c r="B3672" s="220"/>
      <c r="C3672" s="220"/>
      <c r="D3672" s="220"/>
      <c r="E3672" s="220"/>
      <c r="F3672" s="220"/>
      <c r="G3672" s="220"/>
      <c r="H3672" s="220"/>
      <c r="I3672" s="220"/>
      <c r="J3672" s="220"/>
      <c r="K3672" s="220"/>
      <c r="L3672" s="220"/>
      <c r="M3672" s="326"/>
      <c r="N3672" s="220"/>
      <c r="O3672" s="220"/>
      <c r="P3672" s="220"/>
      <c r="Q3672" s="326"/>
      <c r="R3672" s="326"/>
      <c r="S3672" s="326"/>
      <c r="T3672" s="326"/>
    </row>
    <row r="3673" spans="1:20">
      <c r="A3673" s="220"/>
      <c r="B3673" s="220"/>
      <c r="C3673" s="220"/>
      <c r="D3673" s="220"/>
      <c r="E3673" s="220"/>
      <c r="F3673" s="220"/>
      <c r="G3673" s="220"/>
      <c r="H3673" s="220"/>
      <c r="I3673" s="220"/>
      <c r="J3673" s="220"/>
      <c r="K3673" s="220"/>
      <c r="L3673" s="220"/>
      <c r="M3673" s="326"/>
      <c r="N3673" s="220"/>
      <c r="O3673" s="220"/>
      <c r="P3673" s="220"/>
      <c r="Q3673" s="326"/>
      <c r="R3673" s="326"/>
      <c r="S3673" s="326"/>
      <c r="T3673" s="326"/>
    </row>
    <row r="3674" spans="1:20">
      <c r="A3674" s="220"/>
      <c r="B3674" s="220"/>
      <c r="C3674" s="220"/>
      <c r="D3674" s="220"/>
      <c r="E3674" s="220"/>
      <c r="F3674" s="220"/>
      <c r="G3674" s="220"/>
      <c r="H3674" s="220"/>
      <c r="I3674" s="220"/>
      <c r="J3674" s="220"/>
      <c r="K3674" s="220"/>
      <c r="L3674" s="220"/>
      <c r="M3674" s="326"/>
      <c r="N3674" s="220"/>
      <c r="O3674" s="220"/>
      <c r="P3674" s="220"/>
      <c r="Q3674" s="326"/>
      <c r="R3674" s="326"/>
      <c r="S3674" s="326"/>
      <c r="T3674" s="326"/>
    </row>
    <row r="3675" spans="1:20">
      <c r="A3675" s="220"/>
      <c r="B3675" s="220"/>
      <c r="C3675" s="220"/>
      <c r="D3675" s="220"/>
      <c r="E3675" s="220"/>
      <c r="F3675" s="220"/>
      <c r="G3675" s="220"/>
      <c r="H3675" s="220"/>
      <c r="I3675" s="220"/>
      <c r="J3675" s="220"/>
      <c r="K3675" s="220"/>
      <c r="L3675" s="220"/>
      <c r="M3675" s="326"/>
      <c r="N3675" s="220"/>
      <c r="O3675" s="220"/>
      <c r="P3675" s="220"/>
      <c r="Q3675" s="326"/>
      <c r="R3675" s="326"/>
      <c r="S3675" s="326"/>
      <c r="T3675" s="326"/>
    </row>
    <row r="3676" spans="1:20">
      <c r="A3676" s="220"/>
      <c r="B3676" s="220"/>
      <c r="C3676" s="220"/>
      <c r="D3676" s="220"/>
      <c r="E3676" s="220"/>
      <c r="F3676" s="220"/>
      <c r="G3676" s="220"/>
      <c r="H3676" s="220"/>
      <c r="I3676" s="220"/>
      <c r="J3676" s="220"/>
      <c r="K3676" s="220"/>
      <c r="L3676" s="220"/>
      <c r="M3676" s="326"/>
      <c r="N3676" s="220"/>
      <c r="O3676" s="220"/>
      <c r="P3676" s="220"/>
      <c r="Q3676" s="326"/>
      <c r="R3676" s="326"/>
      <c r="S3676" s="326"/>
      <c r="T3676" s="326"/>
    </row>
    <row r="3677" spans="1:20">
      <c r="A3677" s="220"/>
      <c r="B3677" s="220"/>
      <c r="C3677" s="220"/>
      <c r="D3677" s="220"/>
      <c r="E3677" s="220"/>
      <c r="F3677" s="220"/>
      <c r="G3677" s="220"/>
      <c r="H3677" s="220"/>
      <c r="I3677" s="220"/>
      <c r="J3677" s="220"/>
      <c r="K3677" s="220"/>
      <c r="L3677" s="220"/>
      <c r="M3677" s="326"/>
      <c r="N3677" s="220"/>
      <c r="O3677" s="220"/>
      <c r="P3677" s="220"/>
      <c r="Q3677" s="326"/>
      <c r="R3677" s="326"/>
      <c r="S3677" s="326"/>
      <c r="T3677" s="326"/>
    </row>
    <row r="3678" spans="1:20">
      <c r="A3678" s="220"/>
      <c r="B3678" s="220"/>
      <c r="C3678" s="220"/>
      <c r="D3678" s="220"/>
      <c r="E3678" s="220"/>
      <c r="F3678" s="220"/>
      <c r="G3678" s="220"/>
      <c r="H3678" s="220"/>
      <c r="I3678" s="220"/>
      <c r="J3678" s="220"/>
      <c r="K3678" s="220"/>
      <c r="L3678" s="220"/>
      <c r="M3678" s="326"/>
      <c r="N3678" s="220"/>
      <c r="O3678" s="220"/>
      <c r="P3678" s="220"/>
      <c r="Q3678" s="326"/>
      <c r="R3678" s="326"/>
      <c r="S3678" s="326"/>
      <c r="T3678" s="326"/>
    </row>
    <row r="3679" spans="1:20">
      <c r="A3679" s="220"/>
      <c r="B3679" s="220"/>
      <c r="C3679" s="220"/>
      <c r="D3679" s="220"/>
      <c r="E3679" s="220"/>
      <c r="F3679" s="220"/>
      <c r="G3679" s="220"/>
      <c r="H3679" s="220"/>
      <c r="I3679" s="220"/>
      <c r="J3679" s="220"/>
      <c r="K3679" s="220"/>
      <c r="L3679" s="220"/>
      <c r="M3679" s="326"/>
      <c r="N3679" s="220"/>
      <c r="O3679" s="220"/>
      <c r="P3679" s="220"/>
      <c r="Q3679" s="326"/>
      <c r="R3679" s="326"/>
      <c r="S3679" s="326"/>
      <c r="T3679" s="326"/>
    </row>
    <row r="3680" spans="1:20">
      <c r="A3680" s="220"/>
      <c r="B3680" s="220"/>
      <c r="C3680" s="220"/>
      <c r="D3680" s="220"/>
      <c r="E3680" s="220"/>
      <c r="F3680" s="220"/>
      <c r="G3680" s="220"/>
      <c r="H3680" s="220"/>
      <c r="I3680" s="220"/>
      <c r="J3680" s="220"/>
      <c r="K3680" s="220"/>
      <c r="L3680" s="220"/>
      <c r="M3680" s="326"/>
      <c r="N3680" s="220"/>
      <c r="O3680" s="220"/>
      <c r="P3680" s="220"/>
      <c r="Q3680" s="326"/>
      <c r="R3680" s="326"/>
      <c r="S3680" s="326"/>
      <c r="T3680" s="326"/>
    </row>
    <row r="3681" spans="1:20">
      <c r="A3681" s="220"/>
      <c r="B3681" s="220"/>
      <c r="C3681" s="220"/>
      <c r="D3681" s="220"/>
      <c r="E3681" s="220"/>
      <c r="F3681" s="220"/>
      <c r="G3681" s="220"/>
      <c r="H3681" s="220"/>
      <c r="I3681" s="220"/>
      <c r="J3681" s="220"/>
      <c r="K3681" s="220"/>
      <c r="L3681" s="220"/>
      <c r="M3681" s="326"/>
      <c r="N3681" s="220"/>
      <c r="O3681" s="220"/>
      <c r="P3681" s="220"/>
      <c r="Q3681" s="326"/>
      <c r="R3681" s="326"/>
      <c r="S3681" s="326"/>
      <c r="T3681" s="326"/>
    </row>
    <row r="3682" spans="1:20">
      <c r="A3682" s="220"/>
      <c r="B3682" s="220"/>
      <c r="C3682" s="220"/>
      <c r="D3682" s="220"/>
      <c r="E3682" s="220"/>
      <c r="F3682" s="220"/>
      <c r="G3682" s="220"/>
      <c r="H3682" s="220"/>
      <c r="I3682" s="220"/>
      <c r="J3682" s="220"/>
      <c r="K3682" s="220"/>
      <c r="L3682" s="220"/>
      <c r="M3682" s="326"/>
      <c r="N3682" s="220"/>
      <c r="O3682" s="220"/>
      <c r="P3682" s="220"/>
      <c r="Q3682" s="326"/>
      <c r="R3682" s="326"/>
      <c r="S3682" s="326"/>
      <c r="T3682" s="326"/>
    </row>
    <row r="3683" spans="1:20">
      <c r="A3683" s="220"/>
      <c r="B3683" s="220"/>
      <c r="C3683" s="220"/>
      <c r="D3683" s="220"/>
      <c r="E3683" s="220"/>
      <c r="F3683" s="220"/>
      <c r="G3683" s="220"/>
      <c r="H3683" s="220"/>
      <c r="I3683" s="220"/>
      <c r="J3683" s="220"/>
      <c r="K3683" s="220"/>
      <c r="L3683" s="220"/>
      <c r="M3683" s="326"/>
      <c r="N3683" s="220"/>
      <c r="O3683" s="220"/>
      <c r="P3683" s="220"/>
      <c r="Q3683" s="326"/>
      <c r="R3683" s="326"/>
      <c r="S3683" s="326"/>
      <c r="T3683" s="326"/>
    </row>
    <row r="3684" spans="1:20">
      <c r="A3684" s="220"/>
      <c r="B3684" s="220"/>
      <c r="C3684" s="220"/>
      <c r="D3684" s="220"/>
      <c r="E3684" s="220"/>
      <c r="F3684" s="220"/>
      <c r="G3684" s="220"/>
      <c r="H3684" s="220"/>
      <c r="I3684" s="220"/>
      <c r="J3684" s="220"/>
      <c r="K3684" s="220"/>
      <c r="L3684" s="220"/>
      <c r="M3684" s="326"/>
      <c r="N3684" s="220"/>
      <c r="O3684" s="220"/>
      <c r="P3684" s="220"/>
      <c r="Q3684" s="326"/>
      <c r="R3684" s="326"/>
      <c r="S3684" s="326"/>
      <c r="T3684" s="326"/>
    </row>
    <row r="3685" spans="1:20">
      <c r="A3685" s="220"/>
      <c r="B3685" s="220"/>
      <c r="C3685" s="220"/>
      <c r="D3685" s="220"/>
      <c r="E3685" s="220"/>
      <c r="F3685" s="220"/>
      <c r="G3685" s="220"/>
      <c r="H3685" s="220"/>
      <c r="I3685" s="220"/>
      <c r="J3685" s="220"/>
      <c r="K3685" s="220"/>
      <c r="L3685" s="220"/>
      <c r="M3685" s="326"/>
      <c r="N3685" s="220"/>
      <c r="O3685" s="220"/>
      <c r="P3685" s="220"/>
      <c r="Q3685" s="326"/>
      <c r="R3685" s="326"/>
      <c r="S3685" s="326"/>
      <c r="T3685" s="326"/>
    </row>
    <row r="3686" spans="1:20">
      <c r="A3686" s="220"/>
      <c r="B3686" s="220"/>
      <c r="C3686" s="220"/>
      <c r="D3686" s="220"/>
      <c r="E3686" s="220"/>
      <c r="F3686" s="220"/>
      <c r="G3686" s="220"/>
      <c r="H3686" s="220"/>
      <c r="I3686" s="220"/>
      <c r="J3686" s="220"/>
      <c r="K3686" s="220"/>
      <c r="L3686" s="220"/>
      <c r="M3686" s="326"/>
      <c r="N3686" s="220"/>
      <c r="O3686" s="220"/>
      <c r="P3686" s="220"/>
      <c r="Q3686" s="326"/>
      <c r="R3686" s="326"/>
      <c r="S3686" s="326"/>
      <c r="T3686" s="326"/>
    </row>
    <row r="3687" spans="1:20">
      <c r="A3687" s="220"/>
      <c r="B3687" s="220"/>
      <c r="C3687" s="220"/>
      <c r="D3687" s="220"/>
      <c r="E3687" s="220"/>
      <c r="F3687" s="220"/>
      <c r="G3687" s="220"/>
      <c r="H3687" s="220"/>
      <c r="I3687" s="220"/>
      <c r="J3687" s="220"/>
      <c r="K3687" s="220"/>
      <c r="L3687" s="220"/>
      <c r="M3687" s="326"/>
      <c r="N3687" s="220"/>
      <c r="O3687" s="220"/>
      <c r="P3687" s="220"/>
      <c r="Q3687" s="326"/>
      <c r="R3687" s="326"/>
      <c r="S3687" s="326"/>
      <c r="T3687" s="326"/>
    </row>
    <row r="3688" spans="1:20">
      <c r="A3688" s="220"/>
      <c r="B3688" s="220"/>
      <c r="C3688" s="220"/>
      <c r="D3688" s="220"/>
      <c r="E3688" s="220"/>
      <c r="F3688" s="220"/>
      <c r="G3688" s="220"/>
      <c r="H3688" s="220"/>
      <c r="I3688" s="220"/>
      <c r="J3688" s="220"/>
      <c r="K3688" s="220"/>
      <c r="L3688" s="220"/>
      <c r="M3688" s="326"/>
      <c r="N3688" s="220"/>
      <c r="O3688" s="220"/>
      <c r="P3688" s="220"/>
      <c r="Q3688" s="326"/>
      <c r="R3688" s="326"/>
      <c r="S3688" s="326"/>
      <c r="T3688" s="326"/>
    </row>
    <row r="3689" spans="1:20">
      <c r="A3689" s="220"/>
      <c r="B3689" s="220"/>
      <c r="C3689" s="220"/>
      <c r="D3689" s="220"/>
      <c r="E3689" s="220"/>
      <c r="F3689" s="220"/>
      <c r="G3689" s="220"/>
      <c r="H3689" s="220"/>
      <c r="I3689" s="220"/>
      <c r="J3689" s="220"/>
      <c r="K3689" s="220"/>
      <c r="L3689" s="220"/>
      <c r="M3689" s="326"/>
      <c r="N3689" s="220"/>
      <c r="O3689" s="220"/>
      <c r="P3689" s="220"/>
      <c r="Q3689" s="326"/>
      <c r="R3689" s="326"/>
      <c r="S3689" s="326"/>
      <c r="T3689" s="326"/>
    </row>
    <row r="3690" spans="1:20">
      <c r="A3690" s="220"/>
      <c r="B3690" s="220"/>
      <c r="C3690" s="220"/>
      <c r="D3690" s="220"/>
      <c r="E3690" s="220"/>
      <c r="F3690" s="220"/>
      <c r="G3690" s="220"/>
      <c r="H3690" s="220"/>
      <c r="I3690" s="220"/>
      <c r="J3690" s="220"/>
      <c r="K3690" s="220"/>
      <c r="L3690" s="220"/>
      <c r="M3690" s="326"/>
      <c r="N3690" s="220"/>
      <c r="O3690" s="220"/>
      <c r="P3690" s="220"/>
      <c r="Q3690" s="326"/>
      <c r="R3690" s="326"/>
      <c r="S3690" s="326"/>
      <c r="T3690" s="326"/>
    </row>
    <row r="3691" spans="1:20">
      <c r="A3691" s="220"/>
      <c r="B3691" s="220"/>
      <c r="C3691" s="220"/>
      <c r="D3691" s="220"/>
      <c r="E3691" s="220"/>
      <c r="F3691" s="220"/>
      <c r="G3691" s="220"/>
      <c r="H3691" s="220"/>
      <c r="I3691" s="220"/>
      <c r="J3691" s="220"/>
      <c r="K3691" s="220"/>
      <c r="L3691" s="220"/>
      <c r="M3691" s="326"/>
      <c r="N3691" s="220"/>
      <c r="O3691" s="220"/>
      <c r="P3691" s="220"/>
      <c r="Q3691" s="326"/>
      <c r="R3691" s="326"/>
      <c r="S3691" s="326"/>
      <c r="T3691" s="326"/>
    </row>
    <row r="3692" spans="1:20">
      <c r="A3692" s="220"/>
      <c r="B3692" s="220"/>
      <c r="C3692" s="220"/>
      <c r="D3692" s="220"/>
      <c r="E3692" s="220"/>
      <c r="F3692" s="220"/>
      <c r="G3692" s="220"/>
      <c r="H3692" s="220"/>
      <c r="I3692" s="220"/>
      <c r="J3692" s="220"/>
      <c r="K3692" s="220"/>
      <c r="L3692" s="220"/>
      <c r="M3692" s="326"/>
      <c r="N3692" s="220"/>
      <c r="O3692" s="220"/>
      <c r="P3692" s="220"/>
      <c r="Q3692" s="326"/>
      <c r="R3692" s="326"/>
      <c r="S3692" s="326"/>
      <c r="T3692" s="326"/>
    </row>
    <row r="3693" spans="1:20">
      <c r="A3693" s="220"/>
      <c r="B3693" s="220"/>
      <c r="C3693" s="220"/>
      <c r="D3693" s="220"/>
      <c r="E3693" s="220"/>
      <c r="F3693" s="220"/>
      <c r="G3693" s="220"/>
      <c r="H3693" s="220"/>
      <c r="I3693" s="220"/>
      <c r="J3693" s="220"/>
      <c r="K3693" s="220"/>
      <c r="L3693" s="220"/>
      <c r="M3693" s="326"/>
      <c r="N3693" s="220"/>
      <c r="O3693" s="220"/>
      <c r="P3693" s="220"/>
      <c r="Q3693" s="326"/>
      <c r="R3693" s="326"/>
      <c r="S3693" s="326"/>
      <c r="T3693" s="326"/>
    </row>
    <row r="3694" spans="1:20">
      <c r="A3694" s="220"/>
      <c r="B3694" s="220"/>
      <c r="C3694" s="220"/>
      <c r="D3694" s="220"/>
      <c r="E3694" s="220"/>
      <c r="F3694" s="220"/>
      <c r="G3694" s="220"/>
      <c r="H3694" s="220"/>
      <c r="I3694" s="220"/>
      <c r="J3694" s="220"/>
      <c r="K3694" s="220"/>
      <c r="L3694" s="220"/>
      <c r="M3694" s="326"/>
      <c r="N3694" s="220"/>
      <c r="O3694" s="220"/>
      <c r="P3694" s="220"/>
      <c r="Q3694" s="326"/>
      <c r="R3694" s="326"/>
      <c r="S3694" s="326"/>
      <c r="T3694" s="326"/>
    </row>
    <row r="3695" spans="1:20">
      <c r="A3695" s="220"/>
      <c r="B3695" s="220"/>
      <c r="C3695" s="220"/>
      <c r="D3695" s="220"/>
      <c r="E3695" s="220"/>
      <c r="F3695" s="220"/>
      <c r="G3695" s="220"/>
      <c r="H3695" s="220"/>
      <c r="I3695" s="220"/>
      <c r="J3695" s="220"/>
      <c r="K3695" s="220"/>
      <c r="L3695" s="220"/>
      <c r="M3695" s="326"/>
      <c r="N3695" s="220"/>
      <c r="O3695" s="220"/>
      <c r="P3695" s="220"/>
      <c r="Q3695" s="326"/>
      <c r="R3695" s="326"/>
      <c r="S3695" s="326"/>
      <c r="T3695" s="326"/>
    </row>
    <row r="3696" spans="1:20">
      <c r="A3696" s="220"/>
      <c r="B3696" s="220"/>
      <c r="C3696" s="220"/>
      <c r="D3696" s="220"/>
      <c r="E3696" s="220"/>
      <c r="F3696" s="220"/>
      <c r="G3696" s="220"/>
      <c r="H3696" s="220"/>
      <c r="I3696" s="220"/>
      <c r="J3696" s="220"/>
      <c r="K3696" s="220"/>
      <c r="L3696" s="220"/>
      <c r="M3696" s="326"/>
      <c r="N3696" s="220"/>
      <c r="O3696" s="220"/>
      <c r="P3696" s="220"/>
      <c r="Q3696" s="326"/>
      <c r="R3696" s="326"/>
      <c r="S3696" s="326"/>
      <c r="T3696" s="326"/>
    </row>
    <row r="3697" spans="1:20">
      <c r="A3697" s="220"/>
      <c r="B3697" s="220"/>
      <c r="C3697" s="220"/>
      <c r="D3697" s="220"/>
      <c r="E3697" s="220"/>
      <c r="F3697" s="220"/>
      <c r="G3697" s="220"/>
      <c r="H3697" s="220"/>
      <c r="I3697" s="220"/>
      <c r="J3697" s="220"/>
      <c r="K3697" s="220"/>
      <c r="L3697" s="220"/>
      <c r="M3697" s="326"/>
      <c r="N3697" s="220"/>
      <c r="O3697" s="220"/>
      <c r="P3697" s="220"/>
      <c r="Q3697" s="326"/>
      <c r="R3697" s="326"/>
      <c r="S3697" s="326"/>
      <c r="T3697" s="326"/>
    </row>
    <row r="3698" spans="1:20">
      <c r="A3698" s="220"/>
      <c r="B3698" s="220"/>
      <c r="C3698" s="220"/>
      <c r="D3698" s="220"/>
      <c r="E3698" s="220"/>
      <c r="F3698" s="220"/>
      <c r="G3698" s="220"/>
      <c r="H3698" s="220"/>
      <c r="I3698" s="220"/>
      <c r="J3698" s="220"/>
      <c r="K3698" s="220"/>
      <c r="L3698" s="220"/>
      <c r="M3698" s="326"/>
      <c r="N3698" s="220"/>
      <c r="O3698" s="220"/>
      <c r="P3698" s="220"/>
      <c r="Q3698" s="326"/>
      <c r="R3698" s="326"/>
      <c r="S3698" s="326"/>
      <c r="T3698" s="326"/>
    </row>
    <row r="3699" spans="1:20">
      <c r="A3699" s="220"/>
      <c r="B3699" s="220"/>
      <c r="C3699" s="220"/>
      <c r="D3699" s="220"/>
      <c r="E3699" s="220"/>
      <c r="F3699" s="220"/>
      <c r="G3699" s="220"/>
      <c r="H3699" s="220"/>
      <c r="I3699" s="220"/>
      <c r="J3699" s="220"/>
      <c r="K3699" s="220"/>
      <c r="L3699" s="220"/>
      <c r="M3699" s="326"/>
      <c r="N3699" s="220"/>
      <c r="O3699" s="220"/>
      <c r="P3699" s="220"/>
      <c r="Q3699" s="326"/>
      <c r="R3699" s="326"/>
      <c r="S3699" s="326"/>
      <c r="T3699" s="326"/>
    </row>
    <row r="3700" spans="1:20">
      <c r="A3700" s="220"/>
      <c r="B3700" s="220"/>
      <c r="C3700" s="220"/>
      <c r="D3700" s="220"/>
      <c r="E3700" s="220"/>
      <c r="F3700" s="220"/>
      <c r="G3700" s="220"/>
      <c r="H3700" s="220"/>
      <c r="I3700" s="220"/>
      <c r="J3700" s="220"/>
      <c r="K3700" s="220"/>
      <c r="L3700" s="220"/>
      <c r="M3700" s="326"/>
      <c r="N3700" s="220"/>
      <c r="O3700" s="220"/>
      <c r="P3700" s="220"/>
      <c r="Q3700" s="326"/>
      <c r="R3700" s="326"/>
      <c r="S3700" s="326"/>
      <c r="T3700" s="326"/>
    </row>
    <row r="3701" spans="1:20">
      <c r="A3701" s="220"/>
      <c r="B3701" s="220"/>
      <c r="C3701" s="220"/>
      <c r="D3701" s="220"/>
      <c r="E3701" s="220"/>
      <c r="F3701" s="220"/>
      <c r="G3701" s="220"/>
      <c r="H3701" s="220"/>
      <c r="I3701" s="220"/>
      <c r="J3701" s="220"/>
      <c r="K3701" s="220"/>
      <c r="L3701" s="220"/>
      <c r="M3701" s="326"/>
      <c r="N3701" s="220"/>
      <c r="O3701" s="220"/>
      <c r="P3701" s="220"/>
      <c r="Q3701" s="326"/>
      <c r="R3701" s="326"/>
      <c r="S3701" s="326"/>
      <c r="T3701" s="326"/>
    </row>
    <row r="3702" spans="1:20">
      <c r="A3702" s="220"/>
      <c r="B3702" s="220"/>
      <c r="C3702" s="220"/>
      <c r="D3702" s="220"/>
      <c r="E3702" s="220"/>
      <c r="F3702" s="220"/>
      <c r="G3702" s="220"/>
      <c r="H3702" s="220"/>
      <c r="I3702" s="220"/>
      <c r="J3702" s="220"/>
      <c r="K3702" s="220"/>
      <c r="L3702" s="220"/>
      <c r="M3702" s="326"/>
      <c r="N3702" s="220"/>
      <c r="O3702" s="220"/>
      <c r="P3702" s="220"/>
      <c r="Q3702" s="326"/>
      <c r="R3702" s="326"/>
      <c r="S3702" s="326"/>
      <c r="T3702" s="326"/>
    </row>
    <row r="3703" spans="1:20">
      <c r="A3703" s="220"/>
      <c r="B3703" s="220"/>
      <c r="C3703" s="220"/>
      <c r="D3703" s="220"/>
      <c r="E3703" s="220"/>
      <c r="F3703" s="220"/>
      <c r="G3703" s="220"/>
      <c r="H3703" s="220"/>
      <c r="I3703" s="220"/>
      <c r="J3703" s="220"/>
      <c r="K3703" s="220"/>
      <c r="L3703" s="220"/>
      <c r="M3703" s="326"/>
      <c r="N3703" s="220"/>
      <c r="O3703" s="220"/>
      <c r="P3703" s="220"/>
      <c r="Q3703" s="326"/>
      <c r="R3703" s="326"/>
      <c r="S3703" s="326"/>
      <c r="T3703" s="326"/>
    </row>
    <row r="3704" spans="1:20">
      <c r="A3704" s="220"/>
      <c r="B3704" s="220"/>
      <c r="C3704" s="220"/>
      <c r="D3704" s="220"/>
      <c r="E3704" s="220"/>
      <c r="F3704" s="220"/>
      <c r="G3704" s="220"/>
      <c r="H3704" s="220"/>
      <c r="I3704" s="220"/>
      <c r="J3704" s="220"/>
      <c r="K3704" s="220"/>
      <c r="L3704" s="220"/>
      <c r="M3704" s="326"/>
      <c r="N3704" s="220"/>
      <c r="O3704" s="220"/>
      <c r="P3704" s="220"/>
      <c r="Q3704" s="326"/>
      <c r="R3704" s="326"/>
      <c r="S3704" s="326"/>
      <c r="T3704" s="326"/>
    </row>
    <row r="3705" spans="1:20">
      <c r="A3705" s="220"/>
      <c r="B3705" s="220"/>
      <c r="C3705" s="220"/>
      <c r="D3705" s="220"/>
      <c r="E3705" s="220"/>
      <c r="F3705" s="220"/>
      <c r="G3705" s="220"/>
      <c r="H3705" s="220"/>
      <c r="I3705" s="220"/>
      <c r="J3705" s="220"/>
      <c r="K3705" s="220"/>
      <c r="L3705" s="220"/>
      <c r="M3705" s="326"/>
      <c r="N3705" s="220"/>
      <c r="O3705" s="220"/>
      <c r="P3705" s="220"/>
      <c r="Q3705" s="326"/>
      <c r="R3705" s="326"/>
      <c r="S3705" s="326"/>
      <c r="T3705" s="326"/>
    </row>
    <row r="3706" spans="1:20">
      <c r="A3706" s="220"/>
      <c r="B3706" s="220"/>
      <c r="C3706" s="220"/>
      <c r="D3706" s="220"/>
      <c r="E3706" s="220"/>
      <c r="F3706" s="220"/>
      <c r="G3706" s="220"/>
      <c r="H3706" s="220"/>
      <c r="I3706" s="220"/>
      <c r="J3706" s="220"/>
      <c r="K3706" s="220"/>
      <c r="L3706" s="220"/>
      <c r="M3706" s="326"/>
      <c r="N3706" s="220"/>
      <c r="O3706" s="220"/>
      <c r="P3706" s="220"/>
      <c r="Q3706" s="326"/>
      <c r="R3706" s="326"/>
      <c r="S3706" s="326"/>
      <c r="T3706" s="326"/>
    </row>
    <row r="3707" spans="1:20">
      <c r="A3707" s="220"/>
      <c r="B3707" s="220"/>
      <c r="C3707" s="220"/>
      <c r="D3707" s="220"/>
      <c r="E3707" s="220"/>
      <c r="F3707" s="220"/>
      <c r="G3707" s="220"/>
      <c r="H3707" s="220"/>
      <c r="I3707" s="220"/>
      <c r="J3707" s="220"/>
      <c r="K3707" s="220"/>
      <c r="L3707" s="220"/>
      <c r="M3707" s="326"/>
      <c r="N3707" s="220"/>
      <c r="O3707" s="220"/>
      <c r="P3707" s="220"/>
      <c r="Q3707" s="326"/>
      <c r="R3707" s="326"/>
      <c r="S3707" s="326"/>
      <c r="T3707" s="326"/>
    </row>
    <row r="3708" spans="1:20">
      <c r="A3708" s="220"/>
      <c r="B3708" s="220"/>
      <c r="C3708" s="220"/>
      <c r="D3708" s="220"/>
      <c r="E3708" s="220"/>
      <c r="F3708" s="220"/>
      <c r="G3708" s="220"/>
      <c r="H3708" s="220"/>
      <c r="I3708" s="220"/>
      <c r="J3708" s="220"/>
      <c r="K3708" s="220"/>
      <c r="L3708" s="220"/>
      <c r="M3708" s="326"/>
      <c r="N3708" s="220"/>
      <c r="O3708" s="220"/>
      <c r="P3708" s="220"/>
      <c r="Q3708" s="326"/>
      <c r="R3708" s="326"/>
      <c r="S3708" s="326"/>
      <c r="T3708" s="326"/>
    </row>
    <row r="3709" spans="1:20">
      <c r="A3709" s="220"/>
      <c r="B3709" s="220"/>
      <c r="C3709" s="220"/>
      <c r="D3709" s="220"/>
      <c r="E3709" s="220"/>
      <c r="F3709" s="220"/>
      <c r="G3709" s="220"/>
      <c r="H3709" s="220"/>
      <c r="I3709" s="220"/>
      <c r="J3709" s="220"/>
      <c r="K3709" s="220"/>
      <c r="L3709" s="220"/>
      <c r="M3709" s="326"/>
      <c r="N3709" s="220"/>
      <c r="O3709" s="220"/>
      <c r="P3709" s="220"/>
      <c r="Q3709" s="326"/>
      <c r="R3709" s="326"/>
      <c r="S3709" s="326"/>
      <c r="T3709" s="326"/>
    </row>
    <row r="3710" spans="1:20">
      <c r="A3710" s="220"/>
      <c r="B3710" s="220"/>
      <c r="C3710" s="220"/>
      <c r="D3710" s="220"/>
      <c r="E3710" s="220"/>
      <c r="F3710" s="220"/>
      <c r="G3710" s="220"/>
      <c r="H3710" s="220"/>
      <c r="I3710" s="220"/>
      <c r="J3710" s="220"/>
      <c r="K3710" s="220"/>
      <c r="L3710" s="220"/>
      <c r="M3710" s="326"/>
      <c r="N3710" s="220"/>
      <c r="O3710" s="220"/>
      <c r="P3710" s="220"/>
      <c r="Q3710" s="326"/>
      <c r="R3710" s="326"/>
      <c r="S3710" s="326"/>
      <c r="T3710" s="326"/>
    </row>
    <row r="3711" spans="1:20">
      <c r="A3711" s="220"/>
      <c r="B3711" s="220"/>
      <c r="C3711" s="220"/>
      <c r="D3711" s="220"/>
      <c r="E3711" s="220"/>
      <c r="F3711" s="220"/>
      <c r="G3711" s="220"/>
      <c r="H3711" s="220"/>
      <c r="I3711" s="220"/>
      <c r="J3711" s="220"/>
      <c r="K3711" s="220"/>
      <c r="L3711" s="220"/>
      <c r="M3711" s="326"/>
      <c r="N3711" s="220"/>
      <c r="O3711" s="220"/>
      <c r="P3711" s="220"/>
      <c r="Q3711" s="326"/>
      <c r="R3711" s="326"/>
      <c r="S3711" s="326"/>
      <c r="T3711" s="326"/>
    </row>
    <row r="3712" spans="1:20">
      <c r="A3712" s="220"/>
      <c r="B3712" s="220"/>
      <c r="C3712" s="220"/>
      <c r="D3712" s="220"/>
      <c r="E3712" s="220"/>
      <c r="F3712" s="220"/>
      <c r="G3712" s="220"/>
      <c r="H3712" s="220"/>
      <c r="I3712" s="220"/>
      <c r="J3712" s="220"/>
      <c r="K3712" s="220"/>
      <c r="L3712" s="220"/>
      <c r="M3712" s="326"/>
      <c r="N3712" s="220"/>
      <c r="O3712" s="220"/>
      <c r="P3712" s="220"/>
      <c r="Q3712" s="326"/>
      <c r="R3712" s="326"/>
      <c r="S3712" s="326"/>
      <c r="T3712" s="326"/>
    </row>
    <row r="3713" spans="1:20">
      <c r="A3713" s="220"/>
      <c r="B3713" s="220"/>
      <c r="C3713" s="220"/>
      <c r="D3713" s="220"/>
      <c r="E3713" s="220"/>
      <c r="F3713" s="220"/>
      <c r="G3713" s="220"/>
      <c r="H3713" s="220"/>
      <c r="I3713" s="220"/>
      <c r="J3713" s="220"/>
      <c r="K3713" s="220"/>
      <c r="L3713" s="220"/>
      <c r="M3713" s="326"/>
      <c r="N3713" s="220"/>
      <c r="O3713" s="220"/>
      <c r="P3713" s="220"/>
      <c r="Q3713" s="326"/>
      <c r="R3713" s="326"/>
      <c r="S3713" s="326"/>
      <c r="T3713" s="326"/>
    </row>
    <row r="3714" spans="1:20">
      <c r="A3714" s="220"/>
      <c r="B3714" s="220"/>
      <c r="C3714" s="220"/>
      <c r="D3714" s="220"/>
      <c r="E3714" s="220"/>
      <c r="F3714" s="220"/>
      <c r="G3714" s="220"/>
      <c r="H3714" s="220"/>
      <c r="I3714" s="220"/>
      <c r="J3714" s="220"/>
      <c r="K3714" s="220"/>
      <c r="L3714" s="220"/>
      <c r="M3714" s="326"/>
      <c r="N3714" s="220"/>
      <c r="O3714" s="220"/>
      <c r="P3714" s="220"/>
      <c r="Q3714" s="326"/>
      <c r="R3714" s="326"/>
      <c r="S3714" s="326"/>
      <c r="T3714" s="326"/>
    </row>
    <row r="3715" spans="1:20">
      <c r="A3715" s="220"/>
      <c r="B3715" s="220"/>
      <c r="C3715" s="220"/>
      <c r="D3715" s="220"/>
      <c r="E3715" s="220"/>
      <c r="F3715" s="220"/>
      <c r="G3715" s="220"/>
      <c r="H3715" s="220"/>
      <c r="I3715" s="220"/>
      <c r="J3715" s="220"/>
      <c r="K3715" s="220"/>
      <c r="L3715" s="220"/>
      <c r="M3715" s="326"/>
      <c r="N3715" s="220"/>
      <c r="O3715" s="220"/>
      <c r="P3715" s="220"/>
      <c r="Q3715" s="326"/>
      <c r="R3715" s="326"/>
      <c r="S3715" s="326"/>
      <c r="T3715" s="326"/>
    </row>
    <row r="3716" spans="1:20">
      <c r="A3716" s="220"/>
      <c r="B3716" s="220"/>
      <c r="C3716" s="220"/>
      <c r="D3716" s="220"/>
      <c r="E3716" s="220"/>
      <c r="F3716" s="220"/>
      <c r="G3716" s="220"/>
      <c r="H3716" s="220"/>
      <c r="I3716" s="220"/>
      <c r="J3716" s="220"/>
      <c r="K3716" s="220"/>
      <c r="L3716" s="220"/>
      <c r="M3716" s="326"/>
      <c r="N3716" s="220"/>
      <c r="O3716" s="220"/>
      <c r="P3716" s="220"/>
      <c r="Q3716" s="326"/>
      <c r="R3716" s="326"/>
      <c r="S3716" s="326"/>
      <c r="T3716" s="326"/>
    </row>
    <row r="3717" spans="1:20">
      <c r="A3717" s="220"/>
      <c r="B3717" s="220"/>
      <c r="C3717" s="220"/>
      <c r="D3717" s="220"/>
      <c r="E3717" s="220"/>
      <c r="F3717" s="220"/>
      <c r="G3717" s="220"/>
      <c r="H3717" s="220"/>
      <c r="I3717" s="220"/>
      <c r="J3717" s="220"/>
      <c r="K3717" s="220"/>
      <c r="L3717" s="220"/>
      <c r="M3717" s="326"/>
      <c r="N3717" s="220"/>
      <c r="O3717" s="220"/>
      <c r="P3717" s="220"/>
      <c r="Q3717" s="326"/>
      <c r="R3717" s="326"/>
      <c r="S3717" s="326"/>
      <c r="T3717" s="326"/>
    </row>
    <row r="3718" spans="1:20">
      <c r="A3718" s="220"/>
      <c r="B3718" s="220"/>
      <c r="C3718" s="220"/>
      <c r="D3718" s="220"/>
      <c r="E3718" s="220"/>
      <c r="F3718" s="220"/>
      <c r="G3718" s="220"/>
      <c r="H3718" s="220"/>
      <c r="I3718" s="220"/>
      <c r="J3718" s="220"/>
      <c r="K3718" s="220"/>
      <c r="L3718" s="220"/>
      <c r="M3718" s="326"/>
      <c r="N3718" s="220"/>
      <c r="O3718" s="220"/>
      <c r="P3718" s="220"/>
      <c r="Q3718" s="326"/>
      <c r="R3718" s="326"/>
      <c r="S3718" s="326"/>
      <c r="T3718" s="326"/>
    </row>
    <row r="3719" spans="1:20">
      <c r="A3719" s="220"/>
      <c r="B3719" s="220"/>
      <c r="C3719" s="220"/>
      <c r="D3719" s="220"/>
      <c r="E3719" s="220"/>
      <c r="F3719" s="220"/>
      <c r="G3719" s="220"/>
      <c r="H3719" s="220"/>
      <c r="I3719" s="220"/>
      <c r="J3719" s="220"/>
      <c r="K3719" s="220"/>
      <c r="L3719" s="220"/>
      <c r="M3719" s="326"/>
      <c r="N3719" s="220"/>
      <c r="O3719" s="220"/>
      <c r="P3719" s="220"/>
      <c r="Q3719" s="326"/>
      <c r="R3719" s="326"/>
      <c r="S3719" s="326"/>
      <c r="T3719" s="326"/>
    </row>
    <row r="3720" spans="1:20">
      <c r="A3720" s="220"/>
      <c r="B3720" s="220"/>
      <c r="C3720" s="220"/>
      <c r="D3720" s="220"/>
      <c r="E3720" s="220"/>
      <c r="F3720" s="220"/>
      <c r="G3720" s="220"/>
      <c r="H3720" s="220"/>
      <c r="I3720" s="220"/>
      <c r="J3720" s="220"/>
      <c r="K3720" s="220"/>
      <c r="L3720" s="220"/>
      <c r="M3720" s="326"/>
      <c r="N3720" s="220"/>
      <c r="O3720" s="220"/>
      <c r="P3720" s="220"/>
      <c r="Q3720" s="326"/>
      <c r="R3720" s="326"/>
      <c r="S3720" s="326"/>
      <c r="T3720" s="326"/>
    </row>
    <row r="3721" spans="1:20">
      <c r="A3721" s="220"/>
      <c r="B3721" s="220"/>
      <c r="C3721" s="220"/>
      <c r="D3721" s="220"/>
      <c r="E3721" s="220"/>
      <c r="F3721" s="220"/>
      <c r="G3721" s="220"/>
      <c r="H3721" s="220"/>
      <c r="I3721" s="220"/>
      <c r="J3721" s="220"/>
      <c r="K3721" s="220"/>
      <c r="L3721" s="220"/>
      <c r="M3721" s="326"/>
      <c r="N3721" s="220"/>
      <c r="O3721" s="220"/>
      <c r="P3721" s="220"/>
      <c r="Q3721" s="326"/>
      <c r="R3721" s="326"/>
      <c r="S3721" s="326"/>
      <c r="T3721" s="326"/>
    </row>
    <row r="3722" spans="1:20">
      <c r="A3722" s="220"/>
      <c r="B3722" s="220"/>
      <c r="C3722" s="220"/>
      <c r="D3722" s="220"/>
      <c r="E3722" s="220"/>
      <c r="F3722" s="220"/>
      <c r="G3722" s="220"/>
      <c r="H3722" s="220"/>
      <c r="I3722" s="220"/>
      <c r="J3722" s="220"/>
      <c r="K3722" s="220"/>
      <c r="L3722" s="220"/>
      <c r="M3722" s="326"/>
      <c r="N3722" s="220"/>
      <c r="O3722" s="220"/>
      <c r="P3722" s="220"/>
      <c r="Q3722" s="326"/>
      <c r="R3722" s="326"/>
      <c r="S3722" s="326"/>
      <c r="T3722" s="326"/>
    </row>
    <row r="3723" spans="1:20">
      <c r="A3723" s="220"/>
      <c r="B3723" s="220"/>
      <c r="C3723" s="220"/>
      <c r="D3723" s="220"/>
      <c r="E3723" s="220"/>
      <c r="F3723" s="220"/>
      <c r="G3723" s="220"/>
      <c r="H3723" s="220"/>
      <c r="I3723" s="220"/>
      <c r="J3723" s="220"/>
      <c r="K3723" s="220"/>
      <c r="L3723" s="220"/>
      <c r="M3723" s="326"/>
      <c r="N3723" s="220"/>
      <c r="O3723" s="220"/>
      <c r="P3723" s="220"/>
      <c r="Q3723" s="326"/>
      <c r="R3723" s="326"/>
      <c r="S3723" s="326"/>
      <c r="T3723" s="326"/>
    </row>
    <row r="3724" spans="1:20">
      <c r="A3724" s="220"/>
      <c r="B3724" s="220"/>
      <c r="C3724" s="220"/>
      <c r="D3724" s="220"/>
      <c r="E3724" s="220"/>
      <c r="F3724" s="220"/>
      <c r="G3724" s="220"/>
      <c r="H3724" s="220"/>
      <c r="I3724" s="220"/>
      <c r="J3724" s="220"/>
      <c r="K3724" s="220"/>
      <c r="L3724" s="220"/>
      <c r="M3724" s="326"/>
      <c r="N3724" s="220"/>
      <c r="O3724" s="220"/>
      <c r="P3724" s="220"/>
      <c r="Q3724" s="326"/>
      <c r="R3724" s="326"/>
      <c r="S3724" s="326"/>
      <c r="T3724" s="326"/>
    </row>
    <row r="3725" spans="1:20">
      <c r="A3725" s="220"/>
      <c r="B3725" s="220"/>
      <c r="C3725" s="220"/>
      <c r="D3725" s="220"/>
      <c r="E3725" s="220"/>
      <c r="F3725" s="220"/>
      <c r="G3725" s="220"/>
      <c r="H3725" s="220"/>
      <c r="I3725" s="220"/>
      <c r="J3725" s="220"/>
      <c r="K3725" s="220"/>
      <c r="L3725" s="220"/>
      <c r="M3725" s="326"/>
      <c r="N3725" s="220"/>
      <c r="O3725" s="220"/>
      <c r="P3725" s="220"/>
      <c r="Q3725" s="326"/>
      <c r="R3725" s="326"/>
      <c r="S3725" s="326"/>
      <c r="T3725" s="326"/>
    </row>
    <row r="3726" spans="1:20">
      <c r="A3726" s="220"/>
      <c r="B3726" s="220"/>
      <c r="C3726" s="220"/>
      <c r="D3726" s="220"/>
      <c r="E3726" s="220"/>
      <c r="F3726" s="220"/>
      <c r="G3726" s="220"/>
      <c r="H3726" s="220"/>
      <c r="I3726" s="220"/>
      <c r="J3726" s="220"/>
      <c r="K3726" s="220"/>
      <c r="L3726" s="220"/>
      <c r="M3726" s="326"/>
      <c r="N3726" s="220"/>
      <c r="O3726" s="220"/>
      <c r="P3726" s="220"/>
      <c r="Q3726" s="326"/>
      <c r="R3726" s="326"/>
      <c r="S3726" s="326"/>
      <c r="T3726" s="326"/>
    </row>
    <row r="3727" spans="1:20">
      <c r="A3727" s="220"/>
      <c r="B3727" s="220"/>
      <c r="C3727" s="220"/>
      <c r="D3727" s="220"/>
      <c r="E3727" s="220"/>
      <c r="F3727" s="220"/>
      <c r="G3727" s="220"/>
      <c r="H3727" s="220"/>
      <c r="I3727" s="220"/>
      <c r="J3727" s="220"/>
      <c r="K3727" s="220"/>
      <c r="L3727" s="220"/>
      <c r="M3727" s="326"/>
      <c r="N3727" s="220"/>
      <c r="O3727" s="220"/>
      <c r="P3727" s="220"/>
      <c r="Q3727" s="326"/>
      <c r="R3727" s="326"/>
      <c r="S3727" s="326"/>
      <c r="T3727" s="326"/>
    </row>
    <row r="3728" spans="1:20">
      <c r="A3728" s="220"/>
      <c r="B3728" s="220"/>
      <c r="C3728" s="220"/>
      <c r="D3728" s="220"/>
      <c r="E3728" s="220"/>
      <c r="F3728" s="220"/>
      <c r="G3728" s="220"/>
      <c r="H3728" s="220"/>
      <c r="I3728" s="220"/>
      <c r="J3728" s="220"/>
      <c r="K3728" s="220"/>
      <c r="L3728" s="220"/>
      <c r="M3728" s="326"/>
      <c r="N3728" s="220"/>
      <c r="O3728" s="220"/>
      <c r="P3728" s="220"/>
      <c r="Q3728" s="326"/>
      <c r="R3728" s="326"/>
      <c r="S3728" s="326"/>
      <c r="T3728" s="326"/>
    </row>
    <row r="3729" spans="1:20">
      <c r="A3729" s="220"/>
      <c r="B3729" s="220"/>
      <c r="C3729" s="220"/>
      <c r="D3729" s="220"/>
      <c r="E3729" s="220"/>
      <c r="F3729" s="220"/>
      <c r="G3729" s="220"/>
      <c r="H3729" s="220"/>
      <c r="I3729" s="220"/>
      <c r="J3729" s="220"/>
      <c r="K3729" s="220"/>
      <c r="L3729" s="220"/>
      <c r="M3729" s="326"/>
      <c r="N3729" s="220"/>
      <c r="O3729" s="220"/>
      <c r="P3729" s="220"/>
      <c r="Q3729" s="326"/>
      <c r="R3729" s="326"/>
      <c r="S3729" s="326"/>
      <c r="T3729" s="326"/>
    </row>
    <row r="3730" spans="1:20">
      <c r="A3730" s="220"/>
      <c r="B3730" s="220"/>
      <c r="C3730" s="220"/>
      <c r="D3730" s="220"/>
      <c r="E3730" s="220"/>
      <c r="F3730" s="220"/>
      <c r="G3730" s="220"/>
      <c r="H3730" s="220"/>
      <c r="I3730" s="220"/>
      <c r="J3730" s="220"/>
      <c r="K3730" s="220"/>
      <c r="L3730" s="220"/>
      <c r="M3730" s="326"/>
      <c r="N3730" s="220"/>
      <c r="O3730" s="220"/>
      <c r="P3730" s="220"/>
      <c r="Q3730" s="326"/>
      <c r="R3730" s="326"/>
      <c r="S3730" s="326"/>
      <c r="T3730" s="326"/>
    </row>
    <row r="3731" spans="1:20">
      <c r="A3731" s="220"/>
      <c r="B3731" s="220"/>
      <c r="C3731" s="220"/>
      <c r="D3731" s="220"/>
      <c r="E3731" s="220"/>
      <c r="F3731" s="220"/>
      <c r="G3731" s="220"/>
      <c r="H3731" s="220"/>
      <c r="I3731" s="220"/>
      <c r="J3731" s="220"/>
      <c r="K3731" s="220"/>
      <c r="L3731" s="220"/>
      <c r="M3731" s="326"/>
      <c r="N3731" s="220"/>
      <c r="O3731" s="220"/>
      <c r="P3731" s="220"/>
      <c r="Q3731" s="326"/>
      <c r="R3731" s="326"/>
      <c r="S3731" s="326"/>
      <c r="T3731" s="326"/>
    </row>
    <row r="3732" spans="1:20">
      <c r="A3732" s="220"/>
      <c r="B3732" s="220"/>
      <c r="C3732" s="220"/>
      <c r="D3732" s="220"/>
      <c r="E3732" s="220"/>
      <c r="F3732" s="220"/>
      <c r="G3732" s="220"/>
      <c r="H3732" s="220"/>
      <c r="I3732" s="220"/>
      <c r="J3732" s="220"/>
      <c r="K3732" s="220"/>
      <c r="L3732" s="220"/>
      <c r="M3732" s="326"/>
      <c r="N3732" s="220"/>
      <c r="O3732" s="220"/>
      <c r="P3732" s="220"/>
      <c r="Q3732" s="326"/>
      <c r="R3732" s="326"/>
      <c r="S3732" s="326"/>
      <c r="T3732" s="326"/>
    </row>
    <row r="3733" spans="1:20">
      <c r="A3733" s="220"/>
      <c r="B3733" s="220"/>
      <c r="C3733" s="220"/>
      <c r="D3733" s="220"/>
      <c r="E3733" s="220"/>
      <c r="F3733" s="220"/>
      <c r="G3733" s="220"/>
      <c r="H3733" s="220"/>
      <c r="I3733" s="220"/>
      <c r="J3733" s="220"/>
      <c r="K3733" s="220"/>
      <c r="L3733" s="220"/>
      <c r="M3733" s="326"/>
      <c r="N3733" s="220"/>
      <c r="O3733" s="220"/>
      <c r="P3733" s="220"/>
      <c r="Q3733" s="326"/>
      <c r="R3733" s="326"/>
      <c r="S3733" s="326"/>
      <c r="T3733" s="326"/>
    </row>
    <row r="3734" spans="1:20">
      <c r="A3734" s="220"/>
      <c r="B3734" s="220"/>
      <c r="C3734" s="220"/>
      <c r="D3734" s="220"/>
      <c r="E3734" s="220"/>
      <c r="F3734" s="220"/>
      <c r="G3734" s="220"/>
      <c r="H3734" s="220"/>
      <c r="I3734" s="220"/>
      <c r="J3734" s="220"/>
      <c r="K3734" s="220"/>
      <c r="L3734" s="220"/>
      <c r="M3734" s="326"/>
      <c r="N3734" s="220"/>
      <c r="O3734" s="220"/>
      <c r="P3734" s="220"/>
      <c r="Q3734" s="326"/>
      <c r="R3734" s="326"/>
      <c r="S3734" s="326"/>
      <c r="T3734" s="326"/>
    </row>
    <row r="3735" spans="1:20">
      <c r="A3735" s="220"/>
      <c r="B3735" s="220"/>
      <c r="C3735" s="220"/>
      <c r="D3735" s="220"/>
      <c r="E3735" s="220"/>
      <c r="F3735" s="220"/>
      <c r="G3735" s="220"/>
      <c r="H3735" s="220"/>
      <c r="I3735" s="220"/>
      <c r="J3735" s="220"/>
      <c r="K3735" s="220"/>
      <c r="L3735" s="220"/>
      <c r="M3735" s="326"/>
      <c r="N3735" s="220"/>
      <c r="O3735" s="220"/>
      <c r="P3735" s="220"/>
      <c r="Q3735" s="326"/>
      <c r="R3735" s="326"/>
      <c r="S3735" s="326"/>
      <c r="T3735" s="326"/>
    </row>
    <row r="3736" spans="1:20">
      <c r="A3736" s="220"/>
      <c r="B3736" s="220"/>
      <c r="C3736" s="220"/>
      <c r="D3736" s="220"/>
      <c r="E3736" s="220"/>
      <c r="F3736" s="220"/>
      <c r="G3736" s="220"/>
      <c r="H3736" s="220"/>
      <c r="I3736" s="220"/>
      <c r="J3736" s="220"/>
      <c r="K3736" s="220"/>
      <c r="L3736" s="220"/>
      <c r="M3736" s="326"/>
      <c r="N3736" s="220"/>
      <c r="O3736" s="220"/>
      <c r="P3736" s="220"/>
      <c r="Q3736" s="326"/>
      <c r="R3736" s="326"/>
      <c r="S3736" s="326"/>
      <c r="T3736" s="326"/>
    </row>
    <row r="3737" spans="1:20">
      <c r="A3737" s="220"/>
      <c r="B3737" s="220"/>
      <c r="C3737" s="220"/>
      <c r="D3737" s="220"/>
      <c r="E3737" s="220"/>
      <c r="F3737" s="220"/>
      <c r="G3737" s="220"/>
      <c r="H3737" s="220"/>
      <c r="I3737" s="220"/>
      <c r="J3737" s="220"/>
      <c r="K3737" s="220"/>
      <c r="L3737" s="220"/>
      <c r="M3737" s="326"/>
      <c r="N3737" s="220"/>
      <c r="O3737" s="220"/>
      <c r="P3737" s="220"/>
      <c r="Q3737" s="326"/>
      <c r="R3737" s="326"/>
      <c r="S3737" s="326"/>
      <c r="T3737" s="326"/>
    </row>
    <row r="3738" spans="1:20">
      <c r="A3738" s="220"/>
      <c r="B3738" s="220"/>
      <c r="C3738" s="220"/>
      <c r="D3738" s="220"/>
      <c r="E3738" s="220"/>
      <c r="F3738" s="220"/>
      <c r="G3738" s="220"/>
      <c r="H3738" s="220"/>
      <c r="I3738" s="220"/>
      <c r="J3738" s="220"/>
      <c r="K3738" s="220"/>
      <c r="L3738" s="220"/>
      <c r="M3738" s="326"/>
      <c r="N3738" s="220"/>
      <c r="O3738" s="220"/>
      <c r="P3738" s="220"/>
      <c r="Q3738" s="326"/>
      <c r="R3738" s="326"/>
      <c r="S3738" s="326"/>
      <c r="T3738" s="326"/>
    </row>
    <row r="3739" spans="1:20">
      <c r="A3739" s="220"/>
      <c r="B3739" s="220"/>
      <c r="C3739" s="220"/>
      <c r="D3739" s="220"/>
      <c r="E3739" s="220"/>
      <c r="F3739" s="220"/>
      <c r="G3739" s="220"/>
      <c r="H3739" s="220"/>
      <c r="I3739" s="220"/>
      <c r="J3739" s="220"/>
      <c r="K3739" s="220"/>
      <c r="L3739" s="220"/>
      <c r="M3739" s="326"/>
      <c r="N3739" s="220"/>
      <c r="O3739" s="220"/>
      <c r="P3739" s="220"/>
      <c r="Q3739" s="326"/>
      <c r="R3739" s="326"/>
      <c r="S3739" s="326"/>
      <c r="T3739" s="326"/>
    </row>
    <row r="3740" spans="1:20">
      <c r="A3740" s="220"/>
      <c r="B3740" s="220"/>
      <c r="C3740" s="220"/>
      <c r="D3740" s="220"/>
      <c r="E3740" s="220"/>
      <c r="F3740" s="220"/>
      <c r="G3740" s="220"/>
      <c r="H3740" s="220"/>
      <c r="I3740" s="220"/>
      <c r="J3740" s="220"/>
      <c r="K3740" s="220"/>
      <c r="L3740" s="220"/>
      <c r="M3740" s="326"/>
      <c r="N3740" s="220"/>
      <c r="O3740" s="220"/>
      <c r="P3740" s="220"/>
      <c r="Q3740" s="326"/>
      <c r="R3740" s="326"/>
      <c r="S3740" s="326"/>
      <c r="T3740" s="326"/>
    </row>
    <row r="3741" spans="1:20">
      <c r="A3741" s="220"/>
      <c r="B3741" s="220"/>
      <c r="C3741" s="220"/>
      <c r="D3741" s="220"/>
      <c r="E3741" s="220"/>
      <c r="F3741" s="220"/>
      <c r="G3741" s="220"/>
      <c r="H3741" s="220"/>
      <c r="I3741" s="220"/>
      <c r="J3741" s="220"/>
      <c r="K3741" s="220"/>
      <c r="L3741" s="220"/>
      <c r="M3741" s="326"/>
      <c r="N3741" s="220"/>
      <c r="O3741" s="220"/>
      <c r="P3741" s="220"/>
      <c r="Q3741" s="326"/>
      <c r="R3741" s="326"/>
      <c r="S3741" s="326"/>
      <c r="T3741" s="326"/>
    </row>
    <row r="3742" spans="1:20">
      <c r="A3742" s="220"/>
      <c r="B3742" s="220"/>
      <c r="C3742" s="220"/>
      <c r="D3742" s="220"/>
      <c r="E3742" s="220"/>
      <c r="F3742" s="220"/>
      <c r="G3742" s="220"/>
      <c r="H3742" s="220"/>
      <c r="I3742" s="220"/>
      <c r="J3742" s="220"/>
      <c r="K3742" s="220"/>
      <c r="L3742" s="220"/>
      <c r="M3742" s="326"/>
      <c r="N3742" s="220"/>
      <c r="O3742" s="220"/>
      <c r="P3742" s="220"/>
      <c r="Q3742" s="326"/>
      <c r="R3742" s="326"/>
      <c r="S3742" s="326"/>
      <c r="T3742" s="326"/>
    </row>
    <row r="3743" spans="1:20">
      <c r="A3743" s="220"/>
      <c r="B3743" s="220"/>
      <c r="C3743" s="220"/>
      <c r="D3743" s="220"/>
      <c r="E3743" s="220"/>
      <c r="F3743" s="220"/>
      <c r="G3743" s="220"/>
      <c r="H3743" s="220"/>
      <c r="I3743" s="220"/>
      <c r="J3743" s="220"/>
      <c r="K3743" s="220"/>
      <c r="L3743" s="220"/>
      <c r="M3743" s="326"/>
      <c r="N3743" s="220"/>
      <c r="O3743" s="220"/>
      <c r="P3743" s="220"/>
      <c r="Q3743" s="326"/>
      <c r="R3743" s="326"/>
      <c r="S3743" s="326"/>
      <c r="T3743" s="326"/>
    </row>
    <row r="3744" spans="1:20">
      <c r="A3744" s="220"/>
      <c r="B3744" s="220"/>
      <c r="C3744" s="220"/>
      <c r="D3744" s="220"/>
      <c r="E3744" s="220"/>
      <c r="F3744" s="220"/>
      <c r="G3744" s="220"/>
      <c r="H3744" s="220"/>
      <c r="I3744" s="220"/>
      <c r="J3744" s="220"/>
      <c r="K3744" s="220"/>
      <c r="L3744" s="220"/>
      <c r="M3744" s="326"/>
      <c r="N3744" s="220"/>
      <c r="O3744" s="220"/>
      <c r="P3744" s="220"/>
      <c r="Q3744" s="326"/>
      <c r="R3744" s="326"/>
      <c r="S3744" s="326"/>
      <c r="T3744" s="326"/>
    </row>
    <row r="3745" spans="1:20">
      <c r="A3745" s="220"/>
      <c r="B3745" s="220"/>
      <c r="C3745" s="220"/>
      <c r="D3745" s="220"/>
      <c r="E3745" s="220"/>
      <c r="F3745" s="220"/>
      <c r="G3745" s="220"/>
      <c r="H3745" s="220"/>
      <c r="I3745" s="220"/>
      <c r="J3745" s="220"/>
      <c r="K3745" s="220"/>
      <c r="L3745" s="220"/>
      <c r="M3745" s="326"/>
      <c r="N3745" s="220"/>
      <c r="O3745" s="220"/>
      <c r="P3745" s="220"/>
      <c r="Q3745" s="326"/>
      <c r="R3745" s="326"/>
      <c r="S3745" s="326"/>
      <c r="T3745" s="326"/>
    </row>
    <row r="3746" spans="1:20">
      <c r="A3746" s="220"/>
      <c r="B3746" s="220"/>
      <c r="C3746" s="220"/>
      <c r="D3746" s="220"/>
      <c r="E3746" s="220"/>
      <c r="F3746" s="220"/>
      <c r="G3746" s="220"/>
      <c r="H3746" s="220"/>
      <c r="I3746" s="220"/>
      <c r="J3746" s="220"/>
      <c r="K3746" s="220"/>
      <c r="L3746" s="220"/>
      <c r="M3746" s="326"/>
      <c r="N3746" s="220"/>
      <c r="O3746" s="220"/>
      <c r="P3746" s="220"/>
      <c r="Q3746" s="326"/>
      <c r="R3746" s="326"/>
      <c r="S3746" s="326"/>
      <c r="T3746" s="326"/>
    </row>
    <row r="3747" spans="1:20">
      <c r="A3747" s="220"/>
      <c r="B3747" s="220"/>
      <c r="C3747" s="220"/>
      <c r="D3747" s="220"/>
      <c r="E3747" s="220"/>
      <c r="F3747" s="220"/>
      <c r="G3747" s="220"/>
      <c r="H3747" s="220"/>
      <c r="I3747" s="220"/>
      <c r="J3747" s="220"/>
      <c r="K3747" s="220"/>
      <c r="L3747" s="220"/>
      <c r="M3747" s="326"/>
      <c r="N3747" s="220"/>
      <c r="O3747" s="220"/>
      <c r="P3747" s="220"/>
      <c r="Q3747" s="326"/>
      <c r="R3747" s="326"/>
      <c r="S3747" s="326"/>
      <c r="T3747" s="326"/>
    </row>
    <row r="3748" spans="1:20">
      <c r="A3748" s="220"/>
      <c r="B3748" s="220"/>
      <c r="C3748" s="220"/>
      <c r="D3748" s="220"/>
      <c r="E3748" s="220"/>
      <c r="F3748" s="220"/>
      <c r="G3748" s="220"/>
      <c r="H3748" s="220"/>
      <c r="I3748" s="220"/>
      <c r="J3748" s="220"/>
      <c r="K3748" s="220"/>
      <c r="L3748" s="220"/>
      <c r="M3748" s="326"/>
      <c r="N3748" s="220"/>
      <c r="O3748" s="220"/>
      <c r="P3748" s="220"/>
      <c r="Q3748" s="326"/>
      <c r="R3748" s="326"/>
      <c r="S3748" s="326"/>
      <c r="T3748" s="326"/>
    </row>
    <row r="3749" spans="1:20">
      <c r="A3749" s="220"/>
      <c r="B3749" s="220"/>
      <c r="C3749" s="220"/>
      <c r="D3749" s="220"/>
      <c r="E3749" s="220"/>
      <c r="F3749" s="220"/>
      <c r="G3749" s="220"/>
      <c r="H3749" s="220"/>
      <c r="I3749" s="220"/>
      <c r="J3749" s="220"/>
      <c r="K3749" s="220"/>
      <c r="L3749" s="220"/>
      <c r="M3749" s="326"/>
      <c r="N3749" s="220"/>
      <c r="O3749" s="220"/>
      <c r="P3749" s="220"/>
      <c r="Q3749" s="326"/>
      <c r="R3749" s="326"/>
      <c r="S3749" s="326"/>
      <c r="T3749" s="326"/>
    </row>
    <row r="3750" spans="1:20">
      <c r="A3750" s="220"/>
      <c r="B3750" s="220"/>
      <c r="C3750" s="220"/>
      <c r="D3750" s="220"/>
      <c r="E3750" s="220"/>
      <c r="F3750" s="220"/>
      <c r="G3750" s="220"/>
      <c r="H3750" s="220"/>
      <c r="I3750" s="220"/>
      <c r="J3750" s="220"/>
      <c r="K3750" s="220"/>
      <c r="L3750" s="220"/>
      <c r="M3750" s="326"/>
      <c r="N3750" s="220"/>
      <c r="O3750" s="220"/>
      <c r="P3750" s="220"/>
      <c r="Q3750" s="326"/>
      <c r="R3750" s="326"/>
      <c r="S3750" s="326"/>
      <c r="T3750" s="326"/>
    </row>
    <row r="3751" spans="1:20">
      <c r="A3751" s="220"/>
      <c r="B3751" s="220"/>
      <c r="C3751" s="220"/>
      <c r="D3751" s="220"/>
      <c r="E3751" s="220"/>
      <c r="F3751" s="220"/>
      <c r="G3751" s="220"/>
      <c r="H3751" s="220"/>
      <c r="I3751" s="220"/>
      <c r="J3751" s="220"/>
      <c r="K3751" s="220"/>
      <c r="L3751" s="220"/>
      <c r="M3751" s="326"/>
      <c r="N3751" s="220"/>
      <c r="O3751" s="220"/>
      <c r="P3751" s="220"/>
      <c r="Q3751" s="326"/>
      <c r="R3751" s="326"/>
      <c r="S3751" s="326"/>
      <c r="T3751" s="326"/>
    </row>
    <row r="3752" spans="1:20">
      <c r="A3752" s="220"/>
      <c r="B3752" s="220"/>
      <c r="C3752" s="220"/>
      <c r="D3752" s="220"/>
      <c r="E3752" s="220"/>
      <c r="F3752" s="220"/>
      <c r="G3752" s="220"/>
      <c r="H3752" s="220"/>
      <c r="I3752" s="220"/>
      <c r="J3752" s="220"/>
      <c r="K3752" s="220"/>
      <c r="L3752" s="220"/>
      <c r="M3752" s="326"/>
      <c r="N3752" s="220"/>
      <c r="O3752" s="220"/>
      <c r="P3752" s="220"/>
      <c r="Q3752" s="326"/>
      <c r="R3752" s="326"/>
      <c r="S3752" s="326"/>
      <c r="T3752" s="326"/>
    </row>
    <row r="3753" spans="1:20">
      <c r="A3753" s="220"/>
      <c r="B3753" s="220"/>
      <c r="C3753" s="220"/>
      <c r="D3753" s="220"/>
      <c r="E3753" s="220"/>
      <c r="F3753" s="220"/>
      <c r="G3753" s="220"/>
      <c r="H3753" s="220"/>
      <c r="I3753" s="220"/>
      <c r="J3753" s="220"/>
      <c r="K3753" s="220"/>
      <c r="L3753" s="220"/>
      <c r="M3753" s="326"/>
      <c r="N3753" s="220"/>
      <c r="O3753" s="220"/>
      <c r="P3753" s="220"/>
      <c r="Q3753" s="326"/>
      <c r="R3753" s="326"/>
      <c r="S3753" s="326"/>
      <c r="T3753" s="326"/>
    </row>
    <row r="3754" spans="1:20">
      <c r="A3754" s="220"/>
      <c r="B3754" s="220"/>
      <c r="C3754" s="220"/>
      <c r="D3754" s="220"/>
      <c r="E3754" s="220"/>
      <c r="F3754" s="220"/>
      <c r="G3754" s="220"/>
      <c r="H3754" s="220"/>
      <c r="I3754" s="220"/>
      <c r="J3754" s="220"/>
      <c r="K3754" s="220"/>
      <c r="L3754" s="220"/>
      <c r="M3754" s="326"/>
      <c r="N3754" s="220"/>
      <c r="O3754" s="220"/>
      <c r="P3754" s="220"/>
      <c r="Q3754" s="326"/>
      <c r="R3754" s="326"/>
      <c r="S3754" s="326"/>
      <c r="T3754" s="326"/>
    </row>
    <row r="3755" spans="1:20">
      <c r="A3755" s="220"/>
      <c r="B3755" s="220"/>
      <c r="C3755" s="220"/>
      <c r="D3755" s="220"/>
      <c r="E3755" s="220"/>
      <c r="F3755" s="220"/>
      <c r="G3755" s="220"/>
      <c r="H3755" s="220"/>
      <c r="I3755" s="220"/>
      <c r="J3755" s="220"/>
      <c r="K3755" s="220"/>
      <c r="L3755" s="220"/>
      <c r="M3755" s="326"/>
      <c r="N3755" s="220"/>
      <c r="O3755" s="220"/>
      <c r="P3755" s="220"/>
      <c r="Q3755" s="326"/>
      <c r="R3755" s="326"/>
      <c r="S3755" s="326"/>
      <c r="T3755" s="326"/>
    </row>
    <row r="3756" spans="1:20">
      <c r="A3756" s="220"/>
      <c r="B3756" s="220"/>
      <c r="C3756" s="220"/>
      <c r="D3756" s="220"/>
      <c r="E3756" s="220"/>
      <c r="F3756" s="220"/>
      <c r="G3756" s="220"/>
      <c r="H3756" s="220"/>
      <c r="I3756" s="220"/>
      <c r="J3756" s="220"/>
      <c r="K3756" s="220"/>
      <c r="L3756" s="220"/>
      <c r="M3756" s="326"/>
      <c r="N3756" s="220"/>
      <c r="O3756" s="220"/>
      <c r="P3756" s="220"/>
      <c r="Q3756" s="326"/>
      <c r="R3756" s="326"/>
      <c r="S3756" s="326"/>
      <c r="T3756" s="326"/>
    </row>
    <row r="3757" spans="1:20">
      <c r="A3757" s="220"/>
      <c r="B3757" s="220"/>
      <c r="C3757" s="220"/>
      <c r="D3757" s="220"/>
      <c r="E3757" s="220"/>
      <c r="F3757" s="220"/>
      <c r="G3757" s="220"/>
      <c r="H3757" s="220"/>
      <c r="I3757" s="220"/>
      <c r="J3757" s="220"/>
      <c r="K3757" s="220"/>
      <c r="L3757" s="220"/>
      <c r="M3757" s="326"/>
      <c r="N3757" s="220"/>
      <c r="O3757" s="220"/>
      <c r="P3757" s="220"/>
      <c r="Q3757" s="326"/>
      <c r="R3757" s="326"/>
      <c r="S3757" s="326"/>
      <c r="T3757" s="326"/>
    </row>
    <row r="3758" spans="1:20">
      <c r="A3758" s="220"/>
      <c r="B3758" s="220"/>
      <c r="C3758" s="220"/>
      <c r="D3758" s="220"/>
      <c r="E3758" s="220"/>
      <c r="F3758" s="220"/>
      <c r="G3758" s="220"/>
      <c r="H3758" s="220"/>
      <c r="I3758" s="220"/>
      <c r="J3758" s="220"/>
      <c r="K3758" s="220"/>
      <c r="L3758" s="220"/>
      <c r="M3758" s="326"/>
      <c r="N3758" s="220"/>
      <c r="O3758" s="220"/>
      <c r="P3758" s="220"/>
      <c r="Q3758" s="326"/>
      <c r="R3758" s="326"/>
      <c r="S3758" s="326"/>
      <c r="T3758" s="326"/>
    </row>
    <row r="3759" spans="1:20">
      <c r="A3759" s="220"/>
      <c r="B3759" s="220"/>
      <c r="C3759" s="220"/>
      <c r="D3759" s="220"/>
      <c r="E3759" s="220"/>
      <c r="F3759" s="220"/>
      <c r="G3759" s="220"/>
      <c r="H3759" s="220"/>
      <c r="I3759" s="220"/>
      <c r="J3759" s="220"/>
      <c r="K3759" s="220"/>
      <c r="L3759" s="220"/>
      <c r="M3759" s="326"/>
      <c r="N3759" s="220"/>
      <c r="O3759" s="220"/>
      <c r="P3759" s="220"/>
      <c r="Q3759" s="326"/>
      <c r="R3759" s="326"/>
      <c r="S3759" s="326"/>
      <c r="T3759" s="326"/>
    </row>
    <row r="3760" spans="1:20">
      <c r="A3760" s="220"/>
      <c r="B3760" s="220"/>
      <c r="C3760" s="220"/>
      <c r="D3760" s="220"/>
      <c r="E3760" s="220"/>
      <c r="F3760" s="220"/>
      <c r="G3760" s="220"/>
      <c r="H3760" s="220"/>
      <c r="I3760" s="220"/>
      <c r="J3760" s="220"/>
      <c r="K3760" s="220"/>
      <c r="L3760" s="220"/>
      <c r="M3760" s="326"/>
      <c r="N3760" s="220"/>
      <c r="O3760" s="220"/>
      <c r="P3760" s="220"/>
      <c r="Q3760" s="326"/>
      <c r="R3760" s="326"/>
      <c r="S3760" s="326"/>
      <c r="T3760" s="326"/>
    </row>
    <row r="3761" spans="1:20">
      <c r="A3761" s="220"/>
      <c r="B3761" s="220"/>
      <c r="C3761" s="220"/>
      <c r="D3761" s="220"/>
      <c r="E3761" s="220"/>
      <c r="F3761" s="220"/>
      <c r="G3761" s="220"/>
      <c r="H3761" s="220"/>
      <c r="I3761" s="220"/>
      <c r="J3761" s="220"/>
      <c r="K3761" s="220"/>
      <c r="L3761" s="220"/>
      <c r="M3761" s="326"/>
      <c r="N3761" s="220"/>
      <c r="O3761" s="220"/>
      <c r="P3761" s="220"/>
      <c r="Q3761" s="326"/>
      <c r="R3761" s="326"/>
      <c r="S3761" s="326"/>
      <c r="T3761" s="326"/>
    </row>
    <row r="3762" spans="1:20">
      <c r="A3762" s="220"/>
      <c r="B3762" s="220"/>
      <c r="C3762" s="220"/>
      <c r="D3762" s="220"/>
      <c r="E3762" s="220"/>
      <c r="F3762" s="220"/>
      <c r="G3762" s="220"/>
      <c r="H3762" s="220"/>
      <c r="I3762" s="220"/>
      <c r="J3762" s="220"/>
      <c r="K3762" s="220"/>
      <c r="L3762" s="220"/>
      <c r="M3762" s="326"/>
      <c r="N3762" s="220"/>
      <c r="O3762" s="220"/>
      <c r="P3762" s="220"/>
      <c r="Q3762" s="326"/>
      <c r="R3762" s="326"/>
      <c r="S3762" s="326"/>
      <c r="T3762" s="326"/>
    </row>
    <row r="3763" spans="1:20">
      <c r="A3763" s="220"/>
      <c r="B3763" s="220"/>
      <c r="C3763" s="220"/>
      <c r="D3763" s="220"/>
      <c r="E3763" s="220"/>
      <c r="F3763" s="220"/>
      <c r="G3763" s="220"/>
      <c r="H3763" s="220"/>
      <c r="I3763" s="220"/>
      <c r="J3763" s="220"/>
      <c r="K3763" s="220"/>
      <c r="L3763" s="220"/>
      <c r="M3763" s="326"/>
      <c r="N3763" s="220"/>
      <c r="O3763" s="220"/>
      <c r="P3763" s="220"/>
      <c r="Q3763" s="326"/>
      <c r="R3763" s="326"/>
      <c r="S3763" s="326"/>
      <c r="T3763" s="326"/>
    </row>
    <row r="3764" spans="1:20">
      <c r="A3764" s="220"/>
      <c r="B3764" s="220"/>
      <c r="C3764" s="220"/>
      <c r="D3764" s="220"/>
      <c r="E3764" s="220"/>
      <c r="F3764" s="220"/>
      <c r="G3764" s="220"/>
      <c r="H3764" s="220"/>
      <c r="I3764" s="220"/>
      <c r="J3764" s="220"/>
      <c r="K3764" s="220"/>
      <c r="L3764" s="220"/>
      <c r="M3764" s="326"/>
      <c r="N3764" s="220"/>
      <c r="O3764" s="220"/>
      <c r="P3764" s="220"/>
      <c r="Q3764" s="326"/>
      <c r="R3764" s="326"/>
      <c r="S3764" s="326"/>
      <c r="T3764" s="326"/>
    </row>
    <row r="3765" spans="1:20">
      <c r="A3765" s="220"/>
      <c r="B3765" s="220"/>
      <c r="C3765" s="220"/>
      <c r="D3765" s="220"/>
      <c r="E3765" s="220"/>
      <c r="F3765" s="220"/>
      <c r="G3765" s="220"/>
      <c r="H3765" s="220"/>
      <c r="I3765" s="220"/>
      <c r="J3765" s="220"/>
      <c r="K3765" s="220"/>
      <c r="L3765" s="220"/>
      <c r="M3765" s="326"/>
      <c r="N3765" s="220"/>
      <c r="O3765" s="220"/>
      <c r="P3765" s="220"/>
      <c r="Q3765" s="326"/>
      <c r="R3765" s="326"/>
      <c r="S3765" s="326"/>
      <c r="T3765" s="326"/>
    </row>
    <row r="3766" spans="1:20">
      <c r="A3766" s="220"/>
      <c r="B3766" s="220"/>
      <c r="C3766" s="220"/>
      <c r="D3766" s="220"/>
      <c r="E3766" s="220"/>
      <c r="F3766" s="220"/>
      <c r="G3766" s="220"/>
      <c r="H3766" s="220"/>
      <c r="I3766" s="220"/>
      <c r="J3766" s="220"/>
      <c r="K3766" s="220"/>
      <c r="L3766" s="220"/>
      <c r="M3766" s="326"/>
      <c r="N3766" s="220"/>
      <c r="O3766" s="220"/>
      <c r="P3766" s="220"/>
      <c r="Q3766" s="326"/>
      <c r="R3766" s="326"/>
      <c r="S3766" s="326"/>
      <c r="T3766" s="326"/>
    </row>
    <row r="3767" spans="1:20">
      <c r="A3767" s="220"/>
      <c r="B3767" s="220"/>
      <c r="C3767" s="220"/>
      <c r="D3767" s="220"/>
      <c r="E3767" s="220"/>
      <c r="F3767" s="220"/>
      <c r="G3767" s="220"/>
      <c r="H3767" s="220"/>
      <c r="I3767" s="220"/>
      <c r="J3767" s="220"/>
      <c r="K3767" s="220"/>
      <c r="L3767" s="220"/>
      <c r="M3767" s="326"/>
      <c r="N3767" s="220"/>
      <c r="O3767" s="220"/>
      <c r="P3767" s="220"/>
      <c r="Q3767" s="326"/>
      <c r="R3767" s="326"/>
      <c r="S3767" s="326"/>
      <c r="T3767" s="326"/>
    </row>
    <row r="3768" spans="1:20">
      <c r="A3768" s="220"/>
      <c r="B3768" s="220"/>
      <c r="C3768" s="220"/>
      <c r="D3768" s="220"/>
      <c r="E3768" s="220"/>
      <c r="F3768" s="220"/>
      <c r="G3768" s="220"/>
      <c r="H3768" s="220"/>
      <c r="I3768" s="220"/>
      <c r="J3768" s="220"/>
      <c r="K3768" s="220"/>
      <c r="L3768" s="220"/>
      <c r="M3768" s="326"/>
      <c r="N3768" s="220"/>
      <c r="O3768" s="220"/>
      <c r="P3768" s="220"/>
      <c r="Q3768" s="326"/>
      <c r="R3768" s="326"/>
      <c r="S3768" s="326"/>
      <c r="T3768" s="326"/>
    </row>
    <row r="3769" spans="1:20">
      <c r="A3769" s="220"/>
      <c r="B3769" s="220"/>
      <c r="C3769" s="220"/>
      <c r="D3769" s="220"/>
      <c r="E3769" s="220"/>
      <c r="F3769" s="220"/>
      <c r="G3769" s="220"/>
      <c r="H3769" s="220"/>
      <c r="I3769" s="220"/>
      <c r="J3769" s="220"/>
      <c r="K3769" s="220"/>
      <c r="L3769" s="220"/>
      <c r="M3769" s="326"/>
      <c r="N3769" s="220"/>
      <c r="O3769" s="220"/>
      <c r="P3769" s="220"/>
      <c r="Q3769" s="326"/>
      <c r="R3769" s="326"/>
      <c r="S3769" s="326"/>
      <c r="T3769" s="326"/>
    </row>
    <row r="3770" spans="1:20">
      <c r="A3770" s="220"/>
      <c r="B3770" s="220"/>
      <c r="C3770" s="220"/>
      <c r="D3770" s="220"/>
      <c r="E3770" s="220"/>
      <c r="F3770" s="220"/>
      <c r="G3770" s="220"/>
      <c r="H3770" s="220"/>
      <c r="I3770" s="220"/>
      <c r="J3770" s="220"/>
      <c r="K3770" s="220"/>
      <c r="L3770" s="220"/>
      <c r="M3770" s="326"/>
      <c r="N3770" s="220"/>
      <c r="O3770" s="220"/>
      <c r="P3770" s="220"/>
      <c r="Q3770" s="326"/>
      <c r="R3770" s="326"/>
      <c r="S3770" s="326"/>
      <c r="T3770" s="326"/>
    </row>
    <row r="3771" spans="1:20">
      <c r="A3771" s="220"/>
      <c r="B3771" s="220"/>
      <c r="C3771" s="220"/>
      <c r="D3771" s="220"/>
      <c r="E3771" s="220"/>
      <c r="F3771" s="220"/>
      <c r="G3771" s="220"/>
      <c r="H3771" s="220"/>
      <c r="I3771" s="220"/>
      <c r="J3771" s="220"/>
      <c r="K3771" s="220"/>
      <c r="L3771" s="220"/>
      <c r="M3771" s="326"/>
      <c r="N3771" s="220"/>
      <c r="O3771" s="220"/>
      <c r="P3771" s="220"/>
      <c r="Q3771" s="326"/>
      <c r="R3771" s="326"/>
      <c r="S3771" s="326"/>
      <c r="T3771" s="326"/>
    </row>
    <row r="3772" spans="1:20">
      <c r="A3772" s="220"/>
      <c r="B3772" s="220"/>
      <c r="C3772" s="220"/>
      <c r="D3772" s="220"/>
      <c r="E3772" s="220"/>
      <c r="F3772" s="220"/>
      <c r="G3772" s="220"/>
      <c r="H3772" s="220"/>
      <c r="I3772" s="220"/>
      <c r="J3772" s="220"/>
      <c r="K3772" s="220"/>
      <c r="L3772" s="220"/>
      <c r="M3772" s="326"/>
      <c r="N3772" s="220"/>
      <c r="O3772" s="220"/>
      <c r="P3772" s="220"/>
      <c r="Q3772" s="326"/>
      <c r="R3772" s="326"/>
      <c r="S3772" s="326"/>
      <c r="T3772" s="326"/>
    </row>
    <row r="3773" spans="1:20">
      <c r="A3773" s="220"/>
      <c r="B3773" s="220"/>
      <c r="C3773" s="220"/>
      <c r="D3773" s="220"/>
      <c r="E3773" s="220"/>
      <c r="F3773" s="220"/>
      <c r="G3773" s="220"/>
      <c r="H3773" s="220"/>
      <c r="I3773" s="220"/>
      <c r="J3773" s="220"/>
      <c r="K3773" s="220"/>
      <c r="L3773" s="220"/>
      <c r="M3773" s="326"/>
      <c r="N3773" s="220"/>
      <c r="O3773" s="220"/>
      <c r="P3773" s="220"/>
      <c r="Q3773" s="326"/>
      <c r="R3773" s="326"/>
      <c r="S3773" s="326"/>
      <c r="T3773" s="326"/>
    </row>
    <row r="3774" spans="1:20">
      <c r="A3774" s="220"/>
      <c r="B3774" s="220"/>
      <c r="C3774" s="220"/>
      <c r="D3774" s="220"/>
      <c r="E3774" s="220"/>
      <c r="F3774" s="220"/>
      <c r="G3774" s="220"/>
      <c r="H3774" s="220"/>
      <c r="I3774" s="220"/>
      <c r="J3774" s="220"/>
      <c r="K3774" s="220"/>
      <c r="L3774" s="220"/>
      <c r="M3774" s="326"/>
      <c r="N3774" s="220"/>
      <c r="O3774" s="220"/>
      <c r="P3774" s="220"/>
      <c r="Q3774" s="326"/>
      <c r="R3774" s="326"/>
      <c r="S3774" s="326"/>
      <c r="T3774" s="326"/>
    </row>
    <row r="3775" spans="1:20">
      <c r="A3775" s="220"/>
      <c r="B3775" s="220"/>
      <c r="C3775" s="220"/>
      <c r="D3775" s="220"/>
      <c r="E3775" s="220"/>
      <c r="F3775" s="220"/>
      <c r="G3775" s="220"/>
      <c r="H3775" s="220"/>
      <c r="I3775" s="220"/>
      <c r="J3775" s="220"/>
      <c r="K3775" s="220"/>
      <c r="L3775" s="220"/>
      <c r="M3775" s="326"/>
      <c r="N3775" s="220"/>
      <c r="O3775" s="220"/>
      <c r="P3775" s="220"/>
      <c r="Q3775" s="326"/>
      <c r="R3775" s="326"/>
      <c r="S3775" s="326"/>
      <c r="T3775" s="326"/>
    </row>
    <row r="3776" spans="1:20">
      <c r="A3776" s="220"/>
      <c r="B3776" s="220"/>
      <c r="C3776" s="220"/>
      <c r="D3776" s="220"/>
      <c r="E3776" s="220"/>
      <c r="F3776" s="220"/>
      <c r="G3776" s="220"/>
      <c r="H3776" s="220"/>
      <c r="I3776" s="220"/>
      <c r="J3776" s="220"/>
      <c r="K3776" s="220"/>
      <c r="L3776" s="220"/>
      <c r="M3776" s="326"/>
      <c r="N3776" s="220"/>
      <c r="O3776" s="220"/>
      <c r="P3776" s="220"/>
      <c r="Q3776" s="326"/>
      <c r="R3776" s="326"/>
      <c r="S3776" s="326"/>
      <c r="T3776" s="326"/>
    </row>
    <row r="3777" spans="1:20">
      <c r="A3777" s="220"/>
      <c r="B3777" s="220"/>
      <c r="C3777" s="220"/>
      <c r="D3777" s="220"/>
      <c r="E3777" s="220"/>
      <c r="F3777" s="220"/>
      <c r="G3777" s="220"/>
      <c r="H3777" s="220"/>
      <c r="I3777" s="220"/>
      <c r="J3777" s="220"/>
      <c r="K3777" s="220"/>
      <c r="L3777" s="220"/>
      <c r="M3777" s="326"/>
      <c r="N3777" s="220"/>
      <c r="O3777" s="220"/>
      <c r="P3777" s="220"/>
      <c r="Q3777" s="326"/>
      <c r="R3777" s="326"/>
      <c r="S3777" s="326"/>
      <c r="T3777" s="326"/>
    </row>
    <row r="3778" spans="1:20">
      <c r="A3778" s="220"/>
      <c r="B3778" s="220"/>
      <c r="C3778" s="220"/>
      <c r="D3778" s="220"/>
      <c r="E3778" s="220"/>
      <c r="F3778" s="220"/>
      <c r="G3778" s="220"/>
      <c r="H3778" s="220"/>
      <c r="I3778" s="220"/>
      <c r="J3778" s="220"/>
      <c r="K3778" s="220"/>
      <c r="L3778" s="220"/>
      <c r="M3778" s="326"/>
      <c r="N3778" s="220"/>
      <c r="O3778" s="220"/>
      <c r="P3778" s="220"/>
      <c r="Q3778" s="326"/>
      <c r="R3778" s="326"/>
      <c r="S3778" s="326"/>
      <c r="T3778" s="326"/>
    </row>
    <row r="3779" spans="1:20">
      <c r="A3779" s="220"/>
      <c r="B3779" s="220"/>
      <c r="C3779" s="220"/>
      <c r="D3779" s="220"/>
      <c r="E3779" s="220"/>
      <c r="F3779" s="220"/>
      <c r="G3779" s="220"/>
      <c r="H3779" s="220"/>
      <c r="I3779" s="220"/>
      <c r="J3779" s="220"/>
      <c r="K3779" s="220"/>
      <c r="L3779" s="220"/>
      <c r="M3779" s="326"/>
      <c r="N3779" s="220"/>
      <c r="O3779" s="220"/>
      <c r="P3779" s="220"/>
      <c r="Q3779" s="326"/>
      <c r="R3779" s="326"/>
      <c r="S3779" s="326"/>
      <c r="T3779" s="326"/>
    </row>
    <row r="3780" spans="1:20">
      <c r="A3780" s="220"/>
      <c r="B3780" s="220"/>
      <c r="C3780" s="220"/>
      <c r="D3780" s="220"/>
      <c r="E3780" s="220"/>
      <c r="F3780" s="220"/>
      <c r="G3780" s="220"/>
      <c r="H3780" s="220"/>
      <c r="I3780" s="220"/>
      <c r="J3780" s="220"/>
      <c r="K3780" s="220"/>
      <c r="L3780" s="220"/>
      <c r="M3780" s="326"/>
      <c r="N3780" s="220"/>
      <c r="O3780" s="220"/>
      <c r="P3780" s="220"/>
      <c r="Q3780" s="326"/>
      <c r="R3780" s="326"/>
      <c r="S3780" s="326"/>
      <c r="T3780" s="326"/>
    </row>
    <row r="3781" spans="1:20">
      <c r="A3781" s="220"/>
      <c r="B3781" s="220"/>
      <c r="C3781" s="220"/>
      <c r="D3781" s="220"/>
      <c r="E3781" s="220"/>
      <c r="F3781" s="220"/>
      <c r="G3781" s="220"/>
      <c r="H3781" s="220"/>
      <c r="I3781" s="220"/>
      <c r="J3781" s="220"/>
      <c r="K3781" s="220"/>
      <c r="L3781" s="220"/>
      <c r="M3781" s="326"/>
      <c r="N3781" s="220"/>
      <c r="O3781" s="220"/>
      <c r="P3781" s="220"/>
      <c r="Q3781" s="326"/>
      <c r="R3781" s="326"/>
      <c r="S3781" s="326"/>
      <c r="T3781" s="326"/>
    </row>
    <row r="3782" spans="1:20">
      <c r="A3782" s="220"/>
      <c r="B3782" s="220"/>
      <c r="C3782" s="220"/>
      <c r="D3782" s="220"/>
      <c r="E3782" s="220"/>
      <c r="F3782" s="220"/>
      <c r="G3782" s="220"/>
      <c r="H3782" s="220"/>
      <c r="I3782" s="220"/>
      <c r="J3782" s="220"/>
      <c r="K3782" s="220"/>
      <c r="L3782" s="220"/>
      <c r="M3782" s="326"/>
      <c r="N3782" s="220"/>
      <c r="O3782" s="220"/>
      <c r="P3782" s="220"/>
      <c r="Q3782" s="326"/>
      <c r="R3782" s="326"/>
      <c r="S3782" s="326"/>
      <c r="T3782" s="326"/>
    </row>
    <row r="3783" spans="1:20">
      <c r="A3783" s="220"/>
      <c r="B3783" s="220"/>
      <c r="C3783" s="220"/>
      <c r="D3783" s="220"/>
      <c r="E3783" s="220"/>
      <c r="F3783" s="220"/>
      <c r="G3783" s="220"/>
      <c r="H3783" s="220"/>
      <c r="I3783" s="220"/>
      <c r="J3783" s="220"/>
      <c r="K3783" s="220"/>
      <c r="L3783" s="220"/>
      <c r="M3783" s="326"/>
      <c r="N3783" s="220"/>
      <c r="O3783" s="220"/>
      <c r="P3783" s="220"/>
      <c r="Q3783" s="326"/>
      <c r="R3783" s="326"/>
      <c r="S3783" s="326"/>
      <c r="T3783" s="326"/>
    </row>
    <row r="3784" spans="1:20">
      <c r="A3784" s="220"/>
      <c r="B3784" s="220"/>
      <c r="C3784" s="220"/>
      <c r="D3784" s="220"/>
      <c r="E3784" s="220"/>
      <c r="F3784" s="220"/>
      <c r="G3784" s="220"/>
      <c r="H3784" s="220"/>
      <c r="I3784" s="220"/>
      <c r="J3784" s="220"/>
      <c r="K3784" s="220"/>
      <c r="L3784" s="220"/>
      <c r="M3784" s="326"/>
      <c r="N3784" s="220"/>
      <c r="O3784" s="220"/>
      <c r="P3784" s="220"/>
      <c r="Q3784" s="326"/>
      <c r="R3784" s="326"/>
      <c r="S3784" s="326"/>
      <c r="T3784" s="326"/>
    </row>
    <row r="3785" spans="1:20">
      <c r="A3785" s="220"/>
      <c r="B3785" s="220"/>
      <c r="C3785" s="220"/>
      <c r="D3785" s="220"/>
      <c r="E3785" s="220"/>
      <c r="F3785" s="220"/>
      <c r="G3785" s="220"/>
      <c r="H3785" s="220"/>
      <c r="I3785" s="220"/>
      <c r="J3785" s="220"/>
      <c r="K3785" s="220"/>
      <c r="L3785" s="220"/>
      <c r="M3785" s="326"/>
      <c r="N3785" s="220"/>
      <c r="O3785" s="220"/>
      <c r="P3785" s="220"/>
      <c r="Q3785" s="326"/>
      <c r="R3785" s="326"/>
      <c r="S3785" s="326"/>
      <c r="T3785" s="326"/>
    </row>
    <row r="3786" spans="1:20">
      <c r="A3786" s="220"/>
      <c r="B3786" s="220"/>
      <c r="C3786" s="220"/>
      <c r="D3786" s="220"/>
      <c r="E3786" s="220"/>
      <c r="F3786" s="220"/>
      <c r="G3786" s="220"/>
      <c r="H3786" s="220"/>
      <c r="I3786" s="220"/>
      <c r="J3786" s="220"/>
      <c r="K3786" s="220"/>
      <c r="L3786" s="220"/>
      <c r="M3786" s="326"/>
      <c r="N3786" s="220"/>
      <c r="O3786" s="220"/>
      <c r="P3786" s="220"/>
      <c r="Q3786" s="326"/>
      <c r="R3786" s="326"/>
      <c r="S3786" s="326"/>
      <c r="T3786" s="326"/>
    </row>
    <row r="3787" spans="1:20">
      <c r="A3787" s="220"/>
      <c r="B3787" s="220"/>
      <c r="C3787" s="220"/>
      <c r="D3787" s="220"/>
      <c r="E3787" s="220"/>
      <c r="F3787" s="220"/>
      <c r="G3787" s="220"/>
      <c r="H3787" s="220"/>
      <c r="I3787" s="220"/>
      <c r="J3787" s="220"/>
      <c r="K3787" s="220"/>
      <c r="L3787" s="220"/>
      <c r="M3787" s="326"/>
      <c r="N3787" s="220"/>
      <c r="O3787" s="220"/>
      <c r="P3787" s="220"/>
      <c r="Q3787" s="326"/>
      <c r="R3787" s="326"/>
      <c r="S3787" s="326"/>
      <c r="T3787" s="326"/>
    </row>
    <row r="3788" spans="1:20">
      <c r="A3788" s="220"/>
      <c r="B3788" s="220"/>
      <c r="C3788" s="220"/>
      <c r="D3788" s="220"/>
      <c r="E3788" s="220"/>
      <c r="F3788" s="220"/>
      <c r="G3788" s="220"/>
      <c r="H3788" s="220"/>
      <c r="I3788" s="220"/>
      <c r="J3788" s="220"/>
      <c r="K3788" s="220"/>
      <c r="L3788" s="220"/>
      <c r="M3788" s="326"/>
      <c r="N3788" s="220"/>
      <c r="O3788" s="220"/>
      <c r="P3788" s="220"/>
      <c r="Q3788" s="326"/>
      <c r="R3788" s="326"/>
      <c r="S3788" s="326"/>
      <c r="T3788" s="326"/>
    </row>
    <row r="3789" spans="1:20">
      <c r="A3789" s="220"/>
      <c r="B3789" s="220"/>
      <c r="C3789" s="220"/>
      <c r="D3789" s="220"/>
      <c r="E3789" s="220"/>
      <c r="F3789" s="220"/>
      <c r="G3789" s="220"/>
      <c r="H3789" s="220"/>
      <c r="I3789" s="220"/>
      <c r="J3789" s="220"/>
      <c r="K3789" s="220"/>
      <c r="L3789" s="220"/>
      <c r="M3789" s="326"/>
      <c r="N3789" s="220"/>
      <c r="O3789" s="220"/>
      <c r="P3789" s="220"/>
      <c r="Q3789" s="326"/>
      <c r="R3789" s="326"/>
      <c r="S3789" s="326"/>
      <c r="T3789" s="326"/>
    </row>
    <row r="3790" spans="1:20">
      <c r="A3790" s="220"/>
      <c r="B3790" s="220"/>
      <c r="C3790" s="220"/>
      <c r="D3790" s="220"/>
      <c r="E3790" s="220"/>
      <c r="F3790" s="220"/>
      <c r="G3790" s="220"/>
      <c r="H3790" s="220"/>
      <c r="I3790" s="220"/>
      <c r="J3790" s="220"/>
      <c r="K3790" s="220"/>
      <c r="L3790" s="220"/>
      <c r="M3790" s="326"/>
      <c r="N3790" s="220"/>
      <c r="O3790" s="220"/>
      <c r="P3790" s="220"/>
      <c r="Q3790" s="326"/>
      <c r="R3790" s="326"/>
      <c r="S3790" s="326"/>
      <c r="T3790" s="326"/>
    </row>
    <row r="3791" spans="1:20">
      <c r="A3791" s="220"/>
      <c r="B3791" s="220"/>
      <c r="C3791" s="220"/>
      <c r="D3791" s="220"/>
      <c r="E3791" s="220"/>
      <c r="F3791" s="220"/>
      <c r="G3791" s="220"/>
      <c r="H3791" s="220"/>
      <c r="I3791" s="220"/>
      <c r="J3791" s="220"/>
      <c r="K3791" s="220"/>
      <c r="L3791" s="220"/>
      <c r="M3791" s="326"/>
      <c r="N3791" s="220"/>
      <c r="O3791" s="220"/>
      <c r="P3791" s="220"/>
      <c r="Q3791" s="326"/>
      <c r="R3791" s="326"/>
      <c r="S3791" s="326"/>
      <c r="T3791" s="326"/>
    </row>
    <row r="3792" spans="1:20">
      <c r="A3792" s="220"/>
      <c r="B3792" s="220"/>
      <c r="C3792" s="220"/>
      <c r="D3792" s="220"/>
      <c r="E3792" s="220"/>
      <c r="F3792" s="220"/>
      <c r="G3792" s="220"/>
      <c r="H3792" s="220"/>
      <c r="I3792" s="220"/>
      <c r="J3792" s="220"/>
      <c r="K3792" s="220"/>
      <c r="L3792" s="220"/>
      <c r="M3792" s="326"/>
      <c r="N3792" s="220"/>
      <c r="O3792" s="220"/>
      <c r="P3792" s="220"/>
      <c r="Q3792" s="326"/>
      <c r="R3792" s="326"/>
      <c r="S3792" s="326"/>
      <c r="T3792" s="326"/>
    </row>
    <row r="3793" spans="1:20">
      <c r="A3793" s="220"/>
      <c r="B3793" s="220"/>
      <c r="C3793" s="220"/>
      <c r="D3793" s="220"/>
      <c r="E3793" s="220"/>
      <c r="F3793" s="220"/>
      <c r="G3793" s="220"/>
      <c r="H3793" s="220"/>
      <c r="I3793" s="220"/>
      <c r="J3793" s="220"/>
      <c r="K3793" s="220"/>
      <c r="L3793" s="220"/>
      <c r="M3793" s="326"/>
      <c r="N3793" s="220"/>
      <c r="O3793" s="220"/>
      <c r="P3793" s="220"/>
      <c r="Q3793" s="326"/>
      <c r="R3793" s="326"/>
      <c r="S3793" s="326"/>
      <c r="T3793" s="326"/>
    </row>
    <row r="3794" spans="1:20">
      <c r="A3794" s="220"/>
      <c r="B3794" s="220"/>
      <c r="C3794" s="220"/>
      <c r="D3794" s="220"/>
      <c r="E3794" s="220"/>
      <c r="F3794" s="220"/>
      <c r="G3794" s="220"/>
      <c r="H3794" s="220"/>
      <c r="I3794" s="220"/>
      <c r="J3794" s="220"/>
      <c r="K3794" s="220"/>
      <c r="L3794" s="220"/>
      <c r="M3794" s="326"/>
      <c r="N3794" s="220"/>
      <c r="O3794" s="220"/>
      <c r="P3794" s="220"/>
      <c r="Q3794" s="326"/>
      <c r="R3794" s="326"/>
      <c r="S3794" s="326"/>
      <c r="T3794" s="326"/>
    </row>
    <row r="3795" spans="1:20">
      <c r="A3795" s="220"/>
      <c r="B3795" s="220"/>
      <c r="C3795" s="220"/>
      <c r="D3795" s="220"/>
      <c r="E3795" s="220"/>
      <c r="F3795" s="220"/>
      <c r="G3795" s="220"/>
      <c r="H3795" s="220"/>
      <c r="I3795" s="220"/>
      <c r="J3795" s="220"/>
      <c r="K3795" s="220"/>
      <c r="L3795" s="220"/>
      <c r="M3795" s="326"/>
      <c r="N3795" s="220"/>
      <c r="O3795" s="220"/>
      <c r="P3795" s="220"/>
      <c r="Q3795" s="326"/>
      <c r="R3795" s="326"/>
      <c r="S3795" s="326"/>
      <c r="T3795" s="326"/>
    </row>
    <row r="3796" spans="1:20">
      <c r="A3796" s="220"/>
      <c r="B3796" s="220"/>
      <c r="C3796" s="220"/>
      <c r="D3796" s="220"/>
      <c r="E3796" s="220"/>
      <c r="F3796" s="220"/>
      <c r="G3796" s="220"/>
      <c r="H3796" s="220"/>
      <c r="I3796" s="220"/>
      <c r="J3796" s="220"/>
      <c r="K3796" s="220"/>
      <c r="L3796" s="220"/>
      <c r="M3796" s="326"/>
      <c r="N3796" s="220"/>
      <c r="O3796" s="220"/>
      <c r="P3796" s="220"/>
      <c r="Q3796" s="326"/>
      <c r="R3796" s="326"/>
      <c r="S3796" s="326"/>
      <c r="T3796" s="326"/>
    </row>
    <row r="3797" spans="1:20">
      <c r="A3797" s="220"/>
      <c r="B3797" s="220"/>
      <c r="C3797" s="220"/>
      <c r="D3797" s="220"/>
      <c r="E3797" s="220"/>
      <c r="F3797" s="220"/>
      <c r="G3797" s="220"/>
      <c r="H3797" s="220"/>
      <c r="I3797" s="220"/>
      <c r="J3797" s="220"/>
      <c r="K3797" s="220"/>
      <c r="L3797" s="220"/>
      <c r="M3797" s="326"/>
      <c r="N3797" s="220"/>
      <c r="O3797" s="220"/>
      <c r="P3797" s="220"/>
      <c r="Q3797" s="326"/>
      <c r="R3797" s="326"/>
      <c r="S3797" s="326"/>
      <c r="T3797" s="326"/>
    </row>
    <row r="3798" spans="1:20">
      <c r="A3798" s="220"/>
      <c r="B3798" s="220"/>
      <c r="C3798" s="220"/>
      <c r="D3798" s="220"/>
      <c r="E3798" s="220"/>
      <c r="F3798" s="220"/>
      <c r="G3798" s="220"/>
      <c r="H3798" s="220"/>
      <c r="I3798" s="220"/>
      <c r="J3798" s="220"/>
      <c r="K3798" s="220"/>
      <c r="L3798" s="220"/>
      <c r="M3798" s="326"/>
      <c r="N3798" s="220"/>
      <c r="O3798" s="220"/>
      <c r="P3798" s="220"/>
      <c r="Q3798" s="326"/>
      <c r="R3798" s="326"/>
      <c r="S3798" s="326"/>
      <c r="T3798" s="326"/>
    </row>
    <row r="3799" spans="1:20">
      <c r="A3799" s="220"/>
      <c r="B3799" s="220"/>
      <c r="C3799" s="220"/>
      <c r="D3799" s="220"/>
      <c r="E3799" s="220"/>
      <c r="F3799" s="220"/>
      <c r="G3799" s="220"/>
      <c r="H3799" s="220"/>
      <c r="I3799" s="220"/>
      <c r="J3799" s="220"/>
      <c r="K3799" s="220"/>
      <c r="L3799" s="220"/>
      <c r="M3799" s="326"/>
      <c r="N3799" s="220"/>
      <c r="O3799" s="220"/>
      <c r="P3799" s="220"/>
      <c r="Q3799" s="326"/>
      <c r="R3799" s="326"/>
      <c r="S3799" s="326"/>
      <c r="T3799" s="326"/>
    </row>
    <row r="3800" spans="1:20">
      <c r="A3800" s="220"/>
      <c r="B3800" s="220"/>
      <c r="C3800" s="220"/>
      <c r="D3800" s="220"/>
      <c r="E3800" s="220"/>
      <c r="F3800" s="220"/>
      <c r="G3800" s="220"/>
      <c r="H3800" s="220"/>
      <c r="I3800" s="220"/>
      <c r="J3800" s="220"/>
      <c r="K3800" s="220"/>
      <c r="L3800" s="220"/>
      <c r="M3800" s="326"/>
      <c r="N3800" s="220"/>
      <c r="O3800" s="220"/>
      <c r="P3800" s="220"/>
      <c r="Q3800" s="326"/>
      <c r="R3800" s="326"/>
      <c r="S3800" s="326"/>
      <c r="T3800" s="326"/>
    </row>
    <row r="3801" spans="1:20">
      <c r="A3801" s="220"/>
      <c r="B3801" s="220"/>
      <c r="C3801" s="220"/>
      <c r="D3801" s="220"/>
      <c r="E3801" s="220"/>
      <c r="F3801" s="220"/>
      <c r="G3801" s="220"/>
      <c r="H3801" s="220"/>
      <c r="I3801" s="220"/>
      <c r="J3801" s="220"/>
      <c r="K3801" s="220"/>
      <c r="L3801" s="220"/>
      <c r="M3801" s="326"/>
      <c r="N3801" s="220"/>
      <c r="O3801" s="220"/>
      <c r="P3801" s="220"/>
      <c r="Q3801" s="326"/>
      <c r="R3801" s="326"/>
      <c r="S3801" s="326"/>
      <c r="T3801" s="326"/>
    </row>
    <row r="3802" spans="1:20">
      <c r="A3802" s="220"/>
      <c r="B3802" s="220"/>
      <c r="C3802" s="220"/>
      <c r="D3802" s="220"/>
      <c r="E3802" s="220"/>
      <c r="F3802" s="220"/>
      <c r="G3802" s="220"/>
      <c r="H3802" s="220"/>
      <c r="I3802" s="220"/>
      <c r="J3802" s="220"/>
      <c r="K3802" s="220"/>
      <c r="L3802" s="220"/>
      <c r="M3802" s="326"/>
      <c r="N3802" s="220"/>
      <c r="O3802" s="220"/>
      <c r="P3802" s="220"/>
      <c r="Q3802" s="326"/>
      <c r="R3802" s="326"/>
      <c r="S3802" s="326"/>
      <c r="T3802" s="326"/>
    </row>
    <row r="3803" spans="1:20">
      <c r="A3803" s="220"/>
      <c r="B3803" s="220"/>
      <c r="C3803" s="220"/>
      <c r="D3803" s="220"/>
      <c r="E3803" s="220"/>
      <c r="F3803" s="220"/>
      <c r="G3803" s="220"/>
      <c r="H3803" s="220"/>
      <c r="I3803" s="220"/>
      <c r="J3803" s="220"/>
      <c r="K3803" s="220"/>
      <c r="L3803" s="220"/>
      <c r="M3803" s="326"/>
      <c r="N3803" s="220"/>
      <c r="O3803" s="220"/>
      <c r="P3803" s="220"/>
      <c r="Q3803" s="326"/>
      <c r="R3803" s="326"/>
      <c r="S3803" s="326"/>
      <c r="T3803" s="326"/>
    </row>
    <row r="3804" spans="1:20">
      <c r="A3804" s="220"/>
      <c r="B3804" s="220"/>
      <c r="C3804" s="220"/>
      <c r="D3804" s="220"/>
      <c r="E3804" s="220"/>
      <c r="F3804" s="220"/>
      <c r="G3804" s="220"/>
      <c r="H3804" s="220"/>
      <c r="I3804" s="220"/>
      <c r="J3804" s="220"/>
      <c r="K3804" s="220"/>
      <c r="L3804" s="220"/>
      <c r="M3804" s="326"/>
      <c r="N3804" s="220"/>
      <c r="O3804" s="220"/>
      <c r="P3804" s="220"/>
      <c r="Q3804" s="326"/>
      <c r="R3804" s="326"/>
      <c r="S3804" s="326"/>
      <c r="T3804" s="326"/>
    </row>
    <row r="3805" spans="1:20">
      <c r="A3805" s="220"/>
      <c r="B3805" s="220"/>
      <c r="C3805" s="220"/>
      <c r="D3805" s="220"/>
      <c r="E3805" s="220"/>
      <c r="F3805" s="220"/>
      <c r="G3805" s="220"/>
      <c r="H3805" s="220"/>
      <c r="I3805" s="220"/>
      <c r="J3805" s="220"/>
      <c r="K3805" s="220"/>
      <c r="L3805" s="220"/>
      <c r="M3805" s="326"/>
      <c r="N3805" s="220"/>
      <c r="O3805" s="220"/>
      <c r="P3805" s="220"/>
      <c r="Q3805" s="326"/>
      <c r="R3805" s="326"/>
      <c r="S3805" s="326"/>
      <c r="T3805" s="326"/>
    </row>
    <row r="3806" spans="1:20">
      <c r="A3806" s="220"/>
      <c r="B3806" s="220"/>
      <c r="C3806" s="220"/>
      <c r="D3806" s="220"/>
      <c r="E3806" s="220"/>
      <c r="F3806" s="220"/>
      <c r="G3806" s="220"/>
      <c r="H3806" s="220"/>
      <c r="I3806" s="220"/>
      <c r="J3806" s="220"/>
      <c r="K3806" s="220"/>
      <c r="L3806" s="220"/>
      <c r="M3806" s="326"/>
      <c r="N3806" s="220"/>
      <c r="O3806" s="220"/>
      <c r="P3806" s="220"/>
      <c r="Q3806" s="326"/>
      <c r="R3806" s="326"/>
      <c r="S3806" s="326"/>
      <c r="T3806" s="326"/>
    </row>
    <row r="3807" spans="1:20">
      <c r="A3807" s="220"/>
      <c r="B3807" s="220"/>
      <c r="C3807" s="220"/>
      <c r="D3807" s="220"/>
      <c r="E3807" s="220"/>
      <c r="F3807" s="220"/>
      <c r="G3807" s="220"/>
      <c r="H3807" s="220"/>
      <c r="I3807" s="220"/>
      <c r="J3807" s="220"/>
      <c r="K3807" s="220"/>
      <c r="L3807" s="220"/>
      <c r="M3807" s="326"/>
      <c r="N3807" s="220"/>
      <c r="O3807" s="220"/>
      <c r="P3807" s="220"/>
      <c r="Q3807" s="326"/>
      <c r="R3807" s="326"/>
      <c r="S3807" s="326"/>
      <c r="T3807" s="326"/>
    </row>
    <row r="3808" spans="1:20">
      <c r="A3808" s="220"/>
      <c r="B3808" s="220"/>
      <c r="C3808" s="220"/>
      <c r="D3808" s="220"/>
      <c r="E3808" s="220"/>
      <c r="F3808" s="220"/>
      <c r="G3808" s="220"/>
      <c r="H3808" s="220"/>
      <c r="I3808" s="220"/>
      <c r="J3808" s="220"/>
      <c r="K3808" s="220"/>
      <c r="L3808" s="220"/>
      <c r="M3808" s="326"/>
      <c r="N3808" s="220"/>
      <c r="O3808" s="220"/>
      <c r="P3808" s="220"/>
      <c r="Q3808" s="326"/>
      <c r="R3808" s="326"/>
      <c r="S3808" s="326"/>
      <c r="T3808" s="326"/>
    </row>
    <row r="3809" spans="1:20">
      <c r="A3809" s="220"/>
      <c r="B3809" s="220"/>
      <c r="C3809" s="220"/>
      <c r="D3809" s="220"/>
      <c r="E3809" s="220"/>
      <c r="F3809" s="220"/>
      <c r="G3809" s="220"/>
      <c r="H3809" s="220"/>
      <c r="I3809" s="220"/>
      <c r="J3809" s="220"/>
      <c r="K3809" s="220"/>
      <c r="L3809" s="220"/>
      <c r="M3809" s="326"/>
      <c r="N3809" s="220"/>
      <c r="O3809" s="220"/>
      <c r="P3809" s="220"/>
      <c r="Q3809" s="326"/>
      <c r="R3809" s="326"/>
      <c r="S3809" s="326"/>
      <c r="T3809" s="326"/>
    </row>
    <row r="3810" spans="1:20">
      <c r="A3810" s="220"/>
      <c r="B3810" s="220"/>
      <c r="C3810" s="220"/>
      <c r="D3810" s="220"/>
      <c r="E3810" s="220"/>
      <c r="F3810" s="220"/>
      <c r="G3810" s="220"/>
      <c r="H3810" s="220"/>
      <c r="I3810" s="220"/>
      <c r="J3810" s="220"/>
      <c r="K3810" s="220"/>
      <c r="L3810" s="220"/>
      <c r="M3810" s="326"/>
      <c r="N3810" s="220"/>
      <c r="O3810" s="220"/>
      <c r="P3810" s="220"/>
      <c r="Q3810" s="326"/>
      <c r="R3810" s="326"/>
      <c r="S3810" s="326"/>
      <c r="T3810" s="326"/>
    </row>
    <row r="3811" spans="1:20">
      <c r="A3811" s="220"/>
      <c r="B3811" s="220"/>
      <c r="C3811" s="220"/>
      <c r="D3811" s="220"/>
      <c r="E3811" s="220"/>
      <c r="F3811" s="220"/>
      <c r="G3811" s="220"/>
      <c r="H3811" s="220"/>
      <c r="I3811" s="220"/>
      <c r="J3811" s="220"/>
      <c r="K3811" s="220"/>
      <c r="L3811" s="220"/>
      <c r="M3811" s="326"/>
      <c r="N3811" s="220"/>
      <c r="O3811" s="220"/>
      <c r="P3811" s="220"/>
      <c r="Q3811" s="326"/>
      <c r="R3811" s="326"/>
      <c r="S3811" s="326"/>
      <c r="T3811" s="326"/>
    </row>
    <row r="3812" spans="1:20">
      <c r="A3812" s="220"/>
      <c r="B3812" s="220"/>
      <c r="C3812" s="220"/>
      <c r="D3812" s="220"/>
      <c r="E3812" s="220"/>
      <c r="F3812" s="220"/>
      <c r="G3812" s="220"/>
      <c r="H3812" s="220"/>
      <c r="I3812" s="220"/>
      <c r="J3812" s="220"/>
      <c r="K3812" s="220"/>
      <c r="L3812" s="220"/>
      <c r="M3812" s="326"/>
      <c r="N3812" s="220"/>
      <c r="O3812" s="220"/>
      <c r="P3812" s="220"/>
      <c r="Q3812" s="326"/>
      <c r="R3812" s="326"/>
      <c r="S3812" s="326"/>
      <c r="T3812" s="326"/>
    </row>
    <row r="3813" spans="1:20">
      <c r="A3813" s="220"/>
      <c r="B3813" s="220"/>
      <c r="C3813" s="220"/>
      <c r="D3813" s="220"/>
      <c r="E3813" s="220"/>
      <c r="F3813" s="220"/>
      <c r="G3813" s="220"/>
      <c r="H3813" s="220"/>
      <c r="I3813" s="220"/>
      <c r="J3813" s="220"/>
      <c r="K3813" s="220"/>
      <c r="L3813" s="220"/>
      <c r="M3813" s="326"/>
      <c r="N3813" s="220"/>
      <c r="O3813" s="220"/>
      <c r="P3813" s="220"/>
      <c r="Q3813" s="326"/>
      <c r="R3813" s="326"/>
      <c r="S3813" s="326"/>
      <c r="T3813" s="326"/>
    </row>
    <row r="3814" spans="1:20">
      <c r="A3814" s="220"/>
      <c r="B3814" s="220"/>
      <c r="C3814" s="220"/>
      <c r="D3814" s="220"/>
      <c r="E3814" s="220"/>
      <c r="F3814" s="220"/>
      <c r="G3814" s="220"/>
      <c r="H3814" s="220"/>
      <c r="I3814" s="220"/>
      <c r="J3814" s="220"/>
      <c r="K3814" s="220"/>
      <c r="L3814" s="220"/>
      <c r="M3814" s="326"/>
      <c r="N3814" s="220"/>
      <c r="O3814" s="220"/>
      <c r="P3814" s="220"/>
      <c r="Q3814" s="326"/>
      <c r="R3814" s="326"/>
      <c r="S3814" s="326"/>
      <c r="T3814" s="326"/>
    </row>
    <row r="3815" spans="1:20">
      <c r="A3815" s="220"/>
      <c r="B3815" s="220"/>
      <c r="C3815" s="220"/>
      <c r="D3815" s="220"/>
      <c r="E3815" s="220"/>
      <c r="F3815" s="220"/>
      <c r="G3815" s="220"/>
      <c r="H3815" s="220"/>
      <c r="I3815" s="220"/>
      <c r="J3815" s="220"/>
      <c r="K3815" s="220"/>
      <c r="L3815" s="220"/>
      <c r="M3815" s="326"/>
      <c r="N3815" s="220"/>
      <c r="O3815" s="220"/>
      <c r="P3815" s="220"/>
      <c r="Q3815" s="326"/>
      <c r="R3815" s="326"/>
      <c r="S3815" s="326"/>
      <c r="T3815" s="326"/>
    </row>
    <row r="3816" spans="1:20">
      <c r="A3816" s="220"/>
      <c r="B3816" s="220"/>
      <c r="C3816" s="220"/>
      <c r="D3816" s="220"/>
      <c r="E3816" s="220"/>
      <c r="F3816" s="220"/>
      <c r="G3816" s="220"/>
      <c r="H3816" s="220"/>
      <c r="I3816" s="220"/>
      <c r="J3816" s="220"/>
      <c r="K3816" s="220"/>
      <c r="L3816" s="220"/>
      <c r="M3816" s="326"/>
      <c r="N3816" s="220"/>
      <c r="O3816" s="220"/>
      <c r="P3816" s="220"/>
      <c r="Q3816" s="326"/>
      <c r="R3816" s="326"/>
      <c r="S3816" s="326"/>
      <c r="T3816" s="326"/>
    </row>
    <row r="3817" spans="1:20">
      <c r="A3817" s="220"/>
      <c r="B3817" s="220"/>
      <c r="C3817" s="220"/>
      <c r="D3817" s="220"/>
      <c r="E3817" s="220"/>
      <c r="F3817" s="220"/>
      <c r="G3817" s="220"/>
      <c r="H3817" s="220"/>
      <c r="I3817" s="220"/>
      <c r="J3817" s="220"/>
      <c r="K3817" s="220"/>
      <c r="L3817" s="220"/>
      <c r="M3817" s="326"/>
      <c r="N3817" s="220"/>
      <c r="O3817" s="220"/>
      <c r="P3817" s="220"/>
      <c r="Q3817" s="326"/>
      <c r="R3817" s="326"/>
      <c r="S3817" s="326"/>
      <c r="T3817" s="326"/>
    </row>
    <row r="3818" spans="1:20">
      <c r="A3818" s="220"/>
      <c r="B3818" s="220"/>
      <c r="C3818" s="220"/>
      <c r="D3818" s="220"/>
      <c r="E3818" s="220"/>
      <c r="F3818" s="220"/>
      <c r="G3818" s="220"/>
      <c r="H3818" s="220"/>
      <c r="I3818" s="220"/>
      <c r="J3818" s="220"/>
      <c r="K3818" s="220"/>
      <c r="L3818" s="220"/>
      <c r="M3818" s="326"/>
      <c r="N3818" s="220"/>
      <c r="O3818" s="220"/>
      <c r="P3818" s="220"/>
      <c r="Q3818" s="326"/>
      <c r="R3818" s="326"/>
      <c r="S3818" s="326"/>
      <c r="T3818" s="326"/>
    </row>
    <row r="3819" spans="1:20">
      <c r="A3819" s="220"/>
      <c r="B3819" s="220"/>
      <c r="C3819" s="220"/>
      <c r="D3819" s="220"/>
      <c r="E3819" s="220"/>
      <c r="F3819" s="220"/>
      <c r="G3819" s="220"/>
      <c r="H3819" s="220"/>
      <c r="I3819" s="220"/>
      <c r="J3819" s="220"/>
      <c r="K3819" s="220"/>
      <c r="L3819" s="220"/>
      <c r="M3819" s="326"/>
      <c r="N3819" s="220"/>
      <c r="O3819" s="220"/>
      <c r="P3819" s="220"/>
      <c r="Q3819" s="326"/>
      <c r="R3819" s="326"/>
      <c r="S3819" s="326"/>
      <c r="T3819" s="326"/>
    </row>
    <row r="3820" spans="1:20">
      <c r="A3820" s="220"/>
      <c r="B3820" s="220"/>
      <c r="C3820" s="220"/>
      <c r="D3820" s="220"/>
      <c r="E3820" s="220"/>
      <c r="F3820" s="220"/>
      <c r="G3820" s="220"/>
      <c r="H3820" s="220"/>
      <c r="I3820" s="220"/>
      <c r="J3820" s="220"/>
      <c r="K3820" s="220"/>
      <c r="L3820" s="220"/>
      <c r="M3820" s="326"/>
      <c r="N3820" s="220"/>
      <c r="O3820" s="220"/>
      <c r="P3820" s="220"/>
      <c r="Q3820" s="326"/>
      <c r="R3820" s="326"/>
      <c r="S3820" s="326"/>
      <c r="T3820" s="326"/>
    </row>
    <row r="3821" spans="1:20">
      <c r="A3821" s="220"/>
      <c r="B3821" s="220"/>
      <c r="C3821" s="220"/>
      <c r="D3821" s="220"/>
      <c r="E3821" s="220"/>
      <c r="F3821" s="220"/>
      <c r="G3821" s="220"/>
      <c r="H3821" s="220"/>
      <c r="I3821" s="220"/>
      <c r="J3821" s="220"/>
      <c r="K3821" s="220"/>
      <c r="L3821" s="220"/>
      <c r="M3821" s="326"/>
      <c r="N3821" s="220"/>
      <c r="O3821" s="220"/>
      <c r="P3821" s="220"/>
      <c r="Q3821" s="326"/>
      <c r="R3821" s="326"/>
      <c r="S3821" s="326"/>
      <c r="T3821" s="326"/>
    </row>
    <row r="3822" spans="1:20">
      <c r="A3822" s="220"/>
      <c r="B3822" s="220"/>
      <c r="C3822" s="220"/>
      <c r="D3822" s="220"/>
      <c r="E3822" s="220"/>
      <c r="F3822" s="220"/>
      <c r="G3822" s="220"/>
      <c r="H3822" s="220"/>
      <c r="I3822" s="220"/>
      <c r="J3822" s="220"/>
      <c r="K3822" s="220"/>
      <c r="L3822" s="220"/>
      <c r="M3822" s="326"/>
      <c r="N3822" s="220"/>
      <c r="O3822" s="220"/>
      <c r="P3822" s="220"/>
      <c r="Q3822" s="326"/>
      <c r="R3822" s="326"/>
      <c r="S3822" s="326"/>
      <c r="T3822" s="326"/>
    </row>
    <row r="3823" spans="1:20">
      <c r="A3823" s="220"/>
      <c r="B3823" s="220"/>
      <c r="C3823" s="220"/>
      <c r="D3823" s="220"/>
      <c r="E3823" s="220"/>
      <c r="F3823" s="220"/>
      <c r="G3823" s="220"/>
      <c r="H3823" s="220"/>
      <c r="I3823" s="220"/>
      <c r="J3823" s="220"/>
      <c r="K3823" s="220"/>
      <c r="L3823" s="220"/>
      <c r="M3823" s="326"/>
      <c r="N3823" s="220"/>
      <c r="O3823" s="220"/>
      <c r="P3823" s="220"/>
      <c r="Q3823" s="326"/>
      <c r="R3823" s="326"/>
      <c r="S3823" s="326"/>
      <c r="T3823" s="326"/>
    </row>
    <row r="3824" spans="1:20">
      <c r="A3824" s="220"/>
      <c r="B3824" s="220"/>
      <c r="C3824" s="220"/>
      <c r="D3824" s="220"/>
      <c r="E3824" s="220"/>
      <c r="F3824" s="220"/>
      <c r="G3824" s="220"/>
      <c r="H3824" s="220"/>
      <c r="I3824" s="220"/>
      <c r="J3824" s="220"/>
      <c r="K3824" s="220"/>
      <c r="L3824" s="220"/>
      <c r="M3824" s="326"/>
      <c r="N3824" s="220"/>
      <c r="O3824" s="220"/>
      <c r="P3824" s="220"/>
      <c r="Q3824" s="326"/>
      <c r="R3824" s="326"/>
      <c r="S3824" s="326"/>
      <c r="T3824" s="326"/>
    </row>
    <row r="3825" spans="1:20">
      <c r="A3825" s="220"/>
      <c r="B3825" s="220"/>
      <c r="C3825" s="220"/>
      <c r="D3825" s="220"/>
      <c r="E3825" s="220"/>
      <c r="F3825" s="220"/>
      <c r="G3825" s="220"/>
      <c r="H3825" s="220"/>
      <c r="I3825" s="220"/>
      <c r="J3825" s="220"/>
      <c r="K3825" s="220"/>
      <c r="L3825" s="220"/>
      <c r="M3825" s="326"/>
      <c r="N3825" s="220"/>
      <c r="O3825" s="220"/>
      <c r="P3825" s="220"/>
      <c r="Q3825" s="326"/>
      <c r="R3825" s="326"/>
      <c r="S3825" s="326"/>
      <c r="T3825" s="326"/>
    </row>
    <row r="3826" spans="1:20">
      <c r="A3826" s="220"/>
      <c r="B3826" s="220"/>
      <c r="C3826" s="220"/>
      <c r="D3826" s="220"/>
      <c r="E3826" s="220"/>
      <c r="F3826" s="220"/>
      <c r="G3826" s="220"/>
      <c r="H3826" s="220"/>
      <c r="I3826" s="220"/>
      <c r="J3826" s="220"/>
      <c r="K3826" s="220"/>
      <c r="L3826" s="220"/>
      <c r="M3826" s="326"/>
      <c r="N3826" s="220"/>
      <c r="O3826" s="220"/>
      <c r="P3826" s="220"/>
      <c r="Q3826" s="326"/>
      <c r="R3826" s="326"/>
      <c r="S3826" s="326"/>
      <c r="T3826" s="326"/>
    </row>
    <row r="3827" spans="1:20">
      <c r="A3827" s="220"/>
      <c r="B3827" s="220"/>
      <c r="C3827" s="220"/>
      <c r="D3827" s="220"/>
      <c r="E3827" s="220"/>
      <c r="F3827" s="220"/>
      <c r="G3827" s="220"/>
      <c r="H3827" s="220"/>
      <c r="I3827" s="220"/>
      <c r="J3827" s="220"/>
      <c r="K3827" s="220"/>
      <c r="L3827" s="220"/>
      <c r="M3827" s="326"/>
      <c r="N3827" s="220"/>
      <c r="O3827" s="220"/>
      <c r="P3827" s="220"/>
      <c r="Q3827" s="326"/>
      <c r="R3827" s="326"/>
      <c r="S3827" s="326"/>
      <c r="T3827" s="326"/>
    </row>
    <row r="3828" spans="1:20">
      <c r="A3828" s="220"/>
      <c r="B3828" s="220"/>
      <c r="C3828" s="220"/>
      <c r="D3828" s="220"/>
      <c r="E3828" s="220"/>
      <c r="F3828" s="220"/>
      <c r="G3828" s="220"/>
      <c r="H3828" s="220"/>
      <c r="I3828" s="220"/>
      <c r="J3828" s="220"/>
      <c r="K3828" s="220"/>
      <c r="L3828" s="220"/>
      <c r="M3828" s="326"/>
      <c r="N3828" s="220"/>
      <c r="O3828" s="220"/>
      <c r="P3828" s="220"/>
      <c r="Q3828" s="326"/>
      <c r="R3828" s="326"/>
      <c r="S3828" s="326"/>
      <c r="T3828" s="326"/>
    </row>
    <row r="3829" spans="1:20">
      <c r="A3829" s="220"/>
      <c r="B3829" s="220"/>
      <c r="C3829" s="220"/>
      <c r="D3829" s="220"/>
      <c r="E3829" s="220"/>
      <c r="F3829" s="220"/>
      <c r="G3829" s="220"/>
      <c r="H3829" s="220"/>
      <c r="I3829" s="220"/>
      <c r="J3829" s="220"/>
      <c r="K3829" s="220"/>
      <c r="L3829" s="220"/>
      <c r="M3829" s="326"/>
      <c r="N3829" s="220"/>
      <c r="O3829" s="220"/>
      <c r="P3829" s="220"/>
      <c r="Q3829" s="326"/>
      <c r="R3829" s="326"/>
      <c r="S3829" s="326"/>
      <c r="T3829" s="326"/>
    </row>
    <row r="3830" spans="1:20">
      <c r="A3830" s="220"/>
      <c r="B3830" s="220"/>
      <c r="C3830" s="220"/>
      <c r="D3830" s="220"/>
      <c r="E3830" s="220"/>
      <c r="F3830" s="220"/>
      <c r="G3830" s="220"/>
      <c r="H3830" s="220"/>
      <c r="I3830" s="220"/>
      <c r="J3830" s="220"/>
      <c r="K3830" s="220"/>
      <c r="L3830" s="220"/>
      <c r="M3830" s="326"/>
      <c r="N3830" s="220"/>
      <c r="O3830" s="220"/>
      <c r="P3830" s="220"/>
      <c r="Q3830" s="326"/>
      <c r="R3830" s="326"/>
      <c r="S3830" s="326"/>
      <c r="T3830" s="326"/>
    </row>
    <row r="3831" spans="1:20">
      <c r="A3831" s="220"/>
      <c r="B3831" s="220"/>
      <c r="C3831" s="220"/>
      <c r="D3831" s="220"/>
      <c r="E3831" s="220"/>
      <c r="F3831" s="220"/>
      <c r="G3831" s="220"/>
      <c r="H3831" s="220"/>
      <c r="I3831" s="220"/>
      <c r="J3831" s="220"/>
      <c r="K3831" s="220"/>
      <c r="L3831" s="220"/>
      <c r="M3831" s="326"/>
      <c r="N3831" s="220"/>
      <c r="O3831" s="220"/>
      <c r="P3831" s="220"/>
      <c r="Q3831" s="326"/>
      <c r="R3831" s="326"/>
      <c r="S3831" s="326"/>
      <c r="T3831" s="326"/>
    </row>
    <row r="3832" spans="1:20">
      <c r="A3832" s="220"/>
      <c r="B3832" s="220"/>
      <c r="C3832" s="220"/>
      <c r="D3832" s="220"/>
      <c r="E3832" s="220"/>
      <c r="F3832" s="220"/>
      <c r="G3832" s="220"/>
      <c r="H3832" s="220"/>
      <c r="I3832" s="220"/>
      <c r="J3832" s="220"/>
      <c r="K3832" s="220"/>
      <c r="L3832" s="220"/>
      <c r="M3832" s="326"/>
      <c r="N3832" s="220"/>
      <c r="O3832" s="220"/>
      <c r="P3832" s="220"/>
      <c r="Q3832" s="326"/>
      <c r="R3832" s="326"/>
      <c r="S3832" s="326"/>
      <c r="T3832" s="326"/>
    </row>
    <row r="3833" spans="1:20">
      <c r="A3833" s="220"/>
      <c r="B3833" s="220"/>
      <c r="C3833" s="220"/>
      <c r="D3833" s="220"/>
      <c r="E3833" s="220"/>
      <c r="F3833" s="220"/>
      <c r="G3833" s="220"/>
      <c r="H3833" s="220"/>
      <c r="I3833" s="220"/>
      <c r="J3833" s="220"/>
      <c r="K3833" s="220"/>
      <c r="L3833" s="220"/>
      <c r="M3833" s="326"/>
      <c r="N3833" s="220"/>
      <c r="O3833" s="220"/>
      <c r="P3833" s="220"/>
      <c r="Q3833" s="326"/>
      <c r="R3833" s="326"/>
      <c r="S3833" s="326"/>
      <c r="T3833" s="326"/>
    </row>
    <row r="3834" spans="1:20">
      <c r="A3834" s="220"/>
      <c r="B3834" s="220"/>
      <c r="C3834" s="220"/>
      <c r="D3834" s="220"/>
      <c r="E3834" s="220"/>
      <c r="F3834" s="220"/>
      <c r="G3834" s="220"/>
      <c r="H3834" s="220"/>
      <c r="I3834" s="220"/>
      <c r="J3834" s="220"/>
      <c r="K3834" s="220"/>
      <c r="L3834" s="220"/>
      <c r="M3834" s="326"/>
      <c r="N3834" s="220"/>
      <c r="O3834" s="220"/>
      <c r="P3834" s="220"/>
      <c r="Q3834" s="326"/>
      <c r="R3834" s="326"/>
      <c r="S3834" s="326"/>
      <c r="T3834" s="326"/>
    </row>
    <row r="3835" spans="1:20">
      <c r="A3835" s="220"/>
      <c r="B3835" s="220"/>
      <c r="C3835" s="220"/>
      <c r="D3835" s="220"/>
      <c r="E3835" s="220"/>
      <c r="F3835" s="220"/>
      <c r="G3835" s="220"/>
      <c r="H3835" s="220"/>
      <c r="I3835" s="220"/>
      <c r="J3835" s="220"/>
      <c r="K3835" s="220"/>
      <c r="L3835" s="220"/>
      <c r="M3835" s="326"/>
      <c r="N3835" s="220"/>
      <c r="O3835" s="220"/>
      <c r="P3835" s="220"/>
      <c r="Q3835" s="326"/>
      <c r="R3835" s="326"/>
      <c r="S3835" s="326"/>
      <c r="T3835" s="326"/>
    </row>
    <row r="3836" spans="1:20">
      <c r="A3836" s="220"/>
      <c r="B3836" s="220"/>
      <c r="C3836" s="220"/>
      <c r="D3836" s="220"/>
      <c r="E3836" s="220"/>
      <c r="F3836" s="220"/>
      <c r="G3836" s="220"/>
      <c r="H3836" s="220"/>
      <c r="I3836" s="220"/>
      <c r="J3836" s="220"/>
      <c r="K3836" s="220"/>
      <c r="L3836" s="220"/>
      <c r="M3836" s="326"/>
      <c r="N3836" s="220"/>
      <c r="O3836" s="220"/>
      <c r="P3836" s="220"/>
      <c r="Q3836" s="326"/>
      <c r="R3836" s="326"/>
      <c r="S3836" s="326"/>
      <c r="T3836" s="326"/>
    </row>
    <row r="3837" spans="1:20">
      <c r="A3837" s="220"/>
      <c r="B3837" s="220"/>
      <c r="C3837" s="220"/>
      <c r="D3837" s="220"/>
      <c r="E3837" s="220"/>
      <c r="F3837" s="220"/>
      <c r="G3837" s="220"/>
      <c r="H3837" s="220"/>
      <c r="I3837" s="220"/>
      <c r="J3837" s="220"/>
      <c r="K3837" s="220"/>
      <c r="L3837" s="220"/>
      <c r="M3837" s="326"/>
      <c r="N3837" s="220"/>
      <c r="O3837" s="220"/>
      <c r="P3837" s="220"/>
      <c r="Q3837" s="326"/>
      <c r="R3837" s="326"/>
      <c r="S3837" s="326"/>
      <c r="T3837" s="326"/>
    </row>
    <row r="3838" spans="1:20">
      <c r="A3838" s="220"/>
      <c r="B3838" s="220"/>
      <c r="C3838" s="220"/>
      <c r="D3838" s="220"/>
      <c r="E3838" s="220"/>
      <c r="F3838" s="220"/>
      <c r="G3838" s="220"/>
      <c r="H3838" s="220"/>
      <c r="I3838" s="220"/>
      <c r="J3838" s="220"/>
      <c r="K3838" s="220"/>
      <c r="L3838" s="220"/>
      <c r="M3838" s="326"/>
      <c r="N3838" s="220"/>
      <c r="O3838" s="220"/>
      <c r="P3838" s="220"/>
      <c r="Q3838" s="326"/>
      <c r="R3838" s="326"/>
      <c r="S3838" s="326"/>
      <c r="T3838" s="326"/>
    </row>
    <row r="3839" spans="1:20">
      <c r="A3839" s="220"/>
      <c r="B3839" s="220"/>
      <c r="C3839" s="220"/>
      <c r="D3839" s="220"/>
      <c r="E3839" s="220"/>
      <c r="F3839" s="220"/>
      <c r="G3839" s="220"/>
      <c r="H3839" s="220"/>
      <c r="I3839" s="220"/>
      <c r="J3839" s="220"/>
      <c r="K3839" s="220"/>
      <c r="L3839" s="220"/>
      <c r="M3839" s="326"/>
      <c r="N3839" s="220"/>
      <c r="O3839" s="220"/>
      <c r="P3839" s="220"/>
      <c r="Q3839" s="326"/>
      <c r="R3839" s="326"/>
      <c r="S3839" s="326"/>
      <c r="T3839" s="326"/>
    </row>
    <row r="3840" spans="1:20">
      <c r="A3840" s="220"/>
      <c r="B3840" s="220"/>
      <c r="C3840" s="220"/>
      <c r="D3840" s="220"/>
      <c r="E3840" s="220"/>
      <c r="F3840" s="220"/>
      <c r="G3840" s="220"/>
      <c r="H3840" s="220"/>
      <c r="I3840" s="220"/>
      <c r="J3840" s="220"/>
      <c r="K3840" s="220"/>
      <c r="L3840" s="220"/>
      <c r="M3840" s="326"/>
      <c r="N3840" s="220"/>
      <c r="O3840" s="220"/>
      <c r="P3840" s="220"/>
      <c r="Q3840" s="326"/>
      <c r="R3840" s="326"/>
      <c r="S3840" s="326"/>
      <c r="T3840" s="326"/>
    </row>
    <row r="3841" spans="1:20">
      <c r="A3841" s="220"/>
      <c r="B3841" s="220"/>
      <c r="C3841" s="220"/>
      <c r="D3841" s="220"/>
      <c r="E3841" s="220"/>
      <c r="F3841" s="220"/>
      <c r="G3841" s="220"/>
      <c r="H3841" s="220"/>
      <c r="I3841" s="220"/>
      <c r="J3841" s="220"/>
      <c r="K3841" s="220"/>
      <c r="L3841" s="220"/>
      <c r="M3841" s="326"/>
      <c r="N3841" s="220"/>
      <c r="O3841" s="220"/>
      <c r="P3841" s="220"/>
      <c r="Q3841" s="326"/>
      <c r="R3841" s="326"/>
      <c r="S3841" s="326"/>
      <c r="T3841" s="326"/>
    </row>
    <row r="3842" spans="1:20">
      <c r="A3842" s="220"/>
      <c r="B3842" s="220"/>
      <c r="C3842" s="220"/>
      <c r="D3842" s="220"/>
      <c r="E3842" s="220"/>
      <c r="F3842" s="220"/>
      <c r="G3842" s="220"/>
      <c r="H3842" s="220"/>
      <c r="I3842" s="220"/>
      <c r="J3842" s="220"/>
      <c r="K3842" s="220"/>
      <c r="L3842" s="220"/>
      <c r="M3842" s="326"/>
      <c r="N3842" s="220"/>
      <c r="O3842" s="220"/>
      <c r="P3842" s="220"/>
      <c r="Q3842" s="326"/>
      <c r="R3842" s="326"/>
      <c r="S3842" s="326"/>
      <c r="T3842" s="326"/>
    </row>
    <row r="3843" spans="1:20">
      <c r="A3843" s="220"/>
      <c r="B3843" s="220"/>
      <c r="C3843" s="220"/>
      <c r="D3843" s="220"/>
      <c r="E3843" s="220"/>
      <c r="F3843" s="220"/>
      <c r="G3843" s="220"/>
      <c r="H3843" s="220"/>
      <c r="I3843" s="220"/>
      <c r="J3843" s="220"/>
      <c r="K3843" s="220"/>
      <c r="L3843" s="220"/>
      <c r="M3843" s="326"/>
      <c r="N3843" s="220"/>
      <c r="O3843" s="220"/>
      <c r="P3843" s="220"/>
      <c r="Q3843" s="326"/>
      <c r="R3843" s="326"/>
      <c r="S3843" s="326"/>
      <c r="T3843" s="326"/>
    </row>
    <row r="3844" spans="1:20">
      <c r="A3844" s="220"/>
      <c r="B3844" s="220"/>
      <c r="C3844" s="220"/>
      <c r="D3844" s="220"/>
      <c r="E3844" s="220"/>
      <c r="F3844" s="220"/>
      <c r="G3844" s="220"/>
      <c r="H3844" s="220"/>
      <c r="I3844" s="220"/>
      <c r="J3844" s="220"/>
      <c r="K3844" s="220"/>
      <c r="L3844" s="220"/>
      <c r="M3844" s="326"/>
      <c r="N3844" s="220"/>
      <c r="O3844" s="220"/>
      <c r="P3844" s="220"/>
      <c r="Q3844" s="326"/>
      <c r="R3844" s="326"/>
      <c r="S3844" s="326"/>
      <c r="T3844" s="326"/>
    </row>
    <row r="3845" spans="1:20">
      <c r="A3845" s="220"/>
      <c r="B3845" s="220"/>
      <c r="C3845" s="220"/>
      <c r="D3845" s="220"/>
      <c r="E3845" s="220"/>
      <c r="F3845" s="220"/>
      <c r="G3845" s="220"/>
      <c r="H3845" s="220"/>
      <c r="I3845" s="220"/>
      <c r="J3845" s="220"/>
      <c r="K3845" s="220"/>
      <c r="L3845" s="220"/>
      <c r="M3845" s="326"/>
      <c r="N3845" s="220"/>
      <c r="O3845" s="220"/>
      <c r="P3845" s="220"/>
      <c r="Q3845" s="326"/>
      <c r="R3845" s="326"/>
      <c r="S3845" s="326"/>
      <c r="T3845" s="326"/>
    </row>
    <row r="3846" spans="1:20">
      <c r="A3846" s="220"/>
      <c r="B3846" s="220"/>
      <c r="C3846" s="220"/>
      <c r="D3846" s="220"/>
      <c r="E3846" s="220"/>
      <c r="F3846" s="220"/>
      <c r="G3846" s="220"/>
      <c r="H3846" s="220"/>
      <c r="I3846" s="220"/>
      <c r="J3846" s="220"/>
      <c r="K3846" s="220"/>
      <c r="L3846" s="220"/>
      <c r="M3846" s="326"/>
      <c r="N3846" s="220"/>
      <c r="O3846" s="220"/>
      <c r="P3846" s="220"/>
      <c r="Q3846" s="326"/>
      <c r="R3846" s="326"/>
      <c r="S3846" s="326"/>
      <c r="T3846" s="326"/>
    </row>
    <row r="3847" spans="1:20">
      <c r="A3847" s="220"/>
      <c r="B3847" s="220"/>
      <c r="C3847" s="220"/>
      <c r="D3847" s="220"/>
      <c r="E3847" s="220"/>
      <c r="F3847" s="220"/>
      <c r="G3847" s="220"/>
      <c r="H3847" s="220"/>
      <c r="I3847" s="220"/>
      <c r="J3847" s="220"/>
      <c r="K3847" s="220"/>
      <c r="L3847" s="220"/>
      <c r="M3847" s="326"/>
      <c r="N3847" s="220"/>
      <c r="O3847" s="220"/>
      <c r="P3847" s="220"/>
      <c r="Q3847" s="326"/>
      <c r="R3847" s="326"/>
      <c r="S3847" s="326"/>
      <c r="T3847" s="326"/>
    </row>
    <row r="3848" spans="1:20">
      <c r="A3848" s="220"/>
      <c r="B3848" s="220"/>
      <c r="C3848" s="220"/>
      <c r="D3848" s="220"/>
      <c r="E3848" s="220"/>
      <c r="F3848" s="220"/>
      <c r="G3848" s="220"/>
      <c r="H3848" s="220"/>
      <c r="I3848" s="220"/>
      <c r="J3848" s="220"/>
      <c r="K3848" s="220"/>
      <c r="L3848" s="220"/>
      <c r="M3848" s="326"/>
      <c r="N3848" s="220"/>
      <c r="O3848" s="220"/>
      <c r="P3848" s="220"/>
      <c r="Q3848" s="326"/>
      <c r="R3848" s="326"/>
      <c r="S3848" s="326"/>
      <c r="T3848" s="326"/>
    </row>
    <row r="3849" spans="1:20">
      <c r="A3849" s="220"/>
      <c r="B3849" s="220"/>
      <c r="C3849" s="220"/>
      <c r="D3849" s="220"/>
      <c r="E3849" s="220"/>
      <c r="F3849" s="220"/>
      <c r="G3849" s="220"/>
      <c r="H3849" s="220"/>
      <c r="I3849" s="220"/>
      <c r="J3849" s="220"/>
      <c r="K3849" s="220"/>
      <c r="L3849" s="220"/>
      <c r="M3849" s="326"/>
      <c r="N3849" s="220"/>
      <c r="O3849" s="220"/>
      <c r="P3849" s="220"/>
      <c r="Q3849" s="326"/>
      <c r="R3849" s="326"/>
      <c r="S3849" s="326"/>
      <c r="T3849" s="326"/>
    </row>
    <row r="3850" spans="1:20">
      <c r="A3850" s="220"/>
      <c r="B3850" s="220"/>
      <c r="C3850" s="220"/>
      <c r="D3850" s="220"/>
      <c r="E3850" s="220"/>
      <c r="F3850" s="220"/>
      <c r="G3850" s="220"/>
      <c r="H3850" s="220"/>
      <c r="I3850" s="220"/>
      <c r="J3850" s="220"/>
      <c r="K3850" s="220"/>
      <c r="L3850" s="220"/>
      <c r="M3850" s="326"/>
      <c r="N3850" s="220"/>
      <c r="O3850" s="220"/>
      <c r="P3850" s="220"/>
      <c r="Q3850" s="326"/>
      <c r="R3850" s="326"/>
      <c r="S3850" s="326"/>
      <c r="T3850" s="326"/>
    </row>
    <row r="3851" spans="1:20">
      <c r="A3851" s="220"/>
      <c r="B3851" s="220"/>
      <c r="C3851" s="220"/>
      <c r="D3851" s="220"/>
      <c r="E3851" s="220"/>
      <c r="F3851" s="220"/>
      <c r="G3851" s="220"/>
      <c r="H3851" s="220"/>
      <c r="I3851" s="220"/>
      <c r="J3851" s="220"/>
      <c r="K3851" s="220"/>
      <c r="L3851" s="220"/>
      <c r="M3851" s="326"/>
      <c r="N3851" s="220"/>
      <c r="O3851" s="220"/>
      <c r="P3851" s="220"/>
      <c r="Q3851" s="326"/>
      <c r="R3851" s="326"/>
      <c r="S3851" s="326"/>
      <c r="T3851" s="326"/>
    </row>
    <row r="3852" spans="1:20">
      <c r="A3852" s="220"/>
      <c r="B3852" s="220"/>
      <c r="C3852" s="220"/>
      <c r="D3852" s="220"/>
      <c r="E3852" s="220"/>
      <c r="F3852" s="220"/>
      <c r="G3852" s="220"/>
      <c r="H3852" s="220"/>
      <c r="I3852" s="220"/>
      <c r="J3852" s="220"/>
      <c r="K3852" s="220"/>
      <c r="L3852" s="220"/>
      <c r="M3852" s="326"/>
      <c r="N3852" s="220"/>
      <c r="O3852" s="220"/>
      <c r="P3852" s="220"/>
      <c r="Q3852" s="326"/>
      <c r="R3852" s="326"/>
      <c r="S3852" s="326"/>
      <c r="T3852" s="326"/>
    </row>
    <row r="3853" spans="1:20">
      <c r="A3853" s="220"/>
      <c r="B3853" s="220"/>
      <c r="C3853" s="220"/>
      <c r="D3853" s="220"/>
      <c r="E3853" s="220"/>
      <c r="F3853" s="220"/>
      <c r="G3853" s="220"/>
      <c r="H3853" s="220"/>
      <c r="I3853" s="220"/>
      <c r="J3853" s="220"/>
      <c r="K3853" s="220"/>
      <c r="L3853" s="220"/>
      <c r="M3853" s="326"/>
      <c r="N3853" s="220"/>
      <c r="O3853" s="220"/>
      <c r="P3853" s="220"/>
      <c r="Q3853" s="326"/>
      <c r="R3853" s="326"/>
      <c r="S3853" s="326"/>
      <c r="T3853" s="326"/>
    </row>
    <row r="3854" spans="1:20">
      <c r="A3854" s="220"/>
      <c r="B3854" s="220"/>
      <c r="C3854" s="220"/>
      <c r="D3854" s="220"/>
      <c r="E3854" s="220"/>
      <c r="F3854" s="220"/>
      <c r="G3854" s="220"/>
      <c r="H3854" s="220"/>
      <c r="I3854" s="220"/>
      <c r="J3854" s="220"/>
      <c r="K3854" s="220"/>
      <c r="L3854" s="220"/>
      <c r="M3854" s="326"/>
      <c r="N3854" s="220"/>
      <c r="O3854" s="220"/>
      <c r="P3854" s="220"/>
      <c r="Q3854" s="326"/>
      <c r="R3854" s="326"/>
      <c r="S3854" s="326"/>
      <c r="T3854" s="326"/>
    </row>
    <row r="3855" spans="1:20">
      <c r="A3855" s="220"/>
      <c r="B3855" s="220"/>
      <c r="C3855" s="220"/>
      <c r="D3855" s="220"/>
      <c r="E3855" s="220"/>
      <c r="F3855" s="220"/>
      <c r="G3855" s="220"/>
      <c r="H3855" s="220"/>
      <c r="I3855" s="220"/>
      <c r="J3855" s="220"/>
      <c r="K3855" s="220"/>
      <c r="L3855" s="220"/>
      <c r="M3855" s="326"/>
      <c r="N3855" s="220"/>
      <c r="O3855" s="220"/>
      <c r="P3855" s="220"/>
      <c r="Q3855" s="326"/>
      <c r="R3855" s="326"/>
      <c r="S3855" s="326"/>
      <c r="T3855" s="326"/>
    </row>
    <row r="3856" spans="1:20">
      <c r="A3856" s="220"/>
      <c r="B3856" s="220"/>
      <c r="C3856" s="220"/>
      <c r="D3856" s="220"/>
      <c r="E3856" s="220"/>
      <c r="F3856" s="220"/>
      <c r="G3856" s="220"/>
      <c r="H3856" s="220"/>
      <c r="I3856" s="220"/>
      <c r="J3856" s="220"/>
      <c r="K3856" s="220"/>
      <c r="L3856" s="220"/>
      <c r="M3856" s="326"/>
      <c r="N3856" s="220"/>
      <c r="O3856" s="220"/>
      <c r="P3856" s="220"/>
      <c r="Q3856" s="326"/>
      <c r="R3856" s="326"/>
      <c r="S3856" s="326"/>
      <c r="T3856" s="326"/>
    </row>
    <row r="3857" spans="1:20">
      <c r="A3857" s="220"/>
      <c r="B3857" s="220"/>
      <c r="C3857" s="220"/>
      <c r="D3857" s="220"/>
      <c r="E3857" s="220"/>
      <c r="F3857" s="220"/>
      <c r="G3857" s="220"/>
      <c r="H3857" s="220"/>
      <c r="I3857" s="220"/>
      <c r="J3857" s="220"/>
      <c r="K3857" s="220"/>
      <c r="L3857" s="220"/>
      <c r="M3857" s="326"/>
      <c r="N3857" s="220"/>
      <c r="O3857" s="220"/>
      <c r="P3857" s="220"/>
      <c r="Q3857" s="326"/>
      <c r="R3857" s="326"/>
      <c r="S3857" s="326"/>
      <c r="T3857" s="326"/>
    </row>
    <row r="3858" spans="1:20">
      <c r="A3858" s="220"/>
      <c r="B3858" s="220"/>
      <c r="C3858" s="220"/>
      <c r="D3858" s="220"/>
      <c r="E3858" s="220"/>
      <c r="F3858" s="220"/>
      <c r="G3858" s="220"/>
      <c r="H3858" s="220"/>
      <c r="I3858" s="220"/>
      <c r="J3858" s="220"/>
      <c r="K3858" s="220"/>
      <c r="L3858" s="220"/>
      <c r="M3858" s="326"/>
      <c r="N3858" s="220"/>
      <c r="O3858" s="220"/>
      <c r="P3858" s="220"/>
      <c r="Q3858" s="326"/>
      <c r="R3858" s="326"/>
      <c r="S3858" s="326"/>
      <c r="T3858" s="326"/>
    </row>
    <row r="3859" spans="1:20">
      <c r="A3859" s="220"/>
      <c r="B3859" s="220"/>
      <c r="C3859" s="220"/>
      <c r="D3859" s="220"/>
      <c r="E3859" s="220"/>
      <c r="F3859" s="220"/>
      <c r="G3859" s="220"/>
      <c r="H3859" s="220"/>
      <c r="I3859" s="220"/>
      <c r="J3859" s="220"/>
      <c r="K3859" s="220"/>
      <c r="L3859" s="220"/>
      <c r="M3859" s="326"/>
      <c r="N3859" s="220"/>
      <c r="O3859" s="220"/>
      <c r="P3859" s="220"/>
      <c r="Q3859" s="326"/>
      <c r="R3859" s="326"/>
      <c r="S3859" s="326"/>
      <c r="T3859" s="326"/>
    </row>
    <row r="3860" spans="1:20">
      <c r="A3860" s="220"/>
      <c r="B3860" s="220"/>
      <c r="C3860" s="220"/>
      <c r="D3860" s="220"/>
      <c r="E3860" s="220"/>
      <c r="F3860" s="220"/>
      <c r="G3860" s="220"/>
      <c r="H3860" s="220"/>
      <c r="I3860" s="220"/>
      <c r="J3860" s="220"/>
      <c r="K3860" s="220"/>
      <c r="L3860" s="220"/>
      <c r="M3860" s="326"/>
      <c r="N3860" s="220"/>
      <c r="O3860" s="220"/>
      <c r="P3860" s="220"/>
      <c r="Q3860" s="326"/>
      <c r="R3860" s="326"/>
      <c r="S3860" s="326"/>
      <c r="T3860" s="326"/>
    </row>
    <row r="3861" spans="1:20">
      <c r="A3861" s="220"/>
      <c r="B3861" s="220"/>
      <c r="C3861" s="220"/>
      <c r="D3861" s="220"/>
      <c r="E3861" s="220"/>
      <c r="F3861" s="220"/>
      <c r="G3861" s="220"/>
      <c r="H3861" s="220"/>
      <c r="I3861" s="220"/>
      <c r="J3861" s="220"/>
      <c r="K3861" s="220"/>
      <c r="L3861" s="220"/>
      <c r="M3861" s="326"/>
      <c r="N3861" s="220"/>
      <c r="O3861" s="220"/>
      <c r="P3861" s="220"/>
      <c r="Q3861" s="326"/>
      <c r="R3861" s="326"/>
      <c r="S3861" s="326"/>
      <c r="T3861" s="326"/>
    </row>
    <row r="3862" spans="1:20">
      <c r="A3862" s="220"/>
      <c r="B3862" s="220"/>
      <c r="C3862" s="220"/>
      <c r="D3862" s="220"/>
      <c r="E3862" s="220"/>
      <c r="F3862" s="220"/>
      <c r="G3862" s="220"/>
      <c r="H3862" s="220"/>
      <c r="I3862" s="220"/>
      <c r="J3862" s="220"/>
      <c r="K3862" s="220"/>
      <c r="L3862" s="220"/>
      <c r="M3862" s="326"/>
      <c r="N3862" s="220"/>
      <c r="O3862" s="220"/>
      <c r="P3862" s="220"/>
      <c r="Q3862" s="326"/>
      <c r="R3862" s="326"/>
      <c r="S3862" s="326"/>
      <c r="T3862" s="326"/>
    </row>
    <row r="3863" spans="1:20">
      <c r="A3863" s="220"/>
      <c r="B3863" s="220"/>
      <c r="C3863" s="220"/>
      <c r="D3863" s="220"/>
      <c r="E3863" s="220"/>
      <c r="F3863" s="220"/>
      <c r="G3863" s="220"/>
      <c r="H3863" s="220"/>
      <c r="I3863" s="220"/>
      <c r="J3863" s="220"/>
      <c r="K3863" s="220"/>
      <c r="L3863" s="220"/>
      <c r="M3863" s="326"/>
      <c r="N3863" s="220"/>
      <c r="O3863" s="220"/>
      <c r="P3863" s="220"/>
      <c r="Q3863" s="326"/>
      <c r="R3863" s="326"/>
      <c r="S3863" s="326"/>
      <c r="T3863" s="326"/>
    </row>
    <row r="3864" spans="1:20">
      <c r="A3864" s="220"/>
      <c r="B3864" s="220"/>
      <c r="C3864" s="220"/>
      <c r="D3864" s="220"/>
      <c r="E3864" s="220"/>
      <c r="F3864" s="220"/>
      <c r="G3864" s="220"/>
      <c r="H3864" s="220"/>
      <c r="I3864" s="220"/>
      <c r="J3864" s="220"/>
      <c r="K3864" s="220"/>
      <c r="L3864" s="220"/>
      <c r="M3864" s="326"/>
      <c r="N3864" s="220"/>
      <c r="O3864" s="220"/>
      <c r="P3864" s="220"/>
      <c r="Q3864" s="326"/>
      <c r="R3864" s="326"/>
      <c r="S3864" s="326"/>
      <c r="T3864" s="326"/>
    </row>
    <row r="3865" spans="1:20">
      <c r="A3865" s="220"/>
      <c r="B3865" s="220"/>
      <c r="C3865" s="220"/>
      <c r="D3865" s="220"/>
      <c r="E3865" s="220"/>
      <c r="F3865" s="220"/>
      <c r="G3865" s="220"/>
      <c r="H3865" s="220"/>
      <c r="I3865" s="220"/>
      <c r="J3865" s="220"/>
      <c r="K3865" s="220"/>
      <c r="L3865" s="220"/>
      <c r="M3865" s="326"/>
      <c r="N3865" s="220"/>
      <c r="O3865" s="220"/>
      <c r="P3865" s="220"/>
      <c r="Q3865" s="326"/>
      <c r="R3865" s="326"/>
      <c r="S3865" s="326"/>
      <c r="T3865" s="326"/>
    </row>
    <row r="3866" spans="1:20">
      <c r="A3866" s="220"/>
      <c r="B3866" s="220"/>
      <c r="C3866" s="220"/>
      <c r="D3866" s="220"/>
      <c r="E3866" s="220"/>
      <c r="F3866" s="220"/>
      <c r="G3866" s="220"/>
      <c r="H3866" s="220"/>
      <c r="I3866" s="220"/>
      <c r="J3866" s="220"/>
      <c r="K3866" s="220"/>
      <c r="L3866" s="220"/>
      <c r="M3866" s="326"/>
      <c r="N3866" s="220"/>
      <c r="O3866" s="220"/>
      <c r="P3866" s="220"/>
      <c r="Q3866" s="326"/>
      <c r="R3866" s="326"/>
      <c r="S3866" s="326"/>
      <c r="T3866" s="326"/>
    </row>
    <row r="3867" spans="1:20">
      <c r="A3867" s="220"/>
      <c r="B3867" s="220"/>
      <c r="C3867" s="220"/>
      <c r="D3867" s="220"/>
      <c r="E3867" s="220"/>
      <c r="F3867" s="220"/>
      <c r="G3867" s="220"/>
      <c r="H3867" s="220"/>
      <c r="I3867" s="220"/>
      <c r="J3867" s="220"/>
      <c r="K3867" s="220"/>
      <c r="L3867" s="220"/>
      <c r="M3867" s="326"/>
      <c r="N3867" s="220"/>
      <c r="O3867" s="220"/>
      <c r="P3867" s="220"/>
      <c r="Q3867" s="326"/>
      <c r="R3867" s="326"/>
      <c r="S3867" s="326"/>
      <c r="T3867" s="326"/>
    </row>
    <row r="3868" spans="1:20">
      <c r="A3868" s="220"/>
      <c r="B3868" s="220"/>
      <c r="C3868" s="220"/>
      <c r="D3868" s="220"/>
      <c r="E3868" s="220"/>
      <c r="F3868" s="220"/>
      <c r="G3868" s="220"/>
      <c r="H3868" s="220"/>
      <c r="I3868" s="220"/>
      <c r="J3868" s="220"/>
      <c r="K3868" s="220"/>
      <c r="L3868" s="220"/>
      <c r="M3868" s="326"/>
      <c r="N3868" s="220"/>
      <c r="O3868" s="220"/>
      <c r="P3868" s="220"/>
      <c r="Q3868" s="326"/>
      <c r="R3868" s="326"/>
      <c r="S3868" s="326"/>
      <c r="T3868" s="326"/>
    </row>
    <row r="3869" spans="1:20">
      <c r="A3869" s="220"/>
      <c r="B3869" s="220"/>
      <c r="C3869" s="220"/>
      <c r="D3869" s="220"/>
      <c r="E3869" s="220"/>
      <c r="F3869" s="220"/>
      <c r="G3869" s="220"/>
      <c r="H3869" s="220"/>
      <c r="I3869" s="220"/>
      <c r="J3869" s="220"/>
      <c r="K3869" s="220"/>
      <c r="L3869" s="220"/>
      <c r="M3869" s="326"/>
      <c r="N3869" s="220"/>
      <c r="O3869" s="220"/>
      <c r="P3869" s="220"/>
      <c r="Q3869" s="326"/>
      <c r="R3869" s="326"/>
      <c r="S3869" s="326"/>
      <c r="T3869" s="326"/>
    </row>
    <row r="3870" spans="1:20">
      <c r="A3870" s="220"/>
      <c r="B3870" s="220"/>
      <c r="C3870" s="220"/>
      <c r="D3870" s="220"/>
      <c r="E3870" s="220"/>
      <c r="F3870" s="220"/>
      <c r="G3870" s="220"/>
      <c r="H3870" s="220"/>
      <c r="I3870" s="220"/>
      <c r="J3870" s="220"/>
      <c r="K3870" s="220"/>
      <c r="L3870" s="220"/>
      <c r="M3870" s="326"/>
      <c r="N3870" s="220"/>
      <c r="O3870" s="220"/>
      <c r="P3870" s="220"/>
      <c r="Q3870" s="326"/>
      <c r="R3870" s="326"/>
      <c r="S3870" s="326"/>
      <c r="T3870" s="326"/>
    </row>
    <row r="3871" spans="1:20">
      <c r="A3871" s="220"/>
      <c r="B3871" s="220"/>
      <c r="C3871" s="220"/>
      <c r="D3871" s="220"/>
      <c r="E3871" s="220"/>
      <c r="F3871" s="220"/>
      <c r="G3871" s="220"/>
      <c r="H3871" s="220"/>
      <c r="I3871" s="220"/>
      <c r="J3871" s="220"/>
      <c r="K3871" s="220"/>
      <c r="L3871" s="220"/>
      <c r="M3871" s="326"/>
      <c r="N3871" s="220"/>
      <c r="O3871" s="220"/>
      <c r="P3871" s="220"/>
      <c r="Q3871" s="326"/>
      <c r="R3871" s="326"/>
      <c r="S3871" s="326"/>
      <c r="T3871" s="326"/>
    </row>
    <row r="3872" spans="1:20">
      <c r="A3872" s="220"/>
      <c r="B3872" s="220"/>
      <c r="C3872" s="220"/>
      <c r="D3872" s="220"/>
      <c r="E3872" s="220"/>
      <c r="F3872" s="220"/>
      <c r="G3872" s="220"/>
      <c r="H3872" s="220"/>
      <c r="I3872" s="220"/>
      <c r="J3872" s="220"/>
      <c r="K3872" s="220"/>
      <c r="L3872" s="220"/>
      <c r="M3872" s="326"/>
      <c r="N3872" s="220"/>
      <c r="O3872" s="220"/>
      <c r="P3872" s="220"/>
      <c r="Q3872" s="326"/>
      <c r="R3872" s="326"/>
      <c r="S3872" s="326"/>
      <c r="T3872" s="326"/>
    </row>
    <row r="3873" spans="1:20">
      <c r="A3873" s="220"/>
      <c r="B3873" s="220"/>
      <c r="C3873" s="220"/>
      <c r="D3873" s="220"/>
      <c r="E3873" s="220"/>
      <c r="F3873" s="220"/>
      <c r="G3873" s="220"/>
      <c r="H3873" s="220"/>
      <c r="I3873" s="220"/>
      <c r="J3873" s="220"/>
      <c r="K3873" s="220"/>
      <c r="L3873" s="220"/>
      <c r="M3873" s="326"/>
      <c r="N3873" s="220"/>
      <c r="O3873" s="220"/>
      <c r="P3873" s="220"/>
      <c r="Q3873" s="326"/>
      <c r="R3873" s="326"/>
      <c r="S3873" s="326"/>
      <c r="T3873" s="326"/>
    </row>
    <row r="3874" spans="1:20">
      <c r="A3874" s="220"/>
      <c r="B3874" s="220"/>
      <c r="C3874" s="220"/>
      <c r="D3874" s="220"/>
      <c r="E3874" s="220"/>
      <c r="F3874" s="220"/>
      <c r="G3874" s="220"/>
      <c r="H3874" s="220"/>
      <c r="I3874" s="220"/>
      <c r="J3874" s="220"/>
      <c r="K3874" s="220"/>
      <c r="L3874" s="220"/>
      <c r="M3874" s="326"/>
      <c r="N3874" s="220"/>
      <c r="O3874" s="220"/>
      <c r="P3874" s="220"/>
      <c r="Q3874" s="326"/>
      <c r="R3874" s="326"/>
      <c r="S3874" s="326"/>
      <c r="T3874" s="326"/>
    </row>
    <row r="3875" spans="1:20">
      <c r="A3875" s="220"/>
      <c r="B3875" s="220"/>
      <c r="C3875" s="220"/>
      <c r="D3875" s="220"/>
      <c r="E3875" s="220"/>
      <c r="F3875" s="220"/>
      <c r="G3875" s="220"/>
      <c r="H3875" s="220"/>
      <c r="I3875" s="220"/>
      <c r="J3875" s="220"/>
      <c r="K3875" s="220"/>
      <c r="L3875" s="220"/>
      <c r="M3875" s="326"/>
      <c r="N3875" s="220"/>
      <c r="O3875" s="220"/>
      <c r="P3875" s="220"/>
      <c r="Q3875" s="326"/>
      <c r="R3875" s="326"/>
      <c r="S3875" s="326"/>
      <c r="T3875" s="326"/>
    </row>
    <row r="3876" spans="1:20">
      <c r="A3876" s="220"/>
      <c r="B3876" s="220"/>
      <c r="C3876" s="220"/>
      <c r="D3876" s="220"/>
      <c r="E3876" s="220"/>
      <c r="F3876" s="220"/>
      <c r="G3876" s="220"/>
      <c r="H3876" s="220"/>
      <c r="I3876" s="220"/>
      <c r="J3876" s="220"/>
      <c r="K3876" s="220"/>
      <c r="L3876" s="220"/>
      <c r="M3876" s="326"/>
      <c r="N3876" s="220"/>
      <c r="O3876" s="220"/>
      <c r="P3876" s="220"/>
      <c r="Q3876" s="326"/>
      <c r="R3876" s="326"/>
      <c r="S3876" s="326"/>
      <c r="T3876" s="326"/>
    </row>
    <row r="3877" spans="1:20">
      <c r="A3877" s="220"/>
      <c r="B3877" s="220"/>
      <c r="C3877" s="220"/>
      <c r="D3877" s="220"/>
      <c r="E3877" s="220"/>
      <c r="F3877" s="220"/>
      <c r="G3877" s="220"/>
      <c r="H3877" s="220"/>
      <c r="I3877" s="220"/>
      <c r="J3877" s="220"/>
      <c r="K3877" s="220"/>
      <c r="L3877" s="220"/>
      <c r="M3877" s="326"/>
      <c r="N3877" s="220"/>
      <c r="O3877" s="220"/>
      <c r="P3877" s="220"/>
      <c r="Q3877" s="326"/>
      <c r="R3877" s="326"/>
      <c r="S3877" s="326"/>
      <c r="T3877" s="326"/>
    </row>
    <row r="3878" spans="1:20">
      <c r="A3878" s="220"/>
      <c r="B3878" s="220"/>
      <c r="C3878" s="220"/>
      <c r="D3878" s="220"/>
      <c r="E3878" s="220"/>
      <c r="F3878" s="220"/>
      <c r="G3878" s="220"/>
      <c r="H3878" s="220"/>
      <c r="I3878" s="220"/>
      <c r="J3878" s="220"/>
      <c r="K3878" s="220"/>
      <c r="L3878" s="220"/>
      <c r="M3878" s="326"/>
      <c r="N3878" s="220"/>
      <c r="O3878" s="220"/>
      <c r="P3878" s="220"/>
      <c r="Q3878" s="326"/>
      <c r="R3878" s="326"/>
      <c r="S3878" s="326"/>
      <c r="T3878" s="326"/>
    </row>
    <row r="3879" spans="1:20">
      <c r="A3879" s="220"/>
      <c r="B3879" s="220"/>
      <c r="C3879" s="220"/>
      <c r="D3879" s="220"/>
      <c r="E3879" s="220"/>
      <c r="F3879" s="220"/>
      <c r="G3879" s="220"/>
      <c r="H3879" s="220"/>
      <c r="I3879" s="220"/>
      <c r="J3879" s="220"/>
      <c r="K3879" s="220"/>
      <c r="L3879" s="220"/>
      <c r="M3879" s="326"/>
      <c r="N3879" s="220"/>
      <c r="O3879" s="220"/>
      <c r="P3879" s="220"/>
      <c r="Q3879" s="326"/>
      <c r="R3879" s="326"/>
      <c r="S3879" s="326"/>
      <c r="T3879" s="326"/>
    </row>
    <row r="3880" spans="1:20">
      <c r="A3880" s="220"/>
      <c r="B3880" s="220"/>
      <c r="C3880" s="220"/>
      <c r="D3880" s="220"/>
      <c r="E3880" s="220"/>
      <c r="F3880" s="220"/>
      <c r="G3880" s="220"/>
      <c r="H3880" s="220"/>
      <c r="I3880" s="220"/>
      <c r="J3880" s="220"/>
      <c r="K3880" s="220"/>
      <c r="L3880" s="220"/>
      <c r="M3880" s="326"/>
      <c r="N3880" s="220"/>
      <c r="O3880" s="220"/>
      <c r="P3880" s="220"/>
      <c r="Q3880" s="326"/>
      <c r="R3880" s="326"/>
      <c r="S3880" s="326"/>
      <c r="T3880" s="326"/>
    </row>
    <row r="3881" spans="1:20">
      <c r="A3881" s="220"/>
      <c r="B3881" s="220"/>
      <c r="C3881" s="220"/>
      <c r="D3881" s="220"/>
      <c r="E3881" s="220"/>
      <c r="F3881" s="220"/>
      <c r="G3881" s="220"/>
      <c r="H3881" s="220"/>
      <c r="I3881" s="220"/>
      <c r="J3881" s="220"/>
      <c r="K3881" s="220"/>
      <c r="L3881" s="220"/>
      <c r="M3881" s="326"/>
      <c r="N3881" s="220"/>
      <c r="O3881" s="220"/>
      <c r="P3881" s="220"/>
      <c r="Q3881" s="326"/>
      <c r="R3881" s="326"/>
      <c r="S3881" s="326"/>
      <c r="T3881" s="326"/>
    </row>
    <row r="3882" spans="1:20">
      <c r="A3882" s="220"/>
      <c r="B3882" s="220"/>
      <c r="C3882" s="220"/>
      <c r="D3882" s="220"/>
      <c r="E3882" s="220"/>
      <c r="F3882" s="220"/>
      <c r="G3882" s="220"/>
      <c r="H3882" s="220"/>
      <c r="I3882" s="220"/>
      <c r="J3882" s="220"/>
      <c r="K3882" s="220"/>
      <c r="L3882" s="220"/>
      <c r="M3882" s="326"/>
      <c r="N3882" s="220"/>
      <c r="O3882" s="220"/>
      <c r="P3882" s="220"/>
      <c r="Q3882" s="326"/>
      <c r="R3882" s="326"/>
      <c r="S3882" s="326"/>
      <c r="T3882" s="326"/>
    </row>
    <row r="3883" spans="1:20">
      <c r="A3883" s="220"/>
      <c r="B3883" s="220"/>
      <c r="C3883" s="220"/>
      <c r="D3883" s="220"/>
      <c r="E3883" s="220"/>
      <c r="F3883" s="220"/>
      <c r="G3883" s="220"/>
      <c r="H3883" s="220"/>
      <c r="I3883" s="220"/>
      <c r="J3883" s="220"/>
      <c r="K3883" s="220"/>
      <c r="L3883" s="220"/>
      <c r="M3883" s="326"/>
      <c r="N3883" s="220"/>
      <c r="O3883" s="220"/>
      <c r="P3883" s="220"/>
      <c r="Q3883" s="326"/>
      <c r="R3883" s="326"/>
      <c r="S3883" s="326"/>
      <c r="T3883" s="326"/>
    </row>
    <row r="3884" spans="1:20">
      <c r="A3884" s="220"/>
      <c r="B3884" s="220"/>
      <c r="C3884" s="220"/>
      <c r="D3884" s="220"/>
      <c r="E3884" s="220"/>
      <c r="F3884" s="220"/>
      <c r="G3884" s="220"/>
      <c r="H3884" s="220"/>
      <c r="I3884" s="220"/>
      <c r="J3884" s="220"/>
      <c r="K3884" s="220"/>
      <c r="L3884" s="220"/>
      <c r="M3884" s="326"/>
      <c r="N3884" s="220"/>
      <c r="O3884" s="220"/>
      <c r="P3884" s="220"/>
      <c r="Q3884" s="326"/>
      <c r="R3884" s="326"/>
      <c r="S3884" s="326"/>
      <c r="T3884" s="326"/>
    </row>
    <row r="3885" spans="1:20">
      <c r="A3885" s="220"/>
      <c r="B3885" s="220"/>
      <c r="C3885" s="220"/>
      <c r="D3885" s="220"/>
      <c r="E3885" s="220"/>
      <c r="F3885" s="220"/>
      <c r="G3885" s="220"/>
      <c r="H3885" s="220"/>
      <c r="I3885" s="220"/>
      <c r="J3885" s="220"/>
      <c r="K3885" s="220"/>
      <c r="L3885" s="220"/>
      <c r="M3885" s="326"/>
      <c r="N3885" s="220"/>
      <c r="O3885" s="220"/>
      <c r="P3885" s="220"/>
      <c r="Q3885" s="326"/>
      <c r="R3885" s="326"/>
      <c r="S3885" s="326"/>
      <c r="T3885" s="326"/>
    </row>
    <row r="3886" spans="1:20">
      <c r="A3886" s="220"/>
      <c r="B3886" s="220"/>
      <c r="C3886" s="220"/>
      <c r="D3886" s="220"/>
      <c r="E3886" s="220"/>
      <c r="F3886" s="220"/>
      <c r="G3886" s="220"/>
      <c r="H3886" s="220"/>
      <c r="I3886" s="220"/>
      <c r="J3886" s="220"/>
      <c r="K3886" s="220"/>
      <c r="L3886" s="220"/>
      <c r="M3886" s="326"/>
      <c r="N3886" s="220"/>
      <c r="O3886" s="220"/>
      <c r="P3886" s="220"/>
      <c r="Q3886" s="326"/>
      <c r="R3886" s="326"/>
      <c r="S3886" s="326"/>
      <c r="T3886" s="326"/>
    </row>
    <row r="3887" spans="1:20">
      <c r="A3887" s="220"/>
      <c r="B3887" s="220"/>
      <c r="C3887" s="220"/>
      <c r="D3887" s="220"/>
      <c r="E3887" s="220"/>
      <c r="F3887" s="220"/>
      <c r="G3887" s="220"/>
      <c r="H3887" s="220"/>
      <c r="I3887" s="220"/>
      <c r="J3887" s="220"/>
      <c r="K3887" s="220"/>
      <c r="L3887" s="220"/>
      <c r="M3887" s="326"/>
      <c r="N3887" s="220"/>
      <c r="O3887" s="220"/>
      <c r="P3887" s="220"/>
      <c r="Q3887" s="326"/>
      <c r="R3887" s="326"/>
      <c r="S3887" s="326"/>
      <c r="T3887" s="326"/>
    </row>
    <row r="3888" spans="1:20">
      <c r="A3888" s="220"/>
      <c r="B3888" s="220"/>
      <c r="C3888" s="220"/>
      <c r="D3888" s="220"/>
      <c r="E3888" s="220"/>
      <c r="F3888" s="220"/>
      <c r="G3888" s="220"/>
      <c r="H3888" s="220"/>
      <c r="I3888" s="220"/>
      <c r="J3888" s="220"/>
      <c r="K3888" s="220"/>
      <c r="L3888" s="220"/>
      <c r="M3888" s="326"/>
      <c r="N3888" s="220"/>
      <c r="O3888" s="220"/>
      <c r="P3888" s="220"/>
      <c r="Q3888" s="326"/>
      <c r="R3888" s="326"/>
      <c r="S3888" s="326"/>
      <c r="T3888" s="326"/>
    </row>
    <row r="3889" spans="1:20">
      <c r="A3889" s="220"/>
      <c r="B3889" s="220"/>
      <c r="C3889" s="220"/>
      <c r="D3889" s="220"/>
      <c r="E3889" s="220"/>
      <c r="F3889" s="220"/>
      <c r="G3889" s="220"/>
      <c r="H3889" s="220"/>
      <c r="I3889" s="220"/>
      <c r="J3889" s="220"/>
      <c r="K3889" s="220"/>
      <c r="L3889" s="220"/>
      <c r="M3889" s="326"/>
      <c r="N3889" s="220"/>
      <c r="O3889" s="220"/>
      <c r="P3889" s="220"/>
      <c r="Q3889" s="326"/>
      <c r="R3889" s="326"/>
      <c r="S3889" s="326"/>
      <c r="T3889" s="326"/>
    </row>
    <row r="3890" spans="1:20">
      <c r="A3890" s="220"/>
      <c r="B3890" s="220"/>
      <c r="C3890" s="220"/>
      <c r="D3890" s="220"/>
      <c r="E3890" s="220"/>
      <c r="F3890" s="220"/>
      <c r="G3890" s="220"/>
      <c r="H3890" s="220"/>
      <c r="I3890" s="220"/>
      <c r="J3890" s="220"/>
      <c r="K3890" s="220"/>
      <c r="L3890" s="220"/>
      <c r="M3890" s="326"/>
      <c r="N3890" s="220"/>
      <c r="O3890" s="220"/>
      <c r="P3890" s="220"/>
      <c r="Q3890" s="326"/>
      <c r="R3890" s="326"/>
      <c r="S3890" s="326"/>
      <c r="T3890" s="326"/>
    </row>
    <row r="3891" spans="1:20">
      <c r="A3891" s="220"/>
      <c r="B3891" s="220"/>
      <c r="C3891" s="220"/>
      <c r="D3891" s="220"/>
      <c r="E3891" s="220"/>
      <c r="F3891" s="220"/>
      <c r="G3891" s="220"/>
      <c r="H3891" s="220"/>
      <c r="I3891" s="220"/>
      <c r="J3891" s="220"/>
      <c r="K3891" s="220"/>
      <c r="L3891" s="220"/>
      <c r="M3891" s="326"/>
      <c r="N3891" s="220"/>
      <c r="O3891" s="220"/>
      <c r="P3891" s="220"/>
      <c r="Q3891" s="326"/>
      <c r="R3891" s="326"/>
      <c r="S3891" s="326"/>
      <c r="T3891" s="326"/>
    </row>
    <row r="3892" spans="1:20">
      <c r="A3892" s="220"/>
      <c r="B3892" s="220"/>
      <c r="C3892" s="220"/>
      <c r="D3892" s="220"/>
      <c r="E3892" s="220"/>
      <c r="F3892" s="220"/>
      <c r="G3892" s="220"/>
      <c r="H3892" s="220"/>
      <c r="I3892" s="220"/>
      <c r="J3892" s="220"/>
      <c r="K3892" s="220"/>
      <c r="L3892" s="220"/>
      <c r="M3892" s="326"/>
      <c r="N3892" s="220"/>
      <c r="O3892" s="220"/>
      <c r="P3892" s="220"/>
      <c r="Q3892" s="326"/>
      <c r="R3892" s="326"/>
      <c r="S3892" s="326"/>
      <c r="T3892" s="326"/>
    </row>
    <row r="3893" spans="1:20">
      <c r="A3893" s="220"/>
      <c r="B3893" s="220"/>
      <c r="C3893" s="220"/>
      <c r="D3893" s="220"/>
      <c r="E3893" s="220"/>
      <c r="F3893" s="220"/>
      <c r="G3893" s="220"/>
      <c r="H3893" s="220"/>
      <c r="I3893" s="220"/>
      <c r="J3893" s="220"/>
      <c r="K3893" s="220"/>
      <c r="L3893" s="220"/>
      <c r="M3893" s="326"/>
      <c r="N3893" s="220"/>
      <c r="O3893" s="220"/>
      <c r="P3893" s="220"/>
      <c r="Q3893" s="326"/>
      <c r="R3893" s="326"/>
      <c r="S3893" s="326"/>
      <c r="T3893" s="326"/>
    </row>
    <row r="3894" spans="1:20">
      <c r="A3894" s="220"/>
      <c r="B3894" s="220"/>
      <c r="C3894" s="220"/>
      <c r="D3894" s="220"/>
      <c r="E3894" s="220"/>
      <c r="F3894" s="220"/>
      <c r="G3894" s="220"/>
      <c r="H3894" s="220"/>
      <c r="I3894" s="220"/>
      <c r="J3894" s="220"/>
      <c r="K3894" s="220"/>
      <c r="L3894" s="220"/>
      <c r="M3894" s="326"/>
      <c r="N3894" s="220"/>
      <c r="O3894" s="220"/>
      <c r="P3894" s="220"/>
      <c r="Q3894" s="326"/>
      <c r="R3894" s="326"/>
      <c r="S3894" s="326"/>
      <c r="T3894" s="326"/>
    </row>
    <row r="3895" spans="1:20">
      <c r="A3895" s="220"/>
      <c r="B3895" s="220"/>
      <c r="C3895" s="220"/>
      <c r="D3895" s="220"/>
      <c r="E3895" s="220"/>
      <c r="F3895" s="220"/>
      <c r="G3895" s="220"/>
      <c r="H3895" s="220"/>
      <c r="I3895" s="220"/>
      <c r="J3895" s="220"/>
      <c r="K3895" s="220"/>
      <c r="L3895" s="220"/>
      <c r="M3895" s="326"/>
      <c r="N3895" s="220"/>
      <c r="O3895" s="220"/>
      <c r="P3895" s="220"/>
      <c r="Q3895" s="326"/>
      <c r="R3895" s="326"/>
      <c r="S3895" s="326"/>
      <c r="T3895" s="326"/>
    </row>
    <row r="3896" spans="1:20">
      <c r="A3896" s="220"/>
      <c r="B3896" s="220"/>
      <c r="C3896" s="220"/>
      <c r="D3896" s="220"/>
      <c r="E3896" s="220"/>
      <c r="F3896" s="220"/>
      <c r="G3896" s="220"/>
      <c r="H3896" s="220"/>
      <c r="I3896" s="220"/>
      <c r="J3896" s="220"/>
      <c r="K3896" s="220"/>
      <c r="L3896" s="220"/>
      <c r="M3896" s="326"/>
      <c r="N3896" s="220"/>
      <c r="O3896" s="220"/>
      <c r="P3896" s="220"/>
      <c r="Q3896" s="326"/>
      <c r="R3896" s="326"/>
      <c r="S3896" s="326"/>
      <c r="T3896" s="326"/>
    </row>
    <row r="3897" spans="1:20">
      <c r="A3897" s="220"/>
      <c r="B3897" s="220"/>
      <c r="C3897" s="220"/>
      <c r="D3897" s="220"/>
      <c r="E3897" s="220"/>
      <c r="F3897" s="220"/>
      <c r="G3897" s="220"/>
      <c r="H3897" s="220"/>
      <c r="I3897" s="220"/>
      <c r="J3897" s="220"/>
      <c r="K3897" s="220"/>
      <c r="L3897" s="220"/>
      <c r="M3897" s="326"/>
      <c r="N3897" s="220"/>
      <c r="O3897" s="220"/>
      <c r="P3897" s="220"/>
      <c r="Q3897" s="326"/>
      <c r="R3897" s="326"/>
      <c r="S3897" s="326"/>
      <c r="T3897" s="326"/>
    </row>
    <row r="3898" spans="1:20">
      <c r="A3898" s="220"/>
      <c r="B3898" s="220"/>
      <c r="C3898" s="220"/>
      <c r="D3898" s="220"/>
      <c r="E3898" s="220"/>
      <c r="F3898" s="220"/>
      <c r="G3898" s="220"/>
      <c r="H3898" s="220"/>
      <c r="I3898" s="220"/>
      <c r="J3898" s="220"/>
      <c r="K3898" s="220"/>
      <c r="L3898" s="220"/>
      <c r="M3898" s="326"/>
      <c r="N3898" s="220"/>
      <c r="O3898" s="220"/>
      <c r="P3898" s="220"/>
      <c r="Q3898" s="326"/>
      <c r="R3898" s="326"/>
      <c r="S3898" s="326"/>
      <c r="T3898" s="326"/>
    </row>
    <row r="3899" spans="1:20">
      <c r="A3899" s="220"/>
      <c r="B3899" s="220"/>
      <c r="C3899" s="220"/>
      <c r="D3899" s="220"/>
      <c r="E3899" s="220"/>
      <c r="F3899" s="220"/>
      <c r="G3899" s="220"/>
      <c r="H3899" s="220"/>
      <c r="I3899" s="220"/>
      <c r="J3899" s="220"/>
      <c r="K3899" s="220"/>
      <c r="L3899" s="220"/>
      <c r="M3899" s="326"/>
      <c r="N3899" s="220"/>
      <c r="O3899" s="220"/>
      <c r="P3899" s="220"/>
      <c r="Q3899" s="326"/>
      <c r="R3899" s="326"/>
      <c r="S3899" s="326"/>
      <c r="T3899" s="326"/>
    </row>
    <row r="3900" spans="1:20">
      <c r="A3900" s="220"/>
      <c r="B3900" s="220"/>
      <c r="C3900" s="220"/>
      <c r="D3900" s="220"/>
      <c r="E3900" s="220"/>
      <c r="F3900" s="220"/>
      <c r="G3900" s="220"/>
      <c r="H3900" s="220"/>
      <c r="I3900" s="220"/>
      <c r="J3900" s="220"/>
      <c r="K3900" s="220"/>
      <c r="L3900" s="220"/>
      <c r="M3900" s="326"/>
      <c r="N3900" s="220"/>
      <c r="O3900" s="220"/>
      <c r="P3900" s="220"/>
      <c r="Q3900" s="326"/>
      <c r="R3900" s="326"/>
      <c r="S3900" s="326"/>
      <c r="T3900" s="326"/>
    </row>
    <row r="3901" spans="1:20">
      <c r="A3901" s="220"/>
      <c r="B3901" s="220"/>
      <c r="C3901" s="220"/>
      <c r="D3901" s="220"/>
      <c r="E3901" s="220"/>
      <c r="F3901" s="220"/>
      <c r="G3901" s="220"/>
      <c r="H3901" s="220"/>
      <c r="I3901" s="220"/>
      <c r="J3901" s="220"/>
      <c r="K3901" s="220"/>
      <c r="L3901" s="220"/>
      <c r="M3901" s="326"/>
      <c r="N3901" s="220"/>
      <c r="O3901" s="220"/>
      <c r="P3901" s="220"/>
      <c r="Q3901" s="326"/>
      <c r="R3901" s="326"/>
      <c r="S3901" s="326"/>
      <c r="T3901" s="326"/>
    </row>
    <row r="3902" spans="1:20">
      <c r="A3902" s="220"/>
      <c r="B3902" s="220"/>
      <c r="C3902" s="220"/>
      <c r="D3902" s="220"/>
      <c r="E3902" s="220"/>
      <c r="F3902" s="220"/>
      <c r="G3902" s="220"/>
      <c r="H3902" s="220"/>
      <c r="I3902" s="220"/>
      <c r="J3902" s="220"/>
      <c r="K3902" s="220"/>
      <c r="L3902" s="220"/>
      <c r="M3902" s="326"/>
      <c r="N3902" s="220"/>
      <c r="O3902" s="220"/>
      <c r="P3902" s="220"/>
      <c r="Q3902" s="326"/>
      <c r="R3902" s="326"/>
      <c r="S3902" s="326"/>
      <c r="T3902" s="326"/>
    </row>
    <row r="3903" spans="1:20">
      <c r="A3903" s="220"/>
      <c r="B3903" s="220"/>
      <c r="C3903" s="220"/>
      <c r="D3903" s="220"/>
      <c r="E3903" s="220"/>
      <c r="F3903" s="220"/>
      <c r="G3903" s="220"/>
      <c r="H3903" s="220"/>
      <c r="I3903" s="220"/>
      <c r="J3903" s="220"/>
      <c r="K3903" s="220"/>
      <c r="L3903" s="220"/>
      <c r="M3903" s="326"/>
      <c r="N3903" s="220"/>
      <c r="O3903" s="220"/>
      <c r="P3903" s="220"/>
      <c r="Q3903" s="326"/>
      <c r="R3903" s="326"/>
      <c r="S3903" s="326"/>
      <c r="T3903" s="326"/>
    </row>
    <row r="3904" spans="1:20">
      <c r="A3904" s="220"/>
      <c r="B3904" s="220"/>
      <c r="C3904" s="220"/>
      <c r="D3904" s="220"/>
      <c r="E3904" s="220"/>
      <c r="F3904" s="220"/>
      <c r="G3904" s="220"/>
      <c r="H3904" s="220"/>
      <c r="I3904" s="220"/>
      <c r="J3904" s="220"/>
      <c r="K3904" s="220"/>
      <c r="L3904" s="220"/>
      <c r="M3904" s="326"/>
      <c r="N3904" s="220"/>
      <c r="O3904" s="220"/>
      <c r="P3904" s="220"/>
      <c r="Q3904" s="326"/>
      <c r="R3904" s="326"/>
      <c r="S3904" s="326"/>
      <c r="T3904" s="326"/>
    </row>
    <row r="3905" spans="1:20">
      <c r="A3905" s="220"/>
      <c r="B3905" s="220"/>
      <c r="C3905" s="220"/>
      <c r="D3905" s="220"/>
      <c r="E3905" s="220"/>
      <c r="F3905" s="220"/>
      <c r="G3905" s="220"/>
      <c r="H3905" s="220"/>
      <c r="I3905" s="220"/>
      <c r="J3905" s="220"/>
      <c r="K3905" s="220"/>
      <c r="L3905" s="220"/>
      <c r="M3905" s="326"/>
      <c r="N3905" s="220"/>
      <c r="O3905" s="220"/>
      <c r="P3905" s="220"/>
      <c r="Q3905" s="326"/>
      <c r="R3905" s="326"/>
      <c r="S3905" s="326"/>
      <c r="T3905" s="326"/>
    </row>
    <row r="3906" spans="1:20">
      <c r="A3906" s="220"/>
      <c r="B3906" s="220"/>
      <c r="C3906" s="220"/>
      <c r="D3906" s="220"/>
      <c r="E3906" s="220"/>
      <c r="F3906" s="220"/>
      <c r="G3906" s="220"/>
      <c r="H3906" s="220"/>
      <c r="I3906" s="220"/>
      <c r="J3906" s="220"/>
      <c r="K3906" s="220"/>
      <c r="L3906" s="220"/>
      <c r="M3906" s="326"/>
      <c r="N3906" s="220"/>
      <c r="O3906" s="220"/>
      <c r="P3906" s="220"/>
      <c r="Q3906" s="326"/>
      <c r="R3906" s="326"/>
      <c r="S3906" s="326"/>
      <c r="T3906" s="326"/>
    </row>
    <row r="3907" spans="1:20">
      <c r="A3907" s="220"/>
      <c r="B3907" s="220"/>
      <c r="C3907" s="220"/>
      <c r="D3907" s="220"/>
      <c r="E3907" s="220"/>
      <c r="F3907" s="220"/>
      <c r="G3907" s="220"/>
      <c r="H3907" s="220"/>
      <c r="I3907" s="220"/>
      <c r="J3907" s="220"/>
      <c r="K3907" s="220"/>
      <c r="L3907" s="220"/>
      <c r="M3907" s="326"/>
      <c r="N3907" s="220"/>
      <c r="O3907" s="220"/>
      <c r="P3907" s="220"/>
      <c r="Q3907" s="326"/>
      <c r="R3907" s="326"/>
      <c r="S3907" s="326"/>
      <c r="T3907" s="326"/>
    </row>
    <row r="3908" spans="1:20">
      <c r="A3908" s="220"/>
      <c r="B3908" s="220"/>
      <c r="C3908" s="220"/>
      <c r="D3908" s="220"/>
      <c r="E3908" s="220"/>
      <c r="F3908" s="220"/>
      <c r="G3908" s="220"/>
      <c r="H3908" s="220"/>
      <c r="I3908" s="220"/>
      <c r="J3908" s="220"/>
      <c r="K3908" s="220"/>
      <c r="L3908" s="220"/>
      <c r="M3908" s="326"/>
      <c r="N3908" s="220"/>
      <c r="O3908" s="220"/>
      <c r="P3908" s="220"/>
      <c r="Q3908" s="326"/>
      <c r="R3908" s="326"/>
      <c r="S3908" s="326"/>
      <c r="T3908" s="326"/>
    </row>
    <row r="3909" spans="1:20">
      <c r="A3909" s="220"/>
      <c r="B3909" s="220"/>
      <c r="C3909" s="220"/>
      <c r="D3909" s="220"/>
      <c r="E3909" s="220"/>
      <c r="F3909" s="220"/>
      <c r="G3909" s="220"/>
      <c r="H3909" s="220"/>
      <c r="I3909" s="220"/>
      <c r="J3909" s="220"/>
      <c r="K3909" s="220"/>
      <c r="L3909" s="220"/>
      <c r="M3909" s="326"/>
      <c r="N3909" s="220"/>
      <c r="O3909" s="220"/>
      <c r="P3909" s="220"/>
      <c r="Q3909" s="326"/>
      <c r="R3909" s="326"/>
      <c r="S3909" s="326"/>
      <c r="T3909" s="326"/>
    </row>
    <row r="3910" spans="1:20">
      <c r="A3910" s="220"/>
      <c r="B3910" s="220"/>
      <c r="C3910" s="220"/>
      <c r="D3910" s="220"/>
      <c r="E3910" s="220"/>
      <c r="F3910" s="220"/>
      <c r="G3910" s="220"/>
      <c r="H3910" s="220"/>
      <c r="I3910" s="220"/>
      <c r="J3910" s="220"/>
      <c r="K3910" s="220"/>
      <c r="L3910" s="220"/>
      <c r="M3910" s="326"/>
      <c r="N3910" s="220"/>
      <c r="O3910" s="220"/>
      <c r="P3910" s="220"/>
      <c r="Q3910" s="326"/>
      <c r="R3910" s="326"/>
      <c r="S3910" s="326"/>
      <c r="T3910" s="326"/>
    </row>
    <row r="3911" spans="1:20">
      <c r="A3911" s="220"/>
      <c r="B3911" s="220"/>
      <c r="C3911" s="220"/>
      <c r="D3911" s="220"/>
      <c r="E3911" s="220"/>
      <c r="F3911" s="220"/>
      <c r="G3911" s="220"/>
      <c r="H3911" s="220"/>
      <c r="I3911" s="220"/>
      <c r="J3911" s="220"/>
      <c r="K3911" s="220"/>
      <c r="L3911" s="220"/>
      <c r="M3911" s="326"/>
      <c r="N3911" s="220"/>
      <c r="O3911" s="220"/>
      <c r="P3911" s="220"/>
      <c r="Q3911" s="326"/>
      <c r="R3911" s="326"/>
      <c r="S3911" s="326"/>
      <c r="T3911" s="326"/>
    </row>
    <row r="3912" spans="1:20">
      <c r="A3912" s="220"/>
      <c r="B3912" s="220"/>
      <c r="C3912" s="220"/>
      <c r="D3912" s="220"/>
      <c r="E3912" s="220"/>
      <c r="F3912" s="220"/>
      <c r="G3912" s="220"/>
      <c r="H3912" s="220"/>
      <c r="I3912" s="220"/>
      <c r="J3912" s="220"/>
      <c r="K3912" s="220"/>
      <c r="L3912" s="220"/>
      <c r="M3912" s="326"/>
      <c r="N3912" s="220"/>
      <c r="O3912" s="220"/>
      <c r="P3912" s="220"/>
      <c r="Q3912" s="326"/>
      <c r="R3912" s="326"/>
      <c r="S3912" s="326"/>
      <c r="T3912" s="326"/>
    </row>
    <row r="3913" spans="1:20">
      <c r="A3913" s="220"/>
      <c r="B3913" s="220"/>
      <c r="C3913" s="220"/>
      <c r="D3913" s="220"/>
      <c r="E3913" s="220"/>
      <c r="F3913" s="220"/>
      <c r="G3913" s="220"/>
      <c r="H3913" s="220"/>
      <c r="I3913" s="220"/>
      <c r="J3913" s="220"/>
      <c r="K3913" s="220"/>
      <c r="L3913" s="220"/>
      <c r="M3913" s="326"/>
      <c r="N3913" s="220"/>
      <c r="O3913" s="220"/>
      <c r="P3913" s="220"/>
      <c r="Q3913" s="326"/>
      <c r="R3913" s="326"/>
      <c r="S3913" s="326"/>
      <c r="T3913" s="326"/>
    </row>
    <row r="3914" spans="1:20">
      <c r="A3914" s="220"/>
      <c r="B3914" s="220"/>
      <c r="C3914" s="220"/>
      <c r="D3914" s="220"/>
      <c r="E3914" s="220"/>
      <c r="F3914" s="220"/>
      <c r="G3914" s="220"/>
      <c r="H3914" s="220"/>
      <c r="I3914" s="220"/>
      <c r="J3914" s="220"/>
      <c r="K3914" s="220"/>
      <c r="L3914" s="220"/>
      <c r="M3914" s="326"/>
      <c r="N3914" s="220"/>
      <c r="O3914" s="220"/>
      <c r="P3914" s="220"/>
      <c r="Q3914" s="326"/>
      <c r="R3914" s="326"/>
      <c r="S3914" s="326"/>
      <c r="T3914" s="326"/>
    </row>
    <row r="3915" spans="1:20">
      <c r="A3915" s="220"/>
      <c r="B3915" s="220"/>
      <c r="C3915" s="220"/>
      <c r="D3915" s="220"/>
      <c r="E3915" s="220"/>
      <c r="F3915" s="220"/>
      <c r="G3915" s="220"/>
      <c r="H3915" s="220"/>
      <c r="I3915" s="220"/>
      <c r="J3915" s="220"/>
      <c r="K3915" s="220"/>
      <c r="L3915" s="220"/>
      <c r="M3915" s="326"/>
      <c r="N3915" s="220"/>
      <c r="O3915" s="220"/>
      <c r="P3915" s="220"/>
      <c r="Q3915" s="326"/>
      <c r="R3915" s="326"/>
      <c r="S3915" s="326"/>
      <c r="T3915" s="326"/>
    </row>
    <row r="3916" spans="1:20">
      <c r="A3916" s="220"/>
      <c r="B3916" s="220"/>
      <c r="C3916" s="220"/>
      <c r="D3916" s="220"/>
      <c r="E3916" s="220"/>
      <c r="F3916" s="220"/>
      <c r="G3916" s="220"/>
      <c r="H3916" s="220"/>
      <c r="I3916" s="220"/>
      <c r="J3916" s="220"/>
      <c r="K3916" s="220"/>
      <c r="L3916" s="220"/>
      <c r="M3916" s="326"/>
      <c r="N3916" s="220"/>
      <c r="O3916" s="220"/>
      <c r="P3916" s="220"/>
      <c r="Q3916" s="326"/>
      <c r="R3916" s="326"/>
      <c r="S3916" s="326"/>
      <c r="T3916" s="326"/>
    </row>
    <row r="3917" spans="1:20">
      <c r="A3917" s="220"/>
      <c r="B3917" s="220"/>
      <c r="C3917" s="220"/>
      <c r="D3917" s="220"/>
      <c r="E3917" s="220"/>
      <c r="F3917" s="220"/>
      <c r="G3917" s="220"/>
      <c r="H3917" s="220"/>
      <c r="I3917" s="220"/>
      <c r="J3917" s="220"/>
      <c r="K3917" s="220"/>
      <c r="L3917" s="220"/>
      <c r="M3917" s="326"/>
      <c r="N3917" s="220"/>
      <c r="O3917" s="220"/>
      <c r="P3917" s="220"/>
      <c r="Q3917" s="326"/>
      <c r="R3917" s="326"/>
      <c r="S3917" s="326"/>
      <c r="T3917" s="326"/>
    </row>
    <row r="3918" spans="1:20">
      <c r="A3918" s="220"/>
      <c r="B3918" s="220"/>
      <c r="C3918" s="220"/>
      <c r="D3918" s="220"/>
      <c r="E3918" s="220"/>
      <c r="F3918" s="220"/>
      <c r="G3918" s="220"/>
      <c r="H3918" s="220"/>
      <c r="I3918" s="220"/>
      <c r="J3918" s="220"/>
      <c r="K3918" s="220"/>
      <c r="L3918" s="220"/>
      <c r="M3918" s="326"/>
      <c r="N3918" s="220"/>
      <c r="O3918" s="220"/>
      <c r="P3918" s="220"/>
      <c r="Q3918" s="326"/>
      <c r="R3918" s="326"/>
      <c r="S3918" s="326"/>
      <c r="T3918" s="326"/>
    </row>
    <row r="3919" spans="1:20">
      <c r="A3919" s="220"/>
      <c r="B3919" s="220"/>
      <c r="C3919" s="220"/>
      <c r="D3919" s="220"/>
      <c r="E3919" s="220"/>
      <c r="F3919" s="220"/>
      <c r="G3919" s="220"/>
      <c r="H3919" s="220"/>
      <c r="I3919" s="220"/>
      <c r="J3919" s="220"/>
      <c r="K3919" s="220"/>
      <c r="L3919" s="220"/>
      <c r="M3919" s="326"/>
      <c r="N3919" s="220"/>
      <c r="O3919" s="220"/>
      <c r="P3919" s="220"/>
      <c r="Q3919" s="326"/>
      <c r="R3919" s="326"/>
      <c r="S3919" s="326"/>
      <c r="T3919" s="326"/>
    </row>
    <row r="3920" spans="1:20">
      <c r="A3920" s="220"/>
      <c r="B3920" s="220"/>
      <c r="C3920" s="220"/>
      <c r="D3920" s="220"/>
      <c r="E3920" s="220"/>
      <c r="F3920" s="220"/>
      <c r="G3920" s="220"/>
      <c r="H3920" s="220"/>
      <c r="I3920" s="220"/>
      <c r="J3920" s="220"/>
      <c r="K3920" s="220"/>
      <c r="L3920" s="220"/>
      <c r="M3920" s="326"/>
      <c r="N3920" s="220"/>
      <c r="O3920" s="220"/>
      <c r="P3920" s="220"/>
      <c r="Q3920" s="326"/>
      <c r="R3920" s="326"/>
      <c r="S3920" s="326"/>
      <c r="T3920" s="326"/>
    </row>
    <row r="3921" spans="1:20">
      <c r="A3921" s="220"/>
      <c r="B3921" s="220"/>
      <c r="C3921" s="220"/>
      <c r="D3921" s="220"/>
      <c r="E3921" s="220"/>
      <c r="F3921" s="220"/>
      <c r="G3921" s="220"/>
      <c r="H3921" s="220"/>
      <c r="I3921" s="220"/>
      <c r="J3921" s="220"/>
      <c r="K3921" s="220"/>
      <c r="L3921" s="220"/>
      <c r="M3921" s="326"/>
      <c r="N3921" s="220"/>
      <c r="O3921" s="220"/>
      <c r="P3921" s="220"/>
      <c r="Q3921" s="326"/>
      <c r="R3921" s="326"/>
      <c r="S3921" s="326"/>
      <c r="T3921" s="326"/>
    </row>
    <row r="3922" spans="1:20">
      <c r="A3922" s="220"/>
      <c r="B3922" s="220"/>
      <c r="C3922" s="220"/>
      <c r="D3922" s="220"/>
      <c r="E3922" s="220"/>
      <c r="F3922" s="220"/>
      <c r="G3922" s="220"/>
      <c r="H3922" s="220"/>
      <c r="I3922" s="220"/>
      <c r="J3922" s="220"/>
      <c r="K3922" s="220"/>
      <c r="L3922" s="220"/>
      <c r="M3922" s="326"/>
      <c r="N3922" s="220"/>
      <c r="O3922" s="220"/>
      <c r="P3922" s="220"/>
      <c r="Q3922" s="326"/>
      <c r="R3922" s="326"/>
      <c r="S3922" s="326"/>
      <c r="T3922" s="326"/>
    </row>
    <row r="3923" spans="1:20">
      <c r="A3923" s="220"/>
      <c r="B3923" s="220"/>
      <c r="C3923" s="220"/>
      <c r="D3923" s="220"/>
      <c r="E3923" s="220"/>
      <c r="F3923" s="220"/>
      <c r="G3923" s="220"/>
      <c r="H3923" s="220"/>
      <c r="I3923" s="220"/>
      <c r="J3923" s="220"/>
      <c r="K3923" s="220"/>
      <c r="L3923" s="220"/>
      <c r="M3923" s="326"/>
      <c r="N3923" s="220"/>
      <c r="O3923" s="220"/>
      <c r="P3923" s="220"/>
      <c r="Q3923" s="326"/>
      <c r="R3923" s="326"/>
      <c r="S3923" s="326"/>
      <c r="T3923" s="326"/>
    </row>
    <row r="3924" spans="1:20">
      <c r="A3924" s="220"/>
      <c r="B3924" s="220"/>
      <c r="C3924" s="220"/>
      <c r="D3924" s="220"/>
      <c r="E3924" s="220"/>
      <c r="F3924" s="220"/>
      <c r="G3924" s="220"/>
      <c r="H3924" s="220"/>
      <c r="I3924" s="220"/>
      <c r="J3924" s="220"/>
      <c r="K3924" s="220"/>
      <c r="L3924" s="220"/>
      <c r="M3924" s="326"/>
      <c r="N3924" s="220"/>
      <c r="O3924" s="220"/>
      <c r="P3924" s="220"/>
      <c r="Q3924" s="326"/>
      <c r="R3924" s="326"/>
      <c r="S3924" s="326"/>
      <c r="T3924" s="326"/>
    </row>
    <row r="3925" spans="1:20">
      <c r="A3925" s="220"/>
      <c r="B3925" s="220"/>
      <c r="C3925" s="220"/>
      <c r="D3925" s="220"/>
      <c r="E3925" s="220"/>
      <c r="F3925" s="220"/>
      <c r="G3925" s="220"/>
      <c r="H3925" s="220"/>
      <c r="I3925" s="220"/>
      <c r="J3925" s="220"/>
      <c r="K3925" s="220"/>
      <c r="L3925" s="220"/>
      <c r="M3925" s="326"/>
      <c r="N3925" s="220"/>
      <c r="O3925" s="220"/>
      <c r="P3925" s="220"/>
      <c r="Q3925" s="326"/>
      <c r="R3925" s="326"/>
      <c r="S3925" s="326"/>
      <c r="T3925" s="326"/>
    </row>
    <row r="3926" spans="1:20">
      <c r="A3926" s="220"/>
      <c r="B3926" s="220"/>
      <c r="C3926" s="220"/>
      <c r="D3926" s="220"/>
      <c r="E3926" s="220"/>
      <c r="F3926" s="220"/>
      <c r="G3926" s="220"/>
      <c r="H3926" s="220"/>
      <c r="I3926" s="220"/>
      <c r="J3926" s="220"/>
      <c r="K3926" s="220"/>
      <c r="L3926" s="220"/>
      <c r="M3926" s="326"/>
      <c r="N3926" s="220"/>
      <c r="O3926" s="220"/>
      <c r="P3926" s="220"/>
      <c r="Q3926" s="326"/>
      <c r="R3926" s="326"/>
      <c r="S3926" s="326"/>
      <c r="T3926" s="326"/>
    </row>
    <row r="3927" spans="1:20">
      <c r="A3927" s="220"/>
      <c r="B3927" s="220"/>
      <c r="C3927" s="220"/>
      <c r="D3927" s="220"/>
      <c r="E3927" s="220"/>
      <c r="F3927" s="220"/>
      <c r="G3927" s="220"/>
      <c r="H3927" s="220"/>
      <c r="I3927" s="220"/>
      <c r="J3927" s="220"/>
      <c r="K3927" s="220"/>
      <c r="L3927" s="220"/>
      <c r="M3927" s="326"/>
      <c r="N3927" s="220"/>
      <c r="O3927" s="220"/>
      <c r="P3927" s="220"/>
      <c r="Q3927" s="326"/>
      <c r="R3927" s="326"/>
      <c r="S3927" s="326"/>
      <c r="T3927" s="326"/>
    </row>
    <row r="3928" spans="1:20">
      <c r="A3928" s="220"/>
      <c r="B3928" s="220"/>
      <c r="C3928" s="220"/>
      <c r="D3928" s="220"/>
      <c r="E3928" s="220"/>
      <c r="F3928" s="220"/>
      <c r="G3928" s="220"/>
      <c r="H3928" s="220"/>
      <c r="I3928" s="220"/>
      <c r="J3928" s="220"/>
      <c r="K3928" s="220"/>
      <c r="L3928" s="220"/>
      <c r="M3928" s="326"/>
      <c r="N3928" s="220"/>
      <c r="O3928" s="220"/>
      <c r="P3928" s="220"/>
      <c r="Q3928" s="326"/>
      <c r="R3928" s="326"/>
      <c r="S3928" s="326"/>
      <c r="T3928" s="326"/>
    </row>
    <row r="3929" spans="1:20">
      <c r="A3929" s="220"/>
      <c r="B3929" s="220"/>
      <c r="C3929" s="220"/>
      <c r="D3929" s="220"/>
      <c r="E3929" s="220"/>
      <c r="F3929" s="220"/>
      <c r="G3929" s="220"/>
      <c r="H3929" s="220"/>
      <c r="I3929" s="220"/>
      <c r="J3929" s="220"/>
      <c r="K3929" s="220"/>
      <c r="L3929" s="220"/>
      <c r="M3929" s="326"/>
      <c r="N3929" s="220"/>
      <c r="O3929" s="220"/>
      <c r="P3929" s="220"/>
      <c r="Q3929" s="326"/>
      <c r="R3929" s="326"/>
      <c r="S3929" s="326"/>
      <c r="T3929" s="326"/>
    </row>
    <row r="3930" spans="1:20">
      <c r="A3930" s="220"/>
      <c r="B3930" s="220"/>
      <c r="C3930" s="220"/>
      <c r="D3930" s="220"/>
      <c r="E3930" s="220"/>
      <c r="F3930" s="220"/>
      <c r="G3930" s="220"/>
      <c r="H3930" s="220"/>
      <c r="I3930" s="220"/>
      <c r="J3930" s="220"/>
      <c r="K3930" s="220"/>
      <c r="L3930" s="220"/>
      <c r="M3930" s="326"/>
      <c r="N3930" s="220"/>
      <c r="O3930" s="220"/>
      <c r="P3930" s="220"/>
      <c r="Q3930" s="326"/>
      <c r="R3930" s="326"/>
      <c r="S3930" s="326"/>
      <c r="T3930" s="326"/>
    </row>
    <row r="3931" spans="1:20">
      <c r="A3931" s="220"/>
      <c r="B3931" s="220"/>
      <c r="C3931" s="220"/>
      <c r="D3931" s="220"/>
      <c r="E3931" s="220"/>
      <c r="F3931" s="220"/>
      <c r="G3931" s="220"/>
      <c r="H3931" s="220"/>
      <c r="I3931" s="220"/>
      <c r="J3931" s="220"/>
      <c r="K3931" s="220"/>
      <c r="L3931" s="220"/>
      <c r="M3931" s="326"/>
      <c r="N3931" s="220"/>
      <c r="O3931" s="220"/>
      <c r="P3931" s="220"/>
      <c r="Q3931" s="326"/>
      <c r="R3931" s="326"/>
      <c r="S3931" s="326"/>
      <c r="T3931" s="326"/>
    </row>
    <row r="3932" spans="1:20">
      <c r="A3932" s="220"/>
      <c r="B3932" s="220"/>
      <c r="C3932" s="220"/>
      <c r="D3932" s="220"/>
      <c r="E3932" s="220"/>
      <c r="F3932" s="220"/>
      <c r="G3932" s="220"/>
      <c r="H3932" s="220"/>
      <c r="I3932" s="220"/>
      <c r="J3932" s="220"/>
      <c r="K3932" s="220"/>
      <c r="L3932" s="220"/>
      <c r="M3932" s="326"/>
      <c r="N3932" s="220"/>
      <c r="O3932" s="220"/>
      <c r="P3932" s="220"/>
      <c r="Q3932" s="326"/>
      <c r="R3932" s="326"/>
      <c r="S3932" s="326"/>
      <c r="T3932" s="326"/>
    </row>
    <row r="3933" spans="1:20">
      <c r="A3933" s="220"/>
      <c r="B3933" s="220"/>
      <c r="C3933" s="220"/>
      <c r="D3933" s="220"/>
      <c r="E3933" s="220"/>
      <c r="F3933" s="220"/>
      <c r="G3933" s="220"/>
      <c r="H3933" s="220"/>
      <c r="I3933" s="220"/>
      <c r="J3933" s="220"/>
      <c r="K3933" s="220"/>
      <c r="L3933" s="220"/>
      <c r="M3933" s="326"/>
      <c r="N3933" s="220"/>
      <c r="O3933" s="220"/>
      <c r="P3933" s="220"/>
      <c r="Q3933" s="326"/>
      <c r="R3933" s="326"/>
      <c r="S3933" s="326"/>
      <c r="T3933" s="326"/>
    </row>
    <row r="3934" spans="1:20">
      <c r="A3934" s="220"/>
      <c r="B3934" s="220"/>
      <c r="C3934" s="220"/>
      <c r="D3934" s="220"/>
      <c r="E3934" s="220"/>
      <c r="F3934" s="220"/>
      <c r="G3934" s="220"/>
      <c r="H3934" s="220"/>
      <c r="I3934" s="220"/>
      <c r="J3934" s="220"/>
      <c r="K3934" s="220"/>
      <c r="L3934" s="220"/>
      <c r="M3934" s="326"/>
      <c r="N3934" s="220"/>
      <c r="O3934" s="220"/>
      <c r="P3934" s="220"/>
      <c r="Q3934" s="326"/>
      <c r="R3934" s="326"/>
      <c r="S3934" s="326"/>
      <c r="T3934" s="326"/>
    </row>
    <row r="3935" spans="1:20">
      <c r="A3935" s="220"/>
      <c r="B3935" s="220"/>
      <c r="C3935" s="220"/>
      <c r="D3935" s="220"/>
      <c r="E3935" s="220"/>
      <c r="F3935" s="220"/>
      <c r="G3935" s="220"/>
      <c r="H3935" s="220"/>
      <c r="I3935" s="220"/>
      <c r="J3935" s="220"/>
      <c r="K3935" s="220"/>
      <c r="L3935" s="220"/>
      <c r="M3935" s="326"/>
      <c r="N3935" s="220"/>
      <c r="O3935" s="220"/>
      <c r="P3935" s="220"/>
      <c r="Q3935" s="326"/>
      <c r="R3935" s="326"/>
      <c r="S3935" s="326"/>
      <c r="T3935" s="326"/>
    </row>
    <row r="3936" spans="1:20">
      <c r="A3936" s="220"/>
      <c r="B3936" s="220"/>
      <c r="C3936" s="220"/>
      <c r="D3936" s="220"/>
      <c r="E3936" s="220"/>
      <c r="F3936" s="220"/>
      <c r="G3936" s="220"/>
      <c r="H3936" s="220"/>
      <c r="I3936" s="220"/>
      <c r="J3936" s="220"/>
      <c r="K3936" s="220"/>
      <c r="L3936" s="220"/>
      <c r="M3936" s="326"/>
      <c r="N3936" s="220"/>
      <c r="O3936" s="220"/>
      <c r="P3936" s="220"/>
      <c r="Q3936" s="326"/>
      <c r="R3936" s="326"/>
      <c r="S3936" s="326"/>
      <c r="T3936" s="326"/>
    </row>
    <row r="3937" spans="1:20">
      <c r="A3937" s="220"/>
      <c r="B3937" s="220"/>
      <c r="C3937" s="220"/>
      <c r="D3937" s="220"/>
      <c r="E3937" s="220"/>
      <c r="F3937" s="220"/>
      <c r="G3937" s="220"/>
      <c r="H3937" s="220"/>
      <c r="I3937" s="220"/>
      <c r="J3937" s="220"/>
      <c r="K3937" s="220"/>
      <c r="L3937" s="220"/>
      <c r="M3937" s="326"/>
      <c r="N3937" s="220"/>
      <c r="O3937" s="220"/>
      <c r="P3937" s="220"/>
      <c r="Q3937" s="326"/>
      <c r="R3937" s="326"/>
      <c r="S3937" s="326"/>
      <c r="T3937" s="326"/>
    </row>
    <row r="3938" spans="1:20">
      <c r="A3938" s="220"/>
      <c r="B3938" s="220"/>
      <c r="C3938" s="220"/>
      <c r="D3938" s="220"/>
      <c r="E3938" s="220"/>
      <c r="F3938" s="220"/>
      <c r="G3938" s="220"/>
      <c r="H3938" s="220"/>
      <c r="I3938" s="220"/>
      <c r="J3938" s="220"/>
      <c r="K3938" s="220"/>
      <c r="L3938" s="220"/>
      <c r="M3938" s="326"/>
      <c r="N3938" s="220"/>
      <c r="O3938" s="220"/>
      <c r="P3938" s="220"/>
      <c r="Q3938" s="326"/>
      <c r="R3938" s="326"/>
      <c r="S3938" s="326"/>
      <c r="T3938" s="326"/>
    </row>
    <row r="3939" spans="1:20">
      <c r="A3939" s="220"/>
      <c r="B3939" s="220"/>
      <c r="C3939" s="220"/>
      <c r="D3939" s="220"/>
      <c r="E3939" s="220"/>
      <c r="F3939" s="220"/>
      <c r="G3939" s="220"/>
      <c r="H3939" s="220"/>
      <c r="I3939" s="220"/>
      <c r="J3939" s="220"/>
      <c r="K3939" s="220"/>
      <c r="L3939" s="220"/>
      <c r="M3939" s="326"/>
      <c r="N3939" s="220"/>
      <c r="O3939" s="220"/>
      <c r="P3939" s="220"/>
      <c r="Q3939" s="326"/>
      <c r="R3939" s="326"/>
      <c r="S3939" s="326"/>
      <c r="T3939" s="326"/>
    </row>
    <row r="3940" spans="1:20">
      <c r="A3940" s="220"/>
      <c r="B3940" s="220"/>
      <c r="C3940" s="220"/>
      <c r="D3940" s="220"/>
      <c r="E3940" s="220"/>
      <c r="F3940" s="220"/>
      <c r="G3940" s="220"/>
      <c r="H3940" s="220"/>
      <c r="I3940" s="220"/>
      <c r="J3940" s="220"/>
      <c r="K3940" s="220"/>
      <c r="L3940" s="220"/>
      <c r="M3940" s="326"/>
      <c r="N3940" s="220"/>
      <c r="O3940" s="220"/>
      <c r="P3940" s="220"/>
      <c r="Q3940" s="326"/>
      <c r="R3940" s="326"/>
      <c r="S3940" s="326"/>
      <c r="T3940" s="326"/>
    </row>
    <row r="3941" spans="1:20">
      <c r="A3941" s="220"/>
      <c r="B3941" s="220"/>
      <c r="C3941" s="220"/>
      <c r="D3941" s="220"/>
      <c r="E3941" s="220"/>
      <c r="F3941" s="220"/>
      <c r="G3941" s="220"/>
      <c r="H3941" s="220"/>
      <c r="I3941" s="220"/>
      <c r="J3941" s="220"/>
      <c r="K3941" s="220"/>
      <c r="L3941" s="220"/>
      <c r="M3941" s="326"/>
      <c r="N3941" s="220"/>
      <c r="O3941" s="220"/>
      <c r="P3941" s="220"/>
      <c r="Q3941" s="326"/>
      <c r="R3941" s="326"/>
      <c r="S3941" s="326"/>
      <c r="T3941" s="326"/>
    </row>
    <row r="3942" spans="1:20">
      <c r="A3942" s="220"/>
      <c r="B3942" s="220"/>
      <c r="C3942" s="220"/>
      <c r="D3942" s="220"/>
      <c r="E3942" s="220"/>
      <c r="F3942" s="220"/>
      <c r="G3942" s="220"/>
      <c r="H3942" s="220"/>
      <c r="I3942" s="220"/>
      <c r="J3942" s="220"/>
      <c r="K3942" s="220"/>
      <c r="L3942" s="220"/>
      <c r="M3942" s="326"/>
      <c r="N3942" s="220"/>
      <c r="O3942" s="220"/>
      <c r="P3942" s="220"/>
      <c r="Q3942" s="326"/>
      <c r="R3942" s="326"/>
      <c r="S3942" s="326"/>
      <c r="T3942" s="326"/>
    </row>
    <row r="3943" spans="1:20">
      <c r="A3943" s="220"/>
      <c r="B3943" s="220"/>
      <c r="C3943" s="220"/>
      <c r="D3943" s="220"/>
      <c r="E3943" s="220"/>
      <c r="F3943" s="220"/>
      <c r="G3943" s="220"/>
      <c r="H3943" s="220"/>
      <c r="I3943" s="220"/>
      <c r="J3943" s="220"/>
      <c r="K3943" s="220"/>
      <c r="L3943" s="220"/>
      <c r="M3943" s="326"/>
      <c r="N3943" s="220"/>
      <c r="O3943" s="220"/>
      <c r="P3943" s="220"/>
      <c r="Q3943" s="326"/>
      <c r="R3943" s="326"/>
      <c r="S3943" s="326"/>
      <c r="T3943" s="326"/>
    </row>
    <row r="3944" spans="1:20">
      <c r="A3944" s="220"/>
      <c r="B3944" s="220"/>
      <c r="C3944" s="220"/>
      <c r="D3944" s="220"/>
      <c r="E3944" s="220"/>
      <c r="F3944" s="220"/>
      <c r="G3944" s="220"/>
      <c r="H3944" s="220"/>
      <c r="I3944" s="220"/>
      <c r="J3944" s="220"/>
      <c r="K3944" s="220"/>
      <c r="L3944" s="220"/>
      <c r="M3944" s="326"/>
      <c r="N3944" s="220"/>
      <c r="O3944" s="220"/>
      <c r="P3944" s="220"/>
      <c r="Q3944" s="326"/>
      <c r="R3944" s="326"/>
      <c r="S3944" s="326"/>
      <c r="T3944" s="326"/>
    </row>
    <row r="3945" spans="1:20">
      <c r="A3945" s="220"/>
      <c r="B3945" s="220"/>
      <c r="C3945" s="220"/>
      <c r="D3945" s="220"/>
      <c r="E3945" s="220"/>
      <c r="F3945" s="220"/>
      <c r="G3945" s="220"/>
      <c r="H3945" s="220"/>
      <c r="I3945" s="220"/>
      <c r="J3945" s="220"/>
      <c r="K3945" s="220"/>
      <c r="L3945" s="220"/>
      <c r="M3945" s="326"/>
      <c r="N3945" s="220"/>
      <c r="O3945" s="220"/>
      <c r="P3945" s="220"/>
      <c r="Q3945" s="326"/>
      <c r="R3945" s="326"/>
      <c r="S3945" s="326"/>
      <c r="T3945" s="326"/>
    </row>
    <row r="3946" spans="1:20">
      <c r="A3946" s="220"/>
      <c r="B3946" s="220"/>
      <c r="C3946" s="220"/>
      <c r="D3946" s="220"/>
      <c r="E3946" s="220"/>
      <c r="F3946" s="220"/>
      <c r="G3946" s="220"/>
      <c r="H3946" s="220"/>
      <c r="I3946" s="220"/>
      <c r="J3946" s="220"/>
      <c r="K3946" s="220"/>
      <c r="L3946" s="220"/>
      <c r="M3946" s="326"/>
      <c r="N3946" s="220"/>
      <c r="O3946" s="220"/>
      <c r="P3946" s="220"/>
      <c r="Q3946" s="326"/>
      <c r="R3946" s="326"/>
      <c r="S3946" s="326"/>
      <c r="T3946" s="326"/>
    </row>
    <row r="3947" spans="1:20">
      <c r="A3947" s="220"/>
      <c r="B3947" s="220"/>
      <c r="C3947" s="220"/>
      <c r="D3947" s="220"/>
      <c r="E3947" s="220"/>
      <c r="F3947" s="220"/>
      <c r="G3947" s="220"/>
      <c r="H3947" s="220"/>
      <c r="I3947" s="220"/>
      <c r="J3947" s="220"/>
      <c r="K3947" s="220"/>
      <c r="L3947" s="220"/>
      <c r="M3947" s="326"/>
      <c r="N3947" s="220"/>
      <c r="O3947" s="220"/>
      <c r="P3947" s="220"/>
      <c r="Q3947" s="326"/>
      <c r="R3947" s="326"/>
      <c r="S3947" s="326"/>
      <c r="T3947" s="326"/>
    </row>
    <row r="3948" spans="1:20">
      <c r="A3948" s="220"/>
      <c r="B3948" s="220"/>
      <c r="C3948" s="220"/>
      <c r="D3948" s="220"/>
      <c r="E3948" s="220"/>
      <c r="F3948" s="220"/>
      <c r="G3948" s="220"/>
      <c r="H3948" s="220"/>
      <c r="I3948" s="220"/>
      <c r="J3948" s="220"/>
      <c r="K3948" s="220"/>
      <c r="L3948" s="220"/>
      <c r="M3948" s="326"/>
      <c r="N3948" s="220"/>
      <c r="O3948" s="220"/>
      <c r="P3948" s="220"/>
      <c r="Q3948" s="326"/>
      <c r="R3948" s="326"/>
      <c r="S3948" s="326"/>
      <c r="T3948" s="326"/>
    </row>
    <row r="3949" spans="1:20">
      <c r="A3949" s="220"/>
      <c r="B3949" s="220"/>
      <c r="C3949" s="220"/>
      <c r="D3949" s="220"/>
      <c r="E3949" s="220"/>
      <c r="F3949" s="220"/>
      <c r="G3949" s="220"/>
      <c r="H3949" s="220"/>
      <c r="I3949" s="220"/>
      <c r="J3949" s="220"/>
      <c r="K3949" s="220"/>
      <c r="L3949" s="220"/>
      <c r="M3949" s="326"/>
      <c r="N3949" s="220"/>
      <c r="O3949" s="220"/>
      <c r="P3949" s="220"/>
      <c r="Q3949" s="326"/>
      <c r="R3949" s="326"/>
      <c r="S3949" s="326"/>
      <c r="T3949" s="326"/>
    </row>
    <row r="3950" spans="1:20">
      <c r="A3950" s="220"/>
      <c r="B3950" s="220"/>
      <c r="C3950" s="220"/>
      <c r="D3950" s="220"/>
      <c r="E3950" s="220"/>
      <c r="F3950" s="220"/>
      <c r="G3950" s="220"/>
      <c r="H3950" s="220"/>
      <c r="I3950" s="220"/>
      <c r="J3950" s="220"/>
      <c r="K3950" s="220"/>
      <c r="L3950" s="220"/>
      <c r="M3950" s="326"/>
      <c r="N3950" s="220"/>
      <c r="O3950" s="220"/>
      <c r="P3950" s="220"/>
      <c r="Q3950" s="326"/>
      <c r="R3950" s="326"/>
      <c r="S3950" s="326"/>
      <c r="T3950" s="326"/>
    </row>
    <row r="3951" spans="1:20">
      <c r="A3951" s="220"/>
      <c r="B3951" s="220"/>
      <c r="C3951" s="220"/>
      <c r="D3951" s="220"/>
      <c r="E3951" s="220"/>
      <c r="F3951" s="220"/>
      <c r="G3951" s="220"/>
      <c r="H3951" s="220"/>
      <c r="I3951" s="220"/>
      <c r="J3951" s="220"/>
      <c r="K3951" s="220"/>
      <c r="L3951" s="220"/>
      <c r="M3951" s="326"/>
      <c r="N3951" s="220"/>
      <c r="O3951" s="220"/>
      <c r="P3951" s="220"/>
      <c r="Q3951" s="326"/>
      <c r="R3951" s="326"/>
      <c r="S3951" s="326"/>
      <c r="T3951" s="326"/>
    </row>
    <row r="3952" spans="1:20">
      <c r="A3952" s="220"/>
      <c r="B3952" s="220"/>
      <c r="C3952" s="220"/>
      <c r="D3952" s="220"/>
      <c r="E3952" s="220"/>
      <c r="F3952" s="220"/>
      <c r="G3952" s="220"/>
      <c r="H3952" s="220"/>
      <c r="I3952" s="220"/>
      <c r="J3952" s="220"/>
      <c r="K3952" s="220"/>
      <c r="L3952" s="220"/>
      <c r="M3952" s="326"/>
      <c r="N3952" s="220"/>
      <c r="O3952" s="220"/>
      <c r="P3952" s="220"/>
      <c r="Q3952" s="326"/>
      <c r="R3952" s="326"/>
      <c r="S3952" s="326"/>
      <c r="T3952" s="326"/>
    </row>
    <row r="3953" spans="1:20">
      <c r="A3953" s="220"/>
      <c r="B3953" s="220"/>
      <c r="C3953" s="220"/>
      <c r="D3953" s="220"/>
      <c r="E3953" s="220"/>
      <c r="F3953" s="220"/>
      <c r="G3953" s="220"/>
      <c r="H3953" s="220"/>
      <c r="I3953" s="220"/>
      <c r="J3953" s="220"/>
      <c r="K3953" s="220"/>
      <c r="L3953" s="220"/>
      <c r="M3953" s="326"/>
      <c r="N3953" s="220"/>
      <c r="O3953" s="220"/>
      <c r="P3953" s="220"/>
      <c r="Q3953" s="326"/>
      <c r="R3953" s="326"/>
      <c r="S3953" s="326"/>
      <c r="T3953" s="326"/>
    </row>
    <row r="3954" spans="1:20">
      <c r="A3954" s="220"/>
      <c r="B3954" s="220"/>
      <c r="C3954" s="220"/>
      <c r="D3954" s="220"/>
      <c r="E3954" s="220"/>
      <c r="F3954" s="220"/>
      <c r="G3954" s="220"/>
      <c r="H3954" s="220"/>
      <c r="I3954" s="220"/>
      <c r="J3954" s="220"/>
      <c r="K3954" s="220"/>
      <c r="L3954" s="220"/>
      <c r="M3954" s="326"/>
      <c r="N3954" s="220"/>
      <c r="O3954" s="220"/>
      <c r="P3954" s="220"/>
      <c r="Q3954" s="326"/>
      <c r="R3954" s="326"/>
      <c r="S3954" s="326"/>
      <c r="T3954" s="326"/>
    </row>
    <row r="3955" spans="1:20">
      <c r="A3955" s="220"/>
      <c r="B3955" s="220"/>
      <c r="C3955" s="220"/>
      <c r="D3955" s="220"/>
      <c r="E3955" s="220"/>
      <c r="F3955" s="220"/>
      <c r="G3955" s="220"/>
      <c r="H3955" s="220"/>
      <c r="I3955" s="220"/>
      <c r="J3955" s="220"/>
      <c r="K3955" s="220"/>
      <c r="L3955" s="220"/>
      <c r="M3955" s="326"/>
      <c r="N3955" s="220"/>
      <c r="O3955" s="220"/>
      <c r="P3955" s="220"/>
      <c r="Q3955" s="326"/>
      <c r="R3955" s="326"/>
      <c r="S3955" s="326"/>
      <c r="T3955" s="326"/>
    </row>
    <row r="3956" spans="1:20">
      <c r="A3956" s="220"/>
      <c r="B3956" s="220"/>
      <c r="C3956" s="220"/>
      <c r="D3956" s="220"/>
      <c r="E3956" s="220"/>
      <c r="F3956" s="220"/>
      <c r="G3956" s="220"/>
      <c r="H3956" s="220"/>
      <c r="I3956" s="220"/>
      <c r="J3956" s="220"/>
      <c r="K3956" s="220"/>
      <c r="L3956" s="220"/>
      <c r="M3956" s="326"/>
      <c r="N3956" s="220"/>
      <c r="O3956" s="220"/>
      <c r="P3956" s="220"/>
      <c r="Q3956" s="326"/>
      <c r="R3956" s="326"/>
      <c r="S3956" s="326"/>
      <c r="T3956" s="326"/>
    </row>
    <row r="3957" spans="1:20">
      <c r="A3957" s="220"/>
      <c r="B3957" s="220"/>
      <c r="C3957" s="220"/>
      <c r="D3957" s="220"/>
      <c r="E3957" s="220"/>
      <c r="F3957" s="220"/>
      <c r="G3957" s="220"/>
      <c r="H3957" s="220"/>
      <c r="I3957" s="220"/>
      <c r="J3957" s="220"/>
      <c r="K3957" s="220"/>
      <c r="L3957" s="220"/>
      <c r="M3957" s="326"/>
      <c r="N3957" s="220"/>
      <c r="O3957" s="220"/>
      <c r="P3957" s="220"/>
      <c r="Q3957" s="326"/>
      <c r="R3957" s="326"/>
      <c r="S3957" s="326"/>
      <c r="T3957" s="326"/>
    </row>
    <row r="3958" spans="1:20">
      <c r="A3958" s="220"/>
      <c r="B3958" s="220"/>
      <c r="C3958" s="220"/>
      <c r="D3958" s="220"/>
      <c r="E3958" s="220"/>
      <c r="F3958" s="220"/>
      <c r="G3958" s="220"/>
      <c r="H3958" s="220"/>
      <c r="I3958" s="220"/>
      <c r="J3958" s="220"/>
      <c r="K3958" s="220"/>
      <c r="L3958" s="220"/>
      <c r="M3958" s="326"/>
      <c r="N3958" s="220"/>
      <c r="O3958" s="220"/>
      <c r="P3958" s="220"/>
      <c r="Q3958" s="326"/>
      <c r="R3958" s="326"/>
      <c r="S3958" s="326"/>
      <c r="T3958" s="326"/>
    </row>
    <row r="3959" spans="1:20">
      <c r="A3959" s="220"/>
      <c r="B3959" s="220"/>
      <c r="C3959" s="220"/>
      <c r="D3959" s="220"/>
      <c r="E3959" s="220"/>
      <c r="F3959" s="220"/>
      <c r="G3959" s="220"/>
      <c r="H3959" s="220"/>
      <c r="I3959" s="220"/>
      <c r="J3959" s="220"/>
      <c r="K3959" s="220"/>
      <c r="L3959" s="220"/>
      <c r="M3959" s="326"/>
      <c r="N3959" s="220"/>
      <c r="O3959" s="220"/>
      <c r="P3959" s="220"/>
      <c r="Q3959" s="326"/>
      <c r="R3959" s="326"/>
      <c r="S3959" s="326"/>
      <c r="T3959" s="326"/>
    </row>
    <row r="3960" spans="1:20">
      <c r="A3960" s="220"/>
      <c r="B3960" s="220"/>
      <c r="C3960" s="220"/>
      <c r="D3960" s="220"/>
      <c r="E3960" s="220"/>
      <c r="F3960" s="220"/>
      <c r="G3960" s="220"/>
      <c r="H3960" s="220"/>
      <c r="I3960" s="220"/>
      <c r="J3960" s="220"/>
      <c r="K3960" s="220"/>
      <c r="L3960" s="220"/>
      <c r="M3960" s="326"/>
      <c r="N3960" s="220"/>
      <c r="O3960" s="220"/>
      <c r="P3960" s="220"/>
      <c r="Q3960" s="326"/>
      <c r="R3960" s="326"/>
      <c r="S3960" s="326"/>
      <c r="T3960" s="326"/>
    </row>
    <row r="3961" spans="1:20">
      <c r="A3961" s="220"/>
      <c r="B3961" s="220"/>
      <c r="C3961" s="220"/>
      <c r="D3961" s="220"/>
      <c r="E3961" s="220"/>
      <c r="F3961" s="220"/>
      <c r="G3961" s="220"/>
      <c r="H3961" s="220"/>
      <c r="I3961" s="220"/>
      <c r="J3961" s="220"/>
      <c r="K3961" s="220"/>
      <c r="L3961" s="220"/>
      <c r="M3961" s="326"/>
      <c r="N3961" s="220"/>
      <c r="O3961" s="220"/>
      <c r="P3961" s="220"/>
      <c r="Q3961" s="326"/>
      <c r="R3961" s="326"/>
      <c r="S3961" s="326"/>
      <c r="T3961" s="326"/>
    </row>
    <row r="3962" spans="1:20">
      <c r="A3962" s="220"/>
      <c r="B3962" s="220"/>
      <c r="C3962" s="220"/>
      <c r="D3962" s="220"/>
      <c r="E3962" s="220"/>
      <c r="F3962" s="220"/>
      <c r="G3962" s="220"/>
      <c r="H3962" s="220"/>
      <c r="I3962" s="220"/>
      <c r="J3962" s="220"/>
      <c r="K3962" s="220"/>
      <c r="L3962" s="220"/>
      <c r="M3962" s="326"/>
      <c r="N3962" s="220"/>
      <c r="O3962" s="220"/>
      <c r="P3962" s="220"/>
      <c r="Q3962" s="326"/>
      <c r="R3962" s="326"/>
      <c r="S3962" s="326"/>
      <c r="T3962" s="326"/>
    </row>
    <row r="3963" spans="1:20">
      <c r="A3963" s="220"/>
      <c r="B3963" s="220"/>
      <c r="C3963" s="220"/>
      <c r="D3963" s="220"/>
      <c r="E3963" s="220"/>
      <c r="F3963" s="220"/>
      <c r="G3963" s="220"/>
      <c r="H3963" s="220"/>
      <c r="I3963" s="220"/>
      <c r="J3963" s="220"/>
      <c r="K3963" s="220"/>
      <c r="L3963" s="220"/>
      <c r="M3963" s="326"/>
      <c r="N3963" s="220"/>
      <c r="O3963" s="220"/>
      <c r="P3963" s="220"/>
      <c r="Q3963" s="326"/>
      <c r="R3963" s="326"/>
      <c r="S3963" s="326"/>
      <c r="T3963" s="326"/>
    </row>
    <row r="3964" spans="1:20">
      <c r="A3964" s="220"/>
      <c r="B3964" s="220"/>
      <c r="C3964" s="220"/>
      <c r="D3964" s="220"/>
      <c r="E3964" s="220"/>
      <c r="F3964" s="220"/>
      <c r="G3964" s="220"/>
      <c r="H3964" s="220"/>
      <c r="I3964" s="220"/>
      <c r="J3964" s="220"/>
      <c r="K3964" s="220"/>
      <c r="L3964" s="220"/>
      <c r="M3964" s="326"/>
      <c r="N3964" s="220"/>
      <c r="O3964" s="220"/>
      <c r="P3964" s="220"/>
      <c r="Q3964" s="326"/>
      <c r="R3964" s="326"/>
      <c r="S3964" s="326"/>
      <c r="T3964" s="326"/>
    </row>
    <row r="3965" spans="1:20">
      <c r="A3965" s="220"/>
      <c r="B3965" s="220"/>
      <c r="C3965" s="220"/>
      <c r="D3965" s="220"/>
      <c r="E3965" s="220"/>
      <c r="F3965" s="220"/>
      <c r="G3965" s="220"/>
      <c r="H3965" s="220"/>
      <c r="I3965" s="220"/>
      <c r="J3965" s="220"/>
      <c r="K3965" s="220"/>
      <c r="L3965" s="220"/>
      <c r="M3965" s="326"/>
      <c r="N3965" s="220"/>
      <c r="O3965" s="220"/>
      <c r="P3965" s="220"/>
      <c r="Q3965" s="326"/>
      <c r="R3965" s="326"/>
      <c r="S3965" s="326"/>
      <c r="T3965" s="326"/>
    </row>
    <row r="3966" spans="1:20">
      <c r="A3966" s="220"/>
      <c r="B3966" s="220"/>
      <c r="C3966" s="220"/>
      <c r="D3966" s="220"/>
      <c r="E3966" s="220"/>
      <c r="F3966" s="220"/>
      <c r="G3966" s="220"/>
      <c r="H3966" s="220"/>
      <c r="I3966" s="220"/>
      <c r="J3966" s="220"/>
      <c r="K3966" s="220"/>
      <c r="L3966" s="220"/>
      <c r="M3966" s="326"/>
      <c r="N3966" s="220"/>
      <c r="O3966" s="220"/>
      <c r="P3966" s="220"/>
      <c r="Q3966" s="326"/>
      <c r="R3966" s="326"/>
      <c r="S3966" s="326"/>
      <c r="T3966" s="326"/>
    </row>
    <row r="3967" spans="1:20">
      <c r="A3967" s="220"/>
      <c r="B3967" s="220"/>
      <c r="C3967" s="220"/>
      <c r="D3967" s="220"/>
      <c r="E3967" s="220"/>
      <c r="F3967" s="220"/>
      <c r="G3967" s="220"/>
      <c r="H3967" s="220"/>
      <c r="I3967" s="220"/>
      <c r="J3967" s="220"/>
      <c r="K3967" s="220"/>
      <c r="L3967" s="220"/>
      <c r="M3967" s="326"/>
      <c r="N3967" s="220"/>
      <c r="O3967" s="220"/>
      <c r="P3967" s="220"/>
      <c r="Q3967" s="326"/>
      <c r="R3967" s="326"/>
      <c r="S3967" s="326"/>
      <c r="T3967" s="326"/>
    </row>
    <row r="3968" spans="1:20">
      <c r="A3968" s="220"/>
      <c r="B3968" s="220"/>
      <c r="C3968" s="220"/>
      <c r="D3968" s="220"/>
      <c r="E3968" s="220"/>
      <c r="F3968" s="220"/>
      <c r="G3968" s="220"/>
      <c r="H3968" s="220"/>
      <c r="I3968" s="220"/>
      <c r="J3968" s="220"/>
      <c r="K3968" s="220"/>
      <c r="L3968" s="220"/>
      <c r="M3968" s="326"/>
      <c r="N3968" s="220"/>
      <c r="O3968" s="220"/>
      <c r="P3968" s="220"/>
      <c r="Q3968" s="326"/>
      <c r="R3968" s="326"/>
      <c r="S3968" s="326"/>
      <c r="T3968" s="326"/>
    </row>
    <row r="3969" spans="1:20">
      <c r="A3969" s="220"/>
      <c r="B3969" s="220"/>
      <c r="C3969" s="220"/>
      <c r="D3969" s="220"/>
      <c r="E3969" s="220"/>
      <c r="F3969" s="220"/>
      <c r="G3969" s="220"/>
      <c r="H3969" s="220"/>
      <c r="I3969" s="220"/>
      <c r="J3969" s="220"/>
      <c r="K3969" s="220"/>
      <c r="L3969" s="220"/>
      <c r="M3969" s="326"/>
      <c r="N3969" s="220"/>
      <c r="O3969" s="220"/>
      <c r="P3969" s="220"/>
      <c r="Q3969" s="326"/>
      <c r="R3969" s="326"/>
      <c r="S3969" s="326"/>
      <c r="T3969" s="326"/>
    </row>
    <row r="3970" spans="1:20">
      <c r="A3970" s="220"/>
      <c r="B3970" s="220"/>
      <c r="C3970" s="220"/>
      <c r="D3970" s="220"/>
      <c r="E3970" s="220"/>
      <c r="F3970" s="220"/>
      <c r="G3970" s="220"/>
      <c r="H3970" s="220"/>
      <c r="I3970" s="220"/>
      <c r="J3970" s="220"/>
      <c r="K3970" s="220"/>
      <c r="L3970" s="220"/>
      <c r="M3970" s="326"/>
      <c r="N3970" s="220"/>
      <c r="O3970" s="220"/>
      <c r="P3970" s="220"/>
      <c r="Q3970" s="326"/>
      <c r="R3970" s="326"/>
      <c r="S3970" s="326"/>
      <c r="T3970" s="326"/>
    </row>
    <row r="3971" spans="1:20">
      <c r="A3971" s="220"/>
      <c r="B3971" s="220"/>
      <c r="C3971" s="220"/>
      <c r="D3971" s="220"/>
      <c r="E3971" s="220"/>
      <c r="F3971" s="220"/>
      <c r="G3971" s="220"/>
      <c r="H3971" s="220"/>
      <c r="I3971" s="220"/>
      <c r="J3971" s="220"/>
      <c r="K3971" s="220"/>
      <c r="L3971" s="220"/>
      <c r="M3971" s="326"/>
      <c r="N3971" s="220"/>
      <c r="O3971" s="220"/>
      <c r="P3971" s="220"/>
      <c r="Q3971" s="326"/>
      <c r="R3971" s="326"/>
      <c r="S3971" s="326"/>
      <c r="T3971" s="326"/>
    </row>
    <row r="3972" spans="1:20">
      <c r="A3972" s="220"/>
      <c r="B3972" s="220"/>
      <c r="C3972" s="220"/>
      <c r="D3972" s="220"/>
      <c r="E3972" s="220"/>
      <c r="F3972" s="220"/>
      <c r="G3972" s="220"/>
      <c r="H3972" s="220"/>
      <c r="I3972" s="220"/>
      <c r="J3972" s="220"/>
      <c r="K3972" s="220"/>
      <c r="L3972" s="220"/>
      <c r="M3972" s="326"/>
      <c r="N3972" s="220"/>
      <c r="O3972" s="220"/>
      <c r="P3972" s="220"/>
      <c r="Q3972" s="326"/>
      <c r="R3972" s="326"/>
      <c r="S3972" s="326"/>
      <c r="T3972" s="326"/>
    </row>
    <row r="3973" spans="1:20">
      <c r="A3973" s="220"/>
      <c r="B3973" s="220"/>
      <c r="C3973" s="220"/>
      <c r="D3973" s="220"/>
      <c r="E3973" s="220"/>
      <c r="F3973" s="220"/>
      <c r="G3973" s="220"/>
      <c r="H3973" s="220"/>
      <c r="I3973" s="220"/>
      <c r="J3973" s="220"/>
      <c r="K3973" s="220"/>
      <c r="L3973" s="220"/>
      <c r="M3973" s="326"/>
      <c r="N3973" s="220"/>
      <c r="O3973" s="220"/>
      <c r="P3973" s="220"/>
      <c r="Q3973" s="326"/>
      <c r="R3973" s="326"/>
      <c r="S3973" s="326"/>
      <c r="T3973" s="326"/>
    </row>
    <row r="3974" spans="1:20">
      <c r="A3974" s="220"/>
      <c r="B3974" s="220"/>
      <c r="C3974" s="220"/>
      <c r="D3974" s="220"/>
      <c r="E3974" s="220"/>
      <c r="F3974" s="220"/>
      <c r="G3974" s="220"/>
      <c r="H3974" s="220"/>
      <c r="I3974" s="220"/>
      <c r="J3974" s="220"/>
      <c r="K3974" s="220"/>
      <c r="L3974" s="220"/>
      <c r="M3974" s="326"/>
      <c r="N3974" s="220"/>
      <c r="O3974" s="220"/>
      <c r="P3974" s="220"/>
      <c r="Q3974" s="326"/>
      <c r="R3974" s="326"/>
      <c r="S3974" s="326"/>
      <c r="T3974" s="326"/>
    </row>
    <row r="3975" spans="1:20">
      <c r="A3975" s="220"/>
      <c r="B3975" s="220"/>
      <c r="C3975" s="220"/>
      <c r="D3975" s="220"/>
      <c r="E3975" s="220"/>
      <c r="F3975" s="220"/>
      <c r="G3975" s="220"/>
      <c r="H3975" s="220"/>
      <c r="I3975" s="220"/>
      <c r="J3975" s="220"/>
      <c r="K3975" s="220"/>
      <c r="L3975" s="220"/>
      <c r="M3975" s="326"/>
      <c r="N3975" s="220"/>
      <c r="O3975" s="220"/>
      <c r="P3975" s="220"/>
      <c r="Q3975" s="326"/>
      <c r="R3975" s="326"/>
      <c r="S3975" s="326"/>
      <c r="T3975" s="326"/>
    </row>
    <row r="3976" spans="1:20">
      <c r="A3976" s="220"/>
      <c r="B3976" s="220"/>
      <c r="C3976" s="220"/>
      <c r="D3976" s="220"/>
      <c r="E3976" s="220"/>
      <c r="F3976" s="220"/>
      <c r="G3976" s="220"/>
      <c r="H3976" s="220"/>
      <c r="I3976" s="220"/>
      <c r="J3976" s="220"/>
      <c r="K3976" s="220"/>
      <c r="L3976" s="220"/>
      <c r="M3976" s="326"/>
      <c r="N3976" s="220"/>
      <c r="O3976" s="220"/>
      <c r="P3976" s="220"/>
      <c r="Q3976" s="326"/>
      <c r="R3976" s="326"/>
      <c r="S3976" s="326"/>
      <c r="T3976" s="326"/>
    </row>
    <row r="3977" spans="1:20">
      <c r="A3977" s="220"/>
      <c r="B3977" s="220"/>
      <c r="C3977" s="220"/>
      <c r="D3977" s="220"/>
      <c r="E3977" s="220"/>
      <c r="F3977" s="220"/>
      <c r="G3977" s="220"/>
      <c r="H3977" s="220"/>
      <c r="I3977" s="220"/>
      <c r="J3977" s="220"/>
      <c r="K3977" s="220"/>
      <c r="L3977" s="220"/>
      <c r="M3977" s="326"/>
      <c r="N3977" s="220"/>
      <c r="O3977" s="220"/>
      <c r="P3977" s="220"/>
      <c r="Q3977" s="326"/>
      <c r="R3977" s="326"/>
      <c r="S3977" s="326"/>
      <c r="T3977" s="326"/>
    </row>
    <row r="3978" spans="1:20">
      <c r="A3978" s="220"/>
      <c r="B3978" s="220"/>
      <c r="C3978" s="220"/>
      <c r="D3978" s="220"/>
      <c r="E3978" s="220"/>
      <c r="F3978" s="220"/>
      <c r="G3978" s="220"/>
      <c r="H3978" s="220"/>
      <c r="I3978" s="220"/>
      <c r="J3978" s="220"/>
      <c r="K3978" s="220"/>
      <c r="L3978" s="220"/>
      <c r="M3978" s="326"/>
      <c r="N3978" s="220"/>
      <c r="O3978" s="220"/>
      <c r="P3978" s="220"/>
      <c r="Q3978" s="326"/>
      <c r="R3978" s="326"/>
      <c r="S3978" s="326"/>
      <c r="T3978" s="326"/>
    </row>
    <row r="3979" spans="1:20">
      <c r="A3979" s="220"/>
      <c r="B3979" s="220"/>
      <c r="C3979" s="220"/>
      <c r="D3979" s="220"/>
      <c r="E3979" s="220"/>
      <c r="F3979" s="220"/>
      <c r="G3979" s="220"/>
      <c r="H3979" s="220"/>
      <c r="I3979" s="220"/>
      <c r="J3979" s="220"/>
      <c r="K3979" s="220"/>
      <c r="L3979" s="220"/>
      <c r="M3979" s="326"/>
      <c r="N3979" s="220"/>
      <c r="O3979" s="220"/>
      <c r="P3979" s="220"/>
      <c r="Q3979" s="326"/>
      <c r="R3979" s="326"/>
      <c r="S3979" s="326"/>
      <c r="T3979" s="326"/>
    </row>
    <row r="3980" spans="1:20">
      <c r="A3980" s="220"/>
      <c r="B3980" s="220"/>
      <c r="C3980" s="220"/>
      <c r="D3980" s="220"/>
      <c r="E3980" s="220"/>
      <c r="F3980" s="220"/>
      <c r="G3980" s="220"/>
      <c r="H3980" s="220"/>
      <c r="I3980" s="220"/>
      <c r="J3980" s="220"/>
      <c r="K3980" s="220"/>
      <c r="L3980" s="220"/>
      <c r="M3980" s="326"/>
      <c r="N3980" s="220"/>
      <c r="O3980" s="220"/>
      <c r="P3980" s="220"/>
      <c r="Q3980" s="326"/>
      <c r="R3980" s="326"/>
      <c r="S3980" s="326"/>
      <c r="T3980" s="326"/>
    </row>
    <row r="3981" spans="1:20">
      <c r="A3981" s="220"/>
      <c r="B3981" s="220"/>
      <c r="C3981" s="220"/>
      <c r="D3981" s="220"/>
      <c r="E3981" s="220"/>
      <c r="F3981" s="220"/>
      <c r="G3981" s="220"/>
      <c r="H3981" s="220"/>
      <c r="I3981" s="220"/>
      <c r="J3981" s="220"/>
      <c r="K3981" s="220"/>
      <c r="L3981" s="220"/>
      <c r="M3981" s="326"/>
      <c r="N3981" s="220"/>
      <c r="O3981" s="220"/>
      <c r="P3981" s="220"/>
      <c r="Q3981" s="326"/>
      <c r="R3981" s="326"/>
      <c r="S3981" s="326"/>
      <c r="T3981" s="326"/>
    </row>
    <row r="3982" spans="1:20">
      <c r="A3982" s="220"/>
      <c r="B3982" s="220"/>
      <c r="C3982" s="220"/>
      <c r="D3982" s="220"/>
      <c r="E3982" s="220"/>
      <c r="F3982" s="220"/>
      <c r="G3982" s="220"/>
      <c r="H3982" s="220"/>
      <c r="I3982" s="220"/>
      <c r="J3982" s="220"/>
      <c r="K3982" s="220"/>
      <c r="L3982" s="220"/>
      <c r="M3982" s="326"/>
      <c r="N3982" s="220"/>
      <c r="O3982" s="220"/>
      <c r="P3982" s="220"/>
      <c r="Q3982" s="326"/>
      <c r="R3982" s="326"/>
      <c r="S3982" s="326"/>
      <c r="T3982" s="326"/>
    </row>
    <row r="3983" spans="1:20">
      <c r="A3983" s="220"/>
      <c r="B3983" s="220"/>
      <c r="C3983" s="220"/>
      <c r="D3983" s="220"/>
      <c r="E3983" s="220"/>
      <c r="F3983" s="220"/>
      <c r="G3983" s="220"/>
      <c r="H3983" s="220"/>
      <c r="I3983" s="220"/>
      <c r="J3983" s="220"/>
      <c r="K3983" s="220"/>
      <c r="L3983" s="220"/>
      <c r="M3983" s="326"/>
      <c r="N3983" s="220"/>
      <c r="O3983" s="220"/>
      <c r="P3983" s="220"/>
      <c r="Q3983" s="326"/>
      <c r="R3983" s="326"/>
      <c r="S3983" s="326"/>
      <c r="T3983" s="326"/>
    </row>
    <row r="3984" spans="1:20">
      <c r="A3984" s="220"/>
      <c r="B3984" s="220"/>
      <c r="C3984" s="220"/>
      <c r="D3984" s="220"/>
      <c r="E3984" s="220"/>
      <c r="F3984" s="220"/>
      <c r="G3984" s="220"/>
      <c r="H3984" s="220"/>
      <c r="I3984" s="220"/>
      <c r="J3984" s="220"/>
      <c r="K3984" s="220"/>
      <c r="L3984" s="220"/>
      <c r="M3984" s="326"/>
      <c r="N3984" s="220"/>
      <c r="O3984" s="220"/>
      <c r="P3984" s="220"/>
      <c r="Q3984" s="326"/>
      <c r="R3984" s="326"/>
      <c r="S3984" s="326"/>
      <c r="T3984" s="326"/>
    </row>
    <row r="3985" spans="1:20">
      <c r="A3985" s="220"/>
      <c r="B3985" s="220"/>
      <c r="C3985" s="220"/>
      <c r="D3985" s="220"/>
      <c r="E3985" s="220"/>
      <c r="F3985" s="220"/>
      <c r="G3985" s="220"/>
      <c r="H3985" s="220"/>
      <c r="I3985" s="220"/>
      <c r="J3985" s="220"/>
      <c r="K3985" s="220"/>
      <c r="L3985" s="220"/>
      <c r="M3985" s="326"/>
      <c r="N3985" s="220"/>
      <c r="O3985" s="220"/>
      <c r="P3985" s="220"/>
      <c r="Q3985" s="326"/>
      <c r="R3985" s="326"/>
      <c r="S3985" s="326"/>
      <c r="T3985" s="326"/>
    </row>
    <row r="3986" spans="1:20">
      <c r="A3986" s="220"/>
      <c r="B3986" s="220"/>
      <c r="C3986" s="220"/>
      <c r="D3986" s="220"/>
      <c r="E3986" s="220"/>
      <c r="F3986" s="220"/>
      <c r="G3986" s="220"/>
      <c r="H3986" s="220"/>
      <c r="I3986" s="220"/>
      <c r="J3986" s="220"/>
      <c r="K3986" s="220"/>
      <c r="L3986" s="220"/>
      <c r="M3986" s="326"/>
      <c r="N3986" s="220"/>
      <c r="O3986" s="220"/>
      <c r="P3986" s="220"/>
      <c r="Q3986" s="326"/>
      <c r="R3986" s="326"/>
      <c r="S3986" s="326"/>
      <c r="T3986" s="326"/>
    </row>
    <row r="3987" spans="1:20">
      <c r="A3987" s="220"/>
      <c r="B3987" s="220"/>
      <c r="C3987" s="220"/>
      <c r="D3987" s="220"/>
      <c r="E3987" s="220"/>
      <c r="F3987" s="220"/>
      <c r="G3987" s="220"/>
      <c r="H3987" s="220"/>
      <c r="I3987" s="220"/>
      <c r="J3987" s="220"/>
      <c r="K3987" s="220"/>
      <c r="L3987" s="220"/>
      <c r="M3987" s="326"/>
      <c r="N3987" s="220"/>
      <c r="O3987" s="220"/>
      <c r="P3987" s="220"/>
      <c r="Q3987" s="326"/>
      <c r="R3987" s="326"/>
      <c r="S3987" s="326"/>
      <c r="T3987" s="326"/>
    </row>
    <row r="3988" spans="1:20">
      <c r="A3988" s="220"/>
      <c r="B3988" s="220"/>
      <c r="C3988" s="220"/>
      <c r="D3988" s="220"/>
      <c r="E3988" s="220"/>
      <c r="F3988" s="220"/>
      <c r="G3988" s="220"/>
      <c r="H3988" s="220"/>
      <c r="I3988" s="220"/>
      <c r="J3988" s="220"/>
      <c r="K3988" s="220"/>
      <c r="L3988" s="220"/>
      <c r="M3988" s="326"/>
      <c r="N3988" s="220"/>
      <c r="O3988" s="220"/>
      <c r="P3988" s="220"/>
      <c r="Q3988" s="326"/>
      <c r="R3988" s="326"/>
      <c r="S3988" s="326"/>
      <c r="T3988" s="326"/>
    </row>
    <row r="3989" spans="1:20">
      <c r="A3989" s="220"/>
      <c r="B3989" s="220"/>
      <c r="C3989" s="220"/>
      <c r="D3989" s="220"/>
      <c r="E3989" s="220"/>
      <c r="F3989" s="220"/>
      <c r="G3989" s="220"/>
      <c r="H3989" s="220"/>
      <c r="I3989" s="220"/>
      <c r="J3989" s="220"/>
      <c r="K3989" s="220"/>
      <c r="L3989" s="220"/>
      <c r="M3989" s="326"/>
      <c r="N3989" s="220"/>
      <c r="O3989" s="220"/>
      <c r="P3989" s="220"/>
      <c r="Q3989" s="326"/>
      <c r="R3989" s="326"/>
      <c r="S3989" s="326"/>
      <c r="T3989" s="326"/>
    </row>
    <row r="3990" spans="1:20">
      <c r="A3990" s="220"/>
      <c r="B3990" s="220"/>
      <c r="C3990" s="220"/>
      <c r="D3990" s="220"/>
      <c r="E3990" s="220"/>
      <c r="F3990" s="220"/>
      <c r="G3990" s="220"/>
      <c r="H3990" s="220"/>
      <c r="I3990" s="220"/>
      <c r="J3990" s="220"/>
      <c r="K3990" s="220"/>
      <c r="L3990" s="220"/>
      <c r="M3990" s="326"/>
      <c r="N3990" s="220"/>
      <c r="O3990" s="220"/>
      <c r="P3990" s="220"/>
      <c r="Q3990" s="326"/>
      <c r="R3990" s="326"/>
      <c r="S3990" s="326"/>
      <c r="T3990" s="326"/>
    </row>
    <row r="3991" spans="1:20">
      <c r="A3991" s="220"/>
      <c r="B3991" s="220"/>
      <c r="C3991" s="220"/>
      <c r="D3991" s="220"/>
      <c r="E3991" s="220"/>
      <c r="F3991" s="220"/>
      <c r="G3991" s="220"/>
      <c r="H3991" s="220"/>
      <c r="I3991" s="220"/>
      <c r="J3991" s="220"/>
      <c r="K3991" s="220"/>
      <c r="L3991" s="220"/>
      <c r="M3991" s="326"/>
      <c r="N3991" s="220"/>
      <c r="O3991" s="220"/>
      <c r="P3991" s="220"/>
      <c r="Q3991" s="326"/>
      <c r="R3991" s="326"/>
      <c r="S3991" s="326"/>
      <c r="T3991" s="326"/>
    </row>
    <row r="3992" spans="1:20">
      <c r="A3992" s="220"/>
      <c r="B3992" s="220"/>
      <c r="C3992" s="220"/>
      <c r="D3992" s="220"/>
      <c r="E3992" s="220"/>
      <c r="F3992" s="220"/>
      <c r="G3992" s="220"/>
      <c r="H3992" s="220"/>
      <c r="I3992" s="220"/>
      <c r="J3992" s="220"/>
      <c r="K3992" s="220"/>
      <c r="L3992" s="220"/>
      <c r="M3992" s="326"/>
      <c r="N3992" s="220"/>
      <c r="O3992" s="220"/>
      <c r="P3992" s="220"/>
      <c r="Q3992" s="326"/>
      <c r="R3992" s="326"/>
      <c r="S3992" s="326"/>
      <c r="T3992" s="326"/>
    </row>
    <row r="3993" spans="1:20">
      <c r="A3993" s="220"/>
      <c r="B3993" s="220"/>
      <c r="C3993" s="220"/>
      <c r="D3993" s="220"/>
      <c r="E3993" s="220"/>
      <c r="F3993" s="220"/>
      <c r="G3993" s="220"/>
      <c r="H3993" s="220"/>
      <c r="I3993" s="220"/>
      <c r="J3993" s="220"/>
      <c r="K3993" s="220"/>
      <c r="L3993" s="220"/>
      <c r="M3993" s="326"/>
      <c r="N3993" s="220"/>
      <c r="O3993" s="220"/>
      <c r="P3993" s="220"/>
      <c r="Q3993" s="326"/>
      <c r="R3993" s="326"/>
      <c r="S3993" s="326"/>
      <c r="T3993" s="326"/>
    </row>
    <row r="3994" spans="1:20">
      <c r="A3994" s="220"/>
      <c r="B3994" s="220"/>
      <c r="C3994" s="220"/>
      <c r="D3994" s="220"/>
      <c r="E3994" s="220"/>
      <c r="F3994" s="220"/>
      <c r="G3994" s="220"/>
      <c r="H3994" s="220"/>
      <c r="I3994" s="220"/>
      <c r="J3994" s="220"/>
      <c r="K3994" s="220"/>
      <c r="L3994" s="220"/>
      <c r="M3994" s="326"/>
      <c r="N3994" s="220"/>
      <c r="O3994" s="220"/>
      <c r="P3994" s="220"/>
      <c r="Q3994" s="326"/>
      <c r="R3994" s="326"/>
      <c r="S3994" s="326"/>
      <c r="T3994" s="326"/>
    </row>
    <row r="3995" spans="1:20">
      <c r="A3995" s="220"/>
      <c r="B3995" s="220"/>
      <c r="C3995" s="220"/>
      <c r="D3995" s="220"/>
      <c r="E3995" s="220"/>
      <c r="F3995" s="220"/>
      <c r="G3995" s="220"/>
      <c r="H3995" s="220"/>
      <c r="I3995" s="220"/>
      <c r="J3995" s="220"/>
      <c r="K3995" s="220"/>
      <c r="L3995" s="220"/>
      <c r="M3995" s="326"/>
      <c r="N3995" s="220"/>
      <c r="O3995" s="220"/>
      <c r="P3995" s="220"/>
      <c r="Q3995" s="326"/>
      <c r="R3995" s="326"/>
      <c r="S3995" s="326"/>
      <c r="T3995" s="326"/>
    </row>
    <row r="3996" spans="1:20">
      <c r="A3996" s="220"/>
      <c r="B3996" s="220"/>
      <c r="C3996" s="220"/>
      <c r="D3996" s="220"/>
      <c r="E3996" s="220"/>
      <c r="F3996" s="220"/>
      <c r="G3996" s="220"/>
      <c r="H3996" s="220"/>
      <c r="I3996" s="220"/>
      <c r="J3996" s="220"/>
      <c r="K3996" s="220"/>
      <c r="L3996" s="220"/>
      <c r="M3996" s="326"/>
      <c r="N3996" s="220"/>
      <c r="O3996" s="220"/>
      <c r="P3996" s="220"/>
      <c r="Q3996" s="326"/>
      <c r="R3996" s="326"/>
      <c r="S3996" s="326"/>
      <c r="T3996" s="326"/>
    </row>
    <row r="3997" spans="1:20">
      <c r="A3997" s="220"/>
      <c r="B3997" s="220"/>
      <c r="C3997" s="220"/>
      <c r="D3997" s="220"/>
      <c r="E3997" s="220"/>
      <c r="F3997" s="220"/>
      <c r="G3997" s="220"/>
      <c r="H3997" s="220"/>
      <c r="I3997" s="220"/>
      <c r="J3997" s="220"/>
      <c r="K3997" s="220"/>
      <c r="L3997" s="220"/>
      <c r="M3997" s="326"/>
      <c r="N3997" s="220"/>
      <c r="O3997" s="220"/>
      <c r="P3997" s="220"/>
      <c r="Q3997" s="326"/>
      <c r="R3997" s="326"/>
      <c r="S3997" s="326"/>
      <c r="T3997" s="326"/>
    </row>
    <row r="3998" spans="1:20">
      <c r="A3998" s="220"/>
      <c r="B3998" s="220"/>
      <c r="C3998" s="220"/>
      <c r="D3998" s="220"/>
      <c r="E3998" s="220"/>
      <c r="F3998" s="220"/>
      <c r="G3998" s="220"/>
      <c r="H3998" s="220"/>
      <c r="I3998" s="220"/>
      <c r="J3998" s="220"/>
      <c r="K3998" s="220"/>
      <c r="L3998" s="220"/>
      <c r="M3998" s="326"/>
      <c r="N3998" s="220"/>
      <c r="O3998" s="220"/>
      <c r="P3998" s="220"/>
      <c r="Q3998" s="326"/>
      <c r="R3998" s="326"/>
      <c r="S3998" s="326"/>
      <c r="T3998" s="326"/>
    </row>
    <row r="3999" spans="1:20">
      <c r="A3999" s="220"/>
      <c r="B3999" s="220"/>
      <c r="C3999" s="220"/>
      <c r="D3999" s="220"/>
      <c r="E3999" s="220"/>
      <c r="F3999" s="220"/>
      <c r="G3999" s="220"/>
      <c r="H3999" s="220"/>
      <c r="I3999" s="220"/>
      <c r="J3999" s="220"/>
      <c r="K3999" s="220"/>
      <c r="L3999" s="220"/>
      <c r="M3999" s="326"/>
      <c r="N3999" s="220"/>
      <c r="O3999" s="220"/>
      <c r="P3999" s="220"/>
      <c r="Q3999" s="326"/>
      <c r="R3999" s="326"/>
      <c r="S3999" s="326"/>
      <c r="T3999" s="326"/>
    </row>
    <row r="4000" spans="1:20">
      <c r="A4000" s="220"/>
      <c r="B4000" s="220"/>
      <c r="C4000" s="220"/>
      <c r="D4000" s="220"/>
      <c r="E4000" s="220"/>
      <c r="F4000" s="220"/>
      <c r="G4000" s="220"/>
      <c r="H4000" s="220"/>
      <c r="I4000" s="220"/>
      <c r="J4000" s="220"/>
      <c r="K4000" s="220"/>
      <c r="L4000" s="220"/>
      <c r="M4000" s="326"/>
      <c r="N4000" s="220"/>
      <c r="O4000" s="220"/>
      <c r="P4000" s="220"/>
      <c r="Q4000" s="326"/>
      <c r="R4000" s="326"/>
      <c r="S4000" s="326"/>
      <c r="T4000" s="326"/>
    </row>
    <row r="4001" spans="1:20">
      <c r="A4001" s="220"/>
      <c r="B4001" s="220"/>
      <c r="C4001" s="220"/>
      <c r="D4001" s="220"/>
      <c r="E4001" s="220"/>
      <c r="F4001" s="220"/>
      <c r="G4001" s="220"/>
      <c r="H4001" s="220"/>
      <c r="I4001" s="220"/>
      <c r="J4001" s="220"/>
      <c r="K4001" s="220"/>
      <c r="L4001" s="220"/>
      <c r="M4001" s="326"/>
      <c r="N4001" s="220"/>
      <c r="O4001" s="220"/>
      <c r="P4001" s="220"/>
      <c r="Q4001" s="326"/>
      <c r="R4001" s="326"/>
      <c r="S4001" s="326"/>
      <c r="T4001" s="326"/>
    </row>
    <row r="4002" spans="1:20">
      <c r="A4002" s="220"/>
      <c r="B4002" s="220"/>
      <c r="C4002" s="220"/>
      <c r="D4002" s="220"/>
      <c r="E4002" s="220"/>
      <c r="F4002" s="220"/>
      <c r="G4002" s="220"/>
      <c r="H4002" s="220"/>
      <c r="I4002" s="220"/>
      <c r="J4002" s="220"/>
      <c r="K4002" s="220"/>
      <c r="L4002" s="220"/>
      <c r="M4002" s="326"/>
      <c r="N4002" s="220"/>
      <c r="O4002" s="220"/>
      <c r="P4002" s="220"/>
      <c r="Q4002" s="326"/>
      <c r="R4002" s="326"/>
      <c r="S4002" s="326"/>
      <c r="T4002" s="326"/>
    </row>
    <row r="4003" spans="1:20">
      <c r="A4003" s="220"/>
      <c r="B4003" s="220"/>
      <c r="C4003" s="220"/>
      <c r="D4003" s="220"/>
      <c r="E4003" s="220"/>
      <c r="F4003" s="220"/>
      <c r="G4003" s="220"/>
      <c r="H4003" s="220"/>
      <c r="I4003" s="220"/>
      <c r="J4003" s="220"/>
      <c r="K4003" s="220"/>
      <c r="L4003" s="220"/>
      <c r="M4003" s="326"/>
      <c r="N4003" s="220"/>
      <c r="O4003" s="220"/>
      <c r="P4003" s="220"/>
      <c r="Q4003" s="326"/>
      <c r="R4003" s="326"/>
      <c r="S4003" s="326"/>
      <c r="T4003" s="326"/>
    </row>
    <row r="4004" spans="1:20">
      <c r="A4004" s="220"/>
      <c r="B4004" s="220"/>
      <c r="C4004" s="220"/>
      <c r="D4004" s="220"/>
      <c r="E4004" s="220"/>
      <c r="F4004" s="220"/>
      <c r="G4004" s="220"/>
      <c r="H4004" s="220"/>
      <c r="I4004" s="220"/>
      <c r="J4004" s="220"/>
      <c r="K4004" s="220"/>
      <c r="L4004" s="220"/>
      <c r="M4004" s="326"/>
      <c r="N4004" s="220"/>
      <c r="O4004" s="220"/>
      <c r="P4004" s="220"/>
      <c r="Q4004" s="326"/>
      <c r="R4004" s="326"/>
      <c r="S4004" s="326"/>
      <c r="T4004" s="326"/>
    </row>
    <row r="4005" spans="1:20">
      <c r="A4005" s="220"/>
      <c r="B4005" s="220"/>
      <c r="C4005" s="220"/>
      <c r="D4005" s="220"/>
      <c r="E4005" s="220"/>
      <c r="F4005" s="220"/>
      <c r="G4005" s="220"/>
      <c r="H4005" s="220"/>
      <c r="I4005" s="220"/>
      <c r="J4005" s="220"/>
      <c r="K4005" s="220"/>
      <c r="L4005" s="220"/>
      <c r="M4005" s="326"/>
      <c r="N4005" s="220"/>
      <c r="O4005" s="220"/>
      <c r="P4005" s="220"/>
      <c r="Q4005" s="326"/>
      <c r="R4005" s="326"/>
      <c r="S4005" s="326"/>
      <c r="T4005" s="326"/>
    </row>
    <row r="4006" spans="1:20">
      <c r="A4006" s="220"/>
      <c r="B4006" s="220"/>
      <c r="C4006" s="220"/>
      <c r="D4006" s="220"/>
      <c r="E4006" s="220"/>
      <c r="F4006" s="220"/>
      <c r="G4006" s="220"/>
      <c r="H4006" s="220"/>
      <c r="I4006" s="220"/>
      <c r="J4006" s="220"/>
      <c r="K4006" s="220"/>
      <c r="L4006" s="220"/>
      <c r="M4006" s="326"/>
      <c r="N4006" s="220"/>
      <c r="O4006" s="220"/>
      <c r="P4006" s="220"/>
      <c r="Q4006" s="326"/>
      <c r="R4006" s="326"/>
      <c r="S4006" s="326"/>
      <c r="T4006" s="326"/>
    </row>
    <row r="4007" spans="1:20">
      <c r="A4007" s="220"/>
      <c r="B4007" s="220"/>
      <c r="C4007" s="220"/>
      <c r="D4007" s="220"/>
      <c r="E4007" s="220"/>
      <c r="F4007" s="220"/>
      <c r="G4007" s="220"/>
      <c r="H4007" s="220"/>
      <c r="I4007" s="220"/>
      <c r="J4007" s="220"/>
      <c r="K4007" s="220"/>
      <c r="L4007" s="220"/>
      <c r="M4007" s="326"/>
      <c r="N4007" s="220"/>
      <c r="O4007" s="220"/>
      <c r="P4007" s="220"/>
      <c r="Q4007" s="326"/>
      <c r="R4007" s="326"/>
      <c r="S4007" s="326"/>
      <c r="T4007" s="326"/>
    </row>
    <row r="4008" spans="1:20">
      <c r="A4008" s="220"/>
      <c r="B4008" s="220"/>
      <c r="C4008" s="220"/>
      <c r="D4008" s="220"/>
      <c r="E4008" s="220"/>
      <c r="F4008" s="220"/>
      <c r="G4008" s="220"/>
      <c r="H4008" s="220"/>
      <c r="I4008" s="220"/>
      <c r="J4008" s="220"/>
      <c r="K4008" s="220"/>
      <c r="L4008" s="220"/>
      <c r="M4008" s="326"/>
      <c r="N4008" s="220"/>
      <c r="O4008" s="220"/>
      <c r="P4008" s="220"/>
      <c r="Q4008" s="326"/>
      <c r="R4008" s="326"/>
      <c r="S4008" s="326"/>
      <c r="T4008" s="326"/>
    </row>
    <row r="4009" spans="1:20">
      <c r="A4009" s="220"/>
      <c r="B4009" s="220"/>
      <c r="C4009" s="220"/>
      <c r="D4009" s="220"/>
      <c r="E4009" s="220"/>
      <c r="F4009" s="220"/>
      <c r="G4009" s="220"/>
      <c r="H4009" s="220"/>
      <c r="I4009" s="220"/>
      <c r="J4009" s="220"/>
      <c r="K4009" s="220"/>
      <c r="L4009" s="220"/>
      <c r="M4009" s="326"/>
      <c r="N4009" s="220"/>
      <c r="O4009" s="220"/>
      <c r="P4009" s="220"/>
      <c r="Q4009" s="326"/>
      <c r="R4009" s="326"/>
      <c r="S4009" s="326"/>
      <c r="T4009" s="326"/>
    </row>
    <row r="4010" spans="1:20">
      <c r="A4010" s="220"/>
      <c r="B4010" s="220"/>
      <c r="C4010" s="220"/>
      <c r="D4010" s="220"/>
      <c r="E4010" s="220"/>
      <c r="F4010" s="220"/>
      <c r="G4010" s="220"/>
      <c r="H4010" s="220"/>
      <c r="I4010" s="220"/>
      <c r="J4010" s="220"/>
      <c r="K4010" s="220"/>
      <c r="L4010" s="220"/>
      <c r="M4010" s="326"/>
      <c r="N4010" s="220"/>
      <c r="O4010" s="220"/>
      <c r="P4010" s="220"/>
      <c r="Q4010" s="326"/>
      <c r="R4010" s="326"/>
      <c r="S4010" s="326"/>
      <c r="T4010" s="326"/>
    </row>
    <row r="4011" spans="1:20">
      <c r="A4011" s="220"/>
      <c r="B4011" s="220"/>
      <c r="C4011" s="220"/>
      <c r="D4011" s="220"/>
      <c r="E4011" s="220"/>
      <c r="F4011" s="220"/>
      <c r="G4011" s="220"/>
      <c r="H4011" s="220"/>
      <c r="I4011" s="220"/>
      <c r="J4011" s="220"/>
      <c r="K4011" s="220"/>
      <c r="L4011" s="220"/>
      <c r="M4011" s="326"/>
      <c r="N4011" s="220"/>
      <c r="O4011" s="220"/>
      <c r="P4011" s="220"/>
      <c r="Q4011" s="326"/>
      <c r="R4011" s="326"/>
      <c r="S4011" s="326"/>
      <c r="T4011" s="326"/>
    </row>
    <row r="4012" spans="1:20">
      <c r="A4012" s="220"/>
      <c r="B4012" s="220"/>
      <c r="C4012" s="220"/>
      <c r="D4012" s="220"/>
      <c r="E4012" s="220"/>
      <c r="F4012" s="220"/>
      <c r="G4012" s="220"/>
      <c r="H4012" s="220"/>
      <c r="I4012" s="220"/>
      <c r="J4012" s="220"/>
      <c r="K4012" s="220"/>
      <c r="L4012" s="220"/>
      <c r="M4012" s="326"/>
      <c r="N4012" s="220"/>
      <c r="O4012" s="220"/>
      <c r="P4012" s="220"/>
      <c r="Q4012" s="326"/>
      <c r="R4012" s="326"/>
      <c r="S4012" s="326"/>
      <c r="T4012" s="326"/>
    </row>
    <row r="4013" spans="1:20">
      <c r="A4013" s="220"/>
      <c r="B4013" s="220"/>
      <c r="C4013" s="220"/>
      <c r="D4013" s="220"/>
      <c r="E4013" s="220"/>
      <c r="F4013" s="220"/>
      <c r="G4013" s="220"/>
      <c r="H4013" s="220"/>
      <c r="I4013" s="220"/>
      <c r="J4013" s="220"/>
      <c r="K4013" s="220"/>
      <c r="L4013" s="220"/>
      <c r="M4013" s="326"/>
      <c r="N4013" s="220"/>
      <c r="O4013" s="220"/>
      <c r="P4013" s="220"/>
      <c r="Q4013" s="326"/>
      <c r="R4013" s="326"/>
      <c r="S4013" s="326"/>
      <c r="T4013" s="326"/>
    </row>
    <row r="4014" spans="1:20">
      <c r="A4014" s="220"/>
      <c r="B4014" s="220"/>
      <c r="C4014" s="220"/>
      <c r="D4014" s="220"/>
      <c r="E4014" s="220"/>
      <c r="F4014" s="220"/>
      <c r="G4014" s="220"/>
      <c r="H4014" s="220"/>
      <c r="I4014" s="220"/>
      <c r="J4014" s="220"/>
      <c r="K4014" s="220"/>
      <c r="L4014" s="220"/>
      <c r="M4014" s="326"/>
      <c r="N4014" s="220"/>
      <c r="O4014" s="220"/>
      <c r="P4014" s="220"/>
      <c r="Q4014" s="326"/>
      <c r="R4014" s="326"/>
      <c r="S4014" s="326"/>
      <c r="T4014" s="326"/>
    </row>
    <row r="4015" spans="1:20">
      <c r="A4015" s="220"/>
      <c r="B4015" s="220"/>
      <c r="C4015" s="220"/>
      <c r="D4015" s="220"/>
      <c r="E4015" s="220"/>
      <c r="F4015" s="220"/>
      <c r="G4015" s="220"/>
      <c r="H4015" s="220"/>
      <c r="I4015" s="220"/>
      <c r="J4015" s="220"/>
      <c r="K4015" s="220"/>
      <c r="L4015" s="220"/>
      <c r="M4015" s="326"/>
      <c r="N4015" s="220"/>
      <c r="O4015" s="220"/>
      <c r="P4015" s="220"/>
      <c r="Q4015" s="326"/>
      <c r="R4015" s="326"/>
      <c r="S4015" s="326"/>
      <c r="T4015" s="326"/>
    </row>
    <row r="4016" spans="1:20">
      <c r="A4016" s="220"/>
      <c r="B4016" s="220"/>
      <c r="C4016" s="220"/>
      <c r="D4016" s="220"/>
      <c r="E4016" s="220"/>
      <c r="F4016" s="220"/>
      <c r="G4016" s="220"/>
      <c r="H4016" s="220"/>
      <c r="I4016" s="220"/>
      <c r="J4016" s="220"/>
      <c r="K4016" s="220"/>
      <c r="L4016" s="220"/>
      <c r="M4016" s="326"/>
      <c r="N4016" s="220"/>
      <c r="O4016" s="220"/>
      <c r="P4016" s="220"/>
      <c r="Q4016" s="326"/>
      <c r="R4016" s="326"/>
      <c r="S4016" s="326"/>
      <c r="T4016" s="326"/>
    </row>
    <row r="4017" spans="1:20">
      <c r="A4017" s="220"/>
      <c r="B4017" s="220"/>
      <c r="C4017" s="220"/>
      <c r="D4017" s="220"/>
      <c r="E4017" s="220"/>
      <c r="F4017" s="220"/>
      <c r="G4017" s="220"/>
      <c r="H4017" s="220"/>
      <c r="I4017" s="220"/>
      <c r="J4017" s="220"/>
      <c r="K4017" s="220"/>
      <c r="L4017" s="220"/>
      <c r="M4017" s="326"/>
      <c r="N4017" s="220"/>
      <c r="O4017" s="220"/>
      <c r="P4017" s="220"/>
      <c r="Q4017" s="326"/>
      <c r="R4017" s="326"/>
      <c r="S4017" s="326"/>
      <c r="T4017" s="326"/>
    </row>
    <row r="4018" spans="1:20">
      <c r="A4018" s="220"/>
      <c r="B4018" s="220"/>
      <c r="C4018" s="220"/>
      <c r="D4018" s="220"/>
      <c r="E4018" s="220"/>
      <c r="F4018" s="220"/>
      <c r="G4018" s="220"/>
      <c r="H4018" s="220"/>
      <c r="I4018" s="220"/>
      <c r="J4018" s="220"/>
      <c r="K4018" s="220"/>
      <c r="L4018" s="220"/>
      <c r="M4018" s="326"/>
      <c r="N4018" s="220"/>
      <c r="O4018" s="220"/>
      <c r="P4018" s="220"/>
      <c r="Q4018" s="326"/>
      <c r="R4018" s="326"/>
      <c r="S4018" s="326"/>
      <c r="T4018" s="326"/>
    </row>
    <row r="4019" spans="1:20">
      <c r="A4019" s="220"/>
      <c r="B4019" s="220"/>
      <c r="C4019" s="220"/>
      <c r="D4019" s="220"/>
      <c r="E4019" s="220"/>
      <c r="F4019" s="220"/>
      <c r="G4019" s="220"/>
      <c r="H4019" s="220"/>
      <c r="I4019" s="220"/>
      <c r="J4019" s="220"/>
      <c r="K4019" s="220"/>
      <c r="L4019" s="220"/>
      <c r="M4019" s="326"/>
      <c r="N4019" s="220"/>
      <c r="O4019" s="220"/>
      <c r="P4019" s="220"/>
      <c r="Q4019" s="326"/>
      <c r="R4019" s="326"/>
      <c r="S4019" s="326"/>
      <c r="T4019" s="326"/>
    </row>
    <row r="4020" spans="1:20">
      <c r="A4020" s="220"/>
      <c r="B4020" s="220"/>
      <c r="C4020" s="220"/>
      <c r="D4020" s="220"/>
      <c r="E4020" s="220"/>
      <c r="F4020" s="220"/>
      <c r="G4020" s="220"/>
      <c r="H4020" s="220"/>
      <c r="I4020" s="220"/>
      <c r="J4020" s="220"/>
      <c r="K4020" s="220"/>
      <c r="L4020" s="220"/>
      <c r="M4020" s="326"/>
      <c r="N4020" s="220"/>
      <c r="O4020" s="220"/>
      <c r="P4020" s="220"/>
      <c r="Q4020" s="326"/>
      <c r="R4020" s="326"/>
      <c r="S4020" s="326"/>
      <c r="T4020" s="326"/>
    </row>
    <row r="4021" spans="1:20">
      <c r="A4021" s="220"/>
      <c r="B4021" s="220"/>
      <c r="C4021" s="220"/>
      <c r="D4021" s="220"/>
      <c r="E4021" s="220"/>
      <c r="F4021" s="220"/>
      <c r="G4021" s="220"/>
      <c r="H4021" s="220"/>
      <c r="I4021" s="220"/>
      <c r="J4021" s="220"/>
      <c r="K4021" s="220"/>
      <c r="L4021" s="220"/>
      <c r="M4021" s="326"/>
      <c r="N4021" s="220"/>
      <c r="O4021" s="220"/>
      <c r="P4021" s="220"/>
      <c r="Q4021" s="326"/>
      <c r="R4021" s="326"/>
      <c r="S4021" s="326"/>
      <c r="T4021" s="326"/>
    </row>
    <row r="4022" spans="1:20">
      <c r="A4022" s="220"/>
      <c r="B4022" s="220"/>
      <c r="C4022" s="220"/>
      <c r="D4022" s="220"/>
      <c r="E4022" s="220"/>
      <c r="F4022" s="220"/>
      <c r="G4022" s="220"/>
      <c r="H4022" s="220"/>
      <c r="I4022" s="220"/>
      <c r="J4022" s="220"/>
      <c r="K4022" s="220"/>
      <c r="L4022" s="220"/>
      <c r="M4022" s="326"/>
      <c r="N4022" s="220"/>
      <c r="O4022" s="220"/>
      <c r="P4022" s="220"/>
      <c r="Q4022" s="326"/>
      <c r="R4022" s="326"/>
      <c r="S4022" s="326"/>
      <c r="T4022" s="326"/>
    </row>
    <row r="4023" spans="1:20">
      <c r="A4023" s="220"/>
      <c r="B4023" s="220"/>
      <c r="C4023" s="220"/>
      <c r="D4023" s="220"/>
      <c r="E4023" s="220"/>
      <c r="F4023" s="220"/>
      <c r="G4023" s="220"/>
      <c r="H4023" s="220"/>
      <c r="I4023" s="220"/>
      <c r="J4023" s="220"/>
      <c r="K4023" s="220"/>
      <c r="L4023" s="220"/>
      <c r="M4023" s="326"/>
      <c r="N4023" s="220"/>
      <c r="O4023" s="220"/>
      <c r="P4023" s="220"/>
      <c r="Q4023" s="326"/>
      <c r="R4023" s="326"/>
      <c r="S4023" s="326"/>
      <c r="T4023" s="326"/>
    </row>
    <row r="4024" spans="1:20">
      <c r="A4024" s="220"/>
      <c r="B4024" s="220"/>
      <c r="C4024" s="220"/>
      <c r="D4024" s="220"/>
      <c r="E4024" s="220"/>
      <c r="F4024" s="220"/>
      <c r="G4024" s="220"/>
      <c r="H4024" s="220"/>
      <c r="I4024" s="220"/>
      <c r="J4024" s="220"/>
      <c r="K4024" s="220"/>
      <c r="L4024" s="220"/>
      <c r="M4024" s="326"/>
      <c r="N4024" s="220"/>
      <c r="O4024" s="220"/>
      <c r="P4024" s="220"/>
      <c r="Q4024" s="326"/>
      <c r="R4024" s="326"/>
      <c r="S4024" s="326"/>
      <c r="T4024" s="326"/>
    </row>
    <row r="4025" spans="1:20">
      <c r="A4025" s="220"/>
      <c r="B4025" s="220"/>
      <c r="C4025" s="220"/>
      <c r="D4025" s="220"/>
      <c r="E4025" s="220"/>
      <c r="F4025" s="220"/>
      <c r="G4025" s="220"/>
      <c r="H4025" s="220"/>
      <c r="I4025" s="220"/>
      <c r="J4025" s="220"/>
      <c r="K4025" s="220"/>
      <c r="L4025" s="220"/>
      <c r="M4025" s="326"/>
      <c r="N4025" s="220"/>
      <c r="O4025" s="220"/>
      <c r="P4025" s="220"/>
      <c r="Q4025" s="326"/>
      <c r="R4025" s="326"/>
      <c r="S4025" s="326"/>
      <c r="T4025" s="326"/>
    </row>
    <row r="4026" spans="1:20">
      <c r="A4026" s="220"/>
      <c r="B4026" s="220"/>
      <c r="C4026" s="220"/>
      <c r="D4026" s="220"/>
      <c r="E4026" s="220"/>
      <c r="F4026" s="220"/>
      <c r="G4026" s="220"/>
      <c r="H4026" s="220"/>
      <c r="I4026" s="220"/>
      <c r="J4026" s="220"/>
      <c r="K4026" s="220"/>
      <c r="L4026" s="220"/>
      <c r="M4026" s="326"/>
      <c r="N4026" s="220"/>
      <c r="O4026" s="220"/>
      <c r="P4026" s="220"/>
      <c r="Q4026" s="326"/>
      <c r="R4026" s="326"/>
      <c r="S4026" s="326"/>
      <c r="T4026" s="326"/>
    </row>
    <row r="4027" spans="1:20">
      <c r="A4027" s="220"/>
      <c r="B4027" s="220"/>
      <c r="C4027" s="220"/>
      <c r="D4027" s="220"/>
      <c r="E4027" s="220"/>
      <c r="F4027" s="220"/>
      <c r="G4027" s="220"/>
      <c r="H4027" s="220"/>
      <c r="I4027" s="220"/>
      <c r="J4027" s="220"/>
      <c r="K4027" s="220"/>
      <c r="L4027" s="220"/>
      <c r="M4027" s="326"/>
      <c r="N4027" s="220"/>
      <c r="O4027" s="220"/>
      <c r="P4027" s="220"/>
      <c r="Q4027" s="326"/>
      <c r="R4027" s="326"/>
      <c r="S4027" s="326"/>
      <c r="T4027" s="326"/>
    </row>
    <row r="4028" spans="1:20">
      <c r="A4028" s="220"/>
      <c r="B4028" s="220"/>
      <c r="C4028" s="220"/>
      <c r="D4028" s="220"/>
      <c r="E4028" s="220"/>
      <c r="F4028" s="220"/>
      <c r="G4028" s="220"/>
      <c r="H4028" s="220"/>
      <c r="I4028" s="220"/>
      <c r="J4028" s="220"/>
      <c r="K4028" s="220"/>
      <c r="L4028" s="220"/>
      <c r="M4028" s="326"/>
      <c r="N4028" s="220"/>
      <c r="O4028" s="220"/>
      <c r="P4028" s="220"/>
      <c r="Q4028" s="326"/>
      <c r="R4028" s="326"/>
      <c r="S4028" s="326"/>
      <c r="T4028" s="326"/>
    </row>
    <row r="4029" spans="1:20">
      <c r="A4029" s="220"/>
      <c r="B4029" s="220"/>
      <c r="C4029" s="220"/>
      <c r="D4029" s="220"/>
      <c r="E4029" s="220"/>
      <c r="F4029" s="220"/>
      <c r="G4029" s="220"/>
      <c r="H4029" s="220"/>
      <c r="I4029" s="220"/>
      <c r="J4029" s="220"/>
      <c r="K4029" s="220"/>
      <c r="L4029" s="220"/>
      <c r="M4029" s="326"/>
      <c r="N4029" s="220"/>
      <c r="O4029" s="220"/>
      <c r="P4029" s="220"/>
      <c r="Q4029" s="326"/>
      <c r="R4029" s="326"/>
      <c r="S4029" s="326"/>
      <c r="T4029" s="326"/>
    </row>
    <row r="4030" spans="1:20">
      <c r="A4030" s="220"/>
      <c r="B4030" s="220"/>
      <c r="C4030" s="220"/>
      <c r="D4030" s="220"/>
      <c r="E4030" s="220"/>
      <c r="F4030" s="220"/>
      <c r="G4030" s="220"/>
      <c r="H4030" s="220"/>
      <c r="I4030" s="220"/>
      <c r="J4030" s="220"/>
      <c r="K4030" s="220"/>
      <c r="L4030" s="220"/>
      <c r="M4030" s="326"/>
      <c r="N4030" s="220"/>
      <c r="O4030" s="220"/>
      <c r="P4030" s="220"/>
      <c r="Q4030" s="326"/>
      <c r="R4030" s="326"/>
      <c r="S4030" s="326"/>
      <c r="T4030" s="326"/>
    </row>
    <row r="4031" spans="1:20">
      <c r="A4031" s="220"/>
      <c r="B4031" s="220"/>
      <c r="C4031" s="220"/>
      <c r="D4031" s="220"/>
      <c r="E4031" s="220"/>
      <c r="F4031" s="220"/>
      <c r="G4031" s="220"/>
      <c r="H4031" s="220"/>
      <c r="I4031" s="220"/>
      <c r="J4031" s="220"/>
      <c r="K4031" s="220"/>
      <c r="L4031" s="220"/>
      <c r="M4031" s="326"/>
      <c r="N4031" s="220"/>
      <c r="O4031" s="220"/>
      <c r="P4031" s="220"/>
      <c r="Q4031" s="326"/>
      <c r="R4031" s="326"/>
      <c r="S4031" s="326"/>
      <c r="T4031" s="326"/>
    </row>
    <row r="4032" spans="1:20">
      <c r="A4032" s="220"/>
      <c r="B4032" s="220"/>
      <c r="C4032" s="220"/>
      <c r="D4032" s="220"/>
      <c r="E4032" s="220"/>
      <c r="F4032" s="220"/>
      <c r="G4032" s="220"/>
      <c r="H4032" s="220"/>
      <c r="I4032" s="220"/>
      <c r="J4032" s="220"/>
      <c r="K4032" s="220"/>
      <c r="L4032" s="220"/>
      <c r="M4032" s="326"/>
      <c r="N4032" s="220"/>
      <c r="O4032" s="220"/>
      <c r="P4032" s="220"/>
      <c r="Q4032" s="326"/>
      <c r="R4032" s="326"/>
      <c r="S4032" s="326"/>
      <c r="T4032" s="326"/>
    </row>
    <row r="4033" spans="1:20">
      <c r="A4033" s="220"/>
      <c r="B4033" s="220"/>
      <c r="C4033" s="220"/>
      <c r="D4033" s="220"/>
      <c r="E4033" s="220"/>
      <c r="F4033" s="220"/>
      <c r="G4033" s="220"/>
      <c r="H4033" s="220"/>
      <c r="I4033" s="220"/>
      <c r="J4033" s="220"/>
      <c r="K4033" s="220"/>
      <c r="L4033" s="220"/>
      <c r="M4033" s="326"/>
      <c r="N4033" s="220"/>
      <c r="O4033" s="220"/>
      <c r="P4033" s="220"/>
      <c r="Q4033" s="326"/>
      <c r="R4033" s="326"/>
      <c r="S4033" s="326"/>
      <c r="T4033" s="326"/>
    </row>
    <row r="4034" spans="1:20">
      <c r="A4034" s="220"/>
      <c r="B4034" s="220"/>
      <c r="C4034" s="220"/>
      <c r="D4034" s="220"/>
      <c r="E4034" s="220"/>
      <c r="F4034" s="220"/>
      <c r="G4034" s="220"/>
      <c r="H4034" s="220"/>
      <c r="I4034" s="220"/>
      <c r="J4034" s="220"/>
      <c r="K4034" s="220"/>
      <c r="L4034" s="220"/>
      <c r="M4034" s="326"/>
      <c r="N4034" s="220"/>
      <c r="O4034" s="220"/>
      <c r="P4034" s="220"/>
      <c r="Q4034" s="326"/>
      <c r="R4034" s="326"/>
      <c r="S4034" s="326"/>
      <c r="T4034" s="326"/>
    </row>
    <row r="4035" spans="1:20">
      <c r="A4035" s="220"/>
      <c r="B4035" s="220"/>
      <c r="C4035" s="220"/>
      <c r="D4035" s="220"/>
      <c r="E4035" s="220"/>
      <c r="F4035" s="220"/>
      <c r="G4035" s="220"/>
      <c r="H4035" s="220"/>
      <c r="I4035" s="220"/>
      <c r="J4035" s="220"/>
      <c r="K4035" s="220"/>
      <c r="L4035" s="220"/>
      <c r="M4035" s="326"/>
      <c r="N4035" s="220"/>
      <c r="O4035" s="220"/>
      <c r="P4035" s="220"/>
      <c r="Q4035" s="326"/>
      <c r="R4035" s="326"/>
      <c r="S4035" s="326"/>
      <c r="T4035" s="326"/>
    </row>
    <row r="4036" spans="1:20">
      <c r="A4036" s="220"/>
      <c r="B4036" s="220"/>
      <c r="C4036" s="220"/>
      <c r="D4036" s="220"/>
      <c r="E4036" s="220"/>
      <c r="F4036" s="220"/>
      <c r="G4036" s="220"/>
      <c r="H4036" s="220"/>
      <c r="I4036" s="220"/>
      <c r="J4036" s="220"/>
      <c r="K4036" s="220"/>
      <c r="L4036" s="220"/>
      <c r="M4036" s="326"/>
      <c r="N4036" s="220"/>
      <c r="O4036" s="220"/>
      <c r="P4036" s="220"/>
      <c r="Q4036" s="326"/>
      <c r="R4036" s="326"/>
      <c r="S4036" s="326"/>
      <c r="T4036" s="326"/>
    </row>
    <row r="4037" spans="1:20">
      <c r="A4037" s="220"/>
      <c r="B4037" s="220"/>
      <c r="C4037" s="220"/>
      <c r="D4037" s="220"/>
      <c r="E4037" s="220"/>
      <c r="F4037" s="220"/>
      <c r="G4037" s="220"/>
      <c r="H4037" s="220"/>
      <c r="I4037" s="220"/>
      <c r="J4037" s="220"/>
      <c r="K4037" s="220"/>
      <c r="L4037" s="220"/>
      <c r="M4037" s="326"/>
      <c r="N4037" s="220"/>
      <c r="O4037" s="220"/>
      <c r="P4037" s="220"/>
      <c r="Q4037" s="326"/>
      <c r="R4037" s="326"/>
      <c r="S4037" s="326"/>
      <c r="T4037" s="326"/>
    </row>
    <row r="4038" spans="1:20">
      <c r="A4038" s="220"/>
      <c r="B4038" s="220"/>
      <c r="C4038" s="220"/>
      <c r="D4038" s="220"/>
      <c r="E4038" s="220"/>
      <c r="F4038" s="220"/>
      <c r="G4038" s="220"/>
      <c r="H4038" s="220"/>
      <c r="I4038" s="220"/>
      <c r="J4038" s="220"/>
      <c r="K4038" s="220"/>
      <c r="L4038" s="220"/>
      <c r="M4038" s="326"/>
      <c r="N4038" s="220"/>
      <c r="O4038" s="220"/>
      <c r="P4038" s="220"/>
      <c r="Q4038" s="326"/>
      <c r="R4038" s="326"/>
      <c r="S4038" s="326"/>
      <c r="T4038" s="326"/>
    </row>
    <row r="4039" spans="1:20">
      <c r="A4039" s="220"/>
      <c r="B4039" s="220"/>
      <c r="C4039" s="220"/>
      <c r="D4039" s="220"/>
      <c r="E4039" s="220"/>
      <c r="F4039" s="220"/>
      <c r="G4039" s="220"/>
      <c r="H4039" s="220"/>
      <c r="I4039" s="220"/>
      <c r="J4039" s="220"/>
      <c r="K4039" s="220"/>
      <c r="L4039" s="220"/>
      <c r="M4039" s="326"/>
      <c r="N4039" s="220"/>
      <c r="O4039" s="220"/>
      <c r="P4039" s="220"/>
      <c r="Q4039" s="326"/>
      <c r="R4039" s="326"/>
      <c r="S4039" s="326"/>
      <c r="T4039" s="326"/>
    </row>
    <row r="4040" spans="1:20">
      <c r="A4040" s="220"/>
      <c r="B4040" s="220"/>
      <c r="C4040" s="220"/>
      <c r="D4040" s="220"/>
      <c r="E4040" s="220"/>
      <c r="F4040" s="220"/>
      <c r="G4040" s="220"/>
      <c r="H4040" s="220"/>
      <c r="I4040" s="220"/>
      <c r="J4040" s="220"/>
      <c r="K4040" s="220"/>
      <c r="L4040" s="220"/>
      <c r="M4040" s="326"/>
      <c r="N4040" s="220"/>
      <c r="O4040" s="220"/>
      <c r="P4040" s="220"/>
      <c r="Q4040" s="326"/>
      <c r="R4040" s="326"/>
      <c r="S4040" s="326"/>
      <c r="T4040" s="326"/>
    </row>
    <row r="4041" spans="1:20">
      <c r="A4041" s="220"/>
      <c r="B4041" s="220"/>
      <c r="C4041" s="220"/>
      <c r="D4041" s="220"/>
      <c r="E4041" s="220"/>
      <c r="F4041" s="220"/>
      <c r="G4041" s="220"/>
      <c r="H4041" s="220"/>
      <c r="I4041" s="220"/>
      <c r="J4041" s="220"/>
      <c r="K4041" s="220"/>
      <c r="L4041" s="220"/>
      <c r="M4041" s="326"/>
      <c r="N4041" s="220"/>
      <c r="O4041" s="220"/>
      <c r="P4041" s="220"/>
      <c r="Q4041" s="326"/>
      <c r="R4041" s="326"/>
      <c r="S4041" s="326"/>
      <c r="T4041" s="326"/>
    </row>
    <row r="4042" spans="1:20">
      <c r="A4042" s="220"/>
      <c r="B4042" s="220"/>
      <c r="C4042" s="220"/>
      <c r="D4042" s="220"/>
      <c r="E4042" s="220"/>
      <c r="F4042" s="220"/>
      <c r="G4042" s="220"/>
      <c r="H4042" s="220"/>
      <c r="I4042" s="220"/>
      <c r="J4042" s="220"/>
      <c r="K4042" s="220"/>
      <c r="L4042" s="220"/>
      <c r="M4042" s="326"/>
      <c r="N4042" s="220"/>
      <c r="O4042" s="220"/>
      <c r="P4042" s="220"/>
      <c r="Q4042" s="326"/>
      <c r="R4042" s="326"/>
      <c r="S4042" s="326"/>
      <c r="T4042" s="326"/>
    </row>
    <row r="4043" spans="1:20">
      <c r="A4043" s="220"/>
      <c r="B4043" s="220"/>
      <c r="C4043" s="220"/>
      <c r="D4043" s="220"/>
      <c r="E4043" s="220"/>
      <c r="F4043" s="220"/>
      <c r="G4043" s="220"/>
      <c r="H4043" s="220"/>
      <c r="I4043" s="220"/>
      <c r="J4043" s="220"/>
      <c r="K4043" s="220"/>
      <c r="L4043" s="220"/>
      <c r="M4043" s="326"/>
      <c r="N4043" s="220"/>
      <c r="O4043" s="220"/>
      <c r="P4043" s="220"/>
      <c r="Q4043" s="326"/>
      <c r="R4043" s="326"/>
      <c r="S4043" s="326"/>
      <c r="T4043" s="326"/>
    </row>
    <row r="4044" spans="1:20">
      <c r="A4044" s="220"/>
      <c r="B4044" s="220"/>
      <c r="C4044" s="220"/>
      <c r="D4044" s="220"/>
      <c r="E4044" s="220"/>
      <c r="F4044" s="220"/>
      <c r="G4044" s="220"/>
      <c r="H4044" s="220"/>
      <c r="I4044" s="220"/>
      <c r="J4044" s="220"/>
      <c r="K4044" s="220"/>
      <c r="L4044" s="220"/>
      <c r="M4044" s="326"/>
      <c r="N4044" s="220"/>
      <c r="O4044" s="220"/>
      <c r="P4044" s="220"/>
      <c r="Q4044" s="326"/>
      <c r="R4044" s="326"/>
      <c r="S4044" s="326"/>
      <c r="T4044" s="326"/>
    </row>
    <row r="4045" spans="1:20">
      <c r="A4045" s="220"/>
      <c r="B4045" s="220"/>
      <c r="C4045" s="220"/>
      <c r="D4045" s="220"/>
      <c r="E4045" s="220"/>
      <c r="F4045" s="220"/>
      <c r="G4045" s="220"/>
      <c r="H4045" s="220"/>
      <c r="I4045" s="220"/>
      <c r="J4045" s="220"/>
      <c r="K4045" s="220"/>
      <c r="L4045" s="220"/>
      <c r="M4045" s="326"/>
      <c r="N4045" s="220"/>
      <c r="O4045" s="220"/>
      <c r="P4045" s="220"/>
      <c r="Q4045" s="326"/>
      <c r="R4045" s="326"/>
      <c r="S4045" s="326"/>
      <c r="T4045" s="326"/>
    </row>
    <row r="4046" spans="1:20">
      <c r="A4046" s="220"/>
      <c r="B4046" s="220"/>
      <c r="C4046" s="220"/>
      <c r="D4046" s="220"/>
      <c r="E4046" s="220"/>
      <c r="F4046" s="220"/>
      <c r="G4046" s="220"/>
      <c r="H4046" s="220"/>
      <c r="I4046" s="220"/>
      <c r="J4046" s="220"/>
      <c r="K4046" s="220"/>
      <c r="L4046" s="220"/>
      <c r="M4046" s="326"/>
      <c r="N4046" s="220"/>
      <c r="O4046" s="220"/>
      <c r="P4046" s="220"/>
      <c r="Q4046" s="326"/>
      <c r="R4046" s="326"/>
      <c r="S4046" s="326"/>
      <c r="T4046" s="326"/>
    </row>
    <row r="4047" spans="1:20">
      <c r="A4047" s="220"/>
      <c r="B4047" s="220"/>
      <c r="C4047" s="220"/>
      <c r="D4047" s="220"/>
      <c r="E4047" s="220"/>
      <c r="F4047" s="220"/>
      <c r="G4047" s="220"/>
      <c r="H4047" s="220"/>
      <c r="I4047" s="220"/>
      <c r="J4047" s="220"/>
      <c r="K4047" s="220"/>
      <c r="L4047" s="220"/>
      <c r="M4047" s="326"/>
      <c r="N4047" s="220"/>
      <c r="O4047" s="220"/>
      <c r="P4047" s="220"/>
      <c r="Q4047" s="326"/>
      <c r="R4047" s="326"/>
      <c r="S4047" s="326"/>
      <c r="T4047" s="326"/>
    </row>
    <row r="4048" spans="1:20">
      <c r="A4048" s="220"/>
      <c r="B4048" s="220"/>
      <c r="C4048" s="220"/>
      <c r="D4048" s="220"/>
      <c r="E4048" s="220"/>
      <c r="F4048" s="220"/>
      <c r="G4048" s="220"/>
      <c r="H4048" s="220"/>
      <c r="I4048" s="220"/>
      <c r="J4048" s="220"/>
      <c r="K4048" s="220"/>
      <c r="L4048" s="220"/>
      <c r="M4048" s="326"/>
      <c r="N4048" s="220"/>
      <c r="O4048" s="220"/>
      <c r="P4048" s="220"/>
      <c r="Q4048" s="326"/>
      <c r="R4048" s="326"/>
      <c r="S4048" s="326"/>
      <c r="T4048" s="326"/>
    </row>
    <row r="4049" spans="1:20">
      <c r="A4049" s="220"/>
      <c r="B4049" s="220"/>
      <c r="C4049" s="220"/>
      <c r="D4049" s="220"/>
      <c r="E4049" s="220"/>
      <c r="F4049" s="220"/>
      <c r="G4049" s="220"/>
      <c r="H4049" s="220"/>
      <c r="I4049" s="220"/>
      <c r="J4049" s="220"/>
      <c r="K4049" s="220"/>
      <c r="L4049" s="220"/>
      <c r="M4049" s="326"/>
      <c r="N4049" s="220"/>
      <c r="O4049" s="220"/>
      <c r="P4049" s="220"/>
      <c r="Q4049" s="326"/>
      <c r="R4049" s="326"/>
      <c r="S4049" s="326"/>
      <c r="T4049" s="326"/>
    </row>
    <row r="4050" spans="1:20">
      <c r="A4050" s="220"/>
      <c r="B4050" s="220"/>
      <c r="C4050" s="220"/>
      <c r="D4050" s="220"/>
      <c r="E4050" s="220"/>
      <c r="F4050" s="220"/>
      <c r="G4050" s="220"/>
      <c r="H4050" s="220"/>
      <c r="I4050" s="220"/>
      <c r="J4050" s="220"/>
      <c r="K4050" s="220"/>
      <c r="L4050" s="220"/>
      <c r="M4050" s="326"/>
      <c r="N4050" s="220"/>
      <c r="O4050" s="220"/>
      <c r="P4050" s="220"/>
      <c r="Q4050" s="326"/>
      <c r="R4050" s="326"/>
      <c r="S4050" s="326"/>
      <c r="T4050" s="326"/>
    </row>
    <row r="4051" spans="1:20">
      <c r="A4051" s="220"/>
      <c r="B4051" s="220"/>
      <c r="C4051" s="220"/>
      <c r="D4051" s="220"/>
      <c r="E4051" s="220"/>
      <c r="F4051" s="220"/>
      <c r="G4051" s="220"/>
      <c r="H4051" s="220"/>
      <c r="I4051" s="220"/>
      <c r="J4051" s="220"/>
      <c r="K4051" s="220"/>
      <c r="L4051" s="220"/>
      <c r="M4051" s="326"/>
      <c r="N4051" s="220"/>
      <c r="O4051" s="220"/>
      <c r="P4051" s="220"/>
      <c r="Q4051" s="326"/>
      <c r="R4051" s="326"/>
      <c r="S4051" s="326"/>
      <c r="T4051" s="326"/>
    </row>
    <row r="4052" spans="1:20">
      <c r="A4052" s="220"/>
      <c r="B4052" s="220"/>
      <c r="C4052" s="220"/>
      <c r="D4052" s="220"/>
      <c r="E4052" s="220"/>
      <c r="F4052" s="220"/>
      <c r="G4052" s="220"/>
      <c r="H4052" s="220"/>
      <c r="I4052" s="220"/>
      <c r="J4052" s="220"/>
      <c r="K4052" s="220"/>
      <c r="L4052" s="220"/>
      <c r="M4052" s="326"/>
      <c r="N4052" s="220"/>
      <c r="O4052" s="220"/>
      <c r="P4052" s="220"/>
      <c r="Q4052" s="326"/>
      <c r="R4052" s="326"/>
      <c r="S4052" s="326"/>
      <c r="T4052" s="326"/>
    </row>
    <row r="4053" spans="1:20">
      <c r="A4053" s="220"/>
      <c r="B4053" s="220"/>
      <c r="C4053" s="220"/>
      <c r="D4053" s="220"/>
      <c r="E4053" s="220"/>
      <c r="F4053" s="220"/>
      <c r="G4053" s="220"/>
      <c r="H4053" s="220"/>
      <c r="I4053" s="220"/>
      <c r="J4053" s="220"/>
      <c r="K4053" s="220"/>
      <c r="L4053" s="220"/>
      <c r="M4053" s="326"/>
      <c r="N4053" s="220"/>
      <c r="O4053" s="220"/>
      <c r="P4053" s="220"/>
      <c r="Q4053" s="326"/>
      <c r="R4053" s="326"/>
      <c r="S4053" s="326"/>
      <c r="T4053" s="326"/>
    </row>
    <row r="4054" spans="1:20">
      <c r="A4054" s="220"/>
      <c r="B4054" s="220"/>
      <c r="C4054" s="220"/>
      <c r="D4054" s="220"/>
      <c r="E4054" s="220"/>
      <c r="F4054" s="220"/>
      <c r="G4054" s="220"/>
      <c r="H4054" s="220"/>
      <c r="I4054" s="220"/>
      <c r="J4054" s="220"/>
      <c r="K4054" s="220"/>
      <c r="L4054" s="220"/>
      <c r="M4054" s="326"/>
      <c r="N4054" s="220"/>
      <c r="O4054" s="220"/>
      <c r="P4054" s="220"/>
      <c r="Q4054" s="326"/>
      <c r="R4054" s="326"/>
      <c r="S4054" s="326"/>
      <c r="T4054" s="326"/>
    </row>
    <row r="4055" spans="1:20">
      <c r="A4055" s="220"/>
      <c r="B4055" s="220"/>
      <c r="C4055" s="220"/>
      <c r="D4055" s="220"/>
      <c r="E4055" s="220"/>
      <c r="F4055" s="220"/>
      <c r="G4055" s="220"/>
      <c r="H4055" s="220"/>
      <c r="I4055" s="220"/>
      <c r="J4055" s="220"/>
      <c r="K4055" s="220"/>
      <c r="L4055" s="220"/>
      <c r="M4055" s="326"/>
      <c r="N4055" s="220"/>
      <c r="O4055" s="220"/>
      <c r="P4055" s="220"/>
      <c r="Q4055" s="326"/>
      <c r="R4055" s="326"/>
      <c r="S4055" s="326"/>
      <c r="T4055" s="326"/>
    </row>
    <row r="4056" spans="1:20">
      <c r="A4056" s="220"/>
      <c r="B4056" s="220"/>
      <c r="C4056" s="220"/>
      <c r="D4056" s="220"/>
      <c r="E4056" s="220"/>
      <c r="F4056" s="220"/>
      <c r="G4056" s="220"/>
      <c r="H4056" s="220"/>
      <c r="I4056" s="220"/>
      <c r="J4056" s="220"/>
      <c r="K4056" s="220"/>
      <c r="L4056" s="220"/>
      <c r="M4056" s="326"/>
      <c r="N4056" s="220"/>
      <c r="O4056" s="220"/>
      <c r="P4056" s="220"/>
      <c r="Q4056" s="326"/>
      <c r="R4056" s="326"/>
      <c r="S4056" s="326"/>
      <c r="T4056" s="326"/>
    </row>
    <row r="4057" spans="1:20">
      <c r="A4057" s="220"/>
      <c r="B4057" s="220"/>
      <c r="C4057" s="220"/>
      <c r="D4057" s="220"/>
      <c r="E4057" s="220"/>
      <c r="F4057" s="220"/>
      <c r="G4057" s="220"/>
      <c r="H4057" s="220"/>
      <c r="I4057" s="220"/>
      <c r="J4057" s="220"/>
      <c r="K4057" s="220"/>
      <c r="L4057" s="220"/>
      <c r="M4057" s="326"/>
      <c r="N4057" s="220"/>
      <c r="O4057" s="220"/>
      <c r="P4057" s="220"/>
      <c r="Q4057" s="326"/>
      <c r="R4057" s="326"/>
      <c r="S4057" s="326"/>
      <c r="T4057" s="326"/>
    </row>
    <row r="4058" spans="1:20">
      <c r="A4058" s="220"/>
      <c r="B4058" s="220"/>
      <c r="C4058" s="220"/>
      <c r="D4058" s="220"/>
      <c r="E4058" s="220"/>
      <c r="F4058" s="220"/>
      <c r="G4058" s="220"/>
      <c r="H4058" s="220"/>
      <c r="I4058" s="220"/>
      <c r="J4058" s="220"/>
      <c r="K4058" s="220"/>
      <c r="L4058" s="220"/>
      <c r="M4058" s="326"/>
      <c r="N4058" s="220"/>
      <c r="O4058" s="220"/>
      <c r="P4058" s="220"/>
      <c r="Q4058" s="326"/>
      <c r="R4058" s="326"/>
      <c r="S4058" s="326"/>
      <c r="T4058" s="326"/>
    </row>
    <row r="4059" spans="1:20">
      <c r="A4059" s="220"/>
      <c r="B4059" s="220"/>
      <c r="C4059" s="220"/>
      <c r="D4059" s="220"/>
      <c r="E4059" s="220"/>
      <c r="F4059" s="220"/>
      <c r="G4059" s="220"/>
      <c r="H4059" s="220"/>
      <c r="I4059" s="220"/>
      <c r="J4059" s="220"/>
      <c r="K4059" s="220"/>
      <c r="L4059" s="220"/>
      <c r="M4059" s="326"/>
      <c r="N4059" s="220"/>
      <c r="O4059" s="220"/>
      <c r="P4059" s="220"/>
      <c r="Q4059" s="326"/>
      <c r="R4059" s="326"/>
      <c r="S4059" s="326"/>
      <c r="T4059" s="326"/>
    </row>
    <row r="4060" spans="1:20">
      <c r="A4060" s="220"/>
      <c r="B4060" s="220"/>
      <c r="C4060" s="220"/>
      <c r="D4060" s="220"/>
      <c r="E4060" s="220"/>
      <c r="F4060" s="220"/>
      <c r="G4060" s="220"/>
      <c r="H4060" s="220"/>
      <c r="I4060" s="220"/>
      <c r="J4060" s="220"/>
      <c r="K4060" s="220"/>
      <c r="L4060" s="220"/>
      <c r="M4060" s="326"/>
      <c r="N4060" s="220"/>
      <c r="O4060" s="220"/>
      <c r="P4060" s="220"/>
      <c r="Q4060" s="326"/>
      <c r="R4060" s="326"/>
      <c r="S4060" s="326"/>
      <c r="T4060" s="326"/>
    </row>
    <row r="4061" spans="1:20">
      <c r="A4061" s="220"/>
      <c r="B4061" s="220"/>
      <c r="C4061" s="220"/>
      <c r="D4061" s="220"/>
      <c r="E4061" s="220"/>
      <c r="F4061" s="220"/>
      <c r="G4061" s="220"/>
      <c r="H4061" s="220"/>
      <c r="I4061" s="220"/>
      <c r="J4061" s="220"/>
      <c r="K4061" s="220"/>
      <c r="L4061" s="220"/>
      <c r="M4061" s="326"/>
      <c r="N4061" s="220"/>
      <c r="O4061" s="220"/>
      <c r="P4061" s="220"/>
      <c r="Q4061" s="326"/>
      <c r="R4061" s="326"/>
      <c r="S4061" s="326"/>
      <c r="T4061" s="326"/>
    </row>
    <row r="4062" spans="1:20">
      <c r="A4062" s="220"/>
      <c r="B4062" s="220"/>
      <c r="C4062" s="220"/>
      <c r="D4062" s="220"/>
      <c r="E4062" s="220"/>
      <c r="F4062" s="220"/>
      <c r="G4062" s="220"/>
      <c r="H4062" s="220"/>
      <c r="I4062" s="220"/>
      <c r="J4062" s="220"/>
      <c r="K4062" s="220"/>
      <c r="L4062" s="220"/>
      <c r="M4062" s="326"/>
      <c r="N4062" s="220"/>
      <c r="O4062" s="220"/>
      <c r="P4062" s="220"/>
      <c r="Q4062" s="326"/>
      <c r="R4062" s="326"/>
      <c r="S4062" s="326"/>
      <c r="T4062" s="326"/>
    </row>
    <row r="4063" spans="1:20">
      <c r="A4063" s="220"/>
      <c r="B4063" s="220"/>
      <c r="C4063" s="220"/>
      <c r="D4063" s="220"/>
      <c r="E4063" s="220"/>
      <c r="F4063" s="220"/>
      <c r="G4063" s="220"/>
      <c r="H4063" s="220"/>
      <c r="I4063" s="220"/>
      <c r="J4063" s="220"/>
      <c r="K4063" s="220"/>
      <c r="L4063" s="220"/>
      <c r="M4063" s="326"/>
      <c r="N4063" s="220"/>
      <c r="O4063" s="220"/>
      <c r="P4063" s="220"/>
      <c r="Q4063" s="326"/>
      <c r="R4063" s="326"/>
      <c r="S4063" s="326"/>
      <c r="T4063" s="326"/>
    </row>
    <row r="4064" spans="1:20">
      <c r="A4064" s="220"/>
      <c r="B4064" s="220"/>
      <c r="C4064" s="220"/>
      <c r="D4064" s="220"/>
      <c r="E4064" s="220"/>
      <c r="F4064" s="220"/>
      <c r="G4064" s="220"/>
      <c r="H4064" s="220"/>
      <c r="I4064" s="220"/>
      <c r="J4064" s="220"/>
      <c r="K4064" s="220"/>
      <c r="L4064" s="220"/>
      <c r="M4064" s="326"/>
      <c r="N4064" s="220"/>
      <c r="O4064" s="220"/>
      <c r="P4064" s="220"/>
      <c r="Q4064" s="326"/>
      <c r="R4064" s="326"/>
      <c r="S4064" s="326"/>
      <c r="T4064" s="326"/>
    </row>
    <row r="4065" spans="1:20">
      <c r="A4065" s="220"/>
      <c r="B4065" s="220"/>
      <c r="C4065" s="220"/>
      <c r="D4065" s="220"/>
      <c r="E4065" s="220"/>
      <c r="F4065" s="220"/>
      <c r="G4065" s="220"/>
      <c r="H4065" s="220"/>
      <c r="I4065" s="220"/>
      <c r="J4065" s="220"/>
      <c r="K4065" s="220"/>
      <c r="L4065" s="220"/>
      <c r="M4065" s="326"/>
      <c r="N4065" s="220"/>
      <c r="O4065" s="220"/>
      <c r="P4065" s="220"/>
      <c r="Q4065" s="326"/>
      <c r="R4065" s="326"/>
      <c r="S4065" s="326"/>
      <c r="T4065" s="326"/>
    </row>
    <row r="4066" spans="1:20">
      <c r="A4066" s="220"/>
      <c r="B4066" s="220"/>
      <c r="C4066" s="220"/>
      <c r="D4066" s="220"/>
      <c r="E4066" s="220"/>
      <c r="F4066" s="220"/>
      <c r="G4066" s="220"/>
      <c r="H4066" s="220"/>
      <c r="I4066" s="220"/>
      <c r="J4066" s="220"/>
      <c r="K4066" s="220"/>
      <c r="L4066" s="220"/>
      <c r="M4066" s="326"/>
      <c r="N4066" s="220"/>
      <c r="O4066" s="220"/>
      <c r="P4066" s="220"/>
      <c r="Q4066" s="326"/>
      <c r="R4066" s="326"/>
      <c r="S4066" s="326"/>
      <c r="T4066" s="326"/>
    </row>
    <row r="4067" spans="1:20">
      <c r="A4067" s="220"/>
      <c r="B4067" s="220"/>
      <c r="C4067" s="220"/>
      <c r="D4067" s="220"/>
      <c r="E4067" s="220"/>
      <c r="F4067" s="220"/>
      <c r="G4067" s="220"/>
      <c r="H4067" s="220"/>
      <c r="I4067" s="220"/>
      <c r="J4067" s="220"/>
      <c r="K4067" s="220"/>
      <c r="L4067" s="220"/>
      <c r="M4067" s="326"/>
      <c r="N4067" s="220"/>
      <c r="O4067" s="220"/>
      <c r="P4067" s="220"/>
      <c r="Q4067" s="326"/>
      <c r="R4067" s="326"/>
      <c r="S4067" s="326"/>
      <c r="T4067" s="326"/>
    </row>
    <row r="4068" spans="1:20">
      <c r="A4068" s="220"/>
      <c r="B4068" s="220"/>
      <c r="C4068" s="220"/>
      <c r="D4068" s="220"/>
      <c r="E4068" s="220"/>
      <c r="F4068" s="220"/>
      <c r="G4068" s="220"/>
      <c r="H4068" s="220"/>
      <c r="I4068" s="220"/>
      <c r="J4068" s="220"/>
      <c r="K4068" s="220"/>
      <c r="L4068" s="220"/>
      <c r="M4068" s="326"/>
      <c r="N4068" s="220"/>
      <c r="O4068" s="220"/>
      <c r="P4068" s="220"/>
      <c r="Q4068" s="326"/>
      <c r="R4068" s="326"/>
      <c r="S4068" s="326"/>
      <c r="T4068" s="326"/>
    </row>
    <row r="4069" spans="1:20">
      <c r="A4069" s="220"/>
      <c r="B4069" s="220"/>
      <c r="C4069" s="220"/>
      <c r="D4069" s="220"/>
      <c r="E4069" s="220"/>
      <c r="F4069" s="220"/>
      <c r="G4069" s="220"/>
      <c r="H4069" s="220"/>
      <c r="I4069" s="220"/>
      <c r="J4069" s="220"/>
      <c r="K4069" s="220"/>
      <c r="L4069" s="220"/>
      <c r="M4069" s="326"/>
      <c r="N4069" s="220"/>
      <c r="O4069" s="220"/>
      <c r="P4069" s="220"/>
      <c r="Q4069" s="326"/>
      <c r="R4069" s="326"/>
      <c r="S4069" s="326"/>
      <c r="T4069" s="326"/>
    </row>
    <row r="4070" spans="1:20">
      <c r="A4070" s="220"/>
      <c r="B4070" s="220"/>
      <c r="C4070" s="220"/>
      <c r="D4070" s="220"/>
      <c r="E4070" s="220"/>
      <c r="F4070" s="220"/>
      <c r="G4070" s="220"/>
      <c r="H4070" s="220"/>
      <c r="I4070" s="220"/>
      <c r="J4070" s="220"/>
      <c r="K4070" s="220"/>
      <c r="L4070" s="220"/>
      <c r="M4070" s="326"/>
      <c r="N4070" s="220"/>
      <c r="O4070" s="220"/>
      <c r="P4070" s="220"/>
      <c r="Q4070" s="326"/>
      <c r="R4070" s="326"/>
      <c r="S4070" s="326"/>
      <c r="T4070" s="326"/>
    </row>
    <row r="4071" spans="1:20">
      <c r="A4071" s="220"/>
      <c r="B4071" s="220"/>
      <c r="C4071" s="220"/>
      <c r="D4071" s="220"/>
      <c r="E4071" s="220"/>
      <c r="F4071" s="220"/>
      <c r="G4071" s="220"/>
      <c r="H4071" s="220"/>
      <c r="I4071" s="220"/>
      <c r="J4071" s="220"/>
      <c r="K4071" s="220"/>
      <c r="L4071" s="220"/>
      <c r="M4071" s="326"/>
      <c r="N4071" s="220"/>
      <c r="O4071" s="220"/>
      <c r="P4071" s="220"/>
      <c r="Q4071" s="326"/>
      <c r="R4071" s="326"/>
      <c r="S4071" s="326"/>
      <c r="T4071" s="326"/>
    </row>
    <row r="4072" spans="1:20">
      <c r="A4072" s="220"/>
      <c r="B4072" s="220"/>
      <c r="C4072" s="220"/>
      <c r="D4072" s="220"/>
      <c r="E4072" s="220"/>
      <c r="F4072" s="220"/>
      <c r="G4072" s="220"/>
      <c r="H4072" s="220"/>
      <c r="I4072" s="220"/>
      <c r="J4072" s="220"/>
      <c r="K4072" s="220"/>
      <c r="L4072" s="220"/>
      <c r="M4072" s="326"/>
      <c r="N4072" s="220"/>
      <c r="O4072" s="220"/>
      <c r="P4072" s="220"/>
      <c r="Q4072" s="326"/>
      <c r="R4072" s="326"/>
      <c r="S4072" s="326"/>
      <c r="T4072" s="326"/>
    </row>
    <row r="4073" spans="1:20">
      <c r="A4073" s="220"/>
      <c r="B4073" s="220"/>
      <c r="C4073" s="220"/>
      <c r="D4073" s="220"/>
      <c r="E4073" s="220"/>
      <c r="F4073" s="220"/>
      <c r="G4073" s="220"/>
      <c r="H4073" s="220"/>
      <c r="I4073" s="220"/>
      <c r="J4073" s="220"/>
      <c r="K4073" s="220"/>
      <c r="L4073" s="220"/>
      <c r="M4073" s="326"/>
      <c r="N4073" s="220"/>
      <c r="O4073" s="220"/>
      <c r="P4073" s="220"/>
      <c r="Q4073" s="326"/>
      <c r="R4073" s="326"/>
      <c r="S4073" s="326"/>
      <c r="T4073" s="326"/>
    </row>
    <row r="4074" spans="1:20">
      <c r="A4074" s="220"/>
      <c r="B4074" s="220"/>
      <c r="C4074" s="220"/>
      <c r="D4074" s="220"/>
      <c r="E4074" s="220"/>
      <c r="F4074" s="220"/>
      <c r="G4074" s="220"/>
      <c r="H4074" s="220"/>
      <c r="I4074" s="220"/>
      <c r="J4074" s="220"/>
      <c r="K4074" s="220"/>
      <c r="L4074" s="220"/>
      <c r="M4074" s="326"/>
      <c r="N4074" s="220"/>
      <c r="O4074" s="220"/>
      <c r="P4074" s="220"/>
      <c r="Q4074" s="326"/>
      <c r="R4074" s="326"/>
      <c r="S4074" s="326"/>
      <c r="T4074" s="326"/>
    </row>
    <row r="4075" spans="1:20">
      <c r="A4075" s="220"/>
      <c r="B4075" s="220"/>
      <c r="C4075" s="220"/>
      <c r="D4075" s="220"/>
      <c r="E4075" s="220"/>
      <c r="F4075" s="220"/>
      <c r="G4075" s="220"/>
      <c r="H4075" s="220"/>
      <c r="I4075" s="220"/>
      <c r="J4075" s="220"/>
      <c r="K4075" s="220"/>
      <c r="L4075" s="220"/>
      <c r="M4075" s="326"/>
      <c r="N4075" s="220"/>
      <c r="O4075" s="220"/>
      <c r="P4075" s="220"/>
      <c r="Q4075" s="326"/>
      <c r="R4075" s="326"/>
      <c r="S4075" s="326"/>
      <c r="T4075" s="326"/>
    </row>
    <row r="4076" spans="1:20">
      <c r="A4076" s="220"/>
      <c r="B4076" s="220"/>
      <c r="C4076" s="220"/>
      <c r="D4076" s="220"/>
      <c r="E4076" s="220"/>
      <c r="F4076" s="220"/>
      <c r="G4076" s="220"/>
      <c r="H4076" s="220"/>
      <c r="I4076" s="220"/>
      <c r="J4076" s="220"/>
      <c r="K4076" s="220"/>
      <c r="L4076" s="220"/>
      <c r="M4076" s="326"/>
      <c r="N4076" s="220"/>
      <c r="O4076" s="220"/>
      <c r="P4076" s="220"/>
      <c r="Q4076" s="326"/>
      <c r="R4076" s="326"/>
      <c r="S4076" s="326"/>
      <c r="T4076" s="326"/>
    </row>
    <row r="4077" spans="1:20">
      <c r="A4077" s="220"/>
      <c r="B4077" s="220"/>
      <c r="C4077" s="220"/>
      <c r="D4077" s="220"/>
      <c r="E4077" s="220"/>
      <c r="F4077" s="220"/>
      <c r="G4077" s="220"/>
      <c r="H4077" s="220"/>
      <c r="I4077" s="220"/>
      <c r="J4077" s="220"/>
      <c r="K4077" s="220"/>
      <c r="L4077" s="220"/>
      <c r="M4077" s="326"/>
      <c r="N4077" s="220"/>
      <c r="O4077" s="220"/>
      <c r="P4077" s="220"/>
      <c r="Q4077" s="326"/>
      <c r="R4077" s="326"/>
      <c r="S4077" s="326"/>
      <c r="T4077" s="326"/>
    </row>
    <row r="4078" spans="1:20">
      <c r="A4078" s="220"/>
      <c r="B4078" s="220"/>
      <c r="C4078" s="220"/>
      <c r="D4078" s="220"/>
      <c r="E4078" s="220"/>
      <c r="F4078" s="220"/>
      <c r="G4078" s="220"/>
      <c r="H4078" s="220"/>
      <c r="I4078" s="220"/>
      <c r="J4078" s="220"/>
      <c r="K4078" s="220"/>
      <c r="L4078" s="220"/>
      <c r="M4078" s="326"/>
      <c r="N4078" s="220"/>
      <c r="O4078" s="220"/>
      <c r="P4078" s="220"/>
      <c r="Q4078" s="326"/>
      <c r="R4078" s="326"/>
      <c r="S4078" s="326"/>
      <c r="T4078" s="326"/>
    </row>
    <row r="4079" spans="1:20">
      <c r="A4079" s="220"/>
      <c r="B4079" s="220"/>
      <c r="C4079" s="220"/>
      <c r="D4079" s="220"/>
      <c r="E4079" s="220"/>
      <c r="F4079" s="220"/>
      <c r="G4079" s="220"/>
      <c r="H4079" s="220"/>
      <c r="I4079" s="220"/>
      <c r="J4079" s="220"/>
      <c r="K4079" s="220"/>
      <c r="L4079" s="220"/>
      <c r="M4079" s="326"/>
      <c r="N4079" s="220"/>
      <c r="O4079" s="220"/>
      <c r="P4079" s="220"/>
      <c r="Q4079" s="326"/>
      <c r="R4079" s="326"/>
      <c r="S4079" s="326"/>
      <c r="T4079" s="326"/>
    </row>
    <row r="4080" spans="1:20">
      <c r="A4080" s="220"/>
      <c r="B4080" s="220"/>
      <c r="C4080" s="220"/>
      <c r="D4080" s="220"/>
      <c r="E4080" s="220"/>
      <c r="F4080" s="220"/>
      <c r="G4080" s="220"/>
      <c r="H4080" s="220"/>
      <c r="I4080" s="220"/>
      <c r="J4080" s="220"/>
      <c r="K4080" s="220"/>
      <c r="L4080" s="220"/>
      <c r="M4080" s="326"/>
      <c r="N4080" s="220"/>
      <c r="O4080" s="220"/>
      <c r="P4080" s="220"/>
      <c r="Q4080" s="326"/>
      <c r="R4080" s="326"/>
      <c r="S4080" s="326"/>
      <c r="T4080" s="326"/>
    </row>
    <row r="4081" spans="1:20">
      <c r="A4081" s="220"/>
      <c r="B4081" s="220"/>
      <c r="C4081" s="220"/>
      <c r="D4081" s="220"/>
      <c r="E4081" s="220"/>
      <c r="F4081" s="220"/>
      <c r="G4081" s="220"/>
      <c r="H4081" s="220"/>
      <c r="I4081" s="220"/>
      <c r="J4081" s="220"/>
      <c r="K4081" s="220"/>
      <c r="L4081" s="220"/>
      <c r="M4081" s="326"/>
      <c r="N4081" s="220"/>
      <c r="O4081" s="220"/>
      <c r="P4081" s="220"/>
      <c r="Q4081" s="326"/>
      <c r="R4081" s="326"/>
      <c r="S4081" s="326"/>
      <c r="T4081" s="326"/>
    </row>
    <row r="4082" spans="1:20">
      <c r="A4082" s="220"/>
      <c r="B4082" s="220"/>
      <c r="C4082" s="220"/>
      <c r="D4082" s="220"/>
      <c r="E4082" s="220"/>
      <c r="F4082" s="220"/>
      <c r="G4082" s="220"/>
      <c r="H4082" s="220"/>
      <c r="I4082" s="220"/>
      <c r="J4082" s="220"/>
      <c r="K4082" s="220"/>
      <c r="L4082" s="220"/>
      <c r="M4082" s="326"/>
      <c r="N4082" s="220"/>
      <c r="O4082" s="220"/>
      <c r="P4082" s="220"/>
      <c r="Q4082" s="326"/>
      <c r="R4082" s="326"/>
      <c r="S4082" s="326"/>
      <c r="T4082" s="326"/>
    </row>
    <row r="4083" spans="1:20">
      <c r="A4083" s="220"/>
      <c r="B4083" s="220"/>
      <c r="C4083" s="220"/>
      <c r="D4083" s="220"/>
      <c r="E4083" s="220"/>
      <c r="F4083" s="220"/>
      <c r="G4083" s="220"/>
      <c r="H4083" s="220"/>
      <c r="I4083" s="220"/>
      <c r="J4083" s="220"/>
      <c r="K4083" s="220"/>
      <c r="L4083" s="220"/>
      <c r="M4083" s="326"/>
      <c r="N4083" s="220"/>
      <c r="O4083" s="220"/>
      <c r="P4083" s="220"/>
      <c r="Q4083" s="326"/>
      <c r="R4083" s="326"/>
      <c r="S4083" s="326"/>
      <c r="T4083" s="326"/>
    </row>
    <row r="4084" spans="1:20">
      <c r="A4084" s="220"/>
      <c r="B4084" s="220"/>
      <c r="C4084" s="220"/>
      <c r="D4084" s="220"/>
      <c r="E4084" s="220"/>
      <c r="F4084" s="220"/>
      <c r="G4084" s="220"/>
      <c r="H4084" s="220"/>
      <c r="I4084" s="220"/>
      <c r="J4084" s="220"/>
      <c r="K4084" s="220"/>
      <c r="L4084" s="220"/>
      <c r="M4084" s="326"/>
      <c r="N4084" s="220"/>
      <c r="O4084" s="220"/>
      <c r="P4084" s="220"/>
      <c r="Q4084" s="326"/>
      <c r="R4084" s="326"/>
      <c r="S4084" s="326"/>
      <c r="T4084" s="326"/>
    </row>
    <row r="4085" spans="1:20">
      <c r="A4085" s="220"/>
      <c r="B4085" s="220"/>
      <c r="C4085" s="220"/>
      <c r="D4085" s="220"/>
      <c r="E4085" s="220"/>
      <c r="F4085" s="220"/>
      <c r="G4085" s="220"/>
      <c r="H4085" s="220"/>
      <c r="I4085" s="220"/>
      <c r="J4085" s="220"/>
      <c r="K4085" s="220"/>
      <c r="L4085" s="220"/>
      <c r="M4085" s="326"/>
      <c r="N4085" s="220"/>
      <c r="O4085" s="220"/>
      <c r="P4085" s="220"/>
      <c r="Q4085" s="326"/>
      <c r="R4085" s="326"/>
      <c r="S4085" s="326"/>
      <c r="T4085" s="326"/>
    </row>
    <row r="4086" spans="1:20">
      <c r="A4086" s="220"/>
      <c r="B4086" s="220"/>
      <c r="C4086" s="220"/>
      <c r="D4086" s="220"/>
      <c r="E4086" s="220"/>
      <c r="F4086" s="220"/>
      <c r="G4086" s="220"/>
      <c r="H4086" s="220"/>
      <c r="I4086" s="220"/>
      <c r="J4086" s="220"/>
      <c r="K4086" s="220"/>
      <c r="L4086" s="220"/>
      <c r="M4086" s="326"/>
      <c r="N4086" s="220"/>
      <c r="O4086" s="220"/>
      <c r="P4086" s="220"/>
      <c r="Q4086" s="326"/>
      <c r="R4086" s="326"/>
      <c r="S4086" s="326"/>
      <c r="T4086" s="326"/>
    </row>
    <row r="4087" spans="1:20">
      <c r="A4087" s="220"/>
      <c r="B4087" s="220"/>
      <c r="C4087" s="220"/>
      <c r="D4087" s="220"/>
      <c r="E4087" s="220"/>
      <c r="F4087" s="220"/>
      <c r="G4087" s="220"/>
      <c r="H4087" s="220"/>
      <c r="I4087" s="220"/>
      <c r="J4087" s="220"/>
      <c r="K4087" s="220"/>
      <c r="L4087" s="220"/>
      <c r="M4087" s="326"/>
      <c r="N4087" s="220"/>
      <c r="O4087" s="220"/>
      <c r="P4087" s="220"/>
      <c r="Q4087" s="326"/>
      <c r="R4087" s="326"/>
      <c r="S4087" s="326"/>
      <c r="T4087" s="326"/>
    </row>
    <row r="4088" spans="1:20">
      <c r="A4088" s="220"/>
      <c r="B4088" s="220"/>
      <c r="C4088" s="220"/>
      <c r="D4088" s="220"/>
      <c r="E4088" s="220"/>
      <c r="F4088" s="220"/>
      <c r="G4088" s="220"/>
      <c r="H4088" s="220"/>
      <c r="I4088" s="220"/>
      <c r="J4088" s="220"/>
      <c r="K4088" s="220"/>
      <c r="L4088" s="220"/>
      <c r="M4088" s="326"/>
      <c r="N4088" s="220"/>
      <c r="O4088" s="220"/>
      <c r="P4088" s="220"/>
      <c r="Q4088" s="326"/>
      <c r="R4088" s="326"/>
      <c r="S4088" s="326"/>
      <c r="T4088" s="326"/>
    </row>
    <row r="4089" spans="1:20">
      <c r="A4089" s="220"/>
      <c r="B4089" s="220"/>
      <c r="C4089" s="220"/>
      <c r="D4089" s="220"/>
      <c r="E4089" s="220"/>
      <c r="F4089" s="220"/>
      <c r="G4089" s="220"/>
      <c r="H4089" s="220"/>
      <c r="I4089" s="220"/>
      <c r="J4089" s="220"/>
      <c r="K4089" s="220"/>
      <c r="L4089" s="220"/>
      <c r="M4089" s="326"/>
      <c r="N4089" s="220"/>
      <c r="O4089" s="220"/>
      <c r="P4089" s="220"/>
      <c r="Q4089" s="326"/>
      <c r="R4089" s="326"/>
      <c r="S4089" s="326"/>
      <c r="T4089" s="326"/>
    </row>
    <row r="4090" spans="1:20">
      <c r="A4090" s="220"/>
      <c r="B4090" s="220"/>
      <c r="C4090" s="220"/>
      <c r="D4090" s="220"/>
      <c r="E4090" s="220"/>
      <c r="F4090" s="220"/>
      <c r="G4090" s="220"/>
      <c r="H4090" s="220"/>
      <c r="I4090" s="220"/>
      <c r="J4090" s="220"/>
      <c r="K4090" s="220"/>
      <c r="L4090" s="220"/>
      <c r="M4090" s="326"/>
      <c r="N4090" s="220"/>
      <c r="O4090" s="220"/>
      <c r="P4090" s="220"/>
      <c r="Q4090" s="326"/>
      <c r="R4090" s="326"/>
      <c r="S4090" s="326"/>
      <c r="T4090" s="326"/>
    </row>
    <row r="4091" spans="1:20">
      <c r="A4091" s="220"/>
      <c r="B4091" s="220"/>
      <c r="C4091" s="220"/>
      <c r="D4091" s="220"/>
      <c r="E4091" s="220"/>
      <c r="F4091" s="220"/>
      <c r="G4091" s="220"/>
      <c r="H4091" s="220"/>
      <c r="I4091" s="220"/>
      <c r="J4091" s="220"/>
      <c r="K4091" s="220"/>
      <c r="L4091" s="220"/>
      <c r="M4091" s="326"/>
      <c r="N4091" s="220"/>
      <c r="O4091" s="220"/>
      <c r="P4091" s="220"/>
      <c r="Q4091" s="326"/>
      <c r="R4091" s="326"/>
      <c r="S4091" s="326"/>
      <c r="T4091" s="326"/>
    </row>
    <row r="4092" spans="1:20">
      <c r="A4092" s="220"/>
      <c r="B4092" s="220"/>
      <c r="C4092" s="220"/>
      <c r="D4092" s="220"/>
      <c r="E4092" s="220"/>
      <c r="F4092" s="220"/>
      <c r="G4092" s="220"/>
      <c r="H4092" s="220"/>
      <c r="I4092" s="220"/>
      <c r="J4092" s="220"/>
      <c r="K4092" s="220"/>
      <c r="L4092" s="220"/>
      <c r="M4092" s="326"/>
      <c r="N4092" s="220"/>
      <c r="O4092" s="220"/>
      <c r="P4092" s="220"/>
      <c r="Q4092" s="326"/>
      <c r="R4092" s="326"/>
      <c r="S4092" s="326"/>
      <c r="T4092" s="326"/>
    </row>
    <row r="4093" spans="1:20">
      <c r="A4093" s="220"/>
      <c r="B4093" s="220"/>
      <c r="C4093" s="220"/>
      <c r="D4093" s="220"/>
      <c r="E4093" s="220"/>
      <c r="F4093" s="220"/>
      <c r="G4093" s="220"/>
      <c r="H4093" s="220"/>
      <c r="I4093" s="220"/>
      <c r="J4093" s="220"/>
      <c r="K4093" s="220"/>
      <c r="L4093" s="220"/>
      <c r="M4093" s="326"/>
      <c r="N4093" s="220"/>
      <c r="O4093" s="220"/>
      <c r="P4093" s="220"/>
      <c r="Q4093" s="326"/>
      <c r="R4093" s="326"/>
      <c r="S4093" s="326"/>
      <c r="T4093" s="326"/>
    </row>
    <row r="4094" spans="1:20">
      <c r="A4094" s="220"/>
      <c r="B4094" s="220"/>
      <c r="C4094" s="220"/>
      <c r="D4094" s="220"/>
      <c r="E4094" s="220"/>
      <c r="F4094" s="220"/>
      <c r="G4094" s="220"/>
      <c r="H4094" s="220"/>
      <c r="I4094" s="220"/>
      <c r="J4094" s="220"/>
      <c r="K4094" s="220"/>
      <c r="L4094" s="220"/>
      <c r="M4094" s="326"/>
      <c r="N4094" s="220"/>
      <c r="O4094" s="220"/>
      <c r="P4094" s="220"/>
      <c r="Q4094" s="326"/>
      <c r="R4094" s="326"/>
      <c r="S4094" s="326"/>
      <c r="T4094" s="326"/>
    </row>
    <row r="4095" spans="1:20">
      <c r="A4095" s="220"/>
      <c r="B4095" s="220"/>
      <c r="C4095" s="220"/>
      <c r="D4095" s="220"/>
      <c r="E4095" s="220"/>
      <c r="F4095" s="220"/>
      <c r="G4095" s="220"/>
      <c r="H4095" s="220"/>
      <c r="I4095" s="220"/>
      <c r="J4095" s="220"/>
      <c r="K4095" s="220"/>
      <c r="L4095" s="220"/>
      <c r="M4095" s="326"/>
      <c r="N4095" s="220"/>
      <c r="O4095" s="220"/>
      <c r="P4095" s="220"/>
      <c r="Q4095" s="326"/>
      <c r="R4095" s="326"/>
      <c r="S4095" s="326"/>
      <c r="T4095" s="326"/>
    </row>
    <row r="4096" spans="1:20">
      <c r="A4096" s="220"/>
      <c r="B4096" s="220"/>
      <c r="C4096" s="220"/>
      <c r="D4096" s="220"/>
      <c r="E4096" s="220"/>
      <c r="F4096" s="220"/>
      <c r="G4096" s="220"/>
      <c r="H4096" s="220"/>
      <c r="I4096" s="220"/>
      <c r="J4096" s="220"/>
      <c r="K4096" s="220"/>
      <c r="L4096" s="220"/>
      <c r="M4096" s="326"/>
      <c r="N4096" s="220"/>
      <c r="O4096" s="220"/>
      <c r="P4096" s="220"/>
      <c r="Q4096" s="326"/>
      <c r="R4096" s="326"/>
      <c r="S4096" s="326"/>
      <c r="T4096" s="326"/>
    </row>
    <row r="4097" spans="1:20">
      <c r="A4097" s="220"/>
      <c r="B4097" s="220"/>
      <c r="C4097" s="220"/>
      <c r="D4097" s="220"/>
      <c r="E4097" s="220"/>
      <c r="F4097" s="220"/>
      <c r="G4097" s="220"/>
      <c r="H4097" s="220"/>
      <c r="I4097" s="220"/>
      <c r="J4097" s="220"/>
      <c r="K4097" s="220"/>
      <c r="L4097" s="220"/>
      <c r="M4097" s="326"/>
      <c r="N4097" s="220"/>
      <c r="O4097" s="220"/>
      <c r="P4097" s="220"/>
      <c r="Q4097" s="326"/>
      <c r="R4097" s="326"/>
      <c r="S4097" s="326"/>
      <c r="T4097" s="326"/>
    </row>
    <row r="4098" spans="1:20">
      <c r="A4098" s="220"/>
      <c r="B4098" s="220"/>
      <c r="C4098" s="220"/>
      <c r="D4098" s="220"/>
      <c r="E4098" s="220"/>
      <c r="F4098" s="220"/>
      <c r="G4098" s="220"/>
      <c r="H4098" s="220"/>
      <c r="I4098" s="220"/>
      <c r="J4098" s="220"/>
      <c r="K4098" s="220"/>
      <c r="L4098" s="220"/>
      <c r="M4098" s="326"/>
      <c r="N4098" s="220"/>
      <c r="O4098" s="220"/>
      <c r="P4098" s="220"/>
      <c r="Q4098" s="326"/>
      <c r="R4098" s="326"/>
      <c r="S4098" s="326"/>
      <c r="T4098" s="326"/>
    </row>
    <row r="4099" spans="1:20">
      <c r="A4099" s="220"/>
      <c r="B4099" s="220"/>
      <c r="C4099" s="220"/>
      <c r="D4099" s="220"/>
      <c r="E4099" s="220"/>
      <c r="F4099" s="220"/>
      <c r="G4099" s="220"/>
      <c r="H4099" s="220"/>
      <c r="I4099" s="220"/>
      <c r="J4099" s="220"/>
      <c r="K4099" s="220"/>
      <c r="L4099" s="220"/>
      <c r="M4099" s="326"/>
      <c r="N4099" s="220"/>
      <c r="O4099" s="220"/>
      <c r="P4099" s="220"/>
      <c r="Q4099" s="326"/>
      <c r="R4099" s="326"/>
      <c r="S4099" s="326"/>
      <c r="T4099" s="326"/>
    </row>
    <row r="4100" spans="1:20">
      <c r="A4100" s="220"/>
      <c r="B4100" s="220"/>
      <c r="C4100" s="220"/>
      <c r="D4100" s="220"/>
      <c r="E4100" s="220"/>
      <c r="F4100" s="220"/>
      <c r="G4100" s="220"/>
      <c r="H4100" s="220"/>
      <c r="I4100" s="220"/>
      <c r="J4100" s="220"/>
      <c r="K4100" s="220"/>
      <c r="L4100" s="220"/>
      <c r="M4100" s="326"/>
      <c r="N4100" s="220"/>
      <c r="O4100" s="220"/>
      <c r="P4100" s="220"/>
      <c r="Q4100" s="326"/>
      <c r="R4100" s="326"/>
      <c r="S4100" s="326"/>
      <c r="T4100" s="326"/>
    </row>
    <row r="4101" spans="1:20">
      <c r="A4101" s="220"/>
      <c r="B4101" s="220"/>
      <c r="C4101" s="220"/>
      <c r="D4101" s="220"/>
      <c r="E4101" s="220"/>
      <c r="F4101" s="220"/>
      <c r="G4101" s="220"/>
      <c r="H4101" s="220"/>
      <c r="I4101" s="220"/>
      <c r="J4101" s="220"/>
      <c r="K4101" s="220"/>
      <c r="L4101" s="220"/>
      <c r="M4101" s="326"/>
      <c r="N4101" s="220"/>
      <c r="O4101" s="220"/>
      <c r="P4101" s="220"/>
      <c r="Q4101" s="326"/>
      <c r="R4101" s="326"/>
      <c r="S4101" s="326"/>
      <c r="T4101" s="326"/>
    </row>
    <row r="4102" spans="1:20">
      <c r="A4102" s="220"/>
      <c r="B4102" s="220"/>
      <c r="C4102" s="220"/>
      <c r="D4102" s="220"/>
      <c r="E4102" s="220"/>
      <c r="F4102" s="220"/>
      <c r="G4102" s="220"/>
      <c r="H4102" s="220"/>
      <c r="I4102" s="220"/>
      <c r="J4102" s="220"/>
      <c r="K4102" s="220"/>
      <c r="L4102" s="220"/>
      <c r="M4102" s="326"/>
      <c r="N4102" s="220"/>
      <c r="O4102" s="220"/>
      <c r="P4102" s="220"/>
      <c r="Q4102" s="326"/>
      <c r="R4102" s="326"/>
      <c r="S4102" s="326"/>
      <c r="T4102" s="326"/>
    </row>
    <row r="4103" spans="1:20">
      <c r="A4103" s="220"/>
      <c r="B4103" s="220"/>
      <c r="C4103" s="220"/>
      <c r="D4103" s="220"/>
      <c r="E4103" s="220"/>
      <c r="F4103" s="220"/>
      <c r="G4103" s="220"/>
      <c r="H4103" s="220"/>
      <c r="I4103" s="220"/>
      <c r="J4103" s="220"/>
      <c r="K4103" s="220"/>
      <c r="L4103" s="220"/>
      <c r="M4103" s="326"/>
      <c r="N4103" s="220"/>
      <c r="O4103" s="220"/>
      <c r="P4103" s="220"/>
      <c r="Q4103" s="326"/>
      <c r="R4103" s="326"/>
      <c r="S4103" s="326"/>
      <c r="T4103" s="326"/>
    </row>
    <row r="4104" spans="1:20">
      <c r="A4104" s="220"/>
      <c r="B4104" s="220"/>
      <c r="C4104" s="220"/>
      <c r="D4104" s="220"/>
      <c r="E4104" s="220"/>
      <c r="F4104" s="220"/>
      <c r="G4104" s="220"/>
      <c r="H4104" s="220"/>
      <c r="I4104" s="220"/>
      <c r="J4104" s="220"/>
      <c r="K4104" s="220"/>
      <c r="L4104" s="220"/>
      <c r="M4104" s="326"/>
      <c r="N4104" s="220"/>
      <c r="O4104" s="220"/>
      <c r="P4104" s="220"/>
      <c r="Q4104" s="326"/>
      <c r="R4104" s="326"/>
      <c r="S4104" s="326"/>
      <c r="T4104" s="326"/>
    </row>
    <row r="4105" spans="1:20">
      <c r="A4105" s="220"/>
      <c r="B4105" s="220"/>
      <c r="C4105" s="220"/>
      <c r="D4105" s="220"/>
      <c r="E4105" s="220"/>
      <c r="F4105" s="220"/>
      <c r="G4105" s="220"/>
      <c r="H4105" s="220"/>
      <c r="I4105" s="220"/>
      <c r="J4105" s="220"/>
      <c r="K4105" s="220"/>
      <c r="L4105" s="220"/>
      <c r="M4105" s="326"/>
      <c r="N4105" s="220"/>
      <c r="O4105" s="220"/>
      <c r="P4105" s="220"/>
      <c r="Q4105" s="326"/>
      <c r="R4105" s="326"/>
      <c r="S4105" s="326"/>
      <c r="T4105" s="326"/>
    </row>
    <row r="4106" spans="1:20">
      <c r="A4106" s="220"/>
      <c r="B4106" s="220"/>
      <c r="C4106" s="220"/>
      <c r="D4106" s="220"/>
      <c r="E4106" s="220"/>
      <c r="F4106" s="220"/>
      <c r="G4106" s="220"/>
      <c r="H4106" s="220"/>
      <c r="I4106" s="220"/>
      <c r="J4106" s="220"/>
      <c r="K4106" s="220"/>
      <c r="L4106" s="220"/>
      <c r="M4106" s="326"/>
      <c r="N4106" s="220"/>
      <c r="O4106" s="220"/>
      <c r="P4106" s="220"/>
      <c r="Q4106" s="326"/>
      <c r="R4106" s="326"/>
      <c r="S4106" s="326"/>
      <c r="T4106" s="326"/>
    </row>
    <row r="4107" spans="1:20">
      <c r="A4107" s="220"/>
      <c r="B4107" s="220"/>
      <c r="C4107" s="220"/>
      <c r="D4107" s="220"/>
      <c r="E4107" s="220"/>
      <c r="F4107" s="220"/>
      <c r="G4107" s="220"/>
      <c r="H4107" s="220"/>
      <c r="I4107" s="220"/>
      <c r="J4107" s="220"/>
      <c r="K4107" s="220"/>
      <c r="L4107" s="220"/>
      <c r="M4107" s="326"/>
      <c r="N4107" s="220"/>
      <c r="O4107" s="220"/>
      <c r="P4107" s="220"/>
      <c r="Q4107" s="326"/>
      <c r="R4107" s="326"/>
      <c r="S4107" s="326"/>
      <c r="T4107" s="326"/>
    </row>
    <row r="4108" spans="1:20">
      <c r="A4108" s="220"/>
      <c r="B4108" s="220"/>
      <c r="C4108" s="220"/>
      <c r="D4108" s="220"/>
      <c r="E4108" s="220"/>
      <c r="F4108" s="220"/>
      <c r="G4108" s="220"/>
      <c r="H4108" s="220"/>
      <c r="I4108" s="220"/>
      <c r="J4108" s="220"/>
      <c r="K4108" s="220"/>
      <c r="L4108" s="220"/>
      <c r="M4108" s="326"/>
      <c r="N4108" s="220"/>
      <c r="O4108" s="220"/>
      <c r="P4108" s="220"/>
      <c r="Q4108" s="326"/>
      <c r="R4108" s="326"/>
      <c r="S4108" s="326"/>
      <c r="T4108" s="326"/>
    </row>
    <row r="4109" spans="1:20">
      <c r="A4109" s="220"/>
      <c r="B4109" s="220"/>
      <c r="C4109" s="220"/>
      <c r="D4109" s="220"/>
      <c r="E4109" s="220"/>
      <c r="F4109" s="220"/>
      <c r="G4109" s="220"/>
      <c r="H4109" s="220"/>
      <c r="I4109" s="220"/>
      <c r="J4109" s="220"/>
      <c r="K4109" s="220"/>
      <c r="L4109" s="220"/>
      <c r="M4109" s="326"/>
      <c r="N4109" s="220"/>
      <c r="O4109" s="220"/>
      <c r="P4109" s="220"/>
      <c r="Q4109" s="326"/>
      <c r="R4109" s="326"/>
      <c r="S4109" s="326"/>
      <c r="T4109" s="326"/>
    </row>
    <row r="4110" spans="1:20">
      <c r="A4110" s="220"/>
      <c r="B4110" s="220"/>
      <c r="C4110" s="220"/>
      <c r="D4110" s="220"/>
      <c r="E4110" s="220"/>
      <c r="F4110" s="220"/>
      <c r="G4110" s="220"/>
      <c r="H4110" s="220"/>
      <c r="I4110" s="220"/>
      <c r="J4110" s="220"/>
      <c r="K4110" s="220"/>
      <c r="L4110" s="220"/>
      <c r="M4110" s="326"/>
      <c r="N4110" s="220"/>
      <c r="O4110" s="220"/>
      <c r="P4110" s="220"/>
      <c r="Q4110" s="326"/>
      <c r="R4110" s="326"/>
      <c r="S4110" s="326"/>
      <c r="T4110" s="326"/>
    </row>
    <row r="4111" spans="1:20">
      <c r="A4111" s="220"/>
      <c r="B4111" s="220"/>
      <c r="C4111" s="220"/>
      <c r="D4111" s="220"/>
      <c r="E4111" s="220"/>
      <c r="F4111" s="220"/>
      <c r="G4111" s="220"/>
      <c r="H4111" s="220"/>
      <c r="I4111" s="220"/>
      <c r="J4111" s="220"/>
      <c r="K4111" s="220"/>
      <c r="L4111" s="220"/>
      <c r="M4111" s="326"/>
      <c r="N4111" s="220"/>
      <c r="O4111" s="220"/>
      <c r="P4111" s="220"/>
      <c r="Q4111" s="326"/>
      <c r="R4111" s="326"/>
      <c r="S4111" s="326"/>
      <c r="T4111" s="326"/>
    </row>
    <row r="4112" spans="1:20">
      <c r="A4112" s="220"/>
      <c r="B4112" s="220"/>
      <c r="C4112" s="220"/>
      <c r="D4112" s="220"/>
      <c r="E4112" s="220"/>
      <c r="F4112" s="220"/>
      <c r="G4112" s="220"/>
      <c r="H4112" s="220"/>
      <c r="I4112" s="220"/>
      <c r="J4112" s="220"/>
      <c r="K4112" s="220"/>
      <c r="L4112" s="220"/>
      <c r="M4112" s="326"/>
      <c r="N4112" s="220"/>
      <c r="O4112" s="220"/>
      <c r="P4112" s="220"/>
      <c r="Q4112" s="326"/>
      <c r="R4112" s="326"/>
      <c r="S4112" s="326"/>
      <c r="T4112" s="326"/>
    </row>
    <row r="4113" spans="1:20">
      <c r="A4113" s="220"/>
      <c r="B4113" s="220"/>
      <c r="C4113" s="220"/>
      <c r="D4113" s="220"/>
      <c r="E4113" s="220"/>
      <c r="F4113" s="220"/>
      <c r="G4113" s="220"/>
      <c r="H4113" s="220"/>
      <c r="I4113" s="220"/>
      <c r="J4113" s="220"/>
      <c r="K4113" s="220"/>
      <c r="L4113" s="220"/>
      <c r="M4113" s="326"/>
      <c r="N4113" s="220"/>
      <c r="O4113" s="220"/>
      <c r="P4113" s="220"/>
      <c r="Q4113" s="326"/>
      <c r="R4113" s="326"/>
      <c r="S4113" s="326"/>
      <c r="T4113" s="326"/>
    </row>
    <row r="4114" spans="1:20">
      <c r="A4114" s="220"/>
      <c r="B4114" s="220"/>
      <c r="C4114" s="220"/>
      <c r="D4114" s="220"/>
      <c r="E4114" s="220"/>
      <c r="F4114" s="220"/>
      <c r="G4114" s="220"/>
      <c r="H4114" s="220"/>
      <c r="I4114" s="220"/>
      <c r="J4114" s="220"/>
      <c r="K4114" s="220"/>
      <c r="L4114" s="220"/>
      <c r="M4114" s="326"/>
      <c r="N4114" s="220"/>
      <c r="O4114" s="220"/>
      <c r="P4114" s="220"/>
      <c r="Q4114" s="326"/>
      <c r="R4114" s="326"/>
      <c r="S4114" s="326"/>
      <c r="T4114" s="326"/>
    </row>
    <row r="4115" spans="1:20">
      <c r="A4115" s="220"/>
      <c r="B4115" s="220"/>
      <c r="C4115" s="220"/>
      <c r="D4115" s="220"/>
      <c r="E4115" s="220"/>
      <c r="F4115" s="220"/>
      <c r="G4115" s="220"/>
      <c r="H4115" s="220"/>
      <c r="I4115" s="220"/>
      <c r="J4115" s="220"/>
      <c r="K4115" s="220"/>
      <c r="L4115" s="220"/>
      <c r="M4115" s="326"/>
      <c r="N4115" s="220"/>
      <c r="O4115" s="220"/>
      <c r="P4115" s="220"/>
      <c r="Q4115" s="326"/>
      <c r="R4115" s="326"/>
      <c r="S4115" s="326"/>
      <c r="T4115" s="326"/>
    </row>
    <row r="4116" spans="1:20">
      <c r="A4116" s="220"/>
      <c r="B4116" s="220"/>
      <c r="C4116" s="220"/>
      <c r="D4116" s="220"/>
      <c r="E4116" s="220"/>
      <c r="F4116" s="220"/>
      <c r="G4116" s="220"/>
      <c r="H4116" s="220"/>
      <c r="I4116" s="220"/>
      <c r="J4116" s="220"/>
      <c r="K4116" s="220"/>
      <c r="L4116" s="220"/>
      <c r="M4116" s="326"/>
      <c r="N4116" s="220"/>
      <c r="O4116" s="220"/>
      <c r="P4116" s="220"/>
      <c r="Q4116" s="326"/>
      <c r="R4116" s="326"/>
      <c r="S4116" s="326"/>
      <c r="T4116" s="326"/>
    </row>
    <row r="4117" spans="1:20">
      <c r="A4117" s="220"/>
      <c r="B4117" s="220"/>
      <c r="C4117" s="220"/>
      <c r="D4117" s="220"/>
      <c r="E4117" s="220"/>
      <c r="F4117" s="220"/>
      <c r="G4117" s="220"/>
      <c r="H4117" s="220"/>
      <c r="I4117" s="220"/>
      <c r="J4117" s="220"/>
      <c r="K4117" s="220"/>
      <c r="L4117" s="220"/>
      <c r="M4117" s="326"/>
      <c r="N4117" s="220"/>
      <c r="O4117" s="220"/>
      <c r="P4117" s="220"/>
      <c r="Q4117" s="326"/>
      <c r="R4117" s="326"/>
      <c r="S4117" s="326"/>
      <c r="T4117" s="326"/>
    </row>
    <row r="4118" spans="1:20">
      <c r="A4118" s="220"/>
      <c r="B4118" s="220"/>
      <c r="C4118" s="220"/>
      <c r="D4118" s="220"/>
      <c r="E4118" s="220"/>
      <c r="F4118" s="220"/>
      <c r="G4118" s="220"/>
      <c r="H4118" s="220"/>
      <c r="I4118" s="220"/>
      <c r="J4118" s="220"/>
      <c r="K4118" s="220"/>
      <c r="L4118" s="220"/>
      <c r="M4118" s="326"/>
      <c r="N4118" s="220"/>
      <c r="O4118" s="220"/>
      <c r="P4118" s="220"/>
      <c r="Q4118" s="326"/>
      <c r="R4118" s="326"/>
      <c r="S4118" s="326"/>
      <c r="T4118" s="326"/>
    </row>
    <row r="4119" spans="1:20">
      <c r="A4119" s="220"/>
      <c r="B4119" s="220"/>
      <c r="C4119" s="220"/>
      <c r="D4119" s="220"/>
      <c r="E4119" s="220"/>
      <c r="F4119" s="220"/>
      <c r="G4119" s="220"/>
      <c r="H4119" s="220"/>
      <c r="I4119" s="220"/>
      <c r="J4119" s="220"/>
      <c r="K4119" s="220"/>
      <c r="L4119" s="220"/>
      <c r="M4119" s="326"/>
      <c r="N4119" s="220"/>
      <c r="O4119" s="220"/>
      <c r="P4119" s="220"/>
      <c r="Q4119" s="326"/>
      <c r="R4119" s="326"/>
      <c r="S4119" s="326"/>
      <c r="T4119" s="326"/>
    </row>
    <row r="4120" spans="1:20">
      <c r="A4120" s="220"/>
      <c r="B4120" s="220"/>
      <c r="C4120" s="220"/>
      <c r="D4120" s="220"/>
      <c r="E4120" s="220"/>
      <c r="F4120" s="220"/>
      <c r="G4120" s="220"/>
      <c r="H4120" s="220"/>
      <c r="I4120" s="220"/>
      <c r="J4120" s="220"/>
      <c r="K4120" s="220"/>
      <c r="L4120" s="220"/>
      <c r="M4120" s="326"/>
      <c r="N4120" s="220"/>
      <c r="O4120" s="220"/>
      <c r="P4120" s="220"/>
      <c r="Q4120" s="326"/>
      <c r="R4120" s="326"/>
      <c r="S4120" s="326"/>
      <c r="T4120" s="326"/>
    </row>
    <row r="4121" spans="1:20">
      <c r="A4121" s="220"/>
      <c r="B4121" s="220"/>
      <c r="C4121" s="220"/>
      <c r="D4121" s="220"/>
      <c r="E4121" s="220"/>
      <c r="F4121" s="220"/>
      <c r="G4121" s="220"/>
      <c r="H4121" s="220"/>
      <c r="I4121" s="220"/>
      <c r="J4121" s="220"/>
      <c r="K4121" s="220"/>
      <c r="L4121" s="220"/>
      <c r="M4121" s="326"/>
      <c r="N4121" s="220"/>
      <c r="O4121" s="220"/>
      <c r="P4121" s="220"/>
      <c r="Q4121" s="326"/>
      <c r="R4121" s="326"/>
      <c r="S4121" s="326"/>
      <c r="T4121" s="326"/>
    </row>
    <row r="4122" spans="1:20">
      <c r="A4122" s="220"/>
      <c r="B4122" s="220"/>
      <c r="C4122" s="220"/>
      <c r="D4122" s="220"/>
      <c r="E4122" s="220"/>
      <c r="F4122" s="220"/>
      <c r="G4122" s="220"/>
      <c r="H4122" s="220"/>
      <c r="I4122" s="220"/>
      <c r="J4122" s="220"/>
      <c r="K4122" s="220"/>
      <c r="L4122" s="220"/>
      <c r="M4122" s="326"/>
      <c r="N4122" s="220"/>
      <c r="O4122" s="220"/>
      <c r="P4122" s="220"/>
      <c r="Q4122" s="326"/>
      <c r="R4122" s="326"/>
      <c r="S4122" s="326"/>
      <c r="T4122" s="326"/>
    </row>
    <row r="4123" spans="1:20">
      <c r="A4123" s="220"/>
      <c r="B4123" s="220"/>
      <c r="C4123" s="220"/>
      <c r="D4123" s="220"/>
      <c r="E4123" s="220"/>
      <c r="F4123" s="220"/>
      <c r="G4123" s="220"/>
      <c r="H4123" s="220"/>
      <c r="I4123" s="220"/>
      <c r="J4123" s="220"/>
      <c r="K4123" s="220"/>
      <c r="L4123" s="220"/>
      <c r="M4123" s="326"/>
      <c r="N4123" s="220"/>
      <c r="O4123" s="220"/>
      <c r="P4123" s="220"/>
      <c r="Q4123" s="326"/>
      <c r="R4123" s="326"/>
      <c r="S4123" s="326"/>
      <c r="T4123" s="326"/>
    </row>
    <row r="4124" spans="1:20">
      <c r="A4124" s="220"/>
      <c r="B4124" s="220"/>
      <c r="C4124" s="220"/>
      <c r="D4124" s="220"/>
      <c r="E4124" s="220"/>
      <c r="F4124" s="220"/>
      <c r="G4124" s="220"/>
      <c r="H4124" s="220"/>
      <c r="I4124" s="220"/>
      <c r="J4124" s="220"/>
      <c r="K4124" s="220"/>
      <c r="L4124" s="220"/>
      <c r="M4124" s="326"/>
      <c r="N4124" s="220"/>
      <c r="O4124" s="220"/>
      <c r="P4124" s="220"/>
      <c r="Q4124" s="326"/>
      <c r="R4124" s="326"/>
      <c r="S4124" s="326"/>
      <c r="T4124" s="326"/>
    </row>
    <row r="4125" spans="1:20">
      <c r="A4125" s="220"/>
      <c r="B4125" s="220"/>
      <c r="C4125" s="220"/>
      <c r="D4125" s="220"/>
      <c r="E4125" s="220"/>
      <c r="F4125" s="220"/>
      <c r="G4125" s="220"/>
      <c r="H4125" s="220"/>
      <c r="I4125" s="220"/>
      <c r="J4125" s="220"/>
      <c r="K4125" s="220"/>
      <c r="L4125" s="220"/>
      <c r="M4125" s="326"/>
      <c r="N4125" s="220"/>
      <c r="O4125" s="220"/>
      <c r="P4125" s="220"/>
      <c r="Q4125" s="326"/>
      <c r="R4125" s="326"/>
      <c r="S4125" s="326"/>
      <c r="T4125" s="326"/>
    </row>
    <row r="4126" spans="1:20">
      <c r="A4126" s="220"/>
      <c r="B4126" s="220"/>
      <c r="C4126" s="220"/>
      <c r="D4126" s="220"/>
      <c r="E4126" s="220"/>
      <c r="F4126" s="220"/>
      <c r="G4126" s="220"/>
      <c r="H4126" s="220"/>
      <c r="I4126" s="220"/>
      <c r="J4126" s="220"/>
      <c r="K4126" s="220"/>
      <c r="L4126" s="220"/>
      <c r="M4126" s="326"/>
      <c r="N4126" s="220"/>
      <c r="O4126" s="220"/>
      <c r="P4126" s="220"/>
      <c r="Q4126" s="326"/>
      <c r="R4126" s="326"/>
      <c r="S4126" s="326"/>
      <c r="T4126" s="326"/>
    </row>
    <row r="4127" spans="1:20">
      <c r="A4127" s="220"/>
      <c r="B4127" s="220"/>
      <c r="C4127" s="220"/>
      <c r="D4127" s="220"/>
      <c r="E4127" s="220"/>
      <c r="F4127" s="220"/>
      <c r="G4127" s="220"/>
      <c r="H4127" s="220"/>
      <c r="I4127" s="220"/>
      <c r="J4127" s="220"/>
      <c r="K4127" s="220"/>
      <c r="L4127" s="220"/>
      <c r="M4127" s="326"/>
      <c r="N4127" s="220"/>
      <c r="O4127" s="220"/>
      <c r="P4127" s="220"/>
      <c r="Q4127" s="326"/>
      <c r="R4127" s="326"/>
      <c r="S4127" s="326"/>
      <c r="T4127" s="326"/>
    </row>
    <row r="4128" spans="1:20">
      <c r="A4128" s="220"/>
      <c r="B4128" s="220"/>
      <c r="C4128" s="220"/>
      <c r="D4128" s="220"/>
      <c r="E4128" s="220"/>
      <c r="F4128" s="220"/>
      <c r="G4128" s="220"/>
      <c r="H4128" s="220"/>
      <c r="I4128" s="220"/>
      <c r="J4128" s="220"/>
      <c r="K4128" s="220"/>
      <c r="L4128" s="220"/>
      <c r="M4128" s="326"/>
      <c r="N4128" s="220"/>
      <c r="O4128" s="220"/>
      <c r="P4128" s="220"/>
      <c r="Q4128" s="326"/>
      <c r="R4128" s="326"/>
      <c r="S4128" s="326"/>
      <c r="T4128" s="326"/>
    </row>
    <row r="4129" spans="1:20">
      <c r="A4129" s="220"/>
      <c r="B4129" s="220"/>
      <c r="C4129" s="220"/>
      <c r="D4129" s="220"/>
      <c r="E4129" s="220"/>
      <c r="F4129" s="220"/>
      <c r="G4129" s="220"/>
      <c r="H4129" s="220"/>
      <c r="I4129" s="220"/>
      <c r="J4129" s="220"/>
      <c r="K4129" s="220"/>
      <c r="L4129" s="220"/>
      <c r="M4129" s="326"/>
      <c r="N4129" s="220"/>
      <c r="O4129" s="220"/>
      <c r="P4129" s="220"/>
      <c r="Q4129" s="326"/>
      <c r="R4129" s="326"/>
      <c r="S4129" s="326"/>
      <c r="T4129" s="326"/>
    </row>
    <row r="4130" spans="1:20">
      <c r="A4130" s="220"/>
      <c r="B4130" s="220"/>
      <c r="C4130" s="220"/>
      <c r="D4130" s="220"/>
      <c r="E4130" s="220"/>
      <c r="F4130" s="220"/>
      <c r="G4130" s="220"/>
      <c r="H4130" s="220"/>
      <c r="I4130" s="220"/>
      <c r="J4130" s="220"/>
      <c r="K4130" s="220"/>
      <c r="L4130" s="220"/>
      <c r="M4130" s="326"/>
      <c r="N4130" s="220"/>
      <c r="O4130" s="220"/>
      <c r="P4130" s="220"/>
      <c r="Q4130" s="326"/>
      <c r="R4130" s="326"/>
      <c r="S4130" s="326"/>
      <c r="T4130" s="326"/>
    </row>
    <row r="4131" spans="1:20">
      <c r="A4131" s="220"/>
      <c r="B4131" s="220"/>
      <c r="C4131" s="220"/>
      <c r="D4131" s="220"/>
      <c r="E4131" s="220"/>
      <c r="F4131" s="220"/>
      <c r="G4131" s="220"/>
      <c r="H4131" s="220"/>
      <c r="I4131" s="220"/>
      <c r="J4131" s="220"/>
      <c r="K4131" s="220"/>
      <c r="L4131" s="220"/>
      <c r="M4131" s="326"/>
      <c r="N4131" s="220"/>
      <c r="O4131" s="220"/>
      <c r="P4131" s="220"/>
      <c r="Q4131" s="326"/>
      <c r="R4131" s="326"/>
      <c r="S4131" s="326"/>
      <c r="T4131" s="326"/>
    </row>
    <row r="4132" spans="1:20">
      <c r="A4132" s="220"/>
      <c r="B4132" s="220"/>
      <c r="C4132" s="220"/>
      <c r="D4132" s="220"/>
      <c r="E4132" s="220"/>
      <c r="F4132" s="220"/>
      <c r="G4132" s="220"/>
      <c r="H4132" s="220"/>
      <c r="I4132" s="220"/>
      <c r="J4132" s="220"/>
      <c r="K4132" s="220"/>
      <c r="L4132" s="220"/>
      <c r="M4132" s="326"/>
      <c r="N4132" s="220"/>
      <c r="O4132" s="220"/>
      <c r="P4132" s="220"/>
      <c r="Q4132" s="326"/>
      <c r="R4132" s="326"/>
      <c r="S4132" s="326"/>
      <c r="T4132" s="326"/>
    </row>
    <row r="4133" spans="1:20">
      <c r="A4133" s="220"/>
      <c r="B4133" s="220"/>
      <c r="C4133" s="220"/>
      <c r="D4133" s="220"/>
      <c r="E4133" s="220"/>
      <c r="F4133" s="220"/>
      <c r="G4133" s="220"/>
      <c r="H4133" s="220"/>
      <c r="I4133" s="220"/>
      <c r="J4133" s="220"/>
      <c r="K4133" s="220"/>
      <c r="L4133" s="220"/>
      <c r="M4133" s="326"/>
      <c r="N4133" s="220"/>
      <c r="O4133" s="220"/>
      <c r="P4133" s="220"/>
      <c r="Q4133" s="326"/>
      <c r="R4133" s="326"/>
      <c r="S4133" s="326"/>
      <c r="T4133" s="326"/>
    </row>
    <row r="4134" spans="1:20">
      <c r="A4134" s="220"/>
      <c r="B4134" s="220"/>
      <c r="C4134" s="220"/>
      <c r="D4134" s="220"/>
      <c r="E4134" s="220"/>
      <c r="F4134" s="220"/>
      <c r="G4134" s="220"/>
      <c r="H4134" s="220"/>
      <c r="I4134" s="220"/>
      <c r="J4134" s="220"/>
      <c r="K4134" s="220"/>
      <c r="L4134" s="220"/>
      <c r="M4134" s="326"/>
      <c r="N4134" s="220"/>
      <c r="O4134" s="220"/>
      <c r="P4134" s="220"/>
      <c r="Q4134" s="326"/>
      <c r="R4134" s="326"/>
      <c r="S4134" s="326"/>
      <c r="T4134" s="326"/>
    </row>
    <row r="4135" spans="1:20">
      <c r="A4135" s="220"/>
      <c r="B4135" s="220"/>
      <c r="C4135" s="220"/>
      <c r="D4135" s="220"/>
      <c r="E4135" s="220"/>
      <c r="F4135" s="220"/>
      <c r="G4135" s="220"/>
      <c r="H4135" s="220"/>
      <c r="I4135" s="220"/>
      <c r="J4135" s="220"/>
      <c r="K4135" s="220"/>
      <c r="L4135" s="220"/>
      <c r="M4135" s="326"/>
      <c r="N4135" s="220"/>
      <c r="O4135" s="220"/>
      <c r="P4135" s="220"/>
      <c r="Q4135" s="326"/>
      <c r="R4135" s="326"/>
      <c r="S4135" s="326"/>
      <c r="T4135" s="326"/>
    </row>
    <row r="4136" spans="1:20">
      <c r="A4136" s="220"/>
      <c r="B4136" s="220"/>
      <c r="C4136" s="220"/>
      <c r="D4136" s="220"/>
      <c r="E4136" s="220"/>
      <c r="F4136" s="220"/>
      <c r="G4136" s="220"/>
      <c r="H4136" s="220"/>
      <c r="I4136" s="220"/>
      <c r="J4136" s="220"/>
      <c r="K4136" s="220"/>
      <c r="L4136" s="220"/>
      <c r="M4136" s="326"/>
      <c r="N4136" s="220"/>
      <c r="O4136" s="220"/>
      <c r="P4136" s="220"/>
      <c r="Q4136" s="326"/>
      <c r="R4136" s="326"/>
      <c r="S4136" s="326"/>
      <c r="T4136" s="326"/>
    </row>
    <row r="4137" spans="1:20">
      <c r="A4137" s="220"/>
      <c r="B4137" s="220"/>
      <c r="C4137" s="220"/>
      <c r="D4137" s="220"/>
      <c r="E4137" s="220"/>
      <c r="F4137" s="220"/>
      <c r="G4137" s="220"/>
      <c r="H4137" s="220"/>
      <c r="I4137" s="220"/>
      <c r="J4137" s="220"/>
      <c r="K4137" s="220"/>
      <c r="L4137" s="220"/>
      <c r="M4137" s="326"/>
      <c r="N4137" s="220"/>
      <c r="O4137" s="220"/>
      <c r="P4137" s="220"/>
      <c r="Q4137" s="326"/>
      <c r="R4137" s="326"/>
      <c r="S4137" s="326"/>
      <c r="T4137" s="326"/>
    </row>
    <row r="4138" spans="1:20">
      <c r="A4138" s="220"/>
      <c r="B4138" s="220"/>
      <c r="C4138" s="220"/>
      <c r="D4138" s="220"/>
      <c r="E4138" s="220"/>
      <c r="F4138" s="220"/>
      <c r="G4138" s="220"/>
      <c r="H4138" s="220"/>
      <c r="I4138" s="220"/>
      <c r="J4138" s="220"/>
      <c r="K4138" s="220"/>
      <c r="L4138" s="220"/>
      <c r="M4138" s="326"/>
      <c r="N4138" s="220"/>
      <c r="O4138" s="220"/>
      <c r="P4138" s="220"/>
      <c r="Q4138" s="326"/>
      <c r="R4138" s="326"/>
      <c r="S4138" s="326"/>
      <c r="T4138" s="326"/>
    </row>
    <row r="4139" spans="1:20">
      <c r="A4139" s="220"/>
      <c r="B4139" s="220"/>
      <c r="C4139" s="220"/>
      <c r="D4139" s="220"/>
      <c r="E4139" s="220"/>
      <c r="F4139" s="220"/>
      <c r="G4139" s="220"/>
      <c r="H4139" s="220"/>
      <c r="I4139" s="220"/>
      <c r="J4139" s="220"/>
      <c r="K4139" s="220"/>
      <c r="L4139" s="220"/>
      <c r="M4139" s="326"/>
      <c r="N4139" s="220"/>
      <c r="O4139" s="220"/>
      <c r="P4139" s="220"/>
      <c r="Q4139" s="326"/>
      <c r="R4139" s="326"/>
      <c r="S4139" s="326"/>
      <c r="T4139" s="326"/>
    </row>
    <row r="4140" spans="1:20">
      <c r="A4140" s="220"/>
      <c r="B4140" s="220"/>
      <c r="C4140" s="220"/>
      <c r="D4140" s="220"/>
      <c r="E4140" s="220"/>
      <c r="F4140" s="220"/>
      <c r="G4140" s="220"/>
      <c r="H4140" s="220"/>
      <c r="I4140" s="220"/>
      <c r="J4140" s="220"/>
      <c r="K4140" s="220"/>
      <c r="L4140" s="220"/>
      <c r="M4140" s="326"/>
      <c r="N4140" s="220"/>
      <c r="O4140" s="220"/>
      <c r="P4140" s="220"/>
      <c r="Q4140" s="326"/>
      <c r="R4140" s="326"/>
      <c r="S4140" s="326"/>
      <c r="T4140" s="326"/>
    </row>
    <row r="4141" spans="1:20">
      <c r="A4141" s="220"/>
      <c r="B4141" s="220"/>
      <c r="C4141" s="220"/>
      <c r="D4141" s="220"/>
      <c r="E4141" s="220"/>
      <c r="F4141" s="220"/>
      <c r="G4141" s="220"/>
      <c r="H4141" s="220"/>
      <c r="I4141" s="220"/>
      <c r="J4141" s="220"/>
      <c r="K4141" s="220"/>
      <c r="L4141" s="220"/>
      <c r="M4141" s="326"/>
      <c r="N4141" s="220"/>
      <c r="O4141" s="220"/>
      <c r="P4141" s="220"/>
      <c r="Q4141" s="326"/>
      <c r="R4141" s="326"/>
      <c r="S4141" s="326"/>
      <c r="T4141" s="326"/>
    </row>
    <row r="4142" spans="1:20">
      <c r="A4142" s="220"/>
      <c r="B4142" s="220"/>
      <c r="C4142" s="220"/>
      <c r="D4142" s="220"/>
      <c r="E4142" s="220"/>
      <c r="F4142" s="220"/>
      <c r="G4142" s="220"/>
      <c r="H4142" s="220"/>
      <c r="I4142" s="220"/>
      <c r="J4142" s="220"/>
      <c r="K4142" s="220"/>
      <c r="L4142" s="220"/>
      <c r="M4142" s="326"/>
      <c r="N4142" s="220"/>
      <c r="O4142" s="220"/>
      <c r="P4142" s="220"/>
      <c r="Q4142" s="326"/>
      <c r="R4142" s="326"/>
      <c r="S4142" s="326"/>
      <c r="T4142" s="326"/>
    </row>
    <row r="4143" spans="1:20">
      <c r="A4143" s="220"/>
      <c r="B4143" s="220"/>
      <c r="C4143" s="220"/>
      <c r="D4143" s="220"/>
      <c r="E4143" s="220"/>
      <c r="F4143" s="220"/>
      <c r="G4143" s="220"/>
      <c r="H4143" s="220"/>
      <c r="I4143" s="220"/>
      <c r="J4143" s="220"/>
      <c r="K4143" s="220"/>
      <c r="L4143" s="220"/>
      <c r="M4143" s="326"/>
      <c r="N4143" s="220"/>
      <c r="O4143" s="220"/>
      <c r="P4143" s="220"/>
      <c r="Q4143" s="326"/>
      <c r="R4143" s="326"/>
      <c r="S4143" s="326"/>
      <c r="T4143" s="326"/>
    </row>
    <row r="4144" spans="1:20">
      <c r="A4144" s="220"/>
      <c r="B4144" s="220"/>
      <c r="C4144" s="220"/>
      <c r="D4144" s="220"/>
      <c r="E4144" s="220"/>
      <c r="F4144" s="220"/>
      <c r="G4144" s="220"/>
      <c r="H4144" s="220"/>
      <c r="I4144" s="220"/>
      <c r="J4144" s="220"/>
      <c r="K4144" s="220"/>
      <c r="L4144" s="220"/>
      <c r="M4144" s="326"/>
      <c r="N4144" s="220"/>
      <c r="O4144" s="220"/>
      <c r="P4144" s="220"/>
      <c r="Q4144" s="326"/>
      <c r="R4144" s="326"/>
      <c r="S4144" s="326"/>
      <c r="T4144" s="326"/>
    </row>
    <row r="4145" spans="1:20">
      <c r="A4145" s="220"/>
      <c r="B4145" s="220"/>
      <c r="C4145" s="220"/>
      <c r="D4145" s="220"/>
      <c r="E4145" s="220"/>
      <c r="F4145" s="220"/>
      <c r="G4145" s="220"/>
      <c r="H4145" s="220"/>
      <c r="I4145" s="220"/>
      <c r="J4145" s="220"/>
      <c r="K4145" s="220"/>
      <c r="L4145" s="220"/>
      <c r="M4145" s="326"/>
      <c r="N4145" s="220"/>
      <c r="O4145" s="220"/>
      <c r="P4145" s="220"/>
      <c r="Q4145" s="326"/>
      <c r="R4145" s="326"/>
      <c r="S4145" s="326"/>
      <c r="T4145" s="326"/>
    </row>
    <row r="4146" spans="1:20">
      <c r="A4146" s="220"/>
      <c r="B4146" s="220"/>
      <c r="C4146" s="220"/>
      <c r="D4146" s="220"/>
      <c r="E4146" s="220"/>
      <c r="F4146" s="220"/>
      <c r="G4146" s="220"/>
      <c r="H4146" s="220"/>
      <c r="I4146" s="220"/>
      <c r="J4146" s="220"/>
      <c r="K4146" s="220"/>
      <c r="L4146" s="220"/>
      <c r="M4146" s="326"/>
      <c r="N4146" s="220"/>
      <c r="O4146" s="220"/>
      <c r="P4146" s="220"/>
      <c r="Q4146" s="326"/>
      <c r="R4146" s="326"/>
      <c r="S4146" s="326"/>
      <c r="T4146" s="326"/>
    </row>
    <row r="4147" spans="1:20">
      <c r="A4147" s="220"/>
      <c r="B4147" s="220"/>
      <c r="C4147" s="220"/>
      <c r="D4147" s="220"/>
      <c r="E4147" s="220"/>
      <c r="F4147" s="220"/>
      <c r="G4147" s="220"/>
      <c r="H4147" s="220"/>
      <c r="I4147" s="220"/>
      <c r="J4147" s="220"/>
      <c r="K4147" s="220"/>
      <c r="L4147" s="220"/>
      <c r="M4147" s="326"/>
      <c r="N4147" s="220"/>
      <c r="O4147" s="220"/>
      <c r="P4147" s="220"/>
      <c r="Q4147" s="326"/>
      <c r="R4147" s="326"/>
      <c r="S4147" s="326"/>
      <c r="T4147" s="326"/>
    </row>
    <row r="4148" spans="1:20">
      <c r="A4148" s="220"/>
      <c r="B4148" s="220"/>
      <c r="C4148" s="220"/>
      <c r="D4148" s="220"/>
      <c r="E4148" s="220"/>
      <c r="F4148" s="220"/>
      <c r="G4148" s="220"/>
      <c r="H4148" s="220"/>
      <c r="I4148" s="220"/>
      <c r="J4148" s="220"/>
      <c r="K4148" s="220"/>
      <c r="L4148" s="220"/>
      <c r="M4148" s="326"/>
      <c r="N4148" s="220"/>
      <c r="O4148" s="220"/>
      <c r="P4148" s="220"/>
      <c r="Q4148" s="326"/>
      <c r="R4148" s="326"/>
      <c r="S4148" s="326"/>
      <c r="T4148" s="326"/>
    </row>
    <row r="4149" spans="1:20">
      <c r="A4149" s="220"/>
      <c r="B4149" s="220"/>
      <c r="C4149" s="220"/>
      <c r="D4149" s="220"/>
      <c r="E4149" s="220"/>
      <c r="F4149" s="220"/>
      <c r="G4149" s="220"/>
      <c r="H4149" s="220"/>
      <c r="I4149" s="220"/>
      <c r="J4149" s="220"/>
      <c r="K4149" s="220"/>
      <c r="L4149" s="220"/>
      <c r="M4149" s="326"/>
      <c r="N4149" s="220"/>
      <c r="O4149" s="220"/>
      <c r="P4149" s="220"/>
      <c r="Q4149" s="326"/>
      <c r="R4149" s="326"/>
      <c r="S4149" s="326"/>
      <c r="T4149" s="326"/>
    </row>
    <row r="4150" spans="1:20">
      <c r="A4150" s="220"/>
      <c r="B4150" s="220"/>
      <c r="C4150" s="220"/>
      <c r="D4150" s="220"/>
      <c r="E4150" s="220"/>
      <c r="F4150" s="220"/>
      <c r="G4150" s="220"/>
      <c r="H4150" s="220"/>
      <c r="I4150" s="220"/>
      <c r="J4150" s="220"/>
      <c r="K4150" s="220"/>
      <c r="L4150" s="220"/>
      <c r="M4150" s="326"/>
      <c r="N4150" s="220"/>
      <c r="O4150" s="220"/>
      <c r="P4150" s="220"/>
      <c r="Q4150" s="326"/>
      <c r="R4150" s="326"/>
      <c r="S4150" s="326"/>
      <c r="T4150" s="326"/>
    </row>
    <row r="4151" spans="1:20">
      <c r="A4151" s="220"/>
      <c r="B4151" s="220"/>
      <c r="C4151" s="220"/>
      <c r="D4151" s="220"/>
      <c r="E4151" s="220"/>
      <c r="F4151" s="220"/>
      <c r="G4151" s="220"/>
      <c r="H4151" s="220"/>
      <c r="I4151" s="220"/>
      <c r="J4151" s="220"/>
      <c r="K4151" s="220"/>
      <c r="L4151" s="220"/>
      <c r="M4151" s="326"/>
      <c r="N4151" s="220"/>
      <c r="O4151" s="220"/>
      <c r="P4151" s="220"/>
      <c r="Q4151" s="326"/>
      <c r="R4151" s="326"/>
      <c r="S4151" s="326"/>
      <c r="T4151" s="326"/>
    </row>
    <row r="4152" spans="1:20">
      <c r="A4152" s="220"/>
      <c r="B4152" s="220"/>
      <c r="C4152" s="220"/>
      <c r="D4152" s="220"/>
      <c r="E4152" s="220"/>
      <c r="F4152" s="220"/>
      <c r="G4152" s="220"/>
      <c r="H4152" s="220"/>
      <c r="I4152" s="220"/>
      <c r="J4152" s="220"/>
      <c r="K4152" s="220"/>
      <c r="L4152" s="220"/>
      <c r="M4152" s="326"/>
      <c r="N4152" s="220"/>
      <c r="O4152" s="220"/>
      <c r="P4152" s="220"/>
      <c r="Q4152" s="326"/>
      <c r="R4152" s="326"/>
      <c r="S4152" s="326"/>
      <c r="T4152" s="326"/>
    </row>
    <row r="4153" spans="1:20">
      <c r="A4153" s="220"/>
      <c r="B4153" s="220"/>
      <c r="C4153" s="220"/>
      <c r="D4153" s="220"/>
      <c r="E4153" s="220"/>
      <c r="F4153" s="220"/>
      <c r="G4153" s="220"/>
      <c r="H4153" s="220"/>
      <c r="I4153" s="220"/>
      <c r="J4153" s="220"/>
      <c r="K4153" s="220"/>
      <c r="L4153" s="220"/>
      <c r="M4153" s="326"/>
      <c r="N4153" s="220"/>
      <c r="O4153" s="220"/>
      <c r="P4153" s="220"/>
      <c r="Q4153" s="326"/>
      <c r="R4153" s="326"/>
      <c r="S4153" s="326"/>
      <c r="T4153" s="326"/>
    </row>
    <row r="4154" spans="1:20">
      <c r="A4154" s="220"/>
      <c r="B4154" s="220"/>
      <c r="C4154" s="220"/>
      <c r="D4154" s="220"/>
      <c r="E4154" s="220"/>
      <c r="F4154" s="220"/>
      <c r="G4154" s="220"/>
      <c r="H4154" s="220"/>
      <c r="I4154" s="220"/>
      <c r="J4154" s="220"/>
      <c r="K4154" s="220"/>
      <c r="L4154" s="220"/>
      <c r="M4154" s="326"/>
      <c r="N4154" s="220"/>
      <c r="O4154" s="220"/>
      <c r="P4154" s="220"/>
      <c r="Q4154" s="326"/>
      <c r="R4154" s="326"/>
      <c r="S4154" s="326"/>
      <c r="T4154" s="326"/>
    </row>
    <row r="4155" spans="1:20">
      <c r="A4155" s="220"/>
      <c r="B4155" s="220"/>
      <c r="C4155" s="220"/>
      <c r="D4155" s="220"/>
      <c r="E4155" s="220"/>
      <c r="F4155" s="220"/>
      <c r="G4155" s="220"/>
      <c r="H4155" s="220"/>
      <c r="I4155" s="220"/>
      <c r="J4155" s="220"/>
      <c r="K4155" s="220"/>
      <c r="L4155" s="220"/>
      <c r="M4155" s="326"/>
      <c r="N4155" s="220"/>
      <c r="O4155" s="220"/>
      <c r="P4155" s="220"/>
      <c r="Q4155" s="326"/>
      <c r="R4155" s="326"/>
      <c r="S4155" s="326"/>
      <c r="T4155" s="326"/>
    </row>
    <row r="4156" spans="1:20">
      <c r="A4156" s="220"/>
      <c r="B4156" s="220"/>
      <c r="C4156" s="220"/>
      <c r="D4156" s="220"/>
      <c r="E4156" s="220"/>
      <c r="F4156" s="220"/>
      <c r="G4156" s="220"/>
      <c r="H4156" s="220"/>
      <c r="I4156" s="220"/>
      <c r="J4156" s="220"/>
      <c r="K4156" s="220"/>
      <c r="L4156" s="220"/>
      <c r="M4156" s="326"/>
      <c r="N4156" s="220"/>
      <c r="O4156" s="220"/>
      <c r="P4156" s="220"/>
      <c r="Q4156" s="326"/>
      <c r="R4156" s="326"/>
      <c r="S4156" s="326"/>
      <c r="T4156" s="326"/>
    </row>
    <row r="4157" spans="1:20">
      <c r="A4157" s="220"/>
      <c r="B4157" s="220"/>
      <c r="C4157" s="220"/>
      <c r="D4157" s="220"/>
      <c r="E4157" s="220"/>
      <c r="F4157" s="220"/>
      <c r="G4157" s="220"/>
      <c r="H4157" s="220"/>
      <c r="I4157" s="220"/>
      <c r="J4157" s="220"/>
      <c r="K4157" s="220"/>
      <c r="L4157" s="220"/>
      <c r="M4157" s="326"/>
      <c r="N4157" s="220"/>
      <c r="O4157" s="220"/>
      <c r="P4157" s="220"/>
      <c r="Q4157" s="326"/>
      <c r="R4157" s="326"/>
      <c r="S4157" s="326"/>
      <c r="T4157" s="326"/>
    </row>
    <row r="4158" spans="1:20">
      <c r="A4158" s="220"/>
      <c r="B4158" s="220"/>
      <c r="C4158" s="220"/>
      <c r="D4158" s="220"/>
      <c r="E4158" s="220"/>
      <c r="F4158" s="220"/>
      <c r="G4158" s="220"/>
      <c r="H4158" s="220"/>
      <c r="I4158" s="220"/>
      <c r="J4158" s="220"/>
      <c r="K4158" s="220"/>
      <c r="L4158" s="220"/>
      <c r="M4158" s="326"/>
      <c r="N4158" s="220"/>
      <c r="O4158" s="220"/>
      <c r="P4158" s="220"/>
      <c r="Q4158" s="326"/>
      <c r="R4158" s="326"/>
      <c r="S4158" s="326"/>
      <c r="T4158" s="326"/>
    </row>
    <row r="4159" spans="1:20">
      <c r="A4159" s="220"/>
      <c r="B4159" s="220"/>
      <c r="C4159" s="220"/>
      <c r="D4159" s="220"/>
      <c r="E4159" s="220"/>
      <c r="F4159" s="220"/>
      <c r="G4159" s="220"/>
      <c r="H4159" s="220"/>
      <c r="I4159" s="220"/>
      <c r="J4159" s="220"/>
      <c r="K4159" s="220"/>
      <c r="L4159" s="220"/>
      <c r="M4159" s="326"/>
      <c r="N4159" s="220"/>
      <c r="O4159" s="220"/>
      <c r="P4159" s="220"/>
      <c r="Q4159" s="326"/>
      <c r="R4159" s="326"/>
      <c r="S4159" s="326"/>
      <c r="T4159" s="326"/>
    </row>
    <row r="4160" spans="1:20">
      <c r="A4160" s="220"/>
      <c r="B4160" s="220"/>
      <c r="C4160" s="220"/>
      <c r="D4160" s="220"/>
      <c r="E4160" s="220"/>
      <c r="F4160" s="220"/>
      <c r="G4160" s="220"/>
      <c r="H4160" s="220"/>
      <c r="I4160" s="220"/>
      <c r="J4160" s="220"/>
      <c r="K4160" s="220"/>
      <c r="L4160" s="220"/>
      <c r="M4160" s="326"/>
      <c r="N4160" s="220"/>
      <c r="O4160" s="220"/>
      <c r="P4160" s="220"/>
      <c r="Q4160" s="326"/>
      <c r="R4160" s="326"/>
      <c r="S4160" s="326"/>
      <c r="T4160" s="326"/>
    </row>
    <row r="4161" spans="1:20">
      <c r="A4161" s="220"/>
      <c r="B4161" s="220"/>
      <c r="C4161" s="220"/>
      <c r="D4161" s="220"/>
      <c r="E4161" s="220"/>
      <c r="F4161" s="220"/>
      <c r="G4161" s="220"/>
      <c r="H4161" s="220"/>
      <c r="I4161" s="220"/>
      <c r="J4161" s="220"/>
      <c r="K4161" s="220"/>
      <c r="L4161" s="220"/>
      <c r="M4161" s="326"/>
      <c r="N4161" s="220"/>
      <c r="O4161" s="220"/>
      <c r="P4161" s="220"/>
      <c r="Q4161" s="326"/>
      <c r="R4161" s="326"/>
      <c r="S4161" s="326"/>
      <c r="T4161" s="326"/>
    </row>
    <row r="4162" spans="1:20">
      <c r="A4162" s="220"/>
      <c r="B4162" s="220"/>
      <c r="C4162" s="220"/>
      <c r="D4162" s="220"/>
      <c r="E4162" s="220"/>
      <c r="F4162" s="220"/>
      <c r="G4162" s="220"/>
      <c r="H4162" s="220"/>
      <c r="I4162" s="220"/>
      <c r="J4162" s="220"/>
      <c r="K4162" s="220"/>
      <c r="L4162" s="220"/>
      <c r="M4162" s="326"/>
      <c r="N4162" s="220"/>
      <c r="O4162" s="220"/>
      <c r="P4162" s="220"/>
      <c r="Q4162" s="326"/>
      <c r="R4162" s="326"/>
      <c r="S4162" s="326"/>
      <c r="T4162" s="326"/>
    </row>
    <row r="4163" spans="1:20">
      <c r="A4163" s="220"/>
      <c r="B4163" s="220"/>
      <c r="C4163" s="220"/>
      <c r="D4163" s="220"/>
      <c r="E4163" s="220"/>
      <c r="F4163" s="220"/>
      <c r="G4163" s="220"/>
      <c r="H4163" s="220"/>
      <c r="I4163" s="220"/>
      <c r="J4163" s="220"/>
      <c r="K4163" s="220"/>
      <c r="L4163" s="220"/>
      <c r="M4163" s="326"/>
      <c r="N4163" s="220"/>
      <c r="O4163" s="220"/>
      <c r="P4163" s="220"/>
      <c r="Q4163" s="326"/>
      <c r="R4163" s="326"/>
      <c r="S4163" s="326"/>
      <c r="T4163" s="326"/>
    </row>
    <row r="4164" spans="1:20">
      <c r="A4164" s="220"/>
      <c r="B4164" s="220"/>
      <c r="C4164" s="220"/>
      <c r="D4164" s="220"/>
      <c r="E4164" s="220"/>
      <c r="F4164" s="220"/>
      <c r="G4164" s="220"/>
      <c r="H4164" s="220"/>
      <c r="I4164" s="220"/>
      <c r="J4164" s="220"/>
      <c r="K4164" s="220"/>
      <c r="L4164" s="220"/>
      <c r="M4164" s="326"/>
      <c r="N4164" s="220"/>
      <c r="O4164" s="220"/>
      <c r="P4164" s="220"/>
      <c r="Q4164" s="326"/>
      <c r="R4164" s="326"/>
      <c r="S4164" s="326"/>
      <c r="T4164" s="326"/>
    </row>
    <row r="4165" spans="1:20">
      <c r="A4165" s="220"/>
      <c r="B4165" s="220"/>
      <c r="C4165" s="220"/>
      <c r="D4165" s="220"/>
      <c r="E4165" s="220"/>
      <c r="F4165" s="220"/>
      <c r="G4165" s="220"/>
      <c r="H4165" s="220"/>
      <c r="I4165" s="220"/>
      <c r="J4165" s="220"/>
      <c r="K4165" s="220"/>
      <c r="L4165" s="220"/>
      <c r="M4165" s="326"/>
      <c r="N4165" s="220"/>
      <c r="O4165" s="220"/>
      <c r="P4165" s="220"/>
      <c r="Q4165" s="326"/>
      <c r="R4165" s="326"/>
      <c r="S4165" s="326"/>
      <c r="T4165" s="326"/>
    </row>
    <row r="4166" spans="1:20">
      <c r="A4166" s="220"/>
      <c r="B4166" s="220"/>
      <c r="C4166" s="220"/>
      <c r="D4166" s="220"/>
      <c r="E4166" s="220"/>
      <c r="F4166" s="220"/>
      <c r="G4166" s="220"/>
      <c r="H4166" s="220"/>
      <c r="I4166" s="220"/>
      <c r="J4166" s="220"/>
      <c r="K4166" s="220"/>
      <c r="L4166" s="220"/>
      <c r="M4166" s="326"/>
      <c r="N4166" s="220"/>
      <c r="O4166" s="220"/>
      <c r="P4166" s="220"/>
      <c r="Q4166" s="326"/>
      <c r="R4166" s="326"/>
      <c r="S4166" s="326"/>
      <c r="T4166" s="326"/>
    </row>
    <row r="4167" spans="1:20">
      <c r="A4167" s="220"/>
      <c r="B4167" s="220"/>
      <c r="C4167" s="220"/>
      <c r="D4167" s="220"/>
      <c r="E4167" s="220"/>
      <c r="F4167" s="220"/>
      <c r="G4167" s="220"/>
      <c r="H4167" s="220"/>
      <c r="I4167" s="220"/>
      <c r="J4167" s="220"/>
      <c r="K4167" s="220"/>
      <c r="L4167" s="220"/>
      <c r="M4167" s="326"/>
      <c r="N4167" s="220"/>
      <c r="O4167" s="220"/>
      <c r="P4167" s="220"/>
      <c r="Q4167" s="326"/>
      <c r="R4167" s="326"/>
      <c r="S4167" s="326"/>
      <c r="T4167" s="326"/>
    </row>
    <row r="4168" spans="1:20">
      <c r="A4168" s="220"/>
      <c r="B4168" s="220"/>
      <c r="C4168" s="220"/>
      <c r="D4168" s="220"/>
      <c r="E4168" s="220"/>
      <c r="F4168" s="220"/>
      <c r="G4168" s="220"/>
      <c r="H4168" s="220"/>
      <c r="I4168" s="220"/>
      <c r="J4168" s="220"/>
      <c r="K4168" s="220"/>
      <c r="L4168" s="220"/>
      <c r="M4168" s="326"/>
      <c r="N4168" s="220"/>
      <c r="O4168" s="220"/>
      <c r="P4168" s="220"/>
      <c r="Q4168" s="326"/>
      <c r="R4168" s="326"/>
      <c r="S4168" s="326"/>
      <c r="T4168" s="326"/>
    </row>
    <row r="4169" spans="1:20">
      <c r="A4169" s="220"/>
      <c r="B4169" s="220"/>
      <c r="C4169" s="220"/>
      <c r="D4169" s="220"/>
      <c r="E4169" s="220"/>
      <c r="F4169" s="220"/>
      <c r="G4169" s="220"/>
      <c r="H4169" s="220"/>
      <c r="I4169" s="220"/>
      <c r="J4169" s="220"/>
      <c r="K4169" s="220"/>
      <c r="L4169" s="220"/>
      <c r="M4169" s="326"/>
      <c r="N4169" s="220"/>
      <c r="O4169" s="220"/>
      <c r="P4169" s="220"/>
      <c r="Q4169" s="326"/>
      <c r="R4169" s="326"/>
      <c r="S4169" s="326"/>
      <c r="T4169" s="326"/>
    </row>
    <row r="4170" spans="1:20">
      <c r="A4170" s="220"/>
      <c r="B4170" s="220"/>
      <c r="C4170" s="220"/>
      <c r="D4170" s="220"/>
      <c r="E4170" s="220"/>
      <c r="F4170" s="220"/>
      <c r="G4170" s="220"/>
      <c r="H4170" s="220"/>
      <c r="I4170" s="220"/>
      <c r="J4170" s="220"/>
      <c r="K4170" s="220"/>
      <c r="L4170" s="220"/>
      <c r="M4170" s="326"/>
      <c r="N4170" s="220"/>
      <c r="O4170" s="220"/>
      <c r="P4170" s="220"/>
      <c r="Q4170" s="326"/>
      <c r="R4170" s="326"/>
      <c r="S4170" s="326"/>
      <c r="T4170" s="326"/>
    </row>
    <row r="4171" spans="1:20">
      <c r="A4171" s="220"/>
      <c r="B4171" s="220"/>
      <c r="C4171" s="220"/>
      <c r="D4171" s="220"/>
      <c r="E4171" s="220"/>
      <c r="F4171" s="220"/>
      <c r="G4171" s="220"/>
      <c r="H4171" s="220"/>
      <c r="I4171" s="220"/>
      <c r="J4171" s="220"/>
      <c r="K4171" s="220"/>
      <c r="L4171" s="220"/>
      <c r="M4171" s="326"/>
      <c r="N4171" s="220"/>
      <c r="O4171" s="220"/>
      <c r="P4171" s="220"/>
      <c r="Q4171" s="326"/>
      <c r="R4171" s="326"/>
      <c r="S4171" s="326"/>
      <c r="T4171" s="326"/>
    </row>
    <row r="4172" spans="1:20">
      <c r="A4172" s="220"/>
      <c r="B4172" s="220"/>
      <c r="C4172" s="220"/>
      <c r="D4172" s="220"/>
      <c r="E4172" s="220"/>
      <c r="F4172" s="220"/>
      <c r="G4172" s="220"/>
      <c r="H4172" s="220"/>
      <c r="I4172" s="220"/>
      <c r="J4172" s="220"/>
      <c r="K4172" s="220"/>
      <c r="L4172" s="220"/>
      <c r="M4172" s="326"/>
      <c r="N4172" s="220"/>
      <c r="O4172" s="220"/>
      <c r="P4172" s="220"/>
      <c r="Q4172" s="326"/>
      <c r="R4172" s="326"/>
      <c r="S4172" s="326"/>
      <c r="T4172" s="326"/>
    </row>
    <row r="4173" spans="1:20">
      <c r="A4173" s="220"/>
      <c r="B4173" s="220"/>
      <c r="C4173" s="220"/>
      <c r="D4173" s="220"/>
      <c r="E4173" s="220"/>
      <c r="F4173" s="220"/>
      <c r="G4173" s="220"/>
      <c r="H4173" s="220"/>
      <c r="I4173" s="220"/>
      <c r="J4173" s="220"/>
      <c r="K4173" s="220"/>
      <c r="L4173" s="220"/>
      <c r="M4173" s="326"/>
      <c r="N4173" s="220"/>
      <c r="O4173" s="220"/>
      <c r="P4173" s="220"/>
      <c r="Q4173" s="326"/>
      <c r="R4173" s="326"/>
      <c r="S4173" s="326"/>
      <c r="T4173" s="326"/>
    </row>
    <row r="4174" spans="1:20">
      <c r="A4174" s="220"/>
      <c r="B4174" s="220"/>
      <c r="C4174" s="220"/>
      <c r="D4174" s="220"/>
      <c r="E4174" s="220"/>
      <c r="F4174" s="220"/>
      <c r="G4174" s="220"/>
      <c r="H4174" s="220"/>
      <c r="I4174" s="220"/>
      <c r="J4174" s="220"/>
      <c r="K4174" s="220"/>
      <c r="L4174" s="220"/>
      <c r="M4174" s="326"/>
      <c r="N4174" s="220"/>
      <c r="O4174" s="220"/>
      <c r="P4174" s="220"/>
      <c r="Q4174" s="326"/>
      <c r="R4174" s="326"/>
      <c r="S4174" s="326"/>
      <c r="T4174" s="326"/>
    </row>
    <row r="4175" spans="1:20">
      <c r="A4175" s="220"/>
      <c r="B4175" s="220"/>
      <c r="C4175" s="220"/>
      <c r="D4175" s="220"/>
      <c r="E4175" s="220"/>
      <c r="F4175" s="220"/>
      <c r="G4175" s="220"/>
      <c r="H4175" s="220"/>
      <c r="I4175" s="220"/>
      <c r="J4175" s="220"/>
      <c r="K4175" s="220"/>
      <c r="L4175" s="220"/>
      <c r="M4175" s="326"/>
      <c r="N4175" s="220"/>
      <c r="O4175" s="220"/>
      <c r="P4175" s="220"/>
      <c r="Q4175" s="326"/>
      <c r="R4175" s="326"/>
      <c r="S4175" s="326"/>
      <c r="T4175" s="326"/>
    </row>
    <row r="4176" spans="1:20">
      <c r="A4176" s="220"/>
      <c r="B4176" s="220"/>
      <c r="C4176" s="220"/>
      <c r="D4176" s="220"/>
      <c r="E4176" s="220"/>
      <c r="F4176" s="220"/>
      <c r="G4176" s="220"/>
      <c r="H4176" s="220"/>
      <c r="I4176" s="220"/>
      <c r="J4176" s="220"/>
      <c r="K4176" s="220"/>
      <c r="L4176" s="220"/>
      <c r="M4176" s="326"/>
      <c r="N4176" s="220"/>
      <c r="O4176" s="220"/>
      <c r="P4176" s="220"/>
      <c r="Q4176" s="326"/>
      <c r="R4176" s="326"/>
      <c r="S4176" s="326"/>
      <c r="T4176" s="326"/>
    </row>
    <row r="4177" spans="1:20">
      <c r="A4177" s="220"/>
      <c r="B4177" s="220"/>
      <c r="C4177" s="220"/>
      <c r="D4177" s="220"/>
      <c r="E4177" s="220"/>
      <c r="F4177" s="220"/>
      <c r="G4177" s="220"/>
      <c r="H4177" s="220"/>
      <c r="I4177" s="220"/>
      <c r="J4177" s="220"/>
      <c r="K4177" s="220"/>
      <c r="L4177" s="220"/>
      <c r="M4177" s="326"/>
      <c r="N4177" s="220"/>
      <c r="O4177" s="220"/>
      <c r="P4177" s="220"/>
      <c r="Q4177" s="326"/>
      <c r="R4177" s="326"/>
      <c r="S4177" s="326"/>
      <c r="T4177" s="326"/>
    </row>
    <row r="4178" spans="1:20">
      <c r="A4178" s="220"/>
      <c r="B4178" s="220"/>
      <c r="C4178" s="220"/>
      <c r="D4178" s="220"/>
      <c r="E4178" s="220"/>
      <c r="F4178" s="220"/>
      <c r="G4178" s="220"/>
      <c r="H4178" s="220"/>
      <c r="I4178" s="220"/>
      <c r="J4178" s="220"/>
      <c r="K4178" s="220"/>
      <c r="L4178" s="220"/>
      <c r="M4178" s="326"/>
      <c r="N4178" s="220"/>
      <c r="O4178" s="220"/>
      <c r="P4178" s="220"/>
      <c r="Q4178" s="326"/>
      <c r="R4178" s="326"/>
      <c r="S4178" s="326"/>
      <c r="T4178" s="326"/>
    </row>
    <row r="4179" spans="1:20">
      <c r="A4179" s="220"/>
      <c r="B4179" s="220"/>
      <c r="C4179" s="220"/>
      <c r="D4179" s="220"/>
      <c r="E4179" s="220"/>
      <c r="F4179" s="220"/>
      <c r="G4179" s="220"/>
      <c r="H4179" s="220"/>
      <c r="I4179" s="220"/>
      <c r="J4179" s="220"/>
      <c r="K4179" s="220"/>
      <c r="L4179" s="220"/>
      <c r="M4179" s="326"/>
      <c r="N4179" s="220"/>
      <c r="O4179" s="220"/>
      <c r="P4179" s="220"/>
      <c r="Q4179" s="326"/>
      <c r="R4179" s="326"/>
      <c r="S4179" s="326"/>
      <c r="T4179" s="326"/>
    </row>
    <row r="4180" spans="1:20">
      <c r="A4180" s="220"/>
      <c r="B4180" s="220"/>
      <c r="C4180" s="220"/>
      <c r="D4180" s="220"/>
      <c r="E4180" s="220"/>
      <c r="F4180" s="220"/>
      <c r="G4180" s="220"/>
      <c r="H4180" s="220"/>
      <c r="I4180" s="220"/>
      <c r="J4180" s="220"/>
      <c r="K4180" s="220"/>
      <c r="L4180" s="220"/>
      <c r="M4180" s="326"/>
      <c r="N4180" s="220"/>
      <c r="O4180" s="220"/>
      <c r="P4180" s="220"/>
      <c r="Q4180" s="326"/>
      <c r="R4180" s="326"/>
      <c r="S4180" s="326"/>
      <c r="T4180" s="326"/>
    </row>
    <row r="4181" spans="1:20">
      <c r="A4181" s="220"/>
      <c r="B4181" s="220"/>
      <c r="C4181" s="220"/>
      <c r="D4181" s="220"/>
      <c r="E4181" s="220"/>
      <c r="F4181" s="220"/>
      <c r="G4181" s="220"/>
      <c r="H4181" s="220"/>
      <c r="I4181" s="220"/>
      <c r="J4181" s="220"/>
      <c r="K4181" s="220"/>
      <c r="L4181" s="220"/>
      <c r="M4181" s="326"/>
      <c r="N4181" s="220"/>
      <c r="O4181" s="220"/>
      <c r="P4181" s="220"/>
      <c r="Q4181" s="326"/>
      <c r="R4181" s="326"/>
      <c r="S4181" s="326"/>
      <c r="T4181" s="326"/>
    </row>
    <row r="4182" spans="1:20">
      <c r="A4182" s="220"/>
      <c r="B4182" s="220"/>
      <c r="C4182" s="220"/>
      <c r="D4182" s="220"/>
      <c r="E4182" s="220"/>
      <c r="F4182" s="220"/>
      <c r="G4182" s="220"/>
      <c r="H4182" s="220"/>
      <c r="I4182" s="220"/>
      <c r="J4182" s="220"/>
      <c r="K4182" s="220"/>
      <c r="L4182" s="220"/>
      <c r="M4182" s="326"/>
      <c r="N4182" s="220"/>
      <c r="O4182" s="220"/>
      <c r="P4182" s="220"/>
      <c r="Q4182" s="326"/>
      <c r="R4182" s="326"/>
      <c r="S4182" s="326"/>
      <c r="T4182" s="326"/>
    </row>
    <row r="4183" spans="1:20">
      <c r="A4183" s="220"/>
      <c r="B4183" s="220"/>
      <c r="C4183" s="220"/>
      <c r="D4183" s="220"/>
      <c r="E4183" s="220"/>
      <c r="F4183" s="220"/>
      <c r="G4183" s="220"/>
      <c r="H4183" s="220"/>
      <c r="I4183" s="220"/>
      <c r="J4183" s="220"/>
      <c r="K4183" s="220"/>
      <c r="L4183" s="220"/>
      <c r="M4183" s="326"/>
      <c r="N4183" s="220"/>
      <c r="O4183" s="220"/>
      <c r="P4183" s="220"/>
      <c r="Q4183" s="326"/>
      <c r="R4183" s="326"/>
      <c r="S4183" s="326"/>
      <c r="T4183" s="326"/>
    </row>
    <row r="4184" spans="1:20">
      <c r="A4184" s="220"/>
      <c r="B4184" s="220"/>
      <c r="C4184" s="220"/>
      <c r="D4184" s="220"/>
      <c r="E4184" s="220"/>
      <c r="F4184" s="220"/>
      <c r="G4184" s="220"/>
      <c r="H4184" s="220"/>
      <c r="I4184" s="220"/>
      <c r="J4184" s="220"/>
      <c r="K4184" s="220"/>
      <c r="L4184" s="220"/>
      <c r="M4184" s="326"/>
      <c r="N4184" s="220"/>
      <c r="O4184" s="220"/>
      <c r="P4184" s="220"/>
      <c r="Q4184" s="326"/>
      <c r="R4184" s="326"/>
      <c r="S4184" s="326"/>
      <c r="T4184" s="326"/>
    </row>
    <row r="4185" spans="1:20">
      <c r="A4185" s="220"/>
      <c r="B4185" s="220"/>
      <c r="C4185" s="220"/>
      <c r="D4185" s="220"/>
      <c r="E4185" s="220"/>
      <c r="F4185" s="220"/>
      <c r="G4185" s="220"/>
      <c r="H4185" s="220"/>
      <c r="I4185" s="220"/>
      <c r="J4185" s="220"/>
      <c r="K4185" s="220"/>
      <c r="L4185" s="220"/>
      <c r="M4185" s="326"/>
      <c r="N4185" s="220"/>
      <c r="O4185" s="220"/>
      <c r="P4185" s="220"/>
      <c r="Q4185" s="326"/>
      <c r="R4185" s="326"/>
      <c r="S4185" s="326"/>
      <c r="T4185" s="326"/>
    </row>
    <row r="4186" spans="1:20">
      <c r="A4186" s="220"/>
      <c r="B4186" s="220"/>
      <c r="C4186" s="220"/>
      <c r="D4186" s="220"/>
      <c r="E4186" s="220"/>
      <c r="F4186" s="220"/>
      <c r="G4186" s="220"/>
      <c r="H4186" s="220"/>
      <c r="I4186" s="220"/>
      <c r="J4186" s="220"/>
      <c r="K4186" s="220"/>
      <c r="L4186" s="220"/>
      <c r="M4186" s="326"/>
      <c r="N4186" s="220"/>
      <c r="O4186" s="220"/>
      <c r="P4186" s="220"/>
      <c r="Q4186" s="326"/>
      <c r="R4186" s="326"/>
      <c r="S4186" s="326"/>
      <c r="T4186" s="326"/>
    </row>
    <row r="4187" spans="1:20">
      <c r="A4187" s="220"/>
      <c r="B4187" s="220"/>
      <c r="C4187" s="220"/>
      <c r="D4187" s="220"/>
      <c r="E4187" s="220"/>
      <c r="F4187" s="220"/>
      <c r="G4187" s="220"/>
      <c r="H4187" s="220"/>
      <c r="I4187" s="220"/>
      <c r="J4187" s="220"/>
      <c r="K4187" s="220"/>
      <c r="L4187" s="220"/>
      <c r="M4187" s="326"/>
      <c r="N4187" s="220"/>
      <c r="O4187" s="220"/>
      <c r="P4187" s="220"/>
      <c r="Q4187" s="326"/>
      <c r="R4187" s="326"/>
      <c r="S4187" s="326"/>
      <c r="T4187" s="326"/>
    </row>
    <row r="4188" spans="1:20">
      <c r="A4188" s="220"/>
      <c r="B4188" s="220"/>
      <c r="C4188" s="220"/>
      <c r="D4188" s="220"/>
      <c r="E4188" s="220"/>
      <c r="F4188" s="220"/>
      <c r="G4188" s="220"/>
      <c r="H4188" s="220"/>
      <c r="I4188" s="220"/>
      <c r="J4188" s="220"/>
      <c r="K4188" s="220"/>
      <c r="L4188" s="220"/>
      <c r="M4188" s="326"/>
      <c r="N4188" s="220"/>
      <c r="O4188" s="220"/>
      <c r="P4188" s="220"/>
      <c r="Q4188" s="326"/>
      <c r="R4188" s="326"/>
      <c r="S4188" s="326"/>
      <c r="T4188" s="326"/>
    </row>
    <row r="4189" spans="1:20">
      <c r="A4189" s="220"/>
      <c r="B4189" s="220"/>
      <c r="C4189" s="220"/>
      <c r="D4189" s="220"/>
      <c r="E4189" s="220"/>
      <c r="F4189" s="220"/>
      <c r="G4189" s="220"/>
      <c r="H4189" s="220"/>
      <c r="I4189" s="220"/>
      <c r="J4189" s="220"/>
      <c r="K4189" s="220"/>
      <c r="L4189" s="220"/>
      <c r="M4189" s="326"/>
      <c r="N4189" s="220"/>
      <c r="O4189" s="220"/>
      <c r="P4189" s="220"/>
      <c r="Q4189" s="326"/>
      <c r="R4189" s="326"/>
      <c r="S4189" s="326"/>
      <c r="T4189" s="326"/>
    </row>
    <row r="4190" spans="1:20">
      <c r="A4190" s="220"/>
      <c r="B4190" s="220"/>
      <c r="C4190" s="220"/>
      <c r="D4190" s="220"/>
      <c r="E4190" s="220"/>
      <c r="F4190" s="220"/>
      <c r="G4190" s="220"/>
      <c r="H4190" s="220"/>
      <c r="I4190" s="220"/>
      <c r="J4190" s="220"/>
      <c r="K4190" s="220"/>
      <c r="L4190" s="220"/>
      <c r="M4190" s="326"/>
      <c r="N4190" s="220"/>
      <c r="O4190" s="220"/>
      <c r="P4190" s="220"/>
      <c r="Q4190" s="326"/>
      <c r="R4190" s="326"/>
      <c r="S4190" s="326"/>
      <c r="T4190" s="326"/>
    </row>
    <row r="4191" spans="1:20">
      <c r="A4191" s="220"/>
      <c r="B4191" s="220"/>
      <c r="C4191" s="220"/>
      <c r="D4191" s="220"/>
      <c r="E4191" s="220"/>
      <c r="F4191" s="220"/>
      <c r="G4191" s="220"/>
      <c r="H4191" s="220"/>
      <c r="I4191" s="220"/>
      <c r="J4191" s="220"/>
      <c r="K4191" s="220"/>
      <c r="L4191" s="220"/>
      <c r="M4191" s="326"/>
      <c r="N4191" s="220"/>
      <c r="O4191" s="220"/>
      <c r="P4191" s="220"/>
      <c r="Q4191" s="326"/>
      <c r="R4191" s="326"/>
      <c r="S4191" s="326"/>
      <c r="T4191" s="326"/>
    </row>
    <row r="4192" spans="1:20">
      <c r="A4192" s="220"/>
      <c r="B4192" s="220"/>
      <c r="C4192" s="220"/>
      <c r="D4192" s="220"/>
      <c r="E4192" s="220"/>
      <c r="F4192" s="220"/>
      <c r="G4192" s="220"/>
      <c r="H4192" s="220"/>
      <c r="I4192" s="220"/>
      <c r="J4192" s="220"/>
      <c r="K4192" s="220"/>
      <c r="L4192" s="220"/>
      <c r="M4192" s="326"/>
      <c r="N4192" s="220"/>
      <c r="O4192" s="220"/>
      <c r="P4192" s="220"/>
      <c r="Q4192" s="326"/>
      <c r="R4192" s="326"/>
      <c r="S4192" s="326"/>
      <c r="T4192" s="326"/>
    </row>
    <row r="4193" spans="1:20">
      <c r="A4193" s="220"/>
      <c r="B4193" s="220"/>
      <c r="C4193" s="220"/>
      <c r="D4193" s="220"/>
      <c r="E4193" s="220"/>
      <c r="F4193" s="220"/>
      <c r="G4193" s="220"/>
      <c r="H4193" s="220"/>
      <c r="I4193" s="220"/>
      <c r="J4193" s="220"/>
      <c r="K4193" s="220"/>
      <c r="L4193" s="220"/>
      <c r="M4193" s="326"/>
      <c r="N4193" s="220"/>
      <c r="O4193" s="220"/>
      <c r="P4193" s="220"/>
      <c r="Q4193" s="326"/>
      <c r="R4193" s="326"/>
      <c r="S4193" s="326"/>
      <c r="T4193" s="326"/>
    </row>
    <row r="4194" spans="1:20">
      <c r="A4194" s="220"/>
      <c r="B4194" s="220"/>
      <c r="C4194" s="220"/>
      <c r="D4194" s="220"/>
      <c r="E4194" s="220"/>
      <c r="F4194" s="220"/>
      <c r="G4194" s="220"/>
      <c r="H4194" s="220"/>
      <c r="I4194" s="220"/>
      <c r="J4194" s="220"/>
      <c r="K4194" s="220"/>
      <c r="L4194" s="220"/>
      <c r="M4194" s="326"/>
      <c r="N4194" s="220"/>
      <c r="O4194" s="220"/>
      <c r="P4194" s="220"/>
      <c r="Q4194" s="326"/>
      <c r="R4194" s="326"/>
      <c r="S4194" s="326"/>
      <c r="T4194" s="326"/>
    </row>
    <row r="4195" spans="1:20">
      <c r="A4195" s="220"/>
      <c r="B4195" s="220"/>
      <c r="C4195" s="220"/>
      <c r="D4195" s="220"/>
      <c r="E4195" s="220"/>
      <c r="F4195" s="220"/>
      <c r="G4195" s="220"/>
      <c r="H4195" s="220"/>
      <c r="I4195" s="220"/>
      <c r="J4195" s="220"/>
      <c r="K4195" s="220"/>
      <c r="L4195" s="220"/>
      <c r="M4195" s="326"/>
      <c r="N4195" s="220"/>
      <c r="O4195" s="220"/>
      <c r="P4195" s="220"/>
      <c r="Q4195" s="326"/>
      <c r="R4195" s="326"/>
      <c r="S4195" s="326"/>
      <c r="T4195" s="326"/>
    </row>
    <row r="4196" spans="1:20">
      <c r="A4196" s="220"/>
      <c r="B4196" s="220"/>
      <c r="C4196" s="220"/>
      <c r="D4196" s="220"/>
      <c r="E4196" s="220"/>
      <c r="F4196" s="220"/>
      <c r="G4196" s="220"/>
      <c r="H4196" s="220"/>
      <c r="I4196" s="220"/>
      <c r="J4196" s="220"/>
      <c r="K4196" s="220"/>
      <c r="L4196" s="220"/>
      <c r="M4196" s="326"/>
      <c r="N4196" s="220"/>
      <c r="O4196" s="220"/>
      <c r="P4196" s="220"/>
      <c r="Q4196" s="326"/>
      <c r="R4196" s="326"/>
      <c r="S4196" s="326"/>
      <c r="T4196" s="326"/>
    </row>
    <row r="4197" spans="1:20">
      <c r="A4197" s="220"/>
      <c r="B4197" s="220"/>
      <c r="C4197" s="220"/>
      <c r="D4197" s="220"/>
      <c r="E4197" s="220"/>
      <c r="F4197" s="220"/>
      <c r="G4197" s="220"/>
      <c r="H4197" s="220"/>
      <c r="I4197" s="220"/>
      <c r="J4197" s="220"/>
      <c r="K4197" s="220"/>
      <c r="L4197" s="220"/>
      <c r="M4197" s="326"/>
      <c r="N4197" s="220"/>
      <c r="O4197" s="220"/>
      <c r="P4197" s="220"/>
      <c r="Q4197" s="326"/>
      <c r="R4197" s="326"/>
      <c r="S4197" s="326"/>
      <c r="T4197" s="326"/>
    </row>
    <row r="4198" spans="1:20">
      <c r="A4198" s="220"/>
      <c r="B4198" s="220"/>
      <c r="C4198" s="220"/>
      <c r="D4198" s="220"/>
      <c r="E4198" s="220"/>
      <c r="F4198" s="220"/>
      <c r="G4198" s="220"/>
      <c r="H4198" s="220"/>
      <c r="I4198" s="220"/>
      <c r="J4198" s="220"/>
      <c r="K4198" s="220"/>
      <c r="L4198" s="220"/>
      <c r="M4198" s="326"/>
      <c r="N4198" s="220"/>
      <c r="O4198" s="220"/>
      <c r="P4198" s="220"/>
      <c r="Q4198" s="326"/>
      <c r="R4198" s="326"/>
      <c r="S4198" s="326"/>
      <c r="T4198" s="326"/>
    </row>
    <row r="4199" spans="1:20">
      <c r="A4199" s="220"/>
      <c r="B4199" s="220"/>
      <c r="C4199" s="220"/>
      <c r="D4199" s="220"/>
      <c r="E4199" s="220"/>
      <c r="F4199" s="220"/>
      <c r="G4199" s="220"/>
      <c r="H4199" s="220"/>
      <c r="I4199" s="220"/>
      <c r="J4199" s="220"/>
      <c r="K4199" s="220"/>
      <c r="L4199" s="220"/>
      <c r="M4199" s="326"/>
      <c r="N4199" s="220"/>
      <c r="O4199" s="220"/>
      <c r="P4199" s="220"/>
      <c r="Q4199" s="326"/>
      <c r="R4199" s="326"/>
      <c r="S4199" s="326"/>
      <c r="T4199" s="326"/>
    </row>
    <row r="4200" spans="1:20">
      <c r="A4200" s="220"/>
      <c r="B4200" s="220"/>
      <c r="C4200" s="220"/>
      <c r="D4200" s="220"/>
      <c r="E4200" s="220"/>
      <c r="F4200" s="220"/>
      <c r="G4200" s="220"/>
      <c r="H4200" s="220"/>
      <c r="I4200" s="220"/>
      <c r="J4200" s="220"/>
      <c r="K4200" s="220"/>
      <c r="L4200" s="220"/>
      <c r="M4200" s="326"/>
      <c r="N4200" s="220"/>
      <c r="O4200" s="220"/>
      <c r="P4200" s="220"/>
      <c r="Q4200" s="326"/>
      <c r="R4200" s="326"/>
      <c r="S4200" s="326"/>
      <c r="T4200" s="326"/>
    </row>
    <row r="4201" spans="1:20">
      <c r="A4201" s="220"/>
      <c r="B4201" s="220"/>
      <c r="C4201" s="220"/>
      <c r="D4201" s="220"/>
      <c r="E4201" s="220"/>
      <c r="F4201" s="220"/>
      <c r="G4201" s="220"/>
      <c r="H4201" s="220"/>
      <c r="I4201" s="220"/>
      <c r="J4201" s="220"/>
      <c r="K4201" s="220"/>
      <c r="L4201" s="220"/>
      <c r="M4201" s="326"/>
      <c r="N4201" s="220"/>
      <c r="O4201" s="220"/>
      <c r="P4201" s="220"/>
      <c r="Q4201" s="326"/>
      <c r="R4201" s="326"/>
      <c r="S4201" s="326"/>
      <c r="T4201" s="326"/>
    </row>
    <row r="4202" spans="1:20">
      <c r="A4202" s="220"/>
      <c r="B4202" s="220"/>
      <c r="C4202" s="220"/>
      <c r="D4202" s="220"/>
      <c r="E4202" s="220"/>
      <c r="F4202" s="220"/>
      <c r="G4202" s="220"/>
      <c r="H4202" s="220"/>
      <c r="I4202" s="220"/>
      <c r="J4202" s="220"/>
      <c r="K4202" s="220"/>
      <c r="L4202" s="220"/>
      <c r="M4202" s="326"/>
      <c r="N4202" s="220"/>
      <c r="O4202" s="220"/>
      <c r="P4202" s="220"/>
      <c r="Q4202" s="326"/>
      <c r="R4202" s="326"/>
      <c r="S4202" s="326"/>
      <c r="T4202" s="326"/>
    </row>
    <row r="4203" spans="1:20">
      <c r="A4203" s="220"/>
      <c r="B4203" s="220"/>
      <c r="C4203" s="220"/>
      <c r="D4203" s="220"/>
      <c r="E4203" s="220"/>
      <c r="F4203" s="220"/>
      <c r="G4203" s="220"/>
      <c r="H4203" s="220"/>
      <c r="I4203" s="220"/>
      <c r="J4203" s="220"/>
      <c r="K4203" s="220"/>
      <c r="L4203" s="220"/>
      <c r="M4203" s="326"/>
      <c r="N4203" s="220"/>
      <c r="O4203" s="220"/>
      <c r="P4203" s="220"/>
      <c r="Q4203" s="326"/>
      <c r="R4203" s="326"/>
      <c r="S4203" s="326"/>
      <c r="T4203" s="326"/>
    </row>
    <row r="4204" spans="1:20">
      <c r="A4204" s="220"/>
      <c r="B4204" s="220"/>
      <c r="C4204" s="220"/>
      <c r="D4204" s="220"/>
      <c r="E4204" s="220"/>
      <c r="F4204" s="220"/>
      <c r="G4204" s="220"/>
      <c r="H4204" s="220"/>
      <c r="I4204" s="220"/>
      <c r="J4204" s="220"/>
      <c r="K4204" s="220"/>
      <c r="L4204" s="220"/>
      <c r="M4204" s="326"/>
      <c r="N4204" s="220"/>
      <c r="O4204" s="220"/>
      <c r="P4204" s="220"/>
      <c r="Q4204" s="326"/>
      <c r="R4204" s="326"/>
      <c r="S4204" s="326"/>
      <c r="T4204" s="326"/>
    </row>
    <row r="4205" spans="1:20">
      <c r="A4205" s="220"/>
      <c r="B4205" s="220"/>
      <c r="C4205" s="220"/>
      <c r="D4205" s="220"/>
      <c r="E4205" s="220"/>
      <c r="F4205" s="220"/>
      <c r="G4205" s="220"/>
      <c r="H4205" s="220"/>
      <c r="I4205" s="220"/>
      <c r="J4205" s="220"/>
      <c r="K4205" s="220"/>
      <c r="L4205" s="220"/>
      <c r="M4205" s="326"/>
      <c r="N4205" s="220"/>
      <c r="O4205" s="220"/>
      <c r="P4205" s="220"/>
      <c r="Q4205" s="326"/>
      <c r="R4205" s="326"/>
      <c r="S4205" s="326"/>
      <c r="T4205" s="326"/>
    </row>
    <row r="4206" spans="1:20">
      <c r="A4206" s="220"/>
      <c r="B4206" s="220"/>
      <c r="C4206" s="220"/>
      <c r="D4206" s="220"/>
      <c r="E4206" s="220"/>
      <c r="F4206" s="220"/>
      <c r="G4206" s="220"/>
      <c r="H4206" s="220"/>
      <c r="I4206" s="220"/>
      <c r="J4206" s="220"/>
      <c r="K4206" s="220"/>
      <c r="L4206" s="220"/>
      <c r="M4206" s="326"/>
      <c r="N4206" s="220"/>
      <c r="O4206" s="220"/>
      <c r="P4206" s="220"/>
      <c r="Q4206" s="326"/>
      <c r="R4206" s="326"/>
      <c r="S4206" s="326"/>
      <c r="T4206" s="326"/>
    </row>
    <row r="4207" spans="1:20">
      <c r="A4207" s="220"/>
      <c r="B4207" s="220"/>
      <c r="C4207" s="220"/>
      <c r="D4207" s="220"/>
      <c r="E4207" s="220"/>
      <c r="F4207" s="220"/>
      <c r="G4207" s="220"/>
      <c r="H4207" s="220"/>
      <c r="I4207" s="220"/>
      <c r="J4207" s="220"/>
      <c r="K4207" s="220"/>
      <c r="L4207" s="220"/>
      <c r="M4207" s="326"/>
      <c r="N4207" s="220"/>
      <c r="O4207" s="220"/>
      <c r="P4207" s="220"/>
      <c r="Q4207" s="326"/>
      <c r="R4207" s="326"/>
      <c r="S4207" s="326"/>
      <c r="T4207" s="326"/>
    </row>
    <row r="4208" spans="1:20">
      <c r="A4208" s="220"/>
      <c r="B4208" s="220"/>
      <c r="C4208" s="220"/>
      <c r="D4208" s="220"/>
      <c r="E4208" s="220"/>
      <c r="F4208" s="220"/>
      <c r="G4208" s="220"/>
      <c r="H4208" s="220"/>
      <c r="I4208" s="220"/>
      <c r="J4208" s="220"/>
      <c r="K4208" s="220"/>
      <c r="L4208" s="220"/>
      <c r="M4208" s="326"/>
      <c r="N4208" s="220"/>
      <c r="O4208" s="220"/>
      <c r="P4208" s="220"/>
      <c r="Q4208" s="326"/>
      <c r="R4208" s="326"/>
      <c r="S4208" s="326"/>
      <c r="T4208" s="326"/>
    </row>
    <row r="4209" spans="1:20">
      <c r="A4209" s="220"/>
      <c r="B4209" s="220"/>
      <c r="C4209" s="220"/>
      <c r="D4209" s="220"/>
      <c r="E4209" s="220"/>
      <c r="F4209" s="220"/>
      <c r="G4209" s="220"/>
      <c r="H4209" s="220"/>
      <c r="I4209" s="220"/>
      <c r="J4209" s="220"/>
      <c r="K4209" s="220"/>
      <c r="L4209" s="220"/>
      <c r="M4209" s="326"/>
      <c r="N4209" s="220"/>
      <c r="O4209" s="220"/>
      <c r="P4209" s="220"/>
      <c r="Q4209" s="326"/>
      <c r="R4209" s="326"/>
      <c r="S4209" s="326"/>
      <c r="T4209" s="326"/>
    </row>
    <row r="4210" spans="1:20">
      <c r="A4210" s="220"/>
      <c r="B4210" s="220"/>
      <c r="C4210" s="220"/>
      <c r="D4210" s="220"/>
      <c r="E4210" s="220"/>
      <c r="F4210" s="220"/>
      <c r="G4210" s="220"/>
      <c r="H4210" s="220"/>
      <c r="I4210" s="220"/>
      <c r="J4210" s="220"/>
      <c r="K4210" s="220"/>
      <c r="L4210" s="220"/>
      <c r="M4210" s="326"/>
      <c r="N4210" s="220"/>
      <c r="O4210" s="220"/>
      <c r="P4210" s="220"/>
      <c r="Q4210" s="326"/>
      <c r="R4210" s="326"/>
      <c r="S4210" s="326"/>
      <c r="T4210" s="326"/>
    </row>
    <row r="4211" spans="1:20">
      <c r="A4211" s="220"/>
      <c r="B4211" s="220"/>
      <c r="C4211" s="220"/>
      <c r="D4211" s="220"/>
      <c r="E4211" s="220"/>
      <c r="F4211" s="220"/>
      <c r="G4211" s="220"/>
      <c r="H4211" s="220"/>
      <c r="I4211" s="220"/>
      <c r="J4211" s="220"/>
      <c r="K4211" s="220"/>
      <c r="L4211" s="220"/>
      <c r="M4211" s="326"/>
      <c r="N4211" s="220"/>
      <c r="O4211" s="220"/>
      <c r="P4211" s="220"/>
      <c r="Q4211" s="326"/>
      <c r="R4211" s="326"/>
      <c r="S4211" s="326"/>
      <c r="T4211" s="326"/>
    </row>
    <row r="4212" spans="1:20">
      <c r="A4212" s="220"/>
      <c r="B4212" s="220"/>
      <c r="C4212" s="220"/>
      <c r="D4212" s="220"/>
      <c r="E4212" s="220"/>
      <c r="F4212" s="220"/>
      <c r="G4212" s="220"/>
      <c r="H4212" s="220"/>
      <c r="I4212" s="220"/>
      <c r="J4212" s="220"/>
      <c r="K4212" s="220"/>
      <c r="L4212" s="220"/>
      <c r="M4212" s="326"/>
      <c r="N4212" s="220"/>
      <c r="O4212" s="220"/>
      <c r="P4212" s="220"/>
      <c r="Q4212" s="326"/>
      <c r="R4212" s="326"/>
      <c r="S4212" s="326"/>
      <c r="T4212" s="326"/>
    </row>
    <row r="4213" spans="1:20">
      <c r="A4213" s="220"/>
      <c r="B4213" s="220"/>
      <c r="C4213" s="220"/>
      <c r="D4213" s="220"/>
      <c r="E4213" s="220"/>
      <c r="F4213" s="220"/>
      <c r="G4213" s="220"/>
      <c r="H4213" s="220"/>
      <c r="I4213" s="220"/>
      <c r="J4213" s="220"/>
      <c r="K4213" s="220"/>
      <c r="L4213" s="220"/>
      <c r="M4213" s="326"/>
      <c r="N4213" s="220"/>
      <c r="O4213" s="220"/>
      <c r="P4213" s="220"/>
      <c r="Q4213" s="326"/>
      <c r="R4213" s="326"/>
      <c r="S4213" s="326"/>
      <c r="T4213" s="326"/>
    </row>
    <row r="4214" spans="1:20">
      <c r="A4214" s="220"/>
      <c r="B4214" s="220"/>
      <c r="C4214" s="220"/>
      <c r="D4214" s="220"/>
      <c r="E4214" s="220"/>
      <c r="F4214" s="220"/>
      <c r="G4214" s="220"/>
      <c r="H4214" s="220"/>
      <c r="I4214" s="220"/>
      <c r="J4214" s="220"/>
      <c r="K4214" s="220"/>
      <c r="L4214" s="220"/>
      <c r="M4214" s="326"/>
      <c r="N4214" s="220"/>
      <c r="O4214" s="220"/>
      <c r="P4214" s="220"/>
      <c r="Q4214" s="326"/>
      <c r="R4214" s="326"/>
      <c r="S4214" s="326"/>
      <c r="T4214" s="326"/>
    </row>
    <row r="4215" spans="1:20">
      <c r="A4215" s="220"/>
      <c r="B4215" s="220"/>
      <c r="C4215" s="220"/>
      <c r="D4215" s="220"/>
      <c r="E4215" s="220"/>
      <c r="F4215" s="220"/>
      <c r="G4215" s="220"/>
      <c r="H4215" s="220"/>
      <c r="I4215" s="220"/>
      <c r="J4215" s="220"/>
      <c r="K4215" s="220"/>
      <c r="L4215" s="220"/>
      <c r="M4215" s="326"/>
      <c r="N4215" s="220"/>
      <c r="O4215" s="220"/>
      <c r="P4215" s="220"/>
      <c r="Q4215" s="326"/>
      <c r="R4215" s="326"/>
      <c r="S4215" s="326"/>
      <c r="T4215" s="326"/>
    </row>
    <row r="4216" spans="1:20">
      <c r="A4216" s="220"/>
      <c r="B4216" s="220"/>
      <c r="C4216" s="220"/>
      <c r="D4216" s="220"/>
      <c r="E4216" s="220"/>
      <c r="F4216" s="220"/>
      <c r="G4216" s="220"/>
      <c r="H4216" s="220"/>
      <c r="I4216" s="220"/>
      <c r="J4216" s="220"/>
      <c r="K4216" s="220"/>
      <c r="L4216" s="220"/>
      <c r="M4216" s="326"/>
      <c r="N4216" s="220"/>
      <c r="O4216" s="220"/>
      <c r="P4216" s="220"/>
      <c r="Q4216" s="326"/>
      <c r="R4216" s="326"/>
      <c r="S4216" s="326"/>
      <c r="T4216" s="326"/>
    </row>
    <row r="4217" spans="1:20">
      <c r="A4217" s="220"/>
      <c r="B4217" s="220"/>
      <c r="C4217" s="220"/>
      <c r="D4217" s="220"/>
      <c r="E4217" s="220"/>
      <c r="F4217" s="220"/>
      <c r="G4217" s="220"/>
      <c r="H4217" s="220"/>
      <c r="I4217" s="220"/>
      <c r="J4217" s="220"/>
      <c r="K4217" s="220"/>
      <c r="L4217" s="220"/>
      <c r="M4217" s="326"/>
      <c r="N4217" s="220"/>
      <c r="O4217" s="220"/>
      <c r="P4217" s="220"/>
      <c r="Q4217" s="326"/>
      <c r="R4217" s="326"/>
      <c r="S4217" s="326"/>
      <c r="T4217" s="326"/>
    </row>
    <row r="4218" spans="1:20">
      <c r="A4218" s="220"/>
      <c r="B4218" s="220"/>
      <c r="C4218" s="220"/>
      <c r="D4218" s="220"/>
      <c r="E4218" s="220"/>
      <c r="F4218" s="220"/>
      <c r="G4218" s="220"/>
      <c r="H4218" s="220"/>
      <c r="I4218" s="220"/>
      <c r="J4218" s="220"/>
      <c r="K4218" s="220"/>
      <c r="L4218" s="220"/>
      <c r="M4218" s="326"/>
      <c r="N4218" s="220"/>
      <c r="O4218" s="220"/>
      <c r="P4218" s="220"/>
      <c r="Q4218" s="326"/>
      <c r="R4218" s="326"/>
      <c r="S4218" s="326"/>
      <c r="T4218" s="326"/>
    </row>
    <row r="4219" spans="1:20">
      <c r="A4219" s="220"/>
      <c r="B4219" s="220"/>
      <c r="C4219" s="220"/>
      <c r="D4219" s="220"/>
      <c r="E4219" s="220"/>
      <c r="F4219" s="220"/>
      <c r="G4219" s="220"/>
      <c r="H4219" s="220"/>
      <c r="I4219" s="220"/>
      <c r="J4219" s="220"/>
      <c r="K4219" s="220"/>
      <c r="L4219" s="220"/>
      <c r="M4219" s="326"/>
      <c r="N4219" s="220"/>
      <c r="O4219" s="220"/>
      <c r="P4219" s="220"/>
      <c r="Q4219" s="326"/>
      <c r="R4219" s="326"/>
      <c r="S4219" s="326"/>
      <c r="T4219" s="326"/>
    </row>
    <row r="4220" spans="1:20">
      <c r="A4220" s="220"/>
      <c r="B4220" s="220"/>
      <c r="C4220" s="220"/>
      <c r="D4220" s="220"/>
      <c r="E4220" s="220"/>
      <c r="F4220" s="220"/>
      <c r="G4220" s="220"/>
      <c r="H4220" s="220"/>
      <c r="I4220" s="220"/>
      <c r="J4220" s="220"/>
      <c r="K4220" s="220"/>
      <c r="L4220" s="220"/>
      <c r="M4220" s="326"/>
      <c r="N4220" s="220"/>
      <c r="O4220" s="220"/>
      <c r="P4220" s="220"/>
      <c r="Q4220" s="326"/>
      <c r="R4220" s="326"/>
      <c r="S4220" s="326"/>
      <c r="T4220" s="326"/>
    </row>
    <row r="4221" spans="1:20">
      <c r="A4221" s="220"/>
      <c r="B4221" s="220"/>
      <c r="C4221" s="220"/>
      <c r="D4221" s="220"/>
      <c r="E4221" s="220"/>
      <c r="F4221" s="220"/>
      <c r="G4221" s="220"/>
      <c r="H4221" s="220"/>
      <c r="I4221" s="220"/>
      <c r="J4221" s="220"/>
      <c r="K4221" s="220"/>
      <c r="L4221" s="220"/>
      <c r="M4221" s="326"/>
      <c r="N4221" s="220"/>
      <c r="O4221" s="220"/>
      <c r="P4221" s="220"/>
      <c r="Q4221" s="326"/>
      <c r="R4221" s="326"/>
      <c r="S4221" s="326"/>
      <c r="T4221" s="326"/>
    </row>
    <row r="4222" spans="1:20">
      <c r="A4222" s="220"/>
      <c r="B4222" s="220"/>
      <c r="C4222" s="220"/>
      <c r="D4222" s="220"/>
      <c r="E4222" s="220"/>
      <c r="F4222" s="220"/>
      <c r="G4222" s="220"/>
      <c r="H4222" s="220"/>
      <c r="I4222" s="220"/>
      <c r="J4222" s="220"/>
      <c r="K4222" s="220"/>
      <c r="L4222" s="220"/>
      <c r="M4222" s="326"/>
      <c r="N4222" s="220"/>
      <c r="O4222" s="220"/>
      <c r="P4222" s="220"/>
      <c r="Q4222" s="326"/>
      <c r="R4222" s="326"/>
      <c r="S4222" s="326"/>
      <c r="T4222" s="326"/>
    </row>
    <row r="4223" spans="1:20">
      <c r="A4223" s="220"/>
      <c r="B4223" s="220"/>
      <c r="C4223" s="220"/>
      <c r="D4223" s="220"/>
      <c r="E4223" s="220"/>
      <c r="F4223" s="220"/>
      <c r="G4223" s="220"/>
      <c r="H4223" s="220"/>
      <c r="I4223" s="220"/>
      <c r="J4223" s="220"/>
      <c r="K4223" s="220"/>
      <c r="L4223" s="220"/>
      <c r="M4223" s="326"/>
      <c r="N4223" s="220"/>
      <c r="O4223" s="220"/>
      <c r="P4223" s="220"/>
      <c r="Q4223" s="326"/>
      <c r="R4223" s="326"/>
      <c r="S4223" s="326"/>
      <c r="T4223" s="326"/>
    </row>
    <row r="4224" spans="1:20">
      <c r="A4224" s="220"/>
      <c r="B4224" s="220"/>
      <c r="C4224" s="220"/>
      <c r="D4224" s="220"/>
      <c r="E4224" s="220"/>
      <c r="F4224" s="220"/>
      <c r="G4224" s="220"/>
      <c r="H4224" s="220"/>
      <c r="I4224" s="220"/>
      <c r="J4224" s="220"/>
      <c r="K4224" s="220"/>
      <c r="L4224" s="220"/>
      <c r="M4224" s="326"/>
      <c r="N4224" s="220"/>
      <c r="O4224" s="220"/>
      <c r="P4224" s="220"/>
      <c r="Q4224" s="326"/>
      <c r="R4224" s="326"/>
      <c r="S4224" s="326"/>
      <c r="T4224" s="326"/>
    </row>
    <row r="4225" spans="1:20">
      <c r="A4225" s="220"/>
      <c r="B4225" s="220"/>
      <c r="C4225" s="220"/>
      <c r="D4225" s="220"/>
      <c r="E4225" s="220"/>
      <c r="F4225" s="220"/>
      <c r="G4225" s="220"/>
      <c r="H4225" s="220"/>
      <c r="I4225" s="220"/>
      <c r="J4225" s="220"/>
      <c r="K4225" s="220"/>
      <c r="L4225" s="220"/>
      <c r="M4225" s="326"/>
      <c r="N4225" s="220"/>
      <c r="O4225" s="220"/>
      <c r="P4225" s="220"/>
      <c r="Q4225" s="326"/>
      <c r="R4225" s="326"/>
      <c r="S4225" s="326"/>
      <c r="T4225" s="326"/>
    </row>
    <row r="4226" spans="1:20">
      <c r="A4226" s="220"/>
      <c r="B4226" s="220"/>
      <c r="C4226" s="220"/>
      <c r="D4226" s="220"/>
      <c r="E4226" s="220"/>
      <c r="F4226" s="220"/>
      <c r="G4226" s="220"/>
      <c r="H4226" s="220"/>
      <c r="I4226" s="220"/>
      <c r="J4226" s="220"/>
      <c r="K4226" s="220"/>
      <c r="L4226" s="220"/>
      <c r="M4226" s="326"/>
      <c r="N4226" s="220"/>
      <c r="O4226" s="220"/>
      <c r="P4226" s="220"/>
      <c r="Q4226" s="326"/>
      <c r="R4226" s="326"/>
      <c r="S4226" s="326"/>
      <c r="T4226" s="326"/>
    </row>
    <row r="4227" spans="1:20">
      <c r="A4227" s="220"/>
      <c r="B4227" s="220"/>
      <c r="C4227" s="220"/>
      <c r="D4227" s="220"/>
      <c r="E4227" s="220"/>
      <c r="F4227" s="220"/>
      <c r="G4227" s="220"/>
      <c r="H4227" s="220"/>
      <c r="I4227" s="220"/>
      <c r="J4227" s="220"/>
      <c r="K4227" s="220"/>
      <c r="L4227" s="220"/>
      <c r="M4227" s="326"/>
      <c r="N4227" s="220"/>
      <c r="O4227" s="220"/>
      <c r="P4227" s="220"/>
      <c r="Q4227" s="326"/>
      <c r="R4227" s="326"/>
      <c r="S4227" s="326"/>
      <c r="T4227" s="326"/>
    </row>
    <row r="4228" spans="1:20">
      <c r="A4228" s="220"/>
      <c r="B4228" s="220"/>
      <c r="C4228" s="220"/>
      <c r="D4228" s="220"/>
      <c r="E4228" s="220"/>
      <c r="F4228" s="220"/>
      <c r="G4228" s="220"/>
      <c r="H4228" s="220"/>
      <c r="I4228" s="220"/>
      <c r="J4228" s="220"/>
      <c r="K4228" s="220"/>
      <c r="L4228" s="220"/>
      <c r="M4228" s="326"/>
      <c r="N4228" s="220"/>
      <c r="O4228" s="220"/>
      <c r="P4228" s="220"/>
      <c r="Q4228" s="326"/>
      <c r="R4228" s="326"/>
      <c r="S4228" s="326"/>
      <c r="T4228" s="326"/>
    </row>
    <row r="4229" spans="1:20">
      <c r="A4229" s="220"/>
      <c r="B4229" s="220"/>
      <c r="C4229" s="220"/>
      <c r="D4229" s="220"/>
      <c r="E4229" s="220"/>
      <c r="F4229" s="220"/>
      <c r="G4229" s="220"/>
      <c r="H4229" s="220"/>
      <c r="I4229" s="220"/>
      <c r="J4229" s="220"/>
      <c r="K4229" s="220"/>
      <c r="L4229" s="220"/>
      <c r="M4229" s="326"/>
      <c r="N4229" s="220"/>
      <c r="O4229" s="220"/>
      <c r="P4229" s="220"/>
      <c r="Q4229" s="326"/>
      <c r="R4229" s="326"/>
      <c r="S4229" s="326"/>
      <c r="T4229" s="326"/>
    </row>
    <row r="4230" spans="1:20">
      <c r="A4230" s="220"/>
      <c r="B4230" s="220"/>
      <c r="C4230" s="220"/>
      <c r="D4230" s="220"/>
      <c r="E4230" s="220"/>
      <c r="F4230" s="220"/>
      <c r="G4230" s="220"/>
      <c r="H4230" s="220"/>
      <c r="I4230" s="220"/>
      <c r="J4230" s="220"/>
      <c r="K4230" s="220"/>
      <c r="L4230" s="220"/>
      <c r="M4230" s="326"/>
      <c r="N4230" s="220"/>
      <c r="O4230" s="220"/>
      <c r="P4230" s="220"/>
      <c r="Q4230" s="326"/>
      <c r="R4230" s="326"/>
      <c r="S4230" s="326"/>
      <c r="T4230" s="326"/>
    </row>
    <row r="4231" spans="1:20">
      <c r="A4231" s="220"/>
      <c r="B4231" s="220"/>
      <c r="C4231" s="220"/>
      <c r="D4231" s="220"/>
      <c r="E4231" s="220"/>
      <c r="F4231" s="220"/>
      <c r="G4231" s="220"/>
      <c r="H4231" s="220"/>
      <c r="I4231" s="220"/>
      <c r="J4231" s="220"/>
      <c r="K4231" s="220"/>
      <c r="L4231" s="220"/>
      <c r="M4231" s="326"/>
      <c r="N4231" s="220"/>
      <c r="O4231" s="220"/>
      <c r="P4231" s="220"/>
      <c r="Q4231" s="326"/>
      <c r="R4231" s="326"/>
      <c r="S4231" s="326"/>
      <c r="T4231" s="326"/>
    </row>
    <row r="4232" spans="1:20">
      <c r="A4232" s="220"/>
      <c r="B4232" s="220"/>
      <c r="C4232" s="220"/>
      <c r="D4232" s="220"/>
      <c r="E4232" s="220"/>
      <c r="F4232" s="220"/>
      <c r="G4232" s="220"/>
      <c r="H4232" s="220"/>
      <c r="I4232" s="220"/>
      <c r="J4232" s="220"/>
      <c r="K4232" s="220"/>
      <c r="L4232" s="220"/>
      <c r="M4232" s="326"/>
      <c r="N4232" s="220"/>
      <c r="O4232" s="220"/>
      <c r="P4232" s="220"/>
      <c r="Q4232" s="326"/>
      <c r="R4232" s="326"/>
      <c r="S4232" s="326"/>
      <c r="T4232" s="326"/>
    </row>
    <row r="4233" spans="1:20">
      <c r="A4233" s="220"/>
      <c r="B4233" s="220"/>
      <c r="C4233" s="220"/>
      <c r="D4233" s="220"/>
      <c r="E4233" s="220"/>
      <c r="F4233" s="220"/>
      <c r="G4233" s="220"/>
      <c r="H4233" s="220"/>
      <c r="I4233" s="220"/>
      <c r="J4233" s="220"/>
      <c r="K4233" s="220"/>
      <c r="L4233" s="220"/>
      <c r="M4233" s="326"/>
      <c r="N4233" s="220"/>
      <c r="O4233" s="220"/>
      <c r="P4233" s="220"/>
      <c r="Q4233" s="326"/>
      <c r="R4233" s="326"/>
      <c r="S4233" s="326"/>
      <c r="T4233" s="326"/>
    </row>
    <row r="4234" spans="1:20">
      <c r="A4234" s="220"/>
      <c r="B4234" s="220"/>
      <c r="C4234" s="220"/>
      <c r="D4234" s="220"/>
      <c r="E4234" s="220"/>
      <c r="F4234" s="220"/>
      <c r="G4234" s="220"/>
      <c r="H4234" s="220"/>
      <c r="I4234" s="220"/>
      <c r="J4234" s="220"/>
      <c r="K4234" s="220"/>
      <c r="L4234" s="220"/>
      <c r="M4234" s="326"/>
      <c r="N4234" s="220"/>
      <c r="O4234" s="220"/>
      <c r="P4234" s="220"/>
      <c r="Q4234" s="326"/>
      <c r="R4234" s="326"/>
      <c r="S4234" s="326"/>
      <c r="T4234" s="326"/>
    </row>
    <row r="4235" spans="1:20">
      <c r="A4235" s="220"/>
      <c r="B4235" s="220"/>
      <c r="C4235" s="220"/>
      <c r="D4235" s="220"/>
      <c r="E4235" s="220"/>
      <c r="F4235" s="220"/>
      <c r="G4235" s="220"/>
      <c r="H4235" s="220"/>
      <c r="I4235" s="220"/>
      <c r="J4235" s="220"/>
      <c r="K4235" s="220"/>
      <c r="L4235" s="220"/>
      <c r="M4235" s="326"/>
      <c r="N4235" s="220"/>
      <c r="O4235" s="220"/>
      <c r="P4235" s="220"/>
      <c r="Q4235" s="326"/>
      <c r="R4235" s="326"/>
      <c r="S4235" s="326"/>
      <c r="T4235" s="326"/>
    </row>
    <row r="4236" spans="1:20">
      <c r="A4236" s="220"/>
      <c r="B4236" s="220"/>
      <c r="C4236" s="220"/>
      <c r="D4236" s="220"/>
      <c r="E4236" s="220"/>
      <c r="F4236" s="220"/>
      <c r="G4236" s="220"/>
      <c r="H4236" s="220"/>
      <c r="I4236" s="220"/>
      <c r="J4236" s="220"/>
      <c r="K4236" s="220"/>
      <c r="L4236" s="220"/>
      <c r="M4236" s="326"/>
      <c r="N4236" s="220"/>
      <c r="O4236" s="220"/>
      <c r="P4236" s="220"/>
      <c r="Q4236" s="326"/>
      <c r="R4236" s="326"/>
      <c r="S4236" s="326"/>
      <c r="T4236" s="326"/>
    </row>
    <row r="4237" spans="1:20">
      <c r="A4237" s="220"/>
      <c r="B4237" s="220"/>
      <c r="C4237" s="220"/>
      <c r="D4237" s="220"/>
      <c r="E4237" s="220"/>
      <c r="F4237" s="220"/>
      <c r="G4237" s="220"/>
      <c r="H4237" s="220"/>
      <c r="I4237" s="220"/>
      <c r="J4237" s="220"/>
      <c r="K4237" s="220"/>
      <c r="L4237" s="220"/>
      <c r="M4237" s="326"/>
      <c r="N4237" s="220"/>
      <c r="O4237" s="220"/>
      <c r="P4237" s="220"/>
      <c r="Q4237" s="326"/>
      <c r="R4237" s="326"/>
      <c r="S4237" s="326"/>
      <c r="T4237" s="326"/>
    </row>
    <row r="4238" spans="1:20">
      <c r="A4238" s="220"/>
      <c r="B4238" s="220"/>
      <c r="C4238" s="220"/>
      <c r="D4238" s="220"/>
      <c r="E4238" s="220"/>
      <c r="F4238" s="220"/>
      <c r="G4238" s="220"/>
      <c r="H4238" s="220"/>
      <c r="I4238" s="220"/>
      <c r="J4238" s="220"/>
      <c r="K4238" s="220"/>
      <c r="L4238" s="220"/>
      <c r="M4238" s="326"/>
      <c r="N4238" s="220"/>
      <c r="O4238" s="220"/>
      <c r="P4238" s="220"/>
      <c r="Q4238" s="326"/>
      <c r="R4238" s="326"/>
      <c r="S4238" s="326"/>
      <c r="T4238" s="326"/>
    </row>
    <row r="4239" spans="1:20">
      <c r="A4239" s="220"/>
      <c r="B4239" s="220"/>
      <c r="C4239" s="220"/>
      <c r="D4239" s="220"/>
      <c r="E4239" s="220"/>
      <c r="F4239" s="220"/>
      <c r="G4239" s="220"/>
      <c r="H4239" s="220"/>
      <c r="I4239" s="220"/>
      <c r="J4239" s="220"/>
      <c r="K4239" s="220"/>
      <c r="L4239" s="220"/>
      <c r="M4239" s="326"/>
      <c r="N4239" s="220"/>
      <c r="O4239" s="220"/>
      <c r="P4239" s="220"/>
      <c r="Q4239" s="326"/>
      <c r="R4239" s="326"/>
      <c r="S4239" s="326"/>
      <c r="T4239" s="326"/>
    </row>
    <row r="4240" spans="1:20">
      <c r="A4240" s="220"/>
      <c r="B4240" s="220"/>
      <c r="C4240" s="220"/>
      <c r="D4240" s="220"/>
      <c r="E4240" s="220"/>
      <c r="F4240" s="220"/>
      <c r="G4240" s="220"/>
      <c r="H4240" s="220"/>
      <c r="I4240" s="220"/>
      <c r="J4240" s="220"/>
      <c r="K4240" s="220"/>
      <c r="L4240" s="220"/>
      <c r="M4240" s="326"/>
      <c r="N4240" s="220"/>
      <c r="O4240" s="220"/>
      <c r="P4240" s="220"/>
      <c r="Q4240" s="326"/>
      <c r="R4240" s="326"/>
      <c r="S4240" s="326"/>
      <c r="T4240" s="326"/>
    </row>
    <row r="4241" spans="1:20">
      <c r="A4241" s="220"/>
      <c r="B4241" s="220"/>
      <c r="C4241" s="220"/>
      <c r="D4241" s="220"/>
      <c r="E4241" s="220"/>
      <c r="F4241" s="220"/>
      <c r="G4241" s="220"/>
      <c r="H4241" s="220"/>
      <c r="I4241" s="220"/>
      <c r="J4241" s="220"/>
      <c r="K4241" s="220"/>
      <c r="L4241" s="220"/>
      <c r="M4241" s="326"/>
      <c r="N4241" s="220"/>
      <c r="O4241" s="220"/>
      <c r="P4241" s="220"/>
      <c r="Q4241" s="326"/>
      <c r="R4241" s="326"/>
      <c r="S4241" s="326"/>
      <c r="T4241" s="326"/>
    </row>
    <row r="4242" spans="1:20">
      <c r="A4242" s="220"/>
      <c r="B4242" s="220"/>
      <c r="C4242" s="220"/>
      <c r="D4242" s="220"/>
      <c r="E4242" s="220"/>
      <c r="F4242" s="220"/>
      <c r="G4242" s="220"/>
      <c r="H4242" s="220"/>
      <c r="I4242" s="220"/>
      <c r="J4242" s="220"/>
      <c r="K4242" s="220"/>
      <c r="L4242" s="220"/>
      <c r="M4242" s="326"/>
      <c r="N4242" s="220"/>
      <c r="O4242" s="220"/>
      <c r="P4242" s="220"/>
      <c r="Q4242" s="326"/>
      <c r="R4242" s="326"/>
      <c r="S4242" s="326"/>
      <c r="T4242" s="326"/>
    </row>
    <row r="4243" spans="1:20">
      <c r="A4243" s="220"/>
      <c r="B4243" s="220"/>
      <c r="C4243" s="220"/>
      <c r="D4243" s="220"/>
      <c r="E4243" s="220"/>
      <c r="F4243" s="220"/>
      <c r="G4243" s="220"/>
      <c r="H4243" s="220"/>
      <c r="I4243" s="220"/>
      <c r="J4243" s="220"/>
      <c r="K4243" s="220"/>
      <c r="L4243" s="220"/>
      <c r="M4243" s="326"/>
      <c r="N4243" s="220"/>
      <c r="O4243" s="220"/>
      <c r="P4243" s="220"/>
      <c r="Q4243" s="326"/>
      <c r="R4243" s="326"/>
      <c r="S4243" s="326"/>
      <c r="T4243" s="326"/>
    </row>
    <row r="4244" spans="1:20">
      <c r="A4244" s="220"/>
      <c r="B4244" s="220"/>
      <c r="C4244" s="220"/>
      <c r="D4244" s="220"/>
      <c r="E4244" s="220"/>
      <c r="F4244" s="220"/>
      <c r="G4244" s="220"/>
      <c r="H4244" s="220"/>
      <c r="I4244" s="220"/>
      <c r="J4244" s="220"/>
      <c r="K4244" s="220"/>
      <c r="L4244" s="220"/>
      <c r="M4244" s="326"/>
      <c r="N4244" s="220"/>
      <c r="O4244" s="220"/>
      <c r="P4244" s="220"/>
      <c r="Q4244" s="326"/>
      <c r="R4244" s="326"/>
      <c r="S4244" s="326"/>
      <c r="T4244" s="326"/>
    </row>
    <row r="4245" spans="1:20">
      <c r="A4245" s="220"/>
      <c r="B4245" s="220"/>
      <c r="C4245" s="220"/>
      <c r="D4245" s="220"/>
      <c r="E4245" s="220"/>
      <c r="F4245" s="220"/>
      <c r="G4245" s="220"/>
      <c r="H4245" s="220"/>
      <c r="I4245" s="220"/>
      <c r="J4245" s="220"/>
      <c r="K4245" s="220"/>
      <c r="L4245" s="220"/>
      <c r="M4245" s="326"/>
      <c r="N4245" s="220"/>
      <c r="O4245" s="220"/>
      <c r="P4245" s="220"/>
      <c r="Q4245" s="326"/>
      <c r="R4245" s="326"/>
      <c r="S4245" s="326"/>
      <c r="T4245" s="326"/>
    </row>
    <row r="4246" spans="1:20">
      <c r="A4246" s="220"/>
      <c r="B4246" s="220"/>
      <c r="C4246" s="220"/>
      <c r="D4246" s="220"/>
      <c r="E4246" s="220"/>
      <c r="F4246" s="220"/>
      <c r="G4246" s="220"/>
      <c r="H4246" s="220"/>
      <c r="I4246" s="220"/>
      <c r="J4246" s="220"/>
      <c r="K4246" s="220"/>
      <c r="L4246" s="220"/>
      <c r="M4246" s="326"/>
      <c r="N4246" s="220"/>
      <c r="O4246" s="220"/>
      <c r="P4246" s="220"/>
      <c r="Q4246" s="326"/>
      <c r="R4246" s="326"/>
      <c r="S4246" s="326"/>
      <c r="T4246" s="326"/>
    </row>
    <row r="4247" spans="1:20">
      <c r="A4247" s="220"/>
      <c r="B4247" s="220"/>
      <c r="C4247" s="220"/>
      <c r="D4247" s="220"/>
      <c r="E4247" s="220"/>
      <c r="F4247" s="220"/>
      <c r="G4247" s="220"/>
      <c r="H4247" s="220"/>
      <c r="I4247" s="220"/>
      <c r="J4247" s="220"/>
      <c r="K4247" s="220"/>
      <c r="L4247" s="220"/>
      <c r="M4247" s="326"/>
      <c r="N4247" s="220"/>
      <c r="O4247" s="220"/>
      <c r="P4247" s="220"/>
      <c r="Q4247" s="326"/>
      <c r="R4247" s="326"/>
      <c r="S4247" s="326"/>
      <c r="T4247" s="326"/>
    </row>
    <row r="4248" spans="1:20">
      <c r="A4248" s="220"/>
      <c r="B4248" s="220"/>
      <c r="C4248" s="220"/>
      <c r="D4248" s="220"/>
      <c r="E4248" s="220"/>
      <c r="F4248" s="220"/>
      <c r="G4248" s="220"/>
      <c r="H4248" s="220"/>
      <c r="I4248" s="220"/>
      <c r="J4248" s="220"/>
      <c r="K4248" s="220"/>
      <c r="L4248" s="220"/>
      <c r="M4248" s="326"/>
      <c r="N4248" s="220"/>
      <c r="O4248" s="220"/>
      <c r="P4248" s="220"/>
      <c r="Q4248" s="326"/>
      <c r="R4248" s="326"/>
      <c r="S4248" s="326"/>
      <c r="T4248" s="326"/>
    </row>
    <row r="4249" spans="1:20">
      <c r="A4249" s="220"/>
      <c r="B4249" s="220"/>
      <c r="C4249" s="220"/>
      <c r="D4249" s="220"/>
      <c r="E4249" s="220"/>
      <c r="F4249" s="220"/>
      <c r="G4249" s="220"/>
      <c r="H4249" s="220"/>
      <c r="I4249" s="220"/>
      <c r="J4249" s="220"/>
      <c r="K4249" s="220"/>
      <c r="L4249" s="220"/>
      <c r="M4249" s="326"/>
      <c r="N4249" s="220"/>
      <c r="O4249" s="220"/>
      <c r="P4249" s="220"/>
      <c r="Q4249" s="326"/>
      <c r="R4249" s="326"/>
      <c r="S4249" s="326"/>
      <c r="T4249" s="326"/>
    </row>
    <row r="4250" spans="1:20">
      <c r="A4250" s="220"/>
      <c r="B4250" s="220"/>
      <c r="C4250" s="220"/>
      <c r="D4250" s="220"/>
      <c r="E4250" s="220"/>
      <c r="F4250" s="220"/>
      <c r="G4250" s="220"/>
      <c r="H4250" s="220"/>
      <c r="I4250" s="220"/>
      <c r="J4250" s="220"/>
      <c r="K4250" s="220"/>
      <c r="L4250" s="220"/>
      <c r="M4250" s="326"/>
      <c r="N4250" s="220"/>
      <c r="O4250" s="220"/>
      <c r="P4250" s="220"/>
      <c r="Q4250" s="326"/>
      <c r="R4250" s="326"/>
      <c r="S4250" s="326"/>
      <c r="T4250" s="326"/>
    </row>
    <row r="4251" spans="1:20">
      <c r="A4251" s="220"/>
      <c r="B4251" s="220"/>
      <c r="C4251" s="220"/>
      <c r="D4251" s="220"/>
      <c r="E4251" s="220"/>
      <c r="F4251" s="220"/>
      <c r="G4251" s="220"/>
      <c r="H4251" s="220"/>
      <c r="I4251" s="220"/>
      <c r="J4251" s="220"/>
      <c r="K4251" s="220"/>
      <c r="L4251" s="220"/>
      <c r="M4251" s="326"/>
      <c r="N4251" s="220"/>
      <c r="O4251" s="220"/>
      <c r="P4251" s="220"/>
      <c r="Q4251" s="326"/>
      <c r="R4251" s="326"/>
      <c r="S4251" s="326"/>
      <c r="T4251" s="326"/>
    </row>
    <row r="4252" spans="1:20">
      <c r="A4252" s="220"/>
      <c r="B4252" s="220"/>
      <c r="C4252" s="220"/>
      <c r="D4252" s="220"/>
      <c r="E4252" s="220"/>
      <c r="F4252" s="220"/>
      <c r="G4252" s="220"/>
      <c r="H4252" s="220"/>
      <c r="I4252" s="220"/>
      <c r="J4252" s="220"/>
      <c r="K4252" s="220"/>
      <c r="L4252" s="220"/>
      <c r="M4252" s="326"/>
      <c r="N4252" s="220"/>
      <c r="O4252" s="220"/>
      <c r="P4252" s="220"/>
      <c r="Q4252" s="326"/>
      <c r="R4252" s="326"/>
      <c r="S4252" s="326"/>
      <c r="T4252" s="326"/>
    </row>
    <row r="4253" spans="1:20">
      <c r="A4253" s="220"/>
      <c r="B4253" s="220"/>
      <c r="C4253" s="220"/>
      <c r="D4253" s="220"/>
      <c r="E4253" s="220"/>
      <c r="F4253" s="220"/>
      <c r="G4253" s="220"/>
      <c r="H4253" s="220"/>
      <c r="I4253" s="220"/>
      <c r="J4253" s="220"/>
      <c r="K4253" s="220"/>
      <c r="L4253" s="220"/>
      <c r="M4253" s="326"/>
      <c r="N4253" s="220"/>
      <c r="O4253" s="220"/>
      <c r="P4253" s="220"/>
      <c r="Q4253" s="326"/>
      <c r="R4253" s="326"/>
      <c r="S4253" s="326"/>
      <c r="T4253" s="326"/>
    </row>
    <row r="4254" spans="1:20">
      <c r="A4254" s="220"/>
      <c r="B4254" s="220"/>
      <c r="C4254" s="220"/>
      <c r="D4254" s="220"/>
      <c r="E4254" s="220"/>
      <c r="F4254" s="220"/>
      <c r="G4254" s="220"/>
      <c r="H4254" s="220"/>
      <c r="I4254" s="220"/>
      <c r="J4254" s="220"/>
      <c r="K4254" s="220"/>
      <c r="L4254" s="220"/>
      <c r="M4254" s="326"/>
      <c r="N4254" s="220"/>
      <c r="O4254" s="220"/>
      <c r="P4254" s="220"/>
      <c r="Q4254" s="326"/>
      <c r="R4254" s="326"/>
      <c r="S4254" s="326"/>
      <c r="T4254" s="326"/>
    </row>
    <row r="4255" spans="1:20">
      <c r="A4255" s="220"/>
      <c r="B4255" s="220"/>
      <c r="C4255" s="220"/>
      <c r="D4255" s="220"/>
      <c r="E4255" s="220"/>
      <c r="F4255" s="220"/>
      <c r="G4255" s="220"/>
      <c r="H4255" s="220"/>
      <c r="I4255" s="220"/>
      <c r="J4255" s="220"/>
      <c r="K4255" s="220"/>
      <c r="L4255" s="220"/>
      <c r="M4255" s="326"/>
      <c r="N4255" s="220"/>
      <c r="O4255" s="220"/>
      <c r="P4255" s="220"/>
      <c r="Q4255" s="326"/>
      <c r="R4255" s="326"/>
      <c r="S4255" s="326"/>
      <c r="T4255" s="326"/>
    </row>
    <row r="4256" spans="1:20">
      <c r="A4256" s="220"/>
      <c r="B4256" s="220"/>
      <c r="C4256" s="220"/>
      <c r="D4256" s="220"/>
      <c r="E4256" s="220"/>
      <c r="F4256" s="220"/>
      <c r="G4256" s="220"/>
      <c r="H4256" s="220"/>
      <c r="I4256" s="220"/>
      <c r="J4256" s="220"/>
      <c r="K4256" s="220"/>
      <c r="L4256" s="220"/>
      <c r="M4256" s="326"/>
      <c r="N4256" s="220"/>
      <c r="O4256" s="220"/>
      <c r="P4256" s="220"/>
      <c r="Q4256" s="326"/>
      <c r="R4256" s="326"/>
      <c r="S4256" s="326"/>
      <c r="T4256" s="326"/>
    </row>
    <row r="4257" spans="1:20">
      <c r="A4257" s="220"/>
      <c r="B4257" s="220"/>
      <c r="C4257" s="220"/>
      <c r="D4257" s="220"/>
      <c r="E4257" s="220"/>
      <c r="F4257" s="220"/>
      <c r="G4257" s="220"/>
      <c r="H4257" s="220"/>
      <c r="I4257" s="220"/>
      <c r="J4257" s="220"/>
      <c r="K4257" s="220"/>
      <c r="L4257" s="220"/>
      <c r="M4257" s="326"/>
      <c r="N4257" s="220"/>
      <c r="O4257" s="220"/>
      <c r="P4257" s="220"/>
      <c r="Q4257" s="326"/>
      <c r="R4257" s="326"/>
      <c r="S4257" s="326"/>
      <c r="T4257" s="326"/>
    </row>
    <row r="4258" spans="1:20">
      <c r="A4258" s="220"/>
      <c r="B4258" s="220"/>
      <c r="C4258" s="220"/>
      <c r="D4258" s="220"/>
      <c r="E4258" s="220"/>
      <c r="F4258" s="220"/>
      <c r="G4258" s="220"/>
      <c r="H4258" s="220"/>
      <c r="I4258" s="220"/>
      <c r="J4258" s="220"/>
      <c r="K4258" s="220"/>
      <c r="L4258" s="220"/>
      <c r="M4258" s="326"/>
      <c r="N4258" s="220"/>
      <c r="O4258" s="220"/>
      <c r="P4258" s="220"/>
      <c r="Q4258" s="326"/>
      <c r="R4258" s="326"/>
      <c r="S4258" s="326"/>
      <c r="T4258" s="326"/>
    </row>
    <row r="4259" spans="1:20">
      <c r="A4259" s="220"/>
      <c r="B4259" s="220"/>
      <c r="C4259" s="220"/>
      <c r="D4259" s="220"/>
      <c r="E4259" s="220"/>
      <c r="F4259" s="220"/>
      <c r="G4259" s="220"/>
      <c r="H4259" s="220"/>
      <c r="I4259" s="220"/>
      <c r="J4259" s="220"/>
      <c r="K4259" s="220"/>
      <c r="L4259" s="220"/>
      <c r="M4259" s="326"/>
      <c r="N4259" s="220"/>
      <c r="O4259" s="220"/>
      <c r="P4259" s="220"/>
      <c r="Q4259" s="326"/>
      <c r="R4259" s="326"/>
      <c r="S4259" s="326"/>
      <c r="T4259" s="326"/>
    </row>
    <row r="4260" spans="1:20">
      <c r="A4260" s="220"/>
      <c r="B4260" s="220"/>
      <c r="C4260" s="220"/>
      <c r="D4260" s="220"/>
      <c r="E4260" s="220"/>
      <c r="F4260" s="220"/>
      <c r="G4260" s="220"/>
      <c r="H4260" s="220"/>
      <c r="I4260" s="220"/>
      <c r="J4260" s="220"/>
      <c r="K4260" s="220"/>
      <c r="L4260" s="220"/>
      <c r="M4260" s="326"/>
      <c r="N4260" s="220"/>
      <c r="O4260" s="220"/>
      <c r="P4260" s="220"/>
      <c r="Q4260" s="326"/>
      <c r="R4260" s="326"/>
      <c r="S4260" s="326"/>
      <c r="T4260" s="326"/>
    </row>
    <row r="4261" spans="1:20">
      <c r="A4261" s="220"/>
      <c r="B4261" s="220"/>
      <c r="C4261" s="220"/>
      <c r="D4261" s="220"/>
      <c r="E4261" s="220"/>
      <c r="F4261" s="220"/>
      <c r="G4261" s="220"/>
      <c r="H4261" s="220"/>
      <c r="I4261" s="220"/>
      <c r="J4261" s="220"/>
      <c r="K4261" s="220"/>
      <c r="L4261" s="220"/>
      <c r="M4261" s="326"/>
      <c r="N4261" s="220"/>
      <c r="O4261" s="220"/>
      <c r="P4261" s="220"/>
      <c r="Q4261" s="326"/>
      <c r="R4261" s="326"/>
      <c r="S4261" s="326"/>
      <c r="T4261" s="326"/>
    </row>
    <row r="4262" spans="1:20">
      <c r="A4262" s="220"/>
      <c r="B4262" s="220"/>
      <c r="C4262" s="220"/>
      <c r="D4262" s="220"/>
      <c r="E4262" s="220"/>
      <c r="F4262" s="220"/>
      <c r="G4262" s="220"/>
      <c r="H4262" s="220"/>
      <c r="I4262" s="220"/>
      <c r="J4262" s="220"/>
      <c r="K4262" s="220"/>
      <c r="L4262" s="220"/>
      <c r="M4262" s="326"/>
      <c r="N4262" s="220"/>
      <c r="O4262" s="220"/>
      <c r="P4262" s="220"/>
      <c r="Q4262" s="326"/>
      <c r="R4262" s="326"/>
      <c r="S4262" s="326"/>
      <c r="T4262" s="326"/>
    </row>
    <row r="4263" spans="1:20">
      <c r="A4263" s="220"/>
      <c r="B4263" s="220"/>
      <c r="C4263" s="220"/>
      <c r="D4263" s="220"/>
      <c r="E4263" s="220"/>
      <c r="F4263" s="220"/>
      <c r="G4263" s="220"/>
      <c r="H4263" s="220"/>
      <c r="I4263" s="220"/>
      <c r="J4263" s="220"/>
      <c r="K4263" s="220"/>
      <c r="L4263" s="220"/>
      <c r="M4263" s="326"/>
      <c r="N4263" s="220"/>
      <c r="O4263" s="220"/>
      <c r="P4263" s="220"/>
      <c r="Q4263" s="326"/>
      <c r="R4263" s="326"/>
      <c r="S4263" s="326"/>
      <c r="T4263" s="326"/>
    </row>
    <row r="4264" spans="1:20">
      <c r="A4264" s="220"/>
      <c r="B4264" s="220"/>
      <c r="C4264" s="220"/>
      <c r="D4264" s="220"/>
      <c r="E4264" s="220"/>
      <c r="F4264" s="220"/>
      <c r="G4264" s="220"/>
      <c r="H4264" s="220"/>
      <c r="I4264" s="220"/>
      <c r="J4264" s="220"/>
      <c r="K4264" s="220"/>
      <c r="L4264" s="220"/>
      <c r="M4264" s="326"/>
      <c r="N4264" s="220"/>
      <c r="O4264" s="220"/>
      <c r="P4264" s="220"/>
      <c r="Q4264" s="326"/>
      <c r="R4264" s="326"/>
      <c r="S4264" s="326"/>
      <c r="T4264" s="326"/>
    </row>
    <row r="4265" spans="1:20">
      <c r="A4265" s="220"/>
      <c r="B4265" s="220"/>
      <c r="C4265" s="220"/>
      <c r="D4265" s="220"/>
      <c r="E4265" s="220"/>
      <c r="F4265" s="220"/>
      <c r="G4265" s="220"/>
      <c r="H4265" s="220"/>
      <c r="I4265" s="220"/>
      <c r="J4265" s="220"/>
      <c r="K4265" s="220"/>
      <c r="L4265" s="220"/>
      <c r="M4265" s="326"/>
      <c r="N4265" s="220"/>
      <c r="O4265" s="220"/>
      <c r="P4265" s="220"/>
      <c r="Q4265" s="326"/>
      <c r="R4265" s="326"/>
      <c r="S4265" s="326"/>
      <c r="T4265" s="326"/>
    </row>
    <row r="4266" spans="1:20">
      <c r="A4266" s="220"/>
      <c r="B4266" s="220"/>
      <c r="C4266" s="220"/>
      <c r="D4266" s="220"/>
      <c r="E4266" s="220"/>
      <c r="F4266" s="220"/>
      <c r="G4266" s="220"/>
      <c r="H4266" s="220"/>
      <c r="I4266" s="220"/>
      <c r="J4266" s="220"/>
      <c r="K4266" s="220"/>
      <c r="L4266" s="220"/>
      <c r="M4266" s="326"/>
      <c r="N4266" s="220"/>
      <c r="O4266" s="220"/>
      <c r="P4266" s="220"/>
      <c r="Q4266" s="326"/>
      <c r="R4266" s="326"/>
      <c r="S4266" s="326"/>
      <c r="T4266" s="326"/>
    </row>
    <row r="4267" spans="1:20">
      <c r="A4267" s="220"/>
      <c r="B4267" s="220"/>
      <c r="C4267" s="220"/>
      <c r="D4267" s="220"/>
      <c r="E4267" s="220"/>
      <c r="F4267" s="220"/>
      <c r="G4267" s="220"/>
      <c r="H4267" s="220"/>
      <c r="I4267" s="220"/>
      <c r="J4267" s="220"/>
      <c r="K4267" s="220"/>
      <c r="L4267" s="220"/>
      <c r="M4267" s="326"/>
      <c r="N4267" s="220"/>
      <c r="O4267" s="220"/>
      <c r="P4267" s="220"/>
      <c r="Q4267" s="326"/>
      <c r="R4267" s="326"/>
      <c r="S4267" s="326"/>
      <c r="T4267" s="326"/>
    </row>
    <row r="4268" spans="1:20">
      <c r="A4268" s="220"/>
      <c r="B4268" s="220"/>
      <c r="C4268" s="220"/>
      <c r="D4268" s="220"/>
      <c r="E4268" s="220"/>
      <c r="F4268" s="220"/>
      <c r="G4268" s="220"/>
      <c r="H4268" s="220"/>
      <c r="I4268" s="220"/>
      <c r="J4268" s="220"/>
      <c r="K4268" s="220"/>
      <c r="L4268" s="220"/>
      <c r="M4268" s="326"/>
      <c r="N4268" s="220"/>
      <c r="O4268" s="220"/>
      <c r="P4268" s="220"/>
      <c r="Q4268" s="326"/>
      <c r="R4268" s="326"/>
      <c r="S4268" s="326"/>
      <c r="T4268" s="326"/>
    </row>
    <row r="4269" spans="1:20">
      <c r="A4269" s="220"/>
      <c r="B4269" s="220"/>
      <c r="C4269" s="220"/>
      <c r="D4269" s="220"/>
      <c r="E4269" s="220"/>
      <c r="F4269" s="220"/>
      <c r="G4269" s="220"/>
      <c r="H4269" s="220"/>
      <c r="I4269" s="220"/>
      <c r="J4269" s="220"/>
      <c r="K4269" s="220"/>
      <c r="L4269" s="220"/>
      <c r="M4269" s="326"/>
      <c r="N4269" s="220"/>
      <c r="O4269" s="220"/>
      <c r="P4269" s="220"/>
      <c r="Q4269" s="326"/>
      <c r="R4269" s="326"/>
      <c r="S4269" s="326"/>
      <c r="T4269" s="326"/>
    </row>
    <row r="4270" spans="1:20">
      <c r="A4270" s="220"/>
      <c r="B4270" s="220"/>
      <c r="C4270" s="220"/>
      <c r="D4270" s="220"/>
      <c r="E4270" s="220"/>
      <c r="F4270" s="220"/>
      <c r="G4270" s="220"/>
      <c r="H4270" s="220"/>
      <c r="I4270" s="220"/>
      <c r="J4270" s="220"/>
      <c r="K4270" s="220"/>
      <c r="L4270" s="220"/>
      <c r="M4270" s="326"/>
      <c r="N4270" s="220"/>
      <c r="O4270" s="220"/>
      <c r="P4270" s="220"/>
      <c r="Q4270" s="326"/>
      <c r="R4270" s="326"/>
      <c r="S4270" s="326"/>
      <c r="T4270" s="326"/>
    </row>
    <row r="4271" spans="1:20">
      <c r="A4271" s="220"/>
      <c r="B4271" s="220"/>
      <c r="C4271" s="220"/>
      <c r="D4271" s="220"/>
      <c r="E4271" s="220"/>
      <c r="F4271" s="220"/>
      <c r="G4271" s="220"/>
      <c r="H4271" s="220"/>
      <c r="I4271" s="220"/>
      <c r="J4271" s="220"/>
      <c r="K4271" s="220"/>
      <c r="L4271" s="220"/>
      <c r="M4271" s="326"/>
      <c r="N4271" s="220"/>
      <c r="O4271" s="220"/>
      <c r="P4271" s="220"/>
      <c r="Q4271" s="326"/>
      <c r="R4271" s="326"/>
      <c r="S4271" s="326"/>
      <c r="T4271" s="326"/>
    </row>
    <row r="4272" spans="1:20">
      <c r="A4272" s="220"/>
      <c r="B4272" s="220"/>
      <c r="C4272" s="220"/>
      <c r="D4272" s="220"/>
      <c r="E4272" s="220"/>
      <c r="F4272" s="220"/>
      <c r="G4272" s="220"/>
      <c r="H4272" s="220"/>
      <c r="I4272" s="220"/>
      <c r="J4272" s="220"/>
      <c r="K4272" s="220"/>
      <c r="L4272" s="220"/>
      <c r="M4272" s="326"/>
      <c r="N4272" s="220"/>
      <c r="O4272" s="220"/>
      <c r="P4272" s="220"/>
      <c r="Q4272" s="326"/>
      <c r="R4272" s="326"/>
      <c r="S4272" s="326"/>
      <c r="T4272" s="326"/>
    </row>
    <row r="4273" spans="1:20">
      <c r="A4273" s="220"/>
      <c r="B4273" s="220"/>
      <c r="C4273" s="220"/>
      <c r="D4273" s="220"/>
      <c r="E4273" s="220"/>
      <c r="F4273" s="220"/>
      <c r="G4273" s="220"/>
      <c r="H4273" s="220"/>
      <c r="I4273" s="220"/>
      <c r="J4273" s="220"/>
      <c r="K4273" s="220"/>
      <c r="L4273" s="220"/>
      <c r="M4273" s="326"/>
      <c r="N4273" s="220"/>
      <c r="O4273" s="220"/>
      <c r="P4273" s="220"/>
      <c r="Q4273" s="326"/>
      <c r="R4273" s="326"/>
      <c r="S4273" s="326"/>
      <c r="T4273" s="326"/>
    </row>
    <row r="4274" spans="1:20">
      <c r="A4274" s="220"/>
      <c r="B4274" s="220"/>
      <c r="C4274" s="220"/>
      <c r="D4274" s="220"/>
      <c r="E4274" s="220"/>
      <c r="F4274" s="220"/>
      <c r="G4274" s="220"/>
      <c r="H4274" s="220"/>
      <c r="I4274" s="220"/>
      <c r="J4274" s="220"/>
      <c r="K4274" s="220"/>
      <c r="L4274" s="220"/>
      <c r="M4274" s="326"/>
      <c r="N4274" s="220"/>
      <c r="O4274" s="220"/>
      <c r="P4274" s="220"/>
      <c r="Q4274" s="326"/>
      <c r="R4274" s="326"/>
      <c r="S4274" s="326"/>
      <c r="T4274" s="326"/>
    </row>
    <row r="4275" spans="1:20">
      <c r="A4275" s="220"/>
      <c r="B4275" s="220"/>
      <c r="C4275" s="220"/>
      <c r="D4275" s="220"/>
      <c r="E4275" s="220"/>
      <c r="F4275" s="220"/>
      <c r="G4275" s="220"/>
      <c r="H4275" s="220"/>
      <c r="I4275" s="220"/>
      <c r="J4275" s="220"/>
      <c r="K4275" s="220"/>
      <c r="L4275" s="220"/>
      <c r="M4275" s="326"/>
      <c r="N4275" s="220"/>
      <c r="O4275" s="220"/>
      <c r="P4275" s="220"/>
      <c r="Q4275" s="326"/>
      <c r="R4275" s="326"/>
      <c r="S4275" s="326"/>
      <c r="T4275" s="326"/>
    </row>
    <row r="4276" spans="1:20">
      <c r="A4276" s="220"/>
      <c r="B4276" s="220"/>
      <c r="C4276" s="220"/>
      <c r="D4276" s="220"/>
      <c r="E4276" s="220"/>
      <c r="F4276" s="220"/>
      <c r="G4276" s="220"/>
      <c r="H4276" s="220"/>
      <c r="I4276" s="220"/>
      <c r="J4276" s="220"/>
      <c r="K4276" s="220"/>
      <c r="L4276" s="220"/>
      <c r="M4276" s="326"/>
      <c r="N4276" s="220"/>
      <c r="O4276" s="220"/>
      <c r="P4276" s="220"/>
      <c r="Q4276" s="326"/>
      <c r="R4276" s="326"/>
      <c r="S4276" s="326"/>
      <c r="T4276" s="326"/>
    </row>
    <row r="4277" spans="1:20">
      <c r="A4277" s="220"/>
      <c r="B4277" s="220"/>
      <c r="C4277" s="220"/>
      <c r="D4277" s="220"/>
      <c r="E4277" s="220"/>
      <c r="F4277" s="220"/>
      <c r="G4277" s="220"/>
      <c r="H4277" s="220"/>
      <c r="I4277" s="220"/>
      <c r="J4277" s="220"/>
      <c r="K4277" s="220"/>
      <c r="L4277" s="220"/>
      <c r="M4277" s="326"/>
      <c r="N4277" s="220"/>
      <c r="O4277" s="220"/>
      <c r="P4277" s="220"/>
      <c r="Q4277" s="326"/>
      <c r="R4277" s="326"/>
      <c r="S4277" s="326"/>
      <c r="T4277" s="326"/>
    </row>
    <row r="4278" spans="1:20">
      <c r="A4278" s="220"/>
      <c r="B4278" s="220"/>
      <c r="C4278" s="220"/>
      <c r="D4278" s="220"/>
      <c r="E4278" s="220"/>
      <c r="F4278" s="220"/>
      <c r="G4278" s="220"/>
      <c r="H4278" s="220"/>
      <c r="I4278" s="220"/>
      <c r="J4278" s="220"/>
      <c r="K4278" s="220"/>
      <c r="L4278" s="220"/>
      <c r="M4278" s="326"/>
      <c r="N4278" s="220"/>
      <c r="O4278" s="220"/>
      <c r="P4278" s="220"/>
      <c r="Q4278" s="326"/>
      <c r="R4278" s="326"/>
      <c r="S4278" s="326"/>
      <c r="T4278" s="326"/>
    </row>
    <row r="4279" spans="1:20">
      <c r="A4279" s="220"/>
      <c r="B4279" s="220"/>
      <c r="C4279" s="220"/>
      <c r="D4279" s="220"/>
      <c r="E4279" s="220"/>
      <c r="F4279" s="220"/>
      <c r="G4279" s="220"/>
      <c r="H4279" s="220"/>
      <c r="I4279" s="220"/>
      <c r="J4279" s="220"/>
      <c r="K4279" s="220"/>
      <c r="L4279" s="220"/>
      <c r="M4279" s="326"/>
      <c r="N4279" s="220"/>
      <c r="O4279" s="220"/>
      <c r="P4279" s="220"/>
      <c r="Q4279" s="326"/>
      <c r="R4279" s="326"/>
      <c r="S4279" s="326"/>
      <c r="T4279" s="326"/>
    </row>
    <row r="4280" spans="1:20">
      <c r="A4280" s="220"/>
      <c r="B4280" s="220"/>
      <c r="C4280" s="220"/>
      <c r="D4280" s="220"/>
      <c r="E4280" s="220"/>
      <c r="F4280" s="220"/>
      <c r="G4280" s="220"/>
      <c r="H4280" s="220"/>
      <c r="I4280" s="220"/>
      <c r="J4280" s="220"/>
      <c r="K4280" s="220"/>
      <c r="L4280" s="220"/>
      <c r="M4280" s="326"/>
      <c r="N4280" s="220"/>
      <c r="O4280" s="220"/>
      <c r="P4280" s="220"/>
      <c r="Q4280" s="326"/>
      <c r="R4280" s="326"/>
      <c r="S4280" s="326"/>
      <c r="T4280" s="326"/>
    </row>
    <row r="4281" spans="1:20">
      <c r="A4281" s="220"/>
      <c r="B4281" s="220"/>
      <c r="C4281" s="220"/>
      <c r="D4281" s="220"/>
      <c r="E4281" s="220"/>
      <c r="F4281" s="220"/>
      <c r="G4281" s="220"/>
      <c r="H4281" s="220"/>
      <c r="I4281" s="220"/>
      <c r="J4281" s="220"/>
      <c r="K4281" s="220"/>
      <c r="L4281" s="220"/>
      <c r="M4281" s="326"/>
      <c r="N4281" s="220"/>
      <c r="O4281" s="220"/>
      <c r="P4281" s="220"/>
      <c r="Q4281" s="326"/>
      <c r="R4281" s="326"/>
      <c r="S4281" s="326"/>
      <c r="T4281" s="326"/>
    </row>
    <row r="4282" spans="1:20">
      <c r="A4282" s="220"/>
      <c r="B4282" s="220"/>
      <c r="C4282" s="220"/>
      <c r="D4282" s="220"/>
      <c r="E4282" s="220"/>
      <c r="F4282" s="220"/>
      <c r="G4282" s="220"/>
      <c r="H4282" s="220"/>
      <c r="I4282" s="220"/>
      <c r="J4282" s="220"/>
      <c r="K4282" s="220"/>
      <c r="L4282" s="220"/>
      <c r="M4282" s="326"/>
      <c r="N4282" s="220"/>
      <c r="O4282" s="220"/>
      <c r="P4282" s="220"/>
      <c r="Q4282" s="326"/>
      <c r="R4282" s="326"/>
      <c r="S4282" s="326"/>
      <c r="T4282" s="326"/>
    </row>
    <row r="4283" spans="1:20">
      <c r="A4283" s="220"/>
      <c r="B4283" s="220"/>
      <c r="C4283" s="220"/>
      <c r="D4283" s="220"/>
      <c r="E4283" s="220"/>
      <c r="F4283" s="220"/>
      <c r="G4283" s="220"/>
      <c r="H4283" s="220"/>
      <c r="I4283" s="220"/>
      <c r="J4283" s="220"/>
      <c r="K4283" s="220"/>
      <c r="L4283" s="220"/>
      <c r="M4283" s="326"/>
      <c r="N4283" s="220"/>
      <c r="O4283" s="220"/>
      <c r="P4283" s="220"/>
      <c r="Q4283" s="326"/>
      <c r="R4283" s="326"/>
      <c r="S4283" s="326"/>
      <c r="T4283" s="326"/>
    </row>
    <row r="4284" spans="1:20">
      <c r="A4284" s="220"/>
      <c r="B4284" s="220"/>
      <c r="C4284" s="220"/>
      <c r="D4284" s="220"/>
      <c r="E4284" s="220"/>
      <c r="F4284" s="220"/>
      <c r="G4284" s="220"/>
      <c r="H4284" s="220"/>
      <c r="I4284" s="220"/>
      <c r="J4284" s="220"/>
      <c r="K4284" s="220"/>
      <c r="L4284" s="220"/>
      <c r="M4284" s="326"/>
      <c r="N4284" s="220"/>
      <c r="O4284" s="220"/>
      <c r="P4284" s="220"/>
      <c r="Q4284" s="326"/>
      <c r="R4284" s="326"/>
      <c r="S4284" s="326"/>
      <c r="T4284" s="326"/>
    </row>
    <row r="4285" spans="1:20">
      <c r="A4285" s="220"/>
      <c r="B4285" s="220"/>
      <c r="C4285" s="220"/>
      <c r="D4285" s="220"/>
      <c r="E4285" s="220"/>
      <c r="F4285" s="220"/>
      <c r="G4285" s="220"/>
      <c r="H4285" s="220"/>
      <c r="I4285" s="220"/>
      <c r="J4285" s="220"/>
      <c r="K4285" s="220"/>
      <c r="L4285" s="220"/>
      <c r="M4285" s="326"/>
      <c r="N4285" s="220"/>
      <c r="O4285" s="220"/>
      <c r="P4285" s="220"/>
      <c r="Q4285" s="326"/>
      <c r="R4285" s="326"/>
      <c r="S4285" s="326"/>
      <c r="T4285" s="326"/>
    </row>
    <row r="4286" spans="1:20">
      <c r="A4286" s="220"/>
      <c r="B4286" s="220"/>
      <c r="C4286" s="220"/>
      <c r="D4286" s="220"/>
      <c r="E4286" s="220"/>
      <c r="F4286" s="220"/>
      <c r="G4286" s="220"/>
      <c r="H4286" s="220"/>
      <c r="I4286" s="220"/>
      <c r="J4286" s="220"/>
      <c r="K4286" s="220"/>
      <c r="L4286" s="220"/>
      <c r="M4286" s="326"/>
      <c r="N4286" s="220"/>
      <c r="O4286" s="220"/>
      <c r="P4286" s="220"/>
      <c r="Q4286" s="326"/>
      <c r="R4286" s="326"/>
      <c r="S4286" s="326"/>
      <c r="T4286" s="326"/>
    </row>
    <row r="4287" spans="1:20">
      <c r="A4287" s="220"/>
      <c r="B4287" s="220"/>
      <c r="C4287" s="220"/>
      <c r="D4287" s="220"/>
      <c r="E4287" s="220"/>
      <c r="F4287" s="220"/>
      <c r="G4287" s="220"/>
      <c r="H4287" s="220"/>
      <c r="I4287" s="220"/>
      <c r="J4287" s="220"/>
      <c r="K4287" s="220"/>
      <c r="L4287" s="220"/>
      <c r="M4287" s="326"/>
      <c r="N4287" s="220"/>
      <c r="O4287" s="220"/>
      <c r="P4287" s="220"/>
      <c r="Q4287" s="326"/>
      <c r="R4287" s="326"/>
      <c r="S4287" s="326"/>
      <c r="T4287" s="326"/>
    </row>
    <row r="4288" spans="1:20">
      <c r="A4288" s="220"/>
      <c r="B4288" s="220"/>
      <c r="C4288" s="220"/>
      <c r="D4288" s="220"/>
      <c r="E4288" s="220"/>
      <c r="F4288" s="220"/>
      <c r="G4288" s="220"/>
      <c r="H4288" s="220"/>
      <c r="I4288" s="220"/>
      <c r="J4288" s="220"/>
      <c r="K4288" s="220"/>
      <c r="L4288" s="220"/>
      <c r="M4288" s="326"/>
      <c r="N4288" s="220"/>
      <c r="O4288" s="220"/>
      <c r="P4288" s="220"/>
      <c r="Q4288" s="326"/>
      <c r="R4288" s="326"/>
      <c r="S4288" s="326"/>
      <c r="T4288" s="326"/>
    </row>
    <row r="4289" spans="1:20">
      <c r="A4289" s="220"/>
      <c r="B4289" s="220"/>
      <c r="C4289" s="220"/>
      <c r="D4289" s="220"/>
      <c r="E4289" s="220"/>
      <c r="F4289" s="220"/>
      <c r="G4289" s="220"/>
      <c r="H4289" s="220"/>
      <c r="I4289" s="220"/>
      <c r="J4289" s="220"/>
      <c r="K4289" s="220"/>
      <c r="L4289" s="220"/>
      <c r="M4289" s="326"/>
      <c r="N4289" s="220"/>
      <c r="O4289" s="220"/>
      <c r="P4289" s="220"/>
      <c r="Q4289" s="326"/>
      <c r="R4289" s="326"/>
      <c r="S4289" s="326"/>
      <c r="T4289" s="326"/>
    </row>
    <row r="4290" spans="1:20">
      <c r="A4290" s="220"/>
      <c r="B4290" s="220"/>
      <c r="C4290" s="220"/>
      <c r="D4290" s="220"/>
      <c r="E4290" s="220"/>
      <c r="F4290" s="220"/>
      <c r="G4290" s="220"/>
      <c r="H4290" s="220"/>
      <c r="I4290" s="220"/>
      <c r="J4290" s="220"/>
      <c r="K4290" s="220"/>
      <c r="L4290" s="220"/>
      <c r="M4290" s="326"/>
      <c r="N4290" s="220"/>
      <c r="O4290" s="220"/>
      <c r="P4290" s="220"/>
      <c r="Q4290" s="326"/>
      <c r="R4290" s="326"/>
      <c r="S4290" s="326"/>
      <c r="T4290" s="326"/>
    </row>
    <row r="4291" spans="1:20">
      <c r="A4291" s="220"/>
      <c r="B4291" s="220"/>
      <c r="C4291" s="220"/>
      <c r="D4291" s="220"/>
      <c r="E4291" s="220"/>
      <c r="F4291" s="220"/>
      <c r="G4291" s="220"/>
      <c r="H4291" s="220"/>
      <c r="I4291" s="220"/>
      <c r="J4291" s="220"/>
      <c r="K4291" s="220"/>
      <c r="L4291" s="220"/>
      <c r="M4291" s="326"/>
      <c r="N4291" s="220"/>
      <c r="O4291" s="220"/>
      <c r="P4291" s="220"/>
      <c r="Q4291" s="326"/>
      <c r="R4291" s="326"/>
      <c r="S4291" s="326"/>
      <c r="T4291" s="326"/>
    </row>
    <row r="4292" spans="1:20">
      <c r="A4292" s="220"/>
      <c r="B4292" s="220"/>
      <c r="C4292" s="220"/>
      <c r="D4292" s="220"/>
      <c r="E4292" s="220"/>
      <c r="F4292" s="220"/>
      <c r="G4292" s="220"/>
      <c r="H4292" s="220"/>
      <c r="I4292" s="220"/>
      <c r="J4292" s="220"/>
      <c r="K4292" s="220"/>
      <c r="L4292" s="220"/>
      <c r="M4292" s="326"/>
      <c r="N4292" s="220"/>
      <c r="O4292" s="220"/>
      <c r="P4292" s="220"/>
      <c r="Q4292" s="326"/>
      <c r="R4292" s="326"/>
      <c r="S4292" s="326"/>
      <c r="T4292" s="326"/>
    </row>
    <row r="4293" spans="1:20">
      <c r="A4293" s="220"/>
      <c r="B4293" s="220"/>
      <c r="C4293" s="220"/>
      <c r="D4293" s="220"/>
      <c r="E4293" s="220"/>
      <c r="F4293" s="220"/>
      <c r="G4293" s="220"/>
      <c r="H4293" s="220"/>
      <c r="I4293" s="220"/>
      <c r="J4293" s="220"/>
      <c r="K4293" s="220"/>
      <c r="L4293" s="220"/>
      <c r="M4293" s="326"/>
      <c r="N4293" s="220"/>
      <c r="O4293" s="220"/>
      <c r="P4293" s="220"/>
      <c r="Q4293" s="326"/>
      <c r="R4293" s="326"/>
      <c r="S4293" s="326"/>
      <c r="T4293" s="326"/>
    </row>
    <row r="4294" spans="1:20">
      <c r="A4294" s="220"/>
      <c r="B4294" s="220"/>
      <c r="C4294" s="220"/>
      <c r="D4294" s="220"/>
      <c r="E4294" s="220"/>
      <c r="F4294" s="220"/>
      <c r="G4294" s="220"/>
      <c r="H4294" s="220"/>
      <c r="I4294" s="220"/>
      <c r="J4294" s="220"/>
      <c r="K4294" s="220"/>
      <c r="L4294" s="220"/>
      <c r="M4294" s="326"/>
      <c r="N4294" s="220"/>
      <c r="O4294" s="220"/>
      <c r="P4294" s="220"/>
      <c r="Q4294" s="326"/>
      <c r="R4294" s="326"/>
      <c r="S4294" s="326"/>
      <c r="T4294" s="326"/>
    </row>
    <row r="4295" spans="1:20">
      <c r="A4295" s="220"/>
      <c r="B4295" s="220"/>
      <c r="C4295" s="220"/>
      <c r="D4295" s="220"/>
      <c r="E4295" s="220"/>
      <c r="F4295" s="220"/>
      <c r="G4295" s="220"/>
      <c r="H4295" s="220"/>
      <c r="I4295" s="220"/>
      <c r="J4295" s="220"/>
      <c r="K4295" s="220"/>
      <c r="L4295" s="220"/>
      <c r="M4295" s="326"/>
      <c r="N4295" s="220"/>
      <c r="O4295" s="220"/>
      <c r="P4295" s="220"/>
      <c r="Q4295" s="326"/>
      <c r="R4295" s="326"/>
      <c r="S4295" s="326"/>
      <c r="T4295" s="326"/>
    </row>
    <row r="4296" spans="1:20">
      <c r="A4296" s="220"/>
      <c r="B4296" s="220"/>
      <c r="C4296" s="220"/>
      <c r="D4296" s="220"/>
      <c r="E4296" s="220"/>
      <c r="F4296" s="220"/>
      <c r="G4296" s="220"/>
      <c r="H4296" s="220"/>
      <c r="I4296" s="220"/>
      <c r="J4296" s="220"/>
      <c r="K4296" s="220"/>
      <c r="L4296" s="220"/>
      <c r="M4296" s="326"/>
      <c r="N4296" s="220"/>
      <c r="O4296" s="220"/>
      <c r="P4296" s="220"/>
      <c r="Q4296" s="326"/>
      <c r="R4296" s="326"/>
      <c r="S4296" s="326"/>
      <c r="T4296" s="326"/>
    </row>
    <row r="4297" spans="1:20">
      <c r="A4297" s="220"/>
      <c r="B4297" s="220"/>
      <c r="C4297" s="220"/>
      <c r="D4297" s="220"/>
      <c r="E4297" s="220"/>
      <c r="F4297" s="220"/>
      <c r="G4297" s="220"/>
      <c r="H4297" s="220"/>
      <c r="I4297" s="220"/>
      <c r="J4297" s="220"/>
      <c r="K4297" s="220"/>
      <c r="L4297" s="220"/>
      <c r="M4297" s="326"/>
      <c r="N4297" s="220"/>
      <c r="O4297" s="220"/>
      <c r="P4297" s="220"/>
      <c r="Q4297" s="326"/>
      <c r="R4297" s="326"/>
      <c r="S4297" s="326"/>
      <c r="T4297" s="326"/>
    </row>
    <row r="4298" spans="1:20">
      <c r="A4298" s="220"/>
      <c r="B4298" s="220"/>
      <c r="C4298" s="220"/>
      <c r="D4298" s="220"/>
      <c r="E4298" s="220"/>
      <c r="F4298" s="220"/>
      <c r="G4298" s="220"/>
      <c r="H4298" s="220"/>
      <c r="I4298" s="220"/>
      <c r="J4298" s="220"/>
      <c r="K4298" s="220"/>
      <c r="L4298" s="220"/>
      <c r="M4298" s="326"/>
      <c r="N4298" s="220"/>
      <c r="O4298" s="220"/>
      <c r="P4298" s="220"/>
      <c r="Q4298" s="326"/>
      <c r="R4298" s="326"/>
      <c r="S4298" s="326"/>
      <c r="T4298" s="326"/>
    </row>
    <row r="4299" spans="1:20">
      <c r="A4299" s="220"/>
      <c r="B4299" s="220"/>
      <c r="C4299" s="220"/>
      <c r="D4299" s="220"/>
      <c r="E4299" s="220"/>
      <c r="F4299" s="220"/>
      <c r="G4299" s="220"/>
      <c r="H4299" s="220"/>
      <c r="I4299" s="220"/>
      <c r="J4299" s="220"/>
      <c r="K4299" s="220"/>
      <c r="L4299" s="220"/>
      <c r="M4299" s="326"/>
      <c r="N4299" s="220"/>
      <c r="O4299" s="220"/>
      <c r="P4299" s="220"/>
      <c r="Q4299" s="326"/>
      <c r="R4299" s="326"/>
      <c r="S4299" s="326"/>
      <c r="T4299" s="326"/>
    </row>
    <row r="4300" spans="1:20">
      <c r="A4300" s="220"/>
      <c r="B4300" s="220"/>
      <c r="C4300" s="220"/>
      <c r="D4300" s="220"/>
      <c r="E4300" s="220"/>
      <c r="F4300" s="220"/>
      <c r="G4300" s="220"/>
      <c r="H4300" s="220"/>
      <c r="I4300" s="220"/>
      <c r="J4300" s="220"/>
      <c r="K4300" s="220"/>
      <c r="L4300" s="220"/>
      <c r="M4300" s="326"/>
      <c r="N4300" s="220"/>
      <c r="O4300" s="220"/>
      <c r="P4300" s="220"/>
      <c r="Q4300" s="326"/>
      <c r="R4300" s="326"/>
      <c r="S4300" s="326"/>
      <c r="T4300" s="326"/>
    </row>
    <row r="4301" spans="1:20">
      <c r="A4301" s="220"/>
      <c r="B4301" s="220"/>
      <c r="C4301" s="220"/>
      <c r="D4301" s="220"/>
      <c r="E4301" s="220"/>
      <c r="F4301" s="220"/>
      <c r="G4301" s="220"/>
      <c r="H4301" s="220"/>
      <c r="I4301" s="220"/>
      <c r="J4301" s="220"/>
      <c r="K4301" s="220"/>
      <c r="L4301" s="220"/>
      <c r="M4301" s="326"/>
      <c r="N4301" s="220"/>
      <c r="O4301" s="220"/>
      <c r="P4301" s="220"/>
      <c r="Q4301" s="326"/>
      <c r="R4301" s="326"/>
      <c r="S4301" s="326"/>
      <c r="T4301" s="326"/>
    </row>
    <row r="4302" spans="1:20">
      <c r="A4302" s="220"/>
      <c r="B4302" s="220"/>
      <c r="C4302" s="220"/>
      <c r="D4302" s="220"/>
      <c r="E4302" s="220"/>
      <c r="F4302" s="220"/>
      <c r="G4302" s="220"/>
      <c r="H4302" s="220"/>
      <c r="I4302" s="220"/>
      <c r="J4302" s="220"/>
      <c r="K4302" s="220"/>
      <c r="L4302" s="220"/>
      <c r="M4302" s="326"/>
      <c r="N4302" s="220"/>
      <c r="O4302" s="220"/>
      <c r="P4302" s="220"/>
      <c r="Q4302" s="326"/>
      <c r="R4302" s="326"/>
      <c r="S4302" s="326"/>
      <c r="T4302" s="326"/>
    </row>
    <row r="4303" spans="1:20">
      <c r="A4303" s="220"/>
      <c r="B4303" s="220"/>
      <c r="C4303" s="220"/>
      <c r="D4303" s="220"/>
      <c r="E4303" s="220"/>
      <c r="F4303" s="220"/>
      <c r="G4303" s="220"/>
      <c r="H4303" s="220"/>
      <c r="I4303" s="220"/>
      <c r="J4303" s="220"/>
      <c r="K4303" s="220"/>
      <c r="L4303" s="220"/>
      <c r="M4303" s="326"/>
      <c r="N4303" s="220"/>
      <c r="O4303" s="220"/>
      <c r="P4303" s="220"/>
      <c r="Q4303" s="326"/>
      <c r="R4303" s="326"/>
      <c r="S4303" s="326"/>
      <c r="T4303" s="326"/>
    </row>
    <row r="4304" spans="1:20">
      <c r="A4304" s="220"/>
      <c r="B4304" s="220"/>
      <c r="C4304" s="220"/>
      <c r="D4304" s="220"/>
      <c r="E4304" s="220"/>
      <c r="F4304" s="220"/>
      <c r="G4304" s="220"/>
      <c r="H4304" s="220"/>
      <c r="I4304" s="220"/>
      <c r="J4304" s="220"/>
      <c r="K4304" s="220"/>
      <c r="L4304" s="220"/>
      <c r="M4304" s="326"/>
      <c r="N4304" s="220"/>
      <c r="O4304" s="220"/>
      <c r="P4304" s="220"/>
      <c r="Q4304" s="326"/>
      <c r="R4304" s="326"/>
      <c r="S4304" s="326"/>
      <c r="T4304" s="326"/>
    </row>
    <row r="4305" spans="1:20">
      <c r="A4305" s="220"/>
      <c r="B4305" s="220"/>
      <c r="C4305" s="220"/>
      <c r="D4305" s="220"/>
      <c r="E4305" s="220"/>
      <c r="F4305" s="220"/>
      <c r="G4305" s="220"/>
      <c r="H4305" s="220"/>
      <c r="I4305" s="220"/>
      <c r="J4305" s="220"/>
      <c r="K4305" s="220"/>
      <c r="L4305" s="220"/>
      <c r="M4305" s="326"/>
      <c r="N4305" s="220"/>
      <c r="O4305" s="220"/>
      <c r="P4305" s="220"/>
      <c r="Q4305" s="326"/>
      <c r="R4305" s="326"/>
      <c r="S4305" s="326"/>
      <c r="T4305" s="326"/>
    </row>
    <row r="4306" spans="1:20">
      <c r="A4306" s="220"/>
      <c r="B4306" s="220"/>
      <c r="C4306" s="220"/>
      <c r="D4306" s="220"/>
      <c r="E4306" s="220"/>
      <c r="F4306" s="220"/>
      <c r="G4306" s="220"/>
      <c r="H4306" s="220"/>
      <c r="I4306" s="220"/>
      <c r="J4306" s="220"/>
      <c r="K4306" s="220"/>
      <c r="L4306" s="220"/>
      <c r="M4306" s="326"/>
      <c r="N4306" s="220"/>
      <c r="O4306" s="220"/>
      <c r="P4306" s="220"/>
      <c r="Q4306" s="326"/>
      <c r="R4306" s="326"/>
      <c r="S4306" s="326"/>
      <c r="T4306" s="326"/>
    </row>
    <row r="4307" spans="1:20">
      <c r="A4307" s="220"/>
      <c r="B4307" s="220"/>
      <c r="C4307" s="220"/>
      <c r="D4307" s="220"/>
      <c r="E4307" s="220"/>
      <c r="F4307" s="220"/>
      <c r="G4307" s="220"/>
      <c r="H4307" s="220"/>
      <c r="I4307" s="220"/>
      <c r="J4307" s="220"/>
      <c r="K4307" s="220"/>
      <c r="L4307" s="220"/>
      <c r="M4307" s="326"/>
      <c r="N4307" s="220"/>
      <c r="O4307" s="220"/>
      <c r="P4307" s="220"/>
      <c r="Q4307" s="326"/>
      <c r="R4307" s="326"/>
      <c r="S4307" s="326"/>
      <c r="T4307" s="326"/>
    </row>
    <row r="4308" spans="1:20">
      <c r="A4308" s="220"/>
      <c r="B4308" s="220"/>
      <c r="C4308" s="220"/>
      <c r="D4308" s="220"/>
      <c r="E4308" s="220"/>
      <c r="F4308" s="220"/>
      <c r="G4308" s="220"/>
      <c r="H4308" s="220"/>
      <c r="I4308" s="220"/>
      <c r="J4308" s="220"/>
      <c r="K4308" s="220"/>
      <c r="L4308" s="220"/>
      <c r="M4308" s="326"/>
      <c r="N4308" s="220"/>
      <c r="O4308" s="220"/>
      <c r="P4308" s="220"/>
      <c r="Q4308" s="326"/>
      <c r="R4308" s="326"/>
      <c r="S4308" s="326"/>
      <c r="T4308" s="326"/>
    </row>
    <row r="4309" spans="1:20">
      <c r="A4309" s="220"/>
      <c r="B4309" s="220"/>
      <c r="C4309" s="220"/>
      <c r="D4309" s="220"/>
      <c r="E4309" s="220"/>
      <c r="F4309" s="220"/>
      <c r="G4309" s="220"/>
      <c r="H4309" s="220"/>
      <c r="I4309" s="220"/>
      <c r="J4309" s="220"/>
      <c r="K4309" s="220"/>
      <c r="L4309" s="220"/>
      <c r="M4309" s="326"/>
      <c r="N4309" s="220"/>
      <c r="O4309" s="220"/>
      <c r="P4309" s="220"/>
      <c r="Q4309" s="326"/>
      <c r="R4309" s="326"/>
      <c r="S4309" s="326"/>
      <c r="T4309" s="326"/>
    </row>
    <row r="4310" spans="1:20">
      <c r="A4310" s="220"/>
      <c r="B4310" s="220"/>
      <c r="C4310" s="220"/>
      <c r="D4310" s="220"/>
      <c r="E4310" s="220"/>
      <c r="F4310" s="220"/>
      <c r="G4310" s="220"/>
      <c r="H4310" s="220"/>
      <c r="I4310" s="220"/>
      <c r="J4310" s="220"/>
      <c r="K4310" s="220"/>
      <c r="L4310" s="220"/>
      <c r="M4310" s="326"/>
      <c r="N4310" s="220"/>
      <c r="O4310" s="220"/>
      <c r="P4310" s="220"/>
      <c r="Q4310" s="326"/>
      <c r="R4310" s="326"/>
      <c r="S4310" s="326"/>
      <c r="T4310" s="326"/>
    </row>
    <row r="4311" spans="1:20">
      <c r="A4311" s="220"/>
      <c r="B4311" s="220"/>
      <c r="C4311" s="220"/>
      <c r="D4311" s="220"/>
      <c r="E4311" s="220"/>
      <c r="F4311" s="220"/>
      <c r="G4311" s="220"/>
      <c r="H4311" s="220"/>
      <c r="I4311" s="220"/>
      <c r="J4311" s="220"/>
      <c r="K4311" s="220"/>
      <c r="L4311" s="220"/>
      <c r="M4311" s="326"/>
      <c r="N4311" s="220"/>
      <c r="O4311" s="220"/>
      <c r="P4311" s="220"/>
      <c r="Q4311" s="326"/>
      <c r="R4311" s="326"/>
      <c r="S4311" s="326"/>
      <c r="T4311" s="326"/>
    </row>
    <row r="4312" spans="1:20">
      <c r="A4312" s="220"/>
      <c r="B4312" s="220"/>
      <c r="C4312" s="220"/>
      <c r="D4312" s="220"/>
      <c r="E4312" s="220"/>
      <c r="F4312" s="220"/>
      <c r="G4312" s="220"/>
      <c r="H4312" s="220"/>
      <c r="I4312" s="220"/>
      <c r="J4312" s="220"/>
      <c r="K4312" s="220"/>
      <c r="L4312" s="220"/>
      <c r="M4312" s="326"/>
      <c r="N4312" s="220"/>
      <c r="O4312" s="220"/>
      <c r="P4312" s="220"/>
      <c r="Q4312" s="326"/>
      <c r="R4312" s="326"/>
      <c r="S4312" s="326"/>
      <c r="T4312" s="326"/>
    </row>
    <row r="4313" spans="1:20">
      <c r="A4313" s="220"/>
      <c r="B4313" s="220"/>
      <c r="C4313" s="220"/>
      <c r="D4313" s="220"/>
      <c r="E4313" s="220"/>
      <c r="F4313" s="220"/>
      <c r="G4313" s="220"/>
      <c r="H4313" s="220"/>
      <c r="I4313" s="220"/>
      <c r="J4313" s="220"/>
      <c r="K4313" s="220"/>
      <c r="L4313" s="220"/>
      <c r="M4313" s="326"/>
      <c r="N4313" s="220"/>
      <c r="O4313" s="220"/>
      <c r="P4313" s="220"/>
      <c r="Q4313" s="326"/>
      <c r="R4313" s="326"/>
      <c r="S4313" s="326"/>
      <c r="T4313" s="326"/>
    </row>
    <row r="4314" spans="1:20">
      <c r="A4314" s="220"/>
      <c r="B4314" s="220"/>
      <c r="C4314" s="220"/>
      <c r="D4314" s="220"/>
      <c r="E4314" s="220"/>
      <c r="F4314" s="220"/>
      <c r="G4314" s="220"/>
      <c r="H4314" s="220"/>
      <c r="I4314" s="220"/>
      <c r="J4314" s="220"/>
      <c r="K4314" s="220"/>
      <c r="L4314" s="220"/>
      <c r="M4314" s="326"/>
      <c r="N4314" s="220"/>
      <c r="O4314" s="220"/>
      <c r="P4314" s="220"/>
      <c r="Q4314" s="326"/>
      <c r="R4314" s="326"/>
      <c r="S4314" s="326"/>
      <c r="T4314" s="326"/>
    </row>
    <row r="4315" spans="1:20">
      <c r="A4315" s="220"/>
      <c r="B4315" s="220"/>
      <c r="C4315" s="220"/>
      <c r="D4315" s="220"/>
      <c r="E4315" s="220"/>
      <c r="F4315" s="220"/>
      <c r="G4315" s="220"/>
      <c r="H4315" s="220"/>
      <c r="I4315" s="220"/>
      <c r="J4315" s="220"/>
      <c r="K4315" s="220"/>
      <c r="L4315" s="220"/>
      <c r="M4315" s="326"/>
      <c r="N4315" s="220"/>
      <c r="O4315" s="220"/>
      <c r="P4315" s="220"/>
      <c r="Q4315" s="326"/>
      <c r="R4315" s="326"/>
      <c r="S4315" s="326"/>
      <c r="T4315" s="326"/>
    </row>
    <row r="4316" spans="1:20">
      <c r="A4316" s="220"/>
      <c r="B4316" s="220"/>
      <c r="C4316" s="220"/>
      <c r="D4316" s="220"/>
      <c r="E4316" s="220"/>
      <c r="F4316" s="220"/>
      <c r="G4316" s="220"/>
      <c r="H4316" s="220"/>
      <c r="I4316" s="220"/>
      <c r="J4316" s="220"/>
      <c r="K4316" s="220"/>
      <c r="L4316" s="220"/>
      <c r="M4316" s="326"/>
      <c r="N4316" s="220"/>
      <c r="O4316" s="220"/>
      <c r="P4316" s="220"/>
      <c r="Q4316" s="326"/>
      <c r="R4316" s="326"/>
      <c r="S4316" s="326"/>
      <c r="T4316" s="326"/>
    </row>
    <row r="4317" spans="1:20">
      <c r="A4317" s="220"/>
      <c r="B4317" s="220"/>
      <c r="C4317" s="220"/>
      <c r="D4317" s="220"/>
      <c r="E4317" s="220"/>
      <c r="F4317" s="220"/>
      <c r="G4317" s="220"/>
      <c r="H4317" s="220"/>
      <c r="I4317" s="220"/>
      <c r="J4317" s="220"/>
      <c r="K4317" s="220"/>
      <c r="L4317" s="220"/>
      <c r="M4317" s="326"/>
      <c r="N4317" s="220"/>
      <c r="O4317" s="220"/>
      <c r="P4317" s="220"/>
      <c r="Q4317" s="326"/>
      <c r="R4317" s="326"/>
      <c r="S4317" s="326"/>
      <c r="T4317" s="326"/>
    </row>
    <row r="4318" spans="1:20">
      <c r="A4318" s="220"/>
      <c r="B4318" s="220"/>
      <c r="C4318" s="220"/>
      <c r="D4318" s="220"/>
      <c r="E4318" s="220"/>
      <c r="F4318" s="220"/>
      <c r="G4318" s="220"/>
      <c r="H4318" s="220"/>
      <c r="I4318" s="220"/>
      <c r="J4318" s="220"/>
      <c r="K4318" s="220"/>
      <c r="L4318" s="220"/>
      <c r="M4318" s="326"/>
      <c r="N4318" s="220"/>
      <c r="O4318" s="220"/>
      <c r="P4318" s="220"/>
      <c r="Q4318" s="326"/>
      <c r="R4318" s="326"/>
      <c r="S4318" s="326"/>
      <c r="T4318" s="326"/>
    </row>
    <row r="4319" spans="1:20">
      <c r="A4319" s="220"/>
      <c r="B4319" s="220"/>
      <c r="C4319" s="220"/>
      <c r="D4319" s="220"/>
      <c r="E4319" s="220"/>
      <c r="F4319" s="220"/>
      <c r="G4319" s="220"/>
      <c r="H4319" s="220"/>
      <c r="I4319" s="220"/>
      <c r="J4319" s="220"/>
      <c r="K4319" s="220"/>
      <c r="L4319" s="220"/>
      <c r="M4319" s="326"/>
      <c r="N4319" s="220"/>
      <c r="O4319" s="220"/>
      <c r="P4319" s="220"/>
      <c r="Q4319" s="326"/>
      <c r="R4319" s="326"/>
      <c r="S4319" s="326"/>
      <c r="T4319" s="326"/>
    </row>
    <row r="4320" spans="1:20">
      <c r="A4320" s="220"/>
      <c r="B4320" s="220"/>
      <c r="C4320" s="220"/>
      <c r="D4320" s="220"/>
      <c r="E4320" s="220"/>
      <c r="F4320" s="220"/>
      <c r="G4320" s="220"/>
      <c r="H4320" s="220"/>
      <c r="I4320" s="220"/>
      <c r="J4320" s="220"/>
      <c r="K4320" s="220"/>
      <c r="L4320" s="220"/>
      <c r="M4320" s="326"/>
      <c r="N4320" s="220"/>
      <c r="O4320" s="220"/>
      <c r="P4320" s="220"/>
      <c r="Q4320" s="326"/>
      <c r="R4320" s="326"/>
      <c r="S4320" s="326"/>
      <c r="T4320" s="326"/>
    </row>
    <row r="4321" spans="1:20">
      <c r="A4321" s="220"/>
      <c r="B4321" s="220"/>
      <c r="C4321" s="220"/>
      <c r="D4321" s="220"/>
      <c r="E4321" s="220"/>
      <c r="F4321" s="220"/>
      <c r="G4321" s="220"/>
      <c r="H4321" s="220"/>
      <c r="I4321" s="220"/>
      <c r="J4321" s="220"/>
      <c r="K4321" s="220"/>
      <c r="L4321" s="220"/>
      <c r="M4321" s="326"/>
      <c r="N4321" s="220"/>
      <c r="O4321" s="220"/>
      <c r="P4321" s="220"/>
      <c r="Q4321" s="326"/>
      <c r="R4321" s="326"/>
      <c r="S4321" s="326"/>
      <c r="T4321" s="326"/>
    </row>
    <row r="4322" spans="1:20">
      <c r="A4322" s="220"/>
      <c r="B4322" s="220"/>
      <c r="C4322" s="220"/>
      <c r="D4322" s="220"/>
      <c r="E4322" s="220"/>
      <c r="F4322" s="220"/>
      <c r="G4322" s="220"/>
      <c r="H4322" s="220"/>
      <c r="I4322" s="220"/>
      <c r="J4322" s="220"/>
      <c r="K4322" s="220"/>
      <c r="L4322" s="220"/>
      <c r="M4322" s="326"/>
      <c r="N4322" s="220"/>
      <c r="O4322" s="220"/>
      <c r="P4322" s="220"/>
      <c r="Q4322" s="326"/>
      <c r="R4322" s="326"/>
      <c r="S4322" s="326"/>
      <c r="T4322" s="326"/>
    </row>
    <row r="4323" spans="1:20">
      <c r="A4323" s="220"/>
      <c r="B4323" s="220"/>
      <c r="C4323" s="220"/>
      <c r="D4323" s="220"/>
      <c r="E4323" s="220"/>
      <c r="F4323" s="220"/>
      <c r="G4323" s="220"/>
      <c r="H4323" s="220"/>
      <c r="I4323" s="220"/>
      <c r="J4323" s="220"/>
      <c r="K4323" s="220"/>
      <c r="L4323" s="220"/>
      <c r="M4323" s="326"/>
      <c r="N4323" s="220"/>
      <c r="O4323" s="220"/>
      <c r="P4323" s="220"/>
      <c r="Q4323" s="326"/>
      <c r="R4323" s="326"/>
      <c r="S4323" s="326"/>
      <c r="T4323" s="326"/>
    </row>
    <row r="4324" spans="1:20">
      <c r="A4324" s="220"/>
      <c r="B4324" s="220"/>
      <c r="C4324" s="220"/>
      <c r="D4324" s="220"/>
      <c r="E4324" s="220"/>
      <c r="F4324" s="220"/>
      <c r="G4324" s="220"/>
      <c r="H4324" s="220"/>
      <c r="I4324" s="220"/>
      <c r="J4324" s="220"/>
      <c r="K4324" s="220"/>
      <c r="L4324" s="220"/>
      <c r="M4324" s="326"/>
      <c r="N4324" s="220"/>
      <c r="O4324" s="220"/>
      <c r="P4324" s="220"/>
      <c r="Q4324" s="326"/>
      <c r="R4324" s="326"/>
      <c r="S4324" s="326"/>
      <c r="T4324" s="326"/>
    </row>
    <row r="4325" spans="1:20">
      <c r="A4325" s="220"/>
      <c r="B4325" s="220"/>
      <c r="C4325" s="220"/>
      <c r="D4325" s="220"/>
      <c r="E4325" s="220"/>
      <c r="F4325" s="220"/>
      <c r="G4325" s="220"/>
      <c r="H4325" s="220"/>
      <c r="I4325" s="220"/>
      <c r="J4325" s="220"/>
      <c r="K4325" s="220"/>
      <c r="L4325" s="220"/>
      <c r="M4325" s="326"/>
      <c r="N4325" s="220"/>
      <c r="O4325" s="220"/>
      <c r="P4325" s="220"/>
      <c r="Q4325" s="326"/>
      <c r="R4325" s="326"/>
      <c r="S4325" s="326"/>
      <c r="T4325" s="326"/>
    </row>
    <row r="4326" spans="1:20">
      <c r="A4326" s="220"/>
      <c r="B4326" s="220"/>
      <c r="C4326" s="220"/>
      <c r="D4326" s="220"/>
      <c r="E4326" s="220"/>
      <c r="F4326" s="220"/>
      <c r="G4326" s="220"/>
      <c r="H4326" s="220"/>
      <c r="I4326" s="220"/>
      <c r="J4326" s="220"/>
      <c r="K4326" s="220"/>
      <c r="L4326" s="220"/>
      <c r="M4326" s="326"/>
      <c r="N4326" s="220"/>
      <c r="O4326" s="220"/>
      <c r="P4326" s="220"/>
      <c r="Q4326" s="326"/>
      <c r="R4326" s="326"/>
      <c r="S4326" s="326"/>
      <c r="T4326" s="326"/>
    </row>
    <row r="4327" spans="1:20">
      <c r="A4327" s="220"/>
      <c r="B4327" s="220"/>
      <c r="C4327" s="220"/>
      <c r="D4327" s="220"/>
      <c r="E4327" s="220"/>
      <c r="F4327" s="220"/>
      <c r="G4327" s="220"/>
      <c r="H4327" s="220"/>
      <c r="I4327" s="220"/>
      <c r="J4327" s="220"/>
      <c r="K4327" s="220"/>
      <c r="L4327" s="220"/>
      <c r="M4327" s="326"/>
      <c r="N4327" s="220"/>
      <c r="O4327" s="220"/>
      <c r="P4327" s="220"/>
      <c r="Q4327" s="326"/>
      <c r="R4327" s="326"/>
      <c r="S4327" s="326"/>
      <c r="T4327" s="326"/>
    </row>
    <row r="4328" spans="1:20">
      <c r="A4328" s="220"/>
      <c r="B4328" s="220"/>
      <c r="C4328" s="220"/>
      <c r="D4328" s="220"/>
      <c r="E4328" s="220"/>
      <c r="F4328" s="220"/>
      <c r="G4328" s="220"/>
      <c r="H4328" s="220"/>
      <c r="I4328" s="220"/>
      <c r="J4328" s="220"/>
      <c r="K4328" s="220"/>
      <c r="L4328" s="220"/>
      <c r="M4328" s="326"/>
      <c r="N4328" s="220"/>
      <c r="O4328" s="220"/>
      <c r="P4328" s="220"/>
      <c r="Q4328" s="326"/>
      <c r="R4328" s="326"/>
      <c r="S4328" s="326"/>
      <c r="T4328" s="326"/>
    </row>
    <row r="4329" spans="1:20">
      <c r="A4329" s="220"/>
      <c r="B4329" s="220"/>
      <c r="C4329" s="220"/>
      <c r="D4329" s="220"/>
      <c r="E4329" s="220"/>
      <c r="F4329" s="220"/>
      <c r="G4329" s="220"/>
      <c r="H4329" s="220"/>
      <c r="I4329" s="220"/>
      <c r="J4329" s="220"/>
      <c r="K4329" s="220"/>
      <c r="L4329" s="220"/>
      <c r="M4329" s="326"/>
      <c r="N4329" s="220"/>
      <c r="O4329" s="220"/>
      <c r="P4329" s="220"/>
      <c r="Q4329" s="326"/>
      <c r="R4329" s="326"/>
      <c r="S4329" s="326"/>
      <c r="T4329" s="326"/>
    </row>
    <row r="4330" spans="1:20">
      <c r="A4330" s="220"/>
      <c r="B4330" s="220"/>
      <c r="C4330" s="220"/>
      <c r="D4330" s="220"/>
      <c r="E4330" s="220"/>
      <c r="F4330" s="220"/>
      <c r="G4330" s="220"/>
      <c r="H4330" s="220"/>
      <c r="I4330" s="220"/>
      <c r="J4330" s="220"/>
      <c r="K4330" s="220"/>
      <c r="L4330" s="220"/>
      <c r="M4330" s="326"/>
      <c r="N4330" s="220"/>
      <c r="O4330" s="220"/>
      <c r="P4330" s="220"/>
      <c r="Q4330" s="326"/>
      <c r="R4330" s="326"/>
      <c r="S4330" s="326"/>
      <c r="T4330" s="326"/>
    </row>
    <row r="4331" spans="1:20">
      <c r="A4331" s="220"/>
      <c r="B4331" s="220"/>
      <c r="C4331" s="220"/>
      <c r="D4331" s="220"/>
      <c r="E4331" s="220"/>
      <c r="F4331" s="220"/>
      <c r="G4331" s="220"/>
      <c r="H4331" s="220"/>
      <c r="I4331" s="220"/>
      <c r="J4331" s="220"/>
      <c r="K4331" s="220"/>
      <c r="L4331" s="220"/>
      <c r="M4331" s="326"/>
      <c r="N4331" s="220"/>
      <c r="O4331" s="220"/>
      <c r="P4331" s="220"/>
      <c r="Q4331" s="326"/>
      <c r="R4331" s="326"/>
      <c r="S4331" s="326"/>
      <c r="T4331" s="326"/>
    </row>
    <row r="4332" spans="1:20">
      <c r="A4332" s="220"/>
      <c r="B4332" s="220"/>
      <c r="C4332" s="220"/>
      <c r="D4332" s="220"/>
      <c r="E4332" s="220"/>
      <c r="F4332" s="220"/>
      <c r="G4332" s="220"/>
      <c r="H4332" s="220"/>
      <c r="I4332" s="220"/>
      <c r="J4332" s="220"/>
      <c r="K4332" s="220"/>
      <c r="L4332" s="220"/>
      <c r="M4332" s="326"/>
      <c r="N4332" s="220"/>
      <c r="O4332" s="220"/>
      <c r="P4332" s="220"/>
      <c r="Q4332" s="326"/>
      <c r="R4332" s="326"/>
      <c r="S4332" s="326"/>
      <c r="T4332" s="326"/>
    </row>
    <row r="4333" spans="1:20">
      <c r="A4333" s="220"/>
      <c r="B4333" s="220"/>
      <c r="C4333" s="220"/>
      <c r="D4333" s="220"/>
      <c r="E4333" s="220"/>
      <c r="F4333" s="220"/>
      <c r="G4333" s="220"/>
      <c r="H4333" s="220"/>
      <c r="I4333" s="220"/>
      <c r="J4333" s="220"/>
      <c r="K4333" s="220"/>
      <c r="L4333" s="220"/>
      <c r="M4333" s="326"/>
      <c r="N4333" s="220"/>
      <c r="O4333" s="220"/>
      <c r="P4333" s="220"/>
      <c r="Q4333" s="326"/>
      <c r="R4333" s="326"/>
      <c r="S4333" s="326"/>
      <c r="T4333" s="326"/>
    </row>
    <row r="4334" spans="1:20">
      <c r="A4334" s="220"/>
      <c r="B4334" s="220"/>
      <c r="C4334" s="220"/>
      <c r="D4334" s="220"/>
      <c r="E4334" s="220"/>
      <c r="F4334" s="220"/>
      <c r="G4334" s="220"/>
      <c r="H4334" s="220"/>
      <c r="I4334" s="220"/>
      <c r="J4334" s="220"/>
      <c r="K4334" s="220"/>
      <c r="L4334" s="220"/>
      <c r="M4334" s="326"/>
      <c r="N4334" s="220"/>
      <c r="O4334" s="220"/>
      <c r="P4334" s="220"/>
      <c r="Q4334" s="326"/>
      <c r="R4334" s="326"/>
      <c r="S4334" s="326"/>
      <c r="T4334" s="326"/>
    </row>
    <row r="4335" spans="1:20">
      <c r="A4335" s="220"/>
      <c r="B4335" s="220"/>
      <c r="C4335" s="220"/>
      <c r="D4335" s="220"/>
      <c r="E4335" s="220"/>
      <c r="F4335" s="220"/>
      <c r="G4335" s="220"/>
      <c r="H4335" s="220"/>
      <c r="I4335" s="220"/>
      <c r="J4335" s="220"/>
      <c r="K4335" s="220"/>
      <c r="L4335" s="220"/>
      <c r="M4335" s="326"/>
      <c r="N4335" s="220"/>
      <c r="O4335" s="220"/>
      <c r="P4335" s="220"/>
      <c r="Q4335" s="326"/>
      <c r="R4335" s="326"/>
      <c r="S4335" s="326"/>
      <c r="T4335" s="326"/>
    </row>
    <row r="4336" spans="1:20">
      <c r="A4336" s="220"/>
      <c r="B4336" s="220"/>
      <c r="C4336" s="220"/>
      <c r="D4336" s="220"/>
      <c r="E4336" s="220"/>
      <c r="F4336" s="220"/>
      <c r="G4336" s="220"/>
      <c r="H4336" s="220"/>
      <c r="I4336" s="220"/>
      <c r="J4336" s="220"/>
      <c r="K4336" s="220"/>
      <c r="L4336" s="220"/>
      <c r="M4336" s="326"/>
      <c r="N4336" s="220"/>
      <c r="O4336" s="220"/>
      <c r="P4336" s="220"/>
      <c r="Q4336" s="326"/>
      <c r="R4336" s="326"/>
      <c r="S4336" s="326"/>
      <c r="T4336" s="326"/>
    </row>
    <row r="4337" spans="1:20">
      <c r="A4337" s="220"/>
      <c r="B4337" s="220"/>
      <c r="C4337" s="220"/>
      <c r="D4337" s="220"/>
      <c r="E4337" s="220"/>
      <c r="F4337" s="220"/>
      <c r="G4337" s="220"/>
      <c r="H4337" s="220"/>
      <c r="I4337" s="220"/>
      <c r="J4337" s="220"/>
      <c r="K4337" s="220"/>
      <c r="L4337" s="220"/>
      <c r="M4337" s="326"/>
      <c r="N4337" s="220"/>
      <c r="O4337" s="220"/>
      <c r="P4337" s="220"/>
      <c r="Q4337" s="326"/>
      <c r="R4337" s="326"/>
      <c r="S4337" s="326"/>
      <c r="T4337" s="326"/>
    </row>
    <row r="4338" spans="1:20">
      <c r="A4338" s="220"/>
      <c r="B4338" s="220"/>
      <c r="C4338" s="220"/>
      <c r="D4338" s="220"/>
      <c r="E4338" s="220"/>
      <c r="F4338" s="220"/>
      <c r="G4338" s="220"/>
      <c r="H4338" s="220"/>
      <c r="I4338" s="220"/>
      <c r="J4338" s="220"/>
      <c r="K4338" s="220"/>
      <c r="L4338" s="220"/>
      <c r="M4338" s="326"/>
      <c r="N4338" s="220"/>
      <c r="O4338" s="220"/>
      <c r="P4338" s="220"/>
      <c r="Q4338" s="326"/>
      <c r="R4338" s="326"/>
      <c r="S4338" s="326"/>
      <c r="T4338" s="326"/>
    </row>
    <row r="4339" spans="1:20">
      <c r="A4339" s="220"/>
      <c r="B4339" s="220"/>
      <c r="C4339" s="220"/>
      <c r="D4339" s="220"/>
      <c r="E4339" s="220"/>
      <c r="F4339" s="220"/>
      <c r="G4339" s="220"/>
      <c r="H4339" s="220"/>
      <c r="I4339" s="220"/>
      <c r="J4339" s="220"/>
      <c r="K4339" s="220"/>
      <c r="L4339" s="220"/>
      <c r="M4339" s="326"/>
      <c r="N4339" s="220"/>
      <c r="O4339" s="220"/>
      <c r="P4339" s="220"/>
      <c r="Q4339" s="326"/>
      <c r="R4339" s="326"/>
      <c r="S4339" s="326"/>
      <c r="T4339" s="326"/>
    </row>
    <row r="4340" spans="1:20">
      <c r="A4340" s="220"/>
      <c r="B4340" s="220"/>
      <c r="C4340" s="220"/>
      <c r="D4340" s="220"/>
      <c r="E4340" s="220"/>
      <c r="F4340" s="220"/>
      <c r="G4340" s="220"/>
      <c r="H4340" s="220"/>
      <c r="I4340" s="220"/>
      <c r="J4340" s="220"/>
      <c r="K4340" s="220"/>
      <c r="L4340" s="220"/>
      <c r="M4340" s="326"/>
      <c r="N4340" s="220"/>
      <c r="O4340" s="220"/>
      <c r="P4340" s="220"/>
      <c r="Q4340" s="326"/>
      <c r="R4340" s="326"/>
      <c r="S4340" s="326"/>
      <c r="T4340" s="326"/>
    </row>
    <row r="4341" spans="1:20">
      <c r="A4341" s="220"/>
      <c r="B4341" s="220"/>
      <c r="C4341" s="220"/>
      <c r="D4341" s="220"/>
      <c r="E4341" s="220"/>
      <c r="F4341" s="220"/>
      <c r="G4341" s="220"/>
      <c r="H4341" s="220"/>
      <c r="I4341" s="220"/>
      <c r="J4341" s="220"/>
      <c r="K4341" s="220"/>
      <c r="L4341" s="220"/>
      <c r="M4341" s="326"/>
      <c r="N4341" s="220"/>
      <c r="O4341" s="220"/>
      <c r="P4341" s="220"/>
      <c r="Q4341" s="326"/>
      <c r="R4341" s="326"/>
      <c r="S4341" s="326"/>
      <c r="T4341" s="326"/>
    </row>
    <row r="4342" spans="1:20">
      <c r="A4342" s="220"/>
      <c r="B4342" s="220"/>
      <c r="C4342" s="220"/>
      <c r="D4342" s="220"/>
      <c r="E4342" s="220"/>
      <c r="F4342" s="220"/>
      <c r="G4342" s="220"/>
      <c r="H4342" s="220"/>
      <c r="I4342" s="220"/>
      <c r="J4342" s="220"/>
      <c r="K4342" s="220"/>
      <c r="L4342" s="220"/>
      <c r="M4342" s="326"/>
      <c r="N4342" s="220"/>
      <c r="O4342" s="220"/>
      <c r="P4342" s="220"/>
      <c r="Q4342" s="326"/>
      <c r="R4342" s="326"/>
      <c r="S4342" s="326"/>
      <c r="T4342" s="326"/>
    </row>
    <row r="4343" spans="1:20">
      <c r="A4343" s="220"/>
      <c r="B4343" s="220"/>
      <c r="C4343" s="220"/>
      <c r="D4343" s="220"/>
      <c r="E4343" s="220"/>
      <c r="F4343" s="220"/>
      <c r="G4343" s="220"/>
      <c r="H4343" s="220"/>
      <c r="I4343" s="220"/>
      <c r="J4343" s="220"/>
      <c r="K4343" s="220"/>
      <c r="L4343" s="220"/>
      <c r="M4343" s="326"/>
      <c r="N4343" s="220"/>
      <c r="O4343" s="220"/>
      <c r="P4343" s="220"/>
      <c r="Q4343" s="326"/>
      <c r="R4343" s="326"/>
      <c r="S4343" s="326"/>
      <c r="T4343" s="326"/>
    </row>
    <row r="4344" spans="1:20">
      <c r="A4344" s="220"/>
      <c r="B4344" s="220"/>
      <c r="C4344" s="220"/>
      <c r="D4344" s="220"/>
      <c r="E4344" s="220"/>
      <c r="F4344" s="220"/>
      <c r="G4344" s="220"/>
      <c r="H4344" s="220"/>
      <c r="I4344" s="220"/>
      <c r="J4344" s="220"/>
      <c r="K4344" s="220"/>
      <c r="L4344" s="220"/>
      <c r="M4344" s="326"/>
      <c r="N4344" s="220"/>
      <c r="O4344" s="220"/>
      <c r="P4344" s="220"/>
      <c r="Q4344" s="326"/>
      <c r="R4344" s="326"/>
      <c r="S4344" s="326"/>
      <c r="T4344" s="326"/>
    </row>
    <row r="4345" spans="1:20">
      <c r="A4345" s="220"/>
      <c r="B4345" s="220"/>
      <c r="C4345" s="220"/>
      <c r="D4345" s="220"/>
      <c r="E4345" s="220"/>
      <c r="F4345" s="220"/>
      <c r="G4345" s="220"/>
      <c r="H4345" s="220"/>
      <c r="I4345" s="220"/>
      <c r="J4345" s="220"/>
      <c r="K4345" s="220"/>
      <c r="L4345" s="220"/>
      <c r="M4345" s="326"/>
      <c r="N4345" s="220"/>
      <c r="O4345" s="220"/>
      <c r="P4345" s="220"/>
      <c r="Q4345" s="326"/>
      <c r="R4345" s="326"/>
      <c r="S4345" s="326"/>
      <c r="T4345" s="326"/>
    </row>
    <row r="4346" spans="1:20">
      <c r="A4346" s="220"/>
      <c r="B4346" s="220"/>
      <c r="C4346" s="220"/>
      <c r="D4346" s="220"/>
      <c r="E4346" s="220"/>
      <c r="F4346" s="220"/>
      <c r="G4346" s="220"/>
      <c r="H4346" s="220"/>
      <c r="I4346" s="220"/>
      <c r="J4346" s="220"/>
      <c r="K4346" s="220"/>
      <c r="L4346" s="220"/>
      <c r="M4346" s="326"/>
      <c r="N4346" s="220"/>
      <c r="O4346" s="220"/>
      <c r="P4346" s="220"/>
      <c r="Q4346" s="326"/>
      <c r="R4346" s="326"/>
      <c r="S4346" s="326"/>
      <c r="T4346" s="326"/>
    </row>
    <row r="4347" spans="1:20">
      <c r="A4347" s="220"/>
      <c r="B4347" s="220"/>
      <c r="C4347" s="220"/>
      <c r="D4347" s="220"/>
      <c r="E4347" s="220"/>
      <c r="F4347" s="220"/>
      <c r="G4347" s="220"/>
      <c r="H4347" s="220"/>
      <c r="I4347" s="220"/>
      <c r="J4347" s="220"/>
      <c r="K4347" s="220"/>
      <c r="L4347" s="220"/>
      <c r="M4347" s="326"/>
      <c r="N4347" s="220"/>
      <c r="O4347" s="220"/>
      <c r="P4347" s="220"/>
      <c r="Q4347" s="326"/>
      <c r="R4347" s="326"/>
      <c r="S4347" s="326"/>
      <c r="T4347" s="326"/>
    </row>
    <row r="4348" spans="1:20">
      <c r="A4348" s="220"/>
      <c r="B4348" s="220"/>
      <c r="C4348" s="220"/>
      <c r="D4348" s="220"/>
      <c r="E4348" s="220"/>
      <c r="F4348" s="220"/>
      <c r="G4348" s="220"/>
      <c r="H4348" s="220"/>
      <c r="I4348" s="220"/>
      <c r="J4348" s="220"/>
      <c r="K4348" s="220"/>
      <c r="L4348" s="220"/>
      <c r="M4348" s="326"/>
      <c r="N4348" s="220"/>
      <c r="O4348" s="220"/>
      <c r="P4348" s="220"/>
      <c r="Q4348" s="326"/>
      <c r="R4348" s="326"/>
      <c r="S4348" s="326"/>
      <c r="T4348" s="326"/>
    </row>
    <row r="4349" spans="1:20">
      <c r="A4349" s="220"/>
      <c r="B4349" s="220"/>
      <c r="C4349" s="220"/>
      <c r="D4349" s="220"/>
      <c r="E4349" s="220"/>
      <c r="F4349" s="220"/>
      <c r="G4349" s="220"/>
      <c r="H4349" s="220"/>
      <c r="I4349" s="220"/>
      <c r="J4349" s="220"/>
      <c r="K4349" s="220"/>
      <c r="L4349" s="220"/>
      <c r="M4349" s="326"/>
      <c r="N4349" s="220"/>
      <c r="O4349" s="220"/>
      <c r="P4349" s="220"/>
      <c r="Q4349" s="326"/>
      <c r="R4349" s="326"/>
      <c r="S4349" s="326"/>
      <c r="T4349" s="326"/>
    </row>
    <row r="4350" spans="1:20">
      <c r="A4350" s="220"/>
      <c r="B4350" s="220"/>
      <c r="C4350" s="220"/>
      <c r="D4350" s="220"/>
      <c r="E4350" s="220"/>
      <c r="F4350" s="220"/>
      <c r="G4350" s="220"/>
      <c r="H4350" s="220"/>
      <c r="I4350" s="220"/>
      <c r="J4350" s="220"/>
      <c r="K4350" s="220"/>
      <c r="L4350" s="220"/>
      <c r="M4350" s="326"/>
      <c r="N4350" s="220"/>
      <c r="O4350" s="220"/>
      <c r="P4350" s="220"/>
      <c r="Q4350" s="326"/>
      <c r="R4350" s="326"/>
      <c r="S4350" s="326"/>
      <c r="T4350" s="326"/>
    </row>
    <row r="4351" spans="1:20">
      <c r="A4351" s="220"/>
      <c r="B4351" s="220"/>
      <c r="C4351" s="220"/>
      <c r="D4351" s="220"/>
      <c r="E4351" s="220"/>
      <c r="F4351" s="220"/>
      <c r="G4351" s="220"/>
      <c r="H4351" s="220"/>
      <c r="I4351" s="220"/>
      <c r="J4351" s="220"/>
      <c r="K4351" s="220"/>
      <c r="L4351" s="220"/>
      <c r="M4351" s="326"/>
      <c r="N4351" s="220"/>
      <c r="O4351" s="220"/>
      <c r="P4351" s="220"/>
      <c r="Q4351" s="326"/>
      <c r="R4351" s="326"/>
      <c r="S4351" s="326"/>
      <c r="T4351" s="326"/>
    </row>
    <row r="4352" spans="1:20">
      <c r="A4352" s="220"/>
      <c r="B4352" s="220"/>
      <c r="C4352" s="220"/>
      <c r="D4352" s="220"/>
      <c r="E4352" s="220"/>
      <c r="F4352" s="220"/>
      <c r="G4352" s="220"/>
      <c r="H4352" s="220"/>
      <c r="I4352" s="220"/>
      <c r="J4352" s="220"/>
      <c r="K4352" s="220"/>
      <c r="L4352" s="220"/>
      <c r="M4352" s="326"/>
      <c r="N4352" s="220"/>
      <c r="O4352" s="220"/>
      <c r="P4352" s="220"/>
      <c r="Q4352" s="326"/>
      <c r="R4352" s="326"/>
      <c r="S4352" s="326"/>
      <c r="T4352" s="326"/>
    </row>
    <row r="4353" spans="1:20">
      <c r="A4353" s="220"/>
      <c r="B4353" s="220"/>
      <c r="C4353" s="220"/>
      <c r="D4353" s="220"/>
      <c r="E4353" s="220"/>
      <c r="F4353" s="220"/>
      <c r="G4353" s="220"/>
      <c r="H4353" s="220"/>
      <c r="I4353" s="220"/>
      <c r="J4353" s="220"/>
      <c r="K4353" s="220"/>
      <c r="L4353" s="220"/>
      <c r="M4353" s="326"/>
      <c r="N4353" s="220"/>
      <c r="O4353" s="220"/>
      <c r="P4353" s="220"/>
      <c r="Q4353" s="326"/>
      <c r="R4353" s="326"/>
      <c r="S4353" s="326"/>
      <c r="T4353" s="326"/>
    </row>
    <row r="4354" spans="1:20">
      <c r="A4354" s="220"/>
      <c r="B4354" s="220"/>
      <c r="C4354" s="220"/>
      <c r="D4354" s="220"/>
      <c r="E4354" s="220"/>
      <c r="F4354" s="220"/>
      <c r="G4354" s="220"/>
      <c r="H4354" s="220"/>
      <c r="I4354" s="220"/>
      <c r="J4354" s="220"/>
      <c r="K4354" s="220"/>
      <c r="L4354" s="220"/>
      <c r="M4354" s="326"/>
      <c r="N4354" s="220"/>
      <c r="O4354" s="220"/>
      <c r="P4354" s="220"/>
      <c r="Q4354" s="326"/>
      <c r="R4354" s="326"/>
      <c r="S4354" s="326"/>
      <c r="T4354" s="326"/>
    </row>
    <row r="4355" spans="1:20">
      <c r="A4355" s="220"/>
      <c r="B4355" s="220"/>
      <c r="C4355" s="220"/>
      <c r="D4355" s="220"/>
      <c r="E4355" s="220"/>
      <c r="F4355" s="220"/>
      <c r="G4355" s="220"/>
      <c r="H4355" s="220"/>
      <c r="I4355" s="220"/>
      <c r="J4355" s="220"/>
      <c r="K4355" s="220"/>
      <c r="L4355" s="220"/>
      <c r="M4355" s="326"/>
      <c r="N4355" s="220"/>
      <c r="O4355" s="220"/>
      <c r="P4355" s="220"/>
      <c r="Q4355" s="326"/>
      <c r="R4355" s="326"/>
      <c r="S4355" s="326"/>
      <c r="T4355" s="326"/>
    </row>
    <row r="4356" spans="1:20">
      <c r="A4356" s="220"/>
      <c r="B4356" s="220"/>
      <c r="C4356" s="220"/>
      <c r="D4356" s="220"/>
      <c r="E4356" s="220"/>
      <c r="F4356" s="220"/>
      <c r="G4356" s="220"/>
      <c r="H4356" s="220"/>
      <c r="I4356" s="220"/>
      <c r="J4356" s="220"/>
      <c r="K4356" s="220"/>
      <c r="L4356" s="220"/>
      <c r="M4356" s="326"/>
      <c r="N4356" s="220"/>
      <c r="O4356" s="220"/>
      <c r="P4356" s="220"/>
      <c r="Q4356" s="326"/>
      <c r="R4356" s="326"/>
      <c r="S4356" s="326"/>
      <c r="T4356" s="326"/>
    </row>
    <row r="4357" spans="1:20">
      <c r="A4357" s="220"/>
      <c r="B4357" s="220"/>
      <c r="C4357" s="220"/>
      <c r="D4357" s="220"/>
      <c r="E4357" s="220"/>
      <c r="F4357" s="220"/>
      <c r="G4357" s="220"/>
      <c r="H4357" s="220"/>
      <c r="I4357" s="220"/>
      <c r="J4357" s="220"/>
      <c r="K4357" s="220"/>
      <c r="L4357" s="220"/>
      <c r="M4357" s="326"/>
      <c r="N4357" s="220"/>
      <c r="O4357" s="220"/>
      <c r="P4357" s="220"/>
      <c r="Q4357" s="326"/>
      <c r="R4357" s="326"/>
      <c r="S4357" s="326"/>
      <c r="T4357" s="326"/>
    </row>
    <row r="4358" spans="1:20">
      <c r="A4358" s="220"/>
      <c r="B4358" s="220"/>
      <c r="C4358" s="220"/>
      <c r="D4358" s="220"/>
      <c r="E4358" s="220"/>
      <c r="F4358" s="220"/>
      <c r="G4358" s="220"/>
      <c r="H4358" s="220"/>
      <c r="I4358" s="220"/>
      <c r="J4358" s="220"/>
      <c r="K4358" s="220"/>
      <c r="L4358" s="220"/>
      <c r="M4358" s="326"/>
      <c r="N4358" s="220"/>
      <c r="O4358" s="220"/>
      <c r="P4358" s="220"/>
      <c r="Q4358" s="326"/>
      <c r="R4358" s="326"/>
      <c r="S4358" s="326"/>
      <c r="T4358" s="326"/>
    </row>
    <row r="4359" spans="1:20">
      <c r="A4359" s="220"/>
      <c r="B4359" s="220"/>
      <c r="C4359" s="220"/>
      <c r="D4359" s="220"/>
      <c r="E4359" s="220"/>
      <c r="F4359" s="220"/>
      <c r="G4359" s="220"/>
      <c r="H4359" s="220"/>
      <c r="I4359" s="220"/>
      <c r="J4359" s="220"/>
      <c r="K4359" s="220"/>
      <c r="L4359" s="220"/>
      <c r="M4359" s="326"/>
      <c r="N4359" s="220"/>
      <c r="O4359" s="220"/>
      <c r="P4359" s="220"/>
      <c r="Q4359" s="326"/>
      <c r="R4359" s="326"/>
      <c r="S4359" s="326"/>
      <c r="T4359" s="326"/>
    </row>
    <row r="4360" spans="1:20">
      <c r="A4360" s="220"/>
      <c r="B4360" s="220"/>
      <c r="C4360" s="220"/>
      <c r="D4360" s="220"/>
      <c r="E4360" s="220"/>
      <c r="F4360" s="220"/>
      <c r="G4360" s="220"/>
      <c r="H4360" s="220"/>
      <c r="I4360" s="220"/>
      <c r="J4360" s="220"/>
      <c r="K4360" s="220"/>
      <c r="L4360" s="220"/>
      <c r="M4360" s="326"/>
      <c r="N4360" s="220"/>
      <c r="O4360" s="220"/>
      <c r="P4360" s="220"/>
      <c r="Q4360" s="326"/>
      <c r="R4360" s="326"/>
      <c r="S4360" s="326"/>
      <c r="T4360" s="326"/>
    </row>
    <row r="4361" spans="1:20">
      <c r="A4361" s="220"/>
      <c r="B4361" s="220"/>
      <c r="C4361" s="220"/>
      <c r="D4361" s="220"/>
      <c r="E4361" s="220"/>
      <c r="F4361" s="220"/>
      <c r="G4361" s="220"/>
      <c r="H4361" s="220"/>
      <c r="I4361" s="220"/>
      <c r="J4361" s="220"/>
      <c r="K4361" s="220"/>
      <c r="L4361" s="220"/>
      <c r="M4361" s="326"/>
      <c r="N4361" s="220"/>
      <c r="O4361" s="220"/>
      <c r="P4361" s="220"/>
      <c r="Q4361" s="326"/>
      <c r="R4361" s="326"/>
      <c r="S4361" s="326"/>
      <c r="T4361" s="326"/>
    </row>
    <row r="4362" spans="1:20">
      <c r="A4362" s="220"/>
      <c r="B4362" s="220"/>
      <c r="C4362" s="220"/>
      <c r="D4362" s="220"/>
      <c r="E4362" s="220"/>
      <c r="F4362" s="220"/>
      <c r="G4362" s="220"/>
      <c r="H4362" s="220"/>
      <c r="I4362" s="220"/>
      <c r="J4362" s="220"/>
      <c r="K4362" s="220"/>
      <c r="L4362" s="220"/>
      <c r="M4362" s="326"/>
      <c r="N4362" s="220"/>
      <c r="O4362" s="220"/>
      <c r="P4362" s="220"/>
      <c r="Q4362" s="326"/>
      <c r="R4362" s="326"/>
      <c r="S4362" s="326"/>
      <c r="T4362" s="326"/>
    </row>
    <row r="4363" spans="1:20">
      <c r="A4363" s="220"/>
      <c r="B4363" s="220"/>
      <c r="C4363" s="220"/>
      <c r="D4363" s="220"/>
      <c r="E4363" s="220"/>
      <c r="F4363" s="220"/>
      <c r="G4363" s="220"/>
      <c r="H4363" s="220"/>
      <c r="I4363" s="220"/>
      <c r="J4363" s="220"/>
      <c r="K4363" s="220"/>
      <c r="L4363" s="220"/>
      <c r="M4363" s="326"/>
      <c r="N4363" s="220"/>
      <c r="O4363" s="220"/>
      <c r="P4363" s="220"/>
      <c r="Q4363" s="326"/>
      <c r="R4363" s="326"/>
      <c r="S4363" s="326"/>
      <c r="T4363" s="326"/>
    </row>
    <row r="4364" spans="1:20">
      <c r="A4364" s="220"/>
      <c r="B4364" s="220"/>
      <c r="C4364" s="220"/>
      <c r="D4364" s="220"/>
      <c r="E4364" s="220"/>
      <c r="F4364" s="220"/>
      <c r="G4364" s="220"/>
      <c r="H4364" s="220"/>
      <c r="I4364" s="220"/>
      <c r="J4364" s="220"/>
      <c r="K4364" s="220"/>
      <c r="L4364" s="220"/>
      <c r="M4364" s="326"/>
      <c r="N4364" s="220"/>
      <c r="O4364" s="220"/>
      <c r="P4364" s="220"/>
      <c r="Q4364" s="326"/>
      <c r="R4364" s="326"/>
      <c r="S4364" s="326"/>
      <c r="T4364" s="326"/>
    </row>
    <row r="4365" spans="1:20">
      <c r="A4365" s="220"/>
      <c r="B4365" s="220"/>
      <c r="C4365" s="220"/>
      <c r="D4365" s="220"/>
      <c r="E4365" s="220"/>
      <c r="F4365" s="220"/>
      <c r="G4365" s="220"/>
      <c r="H4365" s="220"/>
      <c r="I4365" s="220"/>
      <c r="J4365" s="220"/>
      <c r="K4365" s="220"/>
      <c r="L4365" s="220"/>
      <c r="M4365" s="326"/>
      <c r="N4365" s="220"/>
      <c r="O4365" s="220"/>
      <c r="P4365" s="220"/>
      <c r="Q4365" s="326"/>
      <c r="R4365" s="326"/>
      <c r="S4365" s="326"/>
      <c r="T4365" s="326"/>
    </row>
    <row r="4366" spans="1:20">
      <c r="A4366" s="220"/>
      <c r="B4366" s="220"/>
      <c r="C4366" s="220"/>
      <c r="D4366" s="220"/>
      <c r="E4366" s="220"/>
      <c r="F4366" s="220"/>
      <c r="G4366" s="220"/>
      <c r="H4366" s="220"/>
      <c r="I4366" s="220"/>
      <c r="J4366" s="220"/>
      <c r="K4366" s="220"/>
      <c r="L4366" s="220"/>
      <c r="M4366" s="326"/>
      <c r="N4366" s="220"/>
      <c r="O4366" s="220"/>
      <c r="P4366" s="220"/>
      <c r="Q4366" s="326"/>
      <c r="R4366" s="326"/>
      <c r="S4366" s="326"/>
      <c r="T4366" s="326"/>
    </row>
    <row r="4367" spans="1:20">
      <c r="A4367" s="220"/>
      <c r="B4367" s="220"/>
      <c r="C4367" s="220"/>
      <c r="D4367" s="220"/>
      <c r="E4367" s="220"/>
      <c r="F4367" s="220"/>
      <c r="G4367" s="220"/>
      <c r="H4367" s="220"/>
      <c r="I4367" s="220"/>
      <c r="J4367" s="220"/>
      <c r="K4367" s="220"/>
      <c r="L4367" s="220"/>
      <c r="M4367" s="326"/>
      <c r="N4367" s="220"/>
      <c r="O4367" s="220"/>
      <c r="P4367" s="220"/>
      <c r="Q4367" s="326"/>
      <c r="R4367" s="326"/>
      <c r="S4367" s="326"/>
      <c r="T4367" s="326"/>
    </row>
    <row r="4368" spans="1:20">
      <c r="A4368" s="220"/>
      <c r="B4368" s="220"/>
      <c r="C4368" s="220"/>
      <c r="D4368" s="220"/>
      <c r="E4368" s="220"/>
      <c r="F4368" s="220"/>
      <c r="G4368" s="220"/>
      <c r="H4368" s="220"/>
      <c r="I4368" s="220"/>
      <c r="J4368" s="220"/>
      <c r="K4368" s="220"/>
      <c r="L4368" s="220"/>
      <c r="M4368" s="326"/>
      <c r="N4368" s="220"/>
      <c r="O4368" s="220"/>
      <c r="P4368" s="220"/>
      <c r="Q4368" s="326"/>
      <c r="R4368" s="326"/>
      <c r="S4368" s="326"/>
      <c r="T4368" s="326"/>
    </row>
    <row r="4369" spans="1:20">
      <c r="A4369" s="220"/>
      <c r="B4369" s="220"/>
      <c r="C4369" s="220"/>
      <c r="D4369" s="220"/>
      <c r="E4369" s="220"/>
      <c r="F4369" s="220"/>
      <c r="G4369" s="220"/>
      <c r="H4369" s="220"/>
      <c r="I4369" s="220"/>
      <c r="J4369" s="220"/>
      <c r="K4369" s="220"/>
      <c r="L4369" s="220"/>
      <c r="M4369" s="326"/>
      <c r="N4369" s="220"/>
      <c r="O4369" s="220"/>
      <c r="P4369" s="220"/>
      <c r="Q4369" s="326"/>
      <c r="R4369" s="326"/>
      <c r="S4369" s="326"/>
      <c r="T4369" s="326"/>
    </row>
    <row r="4370" spans="1:20">
      <c r="A4370" s="220"/>
      <c r="B4370" s="220"/>
      <c r="C4370" s="220"/>
      <c r="D4370" s="220"/>
      <c r="E4370" s="220"/>
      <c r="F4370" s="220"/>
      <c r="G4370" s="220"/>
      <c r="H4370" s="220"/>
      <c r="I4370" s="220"/>
      <c r="J4370" s="220"/>
      <c r="K4370" s="220"/>
      <c r="L4370" s="220"/>
      <c r="M4370" s="326"/>
      <c r="N4370" s="220"/>
      <c r="O4370" s="220"/>
      <c r="P4370" s="220"/>
      <c r="Q4370" s="326"/>
      <c r="R4370" s="326"/>
      <c r="S4370" s="326"/>
      <c r="T4370" s="326"/>
    </row>
    <row r="4371" spans="1:20">
      <c r="A4371" s="220"/>
      <c r="B4371" s="220"/>
      <c r="C4371" s="220"/>
      <c r="D4371" s="220"/>
      <c r="E4371" s="220"/>
      <c r="F4371" s="220"/>
      <c r="G4371" s="220"/>
      <c r="H4371" s="220"/>
      <c r="I4371" s="220"/>
      <c r="J4371" s="220"/>
      <c r="K4371" s="220"/>
      <c r="L4371" s="220"/>
      <c r="M4371" s="326"/>
      <c r="N4371" s="220"/>
      <c r="O4371" s="220"/>
      <c r="P4371" s="220"/>
      <c r="Q4371" s="326"/>
      <c r="R4371" s="326"/>
      <c r="S4371" s="326"/>
      <c r="T4371" s="326"/>
    </row>
    <row r="4372" spans="1:20">
      <c r="A4372" s="220"/>
      <c r="B4372" s="220"/>
      <c r="C4372" s="220"/>
      <c r="D4372" s="220"/>
      <c r="E4372" s="220"/>
      <c r="F4372" s="220"/>
      <c r="G4372" s="220"/>
      <c r="H4372" s="220"/>
      <c r="I4372" s="220"/>
      <c r="J4372" s="220"/>
      <c r="K4372" s="220"/>
      <c r="L4372" s="220"/>
      <c r="M4372" s="326"/>
      <c r="N4372" s="220"/>
      <c r="O4372" s="220"/>
      <c r="P4372" s="220"/>
      <c r="Q4372" s="326"/>
      <c r="R4372" s="326"/>
      <c r="S4372" s="326"/>
      <c r="T4372" s="326"/>
    </row>
    <row r="4373" spans="1:20">
      <c r="A4373" s="220"/>
      <c r="B4373" s="220"/>
      <c r="C4373" s="220"/>
      <c r="D4373" s="220"/>
      <c r="E4373" s="220"/>
      <c r="F4373" s="220"/>
      <c r="G4373" s="220"/>
      <c r="H4373" s="220"/>
      <c r="I4373" s="220"/>
      <c r="J4373" s="220"/>
      <c r="K4373" s="220"/>
      <c r="L4373" s="220"/>
      <c r="M4373" s="326"/>
      <c r="N4373" s="220"/>
      <c r="O4373" s="220"/>
      <c r="P4373" s="220"/>
      <c r="Q4373" s="326"/>
      <c r="R4373" s="326"/>
      <c r="S4373" s="326"/>
      <c r="T4373" s="326"/>
    </row>
    <row r="4374" spans="1:20">
      <c r="A4374" s="220"/>
      <c r="B4374" s="220"/>
      <c r="C4374" s="220"/>
      <c r="D4374" s="220"/>
      <c r="E4374" s="220"/>
      <c r="F4374" s="220"/>
      <c r="G4374" s="220"/>
      <c r="H4374" s="220"/>
      <c r="I4374" s="220"/>
      <c r="J4374" s="220"/>
      <c r="K4374" s="220"/>
      <c r="L4374" s="220"/>
      <c r="M4374" s="326"/>
      <c r="N4374" s="220"/>
      <c r="O4374" s="220"/>
      <c r="P4374" s="220"/>
      <c r="Q4374" s="326"/>
      <c r="R4374" s="326"/>
      <c r="S4374" s="326"/>
      <c r="T4374" s="326"/>
    </row>
    <row r="4375" spans="1:20">
      <c r="A4375" s="220"/>
      <c r="B4375" s="220"/>
      <c r="C4375" s="220"/>
      <c r="D4375" s="220"/>
      <c r="E4375" s="220"/>
      <c r="F4375" s="220"/>
      <c r="G4375" s="220"/>
      <c r="H4375" s="220"/>
      <c r="I4375" s="220"/>
      <c r="J4375" s="220"/>
      <c r="K4375" s="220"/>
      <c r="L4375" s="220"/>
      <c r="M4375" s="326"/>
      <c r="N4375" s="220"/>
      <c r="O4375" s="220"/>
      <c r="P4375" s="220"/>
      <c r="Q4375" s="326"/>
      <c r="R4375" s="326"/>
      <c r="S4375" s="326"/>
      <c r="T4375" s="326"/>
    </row>
    <row r="4376" spans="1:20">
      <c r="A4376" s="220"/>
      <c r="B4376" s="220"/>
      <c r="C4376" s="220"/>
      <c r="D4376" s="220"/>
      <c r="E4376" s="220"/>
      <c r="F4376" s="220"/>
      <c r="G4376" s="220"/>
      <c r="H4376" s="220"/>
      <c r="I4376" s="220"/>
      <c r="J4376" s="220"/>
      <c r="K4376" s="220"/>
      <c r="L4376" s="220"/>
      <c r="M4376" s="326"/>
      <c r="N4376" s="220"/>
      <c r="O4376" s="220"/>
      <c r="P4376" s="220"/>
      <c r="Q4376" s="326"/>
      <c r="R4376" s="326"/>
      <c r="S4376" s="326"/>
      <c r="T4376" s="326"/>
    </row>
    <row r="4377" spans="1:20">
      <c r="A4377" s="220"/>
      <c r="B4377" s="220"/>
      <c r="C4377" s="220"/>
      <c r="D4377" s="220"/>
      <c r="E4377" s="220"/>
      <c r="F4377" s="220"/>
      <c r="G4377" s="220"/>
      <c r="H4377" s="220"/>
      <c r="I4377" s="220"/>
      <c r="J4377" s="220"/>
      <c r="K4377" s="220"/>
      <c r="L4377" s="220"/>
      <c r="M4377" s="326"/>
      <c r="N4377" s="220"/>
      <c r="O4377" s="220"/>
      <c r="P4377" s="220"/>
      <c r="Q4377" s="326"/>
      <c r="R4377" s="326"/>
      <c r="S4377" s="326"/>
      <c r="T4377" s="326"/>
    </row>
    <row r="4378" spans="1:20">
      <c r="A4378" s="220"/>
      <c r="B4378" s="220"/>
      <c r="C4378" s="220"/>
      <c r="D4378" s="220"/>
      <c r="E4378" s="220"/>
      <c r="F4378" s="220"/>
      <c r="G4378" s="220"/>
      <c r="H4378" s="220"/>
      <c r="I4378" s="220"/>
      <c r="J4378" s="220"/>
      <c r="K4378" s="220"/>
      <c r="L4378" s="220"/>
      <c r="M4378" s="326"/>
      <c r="N4378" s="220"/>
      <c r="O4378" s="220"/>
      <c r="P4378" s="220"/>
      <c r="Q4378" s="326"/>
      <c r="R4378" s="326"/>
      <c r="S4378" s="326"/>
      <c r="T4378" s="326"/>
    </row>
    <row r="4379" spans="1:20">
      <c r="A4379" s="220"/>
      <c r="B4379" s="220"/>
      <c r="C4379" s="220"/>
      <c r="D4379" s="220"/>
      <c r="E4379" s="220"/>
      <c r="F4379" s="220"/>
      <c r="G4379" s="220"/>
      <c r="H4379" s="220"/>
      <c r="I4379" s="220"/>
      <c r="J4379" s="220"/>
      <c r="K4379" s="220"/>
      <c r="L4379" s="220"/>
      <c r="M4379" s="326"/>
      <c r="N4379" s="220"/>
      <c r="O4379" s="220"/>
      <c r="P4379" s="220"/>
      <c r="Q4379" s="326"/>
      <c r="R4379" s="326"/>
      <c r="S4379" s="326"/>
      <c r="T4379" s="326"/>
    </row>
    <row r="4380" spans="1:20">
      <c r="A4380" s="220"/>
      <c r="B4380" s="220"/>
      <c r="C4380" s="220"/>
      <c r="D4380" s="220"/>
      <c r="E4380" s="220"/>
      <c r="F4380" s="220"/>
      <c r="G4380" s="220"/>
      <c r="H4380" s="220"/>
      <c r="I4380" s="220"/>
      <c r="J4380" s="220"/>
      <c r="K4380" s="220"/>
      <c r="L4380" s="220"/>
      <c r="M4380" s="326"/>
      <c r="N4380" s="220"/>
      <c r="O4380" s="220"/>
      <c r="P4380" s="220"/>
      <c r="Q4380" s="326"/>
      <c r="R4380" s="326"/>
      <c r="S4380" s="326"/>
      <c r="T4380" s="326"/>
    </row>
    <row r="4381" spans="1:20">
      <c r="A4381" s="220"/>
      <c r="B4381" s="220"/>
      <c r="C4381" s="220"/>
      <c r="D4381" s="220"/>
      <c r="E4381" s="220"/>
      <c r="F4381" s="220"/>
      <c r="G4381" s="220"/>
      <c r="H4381" s="220"/>
      <c r="I4381" s="220"/>
      <c r="J4381" s="220"/>
      <c r="K4381" s="220"/>
      <c r="L4381" s="220"/>
      <c r="M4381" s="326"/>
      <c r="N4381" s="220"/>
      <c r="O4381" s="220"/>
      <c r="P4381" s="220"/>
      <c r="Q4381" s="326"/>
      <c r="R4381" s="326"/>
      <c r="S4381" s="326"/>
      <c r="T4381" s="326"/>
    </row>
    <row r="4382" spans="1:20">
      <c r="A4382" s="220"/>
      <c r="B4382" s="220"/>
      <c r="C4382" s="220"/>
      <c r="D4382" s="220"/>
      <c r="E4382" s="220"/>
      <c r="F4382" s="220"/>
      <c r="G4382" s="220"/>
      <c r="H4382" s="220"/>
      <c r="I4382" s="220"/>
      <c r="J4382" s="220"/>
      <c r="K4382" s="220"/>
      <c r="L4382" s="220"/>
      <c r="M4382" s="326"/>
      <c r="N4382" s="220"/>
      <c r="O4382" s="220"/>
      <c r="P4382" s="220"/>
      <c r="Q4382" s="326"/>
      <c r="R4382" s="326"/>
      <c r="S4382" s="326"/>
      <c r="T4382" s="326"/>
    </row>
    <row r="4383" spans="1:20">
      <c r="A4383" s="220"/>
      <c r="B4383" s="220"/>
      <c r="C4383" s="220"/>
      <c r="D4383" s="220"/>
      <c r="E4383" s="220"/>
      <c r="F4383" s="220"/>
      <c r="G4383" s="220"/>
      <c r="H4383" s="220"/>
      <c r="I4383" s="220"/>
      <c r="J4383" s="220"/>
      <c r="K4383" s="220"/>
      <c r="L4383" s="220"/>
      <c r="M4383" s="326"/>
      <c r="N4383" s="220"/>
      <c r="O4383" s="220"/>
      <c r="P4383" s="220"/>
      <c r="Q4383" s="326"/>
      <c r="R4383" s="326"/>
      <c r="S4383" s="326"/>
      <c r="T4383" s="326"/>
    </row>
    <row r="4384" spans="1:20">
      <c r="A4384" s="220"/>
      <c r="B4384" s="220"/>
      <c r="C4384" s="220"/>
      <c r="D4384" s="220"/>
      <c r="E4384" s="220"/>
      <c r="F4384" s="220"/>
      <c r="G4384" s="220"/>
      <c r="H4384" s="220"/>
      <c r="I4384" s="220"/>
      <c r="J4384" s="220"/>
      <c r="K4384" s="220"/>
      <c r="L4384" s="220"/>
      <c r="M4384" s="326"/>
      <c r="N4384" s="220"/>
      <c r="O4384" s="220"/>
      <c r="P4384" s="220"/>
      <c r="Q4384" s="326"/>
      <c r="R4384" s="326"/>
      <c r="S4384" s="326"/>
      <c r="T4384" s="326"/>
    </row>
    <row r="4385" spans="1:20">
      <c r="A4385" s="220"/>
      <c r="B4385" s="220"/>
      <c r="C4385" s="220"/>
      <c r="D4385" s="220"/>
      <c r="E4385" s="220"/>
      <c r="F4385" s="220"/>
      <c r="G4385" s="220"/>
      <c r="H4385" s="220"/>
      <c r="I4385" s="220"/>
      <c r="J4385" s="220"/>
      <c r="K4385" s="220"/>
      <c r="L4385" s="220"/>
      <c r="M4385" s="326"/>
      <c r="N4385" s="220"/>
      <c r="O4385" s="220"/>
      <c r="P4385" s="220"/>
      <c r="Q4385" s="326"/>
      <c r="R4385" s="326"/>
      <c r="S4385" s="326"/>
      <c r="T4385" s="326"/>
    </row>
    <row r="4386" spans="1:20">
      <c r="A4386" s="220"/>
      <c r="B4386" s="220"/>
      <c r="C4386" s="220"/>
      <c r="D4386" s="220"/>
      <c r="E4386" s="220"/>
      <c r="F4386" s="220"/>
      <c r="G4386" s="220"/>
      <c r="H4386" s="220"/>
      <c r="I4386" s="220"/>
      <c r="J4386" s="220"/>
      <c r="K4386" s="220"/>
      <c r="L4386" s="220"/>
      <c r="M4386" s="326"/>
      <c r="N4386" s="220"/>
      <c r="O4386" s="220"/>
      <c r="P4386" s="220"/>
      <c r="Q4386" s="326"/>
      <c r="R4386" s="326"/>
      <c r="S4386" s="326"/>
      <c r="T4386" s="326"/>
    </row>
    <row r="4387" spans="1:20">
      <c r="A4387" s="220"/>
      <c r="B4387" s="220"/>
      <c r="C4387" s="220"/>
      <c r="D4387" s="220"/>
      <c r="E4387" s="220"/>
      <c r="F4387" s="220"/>
      <c r="G4387" s="220"/>
      <c r="H4387" s="220"/>
      <c r="I4387" s="220"/>
      <c r="J4387" s="220"/>
      <c r="K4387" s="220"/>
      <c r="L4387" s="220"/>
      <c r="M4387" s="326"/>
      <c r="N4387" s="220"/>
      <c r="O4387" s="220"/>
      <c r="P4387" s="220"/>
      <c r="Q4387" s="326"/>
      <c r="R4387" s="326"/>
      <c r="S4387" s="326"/>
      <c r="T4387" s="326"/>
    </row>
    <row r="4388" spans="1:20">
      <c r="A4388" s="220"/>
      <c r="B4388" s="220"/>
      <c r="C4388" s="220"/>
      <c r="D4388" s="220"/>
      <c r="E4388" s="220"/>
      <c r="F4388" s="220"/>
      <c r="G4388" s="220"/>
      <c r="H4388" s="220"/>
      <c r="I4388" s="220"/>
      <c r="J4388" s="220"/>
      <c r="K4388" s="220"/>
      <c r="L4388" s="220"/>
      <c r="M4388" s="326"/>
      <c r="N4388" s="220"/>
      <c r="O4388" s="220"/>
      <c r="P4388" s="220"/>
      <c r="Q4388" s="326"/>
      <c r="R4388" s="326"/>
      <c r="S4388" s="326"/>
      <c r="T4388" s="326"/>
    </row>
    <row r="4389" spans="1:20">
      <c r="A4389" s="220"/>
      <c r="B4389" s="220"/>
      <c r="C4389" s="220"/>
      <c r="D4389" s="220"/>
      <c r="E4389" s="220"/>
      <c r="F4389" s="220"/>
      <c r="G4389" s="220"/>
      <c r="H4389" s="220"/>
      <c r="I4389" s="220"/>
      <c r="J4389" s="220"/>
      <c r="K4389" s="220"/>
      <c r="L4389" s="220"/>
      <c r="M4389" s="326"/>
      <c r="N4389" s="220"/>
      <c r="O4389" s="220"/>
      <c r="P4389" s="220"/>
      <c r="Q4389" s="326"/>
      <c r="R4389" s="326"/>
      <c r="S4389" s="326"/>
      <c r="T4389" s="326"/>
    </row>
    <row r="4390" spans="1:20">
      <c r="A4390" s="220"/>
      <c r="B4390" s="220"/>
      <c r="C4390" s="220"/>
      <c r="D4390" s="220"/>
      <c r="E4390" s="220"/>
      <c r="F4390" s="220"/>
      <c r="G4390" s="220"/>
      <c r="H4390" s="220"/>
      <c r="I4390" s="220"/>
      <c r="J4390" s="220"/>
      <c r="K4390" s="220"/>
      <c r="L4390" s="220"/>
      <c r="M4390" s="326"/>
      <c r="N4390" s="220"/>
      <c r="O4390" s="220"/>
      <c r="P4390" s="220"/>
      <c r="Q4390" s="326"/>
      <c r="R4390" s="326"/>
      <c r="S4390" s="326"/>
      <c r="T4390" s="326"/>
    </row>
    <row r="4391" spans="1:20">
      <c r="A4391" s="220"/>
      <c r="B4391" s="220"/>
      <c r="C4391" s="220"/>
      <c r="D4391" s="220"/>
      <c r="E4391" s="220"/>
      <c r="F4391" s="220"/>
      <c r="G4391" s="220"/>
      <c r="H4391" s="220"/>
      <c r="I4391" s="220"/>
      <c r="J4391" s="220"/>
      <c r="K4391" s="220"/>
      <c r="L4391" s="220"/>
      <c r="M4391" s="326"/>
      <c r="N4391" s="220"/>
      <c r="O4391" s="220"/>
      <c r="P4391" s="220"/>
      <c r="Q4391" s="326"/>
      <c r="R4391" s="326"/>
      <c r="S4391" s="326"/>
      <c r="T4391" s="326"/>
    </row>
    <row r="4392" spans="1:20">
      <c r="A4392" s="220"/>
      <c r="B4392" s="220"/>
      <c r="C4392" s="220"/>
      <c r="D4392" s="220"/>
      <c r="E4392" s="220"/>
      <c r="F4392" s="220"/>
      <c r="G4392" s="220"/>
      <c r="H4392" s="220"/>
      <c r="I4392" s="220"/>
      <c r="J4392" s="220"/>
      <c r="K4392" s="220"/>
      <c r="L4392" s="220"/>
      <c r="M4392" s="326"/>
      <c r="N4392" s="220"/>
      <c r="O4392" s="220"/>
      <c r="P4392" s="220"/>
      <c r="Q4392" s="326"/>
      <c r="R4392" s="326"/>
      <c r="S4392" s="326"/>
      <c r="T4392" s="326"/>
    </row>
    <row r="4393" spans="1:20">
      <c r="A4393" s="220"/>
      <c r="B4393" s="220"/>
      <c r="C4393" s="220"/>
      <c r="D4393" s="220"/>
      <c r="E4393" s="220"/>
      <c r="F4393" s="220"/>
      <c r="G4393" s="220"/>
      <c r="H4393" s="220"/>
      <c r="I4393" s="220"/>
      <c r="J4393" s="220"/>
      <c r="K4393" s="220"/>
      <c r="L4393" s="220"/>
      <c r="M4393" s="326"/>
      <c r="N4393" s="220"/>
      <c r="O4393" s="220"/>
      <c r="P4393" s="220"/>
      <c r="Q4393" s="326"/>
      <c r="R4393" s="326"/>
      <c r="S4393" s="326"/>
      <c r="T4393" s="326"/>
    </row>
    <row r="4394" spans="1:20">
      <c r="A4394" s="220"/>
      <c r="B4394" s="220"/>
      <c r="C4394" s="220"/>
      <c r="D4394" s="220"/>
      <c r="E4394" s="220"/>
      <c r="F4394" s="220"/>
      <c r="G4394" s="220"/>
      <c r="H4394" s="220"/>
      <c r="I4394" s="220"/>
      <c r="J4394" s="220"/>
      <c r="K4394" s="220"/>
      <c r="L4394" s="220"/>
      <c r="M4394" s="326"/>
      <c r="N4394" s="220"/>
      <c r="O4394" s="220"/>
      <c r="P4394" s="220"/>
      <c r="Q4394" s="326"/>
      <c r="R4394" s="326"/>
      <c r="S4394" s="326"/>
      <c r="T4394" s="326"/>
    </row>
    <row r="4395" spans="1:20">
      <c r="A4395" s="220"/>
      <c r="B4395" s="220"/>
      <c r="C4395" s="220"/>
      <c r="D4395" s="220"/>
      <c r="E4395" s="220"/>
      <c r="F4395" s="220"/>
      <c r="G4395" s="220"/>
      <c r="H4395" s="220"/>
      <c r="I4395" s="220"/>
      <c r="J4395" s="220"/>
      <c r="K4395" s="220"/>
      <c r="L4395" s="220"/>
      <c r="M4395" s="326"/>
      <c r="N4395" s="220"/>
      <c r="O4395" s="220"/>
      <c r="P4395" s="220"/>
      <c r="Q4395" s="326"/>
      <c r="R4395" s="326"/>
      <c r="S4395" s="326"/>
      <c r="T4395" s="326"/>
    </row>
    <row r="4396" spans="1:20">
      <c r="A4396" s="220"/>
      <c r="B4396" s="220"/>
      <c r="C4396" s="220"/>
      <c r="D4396" s="220"/>
      <c r="E4396" s="220"/>
      <c r="F4396" s="220"/>
      <c r="G4396" s="220"/>
      <c r="H4396" s="220"/>
      <c r="I4396" s="220"/>
      <c r="J4396" s="220"/>
      <c r="K4396" s="220"/>
      <c r="L4396" s="220"/>
      <c r="M4396" s="326"/>
      <c r="N4396" s="220"/>
      <c r="O4396" s="220"/>
      <c r="P4396" s="220"/>
      <c r="Q4396" s="326"/>
      <c r="R4396" s="326"/>
      <c r="S4396" s="326"/>
      <c r="T4396" s="326"/>
    </row>
    <row r="4397" spans="1:20">
      <c r="A4397" s="220"/>
      <c r="B4397" s="220"/>
      <c r="C4397" s="220"/>
      <c r="D4397" s="220"/>
      <c r="E4397" s="220"/>
      <c r="F4397" s="220"/>
      <c r="G4397" s="220"/>
      <c r="H4397" s="220"/>
      <c r="I4397" s="220"/>
      <c r="J4397" s="220"/>
      <c r="K4397" s="220"/>
      <c r="L4397" s="220"/>
      <c r="M4397" s="326"/>
      <c r="N4397" s="220"/>
      <c r="O4397" s="220"/>
      <c r="P4397" s="220"/>
      <c r="Q4397" s="326"/>
      <c r="R4397" s="326"/>
      <c r="S4397" s="326"/>
      <c r="T4397" s="326"/>
    </row>
    <row r="4398" spans="1:20">
      <c r="A4398" s="220"/>
      <c r="B4398" s="220"/>
      <c r="C4398" s="220"/>
      <c r="D4398" s="220"/>
      <c r="E4398" s="220"/>
      <c r="F4398" s="220"/>
      <c r="G4398" s="220"/>
      <c r="H4398" s="220"/>
      <c r="I4398" s="220"/>
      <c r="J4398" s="220"/>
      <c r="K4398" s="220"/>
      <c r="L4398" s="220"/>
      <c r="M4398" s="326"/>
      <c r="N4398" s="220"/>
      <c r="O4398" s="220"/>
      <c r="P4398" s="220"/>
      <c r="Q4398" s="326"/>
      <c r="R4398" s="326"/>
      <c r="S4398" s="326"/>
      <c r="T4398" s="326"/>
    </row>
    <row r="4399" spans="1:20">
      <c r="A4399" s="220"/>
      <c r="B4399" s="220"/>
      <c r="C4399" s="220"/>
      <c r="D4399" s="220"/>
      <c r="E4399" s="220"/>
      <c r="F4399" s="220"/>
      <c r="G4399" s="220"/>
      <c r="H4399" s="220"/>
      <c r="I4399" s="220"/>
      <c r="J4399" s="220"/>
      <c r="K4399" s="220"/>
      <c r="L4399" s="220"/>
      <c r="M4399" s="326"/>
      <c r="N4399" s="220"/>
      <c r="O4399" s="220"/>
      <c r="P4399" s="220"/>
      <c r="Q4399" s="326"/>
      <c r="R4399" s="326"/>
      <c r="S4399" s="326"/>
      <c r="T4399" s="326"/>
    </row>
    <row r="4400" spans="1:20">
      <c r="A4400" s="220"/>
      <c r="B4400" s="220"/>
      <c r="C4400" s="220"/>
      <c r="D4400" s="220"/>
      <c r="E4400" s="220"/>
      <c r="F4400" s="220"/>
      <c r="G4400" s="220"/>
      <c r="H4400" s="220"/>
      <c r="I4400" s="220"/>
      <c r="J4400" s="220"/>
      <c r="K4400" s="220"/>
      <c r="L4400" s="220"/>
      <c r="M4400" s="326"/>
      <c r="N4400" s="220"/>
      <c r="O4400" s="220"/>
      <c r="P4400" s="220"/>
      <c r="Q4400" s="326"/>
      <c r="R4400" s="326"/>
      <c r="S4400" s="326"/>
      <c r="T4400" s="326"/>
    </row>
    <row r="4401" spans="1:20">
      <c r="A4401" s="220"/>
      <c r="B4401" s="220"/>
      <c r="C4401" s="220"/>
      <c r="D4401" s="220"/>
      <c r="E4401" s="220"/>
      <c r="F4401" s="220"/>
      <c r="G4401" s="220"/>
      <c r="H4401" s="220"/>
      <c r="I4401" s="220"/>
      <c r="J4401" s="220"/>
      <c r="K4401" s="220"/>
      <c r="L4401" s="220"/>
      <c r="M4401" s="326"/>
      <c r="N4401" s="220"/>
      <c r="O4401" s="220"/>
      <c r="P4401" s="220"/>
      <c r="Q4401" s="326"/>
      <c r="R4401" s="326"/>
      <c r="S4401" s="326"/>
      <c r="T4401" s="326"/>
    </row>
    <row r="4402" spans="1:20">
      <c r="A4402" s="220"/>
      <c r="B4402" s="220"/>
      <c r="C4402" s="220"/>
      <c r="D4402" s="220"/>
      <c r="E4402" s="220"/>
      <c r="F4402" s="220"/>
      <c r="G4402" s="220"/>
      <c r="H4402" s="220"/>
      <c r="I4402" s="220"/>
      <c r="J4402" s="220"/>
      <c r="K4402" s="220"/>
      <c r="L4402" s="220"/>
      <c r="M4402" s="326"/>
      <c r="N4402" s="220"/>
      <c r="O4402" s="220"/>
      <c r="P4402" s="220"/>
      <c r="Q4402" s="326"/>
      <c r="R4402" s="326"/>
      <c r="S4402" s="326"/>
      <c r="T4402" s="326"/>
    </row>
    <row r="4403" spans="1:20">
      <c r="A4403" s="220"/>
      <c r="B4403" s="220"/>
      <c r="C4403" s="220"/>
      <c r="D4403" s="220"/>
      <c r="E4403" s="220"/>
      <c r="F4403" s="220"/>
      <c r="G4403" s="220"/>
      <c r="H4403" s="220"/>
      <c r="I4403" s="220"/>
      <c r="J4403" s="220"/>
      <c r="K4403" s="220"/>
      <c r="L4403" s="220"/>
      <c r="M4403" s="326"/>
      <c r="N4403" s="220"/>
      <c r="O4403" s="220"/>
      <c r="P4403" s="220"/>
      <c r="Q4403" s="326"/>
      <c r="R4403" s="326"/>
      <c r="S4403" s="326"/>
      <c r="T4403" s="326"/>
    </row>
    <row r="4404" spans="1:20">
      <c r="A4404" s="220"/>
      <c r="B4404" s="220"/>
      <c r="C4404" s="220"/>
      <c r="D4404" s="220"/>
      <c r="E4404" s="220"/>
      <c r="F4404" s="220"/>
      <c r="G4404" s="220"/>
      <c r="H4404" s="220"/>
      <c r="I4404" s="220"/>
      <c r="J4404" s="220"/>
      <c r="K4404" s="220"/>
      <c r="L4404" s="220"/>
      <c r="M4404" s="326"/>
      <c r="N4404" s="220"/>
      <c r="O4404" s="220"/>
      <c r="P4404" s="220"/>
      <c r="Q4404" s="326"/>
      <c r="R4404" s="326"/>
      <c r="S4404" s="326"/>
      <c r="T4404" s="326"/>
    </row>
    <row r="4405" spans="1:20">
      <c r="A4405" s="220"/>
      <c r="B4405" s="220"/>
      <c r="C4405" s="220"/>
      <c r="D4405" s="220"/>
      <c r="E4405" s="220"/>
      <c r="F4405" s="220"/>
      <c r="G4405" s="220"/>
      <c r="H4405" s="220"/>
      <c r="I4405" s="220"/>
      <c r="J4405" s="220"/>
      <c r="K4405" s="220"/>
      <c r="L4405" s="220"/>
      <c r="M4405" s="326"/>
      <c r="N4405" s="220"/>
      <c r="O4405" s="220"/>
      <c r="P4405" s="220"/>
      <c r="Q4405" s="326"/>
      <c r="R4405" s="326"/>
      <c r="S4405" s="326"/>
      <c r="T4405" s="326"/>
    </row>
    <row r="4406" spans="1:20">
      <c r="A4406" s="220"/>
      <c r="B4406" s="220"/>
      <c r="C4406" s="220"/>
      <c r="D4406" s="220"/>
      <c r="E4406" s="220"/>
      <c r="F4406" s="220"/>
      <c r="G4406" s="220"/>
      <c r="H4406" s="220"/>
      <c r="I4406" s="220"/>
      <c r="J4406" s="220"/>
      <c r="K4406" s="220"/>
      <c r="L4406" s="220"/>
      <c r="M4406" s="326"/>
      <c r="N4406" s="220"/>
      <c r="O4406" s="220"/>
      <c r="P4406" s="220"/>
      <c r="Q4406" s="326"/>
      <c r="R4406" s="326"/>
      <c r="S4406" s="326"/>
      <c r="T4406" s="326"/>
    </row>
    <row r="4407" spans="1:20">
      <c r="A4407" s="220"/>
      <c r="B4407" s="220"/>
      <c r="C4407" s="220"/>
      <c r="D4407" s="220"/>
      <c r="E4407" s="220"/>
      <c r="F4407" s="220"/>
      <c r="G4407" s="220"/>
      <c r="H4407" s="220"/>
      <c r="I4407" s="220"/>
      <c r="J4407" s="220"/>
      <c r="K4407" s="220"/>
      <c r="L4407" s="220"/>
      <c r="M4407" s="326"/>
      <c r="N4407" s="220"/>
      <c r="O4407" s="220"/>
      <c r="P4407" s="220"/>
      <c r="Q4407" s="326"/>
      <c r="R4407" s="326"/>
      <c r="S4407" s="326"/>
      <c r="T4407" s="326"/>
    </row>
    <row r="4408" spans="1:20">
      <c r="A4408" s="220"/>
      <c r="B4408" s="220"/>
      <c r="C4408" s="220"/>
      <c r="D4408" s="220"/>
      <c r="E4408" s="220"/>
      <c r="F4408" s="220"/>
      <c r="G4408" s="220"/>
      <c r="H4408" s="220"/>
      <c r="I4408" s="220"/>
      <c r="J4408" s="220"/>
      <c r="K4408" s="220"/>
      <c r="L4408" s="220"/>
      <c r="M4408" s="326"/>
      <c r="N4408" s="220"/>
      <c r="O4408" s="220"/>
      <c r="P4408" s="220"/>
      <c r="Q4408" s="326"/>
      <c r="R4408" s="326"/>
      <c r="S4408" s="326"/>
      <c r="T4408" s="326"/>
    </row>
    <row r="4409" spans="1:20">
      <c r="A4409" s="220"/>
      <c r="B4409" s="220"/>
      <c r="C4409" s="220"/>
      <c r="D4409" s="220"/>
      <c r="E4409" s="220"/>
      <c r="F4409" s="220"/>
      <c r="G4409" s="220"/>
      <c r="H4409" s="220"/>
      <c r="I4409" s="220"/>
      <c r="J4409" s="220"/>
      <c r="K4409" s="220"/>
      <c r="L4409" s="220"/>
      <c r="M4409" s="326"/>
      <c r="N4409" s="220"/>
      <c r="O4409" s="220"/>
      <c r="P4409" s="220"/>
      <c r="Q4409" s="326"/>
      <c r="R4409" s="326"/>
      <c r="S4409" s="326"/>
      <c r="T4409" s="326"/>
    </row>
    <row r="4410" spans="1:20">
      <c r="A4410" s="220"/>
      <c r="B4410" s="220"/>
      <c r="C4410" s="220"/>
      <c r="D4410" s="220"/>
      <c r="E4410" s="220"/>
      <c r="F4410" s="220"/>
      <c r="G4410" s="220"/>
      <c r="H4410" s="220"/>
      <c r="I4410" s="220"/>
      <c r="J4410" s="220"/>
      <c r="K4410" s="220"/>
      <c r="L4410" s="220"/>
      <c r="M4410" s="326"/>
      <c r="N4410" s="220"/>
      <c r="O4410" s="220"/>
      <c r="P4410" s="220"/>
      <c r="Q4410" s="326"/>
      <c r="R4410" s="326"/>
      <c r="S4410" s="326"/>
      <c r="T4410" s="326"/>
    </row>
    <row r="4411" spans="1:20">
      <c r="A4411" s="220"/>
      <c r="B4411" s="220"/>
      <c r="C4411" s="220"/>
      <c r="D4411" s="220"/>
      <c r="E4411" s="220"/>
      <c r="F4411" s="220"/>
      <c r="G4411" s="220"/>
      <c r="H4411" s="220"/>
      <c r="I4411" s="220"/>
      <c r="J4411" s="220"/>
      <c r="K4411" s="220"/>
      <c r="L4411" s="220"/>
      <c r="M4411" s="326"/>
      <c r="N4411" s="220"/>
      <c r="O4411" s="220"/>
      <c r="P4411" s="220"/>
      <c r="Q4411" s="326"/>
      <c r="R4411" s="326"/>
      <c r="S4411" s="326"/>
      <c r="T4411" s="326"/>
    </row>
    <row r="4412" spans="1:20">
      <c r="A4412" s="220"/>
      <c r="B4412" s="220"/>
      <c r="C4412" s="220"/>
      <c r="D4412" s="220"/>
      <c r="E4412" s="220"/>
      <c r="F4412" s="220"/>
      <c r="G4412" s="220"/>
      <c r="H4412" s="220"/>
      <c r="I4412" s="220"/>
      <c r="J4412" s="220"/>
      <c r="K4412" s="220"/>
      <c r="L4412" s="220"/>
      <c r="M4412" s="326"/>
      <c r="N4412" s="220"/>
      <c r="O4412" s="220"/>
      <c r="P4412" s="220"/>
      <c r="Q4412" s="326"/>
      <c r="R4412" s="326"/>
      <c r="S4412" s="326"/>
      <c r="T4412" s="326"/>
    </row>
    <row r="4413" spans="1:20">
      <c r="A4413" s="220"/>
      <c r="B4413" s="220"/>
      <c r="C4413" s="220"/>
      <c r="D4413" s="220"/>
      <c r="E4413" s="220"/>
      <c r="F4413" s="220"/>
      <c r="G4413" s="220"/>
      <c r="H4413" s="220"/>
      <c r="I4413" s="220"/>
      <c r="J4413" s="220"/>
      <c r="K4413" s="220"/>
      <c r="L4413" s="220"/>
      <c r="M4413" s="326"/>
      <c r="N4413" s="220"/>
      <c r="O4413" s="220"/>
      <c r="P4413" s="220"/>
      <c r="Q4413" s="326"/>
      <c r="R4413" s="326"/>
      <c r="S4413" s="326"/>
      <c r="T4413" s="326"/>
    </row>
    <row r="4414" spans="1:20">
      <c r="A4414" s="220"/>
      <c r="B4414" s="220"/>
      <c r="C4414" s="220"/>
      <c r="D4414" s="220"/>
      <c r="E4414" s="220"/>
      <c r="F4414" s="220"/>
      <c r="G4414" s="220"/>
      <c r="H4414" s="220"/>
      <c r="I4414" s="220"/>
      <c r="J4414" s="220"/>
      <c r="K4414" s="220"/>
      <c r="L4414" s="220"/>
      <c r="M4414" s="326"/>
      <c r="N4414" s="220"/>
      <c r="O4414" s="220"/>
      <c r="P4414" s="220"/>
      <c r="Q4414" s="326"/>
      <c r="R4414" s="326"/>
      <c r="S4414" s="326"/>
      <c r="T4414" s="326"/>
    </row>
    <row r="4415" spans="1:20">
      <c r="A4415" s="220"/>
      <c r="B4415" s="220"/>
      <c r="C4415" s="220"/>
      <c r="D4415" s="220"/>
      <c r="E4415" s="220"/>
      <c r="F4415" s="220"/>
      <c r="G4415" s="220"/>
      <c r="H4415" s="220"/>
      <c r="I4415" s="220"/>
      <c r="J4415" s="220"/>
      <c r="K4415" s="220"/>
      <c r="L4415" s="220"/>
      <c r="M4415" s="326"/>
      <c r="N4415" s="220"/>
      <c r="O4415" s="220"/>
      <c r="P4415" s="220"/>
      <c r="Q4415" s="326"/>
      <c r="R4415" s="326"/>
      <c r="S4415" s="326"/>
      <c r="T4415" s="326"/>
    </row>
    <row r="4416" spans="1:20">
      <c r="A4416" s="220"/>
      <c r="B4416" s="220"/>
      <c r="C4416" s="220"/>
      <c r="D4416" s="220"/>
      <c r="E4416" s="220"/>
      <c r="F4416" s="220"/>
      <c r="G4416" s="220"/>
      <c r="H4416" s="220"/>
      <c r="I4416" s="220"/>
      <c r="J4416" s="220"/>
      <c r="K4416" s="220"/>
      <c r="L4416" s="220"/>
      <c r="M4416" s="326"/>
      <c r="N4416" s="220"/>
      <c r="O4416" s="220"/>
      <c r="P4416" s="220"/>
      <c r="Q4416" s="326"/>
      <c r="R4416" s="326"/>
      <c r="S4416" s="326"/>
      <c r="T4416" s="326"/>
    </row>
    <row r="4417" spans="1:20">
      <c r="A4417" s="220"/>
      <c r="B4417" s="220"/>
      <c r="C4417" s="220"/>
      <c r="D4417" s="220"/>
      <c r="E4417" s="220"/>
      <c r="F4417" s="220"/>
      <c r="G4417" s="220"/>
      <c r="H4417" s="220"/>
      <c r="I4417" s="220"/>
      <c r="J4417" s="220"/>
      <c r="K4417" s="220"/>
      <c r="L4417" s="220"/>
      <c r="M4417" s="326"/>
      <c r="N4417" s="220"/>
      <c r="O4417" s="220"/>
      <c r="P4417" s="220"/>
      <c r="Q4417" s="326"/>
      <c r="R4417" s="326"/>
      <c r="S4417" s="326"/>
      <c r="T4417" s="326"/>
    </row>
    <row r="4418" spans="1:20">
      <c r="A4418" s="220"/>
      <c r="B4418" s="220"/>
      <c r="C4418" s="220"/>
      <c r="D4418" s="220"/>
      <c r="E4418" s="220"/>
      <c r="F4418" s="220"/>
      <c r="G4418" s="220"/>
      <c r="H4418" s="220"/>
      <c r="I4418" s="220"/>
      <c r="J4418" s="220"/>
      <c r="K4418" s="220"/>
      <c r="L4418" s="220"/>
      <c r="M4418" s="326"/>
      <c r="N4418" s="220"/>
      <c r="O4418" s="220"/>
      <c r="P4418" s="220"/>
      <c r="Q4418" s="326"/>
      <c r="R4418" s="326"/>
      <c r="S4418" s="326"/>
      <c r="T4418" s="326"/>
    </row>
    <row r="4419" spans="1:20">
      <c r="A4419" s="220"/>
      <c r="B4419" s="220"/>
      <c r="C4419" s="220"/>
      <c r="D4419" s="220"/>
      <c r="E4419" s="220"/>
      <c r="F4419" s="220"/>
      <c r="G4419" s="220"/>
      <c r="H4419" s="220"/>
      <c r="I4419" s="220"/>
      <c r="J4419" s="220"/>
      <c r="K4419" s="220"/>
      <c r="L4419" s="220"/>
      <c r="M4419" s="326"/>
      <c r="N4419" s="220"/>
      <c r="O4419" s="220"/>
      <c r="P4419" s="220"/>
      <c r="Q4419" s="326"/>
      <c r="R4419" s="326"/>
      <c r="S4419" s="326"/>
      <c r="T4419" s="326"/>
    </row>
    <row r="4420" spans="1:20">
      <c r="A4420" s="220"/>
      <c r="B4420" s="220"/>
      <c r="C4420" s="220"/>
      <c r="D4420" s="220"/>
      <c r="E4420" s="220"/>
      <c r="F4420" s="220"/>
      <c r="G4420" s="220"/>
      <c r="H4420" s="220"/>
      <c r="I4420" s="220"/>
      <c r="J4420" s="220"/>
      <c r="K4420" s="220"/>
      <c r="L4420" s="220"/>
      <c r="M4420" s="326"/>
      <c r="N4420" s="220"/>
      <c r="O4420" s="220"/>
      <c r="P4420" s="220"/>
      <c r="Q4420" s="326"/>
      <c r="R4420" s="326"/>
      <c r="S4420" s="326"/>
      <c r="T4420" s="326"/>
    </row>
    <row r="4421" spans="1:20">
      <c r="A4421" s="220"/>
      <c r="B4421" s="220"/>
      <c r="C4421" s="220"/>
      <c r="D4421" s="220"/>
      <c r="E4421" s="220"/>
      <c r="F4421" s="220"/>
      <c r="G4421" s="220"/>
      <c r="H4421" s="220"/>
      <c r="I4421" s="220"/>
      <c r="J4421" s="220"/>
      <c r="K4421" s="220"/>
      <c r="L4421" s="220"/>
      <c r="M4421" s="326"/>
      <c r="N4421" s="220"/>
      <c r="O4421" s="220"/>
      <c r="P4421" s="220"/>
      <c r="Q4421" s="326"/>
      <c r="R4421" s="326"/>
      <c r="S4421" s="326"/>
      <c r="T4421" s="326"/>
    </row>
    <row r="4422" spans="1:20">
      <c r="A4422" s="220"/>
      <c r="B4422" s="220"/>
      <c r="C4422" s="220"/>
      <c r="D4422" s="220"/>
      <c r="E4422" s="220"/>
      <c r="F4422" s="220"/>
      <c r="G4422" s="220"/>
      <c r="H4422" s="220"/>
      <c r="I4422" s="220"/>
      <c r="J4422" s="220"/>
      <c r="K4422" s="220"/>
      <c r="L4422" s="220"/>
      <c r="M4422" s="326"/>
      <c r="N4422" s="220"/>
      <c r="O4422" s="220"/>
      <c r="P4422" s="220"/>
      <c r="Q4422" s="326"/>
      <c r="R4422" s="326"/>
      <c r="S4422" s="326"/>
      <c r="T4422" s="326"/>
    </row>
    <row r="4423" spans="1:20">
      <c r="A4423" s="220"/>
      <c r="B4423" s="220"/>
      <c r="C4423" s="220"/>
      <c r="D4423" s="220"/>
      <c r="E4423" s="220"/>
      <c r="F4423" s="220"/>
      <c r="G4423" s="220"/>
      <c r="H4423" s="220"/>
      <c r="I4423" s="220"/>
      <c r="J4423" s="220"/>
      <c r="K4423" s="220"/>
      <c r="L4423" s="220"/>
      <c r="M4423" s="326"/>
      <c r="N4423" s="220"/>
      <c r="O4423" s="220"/>
      <c r="P4423" s="220"/>
      <c r="Q4423" s="326"/>
      <c r="R4423" s="326"/>
      <c r="S4423" s="326"/>
      <c r="T4423" s="326"/>
    </row>
    <row r="4424" spans="1:20">
      <c r="A4424" s="220"/>
      <c r="B4424" s="220"/>
      <c r="C4424" s="220"/>
      <c r="D4424" s="220"/>
      <c r="E4424" s="220"/>
      <c r="F4424" s="220"/>
      <c r="G4424" s="220"/>
      <c r="H4424" s="220"/>
      <c r="I4424" s="220"/>
      <c r="J4424" s="220"/>
      <c r="K4424" s="220"/>
      <c r="L4424" s="220"/>
      <c r="M4424" s="326"/>
      <c r="N4424" s="220"/>
      <c r="O4424" s="220"/>
      <c r="P4424" s="220"/>
      <c r="Q4424" s="326"/>
      <c r="R4424" s="326"/>
      <c r="S4424" s="326"/>
      <c r="T4424" s="326"/>
    </row>
    <row r="4425" spans="1:20">
      <c r="A4425" s="220"/>
      <c r="B4425" s="220"/>
      <c r="C4425" s="220"/>
      <c r="D4425" s="220"/>
      <c r="E4425" s="220"/>
      <c r="F4425" s="220"/>
      <c r="G4425" s="220"/>
      <c r="H4425" s="220"/>
      <c r="I4425" s="220"/>
      <c r="J4425" s="220"/>
      <c r="K4425" s="220"/>
      <c r="L4425" s="220"/>
      <c r="M4425" s="326"/>
      <c r="N4425" s="220"/>
      <c r="O4425" s="220"/>
      <c r="P4425" s="220"/>
      <c r="Q4425" s="326"/>
      <c r="R4425" s="326"/>
      <c r="S4425" s="326"/>
      <c r="T4425" s="326"/>
    </row>
    <row r="4426" spans="1:20">
      <c r="A4426" s="220"/>
      <c r="B4426" s="220"/>
      <c r="C4426" s="220"/>
      <c r="D4426" s="220"/>
      <c r="E4426" s="220"/>
      <c r="F4426" s="220"/>
      <c r="G4426" s="220"/>
      <c r="H4426" s="220"/>
      <c r="I4426" s="220"/>
      <c r="J4426" s="220"/>
      <c r="K4426" s="220"/>
      <c r="L4426" s="220"/>
      <c r="M4426" s="326"/>
      <c r="N4426" s="220"/>
      <c r="O4426" s="220"/>
      <c r="P4426" s="220"/>
      <c r="Q4426" s="326"/>
      <c r="R4426" s="326"/>
      <c r="S4426" s="326"/>
      <c r="T4426" s="326"/>
    </row>
    <row r="4427" spans="1:20">
      <c r="A4427" s="220"/>
      <c r="B4427" s="220"/>
      <c r="C4427" s="220"/>
      <c r="D4427" s="220"/>
      <c r="E4427" s="220"/>
      <c r="F4427" s="220"/>
      <c r="G4427" s="220"/>
      <c r="H4427" s="220"/>
      <c r="I4427" s="220"/>
      <c r="J4427" s="220"/>
      <c r="K4427" s="220"/>
      <c r="L4427" s="220"/>
      <c r="M4427" s="326"/>
      <c r="N4427" s="220"/>
      <c r="O4427" s="220"/>
      <c r="P4427" s="220"/>
      <c r="Q4427" s="326"/>
      <c r="R4427" s="326"/>
      <c r="S4427" s="326"/>
      <c r="T4427" s="326"/>
    </row>
    <row r="4428" spans="1:20">
      <c r="A4428" s="220"/>
      <c r="B4428" s="220"/>
      <c r="C4428" s="220"/>
      <c r="D4428" s="220"/>
      <c r="E4428" s="220"/>
      <c r="F4428" s="220"/>
      <c r="G4428" s="220"/>
      <c r="H4428" s="220"/>
      <c r="I4428" s="220"/>
      <c r="J4428" s="220"/>
      <c r="K4428" s="220"/>
      <c r="L4428" s="220"/>
      <c r="M4428" s="326"/>
      <c r="N4428" s="220"/>
      <c r="O4428" s="220"/>
      <c r="P4428" s="220"/>
      <c r="Q4428" s="326"/>
      <c r="R4428" s="326"/>
      <c r="S4428" s="326"/>
      <c r="T4428" s="326"/>
    </row>
    <row r="4429" spans="1:20">
      <c r="A4429" s="220"/>
      <c r="B4429" s="220"/>
      <c r="C4429" s="220"/>
      <c r="D4429" s="220"/>
      <c r="E4429" s="220"/>
      <c r="F4429" s="220"/>
      <c r="G4429" s="220"/>
      <c r="H4429" s="220"/>
      <c r="I4429" s="220"/>
      <c r="J4429" s="220"/>
      <c r="K4429" s="220"/>
      <c r="L4429" s="220"/>
      <c r="M4429" s="326"/>
      <c r="N4429" s="220"/>
      <c r="O4429" s="220"/>
      <c r="P4429" s="220"/>
      <c r="Q4429" s="326"/>
      <c r="R4429" s="326"/>
      <c r="S4429" s="326"/>
      <c r="T4429" s="326"/>
    </row>
    <row r="4430" spans="1:20">
      <c r="A4430" s="220"/>
      <c r="B4430" s="220"/>
      <c r="C4430" s="220"/>
      <c r="D4430" s="220"/>
      <c r="E4430" s="220"/>
      <c r="F4430" s="220"/>
      <c r="G4430" s="220"/>
      <c r="H4430" s="220"/>
      <c r="I4430" s="220"/>
      <c r="J4430" s="220"/>
      <c r="K4430" s="220"/>
      <c r="L4430" s="220"/>
      <c r="M4430" s="326"/>
      <c r="N4430" s="220"/>
      <c r="O4430" s="220"/>
      <c r="P4430" s="220"/>
      <c r="Q4430" s="326"/>
      <c r="R4430" s="326"/>
      <c r="S4430" s="326"/>
      <c r="T4430" s="326"/>
    </row>
    <row r="4431" spans="1:20">
      <c r="A4431" s="220"/>
      <c r="B4431" s="220"/>
      <c r="C4431" s="220"/>
      <c r="D4431" s="220"/>
      <c r="E4431" s="220"/>
      <c r="F4431" s="220"/>
      <c r="G4431" s="220"/>
      <c r="H4431" s="220"/>
      <c r="I4431" s="220"/>
      <c r="J4431" s="220"/>
      <c r="K4431" s="220"/>
      <c r="L4431" s="220"/>
      <c r="M4431" s="326"/>
      <c r="N4431" s="220"/>
      <c r="O4431" s="220"/>
      <c r="P4431" s="220"/>
      <c r="Q4431" s="326"/>
      <c r="R4431" s="326"/>
      <c r="S4431" s="326"/>
      <c r="T4431" s="326"/>
    </row>
    <row r="4432" spans="1:20">
      <c r="A4432" s="220"/>
      <c r="B4432" s="220"/>
      <c r="C4432" s="220"/>
      <c r="D4432" s="220"/>
      <c r="E4432" s="220"/>
      <c r="F4432" s="220"/>
      <c r="G4432" s="220"/>
      <c r="H4432" s="220"/>
      <c r="I4432" s="220"/>
      <c r="J4432" s="220"/>
      <c r="K4432" s="220"/>
      <c r="L4432" s="220"/>
      <c r="M4432" s="326"/>
      <c r="N4432" s="220"/>
      <c r="O4432" s="220"/>
      <c r="P4432" s="220"/>
      <c r="Q4432" s="326"/>
      <c r="R4432" s="326"/>
      <c r="S4432" s="326"/>
      <c r="T4432" s="326"/>
    </row>
    <row r="4433" spans="1:20">
      <c r="A4433" s="220"/>
      <c r="B4433" s="220"/>
      <c r="C4433" s="220"/>
      <c r="D4433" s="220"/>
      <c r="E4433" s="220"/>
      <c r="F4433" s="220"/>
      <c r="G4433" s="220"/>
      <c r="H4433" s="220"/>
      <c r="I4433" s="220"/>
      <c r="J4433" s="220"/>
      <c r="K4433" s="220"/>
      <c r="L4433" s="220"/>
      <c r="M4433" s="326"/>
      <c r="N4433" s="220"/>
      <c r="O4433" s="220"/>
      <c r="P4433" s="220"/>
      <c r="Q4433" s="326"/>
      <c r="R4433" s="326"/>
      <c r="S4433" s="326"/>
      <c r="T4433" s="326"/>
    </row>
    <row r="4434" spans="1:20">
      <c r="A4434" s="220"/>
      <c r="B4434" s="220"/>
      <c r="C4434" s="220"/>
      <c r="D4434" s="220"/>
      <c r="E4434" s="220"/>
      <c r="F4434" s="220"/>
      <c r="G4434" s="220"/>
      <c r="H4434" s="220"/>
      <c r="I4434" s="220"/>
      <c r="J4434" s="220"/>
      <c r="K4434" s="220"/>
      <c r="L4434" s="220"/>
      <c r="M4434" s="326"/>
      <c r="N4434" s="220"/>
      <c r="O4434" s="220"/>
      <c r="P4434" s="220"/>
      <c r="Q4434" s="326"/>
      <c r="R4434" s="326"/>
      <c r="S4434" s="326"/>
      <c r="T4434" s="326"/>
    </row>
    <row r="4435" spans="1:20">
      <c r="A4435" s="220"/>
      <c r="B4435" s="220"/>
      <c r="C4435" s="220"/>
      <c r="D4435" s="220"/>
      <c r="E4435" s="220"/>
      <c r="F4435" s="220"/>
      <c r="G4435" s="220"/>
      <c r="H4435" s="220"/>
      <c r="I4435" s="220"/>
      <c r="J4435" s="220"/>
      <c r="K4435" s="220"/>
      <c r="L4435" s="220"/>
      <c r="M4435" s="326"/>
      <c r="N4435" s="220"/>
      <c r="O4435" s="220"/>
      <c r="P4435" s="220"/>
      <c r="Q4435" s="326"/>
      <c r="R4435" s="326"/>
      <c r="S4435" s="326"/>
      <c r="T4435" s="326"/>
    </row>
    <row r="4436" spans="1:20">
      <c r="A4436" s="220"/>
      <c r="B4436" s="220"/>
      <c r="C4436" s="220"/>
      <c r="D4436" s="220"/>
      <c r="E4436" s="220"/>
      <c r="F4436" s="220"/>
      <c r="G4436" s="220"/>
      <c r="H4436" s="220"/>
      <c r="I4436" s="220"/>
      <c r="J4436" s="220"/>
      <c r="K4436" s="220"/>
      <c r="L4436" s="220"/>
      <c r="M4436" s="326"/>
      <c r="N4436" s="220"/>
      <c r="O4436" s="220"/>
      <c r="P4436" s="220"/>
      <c r="Q4436" s="326"/>
      <c r="R4436" s="326"/>
      <c r="S4436" s="326"/>
      <c r="T4436" s="326"/>
    </row>
    <row r="4437" spans="1:20">
      <c r="A4437" s="220"/>
      <c r="B4437" s="220"/>
      <c r="C4437" s="220"/>
      <c r="D4437" s="220"/>
      <c r="E4437" s="220"/>
      <c r="F4437" s="220"/>
      <c r="G4437" s="220"/>
      <c r="H4437" s="220"/>
      <c r="I4437" s="220"/>
      <c r="J4437" s="220"/>
      <c r="K4437" s="220"/>
      <c r="L4437" s="220"/>
      <c r="M4437" s="326"/>
      <c r="N4437" s="220"/>
      <c r="O4437" s="220"/>
      <c r="P4437" s="220"/>
      <c r="Q4437" s="326"/>
      <c r="R4437" s="326"/>
      <c r="S4437" s="326"/>
      <c r="T4437" s="326"/>
    </row>
    <row r="4438" spans="1:20">
      <c r="A4438" s="220"/>
      <c r="B4438" s="220"/>
      <c r="C4438" s="220"/>
      <c r="D4438" s="220"/>
      <c r="E4438" s="220"/>
      <c r="F4438" s="220"/>
      <c r="G4438" s="220"/>
      <c r="H4438" s="220"/>
      <c r="I4438" s="220"/>
      <c r="J4438" s="220"/>
      <c r="K4438" s="220"/>
      <c r="L4438" s="220"/>
      <c r="M4438" s="326"/>
      <c r="N4438" s="220"/>
      <c r="O4438" s="220"/>
      <c r="P4438" s="220"/>
      <c r="Q4438" s="326"/>
      <c r="R4438" s="326"/>
      <c r="S4438" s="326"/>
      <c r="T4438" s="326"/>
    </row>
    <row r="4439" spans="1:20">
      <c r="A4439" s="220"/>
      <c r="B4439" s="220"/>
      <c r="C4439" s="220"/>
      <c r="D4439" s="220"/>
      <c r="E4439" s="220"/>
      <c r="F4439" s="220"/>
      <c r="G4439" s="220"/>
      <c r="H4439" s="220"/>
      <c r="I4439" s="220"/>
      <c r="J4439" s="220"/>
      <c r="K4439" s="220"/>
      <c r="L4439" s="220"/>
      <c r="M4439" s="326"/>
      <c r="N4439" s="220"/>
      <c r="O4439" s="220"/>
      <c r="P4439" s="220"/>
      <c r="Q4439" s="326"/>
      <c r="R4439" s="326"/>
      <c r="S4439" s="326"/>
      <c r="T4439" s="326"/>
    </row>
    <row r="4440" spans="1:20">
      <c r="A4440" s="220"/>
      <c r="B4440" s="220"/>
      <c r="C4440" s="220"/>
      <c r="D4440" s="220"/>
      <c r="E4440" s="220"/>
      <c r="F4440" s="220"/>
      <c r="G4440" s="220"/>
      <c r="H4440" s="220"/>
      <c r="I4440" s="220"/>
      <c r="J4440" s="220"/>
      <c r="K4440" s="220"/>
      <c r="L4440" s="220"/>
      <c r="M4440" s="326"/>
      <c r="N4440" s="220"/>
      <c r="O4440" s="220"/>
      <c r="P4440" s="220"/>
      <c r="Q4440" s="326"/>
      <c r="R4440" s="326"/>
      <c r="S4440" s="326"/>
      <c r="T4440" s="326"/>
    </row>
    <row r="4441" spans="1:20">
      <c r="A4441" s="220"/>
      <c r="B4441" s="220"/>
      <c r="C4441" s="220"/>
      <c r="D4441" s="220"/>
      <c r="E4441" s="220"/>
      <c r="F4441" s="220"/>
      <c r="G4441" s="220"/>
      <c r="H4441" s="220"/>
      <c r="I4441" s="220"/>
      <c r="J4441" s="220"/>
      <c r="K4441" s="220"/>
      <c r="L4441" s="220"/>
      <c r="M4441" s="326"/>
      <c r="N4441" s="220"/>
      <c r="O4441" s="220"/>
      <c r="P4441" s="220"/>
      <c r="Q4441" s="326"/>
      <c r="R4441" s="326"/>
      <c r="S4441" s="326"/>
      <c r="T4441" s="326"/>
    </row>
    <row r="4442" spans="1:20">
      <c r="A4442" s="220"/>
      <c r="B4442" s="220"/>
      <c r="C4442" s="220"/>
      <c r="D4442" s="220"/>
      <c r="E4442" s="220"/>
      <c r="F4442" s="220"/>
      <c r="G4442" s="220"/>
      <c r="H4442" s="220"/>
      <c r="I4442" s="220"/>
      <c r="J4442" s="220"/>
      <c r="K4442" s="220"/>
      <c r="L4442" s="220"/>
      <c r="M4442" s="326"/>
      <c r="N4442" s="220"/>
      <c r="O4442" s="220"/>
      <c r="P4442" s="220"/>
      <c r="Q4442" s="326"/>
      <c r="R4442" s="326"/>
      <c r="S4442" s="326"/>
      <c r="T4442" s="326"/>
    </row>
    <row r="4443" spans="1:20">
      <c r="A4443" s="220"/>
      <c r="B4443" s="220"/>
      <c r="C4443" s="220"/>
      <c r="D4443" s="220"/>
      <c r="E4443" s="220"/>
      <c r="F4443" s="220"/>
      <c r="G4443" s="220"/>
      <c r="H4443" s="220"/>
      <c r="I4443" s="220"/>
      <c r="J4443" s="220"/>
      <c r="K4443" s="220"/>
      <c r="L4443" s="220"/>
      <c r="M4443" s="326"/>
      <c r="N4443" s="220"/>
      <c r="O4443" s="220"/>
      <c r="P4443" s="220"/>
      <c r="Q4443" s="326"/>
      <c r="R4443" s="326"/>
      <c r="S4443" s="326"/>
      <c r="T4443" s="326"/>
    </row>
    <row r="4444" spans="1:20">
      <c r="A4444" s="220"/>
      <c r="B4444" s="220"/>
      <c r="C4444" s="220"/>
      <c r="D4444" s="220"/>
      <c r="E4444" s="220"/>
      <c r="F4444" s="220"/>
      <c r="G4444" s="220"/>
      <c r="H4444" s="220"/>
      <c r="I4444" s="220"/>
      <c r="J4444" s="220"/>
      <c r="K4444" s="220"/>
      <c r="L4444" s="220"/>
      <c r="M4444" s="326"/>
      <c r="N4444" s="220"/>
      <c r="O4444" s="220"/>
      <c r="P4444" s="220"/>
      <c r="Q4444" s="326"/>
      <c r="R4444" s="326"/>
      <c r="S4444" s="326"/>
      <c r="T4444" s="326"/>
    </row>
    <row r="4445" spans="1:20">
      <c r="A4445" s="220"/>
      <c r="B4445" s="220"/>
      <c r="C4445" s="220"/>
      <c r="D4445" s="220"/>
      <c r="E4445" s="220"/>
      <c r="F4445" s="220"/>
      <c r="G4445" s="220"/>
      <c r="H4445" s="220"/>
      <c r="I4445" s="220"/>
      <c r="J4445" s="220"/>
      <c r="K4445" s="220"/>
      <c r="L4445" s="220"/>
      <c r="M4445" s="326"/>
      <c r="N4445" s="220"/>
      <c r="O4445" s="220"/>
      <c r="P4445" s="220"/>
      <c r="Q4445" s="326"/>
      <c r="R4445" s="326"/>
      <c r="S4445" s="326"/>
      <c r="T4445" s="326"/>
    </row>
    <row r="4446" spans="1:20">
      <c r="A4446" s="220"/>
      <c r="B4446" s="220"/>
      <c r="C4446" s="220"/>
      <c r="D4446" s="220"/>
      <c r="E4446" s="220"/>
      <c r="F4446" s="220"/>
      <c r="G4446" s="220"/>
      <c r="H4446" s="220"/>
      <c r="I4446" s="220"/>
      <c r="J4446" s="220"/>
      <c r="K4446" s="220"/>
      <c r="L4446" s="220"/>
      <c r="M4446" s="326"/>
      <c r="N4446" s="220"/>
      <c r="O4446" s="220"/>
      <c r="P4446" s="220"/>
      <c r="Q4446" s="326"/>
      <c r="R4446" s="326"/>
      <c r="S4446" s="326"/>
      <c r="T4446" s="326"/>
    </row>
    <row r="4447" spans="1:20">
      <c r="A4447" s="220"/>
      <c r="B4447" s="220"/>
      <c r="C4447" s="220"/>
      <c r="D4447" s="220"/>
      <c r="E4447" s="220"/>
      <c r="F4447" s="220"/>
      <c r="G4447" s="220"/>
      <c r="H4447" s="220"/>
      <c r="I4447" s="220"/>
      <c r="J4447" s="220"/>
      <c r="K4447" s="220"/>
      <c r="L4447" s="220"/>
      <c r="M4447" s="326"/>
      <c r="N4447" s="220"/>
      <c r="O4447" s="220"/>
      <c r="P4447" s="220"/>
      <c r="Q4447" s="326"/>
      <c r="R4447" s="326"/>
      <c r="S4447" s="326"/>
      <c r="T4447" s="326"/>
    </row>
    <row r="4448" spans="1:20">
      <c r="A4448" s="220"/>
      <c r="B4448" s="220"/>
      <c r="C4448" s="220"/>
      <c r="D4448" s="220"/>
      <c r="E4448" s="220"/>
      <c r="F4448" s="220"/>
      <c r="G4448" s="220"/>
      <c r="H4448" s="220"/>
      <c r="I4448" s="220"/>
      <c r="J4448" s="220"/>
      <c r="K4448" s="220"/>
      <c r="L4448" s="220"/>
      <c r="M4448" s="326"/>
      <c r="N4448" s="220"/>
      <c r="O4448" s="220"/>
      <c r="P4448" s="220"/>
      <c r="Q4448" s="326"/>
      <c r="R4448" s="326"/>
      <c r="S4448" s="326"/>
      <c r="T4448" s="326"/>
    </row>
    <row r="4449" spans="1:20">
      <c r="A4449" s="220"/>
      <c r="B4449" s="220"/>
      <c r="C4449" s="220"/>
      <c r="D4449" s="220"/>
      <c r="E4449" s="220"/>
      <c r="F4449" s="220"/>
      <c r="G4449" s="220"/>
      <c r="H4449" s="220"/>
      <c r="I4449" s="220"/>
      <c r="J4449" s="220"/>
      <c r="K4449" s="220"/>
      <c r="L4449" s="220"/>
      <c r="M4449" s="326"/>
      <c r="N4449" s="220"/>
      <c r="O4449" s="220"/>
      <c r="P4449" s="220"/>
      <c r="Q4449" s="326"/>
      <c r="R4449" s="326"/>
      <c r="S4449" s="326"/>
      <c r="T4449" s="326"/>
    </row>
    <row r="4450" spans="1:20">
      <c r="A4450" s="220"/>
      <c r="B4450" s="220"/>
      <c r="C4450" s="220"/>
      <c r="D4450" s="220"/>
      <c r="E4450" s="220"/>
      <c r="F4450" s="220"/>
      <c r="G4450" s="220"/>
      <c r="H4450" s="220"/>
      <c r="I4450" s="220"/>
      <c r="J4450" s="220"/>
      <c r="K4450" s="220"/>
      <c r="L4450" s="220"/>
      <c r="M4450" s="326"/>
      <c r="N4450" s="220"/>
      <c r="O4450" s="220"/>
      <c r="P4450" s="220"/>
      <c r="Q4450" s="326"/>
      <c r="R4450" s="326"/>
      <c r="S4450" s="326"/>
      <c r="T4450" s="326"/>
    </row>
    <row r="4451" spans="1:20">
      <c r="A4451" s="220"/>
      <c r="B4451" s="220"/>
      <c r="C4451" s="220"/>
      <c r="D4451" s="220"/>
      <c r="E4451" s="220"/>
      <c r="F4451" s="220"/>
      <c r="G4451" s="220"/>
      <c r="H4451" s="220"/>
      <c r="I4451" s="220"/>
      <c r="J4451" s="220"/>
      <c r="K4451" s="220"/>
      <c r="L4451" s="220"/>
      <c r="M4451" s="326"/>
      <c r="N4451" s="220"/>
      <c r="O4451" s="220"/>
      <c r="P4451" s="220"/>
      <c r="Q4451" s="326"/>
      <c r="R4451" s="326"/>
      <c r="S4451" s="326"/>
      <c r="T4451" s="326"/>
    </row>
    <row r="4452" spans="1:20">
      <c r="A4452" s="220"/>
      <c r="B4452" s="220"/>
      <c r="C4452" s="220"/>
      <c r="D4452" s="220"/>
      <c r="E4452" s="220"/>
      <c r="F4452" s="220"/>
      <c r="G4452" s="220"/>
      <c r="H4452" s="220"/>
      <c r="I4452" s="220"/>
      <c r="J4452" s="220"/>
      <c r="K4452" s="220"/>
      <c r="L4452" s="220"/>
      <c r="M4452" s="326"/>
      <c r="N4452" s="220"/>
      <c r="O4452" s="220"/>
      <c r="P4452" s="220"/>
      <c r="Q4452" s="326"/>
      <c r="R4452" s="326"/>
      <c r="S4452" s="326"/>
      <c r="T4452" s="326"/>
    </row>
    <row r="4453" spans="1:20">
      <c r="A4453" s="220"/>
      <c r="B4453" s="220"/>
      <c r="C4453" s="220"/>
      <c r="D4453" s="220"/>
      <c r="E4453" s="220"/>
      <c r="F4453" s="220"/>
      <c r="G4453" s="220"/>
      <c r="H4453" s="220"/>
      <c r="I4453" s="220"/>
      <c r="J4453" s="220"/>
      <c r="K4453" s="220"/>
      <c r="L4453" s="220"/>
      <c r="M4453" s="326"/>
      <c r="N4453" s="220"/>
      <c r="O4453" s="220"/>
      <c r="P4453" s="220"/>
      <c r="Q4453" s="326"/>
      <c r="R4453" s="326"/>
      <c r="S4453" s="326"/>
      <c r="T4453" s="326"/>
    </row>
    <row r="4454" spans="1:20">
      <c r="A4454" s="220"/>
      <c r="B4454" s="220"/>
      <c r="C4454" s="220"/>
      <c r="D4454" s="220"/>
      <c r="E4454" s="220"/>
      <c r="F4454" s="220"/>
      <c r="G4454" s="220"/>
      <c r="H4454" s="220"/>
      <c r="I4454" s="220"/>
      <c r="J4454" s="220"/>
      <c r="K4454" s="220"/>
      <c r="L4454" s="220"/>
      <c r="M4454" s="326"/>
      <c r="N4454" s="220"/>
      <c r="O4454" s="220"/>
      <c r="P4454" s="220"/>
      <c r="Q4454" s="326"/>
      <c r="R4454" s="326"/>
      <c r="S4454" s="326"/>
      <c r="T4454" s="326"/>
    </row>
    <row r="4455" spans="1:20">
      <c r="A4455" s="220"/>
      <c r="B4455" s="220"/>
      <c r="C4455" s="220"/>
      <c r="D4455" s="220"/>
      <c r="E4455" s="220"/>
      <c r="F4455" s="220"/>
      <c r="G4455" s="220"/>
      <c r="H4455" s="220"/>
      <c r="I4455" s="220"/>
      <c r="J4455" s="220"/>
      <c r="K4455" s="220"/>
      <c r="L4455" s="220"/>
      <c r="M4455" s="326"/>
      <c r="N4455" s="220"/>
      <c r="O4455" s="220"/>
      <c r="P4455" s="220"/>
      <c r="Q4455" s="326"/>
      <c r="R4455" s="326"/>
      <c r="S4455" s="326"/>
      <c r="T4455" s="326"/>
    </row>
    <row r="4456" spans="1:20">
      <c r="A4456" s="220"/>
      <c r="B4456" s="220"/>
      <c r="C4456" s="220"/>
      <c r="D4456" s="220"/>
      <c r="E4456" s="220"/>
      <c r="F4456" s="220"/>
      <c r="G4456" s="220"/>
      <c r="H4456" s="220"/>
      <c r="I4456" s="220"/>
      <c r="J4456" s="220"/>
      <c r="K4456" s="220"/>
      <c r="L4456" s="220"/>
      <c r="M4456" s="326"/>
      <c r="N4456" s="220"/>
      <c r="O4456" s="220"/>
      <c r="P4456" s="220"/>
      <c r="Q4456" s="326"/>
      <c r="R4456" s="326"/>
      <c r="S4456" s="326"/>
      <c r="T4456" s="326"/>
    </row>
    <row r="4457" spans="1:20">
      <c r="A4457" s="220"/>
      <c r="B4457" s="220"/>
      <c r="C4457" s="220"/>
      <c r="D4457" s="220"/>
      <c r="E4457" s="220"/>
      <c r="F4457" s="220"/>
      <c r="G4457" s="220"/>
      <c r="H4457" s="220"/>
      <c r="I4457" s="220"/>
      <c r="J4457" s="220"/>
      <c r="K4457" s="220"/>
      <c r="L4457" s="220"/>
      <c r="M4457" s="326"/>
      <c r="N4457" s="220"/>
      <c r="O4457" s="220"/>
      <c r="P4457" s="220"/>
      <c r="Q4457" s="326"/>
      <c r="R4457" s="326"/>
      <c r="S4457" s="326"/>
      <c r="T4457" s="326"/>
    </row>
    <row r="4458" spans="1:20">
      <c r="A4458" s="220"/>
      <c r="B4458" s="220"/>
      <c r="C4458" s="220"/>
      <c r="D4458" s="220"/>
      <c r="E4458" s="220"/>
      <c r="F4458" s="220"/>
      <c r="G4458" s="220"/>
      <c r="H4458" s="220"/>
      <c r="I4458" s="220"/>
      <c r="J4458" s="220"/>
      <c r="K4458" s="220"/>
      <c r="L4458" s="220"/>
      <c r="M4458" s="326"/>
      <c r="N4458" s="220"/>
      <c r="O4458" s="220"/>
      <c r="P4458" s="220"/>
      <c r="Q4458" s="326"/>
      <c r="R4458" s="326"/>
      <c r="S4458" s="326"/>
      <c r="T4458" s="326"/>
    </row>
    <row r="4459" spans="1:20">
      <c r="A4459" s="220"/>
      <c r="B4459" s="220"/>
      <c r="C4459" s="220"/>
      <c r="D4459" s="220"/>
      <c r="E4459" s="220"/>
      <c r="F4459" s="220"/>
      <c r="G4459" s="220"/>
      <c r="H4459" s="220"/>
      <c r="I4459" s="220"/>
      <c r="J4459" s="220"/>
      <c r="K4459" s="220"/>
      <c r="L4459" s="220"/>
      <c r="M4459" s="326"/>
      <c r="N4459" s="220"/>
      <c r="O4459" s="220"/>
      <c r="P4459" s="220"/>
      <c r="Q4459" s="326"/>
      <c r="R4459" s="326"/>
      <c r="S4459" s="326"/>
      <c r="T4459" s="326"/>
    </row>
    <row r="4460" spans="1:20">
      <c r="A4460" s="220"/>
      <c r="B4460" s="220"/>
      <c r="C4460" s="220"/>
      <c r="D4460" s="220"/>
      <c r="E4460" s="220"/>
      <c r="F4460" s="220"/>
      <c r="G4460" s="220"/>
      <c r="H4460" s="220"/>
      <c r="I4460" s="220"/>
      <c r="J4460" s="220"/>
      <c r="K4460" s="220"/>
      <c r="L4460" s="220"/>
      <c r="M4460" s="326"/>
      <c r="N4460" s="220"/>
      <c r="O4460" s="220"/>
      <c r="P4460" s="220"/>
      <c r="Q4460" s="326"/>
      <c r="R4460" s="326"/>
      <c r="S4460" s="326"/>
      <c r="T4460" s="326"/>
    </row>
    <row r="4461" spans="1:20">
      <c r="A4461" s="220"/>
      <c r="B4461" s="220"/>
      <c r="C4461" s="220"/>
      <c r="D4461" s="220"/>
      <c r="E4461" s="220"/>
      <c r="F4461" s="220"/>
      <c r="G4461" s="220"/>
      <c r="H4461" s="220"/>
      <c r="I4461" s="220"/>
      <c r="J4461" s="220"/>
      <c r="K4461" s="220"/>
      <c r="L4461" s="220"/>
      <c r="M4461" s="326"/>
      <c r="N4461" s="220"/>
      <c r="O4461" s="220"/>
      <c r="P4461" s="220"/>
      <c r="Q4461" s="326"/>
      <c r="R4461" s="326"/>
      <c r="S4461" s="326"/>
      <c r="T4461" s="326"/>
    </row>
    <row r="4462" spans="1:20">
      <c r="A4462" s="220"/>
      <c r="B4462" s="220"/>
      <c r="C4462" s="220"/>
      <c r="D4462" s="220"/>
      <c r="E4462" s="220"/>
      <c r="F4462" s="220"/>
      <c r="G4462" s="220"/>
      <c r="H4462" s="220"/>
      <c r="I4462" s="220"/>
      <c r="J4462" s="220"/>
      <c r="K4462" s="220"/>
      <c r="L4462" s="220"/>
      <c r="M4462" s="326"/>
      <c r="N4462" s="220"/>
      <c r="O4462" s="220"/>
      <c r="P4462" s="220"/>
      <c r="Q4462" s="326"/>
      <c r="R4462" s="326"/>
      <c r="S4462" s="326"/>
      <c r="T4462" s="326"/>
    </row>
    <row r="4463" spans="1:20">
      <c r="A4463" s="220"/>
      <c r="B4463" s="220"/>
      <c r="C4463" s="220"/>
      <c r="D4463" s="220"/>
      <c r="E4463" s="220"/>
      <c r="F4463" s="220"/>
      <c r="G4463" s="220"/>
      <c r="H4463" s="220"/>
      <c r="I4463" s="220"/>
      <c r="J4463" s="220"/>
      <c r="K4463" s="220"/>
      <c r="L4463" s="220"/>
      <c r="M4463" s="326"/>
      <c r="N4463" s="220"/>
      <c r="O4463" s="220"/>
      <c r="P4463" s="220"/>
      <c r="Q4463" s="326"/>
      <c r="R4463" s="326"/>
      <c r="S4463" s="326"/>
      <c r="T4463" s="326"/>
    </row>
    <row r="4464" spans="1:20">
      <c r="A4464" s="220"/>
      <c r="B4464" s="220"/>
      <c r="C4464" s="220"/>
      <c r="D4464" s="220"/>
      <c r="E4464" s="220"/>
      <c r="F4464" s="220"/>
      <c r="G4464" s="220"/>
      <c r="H4464" s="220"/>
      <c r="I4464" s="220"/>
      <c r="J4464" s="220"/>
      <c r="K4464" s="220"/>
      <c r="L4464" s="220"/>
      <c r="M4464" s="326"/>
      <c r="N4464" s="220"/>
      <c r="O4464" s="220"/>
      <c r="P4464" s="220"/>
      <c r="Q4464" s="326"/>
      <c r="R4464" s="326"/>
      <c r="S4464" s="326"/>
      <c r="T4464" s="326"/>
    </row>
    <row r="4465" spans="1:20">
      <c r="A4465" s="220"/>
      <c r="B4465" s="220"/>
      <c r="C4465" s="220"/>
      <c r="D4465" s="220"/>
      <c r="E4465" s="220"/>
      <c r="F4465" s="220"/>
      <c r="G4465" s="220"/>
      <c r="H4465" s="220"/>
      <c r="I4465" s="220"/>
      <c r="J4465" s="220"/>
      <c r="K4465" s="220"/>
      <c r="L4465" s="220"/>
      <c r="M4465" s="326"/>
      <c r="N4465" s="220"/>
      <c r="O4465" s="220"/>
      <c r="P4465" s="220"/>
      <c r="Q4465" s="326"/>
      <c r="R4465" s="326"/>
      <c r="S4465" s="326"/>
      <c r="T4465" s="326"/>
    </row>
    <row r="4466" spans="1:20">
      <c r="A4466" s="220"/>
      <c r="B4466" s="220"/>
      <c r="C4466" s="220"/>
      <c r="D4466" s="220"/>
      <c r="E4466" s="220"/>
      <c r="F4466" s="220"/>
      <c r="G4466" s="220"/>
      <c r="H4466" s="220"/>
      <c r="I4466" s="220"/>
      <c r="J4466" s="220"/>
      <c r="K4466" s="220"/>
      <c r="L4466" s="220"/>
      <c r="M4466" s="326"/>
      <c r="N4466" s="220"/>
      <c r="O4466" s="220"/>
      <c r="P4466" s="220"/>
      <c r="Q4466" s="326"/>
      <c r="R4466" s="326"/>
      <c r="S4466" s="326"/>
      <c r="T4466" s="326"/>
    </row>
    <row r="4467" spans="1:20">
      <c r="A4467" s="220"/>
      <c r="B4467" s="220"/>
      <c r="C4467" s="220"/>
      <c r="D4467" s="220"/>
      <c r="E4467" s="220"/>
      <c r="F4467" s="220"/>
      <c r="G4467" s="220"/>
      <c r="H4467" s="220"/>
      <c r="I4467" s="220"/>
      <c r="J4467" s="220"/>
      <c r="K4467" s="220"/>
      <c r="L4467" s="220"/>
      <c r="M4467" s="326"/>
      <c r="N4467" s="220"/>
      <c r="O4467" s="220"/>
      <c r="P4467" s="220"/>
      <c r="Q4467" s="326"/>
      <c r="R4467" s="326"/>
      <c r="S4467" s="326"/>
      <c r="T4467" s="326"/>
    </row>
    <row r="4468" spans="1:20">
      <c r="A4468" s="220"/>
      <c r="B4468" s="220"/>
      <c r="C4468" s="220"/>
      <c r="D4468" s="220"/>
      <c r="E4468" s="220"/>
      <c r="F4468" s="220"/>
      <c r="G4468" s="220"/>
      <c r="H4468" s="220"/>
      <c r="I4468" s="220"/>
      <c r="J4468" s="220"/>
      <c r="K4468" s="220"/>
      <c r="L4468" s="220"/>
      <c r="M4468" s="326"/>
      <c r="N4468" s="220"/>
      <c r="O4468" s="220"/>
      <c r="P4468" s="220"/>
      <c r="Q4468" s="326"/>
      <c r="R4468" s="326"/>
      <c r="S4468" s="326"/>
      <c r="T4468" s="326"/>
    </row>
    <row r="4469" spans="1:20">
      <c r="A4469" s="220"/>
      <c r="B4469" s="220"/>
      <c r="C4469" s="220"/>
      <c r="D4469" s="220"/>
      <c r="E4469" s="220"/>
      <c r="F4469" s="220"/>
      <c r="G4469" s="220"/>
      <c r="H4469" s="220"/>
      <c r="I4469" s="220"/>
      <c r="J4469" s="220"/>
      <c r="K4469" s="220"/>
      <c r="L4469" s="220"/>
      <c r="M4469" s="326"/>
      <c r="N4469" s="220"/>
      <c r="O4469" s="220"/>
      <c r="P4469" s="220"/>
      <c r="Q4469" s="326"/>
      <c r="R4469" s="326"/>
      <c r="S4469" s="326"/>
      <c r="T4469" s="326"/>
    </row>
    <row r="4470" spans="1:20">
      <c r="A4470" s="220"/>
      <c r="B4470" s="220"/>
      <c r="C4470" s="220"/>
      <c r="D4470" s="220"/>
      <c r="E4470" s="220"/>
      <c r="F4470" s="220"/>
      <c r="G4470" s="220"/>
      <c r="H4470" s="220"/>
      <c r="I4470" s="220"/>
      <c r="J4470" s="220"/>
      <c r="K4470" s="220"/>
      <c r="L4470" s="220"/>
      <c r="M4470" s="326"/>
      <c r="N4470" s="220"/>
      <c r="O4470" s="220"/>
      <c r="P4470" s="220"/>
      <c r="Q4470" s="326"/>
      <c r="R4470" s="326"/>
      <c r="S4470" s="326"/>
      <c r="T4470" s="326"/>
    </row>
    <row r="4471" spans="1:20">
      <c r="A4471" s="220"/>
      <c r="B4471" s="220"/>
      <c r="C4471" s="220"/>
      <c r="D4471" s="220"/>
      <c r="E4471" s="220"/>
      <c r="F4471" s="220"/>
      <c r="G4471" s="220"/>
      <c r="H4471" s="220"/>
      <c r="I4471" s="220"/>
      <c r="J4471" s="220"/>
      <c r="K4471" s="220"/>
      <c r="L4471" s="220"/>
      <c r="M4471" s="326"/>
      <c r="N4471" s="220"/>
      <c r="O4471" s="220"/>
      <c r="P4471" s="220"/>
      <c r="Q4471" s="326"/>
      <c r="R4471" s="326"/>
      <c r="S4471" s="326"/>
      <c r="T4471" s="326"/>
    </row>
    <row r="4472" spans="1:20">
      <c r="A4472" s="220"/>
      <c r="B4472" s="220"/>
      <c r="C4472" s="220"/>
      <c r="D4472" s="220"/>
      <c r="E4472" s="220"/>
      <c r="F4472" s="220"/>
      <c r="G4472" s="220"/>
      <c r="H4472" s="220"/>
      <c r="I4472" s="220"/>
      <c r="J4472" s="220"/>
      <c r="K4472" s="220"/>
      <c r="L4472" s="220"/>
      <c r="M4472" s="326"/>
      <c r="N4472" s="220"/>
      <c r="O4472" s="220"/>
      <c r="P4472" s="220"/>
      <c r="Q4472" s="326"/>
      <c r="R4472" s="326"/>
      <c r="S4472" s="326"/>
      <c r="T4472" s="326"/>
    </row>
    <row r="4473" spans="1:20">
      <c r="A4473" s="220"/>
      <c r="B4473" s="220"/>
      <c r="C4473" s="220"/>
      <c r="D4473" s="220"/>
      <c r="E4473" s="220"/>
      <c r="F4473" s="220"/>
      <c r="G4473" s="220"/>
      <c r="H4473" s="220"/>
      <c r="I4473" s="220"/>
      <c r="J4473" s="220"/>
      <c r="K4473" s="220"/>
      <c r="L4473" s="220"/>
      <c r="M4473" s="326"/>
      <c r="N4473" s="220"/>
      <c r="O4473" s="220"/>
      <c r="P4473" s="220"/>
      <c r="Q4473" s="326"/>
      <c r="R4473" s="326"/>
      <c r="S4473" s="326"/>
      <c r="T4473" s="326"/>
    </row>
    <row r="4474" spans="1:20">
      <c r="A4474" s="220"/>
      <c r="B4474" s="220"/>
      <c r="C4474" s="220"/>
      <c r="D4474" s="220"/>
      <c r="E4474" s="220"/>
      <c r="F4474" s="220"/>
      <c r="G4474" s="220"/>
      <c r="H4474" s="220"/>
      <c r="I4474" s="220"/>
      <c r="J4474" s="220"/>
      <c r="K4474" s="220"/>
      <c r="L4474" s="220"/>
      <c r="M4474" s="326"/>
      <c r="N4474" s="220"/>
      <c r="O4474" s="220"/>
      <c r="P4474" s="220"/>
      <c r="Q4474" s="326"/>
      <c r="R4474" s="326"/>
      <c r="S4474" s="326"/>
      <c r="T4474" s="326"/>
    </row>
    <row r="4475" spans="1:20">
      <c r="A4475" s="220"/>
      <c r="B4475" s="220"/>
      <c r="C4475" s="220"/>
      <c r="D4475" s="220"/>
      <c r="E4475" s="220"/>
      <c r="F4475" s="220"/>
      <c r="G4475" s="220"/>
      <c r="H4475" s="220"/>
      <c r="I4475" s="220"/>
      <c r="J4475" s="220"/>
      <c r="K4475" s="220"/>
      <c r="L4475" s="220"/>
      <c r="M4475" s="326"/>
      <c r="N4475" s="220"/>
      <c r="O4475" s="220"/>
      <c r="P4475" s="220"/>
      <c r="Q4475" s="326"/>
      <c r="R4475" s="326"/>
      <c r="S4475" s="326"/>
      <c r="T4475" s="326"/>
    </row>
    <row r="4476" spans="1:20">
      <c r="A4476" s="220"/>
      <c r="B4476" s="220"/>
      <c r="C4476" s="220"/>
      <c r="D4476" s="220"/>
      <c r="E4476" s="220"/>
      <c r="F4476" s="220"/>
      <c r="G4476" s="220"/>
      <c r="H4476" s="220"/>
      <c r="I4476" s="220"/>
      <c r="J4476" s="220"/>
      <c r="K4476" s="220"/>
      <c r="L4476" s="220"/>
      <c r="M4476" s="326"/>
      <c r="N4476" s="220"/>
      <c r="O4476" s="220"/>
      <c r="P4476" s="220"/>
      <c r="Q4476" s="326"/>
      <c r="R4476" s="326"/>
      <c r="S4476" s="326"/>
      <c r="T4476" s="326"/>
    </row>
    <row r="4477" spans="1:20">
      <c r="A4477" s="220"/>
      <c r="B4477" s="220"/>
      <c r="C4477" s="220"/>
      <c r="D4477" s="220"/>
      <c r="E4477" s="220"/>
      <c r="F4477" s="220"/>
      <c r="G4477" s="220"/>
      <c r="H4477" s="220"/>
      <c r="I4477" s="220"/>
      <c r="J4477" s="220"/>
      <c r="K4477" s="220"/>
      <c r="L4477" s="220"/>
      <c r="M4477" s="326"/>
      <c r="N4477" s="220"/>
      <c r="O4477" s="220"/>
      <c r="P4477" s="220"/>
      <c r="Q4477" s="326"/>
      <c r="R4477" s="326"/>
      <c r="S4477" s="326"/>
      <c r="T4477" s="326"/>
    </row>
    <row r="4478" spans="1:20">
      <c r="A4478" s="220"/>
      <c r="B4478" s="220"/>
      <c r="C4478" s="220"/>
      <c r="D4478" s="220"/>
      <c r="E4478" s="220"/>
      <c r="F4478" s="220"/>
      <c r="G4478" s="220"/>
      <c r="H4478" s="220"/>
      <c r="I4478" s="220"/>
      <c r="J4478" s="220"/>
      <c r="K4478" s="220"/>
      <c r="L4478" s="220"/>
      <c r="M4478" s="326"/>
      <c r="N4478" s="220"/>
      <c r="O4478" s="220"/>
      <c r="P4478" s="220"/>
      <c r="Q4478" s="326"/>
      <c r="R4478" s="326"/>
      <c r="S4478" s="326"/>
      <c r="T4478" s="326"/>
    </row>
    <row r="4479" spans="1:20">
      <c r="A4479" s="220"/>
      <c r="B4479" s="220"/>
      <c r="C4479" s="220"/>
      <c r="D4479" s="220"/>
      <c r="E4479" s="220"/>
      <c r="F4479" s="220"/>
      <c r="G4479" s="220"/>
      <c r="H4479" s="220"/>
      <c r="I4479" s="220"/>
      <c r="J4479" s="220"/>
      <c r="K4479" s="220"/>
      <c r="L4479" s="220"/>
      <c r="M4479" s="326"/>
      <c r="N4479" s="220"/>
      <c r="O4479" s="220"/>
      <c r="P4479" s="220"/>
      <c r="Q4479" s="326"/>
      <c r="R4479" s="326"/>
      <c r="S4479" s="326"/>
      <c r="T4479" s="326"/>
    </row>
    <row r="4480" spans="1:20">
      <c r="A4480" s="220"/>
      <c r="B4480" s="220"/>
      <c r="C4480" s="220"/>
      <c r="D4480" s="220"/>
      <c r="E4480" s="220"/>
      <c r="F4480" s="220"/>
      <c r="G4480" s="220"/>
      <c r="H4480" s="220"/>
      <c r="I4480" s="220"/>
      <c r="J4480" s="220"/>
      <c r="K4480" s="220"/>
      <c r="L4480" s="220"/>
      <c r="M4480" s="326"/>
      <c r="N4480" s="220"/>
      <c r="O4480" s="220"/>
      <c r="P4480" s="220"/>
      <c r="Q4480" s="326"/>
      <c r="R4480" s="326"/>
      <c r="S4480" s="326"/>
      <c r="T4480" s="326"/>
    </row>
    <row r="4481" spans="1:20">
      <c r="A4481" s="220"/>
      <c r="B4481" s="220"/>
      <c r="C4481" s="220"/>
      <c r="D4481" s="220"/>
      <c r="E4481" s="220"/>
      <c r="F4481" s="220"/>
      <c r="G4481" s="220"/>
      <c r="H4481" s="220"/>
      <c r="I4481" s="220"/>
      <c r="J4481" s="220"/>
      <c r="K4481" s="220"/>
      <c r="L4481" s="220"/>
      <c r="M4481" s="326"/>
      <c r="N4481" s="220"/>
      <c r="O4481" s="220"/>
      <c r="P4481" s="220"/>
      <c r="Q4481" s="326"/>
      <c r="R4481" s="326"/>
      <c r="S4481" s="326"/>
      <c r="T4481" s="326"/>
    </row>
    <row r="4482" spans="1:20">
      <c r="A4482" s="220"/>
      <c r="B4482" s="220"/>
      <c r="C4482" s="220"/>
      <c r="D4482" s="220"/>
      <c r="E4482" s="220"/>
      <c r="F4482" s="220"/>
      <c r="G4482" s="220"/>
      <c r="H4482" s="220"/>
      <c r="I4482" s="220"/>
      <c r="J4482" s="220"/>
      <c r="K4482" s="220"/>
      <c r="L4482" s="220"/>
      <c r="M4482" s="326"/>
      <c r="N4482" s="220"/>
      <c r="O4482" s="220"/>
      <c r="P4482" s="220"/>
      <c r="Q4482" s="326"/>
      <c r="R4482" s="326"/>
      <c r="S4482" s="326"/>
      <c r="T4482" s="326"/>
    </row>
    <row r="4483" spans="1:20">
      <c r="A4483" s="220"/>
      <c r="B4483" s="220"/>
      <c r="C4483" s="220"/>
      <c r="D4483" s="220"/>
      <c r="E4483" s="220"/>
      <c r="F4483" s="220"/>
      <c r="G4483" s="220"/>
      <c r="H4483" s="220"/>
      <c r="I4483" s="220"/>
      <c r="J4483" s="220"/>
      <c r="K4483" s="220"/>
      <c r="L4483" s="220"/>
      <c r="M4483" s="326"/>
      <c r="N4483" s="220"/>
      <c r="O4483" s="220"/>
      <c r="P4483" s="220"/>
      <c r="Q4483" s="326"/>
      <c r="R4483" s="326"/>
      <c r="S4483" s="326"/>
      <c r="T4483" s="326"/>
    </row>
    <row r="4484" spans="1:20">
      <c r="A4484" s="220"/>
      <c r="B4484" s="220"/>
      <c r="C4484" s="220"/>
      <c r="D4484" s="220"/>
      <c r="E4484" s="220"/>
      <c r="F4484" s="220"/>
      <c r="G4484" s="220"/>
      <c r="H4484" s="220"/>
      <c r="I4484" s="220"/>
      <c r="J4484" s="220"/>
      <c r="K4484" s="220"/>
      <c r="L4484" s="220"/>
      <c r="M4484" s="326"/>
      <c r="N4484" s="220"/>
      <c r="O4484" s="220"/>
      <c r="P4484" s="220"/>
      <c r="Q4484" s="326"/>
      <c r="R4484" s="326"/>
      <c r="S4484" s="326"/>
      <c r="T4484" s="326"/>
    </row>
    <row r="4485" spans="1:20">
      <c r="A4485" s="220"/>
      <c r="B4485" s="220"/>
      <c r="C4485" s="220"/>
      <c r="D4485" s="220"/>
      <c r="E4485" s="220"/>
      <c r="F4485" s="220"/>
      <c r="G4485" s="220"/>
      <c r="H4485" s="220"/>
      <c r="I4485" s="220"/>
      <c r="J4485" s="220"/>
      <c r="K4485" s="220"/>
      <c r="L4485" s="220"/>
      <c r="M4485" s="326"/>
      <c r="N4485" s="220"/>
      <c r="O4485" s="220"/>
      <c r="P4485" s="220"/>
      <c r="Q4485" s="326"/>
      <c r="R4485" s="326"/>
      <c r="S4485" s="326"/>
      <c r="T4485" s="326"/>
    </row>
    <row r="4486" spans="1:20">
      <c r="A4486" s="220"/>
      <c r="B4486" s="220"/>
      <c r="C4486" s="220"/>
      <c r="D4486" s="220"/>
      <c r="E4486" s="220"/>
      <c r="F4486" s="220"/>
      <c r="G4486" s="220"/>
      <c r="H4486" s="220"/>
      <c r="I4486" s="220"/>
      <c r="J4486" s="220"/>
      <c r="K4486" s="220"/>
      <c r="L4486" s="220"/>
      <c r="M4486" s="326"/>
      <c r="N4486" s="220"/>
      <c r="O4486" s="220"/>
      <c r="P4486" s="220"/>
      <c r="Q4486" s="326"/>
      <c r="R4486" s="326"/>
      <c r="S4486" s="326"/>
      <c r="T4486" s="326"/>
    </row>
    <row r="4487" spans="1:20">
      <c r="A4487" s="220"/>
      <c r="B4487" s="220"/>
      <c r="C4487" s="220"/>
      <c r="D4487" s="220"/>
      <c r="E4487" s="220"/>
      <c r="F4487" s="220"/>
      <c r="G4487" s="220"/>
      <c r="H4487" s="220"/>
      <c r="I4487" s="220"/>
      <c r="J4487" s="220"/>
      <c r="K4487" s="220"/>
      <c r="L4487" s="220"/>
      <c r="M4487" s="326"/>
      <c r="N4487" s="220"/>
      <c r="O4487" s="220"/>
      <c r="P4487" s="220"/>
      <c r="Q4487" s="326"/>
      <c r="R4487" s="326"/>
      <c r="S4487" s="326"/>
      <c r="T4487" s="326"/>
    </row>
    <row r="4488" spans="1:20">
      <c r="A4488" s="220"/>
      <c r="B4488" s="220"/>
      <c r="C4488" s="220"/>
      <c r="D4488" s="220"/>
      <c r="E4488" s="220"/>
      <c r="F4488" s="220"/>
      <c r="G4488" s="220"/>
      <c r="H4488" s="220"/>
      <c r="I4488" s="220"/>
      <c r="J4488" s="220"/>
      <c r="K4488" s="220"/>
      <c r="L4488" s="220"/>
      <c r="M4488" s="326"/>
      <c r="N4488" s="220"/>
      <c r="O4488" s="220"/>
      <c r="P4488" s="220"/>
      <c r="Q4488" s="326"/>
      <c r="R4488" s="326"/>
      <c r="S4488" s="326"/>
      <c r="T4488" s="326"/>
    </row>
    <row r="4489" spans="1:20">
      <c r="A4489" s="220"/>
      <c r="B4489" s="220"/>
      <c r="C4489" s="220"/>
      <c r="D4489" s="220"/>
      <c r="E4489" s="220"/>
      <c r="F4489" s="220"/>
      <c r="G4489" s="220"/>
      <c r="H4489" s="220"/>
      <c r="I4489" s="220"/>
      <c r="J4489" s="220"/>
      <c r="K4489" s="220"/>
      <c r="L4489" s="220"/>
      <c r="M4489" s="326"/>
      <c r="N4489" s="220"/>
      <c r="O4489" s="220"/>
      <c r="P4489" s="220"/>
      <c r="Q4489" s="326"/>
      <c r="R4489" s="326"/>
      <c r="S4489" s="326"/>
      <c r="T4489" s="326"/>
    </row>
    <row r="4490" spans="1:20">
      <c r="A4490" s="220"/>
      <c r="B4490" s="220"/>
      <c r="C4490" s="220"/>
      <c r="D4490" s="220"/>
      <c r="E4490" s="220"/>
      <c r="F4490" s="220"/>
      <c r="G4490" s="220"/>
      <c r="H4490" s="220"/>
      <c r="I4490" s="220"/>
      <c r="J4490" s="220"/>
      <c r="K4490" s="220"/>
      <c r="L4490" s="220"/>
      <c r="M4490" s="326"/>
      <c r="N4490" s="220"/>
      <c r="O4490" s="220"/>
      <c r="P4490" s="220"/>
      <c r="Q4490" s="326"/>
      <c r="R4490" s="326"/>
      <c r="S4490" s="326"/>
      <c r="T4490" s="326"/>
    </row>
    <row r="4491" spans="1:20">
      <c r="A4491" s="220"/>
      <c r="B4491" s="220"/>
      <c r="C4491" s="220"/>
      <c r="D4491" s="220"/>
      <c r="E4491" s="220"/>
      <c r="F4491" s="220"/>
      <c r="G4491" s="220"/>
      <c r="H4491" s="220"/>
      <c r="I4491" s="220"/>
      <c r="J4491" s="220"/>
      <c r="K4491" s="220"/>
      <c r="L4491" s="220"/>
      <c r="M4491" s="326"/>
      <c r="N4491" s="220"/>
      <c r="O4491" s="220"/>
      <c r="P4491" s="220"/>
      <c r="Q4491" s="326"/>
      <c r="R4491" s="326"/>
      <c r="S4491" s="326"/>
      <c r="T4491" s="326"/>
    </row>
    <row r="4492" spans="1:20">
      <c r="A4492" s="220"/>
      <c r="B4492" s="220"/>
      <c r="C4492" s="220"/>
      <c r="D4492" s="220"/>
      <c r="E4492" s="220"/>
      <c r="F4492" s="220"/>
      <c r="G4492" s="220"/>
      <c r="H4492" s="220"/>
      <c r="I4492" s="220"/>
      <c r="J4492" s="220"/>
      <c r="K4492" s="220"/>
      <c r="L4492" s="220"/>
      <c r="M4492" s="326"/>
      <c r="N4492" s="220"/>
      <c r="O4492" s="220"/>
      <c r="P4492" s="220"/>
      <c r="Q4492" s="326"/>
      <c r="R4492" s="326"/>
      <c r="S4492" s="326"/>
      <c r="T4492" s="326"/>
    </row>
    <row r="4493" spans="1:20">
      <c r="A4493" s="220"/>
      <c r="B4493" s="220"/>
      <c r="C4493" s="220"/>
      <c r="D4493" s="220"/>
      <c r="E4493" s="220"/>
      <c r="F4493" s="220"/>
      <c r="G4493" s="220"/>
      <c r="H4493" s="220"/>
      <c r="I4493" s="220"/>
      <c r="J4493" s="220"/>
      <c r="K4493" s="220"/>
      <c r="L4493" s="220"/>
      <c r="M4493" s="326"/>
      <c r="N4493" s="220"/>
      <c r="O4493" s="220"/>
      <c r="P4493" s="220"/>
      <c r="Q4493" s="326"/>
      <c r="R4493" s="326"/>
      <c r="S4493" s="326"/>
      <c r="T4493" s="326"/>
    </row>
    <row r="4494" spans="1:20">
      <c r="A4494" s="220"/>
      <c r="B4494" s="220"/>
      <c r="C4494" s="220"/>
      <c r="D4494" s="220"/>
      <c r="E4494" s="220"/>
      <c r="F4494" s="220"/>
      <c r="G4494" s="220"/>
      <c r="H4494" s="220"/>
      <c r="I4494" s="220"/>
      <c r="J4494" s="220"/>
      <c r="K4494" s="220"/>
      <c r="L4494" s="220"/>
      <c r="M4494" s="326"/>
      <c r="N4494" s="220"/>
      <c r="O4494" s="220"/>
      <c r="P4494" s="220"/>
      <c r="Q4494" s="326"/>
      <c r="R4494" s="326"/>
      <c r="S4494" s="326"/>
      <c r="T4494" s="326"/>
    </row>
    <row r="4495" spans="1:20">
      <c r="A4495" s="220"/>
      <c r="B4495" s="220"/>
      <c r="C4495" s="220"/>
      <c r="D4495" s="220"/>
      <c r="E4495" s="220"/>
      <c r="F4495" s="220"/>
      <c r="G4495" s="220"/>
      <c r="H4495" s="220"/>
      <c r="I4495" s="220"/>
      <c r="J4495" s="220"/>
      <c r="K4495" s="220"/>
      <c r="L4495" s="220"/>
      <c r="M4495" s="326"/>
      <c r="N4495" s="220"/>
      <c r="O4495" s="220"/>
      <c r="P4495" s="220"/>
      <c r="Q4495" s="326"/>
      <c r="R4495" s="326"/>
      <c r="S4495" s="326"/>
      <c r="T4495" s="326"/>
    </row>
    <row r="4496" spans="1:20">
      <c r="A4496" s="220"/>
      <c r="B4496" s="220"/>
      <c r="C4496" s="220"/>
      <c r="D4496" s="220"/>
      <c r="E4496" s="220"/>
      <c r="F4496" s="220"/>
      <c r="G4496" s="220"/>
      <c r="H4496" s="220"/>
      <c r="I4496" s="220"/>
      <c r="J4496" s="220"/>
      <c r="K4496" s="220"/>
      <c r="L4496" s="220"/>
      <c r="M4496" s="326"/>
      <c r="N4496" s="220"/>
      <c r="O4496" s="220"/>
      <c r="P4496" s="220"/>
      <c r="Q4496" s="326"/>
      <c r="R4496" s="326"/>
      <c r="S4496" s="326"/>
      <c r="T4496" s="326"/>
    </row>
    <row r="4497" spans="1:20">
      <c r="A4497" s="220"/>
      <c r="B4497" s="220"/>
      <c r="C4497" s="220"/>
      <c r="D4497" s="220"/>
      <c r="E4497" s="220"/>
      <c r="F4497" s="220"/>
      <c r="G4497" s="220"/>
      <c r="H4497" s="220"/>
      <c r="I4497" s="220"/>
      <c r="J4497" s="220"/>
      <c r="K4497" s="220"/>
      <c r="L4497" s="220"/>
      <c r="M4497" s="326"/>
      <c r="N4497" s="220"/>
      <c r="O4497" s="220"/>
      <c r="P4497" s="220"/>
      <c r="Q4497" s="326"/>
      <c r="R4497" s="326"/>
      <c r="S4497" s="326"/>
      <c r="T4497" s="326"/>
    </row>
    <row r="4498" spans="1:20">
      <c r="A4498" s="220"/>
      <c r="B4498" s="220"/>
      <c r="C4498" s="220"/>
      <c r="D4498" s="220"/>
      <c r="E4498" s="220"/>
      <c r="F4498" s="220"/>
      <c r="G4498" s="220"/>
      <c r="H4498" s="220"/>
      <c r="I4498" s="220"/>
      <c r="J4498" s="220"/>
      <c r="K4498" s="220"/>
      <c r="L4498" s="220"/>
      <c r="M4498" s="326"/>
      <c r="N4498" s="220"/>
      <c r="O4498" s="220"/>
      <c r="P4498" s="220"/>
      <c r="Q4498" s="326"/>
      <c r="R4498" s="326"/>
      <c r="S4498" s="326"/>
      <c r="T4498" s="326"/>
    </row>
    <row r="4499" spans="1:20">
      <c r="A4499" s="220"/>
      <c r="B4499" s="220"/>
      <c r="C4499" s="220"/>
      <c r="D4499" s="220"/>
      <c r="E4499" s="220"/>
      <c r="F4499" s="220"/>
      <c r="G4499" s="220"/>
      <c r="H4499" s="220"/>
      <c r="I4499" s="220"/>
      <c r="J4499" s="220"/>
      <c r="K4499" s="220"/>
      <c r="L4499" s="220"/>
      <c r="M4499" s="326"/>
      <c r="N4499" s="220"/>
      <c r="O4499" s="220"/>
      <c r="P4499" s="220"/>
      <c r="Q4499" s="326"/>
      <c r="R4499" s="326"/>
      <c r="S4499" s="326"/>
      <c r="T4499" s="326"/>
    </row>
    <row r="4500" spans="1:20">
      <c r="A4500" s="220"/>
      <c r="B4500" s="220"/>
      <c r="C4500" s="220"/>
      <c r="D4500" s="220"/>
      <c r="E4500" s="220"/>
      <c r="F4500" s="220"/>
      <c r="G4500" s="220"/>
      <c r="H4500" s="220"/>
      <c r="I4500" s="220"/>
      <c r="J4500" s="220"/>
      <c r="K4500" s="220"/>
      <c r="L4500" s="220"/>
      <c r="M4500" s="326"/>
      <c r="N4500" s="220"/>
      <c r="O4500" s="220"/>
      <c r="P4500" s="220"/>
      <c r="Q4500" s="326"/>
      <c r="R4500" s="326"/>
      <c r="S4500" s="326"/>
      <c r="T4500" s="326"/>
    </row>
    <row r="4501" spans="1:20">
      <c r="A4501" s="220"/>
      <c r="B4501" s="220"/>
      <c r="C4501" s="220"/>
      <c r="D4501" s="220"/>
      <c r="E4501" s="220"/>
      <c r="F4501" s="220"/>
      <c r="G4501" s="220"/>
      <c r="H4501" s="220"/>
      <c r="I4501" s="220"/>
      <c r="J4501" s="220"/>
      <c r="K4501" s="220"/>
      <c r="L4501" s="220"/>
      <c r="M4501" s="326"/>
      <c r="N4501" s="220"/>
      <c r="O4501" s="220"/>
      <c r="P4501" s="220"/>
      <c r="Q4501" s="326"/>
      <c r="R4501" s="326"/>
      <c r="S4501" s="326"/>
      <c r="T4501" s="326"/>
    </row>
    <row r="4502" spans="1:20">
      <c r="A4502" s="220"/>
      <c r="B4502" s="220"/>
      <c r="C4502" s="220"/>
      <c r="D4502" s="220"/>
      <c r="E4502" s="220"/>
      <c r="F4502" s="220"/>
      <c r="G4502" s="220"/>
      <c r="H4502" s="220"/>
      <c r="I4502" s="220"/>
      <c r="J4502" s="220"/>
      <c r="K4502" s="220"/>
      <c r="L4502" s="220"/>
      <c r="M4502" s="326"/>
      <c r="N4502" s="220"/>
      <c r="O4502" s="220"/>
      <c r="P4502" s="220"/>
      <c r="Q4502" s="326"/>
      <c r="R4502" s="326"/>
      <c r="S4502" s="326"/>
      <c r="T4502" s="326"/>
    </row>
    <row r="4503" spans="1:20">
      <c r="A4503" s="220"/>
      <c r="B4503" s="220"/>
      <c r="C4503" s="220"/>
      <c r="D4503" s="220"/>
      <c r="E4503" s="220"/>
      <c r="F4503" s="220"/>
      <c r="G4503" s="220"/>
      <c r="H4503" s="220"/>
      <c r="I4503" s="220"/>
      <c r="J4503" s="220"/>
      <c r="K4503" s="220"/>
      <c r="L4503" s="220"/>
      <c r="M4503" s="326"/>
      <c r="N4503" s="220"/>
      <c r="O4503" s="220"/>
      <c r="P4503" s="220"/>
      <c r="Q4503" s="326"/>
      <c r="R4503" s="326"/>
      <c r="S4503" s="326"/>
      <c r="T4503" s="326"/>
    </row>
    <row r="4504" spans="1:20">
      <c r="A4504" s="220"/>
      <c r="B4504" s="220"/>
      <c r="C4504" s="220"/>
      <c r="D4504" s="220"/>
      <c r="E4504" s="220"/>
      <c r="F4504" s="220"/>
      <c r="G4504" s="220"/>
      <c r="H4504" s="220"/>
      <c r="I4504" s="220"/>
      <c r="J4504" s="220"/>
      <c r="K4504" s="220"/>
      <c r="L4504" s="220"/>
      <c r="M4504" s="326"/>
      <c r="N4504" s="220"/>
      <c r="O4504" s="220"/>
      <c r="P4504" s="220"/>
      <c r="Q4504" s="326"/>
      <c r="R4504" s="326"/>
      <c r="S4504" s="326"/>
      <c r="T4504" s="326"/>
    </row>
    <row r="4505" spans="1:20">
      <c r="A4505" s="220"/>
      <c r="B4505" s="220"/>
      <c r="C4505" s="220"/>
      <c r="D4505" s="220"/>
      <c r="E4505" s="220"/>
      <c r="F4505" s="220"/>
      <c r="G4505" s="220"/>
      <c r="H4505" s="220"/>
      <c r="I4505" s="220"/>
      <c r="J4505" s="220"/>
      <c r="K4505" s="220"/>
      <c r="L4505" s="220"/>
      <c r="M4505" s="326"/>
      <c r="N4505" s="220"/>
      <c r="O4505" s="220"/>
      <c r="P4505" s="220"/>
      <c r="Q4505" s="326"/>
      <c r="R4505" s="326"/>
      <c r="S4505" s="326"/>
      <c r="T4505" s="326"/>
    </row>
    <row r="4506" spans="1:20">
      <c r="A4506" s="220"/>
      <c r="B4506" s="220"/>
      <c r="C4506" s="220"/>
      <c r="D4506" s="220"/>
      <c r="E4506" s="220"/>
      <c r="F4506" s="220"/>
      <c r="G4506" s="220"/>
      <c r="H4506" s="220"/>
      <c r="I4506" s="220"/>
      <c r="J4506" s="220"/>
      <c r="K4506" s="220"/>
      <c r="L4506" s="220"/>
      <c r="M4506" s="326"/>
      <c r="N4506" s="220"/>
      <c r="O4506" s="220"/>
      <c r="P4506" s="220"/>
      <c r="Q4506" s="326"/>
      <c r="R4506" s="326"/>
      <c r="S4506" s="326"/>
      <c r="T4506" s="326"/>
    </row>
    <row r="4507" spans="1:20">
      <c r="A4507" s="220"/>
      <c r="B4507" s="220"/>
      <c r="C4507" s="220"/>
      <c r="D4507" s="220"/>
      <c r="E4507" s="220"/>
      <c r="F4507" s="220"/>
      <c r="G4507" s="220"/>
      <c r="H4507" s="220"/>
      <c r="I4507" s="220"/>
      <c r="J4507" s="220"/>
      <c r="K4507" s="220"/>
      <c r="L4507" s="220"/>
      <c r="M4507" s="326"/>
      <c r="N4507" s="220"/>
      <c r="O4507" s="220"/>
      <c r="P4507" s="220"/>
      <c r="Q4507" s="326"/>
      <c r="R4507" s="326"/>
      <c r="S4507" s="326"/>
      <c r="T4507" s="326"/>
    </row>
    <row r="4508" spans="1:20">
      <c r="A4508" s="220"/>
      <c r="B4508" s="220"/>
      <c r="C4508" s="220"/>
      <c r="D4508" s="220"/>
      <c r="E4508" s="220"/>
      <c r="F4508" s="220"/>
      <c r="G4508" s="220"/>
      <c r="H4508" s="220"/>
      <c r="I4508" s="220"/>
      <c r="J4508" s="220"/>
      <c r="K4508" s="220"/>
      <c r="L4508" s="220"/>
      <c r="M4508" s="326"/>
      <c r="N4508" s="220"/>
      <c r="O4508" s="220"/>
      <c r="P4508" s="220"/>
      <c r="Q4508" s="326"/>
      <c r="R4508" s="326"/>
      <c r="S4508" s="326"/>
      <c r="T4508" s="326"/>
    </row>
    <row r="4509" spans="1:20">
      <c r="A4509" s="220"/>
      <c r="B4509" s="220"/>
      <c r="C4509" s="220"/>
      <c r="D4509" s="220"/>
      <c r="E4509" s="220"/>
      <c r="F4509" s="220"/>
      <c r="G4509" s="220"/>
      <c r="H4509" s="220"/>
      <c r="I4509" s="220"/>
      <c r="J4509" s="220"/>
      <c r="K4509" s="220"/>
      <c r="L4509" s="220"/>
      <c r="M4509" s="326"/>
      <c r="N4509" s="220"/>
      <c r="O4509" s="220"/>
      <c r="P4509" s="220"/>
      <c r="Q4509" s="326"/>
      <c r="R4509" s="326"/>
      <c r="S4509" s="326"/>
      <c r="T4509" s="326"/>
    </row>
    <row r="4510" spans="1:20">
      <c r="A4510" s="220"/>
      <c r="B4510" s="220"/>
      <c r="C4510" s="220"/>
      <c r="D4510" s="220"/>
      <c r="E4510" s="220"/>
      <c r="F4510" s="220"/>
      <c r="G4510" s="220"/>
      <c r="H4510" s="220"/>
      <c r="I4510" s="220"/>
      <c r="J4510" s="220"/>
      <c r="K4510" s="220"/>
      <c r="L4510" s="220"/>
      <c r="M4510" s="326"/>
      <c r="N4510" s="220"/>
      <c r="O4510" s="220"/>
      <c r="P4510" s="220"/>
      <c r="Q4510" s="326"/>
      <c r="R4510" s="326"/>
      <c r="S4510" s="326"/>
      <c r="T4510" s="326"/>
    </row>
    <row r="4511" spans="1:20">
      <c r="A4511" s="220"/>
      <c r="B4511" s="220"/>
      <c r="C4511" s="220"/>
      <c r="D4511" s="220"/>
      <c r="E4511" s="220"/>
      <c r="F4511" s="220"/>
      <c r="G4511" s="220"/>
      <c r="H4511" s="220"/>
      <c r="I4511" s="220"/>
      <c r="J4511" s="220"/>
      <c r="K4511" s="220"/>
      <c r="L4511" s="220"/>
      <c r="M4511" s="326"/>
      <c r="N4511" s="220"/>
      <c r="O4511" s="220"/>
      <c r="P4511" s="220"/>
      <c r="Q4511" s="326"/>
      <c r="R4511" s="326"/>
      <c r="S4511" s="326"/>
      <c r="T4511" s="326"/>
    </row>
    <row r="4512" spans="1:20">
      <c r="A4512" s="220"/>
      <c r="B4512" s="220"/>
      <c r="C4512" s="220"/>
      <c r="D4512" s="220"/>
      <c r="E4512" s="220"/>
      <c r="F4512" s="220"/>
      <c r="G4512" s="220"/>
      <c r="H4512" s="220"/>
      <c r="I4512" s="220"/>
      <c r="J4512" s="220"/>
      <c r="K4512" s="220"/>
      <c r="L4512" s="220"/>
      <c r="M4512" s="326"/>
      <c r="N4512" s="220"/>
      <c r="O4512" s="220"/>
      <c r="P4512" s="220"/>
      <c r="Q4512" s="326"/>
      <c r="R4512" s="326"/>
      <c r="S4512" s="326"/>
      <c r="T4512" s="326"/>
    </row>
    <row r="4513" spans="1:20">
      <c r="A4513" s="220"/>
      <c r="B4513" s="220"/>
      <c r="C4513" s="220"/>
      <c r="D4513" s="220"/>
      <c r="E4513" s="220"/>
      <c r="F4513" s="220"/>
      <c r="G4513" s="220"/>
      <c r="H4513" s="220"/>
      <c r="I4513" s="220"/>
      <c r="J4513" s="220"/>
      <c r="K4513" s="220"/>
      <c r="L4513" s="220"/>
      <c r="M4513" s="326"/>
      <c r="N4513" s="220"/>
      <c r="O4513" s="220"/>
      <c r="P4513" s="220"/>
      <c r="Q4513" s="326"/>
      <c r="R4513" s="326"/>
      <c r="S4513" s="326"/>
      <c r="T4513" s="326"/>
    </row>
    <row r="4514" spans="1:20">
      <c r="A4514" s="220"/>
      <c r="B4514" s="220"/>
      <c r="C4514" s="220"/>
      <c r="D4514" s="220"/>
      <c r="E4514" s="220"/>
      <c r="F4514" s="220"/>
      <c r="G4514" s="220"/>
      <c r="H4514" s="220"/>
      <c r="I4514" s="220"/>
      <c r="J4514" s="220"/>
      <c r="K4514" s="220"/>
      <c r="L4514" s="220"/>
      <c r="M4514" s="326"/>
      <c r="N4514" s="220"/>
      <c r="O4514" s="220"/>
      <c r="P4514" s="220"/>
      <c r="Q4514" s="326"/>
      <c r="R4514" s="326"/>
      <c r="S4514" s="326"/>
      <c r="T4514" s="326"/>
    </row>
    <row r="4515" spans="1:20">
      <c r="A4515" s="220"/>
      <c r="B4515" s="220"/>
      <c r="C4515" s="220"/>
      <c r="D4515" s="220"/>
      <c r="E4515" s="220"/>
      <c r="F4515" s="220"/>
      <c r="G4515" s="220"/>
      <c r="H4515" s="220"/>
      <c r="I4515" s="220"/>
      <c r="J4515" s="220"/>
      <c r="K4515" s="220"/>
      <c r="L4515" s="220"/>
      <c r="M4515" s="326"/>
      <c r="N4515" s="220"/>
      <c r="O4515" s="220"/>
      <c r="P4515" s="220"/>
      <c r="Q4515" s="326"/>
      <c r="R4515" s="326"/>
      <c r="S4515" s="326"/>
      <c r="T4515" s="326"/>
    </row>
    <row r="4516" spans="1:20">
      <c r="A4516" s="220"/>
      <c r="B4516" s="220"/>
      <c r="C4516" s="220"/>
      <c r="D4516" s="220"/>
      <c r="E4516" s="220"/>
      <c r="F4516" s="220"/>
      <c r="G4516" s="220"/>
      <c r="H4516" s="220"/>
      <c r="I4516" s="220"/>
      <c r="J4516" s="220"/>
      <c r="K4516" s="220"/>
      <c r="L4516" s="220"/>
      <c r="M4516" s="326"/>
      <c r="N4516" s="220"/>
      <c r="O4516" s="220"/>
      <c r="P4516" s="220"/>
      <c r="Q4516" s="326"/>
      <c r="R4516" s="326"/>
      <c r="S4516" s="326"/>
      <c r="T4516" s="326"/>
    </row>
    <row r="4517" spans="1:20">
      <c r="A4517" s="220"/>
      <c r="B4517" s="220"/>
      <c r="C4517" s="220"/>
      <c r="D4517" s="220"/>
      <c r="E4517" s="220"/>
      <c r="F4517" s="220"/>
      <c r="G4517" s="220"/>
      <c r="H4517" s="220"/>
      <c r="I4517" s="220"/>
      <c r="J4517" s="220"/>
      <c r="K4517" s="220"/>
      <c r="L4517" s="220"/>
      <c r="M4517" s="326"/>
      <c r="N4517" s="220"/>
      <c r="O4517" s="220"/>
      <c r="P4517" s="220"/>
      <c r="Q4517" s="326"/>
      <c r="R4517" s="326"/>
      <c r="S4517" s="326"/>
      <c r="T4517" s="326"/>
    </row>
    <row r="4518" spans="1:20">
      <c r="A4518" s="220"/>
      <c r="B4518" s="220"/>
      <c r="C4518" s="220"/>
      <c r="D4518" s="220"/>
      <c r="E4518" s="220"/>
      <c r="F4518" s="220"/>
      <c r="G4518" s="220"/>
      <c r="H4518" s="220"/>
      <c r="I4518" s="220"/>
      <c r="J4518" s="220"/>
      <c r="K4518" s="220"/>
      <c r="L4518" s="220"/>
      <c r="M4518" s="326"/>
      <c r="N4518" s="220"/>
      <c r="O4518" s="220"/>
      <c r="P4518" s="220"/>
      <c r="Q4518" s="326"/>
      <c r="R4518" s="326"/>
      <c r="S4518" s="326"/>
      <c r="T4518" s="326"/>
    </row>
    <row r="4519" spans="1:20">
      <c r="A4519" s="220"/>
      <c r="B4519" s="220"/>
      <c r="C4519" s="220"/>
      <c r="D4519" s="220"/>
      <c r="E4519" s="220"/>
      <c r="F4519" s="220"/>
      <c r="G4519" s="220"/>
      <c r="H4519" s="220"/>
      <c r="I4519" s="220"/>
      <c r="J4519" s="220"/>
      <c r="K4519" s="220"/>
      <c r="L4519" s="220"/>
      <c r="M4519" s="326"/>
      <c r="N4519" s="220"/>
      <c r="O4519" s="220"/>
      <c r="P4519" s="220"/>
      <c r="Q4519" s="326"/>
      <c r="R4519" s="326"/>
      <c r="S4519" s="326"/>
      <c r="T4519" s="326"/>
    </row>
    <row r="4520" spans="1:20">
      <c r="A4520" s="220"/>
      <c r="B4520" s="220"/>
      <c r="C4520" s="220"/>
      <c r="D4520" s="220"/>
      <c r="E4520" s="220"/>
      <c r="F4520" s="220"/>
      <c r="G4520" s="220"/>
      <c r="H4520" s="220"/>
      <c r="I4520" s="220"/>
      <c r="J4520" s="220"/>
      <c r="K4520" s="220"/>
      <c r="L4520" s="220"/>
      <c r="M4520" s="326"/>
      <c r="N4520" s="220"/>
      <c r="O4520" s="220"/>
      <c r="P4520" s="220"/>
      <c r="Q4520" s="326"/>
      <c r="R4520" s="326"/>
      <c r="S4520" s="326"/>
      <c r="T4520" s="326"/>
    </row>
    <row r="4521" spans="1:20">
      <c r="A4521" s="220"/>
      <c r="B4521" s="220"/>
      <c r="C4521" s="220"/>
      <c r="D4521" s="220"/>
      <c r="E4521" s="220"/>
      <c r="F4521" s="220"/>
      <c r="G4521" s="220"/>
      <c r="H4521" s="220"/>
      <c r="I4521" s="220"/>
      <c r="J4521" s="220"/>
      <c r="K4521" s="220"/>
      <c r="L4521" s="220"/>
      <c r="M4521" s="326"/>
      <c r="N4521" s="220"/>
      <c r="O4521" s="220"/>
      <c r="P4521" s="220"/>
      <c r="Q4521" s="326"/>
      <c r="R4521" s="326"/>
      <c r="S4521" s="326"/>
      <c r="T4521" s="326"/>
    </row>
    <row r="4522" spans="1:20">
      <c r="A4522" s="220"/>
      <c r="B4522" s="220"/>
      <c r="C4522" s="220"/>
      <c r="D4522" s="220"/>
      <c r="E4522" s="220"/>
      <c r="F4522" s="220"/>
      <c r="G4522" s="220"/>
      <c r="H4522" s="220"/>
      <c r="I4522" s="220"/>
      <c r="J4522" s="220"/>
      <c r="K4522" s="220"/>
      <c r="L4522" s="220"/>
      <c r="M4522" s="326"/>
      <c r="N4522" s="220"/>
      <c r="O4522" s="220"/>
      <c r="P4522" s="220"/>
      <c r="Q4522" s="326"/>
      <c r="R4522" s="326"/>
      <c r="S4522" s="326"/>
      <c r="T4522" s="326"/>
    </row>
    <row r="4523" spans="1:20">
      <c r="A4523" s="220"/>
      <c r="B4523" s="220"/>
      <c r="C4523" s="220"/>
      <c r="D4523" s="220"/>
      <c r="E4523" s="220"/>
      <c r="F4523" s="220"/>
      <c r="G4523" s="220"/>
      <c r="H4523" s="220"/>
      <c r="I4523" s="220"/>
      <c r="J4523" s="220"/>
      <c r="K4523" s="220"/>
      <c r="L4523" s="220"/>
      <c r="M4523" s="326"/>
      <c r="N4523" s="220"/>
      <c r="O4523" s="220"/>
      <c r="P4523" s="220"/>
      <c r="Q4523" s="326"/>
      <c r="R4523" s="326"/>
      <c r="S4523" s="326"/>
      <c r="T4523" s="326"/>
    </row>
    <row r="4524" spans="1:20">
      <c r="A4524" s="220"/>
      <c r="B4524" s="220"/>
      <c r="C4524" s="220"/>
      <c r="D4524" s="220"/>
      <c r="E4524" s="220"/>
      <c r="F4524" s="220"/>
      <c r="G4524" s="220"/>
      <c r="H4524" s="220"/>
      <c r="I4524" s="220"/>
      <c r="J4524" s="220"/>
      <c r="K4524" s="220"/>
      <c r="L4524" s="220"/>
      <c r="M4524" s="326"/>
      <c r="N4524" s="220"/>
      <c r="O4524" s="220"/>
      <c r="P4524" s="220"/>
      <c r="Q4524" s="326"/>
      <c r="R4524" s="326"/>
      <c r="S4524" s="326"/>
      <c r="T4524" s="326"/>
    </row>
    <row r="4525" spans="1:20">
      <c r="A4525" s="220"/>
      <c r="B4525" s="220"/>
      <c r="C4525" s="220"/>
      <c r="D4525" s="220"/>
      <c r="E4525" s="220"/>
      <c r="F4525" s="220"/>
      <c r="G4525" s="220"/>
      <c r="H4525" s="220"/>
      <c r="I4525" s="220"/>
      <c r="J4525" s="220"/>
      <c r="K4525" s="220"/>
      <c r="L4525" s="220"/>
      <c r="M4525" s="326"/>
      <c r="N4525" s="220"/>
      <c r="O4525" s="220"/>
      <c r="P4525" s="220"/>
      <c r="Q4525" s="326"/>
      <c r="R4525" s="326"/>
      <c r="S4525" s="326"/>
      <c r="T4525" s="326"/>
    </row>
    <row r="4526" spans="1:20">
      <c r="A4526" s="220"/>
      <c r="B4526" s="220"/>
      <c r="C4526" s="220"/>
      <c r="D4526" s="220"/>
      <c r="E4526" s="220"/>
      <c r="F4526" s="220"/>
      <c r="G4526" s="220"/>
      <c r="H4526" s="220"/>
      <c r="I4526" s="220"/>
      <c r="J4526" s="220"/>
      <c r="K4526" s="220"/>
      <c r="L4526" s="220"/>
      <c r="M4526" s="326"/>
      <c r="N4526" s="220"/>
      <c r="O4526" s="220"/>
      <c r="P4526" s="220"/>
      <c r="Q4526" s="326"/>
      <c r="R4526" s="326"/>
      <c r="S4526" s="326"/>
      <c r="T4526" s="326"/>
    </row>
    <row r="4527" spans="1:20">
      <c r="A4527" s="220"/>
      <c r="B4527" s="220"/>
      <c r="C4527" s="220"/>
      <c r="D4527" s="220"/>
      <c r="E4527" s="220"/>
      <c r="F4527" s="220"/>
      <c r="G4527" s="220"/>
      <c r="H4527" s="220"/>
      <c r="I4527" s="220"/>
      <c r="J4527" s="220"/>
      <c r="K4527" s="220"/>
      <c r="L4527" s="220"/>
      <c r="M4527" s="326"/>
      <c r="N4527" s="220"/>
      <c r="O4527" s="220"/>
      <c r="P4527" s="220"/>
      <c r="Q4527" s="326"/>
      <c r="R4527" s="326"/>
      <c r="S4527" s="326"/>
      <c r="T4527" s="326"/>
    </row>
    <row r="4528" spans="1:20">
      <c r="A4528" s="220"/>
      <c r="B4528" s="220"/>
      <c r="C4528" s="220"/>
      <c r="D4528" s="220"/>
      <c r="E4528" s="220"/>
      <c r="F4528" s="220"/>
      <c r="G4528" s="220"/>
      <c r="H4528" s="220"/>
      <c r="I4528" s="220"/>
      <c r="J4528" s="220"/>
      <c r="K4528" s="220"/>
      <c r="L4528" s="220"/>
      <c r="M4528" s="326"/>
      <c r="N4528" s="220"/>
      <c r="O4528" s="220"/>
      <c r="P4528" s="220"/>
      <c r="Q4528" s="326"/>
      <c r="R4528" s="326"/>
      <c r="S4528" s="326"/>
      <c r="T4528" s="326"/>
    </row>
    <row r="4529" spans="1:20">
      <c r="A4529" s="220"/>
      <c r="B4529" s="220"/>
      <c r="C4529" s="220"/>
      <c r="D4529" s="220"/>
      <c r="E4529" s="220"/>
      <c r="F4529" s="220"/>
      <c r="G4529" s="220"/>
      <c r="H4529" s="220"/>
      <c r="I4529" s="220"/>
      <c r="J4529" s="220"/>
      <c r="K4529" s="220"/>
      <c r="L4529" s="220"/>
      <c r="M4529" s="326"/>
      <c r="N4529" s="220"/>
      <c r="O4529" s="220"/>
      <c r="P4529" s="220"/>
      <c r="Q4529" s="326"/>
      <c r="R4529" s="326"/>
      <c r="S4529" s="326"/>
      <c r="T4529" s="326"/>
    </row>
    <row r="4530" spans="1:20">
      <c r="A4530" s="220"/>
      <c r="B4530" s="220"/>
      <c r="C4530" s="220"/>
      <c r="D4530" s="220"/>
      <c r="E4530" s="220"/>
      <c r="F4530" s="220"/>
      <c r="G4530" s="220"/>
      <c r="H4530" s="220"/>
      <c r="I4530" s="220"/>
      <c r="J4530" s="220"/>
      <c r="K4530" s="220"/>
      <c r="L4530" s="220"/>
      <c r="M4530" s="326"/>
      <c r="N4530" s="220"/>
      <c r="O4530" s="220"/>
      <c r="P4530" s="220"/>
      <c r="Q4530" s="326"/>
      <c r="R4530" s="326"/>
      <c r="S4530" s="326"/>
      <c r="T4530" s="326"/>
    </row>
    <row r="4531" spans="1:20">
      <c r="A4531" s="220"/>
      <c r="B4531" s="220"/>
      <c r="C4531" s="220"/>
      <c r="D4531" s="220"/>
      <c r="E4531" s="220"/>
      <c r="F4531" s="220"/>
      <c r="G4531" s="220"/>
      <c r="H4531" s="220"/>
      <c r="I4531" s="220"/>
      <c r="J4531" s="220"/>
      <c r="K4531" s="220"/>
      <c r="L4531" s="220"/>
      <c r="M4531" s="326"/>
      <c r="N4531" s="220"/>
      <c r="O4531" s="220"/>
      <c r="P4531" s="220"/>
      <c r="Q4531" s="326"/>
      <c r="R4531" s="326"/>
      <c r="S4531" s="326"/>
      <c r="T4531" s="326"/>
    </row>
    <row r="4532" spans="1:20">
      <c r="A4532" s="220"/>
      <c r="B4532" s="220"/>
      <c r="C4532" s="220"/>
      <c r="D4532" s="220"/>
      <c r="E4532" s="220"/>
      <c r="F4532" s="220"/>
      <c r="G4532" s="220"/>
      <c r="H4532" s="220"/>
      <c r="I4532" s="220"/>
      <c r="J4532" s="220"/>
      <c r="K4532" s="220"/>
      <c r="L4532" s="220"/>
      <c r="M4532" s="326"/>
      <c r="N4532" s="220"/>
      <c r="O4532" s="220"/>
      <c r="P4532" s="220"/>
      <c r="Q4532" s="326"/>
      <c r="R4532" s="326"/>
      <c r="S4532" s="326"/>
      <c r="T4532" s="326"/>
    </row>
    <row r="4533" spans="1:20">
      <c r="A4533" s="220"/>
      <c r="B4533" s="220"/>
      <c r="C4533" s="220"/>
      <c r="D4533" s="220"/>
      <c r="E4533" s="220"/>
      <c r="F4533" s="220"/>
      <c r="G4533" s="220"/>
      <c r="H4533" s="220"/>
      <c r="I4533" s="220"/>
      <c r="J4533" s="220"/>
      <c r="K4533" s="220"/>
      <c r="L4533" s="220"/>
      <c r="M4533" s="326"/>
      <c r="N4533" s="220"/>
      <c r="O4533" s="220"/>
      <c r="P4533" s="220"/>
      <c r="Q4533" s="326"/>
      <c r="R4533" s="326"/>
      <c r="S4533" s="326"/>
      <c r="T4533" s="326"/>
    </row>
    <row r="4534" spans="1:20">
      <c r="A4534" s="220"/>
      <c r="B4534" s="220"/>
      <c r="C4534" s="220"/>
      <c r="D4534" s="220"/>
      <c r="E4534" s="220"/>
      <c r="F4534" s="220"/>
      <c r="G4534" s="220"/>
      <c r="H4534" s="220"/>
      <c r="I4534" s="220"/>
      <c r="J4534" s="220"/>
      <c r="K4534" s="220"/>
      <c r="L4534" s="220"/>
      <c r="M4534" s="326"/>
      <c r="N4534" s="220"/>
      <c r="O4534" s="220"/>
      <c r="P4534" s="220"/>
      <c r="Q4534" s="326"/>
      <c r="R4534" s="326"/>
      <c r="S4534" s="326"/>
      <c r="T4534" s="326"/>
    </row>
    <row r="4535" spans="1:20">
      <c r="A4535" s="220"/>
      <c r="B4535" s="220"/>
      <c r="C4535" s="220"/>
      <c r="D4535" s="220"/>
      <c r="E4535" s="220"/>
      <c r="F4535" s="220"/>
      <c r="G4535" s="220"/>
      <c r="H4535" s="220"/>
      <c r="I4535" s="220"/>
      <c r="J4535" s="220"/>
      <c r="K4535" s="220"/>
      <c r="L4535" s="220"/>
      <c r="M4535" s="326"/>
      <c r="N4535" s="220"/>
      <c r="O4535" s="220"/>
      <c r="P4535" s="220"/>
      <c r="Q4535" s="326"/>
      <c r="R4535" s="326"/>
      <c r="S4535" s="326"/>
      <c r="T4535" s="326"/>
    </row>
    <row r="4536" spans="1:20">
      <c r="A4536" s="220"/>
      <c r="B4536" s="220"/>
      <c r="C4536" s="220"/>
      <c r="D4536" s="220"/>
      <c r="E4536" s="220"/>
      <c r="F4536" s="220"/>
      <c r="G4536" s="220"/>
      <c r="H4536" s="220"/>
      <c r="I4536" s="220"/>
      <c r="J4536" s="220"/>
      <c r="K4536" s="220"/>
      <c r="L4536" s="220"/>
      <c r="M4536" s="326"/>
      <c r="N4536" s="220"/>
      <c r="O4536" s="220"/>
      <c r="P4536" s="220"/>
      <c r="Q4536" s="326"/>
      <c r="R4536" s="326"/>
      <c r="S4536" s="326"/>
      <c r="T4536" s="326"/>
    </row>
    <row r="4537" spans="1:20">
      <c r="A4537" s="220"/>
      <c r="B4537" s="220"/>
      <c r="C4537" s="220"/>
      <c r="D4537" s="220"/>
      <c r="E4537" s="220"/>
      <c r="F4537" s="220"/>
      <c r="G4537" s="220"/>
      <c r="H4537" s="220"/>
      <c r="I4537" s="220"/>
      <c r="J4537" s="220"/>
      <c r="K4537" s="220"/>
      <c r="L4537" s="220"/>
      <c r="M4537" s="326"/>
      <c r="N4537" s="220"/>
      <c r="O4537" s="220"/>
      <c r="P4537" s="220"/>
      <c r="Q4537" s="326"/>
      <c r="R4537" s="326"/>
      <c r="S4537" s="326"/>
      <c r="T4537" s="326"/>
    </row>
    <row r="4538" spans="1:20">
      <c r="A4538" s="220"/>
      <c r="B4538" s="220"/>
      <c r="C4538" s="220"/>
      <c r="D4538" s="220"/>
      <c r="E4538" s="220"/>
      <c r="F4538" s="220"/>
      <c r="G4538" s="220"/>
      <c r="H4538" s="220"/>
      <c r="I4538" s="220"/>
      <c r="J4538" s="220"/>
      <c r="K4538" s="220"/>
      <c r="L4538" s="220"/>
      <c r="M4538" s="326"/>
      <c r="N4538" s="220"/>
      <c r="O4538" s="220"/>
      <c r="P4538" s="220"/>
      <c r="Q4538" s="326"/>
      <c r="R4538" s="326"/>
      <c r="S4538" s="326"/>
      <c r="T4538" s="326"/>
    </row>
    <row r="4539" spans="1:20">
      <c r="A4539" s="220"/>
      <c r="B4539" s="220"/>
      <c r="C4539" s="220"/>
      <c r="D4539" s="220"/>
      <c r="E4539" s="220"/>
      <c r="F4539" s="220"/>
      <c r="G4539" s="220"/>
      <c r="H4539" s="220"/>
      <c r="I4539" s="220"/>
      <c r="J4539" s="220"/>
      <c r="K4539" s="220"/>
      <c r="L4539" s="220"/>
      <c r="M4539" s="326"/>
      <c r="N4539" s="220"/>
      <c r="O4539" s="220"/>
      <c r="P4539" s="220"/>
      <c r="Q4539" s="326"/>
      <c r="R4539" s="326"/>
      <c r="S4539" s="326"/>
      <c r="T4539" s="326"/>
    </row>
    <row r="4540" spans="1:20">
      <c r="A4540" s="220"/>
      <c r="B4540" s="220"/>
      <c r="C4540" s="220"/>
      <c r="D4540" s="220"/>
      <c r="E4540" s="220"/>
      <c r="F4540" s="220"/>
      <c r="G4540" s="220"/>
      <c r="H4540" s="220"/>
      <c r="I4540" s="220"/>
      <c r="J4540" s="220"/>
      <c r="K4540" s="220"/>
      <c r="L4540" s="220"/>
      <c r="M4540" s="326"/>
      <c r="N4540" s="220"/>
      <c r="O4540" s="220"/>
      <c r="P4540" s="220"/>
      <c r="Q4540" s="326"/>
      <c r="R4540" s="326"/>
      <c r="S4540" s="326"/>
      <c r="T4540" s="326"/>
    </row>
    <row r="4541" spans="1:20">
      <c r="A4541" s="220"/>
      <c r="B4541" s="220"/>
      <c r="C4541" s="220"/>
      <c r="D4541" s="220"/>
      <c r="E4541" s="220"/>
      <c r="F4541" s="220"/>
      <c r="G4541" s="220"/>
      <c r="H4541" s="220"/>
      <c r="I4541" s="220"/>
      <c r="J4541" s="220"/>
      <c r="K4541" s="220"/>
      <c r="L4541" s="220"/>
      <c r="M4541" s="326"/>
      <c r="N4541" s="220"/>
      <c r="O4541" s="220"/>
      <c r="P4541" s="220"/>
      <c r="Q4541" s="326"/>
      <c r="R4541" s="326"/>
      <c r="S4541" s="326"/>
      <c r="T4541" s="326"/>
    </row>
    <row r="4542" spans="1:20">
      <c r="A4542" s="220"/>
      <c r="B4542" s="220"/>
      <c r="C4542" s="220"/>
      <c r="D4542" s="220"/>
      <c r="E4542" s="220"/>
      <c r="F4542" s="220"/>
      <c r="G4542" s="220"/>
      <c r="H4542" s="220"/>
      <c r="I4542" s="220"/>
      <c r="J4542" s="220"/>
      <c r="K4542" s="220"/>
      <c r="L4542" s="220"/>
      <c r="M4542" s="326"/>
      <c r="N4542" s="220"/>
      <c r="O4542" s="220"/>
      <c r="P4542" s="220"/>
      <c r="Q4542" s="326"/>
      <c r="R4542" s="326"/>
      <c r="S4542" s="326"/>
      <c r="T4542" s="326"/>
    </row>
    <row r="4543" spans="1:20">
      <c r="A4543" s="220"/>
      <c r="B4543" s="220"/>
      <c r="C4543" s="220"/>
      <c r="D4543" s="220"/>
      <c r="E4543" s="220"/>
      <c r="F4543" s="220"/>
      <c r="G4543" s="220"/>
      <c r="H4543" s="220"/>
      <c r="I4543" s="220"/>
      <c r="J4543" s="220"/>
      <c r="K4543" s="220"/>
      <c r="L4543" s="220"/>
      <c r="M4543" s="326"/>
      <c r="N4543" s="220"/>
      <c r="O4543" s="220"/>
      <c r="P4543" s="220"/>
      <c r="Q4543" s="326"/>
      <c r="R4543" s="326"/>
      <c r="S4543" s="326"/>
      <c r="T4543" s="326"/>
    </row>
    <row r="4544" spans="1:20">
      <c r="A4544" s="220"/>
      <c r="B4544" s="220"/>
      <c r="C4544" s="220"/>
      <c r="D4544" s="220"/>
      <c r="E4544" s="220"/>
      <c r="F4544" s="220"/>
      <c r="G4544" s="220"/>
      <c r="H4544" s="220"/>
      <c r="I4544" s="220"/>
      <c r="J4544" s="220"/>
      <c r="K4544" s="220"/>
      <c r="L4544" s="220"/>
      <c r="M4544" s="326"/>
      <c r="N4544" s="220"/>
      <c r="O4544" s="220"/>
      <c r="P4544" s="220"/>
      <c r="Q4544" s="326"/>
      <c r="R4544" s="326"/>
      <c r="S4544" s="326"/>
      <c r="T4544" s="326"/>
    </row>
    <row r="4545" spans="1:20">
      <c r="A4545" s="220"/>
      <c r="B4545" s="220"/>
      <c r="C4545" s="220"/>
      <c r="D4545" s="220"/>
      <c r="E4545" s="220"/>
      <c r="F4545" s="220"/>
      <c r="G4545" s="220"/>
      <c r="H4545" s="220"/>
      <c r="I4545" s="220"/>
      <c r="J4545" s="220"/>
      <c r="K4545" s="220"/>
      <c r="L4545" s="220"/>
      <c r="M4545" s="326"/>
      <c r="N4545" s="220"/>
      <c r="O4545" s="220"/>
      <c r="P4545" s="220"/>
      <c r="Q4545" s="326"/>
      <c r="R4545" s="326"/>
      <c r="S4545" s="326"/>
      <c r="T4545" s="326"/>
    </row>
    <row r="4546" spans="1:20">
      <c r="A4546" s="220"/>
      <c r="B4546" s="220"/>
      <c r="C4546" s="220"/>
      <c r="D4546" s="220"/>
      <c r="E4546" s="220"/>
      <c r="F4546" s="220"/>
      <c r="G4546" s="220"/>
      <c r="H4546" s="220"/>
      <c r="I4546" s="220"/>
      <c r="J4546" s="220"/>
      <c r="K4546" s="220"/>
      <c r="L4546" s="220"/>
      <c r="M4546" s="326"/>
      <c r="N4546" s="220"/>
      <c r="O4546" s="220"/>
      <c r="P4546" s="220"/>
      <c r="Q4546" s="326"/>
      <c r="R4546" s="326"/>
      <c r="S4546" s="326"/>
      <c r="T4546" s="326"/>
    </row>
    <row r="4547" spans="1:20">
      <c r="A4547" s="220"/>
      <c r="B4547" s="220"/>
      <c r="C4547" s="220"/>
      <c r="D4547" s="220"/>
      <c r="E4547" s="220"/>
      <c r="F4547" s="220"/>
      <c r="G4547" s="220"/>
      <c r="H4547" s="220"/>
      <c r="I4547" s="220"/>
      <c r="J4547" s="220"/>
      <c r="K4547" s="220"/>
      <c r="L4547" s="220"/>
      <c r="M4547" s="326"/>
      <c r="N4547" s="220"/>
      <c r="O4547" s="220"/>
      <c r="P4547" s="220"/>
      <c r="Q4547" s="326"/>
      <c r="R4547" s="326"/>
      <c r="S4547" s="326"/>
      <c r="T4547" s="326"/>
    </row>
    <row r="4548" spans="1:20">
      <c r="A4548" s="220"/>
      <c r="B4548" s="220"/>
      <c r="C4548" s="220"/>
      <c r="D4548" s="220"/>
      <c r="E4548" s="220"/>
      <c r="F4548" s="220"/>
      <c r="G4548" s="220"/>
      <c r="H4548" s="220"/>
      <c r="I4548" s="220"/>
      <c r="J4548" s="220"/>
      <c r="K4548" s="220"/>
      <c r="L4548" s="220"/>
      <c r="M4548" s="326"/>
      <c r="N4548" s="220"/>
      <c r="O4548" s="220"/>
      <c r="P4548" s="220"/>
      <c r="Q4548" s="326"/>
      <c r="R4548" s="326"/>
      <c r="S4548" s="326"/>
      <c r="T4548" s="326"/>
    </row>
    <row r="4549" spans="1:20">
      <c r="A4549" s="220"/>
      <c r="B4549" s="220"/>
      <c r="C4549" s="220"/>
      <c r="D4549" s="220"/>
      <c r="E4549" s="220"/>
      <c r="F4549" s="220"/>
      <c r="G4549" s="220"/>
      <c r="H4549" s="220"/>
      <c r="I4549" s="220"/>
      <c r="J4549" s="220"/>
      <c r="K4549" s="220"/>
      <c r="L4549" s="220"/>
      <c r="M4549" s="326"/>
      <c r="N4549" s="220"/>
      <c r="O4549" s="220"/>
      <c r="P4549" s="220"/>
      <c r="Q4549" s="326"/>
      <c r="R4549" s="326"/>
      <c r="S4549" s="326"/>
      <c r="T4549" s="326"/>
    </row>
    <row r="4550" spans="1:20">
      <c r="A4550" s="220"/>
      <c r="B4550" s="220"/>
      <c r="C4550" s="220"/>
      <c r="D4550" s="220"/>
      <c r="E4550" s="220"/>
      <c r="F4550" s="220"/>
      <c r="G4550" s="220"/>
      <c r="H4550" s="220"/>
      <c r="I4550" s="220"/>
      <c r="J4550" s="220"/>
      <c r="K4550" s="220"/>
      <c r="L4550" s="220"/>
      <c r="M4550" s="326"/>
      <c r="N4550" s="220"/>
      <c r="O4550" s="220"/>
      <c r="P4550" s="220"/>
      <c r="Q4550" s="326"/>
      <c r="R4550" s="326"/>
      <c r="S4550" s="326"/>
      <c r="T4550" s="326"/>
    </row>
    <row r="4551" spans="1:20">
      <c r="A4551" s="220"/>
      <c r="B4551" s="220"/>
      <c r="C4551" s="220"/>
      <c r="D4551" s="220"/>
      <c r="E4551" s="220"/>
      <c r="F4551" s="220"/>
      <c r="G4551" s="220"/>
      <c r="H4551" s="220"/>
      <c r="I4551" s="220"/>
      <c r="J4551" s="220"/>
      <c r="K4551" s="220"/>
      <c r="L4551" s="220"/>
      <c r="M4551" s="326"/>
      <c r="N4551" s="220"/>
      <c r="O4551" s="220"/>
      <c r="P4551" s="220"/>
      <c r="Q4551" s="326"/>
      <c r="R4551" s="326"/>
      <c r="S4551" s="326"/>
      <c r="T4551" s="326"/>
    </row>
    <row r="4552" spans="1:20">
      <c r="A4552" s="220"/>
      <c r="B4552" s="220"/>
      <c r="C4552" s="220"/>
      <c r="D4552" s="220"/>
      <c r="E4552" s="220"/>
      <c r="F4552" s="220"/>
      <c r="G4552" s="220"/>
      <c r="H4552" s="220"/>
      <c r="I4552" s="220"/>
      <c r="J4552" s="220"/>
      <c r="K4552" s="220"/>
      <c r="L4552" s="220"/>
      <c r="M4552" s="326"/>
      <c r="N4552" s="220"/>
      <c r="O4552" s="220"/>
      <c r="P4552" s="220"/>
      <c r="Q4552" s="326"/>
      <c r="R4552" s="326"/>
      <c r="S4552" s="326"/>
      <c r="T4552" s="326"/>
    </row>
    <row r="4553" spans="1:20">
      <c r="A4553" s="220"/>
      <c r="B4553" s="220"/>
      <c r="C4553" s="220"/>
      <c r="D4553" s="220"/>
      <c r="E4553" s="220"/>
      <c r="F4553" s="220"/>
      <c r="G4553" s="220"/>
      <c r="H4553" s="220"/>
      <c r="I4553" s="220"/>
      <c r="J4553" s="220"/>
      <c r="K4553" s="220"/>
      <c r="L4553" s="220"/>
      <c r="M4553" s="326"/>
      <c r="N4553" s="220"/>
      <c r="O4553" s="220"/>
      <c r="P4553" s="220"/>
      <c r="Q4553" s="326"/>
      <c r="R4553" s="326"/>
      <c r="S4553" s="326"/>
      <c r="T4553" s="326"/>
    </row>
    <row r="4554" spans="1:20">
      <c r="A4554" s="220"/>
      <c r="B4554" s="220"/>
      <c r="C4554" s="220"/>
      <c r="D4554" s="220"/>
      <c r="E4554" s="220"/>
      <c r="F4554" s="220"/>
      <c r="G4554" s="220"/>
      <c r="H4554" s="220"/>
      <c r="I4554" s="220"/>
      <c r="J4554" s="220"/>
      <c r="K4554" s="220"/>
      <c r="L4554" s="220"/>
      <c r="M4554" s="326"/>
      <c r="N4554" s="220"/>
      <c r="O4554" s="220"/>
      <c r="P4554" s="220"/>
      <c r="Q4554" s="326"/>
      <c r="R4554" s="326"/>
      <c r="S4554" s="326"/>
      <c r="T4554" s="326"/>
    </row>
    <row r="4555" spans="1:20">
      <c r="A4555" s="220"/>
      <c r="B4555" s="220"/>
      <c r="C4555" s="220"/>
      <c r="D4555" s="220"/>
      <c r="E4555" s="220"/>
      <c r="F4555" s="220"/>
      <c r="G4555" s="220"/>
      <c r="H4555" s="220"/>
      <c r="I4555" s="220"/>
      <c r="J4555" s="220"/>
      <c r="K4555" s="220"/>
      <c r="L4555" s="220"/>
      <c r="M4555" s="326"/>
      <c r="N4555" s="220"/>
      <c r="O4555" s="220"/>
      <c r="P4555" s="220"/>
      <c r="Q4555" s="326"/>
      <c r="R4555" s="326"/>
      <c r="S4555" s="326"/>
      <c r="T4555" s="326"/>
    </row>
    <row r="4556" spans="1:20">
      <c r="A4556" s="220"/>
      <c r="B4556" s="220"/>
      <c r="C4556" s="220"/>
      <c r="D4556" s="220"/>
      <c r="E4556" s="220"/>
      <c r="F4556" s="220"/>
      <c r="G4556" s="220"/>
      <c r="H4556" s="220"/>
      <c r="I4556" s="220"/>
      <c r="J4556" s="220"/>
      <c r="K4556" s="220"/>
      <c r="L4556" s="220"/>
      <c r="M4556" s="326"/>
      <c r="N4556" s="220"/>
      <c r="O4556" s="220"/>
      <c r="P4556" s="220"/>
      <c r="Q4556" s="326"/>
      <c r="R4556" s="326"/>
      <c r="S4556" s="326"/>
      <c r="T4556" s="326"/>
    </row>
    <row r="4557" spans="1:20">
      <c r="A4557" s="220"/>
      <c r="B4557" s="220"/>
      <c r="C4557" s="220"/>
      <c r="D4557" s="220"/>
      <c r="E4557" s="220"/>
      <c r="F4557" s="220"/>
      <c r="G4557" s="220"/>
      <c r="H4557" s="220"/>
      <c r="I4557" s="220"/>
      <c r="J4557" s="220"/>
      <c r="K4557" s="220"/>
      <c r="L4557" s="220"/>
      <c r="M4557" s="326"/>
      <c r="N4557" s="220"/>
      <c r="O4557" s="220"/>
      <c r="P4557" s="220"/>
      <c r="Q4557" s="326"/>
      <c r="R4557" s="326"/>
      <c r="S4557" s="326"/>
      <c r="T4557" s="326"/>
    </row>
    <row r="4558" spans="1:20">
      <c r="A4558" s="220"/>
      <c r="B4558" s="220"/>
      <c r="C4558" s="220"/>
      <c r="D4558" s="220"/>
      <c r="E4558" s="220"/>
      <c r="F4558" s="220"/>
      <c r="G4558" s="220"/>
      <c r="H4558" s="220"/>
      <c r="I4558" s="220"/>
      <c r="J4558" s="220"/>
      <c r="K4558" s="220"/>
      <c r="L4558" s="220"/>
      <c r="M4558" s="326"/>
      <c r="N4558" s="220"/>
      <c r="O4558" s="220"/>
      <c r="P4558" s="220"/>
      <c r="Q4558" s="326"/>
      <c r="R4558" s="326"/>
      <c r="S4558" s="326"/>
      <c r="T4558" s="326"/>
    </row>
    <row r="4559" spans="1:20">
      <c r="A4559" s="220"/>
      <c r="B4559" s="220"/>
      <c r="C4559" s="220"/>
      <c r="D4559" s="220"/>
      <c r="E4559" s="220"/>
      <c r="F4559" s="220"/>
      <c r="G4559" s="220"/>
      <c r="H4559" s="220"/>
      <c r="I4559" s="220"/>
      <c r="J4559" s="220"/>
      <c r="K4559" s="220"/>
      <c r="L4559" s="220"/>
      <c r="M4559" s="326"/>
      <c r="N4559" s="220"/>
      <c r="O4559" s="220"/>
      <c r="P4559" s="220"/>
      <c r="Q4559" s="326"/>
      <c r="R4559" s="326"/>
      <c r="S4559" s="326"/>
      <c r="T4559" s="326"/>
    </row>
    <row r="4560" spans="1:20">
      <c r="A4560" s="220"/>
      <c r="B4560" s="220"/>
      <c r="C4560" s="220"/>
      <c r="D4560" s="220"/>
      <c r="E4560" s="220"/>
      <c r="F4560" s="220"/>
      <c r="G4560" s="220"/>
      <c r="H4560" s="220"/>
      <c r="I4560" s="220"/>
      <c r="J4560" s="220"/>
      <c r="K4560" s="220"/>
      <c r="L4560" s="220"/>
      <c r="M4560" s="326"/>
      <c r="N4560" s="220"/>
      <c r="O4560" s="220"/>
      <c r="P4560" s="220"/>
      <c r="Q4560" s="326"/>
      <c r="R4560" s="326"/>
      <c r="S4560" s="326"/>
      <c r="T4560" s="326"/>
    </row>
    <row r="4561" spans="1:20">
      <c r="A4561" s="220"/>
      <c r="B4561" s="220"/>
      <c r="C4561" s="220"/>
      <c r="D4561" s="220"/>
      <c r="E4561" s="220"/>
      <c r="F4561" s="220"/>
      <c r="G4561" s="220"/>
      <c r="H4561" s="220"/>
      <c r="I4561" s="220"/>
      <c r="J4561" s="220"/>
      <c r="K4561" s="220"/>
      <c r="L4561" s="220"/>
      <c r="M4561" s="326"/>
      <c r="N4561" s="220"/>
      <c r="O4561" s="220"/>
      <c r="P4561" s="220"/>
      <c r="Q4561" s="326"/>
      <c r="R4561" s="326"/>
      <c r="S4561" s="326"/>
      <c r="T4561" s="326"/>
    </row>
    <row r="4562" spans="1:20">
      <c r="A4562" s="220"/>
      <c r="B4562" s="220"/>
      <c r="C4562" s="220"/>
      <c r="D4562" s="220"/>
      <c r="E4562" s="220"/>
      <c r="F4562" s="220"/>
      <c r="G4562" s="220"/>
      <c r="H4562" s="220"/>
      <c r="I4562" s="220"/>
      <c r="J4562" s="220"/>
      <c r="K4562" s="220"/>
      <c r="L4562" s="220"/>
      <c r="M4562" s="326"/>
      <c r="N4562" s="220"/>
      <c r="O4562" s="220"/>
      <c r="P4562" s="220"/>
      <c r="Q4562" s="326"/>
      <c r="R4562" s="326"/>
      <c r="S4562" s="326"/>
      <c r="T4562" s="326"/>
    </row>
    <row r="4563" spans="1:20">
      <c r="A4563" s="220"/>
      <c r="B4563" s="220"/>
      <c r="C4563" s="220"/>
      <c r="D4563" s="220"/>
      <c r="E4563" s="220"/>
      <c r="F4563" s="220"/>
      <c r="G4563" s="220"/>
      <c r="H4563" s="220"/>
      <c r="I4563" s="220"/>
      <c r="J4563" s="220"/>
      <c r="K4563" s="220"/>
      <c r="L4563" s="220"/>
      <c r="M4563" s="326"/>
      <c r="N4563" s="220"/>
      <c r="O4563" s="220"/>
      <c r="P4563" s="220"/>
      <c r="Q4563" s="326"/>
      <c r="R4563" s="326"/>
      <c r="S4563" s="326"/>
      <c r="T4563" s="326"/>
    </row>
    <row r="4564" spans="1:20">
      <c r="A4564" s="220"/>
      <c r="B4564" s="220"/>
      <c r="C4564" s="220"/>
      <c r="D4564" s="220"/>
      <c r="E4564" s="220"/>
      <c r="F4564" s="220"/>
      <c r="G4564" s="220"/>
      <c r="H4564" s="220"/>
      <c r="I4564" s="220"/>
      <c r="J4564" s="220"/>
      <c r="K4564" s="220"/>
      <c r="L4564" s="220"/>
      <c r="M4564" s="326"/>
      <c r="N4564" s="220"/>
      <c r="O4564" s="220"/>
      <c r="P4564" s="220"/>
      <c r="Q4564" s="326"/>
      <c r="R4564" s="326"/>
      <c r="S4564" s="326"/>
      <c r="T4564" s="326"/>
    </row>
    <row r="4565" spans="1:20">
      <c r="A4565" s="220"/>
      <c r="B4565" s="220"/>
      <c r="C4565" s="220"/>
      <c r="D4565" s="220"/>
      <c r="E4565" s="220"/>
      <c r="F4565" s="220"/>
      <c r="G4565" s="220"/>
      <c r="H4565" s="220"/>
      <c r="I4565" s="220"/>
      <c r="J4565" s="220"/>
      <c r="K4565" s="220"/>
      <c r="L4565" s="220"/>
      <c r="M4565" s="326"/>
      <c r="N4565" s="220"/>
      <c r="O4565" s="220"/>
      <c r="P4565" s="220"/>
      <c r="Q4565" s="326"/>
      <c r="R4565" s="326"/>
      <c r="S4565" s="326"/>
      <c r="T4565" s="326"/>
    </row>
    <row r="4566" spans="1:20">
      <c r="A4566" s="220"/>
      <c r="B4566" s="220"/>
      <c r="C4566" s="220"/>
      <c r="D4566" s="220"/>
      <c r="E4566" s="220"/>
      <c r="F4566" s="220"/>
      <c r="G4566" s="220"/>
      <c r="H4566" s="220"/>
      <c r="I4566" s="220"/>
      <c r="J4566" s="220"/>
      <c r="K4566" s="220"/>
      <c r="L4566" s="220"/>
      <c r="M4566" s="326"/>
      <c r="N4566" s="220"/>
      <c r="O4566" s="220"/>
      <c r="P4566" s="220"/>
      <c r="Q4566" s="326"/>
      <c r="R4566" s="326"/>
      <c r="S4566" s="326"/>
      <c r="T4566" s="326"/>
    </row>
    <row r="4567" spans="1:20">
      <c r="A4567" s="220"/>
      <c r="B4567" s="220"/>
      <c r="C4567" s="220"/>
      <c r="D4567" s="220"/>
      <c r="E4567" s="220"/>
      <c r="F4567" s="220"/>
      <c r="G4567" s="220"/>
      <c r="H4567" s="220"/>
      <c r="I4567" s="220"/>
      <c r="J4567" s="220"/>
      <c r="K4567" s="220"/>
      <c r="L4567" s="220"/>
      <c r="M4567" s="326"/>
      <c r="N4567" s="220"/>
      <c r="O4567" s="220"/>
      <c r="P4567" s="220"/>
      <c r="Q4567" s="326"/>
      <c r="R4567" s="326"/>
      <c r="S4567" s="326"/>
      <c r="T4567" s="326"/>
    </row>
    <row r="4568" spans="1:20">
      <c r="A4568" s="220"/>
      <c r="B4568" s="220"/>
      <c r="C4568" s="220"/>
      <c r="D4568" s="220"/>
      <c r="E4568" s="220"/>
      <c r="F4568" s="220"/>
      <c r="G4568" s="220"/>
      <c r="H4568" s="220"/>
      <c r="I4568" s="220"/>
      <c r="J4568" s="220"/>
      <c r="K4568" s="220"/>
      <c r="L4568" s="220"/>
      <c r="M4568" s="326"/>
      <c r="N4568" s="220"/>
      <c r="O4568" s="220"/>
      <c r="P4568" s="220"/>
      <c r="Q4568" s="326"/>
      <c r="R4568" s="326"/>
      <c r="S4568" s="326"/>
      <c r="T4568" s="326"/>
    </row>
    <row r="4569" spans="1:20">
      <c r="A4569" s="220"/>
      <c r="B4569" s="220"/>
      <c r="C4569" s="220"/>
      <c r="D4569" s="220"/>
      <c r="E4569" s="220"/>
      <c r="F4569" s="220"/>
      <c r="G4569" s="220"/>
      <c r="H4569" s="220"/>
      <c r="I4569" s="220"/>
      <c r="J4569" s="220"/>
      <c r="K4569" s="220"/>
      <c r="L4569" s="220"/>
      <c r="M4569" s="326"/>
      <c r="N4569" s="220"/>
      <c r="O4569" s="220"/>
      <c r="P4569" s="220"/>
      <c r="Q4569" s="326"/>
      <c r="R4569" s="326"/>
      <c r="S4569" s="326"/>
      <c r="T4569" s="326"/>
    </row>
    <row r="4570" spans="1:20">
      <c r="A4570" s="220"/>
      <c r="B4570" s="220"/>
      <c r="C4570" s="220"/>
      <c r="D4570" s="220"/>
      <c r="E4570" s="220"/>
      <c r="F4570" s="220"/>
      <c r="G4570" s="220"/>
      <c r="H4570" s="220"/>
      <c r="I4570" s="220"/>
      <c r="J4570" s="220"/>
      <c r="K4570" s="220"/>
      <c r="L4570" s="220"/>
      <c r="M4570" s="326"/>
      <c r="N4570" s="220"/>
      <c r="O4570" s="220"/>
      <c r="P4570" s="220"/>
      <c r="Q4570" s="326"/>
      <c r="R4570" s="326"/>
      <c r="S4570" s="326"/>
      <c r="T4570" s="326"/>
    </row>
    <row r="4571" spans="1:20">
      <c r="A4571" s="220"/>
      <c r="B4571" s="220"/>
      <c r="C4571" s="220"/>
      <c r="D4571" s="220"/>
      <c r="E4571" s="220"/>
      <c r="F4571" s="220"/>
      <c r="G4571" s="220"/>
      <c r="H4571" s="220"/>
      <c r="I4571" s="220"/>
      <c r="J4571" s="220"/>
      <c r="K4571" s="220"/>
      <c r="L4571" s="220"/>
      <c r="M4571" s="326"/>
      <c r="N4571" s="220"/>
      <c r="O4571" s="220"/>
      <c r="P4571" s="220"/>
      <c r="Q4571" s="326"/>
      <c r="R4571" s="326"/>
      <c r="S4571" s="326"/>
      <c r="T4571" s="326"/>
    </row>
    <row r="4572" spans="1:20">
      <c r="A4572" s="220"/>
      <c r="B4572" s="220"/>
      <c r="C4572" s="220"/>
      <c r="D4572" s="220"/>
      <c r="E4572" s="220"/>
      <c r="F4572" s="220"/>
      <c r="G4572" s="220"/>
      <c r="H4572" s="220"/>
      <c r="I4572" s="220"/>
      <c r="J4572" s="220"/>
      <c r="K4572" s="220"/>
      <c r="L4572" s="220"/>
      <c r="M4572" s="326"/>
      <c r="N4572" s="220"/>
      <c r="O4572" s="220"/>
      <c r="P4572" s="220"/>
      <c r="Q4572" s="326"/>
      <c r="R4572" s="326"/>
      <c r="S4572" s="326"/>
      <c r="T4572" s="326"/>
    </row>
    <row r="4573" spans="1:20">
      <c r="A4573" s="220"/>
      <c r="B4573" s="220"/>
      <c r="C4573" s="220"/>
      <c r="D4573" s="220"/>
      <c r="E4573" s="220"/>
      <c r="F4573" s="220"/>
      <c r="G4573" s="220"/>
      <c r="H4573" s="220"/>
      <c r="I4573" s="220"/>
      <c r="J4573" s="220"/>
      <c r="K4573" s="220"/>
      <c r="L4573" s="220"/>
      <c r="M4573" s="326"/>
      <c r="N4573" s="220"/>
      <c r="O4573" s="220"/>
      <c r="P4573" s="220"/>
      <c r="Q4573" s="326"/>
      <c r="R4573" s="326"/>
      <c r="S4573" s="326"/>
      <c r="T4573" s="326"/>
    </row>
    <row r="4574" spans="1:20">
      <c r="A4574" s="220"/>
      <c r="B4574" s="220"/>
      <c r="C4574" s="220"/>
      <c r="D4574" s="220"/>
      <c r="E4574" s="220"/>
      <c r="F4574" s="220"/>
      <c r="G4574" s="220"/>
      <c r="H4574" s="220"/>
      <c r="I4574" s="220"/>
      <c r="J4574" s="220"/>
      <c r="K4574" s="220"/>
      <c r="L4574" s="220"/>
      <c r="M4574" s="326"/>
      <c r="N4574" s="220"/>
      <c r="O4574" s="220"/>
      <c r="P4574" s="220"/>
      <c r="Q4574" s="326"/>
      <c r="R4574" s="326"/>
      <c r="S4574" s="326"/>
      <c r="T4574" s="326"/>
    </row>
    <row r="4575" spans="1:20">
      <c r="A4575" s="220"/>
      <c r="B4575" s="220"/>
      <c r="C4575" s="220"/>
      <c r="D4575" s="220"/>
      <c r="E4575" s="220"/>
      <c r="F4575" s="220"/>
      <c r="G4575" s="220"/>
      <c r="H4575" s="220"/>
      <c r="I4575" s="220"/>
      <c r="J4575" s="220"/>
      <c r="K4575" s="220"/>
      <c r="L4575" s="220"/>
      <c r="M4575" s="326"/>
      <c r="N4575" s="220"/>
      <c r="O4575" s="220"/>
      <c r="P4575" s="220"/>
      <c r="Q4575" s="326"/>
      <c r="R4575" s="326"/>
      <c r="S4575" s="326"/>
      <c r="T4575" s="326"/>
    </row>
    <row r="4576" spans="1:20">
      <c r="A4576" s="220"/>
      <c r="B4576" s="220"/>
      <c r="C4576" s="220"/>
      <c r="D4576" s="220"/>
      <c r="E4576" s="220"/>
      <c r="F4576" s="220"/>
      <c r="G4576" s="220"/>
      <c r="H4576" s="220"/>
      <c r="I4576" s="220"/>
      <c r="J4576" s="220"/>
      <c r="K4576" s="220"/>
      <c r="L4576" s="220"/>
      <c r="M4576" s="326"/>
      <c r="N4576" s="220"/>
      <c r="O4576" s="220"/>
      <c r="P4576" s="220"/>
      <c r="Q4576" s="326"/>
      <c r="R4576" s="326"/>
      <c r="S4576" s="326"/>
      <c r="T4576" s="326"/>
    </row>
    <row r="4577" spans="1:20">
      <c r="A4577" s="220"/>
      <c r="B4577" s="220"/>
      <c r="C4577" s="220"/>
      <c r="D4577" s="220"/>
      <c r="E4577" s="220"/>
      <c r="F4577" s="220"/>
      <c r="G4577" s="220"/>
      <c r="H4577" s="220"/>
      <c r="I4577" s="220"/>
      <c r="J4577" s="220"/>
      <c r="K4577" s="220"/>
      <c r="L4577" s="220"/>
      <c r="M4577" s="326"/>
      <c r="N4577" s="220"/>
      <c r="O4577" s="220"/>
      <c r="P4577" s="220"/>
      <c r="Q4577" s="326"/>
      <c r="R4577" s="326"/>
      <c r="S4577" s="326"/>
      <c r="T4577" s="326"/>
    </row>
    <row r="4578" spans="1:20">
      <c r="A4578" s="220"/>
      <c r="B4578" s="220"/>
      <c r="C4578" s="220"/>
      <c r="D4578" s="220"/>
      <c r="E4578" s="220"/>
      <c r="F4578" s="220"/>
      <c r="G4578" s="220"/>
      <c r="H4578" s="220"/>
      <c r="I4578" s="220"/>
      <c r="J4578" s="220"/>
      <c r="K4578" s="220"/>
      <c r="L4578" s="220"/>
      <c r="M4578" s="326"/>
      <c r="N4578" s="220"/>
      <c r="O4578" s="220"/>
      <c r="P4578" s="220"/>
      <c r="Q4578" s="326"/>
      <c r="R4578" s="326"/>
      <c r="S4578" s="326"/>
      <c r="T4578" s="326"/>
    </row>
    <row r="4579" spans="1:20">
      <c r="A4579" s="220"/>
      <c r="B4579" s="220"/>
      <c r="C4579" s="220"/>
      <c r="D4579" s="220"/>
      <c r="E4579" s="220"/>
      <c r="F4579" s="220"/>
      <c r="G4579" s="220"/>
      <c r="H4579" s="220"/>
      <c r="I4579" s="220"/>
      <c r="J4579" s="220"/>
      <c r="K4579" s="220"/>
      <c r="L4579" s="220"/>
      <c r="M4579" s="326"/>
      <c r="N4579" s="220"/>
      <c r="O4579" s="220"/>
      <c r="P4579" s="220"/>
      <c r="Q4579" s="326"/>
      <c r="R4579" s="326"/>
      <c r="S4579" s="326"/>
      <c r="T4579" s="326"/>
    </row>
    <row r="4580" spans="1:20">
      <c r="A4580" s="220"/>
      <c r="B4580" s="220"/>
      <c r="C4580" s="220"/>
      <c r="D4580" s="220"/>
      <c r="E4580" s="220"/>
      <c r="F4580" s="220"/>
      <c r="G4580" s="220"/>
      <c r="H4580" s="220"/>
      <c r="I4580" s="220"/>
      <c r="J4580" s="220"/>
      <c r="K4580" s="220"/>
      <c r="L4580" s="220"/>
      <c r="M4580" s="326"/>
      <c r="N4580" s="220"/>
      <c r="O4580" s="220"/>
      <c r="P4580" s="220"/>
      <c r="Q4580" s="326"/>
      <c r="R4580" s="326"/>
      <c r="S4580" s="326"/>
      <c r="T4580" s="326"/>
    </row>
    <row r="4581" spans="1:20">
      <c r="A4581" s="220"/>
      <c r="B4581" s="220"/>
      <c r="C4581" s="220"/>
      <c r="D4581" s="220"/>
      <c r="E4581" s="220"/>
      <c r="F4581" s="220"/>
      <c r="G4581" s="220"/>
      <c r="H4581" s="220"/>
      <c r="I4581" s="220"/>
      <c r="J4581" s="220"/>
      <c r="K4581" s="220"/>
      <c r="L4581" s="220"/>
      <c r="M4581" s="326"/>
      <c r="N4581" s="220"/>
      <c r="O4581" s="220"/>
      <c r="P4581" s="220"/>
      <c r="Q4581" s="326"/>
      <c r="R4581" s="326"/>
      <c r="S4581" s="326"/>
      <c r="T4581" s="326"/>
    </row>
    <row r="4582" spans="1:20">
      <c r="A4582" s="220"/>
      <c r="B4582" s="220"/>
      <c r="C4582" s="220"/>
      <c r="D4582" s="220"/>
      <c r="E4582" s="220"/>
      <c r="F4582" s="220"/>
      <c r="G4582" s="220"/>
      <c r="H4582" s="220"/>
      <c r="I4582" s="220"/>
      <c r="J4582" s="220"/>
      <c r="K4582" s="220"/>
      <c r="L4582" s="220"/>
      <c r="M4582" s="326"/>
      <c r="N4582" s="220"/>
      <c r="O4582" s="220"/>
      <c r="P4582" s="220"/>
      <c r="Q4582" s="326"/>
      <c r="R4582" s="326"/>
      <c r="S4582" s="326"/>
      <c r="T4582" s="326"/>
    </row>
    <row r="4583" spans="1:20">
      <c r="A4583" s="220"/>
      <c r="B4583" s="220"/>
      <c r="C4583" s="220"/>
      <c r="D4583" s="220"/>
      <c r="E4583" s="220"/>
      <c r="F4583" s="220"/>
      <c r="G4583" s="220"/>
      <c r="H4583" s="220"/>
      <c r="I4583" s="220"/>
      <c r="J4583" s="220"/>
      <c r="K4583" s="220"/>
      <c r="L4583" s="220"/>
      <c r="M4583" s="326"/>
      <c r="N4583" s="220"/>
      <c r="O4583" s="220"/>
      <c r="P4583" s="220"/>
      <c r="Q4583" s="326"/>
      <c r="R4583" s="326"/>
      <c r="S4583" s="326"/>
      <c r="T4583" s="326"/>
    </row>
    <row r="4584" spans="1:20">
      <c r="A4584" s="220"/>
      <c r="B4584" s="220"/>
      <c r="C4584" s="220"/>
      <c r="D4584" s="220"/>
      <c r="E4584" s="220"/>
      <c r="F4584" s="220"/>
      <c r="G4584" s="220"/>
      <c r="H4584" s="220"/>
      <c r="I4584" s="220"/>
      <c r="J4584" s="220"/>
      <c r="K4584" s="220"/>
      <c r="L4584" s="220"/>
      <c r="M4584" s="326"/>
      <c r="N4584" s="220"/>
      <c r="O4584" s="220"/>
      <c r="P4584" s="220"/>
      <c r="Q4584" s="326"/>
      <c r="R4584" s="326"/>
      <c r="S4584" s="326"/>
      <c r="T4584" s="326"/>
    </row>
    <row r="4585" spans="1:20">
      <c r="A4585" s="220"/>
      <c r="B4585" s="220"/>
      <c r="C4585" s="220"/>
      <c r="D4585" s="220"/>
      <c r="E4585" s="220"/>
      <c r="F4585" s="220"/>
      <c r="G4585" s="220"/>
      <c r="H4585" s="220"/>
      <c r="I4585" s="220"/>
      <c r="J4585" s="220"/>
      <c r="K4585" s="220"/>
      <c r="L4585" s="220"/>
      <c r="M4585" s="326"/>
      <c r="N4585" s="220"/>
      <c r="O4585" s="220"/>
      <c r="P4585" s="220"/>
      <c r="Q4585" s="326"/>
      <c r="R4585" s="326"/>
      <c r="S4585" s="326"/>
      <c r="T4585" s="326"/>
    </row>
    <row r="4586" spans="1:20">
      <c r="A4586" s="220"/>
      <c r="B4586" s="220"/>
      <c r="C4586" s="220"/>
      <c r="D4586" s="220"/>
      <c r="E4586" s="220"/>
      <c r="F4586" s="220"/>
      <c r="G4586" s="220"/>
      <c r="H4586" s="220"/>
      <c r="I4586" s="220"/>
      <c r="J4586" s="220"/>
      <c r="K4586" s="220"/>
      <c r="L4586" s="220"/>
      <c r="M4586" s="326"/>
      <c r="N4586" s="220"/>
      <c r="O4586" s="220"/>
      <c r="P4586" s="220"/>
      <c r="Q4586" s="326"/>
      <c r="R4586" s="326"/>
      <c r="S4586" s="326"/>
      <c r="T4586" s="326"/>
    </row>
    <row r="4587" spans="1:20">
      <c r="A4587" s="220"/>
      <c r="B4587" s="220"/>
      <c r="C4587" s="220"/>
      <c r="D4587" s="220"/>
      <c r="E4587" s="220"/>
      <c r="F4587" s="220"/>
      <c r="G4587" s="220"/>
      <c r="H4587" s="220"/>
      <c r="I4587" s="220"/>
      <c r="J4587" s="220"/>
      <c r="K4587" s="220"/>
      <c r="L4587" s="220"/>
      <c r="M4587" s="326"/>
      <c r="N4587" s="220"/>
      <c r="O4587" s="220"/>
      <c r="P4587" s="220"/>
      <c r="Q4587" s="326"/>
      <c r="R4587" s="326"/>
      <c r="S4587" s="326"/>
      <c r="T4587" s="326"/>
    </row>
    <row r="4588" spans="1:20">
      <c r="A4588" s="220"/>
      <c r="B4588" s="220"/>
      <c r="C4588" s="220"/>
      <c r="D4588" s="220"/>
      <c r="E4588" s="220"/>
      <c r="F4588" s="220"/>
      <c r="G4588" s="220"/>
      <c r="H4588" s="220"/>
      <c r="I4588" s="220"/>
      <c r="J4588" s="220"/>
      <c r="K4588" s="220"/>
      <c r="L4588" s="220"/>
      <c r="M4588" s="326"/>
      <c r="N4588" s="220"/>
      <c r="O4588" s="220"/>
      <c r="P4588" s="220"/>
      <c r="Q4588" s="326"/>
      <c r="R4588" s="326"/>
      <c r="S4588" s="326"/>
      <c r="T4588" s="326"/>
    </row>
    <row r="4589" spans="1:20">
      <c r="A4589" s="220"/>
      <c r="B4589" s="220"/>
      <c r="C4589" s="220"/>
      <c r="D4589" s="220"/>
      <c r="E4589" s="220"/>
      <c r="F4589" s="220"/>
      <c r="G4589" s="220"/>
      <c r="H4589" s="220"/>
      <c r="I4589" s="220"/>
      <c r="J4589" s="220"/>
      <c r="K4589" s="220"/>
      <c r="L4589" s="220"/>
      <c r="M4589" s="326"/>
      <c r="N4589" s="220"/>
      <c r="O4589" s="220"/>
      <c r="P4589" s="220"/>
      <c r="Q4589" s="326"/>
      <c r="R4589" s="326"/>
      <c r="S4589" s="326"/>
      <c r="T4589" s="326"/>
    </row>
    <row r="4590" spans="1:20">
      <c r="A4590" s="220"/>
      <c r="B4590" s="220"/>
      <c r="C4590" s="220"/>
      <c r="D4590" s="220"/>
      <c r="E4590" s="220"/>
      <c r="F4590" s="220"/>
      <c r="G4590" s="220"/>
      <c r="H4590" s="220"/>
      <c r="I4590" s="220"/>
      <c r="J4590" s="220"/>
      <c r="K4590" s="220"/>
      <c r="L4590" s="220"/>
      <c r="M4590" s="326"/>
      <c r="N4590" s="220"/>
      <c r="O4590" s="220"/>
      <c r="P4590" s="220"/>
      <c r="Q4590" s="326"/>
      <c r="R4590" s="326"/>
      <c r="S4590" s="326"/>
      <c r="T4590" s="326"/>
    </row>
    <row r="4591" spans="1:20">
      <c r="A4591" s="220"/>
      <c r="B4591" s="220"/>
      <c r="C4591" s="220"/>
      <c r="D4591" s="220"/>
      <c r="E4591" s="220"/>
      <c r="F4591" s="220"/>
      <c r="G4591" s="220"/>
      <c r="H4591" s="220"/>
      <c r="I4591" s="220"/>
      <c r="J4591" s="220"/>
      <c r="K4591" s="220"/>
      <c r="L4591" s="220"/>
      <c r="M4591" s="326"/>
      <c r="N4591" s="220"/>
      <c r="O4591" s="220"/>
      <c r="P4591" s="220"/>
      <c r="Q4591" s="326"/>
      <c r="R4591" s="326"/>
      <c r="S4591" s="326"/>
      <c r="T4591" s="326"/>
    </row>
    <row r="4592" spans="1:20">
      <c r="A4592" s="220"/>
      <c r="B4592" s="220"/>
      <c r="C4592" s="220"/>
      <c r="D4592" s="220"/>
      <c r="E4592" s="220"/>
      <c r="F4592" s="220"/>
      <c r="G4592" s="220"/>
      <c r="H4592" s="220"/>
      <c r="I4592" s="220"/>
      <c r="J4592" s="220"/>
      <c r="K4592" s="220"/>
      <c r="L4592" s="220"/>
      <c r="M4592" s="326"/>
      <c r="N4592" s="220"/>
      <c r="O4592" s="220"/>
      <c r="P4592" s="220"/>
      <c r="Q4592" s="326"/>
      <c r="R4592" s="326"/>
      <c r="S4592" s="326"/>
      <c r="T4592" s="326"/>
    </row>
    <row r="4593" spans="1:20">
      <c r="A4593" s="220"/>
      <c r="B4593" s="220"/>
      <c r="C4593" s="220"/>
      <c r="D4593" s="220"/>
      <c r="E4593" s="220"/>
      <c r="F4593" s="220"/>
      <c r="G4593" s="220"/>
      <c r="H4593" s="220"/>
      <c r="I4593" s="220"/>
      <c r="J4593" s="220"/>
      <c r="K4593" s="220"/>
      <c r="L4593" s="220"/>
      <c r="M4593" s="326"/>
      <c r="N4593" s="220"/>
      <c r="O4593" s="220"/>
      <c r="P4593" s="220"/>
      <c r="Q4593" s="326"/>
      <c r="R4593" s="326"/>
      <c r="S4593" s="326"/>
      <c r="T4593" s="326"/>
    </row>
    <row r="4594" spans="1:20">
      <c r="A4594" s="220"/>
      <c r="B4594" s="220"/>
      <c r="C4594" s="220"/>
      <c r="D4594" s="220"/>
      <c r="E4594" s="220"/>
      <c r="F4594" s="220"/>
      <c r="G4594" s="220"/>
      <c r="H4594" s="220"/>
      <c r="I4594" s="220"/>
      <c r="J4594" s="220"/>
      <c r="K4594" s="220"/>
      <c r="L4594" s="220"/>
      <c r="M4594" s="326"/>
      <c r="N4594" s="220"/>
      <c r="O4594" s="220"/>
      <c r="P4594" s="220"/>
      <c r="Q4594" s="326"/>
      <c r="R4594" s="326"/>
      <c r="S4594" s="326"/>
      <c r="T4594" s="326"/>
    </row>
    <row r="4595" spans="1:20">
      <c r="A4595" s="220"/>
      <c r="B4595" s="220"/>
      <c r="C4595" s="220"/>
      <c r="D4595" s="220"/>
      <c r="E4595" s="220"/>
      <c r="F4595" s="220"/>
      <c r="G4595" s="220"/>
      <c r="H4595" s="220"/>
      <c r="I4595" s="220"/>
      <c r="J4595" s="220"/>
      <c r="K4595" s="220"/>
      <c r="L4595" s="220"/>
      <c r="M4595" s="326"/>
      <c r="N4595" s="220"/>
      <c r="O4595" s="220"/>
      <c r="P4595" s="220"/>
      <c r="Q4595" s="326"/>
      <c r="R4595" s="326"/>
      <c r="S4595" s="326"/>
      <c r="T4595" s="326"/>
    </row>
    <row r="4596" spans="1:20">
      <c r="A4596" s="220"/>
      <c r="B4596" s="220"/>
      <c r="C4596" s="220"/>
      <c r="D4596" s="220"/>
      <c r="E4596" s="220"/>
      <c r="F4596" s="220"/>
      <c r="G4596" s="220"/>
      <c r="H4596" s="220"/>
      <c r="I4596" s="220"/>
      <c r="J4596" s="220"/>
      <c r="K4596" s="220"/>
      <c r="L4596" s="220"/>
      <c r="M4596" s="326"/>
      <c r="N4596" s="220"/>
      <c r="O4596" s="220"/>
      <c r="P4596" s="220"/>
      <c r="Q4596" s="326"/>
      <c r="R4596" s="326"/>
      <c r="S4596" s="326"/>
      <c r="T4596" s="326"/>
    </row>
    <row r="4597" spans="1:20">
      <c r="A4597" s="220"/>
      <c r="B4597" s="220"/>
      <c r="C4597" s="220"/>
      <c r="D4597" s="220"/>
      <c r="E4597" s="220"/>
      <c r="F4597" s="220"/>
      <c r="G4597" s="220"/>
      <c r="H4597" s="220"/>
      <c r="I4597" s="220"/>
      <c r="J4597" s="220"/>
      <c r="K4597" s="220"/>
      <c r="L4597" s="220"/>
      <c r="M4597" s="326"/>
      <c r="N4597" s="220"/>
      <c r="O4597" s="220"/>
      <c r="P4597" s="220"/>
      <c r="Q4597" s="326"/>
      <c r="R4597" s="326"/>
      <c r="S4597" s="326"/>
      <c r="T4597" s="326"/>
    </row>
    <row r="4598" spans="1:20">
      <c r="A4598" s="220"/>
      <c r="B4598" s="220"/>
      <c r="C4598" s="220"/>
      <c r="D4598" s="220"/>
      <c r="E4598" s="220"/>
      <c r="F4598" s="220"/>
      <c r="G4598" s="220"/>
      <c r="H4598" s="220"/>
      <c r="I4598" s="220"/>
      <c r="J4598" s="220"/>
      <c r="K4598" s="220"/>
      <c r="L4598" s="220"/>
      <c r="M4598" s="326"/>
      <c r="N4598" s="220"/>
      <c r="O4598" s="220"/>
      <c r="P4598" s="220"/>
      <c r="Q4598" s="326"/>
      <c r="R4598" s="326"/>
      <c r="S4598" s="326"/>
      <c r="T4598" s="326"/>
    </row>
    <row r="4599" spans="1:20">
      <c r="A4599" s="220"/>
      <c r="B4599" s="220"/>
      <c r="C4599" s="220"/>
      <c r="D4599" s="220"/>
      <c r="E4599" s="220"/>
      <c r="F4599" s="220"/>
      <c r="G4599" s="220"/>
      <c r="H4599" s="220"/>
      <c r="I4599" s="220"/>
      <c r="J4599" s="220"/>
      <c r="K4599" s="220"/>
      <c r="L4599" s="220"/>
      <c r="M4599" s="326"/>
      <c r="N4599" s="220"/>
      <c r="O4599" s="220"/>
      <c r="P4599" s="220"/>
      <c r="Q4599" s="326"/>
      <c r="R4599" s="326"/>
      <c r="S4599" s="326"/>
      <c r="T4599" s="326"/>
    </row>
    <row r="4600" spans="1:20">
      <c r="A4600" s="220"/>
      <c r="B4600" s="220"/>
      <c r="C4600" s="220"/>
      <c r="D4600" s="220"/>
      <c r="E4600" s="220"/>
      <c r="F4600" s="220"/>
      <c r="G4600" s="220"/>
      <c r="H4600" s="220"/>
      <c r="I4600" s="220"/>
      <c r="J4600" s="220"/>
      <c r="K4600" s="220"/>
      <c r="L4600" s="220"/>
      <c r="M4600" s="326"/>
      <c r="N4600" s="220"/>
      <c r="O4600" s="220"/>
      <c r="P4600" s="220"/>
      <c r="Q4600" s="326"/>
      <c r="R4600" s="326"/>
      <c r="S4600" s="326"/>
      <c r="T4600" s="326"/>
    </row>
    <row r="4601" spans="1:20">
      <c r="A4601" s="220"/>
      <c r="B4601" s="220"/>
      <c r="C4601" s="220"/>
      <c r="D4601" s="220"/>
      <c r="E4601" s="220"/>
      <c r="F4601" s="220"/>
      <c r="G4601" s="220"/>
      <c r="H4601" s="220"/>
      <c r="I4601" s="220"/>
      <c r="J4601" s="220"/>
      <c r="K4601" s="220"/>
      <c r="L4601" s="220"/>
      <c r="M4601" s="326"/>
      <c r="N4601" s="220"/>
      <c r="O4601" s="220"/>
      <c r="P4601" s="220"/>
      <c r="Q4601" s="326"/>
      <c r="R4601" s="326"/>
      <c r="S4601" s="326"/>
      <c r="T4601" s="326"/>
    </row>
    <row r="4602" spans="1:20">
      <c r="A4602" s="220"/>
      <c r="B4602" s="220"/>
      <c r="C4602" s="220"/>
      <c r="D4602" s="220"/>
      <c r="E4602" s="220"/>
      <c r="F4602" s="220"/>
      <c r="G4602" s="220"/>
      <c r="H4602" s="220"/>
      <c r="I4602" s="220"/>
      <c r="J4602" s="220"/>
      <c r="K4602" s="220"/>
      <c r="L4602" s="220"/>
      <c r="M4602" s="326"/>
      <c r="N4602" s="220"/>
      <c r="O4602" s="220"/>
      <c r="P4602" s="220"/>
      <c r="Q4602" s="326"/>
      <c r="R4602" s="326"/>
      <c r="S4602" s="326"/>
      <c r="T4602" s="326"/>
    </row>
    <row r="4603" spans="1:20">
      <c r="A4603" s="220"/>
      <c r="B4603" s="220"/>
      <c r="C4603" s="220"/>
      <c r="D4603" s="220"/>
      <c r="E4603" s="220"/>
      <c r="F4603" s="220"/>
      <c r="G4603" s="220"/>
      <c r="H4603" s="220"/>
      <c r="I4603" s="220"/>
      <c r="J4603" s="220"/>
      <c r="K4603" s="220"/>
      <c r="L4603" s="220"/>
      <c r="M4603" s="326"/>
      <c r="N4603" s="220"/>
      <c r="O4603" s="220"/>
      <c r="P4603" s="220"/>
      <c r="Q4603" s="326"/>
      <c r="R4603" s="326"/>
      <c r="S4603" s="326"/>
      <c r="T4603" s="326"/>
    </row>
    <row r="4604" spans="1:20">
      <c r="A4604" s="220"/>
      <c r="B4604" s="220"/>
      <c r="C4604" s="220"/>
      <c r="D4604" s="220"/>
      <c r="E4604" s="220"/>
      <c r="F4604" s="220"/>
      <c r="G4604" s="220"/>
      <c r="H4604" s="220"/>
      <c r="I4604" s="220"/>
      <c r="J4604" s="220"/>
      <c r="K4604" s="220"/>
      <c r="L4604" s="220"/>
      <c r="M4604" s="326"/>
      <c r="N4604" s="220"/>
      <c r="O4604" s="220"/>
      <c r="P4604" s="220"/>
      <c r="Q4604" s="326"/>
      <c r="R4604" s="326"/>
      <c r="S4604" s="326"/>
      <c r="T4604" s="326"/>
    </row>
    <row r="4605" spans="1:20">
      <c r="A4605" s="220"/>
      <c r="B4605" s="220"/>
      <c r="C4605" s="220"/>
      <c r="D4605" s="220"/>
      <c r="E4605" s="220"/>
      <c r="F4605" s="220"/>
      <c r="G4605" s="220"/>
      <c r="H4605" s="220"/>
      <c r="I4605" s="220"/>
      <c r="J4605" s="220"/>
      <c r="K4605" s="220"/>
      <c r="L4605" s="220"/>
      <c r="M4605" s="326"/>
      <c r="N4605" s="220"/>
      <c r="O4605" s="220"/>
      <c r="P4605" s="220"/>
      <c r="Q4605" s="326"/>
      <c r="R4605" s="326"/>
      <c r="S4605" s="326"/>
      <c r="T4605" s="326"/>
    </row>
    <row r="4606" spans="1:20">
      <c r="A4606" s="220"/>
      <c r="B4606" s="220"/>
      <c r="C4606" s="220"/>
      <c r="D4606" s="220"/>
      <c r="E4606" s="220"/>
      <c r="F4606" s="220"/>
      <c r="G4606" s="220"/>
      <c r="H4606" s="220"/>
      <c r="I4606" s="220"/>
      <c r="J4606" s="220"/>
      <c r="K4606" s="220"/>
      <c r="L4606" s="220"/>
      <c r="M4606" s="326"/>
      <c r="N4606" s="220"/>
      <c r="O4606" s="220"/>
      <c r="P4606" s="220"/>
      <c r="Q4606" s="326"/>
      <c r="R4606" s="326"/>
      <c r="S4606" s="326"/>
      <c r="T4606" s="326"/>
    </row>
    <row r="4607" spans="1:20">
      <c r="A4607" s="220"/>
      <c r="B4607" s="220"/>
      <c r="C4607" s="220"/>
      <c r="D4607" s="220"/>
      <c r="E4607" s="220"/>
      <c r="F4607" s="220"/>
      <c r="G4607" s="220"/>
      <c r="H4607" s="220"/>
      <c r="I4607" s="220"/>
      <c r="J4607" s="220"/>
      <c r="K4607" s="220"/>
      <c r="L4607" s="220"/>
      <c r="M4607" s="326"/>
      <c r="N4607" s="220"/>
      <c r="O4607" s="220"/>
      <c r="P4607" s="220"/>
      <c r="Q4607" s="326"/>
      <c r="R4607" s="326"/>
      <c r="S4607" s="326"/>
      <c r="T4607" s="326"/>
    </row>
    <row r="4608" spans="1:20">
      <c r="A4608" s="220"/>
      <c r="B4608" s="220"/>
      <c r="C4608" s="220"/>
      <c r="D4608" s="220"/>
      <c r="E4608" s="220"/>
      <c r="F4608" s="220"/>
      <c r="G4608" s="220"/>
      <c r="H4608" s="220"/>
      <c r="I4608" s="220"/>
      <c r="J4608" s="220"/>
      <c r="K4608" s="220"/>
      <c r="L4608" s="220"/>
      <c r="M4608" s="326"/>
      <c r="N4608" s="220"/>
      <c r="O4608" s="220"/>
      <c r="P4608" s="220"/>
      <c r="Q4608" s="326"/>
      <c r="R4608" s="326"/>
      <c r="S4608" s="326"/>
      <c r="T4608" s="326"/>
    </row>
    <row r="4609" spans="1:20">
      <c r="A4609" s="220"/>
      <c r="B4609" s="220"/>
      <c r="C4609" s="220"/>
      <c r="D4609" s="220"/>
      <c r="E4609" s="220"/>
      <c r="F4609" s="220"/>
      <c r="G4609" s="220"/>
      <c r="H4609" s="220"/>
      <c r="I4609" s="220"/>
      <c r="J4609" s="220"/>
      <c r="K4609" s="220"/>
      <c r="L4609" s="220"/>
      <c r="M4609" s="326"/>
      <c r="N4609" s="220"/>
      <c r="O4609" s="220"/>
      <c r="P4609" s="220"/>
      <c r="Q4609" s="326"/>
      <c r="R4609" s="326"/>
      <c r="S4609" s="326"/>
      <c r="T4609" s="326"/>
    </row>
    <row r="4610" spans="1:20">
      <c r="A4610" s="220"/>
      <c r="B4610" s="220"/>
      <c r="C4610" s="220"/>
      <c r="D4610" s="220"/>
      <c r="E4610" s="220"/>
      <c r="F4610" s="220"/>
      <c r="G4610" s="220"/>
      <c r="H4610" s="220"/>
      <c r="I4610" s="220"/>
      <c r="J4610" s="220"/>
      <c r="K4610" s="220"/>
      <c r="L4610" s="220"/>
      <c r="M4610" s="326"/>
      <c r="N4610" s="220"/>
      <c r="O4610" s="220"/>
      <c r="P4610" s="220"/>
      <c r="Q4610" s="326"/>
      <c r="R4610" s="326"/>
      <c r="S4610" s="326"/>
      <c r="T4610" s="326"/>
    </row>
    <row r="4611" spans="1:20">
      <c r="A4611" s="220"/>
      <c r="B4611" s="220"/>
      <c r="C4611" s="220"/>
      <c r="D4611" s="220"/>
      <c r="E4611" s="220"/>
      <c r="F4611" s="220"/>
      <c r="G4611" s="220"/>
      <c r="H4611" s="220"/>
      <c r="I4611" s="220"/>
      <c r="J4611" s="220"/>
      <c r="K4611" s="220"/>
      <c r="L4611" s="220"/>
      <c r="M4611" s="326"/>
      <c r="N4611" s="220"/>
      <c r="O4611" s="220"/>
      <c r="P4611" s="220"/>
      <c r="Q4611" s="326"/>
      <c r="R4611" s="326"/>
      <c r="S4611" s="326"/>
      <c r="T4611" s="326"/>
    </row>
    <row r="4612" spans="1:20">
      <c r="A4612" s="220"/>
      <c r="B4612" s="220"/>
      <c r="C4612" s="220"/>
      <c r="D4612" s="220"/>
      <c r="E4612" s="220"/>
      <c r="F4612" s="220"/>
      <c r="G4612" s="220"/>
      <c r="H4612" s="220"/>
      <c r="I4612" s="220"/>
      <c r="J4612" s="220"/>
      <c r="K4612" s="220"/>
      <c r="L4612" s="220"/>
      <c r="M4612" s="326"/>
      <c r="N4612" s="220"/>
      <c r="O4612" s="220"/>
      <c r="P4612" s="220"/>
      <c r="Q4612" s="326"/>
      <c r="R4612" s="326"/>
      <c r="S4612" s="326"/>
      <c r="T4612" s="326"/>
    </row>
    <row r="4613" spans="1:20">
      <c r="A4613" s="220"/>
      <c r="B4613" s="220"/>
      <c r="C4613" s="220"/>
      <c r="D4613" s="220"/>
      <c r="E4613" s="220"/>
      <c r="F4613" s="220"/>
      <c r="G4613" s="220"/>
      <c r="H4613" s="220"/>
      <c r="I4613" s="220"/>
      <c r="J4613" s="220"/>
      <c r="K4613" s="220"/>
      <c r="L4613" s="220"/>
      <c r="M4613" s="326"/>
      <c r="N4613" s="220"/>
      <c r="O4613" s="220"/>
      <c r="P4613" s="220"/>
      <c r="Q4613" s="326"/>
      <c r="R4613" s="326"/>
      <c r="S4613" s="326"/>
      <c r="T4613" s="326"/>
    </row>
    <row r="4614" spans="1:20">
      <c r="A4614" s="220"/>
      <c r="B4614" s="220"/>
      <c r="C4614" s="220"/>
      <c r="D4614" s="220"/>
      <c r="E4614" s="220"/>
      <c r="F4614" s="220"/>
      <c r="G4614" s="220"/>
      <c r="H4614" s="220"/>
      <c r="I4614" s="220"/>
      <c r="J4614" s="220"/>
      <c r="K4614" s="220"/>
      <c r="L4614" s="220"/>
      <c r="M4614" s="326"/>
      <c r="N4614" s="220"/>
      <c r="O4614" s="220"/>
      <c r="P4614" s="220"/>
      <c r="Q4614" s="326"/>
      <c r="R4614" s="326"/>
      <c r="S4614" s="326"/>
      <c r="T4614" s="326"/>
    </row>
    <row r="4615" spans="1:20">
      <c r="A4615" s="220"/>
      <c r="B4615" s="220"/>
      <c r="C4615" s="220"/>
      <c r="D4615" s="220"/>
      <c r="E4615" s="220"/>
      <c r="F4615" s="220"/>
      <c r="G4615" s="220"/>
      <c r="H4615" s="220"/>
      <c r="I4615" s="220"/>
      <c r="J4615" s="220"/>
      <c r="K4615" s="220"/>
      <c r="L4615" s="220"/>
      <c r="M4615" s="326"/>
      <c r="N4615" s="220"/>
      <c r="O4615" s="220"/>
      <c r="P4615" s="220"/>
      <c r="Q4615" s="326"/>
      <c r="R4615" s="326"/>
      <c r="S4615" s="326"/>
      <c r="T4615" s="326"/>
    </row>
    <row r="4616" spans="1:20">
      <c r="A4616" s="220"/>
      <c r="B4616" s="220"/>
      <c r="C4616" s="220"/>
      <c r="D4616" s="220"/>
      <c r="E4616" s="220"/>
      <c r="F4616" s="220"/>
      <c r="G4616" s="220"/>
      <c r="H4616" s="220"/>
      <c r="I4616" s="220"/>
      <c r="J4616" s="220"/>
      <c r="K4616" s="220"/>
      <c r="L4616" s="220"/>
      <c r="M4616" s="326"/>
      <c r="N4616" s="220"/>
      <c r="O4616" s="220"/>
      <c r="P4616" s="220"/>
      <c r="Q4616" s="326"/>
      <c r="R4616" s="326"/>
      <c r="S4616" s="326"/>
      <c r="T4616" s="326"/>
    </row>
    <row r="4617" spans="1:20">
      <c r="A4617" s="220"/>
      <c r="B4617" s="220"/>
      <c r="C4617" s="220"/>
      <c r="D4617" s="220"/>
      <c r="E4617" s="220"/>
      <c r="F4617" s="220"/>
      <c r="G4617" s="220"/>
      <c r="H4617" s="220"/>
      <c r="I4617" s="220"/>
      <c r="J4617" s="220"/>
      <c r="K4617" s="220"/>
      <c r="L4617" s="220"/>
      <c r="M4617" s="326"/>
      <c r="N4617" s="220"/>
      <c r="O4617" s="220"/>
      <c r="P4617" s="220"/>
      <c r="Q4617" s="326"/>
      <c r="R4617" s="326"/>
      <c r="S4617" s="326"/>
      <c r="T4617" s="326"/>
    </row>
    <row r="4618" spans="1:20">
      <c r="A4618" s="220"/>
      <c r="B4618" s="220"/>
      <c r="C4618" s="220"/>
      <c r="D4618" s="220"/>
      <c r="E4618" s="220"/>
      <c r="F4618" s="220"/>
      <c r="G4618" s="220"/>
      <c r="H4618" s="220"/>
      <c r="I4618" s="220"/>
      <c r="J4618" s="220"/>
      <c r="K4618" s="220"/>
      <c r="L4618" s="220"/>
      <c r="M4618" s="326"/>
      <c r="N4618" s="220"/>
      <c r="O4618" s="220"/>
      <c r="P4618" s="220"/>
      <c r="Q4618" s="326"/>
      <c r="R4618" s="326"/>
      <c r="S4618" s="326"/>
      <c r="T4618" s="326"/>
    </row>
    <row r="4619" spans="1:20">
      <c r="A4619" s="220"/>
      <c r="B4619" s="220"/>
      <c r="C4619" s="220"/>
      <c r="D4619" s="220"/>
      <c r="E4619" s="220"/>
      <c r="F4619" s="220"/>
      <c r="G4619" s="220"/>
      <c r="H4619" s="220"/>
      <c r="I4619" s="220"/>
      <c r="J4619" s="220"/>
      <c r="K4619" s="220"/>
      <c r="L4619" s="220"/>
      <c r="M4619" s="326"/>
      <c r="N4619" s="220"/>
      <c r="O4619" s="220"/>
      <c r="P4619" s="220"/>
      <c r="Q4619" s="326"/>
      <c r="R4619" s="326"/>
      <c r="S4619" s="326"/>
      <c r="T4619" s="326"/>
    </row>
    <row r="4620" spans="1:20">
      <c r="A4620" s="220"/>
      <c r="B4620" s="220"/>
      <c r="C4620" s="220"/>
      <c r="D4620" s="220"/>
      <c r="E4620" s="220"/>
      <c r="F4620" s="220"/>
      <c r="G4620" s="220"/>
      <c r="H4620" s="220"/>
      <c r="I4620" s="220"/>
      <c r="J4620" s="220"/>
      <c r="K4620" s="220"/>
      <c r="L4620" s="220"/>
      <c r="M4620" s="326"/>
      <c r="N4620" s="220"/>
      <c r="O4620" s="220"/>
      <c r="P4620" s="220"/>
      <c r="Q4620" s="326"/>
      <c r="R4620" s="326"/>
      <c r="S4620" s="326"/>
      <c r="T4620" s="326"/>
    </row>
    <row r="4621" spans="1:20">
      <c r="A4621" s="220"/>
      <c r="B4621" s="220"/>
      <c r="C4621" s="220"/>
      <c r="D4621" s="220"/>
      <c r="E4621" s="220"/>
      <c r="F4621" s="220"/>
      <c r="G4621" s="220"/>
      <c r="H4621" s="220"/>
      <c r="I4621" s="220"/>
      <c r="J4621" s="220"/>
      <c r="K4621" s="220"/>
      <c r="L4621" s="220"/>
      <c r="M4621" s="326"/>
      <c r="N4621" s="220"/>
      <c r="O4621" s="220"/>
      <c r="P4621" s="220"/>
      <c r="Q4621" s="326"/>
      <c r="R4621" s="326"/>
      <c r="S4621" s="326"/>
      <c r="T4621" s="326"/>
    </row>
    <row r="4622" spans="1:20">
      <c r="A4622" s="220"/>
      <c r="B4622" s="220"/>
      <c r="C4622" s="220"/>
      <c r="D4622" s="220"/>
      <c r="E4622" s="220"/>
      <c r="F4622" s="220"/>
      <c r="G4622" s="220"/>
      <c r="H4622" s="220"/>
      <c r="I4622" s="220"/>
      <c r="J4622" s="220"/>
      <c r="K4622" s="220"/>
      <c r="L4622" s="220"/>
      <c r="M4622" s="326"/>
      <c r="N4622" s="220"/>
      <c r="O4622" s="220"/>
      <c r="P4622" s="220"/>
      <c r="Q4622" s="326"/>
      <c r="R4622" s="326"/>
      <c r="S4622" s="326"/>
      <c r="T4622" s="326"/>
    </row>
    <row r="4623" spans="1:20">
      <c r="A4623" s="220"/>
      <c r="B4623" s="220"/>
      <c r="C4623" s="220"/>
      <c r="D4623" s="220"/>
      <c r="E4623" s="220"/>
      <c r="F4623" s="220"/>
      <c r="G4623" s="220"/>
      <c r="H4623" s="220"/>
      <c r="I4623" s="220"/>
      <c r="J4623" s="220"/>
      <c r="K4623" s="220"/>
      <c r="L4623" s="220"/>
      <c r="M4623" s="326"/>
      <c r="N4623" s="220"/>
      <c r="O4623" s="220"/>
      <c r="P4623" s="220"/>
      <c r="Q4623" s="326"/>
      <c r="R4623" s="326"/>
      <c r="S4623" s="326"/>
      <c r="T4623" s="326"/>
    </row>
    <row r="4624" spans="1:20">
      <c r="A4624" s="220"/>
      <c r="B4624" s="220"/>
      <c r="C4624" s="220"/>
      <c r="D4624" s="220"/>
      <c r="E4624" s="220"/>
      <c r="F4624" s="220"/>
      <c r="G4624" s="220"/>
      <c r="H4624" s="220"/>
      <c r="I4624" s="220"/>
      <c r="J4624" s="220"/>
      <c r="K4624" s="220"/>
      <c r="L4624" s="220"/>
      <c r="M4624" s="326"/>
      <c r="N4624" s="220"/>
      <c r="O4624" s="220"/>
      <c r="P4624" s="220"/>
      <c r="Q4624" s="326"/>
      <c r="R4624" s="326"/>
      <c r="S4624" s="326"/>
      <c r="T4624" s="326"/>
    </row>
    <row r="4625" spans="1:20">
      <c r="A4625" s="220"/>
      <c r="B4625" s="220"/>
      <c r="C4625" s="220"/>
      <c r="D4625" s="220"/>
      <c r="E4625" s="220"/>
      <c r="F4625" s="220"/>
      <c r="G4625" s="220"/>
      <c r="H4625" s="220"/>
      <c r="I4625" s="220"/>
      <c r="J4625" s="220"/>
      <c r="K4625" s="220"/>
      <c r="L4625" s="220"/>
      <c r="M4625" s="326"/>
      <c r="N4625" s="220"/>
      <c r="O4625" s="220"/>
      <c r="P4625" s="220"/>
      <c r="Q4625" s="326"/>
      <c r="R4625" s="326"/>
      <c r="S4625" s="326"/>
      <c r="T4625" s="326"/>
    </row>
    <row r="4626" spans="1:20">
      <c r="A4626" s="220"/>
      <c r="B4626" s="220"/>
      <c r="C4626" s="220"/>
      <c r="D4626" s="220"/>
      <c r="E4626" s="220"/>
      <c r="F4626" s="220"/>
      <c r="G4626" s="220"/>
      <c r="H4626" s="220"/>
      <c r="I4626" s="220"/>
      <c r="J4626" s="220"/>
      <c r="K4626" s="220"/>
      <c r="L4626" s="220"/>
      <c r="M4626" s="326"/>
      <c r="N4626" s="220"/>
      <c r="O4626" s="220"/>
      <c r="P4626" s="220"/>
      <c r="Q4626" s="326"/>
      <c r="R4626" s="326"/>
      <c r="S4626" s="326"/>
      <c r="T4626" s="326"/>
    </row>
    <row r="4627" spans="1:20">
      <c r="A4627" s="220"/>
      <c r="B4627" s="220"/>
      <c r="C4627" s="220"/>
      <c r="D4627" s="220"/>
      <c r="E4627" s="220"/>
      <c r="F4627" s="220"/>
      <c r="G4627" s="220"/>
      <c r="H4627" s="220"/>
      <c r="I4627" s="220"/>
      <c r="J4627" s="220"/>
      <c r="K4627" s="220"/>
      <c r="L4627" s="220"/>
      <c r="M4627" s="326"/>
      <c r="N4627" s="220"/>
      <c r="O4627" s="220"/>
      <c r="P4627" s="220"/>
      <c r="Q4627" s="326"/>
      <c r="R4627" s="326"/>
      <c r="S4627" s="326"/>
      <c r="T4627" s="326"/>
    </row>
    <row r="4628" spans="1:20">
      <c r="A4628" s="220"/>
      <c r="B4628" s="220"/>
      <c r="C4628" s="220"/>
      <c r="D4628" s="220"/>
      <c r="E4628" s="220"/>
      <c r="F4628" s="220"/>
      <c r="G4628" s="220"/>
      <c r="H4628" s="220"/>
      <c r="I4628" s="220"/>
      <c r="J4628" s="220"/>
      <c r="K4628" s="220"/>
      <c r="L4628" s="220"/>
      <c r="M4628" s="326"/>
      <c r="N4628" s="220"/>
      <c r="O4628" s="220"/>
      <c r="P4628" s="220"/>
      <c r="Q4628" s="326"/>
      <c r="R4628" s="326"/>
      <c r="S4628" s="326"/>
      <c r="T4628" s="326"/>
    </row>
    <row r="4629" spans="1:20">
      <c r="A4629" s="220"/>
      <c r="B4629" s="220"/>
      <c r="C4629" s="220"/>
      <c r="D4629" s="220"/>
      <c r="E4629" s="220"/>
      <c r="F4629" s="220"/>
      <c r="G4629" s="220"/>
      <c r="H4629" s="220"/>
      <c r="I4629" s="220"/>
      <c r="J4629" s="220"/>
      <c r="K4629" s="220"/>
      <c r="L4629" s="220"/>
      <c r="M4629" s="326"/>
      <c r="N4629" s="220"/>
      <c r="O4629" s="220"/>
      <c r="P4629" s="220"/>
      <c r="Q4629" s="326"/>
      <c r="R4629" s="326"/>
      <c r="S4629" s="326"/>
      <c r="T4629" s="326"/>
    </row>
    <row r="4630" spans="1:20">
      <c r="A4630" s="220"/>
      <c r="B4630" s="220"/>
      <c r="C4630" s="220"/>
      <c r="D4630" s="220"/>
      <c r="E4630" s="220"/>
      <c r="F4630" s="220"/>
      <c r="G4630" s="220"/>
      <c r="H4630" s="220"/>
      <c r="I4630" s="220"/>
      <c r="J4630" s="220"/>
      <c r="K4630" s="220"/>
      <c r="L4630" s="220"/>
      <c r="M4630" s="326"/>
      <c r="N4630" s="220"/>
      <c r="O4630" s="220"/>
      <c r="P4630" s="220"/>
      <c r="Q4630" s="326"/>
      <c r="R4630" s="326"/>
      <c r="S4630" s="326"/>
      <c r="T4630" s="326"/>
    </row>
    <row r="4631" spans="1:20">
      <c r="A4631" s="220"/>
      <c r="B4631" s="220"/>
      <c r="C4631" s="220"/>
      <c r="D4631" s="220"/>
      <c r="E4631" s="220"/>
      <c r="F4631" s="220"/>
      <c r="G4631" s="220"/>
      <c r="H4631" s="220"/>
      <c r="I4631" s="220"/>
      <c r="J4631" s="220"/>
      <c r="K4631" s="220"/>
      <c r="L4631" s="220"/>
      <c r="M4631" s="326"/>
      <c r="N4631" s="220"/>
      <c r="O4631" s="220"/>
      <c r="P4631" s="220"/>
      <c r="Q4631" s="326"/>
      <c r="R4631" s="326"/>
      <c r="S4631" s="326"/>
      <c r="T4631" s="326"/>
    </row>
    <row r="4632" spans="1:20">
      <c r="A4632" s="220"/>
      <c r="B4632" s="220"/>
      <c r="C4632" s="220"/>
      <c r="D4632" s="220"/>
      <c r="E4632" s="220"/>
      <c r="F4632" s="220"/>
      <c r="G4632" s="220"/>
      <c r="H4632" s="220"/>
      <c r="I4632" s="220"/>
      <c r="J4632" s="220"/>
      <c r="K4632" s="220"/>
      <c r="L4632" s="220"/>
      <c r="M4632" s="326"/>
      <c r="N4632" s="220"/>
      <c r="O4632" s="220"/>
      <c r="P4632" s="220"/>
      <c r="Q4632" s="326"/>
      <c r="R4632" s="326"/>
      <c r="S4632" s="326"/>
      <c r="T4632" s="326"/>
    </row>
    <row r="4633" spans="1:20">
      <c r="A4633" s="220"/>
      <c r="B4633" s="220"/>
      <c r="C4633" s="220"/>
      <c r="D4633" s="220"/>
      <c r="E4633" s="220"/>
      <c r="F4633" s="220"/>
      <c r="G4633" s="220"/>
      <c r="H4633" s="220"/>
      <c r="I4633" s="220"/>
      <c r="J4633" s="220"/>
      <c r="K4633" s="220"/>
      <c r="L4633" s="220"/>
      <c r="M4633" s="326"/>
      <c r="N4633" s="220"/>
      <c r="O4633" s="220"/>
      <c r="P4633" s="220"/>
      <c r="Q4633" s="326"/>
      <c r="R4633" s="326"/>
      <c r="S4633" s="326"/>
      <c r="T4633" s="326"/>
    </row>
    <row r="4634" spans="1:20">
      <c r="A4634" s="220"/>
      <c r="B4634" s="220"/>
      <c r="C4634" s="220"/>
      <c r="D4634" s="220"/>
      <c r="E4634" s="220"/>
      <c r="F4634" s="220"/>
      <c r="G4634" s="220"/>
      <c r="H4634" s="220"/>
      <c r="I4634" s="220"/>
      <c r="J4634" s="220"/>
      <c r="K4634" s="220"/>
      <c r="L4634" s="220"/>
      <c r="M4634" s="326"/>
      <c r="N4634" s="220"/>
      <c r="O4634" s="220"/>
      <c r="P4634" s="220"/>
      <c r="Q4634" s="326"/>
      <c r="R4634" s="326"/>
      <c r="S4634" s="326"/>
      <c r="T4634" s="326"/>
    </row>
    <row r="4635" spans="1:20">
      <c r="A4635" s="220"/>
      <c r="B4635" s="220"/>
      <c r="C4635" s="220"/>
      <c r="D4635" s="220"/>
      <c r="E4635" s="220"/>
      <c r="F4635" s="220"/>
      <c r="G4635" s="220"/>
      <c r="H4635" s="220"/>
      <c r="I4635" s="220"/>
      <c r="J4635" s="220"/>
      <c r="K4635" s="220"/>
      <c r="L4635" s="220"/>
      <c r="M4635" s="326"/>
      <c r="N4635" s="220"/>
      <c r="O4635" s="220"/>
      <c r="P4635" s="220"/>
      <c r="Q4635" s="326"/>
      <c r="R4635" s="326"/>
      <c r="S4635" s="326"/>
      <c r="T4635" s="326"/>
    </row>
    <row r="4636" spans="1:20">
      <c r="A4636" s="220"/>
      <c r="B4636" s="220"/>
      <c r="C4636" s="220"/>
      <c r="D4636" s="220"/>
      <c r="E4636" s="220"/>
      <c r="F4636" s="220"/>
      <c r="G4636" s="220"/>
      <c r="H4636" s="220"/>
      <c r="I4636" s="220"/>
      <c r="J4636" s="220"/>
      <c r="K4636" s="220"/>
      <c r="L4636" s="220"/>
      <c r="M4636" s="326"/>
      <c r="N4636" s="220"/>
      <c r="O4636" s="220"/>
      <c r="P4636" s="220"/>
      <c r="Q4636" s="326"/>
      <c r="R4636" s="326"/>
      <c r="S4636" s="326"/>
      <c r="T4636" s="326"/>
    </row>
    <row r="4637" spans="1:20">
      <c r="A4637" s="220"/>
      <c r="B4637" s="220"/>
      <c r="C4637" s="220"/>
      <c r="D4637" s="220"/>
      <c r="E4637" s="220"/>
      <c r="F4637" s="220"/>
      <c r="G4637" s="220"/>
      <c r="H4637" s="220"/>
      <c r="I4637" s="220"/>
      <c r="J4637" s="220"/>
      <c r="K4637" s="220"/>
      <c r="L4637" s="220"/>
      <c r="M4637" s="326"/>
      <c r="N4637" s="220"/>
      <c r="O4637" s="220"/>
      <c r="P4637" s="220"/>
      <c r="Q4637" s="326"/>
      <c r="R4637" s="326"/>
      <c r="S4637" s="326"/>
      <c r="T4637" s="326"/>
    </row>
    <row r="4638" spans="1:20">
      <c r="A4638" s="220"/>
      <c r="B4638" s="220"/>
      <c r="C4638" s="220"/>
      <c r="D4638" s="220"/>
      <c r="E4638" s="220"/>
      <c r="F4638" s="220"/>
      <c r="G4638" s="220"/>
      <c r="H4638" s="220"/>
      <c r="I4638" s="220"/>
      <c r="J4638" s="220"/>
      <c r="K4638" s="220"/>
      <c r="L4638" s="220"/>
      <c r="M4638" s="326"/>
      <c r="N4638" s="220"/>
      <c r="O4638" s="220"/>
      <c r="P4638" s="220"/>
      <c r="Q4638" s="326"/>
      <c r="R4638" s="326"/>
      <c r="S4638" s="326"/>
      <c r="T4638" s="326"/>
    </row>
    <row r="4639" spans="1:20">
      <c r="A4639" s="220"/>
      <c r="B4639" s="220"/>
      <c r="C4639" s="220"/>
      <c r="D4639" s="220"/>
      <c r="E4639" s="220"/>
      <c r="F4639" s="220"/>
      <c r="G4639" s="220"/>
      <c r="H4639" s="220"/>
      <c r="I4639" s="220"/>
      <c r="J4639" s="220"/>
      <c r="K4639" s="220"/>
      <c r="L4639" s="220"/>
      <c r="M4639" s="326"/>
      <c r="N4639" s="220"/>
      <c r="O4639" s="220"/>
      <c r="P4639" s="220"/>
      <c r="Q4639" s="326"/>
      <c r="R4639" s="326"/>
      <c r="S4639" s="326"/>
      <c r="T4639" s="326"/>
    </row>
    <row r="4640" spans="1:20">
      <c r="A4640" s="220"/>
      <c r="B4640" s="220"/>
      <c r="C4640" s="220"/>
      <c r="D4640" s="220"/>
      <c r="E4640" s="220"/>
      <c r="F4640" s="220"/>
      <c r="G4640" s="220"/>
      <c r="H4640" s="220"/>
      <c r="I4640" s="220"/>
      <c r="J4640" s="220"/>
      <c r="K4640" s="220"/>
      <c r="L4640" s="220"/>
      <c r="M4640" s="326"/>
      <c r="N4640" s="220"/>
      <c r="O4640" s="220"/>
      <c r="P4640" s="220"/>
      <c r="Q4640" s="326"/>
      <c r="R4640" s="326"/>
      <c r="S4640" s="326"/>
      <c r="T4640" s="326"/>
    </row>
    <row r="4641" spans="1:20">
      <c r="A4641" s="220"/>
      <c r="B4641" s="220"/>
      <c r="C4641" s="220"/>
      <c r="D4641" s="220"/>
      <c r="E4641" s="220"/>
      <c r="F4641" s="220"/>
      <c r="G4641" s="220"/>
      <c r="H4641" s="220"/>
      <c r="I4641" s="220"/>
      <c r="J4641" s="220"/>
      <c r="K4641" s="220"/>
      <c r="L4641" s="220"/>
      <c r="M4641" s="326"/>
      <c r="N4641" s="220"/>
      <c r="O4641" s="220"/>
      <c r="P4641" s="220"/>
      <c r="Q4641" s="326"/>
      <c r="R4641" s="326"/>
      <c r="S4641" s="326"/>
      <c r="T4641" s="326"/>
    </row>
    <row r="4642" spans="1:20">
      <c r="A4642" s="220"/>
      <c r="B4642" s="220"/>
      <c r="C4642" s="220"/>
      <c r="D4642" s="220"/>
      <c r="E4642" s="220"/>
      <c r="F4642" s="220"/>
      <c r="G4642" s="220"/>
      <c r="H4642" s="220"/>
      <c r="I4642" s="220"/>
      <c r="J4642" s="220"/>
      <c r="K4642" s="220"/>
      <c r="L4642" s="220"/>
      <c r="M4642" s="326"/>
      <c r="N4642" s="220"/>
      <c r="O4642" s="220"/>
      <c r="P4642" s="220"/>
      <c r="Q4642" s="326"/>
      <c r="R4642" s="326"/>
      <c r="S4642" s="326"/>
      <c r="T4642" s="326"/>
    </row>
    <row r="4643" spans="1:20">
      <c r="A4643" s="220"/>
      <c r="B4643" s="220"/>
      <c r="C4643" s="220"/>
      <c r="D4643" s="220"/>
      <c r="E4643" s="220"/>
      <c r="F4643" s="220"/>
      <c r="G4643" s="220"/>
      <c r="H4643" s="220"/>
      <c r="I4643" s="220"/>
      <c r="J4643" s="220"/>
      <c r="K4643" s="220"/>
      <c r="L4643" s="220"/>
      <c r="M4643" s="326"/>
      <c r="N4643" s="220"/>
      <c r="O4643" s="220"/>
      <c r="P4643" s="220"/>
      <c r="Q4643" s="326"/>
      <c r="R4643" s="326"/>
      <c r="S4643" s="326"/>
      <c r="T4643" s="326"/>
    </row>
    <row r="4644" spans="1:20">
      <c r="A4644" s="220"/>
      <c r="B4644" s="220"/>
      <c r="C4644" s="220"/>
      <c r="D4644" s="220"/>
      <c r="E4644" s="220"/>
      <c r="F4644" s="220"/>
      <c r="G4644" s="220"/>
      <c r="H4644" s="220"/>
      <c r="I4644" s="220"/>
      <c r="J4644" s="220"/>
      <c r="K4644" s="220"/>
      <c r="L4644" s="220"/>
      <c r="M4644" s="326"/>
      <c r="N4644" s="220"/>
      <c r="O4644" s="220"/>
      <c r="P4644" s="220"/>
      <c r="Q4644" s="326"/>
      <c r="R4644" s="326"/>
      <c r="S4644" s="326"/>
      <c r="T4644" s="326"/>
    </row>
    <row r="4645" spans="1:20">
      <c r="A4645" s="220"/>
      <c r="B4645" s="220"/>
      <c r="C4645" s="220"/>
      <c r="D4645" s="220"/>
      <c r="E4645" s="220"/>
      <c r="F4645" s="220"/>
      <c r="G4645" s="220"/>
      <c r="H4645" s="220"/>
      <c r="I4645" s="220"/>
      <c r="J4645" s="220"/>
      <c r="K4645" s="220"/>
      <c r="L4645" s="220"/>
      <c r="M4645" s="326"/>
      <c r="N4645" s="220"/>
      <c r="O4645" s="220"/>
      <c r="P4645" s="220"/>
      <c r="Q4645" s="326"/>
      <c r="R4645" s="326"/>
      <c r="S4645" s="326"/>
      <c r="T4645" s="326"/>
    </row>
    <row r="4646" spans="1:20">
      <c r="A4646" s="220"/>
      <c r="B4646" s="220"/>
      <c r="C4646" s="220"/>
      <c r="D4646" s="220"/>
      <c r="E4646" s="220"/>
      <c r="F4646" s="220"/>
      <c r="G4646" s="220"/>
      <c r="H4646" s="220"/>
      <c r="I4646" s="220"/>
      <c r="J4646" s="220"/>
      <c r="K4646" s="220"/>
      <c r="L4646" s="220"/>
      <c r="M4646" s="326"/>
      <c r="N4646" s="220"/>
      <c r="O4646" s="220"/>
      <c r="P4646" s="220"/>
      <c r="Q4646" s="326"/>
      <c r="R4646" s="326"/>
      <c r="S4646" s="326"/>
      <c r="T4646" s="326"/>
    </row>
    <row r="4647" spans="1:20">
      <c r="A4647" s="220"/>
      <c r="B4647" s="220"/>
      <c r="C4647" s="220"/>
      <c r="D4647" s="220"/>
      <c r="E4647" s="220"/>
      <c r="F4647" s="220"/>
      <c r="G4647" s="220"/>
      <c r="H4647" s="220"/>
      <c r="I4647" s="220"/>
      <c r="J4647" s="220"/>
      <c r="K4647" s="220"/>
      <c r="L4647" s="220"/>
      <c r="M4647" s="326"/>
      <c r="N4647" s="220"/>
      <c r="O4647" s="220"/>
      <c r="P4647" s="220"/>
      <c r="Q4647" s="326"/>
      <c r="R4647" s="326"/>
      <c r="S4647" s="326"/>
      <c r="T4647" s="326"/>
    </row>
    <row r="4648" spans="1:20">
      <c r="A4648" s="220"/>
      <c r="B4648" s="220"/>
      <c r="C4648" s="220"/>
      <c r="D4648" s="220"/>
      <c r="E4648" s="220"/>
      <c r="F4648" s="220"/>
      <c r="G4648" s="220"/>
      <c r="H4648" s="220"/>
      <c r="I4648" s="220"/>
      <c r="J4648" s="220"/>
      <c r="K4648" s="220"/>
      <c r="L4648" s="220"/>
      <c r="M4648" s="326"/>
      <c r="N4648" s="220"/>
      <c r="O4648" s="220"/>
      <c r="P4648" s="220"/>
      <c r="Q4648" s="326"/>
      <c r="R4648" s="326"/>
      <c r="S4648" s="326"/>
      <c r="T4648" s="326"/>
    </row>
    <row r="4649" spans="1:20">
      <c r="A4649" s="220"/>
      <c r="B4649" s="220"/>
      <c r="C4649" s="220"/>
      <c r="D4649" s="220"/>
      <c r="E4649" s="220"/>
      <c r="F4649" s="220"/>
      <c r="G4649" s="220"/>
      <c r="H4649" s="220"/>
      <c r="I4649" s="220"/>
      <c r="J4649" s="220"/>
      <c r="K4649" s="220"/>
      <c r="L4649" s="220"/>
      <c r="M4649" s="326"/>
      <c r="N4649" s="220"/>
      <c r="O4649" s="220"/>
      <c r="P4649" s="220"/>
      <c r="Q4649" s="326"/>
      <c r="R4649" s="326"/>
      <c r="S4649" s="326"/>
      <c r="T4649" s="326"/>
    </row>
    <row r="4650" spans="1:20">
      <c r="A4650" s="220"/>
      <c r="B4650" s="220"/>
      <c r="C4650" s="220"/>
      <c r="D4650" s="220"/>
      <c r="E4650" s="220"/>
      <c r="F4650" s="220"/>
      <c r="G4650" s="220"/>
      <c r="H4650" s="220"/>
      <c r="I4650" s="220"/>
      <c r="J4650" s="220"/>
      <c r="K4650" s="220"/>
      <c r="L4650" s="220"/>
      <c r="M4650" s="326"/>
      <c r="N4650" s="220"/>
      <c r="O4650" s="220"/>
      <c r="P4650" s="220"/>
      <c r="Q4650" s="326"/>
      <c r="R4650" s="326"/>
      <c r="S4650" s="326"/>
      <c r="T4650" s="326"/>
    </row>
    <row r="4651" spans="1:20">
      <c r="A4651" s="220"/>
      <c r="B4651" s="220"/>
      <c r="C4651" s="220"/>
      <c r="D4651" s="220"/>
      <c r="E4651" s="220"/>
      <c r="F4651" s="220"/>
      <c r="G4651" s="220"/>
      <c r="H4651" s="220"/>
      <c r="I4651" s="220"/>
      <c r="J4651" s="220"/>
      <c r="K4651" s="220"/>
      <c r="L4651" s="220"/>
      <c r="M4651" s="326"/>
      <c r="N4651" s="220"/>
      <c r="O4651" s="220"/>
      <c r="P4651" s="220"/>
      <c r="Q4651" s="326"/>
      <c r="R4651" s="326"/>
      <c r="S4651" s="326"/>
      <c r="T4651" s="326"/>
    </row>
    <row r="4652" spans="1:20">
      <c r="A4652" s="220"/>
      <c r="B4652" s="220"/>
      <c r="C4652" s="220"/>
      <c r="D4652" s="220"/>
      <c r="E4652" s="220"/>
      <c r="F4652" s="220"/>
      <c r="G4652" s="220"/>
      <c r="H4652" s="220"/>
      <c r="I4652" s="220"/>
      <c r="J4652" s="220"/>
      <c r="K4652" s="220"/>
      <c r="L4652" s="220"/>
      <c r="M4652" s="326"/>
      <c r="N4652" s="220"/>
      <c r="O4652" s="220"/>
      <c r="P4652" s="220"/>
      <c r="Q4652" s="326"/>
      <c r="R4652" s="326"/>
      <c r="S4652" s="326"/>
      <c r="T4652" s="326"/>
    </row>
    <row r="4653" spans="1:20">
      <c r="A4653" s="220"/>
      <c r="B4653" s="220"/>
      <c r="C4653" s="220"/>
      <c r="D4653" s="220"/>
      <c r="E4653" s="220"/>
      <c r="F4653" s="220"/>
      <c r="G4653" s="220"/>
      <c r="H4653" s="220"/>
      <c r="I4653" s="220"/>
      <c r="J4653" s="220"/>
      <c r="K4653" s="220"/>
      <c r="L4653" s="220"/>
      <c r="M4653" s="326"/>
      <c r="N4653" s="220"/>
      <c r="O4653" s="220"/>
      <c r="P4653" s="220"/>
      <c r="Q4653" s="326"/>
      <c r="R4653" s="326"/>
      <c r="S4653" s="326"/>
      <c r="T4653" s="326"/>
    </row>
    <row r="4654" spans="1:20">
      <c r="A4654" s="220"/>
      <c r="B4654" s="220"/>
      <c r="C4654" s="220"/>
      <c r="D4654" s="220"/>
      <c r="E4654" s="220"/>
      <c r="F4654" s="220"/>
      <c r="G4654" s="220"/>
      <c r="H4654" s="220"/>
      <c r="I4654" s="220"/>
      <c r="J4654" s="220"/>
      <c r="K4654" s="220"/>
      <c r="L4654" s="220"/>
      <c r="M4654" s="326"/>
      <c r="N4654" s="220"/>
      <c r="O4654" s="220"/>
      <c r="P4654" s="220"/>
      <c r="Q4654" s="326"/>
      <c r="R4654" s="326"/>
      <c r="S4654" s="326"/>
      <c r="T4654" s="326"/>
    </row>
    <row r="4655" spans="1:20">
      <c r="A4655" s="220"/>
      <c r="B4655" s="220"/>
      <c r="C4655" s="220"/>
      <c r="D4655" s="220"/>
      <c r="E4655" s="220"/>
      <c r="F4655" s="220"/>
      <c r="G4655" s="220"/>
      <c r="H4655" s="220"/>
      <c r="I4655" s="220"/>
      <c r="J4655" s="220"/>
      <c r="K4655" s="220"/>
      <c r="L4655" s="220"/>
      <c r="M4655" s="326"/>
      <c r="N4655" s="220"/>
      <c r="O4655" s="220"/>
      <c r="P4655" s="220"/>
      <c r="Q4655" s="326"/>
      <c r="R4655" s="326"/>
      <c r="S4655" s="326"/>
      <c r="T4655" s="326"/>
    </row>
    <row r="4656" spans="1:20">
      <c r="A4656" s="220"/>
      <c r="B4656" s="220"/>
      <c r="C4656" s="220"/>
      <c r="D4656" s="220"/>
      <c r="E4656" s="220"/>
      <c r="F4656" s="220"/>
      <c r="G4656" s="220"/>
      <c r="H4656" s="220"/>
      <c r="I4656" s="220"/>
      <c r="J4656" s="220"/>
      <c r="K4656" s="220"/>
      <c r="L4656" s="220"/>
      <c r="M4656" s="326"/>
      <c r="N4656" s="220"/>
      <c r="O4656" s="220"/>
      <c r="P4656" s="220"/>
      <c r="Q4656" s="326"/>
      <c r="R4656" s="326"/>
      <c r="S4656" s="326"/>
      <c r="T4656" s="326"/>
    </row>
    <row r="4657" spans="1:20">
      <c r="A4657" s="220"/>
      <c r="B4657" s="220"/>
      <c r="C4657" s="220"/>
      <c r="D4657" s="220"/>
      <c r="E4657" s="220"/>
      <c r="F4657" s="220"/>
      <c r="G4657" s="220"/>
      <c r="H4657" s="220"/>
      <c r="I4657" s="220"/>
      <c r="J4657" s="220"/>
      <c r="K4657" s="220"/>
      <c r="L4657" s="220"/>
      <c r="M4657" s="326"/>
      <c r="N4657" s="220"/>
      <c r="O4657" s="220"/>
      <c r="P4657" s="220"/>
      <c r="Q4657" s="326"/>
      <c r="R4657" s="326"/>
      <c r="S4657" s="326"/>
      <c r="T4657" s="326"/>
    </row>
    <row r="4658" spans="1:20">
      <c r="A4658" s="220"/>
      <c r="B4658" s="220"/>
      <c r="C4658" s="220"/>
      <c r="D4658" s="220"/>
      <c r="E4658" s="220"/>
      <c r="F4658" s="220"/>
      <c r="G4658" s="220"/>
      <c r="H4658" s="220"/>
      <c r="I4658" s="220"/>
      <c r="J4658" s="220"/>
      <c r="K4658" s="220"/>
      <c r="L4658" s="220"/>
      <c r="M4658" s="326"/>
      <c r="N4658" s="220"/>
      <c r="O4658" s="220"/>
      <c r="P4658" s="220"/>
      <c r="Q4658" s="326"/>
      <c r="R4658" s="326"/>
      <c r="S4658" s="326"/>
      <c r="T4658" s="326"/>
    </row>
    <row r="4659" spans="1:20">
      <c r="A4659" s="220"/>
      <c r="B4659" s="220"/>
      <c r="C4659" s="220"/>
      <c r="D4659" s="220"/>
      <c r="E4659" s="220"/>
      <c r="F4659" s="220"/>
      <c r="G4659" s="220"/>
      <c r="H4659" s="220"/>
      <c r="I4659" s="220"/>
      <c r="J4659" s="220"/>
      <c r="K4659" s="220"/>
      <c r="L4659" s="220"/>
      <c r="M4659" s="326"/>
      <c r="N4659" s="220"/>
      <c r="O4659" s="220"/>
      <c r="P4659" s="220"/>
      <c r="Q4659" s="326"/>
      <c r="R4659" s="326"/>
      <c r="S4659" s="326"/>
      <c r="T4659" s="326"/>
    </row>
    <row r="4660" spans="1:20">
      <c r="A4660" s="220"/>
      <c r="B4660" s="220"/>
      <c r="C4660" s="220"/>
      <c r="D4660" s="220"/>
      <c r="E4660" s="220"/>
      <c r="F4660" s="220"/>
      <c r="G4660" s="220"/>
      <c r="H4660" s="220"/>
      <c r="I4660" s="220"/>
      <c r="J4660" s="220"/>
      <c r="K4660" s="220"/>
      <c r="L4660" s="220"/>
      <c r="M4660" s="326"/>
      <c r="N4660" s="220"/>
      <c r="O4660" s="220"/>
      <c r="P4660" s="220"/>
      <c r="Q4660" s="326"/>
      <c r="R4660" s="326"/>
      <c r="S4660" s="326"/>
      <c r="T4660" s="326"/>
    </row>
    <row r="4661" spans="1:20">
      <c r="A4661" s="220"/>
      <c r="B4661" s="220"/>
      <c r="C4661" s="220"/>
      <c r="D4661" s="220"/>
      <c r="E4661" s="220"/>
      <c r="F4661" s="220"/>
      <c r="G4661" s="220"/>
      <c r="H4661" s="220"/>
      <c r="I4661" s="220"/>
      <c r="J4661" s="220"/>
      <c r="K4661" s="220"/>
      <c r="L4661" s="220"/>
      <c r="M4661" s="326"/>
      <c r="N4661" s="220"/>
      <c r="O4661" s="220"/>
      <c r="P4661" s="220"/>
      <c r="Q4661" s="326"/>
      <c r="R4661" s="326"/>
      <c r="S4661" s="326"/>
      <c r="T4661" s="326"/>
    </row>
    <row r="4662" spans="1:20">
      <c r="A4662" s="220"/>
      <c r="B4662" s="220"/>
      <c r="C4662" s="220"/>
      <c r="D4662" s="220"/>
      <c r="E4662" s="220"/>
      <c r="F4662" s="220"/>
      <c r="G4662" s="220"/>
      <c r="H4662" s="220"/>
      <c r="I4662" s="220"/>
      <c r="J4662" s="220"/>
      <c r="K4662" s="220"/>
      <c r="L4662" s="220"/>
      <c r="M4662" s="326"/>
      <c r="N4662" s="220"/>
      <c r="O4662" s="220"/>
      <c r="P4662" s="220"/>
      <c r="Q4662" s="326"/>
      <c r="R4662" s="326"/>
      <c r="S4662" s="326"/>
      <c r="T4662" s="326"/>
    </row>
    <row r="4663" spans="1:20">
      <c r="A4663" s="220"/>
      <c r="B4663" s="220"/>
      <c r="C4663" s="220"/>
      <c r="D4663" s="220"/>
      <c r="E4663" s="220"/>
      <c r="F4663" s="220"/>
      <c r="G4663" s="220"/>
      <c r="H4663" s="220"/>
      <c r="I4663" s="220"/>
      <c r="J4663" s="220"/>
      <c r="K4663" s="220"/>
      <c r="L4663" s="220"/>
      <c r="M4663" s="326"/>
      <c r="N4663" s="220"/>
      <c r="O4663" s="220"/>
      <c r="P4663" s="220"/>
      <c r="Q4663" s="326"/>
      <c r="R4663" s="326"/>
      <c r="S4663" s="326"/>
      <c r="T4663" s="326"/>
    </row>
    <row r="4664" spans="1:20">
      <c r="A4664" s="220"/>
      <c r="B4664" s="220"/>
      <c r="C4664" s="220"/>
      <c r="D4664" s="220"/>
      <c r="E4664" s="220"/>
      <c r="F4664" s="220"/>
      <c r="G4664" s="220"/>
      <c r="H4664" s="220"/>
      <c r="I4664" s="220"/>
      <c r="J4664" s="220"/>
      <c r="K4664" s="220"/>
      <c r="L4664" s="220"/>
      <c r="M4664" s="326"/>
      <c r="N4664" s="220"/>
      <c r="O4664" s="220"/>
      <c r="P4664" s="220"/>
      <c r="Q4664" s="326"/>
      <c r="R4664" s="326"/>
      <c r="S4664" s="326"/>
      <c r="T4664" s="326"/>
    </row>
    <row r="4665" spans="1:20">
      <c r="A4665" s="220"/>
      <c r="B4665" s="220"/>
      <c r="C4665" s="220"/>
      <c r="D4665" s="220"/>
      <c r="E4665" s="220"/>
      <c r="F4665" s="220"/>
      <c r="G4665" s="220"/>
      <c r="H4665" s="220"/>
      <c r="I4665" s="220"/>
      <c r="J4665" s="220"/>
      <c r="K4665" s="220"/>
      <c r="L4665" s="220"/>
      <c r="M4665" s="326"/>
      <c r="N4665" s="220"/>
      <c r="O4665" s="220"/>
      <c r="P4665" s="220"/>
      <c r="Q4665" s="326"/>
      <c r="R4665" s="326"/>
      <c r="S4665" s="326"/>
      <c r="T4665" s="326"/>
    </row>
    <row r="4666" spans="1:20">
      <c r="A4666" s="220"/>
      <c r="B4666" s="220"/>
      <c r="C4666" s="220"/>
      <c r="D4666" s="220"/>
      <c r="E4666" s="220"/>
      <c r="F4666" s="220"/>
      <c r="G4666" s="220"/>
      <c r="H4666" s="220"/>
      <c r="I4666" s="220"/>
      <c r="J4666" s="220"/>
      <c r="K4666" s="220"/>
      <c r="L4666" s="220"/>
      <c r="M4666" s="326"/>
      <c r="N4666" s="220"/>
      <c r="O4666" s="220"/>
      <c r="P4666" s="220"/>
      <c r="Q4666" s="326"/>
      <c r="R4666" s="326"/>
      <c r="S4666" s="326"/>
      <c r="T4666" s="326"/>
    </row>
    <row r="4667" spans="1:20">
      <c r="A4667" s="220"/>
      <c r="B4667" s="220"/>
      <c r="C4667" s="220"/>
      <c r="D4667" s="220"/>
      <c r="E4667" s="220"/>
      <c r="F4667" s="220"/>
      <c r="G4667" s="220"/>
      <c r="H4667" s="220"/>
      <c r="I4667" s="220"/>
      <c r="J4667" s="220"/>
      <c r="K4667" s="220"/>
      <c r="L4667" s="220"/>
      <c r="M4667" s="326"/>
      <c r="N4667" s="220"/>
      <c r="O4667" s="220"/>
      <c r="P4667" s="220"/>
      <c r="Q4667" s="326"/>
      <c r="R4667" s="326"/>
      <c r="S4667" s="326"/>
      <c r="T4667" s="326"/>
    </row>
    <row r="4668" spans="1:20">
      <c r="A4668" s="220"/>
      <c r="B4668" s="220"/>
      <c r="C4668" s="220"/>
      <c r="D4668" s="220"/>
      <c r="E4668" s="220"/>
      <c r="F4668" s="220"/>
      <c r="G4668" s="220"/>
      <c r="H4668" s="220"/>
      <c r="I4668" s="220"/>
      <c r="J4668" s="220"/>
      <c r="K4668" s="220"/>
      <c r="L4668" s="220"/>
      <c r="M4668" s="326"/>
      <c r="N4668" s="220"/>
      <c r="O4668" s="220"/>
      <c r="P4668" s="220"/>
      <c r="Q4668" s="326"/>
      <c r="R4668" s="326"/>
      <c r="S4668" s="326"/>
      <c r="T4668" s="326"/>
    </row>
    <row r="4669" spans="1:20">
      <c r="A4669" s="220"/>
      <c r="B4669" s="220"/>
      <c r="C4669" s="220"/>
      <c r="D4669" s="220"/>
      <c r="E4669" s="220"/>
      <c r="F4669" s="220"/>
      <c r="G4669" s="220"/>
      <c r="H4669" s="220"/>
      <c r="I4669" s="220"/>
      <c r="J4669" s="220"/>
      <c r="K4669" s="220"/>
      <c r="L4669" s="220"/>
      <c r="M4669" s="326"/>
      <c r="N4669" s="220"/>
      <c r="O4669" s="220"/>
      <c r="P4669" s="220"/>
      <c r="Q4669" s="326"/>
      <c r="R4669" s="326"/>
      <c r="S4669" s="326"/>
      <c r="T4669" s="326"/>
    </row>
    <row r="4670" spans="1:20">
      <c r="A4670" s="220"/>
      <c r="B4670" s="220"/>
      <c r="C4670" s="220"/>
      <c r="D4670" s="220"/>
      <c r="E4670" s="220"/>
      <c r="F4670" s="220"/>
      <c r="G4670" s="220"/>
      <c r="H4670" s="220"/>
      <c r="I4670" s="220"/>
      <c r="J4670" s="220"/>
      <c r="K4670" s="220"/>
      <c r="L4670" s="220"/>
      <c r="M4670" s="326"/>
      <c r="N4670" s="220"/>
      <c r="O4670" s="220"/>
      <c r="P4670" s="220"/>
      <c r="Q4670" s="326"/>
      <c r="R4670" s="326"/>
      <c r="S4670" s="326"/>
      <c r="T4670" s="326"/>
    </row>
    <row r="4671" spans="1:20">
      <c r="A4671" s="220"/>
      <c r="B4671" s="220"/>
      <c r="C4671" s="220"/>
      <c r="D4671" s="220"/>
      <c r="E4671" s="220"/>
      <c r="F4671" s="220"/>
      <c r="G4671" s="220"/>
      <c r="H4671" s="220"/>
      <c r="I4671" s="220"/>
      <c r="J4671" s="220"/>
      <c r="K4671" s="220"/>
      <c r="L4671" s="220"/>
      <c r="M4671" s="326"/>
      <c r="N4671" s="220"/>
      <c r="O4671" s="220"/>
      <c r="P4671" s="220"/>
      <c r="Q4671" s="326"/>
      <c r="R4671" s="326"/>
      <c r="S4671" s="326"/>
      <c r="T4671" s="326"/>
    </row>
    <row r="4672" spans="1:20">
      <c r="A4672" s="220"/>
      <c r="B4672" s="220"/>
      <c r="C4672" s="220"/>
      <c r="D4672" s="220"/>
      <c r="E4672" s="220"/>
      <c r="F4672" s="220"/>
      <c r="G4672" s="220"/>
      <c r="H4672" s="220"/>
      <c r="I4672" s="220"/>
      <c r="J4672" s="220"/>
      <c r="K4672" s="220"/>
      <c r="L4672" s="220"/>
      <c r="M4672" s="326"/>
      <c r="N4672" s="220"/>
      <c r="O4672" s="220"/>
      <c r="P4672" s="220"/>
      <c r="Q4672" s="326"/>
      <c r="R4672" s="326"/>
      <c r="S4672" s="326"/>
      <c r="T4672" s="326"/>
    </row>
    <row r="4673" spans="1:20">
      <c r="A4673" s="220"/>
      <c r="B4673" s="220"/>
      <c r="C4673" s="220"/>
      <c r="D4673" s="220"/>
      <c r="E4673" s="220"/>
      <c r="F4673" s="220"/>
      <c r="G4673" s="220"/>
      <c r="H4673" s="220"/>
      <c r="I4673" s="220"/>
      <c r="J4673" s="220"/>
      <c r="K4673" s="220"/>
      <c r="L4673" s="220"/>
      <c r="M4673" s="326"/>
      <c r="N4673" s="220"/>
      <c r="O4673" s="220"/>
      <c r="P4673" s="220"/>
      <c r="Q4673" s="326"/>
      <c r="R4673" s="326"/>
      <c r="S4673" s="326"/>
      <c r="T4673" s="326"/>
    </row>
    <row r="4674" spans="1:20">
      <c r="A4674" s="220"/>
      <c r="B4674" s="220"/>
      <c r="C4674" s="220"/>
      <c r="D4674" s="220"/>
      <c r="E4674" s="220"/>
      <c r="F4674" s="220"/>
      <c r="G4674" s="220"/>
      <c r="H4674" s="220"/>
      <c r="I4674" s="220"/>
      <c r="J4674" s="220"/>
      <c r="K4674" s="220"/>
      <c r="L4674" s="220"/>
      <c r="M4674" s="326"/>
      <c r="N4674" s="220"/>
      <c r="O4674" s="220"/>
      <c r="P4674" s="220"/>
      <c r="Q4674" s="326"/>
      <c r="R4674" s="326"/>
      <c r="S4674" s="326"/>
      <c r="T4674" s="326"/>
    </row>
    <row r="4675" spans="1:20">
      <c r="A4675" s="220"/>
      <c r="B4675" s="220"/>
      <c r="C4675" s="220"/>
      <c r="D4675" s="220"/>
      <c r="E4675" s="220"/>
      <c r="F4675" s="220"/>
      <c r="G4675" s="220"/>
      <c r="H4675" s="220"/>
      <c r="I4675" s="220"/>
      <c r="J4675" s="220"/>
      <c r="K4675" s="220"/>
      <c r="L4675" s="220"/>
      <c r="M4675" s="326"/>
      <c r="N4675" s="220"/>
      <c r="O4675" s="220"/>
      <c r="P4675" s="220"/>
      <c r="Q4675" s="326"/>
      <c r="R4675" s="326"/>
      <c r="S4675" s="326"/>
      <c r="T4675" s="326"/>
    </row>
    <row r="4676" spans="1:20">
      <c r="A4676" s="220"/>
      <c r="B4676" s="220"/>
      <c r="C4676" s="220"/>
      <c r="D4676" s="220"/>
      <c r="E4676" s="220"/>
      <c r="F4676" s="220"/>
      <c r="G4676" s="220"/>
      <c r="H4676" s="220"/>
      <c r="I4676" s="220"/>
      <c r="J4676" s="220"/>
      <c r="K4676" s="220"/>
      <c r="L4676" s="220"/>
      <c r="M4676" s="326"/>
      <c r="N4676" s="220"/>
      <c r="O4676" s="220"/>
      <c r="P4676" s="220"/>
      <c r="Q4676" s="326"/>
      <c r="R4676" s="326"/>
      <c r="S4676" s="326"/>
      <c r="T4676" s="326"/>
    </row>
    <row r="4677" spans="1:20">
      <c r="A4677" s="220"/>
      <c r="B4677" s="220"/>
      <c r="C4677" s="220"/>
      <c r="D4677" s="220"/>
      <c r="E4677" s="220"/>
      <c r="F4677" s="220"/>
      <c r="G4677" s="220"/>
      <c r="H4677" s="220"/>
      <c r="I4677" s="220"/>
      <c r="J4677" s="220"/>
      <c r="K4677" s="220"/>
      <c r="L4677" s="220"/>
      <c r="M4677" s="326"/>
      <c r="N4677" s="220"/>
      <c r="O4677" s="220"/>
      <c r="P4677" s="220"/>
      <c r="Q4677" s="326"/>
      <c r="R4677" s="326"/>
      <c r="S4677" s="326"/>
      <c r="T4677" s="326"/>
    </row>
    <row r="4678" spans="1:20">
      <c r="A4678" s="220"/>
      <c r="B4678" s="220"/>
      <c r="C4678" s="220"/>
      <c r="D4678" s="220"/>
      <c r="E4678" s="220"/>
      <c r="F4678" s="220"/>
      <c r="G4678" s="220"/>
      <c r="H4678" s="220"/>
      <c r="I4678" s="220"/>
      <c r="J4678" s="220"/>
      <c r="K4678" s="220"/>
      <c r="L4678" s="220"/>
      <c r="M4678" s="326"/>
      <c r="N4678" s="220"/>
      <c r="O4678" s="220"/>
      <c r="P4678" s="220"/>
      <c r="Q4678" s="326"/>
      <c r="R4678" s="326"/>
      <c r="S4678" s="326"/>
      <c r="T4678" s="326"/>
    </row>
    <row r="4679" spans="1:20">
      <c r="A4679" s="220"/>
      <c r="B4679" s="220"/>
      <c r="C4679" s="220"/>
      <c r="D4679" s="220"/>
      <c r="E4679" s="220"/>
      <c r="F4679" s="220"/>
      <c r="G4679" s="220"/>
      <c r="H4679" s="220"/>
      <c r="I4679" s="220"/>
      <c r="J4679" s="220"/>
      <c r="K4679" s="220"/>
      <c r="L4679" s="220"/>
      <c r="M4679" s="326"/>
      <c r="N4679" s="220"/>
      <c r="O4679" s="220"/>
      <c r="P4679" s="220"/>
      <c r="Q4679" s="326"/>
      <c r="R4679" s="326"/>
      <c r="S4679" s="326"/>
      <c r="T4679" s="326"/>
    </row>
    <row r="4680" spans="1:20">
      <c r="A4680" s="220"/>
      <c r="B4680" s="220"/>
      <c r="C4680" s="220"/>
      <c r="D4680" s="220"/>
      <c r="E4680" s="220"/>
      <c r="F4680" s="220"/>
      <c r="G4680" s="220"/>
      <c r="H4680" s="220"/>
      <c r="I4680" s="220"/>
      <c r="J4680" s="220"/>
      <c r="K4680" s="220"/>
      <c r="L4680" s="220"/>
      <c r="M4680" s="326"/>
      <c r="N4680" s="220"/>
      <c r="O4680" s="220"/>
      <c r="P4680" s="220"/>
      <c r="Q4680" s="326"/>
      <c r="R4680" s="326"/>
      <c r="S4680" s="326"/>
      <c r="T4680" s="326"/>
    </row>
    <row r="4681" spans="1:20">
      <c r="A4681" s="220"/>
      <c r="B4681" s="220"/>
      <c r="C4681" s="220"/>
      <c r="D4681" s="220"/>
      <c r="E4681" s="220"/>
      <c r="F4681" s="220"/>
      <c r="G4681" s="220"/>
      <c r="H4681" s="220"/>
      <c r="I4681" s="220"/>
      <c r="J4681" s="220"/>
      <c r="K4681" s="220"/>
      <c r="L4681" s="220"/>
      <c r="M4681" s="326"/>
      <c r="N4681" s="220"/>
      <c r="O4681" s="220"/>
      <c r="P4681" s="220"/>
      <c r="Q4681" s="326"/>
      <c r="R4681" s="326"/>
      <c r="S4681" s="326"/>
      <c r="T4681" s="326"/>
    </row>
    <row r="4682" spans="1:20">
      <c r="A4682" s="220"/>
      <c r="B4682" s="220"/>
      <c r="C4682" s="220"/>
      <c r="D4682" s="220"/>
      <c r="E4682" s="220"/>
      <c r="F4682" s="220"/>
      <c r="G4682" s="220"/>
      <c r="H4682" s="220"/>
      <c r="I4682" s="220"/>
      <c r="J4682" s="220"/>
      <c r="K4682" s="220"/>
      <c r="L4682" s="220"/>
      <c r="M4682" s="326"/>
      <c r="N4682" s="220"/>
      <c r="O4682" s="220"/>
      <c r="P4682" s="220"/>
      <c r="Q4682" s="326"/>
      <c r="R4682" s="326"/>
      <c r="S4682" s="326"/>
      <c r="T4682" s="326"/>
    </row>
    <row r="4683" spans="1:20">
      <c r="A4683" s="220"/>
      <c r="B4683" s="220"/>
      <c r="C4683" s="220"/>
      <c r="D4683" s="220"/>
      <c r="E4683" s="220"/>
      <c r="F4683" s="220"/>
      <c r="G4683" s="220"/>
      <c r="H4683" s="220"/>
      <c r="I4683" s="220"/>
      <c r="J4683" s="220"/>
      <c r="K4683" s="220"/>
      <c r="L4683" s="220"/>
      <c r="M4683" s="326"/>
      <c r="N4683" s="220"/>
      <c r="O4683" s="220"/>
      <c r="P4683" s="220"/>
      <c r="Q4683" s="326"/>
      <c r="R4683" s="326"/>
      <c r="S4683" s="326"/>
      <c r="T4683" s="326"/>
    </row>
    <row r="4684" spans="1:20">
      <c r="A4684" s="220"/>
      <c r="B4684" s="220"/>
      <c r="C4684" s="220"/>
      <c r="D4684" s="220"/>
      <c r="E4684" s="220"/>
      <c r="F4684" s="220"/>
      <c r="G4684" s="220"/>
      <c r="H4684" s="220"/>
      <c r="I4684" s="220"/>
      <c r="J4684" s="220"/>
      <c r="K4684" s="220"/>
      <c r="L4684" s="220"/>
      <c r="M4684" s="326"/>
      <c r="N4684" s="220"/>
      <c r="O4684" s="220"/>
      <c r="P4684" s="220"/>
      <c r="Q4684" s="326"/>
      <c r="R4684" s="326"/>
      <c r="S4684" s="326"/>
      <c r="T4684" s="326"/>
    </row>
    <row r="4685" spans="1:20">
      <c r="A4685" s="220"/>
      <c r="B4685" s="220"/>
      <c r="C4685" s="220"/>
      <c r="D4685" s="220"/>
      <c r="E4685" s="220"/>
      <c r="F4685" s="220"/>
      <c r="G4685" s="220"/>
      <c r="H4685" s="220"/>
      <c r="I4685" s="220"/>
      <c r="J4685" s="220"/>
      <c r="K4685" s="220"/>
      <c r="L4685" s="220"/>
      <c r="M4685" s="326"/>
      <c r="N4685" s="220"/>
      <c r="O4685" s="220"/>
      <c r="P4685" s="220"/>
      <c r="Q4685" s="326"/>
      <c r="R4685" s="326"/>
      <c r="S4685" s="326"/>
      <c r="T4685" s="326"/>
    </row>
    <row r="4686" spans="1:20">
      <c r="A4686" s="220"/>
      <c r="B4686" s="220"/>
      <c r="C4686" s="220"/>
      <c r="D4686" s="220"/>
      <c r="E4686" s="220"/>
      <c r="F4686" s="220"/>
      <c r="G4686" s="220"/>
      <c r="H4686" s="220"/>
      <c r="I4686" s="220"/>
      <c r="J4686" s="220"/>
      <c r="K4686" s="220"/>
      <c r="L4686" s="220"/>
      <c r="M4686" s="326"/>
      <c r="N4686" s="220"/>
      <c r="O4686" s="220"/>
      <c r="P4686" s="220"/>
      <c r="Q4686" s="326"/>
      <c r="R4686" s="326"/>
      <c r="S4686" s="326"/>
      <c r="T4686" s="326"/>
    </row>
    <row r="4687" spans="1:20">
      <c r="A4687" s="220"/>
      <c r="B4687" s="220"/>
      <c r="C4687" s="220"/>
      <c r="D4687" s="220"/>
      <c r="E4687" s="220"/>
      <c r="F4687" s="220"/>
      <c r="G4687" s="220"/>
      <c r="H4687" s="220"/>
      <c r="I4687" s="220"/>
      <c r="J4687" s="220"/>
      <c r="K4687" s="220"/>
      <c r="L4687" s="220"/>
      <c r="M4687" s="326"/>
      <c r="N4687" s="220"/>
      <c r="O4687" s="220"/>
      <c r="P4687" s="220"/>
      <c r="Q4687" s="326"/>
      <c r="R4687" s="326"/>
      <c r="S4687" s="326"/>
      <c r="T4687" s="326"/>
    </row>
    <row r="4688" spans="1:20">
      <c r="A4688" s="220"/>
      <c r="B4688" s="220"/>
      <c r="C4688" s="220"/>
      <c r="D4688" s="220"/>
      <c r="E4688" s="220"/>
      <c r="F4688" s="220"/>
      <c r="G4688" s="220"/>
      <c r="H4688" s="220"/>
      <c r="I4688" s="220"/>
      <c r="J4688" s="220"/>
      <c r="K4688" s="220"/>
      <c r="L4688" s="220"/>
      <c r="M4688" s="326"/>
      <c r="N4688" s="220"/>
      <c r="O4688" s="220"/>
      <c r="P4688" s="220"/>
      <c r="Q4688" s="326"/>
      <c r="R4688" s="326"/>
      <c r="S4688" s="326"/>
      <c r="T4688" s="326"/>
    </row>
    <row r="4689" spans="1:20">
      <c r="A4689" s="220"/>
      <c r="B4689" s="220"/>
      <c r="C4689" s="220"/>
      <c r="D4689" s="220"/>
      <c r="E4689" s="220"/>
      <c r="F4689" s="220"/>
      <c r="G4689" s="220"/>
      <c r="H4689" s="220"/>
      <c r="I4689" s="220"/>
      <c r="J4689" s="220"/>
      <c r="K4689" s="220"/>
      <c r="L4689" s="220"/>
      <c r="M4689" s="326"/>
      <c r="N4689" s="220"/>
      <c r="O4689" s="220"/>
      <c r="P4689" s="220"/>
      <c r="Q4689" s="326"/>
      <c r="R4689" s="326"/>
      <c r="S4689" s="326"/>
      <c r="T4689" s="326"/>
    </row>
    <row r="4690" spans="1:20">
      <c r="A4690" s="220"/>
      <c r="B4690" s="220"/>
      <c r="C4690" s="220"/>
      <c r="D4690" s="220"/>
      <c r="E4690" s="220"/>
      <c r="F4690" s="220"/>
      <c r="G4690" s="220"/>
      <c r="H4690" s="220"/>
      <c r="I4690" s="220"/>
      <c r="J4690" s="220"/>
      <c r="K4690" s="220"/>
      <c r="L4690" s="220"/>
      <c r="M4690" s="326"/>
      <c r="N4690" s="220"/>
      <c r="O4690" s="220"/>
      <c r="P4690" s="220"/>
      <c r="Q4690" s="326"/>
      <c r="R4690" s="326"/>
      <c r="S4690" s="326"/>
      <c r="T4690" s="326"/>
    </row>
    <row r="4691" spans="1:20">
      <c r="A4691" s="220"/>
      <c r="B4691" s="220"/>
      <c r="C4691" s="220"/>
      <c r="D4691" s="220"/>
      <c r="E4691" s="220"/>
      <c r="F4691" s="220"/>
      <c r="G4691" s="220"/>
      <c r="H4691" s="220"/>
      <c r="I4691" s="220"/>
      <c r="J4691" s="220"/>
      <c r="K4691" s="220"/>
      <c r="L4691" s="220"/>
      <c r="M4691" s="326"/>
      <c r="N4691" s="220"/>
      <c r="O4691" s="220"/>
      <c r="P4691" s="220"/>
      <c r="Q4691" s="326"/>
      <c r="R4691" s="326"/>
      <c r="S4691" s="326"/>
      <c r="T4691" s="326"/>
    </row>
    <row r="4692" spans="1:20">
      <c r="A4692" s="220"/>
      <c r="B4692" s="220"/>
      <c r="C4692" s="220"/>
      <c r="D4692" s="220"/>
      <c r="E4692" s="220"/>
      <c r="F4692" s="220"/>
      <c r="G4692" s="220"/>
      <c r="H4692" s="220"/>
      <c r="I4692" s="220"/>
      <c r="J4692" s="220"/>
      <c r="K4692" s="220"/>
      <c r="L4692" s="220"/>
      <c r="M4692" s="326"/>
      <c r="N4692" s="220"/>
      <c r="O4692" s="220"/>
      <c r="P4692" s="220"/>
      <c r="Q4692" s="326"/>
      <c r="R4692" s="326"/>
      <c r="S4692" s="326"/>
      <c r="T4692" s="326"/>
    </row>
    <row r="4693" spans="1:20">
      <c r="A4693" s="220"/>
      <c r="B4693" s="220"/>
      <c r="C4693" s="220"/>
      <c r="D4693" s="220"/>
      <c r="E4693" s="220"/>
      <c r="F4693" s="220"/>
      <c r="G4693" s="220"/>
      <c r="H4693" s="220"/>
      <c r="I4693" s="220"/>
      <c r="J4693" s="220"/>
      <c r="K4693" s="220"/>
      <c r="L4693" s="220"/>
      <c r="M4693" s="326"/>
      <c r="N4693" s="220"/>
      <c r="O4693" s="220"/>
      <c r="P4693" s="220"/>
      <c r="Q4693" s="326"/>
      <c r="R4693" s="326"/>
      <c r="S4693" s="326"/>
      <c r="T4693" s="326"/>
    </row>
    <row r="4694" spans="1:20">
      <c r="A4694" s="220"/>
      <c r="B4694" s="220"/>
      <c r="C4694" s="220"/>
      <c r="D4694" s="220"/>
      <c r="E4694" s="220"/>
      <c r="F4694" s="220"/>
      <c r="G4694" s="220"/>
      <c r="H4694" s="220"/>
      <c r="I4694" s="220"/>
      <c r="J4694" s="220"/>
      <c r="K4694" s="220"/>
      <c r="L4694" s="220"/>
      <c r="M4694" s="326"/>
      <c r="N4694" s="220"/>
      <c r="O4694" s="220"/>
      <c r="P4694" s="220"/>
      <c r="Q4694" s="326"/>
      <c r="R4694" s="326"/>
      <c r="S4694" s="326"/>
      <c r="T4694" s="326"/>
    </row>
    <row r="4695" spans="1:20">
      <c r="A4695" s="220"/>
      <c r="B4695" s="220"/>
      <c r="C4695" s="220"/>
      <c r="D4695" s="220"/>
      <c r="E4695" s="220"/>
      <c r="F4695" s="220"/>
      <c r="G4695" s="220"/>
      <c r="H4695" s="220"/>
      <c r="I4695" s="220"/>
      <c r="J4695" s="220"/>
      <c r="K4695" s="220"/>
      <c r="L4695" s="220"/>
      <c r="M4695" s="326"/>
      <c r="N4695" s="220"/>
      <c r="O4695" s="220"/>
      <c r="P4695" s="220"/>
      <c r="Q4695" s="326"/>
      <c r="R4695" s="326"/>
      <c r="S4695" s="326"/>
      <c r="T4695" s="326"/>
    </row>
    <row r="4696" spans="1:20">
      <c r="A4696" s="220"/>
      <c r="B4696" s="220"/>
      <c r="C4696" s="220"/>
      <c r="D4696" s="220"/>
      <c r="E4696" s="220"/>
      <c r="F4696" s="220"/>
      <c r="G4696" s="220"/>
      <c r="H4696" s="220"/>
      <c r="I4696" s="220"/>
      <c r="J4696" s="220"/>
      <c r="K4696" s="220"/>
      <c r="L4696" s="220"/>
      <c r="M4696" s="326"/>
      <c r="N4696" s="220"/>
      <c r="O4696" s="220"/>
      <c r="P4696" s="220"/>
      <c r="Q4696" s="326"/>
      <c r="R4696" s="326"/>
      <c r="S4696" s="326"/>
      <c r="T4696" s="326"/>
    </row>
    <row r="4697" spans="1:20">
      <c r="A4697" s="220"/>
      <c r="B4697" s="220"/>
      <c r="C4697" s="220"/>
      <c r="D4697" s="220"/>
      <c r="E4697" s="220"/>
      <c r="F4697" s="220"/>
      <c r="G4697" s="220"/>
      <c r="H4697" s="220"/>
      <c r="I4697" s="220"/>
      <c r="J4697" s="220"/>
      <c r="K4697" s="220"/>
      <c r="L4697" s="220"/>
      <c r="M4697" s="326"/>
      <c r="N4697" s="220"/>
      <c r="O4697" s="220"/>
      <c r="P4697" s="220"/>
      <c r="Q4697" s="326"/>
      <c r="R4697" s="326"/>
      <c r="S4697" s="326"/>
      <c r="T4697" s="326"/>
    </row>
    <row r="4698" spans="1:20">
      <c r="A4698" s="220"/>
      <c r="B4698" s="220"/>
      <c r="C4698" s="220"/>
      <c r="D4698" s="220"/>
      <c r="E4698" s="220"/>
      <c r="F4698" s="220"/>
      <c r="G4698" s="220"/>
      <c r="H4698" s="220"/>
      <c r="I4698" s="220"/>
      <c r="J4698" s="220"/>
      <c r="K4698" s="220"/>
      <c r="L4698" s="220"/>
      <c r="M4698" s="326"/>
      <c r="N4698" s="220"/>
      <c r="O4698" s="220"/>
      <c r="P4698" s="220"/>
      <c r="Q4698" s="326"/>
      <c r="R4698" s="326"/>
      <c r="S4698" s="326"/>
      <c r="T4698" s="326"/>
    </row>
    <row r="4699" spans="1:20">
      <c r="A4699" s="220"/>
      <c r="B4699" s="220"/>
      <c r="C4699" s="220"/>
      <c r="D4699" s="220"/>
      <c r="E4699" s="220"/>
      <c r="F4699" s="220"/>
      <c r="G4699" s="220"/>
      <c r="H4699" s="220"/>
      <c r="I4699" s="220"/>
      <c r="J4699" s="220"/>
      <c r="K4699" s="220"/>
      <c r="L4699" s="220"/>
      <c r="M4699" s="326"/>
      <c r="N4699" s="220"/>
      <c r="O4699" s="220"/>
      <c r="P4699" s="220"/>
      <c r="Q4699" s="326"/>
      <c r="R4699" s="326"/>
      <c r="S4699" s="326"/>
      <c r="T4699" s="326"/>
    </row>
    <row r="4700" spans="1:20">
      <c r="A4700" s="220"/>
      <c r="B4700" s="220"/>
      <c r="C4700" s="220"/>
      <c r="D4700" s="220"/>
      <c r="E4700" s="220"/>
      <c r="F4700" s="220"/>
      <c r="G4700" s="220"/>
      <c r="H4700" s="220"/>
      <c r="I4700" s="220"/>
      <c r="J4700" s="220"/>
      <c r="K4700" s="220"/>
      <c r="L4700" s="220"/>
      <c r="M4700" s="326"/>
      <c r="N4700" s="220"/>
      <c r="O4700" s="220"/>
      <c r="P4700" s="220"/>
      <c r="Q4700" s="326"/>
      <c r="R4700" s="326"/>
      <c r="S4700" s="326"/>
      <c r="T4700" s="326"/>
    </row>
    <row r="4701" spans="1:20">
      <c r="A4701" s="220"/>
      <c r="B4701" s="220"/>
      <c r="C4701" s="220"/>
      <c r="D4701" s="220"/>
      <c r="E4701" s="220"/>
      <c r="F4701" s="220"/>
      <c r="G4701" s="220"/>
      <c r="H4701" s="220"/>
      <c r="I4701" s="220"/>
      <c r="J4701" s="220"/>
      <c r="K4701" s="220"/>
      <c r="L4701" s="220"/>
      <c r="M4701" s="326"/>
      <c r="N4701" s="220"/>
      <c r="O4701" s="220"/>
      <c r="P4701" s="220"/>
      <c r="Q4701" s="326"/>
      <c r="R4701" s="326"/>
      <c r="S4701" s="326"/>
      <c r="T4701" s="326"/>
    </row>
    <row r="4702" spans="1:20">
      <c r="A4702" s="220"/>
      <c r="B4702" s="220"/>
      <c r="C4702" s="220"/>
      <c r="D4702" s="220"/>
      <c r="E4702" s="220"/>
      <c r="F4702" s="220"/>
      <c r="G4702" s="220"/>
      <c r="H4702" s="220"/>
      <c r="I4702" s="220"/>
      <c r="J4702" s="220"/>
      <c r="K4702" s="220"/>
      <c r="L4702" s="220"/>
      <c r="M4702" s="326"/>
      <c r="N4702" s="220"/>
      <c r="O4702" s="220"/>
      <c r="P4702" s="220"/>
      <c r="Q4702" s="326"/>
      <c r="R4702" s="326"/>
      <c r="S4702" s="326"/>
      <c r="T4702" s="326"/>
    </row>
    <row r="4703" spans="1:20">
      <c r="A4703" s="220"/>
      <c r="B4703" s="220"/>
      <c r="C4703" s="220"/>
      <c r="D4703" s="220"/>
      <c r="E4703" s="220"/>
      <c r="F4703" s="220"/>
      <c r="G4703" s="220"/>
      <c r="H4703" s="220"/>
      <c r="I4703" s="220"/>
      <c r="J4703" s="220"/>
      <c r="K4703" s="220"/>
      <c r="L4703" s="220"/>
      <c r="M4703" s="326"/>
      <c r="N4703" s="220"/>
      <c r="O4703" s="220"/>
      <c r="P4703" s="220"/>
      <c r="Q4703" s="326"/>
      <c r="R4703" s="326"/>
      <c r="S4703" s="326"/>
      <c r="T4703" s="326"/>
    </row>
    <row r="4704" spans="1:20">
      <c r="A4704" s="220"/>
      <c r="B4704" s="220"/>
      <c r="C4704" s="220"/>
      <c r="D4704" s="220"/>
      <c r="E4704" s="220"/>
      <c r="F4704" s="220"/>
      <c r="G4704" s="220"/>
      <c r="H4704" s="220"/>
      <c r="I4704" s="220"/>
      <c r="J4704" s="220"/>
      <c r="K4704" s="220"/>
      <c r="L4704" s="220"/>
      <c r="M4704" s="326"/>
      <c r="N4704" s="220"/>
      <c r="O4704" s="220"/>
      <c r="P4704" s="220"/>
      <c r="Q4704" s="326"/>
      <c r="R4704" s="326"/>
      <c r="S4704" s="326"/>
      <c r="T4704" s="326"/>
    </row>
    <row r="4705" spans="1:20">
      <c r="A4705" s="220"/>
      <c r="B4705" s="220"/>
      <c r="C4705" s="220"/>
      <c r="D4705" s="220"/>
      <c r="E4705" s="220"/>
      <c r="F4705" s="220"/>
      <c r="G4705" s="220"/>
      <c r="H4705" s="220"/>
      <c r="I4705" s="220"/>
      <c r="J4705" s="220"/>
      <c r="K4705" s="220"/>
      <c r="L4705" s="220"/>
      <c r="M4705" s="326"/>
      <c r="N4705" s="220"/>
      <c r="O4705" s="220"/>
      <c r="P4705" s="220"/>
      <c r="Q4705" s="326"/>
      <c r="R4705" s="326"/>
      <c r="S4705" s="326"/>
      <c r="T4705" s="326"/>
    </row>
    <row r="4706" spans="1:20">
      <c r="A4706" s="220"/>
      <c r="B4706" s="220"/>
      <c r="C4706" s="220"/>
      <c r="D4706" s="220"/>
      <c r="E4706" s="220"/>
      <c r="F4706" s="220"/>
      <c r="G4706" s="220"/>
      <c r="H4706" s="220"/>
      <c r="I4706" s="220"/>
      <c r="J4706" s="220"/>
      <c r="K4706" s="220"/>
      <c r="L4706" s="220"/>
      <c r="M4706" s="326"/>
      <c r="N4706" s="220"/>
      <c r="O4706" s="220"/>
      <c r="P4706" s="220"/>
      <c r="Q4706" s="326"/>
      <c r="R4706" s="326"/>
      <c r="S4706" s="326"/>
      <c r="T4706" s="326"/>
    </row>
    <row r="4707" spans="1:20">
      <c r="A4707" s="220"/>
      <c r="B4707" s="220"/>
      <c r="C4707" s="220"/>
      <c r="D4707" s="220"/>
      <c r="E4707" s="220"/>
      <c r="F4707" s="220"/>
      <c r="G4707" s="220"/>
      <c r="H4707" s="220"/>
      <c r="I4707" s="220"/>
      <c r="J4707" s="220"/>
      <c r="K4707" s="220"/>
      <c r="L4707" s="220"/>
      <c r="M4707" s="326"/>
      <c r="N4707" s="220"/>
      <c r="O4707" s="220"/>
      <c r="P4707" s="220"/>
      <c r="Q4707" s="326"/>
      <c r="R4707" s="326"/>
      <c r="S4707" s="326"/>
      <c r="T4707" s="326"/>
    </row>
    <row r="4708" spans="1:20">
      <c r="A4708" s="220"/>
      <c r="B4708" s="220"/>
      <c r="C4708" s="220"/>
      <c r="D4708" s="220"/>
      <c r="E4708" s="220"/>
      <c r="F4708" s="220"/>
      <c r="G4708" s="220"/>
      <c r="H4708" s="220"/>
      <c r="I4708" s="220"/>
      <c r="J4708" s="220"/>
      <c r="K4708" s="220"/>
      <c r="L4708" s="220"/>
      <c r="M4708" s="326"/>
      <c r="N4708" s="220"/>
      <c r="O4708" s="220"/>
      <c r="P4708" s="220"/>
      <c r="Q4708" s="326"/>
      <c r="R4708" s="326"/>
      <c r="S4708" s="326"/>
      <c r="T4708" s="326"/>
    </row>
    <row r="4709" spans="1:20">
      <c r="A4709" s="220"/>
      <c r="B4709" s="220"/>
      <c r="C4709" s="220"/>
      <c r="D4709" s="220"/>
      <c r="E4709" s="220"/>
      <c r="F4709" s="220"/>
      <c r="G4709" s="220"/>
      <c r="H4709" s="220"/>
      <c r="I4709" s="220"/>
      <c r="J4709" s="220"/>
      <c r="K4709" s="220"/>
      <c r="L4709" s="220"/>
      <c r="M4709" s="326"/>
      <c r="N4709" s="220"/>
      <c r="O4709" s="220"/>
      <c r="P4709" s="220"/>
      <c r="Q4709" s="326"/>
      <c r="R4709" s="326"/>
      <c r="S4709" s="326"/>
      <c r="T4709" s="326"/>
    </row>
    <row r="4710" spans="1:20">
      <c r="A4710" s="220"/>
      <c r="B4710" s="220"/>
      <c r="C4710" s="220"/>
      <c r="D4710" s="220"/>
      <c r="E4710" s="220"/>
      <c r="F4710" s="220"/>
      <c r="G4710" s="220"/>
      <c r="H4710" s="220"/>
      <c r="I4710" s="220"/>
      <c r="J4710" s="220"/>
      <c r="K4710" s="220"/>
      <c r="L4710" s="220"/>
      <c r="M4710" s="326"/>
      <c r="N4710" s="220"/>
      <c r="O4710" s="220"/>
      <c r="P4710" s="220"/>
      <c r="Q4710" s="326"/>
      <c r="R4710" s="326"/>
      <c r="S4710" s="326"/>
      <c r="T4710" s="326"/>
    </row>
    <row r="4711" spans="1:20">
      <c r="A4711" s="220"/>
      <c r="B4711" s="220"/>
      <c r="C4711" s="220"/>
      <c r="D4711" s="220"/>
      <c r="E4711" s="220"/>
      <c r="F4711" s="220"/>
      <c r="G4711" s="220"/>
      <c r="H4711" s="220"/>
      <c r="I4711" s="220"/>
      <c r="J4711" s="220"/>
      <c r="K4711" s="220"/>
      <c r="L4711" s="220"/>
      <c r="M4711" s="326"/>
      <c r="N4711" s="220"/>
      <c r="O4711" s="220"/>
      <c r="P4711" s="220"/>
      <c r="Q4711" s="326"/>
      <c r="R4711" s="326"/>
      <c r="S4711" s="326"/>
      <c r="T4711" s="326"/>
    </row>
    <row r="4712" spans="1:20">
      <c r="A4712" s="220"/>
      <c r="B4712" s="220"/>
      <c r="C4712" s="220"/>
      <c r="D4712" s="220"/>
      <c r="E4712" s="220"/>
      <c r="F4712" s="220"/>
      <c r="G4712" s="220"/>
      <c r="H4712" s="220"/>
      <c r="I4712" s="220"/>
      <c r="J4712" s="220"/>
      <c r="K4712" s="220"/>
      <c r="L4712" s="220"/>
      <c r="M4712" s="326"/>
      <c r="N4712" s="220"/>
      <c r="O4712" s="220"/>
      <c r="P4712" s="220"/>
      <c r="Q4712" s="326"/>
      <c r="R4712" s="326"/>
      <c r="S4712" s="326"/>
      <c r="T4712" s="326"/>
    </row>
    <row r="4713" spans="1:20">
      <c r="A4713" s="220"/>
      <c r="B4713" s="220"/>
      <c r="C4713" s="220"/>
      <c r="D4713" s="220"/>
      <c r="E4713" s="220"/>
      <c r="F4713" s="220"/>
      <c r="G4713" s="220"/>
      <c r="H4713" s="220"/>
      <c r="I4713" s="220"/>
      <c r="J4713" s="220"/>
      <c r="K4713" s="220"/>
      <c r="L4713" s="220"/>
      <c r="M4713" s="326"/>
      <c r="N4713" s="220"/>
      <c r="O4713" s="220"/>
      <c r="P4713" s="220"/>
      <c r="Q4713" s="326"/>
      <c r="R4713" s="326"/>
      <c r="S4713" s="326"/>
      <c r="T4713" s="326"/>
    </row>
    <row r="4714" spans="1:20">
      <c r="A4714" s="220"/>
      <c r="B4714" s="220"/>
      <c r="C4714" s="220"/>
      <c r="D4714" s="220"/>
      <c r="E4714" s="220"/>
      <c r="F4714" s="220"/>
      <c r="G4714" s="220"/>
      <c r="H4714" s="220"/>
      <c r="I4714" s="220"/>
      <c r="J4714" s="220"/>
      <c r="K4714" s="220"/>
      <c r="L4714" s="220"/>
      <c r="M4714" s="326"/>
      <c r="N4714" s="220"/>
      <c r="O4714" s="220"/>
      <c r="P4714" s="220"/>
      <c r="Q4714" s="326"/>
      <c r="R4714" s="326"/>
      <c r="S4714" s="326"/>
      <c r="T4714" s="326"/>
    </row>
    <row r="4715" spans="1:20">
      <c r="A4715" s="220"/>
      <c r="B4715" s="220"/>
      <c r="C4715" s="220"/>
      <c r="D4715" s="220"/>
      <c r="E4715" s="220"/>
      <c r="F4715" s="220"/>
      <c r="G4715" s="220"/>
      <c r="H4715" s="220"/>
      <c r="I4715" s="220"/>
      <c r="J4715" s="220"/>
      <c r="K4715" s="220"/>
      <c r="L4715" s="220"/>
      <c r="M4715" s="326"/>
      <c r="N4715" s="220"/>
      <c r="O4715" s="220"/>
      <c r="P4715" s="220"/>
      <c r="Q4715" s="326"/>
      <c r="R4715" s="326"/>
      <c r="S4715" s="326"/>
      <c r="T4715" s="326"/>
    </row>
    <row r="4716" spans="1:20">
      <c r="A4716" s="220"/>
      <c r="B4716" s="220"/>
      <c r="C4716" s="220"/>
      <c r="D4716" s="220"/>
      <c r="E4716" s="220"/>
      <c r="F4716" s="220"/>
      <c r="G4716" s="220"/>
      <c r="H4716" s="220"/>
      <c r="I4716" s="220"/>
      <c r="J4716" s="220"/>
      <c r="K4716" s="220"/>
      <c r="L4716" s="220"/>
      <c r="M4716" s="326"/>
      <c r="N4716" s="220"/>
      <c r="O4716" s="220"/>
      <c r="P4716" s="220"/>
      <c r="Q4716" s="326"/>
      <c r="R4716" s="326"/>
      <c r="S4716" s="326"/>
      <c r="T4716" s="326"/>
    </row>
    <row r="4717" spans="1:20">
      <c r="A4717" s="220"/>
      <c r="B4717" s="220"/>
      <c r="C4717" s="220"/>
      <c r="D4717" s="220"/>
      <c r="E4717" s="220"/>
      <c r="F4717" s="220"/>
      <c r="G4717" s="220"/>
      <c r="H4717" s="220"/>
      <c r="I4717" s="220"/>
      <c r="J4717" s="220"/>
      <c r="K4717" s="220"/>
      <c r="L4717" s="220"/>
      <c r="M4717" s="326"/>
      <c r="N4717" s="220"/>
      <c r="O4717" s="220"/>
      <c r="P4717" s="220"/>
      <c r="Q4717" s="326"/>
      <c r="R4717" s="326"/>
      <c r="S4717" s="326"/>
      <c r="T4717" s="326"/>
    </row>
    <row r="4718" spans="1:20">
      <c r="A4718" s="220"/>
      <c r="B4718" s="220"/>
      <c r="C4718" s="220"/>
      <c r="D4718" s="220"/>
      <c r="E4718" s="220"/>
      <c r="F4718" s="220"/>
      <c r="G4718" s="220"/>
      <c r="H4718" s="220"/>
      <c r="I4718" s="220"/>
      <c r="J4718" s="220"/>
      <c r="K4718" s="220"/>
      <c r="L4718" s="220"/>
      <c r="M4718" s="326"/>
      <c r="N4718" s="220"/>
      <c r="O4718" s="220"/>
      <c r="P4718" s="220"/>
      <c r="Q4718" s="326"/>
      <c r="R4718" s="326"/>
      <c r="S4718" s="326"/>
      <c r="T4718" s="326"/>
    </row>
    <row r="4719" spans="1:20">
      <c r="A4719" s="220"/>
      <c r="B4719" s="220"/>
      <c r="C4719" s="220"/>
      <c r="D4719" s="220"/>
      <c r="E4719" s="220"/>
      <c r="F4719" s="220"/>
      <c r="G4719" s="220"/>
      <c r="H4719" s="220"/>
      <c r="I4719" s="220"/>
      <c r="J4719" s="220"/>
      <c r="K4719" s="220"/>
      <c r="L4719" s="220"/>
      <c r="M4719" s="326"/>
      <c r="N4719" s="220"/>
      <c r="O4719" s="220"/>
      <c r="P4719" s="220"/>
      <c r="Q4719" s="326"/>
      <c r="R4719" s="326"/>
      <c r="S4719" s="326"/>
      <c r="T4719" s="326"/>
    </row>
    <row r="4720" spans="1:20">
      <c r="A4720" s="220"/>
      <c r="B4720" s="220"/>
      <c r="C4720" s="220"/>
      <c r="D4720" s="220"/>
      <c r="E4720" s="220"/>
      <c r="F4720" s="220"/>
      <c r="G4720" s="220"/>
      <c r="H4720" s="220"/>
      <c r="I4720" s="220"/>
      <c r="J4720" s="220"/>
      <c r="K4720" s="220"/>
      <c r="L4720" s="220"/>
      <c r="M4720" s="326"/>
      <c r="N4720" s="220"/>
      <c r="O4720" s="220"/>
      <c r="P4720" s="220"/>
      <c r="Q4720" s="326"/>
      <c r="R4720" s="326"/>
      <c r="S4720" s="326"/>
      <c r="T4720" s="326"/>
    </row>
    <row r="4721" spans="1:20">
      <c r="A4721" s="220"/>
      <c r="B4721" s="220"/>
      <c r="C4721" s="220"/>
      <c r="D4721" s="220"/>
      <c r="E4721" s="220"/>
      <c r="F4721" s="220"/>
      <c r="G4721" s="220"/>
      <c r="H4721" s="220"/>
      <c r="I4721" s="220"/>
      <c r="J4721" s="220"/>
      <c r="K4721" s="220"/>
      <c r="L4721" s="220"/>
      <c r="M4721" s="326"/>
      <c r="N4721" s="220"/>
      <c r="O4721" s="220"/>
      <c r="P4721" s="220"/>
      <c r="Q4721" s="326"/>
      <c r="R4721" s="326"/>
      <c r="S4721" s="326"/>
      <c r="T4721" s="326"/>
    </row>
    <row r="4722" spans="1:20">
      <c r="A4722" s="220"/>
      <c r="B4722" s="220"/>
      <c r="C4722" s="220"/>
      <c r="D4722" s="220"/>
      <c r="E4722" s="220"/>
      <c r="F4722" s="220"/>
      <c r="G4722" s="220"/>
      <c r="H4722" s="220"/>
      <c r="I4722" s="220"/>
      <c r="J4722" s="220"/>
      <c r="K4722" s="220"/>
      <c r="L4722" s="220"/>
      <c r="M4722" s="326"/>
      <c r="N4722" s="220"/>
      <c r="O4722" s="220"/>
      <c r="P4722" s="220"/>
      <c r="Q4722" s="326"/>
      <c r="R4722" s="326"/>
      <c r="S4722" s="326"/>
      <c r="T4722" s="326"/>
    </row>
    <row r="4723" spans="1:20">
      <c r="A4723" s="220"/>
      <c r="B4723" s="220"/>
      <c r="C4723" s="220"/>
      <c r="D4723" s="220"/>
      <c r="E4723" s="220"/>
      <c r="F4723" s="220"/>
      <c r="G4723" s="220"/>
      <c r="H4723" s="220"/>
      <c r="I4723" s="220"/>
      <c r="J4723" s="220"/>
      <c r="K4723" s="220"/>
      <c r="L4723" s="220"/>
      <c r="M4723" s="326"/>
      <c r="N4723" s="220"/>
      <c r="O4723" s="220"/>
      <c r="P4723" s="220"/>
      <c r="Q4723" s="326"/>
      <c r="R4723" s="326"/>
      <c r="S4723" s="326"/>
      <c r="T4723" s="326"/>
    </row>
    <row r="4724" spans="1:20">
      <c r="A4724" s="220"/>
      <c r="B4724" s="220"/>
      <c r="C4724" s="220"/>
      <c r="D4724" s="220"/>
      <c r="E4724" s="220"/>
      <c r="F4724" s="220"/>
      <c r="G4724" s="220"/>
      <c r="H4724" s="220"/>
      <c r="I4724" s="220"/>
      <c r="J4724" s="220"/>
      <c r="K4724" s="220"/>
      <c r="L4724" s="220"/>
      <c r="M4724" s="326"/>
      <c r="N4724" s="220"/>
      <c r="O4724" s="220"/>
      <c r="P4724" s="220"/>
      <c r="Q4724" s="326"/>
      <c r="R4724" s="326"/>
      <c r="S4724" s="326"/>
      <c r="T4724" s="326"/>
    </row>
    <row r="4725" spans="1:20">
      <c r="A4725" s="220"/>
      <c r="B4725" s="220"/>
      <c r="C4725" s="220"/>
      <c r="D4725" s="220"/>
      <c r="E4725" s="220"/>
      <c r="F4725" s="220"/>
      <c r="G4725" s="220"/>
      <c r="H4725" s="220"/>
      <c r="I4725" s="220"/>
      <c r="J4725" s="220"/>
      <c r="K4725" s="220"/>
      <c r="L4725" s="220"/>
      <c r="M4725" s="326"/>
      <c r="N4725" s="220"/>
      <c r="O4725" s="220"/>
      <c r="P4725" s="220"/>
      <c r="Q4725" s="326"/>
      <c r="R4725" s="326"/>
      <c r="S4725" s="326"/>
      <c r="T4725" s="326"/>
    </row>
    <row r="4726" spans="1:20">
      <c r="A4726" s="220"/>
      <c r="B4726" s="220"/>
      <c r="C4726" s="220"/>
      <c r="D4726" s="220"/>
      <c r="E4726" s="220"/>
      <c r="F4726" s="220"/>
      <c r="G4726" s="220"/>
      <c r="H4726" s="220"/>
      <c r="I4726" s="220"/>
      <c r="J4726" s="220"/>
      <c r="K4726" s="220"/>
      <c r="L4726" s="220"/>
      <c r="M4726" s="326"/>
      <c r="N4726" s="220"/>
      <c r="O4726" s="220"/>
      <c r="P4726" s="220"/>
      <c r="Q4726" s="326"/>
      <c r="R4726" s="326"/>
      <c r="S4726" s="326"/>
      <c r="T4726" s="326"/>
    </row>
    <row r="4727" spans="1:20">
      <c r="A4727" s="220"/>
      <c r="B4727" s="220"/>
      <c r="C4727" s="220"/>
      <c r="D4727" s="220"/>
      <c r="E4727" s="220"/>
      <c r="F4727" s="220"/>
      <c r="G4727" s="220"/>
      <c r="H4727" s="220"/>
      <c r="I4727" s="220"/>
      <c r="J4727" s="220"/>
      <c r="K4727" s="220"/>
      <c r="L4727" s="220"/>
      <c r="M4727" s="326"/>
      <c r="N4727" s="220"/>
      <c r="O4727" s="220"/>
      <c r="P4727" s="220"/>
      <c r="Q4727" s="326"/>
      <c r="R4727" s="326"/>
      <c r="S4727" s="326"/>
      <c r="T4727" s="326"/>
    </row>
    <row r="4728" spans="1:20">
      <c r="A4728" s="220"/>
      <c r="B4728" s="220"/>
      <c r="C4728" s="220"/>
      <c r="D4728" s="220"/>
      <c r="E4728" s="220"/>
      <c r="F4728" s="220"/>
      <c r="G4728" s="220"/>
      <c r="H4728" s="220"/>
      <c r="I4728" s="220"/>
      <c r="J4728" s="220"/>
      <c r="K4728" s="220"/>
      <c r="L4728" s="220"/>
      <c r="M4728" s="326"/>
      <c r="N4728" s="220"/>
      <c r="O4728" s="220"/>
      <c r="P4728" s="220"/>
      <c r="Q4728" s="326"/>
      <c r="R4728" s="326"/>
      <c r="S4728" s="326"/>
      <c r="T4728" s="326"/>
    </row>
    <row r="4729" spans="1:20">
      <c r="A4729" s="220"/>
      <c r="B4729" s="220"/>
      <c r="C4729" s="220"/>
      <c r="D4729" s="220"/>
      <c r="E4729" s="220"/>
      <c r="F4729" s="220"/>
      <c r="G4729" s="220"/>
      <c r="H4729" s="220"/>
      <c r="I4729" s="220"/>
      <c r="J4729" s="220"/>
      <c r="K4729" s="220"/>
      <c r="L4729" s="220"/>
      <c r="M4729" s="326"/>
      <c r="N4729" s="220"/>
      <c r="O4729" s="220"/>
      <c r="P4729" s="220"/>
      <c r="Q4729" s="326"/>
      <c r="R4729" s="326"/>
      <c r="S4729" s="326"/>
      <c r="T4729" s="326"/>
    </row>
    <row r="4730" spans="1:20">
      <c r="A4730" s="220"/>
      <c r="B4730" s="220"/>
      <c r="C4730" s="220"/>
      <c r="D4730" s="220"/>
      <c r="E4730" s="220"/>
      <c r="F4730" s="220"/>
      <c r="G4730" s="220"/>
      <c r="H4730" s="220"/>
      <c r="I4730" s="220"/>
      <c r="J4730" s="220"/>
      <c r="K4730" s="220"/>
      <c r="L4730" s="220"/>
      <c r="M4730" s="326"/>
      <c r="N4730" s="220"/>
      <c r="O4730" s="220"/>
      <c r="P4730" s="220"/>
      <c r="Q4730" s="326"/>
      <c r="R4730" s="326"/>
      <c r="S4730" s="326"/>
      <c r="T4730" s="326"/>
    </row>
    <row r="4731" spans="1:20">
      <c r="A4731" s="220"/>
      <c r="B4731" s="220"/>
      <c r="C4731" s="220"/>
      <c r="D4731" s="220"/>
      <c r="E4731" s="220"/>
      <c r="F4731" s="220"/>
      <c r="G4731" s="220"/>
      <c r="H4731" s="220"/>
      <c r="I4731" s="220"/>
      <c r="J4731" s="220"/>
      <c r="K4731" s="220"/>
      <c r="L4731" s="220"/>
      <c r="M4731" s="326"/>
      <c r="N4731" s="220"/>
      <c r="O4731" s="220"/>
      <c r="P4731" s="220"/>
      <c r="Q4731" s="326"/>
      <c r="R4731" s="326"/>
      <c r="S4731" s="326"/>
      <c r="T4731" s="326"/>
    </row>
    <row r="4732" spans="1:20">
      <c r="A4732" s="220"/>
      <c r="B4732" s="220"/>
      <c r="C4732" s="220"/>
      <c r="D4732" s="220"/>
      <c r="E4732" s="220"/>
      <c r="F4732" s="220"/>
      <c r="G4732" s="220"/>
      <c r="H4732" s="220"/>
      <c r="I4732" s="220"/>
      <c r="J4732" s="220"/>
      <c r="K4732" s="220"/>
      <c r="L4732" s="220"/>
      <c r="M4732" s="326"/>
      <c r="N4732" s="220"/>
      <c r="O4732" s="220"/>
      <c r="P4732" s="220"/>
      <c r="Q4732" s="326"/>
      <c r="R4732" s="326"/>
      <c r="S4732" s="326"/>
      <c r="T4732" s="326"/>
    </row>
    <row r="4733" spans="1:20">
      <c r="A4733" s="220"/>
      <c r="B4733" s="220"/>
      <c r="C4733" s="220"/>
      <c r="D4733" s="220"/>
      <c r="E4733" s="220"/>
      <c r="F4733" s="220"/>
      <c r="G4733" s="220"/>
      <c r="H4733" s="220"/>
      <c r="I4733" s="220"/>
      <c r="J4733" s="220"/>
      <c r="K4733" s="220"/>
      <c r="L4733" s="220"/>
      <c r="M4733" s="326"/>
      <c r="N4733" s="220"/>
      <c r="O4733" s="220"/>
      <c r="P4733" s="220"/>
      <c r="Q4733" s="326"/>
      <c r="R4733" s="326"/>
      <c r="S4733" s="326"/>
      <c r="T4733" s="326"/>
    </row>
    <row r="4734" spans="1:20">
      <c r="A4734" s="220"/>
      <c r="B4734" s="220"/>
      <c r="C4734" s="220"/>
      <c r="D4734" s="220"/>
      <c r="E4734" s="220"/>
      <c r="F4734" s="220"/>
      <c r="G4734" s="220"/>
      <c r="H4734" s="220"/>
      <c r="I4734" s="220"/>
      <c r="J4734" s="220"/>
      <c r="K4734" s="220"/>
      <c r="L4734" s="220"/>
      <c r="M4734" s="326"/>
      <c r="N4734" s="220"/>
      <c r="O4734" s="220"/>
      <c r="P4734" s="220"/>
      <c r="Q4734" s="326"/>
      <c r="R4734" s="326"/>
      <c r="S4734" s="326"/>
      <c r="T4734" s="326"/>
    </row>
    <row r="4735" spans="1:20">
      <c r="A4735" s="220"/>
      <c r="B4735" s="220"/>
      <c r="C4735" s="220"/>
      <c r="D4735" s="220"/>
      <c r="E4735" s="220"/>
      <c r="F4735" s="220"/>
      <c r="G4735" s="220"/>
      <c r="H4735" s="220"/>
      <c r="I4735" s="220"/>
      <c r="J4735" s="220"/>
      <c r="K4735" s="220"/>
      <c r="L4735" s="220"/>
      <c r="M4735" s="326"/>
      <c r="N4735" s="220"/>
      <c r="O4735" s="220"/>
      <c r="P4735" s="220"/>
      <c r="Q4735" s="326"/>
      <c r="R4735" s="326"/>
      <c r="S4735" s="326"/>
      <c r="T4735" s="326"/>
    </row>
    <row r="4736" spans="1:20">
      <c r="A4736" s="220"/>
      <c r="B4736" s="220"/>
      <c r="C4736" s="220"/>
      <c r="D4736" s="220"/>
      <c r="E4736" s="220"/>
      <c r="F4736" s="220"/>
      <c r="G4736" s="220"/>
      <c r="H4736" s="220"/>
      <c r="I4736" s="220"/>
      <c r="J4736" s="220"/>
      <c r="K4736" s="220"/>
      <c r="L4736" s="220"/>
      <c r="M4736" s="326"/>
      <c r="N4736" s="220"/>
      <c r="O4736" s="220"/>
      <c r="P4736" s="220"/>
      <c r="Q4736" s="326"/>
      <c r="R4736" s="326"/>
      <c r="S4736" s="326"/>
      <c r="T4736" s="326"/>
    </row>
    <row r="4737" spans="1:20">
      <c r="A4737" s="220"/>
      <c r="B4737" s="220"/>
      <c r="C4737" s="220"/>
      <c r="D4737" s="220"/>
      <c r="E4737" s="220"/>
      <c r="F4737" s="220"/>
      <c r="G4737" s="220"/>
      <c r="H4737" s="220"/>
      <c r="I4737" s="220"/>
      <c r="J4737" s="220"/>
      <c r="K4737" s="220"/>
      <c r="L4737" s="220"/>
      <c r="M4737" s="326"/>
      <c r="N4737" s="220"/>
      <c r="O4737" s="220"/>
      <c r="P4737" s="220"/>
      <c r="Q4737" s="326"/>
      <c r="R4737" s="326"/>
      <c r="S4737" s="326"/>
      <c r="T4737" s="326"/>
    </row>
    <row r="4738" spans="1:20">
      <c r="A4738" s="220"/>
      <c r="B4738" s="220"/>
      <c r="C4738" s="220"/>
      <c r="D4738" s="220"/>
      <c r="E4738" s="220"/>
      <c r="F4738" s="220"/>
      <c r="G4738" s="220"/>
      <c r="H4738" s="220"/>
      <c r="I4738" s="220"/>
      <c r="J4738" s="220"/>
      <c r="K4738" s="220"/>
      <c r="L4738" s="220"/>
      <c r="M4738" s="326"/>
      <c r="N4738" s="220"/>
      <c r="O4738" s="220"/>
      <c r="P4738" s="220"/>
      <c r="Q4738" s="326"/>
      <c r="R4738" s="326"/>
      <c r="S4738" s="326"/>
      <c r="T4738" s="326"/>
    </row>
    <row r="4739" spans="1:20">
      <c r="A4739" s="220"/>
      <c r="B4739" s="220"/>
      <c r="C4739" s="220"/>
      <c r="D4739" s="220"/>
      <c r="E4739" s="220"/>
      <c r="F4739" s="220"/>
      <c r="G4739" s="220"/>
      <c r="H4739" s="220"/>
      <c r="I4739" s="220"/>
      <c r="J4739" s="220"/>
      <c r="K4739" s="220"/>
      <c r="L4739" s="220"/>
      <c r="M4739" s="326"/>
      <c r="N4739" s="220"/>
      <c r="O4739" s="220"/>
      <c r="P4739" s="220"/>
      <c r="Q4739" s="326"/>
      <c r="R4739" s="326"/>
      <c r="S4739" s="326"/>
      <c r="T4739" s="326"/>
    </row>
    <row r="4740" spans="1:20">
      <c r="A4740" s="220"/>
      <c r="B4740" s="220"/>
      <c r="C4740" s="220"/>
      <c r="D4740" s="220"/>
      <c r="E4740" s="220"/>
      <c r="F4740" s="220"/>
      <c r="G4740" s="220"/>
      <c r="H4740" s="220"/>
      <c r="I4740" s="220"/>
      <c r="J4740" s="220"/>
      <c r="K4740" s="220"/>
      <c r="L4740" s="220"/>
      <c r="M4740" s="326"/>
      <c r="N4740" s="220"/>
      <c r="O4740" s="220"/>
      <c r="P4740" s="220"/>
      <c r="Q4740" s="326"/>
      <c r="R4740" s="326"/>
      <c r="S4740" s="326"/>
      <c r="T4740" s="326"/>
    </row>
    <row r="4741" spans="1:20">
      <c r="A4741" s="220"/>
      <c r="B4741" s="220"/>
      <c r="C4741" s="220"/>
      <c r="D4741" s="220"/>
      <c r="E4741" s="220"/>
      <c r="F4741" s="220"/>
      <c r="G4741" s="220"/>
      <c r="H4741" s="220"/>
      <c r="I4741" s="220"/>
      <c r="J4741" s="220"/>
      <c r="K4741" s="220"/>
      <c r="L4741" s="220"/>
      <c r="M4741" s="326"/>
      <c r="N4741" s="220"/>
      <c r="O4741" s="220"/>
      <c r="P4741" s="220"/>
      <c r="Q4741" s="326"/>
      <c r="R4741" s="326"/>
      <c r="S4741" s="326"/>
      <c r="T4741" s="326"/>
    </row>
    <row r="4742" spans="1:20">
      <c r="A4742" s="220"/>
      <c r="B4742" s="220"/>
      <c r="C4742" s="220"/>
      <c r="D4742" s="220"/>
      <c r="E4742" s="220"/>
      <c r="F4742" s="220"/>
      <c r="G4742" s="220"/>
      <c r="H4742" s="220"/>
      <c r="I4742" s="220"/>
      <c r="J4742" s="220"/>
      <c r="K4742" s="220"/>
      <c r="L4742" s="220"/>
      <c r="M4742" s="326"/>
      <c r="N4742" s="220"/>
      <c r="O4742" s="220"/>
      <c r="P4742" s="220"/>
      <c r="Q4742" s="326"/>
      <c r="R4742" s="326"/>
      <c r="S4742" s="326"/>
      <c r="T4742" s="326"/>
    </row>
    <row r="4743" spans="1:20">
      <c r="A4743" s="220"/>
      <c r="B4743" s="220"/>
      <c r="C4743" s="220"/>
      <c r="D4743" s="220"/>
      <c r="E4743" s="220"/>
      <c r="F4743" s="220"/>
      <c r="G4743" s="220"/>
      <c r="H4743" s="220"/>
      <c r="I4743" s="220"/>
      <c r="J4743" s="220"/>
      <c r="K4743" s="220"/>
      <c r="L4743" s="220"/>
      <c r="M4743" s="326"/>
      <c r="N4743" s="220"/>
      <c r="O4743" s="220"/>
      <c r="P4743" s="220"/>
      <c r="Q4743" s="326"/>
      <c r="R4743" s="326"/>
      <c r="S4743" s="326"/>
      <c r="T4743" s="326"/>
    </row>
    <row r="4744" spans="1:20">
      <c r="A4744" s="220"/>
      <c r="B4744" s="220"/>
      <c r="C4744" s="220"/>
      <c r="D4744" s="220"/>
      <c r="E4744" s="220"/>
      <c r="F4744" s="220"/>
      <c r="G4744" s="220"/>
      <c r="H4744" s="220"/>
      <c r="I4744" s="220"/>
      <c r="J4744" s="220"/>
      <c r="K4744" s="220"/>
      <c r="L4744" s="220"/>
      <c r="M4744" s="326"/>
      <c r="N4744" s="220"/>
      <c r="O4744" s="220"/>
      <c r="P4744" s="220"/>
      <c r="Q4744" s="326"/>
      <c r="R4744" s="326"/>
      <c r="S4744" s="326"/>
      <c r="T4744" s="326"/>
    </row>
    <row r="4745" spans="1:20">
      <c r="A4745" s="220"/>
      <c r="B4745" s="220"/>
      <c r="C4745" s="220"/>
      <c r="D4745" s="220"/>
      <c r="E4745" s="220"/>
      <c r="F4745" s="220"/>
      <c r="G4745" s="220"/>
      <c r="H4745" s="220"/>
      <c r="I4745" s="220"/>
      <c r="J4745" s="220"/>
      <c r="K4745" s="220"/>
      <c r="L4745" s="220"/>
      <c r="M4745" s="326"/>
      <c r="N4745" s="220"/>
      <c r="O4745" s="220"/>
      <c r="P4745" s="220"/>
      <c r="Q4745" s="326"/>
      <c r="R4745" s="326"/>
      <c r="S4745" s="326"/>
      <c r="T4745" s="326"/>
    </row>
    <row r="4746" spans="1:20">
      <c r="A4746" s="220"/>
      <c r="B4746" s="220"/>
      <c r="C4746" s="220"/>
      <c r="D4746" s="220"/>
      <c r="E4746" s="220"/>
      <c r="F4746" s="220"/>
      <c r="G4746" s="220"/>
      <c r="H4746" s="220"/>
      <c r="I4746" s="220"/>
      <c r="J4746" s="220"/>
      <c r="K4746" s="220"/>
      <c r="L4746" s="220"/>
      <c r="M4746" s="326"/>
      <c r="N4746" s="220"/>
      <c r="O4746" s="220"/>
      <c r="P4746" s="220"/>
      <c r="Q4746" s="326"/>
      <c r="R4746" s="326"/>
      <c r="S4746" s="326"/>
      <c r="T4746" s="326"/>
    </row>
    <row r="4747" spans="1:20">
      <c r="A4747" s="220"/>
      <c r="B4747" s="220"/>
      <c r="C4747" s="220"/>
      <c r="D4747" s="220"/>
      <c r="E4747" s="220"/>
      <c r="F4747" s="220"/>
      <c r="G4747" s="220"/>
      <c r="H4747" s="220"/>
      <c r="I4747" s="220"/>
      <c r="J4747" s="220"/>
      <c r="K4747" s="220"/>
      <c r="L4747" s="220"/>
      <c r="M4747" s="326"/>
      <c r="N4747" s="220"/>
      <c r="O4747" s="220"/>
      <c r="P4747" s="220"/>
      <c r="Q4747" s="326"/>
      <c r="R4747" s="326"/>
      <c r="S4747" s="326"/>
      <c r="T4747" s="326"/>
    </row>
    <row r="4748" spans="1:20">
      <c r="A4748" s="220"/>
      <c r="B4748" s="220"/>
      <c r="C4748" s="220"/>
      <c r="D4748" s="220"/>
      <c r="E4748" s="220"/>
      <c r="F4748" s="220"/>
      <c r="G4748" s="220"/>
      <c r="H4748" s="220"/>
      <c r="I4748" s="220"/>
      <c r="J4748" s="220"/>
      <c r="K4748" s="220"/>
      <c r="L4748" s="220"/>
      <c r="M4748" s="326"/>
      <c r="N4748" s="220"/>
      <c r="O4748" s="220"/>
      <c r="P4748" s="220"/>
      <c r="Q4748" s="326"/>
      <c r="R4748" s="326"/>
      <c r="S4748" s="326"/>
      <c r="T4748" s="326"/>
    </row>
    <row r="4749" spans="1:20">
      <c r="A4749" s="220"/>
      <c r="B4749" s="220"/>
      <c r="C4749" s="220"/>
      <c r="D4749" s="220"/>
      <c r="E4749" s="220"/>
      <c r="F4749" s="220"/>
      <c r="G4749" s="220"/>
      <c r="H4749" s="220"/>
      <c r="I4749" s="220"/>
      <c r="J4749" s="220"/>
      <c r="K4749" s="220"/>
      <c r="L4749" s="220"/>
      <c r="M4749" s="326"/>
      <c r="N4749" s="220"/>
      <c r="O4749" s="220"/>
      <c r="P4749" s="220"/>
      <c r="Q4749" s="326"/>
      <c r="R4749" s="326"/>
      <c r="S4749" s="326"/>
      <c r="T4749" s="326"/>
    </row>
    <row r="4750" spans="1:20">
      <c r="A4750" s="220"/>
      <c r="B4750" s="220"/>
      <c r="C4750" s="220"/>
      <c r="D4750" s="220"/>
      <c r="E4750" s="220"/>
      <c r="F4750" s="220"/>
      <c r="G4750" s="220"/>
      <c r="H4750" s="220"/>
      <c r="I4750" s="220"/>
      <c r="J4750" s="220"/>
      <c r="K4750" s="220"/>
      <c r="L4750" s="220"/>
      <c r="M4750" s="326"/>
      <c r="N4750" s="220"/>
      <c r="O4750" s="220"/>
      <c r="P4750" s="220"/>
      <c r="Q4750" s="326"/>
      <c r="R4750" s="326"/>
      <c r="S4750" s="326"/>
      <c r="T4750" s="326"/>
    </row>
    <row r="4751" spans="1:20">
      <c r="A4751" s="220"/>
      <c r="B4751" s="220"/>
      <c r="C4751" s="220"/>
      <c r="D4751" s="220"/>
      <c r="E4751" s="220"/>
      <c r="F4751" s="220"/>
      <c r="G4751" s="220"/>
      <c r="H4751" s="220"/>
      <c r="I4751" s="220"/>
      <c r="J4751" s="220"/>
      <c r="K4751" s="220"/>
      <c r="L4751" s="220"/>
      <c r="M4751" s="326"/>
      <c r="N4751" s="220"/>
      <c r="O4751" s="220"/>
      <c r="P4751" s="220"/>
      <c r="Q4751" s="326"/>
      <c r="R4751" s="326"/>
      <c r="S4751" s="326"/>
      <c r="T4751" s="326"/>
    </row>
    <row r="4752" spans="1:20">
      <c r="A4752" s="220"/>
      <c r="B4752" s="220"/>
      <c r="C4752" s="220"/>
      <c r="D4752" s="220"/>
      <c r="E4752" s="220"/>
      <c r="F4752" s="220"/>
      <c r="G4752" s="220"/>
      <c r="H4752" s="220"/>
      <c r="I4752" s="220"/>
      <c r="J4752" s="220"/>
      <c r="K4752" s="220"/>
      <c r="L4752" s="220"/>
      <c r="M4752" s="326"/>
      <c r="N4752" s="220"/>
      <c r="O4752" s="220"/>
      <c r="P4752" s="220"/>
      <c r="Q4752" s="326"/>
      <c r="R4752" s="326"/>
      <c r="S4752" s="326"/>
      <c r="T4752" s="326"/>
    </row>
    <row r="4753" spans="1:20">
      <c r="A4753" s="220"/>
      <c r="B4753" s="220"/>
      <c r="C4753" s="220"/>
      <c r="D4753" s="220"/>
      <c r="E4753" s="220"/>
      <c r="F4753" s="220"/>
      <c r="G4753" s="220"/>
      <c r="H4753" s="220"/>
      <c r="I4753" s="220"/>
      <c r="J4753" s="220"/>
      <c r="K4753" s="220"/>
      <c r="L4753" s="220"/>
      <c r="M4753" s="326"/>
      <c r="N4753" s="220"/>
      <c r="O4753" s="220"/>
      <c r="P4753" s="220"/>
      <c r="Q4753" s="326"/>
      <c r="R4753" s="326"/>
      <c r="S4753" s="326"/>
      <c r="T4753" s="326"/>
    </row>
    <row r="4754" spans="1:20">
      <c r="A4754" s="220"/>
      <c r="B4754" s="220"/>
      <c r="C4754" s="220"/>
      <c r="D4754" s="220"/>
      <c r="E4754" s="220"/>
      <c r="F4754" s="220"/>
      <c r="G4754" s="220"/>
      <c r="H4754" s="220"/>
      <c r="I4754" s="220"/>
      <c r="J4754" s="220"/>
      <c r="K4754" s="220"/>
      <c r="L4754" s="220"/>
      <c r="M4754" s="326"/>
      <c r="N4754" s="220"/>
      <c r="O4754" s="220"/>
      <c r="P4754" s="220"/>
      <c r="Q4754" s="326"/>
      <c r="R4754" s="326"/>
      <c r="S4754" s="326"/>
      <c r="T4754" s="326"/>
    </row>
    <row r="4755" spans="1:20">
      <c r="A4755" s="220"/>
      <c r="B4755" s="220"/>
      <c r="C4755" s="220"/>
      <c r="D4755" s="220"/>
      <c r="E4755" s="220"/>
      <c r="F4755" s="220"/>
      <c r="G4755" s="220"/>
      <c r="H4755" s="220"/>
      <c r="I4755" s="220"/>
      <c r="J4755" s="220"/>
      <c r="K4755" s="220"/>
      <c r="L4755" s="220"/>
      <c r="M4755" s="326"/>
      <c r="N4755" s="220"/>
      <c r="O4755" s="220"/>
      <c r="P4755" s="220"/>
      <c r="Q4755" s="326"/>
      <c r="R4755" s="326"/>
      <c r="S4755" s="326"/>
      <c r="T4755" s="326"/>
    </row>
    <row r="4756" spans="1:20">
      <c r="A4756" s="220"/>
      <c r="B4756" s="220"/>
      <c r="C4756" s="220"/>
      <c r="D4756" s="220"/>
      <c r="E4756" s="220"/>
      <c r="F4756" s="220"/>
      <c r="G4756" s="220"/>
      <c r="H4756" s="220"/>
      <c r="I4756" s="220"/>
      <c r="J4756" s="220"/>
      <c r="K4756" s="220"/>
      <c r="L4756" s="220"/>
      <c r="M4756" s="326"/>
      <c r="N4756" s="220"/>
      <c r="O4756" s="220"/>
      <c r="P4756" s="220"/>
      <c r="Q4756" s="326"/>
      <c r="R4756" s="326"/>
      <c r="S4756" s="326"/>
      <c r="T4756" s="326"/>
    </row>
    <row r="4757" spans="1:20">
      <c r="A4757" s="220"/>
      <c r="B4757" s="220"/>
      <c r="C4757" s="220"/>
      <c r="D4757" s="220"/>
      <c r="E4757" s="220"/>
      <c r="F4757" s="220"/>
      <c r="G4757" s="220"/>
      <c r="H4757" s="220"/>
      <c r="I4757" s="220"/>
      <c r="J4757" s="220"/>
      <c r="K4757" s="220"/>
      <c r="L4757" s="220"/>
      <c r="M4757" s="326"/>
      <c r="N4757" s="220"/>
      <c r="O4757" s="220"/>
      <c r="P4757" s="220"/>
      <c r="Q4757" s="326"/>
      <c r="R4757" s="326"/>
      <c r="S4757" s="326"/>
      <c r="T4757" s="326"/>
    </row>
    <row r="4758" spans="1:20">
      <c r="A4758" s="220"/>
      <c r="B4758" s="220"/>
      <c r="C4758" s="220"/>
      <c r="D4758" s="220"/>
      <c r="E4758" s="220"/>
      <c r="F4758" s="220"/>
      <c r="G4758" s="220"/>
      <c r="H4758" s="220"/>
      <c r="I4758" s="220"/>
      <c r="J4758" s="220"/>
      <c r="K4758" s="220"/>
      <c r="L4758" s="220"/>
      <c r="M4758" s="326"/>
      <c r="N4758" s="220"/>
      <c r="O4758" s="220"/>
      <c r="P4758" s="220"/>
      <c r="Q4758" s="326"/>
      <c r="R4758" s="326"/>
      <c r="S4758" s="326"/>
      <c r="T4758" s="326"/>
    </row>
    <row r="4759" spans="1:20">
      <c r="A4759" s="220"/>
      <c r="B4759" s="220"/>
      <c r="C4759" s="220"/>
      <c r="D4759" s="220"/>
      <c r="E4759" s="220"/>
      <c r="F4759" s="220"/>
      <c r="G4759" s="220"/>
      <c r="H4759" s="220"/>
      <c r="I4759" s="220"/>
      <c r="J4759" s="220"/>
      <c r="K4759" s="220"/>
      <c r="L4759" s="220"/>
      <c r="M4759" s="326"/>
      <c r="N4759" s="220"/>
      <c r="O4759" s="220"/>
      <c r="P4759" s="220"/>
      <c r="Q4759" s="326"/>
      <c r="R4759" s="326"/>
      <c r="S4759" s="326"/>
      <c r="T4759" s="326"/>
    </row>
    <row r="4760" spans="1:20">
      <c r="A4760" s="220"/>
      <c r="B4760" s="220"/>
      <c r="C4760" s="220"/>
      <c r="D4760" s="220"/>
      <c r="E4760" s="220"/>
      <c r="F4760" s="220"/>
      <c r="G4760" s="220"/>
      <c r="H4760" s="220"/>
      <c r="I4760" s="220"/>
      <c r="J4760" s="220"/>
      <c r="K4760" s="220"/>
      <c r="L4760" s="220"/>
      <c r="M4760" s="326"/>
      <c r="N4760" s="220"/>
      <c r="O4760" s="220"/>
      <c r="P4760" s="220"/>
      <c r="Q4760" s="326"/>
      <c r="R4760" s="326"/>
      <c r="S4760" s="326"/>
      <c r="T4760" s="326"/>
    </row>
    <row r="4761" spans="1:20">
      <c r="A4761" s="220"/>
      <c r="B4761" s="220"/>
      <c r="C4761" s="220"/>
      <c r="D4761" s="220"/>
      <c r="E4761" s="220"/>
      <c r="F4761" s="220"/>
      <c r="G4761" s="220"/>
      <c r="H4761" s="220"/>
      <c r="I4761" s="220"/>
      <c r="J4761" s="220"/>
      <c r="K4761" s="220"/>
      <c r="L4761" s="220"/>
      <c r="M4761" s="326"/>
      <c r="N4761" s="220"/>
      <c r="O4761" s="220"/>
      <c r="P4761" s="220"/>
      <c r="Q4761" s="326"/>
      <c r="R4761" s="326"/>
      <c r="S4761" s="326"/>
      <c r="T4761" s="326"/>
    </row>
    <row r="4762" spans="1:20">
      <c r="A4762" s="220"/>
      <c r="B4762" s="220"/>
      <c r="C4762" s="220"/>
      <c r="D4762" s="220"/>
      <c r="E4762" s="220"/>
      <c r="F4762" s="220"/>
      <c r="G4762" s="220"/>
      <c r="H4762" s="220"/>
      <c r="I4762" s="220"/>
      <c r="J4762" s="220"/>
      <c r="K4762" s="220"/>
      <c r="L4762" s="220"/>
      <c r="M4762" s="326"/>
      <c r="N4762" s="220"/>
      <c r="O4762" s="220"/>
      <c r="P4762" s="220"/>
      <c r="Q4762" s="326"/>
      <c r="R4762" s="326"/>
      <c r="S4762" s="326"/>
      <c r="T4762" s="326"/>
    </row>
    <row r="4763" spans="1:20">
      <c r="A4763" s="220"/>
      <c r="B4763" s="220"/>
      <c r="C4763" s="220"/>
      <c r="D4763" s="220"/>
      <c r="E4763" s="220"/>
      <c r="F4763" s="220"/>
      <c r="G4763" s="220"/>
      <c r="H4763" s="220"/>
      <c r="I4763" s="220"/>
      <c r="J4763" s="220"/>
      <c r="K4763" s="220"/>
      <c r="L4763" s="220"/>
      <c r="M4763" s="326"/>
      <c r="N4763" s="220"/>
      <c r="O4763" s="220"/>
      <c r="P4763" s="220"/>
      <c r="Q4763" s="326"/>
      <c r="R4763" s="326"/>
      <c r="S4763" s="326"/>
      <c r="T4763" s="326"/>
    </row>
    <row r="4764" spans="1:20">
      <c r="A4764" s="220"/>
      <c r="B4764" s="220"/>
      <c r="C4764" s="220"/>
      <c r="D4764" s="220"/>
      <c r="E4764" s="220"/>
      <c r="F4764" s="220"/>
      <c r="G4764" s="220"/>
      <c r="H4764" s="220"/>
      <c r="I4764" s="220"/>
      <c r="J4764" s="220"/>
      <c r="K4764" s="220"/>
      <c r="L4764" s="220"/>
      <c r="M4764" s="326"/>
      <c r="N4764" s="220"/>
      <c r="O4764" s="220"/>
      <c r="P4764" s="220"/>
      <c r="Q4764" s="326"/>
      <c r="R4764" s="326"/>
      <c r="S4764" s="326"/>
      <c r="T4764" s="326"/>
    </row>
    <row r="4765" spans="1:20">
      <c r="A4765" s="220"/>
      <c r="B4765" s="220"/>
      <c r="C4765" s="220"/>
      <c r="D4765" s="220"/>
      <c r="E4765" s="220"/>
      <c r="F4765" s="220"/>
      <c r="G4765" s="220"/>
      <c r="H4765" s="220"/>
      <c r="I4765" s="220"/>
      <c r="J4765" s="220"/>
      <c r="K4765" s="220"/>
      <c r="L4765" s="220"/>
      <c r="M4765" s="326"/>
      <c r="N4765" s="220"/>
      <c r="O4765" s="220"/>
      <c r="P4765" s="220"/>
      <c r="Q4765" s="326"/>
      <c r="R4765" s="326"/>
      <c r="S4765" s="326"/>
      <c r="T4765" s="326"/>
    </row>
    <row r="4766" spans="1:20">
      <c r="A4766" s="220"/>
      <c r="B4766" s="220"/>
      <c r="C4766" s="220"/>
      <c r="D4766" s="220"/>
      <c r="E4766" s="220"/>
      <c r="F4766" s="220"/>
      <c r="G4766" s="220"/>
      <c r="H4766" s="220"/>
      <c r="I4766" s="220"/>
      <c r="J4766" s="220"/>
      <c r="K4766" s="220"/>
      <c r="L4766" s="220"/>
      <c r="M4766" s="326"/>
      <c r="N4766" s="220"/>
      <c r="O4766" s="220"/>
      <c r="P4766" s="220"/>
      <c r="Q4766" s="326"/>
      <c r="R4766" s="326"/>
      <c r="S4766" s="326"/>
      <c r="T4766" s="326"/>
    </row>
    <row r="4767" spans="1:20">
      <c r="A4767" s="220"/>
      <c r="B4767" s="220"/>
      <c r="C4767" s="220"/>
      <c r="D4767" s="220"/>
      <c r="E4767" s="220"/>
      <c r="F4767" s="220"/>
      <c r="G4767" s="220"/>
      <c r="H4767" s="220"/>
      <c r="I4767" s="220"/>
      <c r="J4767" s="220"/>
      <c r="K4767" s="220"/>
      <c r="L4767" s="220"/>
      <c r="M4767" s="326"/>
      <c r="N4767" s="220"/>
      <c r="O4767" s="220"/>
      <c r="P4767" s="220"/>
      <c r="Q4767" s="326"/>
      <c r="R4767" s="326"/>
      <c r="S4767" s="326"/>
      <c r="T4767" s="326"/>
    </row>
    <row r="4768" spans="1:20">
      <c r="A4768" s="220"/>
      <c r="B4768" s="220"/>
      <c r="C4768" s="220"/>
      <c r="D4768" s="220"/>
      <c r="E4768" s="220"/>
      <c r="F4768" s="220"/>
      <c r="G4768" s="220"/>
      <c r="H4768" s="220"/>
      <c r="I4768" s="220"/>
      <c r="J4768" s="220"/>
      <c r="K4768" s="220"/>
      <c r="L4768" s="220"/>
      <c r="M4768" s="326"/>
      <c r="N4768" s="220"/>
      <c r="O4768" s="220"/>
      <c r="P4768" s="220"/>
      <c r="Q4768" s="326"/>
      <c r="R4768" s="326"/>
      <c r="S4768" s="326"/>
      <c r="T4768" s="326"/>
    </row>
    <row r="4769" spans="1:20">
      <c r="A4769" s="220"/>
      <c r="B4769" s="220"/>
      <c r="C4769" s="220"/>
      <c r="D4769" s="220"/>
      <c r="E4769" s="220"/>
      <c r="F4769" s="220"/>
      <c r="G4769" s="220"/>
      <c r="H4769" s="220"/>
      <c r="I4769" s="220"/>
      <c r="J4769" s="220"/>
      <c r="K4769" s="220"/>
      <c r="L4769" s="220"/>
      <c r="M4769" s="326"/>
      <c r="N4769" s="220"/>
      <c r="O4769" s="220"/>
      <c r="P4769" s="220"/>
      <c r="Q4769" s="326"/>
      <c r="R4769" s="326"/>
      <c r="S4769" s="326"/>
      <c r="T4769" s="326"/>
    </row>
    <row r="4770" spans="1:20">
      <c r="A4770" s="220"/>
      <c r="B4770" s="220"/>
      <c r="C4770" s="220"/>
      <c r="D4770" s="220"/>
      <c r="E4770" s="220"/>
      <c r="F4770" s="220"/>
      <c r="G4770" s="220"/>
      <c r="H4770" s="220"/>
      <c r="I4770" s="220"/>
      <c r="J4770" s="220"/>
      <c r="K4770" s="220"/>
      <c r="L4770" s="220"/>
      <c r="M4770" s="326"/>
      <c r="N4770" s="220"/>
      <c r="O4770" s="220"/>
      <c r="P4770" s="220"/>
      <c r="Q4770" s="326"/>
      <c r="R4770" s="326"/>
      <c r="S4770" s="326"/>
      <c r="T4770" s="326"/>
    </row>
    <row r="4771" spans="1:20">
      <c r="A4771" s="220"/>
      <c r="B4771" s="220"/>
      <c r="C4771" s="220"/>
      <c r="D4771" s="220"/>
      <c r="E4771" s="220"/>
      <c r="F4771" s="220"/>
      <c r="G4771" s="220"/>
      <c r="H4771" s="220"/>
      <c r="I4771" s="220"/>
      <c r="J4771" s="220"/>
      <c r="K4771" s="220"/>
      <c r="L4771" s="220"/>
      <c r="M4771" s="326"/>
      <c r="N4771" s="220"/>
      <c r="O4771" s="220"/>
      <c r="P4771" s="220"/>
      <c r="Q4771" s="326"/>
      <c r="R4771" s="326"/>
      <c r="S4771" s="326"/>
      <c r="T4771" s="326"/>
    </row>
    <row r="4772" spans="1:20">
      <c r="A4772" s="220"/>
      <c r="B4772" s="220"/>
      <c r="C4772" s="220"/>
      <c r="D4772" s="220"/>
      <c r="E4772" s="220"/>
      <c r="F4772" s="220"/>
      <c r="G4772" s="220"/>
      <c r="H4772" s="220"/>
      <c r="I4772" s="220"/>
      <c r="J4772" s="220"/>
      <c r="K4772" s="220"/>
      <c r="L4772" s="220"/>
      <c r="M4772" s="326"/>
      <c r="N4772" s="220"/>
      <c r="O4772" s="220"/>
      <c r="P4772" s="220"/>
      <c r="Q4772" s="326"/>
      <c r="R4772" s="326"/>
      <c r="S4772" s="326"/>
      <c r="T4772" s="326"/>
    </row>
    <row r="4773" spans="1:20">
      <c r="A4773" s="220"/>
      <c r="B4773" s="220"/>
      <c r="C4773" s="220"/>
      <c r="D4773" s="220"/>
      <c r="E4773" s="220"/>
      <c r="F4773" s="220"/>
      <c r="G4773" s="220"/>
      <c r="H4773" s="220"/>
      <c r="I4773" s="220"/>
      <c r="J4773" s="220"/>
      <c r="K4773" s="220"/>
      <c r="L4773" s="220"/>
      <c r="M4773" s="326"/>
      <c r="N4773" s="220"/>
      <c r="O4773" s="220"/>
      <c r="P4773" s="220"/>
      <c r="Q4773" s="326"/>
      <c r="R4773" s="326"/>
      <c r="S4773" s="326"/>
      <c r="T4773" s="326"/>
    </row>
    <row r="4774" spans="1:20">
      <c r="A4774" s="220"/>
      <c r="B4774" s="220"/>
      <c r="C4774" s="220"/>
      <c r="D4774" s="220"/>
      <c r="E4774" s="220"/>
      <c r="F4774" s="220"/>
      <c r="G4774" s="220"/>
      <c r="H4774" s="220"/>
      <c r="I4774" s="220"/>
      <c r="J4774" s="220"/>
      <c r="K4774" s="220"/>
      <c r="L4774" s="220"/>
      <c r="M4774" s="326"/>
      <c r="N4774" s="220"/>
      <c r="O4774" s="220"/>
      <c r="P4774" s="220"/>
      <c r="Q4774" s="326"/>
      <c r="R4774" s="326"/>
      <c r="S4774" s="326"/>
      <c r="T4774" s="326"/>
    </row>
    <row r="4775" spans="1:20">
      <c r="A4775" s="220"/>
      <c r="B4775" s="220"/>
      <c r="C4775" s="220"/>
      <c r="D4775" s="220"/>
      <c r="E4775" s="220"/>
      <c r="F4775" s="220"/>
      <c r="G4775" s="220"/>
      <c r="H4775" s="220"/>
      <c r="I4775" s="220"/>
      <c r="J4775" s="220"/>
      <c r="K4775" s="220"/>
      <c r="L4775" s="220"/>
      <c r="M4775" s="326"/>
      <c r="N4775" s="220"/>
      <c r="O4775" s="220"/>
      <c r="P4775" s="220"/>
      <c r="Q4775" s="326"/>
      <c r="R4775" s="326"/>
      <c r="S4775" s="326"/>
      <c r="T4775" s="326"/>
    </row>
    <row r="4776" spans="1:20">
      <c r="A4776" s="220"/>
      <c r="B4776" s="220"/>
      <c r="C4776" s="220"/>
      <c r="D4776" s="220"/>
      <c r="E4776" s="220"/>
      <c r="F4776" s="220"/>
      <c r="G4776" s="220"/>
      <c r="H4776" s="220"/>
      <c r="I4776" s="220"/>
      <c r="J4776" s="220"/>
      <c r="K4776" s="220"/>
      <c r="L4776" s="220"/>
      <c r="M4776" s="326"/>
      <c r="N4776" s="220"/>
      <c r="O4776" s="220"/>
      <c r="P4776" s="220"/>
      <c r="Q4776" s="326"/>
      <c r="R4776" s="326"/>
      <c r="S4776" s="326"/>
      <c r="T4776" s="326"/>
    </row>
    <row r="4777" spans="1:20">
      <c r="A4777" s="220"/>
      <c r="B4777" s="220"/>
      <c r="C4777" s="220"/>
      <c r="D4777" s="220"/>
      <c r="E4777" s="220"/>
      <c r="F4777" s="220"/>
      <c r="G4777" s="220"/>
      <c r="H4777" s="220"/>
      <c r="I4777" s="220"/>
      <c r="J4777" s="220"/>
      <c r="K4777" s="220"/>
      <c r="L4777" s="220"/>
      <c r="M4777" s="326"/>
      <c r="N4777" s="220"/>
      <c r="O4777" s="220"/>
      <c r="P4777" s="220"/>
      <c r="Q4777" s="326"/>
      <c r="R4777" s="326"/>
      <c r="S4777" s="326"/>
      <c r="T4777" s="326"/>
    </row>
    <row r="4778" spans="1:20">
      <c r="A4778" s="220"/>
      <c r="B4778" s="220"/>
      <c r="C4778" s="220"/>
      <c r="D4778" s="220"/>
      <c r="E4778" s="220"/>
      <c r="F4778" s="220"/>
      <c r="G4778" s="220"/>
      <c r="H4778" s="220"/>
      <c r="I4778" s="220"/>
      <c r="J4778" s="220"/>
      <c r="K4778" s="220"/>
      <c r="L4778" s="220"/>
      <c r="M4778" s="326"/>
      <c r="N4778" s="220"/>
      <c r="O4778" s="220"/>
      <c r="P4778" s="220"/>
      <c r="Q4778" s="326"/>
      <c r="R4778" s="326"/>
      <c r="S4778" s="326"/>
      <c r="T4778" s="326"/>
    </row>
    <row r="4779" spans="1:20">
      <c r="A4779" s="220"/>
      <c r="B4779" s="220"/>
      <c r="C4779" s="220"/>
      <c r="D4779" s="220"/>
      <c r="E4779" s="220"/>
      <c r="F4779" s="220"/>
      <c r="G4779" s="220"/>
      <c r="H4779" s="220"/>
      <c r="I4779" s="220"/>
      <c r="J4779" s="220"/>
      <c r="K4779" s="220"/>
      <c r="L4779" s="220"/>
      <c r="M4779" s="326"/>
      <c r="N4779" s="220"/>
      <c r="O4779" s="220"/>
      <c r="P4779" s="220"/>
      <c r="Q4779" s="326"/>
      <c r="R4779" s="326"/>
      <c r="S4779" s="326"/>
      <c r="T4779" s="326"/>
    </row>
    <row r="4780" spans="1:20">
      <c r="A4780" s="220"/>
      <c r="B4780" s="220"/>
      <c r="C4780" s="220"/>
      <c r="D4780" s="220"/>
      <c r="E4780" s="220"/>
      <c r="F4780" s="220"/>
      <c r="G4780" s="220"/>
      <c r="H4780" s="220"/>
      <c r="I4780" s="220"/>
      <c r="J4780" s="220"/>
      <c r="K4780" s="220"/>
      <c r="L4780" s="220"/>
      <c r="M4780" s="326"/>
      <c r="N4780" s="220"/>
      <c r="O4780" s="220"/>
      <c r="P4780" s="220"/>
      <c r="Q4780" s="326"/>
      <c r="R4780" s="326"/>
      <c r="S4780" s="326"/>
      <c r="T4780" s="326"/>
    </row>
    <row r="4781" spans="1:20">
      <c r="A4781" s="220"/>
      <c r="B4781" s="220"/>
      <c r="C4781" s="220"/>
      <c r="D4781" s="220"/>
      <c r="E4781" s="220"/>
      <c r="F4781" s="220"/>
      <c r="G4781" s="220"/>
      <c r="H4781" s="220"/>
      <c r="I4781" s="220"/>
      <c r="J4781" s="220"/>
      <c r="K4781" s="220"/>
      <c r="L4781" s="220"/>
      <c r="M4781" s="326"/>
      <c r="N4781" s="220"/>
      <c r="O4781" s="220"/>
      <c r="P4781" s="220"/>
      <c r="Q4781" s="326"/>
      <c r="R4781" s="326"/>
      <c r="S4781" s="326"/>
      <c r="T4781" s="326"/>
    </row>
    <row r="4782" spans="1:20">
      <c r="A4782" s="220"/>
      <c r="B4782" s="220"/>
      <c r="C4782" s="220"/>
      <c r="D4782" s="220"/>
      <c r="E4782" s="220"/>
      <c r="F4782" s="220"/>
      <c r="G4782" s="220"/>
      <c r="H4782" s="220"/>
      <c r="I4782" s="220"/>
      <c r="J4782" s="220"/>
      <c r="K4782" s="220"/>
      <c r="L4782" s="220"/>
      <c r="M4782" s="326"/>
      <c r="N4782" s="220"/>
      <c r="O4782" s="220"/>
      <c r="P4782" s="220"/>
      <c r="Q4782" s="326"/>
      <c r="R4782" s="326"/>
      <c r="S4782" s="326"/>
      <c r="T4782" s="326"/>
    </row>
    <row r="4783" spans="1:20">
      <c r="A4783" s="220"/>
      <c r="B4783" s="220"/>
      <c r="C4783" s="220"/>
      <c r="D4783" s="220"/>
      <c r="E4783" s="220"/>
      <c r="F4783" s="220"/>
      <c r="G4783" s="220"/>
      <c r="H4783" s="220"/>
      <c r="I4783" s="220"/>
      <c r="J4783" s="220"/>
      <c r="K4783" s="220"/>
      <c r="L4783" s="220"/>
      <c r="M4783" s="326"/>
      <c r="N4783" s="220"/>
      <c r="O4783" s="220"/>
      <c r="P4783" s="220"/>
      <c r="Q4783" s="326"/>
      <c r="R4783" s="326"/>
      <c r="S4783" s="326"/>
      <c r="T4783" s="326"/>
    </row>
    <row r="4784" spans="1:20">
      <c r="A4784" s="220"/>
      <c r="B4784" s="220"/>
      <c r="C4784" s="220"/>
      <c r="D4784" s="220"/>
      <c r="E4784" s="220"/>
      <c r="F4784" s="220"/>
      <c r="G4784" s="220"/>
      <c r="H4784" s="220"/>
      <c r="I4784" s="220"/>
      <c r="J4784" s="220"/>
      <c r="K4784" s="220"/>
      <c r="L4784" s="220"/>
      <c r="M4784" s="326"/>
      <c r="N4784" s="220"/>
      <c r="O4784" s="220"/>
      <c r="P4784" s="220"/>
      <c r="Q4784" s="326"/>
      <c r="R4784" s="326"/>
      <c r="S4784" s="326"/>
      <c r="T4784" s="326"/>
    </row>
    <row r="4785" spans="1:20">
      <c r="A4785" s="220"/>
      <c r="B4785" s="220"/>
      <c r="C4785" s="220"/>
      <c r="D4785" s="220"/>
      <c r="E4785" s="220"/>
      <c r="F4785" s="220"/>
      <c r="G4785" s="220"/>
      <c r="H4785" s="220"/>
      <c r="I4785" s="220"/>
      <c r="J4785" s="220"/>
      <c r="K4785" s="220"/>
      <c r="L4785" s="220"/>
      <c r="M4785" s="326"/>
      <c r="N4785" s="220"/>
      <c r="O4785" s="220"/>
      <c r="P4785" s="220"/>
      <c r="Q4785" s="326"/>
      <c r="R4785" s="326"/>
      <c r="S4785" s="326"/>
      <c r="T4785" s="326"/>
    </row>
    <row r="4786" spans="1:20">
      <c r="A4786" s="220"/>
      <c r="B4786" s="220"/>
      <c r="C4786" s="220"/>
      <c r="D4786" s="220"/>
      <c r="E4786" s="220"/>
      <c r="F4786" s="220"/>
      <c r="G4786" s="220"/>
      <c r="H4786" s="220"/>
      <c r="I4786" s="220"/>
      <c r="J4786" s="220"/>
      <c r="K4786" s="220"/>
      <c r="L4786" s="220"/>
      <c r="M4786" s="326"/>
      <c r="N4786" s="220"/>
      <c r="O4786" s="220"/>
      <c r="P4786" s="220"/>
      <c r="Q4786" s="326"/>
      <c r="R4786" s="326"/>
      <c r="S4786" s="326"/>
      <c r="T4786" s="326"/>
    </row>
    <row r="4787" spans="1:20">
      <c r="A4787" s="220"/>
      <c r="B4787" s="220"/>
      <c r="C4787" s="220"/>
      <c r="D4787" s="220"/>
      <c r="E4787" s="220"/>
      <c r="F4787" s="220"/>
      <c r="G4787" s="220"/>
      <c r="H4787" s="220"/>
      <c r="I4787" s="220"/>
      <c r="J4787" s="220"/>
      <c r="K4787" s="220"/>
      <c r="L4787" s="220"/>
      <c r="M4787" s="326"/>
      <c r="N4787" s="220"/>
      <c r="O4787" s="220"/>
      <c r="P4787" s="220"/>
      <c r="Q4787" s="326"/>
      <c r="R4787" s="326"/>
      <c r="S4787" s="326"/>
      <c r="T4787" s="326"/>
    </row>
    <row r="4788" spans="1:20">
      <c r="A4788" s="220"/>
      <c r="B4788" s="220"/>
      <c r="C4788" s="220"/>
      <c r="D4788" s="220"/>
      <c r="E4788" s="220"/>
      <c r="F4788" s="220"/>
      <c r="G4788" s="220"/>
      <c r="H4788" s="220"/>
      <c r="I4788" s="220"/>
      <c r="J4788" s="220"/>
      <c r="K4788" s="220"/>
      <c r="L4788" s="220"/>
      <c r="M4788" s="326"/>
      <c r="N4788" s="220"/>
      <c r="O4788" s="220"/>
      <c r="P4788" s="220"/>
      <c r="Q4788" s="326"/>
      <c r="R4788" s="326"/>
      <c r="S4788" s="326"/>
      <c r="T4788" s="326"/>
    </row>
    <row r="4789" spans="1:20">
      <c r="A4789" s="220"/>
      <c r="B4789" s="220"/>
      <c r="C4789" s="220"/>
      <c r="D4789" s="220"/>
      <c r="E4789" s="220"/>
      <c r="F4789" s="220"/>
      <c r="G4789" s="220"/>
      <c r="H4789" s="220"/>
      <c r="I4789" s="220"/>
      <c r="J4789" s="220"/>
      <c r="K4789" s="220"/>
      <c r="L4789" s="220"/>
      <c r="M4789" s="326"/>
      <c r="N4789" s="220"/>
      <c r="O4789" s="220"/>
      <c r="P4789" s="220"/>
      <c r="Q4789" s="326"/>
      <c r="R4789" s="326"/>
      <c r="S4789" s="326"/>
      <c r="T4789" s="326"/>
    </row>
    <row r="4790" spans="1:20">
      <c r="A4790" s="220"/>
      <c r="B4790" s="220"/>
      <c r="C4790" s="220"/>
      <c r="D4790" s="220"/>
      <c r="E4790" s="220"/>
      <c r="F4790" s="220"/>
      <c r="G4790" s="220"/>
      <c r="H4790" s="220"/>
      <c r="I4790" s="220"/>
      <c r="J4790" s="220"/>
      <c r="K4790" s="220"/>
      <c r="L4790" s="220"/>
      <c r="M4790" s="326"/>
      <c r="N4790" s="220"/>
      <c r="O4790" s="220"/>
      <c r="P4790" s="220"/>
      <c r="Q4790" s="326"/>
      <c r="R4790" s="326"/>
      <c r="S4790" s="326"/>
      <c r="T4790" s="326"/>
    </row>
    <row r="4791" spans="1:20">
      <c r="A4791" s="220"/>
      <c r="B4791" s="220"/>
      <c r="C4791" s="220"/>
      <c r="D4791" s="220"/>
      <c r="E4791" s="220"/>
      <c r="F4791" s="220"/>
      <c r="G4791" s="220"/>
      <c r="H4791" s="220"/>
      <c r="I4791" s="220"/>
      <c r="J4791" s="220"/>
      <c r="K4791" s="220"/>
      <c r="L4791" s="220"/>
      <c r="M4791" s="326"/>
      <c r="N4791" s="220"/>
      <c r="O4791" s="220"/>
      <c r="P4791" s="220"/>
      <c r="Q4791" s="326"/>
      <c r="R4791" s="326"/>
      <c r="S4791" s="326"/>
      <c r="T4791" s="326"/>
    </row>
    <row r="4792" spans="1:20">
      <c r="A4792" s="220"/>
      <c r="B4792" s="220"/>
      <c r="C4792" s="220"/>
      <c r="D4792" s="220"/>
      <c r="E4792" s="220"/>
      <c r="F4792" s="220"/>
      <c r="G4792" s="220"/>
      <c r="H4792" s="220"/>
      <c r="I4792" s="220"/>
      <c r="J4792" s="220"/>
      <c r="K4792" s="220"/>
      <c r="L4792" s="220"/>
      <c r="M4792" s="326"/>
      <c r="N4792" s="220"/>
      <c r="O4792" s="220"/>
      <c r="P4792" s="220"/>
      <c r="Q4792" s="326"/>
      <c r="R4792" s="326"/>
      <c r="S4792" s="326"/>
      <c r="T4792" s="326"/>
    </row>
    <row r="4793" spans="1:20">
      <c r="A4793" s="220"/>
      <c r="B4793" s="220"/>
      <c r="C4793" s="220"/>
      <c r="D4793" s="220"/>
      <c r="E4793" s="220"/>
      <c r="F4793" s="220"/>
      <c r="G4793" s="220"/>
      <c r="H4793" s="220"/>
      <c r="I4793" s="220"/>
      <c r="J4793" s="220"/>
      <c r="K4793" s="220"/>
      <c r="L4793" s="220"/>
      <c r="M4793" s="326"/>
      <c r="N4793" s="220"/>
      <c r="O4793" s="220"/>
      <c r="P4793" s="220"/>
      <c r="Q4793" s="326"/>
      <c r="R4793" s="326"/>
      <c r="S4793" s="326"/>
      <c r="T4793" s="326"/>
    </row>
    <row r="4794" spans="1:20">
      <c r="A4794" s="220"/>
      <c r="B4794" s="220"/>
      <c r="C4794" s="220"/>
      <c r="D4794" s="220"/>
      <c r="E4794" s="220"/>
      <c r="F4794" s="220"/>
      <c r="G4794" s="220"/>
      <c r="H4794" s="220"/>
      <c r="I4794" s="220"/>
      <c r="J4794" s="220"/>
      <c r="K4794" s="220"/>
      <c r="L4794" s="220"/>
      <c r="M4794" s="326"/>
      <c r="N4794" s="220"/>
      <c r="O4794" s="220"/>
      <c r="P4794" s="220"/>
      <c r="Q4794" s="326"/>
      <c r="R4794" s="326"/>
      <c r="S4794" s="326"/>
      <c r="T4794" s="326"/>
    </row>
    <row r="4795" spans="1:20">
      <c r="A4795" s="220"/>
      <c r="B4795" s="220"/>
      <c r="C4795" s="220"/>
      <c r="D4795" s="220"/>
      <c r="E4795" s="220"/>
      <c r="F4795" s="220"/>
      <c r="G4795" s="220"/>
      <c r="H4795" s="220"/>
      <c r="I4795" s="220"/>
      <c r="J4795" s="220"/>
      <c r="K4795" s="220"/>
      <c r="L4795" s="220"/>
      <c r="M4795" s="326"/>
      <c r="N4795" s="220"/>
      <c r="O4795" s="220"/>
      <c r="P4795" s="220"/>
      <c r="Q4795" s="326"/>
      <c r="R4795" s="326"/>
      <c r="S4795" s="326"/>
      <c r="T4795" s="326"/>
    </row>
    <row r="4796" spans="1:20">
      <c r="A4796" s="220"/>
      <c r="B4796" s="220"/>
      <c r="C4796" s="220"/>
      <c r="D4796" s="220"/>
      <c r="E4796" s="220"/>
      <c r="F4796" s="220"/>
      <c r="G4796" s="220"/>
      <c r="H4796" s="220"/>
      <c r="I4796" s="220"/>
      <c r="J4796" s="220"/>
      <c r="K4796" s="220"/>
      <c r="L4796" s="220"/>
      <c r="M4796" s="326"/>
      <c r="N4796" s="220"/>
      <c r="O4796" s="220"/>
      <c r="P4796" s="220"/>
      <c r="Q4796" s="326"/>
      <c r="R4796" s="326"/>
      <c r="S4796" s="326"/>
      <c r="T4796" s="326"/>
    </row>
    <row r="4797" spans="1:20">
      <c r="A4797" s="220"/>
      <c r="B4797" s="220"/>
      <c r="C4797" s="220"/>
      <c r="D4797" s="220"/>
      <c r="E4797" s="220"/>
      <c r="F4797" s="220"/>
      <c r="G4797" s="220"/>
      <c r="H4797" s="220"/>
      <c r="I4797" s="220"/>
      <c r="J4797" s="220"/>
      <c r="K4797" s="220"/>
      <c r="L4797" s="220"/>
      <c r="M4797" s="326"/>
      <c r="N4797" s="220"/>
      <c r="O4797" s="220"/>
      <c r="P4797" s="220"/>
      <c r="Q4797" s="326"/>
      <c r="R4797" s="326"/>
      <c r="S4797" s="326"/>
      <c r="T4797" s="326"/>
    </row>
    <row r="4798" spans="1:20">
      <c r="A4798" s="220"/>
      <c r="B4798" s="220"/>
      <c r="C4798" s="220"/>
      <c r="D4798" s="220"/>
      <c r="E4798" s="220"/>
      <c r="F4798" s="220"/>
      <c r="G4798" s="220"/>
      <c r="H4798" s="220"/>
      <c r="I4798" s="220"/>
      <c r="J4798" s="220"/>
      <c r="K4798" s="220"/>
      <c r="L4798" s="220"/>
      <c r="M4798" s="326"/>
      <c r="N4798" s="220"/>
      <c r="O4798" s="220"/>
      <c r="P4798" s="220"/>
      <c r="Q4798" s="326"/>
      <c r="R4798" s="326"/>
      <c r="S4798" s="326"/>
      <c r="T4798" s="326"/>
    </row>
    <row r="4799" spans="1:20">
      <c r="A4799" s="220"/>
      <c r="B4799" s="220"/>
      <c r="C4799" s="220"/>
      <c r="D4799" s="220"/>
      <c r="E4799" s="220"/>
      <c r="F4799" s="220"/>
      <c r="G4799" s="220"/>
      <c r="H4799" s="220"/>
      <c r="I4799" s="220"/>
      <c r="J4799" s="220"/>
      <c r="K4799" s="220"/>
      <c r="L4799" s="220"/>
      <c r="M4799" s="326"/>
      <c r="N4799" s="220"/>
      <c r="O4799" s="220"/>
      <c r="P4799" s="220"/>
      <c r="Q4799" s="326"/>
      <c r="R4799" s="326"/>
      <c r="S4799" s="326"/>
      <c r="T4799" s="326"/>
    </row>
    <row r="4800" spans="1:20">
      <c r="A4800" s="220"/>
      <c r="B4800" s="220"/>
      <c r="C4800" s="220"/>
      <c r="D4800" s="220"/>
      <c r="E4800" s="220"/>
      <c r="F4800" s="220"/>
      <c r="G4800" s="220"/>
      <c r="H4800" s="220"/>
      <c r="I4800" s="220"/>
      <c r="J4800" s="220"/>
      <c r="K4800" s="220"/>
      <c r="L4800" s="220"/>
      <c r="M4800" s="326"/>
      <c r="N4800" s="220"/>
      <c r="O4800" s="220"/>
      <c r="P4800" s="220"/>
      <c r="Q4800" s="326"/>
      <c r="R4800" s="326"/>
      <c r="S4800" s="326"/>
      <c r="T4800" s="326"/>
    </row>
    <row r="4801" spans="1:20">
      <c r="A4801" s="220"/>
      <c r="B4801" s="220"/>
      <c r="C4801" s="220"/>
      <c r="D4801" s="220"/>
      <c r="E4801" s="220"/>
      <c r="F4801" s="220"/>
      <c r="G4801" s="220"/>
      <c r="H4801" s="220"/>
      <c r="I4801" s="220"/>
      <c r="J4801" s="220"/>
      <c r="K4801" s="220"/>
      <c r="L4801" s="220"/>
      <c r="M4801" s="326"/>
      <c r="N4801" s="220"/>
      <c r="O4801" s="220"/>
      <c r="P4801" s="220"/>
      <c r="Q4801" s="326"/>
      <c r="R4801" s="326"/>
      <c r="S4801" s="326"/>
      <c r="T4801" s="326"/>
    </row>
    <row r="4802" spans="1:20">
      <c r="A4802" s="220"/>
      <c r="B4802" s="220"/>
      <c r="C4802" s="220"/>
      <c r="D4802" s="220"/>
      <c r="E4802" s="220"/>
      <c r="F4802" s="220"/>
      <c r="G4802" s="220"/>
      <c r="H4802" s="220"/>
      <c r="I4802" s="220"/>
      <c r="J4802" s="220"/>
      <c r="K4802" s="220"/>
      <c r="L4802" s="220"/>
      <c r="M4802" s="326"/>
      <c r="N4802" s="220"/>
      <c r="O4802" s="220"/>
      <c r="P4802" s="220"/>
      <c r="Q4802" s="326"/>
      <c r="R4802" s="326"/>
      <c r="S4802" s="326"/>
      <c r="T4802" s="326"/>
    </row>
    <row r="4803" spans="1:20">
      <c r="A4803" s="220"/>
      <c r="B4803" s="220"/>
      <c r="C4803" s="220"/>
      <c r="D4803" s="220"/>
      <c r="E4803" s="220"/>
      <c r="F4803" s="220"/>
      <c r="G4803" s="220"/>
      <c r="H4803" s="220"/>
      <c r="I4803" s="220"/>
      <c r="J4803" s="220"/>
      <c r="K4803" s="220"/>
      <c r="L4803" s="220"/>
      <c r="M4803" s="326"/>
      <c r="N4803" s="220"/>
      <c r="O4803" s="220"/>
      <c r="P4803" s="220"/>
      <c r="Q4803" s="326"/>
      <c r="R4803" s="326"/>
      <c r="S4803" s="326"/>
      <c r="T4803" s="326"/>
    </row>
    <row r="4804" spans="1:20">
      <c r="A4804" s="220"/>
      <c r="B4804" s="220"/>
      <c r="C4804" s="220"/>
      <c r="D4804" s="220"/>
      <c r="E4804" s="220"/>
      <c r="F4804" s="220"/>
      <c r="G4804" s="220"/>
      <c r="H4804" s="220"/>
      <c r="I4804" s="220"/>
      <c r="J4804" s="220"/>
      <c r="K4804" s="220"/>
      <c r="L4804" s="220"/>
      <c r="M4804" s="326"/>
      <c r="N4804" s="220"/>
      <c r="O4804" s="220"/>
      <c r="P4804" s="220"/>
      <c r="Q4804" s="326"/>
      <c r="R4804" s="326"/>
      <c r="S4804" s="326"/>
      <c r="T4804" s="326"/>
    </row>
    <row r="4805" spans="1:20">
      <c r="A4805" s="220"/>
      <c r="B4805" s="220"/>
      <c r="C4805" s="220"/>
      <c r="D4805" s="220"/>
      <c r="E4805" s="220"/>
      <c r="F4805" s="220"/>
      <c r="G4805" s="220"/>
      <c r="H4805" s="220"/>
      <c r="I4805" s="220"/>
      <c r="J4805" s="220"/>
      <c r="K4805" s="220"/>
      <c r="L4805" s="220"/>
      <c r="M4805" s="326"/>
      <c r="N4805" s="220"/>
      <c r="O4805" s="220"/>
      <c r="P4805" s="220"/>
      <c r="Q4805" s="326"/>
      <c r="R4805" s="326"/>
      <c r="S4805" s="326"/>
      <c r="T4805" s="326"/>
    </row>
    <row r="4806" spans="1:20">
      <c r="A4806" s="220"/>
      <c r="B4806" s="220"/>
      <c r="C4806" s="220"/>
      <c r="D4806" s="220"/>
      <c r="E4806" s="220"/>
      <c r="F4806" s="220"/>
      <c r="G4806" s="220"/>
      <c r="H4806" s="220"/>
      <c r="I4806" s="220"/>
      <c r="J4806" s="220"/>
      <c r="K4806" s="220"/>
      <c r="L4806" s="220"/>
      <c r="M4806" s="326"/>
      <c r="N4806" s="220"/>
      <c r="O4806" s="220"/>
      <c r="P4806" s="220"/>
      <c r="Q4806" s="326"/>
      <c r="R4806" s="326"/>
      <c r="S4806" s="326"/>
      <c r="T4806" s="326"/>
    </row>
    <row r="4807" spans="1:20">
      <c r="A4807" s="220"/>
      <c r="B4807" s="220"/>
      <c r="C4807" s="220"/>
      <c r="D4807" s="220"/>
      <c r="E4807" s="220"/>
      <c r="F4807" s="220"/>
      <c r="G4807" s="220"/>
      <c r="H4807" s="220"/>
      <c r="I4807" s="220"/>
      <c r="J4807" s="220"/>
      <c r="K4807" s="220"/>
      <c r="L4807" s="220"/>
      <c r="M4807" s="326"/>
      <c r="N4807" s="220"/>
      <c r="O4807" s="220"/>
      <c r="P4807" s="220"/>
      <c r="Q4807" s="326"/>
      <c r="R4807" s="326"/>
      <c r="S4807" s="326"/>
      <c r="T4807" s="326"/>
    </row>
    <row r="4808" spans="1:20">
      <c r="A4808" s="220"/>
      <c r="B4808" s="220"/>
      <c r="C4808" s="220"/>
      <c r="D4808" s="220"/>
      <c r="E4808" s="220"/>
      <c r="F4808" s="220"/>
      <c r="G4808" s="220"/>
      <c r="H4808" s="220"/>
      <c r="I4808" s="220"/>
      <c r="J4808" s="220"/>
      <c r="K4808" s="220"/>
      <c r="L4808" s="220"/>
      <c r="M4808" s="326"/>
      <c r="N4808" s="220"/>
      <c r="O4808" s="220"/>
      <c r="P4808" s="220"/>
      <c r="Q4808" s="326"/>
      <c r="R4808" s="326"/>
      <c r="S4808" s="326"/>
      <c r="T4808" s="326"/>
    </row>
    <row r="4809" spans="1:20">
      <c r="A4809" s="220"/>
      <c r="B4809" s="220"/>
      <c r="C4809" s="220"/>
      <c r="D4809" s="220"/>
      <c r="E4809" s="220"/>
      <c r="F4809" s="220"/>
      <c r="G4809" s="220"/>
      <c r="H4809" s="220"/>
      <c r="I4809" s="220"/>
      <c r="J4809" s="220"/>
      <c r="K4809" s="220"/>
      <c r="L4809" s="220"/>
      <c r="M4809" s="326"/>
      <c r="N4809" s="220"/>
      <c r="O4809" s="220"/>
      <c r="P4809" s="220"/>
      <c r="Q4809" s="326"/>
      <c r="R4809" s="326"/>
      <c r="S4809" s="326"/>
      <c r="T4809" s="326"/>
    </row>
    <row r="4810" spans="1:20">
      <c r="A4810" s="220"/>
      <c r="B4810" s="220"/>
      <c r="C4810" s="220"/>
      <c r="D4810" s="220"/>
      <c r="E4810" s="220"/>
      <c r="F4810" s="220"/>
      <c r="G4810" s="220"/>
      <c r="H4810" s="220"/>
      <c r="I4810" s="220"/>
      <c r="J4810" s="220"/>
      <c r="K4810" s="220"/>
      <c r="L4810" s="220"/>
      <c r="M4810" s="326"/>
      <c r="N4810" s="220"/>
      <c r="O4810" s="220"/>
      <c r="P4810" s="220"/>
      <c r="Q4810" s="326"/>
      <c r="R4810" s="326"/>
      <c r="S4810" s="326"/>
      <c r="T4810" s="326"/>
    </row>
    <row r="4811" spans="1:20">
      <c r="A4811" s="220"/>
      <c r="B4811" s="220"/>
      <c r="C4811" s="220"/>
      <c r="D4811" s="220"/>
      <c r="E4811" s="220"/>
      <c r="F4811" s="220"/>
      <c r="G4811" s="220"/>
      <c r="H4811" s="220"/>
      <c r="I4811" s="220"/>
      <c r="J4811" s="220"/>
      <c r="K4811" s="220"/>
      <c r="L4811" s="220"/>
      <c r="M4811" s="326"/>
      <c r="N4811" s="220"/>
      <c r="O4811" s="220"/>
      <c r="P4811" s="220"/>
      <c r="Q4811" s="326"/>
      <c r="R4811" s="326"/>
      <c r="S4811" s="326"/>
      <c r="T4811" s="326"/>
    </row>
    <row r="4812" spans="1:20">
      <c r="A4812" s="220"/>
      <c r="B4812" s="220"/>
      <c r="C4812" s="220"/>
      <c r="D4812" s="220"/>
      <c r="E4812" s="220"/>
      <c r="F4812" s="220"/>
      <c r="G4812" s="220"/>
      <c r="H4812" s="220"/>
      <c r="I4812" s="220"/>
      <c r="J4812" s="220"/>
      <c r="K4812" s="220"/>
      <c r="L4812" s="220"/>
      <c r="M4812" s="326"/>
      <c r="N4812" s="220"/>
      <c r="O4812" s="220"/>
      <c r="P4812" s="220"/>
      <c r="Q4812" s="326"/>
      <c r="R4812" s="326"/>
      <c r="S4812" s="326"/>
      <c r="T4812" s="326"/>
    </row>
    <row r="4813" spans="1:20">
      <c r="A4813" s="220"/>
      <c r="B4813" s="220"/>
      <c r="C4813" s="220"/>
      <c r="D4813" s="220"/>
      <c r="E4813" s="220"/>
      <c r="F4813" s="220"/>
      <c r="G4813" s="220"/>
      <c r="H4813" s="220"/>
      <c r="I4813" s="220"/>
      <c r="J4813" s="220"/>
      <c r="K4813" s="220"/>
      <c r="L4813" s="220"/>
      <c r="M4813" s="326"/>
      <c r="N4813" s="220"/>
      <c r="O4813" s="220"/>
      <c r="P4813" s="220"/>
      <c r="Q4813" s="326"/>
      <c r="R4813" s="326"/>
      <c r="S4813" s="326"/>
      <c r="T4813" s="326"/>
    </row>
    <row r="4814" spans="1:20">
      <c r="A4814" s="220"/>
      <c r="B4814" s="220"/>
      <c r="C4814" s="220"/>
      <c r="D4814" s="220"/>
      <c r="E4814" s="220"/>
      <c r="F4814" s="220"/>
      <c r="G4814" s="220"/>
      <c r="H4814" s="220"/>
      <c r="I4814" s="220"/>
      <c r="J4814" s="220"/>
      <c r="K4814" s="220"/>
      <c r="L4814" s="220"/>
      <c r="M4814" s="326"/>
      <c r="N4814" s="220"/>
      <c r="O4814" s="220"/>
      <c r="P4814" s="220"/>
      <c r="Q4814" s="326"/>
      <c r="R4814" s="326"/>
      <c r="S4814" s="326"/>
      <c r="T4814" s="326"/>
    </row>
    <row r="4815" spans="1:20">
      <c r="A4815" s="220"/>
      <c r="B4815" s="220"/>
      <c r="C4815" s="220"/>
      <c r="D4815" s="220"/>
      <c r="E4815" s="220"/>
      <c r="F4815" s="220"/>
      <c r="G4815" s="220"/>
      <c r="H4815" s="220"/>
      <c r="I4815" s="220"/>
      <c r="J4815" s="220"/>
      <c r="K4815" s="220"/>
      <c r="L4815" s="220"/>
      <c r="M4815" s="326"/>
      <c r="N4815" s="220"/>
      <c r="O4815" s="220"/>
      <c r="P4815" s="220"/>
      <c r="Q4815" s="326"/>
      <c r="R4815" s="326"/>
      <c r="S4815" s="326"/>
      <c r="T4815" s="326"/>
    </row>
    <row r="4816" spans="1:20">
      <c r="A4816" s="220"/>
      <c r="B4816" s="220"/>
      <c r="C4816" s="220"/>
      <c r="D4816" s="220"/>
      <c r="E4816" s="220"/>
      <c r="F4816" s="220"/>
      <c r="G4816" s="220"/>
      <c r="H4816" s="220"/>
      <c r="I4816" s="220"/>
      <c r="J4816" s="220"/>
      <c r="K4816" s="220"/>
      <c r="L4816" s="220"/>
      <c r="M4816" s="326"/>
      <c r="N4816" s="220"/>
      <c r="O4816" s="220"/>
      <c r="P4816" s="220"/>
      <c r="Q4816" s="326"/>
      <c r="R4816" s="326"/>
      <c r="S4816" s="326"/>
      <c r="T4816" s="326"/>
    </row>
    <row r="4817" spans="1:20">
      <c r="A4817" s="220"/>
      <c r="B4817" s="220"/>
      <c r="C4817" s="220"/>
      <c r="D4817" s="220"/>
      <c r="E4817" s="220"/>
      <c r="F4817" s="220"/>
      <c r="G4817" s="220"/>
      <c r="H4817" s="220"/>
      <c r="I4817" s="220"/>
      <c r="J4817" s="220"/>
      <c r="K4817" s="220"/>
      <c r="L4817" s="220"/>
      <c r="M4817" s="326"/>
      <c r="N4817" s="220"/>
      <c r="O4817" s="220"/>
      <c r="P4817" s="220"/>
      <c r="Q4817" s="326"/>
      <c r="R4817" s="326"/>
      <c r="S4817" s="326"/>
      <c r="T4817" s="326"/>
    </row>
    <row r="4818" spans="1:20">
      <c r="A4818" s="220"/>
      <c r="B4818" s="220"/>
      <c r="C4818" s="220"/>
      <c r="D4818" s="220"/>
      <c r="E4818" s="220"/>
      <c r="F4818" s="220"/>
      <c r="G4818" s="220"/>
      <c r="H4818" s="220"/>
      <c r="I4818" s="220"/>
      <c r="J4818" s="220"/>
      <c r="K4818" s="220"/>
      <c r="L4818" s="220"/>
      <c r="M4818" s="326"/>
      <c r="N4818" s="220"/>
      <c r="O4818" s="220"/>
      <c r="P4818" s="220"/>
      <c r="Q4818" s="326"/>
      <c r="R4818" s="326"/>
      <c r="S4818" s="326"/>
      <c r="T4818" s="326"/>
    </row>
    <row r="4819" spans="1:20">
      <c r="A4819" s="220"/>
      <c r="B4819" s="220"/>
      <c r="C4819" s="220"/>
      <c r="D4819" s="220"/>
      <c r="E4819" s="220"/>
      <c r="F4819" s="220"/>
      <c r="G4819" s="220"/>
      <c r="H4819" s="220"/>
      <c r="I4819" s="220"/>
      <c r="J4819" s="220"/>
      <c r="K4819" s="220"/>
      <c r="L4819" s="220"/>
      <c r="M4819" s="326"/>
      <c r="N4819" s="220"/>
      <c r="O4819" s="220"/>
      <c r="P4819" s="220"/>
      <c r="Q4819" s="326"/>
      <c r="R4819" s="326"/>
      <c r="S4819" s="326"/>
      <c r="T4819" s="326"/>
    </row>
    <row r="4820" spans="1:20">
      <c r="A4820" s="220"/>
      <c r="B4820" s="220"/>
      <c r="C4820" s="220"/>
      <c r="D4820" s="220"/>
      <c r="E4820" s="220"/>
      <c r="F4820" s="220"/>
      <c r="G4820" s="220"/>
      <c r="H4820" s="220"/>
      <c r="I4820" s="220"/>
      <c r="J4820" s="220"/>
      <c r="K4820" s="220"/>
      <c r="L4820" s="220"/>
      <c r="M4820" s="326"/>
      <c r="N4820" s="220"/>
      <c r="O4820" s="220"/>
      <c r="P4820" s="220"/>
      <c r="Q4820" s="326"/>
      <c r="R4820" s="326"/>
      <c r="S4820" s="326"/>
      <c r="T4820" s="326"/>
    </row>
    <row r="4821" spans="1:20">
      <c r="A4821" s="220"/>
      <c r="B4821" s="220"/>
      <c r="C4821" s="220"/>
      <c r="D4821" s="220"/>
      <c r="E4821" s="220"/>
      <c r="F4821" s="220"/>
      <c r="G4821" s="220"/>
      <c r="H4821" s="220"/>
      <c r="I4821" s="220"/>
      <c r="J4821" s="220"/>
      <c r="K4821" s="220"/>
      <c r="L4821" s="220"/>
      <c r="M4821" s="326"/>
      <c r="N4821" s="220"/>
      <c r="O4821" s="220"/>
      <c r="P4821" s="220"/>
      <c r="Q4821" s="326"/>
      <c r="R4821" s="326"/>
      <c r="S4821" s="326"/>
      <c r="T4821" s="326"/>
    </row>
    <row r="4822" spans="1:20">
      <c r="A4822" s="220"/>
      <c r="B4822" s="220"/>
      <c r="C4822" s="220"/>
      <c r="D4822" s="220"/>
      <c r="E4822" s="220"/>
      <c r="F4822" s="220"/>
      <c r="G4822" s="220"/>
      <c r="H4822" s="220"/>
      <c r="I4822" s="220"/>
      <c r="J4822" s="220"/>
      <c r="K4822" s="220"/>
      <c r="L4822" s="220"/>
      <c r="M4822" s="326"/>
      <c r="N4822" s="220"/>
      <c r="O4822" s="220"/>
      <c r="P4822" s="220"/>
      <c r="Q4822" s="326"/>
      <c r="R4822" s="326"/>
      <c r="S4822" s="326"/>
      <c r="T4822" s="326"/>
    </row>
    <row r="4823" spans="1:20">
      <c r="A4823" s="220"/>
      <c r="B4823" s="220"/>
      <c r="C4823" s="220"/>
      <c r="D4823" s="220"/>
      <c r="E4823" s="220"/>
      <c r="F4823" s="220"/>
      <c r="G4823" s="220"/>
      <c r="H4823" s="220"/>
      <c r="I4823" s="220"/>
      <c r="J4823" s="220"/>
      <c r="K4823" s="220"/>
      <c r="L4823" s="220"/>
      <c r="M4823" s="326"/>
      <c r="N4823" s="220"/>
      <c r="O4823" s="220"/>
      <c r="P4823" s="220"/>
      <c r="Q4823" s="326"/>
      <c r="R4823" s="326"/>
      <c r="S4823" s="326"/>
      <c r="T4823" s="326"/>
    </row>
    <row r="4824" spans="1:20">
      <c r="A4824" s="220"/>
      <c r="B4824" s="220"/>
      <c r="C4824" s="220"/>
      <c r="D4824" s="220"/>
      <c r="E4824" s="220"/>
      <c r="F4824" s="220"/>
      <c r="G4824" s="220"/>
      <c r="H4824" s="220"/>
      <c r="I4824" s="220"/>
      <c r="J4824" s="220"/>
      <c r="K4824" s="220"/>
      <c r="L4824" s="220"/>
      <c r="M4824" s="326"/>
      <c r="N4824" s="220"/>
      <c r="O4824" s="220"/>
      <c r="P4824" s="220"/>
      <c r="Q4824" s="326"/>
      <c r="R4824" s="326"/>
      <c r="S4824" s="326"/>
      <c r="T4824" s="326"/>
    </row>
    <row r="4825" spans="1:20">
      <c r="A4825" s="220"/>
      <c r="B4825" s="220"/>
      <c r="C4825" s="220"/>
      <c r="D4825" s="220"/>
      <c r="E4825" s="220"/>
      <c r="F4825" s="220"/>
      <c r="G4825" s="220"/>
      <c r="H4825" s="220"/>
      <c r="I4825" s="220"/>
      <c r="J4825" s="220"/>
      <c r="K4825" s="220"/>
      <c r="L4825" s="220"/>
      <c r="M4825" s="326"/>
      <c r="N4825" s="220"/>
      <c r="O4825" s="220"/>
      <c r="P4825" s="220"/>
      <c r="Q4825" s="326"/>
      <c r="R4825" s="326"/>
      <c r="S4825" s="326"/>
      <c r="T4825" s="326"/>
    </row>
    <row r="4826" spans="1:20">
      <c r="A4826" s="220"/>
      <c r="B4826" s="220"/>
      <c r="C4826" s="220"/>
      <c r="D4826" s="220"/>
      <c r="E4826" s="220"/>
      <c r="F4826" s="220"/>
      <c r="G4826" s="220"/>
      <c r="H4826" s="220"/>
      <c r="I4826" s="220"/>
      <c r="J4826" s="220"/>
      <c r="K4826" s="220"/>
      <c r="L4826" s="220"/>
      <c r="M4826" s="326"/>
      <c r="N4826" s="220"/>
      <c r="O4826" s="220"/>
      <c r="P4826" s="220"/>
      <c r="Q4826" s="326"/>
      <c r="R4826" s="326"/>
      <c r="S4826" s="326"/>
      <c r="T4826" s="326"/>
    </row>
    <row r="4827" spans="1:20">
      <c r="A4827" s="220"/>
      <c r="B4827" s="220"/>
      <c r="C4827" s="220"/>
      <c r="D4827" s="220"/>
      <c r="E4827" s="220"/>
      <c r="F4827" s="220"/>
      <c r="G4827" s="220"/>
      <c r="H4827" s="220"/>
      <c r="I4827" s="220"/>
      <c r="J4827" s="220"/>
      <c r="K4827" s="220"/>
      <c r="L4827" s="220"/>
      <c r="M4827" s="326"/>
      <c r="N4827" s="220"/>
      <c r="O4827" s="220"/>
      <c r="P4827" s="220"/>
      <c r="Q4827" s="326"/>
      <c r="R4827" s="326"/>
      <c r="S4827" s="326"/>
      <c r="T4827" s="326"/>
    </row>
    <row r="4828" spans="1:20">
      <c r="A4828" s="220"/>
      <c r="B4828" s="220"/>
      <c r="C4828" s="220"/>
      <c r="D4828" s="220"/>
      <c r="E4828" s="220"/>
      <c r="F4828" s="220"/>
      <c r="G4828" s="220"/>
      <c r="H4828" s="220"/>
      <c r="I4828" s="220"/>
      <c r="J4828" s="220"/>
      <c r="K4828" s="220"/>
      <c r="L4828" s="220"/>
      <c r="M4828" s="326"/>
      <c r="N4828" s="220"/>
      <c r="O4828" s="220"/>
      <c r="P4828" s="220"/>
      <c r="Q4828" s="326"/>
      <c r="R4828" s="326"/>
      <c r="S4828" s="326"/>
      <c r="T4828" s="326"/>
    </row>
    <row r="4829" spans="1:20">
      <c r="A4829" s="220"/>
      <c r="B4829" s="220"/>
      <c r="C4829" s="220"/>
      <c r="D4829" s="220"/>
      <c r="E4829" s="220"/>
      <c r="F4829" s="220"/>
      <c r="G4829" s="220"/>
      <c r="H4829" s="220"/>
      <c r="I4829" s="220"/>
      <c r="J4829" s="220"/>
      <c r="K4829" s="220"/>
      <c r="L4829" s="220"/>
      <c r="M4829" s="326"/>
      <c r="N4829" s="220"/>
      <c r="O4829" s="220"/>
      <c r="P4829" s="220"/>
      <c r="Q4829" s="326"/>
      <c r="R4829" s="326"/>
      <c r="S4829" s="326"/>
      <c r="T4829" s="326"/>
    </row>
    <row r="4830" spans="1:20">
      <c r="A4830" s="220"/>
      <c r="B4830" s="220"/>
      <c r="C4830" s="220"/>
      <c r="D4830" s="220"/>
      <c r="E4830" s="220"/>
      <c r="F4830" s="220"/>
      <c r="G4830" s="220"/>
      <c r="H4830" s="220"/>
      <c r="I4830" s="220"/>
      <c r="J4830" s="220"/>
      <c r="K4830" s="220"/>
      <c r="L4830" s="220"/>
      <c r="M4830" s="326"/>
      <c r="N4830" s="220"/>
      <c r="O4830" s="220"/>
      <c r="P4830" s="220"/>
      <c r="Q4830" s="326"/>
      <c r="R4830" s="326"/>
      <c r="S4830" s="326"/>
      <c r="T4830" s="326"/>
    </row>
    <row r="4831" spans="1:20">
      <c r="A4831" s="220"/>
      <c r="B4831" s="220"/>
      <c r="C4831" s="220"/>
      <c r="D4831" s="220"/>
      <c r="E4831" s="220"/>
      <c r="F4831" s="220"/>
      <c r="G4831" s="220"/>
      <c r="H4831" s="220"/>
      <c r="I4831" s="220"/>
      <c r="J4831" s="220"/>
      <c r="K4831" s="220"/>
      <c r="L4831" s="220"/>
      <c r="M4831" s="326"/>
      <c r="N4831" s="220"/>
      <c r="O4831" s="220"/>
      <c r="P4831" s="220"/>
      <c r="Q4831" s="326"/>
      <c r="R4831" s="326"/>
      <c r="S4831" s="326"/>
      <c r="T4831" s="326"/>
    </row>
    <row r="4832" spans="1:20">
      <c r="A4832" s="220"/>
      <c r="B4832" s="220"/>
      <c r="C4832" s="220"/>
      <c r="D4832" s="220"/>
      <c r="E4832" s="220"/>
      <c r="F4832" s="220"/>
      <c r="G4832" s="220"/>
      <c r="H4832" s="220"/>
      <c r="I4832" s="220"/>
      <c r="J4832" s="220"/>
      <c r="K4832" s="220"/>
      <c r="L4832" s="220"/>
      <c r="M4832" s="326"/>
      <c r="N4832" s="220"/>
      <c r="O4832" s="220"/>
      <c r="P4832" s="220"/>
      <c r="Q4832" s="326"/>
      <c r="R4832" s="326"/>
      <c r="S4832" s="326"/>
      <c r="T4832" s="326"/>
    </row>
    <row r="4833" spans="1:20">
      <c r="A4833" s="220"/>
      <c r="B4833" s="220"/>
      <c r="C4833" s="220"/>
      <c r="D4833" s="220"/>
      <c r="E4833" s="220"/>
      <c r="F4833" s="220"/>
      <c r="G4833" s="220"/>
      <c r="H4833" s="220"/>
      <c r="I4833" s="220"/>
      <c r="J4833" s="220"/>
      <c r="K4833" s="220"/>
      <c r="L4833" s="220"/>
      <c r="M4833" s="326"/>
      <c r="N4833" s="220"/>
      <c r="O4833" s="220"/>
      <c r="P4833" s="220"/>
      <c r="Q4833" s="326"/>
      <c r="R4833" s="326"/>
      <c r="S4833" s="326"/>
      <c r="T4833" s="326"/>
    </row>
    <row r="4834" spans="1:20">
      <c r="A4834" s="220"/>
      <c r="B4834" s="220"/>
      <c r="C4834" s="220"/>
      <c r="D4834" s="220"/>
      <c r="E4834" s="220"/>
      <c r="F4834" s="220"/>
      <c r="G4834" s="220"/>
      <c r="H4834" s="220"/>
      <c r="I4834" s="220"/>
      <c r="J4834" s="220"/>
      <c r="K4834" s="220"/>
      <c r="L4834" s="220"/>
      <c r="M4834" s="326"/>
      <c r="N4834" s="220"/>
      <c r="O4834" s="220"/>
      <c r="P4834" s="220"/>
      <c r="Q4834" s="326"/>
      <c r="R4834" s="326"/>
      <c r="S4834" s="326"/>
      <c r="T4834" s="326"/>
    </row>
    <row r="4835" spans="1:20">
      <c r="A4835" s="220"/>
      <c r="B4835" s="220"/>
      <c r="C4835" s="220"/>
      <c r="D4835" s="220"/>
      <c r="E4835" s="220"/>
      <c r="F4835" s="220"/>
      <c r="G4835" s="220"/>
      <c r="H4835" s="220"/>
      <c r="I4835" s="220"/>
      <c r="J4835" s="220"/>
      <c r="K4835" s="220"/>
      <c r="L4835" s="220"/>
      <c r="M4835" s="326"/>
      <c r="N4835" s="220"/>
      <c r="O4835" s="220"/>
      <c r="P4835" s="220"/>
      <c r="Q4835" s="326"/>
      <c r="R4835" s="326"/>
      <c r="S4835" s="326"/>
      <c r="T4835" s="326"/>
    </row>
    <row r="4836" spans="1:20">
      <c r="A4836" s="220"/>
      <c r="B4836" s="220"/>
      <c r="C4836" s="220"/>
      <c r="D4836" s="220"/>
      <c r="E4836" s="220"/>
      <c r="F4836" s="220"/>
      <c r="G4836" s="220"/>
      <c r="H4836" s="220"/>
      <c r="I4836" s="220"/>
      <c r="J4836" s="220"/>
      <c r="K4836" s="220"/>
      <c r="L4836" s="220"/>
      <c r="M4836" s="326"/>
      <c r="N4836" s="220"/>
      <c r="O4836" s="220"/>
      <c r="P4836" s="220"/>
      <c r="Q4836" s="326"/>
      <c r="R4836" s="326"/>
      <c r="S4836" s="326"/>
      <c r="T4836" s="326"/>
    </row>
    <row r="4837" spans="1:20">
      <c r="A4837" s="220"/>
      <c r="B4837" s="220"/>
      <c r="C4837" s="220"/>
      <c r="D4837" s="220"/>
      <c r="E4837" s="220"/>
      <c r="F4837" s="220"/>
      <c r="G4837" s="220"/>
      <c r="H4837" s="220"/>
      <c r="I4837" s="220"/>
      <c r="J4837" s="220"/>
      <c r="K4837" s="220"/>
      <c r="L4837" s="220"/>
      <c r="M4837" s="326"/>
      <c r="N4837" s="220"/>
      <c r="O4837" s="220"/>
      <c r="P4837" s="220"/>
      <c r="Q4837" s="326"/>
      <c r="R4837" s="326"/>
      <c r="S4837" s="326"/>
      <c r="T4837" s="326"/>
    </row>
    <row r="4838" spans="1:20">
      <c r="A4838" s="220"/>
      <c r="B4838" s="220"/>
      <c r="C4838" s="220"/>
      <c r="D4838" s="220"/>
      <c r="E4838" s="220"/>
      <c r="F4838" s="220"/>
      <c r="G4838" s="220"/>
      <c r="H4838" s="220"/>
      <c r="I4838" s="220"/>
      <c r="J4838" s="220"/>
      <c r="K4838" s="220"/>
      <c r="L4838" s="220"/>
      <c r="M4838" s="326"/>
      <c r="N4838" s="220"/>
      <c r="O4838" s="220"/>
      <c r="P4838" s="220"/>
      <c r="Q4838" s="326"/>
      <c r="R4838" s="326"/>
      <c r="S4838" s="326"/>
      <c r="T4838" s="326"/>
    </row>
    <row r="4839" spans="1:20">
      <c r="A4839" s="220"/>
      <c r="B4839" s="220"/>
      <c r="C4839" s="220"/>
      <c r="D4839" s="220"/>
      <c r="E4839" s="220"/>
      <c r="F4839" s="220"/>
      <c r="G4839" s="220"/>
      <c r="H4839" s="220"/>
      <c r="I4839" s="220"/>
      <c r="J4839" s="220"/>
      <c r="K4839" s="220"/>
      <c r="L4839" s="220"/>
      <c r="M4839" s="326"/>
      <c r="N4839" s="220"/>
      <c r="O4839" s="220"/>
      <c r="P4839" s="220"/>
      <c r="Q4839" s="326"/>
      <c r="R4839" s="326"/>
      <c r="S4839" s="326"/>
      <c r="T4839" s="326"/>
    </row>
    <row r="4840" spans="1:20">
      <c r="A4840" s="220"/>
      <c r="B4840" s="220"/>
      <c r="C4840" s="220"/>
      <c r="D4840" s="220"/>
      <c r="E4840" s="220"/>
      <c r="F4840" s="220"/>
      <c r="G4840" s="220"/>
      <c r="H4840" s="220"/>
      <c r="I4840" s="220"/>
      <c r="J4840" s="220"/>
      <c r="K4840" s="220"/>
      <c r="L4840" s="220"/>
      <c r="M4840" s="326"/>
      <c r="N4840" s="220"/>
      <c r="O4840" s="220"/>
      <c r="P4840" s="220"/>
      <c r="Q4840" s="326"/>
      <c r="R4840" s="326"/>
      <c r="S4840" s="326"/>
      <c r="T4840" s="326"/>
    </row>
    <row r="4841" spans="1:20">
      <c r="A4841" s="220"/>
      <c r="B4841" s="220"/>
      <c r="C4841" s="220"/>
      <c r="D4841" s="220"/>
      <c r="E4841" s="220"/>
      <c r="F4841" s="220"/>
      <c r="G4841" s="220"/>
      <c r="H4841" s="220"/>
      <c r="I4841" s="220"/>
      <c r="J4841" s="220"/>
      <c r="K4841" s="220"/>
      <c r="L4841" s="220"/>
      <c r="M4841" s="326"/>
      <c r="N4841" s="220"/>
      <c r="O4841" s="220"/>
      <c r="P4841" s="220"/>
      <c r="Q4841" s="326"/>
      <c r="R4841" s="326"/>
      <c r="S4841" s="326"/>
      <c r="T4841" s="326"/>
    </row>
    <row r="4842" spans="1:20">
      <c r="A4842" s="220"/>
      <c r="B4842" s="220"/>
      <c r="C4842" s="220"/>
      <c r="D4842" s="220"/>
      <c r="E4842" s="220"/>
      <c r="F4842" s="220"/>
      <c r="G4842" s="220"/>
      <c r="H4842" s="220"/>
      <c r="I4842" s="220"/>
      <c r="J4842" s="220"/>
      <c r="K4842" s="220"/>
      <c r="L4842" s="220"/>
      <c r="M4842" s="326"/>
      <c r="N4842" s="220"/>
      <c r="O4842" s="220"/>
      <c r="P4842" s="220"/>
      <c r="Q4842" s="326"/>
      <c r="R4842" s="326"/>
      <c r="S4842" s="326"/>
      <c r="T4842" s="326"/>
    </row>
    <row r="4843" spans="1:20">
      <c r="A4843" s="220"/>
      <c r="B4843" s="220"/>
      <c r="C4843" s="220"/>
      <c r="D4843" s="220"/>
      <c r="E4843" s="220"/>
      <c r="F4843" s="220"/>
      <c r="G4843" s="220"/>
      <c r="H4843" s="220"/>
      <c r="I4843" s="220"/>
      <c r="J4843" s="220"/>
      <c r="K4843" s="220"/>
      <c r="L4843" s="220"/>
      <c r="M4843" s="326"/>
      <c r="N4843" s="220"/>
      <c r="O4843" s="220"/>
      <c r="P4843" s="220"/>
      <c r="Q4843" s="326"/>
      <c r="R4843" s="326"/>
      <c r="S4843" s="326"/>
      <c r="T4843" s="326"/>
    </row>
    <row r="4844" spans="1:20">
      <c r="A4844" s="220"/>
      <c r="B4844" s="220"/>
      <c r="C4844" s="220"/>
      <c r="D4844" s="220"/>
      <c r="E4844" s="220"/>
      <c r="F4844" s="220"/>
      <c r="G4844" s="220"/>
      <c r="H4844" s="220"/>
      <c r="I4844" s="220"/>
      <c r="J4844" s="220"/>
      <c r="K4844" s="220"/>
      <c r="L4844" s="220"/>
      <c r="M4844" s="326"/>
      <c r="N4844" s="220"/>
      <c r="O4844" s="220"/>
      <c r="P4844" s="220"/>
      <c r="Q4844" s="326"/>
      <c r="R4844" s="326"/>
      <c r="S4844" s="326"/>
      <c r="T4844" s="326"/>
    </row>
    <row r="4845" spans="1:20">
      <c r="A4845" s="220"/>
      <c r="B4845" s="220"/>
      <c r="C4845" s="220"/>
      <c r="D4845" s="220"/>
      <c r="E4845" s="220"/>
      <c r="F4845" s="220"/>
      <c r="G4845" s="220"/>
      <c r="H4845" s="220"/>
      <c r="I4845" s="220"/>
      <c r="J4845" s="220"/>
      <c r="K4845" s="220"/>
      <c r="L4845" s="220"/>
      <c r="M4845" s="326"/>
      <c r="N4845" s="220"/>
      <c r="O4845" s="220"/>
      <c r="P4845" s="220"/>
      <c r="Q4845" s="326"/>
      <c r="R4845" s="326"/>
      <c r="S4845" s="326"/>
      <c r="T4845" s="326"/>
    </row>
    <row r="4846" spans="1:20">
      <c r="A4846" s="220"/>
      <c r="B4846" s="220"/>
      <c r="C4846" s="220"/>
      <c r="D4846" s="220"/>
      <c r="E4846" s="220"/>
      <c r="F4846" s="220"/>
      <c r="G4846" s="220"/>
      <c r="H4846" s="220"/>
      <c r="I4846" s="220"/>
      <c r="J4846" s="220"/>
      <c r="K4846" s="220"/>
      <c r="L4846" s="220"/>
      <c r="M4846" s="326"/>
      <c r="N4846" s="220"/>
      <c r="O4846" s="220"/>
      <c r="P4846" s="220"/>
      <c r="Q4846" s="326"/>
      <c r="R4846" s="326"/>
      <c r="S4846" s="326"/>
      <c r="T4846" s="326"/>
    </row>
    <row r="4847" spans="1:20">
      <c r="A4847" s="220"/>
      <c r="B4847" s="220"/>
      <c r="C4847" s="220"/>
      <c r="D4847" s="220"/>
      <c r="E4847" s="220"/>
      <c r="F4847" s="220"/>
      <c r="G4847" s="220"/>
      <c r="H4847" s="220"/>
      <c r="I4847" s="220"/>
      <c r="J4847" s="220"/>
      <c r="K4847" s="220"/>
      <c r="L4847" s="220"/>
      <c r="M4847" s="326"/>
      <c r="N4847" s="220"/>
      <c r="O4847" s="220"/>
      <c r="P4847" s="220"/>
      <c r="Q4847" s="326"/>
      <c r="R4847" s="326"/>
      <c r="S4847" s="326"/>
      <c r="T4847" s="326"/>
    </row>
    <row r="4848" spans="1:20">
      <c r="A4848" s="220"/>
      <c r="B4848" s="220"/>
      <c r="C4848" s="220"/>
      <c r="D4848" s="220"/>
      <c r="E4848" s="220"/>
      <c r="F4848" s="220"/>
      <c r="G4848" s="220"/>
      <c r="H4848" s="220"/>
      <c r="I4848" s="220"/>
      <c r="J4848" s="220"/>
      <c r="K4848" s="220"/>
      <c r="L4848" s="220"/>
      <c r="M4848" s="326"/>
      <c r="N4848" s="220"/>
      <c r="O4848" s="220"/>
      <c r="P4848" s="220"/>
      <c r="Q4848" s="326"/>
      <c r="R4848" s="326"/>
      <c r="S4848" s="326"/>
      <c r="T4848" s="326"/>
    </row>
    <row r="4849" spans="1:20">
      <c r="A4849" s="220"/>
      <c r="B4849" s="220"/>
      <c r="C4849" s="220"/>
      <c r="D4849" s="220"/>
      <c r="E4849" s="220"/>
      <c r="F4849" s="220"/>
      <c r="G4849" s="220"/>
      <c r="H4849" s="220"/>
      <c r="I4849" s="220"/>
      <c r="J4849" s="220"/>
      <c r="K4849" s="220"/>
      <c r="L4849" s="220"/>
      <c r="M4849" s="326"/>
      <c r="N4849" s="220"/>
      <c r="O4849" s="220"/>
      <c r="P4849" s="220"/>
      <c r="Q4849" s="326"/>
      <c r="R4849" s="326"/>
      <c r="S4849" s="326"/>
      <c r="T4849" s="326"/>
    </row>
    <row r="4850" spans="1:20">
      <c r="A4850" s="220"/>
      <c r="B4850" s="220"/>
      <c r="C4850" s="220"/>
      <c r="D4850" s="220"/>
      <c r="E4850" s="220"/>
      <c r="F4850" s="220"/>
      <c r="G4850" s="220"/>
      <c r="H4850" s="220"/>
      <c r="I4850" s="220"/>
      <c r="J4850" s="220"/>
      <c r="K4850" s="220"/>
      <c r="L4850" s="220"/>
      <c r="M4850" s="326"/>
      <c r="N4850" s="220"/>
      <c r="O4850" s="220"/>
      <c r="P4850" s="220"/>
      <c r="Q4850" s="326"/>
      <c r="R4850" s="326"/>
      <c r="S4850" s="326"/>
      <c r="T4850" s="326"/>
    </row>
    <row r="4851" spans="1:20">
      <c r="A4851" s="220"/>
      <c r="B4851" s="220"/>
      <c r="C4851" s="220"/>
      <c r="D4851" s="220"/>
      <c r="E4851" s="220"/>
      <c r="F4851" s="220"/>
      <c r="G4851" s="220"/>
      <c r="H4851" s="220"/>
      <c r="I4851" s="220"/>
      <c r="J4851" s="220"/>
      <c r="K4851" s="220"/>
      <c r="L4851" s="220"/>
      <c r="M4851" s="326"/>
      <c r="N4851" s="220"/>
      <c r="O4851" s="220"/>
      <c r="P4851" s="220"/>
      <c r="Q4851" s="326"/>
      <c r="R4851" s="326"/>
      <c r="S4851" s="326"/>
      <c r="T4851" s="326"/>
    </row>
    <row r="4852" spans="1:20">
      <c r="A4852" s="220"/>
      <c r="B4852" s="220"/>
      <c r="C4852" s="220"/>
      <c r="D4852" s="220"/>
      <c r="E4852" s="220"/>
      <c r="F4852" s="220"/>
      <c r="G4852" s="220"/>
      <c r="H4852" s="220"/>
      <c r="I4852" s="220"/>
      <c r="J4852" s="220"/>
      <c r="K4852" s="220"/>
      <c r="L4852" s="220"/>
      <c r="M4852" s="326"/>
      <c r="N4852" s="220"/>
      <c r="O4852" s="220"/>
      <c r="P4852" s="220"/>
      <c r="Q4852" s="326"/>
      <c r="R4852" s="326"/>
      <c r="S4852" s="326"/>
      <c r="T4852" s="326"/>
    </row>
    <row r="4853" spans="1:20">
      <c r="A4853" s="220"/>
      <c r="B4853" s="220"/>
      <c r="C4853" s="220"/>
      <c r="D4853" s="220"/>
      <c r="E4853" s="220"/>
      <c r="F4853" s="220"/>
      <c r="G4853" s="220"/>
      <c r="H4853" s="220"/>
      <c r="I4853" s="220"/>
      <c r="J4853" s="220"/>
      <c r="K4853" s="220"/>
      <c r="L4853" s="220"/>
      <c r="M4853" s="326"/>
      <c r="N4853" s="220"/>
      <c r="O4853" s="220"/>
      <c r="P4853" s="220"/>
      <c r="Q4853" s="326"/>
      <c r="R4853" s="326"/>
      <c r="S4853" s="326"/>
      <c r="T4853" s="326"/>
    </row>
    <row r="4854" spans="1:20">
      <c r="A4854" s="220"/>
      <c r="B4854" s="220"/>
      <c r="C4854" s="220"/>
      <c r="D4854" s="220"/>
      <c r="E4854" s="220"/>
      <c r="F4854" s="220"/>
      <c r="G4854" s="220"/>
      <c r="H4854" s="220"/>
      <c r="I4854" s="220"/>
      <c r="J4854" s="220"/>
      <c r="K4854" s="220"/>
      <c r="L4854" s="220"/>
      <c r="M4854" s="326"/>
      <c r="N4854" s="220"/>
      <c r="O4854" s="220"/>
      <c r="P4854" s="220"/>
      <c r="Q4854" s="326"/>
      <c r="R4854" s="326"/>
      <c r="S4854" s="326"/>
      <c r="T4854" s="326"/>
    </row>
    <row r="4855" spans="1:20">
      <c r="A4855" s="220"/>
      <c r="B4855" s="220"/>
      <c r="C4855" s="220"/>
      <c r="D4855" s="220"/>
      <c r="E4855" s="220"/>
      <c r="F4855" s="220"/>
      <c r="G4855" s="220"/>
      <c r="H4855" s="220"/>
      <c r="I4855" s="220"/>
      <c r="J4855" s="220"/>
      <c r="K4855" s="220"/>
      <c r="L4855" s="220"/>
      <c r="M4855" s="326"/>
      <c r="N4855" s="220"/>
      <c r="O4855" s="220"/>
      <c r="P4855" s="220"/>
      <c r="Q4855" s="326"/>
      <c r="R4855" s="326"/>
      <c r="S4855" s="326"/>
      <c r="T4855" s="326"/>
    </row>
    <row r="4856" spans="1:20">
      <c r="A4856" s="220"/>
      <c r="B4856" s="220"/>
      <c r="C4856" s="220"/>
      <c r="D4856" s="220"/>
      <c r="E4856" s="220"/>
      <c r="F4856" s="220"/>
      <c r="G4856" s="220"/>
      <c r="H4856" s="220"/>
      <c r="I4856" s="220"/>
      <c r="J4856" s="220"/>
      <c r="K4856" s="220"/>
      <c r="L4856" s="220"/>
      <c r="M4856" s="326"/>
      <c r="N4856" s="220"/>
      <c r="O4856" s="220"/>
      <c r="P4856" s="220"/>
      <c r="Q4856" s="326"/>
      <c r="R4856" s="326"/>
      <c r="S4856" s="326"/>
      <c r="T4856" s="326"/>
    </row>
    <row r="4857" spans="1:20">
      <c r="A4857" s="220"/>
      <c r="B4857" s="220"/>
      <c r="C4857" s="220"/>
      <c r="D4857" s="220"/>
      <c r="E4857" s="220"/>
      <c r="F4857" s="220"/>
      <c r="G4857" s="220"/>
      <c r="H4857" s="220"/>
      <c r="I4857" s="220"/>
      <c r="J4857" s="220"/>
      <c r="K4857" s="220"/>
      <c r="L4857" s="220"/>
      <c r="M4857" s="326"/>
      <c r="N4857" s="220"/>
      <c r="O4857" s="220"/>
      <c r="P4857" s="220"/>
      <c r="Q4857" s="326"/>
      <c r="R4857" s="326"/>
      <c r="S4857" s="326"/>
      <c r="T4857" s="326"/>
    </row>
    <row r="4858" spans="1:20">
      <c r="A4858" s="220"/>
      <c r="B4858" s="220"/>
      <c r="C4858" s="220"/>
      <c r="D4858" s="220"/>
      <c r="E4858" s="220"/>
      <c r="F4858" s="220"/>
      <c r="G4858" s="220"/>
      <c r="H4858" s="220"/>
      <c r="I4858" s="220"/>
      <c r="J4858" s="220"/>
      <c r="K4858" s="220"/>
      <c r="L4858" s="220"/>
      <c r="M4858" s="326"/>
      <c r="N4858" s="220"/>
      <c r="O4858" s="220"/>
      <c r="P4858" s="220"/>
      <c r="Q4858" s="326"/>
      <c r="R4858" s="326"/>
      <c r="S4858" s="326"/>
      <c r="T4858" s="326"/>
    </row>
    <row r="4859" spans="1:20">
      <c r="A4859" s="220"/>
      <c r="B4859" s="220"/>
      <c r="C4859" s="220"/>
      <c r="D4859" s="220"/>
      <c r="E4859" s="220"/>
      <c r="F4859" s="220"/>
      <c r="G4859" s="220"/>
      <c r="H4859" s="220"/>
      <c r="I4859" s="220"/>
      <c r="J4859" s="220"/>
      <c r="K4859" s="220"/>
      <c r="L4859" s="220"/>
      <c r="M4859" s="326"/>
      <c r="N4859" s="220"/>
      <c r="O4859" s="220"/>
      <c r="P4859" s="220"/>
      <c r="Q4859" s="326"/>
      <c r="R4859" s="326"/>
      <c r="S4859" s="326"/>
      <c r="T4859" s="326"/>
    </row>
    <row r="4860" spans="1:20">
      <c r="A4860" s="220"/>
      <c r="B4860" s="220"/>
      <c r="C4860" s="220"/>
      <c r="D4860" s="220"/>
      <c r="E4860" s="220"/>
      <c r="F4860" s="220"/>
      <c r="G4860" s="220"/>
      <c r="H4860" s="220"/>
      <c r="I4860" s="220"/>
      <c r="J4860" s="220"/>
      <c r="K4860" s="220"/>
      <c r="L4860" s="220"/>
      <c r="M4860" s="326"/>
      <c r="N4860" s="220"/>
      <c r="O4860" s="220"/>
      <c r="P4860" s="220"/>
      <c r="Q4860" s="326"/>
      <c r="R4860" s="326"/>
      <c r="S4860" s="326"/>
      <c r="T4860" s="326"/>
    </row>
    <row r="4861" spans="1:20">
      <c r="A4861" s="220"/>
      <c r="B4861" s="220"/>
      <c r="C4861" s="220"/>
      <c r="D4861" s="220"/>
      <c r="E4861" s="220"/>
      <c r="F4861" s="220"/>
      <c r="G4861" s="220"/>
      <c r="H4861" s="220"/>
      <c r="I4861" s="220"/>
      <c r="J4861" s="220"/>
      <c r="K4861" s="220"/>
      <c r="L4861" s="220"/>
      <c r="M4861" s="326"/>
      <c r="N4861" s="220"/>
      <c r="O4861" s="220"/>
      <c r="P4861" s="220"/>
      <c r="Q4861" s="326"/>
      <c r="R4861" s="326"/>
      <c r="S4861" s="326"/>
      <c r="T4861" s="326"/>
    </row>
    <row r="4862" spans="1:20">
      <c r="A4862" s="220"/>
      <c r="B4862" s="220"/>
      <c r="C4862" s="220"/>
      <c r="D4862" s="220"/>
      <c r="E4862" s="220"/>
      <c r="F4862" s="220"/>
      <c r="G4862" s="220"/>
      <c r="H4862" s="220"/>
      <c r="I4862" s="220"/>
      <c r="J4862" s="220"/>
      <c r="K4862" s="220"/>
      <c r="L4862" s="220"/>
      <c r="M4862" s="326"/>
      <c r="N4862" s="220"/>
      <c r="O4862" s="220"/>
      <c r="P4862" s="220"/>
      <c r="Q4862" s="326"/>
      <c r="R4862" s="326"/>
      <c r="S4862" s="326"/>
      <c r="T4862" s="326"/>
    </row>
    <row r="4863" spans="1:20">
      <c r="A4863" s="220"/>
      <c r="B4863" s="220"/>
      <c r="C4863" s="220"/>
      <c r="D4863" s="220"/>
      <c r="E4863" s="220"/>
      <c r="F4863" s="220"/>
      <c r="G4863" s="220"/>
      <c r="H4863" s="220"/>
      <c r="I4863" s="220"/>
      <c r="J4863" s="220"/>
      <c r="K4863" s="220"/>
      <c r="L4863" s="220"/>
      <c r="M4863" s="326"/>
      <c r="N4863" s="220"/>
      <c r="O4863" s="220"/>
      <c r="P4863" s="220"/>
      <c r="Q4863" s="326"/>
      <c r="R4863" s="326"/>
      <c r="S4863" s="326"/>
      <c r="T4863" s="326"/>
    </row>
    <row r="4864" spans="1:20">
      <c r="A4864" s="220"/>
      <c r="B4864" s="220"/>
      <c r="C4864" s="220"/>
      <c r="D4864" s="220"/>
      <c r="E4864" s="220"/>
      <c r="F4864" s="220"/>
      <c r="G4864" s="220"/>
      <c r="H4864" s="220"/>
      <c r="I4864" s="220"/>
      <c r="J4864" s="220"/>
      <c r="K4864" s="220"/>
      <c r="L4864" s="220"/>
      <c r="M4864" s="326"/>
      <c r="N4864" s="220"/>
      <c r="O4864" s="220"/>
      <c r="P4864" s="220"/>
      <c r="Q4864" s="326"/>
      <c r="R4864" s="326"/>
      <c r="S4864" s="326"/>
      <c r="T4864" s="326"/>
    </row>
    <row r="4865" spans="1:20">
      <c r="A4865" s="220"/>
      <c r="B4865" s="220"/>
      <c r="C4865" s="220"/>
      <c r="D4865" s="220"/>
      <c r="E4865" s="220"/>
      <c r="F4865" s="220"/>
      <c r="G4865" s="220"/>
      <c r="H4865" s="220"/>
      <c r="I4865" s="220"/>
      <c r="J4865" s="220"/>
      <c r="K4865" s="220"/>
      <c r="L4865" s="220"/>
      <c r="M4865" s="326"/>
      <c r="N4865" s="220"/>
      <c r="O4865" s="220"/>
      <c r="P4865" s="220"/>
      <c r="Q4865" s="326"/>
      <c r="R4865" s="326"/>
      <c r="S4865" s="326"/>
      <c r="T4865" s="326"/>
    </row>
    <row r="4866" spans="1:20">
      <c r="A4866" s="220"/>
      <c r="B4866" s="220"/>
      <c r="C4866" s="220"/>
      <c r="D4866" s="220"/>
      <c r="E4866" s="220"/>
      <c r="F4866" s="220"/>
      <c r="G4866" s="220"/>
      <c r="H4866" s="220"/>
      <c r="I4866" s="220"/>
      <c r="J4866" s="220"/>
      <c r="K4866" s="220"/>
      <c r="L4866" s="220"/>
      <c r="M4866" s="326"/>
      <c r="N4866" s="220"/>
      <c r="O4866" s="220"/>
      <c r="P4866" s="220"/>
      <c r="Q4866" s="326"/>
      <c r="R4866" s="326"/>
      <c r="S4866" s="326"/>
      <c r="T4866" s="326"/>
    </row>
    <row r="4867" spans="1:20">
      <c r="A4867" s="220"/>
      <c r="B4867" s="220"/>
      <c r="C4867" s="220"/>
      <c r="D4867" s="220"/>
      <c r="E4867" s="220"/>
      <c r="F4867" s="220"/>
      <c r="G4867" s="220"/>
      <c r="H4867" s="220"/>
      <c r="I4867" s="220"/>
      <c r="J4867" s="220"/>
      <c r="K4867" s="220"/>
      <c r="L4867" s="220"/>
      <c r="M4867" s="326"/>
      <c r="N4867" s="220"/>
      <c r="O4867" s="220"/>
      <c r="P4867" s="220"/>
      <c r="Q4867" s="326"/>
      <c r="R4867" s="326"/>
      <c r="S4867" s="326"/>
      <c r="T4867" s="326"/>
    </row>
    <row r="4868" spans="1:20">
      <c r="A4868" s="220"/>
      <c r="B4868" s="220"/>
      <c r="C4868" s="220"/>
      <c r="D4868" s="220"/>
      <c r="E4868" s="220"/>
      <c r="F4868" s="220"/>
      <c r="G4868" s="220"/>
      <c r="H4868" s="220"/>
      <c r="I4868" s="220"/>
      <c r="J4868" s="220"/>
      <c r="K4868" s="220"/>
      <c r="L4868" s="220"/>
      <c r="M4868" s="326"/>
      <c r="N4868" s="220"/>
      <c r="O4868" s="220"/>
      <c r="P4868" s="220"/>
      <c r="Q4868" s="326"/>
      <c r="R4868" s="326"/>
      <c r="S4868" s="326"/>
      <c r="T4868" s="326"/>
    </row>
    <row r="4869" spans="1:20">
      <c r="A4869" s="220"/>
      <c r="B4869" s="220"/>
      <c r="C4869" s="220"/>
      <c r="D4869" s="220"/>
      <c r="E4869" s="220"/>
      <c r="F4869" s="220"/>
      <c r="G4869" s="220"/>
      <c r="H4869" s="220"/>
      <c r="I4869" s="220"/>
      <c r="J4869" s="220"/>
      <c r="K4869" s="220"/>
      <c r="L4869" s="220"/>
      <c r="M4869" s="326"/>
      <c r="N4869" s="220"/>
      <c r="O4869" s="220"/>
      <c r="P4869" s="220"/>
      <c r="Q4869" s="326"/>
      <c r="R4869" s="326"/>
      <c r="S4869" s="326"/>
      <c r="T4869" s="326"/>
    </row>
    <row r="4870" spans="1:20">
      <c r="A4870" s="220"/>
      <c r="B4870" s="220"/>
      <c r="C4870" s="220"/>
      <c r="D4870" s="220"/>
      <c r="E4870" s="220"/>
      <c r="F4870" s="220"/>
      <c r="G4870" s="220"/>
      <c r="H4870" s="220"/>
      <c r="I4870" s="220"/>
      <c r="J4870" s="220"/>
      <c r="K4870" s="220"/>
      <c r="L4870" s="220"/>
      <c r="M4870" s="326"/>
      <c r="N4870" s="220"/>
      <c r="O4870" s="220"/>
      <c r="P4870" s="220"/>
      <c r="Q4870" s="326"/>
      <c r="R4870" s="326"/>
      <c r="S4870" s="326"/>
      <c r="T4870" s="326"/>
    </row>
    <row r="4871" spans="1:20">
      <c r="A4871" s="220"/>
      <c r="B4871" s="220"/>
      <c r="C4871" s="220"/>
      <c r="D4871" s="220"/>
      <c r="E4871" s="220"/>
      <c r="F4871" s="220"/>
      <c r="G4871" s="220"/>
      <c r="H4871" s="220"/>
      <c r="I4871" s="220"/>
      <c r="J4871" s="220"/>
      <c r="K4871" s="220"/>
      <c r="L4871" s="220"/>
      <c r="M4871" s="326"/>
      <c r="N4871" s="220"/>
      <c r="O4871" s="220"/>
      <c r="P4871" s="220"/>
      <c r="Q4871" s="326"/>
      <c r="R4871" s="326"/>
      <c r="S4871" s="326"/>
      <c r="T4871" s="326"/>
    </row>
    <row r="4872" spans="1:20">
      <c r="A4872" s="220"/>
      <c r="B4872" s="220"/>
      <c r="C4872" s="220"/>
      <c r="D4872" s="220"/>
      <c r="E4872" s="220"/>
      <c r="F4872" s="220"/>
      <c r="G4872" s="220"/>
      <c r="H4872" s="220"/>
      <c r="I4872" s="220"/>
      <c r="J4872" s="220"/>
      <c r="K4872" s="220"/>
      <c r="L4872" s="220"/>
      <c r="M4872" s="326"/>
      <c r="N4872" s="220"/>
      <c r="O4872" s="220"/>
      <c r="P4872" s="220"/>
      <c r="Q4872" s="326"/>
      <c r="R4872" s="326"/>
      <c r="S4872" s="326"/>
      <c r="T4872" s="326"/>
    </row>
    <row r="4873" spans="1:20">
      <c r="A4873" s="220"/>
      <c r="B4873" s="220"/>
      <c r="C4873" s="220"/>
      <c r="D4873" s="220"/>
      <c r="E4873" s="220"/>
      <c r="F4873" s="220"/>
      <c r="G4873" s="220"/>
      <c r="H4873" s="220"/>
      <c r="I4873" s="220"/>
      <c r="J4873" s="220"/>
      <c r="K4873" s="220"/>
      <c r="L4873" s="220"/>
      <c r="M4873" s="326"/>
      <c r="N4873" s="220"/>
      <c r="O4873" s="220"/>
      <c r="P4873" s="220"/>
      <c r="Q4873" s="326"/>
      <c r="R4873" s="326"/>
      <c r="S4873" s="326"/>
      <c r="T4873" s="326"/>
    </row>
    <row r="4874" spans="1:20">
      <c r="A4874" s="220"/>
      <c r="B4874" s="220"/>
      <c r="C4874" s="220"/>
      <c r="D4874" s="220"/>
      <c r="E4874" s="220"/>
      <c r="F4874" s="220"/>
      <c r="G4874" s="220"/>
      <c r="H4874" s="220"/>
      <c r="I4874" s="220"/>
      <c r="J4874" s="220"/>
      <c r="K4874" s="220"/>
      <c r="L4874" s="220"/>
      <c r="M4874" s="326"/>
      <c r="N4874" s="220"/>
      <c r="O4874" s="220"/>
      <c r="P4874" s="220"/>
      <c r="Q4874" s="326"/>
      <c r="R4874" s="326"/>
      <c r="S4874" s="326"/>
      <c r="T4874" s="326"/>
    </row>
    <row r="4875" spans="1:20">
      <c r="A4875" s="220"/>
      <c r="B4875" s="220"/>
      <c r="C4875" s="220"/>
      <c r="D4875" s="220"/>
      <c r="E4875" s="220"/>
      <c r="F4875" s="220"/>
      <c r="G4875" s="220"/>
      <c r="H4875" s="220"/>
      <c r="I4875" s="220"/>
      <c r="J4875" s="220"/>
      <c r="K4875" s="220"/>
      <c r="L4875" s="220"/>
      <c r="M4875" s="326"/>
      <c r="N4875" s="220"/>
      <c r="O4875" s="220"/>
      <c r="P4875" s="220"/>
      <c r="Q4875" s="326"/>
      <c r="R4875" s="326"/>
      <c r="S4875" s="326"/>
      <c r="T4875" s="326"/>
    </row>
    <row r="4876" spans="1:20">
      <c r="A4876" s="220"/>
      <c r="B4876" s="220"/>
      <c r="C4876" s="220"/>
      <c r="D4876" s="220"/>
      <c r="E4876" s="220"/>
      <c r="F4876" s="220"/>
      <c r="G4876" s="220"/>
      <c r="H4876" s="220"/>
      <c r="I4876" s="220"/>
      <c r="J4876" s="220"/>
      <c r="K4876" s="220"/>
      <c r="L4876" s="220"/>
      <c r="M4876" s="326"/>
      <c r="N4876" s="220"/>
      <c r="O4876" s="220"/>
      <c r="P4876" s="220"/>
      <c r="Q4876" s="326"/>
      <c r="R4876" s="326"/>
      <c r="S4876" s="326"/>
      <c r="T4876" s="326"/>
    </row>
    <row r="4877" spans="1:20">
      <c r="A4877" s="220"/>
      <c r="B4877" s="220"/>
      <c r="C4877" s="220"/>
      <c r="D4877" s="220"/>
      <c r="E4877" s="220"/>
      <c r="F4877" s="220"/>
      <c r="G4877" s="220"/>
      <c r="H4877" s="220"/>
      <c r="I4877" s="220"/>
      <c r="J4877" s="220"/>
      <c r="K4877" s="220"/>
      <c r="L4877" s="220"/>
      <c r="M4877" s="326"/>
      <c r="N4877" s="220"/>
      <c r="O4877" s="220"/>
      <c r="P4877" s="220"/>
      <c r="Q4877" s="326"/>
      <c r="R4877" s="326"/>
      <c r="S4877" s="326"/>
      <c r="T4877" s="326"/>
    </row>
    <row r="4878" spans="1:20">
      <c r="A4878" s="220"/>
      <c r="B4878" s="220"/>
      <c r="C4878" s="220"/>
      <c r="D4878" s="220"/>
      <c r="E4878" s="220"/>
      <c r="F4878" s="220"/>
      <c r="G4878" s="220"/>
      <c r="H4878" s="220"/>
      <c r="I4878" s="220"/>
      <c r="J4878" s="220"/>
      <c r="K4878" s="220"/>
      <c r="L4878" s="220"/>
      <c r="M4878" s="326"/>
      <c r="N4878" s="220"/>
      <c r="O4878" s="220"/>
      <c r="P4878" s="220"/>
      <c r="Q4878" s="326"/>
      <c r="R4878" s="326"/>
      <c r="S4878" s="326"/>
      <c r="T4878" s="326"/>
    </row>
    <row r="4879" spans="1:20">
      <c r="A4879" s="220"/>
      <c r="B4879" s="220"/>
      <c r="C4879" s="220"/>
      <c r="D4879" s="220"/>
      <c r="E4879" s="220"/>
      <c r="F4879" s="220"/>
      <c r="G4879" s="220"/>
      <c r="H4879" s="220"/>
      <c r="I4879" s="220"/>
      <c r="J4879" s="220"/>
      <c r="K4879" s="220"/>
      <c r="L4879" s="220"/>
      <c r="M4879" s="326"/>
      <c r="N4879" s="220"/>
      <c r="O4879" s="220"/>
      <c r="P4879" s="220"/>
      <c r="Q4879" s="326"/>
      <c r="R4879" s="326"/>
      <c r="S4879" s="326"/>
      <c r="T4879" s="326"/>
    </row>
    <row r="4880" spans="1:20">
      <c r="A4880" s="220"/>
      <c r="B4880" s="220"/>
      <c r="C4880" s="220"/>
      <c r="D4880" s="220"/>
      <c r="E4880" s="220"/>
      <c r="F4880" s="220"/>
      <c r="G4880" s="220"/>
      <c r="H4880" s="220"/>
      <c r="I4880" s="220"/>
      <c r="J4880" s="220"/>
      <c r="K4880" s="220"/>
      <c r="L4880" s="220"/>
      <c r="M4880" s="326"/>
      <c r="N4880" s="220"/>
      <c r="O4880" s="220"/>
      <c r="P4880" s="220"/>
      <c r="Q4880" s="326"/>
      <c r="R4880" s="326"/>
      <c r="S4880" s="326"/>
      <c r="T4880" s="326"/>
    </row>
    <row r="4881" spans="1:20">
      <c r="A4881" s="220"/>
      <c r="B4881" s="220"/>
      <c r="C4881" s="220"/>
      <c r="D4881" s="220"/>
      <c r="E4881" s="220"/>
      <c r="F4881" s="220"/>
      <c r="G4881" s="220"/>
      <c r="H4881" s="220"/>
      <c r="I4881" s="220"/>
      <c r="J4881" s="220"/>
      <c r="K4881" s="220"/>
      <c r="L4881" s="220"/>
      <c r="M4881" s="326"/>
      <c r="N4881" s="220"/>
      <c r="O4881" s="220"/>
      <c r="P4881" s="220"/>
      <c r="Q4881" s="326"/>
      <c r="R4881" s="326"/>
      <c r="S4881" s="326"/>
      <c r="T4881" s="326"/>
    </row>
    <row r="4882" spans="1:20">
      <c r="A4882" s="220"/>
      <c r="B4882" s="220"/>
      <c r="C4882" s="220"/>
      <c r="D4882" s="220"/>
      <c r="E4882" s="220"/>
      <c r="F4882" s="220"/>
      <c r="G4882" s="220"/>
      <c r="H4882" s="220"/>
      <c r="I4882" s="220"/>
      <c r="J4882" s="220"/>
      <c r="K4882" s="220"/>
      <c r="L4882" s="220"/>
      <c r="M4882" s="326"/>
      <c r="N4882" s="220"/>
      <c r="O4882" s="220"/>
      <c r="P4882" s="220"/>
      <c r="Q4882" s="326"/>
      <c r="R4882" s="326"/>
      <c r="S4882" s="326"/>
      <c r="T4882" s="326"/>
    </row>
    <row r="4883" spans="1:20">
      <c r="A4883" s="220"/>
      <c r="B4883" s="220"/>
      <c r="C4883" s="220"/>
      <c r="D4883" s="220"/>
      <c r="E4883" s="220"/>
      <c r="F4883" s="220"/>
      <c r="G4883" s="220"/>
      <c r="H4883" s="220"/>
      <c r="I4883" s="220"/>
      <c r="J4883" s="220"/>
      <c r="K4883" s="220"/>
      <c r="L4883" s="220"/>
      <c r="M4883" s="326"/>
      <c r="N4883" s="220"/>
      <c r="O4883" s="220"/>
      <c r="P4883" s="220"/>
      <c r="Q4883" s="326"/>
      <c r="R4883" s="326"/>
      <c r="S4883" s="326"/>
      <c r="T4883" s="326"/>
    </row>
    <row r="4884" spans="1:20">
      <c r="A4884" s="220"/>
      <c r="B4884" s="220"/>
      <c r="C4884" s="220"/>
      <c r="D4884" s="220"/>
      <c r="E4884" s="220"/>
      <c r="F4884" s="220"/>
      <c r="G4884" s="220"/>
      <c r="H4884" s="220"/>
      <c r="I4884" s="220"/>
      <c r="J4884" s="220"/>
      <c r="K4884" s="220"/>
      <c r="L4884" s="220"/>
      <c r="M4884" s="326"/>
      <c r="N4884" s="220"/>
      <c r="O4884" s="220"/>
      <c r="P4884" s="220"/>
      <c r="Q4884" s="326"/>
      <c r="R4884" s="326"/>
      <c r="S4884" s="326"/>
      <c r="T4884" s="326"/>
    </row>
    <row r="4885" spans="1:20">
      <c r="A4885" s="220"/>
      <c r="B4885" s="220"/>
      <c r="C4885" s="220"/>
      <c r="D4885" s="220"/>
      <c r="E4885" s="220"/>
      <c r="F4885" s="220"/>
      <c r="G4885" s="220"/>
      <c r="H4885" s="220"/>
      <c r="I4885" s="220"/>
      <c r="J4885" s="220"/>
      <c r="K4885" s="220"/>
      <c r="L4885" s="220"/>
      <c r="M4885" s="326"/>
      <c r="N4885" s="220"/>
      <c r="O4885" s="220"/>
      <c r="P4885" s="220"/>
      <c r="Q4885" s="326"/>
      <c r="R4885" s="326"/>
      <c r="S4885" s="326"/>
      <c r="T4885" s="326"/>
    </row>
    <row r="4886" spans="1:20">
      <c r="A4886" s="220"/>
      <c r="B4886" s="220"/>
      <c r="C4886" s="220"/>
      <c r="D4886" s="220"/>
      <c r="E4886" s="220"/>
      <c r="F4886" s="220"/>
      <c r="G4886" s="220"/>
      <c r="H4886" s="220"/>
      <c r="I4886" s="220"/>
      <c r="J4886" s="220"/>
      <c r="K4886" s="220"/>
      <c r="L4886" s="220"/>
      <c r="M4886" s="326"/>
      <c r="N4886" s="220"/>
      <c r="O4886" s="220"/>
      <c r="P4886" s="220"/>
      <c r="Q4886" s="326"/>
      <c r="R4886" s="326"/>
      <c r="S4886" s="326"/>
      <c r="T4886" s="326"/>
    </row>
    <row r="4887" spans="1:20">
      <c r="A4887" s="220"/>
      <c r="B4887" s="220"/>
      <c r="C4887" s="220"/>
      <c r="D4887" s="220"/>
      <c r="E4887" s="220"/>
      <c r="F4887" s="220"/>
      <c r="G4887" s="220"/>
      <c r="H4887" s="220"/>
      <c r="I4887" s="220"/>
      <c r="J4887" s="220"/>
      <c r="K4887" s="220"/>
      <c r="L4887" s="220"/>
      <c r="M4887" s="326"/>
      <c r="N4887" s="220"/>
      <c r="O4887" s="220"/>
      <c r="P4887" s="220"/>
      <c r="Q4887" s="326"/>
      <c r="R4887" s="326"/>
      <c r="S4887" s="326"/>
      <c r="T4887" s="326"/>
    </row>
    <row r="4888" spans="1:20">
      <c r="A4888" s="220"/>
      <c r="B4888" s="220"/>
      <c r="C4888" s="220"/>
      <c r="D4888" s="220"/>
      <c r="E4888" s="220"/>
      <c r="F4888" s="220"/>
      <c r="G4888" s="220"/>
      <c r="H4888" s="220"/>
      <c r="I4888" s="220"/>
      <c r="J4888" s="220"/>
      <c r="K4888" s="220"/>
      <c r="L4888" s="220"/>
      <c r="M4888" s="326"/>
      <c r="N4888" s="220"/>
      <c r="O4888" s="220"/>
      <c r="P4888" s="220"/>
      <c r="Q4888" s="326"/>
      <c r="R4888" s="326"/>
      <c r="S4888" s="326"/>
      <c r="T4888" s="326"/>
    </row>
    <row r="4889" spans="1:20">
      <c r="A4889" s="220"/>
      <c r="B4889" s="220"/>
      <c r="C4889" s="220"/>
      <c r="D4889" s="220"/>
      <c r="E4889" s="220"/>
      <c r="F4889" s="220"/>
      <c r="G4889" s="220"/>
      <c r="H4889" s="220"/>
      <c r="I4889" s="220"/>
      <c r="J4889" s="220"/>
      <c r="K4889" s="220"/>
      <c r="L4889" s="220"/>
      <c r="M4889" s="326"/>
      <c r="N4889" s="220"/>
      <c r="O4889" s="220"/>
      <c r="P4889" s="220"/>
      <c r="Q4889" s="326"/>
      <c r="R4889" s="326"/>
      <c r="S4889" s="326"/>
      <c r="T4889" s="326"/>
    </row>
    <row r="4890" spans="1:20">
      <c r="A4890" s="220"/>
      <c r="B4890" s="220"/>
      <c r="C4890" s="220"/>
      <c r="D4890" s="220"/>
      <c r="E4890" s="220"/>
      <c r="F4890" s="220"/>
      <c r="G4890" s="220"/>
      <c r="H4890" s="220"/>
      <c r="I4890" s="220"/>
      <c r="J4890" s="220"/>
      <c r="K4890" s="220"/>
      <c r="L4890" s="220"/>
      <c r="M4890" s="326"/>
      <c r="N4890" s="220"/>
      <c r="O4890" s="220"/>
      <c r="P4890" s="220"/>
      <c r="Q4890" s="326"/>
      <c r="R4890" s="326"/>
      <c r="S4890" s="326"/>
      <c r="T4890" s="326"/>
    </row>
    <row r="4891" spans="1:20">
      <c r="A4891" s="220"/>
      <c r="B4891" s="220"/>
      <c r="C4891" s="220"/>
      <c r="D4891" s="220"/>
      <c r="E4891" s="220"/>
      <c r="F4891" s="220"/>
      <c r="G4891" s="220"/>
      <c r="H4891" s="220"/>
      <c r="I4891" s="220"/>
      <c r="J4891" s="220"/>
      <c r="K4891" s="220"/>
      <c r="L4891" s="220"/>
      <c r="M4891" s="326"/>
      <c r="N4891" s="220"/>
      <c r="O4891" s="220"/>
      <c r="P4891" s="220"/>
      <c r="Q4891" s="326"/>
      <c r="R4891" s="326"/>
      <c r="S4891" s="326"/>
      <c r="T4891" s="326"/>
    </row>
    <row r="4892" spans="1:20">
      <c r="A4892" s="220"/>
      <c r="B4892" s="220"/>
      <c r="C4892" s="220"/>
      <c r="D4892" s="220"/>
      <c r="E4892" s="220"/>
      <c r="F4892" s="220"/>
      <c r="G4892" s="220"/>
      <c r="H4892" s="220"/>
      <c r="I4892" s="220"/>
      <c r="J4892" s="220"/>
      <c r="K4892" s="220"/>
      <c r="L4892" s="220"/>
      <c r="M4892" s="326"/>
      <c r="N4892" s="220"/>
      <c r="O4892" s="220"/>
      <c r="P4892" s="220"/>
      <c r="Q4892" s="326"/>
      <c r="R4892" s="326"/>
      <c r="S4892" s="326"/>
      <c r="T4892" s="326"/>
    </row>
    <row r="4893" spans="1:20">
      <c r="A4893" s="220"/>
      <c r="B4893" s="220"/>
      <c r="C4893" s="220"/>
      <c r="D4893" s="220"/>
      <c r="E4893" s="220"/>
      <c r="F4893" s="220"/>
      <c r="G4893" s="220"/>
      <c r="H4893" s="220"/>
      <c r="I4893" s="220"/>
      <c r="J4893" s="220"/>
      <c r="K4893" s="220"/>
      <c r="L4893" s="220"/>
      <c r="M4893" s="326"/>
      <c r="N4893" s="220"/>
      <c r="O4893" s="220"/>
      <c r="P4893" s="220"/>
      <c r="Q4893" s="326"/>
      <c r="R4893" s="326"/>
      <c r="S4893" s="326"/>
      <c r="T4893" s="326"/>
    </row>
    <row r="4894" spans="1:20">
      <c r="A4894" s="220"/>
      <c r="B4894" s="220"/>
      <c r="C4894" s="220"/>
      <c r="D4894" s="220"/>
      <c r="E4894" s="220"/>
      <c r="F4894" s="220"/>
      <c r="G4894" s="220"/>
      <c r="H4894" s="220"/>
      <c r="I4894" s="220"/>
      <c r="J4894" s="220"/>
      <c r="K4894" s="220"/>
      <c r="L4894" s="220"/>
      <c r="M4894" s="326"/>
      <c r="N4894" s="220"/>
      <c r="O4894" s="220"/>
      <c r="P4894" s="220"/>
      <c r="Q4894" s="326"/>
      <c r="R4894" s="326"/>
      <c r="S4894" s="326"/>
      <c r="T4894" s="326"/>
    </row>
    <row r="4895" spans="1:20">
      <c r="A4895" s="220"/>
      <c r="B4895" s="220"/>
      <c r="C4895" s="220"/>
      <c r="D4895" s="220"/>
      <c r="E4895" s="220"/>
      <c r="F4895" s="220"/>
      <c r="G4895" s="220"/>
      <c r="H4895" s="220"/>
      <c r="I4895" s="220"/>
      <c r="J4895" s="220"/>
      <c r="K4895" s="220"/>
      <c r="L4895" s="220"/>
      <c r="M4895" s="326"/>
      <c r="N4895" s="220"/>
      <c r="O4895" s="220"/>
      <c r="P4895" s="220"/>
      <c r="Q4895" s="326"/>
      <c r="R4895" s="326"/>
      <c r="S4895" s="326"/>
      <c r="T4895" s="326"/>
    </row>
    <row r="4896" spans="1:20">
      <c r="A4896" s="220"/>
      <c r="B4896" s="220"/>
      <c r="C4896" s="220"/>
      <c r="D4896" s="220"/>
      <c r="E4896" s="220"/>
      <c r="F4896" s="220"/>
      <c r="G4896" s="220"/>
      <c r="H4896" s="220"/>
      <c r="I4896" s="220"/>
      <c r="J4896" s="220"/>
      <c r="K4896" s="220"/>
      <c r="L4896" s="220"/>
      <c r="M4896" s="326"/>
      <c r="N4896" s="220"/>
      <c r="O4896" s="220"/>
      <c r="P4896" s="220"/>
      <c r="Q4896" s="326"/>
      <c r="R4896" s="326"/>
      <c r="S4896" s="326"/>
      <c r="T4896" s="326"/>
    </row>
    <row r="4897" spans="1:20">
      <c r="A4897" s="220"/>
      <c r="B4897" s="220"/>
      <c r="C4897" s="220"/>
      <c r="D4897" s="220"/>
      <c r="E4897" s="220"/>
      <c r="F4897" s="220"/>
      <c r="G4897" s="220"/>
      <c r="H4897" s="220"/>
      <c r="I4897" s="220"/>
      <c r="J4897" s="220"/>
      <c r="K4897" s="220"/>
      <c r="L4897" s="220"/>
      <c r="M4897" s="326"/>
      <c r="N4897" s="220"/>
      <c r="O4897" s="220"/>
      <c r="P4897" s="220"/>
      <c r="Q4897" s="326"/>
      <c r="R4897" s="326"/>
      <c r="S4897" s="326"/>
      <c r="T4897" s="326"/>
    </row>
    <row r="4898" spans="1:20">
      <c r="A4898" s="220"/>
      <c r="B4898" s="220"/>
      <c r="C4898" s="220"/>
      <c r="D4898" s="220"/>
      <c r="E4898" s="220"/>
      <c r="F4898" s="220"/>
      <c r="G4898" s="220"/>
      <c r="H4898" s="220"/>
      <c r="I4898" s="220"/>
      <c r="J4898" s="220"/>
      <c r="K4898" s="220"/>
      <c r="L4898" s="220"/>
      <c r="M4898" s="326"/>
      <c r="N4898" s="220"/>
      <c r="O4898" s="220"/>
      <c r="P4898" s="220"/>
      <c r="Q4898" s="326"/>
      <c r="R4898" s="326"/>
      <c r="S4898" s="326"/>
      <c r="T4898" s="326"/>
    </row>
    <row r="4899" spans="1:20">
      <c r="A4899" s="220"/>
      <c r="B4899" s="220"/>
      <c r="C4899" s="220"/>
      <c r="D4899" s="220"/>
      <c r="E4899" s="220"/>
      <c r="F4899" s="220"/>
      <c r="G4899" s="220"/>
      <c r="H4899" s="220"/>
      <c r="I4899" s="220"/>
      <c r="J4899" s="220"/>
      <c r="K4899" s="220"/>
      <c r="L4899" s="220"/>
      <c r="M4899" s="326"/>
      <c r="N4899" s="220"/>
      <c r="O4899" s="220"/>
      <c r="P4899" s="220"/>
      <c r="Q4899" s="326"/>
      <c r="R4899" s="326"/>
      <c r="S4899" s="326"/>
      <c r="T4899" s="326"/>
    </row>
    <row r="4900" spans="1:20">
      <c r="A4900" s="220"/>
      <c r="B4900" s="220"/>
      <c r="C4900" s="220"/>
      <c r="D4900" s="220"/>
      <c r="E4900" s="220"/>
      <c r="F4900" s="220"/>
      <c r="G4900" s="220"/>
      <c r="H4900" s="220"/>
      <c r="I4900" s="220"/>
      <c r="J4900" s="220"/>
      <c r="K4900" s="220"/>
      <c r="L4900" s="220"/>
      <c r="M4900" s="326"/>
      <c r="N4900" s="220"/>
      <c r="O4900" s="220"/>
      <c r="P4900" s="220"/>
      <c r="Q4900" s="326"/>
      <c r="R4900" s="326"/>
      <c r="S4900" s="326"/>
      <c r="T4900" s="326"/>
    </row>
    <row r="4901" spans="1:20">
      <c r="A4901" s="220"/>
      <c r="B4901" s="220"/>
      <c r="C4901" s="220"/>
      <c r="D4901" s="220"/>
      <c r="E4901" s="220"/>
      <c r="F4901" s="220"/>
      <c r="G4901" s="220"/>
      <c r="H4901" s="220"/>
      <c r="I4901" s="220"/>
      <c r="J4901" s="220"/>
      <c r="K4901" s="220"/>
      <c r="L4901" s="220"/>
      <c r="M4901" s="326"/>
      <c r="N4901" s="220"/>
      <c r="O4901" s="220"/>
      <c r="P4901" s="220"/>
      <c r="Q4901" s="326"/>
      <c r="R4901" s="326"/>
      <c r="S4901" s="326"/>
      <c r="T4901" s="326"/>
    </row>
    <row r="4902" spans="1:20">
      <c r="A4902" s="220"/>
      <c r="B4902" s="220"/>
      <c r="C4902" s="220"/>
      <c r="D4902" s="220"/>
      <c r="E4902" s="220"/>
      <c r="F4902" s="220"/>
      <c r="G4902" s="220"/>
      <c r="H4902" s="220"/>
      <c r="I4902" s="220"/>
      <c r="J4902" s="220"/>
      <c r="K4902" s="220"/>
      <c r="L4902" s="220"/>
      <c r="M4902" s="326"/>
      <c r="N4902" s="220"/>
      <c r="O4902" s="220"/>
      <c r="P4902" s="220"/>
      <c r="Q4902" s="326"/>
      <c r="R4902" s="326"/>
      <c r="S4902" s="326"/>
      <c r="T4902" s="326"/>
    </row>
    <row r="4903" spans="1:20">
      <c r="A4903" s="220"/>
      <c r="B4903" s="220"/>
      <c r="C4903" s="220"/>
      <c r="D4903" s="220"/>
      <c r="E4903" s="220"/>
      <c r="F4903" s="220"/>
      <c r="G4903" s="220"/>
      <c r="H4903" s="220"/>
      <c r="I4903" s="220"/>
      <c r="J4903" s="220"/>
      <c r="K4903" s="220"/>
      <c r="L4903" s="220"/>
      <c r="M4903" s="326"/>
      <c r="N4903" s="220"/>
      <c r="O4903" s="220"/>
      <c r="P4903" s="220"/>
      <c r="Q4903" s="326"/>
      <c r="R4903" s="326"/>
      <c r="S4903" s="326"/>
      <c r="T4903" s="326"/>
    </row>
    <row r="4904" spans="1:20">
      <c r="A4904" s="220"/>
      <c r="B4904" s="220"/>
      <c r="C4904" s="220"/>
      <c r="D4904" s="220"/>
      <c r="E4904" s="220"/>
      <c r="F4904" s="220"/>
      <c r="G4904" s="220"/>
      <c r="H4904" s="220"/>
      <c r="I4904" s="220"/>
      <c r="J4904" s="220"/>
      <c r="K4904" s="220"/>
      <c r="L4904" s="220"/>
      <c r="M4904" s="326"/>
      <c r="N4904" s="220"/>
      <c r="O4904" s="220"/>
      <c r="P4904" s="220"/>
      <c r="Q4904" s="326"/>
      <c r="R4904" s="326"/>
      <c r="S4904" s="326"/>
      <c r="T4904" s="326"/>
    </row>
    <row r="4905" spans="1:20">
      <c r="A4905" s="220"/>
      <c r="B4905" s="220"/>
      <c r="C4905" s="220"/>
      <c r="D4905" s="220"/>
      <c r="E4905" s="220"/>
      <c r="F4905" s="220"/>
      <c r="G4905" s="220"/>
      <c r="H4905" s="220"/>
      <c r="I4905" s="220"/>
      <c r="J4905" s="220"/>
      <c r="K4905" s="220"/>
      <c r="L4905" s="220"/>
      <c r="M4905" s="326"/>
      <c r="N4905" s="220"/>
      <c r="O4905" s="220"/>
      <c r="P4905" s="220"/>
      <c r="Q4905" s="326"/>
      <c r="R4905" s="326"/>
      <c r="S4905" s="326"/>
      <c r="T4905" s="326"/>
    </row>
    <row r="4906" spans="1:20">
      <c r="A4906" s="220"/>
      <c r="B4906" s="220"/>
      <c r="C4906" s="220"/>
      <c r="D4906" s="220"/>
      <c r="E4906" s="220"/>
      <c r="F4906" s="220"/>
      <c r="G4906" s="220"/>
      <c r="H4906" s="220"/>
      <c r="I4906" s="220"/>
      <c r="J4906" s="220"/>
      <c r="K4906" s="220"/>
      <c r="L4906" s="220"/>
      <c r="M4906" s="326"/>
      <c r="N4906" s="220"/>
      <c r="O4906" s="220"/>
      <c r="P4906" s="220"/>
      <c r="Q4906" s="326"/>
      <c r="R4906" s="326"/>
      <c r="S4906" s="326"/>
      <c r="T4906" s="326"/>
    </row>
    <row r="4907" spans="1:20">
      <c r="A4907" s="220"/>
      <c r="B4907" s="220"/>
      <c r="C4907" s="220"/>
      <c r="D4907" s="220"/>
      <c r="E4907" s="220"/>
      <c r="F4907" s="220"/>
      <c r="G4907" s="220"/>
      <c r="H4907" s="220"/>
      <c r="I4907" s="220"/>
      <c r="J4907" s="220"/>
      <c r="K4907" s="220"/>
      <c r="L4907" s="220"/>
      <c r="M4907" s="326"/>
      <c r="N4907" s="220"/>
      <c r="O4907" s="220"/>
      <c r="P4907" s="220"/>
      <c r="Q4907" s="326"/>
      <c r="R4907" s="326"/>
      <c r="S4907" s="326"/>
      <c r="T4907" s="326"/>
    </row>
    <row r="4908" spans="1:20">
      <c r="A4908" s="220"/>
      <c r="B4908" s="220"/>
      <c r="C4908" s="220"/>
      <c r="D4908" s="220"/>
      <c r="E4908" s="220"/>
      <c r="F4908" s="220"/>
      <c r="G4908" s="220"/>
      <c r="H4908" s="220"/>
      <c r="I4908" s="220"/>
      <c r="J4908" s="220"/>
      <c r="K4908" s="220"/>
      <c r="L4908" s="220"/>
      <c r="M4908" s="326"/>
      <c r="N4908" s="220"/>
      <c r="O4908" s="220"/>
      <c r="P4908" s="220"/>
      <c r="Q4908" s="326"/>
      <c r="R4908" s="326"/>
      <c r="S4908" s="326"/>
      <c r="T4908" s="326"/>
    </row>
    <row r="4909" spans="1:20">
      <c r="A4909" s="220"/>
      <c r="B4909" s="220"/>
      <c r="C4909" s="220"/>
      <c r="D4909" s="220"/>
      <c r="E4909" s="220"/>
      <c r="F4909" s="220"/>
      <c r="G4909" s="220"/>
      <c r="H4909" s="220"/>
      <c r="I4909" s="220"/>
      <c r="J4909" s="220"/>
      <c r="K4909" s="220"/>
      <c r="L4909" s="220"/>
      <c r="M4909" s="326"/>
      <c r="N4909" s="220"/>
      <c r="O4909" s="220"/>
      <c r="P4909" s="220"/>
      <c r="Q4909" s="326"/>
      <c r="R4909" s="326"/>
      <c r="S4909" s="326"/>
      <c r="T4909" s="326"/>
    </row>
    <row r="4910" spans="1:20">
      <c r="A4910" s="220"/>
      <c r="B4910" s="220"/>
      <c r="C4910" s="220"/>
      <c r="D4910" s="220"/>
      <c r="E4910" s="220"/>
      <c r="F4910" s="220"/>
      <c r="G4910" s="220"/>
      <c r="H4910" s="220"/>
      <c r="I4910" s="220"/>
      <c r="J4910" s="220"/>
      <c r="K4910" s="220"/>
      <c r="L4910" s="220"/>
      <c r="M4910" s="326"/>
      <c r="N4910" s="220"/>
      <c r="O4910" s="220"/>
      <c r="P4910" s="220"/>
      <c r="Q4910" s="326"/>
      <c r="R4910" s="326"/>
      <c r="S4910" s="326"/>
      <c r="T4910" s="326"/>
    </row>
    <row r="4911" spans="1:20">
      <c r="A4911" s="220"/>
      <c r="B4911" s="220"/>
      <c r="C4911" s="220"/>
      <c r="D4911" s="220"/>
      <c r="E4911" s="220"/>
      <c r="F4911" s="220"/>
      <c r="G4911" s="220"/>
      <c r="H4911" s="220"/>
      <c r="I4911" s="220"/>
      <c r="J4911" s="220"/>
      <c r="K4911" s="220"/>
      <c r="L4911" s="220"/>
      <c r="M4911" s="326"/>
      <c r="N4911" s="220"/>
      <c r="O4911" s="220"/>
      <c r="P4911" s="220"/>
      <c r="Q4911" s="326"/>
      <c r="R4911" s="326"/>
      <c r="S4911" s="326"/>
      <c r="T4911" s="326"/>
    </row>
    <row r="4912" spans="1:20">
      <c r="A4912" s="220"/>
      <c r="B4912" s="220"/>
      <c r="C4912" s="220"/>
      <c r="D4912" s="220"/>
      <c r="E4912" s="220"/>
      <c r="F4912" s="220"/>
      <c r="G4912" s="220"/>
      <c r="H4912" s="220"/>
      <c r="I4912" s="220"/>
      <c r="J4912" s="220"/>
      <c r="K4912" s="220"/>
      <c r="L4912" s="220"/>
      <c r="M4912" s="326"/>
      <c r="N4912" s="220"/>
      <c r="O4912" s="220"/>
      <c r="P4912" s="220"/>
      <c r="Q4912" s="326"/>
      <c r="R4912" s="326"/>
      <c r="S4912" s="326"/>
      <c r="T4912" s="326"/>
    </row>
    <row r="4913" spans="1:20">
      <c r="A4913" s="220"/>
      <c r="B4913" s="220"/>
      <c r="C4913" s="220"/>
      <c r="D4913" s="220"/>
      <c r="E4913" s="220"/>
      <c r="F4913" s="220"/>
      <c r="G4913" s="220"/>
      <c r="H4913" s="220"/>
      <c r="I4913" s="220"/>
      <c r="J4913" s="220"/>
      <c r="K4913" s="220"/>
      <c r="L4913" s="220"/>
      <c r="M4913" s="326"/>
      <c r="N4913" s="220"/>
      <c r="O4913" s="220"/>
      <c r="P4913" s="220"/>
      <c r="Q4913" s="326"/>
      <c r="R4913" s="326"/>
      <c r="S4913" s="326"/>
      <c r="T4913" s="326"/>
    </row>
    <row r="4914" spans="1:20">
      <c r="A4914" s="220"/>
      <c r="B4914" s="220"/>
      <c r="C4914" s="220"/>
      <c r="D4914" s="220"/>
      <c r="E4914" s="220"/>
      <c r="F4914" s="220"/>
      <c r="G4914" s="220"/>
      <c r="H4914" s="220"/>
      <c r="I4914" s="220"/>
      <c r="J4914" s="220"/>
      <c r="K4914" s="220"/>
      <c r="L4914" s="220"/>
      <c r="M4914" s="326"/>
      <c r="N4914" s="220"/>
      <c r="O4914" s="220"/>
      <c r="P4914" s="220"/>
      <c r="Q4914" s="326"/>
      <c r="R4914" s="326"/>
      <c r="S4914" s="326"/>
      <c r="T4914" s="326"/>
    </row>
    <row r="4915" spans="1:20">
      <c r="A4915" s="220"/>
      <c r="B4915" s="220"/>
      <c r="C4915" s="220"/>
      <c r="D4915" s="220"/>
      <c r="E4915" s="220"/>
      <c r="F4915" s="220"/>
      <c r="G4915" s="220"/>
      <c r="H4915" s="220"/>
      <c r="I4915" s="220"/>
      <c r="J4915" s="220"/>
      <c r="K4915" s="220"/>
      <c r="L4915" s="220"/>
      <c r="M4915" s="326"/>
      <c r="N4915" s="220"/>
      <c r="O4915" s="220"/>
      <c r="P4915" s="220"/>
      <c r="Q4915" s="326"/>
      <c r="R4915" s="326"/>
      <c r="S4915" s="326"/>
      <c r="T4915" s="326"/>
    </row>
    <row r="4916" spans="1:20">
      <c r="A4916" s="220"/>
      <c r="B4916" s="220"/>
      <c r="C4916" s="220"/>
      <c r="D4916" s="220"/>
      <c r="E4916" s="220"/>
      <c r="F4916" s="220"/>
      <c r="G4916" s="220"/>
      <c r="H4916" s="220"/>
      <c r="I4916" s="220"/>
      <c r="J4916" s="220"/>
      <c r="K4916" s="220"/>
      <c r="L4916" s="220"/>
      <c r="M4916" s="326"/>
      <c r="N4916" s="220"/>
      <c r="O4916" s="220"/>
      <c r="P4916" s="220"/>
      <c r="Q4916" s="326"/>
      <c r="R4916" s="326"/>
      <c r="S4916" s="326"/>
      <c r="T4916" s="326"/>
    </row>
    <row r="4917" spans="1:20">
      <c r="A4917" s="220"/>
      <c r="B4917" s="220"/>
      <c r="C4917" s="220"/>
      <c r="D4917" s="220"/>
      <c r="E4917" s="220"/>
      <c r="F4917" s="220"/>
      <c r="G4917" s="220"/>
      <c r="H4917" s="220"/>
      <c r="I4917" s="220"/>
      <c r="J4917" s="220"/>
      <c r="K4917" s="220"/>
      <c r="L4917" s="220"/>
      <c r="M4917" s="326"/>
      <c r="N4917" s="220"/>
      <c r="O4917" s="220"/>
      <c r="P4917" s="220"/>
      <c r="Q4917" s="326"/>
      <c r="R4917" s="326"/>
      <c r="S4917" s="326"/>
      <c r="T4917" s="326"/>
    </row>
    <row r="4918" spans="1:20">
      <c r="A4918" s="220"/>
      <c r="B4918" s="220"/>
      <c r="C4918" s="220"/>
      <c r="D4918" s="220"/>
      <c r="E4918" s="220"/>
      <c r="F4918" s="220"/>
      <c r="G4918" s="220"/>
      <c r="H4918" s="220"/>
      <c r="I4918" s="220"/>
      <c r="J4918" s="220"/>
      <c r="K4918" s="220"/>
      <c r="L4918" s="220"/>
      <c r="M4918" s="326"/>
      <c r="N4918" s="220"/>
      <c r="O4918" s="220"/>
      <c r="P4918" s="220"/>
      <c r="Q4918" s="326"/>
      <c r="R4918" s="326"/>
      <c r="S4918" s="326"/>
      <c r="T4918" s="326"/>
    </row>
    <row r="4919" spans="1:20">
      <c r="A4919" s="220"/>
      <c r="B4919" s="220"/>
      <c r="C4919" s="220"/>
      <c r="D4919" s="220"/>
      <c r="E4919" s="220"/>
      <c r="F4919" s="220"/>
      <c r="G4919" s="220"/>
      <c r="H4919" s="220"/>
      <c r="I4919" s="220"/>
      <c r="J4919" s="220"/>
      <c r="K4919" s="220"/>
      <c r="L4919" s="220"/>
      <c r="M4919" s="326"/>
      <c r="N4919" s="220"/>
      <c r="O4919" s="220"/>
      <c r="P4919" s="220"/>
      <c r="Q4919" s="326"/>
      <c r="R4919" s="326"/>
      <c r="S4919" s="326"/>
      <c r="T4919" s="326"/>
    </row>
    <row r="4920" spans="1:20">
      <c r="A4920" s="220"/>
      <c r="B4920" s="220"/>
      <c r="C4920" s="220"/>
      <c r="D4920" s="220"/>
      <c r="E4920" s="220"/>
      <c r="F4920" s="220"/>
      <c r="G4920" s="220"/>
      <c r="H4920" s="220"/>
      <c r="I4920" s="220"/>
      <c r="J4920" s="220"/>
      <c r="K4920" s="220"/>
      <c r="L4920" s="220"/>
      <c r="M4920" s="326"/>
      <c r="N4920" s="220"/>
      <c r="O4920" s="220"/>
      <c r="P4920" s="220"/>
      <c r="Q4920" s="326"/>
      <c r="R4920" s="326"/>
      <c r="S4920" s="326"/>
      <c r="T4920" s="326"/>
    </row>
    <row r="4921" spans="1:20">
      <c r="A4921" s="220"/>
      <c r="B4921" s="220"/>
      <c r="C4921" s="220"/>
      <c r="D4921" s="220"/>
      <c r="E4921" s="220"/>
      <c r="F4921" s="220"/>
      <c r="G4921" s="220"/>
      <c r="H4921" s="220"/>
      <c r="I4921" s="220"/>
      <c r="J4921" s="220"/>
      <c r="K4921" s="220"/>
      <c r="L4921" s="220"/>
      <c r="M4921" s="326"/>
      <c r="N4921" s="220"/>
      <c r="O4921" s="220"/>
      <c r="P4921" s="220"/>
      <c r="Q4921" s="326"/>
      <c r="R4921" s="326"/>
      <c r="S4921" s="326"/>
      <c r="T4921" s="326"/>
    </row>
    <row r="4922" spans="1:20">
      <c r="A4922" s="220"/>
      <c r="B4922" s="220"/>
      <c r="C4922" s="220"/>
      <c r="D4922" s="220"/>
      <c r="E4922" s="220"/>
      <c r="F4922" s="220"/>
      <c r="G4922" s="220"/>
      <c r="H4922" s="220"/>
      <c r="I4922" s="220"/>
      <c r="J4922" s="220"/>
      <c r="K4922" s="220"/>
      <c r="L4922" s="220"/>
      <c r="M4922" s="326"/>
      <c r="N4922" s="220"/>
      <c r="O4922" s="220"/>
      <c r="P4922" s="220"/>
      <c r="Q4922" s="326"/>
      <c r="R4922" s="326"/>
      <c r="S4922" s="326"/>
      <c r="T4922" s="326"/>
    </row>
    <row r="4923" spans="1:20">
      <c r="A4923" s="220"/>
      <c r="B4923" s="220"/>
      <c r="C4923" s="220"/>
      <c r="D4923" s="220"/>
      <c r="E4923" s="220"/>
      <c r="F4923" s="220"/>
      <c r="G4923" s="220"/>
      <c r="H4923" s="220"/>
      <c r="I4923" s="220"/>
      <c r="J4923" s="220"/>
      <c r="K4923" s="220"/>
      <c r="L4923" s="220"/>
      <c r="M4923" s="326"/>
      <c r="N4923" s="220"/>
      <c r="O4923" s="220"/>
      <c r="P4923" s="220"/>
      <c r="Q4923" s="326"/>
      <c r="R4923" s="326"/>
      <c r="S4923" s="326"/>
      <c r="T4923" s="326"/>
    </row>
    <row r="4924" spans="1:20">
      <c r="A4924" s="220"/>
      <c r="B4924" s="220"/>
      <c r="C4924" s="220"/>
      <c r="D4924" s="220"/>
      <c r="E4924" s="220"/>
      <c r="F4924" s="220"/>
      <c r="G4924" s="220"/>
      <c r="H4924" s="220"/>
      <c r="I4924" s="220"/>
      <c r="J4924" s="220"/>
      <c r="K4924" s="220"/>
      <c r="L4924" s="220"/>
      <c r="M4924" s="326"/>
      <c r="N4924" s="220"/>
      <c r="O4924" s="220"/>
      <c r="P4924" s="220"/>
      <c r="Q4924" s="326"/>
      <c r="R4924" s="326"/>
      <c r="S4924" s="326"/>
      <c r="T4924" s="326"/>
    </row>
    <row r="4925" spans="1:20">
      <c r="A4925" s="220"/>
      <c r="B4925" s="220"/>
      <c r="C4925" s="220"/>
      <c r="D4925" s="220"/>
      <c r="E4925" s="220"/>
      <c r="F4925" s="220"/>
      <c r="G4925" s="220"/>
      <c r="H4925" s="220"/>
      <c r="I4925" s="220"/>
      <c r="J4925" s="220"/>
      <c r="K4925" s="220"/>
      <c r="L4925" s="220"/>
      <c r="M4925" s="326"/>
      <c r="N4925" s="220"/>
      <c r="O4925" s="220"/>
      <c r="P4925" s="220"/>
      <c r="Q4925" s="326"/>
      <c r="R4925" s="326"/>
      <c r="S4925" s="326"/>
      <c r="T4925" s="326"/>
    </row>
    <row r="4926" spans="1:20">
      <c r="A4926" s="220"/>
      <c r="B4926" s="220"/>
      <c r="C4926" s="220"/>
      <c r="D4926" s="220"/>
      <c r="E4926" s="220"/>
      <c r="F4926" s="220"/>
      <c r="G4926" s="220"/>
      <c r="H4926" s="220"/>
      <c r="I4926" s="220"/>
      <c r="J4926" s="220"/>
      <c r="K4926" s="220"/>
      <c r="L4926" s="220"/>
      <c r="M4926" s="326"/>
      <c r="N4926" s="220"/>
      <c r="O4926" s="220"/>
      <c r="P4926" s="220"/>
      <c r="Q4926" s="326"/>
      <c r="R4926" s="326"/>
      <c r="S4926" s="326"/>
      <c r="T4926" s="326"/>
    </row>
    <row r="4927" spans="1:20">
      <c r="A4927" s="220"/>
      <c r="B4927" s="220"/>
      <c r="C4927" s="220"/>
      <c r="D4927" s="220"/>
      <c r="E4927" s="220"/>
      <c r="F4927" s="220"/>
      <c r="G4927" s="220"/>
      <c r="H4927" s="220"/>
      <c r="I4927" s="220"/>
      <c r="J4927" s="220"/>
      <c r="K4927" s="220"/>
      <c r="L4927" s="220"/>
      <c r="M4927" s="326"/>
      <c r="N4927" s="220"/>
      <c r="O4927" s="220"/>
      <c r="P4927" s="220"/>
      <c r="Q4927" s="326"/>
      <c r="R4927" s="326"/>
      <c r="S4927" s="326"/>
      <c r="T4927" s="326"/>
    </row>
    <row r="4928" spans="1:20">
      <c r="A4928" s="220"/>
      <c r="B4928" s="220"/>
      <c r="C4928" s="220"/>
      <c r="D4928" s="220"/>
      <c r="E4928" s="220"/>
      <c r="F4928" s="220"/>
      <c r="G4928" s="220"/>
      <c r="H4928" s="220"/>
      <c r="I4928" s="220"/>
      <c r="J4928" s="220"/>
      <c r="K4928" s="220"/>
      <c r="L4928" s="220"/>
      <c r="M4928" s="326"/>
      <c r="N4928" s="220"/>
      <c r="O4928" s="220"/>
      <c r="P4928" s="220"/>
      <c r="Q4928" s="326"/>
      <c r="R4928" s="326"/>
      <c r="S4928" s="326"/>
      <c r="T4928" s="326"/>
    </row>
    <row r="4929" spans="1:20">
      <c r="A4929" s="220"/>
      <c r="B4929" s="220"/>
      <c r="C4929" s="220"/>
      <c r="D4929" s="220"/>
      <c r="E4929" s="220"/>
      <c r="F4929" s="220"/>
      <c r="G4929" s="220"/>
      <c r="H4929" s="220"/>
      <c r="I4929" s="220"/>
      <c r="J4929" s="220"/>
      <c r="K4929" s="220"/>
      <c r="L4929" s="220"/>
      <c r="M4929" s="326"/>
      <c r="N4929" s="220"/>
      <c r="O4929" s="220"/>
      <c r="P4929" s="220"/>
      <c r="Q4929" s="326"/>
      <c r="R4929" s="326"/>
      <c r="S4929" s="326"/>
      <c r="T4929" s="326"/>
    </row>
    <row r="4930" spans="1:20">
      <c r="A4930" s="220"/>
      <c r="B4930" s="220"/>
      <c r="C4930" s="220"/>
      <c r="D4930" s="220"/>
      <c r="E4930" s="220"/>
      <c r="F4930" s="220"/>
      <c r="G4930" s="220"/>
      <c r="H4930" s="220"/>
      <c r="I4930" s="220"/>
      <c r="J4930" s="220"/>
      <c r="K4930" s="220"/>
      <c r="L4930" s="220"/>
      <c r="M4930" s="326"/>
      <c r="N4930" s="220"/>
      <c r="O4930" s="220"/>
      <c r="P4930" s="220"/>
      <c r="Q4930" s="326"/>
      <c r="R4930" s="326"/>
      <c r="S4930" s="326"/>
      <c r="T4930" s="326"/>
    </row>
    <row r="4931" spans="1:20">
      <c r="A4931" s="220"/>
      <c r="B4931" s="220"/>
      <c r="C4931" s="220"/>
      <c r="D4931" s="220"/>
      <c r="E4931" s="220"/>
      <c r="F4931" s="220"/>
      <c r="G4931" s="220"/>
      <c r="H4931" s="220"/>
      <c r="I4931" s="220"/>
      <c r="J4931" s="220"/>
      <c r="K4931" s="220"/>
      <c r="L4931" s="220"/>
      <c r="M4931" s="326"/>
      <c r="N4931" s="220"/>
      <c r="O4931" s="220"/>
      <c r="P4931" s="220"/>
      <c r="Q4931" s="326"/>
      <c r="R4931" s="326"/>
      <c r="S4931" s="326"/>
      <c r="T4931" s="326"/>
    </row>
    <row r="4932" spans="1:20">
      <c r="A4932" s="220"/>
      <c r="B4932" s="220"/>
      <c r="C4932" s="220"/>
      <c r="D4932" s="220"/>
      <c r="E4932" s="220"/>
      <c r="F4932" s="220"/>
      <c r="G4932" s="220"/>
      <c r="H4932" s="220"/>
      <c r="I4932" s="220"/>
      <c r="J4932" s="220"/>
      <c r="K4932" s="220"/>
      <c r="L4932" s="220"/>
      <c r="M4932" s="326"/>
      <c r="N4932" s="220"/>
      <c r="O4932" s="220"/>
      <c r="P4932" s="220"/>
      <c r="Q4932" s="326"/>
      <c r="R4932" s="326"/>
      <c r="S4932" s="326"/>
      <c r="T4932" s="326"/>
    </row>
    <row r="4933" spans="1:20">
      <c r="A4933" s="220"/>
      <c r="B4933" s="220"/>
      <c r="C4933" s="220"/>
      <c r="D4933" s="220"/>
      <c r="E4933" s="220"/>
      <c r="F4933" s="220"/>
      <c r="G4933" s="220"/>
      <c r="H4933" s="220"/>
      <c r="I4933" s="220"/>
      <c r="J4933" s="220"/>
      <c r="K4933" s="220"/>
      <c r="L4933" s="220"/>
      <c r="M4933" s="326"/>
      <c r="N4933" s="220"/>
      <c r="O4933" s="220"/>
      <c r="P4933" s="220"/>
      <c r="Q4933" s="326"/>
      <c r="R4933" s="326"/>
      <c r="S4933" s="326"/>
      <c r="T4933" s="326"/>
    </row>
    <row r="4934" spans="1:20">
      <c r="A4934" s="220"/>
      <c r="B4934" s="220"/>
      <c r="C4934" s="220"/>
      <c r="D4934" s="220"/>
      <c r="E4934" s="220"/>
      <c r="F4934" s="220"/>
      <c r="G4934" s="220"/>
      <c r="H4934" s="220"/>
      <c r="I4934" s="220"/>
      <c r="J4934" s="220"/>
      <c r="K4934" s="220"/>
      <c r="L4934" s="220"/>
      <c r="M4934" s="326"/>
      <c r="N4934" s="220"/>
      <c r="O4934" s="220"/>
      <c r="P4934" s="220"/>
      <c r="Q4934" s="326"/>
      <c r="R4934" s="326"/>
      <c r="S4934" s="326"/>
      <c r="T4934" s="326"/>
    </row>
    <row r="4935" spans="1:20">
      <c r="A4935" s="220"/>
      <c r="B4935" s="220"/>
      <c r="C4935" s="220"/>
      <c r="D4935" s="220"/>
      <c r="E4935" s="220"/>
      <c r="F4935" s="220"/>
      <c r="G4935" s="220"/>
      <c r="H4935" s="220"/>
      <c r="I4935" s="220"/>
      <c r="J4935" s="220"/>
      <c r="K4935" s="220"/>
      <c r="L4935" s="220"/>
      <c r="M4935" s="326"/>
      <c r="N4935" s="220"/>
      <c r="O4935" s="220"/>
      <c r="P4935" s="220"/>
      <c r="Q4935" s="326"/>
      <c r="R4935" s="326"/>
      <c r="S4935" s="326"/>
      <c r="T4935" s="326"/>
    </row>
    <row r="4936" spans="1:20">
      <c r="A4936" s="220"/>
      <c r="B4936" s="220"/>
      <c r="C4936" s="220"/>
      <c r="D4936" s="220"/>
      <c r="E4936" s="220"/>
      <c r="F4936" s="220"/>
      <c r="G4936" s="220"/>
      <c r="H4936" s="220"/>
      <c r="I4936" s="220"/>
      <c r="J4936" s="220"/>
      <c r="K4936" s="220"/>
      <c r="L4936" s="220"/>
      <c r="M4936" s="326"/>
      <c r="N4936" s="220"/>
      <c r="O4936" s="220"/>
      <c r="P4936" s="220"/>
      <c r="Q4936" s="326"/>
      <c r="R4936" s="326"/>
      <c r="S4936" s="326"/>
      <c r="T4936" s="326"/>
    </row>
    <row r="4937" spans="1:20">
      <c r="A4937" s="220"/>
      <c r="B4937" s="220"/>
      <c r="C4937" s="220"/>
      <c r="D4937" s="220"/>
      <c r="E4937" s="220"/>
      <c r="F4937" s="220"/>
      <c r="G4937" s="220"/>
      <c r="H4937" s="220"/>
      <c r="I4937" s="220"/>
      <c r="J4937" s="220"/>
      <c r="K4937" s="220"/>
      <c r="L4937" s="220"/>
      <c r="M4937" s="326"/>
      <c r="N4937" s="220"/>
      <c r="O4937" s="220"/>
      <c r="P4937" s="220"/>
      <c r="Q4937" s="326"/>
      <c r="R4937" s="326"/>
      <c r="S4937" s="326"/>
      <c r="T4937" s="326"/>
    </row>
    <row r="4938" spans="1:20">
      <c r="A4938" s="220"/>
      <c r="B4938" s="220"/>
      <c r="C4938" s="220"/>
      <c r="D4938" s="220"/>
      <c r="E4938" s="220"/>
      <c r="F4938" s="220"/>
      <c r="G4938" s="220"/>
      <c r="H4938" s="220"/>
      <c r="I4938" s="220"/>
      <c r="J4938" s="220"/>
      <c r="K4938" s="220"/>
      <c r="L4938" s="220"/>
      <c r="M4938" s="326"/>
      <c r="N4938" s="220"/>
      <c r="O4938" s="220"/>
      <c r="P4938" s="220"/>
      <c r="Q4938" s="326"/>
      <c r="R4938" s="326"/>
      <c r="S4938" s="326"/>
      <c r="T4938" s="326"/>
    </row>
    <row r="4939" spans="1:20">
      <c r="A4939" s="220"/>
      <c r="B4939" s="220"/>
      <c r="C4939" s="220"/>
      <c r="D4939" s="220"/>
      <c r="E4939" s="220"/>
      <c r="F4939" s="220"/>
      <c r="G4939" s="220"/>
      <c r="H4939" s="220"/>
      <c r="I4939" s="220"/>
      <c r="J4939" s="220"/>
      <c r="K4939" s="220"/>
      <c r="L4939" s="220"/>
      <c r="M4939" s="326"/>
      <c r="N4939" s="220"/>
      <c r="O4939" s="220"/>
      <c r="P4939" s="220"/>
      <c r="Q4939" s="326"/>
      <c r="R4939" s="326"/>
      <c r="S4939" s="326"/>
      <c r="T4939" s="326"/>
    </row>
    <row r="4940" spans="1:20">
      <c r="A4940" s="220"/>
      <c r="B4940" s="220"/>
      <c r="C4940" s="220"/>
      <c r="D4940" s="220"/>
      <c r="E4940" s="220"/>
      <c r="F4940" s="220"/>
      <c r="G4940" s="220"/>
      <c r="H4940" s="220"/>
      <c r="I4940" s="220"/>
      <c r="J4940" s="220"/>
      <c r="K4940" s="220"/>
      <c r="L4940" s="220"/>
      <c r="M4940" s="326"/>
      <c r="N4940" s="220"/>
      <c r="O4940" s="220"/>
      <c r="P4940" s="220"/>
      <c r="Q4940" s="326"/>
      <c r="R4940" s="326"/>
      <c r="S4940" s="326"/>
      <c r="T4940" s="326"/>
    </row>
    <row r="4941" spans="1:20">
      <c r="A4941" s="220"/>
      <c r="B4941" s="220"/>
      <c r="C4941" s="220"/>
      <c r="D4941" s="220"/>
      <c r="E4941" s="220"/>
      <c r="F4941" s="220"/>
      <c r="G4941" s="220"/>
      <c r="H4941" s="220"/>
      <c r="I4941" s="220"/>
      <c r="J4941" s="220"/>
      <c r="K4941" s="220"/>
      <c r="L4941" s="220"/>
      <c r="M4941" s="326"/>
      <c r="N4941" s="220"/>
      <c r="O4941" s="220"/>
      <c r="P4941" s="220"/>
      <c r="Q4941" s="326"/>
      <c r="R4941" s="326"/>
      <c r="S4941" s="326"/>
      <c r="T4941" s="326"/>
    </row>
    <row r="4942" spans="1:20">
      <c r="A4942" s="220"/>
      <c r="B4942" s="220"/>
      <c r="C4942" s="220"/>
      <c r="D4942" s="220"/>
      <c r="E4942" s="220"/>
      <c r="F4942" s="220"/>
      <c r="G4942" s="220"/>
      <c r="H4942" s="220"/>
      <c r="I4942" s="220"/>
      <c r="J4942" s="220"/>
      <c r="K4942" s="220"/>
      <c r="L4942" s="220"/>
      <c r="M4942" s="326"/>
      <c r="N4942" s="220"/>
      <c r="O4942" s="220"/>
      <c r="P4942" s="220"/>
      <c r="Q4942" s="326"/>
      <c r="R4942" s="326"/>
      <c r="S4942" s="326"/>
      <c r="T4942" s="326"/>
    </row>
    <row r="4943" spans="1:20">
      <c r="A4943" s="220"/>
      <c r="B4943" s="220"/>
      <c r="C4943" s="220"/>
      <c r="D4943" s="220"/>
      <c r="E4943" s="220"/>
      <c r="F4943" s="220"/>
      <c r="G4943" s="220"/>
      <c r="H4943" s="220"/>
      <c r="I4943" s="220"/>
      <c r="J4943" s="220"/>
      <c r="K4943" s="220"/>
      <c r="L4943" s="220"/>
      <c r="M4943" s="326"/>
      <c r="N4943" s="220"/>
      <c r="O4943" s="220"/>
      <c r="P4943" s="220"/>
      <c r="Q4943" s="326"/>
      <c r="R4943" s="326"/>
      <c r="S4943" s="326"/>
      <c r="T4943" s="326"/>
    </row>
    <row r="4944" spans="1:20">
      <c r="A4944" s="220"/>
      <c r="B4944" s="220"/>
      <c r="C4944" s="220"/>
      <c r="D4944" s="220"/>
      <c r="E4944" s="220"/>
      <c r="F4944" s="220"/>
      <c r="G4944" s="220"/>
      <c r="H4944" s="220"/>
      <c r="I4944" s="220"/>
      <c r="J4944" s="220"/>
      <c r="K4944" s="220"/>
      <c r="L4944" s="220"/>
      <c r="M4944" s="326"/>
      <c r="N4944" s="220"/>
      <c r="O4944" s="220"/>
      <c r="P4944" s="220"/>
      <c r="Q4944" s="326"/>
      <c r="R4944" s="326"/>
      <c r="S4944" s="326"/>
      <c r="T4944" s="326"/>
    </row>
    <row r="4945" spans="1:20">
      <c r="A4945" s="220"/>
      <c r="B4945" s="220"/>
      <c r="C4945" s="220"/>
      <c r="D4945" s="220"/>
      <c r="E4945" s="220"/>
      <c r="F4945" s="220"/>
      <c r="G4945" s="220"/>
      <c r="H4945" s="220"/>
      <c r="I4945" s="220"/>
      <c r="J4945" s="220"/>
      <c r="K4945" s="220"/>
      <c r="L4945" s="220"/>
      <c r="M4945" s="326"/>
      <c r="N4945" s="220"/>
      <c r="O4945" s="220"/>
      <c r="P4945" s="220"/>
      <c r="Q4945" s="326"/>
      <c r="R4945" s="326"/>
      <c r="S4945" s="326"/>
      <c r="T4945" s="326"/>
    </row>
    <row r="4946" spans="1:20">
      <c r="A4946" s="220"/>
      <c r="B4946" s="220"/>
      <c r="C4946" s="220"/>
      <c r="D4946" s="220"/>
      <c r="E4946" s="220"/>
      <c r="F4946" s="220"/>
      <c r="G4946" s="220"/>
      <c r="H4946" s="220"/>
      <c r="I4946" s="220"/>
      <c r="J4946" s="220"/>
      <c r="K4946" s="220"/>
      <c r="L4946" s="220"/>
      <c r="M4946" s="326"/>
      <c r="N4946" s="220"/>
      <c r="O4946" s="220"/>
      <c r="P4946" s="220"/>
      <c r="Q4946" s="326"/>
      <c r="R4946" s="326"/>
      <c r="S4946" s="326"/>
      <c r="T4946" s="326"/>
    </row>
    <row r="4947" spans="1:20">
      <c r="A4947" s="220"/>
      <c r="B4947" s="220"/>
      <c r="C4947" s="220"/>
      <c r="D4947" s="220"/>
      <c r="E4947" s="220"/>
      <c r="F4947" s="220"/>
      <c r="G4947" s="220"/>
      <c r="H4947" s="220"/>
      <c r="I4947" s="220"/>
      <c r="J4947" s="220"/>
      <c r="K4947" s="220"/>
      <c r="L4947" s="220"/>
      <c r="M4947" s="326"/>
      <c r="N4947" s="220"/>
      <c r="O4947" s="220"/>
      <c r="P4947" s="220"/>
      <c r="Q4947" s="326"/>
      <c r="R4947" s="326"/>
      <c r="S4947" s="326"/>
      <c r="T4947" s="326"/>
    </row>
    <row r="4948" spans="1:20">
      <c r="A4948" s="220"/>
      <c r="B4948" s="220"/>
      <c r="C4948" s="220"/>
      <c r="D4948" s="220"/>
      <c r="E4948" s="220"/>
      <c r="F4948" s="220"/>
      <c r="G4948" s="220"/>
      <c r="H4948" s="220"/>
      <c r="I4948" s="220"/>
      <c r="J4948" s="220"/>
      <c r="K4948" s="220"/>
      <c r="L4948" s="220"/>
      <c r="M4948" s="326"/>
      <c r="N4948" s="220"/>
      <c r="O4948" s="220"/>
      <c r="P4948" s="220"/>
      <c r="Q4948" s="326"/>
      <c r="R4948" s="326"/>
      <c r="S4948" s="326"/>
      <c r="T4948" s="326"/>
    </row>
    <row r="4949" spans="1:20">
      <c r="A4949" s="220"/>
      <c r="B4949" s="220"/>
      <c r="C4949" s="220"/>
      <c r="D4949" s="220"/>
      <c r="E4949" s="220"/>
      <c r="F4949" s="220"/>
      <c r="G4949" s="220"/>
      <c r="H4949" s="220"/>
      <c r="I4949" s="220"/>
      <c r="J4949" s="220"/>
      <c r="K4949" s="220"/>
      <c r="L4949" s="220"/>
      <c r="M4949" s="326"/>
      <c r="N4949" s="220"/>
      <c r="O4949" s="220"/>
      <c r="P4949" s="220"/>
      <c r="Q4949" s="326"/>
      <c r="R4949" s="326"/>
      <c r="S4949" s="326"/>
      <c r="T4949" s="326"/>
    </row>
    <row r="4950" spans="1:20">
      <c r="A4950" s="220"/>
      <c r="B4950" s="220"/>
      <c r="C4950" s="220"/>
      <c r="D4950" s="220"/>
      <c r="E4950" s="220"/>
      <c r="F4950" s="220"/>
      <c r="G4950" s="220"/>
      <c r="H4950" s="220"/>
      <c r="I4950" s="220"/>
      <c r="J4950" s="220"/>
      <c r="K4950" s="220"/>
      <c r="L4950" s="220"/>
      <c r="M4950" s="326"/>
      <c r="N4950" s="220"/>
      <c r="O4950" s="220"/>
      <c r="P4950" s="220"/>
      <c r="Q4950" s="326"/>
      <c r="R4950" s="326"/>
      <c r="S4950" s="326"/>
      <c r="T4950" s="326"/>
    </row>
    <row r="4951" spans="1:20">
      <c r="A4951" s="220"/>
      <c r="B4951" s="220"/>
      <c r="C4951" s="220"/>
      <c r="D4951" s="220"/>
      <c r="E4951" s="220"/>
      <c r="F4951" s="220"/>
      <c r="G4951" s="220"/>
      <c r="H4951" s="220"/>
      <c r="I4951" s="220"/>
      <c r="J4951" s="220"/>
      <c r="K4951" s="220"/>
      <c r="L4951" s="220"/>
      <c r="M4951" s="326"/>
      <c r="N4951" s="220"/>
      <c r="O4951" s="220"/>
      <c r="P4951" s="220"/>
      <c r="Q4951" s="326"/>
      <c r="R4951" s="326"/>
      <c r="S4951" s="326"/>
      <c r="T4951" s="326"/>
    </row>
    <row r="4952" spans="1:20">
      <c r="A4952" s="220"/>
      <c r="B4952" s="220"/>
      <c r="C4952" s="220"/>
      <c r="D4952" s="220"/>
      <c r="E4952" s="220"/>
      <c r="F4952" s="220"/>
      <c r="G4952" s="220"/>
      <c r="H4952" s="220"/>
      <c r="I4952" s="220"/>
      <c r="J4952" s="220"/>
      <c r="K4952" s="220"/>
      <c r="L4952" s="220"/>
      <c r="M4952" s="326"/>
      <c r="N4952" s="220"/>
      <c r="O4952" s="220"/>
      <c r="P4952" s="220"/>
      <c r="Q4952" s="326"/>
      <c r="R4952" s="326"/>
      <c r="S4952" s="326"/>
      <c r="T4952" s="326"/>
    </row>
    <row r="4953" spans="1:20">
      <c r="A4953" s="220"/>
      <c r="B4953" s="220"/>
      <c r="C4953" s="220"/>
      <c r="D4953" s="220"/>
      <c r="E4953" s="220"/>
      <c r="F4953" s="220"/>
      <c r="G4953" s="220"/>
      <c r="H4953" s="220"/>
      <c r="I4953" s="220"/>
      <c r="J4953" s="220"/>
      <c r="K4953" s="220"/>
      <c r="L4953" s="220"/>
      <c r="M4953" s="326"/>
      <c r="N4953" s="220"/>
      <c r="O4953" s="220"/>
      <c r="P4953" s="220"/>
      <c r="Q4953" s="326"/>
      <c r="R4953" s="326"/>
      <c r="S4953" s="326"/>
      <c r="T4953" s="326"/>
    </row>
    <row r="4954" spans="1:20">
      <c r="A4954" s="220"/>
      <c r="B4954" s="220"/>
      <c r="C4954" s="220"/>
      <c r="D4954" s="220"/>
      <c r="E4954" s="220"/>
      <c r="F4954" s="220"/>
      <c r="G4954" s="220"/>
      <c r="H4954" s="220"/>
      <c r="I4954" s="220"/>
      <c r="J4954" s="220"/>
      <c r="K4954" s="220"/>
      <c r="L4954" s="220"/>
      <c r="M4954" s="326"/>
      <c r="N4954" s="220"/>
      <c r="O4954" s="220"/>
      <c r="P4954" s="220"/>
      <c r="Q4954" s="326"/>
      <c r="R4954" s="326"/>
      <c r="S4954" s="326"/>
      <c r="T4954" s="326"/>
    </row>
    <row r="4955" spans="1:20">
      <c r="A4955" s="220"/>
      <c r="B4955" s="220"/>
      <c r="C4955" s="220"/>
      <c r="D4955" s="220"/>
      <c r="E4955" s="220"/>
      <c r="F4955" s="220"/>
      <c r="G4955" s="220"/>
      <c r="H4955" s="220"/>
      <c r="I4955" s="220"/>
      <c r="J4955" s="220"/>
      <c r="K4955" s="220"/>
      <c r="L4955" s="220"/>
      <c r="M4955" s="326"/>
      <c r="N4955" s="220"/>
      <c r="O4955" s="220"/>
      <c r="P4955" s="220"/>
      <c r="Q4955" s="326"/>
      <c r="R4955" s="326"/>
      <c r="S4955" s="326"/>
      <c r="T4955" s="326"/>
    </row>
    <row r="4956" spans="1:20">
      <c r="A4956" s="220"/>
      <c r="B4956" s="220"/>
      <c r="C4956" s="220"/>
      <c r="D4956" s="220"/>
      <c r="E4956" s="220"/>
      <c r="F4956" s="220"/>
      <c r="G4956" s="220"/>
      <c r="H4956" s="220"/>
      <c r="I4956" s="220"/>
      <c r="J4956" s="220"/>
      <c r="K4956" s="220"/>
      <c r="L4956" s="220"/>
      <c r="M4956" s="326"/>
      <c r="N4956" s="220"/>
      <c r="O4956" s="220"/>
      <c r="P4956" s="220"/>
      <c r="Q4956" s="326"/>
      <c r="R4956" s="326"/>
      <c r="S4956" s="326"/>
      <c r="T4956" s="326"/>
    </row>
    <row r="4957" spans="1:20">
      <c r="A4957" s="220"/>
      <c r="B4957" s="220"/>
      <c r="C4957" s="220"/>
      <c r="D4957" s="220"/>
      <c r="E4957" s="220"/>
      <c r="F4957" s="220"/>
      <c r="G4957" s="220"/>
      <c r="H4957" s="220"/>
      <c r="I4957" s="220"/>
      <c r="J4957" s="220"/>
      <c r="K4957" s="220"/>
      <c r="L4957" s="220"/>
      <c r="M4957" s="326"/>
      <c r="N4957" s="220"/>
      <c r="O4957" s="220"/>
      <c r="P4957" s="220"/>
      <c r="Q4957" s="326"/>
      <c r="R4957" s="326"/>
      <c r="S4957" s="326"/>
      <c r="T4957" s="326"/>
    </row>
    <row r="4958" spans="1:20">
      <c r="A4958" s="220"/>
      <c r="B4958" s="220"/>
      <c r="C4958" s="220"/>
      <c r="D4958" s="220"/>
      <c r="E4958" s="220"/>
      <c r="F4958" s="220"/>
      <c r="G4958" s="220"/>
      <c r="H4958" s="220"/>
      <c r="I4958" s="220"/>
      <c r="J4958" s="220"/>
      <c r="K4958" s="220"/>
      <c r="L4958" s="220"/>
      <c r="M4958" s="326"/>
      <c r="N4958" s="220"/>
      <c r="O4958" s="220"/>
      <c r="P4958" s="220"/>
      <c r="Q4958" s="326"/>
      <c r="R4958" s="326"/>
      <c r="S4958" s="326"/>
      <c r="T4958" s="326"/>
    </row>
    <row r="4959" spans="1:20">
      <c r="A4959" s="220"/>
      <c r="B4959" s="220"/>
      <c r="C4959" s="220"/>
      <c r="D4959" s="220"/>
      <c r="E4959" s="220"/>
      <c r="F4959" s="220"/>
      <c r="G4959" s="220"/>
      <c r="H4959" s="220"/>
      <c r="I4959" s="220"/>
      <c r="J4959" s="220"/>
      <c r="K4959" s="220"/>
      <c r="L4959" s="220"/>
      <c r="M4959" s="326"/>
      <c r="N4959" s="220"/>
      <c r="O4959" s="220"/>
      <c r="P4959" s="220"/>
      <c r="Q4959" s="326"/>
      <c r="R4959" s="326"/>
      <c r="S4959" s="326"/>
      <c r="T4959" s="326"/>
    </row>
    <row r="4960" spans="1:20">
      <c r="A4960" s="220"/>
      <c r="B4960" s="220"/>
      <c r="C4960" s="220"/>
      <c r="D4960" s="220"/>
      <c r="E4960" s="220"/>
      <c r="F4960" s="220"/>
      <c r="G4960" s="220"/>
      <c r="H4960" s="220"/>
      <c r="I4960" s="220"/>
      <c r="J4960" s="220"/>
      <c r="K4960" s="220"/>
      <c r="L4960" s="220"/>
      <c r="M4960" s="326"/>
      <c r="N4960" s="220"/>
      <c r="O4960" s="220"/>
      <c r="P4960" s="220"/>
      <c r="Q4960" s="326"/>
      <c r="R4960" s="326"/>
      <c r="S4960" s="326"/>
      <c r="T4960" s="326"/>
    </row>
    <row r="4961" spans="1:20">
      <c r="A4961" s="220"/>
      <c r="B4961" s="220"/>
      <c r="C4961" s="220"/>
      <c r="D4961" s="220"/>
      <c r="E4961" s="220"/>
      <c r="F4961" s="220"/>
      <c r="G4961" s="220"/>
      <c r="H4961" s="220"/>
      <c r="I4961" s="220"/>
      <c r="J4961" s="220"/>
      <c r="K4961" s="220"/>
      <c r="L4961" s="220"/>
      <c r="M4961" s="326"/>
      <c r="N4961" s="220"/>
      <c r="O4961" s="220"/>
      <c r="P4961" s="220"/>
      <c r="Q4961" s="326"/>
      <c r="R4961" s="326"/>
      <c r="S4961" s="326"/>
      <c r="T4961" s="326"/>
    </row>
    <row r="4962" spans="1:20">
      <c r="A4962" s="220"/>
      <c r="B4962" s="220"/>
      <c r="C4962" s="220"/>
      <c r="D4962" s="220"/>
      <c r="E4962" s="220"/>
      <c r="F4962" s="220"/>
      <c r="G4962" s="220"/>
      <c r="H4962" s="220"/>
      <c r="I4962" s="220"/>
      <c r="J4962" s="220"/>
      <c r="K4962" s="220"/>
      <c r="L4962" s="220"/>
      <c r="M4962" s="326"/>
      <c r="N4962" s="220"/>
      <c r="O4962" s="220"/>
      <c r="P4962" s="220"/>
      <c r="Q4962" s="326"/>
      <c r="R4962" s="326"/>
      <c r="S4962" s="326"/>
      <c r="T4962" s="326"/>
    </row>
    <row r="4963" spans="1:20">
      <c r="A4963" s="220"/>
      <c r="B4963" s="220"/>
      <c r="C4963" s="220"/>
      <c r="D4963" s="220"/>
      <c r="E4963" s="220"/>
      <c r="F4963" s="220"/>
      <c r="G4963" s="220"/>
      <c r="H4963" s="220"/>
      <c r="I4963" s="220"/>
      <c r="J4963" s="220"/>
      <c r="K4963" s="220"/>
      <c r="L4963" s="220"/>
      <c r="M4963" s="326"/>
      <c r="N4963" s="220"/>
      <c r="O4963" s="220"/>
      <c r="P4963" s="220"/>
      <c r="Q4963" s="326"/>
      <c r="R4963" s="326"/>
      <c r="S4963" s="326"/>
      <c r="T4963" s="326"/>
    </row>
    <row r="4964" spans="1:20">
      <c r="A4964" s="220"/>
      <c r="B4964" s="220"/>
      <c r="C4964" s="220"/>
      <c r="D4964" s="220"/>
      <c r="E4964" s="220"/>
      <c r="F4964" s="220"/>
      <c r="G4964" s="220"/>
      <c r="H4964" s="220"/>
      <c r="I4964" s="220"/>
      <c r="J4964" s="220"/>
      <c r="K4964" s="220"/>
      <c r="L4964" s="220"/>
      <c r="M4964" s="326"/>
      <c r="N4964" s="220"/>
      <c r="O4964" s="220"/>
      <c r="P4964" s="220"/>
      <c r="Q4964" s="326"/>
      <c r="R4964" s="326"/>
      <c r="S4964" s="326"/>
      <c r="T4964" s="326"/>
    </row>
    <row r="4965" spans="1:20">
      <c r="A4965" s="220"/>
      <c r="B4965" s="220"/>
      <c r="C4965" s="220"/>
      <c r="D4965" s="220"/>
      <c r="E4965" s="220"/>
      <c r="F4965" s="220"/>
      <c r="G4965" s="220"/>
      <c r="H4965" s="220"/>
      <c r="I4965" s="220"/>
      <c r="J4965" s="220"/>
      <c r="K4965" s="220"/>
      <c r="L4965" s="220"/>
      <c r="M4965" s="326"/>
      <c r="N4965" s="220"/>
      <c r="O4965" s="220"/>
      <c r="P4965" s="220"/>
      <c r="Q4965" s="326"/>
      <c r="R4965" s="326"/>
      <c r="S4965" s="326"/>
      <c r="T4965" s="326"/>
    </row>
    <row r="4966" spans="1:20">
      <c r="A4966" s="220"/>
      <c r="B4966" s="220"/>
      <c r="C4966" s="220"/>
      <c r="D4966" s="220"/>
      <c r="E4966" s="220"/>
      <c r="F4966" s="220"/>
      <c r="G4966" s="220"/>
      <c r="H4966" s="220"/>
      <c r="I4966" s="220"/>
      <c r="J4966" s="220"/>
      <c r="K4966" s="220"/>
      <c r="L4966" s="220"/>
      <c r="M4966" s="326"/>
      <c r="N4966" s="220"/>
      <c r="O4966" s="220"/>
      <c r="P4966" s="220"/>
      <c r="Q4966" s="326"/>
      <c r="R4966" s="326"/>
      <c r="S4966" s="326"/>
      <c r="T4966" s="326"/>
    </row>
    <row r="4967" spans="1:20">
      <c r="A4967" s="220"/>
      <c r="B4967" s="220"/>
      <c r="C4967" s="220"/>
      <c r="D4967" s="220"/>
      <c r="E4967" s="220"/>
      <c r="F4967" s="220"/>
      <c r="G4967" s="220"/>
      <c r="H4967" s="220"/>
      <c r="I4967" s="220"/>
      <c r="J4967" s="220"/>
      <c r="K4967" s="220"/>
      <c r="L4967" s="220"/>
      <c r="M4967" s="326"/>
      <c r="N4967" s="220"/>
      <c r="O4967" s="220"/>
      <c r="P4967" s="220"/>
      <c r="Q4967" s="326"/>
      <c r="R4967" s="326"/>
      <c r="S4967" s="326"/>
      <c r="T4967" s="326"/>
    </row>
    <row r="4968" spans="1:20">
      <c r="A4968" s="220"/>
      <c r="B4968" s="220"/>
      <c r="C4968" s="220"/>
      <c r="D4968" s="220"/>
      <c r="E4968" s="220"/>
      <c r="F4968" s="220"/>
      <c r="G4968" s="220"/>
      <c r="H4968" s="220"/>
      <c r="I4968" s="220"/>
      <c r="J4968" s="220"/>
      <c r="K4968" s="220"/>
      <c r="L4968" s="220"/>
      <c r="M4968" s="326"/>
      <c r="N4968" s="220"/>
      <c r="O4968" s="220"/>
      <c r="P4968" s="220"/>
      <c r="Q4968" s="326"/>
      <c r="R4968" s="326"/>
      <c r="S4968" s="326"/>
      <c r="T4968" s="326"/>
    </row>
    <row r="4969" spans="1:20">
      <c r="A4969" s="220"/>
      <c r="B4969" s="220"/>
      <c r="C4969" s="220"/>
      <c r="D4969" s="220"/>
      <c r="E4969" s="220"/>
      <c r="F4969" s="220"/>
      <c r="G4969" s="220"/>
      <c r="H4969" s="220"/>
      <c r="I4969" s="220"/>
      <c r="J4969" s="220"/>
      <c r="K4969" s="220"/>
      <c r="L4969" s="220"/>
      <c r="M4969" s="326"/>
      <c r="N4969" s="220"/>
      <c r="O4969" s="220"/>
      <c r="P4969" s="220"/>
      <c r="Q4969" s="326"/>
      <c r="R4969" s="326"/>
      <c r="S4969" s="326"/>
      <c r="T4969" s="326"/>
    </row>
    <row r="4970" spans="1:20">
      <c r="A4970" s="220"/>
      <c r="B4970" s="220"/>
      <c r="C4970" s="220"/>
      <c r="D4970" s="220"/>
      <c r="E4970" s="220"/>
      <c r="F4970" s="220"/>
      <c r="G4970" s="220"/>
      <c r="H4970" s="220"/>
      <c r="I4970" s="220"/>
      <c r="J4970" s="220"/>
      <c r="K4970" s="220"/>
      <c r="L4970" s="220"/>
      <c r="M4970" s="326"/>
      <c r="N4970" s="220"/>
      <c r="O4970" s="220"/>
      <c r="P4970" s="220"/>
      <c r="Q4970" s="326"/>
      <c r="R4970" s="326"/>
      <c r="S4970" s="326"/>
      <c r="T4970" s="326"/>
    </row>
    <row r="4971" spans="1:20">
      <c r="A4971" s="220"/>
      <c r="B4971" s="220"/>
      <c r="C4971" s="220"/>
      <c r="D4971" s="220"/>
      <c r="E4971" s="220"/>
      <c r="F4971" s="220"/>
      <c r="G4971" s="220"/>
      <c r="H4971" s="220"/>
      <c r="I4971" s="220"/>
      <c r="J4971" s="220"/>
      <c r="K4971" s="220"/>
      <c r="L4971" s="220"/>
      <c r="M4971" s="326"/>
      <c r="N4971" s="220"/>
      <c r="O4971" s="220"/>
      <c r="P4971" s="220"/>
      <c r="Q4971" s="326"/>
      <c r="R4971" s="326"/>
      <c r="S4971" s="326"/>
      <c r="T4971" s="326"/>
    </row>
    <row r="4972" spans="1:20">
      <c r="A4972" s="220"/>
      <c r="B4972" s="220"/>
      <c r="C4972" s="220"/>
      <c r="D4972" s="220"/>
      <c r="E4972" s="220"/>
      <c r="F4972" s="220"/>
      <c r="G4972" s="220"/>
      <c r="H4972" s="220"/>
      <c r="I4972" s="220"/>
      <c r="J4972" s="220"/>
      <c r="K4972" s="220"/>
      <c r="L4972" s="220"/>
      <c r="M4972" s="326"/>
      <c r="N4972" s="220"/>
      <c r="O4972" s="220"/>
      <c r="P4972" s="220"/>
      <c r="Q4972" s="326"/>
      <c r="R4972" s="326"/>
      <c r="S4972" s="326"/>
      <c r="T4972" s="326"/>
    </row>
    <row r="4973" spans="1:20">
      <c r="A4973" s="220"/>
      <c r="B4973" s="220"/>
      <c r="C4973" s="220"/>
      <c r="D4973" s="220"/>
      <c r="E4973" s="220"/>
      <c r="F4973" s="220"/>
      <c r="G4973" s="220"/>
      <c r="H4973" s="220"/>
      <c r="I4973" s="220"/>
      <c r="J4973" s="220"/>
      <c r="K4973" s="220"/>
      <c r="L4973" s="220"/>
      <c r="M4973" s="326"/>
      <c r="N4973" s="220"/>
      <c r="O4973" s="220"/>
      <c r="P4973" s="220"/>
      <c r="Q4973" s="326"/>
      <c r="R4973" s="326"/>
      <c r="S4973" s="326"/>
      <c r="T4973" s="326"/>
    </row>
    <row r="4974" spans="1:20">
      <c r="A4974" s="220"/>
      <c r="B4974" s="220"/>
      <c r="C4974" s="220"/>
      <c r="D4974" s="220"/>
      <c r="E4974" s="220"/>
      <c r="F4974" s="220"/>
      <c r="G4974" s="220"/>
      <c r="H4974" s="220"/>
      <c r="I4974" s="220"/>
      <c r="J4974" s="220"/>
      <c r="K4974" s="220"/>
      <c r="L4974" s="220"/>
      <c r="M4974" s="326"/>
      <c r="N4974" s="220"/>
      <c r="O4974" s="220"/>
      <c r="P4974" s="220"/>
      <c r="Q4974" s="326"/>
      <c r="R4974" s="326"/>
      <c r="S4974" s="326"/>
      <c r="T4974" s="326"/>
    </row>
    <row r="4975" spans="1:20">
      <c r="A4975" s="220"/>
      <c r="B4975" s="220"/>
      <c r="C4975" s="220"/>
      <c r="D4975" s="220"/>
      <c r="E4975" s="220"/>
      <c r="F4975" s="220"/>
      <c r="G4975" s="220"/>
      <c r="H4975" s="220"/>
      <c r="I4975" s="220"/>
      <c r="J4975" s="220"/>
      <c r="K4975" s="220"/>
      <c r="L4975" s="220"/>
      <c r="M4975" s="326"/>
      <c r="N4975" s="220"/>
      <c r="O4975" s="220"/>
      <c r="P4975" s="220"/>
      <c r="Q4975" s="326"/>
      <c r="R4975" s="326"/>
      <c r="S4975" s="326"/>
      <c r="T4975" s="326"/>
    </row>
    <row r="4976" spans="1:20">
      <c r="A4976" s="220"/>
      <c r="B4976" s="220"/>
      <c r="C4976" s="220"/>
      <c r="D4976" s="220"/>
      <c r="E4976" s="220"/>
      <c r="F4976" s="220"/>
      <c r="G4976" s="220"/>
      <c r="H4976" s="220"/>
      <c r="I4976" s="220"/>
      <c r="J4976" s="220"/>
      <c r="K4976" s="220"/>
      <c r="L4976" s="220"/>
      <c r="M4976" s="326"/>
      <c r="N4976" s="220"/>
      <c r="O4976" s="220"/>
      <c r="P4976" s="220"/>
      <c r="Q4976" s="326"/>
      <c r="R4976" s="326"/>
      <c r="S4976" s="326"/>
      <c r="T4976" s="326"/>
    </row>
    <row r="4977" spans="1:20">
      <c r="A4977" s="220"/>
      <c r="B4977" s="220"/>
      <c r="C4977" s="220"/>
      <c r="D4977" s="220"/>
      <c r="E4977" s="220"/>
      <c r="F4977" s="220"/>
      <c r="G4977" s="220"/>
      <c r="H4977" s="220"/>
      <c r="I4977" s="220"/>
      <c r="J4977" s="220"/>
      <c r="K4977" s="220"/>
      <c r="L4977" s="220"/>
      <c r="M4977" s="326"/>
      <c r="N4977" s="220"/>
      <c r="O4977" s="220"/>
      <c r="P4977" s="220"/>
      <c r="Q4977" s="326"/>
      <c r="R4977" s="326"/>
      <c r="S4977" s="326"/>
      <c r="T4977" s="326"/>
    </row>
    <row r="4978" spans="1:20">
      <c r="A4978" s="220"/>
      <c r="B4978" s="220"/>
      <c r="C4978" s="220"/>
      <c r="D4978" s="220"/>
      <c r="E4978" s="220"/>
      <c r="F4978" s="220"/>
      <c r="G4978" s="220"/>
      <c r="H4978" s="220"/>
      <c r="I4978" s="220"/>
      <c r="J4978" s="220"/>
      <c r="K4978" s="220"/>
      <c r="L4978" s="220"/>
      <c r="M4978" s="326"/>
      <c r="N4978" s="220"/>
      <c r="O4978" s="220"/>
      <c r="P4978" s="220"/>
      <c r="Q4978" s="326"/>
      <c r="R4978" s="326"/>
      <c r="S4978" s="326"/>
      <c r="T4978" s="326"/>
    </row>
    <row r="4979" spans="1:20">
      <c r="A4979" s="220"/>
      <c r="B4979" s="220"/>
      <c r="C4979" s="220"/>
      <c r="D4979" s="220"/>
      <c r="E4979" s="220"/>
      <c r="F4979" s="220"/>
      <c r="G4979" s="220"/>
      <c r="H4979" s="220"/>
      <c r="I4979" s="220"/>
      <c r="J4979" s="220"/>
      <c r="K4979" s="220"/>
      <c r="L4979" s="220"/>
      <c r="M4979" s="326"/>
      <c r="N4979" s="220"/>
      <c r="O4979" s="220"/>
      <c r="P4979" s="220"/>
      <c r="Q4979" s="326"/>
      <c r="R4979" s="326"/>
      <c r="S4979" s="326"/>
      <c r="T4979" s="326"/>
    </row>
    <row r="4980" spans="1:20">
      <c r="A4980" s="220"/>
      <c r="B4980" s="220"/>
      <c r="C4980" s="220"/>
      <c r="D4980" s="220"/>
      <c r="E4980" s="220"/>
      <c r="F4980" s="220"/>
      <c r="G4980" s="220"/>
      <c r="H4980" s="220"/>
      <c r="I4980" s="220"/>
      <c r="J4980" s="220"/>
      <c r="K4980" s="220"/>
      <c r="L4980" s="220"/>
      <c r="M4980" s="326"/>
      <c r="N4980" s="220"/>
      <c r="O4980" s="220"/>
      <c r="P4980" s="220"/>
      <c r="Q4980" s="326"/>
      <c r="R4980" s="326"/>
      <c r="S4980" s="326"/>
      <c r="T4980" s="326"/>
    </row>
    <row r="4981" spans="1:20">
      <c r="A4981" s="220"/>
      <c r="B4981" s="220"/>
      <c r="C4981" s="220"/>
      <c r="D4981" s="220"/>
      <c r="E4981" s="220"/>
      <c r="F4981" s="220"/>
      <c r="G4981" s="220"/>
      <c r="H4981" s="220"/>
      <c r="I4981" s="220"/>
      <c r="J4981" s="220"/>
      <c r="K4981" s="220"/>
      <c r="L4981" s="220"/>
      <c r="M4981" s="326"/>
      <c r="N4981" s="220"/>
      <c r="O4981" s="220"/>
      <c r="P4981" s="220"/>
      <c r="Q4981" s="326"/>
      <c r="R4981" s="326"/>
      <c r="S4981" s="326"/>
      <c r="T4981" s="326"/>
    </row>
    <row r="4982" spans="1:20">
      <c r="A4982" s="220"/>
      <c r="B4982" s="220"/>
      <c r="C4982" s="220"/>
      <c r="D4982" s="220"/>
      <c r="E4982" s="220"/>
      <c r="F4982" s="220"/>
      <c r="G4982" s="220"/>
      <c r="H4982" s="220"/>
      <c r="I4982" s="220"/>
      <c r="J4982" s="220"/>
      <c r="K4982" s="220"/>
      <c r="L4982" s="220"/>
      <c r="M4982" s="326"/>
      <c r="N4982" s="220"/>
      <c r="O4982" s="220"/>
      <c r="P4982" s="220"/>
      <c r="Q4982" s="326"/>
      <c r="R4982" s="326"/>
      <c r="S4982" s="326"/>
      <c r="T4982" s="326"/>
    </row>
    <row r="4983" spans="1:20">
      <c r="A4983" s="220"/>
      <c r="B4983" s="220"/>
      <c r="C4983" s="220"/>
      <c r="D4983" s="220"/>
      <c r="E4983" s="220"/>
      <c r="F4983" s="220"/>
      <c r="G4983" s="220"/>
      <c r="H4983" s="220"/>
      <c r="I4983" s="220"/>
      <c r="J4983" s="220"/>
      <c r="K4983" s="220"/>
      <c r="L4983" s="220"/>
      <c r="M4983" s="326"/>
      <c r="N4983" s="220"/>
      <c r="O4983" s="220"/>
      <c r="P4983" s="220"/>
      <c r="Q4983" s="326"/>
      <c r="R4983" s="326"/>
      <c r="S4983" s="326"/>
      <c r="T4983" s="326"/>
    </row>
    <row r="4984" spans="1:20">
      <c r="A4984" s="220"/>
      <c r="B4984" s="220"/>
      <c r="C4984" s="220"/>
      <c r="D4984" s="220"/>
      <c r="E4984" s="220"/>
      <c r="F4984" s="220"/>
      <c r="G4984" s="220"/>
      <c r="H4984" s="220"/>
      <c r="I4984" s="220"/>
      <c r="J4984" s="220"/>
      <c r="K4984" s="220"/>
      <c r="L4984" s="220"/>
      <c r="M4984" s="326"/>
      <c r="N4984" s="220"/>
      <c r="O4984" s="220"/>
      <c r="P4984" s="220"/>
      <c r="Q4984" s="326"/>
      <c r="R4984" s="326"/>
      <c r="S4984" s="326"/>
      <c r="T4984" s="326"/>
    </row>
    <row r="4985" spans="1:20">
      <c r="A4985" s="220"/>
      <c r="B4985" s="220"/>
      <c r="C4985" s="220"/>
      <c r="D4985" s="220"/>
      <c r="E4985" s="220"/>
      <c r="F4985" s="220"/>
      <c r="G4985" s="220"/>
      <c r="H4985" s="220"/>
      <c r="I4985" s="220"/>
      <c r="J4985" s="220"/>
      <c r="K4985" s="220"/>
      <c r="L4985" s="220"/>
      <c r="M4985" s="326"/>
      <c r="N4985" s="220"/>
      <c r="O4985" s="220"/>
      <c r="P4985" s="220"/>
      <c r="Q4985" s="326"/>
      <c r="R4985" s="326"/>
      <c r="S4985" s="326"/>
      <c r="T4985" s="326"/>
    </row>
    <row r="4986" spans="1:20">
      <c r="A4986" s="220"/>
      <c r="B4986" s="220"/>
      <c r="C4986" s="220"/>
      <c r="D4986" s="220"/>
      <c r="E4986" s="220"/>
      <c r="F4986" s="220"/>
      <c r="G4986" s="220"/>
      <c r="H4986" s="220"/>
      <c r="I4986" s="220"/>
      <c r="J4986" s="220"/>
      <c r="K4986" s="220"/>
      <c r="L4986" s="220"/>
      <c r="M4986" s="326"/>
      <c r="N4986" s="220"/>
      <c r="O4986" s="220"/>
      <c r="P4986" s="220"/>
      <c r="Q4986" s="326"/>
      <c r="R4986" s="326"/>
      <c r="S4986" s="326"/>
      <c r="T4986" s="326"/>
    </row>
    <row r="4987" spans="1:20">
      <c r="A4987" s="220"/>
      <c r="B4987" s="220"/>
      <c r="C4987" s="220"/>
      <c r="D4987" s="220"/>
      <c r="E4987" s="220"/>
      <c r="F4987" s="220"/>
      <c r="G4987" s="220"/>
      <c r="H4987" s="220"/>
      <c r="I4987" s="220"/>
      <c r="J4987" s="220"/>
      <c r="K4987" s="220"/>
      <c r="L4987" s="220"/>
      <c r="M4987" s="326"/>
      <c r="N4987" s="220"/>
      <c r="O4987" s="220"/>
      <c r="P4987" s="220"/>
      <c r="Q4987" s="326"/>
      <c r="R4987" s="326"/>
      <c r="S4987" s="326"/>
      <c r="T4987" s="326"/>
    </row>
    <row r="4988" spans="1:20">
      <c r="A4988" s="220"/>
      <c r="B4988" s="220"/>
      <c r="C4988" s="220"/>
      <c r="D4988" s="220"/>
      <c r="E4988" s="220"/>
      <c r="F4988" s="220"/>
      <c r="G4988" s="220"/>
      <c r="H4988" s="220"/>
      <c r="I4988" s="220"/>
      <c r="J4988" s="220"/>
      <c r="K4988" s="220"/>
      <c r="L4988" s="220"/>
      <c r="M4988" s="326"/>
      <c r="N4988" s="220"/>
      <c r="O4988" s="220"/>
      <c r="P4988" s="220"/>
      <c r="Q4988" s="326"/>
      <c r="R4988" s="326"/>
      <c r="S4988" s="326"/>
      <c r="T4988" s="326"/>
    </row>
    <row r="4989" spans="1:20">
      <c r="A4989" s="220"/>
      <c r="B4989" s="220"/>
      <c r="C4989" s="220"/>
      <c r="D4989" s="220"/>
      <c r="E4989" s="220"/>
      <c r="F4989" s="220"/>
      <c r="G4989" s="220"/>
      <c r="H4989" s="220"/>
      <c r="I4989" s="220"/>
      <c r="J4989" s="220"/>
      <c r="K4989" s="220"/>
      <c r="L4989" s="220"/>
      <c r="M4989" s="326"/>
      <c r="N4989" s="220"/>
      <c r="O4989" s="220"/>
      <c r="P4989" s="220"/>
      <c r="Q4989" s="326"/>
      <c r="R4989" s="326"/>
      <c r="S4989" s="326"/>
      <c r="T4989" s="326"/>
    </row>
    <row r="4990" spans="1:20">
      <c r="A4990" s="220"/>
      <c r="B4990" s="220"/>
      <c r="C4990" s="220"/>
      <c r="D4990" s="220"/>
      <c r="E4990" s="220"/>
      <c r="F4990" s="220"/>
      <c r="G4990" s="220"/>
      <c r="H4990" s="220"/>
      <c r="I4990" s="220"/>
      <c r="J4990" s="220"/>
      <c r="K4990" s="220"/>
      <c r="L4990" s="220"/>
      <c r="M4990" s="326"/>
      <c r="N4990" s="220"/>
      <c r="O4990" s="220"/>
      <c r="P4990" s="220"/>
      <c r="Q4990" s="326"/>
      <c r="R4990" s="326"/>
      <c r="S4990" s="326"/>
      <c r="T4990" s="326"/>
    </row>
    <row r="4991" spans="1:20">
      <c r="A4991" s="220"/>
      <c r="B4991" s="220"/>
      <c r="C4991" s="220"/>
      <c r="D4991" s="220"/>
      <c r="E4991" s="220"/>
      <c r="F4991" s="220"/>
      <c r="G4991" s="220"/>
      <c r="H4991" s="220"/>
      <c r="I4991" s="220"/>
      <c r="J4991" s="220"/>
      <c r="K4991" s="220"/>
      <c r="L4991" s="220"/>
      <c r="M4991" s="326"/>
      <c r="N4991" s="220"/>
      <c r="O4991" s="220"/>
      <c r="P4991" s="220"/>
      <c r="Q4991" s="326"/>
      <c r="R4991" s="326"/>
      <c r="S4991" s="326"/>
      <c r="T4991" s="326"/>
    </row>
    <row r="4992" spans="1:20">
      <c r="A4992" s="220"/>
      <c r="B4992" s="220"/>
      <c r="C4992" s="220"/>
      <c r="D4992" s="220"/>
      <c r="E4992" s="220"/>
      <c r="F4992" s="220"/>
      <c r="G4992" s="220"/>
      <c r="H4992" s="220"/>
      <c r="I4992" s="220"/>
      <c r="J4992" s="220"/>
      <c r="K4992" s="220"/>
      <c r="L4992" s="220"/>
      <c r="M4992" s="326"/>
      <c r="N4992" s="220"/>
      <c r="O4992" s="220"/>
      <c r="P4992" s="220"/>
      <c r="Q4992" s="326"/>
      <c r="R4992" s="326"/>
      <c r="S4992" s="326"/>
      <c r="T4992" s="326"/>
    </row>
    <row r="4993" spans="1:20">
      <c r="A4993" s="220"/>
      <c r="B4993" s="220"/>
      <c r="C4993" s="220"/>
      <c r="D4993" s="220"/>
      <c r="E4993" s="220"/>
      <c r="F4993" s="220"/>
      <c r="G4993" s="220"/>
      <c r="H4993" s="220"/>
      <c r="I4993" s="220"/>
      <c r="J4993" s="220"/>
      <c r="K4993" s="220"/>
      <c r="L4993" s="220"/>
      <c r="M4993" s="326"/>
      <c r="N4993" s="220"/>
      <c r="O4993" s="220"/>
      <c r="P4993" s="220"/>
      <c r="Q4993" s="326"/>
      <c r="R4993" s="326"/>
      <c r="S4993" s="326"/>
      <c r="T4993" s="326"/>
    </row>
    <row r="4994" spans="1:20">
      <c r="A4994" s="220"/>
      <c r="B4994" s="220"/>
      <c r="C4994" s="220"/>
      <c r="D4994" s="220"/>
      <c r="E4994" s="220"/>
      <c r="F4994" s="220"/>
      <c r="G4994" s="220"/>
      <c r="H4994" s="220"/>
      <c r="I4994" s="220"/>
      <c r="J4994" s="220"/>
      <c r="K4994" s="220"/>
      <c r="L4994" s="220"/>
      <c r="M4994" s="326"/>
      <c r="N4994" s="220"/>
      <c r="O4994" s="220"/>
      <c r="P4994" s="220"/>
      <c r="Q4994" s="326"/>
      <c r="R4994" s="326"/>
      <c r="S4994" s="326"/>
      <c r="T4994" s="326"/>
    </row>
    <row r="4995" spans="1:20">
      <c r="A4995" s="220"/>
      <c r="B4995" s="220"/>
      <c r="C4995" s="220"/>
      <c r="D4995" s="220"/>
      <c r="E4995" s="220"/>
      <c r="F4995" s="220"/>
      <c r="G4995" s="220"/>
      <c r="H4995" s="220"/>
      <c r="I4995" s="220"/>
      <c r="J4995" s="220"/>
      <c r="K4995" s="220"/>
      <c r="L4995" s="220"/>
      <c r="M4995" s="326"/>
      <c r="N4995" s="220"/>
      <c r="O4995" s="220"/>
      <c r="P4995" s="220"/>
      <c r="Q4995" s="326"/>
      <c r="R4995" s="326"/>
      <c r="S4995" s="326"/>
      <c r="T4995" s="326"/>
    </row>
    <row r="4996" spans="1:20">
      <c r="A4996" s="220"/>
      <c r="B4996" s="220"/>
      <c r="C4996" s="220"/>
      <c r="D4996" s="220"/>
      <c r="E4996" s="220"/>
      <c r="F4996" s="220"/>
      <c r="G4996" s="220"/>
      <c r="H4996" s="220"/>
      <c r="I4996" s="220"/>
      <c r="J4996" s="220"/>
      <c r="K4996" s="220"/>
      <c r="L4996" s="220"/>
      <c r="M4996" s="326"/>
      <c r="N4996" s="220"/>
      <c r="O4996" s="220"/>
      <c r="P4996" s="220"/>
      <c r="Q4996" s="326"/>
      <c r="R4996" s="326"/>
      <c r="S4996" s="326"/>
      <c r="T4996" s="326"/>
    </row>
    <row r="4997" spans="1:20">
      <c r="A4997" s="220"/>
      <c r="B4997" s="220"/>
      <c r="C4997" s="220"/>
      <c r="D4997" s="220"/>
      <c r="E4997" s="220"/>
      <c r="F4997" s="220"/>
      <c r="G4997" s="220"/>
      <c r="H4997" s="220"/>
      <c r="I4997" s="220"/>
      <c r="J4997" s="220"/>
      <c r="K4997" s="220"/>
      <c r="L4997" s="220"/>
      <c r="M4997" s="326"/>
      <c r="N4997" s="220"/>
      <c r="O4997" s="220"/>
      <c r="P4997" s="220"/>
      <c r="Q4997" s="326"/>
      <c r="R4997" s="326"/>
      <c r="S4997" s="326"/>
      <c r="T4997" s="326"/>
    </row>
    <row r="4998" spans="1:20">
      <c r="A4998" s="220"/>
      <c r="B4998" s="220"/>
      <c r="C4998" s="220"/>
      <c r="D4998" s="220"/>
      <c r="E4998" s="220"/>
      <c r="F4998" s="220"/>
      <c r="G4998" s="220"/>
      <c r="H4998" s="220"/>
      <c r="I4998" s="220"/>
      <c r="J4998" s="220"/>
      <c r="K4998" s="220"/>
      <c r="L4998" s="220"/>
      <c r="M4998" s="326"/>
      <c r="N4998" s="220"/>
      <c r="O4998" s="220"/>
      <c r="P4998" s="220"/>
      <c r="Q4998" s="326"/>
      <c r="R4998" s="326"/>
      <c r="S4998" s="326"/>
      <c r="T4998" s="326"/>
    </row>
    <row r="4999" spans="1:20">
      <c r="A4999" s="220"/>
      <c r="B4999" s="220"/>
      <c r="C4999" s="220"/>
      <c r="D4999" s="220"/>
      <c r="E4999" s="220"/>
      <c r="F4999" s="220"/>
      <c r="G4999" s="220"/>
      <c r="H4999" s="220"/>
      <c r="I4999" s="220"/>
      <c r="J4999" s="220"/>
      <c r="K4999" s="220"/>
      <c r="L4999" s="220"/>
      <c r="M4999" s="326"/>
      <c r="N4999" s="220"/>
      <c r="O4999" s="220"/>
      <c r="P4999" s="220"/>
      <c r="Q4999" s="326"/>
      <c r="R4999" s="326"/>
      <c r="S4999" s="326"/>
      <c r="T4999" s="326"/>
    </row>
    <row r="5000" spans="1:20">
      <c r="A5000" s="220"/>
      <c r="B5000" s="220"/>
      <c r="C5000" s="220"/>
      <c r="D5000" s="220"/>
      <c r="E5000" s="220"/>
      <c r="F5000" s="220"/>
      <c r="G5000" s="220"/>
      <c r="H5000" s="220"/>
      <c r="I5000" s="220"/>
      <c r="J5000" s="220"/>
      <c r="K5000" s="220"/>
      <c r="L5000" s="220"/>
      <c r="M5000" s="326"/>
      <c r="N5000" s="220"/>
      <c r="O5000" s="220"/>
      <c r="P5000" s="220"/>
      <c r="Q5000" s="326"/>
      <c r="R5000" s="326"/>
      <c r="S5000" s="326"/>
      <c r="T5000" s="326"/>
    </row>
    <row r="5001" spans="1:20">
      <c r="A5001" s="220"/>
      <c r="B5001" s="220"/>
      <c r="C5001" s="220"/>
      <c r="D5001" s="220"/>
      <c r="E5001" s="220"/>
      <c r="F5001" s="220"/>
      <c r="G5001" s="220"/>
      <c r="H5001" s="220"/>
      <c r="I5001" s="220"/>
      <c r="J5001" s="220"/>
      <c r="K5001" s="220"/>
      <c r="L5001" s="220"/>
      <c r="M5001" s="326"/>
      <c r="N5001" s="220"/>
      <c r="O5001" s="220"/>
      <c r="P5001" s="220"/>
      <c r="Q5001" s="326"/>
      <c r="R5001" s="326"/>
      <c r="S5001" s="326"/>
      <c r="T5001" s="326"/>
    </row>
    <row r="5002" spans="1:20">
      <c r="A5002" s="220"/>
      <c r="B5002" s="220"/>
      <c r="C5002" s="220"/>
      <c r="D5002" s="220"/>
      <c r="E5002" s="220"/>
      <c r="F5002" s="220"/>
      <c r="G5002" s="220"/>
      <c r="H5002" s="220"/>
      <c r="I5002" s="220"/>
      <c r="J5002" s="220"/>
      <c r="K5002" s="220"/>
      <c r="L5002" s="220"/>
      <c r="M5002" s="326"/>
      <c r="N5002" s="220"/>
      <c r="O5002" s="220"/>
      <c r="P5002" s="220"/>
      <c r="Q5002" s="326"/>
      <c r="R5002" s="326"/>
      <c r="S5002" s="326"/>
      <c r="T5002" s="326"/>
    </row>
    <row r="5003" spans="1:20">
      <c r="A5003" s="220"/>
      <c r="B5003" s="220"/>
      <c r="C5003" s="220"/>
      <c r="D5003" s="220"/>
      <c r="E5003" s="220"/>
      <c r="F5003" s="220"/>
      <c r="G5003" s="220"/>
      <c r="H5003" s="220"/>
      <c r="I5003" s="220"/>
      <c r="J5003" s="220"/>
      <c r="K5003" s="220"/>
      <c r="L5003" s="220"/>
      <c r="M5003" s="326"/>
      <c r="N5003" s="220"/>
      <c r="O5003" s="220"/>
      <c r="P5003" s="220"/>
      <c r="Q5003" s="326"/>
      <c r="R5003" s="326"/>
      <c r="S5003" s="326"/>
      <c r="T5003" s="326"/>
    </row>
    <row r="5004" spans="1:20">
      <c r="A5004" s="220"/>
      <c r="B5004" s="220"/>
      <c r="C5004" s="220"/>
      <c r="D5004" s="220"/>
      <c r="E5004" s="220"/>
      <c r="F5004" s="220"/>
      <c r="G5004" s="220"/>
      <c r="H5004" s="220"/>
      <c r="I5004" s="220"/>
      <c r="J5004" s="220"/>
      <c r="K5004" s="220"/>
      <c r="L5004" s="220"/>
      <c r="M5004" s="326"/>
      <c r="N5004" s="220"/>
      <c r="O5004" s="220"/>
      <c r="P5004" s="220"/>
      <c r="Q5004" s="326"/>
      <c r="R5004" s="326"/>
      <c r="S5004" s="326"/>
      <c r="T5004" s="326"/>
    </row>
    <row r="5005" spans="1:20">
      <c r="A5005" s="220"/>
      <c r="B5005" s="220"/>
      <c r="C5005" s="220"/>
      <c r="D5005" s="220"/>
      <c r="E5005" s="220"/>
      <c r="F5005" s="220"/>
      <c r="G5005" s="220"/>
      <c r="H5005" s="220"/>
      <c r="I5005" s="220"/>
      <c r="J5005" s="220"/>
      <c r="K5005" s="220"/>
      <c r="L5005" s="220"/>
      <c r="M5005" s="326"/>
      <c r="N5005" s="220"/>
      <c r="O5005" s="220"/>
      <c r="P5005" s="220"/>
      <c r="Q5005" s="326"/>
      <c r="R5005" s="326"/>
      <c r="S5005" s="326"/>
      <c r="T5005" s="326"/>
    </row>
    <row r="5006" spans="1:20">
      <c r="A5006" s="220"/>
      <c r="B5006" s="220"/>
      <c r="C5006" s="220"/>
      <c r="D5006" s="220"/>
      <c r="E5006" s="220"/>
      <c r="F5006" s="220"/>
      <c r="G5006" s="220"/>
      <c r="H5006" s="220"/>
      <c r="I5006" s="220"/>
      <c r="J5006" s="220"/>
      <c r="K5006" s="220"/>
      <c r="L5006" s="220"/>
      <c r="M5006" s="326"/>
      <c r="N5006" s="220"/>
      <c r="O5006" s="220"/>
      <c r="P5006" s="220"/>
      <c r="Q5006" s="326"/>
      <c r="R5006" s="326"/>
      <c r="S5006" s="326"/>
      <c r="T5006" s="326"/>
    </row>
    <row r="5007" spans="1:20">
      <c r="A5007" s="220"/>
      <c r="B5007" s="220"/>
      <c r="C5007" s="220"/>
      <c r="D5007" s="220"/>
      <c r="E5007" s="220"/>
      <c r="F5007" s="220"/>
      <c r="G5007" s="220"/>
      <c r="H5007" s="220"/>
      <c r="I5007" s="220"/>
      <c r="J5007" s="220"/>
      <c r="K5007" s="220"/>
      <c r="L5007" s="220"/>
      <c r="M5007" s="326"/>
      <c r="N5007" s="220"/>
      <c r="O5007" s="220"/>
      <c r="P5007" s="220"/>
      <c r="Q5007" s="326"/>
      <c r="R5007" s="326"/>
      <c r="S5007" s="326"/>
      <c r="T5007" s="326"/>
    </row>
    <row r="5008" spans="1:20">
      <c r="A5008" s="220"/>
      <c r="B5008" s="220"/>
      <c r="C5008" s="220"/>
      <c r="D5008" s="220"/>
      <c r="E5008" s="220"/>
      <c r="F5008" s="220"/>
      <c r="G5008" s="220"/>
      <c r="H5008" s="220"/>
      <c r="I5008" s="220"/>
      <c r="J5008" s="220"/>
      <c r="K5008" s="220"/>
      <c r="L5008" s="220"/>
      <c r="M5008" s="326"/>
      <c r="N5008" s="220"/>
      <c r="O5008" s="220"/>
      <c r="P5008" s="220"/>
      <c r="Q5008" s="326"/>
      <c r="R5008" s="326"/>
      <c r="S5008" s="326"/>
      <c r="T5008" s="326"/>
    </row>
    <row r="5009" spans="1:20">
      <c r="A5009" s="220"/>
      <c r="B5009" s="220"/>
      <c r="C5009" s="220"/>
      <c r="D5009" s="220"/>
      <c r="E5009" s="220"/>
      <c r="F5009" s="220"/>
      <c r="G5009" s="220"/>
      <c r="H5009" s="220"/>
      <c r="I5009" s="220"/>
      <c r="J5009" s="220"/>
      <c r="K5009" s="220"/>
      <c r="L5009" s="220"/>
      <c r="M5009" s="326"/>
      <c r="N5009" s="220"/>
      <c r="O5009" s="220"/>
      <c r="P5009" s="220"/>
      <c r="Q5009" s="326"/>
      <c r="R5009" s="326"/>
      <c r="S5009" s="326"/>
      <c r="T5009" s="326"/>
    </row>
    <row r="5010" spans="1:20">
      <c r="A5010" s="220"/>
      <c r="B5010" s="220"/>
      <c r="C5010" s="220"/>
      <c r="D5010" s="220"/>
      <c r="E5010" s="220"/>
      <c r="F5010" s="220"/>
      <c r="G5010" s="220"/>
      <c r="H5010" s="220"/>
      <c r="I5010" s="220"/>
      <c r="J5010" s="220"/>
      <c r="K5010" s="220"/>
      <c r="L5010" s="220"/>
      <c r="M5010" s="326"/>
      <c r="N5010" s="220"/>
      <c r="O5010" s="220"/>
      <c r="P5010" s="220"/>
      <c r="Q5010" s="326"/>
      <c r="R5010" s="326"/>
      <c r="S5010" s="326"/>
      <c r="T5010" s="326"/>
    </row>
    <row r="5011" spans="1:20">
      <c r="A5011" s="220"/>
      <c r="B5011" s="220"/>
      <c r="C5011" s="220"/>
      <c r="D5011" s="220"/>
      <c r="E5011" s="220"/>
      <c r="F5011" s="220"/>
      <c r="G5011" s="220"/>
      <c r="H5011" s="220"/>
      <c r="I5011" s="220"/>
      <c r="J5011" s="220"/>
      <c r="K5011" s="220"/>
      <c r="L5011" s="220"/>
      <c r="M5011" s="326"/>
      <c r="N5011" s="220"/>
      <c r="O5011" s="220"/>
      <c r="P5011" s="220"/>
      <c r="Q5011" s="326"/>
      <c r="R5011" s="326"/>
      <c r="S5011" s="326"/>
      <c r="T5011" s="326"/>
    </row>
    <row r="5012" spans="1:20">
      <c r="A5012" s="220"/>
      <c r="B5012" s="220"/>
      <c r="C5012" s="220"/>
      <c r="D5012" s="220"/>
      <c r="E5012" s="220"/>
      <c r="F5012" s="220"/>
      <c r="G5012" s="220"/>
      <c r="H5012" s="220"/>
      <c r="I5012" s="220"/>
      <c r="J5012" s="220"/>
      <c r="K5012" s="220"/>
      <c r="L5012" s="220"/>
      <c r="M5012" s="326"/>
      <c r="N5012" s="220"/>
      <c r="O5012" s="220"/>
      <c r="P5012" s="220"/>
      <c r="Q5012" s="326"/>
      <c r="R5012" s="326"/>
      <c r="S5012" s="326"/>
      <c r="T5012" s="326"/>
    </row>
    <row r="5013" spans="1:20">
      <c r="A5013" s="220"/>
      <c r="B5013" s="220"/>
      <c r="C5013" s="220"/>
      <c r="D5013" s="220"/>
      <c r="E5013" s="220"/>
      <c r="F5013" s="220"/>
      <c r="G5013" s="220"/>
      <c r="H5013" s="220"/>
      <c r="I5013" s="220"/>
      <c r="J5013" s="220"/>
      <c r="K5013" s="220"/>
      <c r="L5013" s="220"/>
      <c r="M5013" s="326"/>
      <c r="N5013" s="220"/>
      <c r="O5013" s="220"/>
      <c r="P5013" s="220"/>
      <c r="Q5013" s="326"/>
      <c r="R5013" s="326"/>
      <c r="S5013" s="326"/>
      <c r="T5013" s="326"/>
    </row>
    <row r="5014" spans="1:20">
      <c r="A5014" s="220"/>
      <c r="B5014" s="220"/>
      <c r="C5014" s="220"/>
      <c r="D5014" s="220"/>
      <c r="E5014" s="220"/>
      <c r="F5014" s="220"/>
      <c r="G5014" s="220"/>
      <c r="H5014" s="220"/>
      <c r="I5014" s="220"/>
      <c r="J5014" s="220"/>
      <c r="K5014" s="220"/>
      <c r="L5014" s="220"/>
      <c r="M5014" s="326"/>
      <c r="N5014" s="220"/>
      <c r="O5014" s="220"/>
      <c r="P5014" s="220"/>
      <c r="Q5014" s="326"/>
      <c r="R5014" s="326"/>
      <c r="S5014" s="326"/>
      <c r="T5014" s="326"/>
    </row>
    <row r="5015" spans="1:20">
      <c r="A5015" s="220"/>
      <c r="B5015" s="220"/>
      <c r="C5015" s="220"/>
      <c r="D5015" s="220"/>
      <c r="E5015" s="220"/>
      <c r="F5015" s="220"/>
      <c r="G5015" s="220"/>
      <c r="H5015" s="220"/>
      <c r="I5015" s="220"/>
      <c r="J5015" s="220"/>
      <c r="K5015" s="220"/>
      <c r="L5015" s="220"/>
      <c r="M5015" s="326"/>
      <c r="N5015" s="220"/>
      <c r="O5015" s="220"/>
      <c r="P5015" s="220"/>
      <c r="Q5015" s="326"/>
      <c r="R5015" s="326"/>
      <c r="S5015" s="326"/>
      <c r="T5015" s="326"/>
    </row>
    <row r="5016" spans="1:20">
      <c r="A5016" s="220"/>
      <c r="B5016" s="220"/>
      <c r="C5016" s="220"/>
      <c r="D5016" s="220"/>
      <c r="E5016" s="220"/>
      <c r="F5016" s="220"/>
      <c r="G5016" s="220"/>
      <c r="H5016" s="220"/>
      <c r="I5016" s="220"/>
      <c r="J5016" s="220"/>
      <c r="K5016" s="220"/>
      <c r="L5016" s="220"/>
      <c r="M5016" s="326"/>
      <c r="N5016" s="220"/>
      <c r="O5016" s="220"/>
      <c r="P5016" s="220"/>
      <c r="Q5016" s="326"/>
      <c r="R5016" s="326"/>
      <c r="S5016" s="326"/>
      <c r="T5016" s="326"/>
    </row>
    <row r="5017" spans="1:20">
      <c r="A5017" s="220"/>
      <c r="B5017" s="220"/>
      <c r="C5017" s="220"/>
      <c r="D5017" s="220"/>
      <c r="E5017" s="220"/>
      <c r="F5017" s="220"/>
      <c r="G5017" s="220"/>
      <c r="H5017" s="220"/>
      <c r="I5017" s="220"/>
      <c r="J5017" s="220"/>
      <c r="K5017" s="220"/>
      <c r="L5017" s="220"/>
      <c r="M5017" s="326"/>
      <c r="N5017" s="220"/>
      <c r="O5017" s="220"/>
      <c r="P5017" s="220"/>
      <c r="Q5017" s="326"/>
      <c r="R5017" s="326"/>
      <c r="S5017" s="326"/>
      <c r="T5017" s="326"/>
    </row>
    <row r="5018" spans="1:20">
      <c r="A5018" s="220"/>
      <c r="B5018" s="220"/>
      <c r="C5018" s="220"/>
      <c r="D5018" s="220"/>
      <c r="E5018" s="220"/>
      <c r="F5018" s="220"/>
      <c r="G5018" s="220"/>
      <c r="H5018" s="220"/>
      <c r="I5018" s="220"/>
      <c r="J5018" s="220"/>
      <c r="K5018" s="220"/>
      <c r="L5018" s="220"/>
      <c r="M5018" s="326"/>
      <c r="N5018" s="220"/>
      <c r="O5018" s="220"/>
      <c r="P5018" s="220"/>
      <c r="Q5018" s="326"/>
      <c r="R5018" s="326"/>
      <c r="S5018" s="326"/>
      <c r="T5018" s="326"/>
    </row>
    <row r="5019" spans="1:20">
      <c r="A5019" s="220"/>
      <c r="B5019" s="220"/>
      <c r="C5019" s="220"/>
      <c r="D5019" s="220"/>
      <c r="E5019" s="220"/>
      <c r="F5019" s="220"/>
      <c r="G5019" s="220"/>
      <c r="H5019" s="220"/>
      <c r="I5019" s="220"/>
      <c r="J5019" s="220"/>
      <c r="K5019" s="220"/>
      <c r="L5019" s="220"/>
      <c r="M5019" s="326"/>
      <c r="N5019" s="220"/>
      <c r="O5019" s="220"/>
      <c r="P5019" s="220"/>
      <c r="Q5019" s="326"/>
      <c r="R5019" s="326"/>
      <c r="S5019" s="326"/>
      <c r="T5019" s="326"/>
    </row>
    <row r="5020" spans="1:20">
      <c r="A5020" s="220"/>
      <c r="B5020" s="220"/>
      <c r="C5020" s="220"/>
      <c r="D5020" s="220"/>
      <c r="E5020" s="220"/>
      <c r="F5020" s="220"/>
      <c r="G5020" s="220"/>
      <c r="H5020" s="220"/>
      <c r="I5020" s="220"/>
      <c r="J5020" s="220"/>
      <c r="K5020" s="220"/>
      <c r="L5020" s="220"/>
      <c r="M5020" s="326"/>
      <c r="N5020" s="220"/>
      <c r="O5020" s="220"/>
      <c r="P5020" s="220"/>
      <c r="Q5020" s="326"/>
      <c r="R5020" s="326"/>
      <c r="S5020" s="326"/>
      <c r="T5020" s="326"/>
    </row>
    <row r="5021" spans="1:20">
      <c r="A5021" s="220"/>
      <c r="B5021" s="220"/>
      <c r="C5021" s="220"/>
      <c r="D5021" s="220"/>
      <c r="E5021" s="220"/>
      <c r="F5021" s="220"/>
      <c r="G5021" s="220"/>
      <c r="H5021" s="220"/>
      <c r="I5021" s="220"/>
      <c r="J5021" s="220"/>
      <c r="K5021" s="220"/>
      <c r="L5021" s="220"/>
      <c r="M5021" s="326"/>
      <c r="N5021" s="220"/>
      <c r="O5021" s="220"/>
      <c r="P5021" s="220"/>
      <c r="Q5021" s="326"/>
      <c r="R5021" s="326"/>
      <c r="S5021" s="326"/>
      <c r="T5021" s="326"/>
    </row>
    <row r="5022" spans="1:20">
      <c r="A5022" s="220"/>
      <c r="B5022" s="220"/>
      <c r="C5022" s="220"/>
      <c r="D5022" s="220"/>
      <c r="E5022" s="220"/>
      <c r="F5022" s="220"/>
      <c r="G5022" s="220"/>
      <c r="H5022" s="220"/>
      <c r="I5022" s="220"/>
      <c r="J5022" s="220"/>
      <c r="K5022" s="220"/>
      <c r="L5022" s="220"/>
      <c r="M5022" s="326"/>
      <c r="N5022" s="220"/>
      <c r="O5022" s="220"/>
      <c r="P5022" s="220"/>
      <c r="Q5022" s="326"/>
      <c r="R5022" s="326"/>
      <c r="S5022" s="326"/>
      <c r="T5022" s="326"/>
    </row>
    <row r="5023" spans="1:20">
      <c r="A5023" s="220"/>
      <c r="B5023" s="220"/>
      <c r="C5023" s="220"/>
      <c r="D5023" s="220"/>
      <c r="E5023" s="220"/>
      <c r="F5023" s="220"/>
      <c r="G5023" s="220"/>
      <c r="H5023" s="220"/>
      <c r="I5023" s="220"/>
      <c r="J5023" s="220"/>
      <c r="K5023" s="220"/>
      <c r="L5023" s="220"/>
      <c r="M5023" s="326"/>
      <c r="N5023" s="220"/>
      <c r="O5023" s="220"/>
      <c r="P5023" s="220"/>
      <c r="Q5023" s="326"/>
      <c r="R5023" s="326"/>
      <c r="S5023" s="326"/>
      <c r="T5023" s="326"/>
    </row>
    <row r="5024" spans="1:20">
      <c r="A5024" s="220"/>
      <c r="B5024" s="220"/>
      <c r="C5024" s="220"/>
      <c r="D5024" s="220"/>
      <c r="E5024" s="220"/>
      <c r="F5024" s="220"/>
      <c r="G5024" s="220"/>
      <c r="H5024" s="220"/>
      <c r="I5024" s="220"/>
      <c r="J5024" s="220"/>
      <c r="K5024" s="220"/>
      <c r="L5024" s="220"/>
      <c r="M5024" s="326"/>
      <c r="N5024" s="220"/>
      <c r="O5024" s="220"/>
      <c r="P5024" s="220"/>
      <c r="Q5024" s="326"/>
      <c r="R5024" s="326"/>
      <c r="S5024" s="326"/>
      <c r="T5024" s="326"/>
    </row>
    <row r="5025" spans="1:20">
      <c r="A5025" s="220"/>
      <c r="B5025" s="220"/>
      <c r="C5025" s="220"/>
      <c r="D5025" s="220"/>
      <c r="E5025" s="220"/>
      <c r="F5025" s="220"/>
      <c r="G5025" s="220"/>
      <c r="H5025" s="220"/>
      <c r="I5025" s="220"/>
      <c r="J5025" s="220"/>
      <c r="K5025" s="220"/>
      <c r="L5025" s="220"/>
      <c r="M5025" s="326"/>
      <c r="N5025" s="220"/>
      <c r="O5025" s="220"/>
      <c r="P5025" s="220"/>
      <c r="Q5025" s="326"/>
      <c r="R5025" s="326"/>
      <c r="S5025" s="326"/>
      <c r="T5025" s="326"/>
    </row>
    <row r="5026" spans="1:20">
      <c r="A5026" s="220"/>
      <c r="B5026" s="220"/>
      <c r="C5026" s="220"/>
      <c r="D5026" s="220"/>
      <c r="E5026" s="220"/>
      <c r="F5026" s="220"/>
      <c r="G5026" s="220"/>
      <c r="H5026" s="220"/>
      <c r="I5026" s="220"/>
      <c r="J5026" s="220"/>
      <c r="K5026" s="220"/>
      <c r="L5026" s="220"/>
      <c r="M5026" s="326"/>
      <c r="N5026" s="220"/>
      <c r="O5026" s="220"/>
      <c r="P5026" s="220"/>
      <c r="Q5026" s="326"/>
      <c r="R5026" s="326"/>
      <c r="S5026" s="326"/>
      <c r="T5026" s="326"/>
    </row>
    <row r="5027" spans="1:20">
      <c r="A5027" s="220"/>
      <c r="B5027" s="220"/>
      <c r="C5027" s="220"/>
      <c r="D5027" s="220"/>
      <c r="E5027" s="220"/>
      <c r="F5027" s="220"/>
      <c r="G5027" s="220"/>
      <c r="H5027" s="220"/>
      <c r="I5027" s="220"/>
      <c r="J5027" s="220"/>
      <c r="K5027" s="220"/>
      <c r="L5027" s="220"/>
      <c r="M5027" s="326"/>
      <c r="N5027" s="220"/>
      <c r="O5027" s="220"/>
      <c r="P5027" s="220"/>
      <c r="Q5027" s="326"/>
      <c r="R5027" s="326"/>
      <c r="S5027" s="326"/>
      <c r="T5027" s="326"/>
    </row>
    <row r="5028" spans="1:20">
      <c r="A5028" s="220"/>
      <c r="B5028" s="220"/>
      <c r="C5028" s="220"/>
      <c r="D5028" s="220"/>
      <c r="E5028" s="220"/>
      <c r="F5028" s="220"/>
      <c r="G5028" s="220"/>
      <c r="H5028" s="220"/>
      <c r="I5028" s="220"/>
      <c r="J5028" s="220"/>
      <c r="K5028" s="220"/>
      <c r="L5028" s="220"/>
      <c r="M5028" s="326"/>
      <c r="N5028" s="220"/>
      <c r="O5028" s="220"/>
      <c r="P5028" s="220"/>
      <c r="Q5028" s="326"/>
      <c r="R5028" s="326"/>
      <c r="S5028" s="326"/>
      <c r="T5028" s="326"/>
    </row>
    <row r="5029" spans="1:20">
      <c r="A5029" s="220"/>
      <c r="B5029" s="220"/>
      <c r="C5029" s="220"/>
      <c r="D5029" s="220"/>
      <c r="E5029" s="220"/>
      <c r="F5029" s="220"/>
      <c r="G5029" s="220"/>
      <c r="H5029" s="220"/>
      <c r="I5029" s="220"/>
      <c r="J5029" s="220"/>
      <c r="K5029" s="220"/>
      <c r="L5029" s="220"/>
      <c r="M5029" s="326"/>
      <c r="N5029" s="220"/>
      <c r="O5029" s="220"/>
      <c r="P5029" s="220"/>
      <c r="Q5029" s="326"/>
      <c r="R5029" s="326"/>
      <c r="S5029" s="326"/>
      <c r="T5029" s="326"/>
    </row>
    <row r="5030" spans="1:20">
      <c r="A5030" s="220"/>
      <c r="B5030" s="220"/>
      <c r="C5030" s="220"/>
      <c r="D5030" s="220"/>
      <c r="E5030" s="220"/>
      <c r="F5030" s="220"/>
      <c r="G5030" s="220"/>
      <c r="H5030" s="220"/>
      <c r="I5030" s="220"/>
      <c r="J5030" s="220"/>
      <c r="K5030" s="220"/>
      <c r="L5030" s="220"/>
      <c r="M5030" s="326"/>
      <c r="N5030" s="220"/>
      <c r="O5030" s="220"/>
      <c r="P5030" s="220"/>
      <c r="Q5030" s="326"/>
      <c r="R5030" s="326"/>
      <c r="S5030" s="326"/>
      <c r="T5030" s="326"/>
    </row>
    <row r="5031" spans="1:20">
      <c r="A5031" s="220"/>
      <c r="B5031" s="220"/>
      <c r="C5031" s="220"/>
      <c r="D5031" s="220"/>
      <c r="E5031" s="220"/>
      <c r="F5031" s="220"/>
      <c r="G5031" s="220"/>
      <c r="H5031" s="220"/>
      <c r="I5031" s="220"/>
      <c r="J5031" s="220"/>
      <c r="K5031" s="220"/>
      <c r="L5031" s="220"/>
      <c r="M5031" s="326"/>
      <c r="N5031" s="220"/>
      <c r="O5031" s="220"/>
      <c r="P5031" s="220"/>
      <c r="Q5031" s="326"/>
      <c r="R5031" s="326"/>
      <c r="S5031" s="326"/>
      <c r="T5031" s="326"/>
    </row>
    <row r="5032" spans="1:20">
      <c r="A5032" s="220"/>
      <c r="B5032" s="220"/>
      <c r="C5032" s="220"/>
      <c r="D5032" s="220"/>
      <c r="E5032" s="220"/>
      <c r="F5032" s="220"/>
      <c r="G5032" s="220"/>
      <c r="H5032" s="220"/>
      <c r="I5032" s="220"/>
      <c r="J5032" s="220"/>
      <c r="K5032" s="220"/>
      <c r="L5032" s="220"/>
      <c r="M5032" s="326"/>
      <c r="N5032" s="220"/>
      <c r="O5032" s="220"/>
      <c r="P5032" s="220"/>
      <c r="Q5032" s="326"/>
      <c r="R5032" s="326"/>
      <c r="S5032" s="326"/>
      <c r="T5032" s="326"/>
    </row>
    <row r="5033" spans="1:20">
      <c r="A5033" s="220"/>
      <c r="B5033" s="220"/>
      <c r="C5033" s="220"/>
      <c r="D5033" s="220"/>
      <c r="E5033" s="220"/>
      <c r="F5033" s="220"/>
      <c r="G5033" s="220"/>
      <c r="H5033" s="220"/>
      <c r="I5033" s="220"/>
      <c r="J5033" s="220"/>
      <c r="K5033" s="220"/>
      <c r="L5033" s="220"/>
      <c r="M5033" s="326"/>
      <c r="N5033" s="220"/>
      <c r="O5033" s="220"/>
      <c r="P5033" s="220"/>
      <c r="Q5033" s="326"/>
      <c r="R5033" s="326"/>
      <c r="S5033" s="326"/>
      <c r="T5033" s="326"/>
    </row>
    <row r="5034" spans="1:20">
      <c r="A5034" s="220"/>
      <c r="B5034" s="220"/>
      <c r="C5034" s="220"/>
      <c r="D5034" s="220"/>
      <c r="E5034" s="220"/>
      <c r="F5034" s="220"/>
      <c r="G5034" s="220"/>
      <c r="H5034" s="220"/>
      <c r="I5034" s="220"/>
      <c r="J5034" s="220"/>
      <c r="K5034" s="220"/>
      <c r="L5034" s="220"/>
      <c r="M5034" s="326"/>
      <c r="N5034" s="220"/>
      <c r="O5034" s="220"/>
      <c r="P5034" s="220"/>
      <c r="Q5034" s="326"/>
      <c r="R5034" s="326"/>
      <c r="S5034" s="326"/>
      <c r="T5034" s="326"/>
    </row>
    <row r="5035" spans="1:20">
      <c r="A5035" s="220"/>
      <c r="B5035" s="220"/>
      <c r="C5035" s="220"/>
      <c r="D5035" s="220"/>
      <c r="E5035" s="220"/>
      <c r="F5035" s="220"/>
      <c r="G5035" s="220"/>
      <c r="H5035" s="220"/>
      <c r="I5035" s="220"/>
      <c r="J5035" s="220"/>
      <c r="K5035" s="220"/>
      <c r="L5035" s="220"/>
      <c r="M5035" s="326"/>
      <c r="N5035" s="220"/>
      <c r="O5035" s="220"/>
      <c r="P5035" s="220"/>
      <c r="Q5035" s="326"/>
      <c r="R5035" s="326"/>
      <c r="S5035" s="326"/>
      <c r="T5035" s="326"/>
    </row>
    <row r="5036" spans="1:20">
      <c r="A5036" s="220"/>
      <c r="B5036" s="220"/>
      <c r="C5036" s="220"/>
      <c r="D5036" s="220"/>
      <c r="E5036" s="220"/>
      <c r="F5036" s="220"/>
      <c r="G5036" s="220"/>
      <c r="H5036" s="220"/>
      <c r="I5036" s="220"/>
      <c r="J5036" s="220"/>
      <c r="K5036" s="220"/>
      <c r="L5036" s="220"/>
      <c r="M5036" s="326"/>
      <c r="N5036" s="220"/>
      <c r="O5036" s="220"/>
      <c r="P5036" s="220"/>
      <c r="Q5036" s="326"/>
      <c r="R5036" s="326"/>
      <c r="S5036" s="326"/>
      <c r="T5036" s="326"/>
    </row>
    <row r="5037" spans="1:20">
      <c r="A5037" s="220"/>
      <c r="B5037" s="220"/>
      <c r="C5037" s="220"/>
      <c r="D5037" s="220"/>
      <c r="E5037" s="220"/>
      <c r="F5037" s="220"/>
      <c r="G5037" s="220"/>
      <c r="H5037" s="220"/>
      <c r="I5037" s="220"/>
      <c r="J5037" s="220"/>
      <c r="K5037" s="220"/>
      <c r="L5037" s="220"/>
      <c r="M5037" s="326"/>
      <c r="N5037" s="220"/>
      <c r="O5037" s="220"/>
      <c r="P5037" s="220"/>
      <c r="Q5037" s="326"/>
      <c r="R5037" s="326"/>
      <c r="S5037" s="326"/>
      <c r="T5037" s="326"/>
    </row>
    <row r="5038" spans="1:20">
      <c r="A5038" s="220"/>
      <c r="B5038" s="220"/>
      <c r="C5038" s="220"/>
      <c r="D5038" s="220"/>
      <c r="E5038" s="220"/>
      <c r="F5038" s="220"/>
      <c r="G5038" s="220"/>
      <c r="H5038" s="220"/>
      <c r="I5038" s="220"/>
      <c r="J5038" s="220"/>
      <c r="K5038" s="220"/>
      <c r="L5038" s="220"/>
      <c r="M5038" s="326"/>
      <c r="N5038" s="220"/>
      <c r="O5038" s="220"/>
      <c r="P5038" s="220"/>
      <c r="Q5038" s="326"/>
      <c r="R5038" s="326"/>
      <c r="S5038" s="326"/>
      <c r="T5038" s="326"/>
    </row>
    <row r="5039" spans="1:20">
      <c r="A5039" s="220"/>
      <c r="B5039" s="220"/>
      <c r="C5039" s="220"/>
      <c r="D5039" s="220"/>
      <c r="E5039" s="220"/>
      <c r="F5039" s="220"/>
      <c r="G5039" s="220"/>
      <c r="H5039" s="220"/>
      <c r="I5039" s="220"/>
      <c r="J5039" s="220"/>
      <c r="K5039" s="220"/>
      <c r="L5039" s="220"/>
      <c r="M5039" s="326"/>
      <c r="N5039" s="220"/>
      <c r="O5039" s="220"/>
      <c r="P5039" s="220"/>
      <c r="Q5039" s="326"/>
      <c r="R5039" s="326"/>
      <c r="S5039" s="326"/>
      <c r="T5039" s="326"/>
    </row>
    <row r="5040" spans="1:20">
      <c r="A5040" s="220"/>
      <c r="B5040" s="220"/>
      <c r="C5040" s="220"/>
      <c r="D5040" s="220"/>
      <c r="E5040" s="220"/>
      <c r="F5040" s="220"/>
      <c r="G5040" s="220"/>
      <c r="H5040" s="220"/>
      <c r="I5040" s="220"/>
      <c r="J5040" s="220"/>
      <c r="K5040" s="220"/>
      <c r="L5040" s="220"/>
      <c r="M5040" s="326"/>
      <c r="N5040" s="220"/>
      <c r="O5040" s="220"/>
      <c r="P5040" s="220"/>
      <c r="Q5040" s="326"/>
      <c r="R5040" s="326"/>
      <c r="S5040" s="326"/>
      <c r="T5040" s="326"/>
    </row>
    <row r="5041" spans="1:20">
      <c r="A5041" s="220"/>
      <c r="B5041" s="220"/>
      <c r="C5041" s="220"/>
      <c r="D5041" s="220"/>
      <c r="E5041" s="220"/>
      <c r="F5041" s="220"/>
      <c r="G5041" s="220"/>
      <c r="H5041" s="220"/>
      <c r="I5041" s="220"/>
      <c r="J5041" s="220"/>
      <c r="K5041" s="220"/>
      <c r="L5041" s="220"/>
      <c r="M5041" s="326"/>
      <c r="N5041" s="220"/>
      <c r="O5041" s="220"/>
      <c r="P5041" s="220"/>
      <c r="Q5041" s="326"/>
      <c r="R5041" s="326"/>
      <c r="S5041" s="326"/>
      <c r="T5041" s="326"/>
    </row>
    <row r="5042" spans="1:20">
      <c r="A5042" s="220"/>
      <c r="B5042" s="220"/>
      <c r="C5042" s="220"/>
      <c r="D5042" s="220"/>
      <c r="E5042" s="220"/>
      <c r="F5042" s="220"/>
      <c r="G5042" s="220"/>
      <c r="H5042" s="220"/>
      <c r="I5042" s="220"/>
      <c r="J5042" s="220"/>
      <c r="K5042" s="220"/>
      <c r="L5042" s="220"/>
      <c r="M5042" s="326"/>
      <c r="N5042" s="220"/>
      <c r="O5042" s="220"/>
      <c r="P5042" s="220"/>
      <c r="Q5042" s="326"/>
      <c r="R5042" s="326"/>
      <c r="S5042" s="326"/>
      <c r="T5042" s="326"/>
    </row>
    <row r="5043" spans="1:20">
      <c r="A5043" s="220"/>
      <c r="B5043" s="220"/>
      <c r="C5043" s="220"/>
      <c r="D5043" s="220"/>
      <c r="E5043" s="220"/>
      <c r="F5043" s="220"/>
      <c r="G5043" s="220"/>
      <c r="H5043" s="220"/>
      <c r="I5043" s="220"/>
      <c r="J5043" s="220"/>
      <c r="K5043" s="220"/>
      <c r="L5043" s="220"/>
      <c r="M5043" s="326"/>
      <c r="N5043" s="220"/>
      <c r="O5043" s="220"/>
      <c r="P5043" s="220"/>
      <c r="Q5043" s="326"/>
      <c r="R5043" s="326"/>
      <c r="S5043" s="326"/>
      <c r="T5043" s="326"/>
    </row>
    <row r="5044" spans="1:20">
      <c r="A5044" s="220"/>
      <c r="B5044" s="220"/>
      <c r="C5044" s="220"/>
      <c r="D5044" s="220"/>
      <c r="E5044" s="220"/>
      <c r="F5044" s="220"/>
      <c r="G5044" s="220"/>
      <c r="H5044" s="220"/>
      <c r="I5044" s="220"/>
      <c r="J5044" s="220"/>
      <c r="K5044" s="220"/>
      <c r="L5044" s="220"/>
      <c r="M5044" s="326"/>
      <c r="N5044" s="220"/>
      <c r="O5044" s="220"/>
      <c r="P5044" s="220"/>
      <c r="Q5044" s="326"/>
      <c r="R5044" s="326"/>
      <c r="S5044" s="326"/>
      <c r="T5044" s="326"/>
    </row>
    <row r="5045" spans="1:20">
      <c r="A5045" s="220"/>
      <c r="B5045" s="220"/>
      <c r="C5045" s="220"/>
      <c r="D5045" s="220"/>
      <c r="E5045" s="220"/>
      <c r="F5045" s="220"/>
      <c r="G5045" s="220"/>
      <c r="H5045" s="220"/>
      <c r="I5045" s="220"/>
      <c r="J5045" s="220"/>
      <c r="K5045" s="220"/>
      <c r="L5045" s="220"/>
      <c r="M5045" s="326"/>
      <c r="N5045" s="220"/>
      <c r="O5045" s="220"/>
      <c r="P5045" s="220"/>
      <c r="Q5045" s="326"/>
      <c r="R5045" s="326"/>
      <c r="S5045" s="326"/>
      <c r="T5045" s="326"/>
    </row>
    <row r="5046" spans="1:20">
      <c r="A5046" s="220"/>
      <c r="B5046" s="220"/>
      <c r="C5046" s="220"/>
      <c r="D5046" s="220"/>
      <c r="E5046" s="220"/>
      <c r="F5046" s="220"/>
      <c r="G5046" s="220"/>
      <c r="H5046" s="220"/>
      <c r="I5046" s="220"/>
      <c r="J5046" s="220"/>
      <c r="K5046" s="220"/>
      <c r="L5046" s="220"/>
      <c r="M5046" s="326"/>
      <c r="N5046" s="220"/>
      <c r="O5046" s="220"/>
      <c r="P5046" s="220"/>
      <c r="Q5046" s="326"/>
      <c r="R5046" s="326"/>
      <c r="S5046" s="326"/>
      <c r="T5046" s="326"/>
    </row>
    <row r="5047" spans="1:20">
      <c r="A5047" s="220"/>
      <c r="B5047" s="220"/>
      <c r="C5047" s="220"/>
      <c r="D5047" s="220"/>
      <c r="E5047" s="220"/>
      <c r="F5047" s="220"/>
      <c r="G5047" s="220"/>
      <c r="H5047" s="220"/>
      <c r="I5047" s="220"/>
      <c r="J5047" s="220"/>
      <c r="K5047" s="220"/>
      <c r="L5047" s="220"/>
      <c r="M5047" s="326"/>
      <c r="N5047" s="220"/>
      <c r="O5047" s="220"/>
      <c r="P5047" s="220"/>
      <c r="Q5047" s="326"/>
      <c r="R5047" s="326"/>
      <c r="S5047" s="326"/>
      <c r="T5047" s="326"/>
    </row>
    <row r="5048" spans="1:20">
      <c r="A5048" s="220"/>
      <c r="B5048" s="220"/>
      <c r="C5048" s="220"/>
      <c r="D5048" s="220"/>
      <c r="E5048" s="220"/>
      <c r="F5048" s="220"/>
      <c r="G5048" s="220"/>
      <c r="H5048" s="220"/>
      <c r="I5048" s="220"/>
      <c r="J5048" s="220"/>
      <c r="K5048" s="220"/>
      <c r="L5048" s="220"/>
      <c r="M5048" s="326"/>
      <c r="N5048" s="220"/>
      <c r="O5048" s="220"/>
      <c r="P5048" s="220"/>
      <c r="Q5048" s="326"/>
      <c r="R5048" s="326"/>
      <c r="S5048" s="326"/>
      <c r="T5048" s="326"/>
    </row>
    <row r="5049" spans="1:20">
      <c r="A5049" s="220"/>
      <c r="B5049" s="220"/>
      <c r="C5049" s="220"/>
      <c r="D5049" s="220"/>
      <c r="E5049" s="220"/>
      <c r="F5049" s="220"/>
      <c r="G5049" s="220"/>
      <c r="H5049" s="220"/>
      <c r="I5049" s="220"/>
      <c r="J5049" s="220"/>
      <c r="K5049" s="220"/>
      <c r="L5049" s="220"/>
      <c r="M5049" s="326"/>
      <c r="N5049" s="220"/>
      <c r="O5049" s="220"/>
      <c r="P5049" s="220"/>
      <c r="Q5049" s="326"/>
      <c r="R5049" s="326"/>
      <c r="S5049" s="326"/>
      <c r="T5049" s="326"/>
    </row>
    <row r="5050" spans="1:20">
      <c r="A5050" s="220"/>
      <c r="B5050" s="220"/>
      <c r="C5050" s="220"/>
      <c r="D5050" s="220"/>
      <c r="E5050" s="220"/>
      <c r="F5050" s="220"/>
      <c r="G5050" s="220"/>
      <c r="H5050" s="220"/>
      <c r="I5050" s="220"/>
      <c r="J5050" s="220"/>
      <c r="K5050" s="220"/>
      <c r="L5050" s="220"/>
      <c r="M5050" s="326"/>
      <c r="N5050" s="220"/>
      <c r="O5050" s="220"/>
      <c r="P5050" s="220"/>
      <c r="Q5050" s="326"/>
      <c r="R5050" s="326"/>
      <c r="S5050" s="326"/>
      <c r="T5050" s="326"/>
    </row>
    <row r="5051" spans="1:20">
      <c r="A5051" s="220"/>
      <c r="B5051" s="220"/>
      <c r="C5051" s="220"/>
      <c r="D5051" s="220"/>
      <c r="E5051" s="220"/>
      <c r="F5051" s="220"/>
      <c r="G5051" s="220"/>
      <c r="H5051" s="220"/>
      <c r="I5051" s="220"/>
      <c r="J5051" s="220"/>
      <c r="K5051" s="220"/>
      <c r="L5051" s="220"/>
      <c r="M5051" s="326"/>
      <c r="N5051" s="220"/>
      <c r="O5051" s="220"/>
      <c r="P5051" s="220"/>
      <c r="Q5051" s="326"/>
      <c r="R5051" s="326"/>
      <c r="S5051" s="326"/>
      <c r="T5051" s="326"/>
    </row>
    <row r="5052" spans="1:20">
      <c r="A5052" s="220"/>
      <c r="B5052" s="220"/>
      <c r="C5052" s="220"/>
      <c r="D5052" s="220"/>
      <c r="E5052" s="220"/>
      <c r="F5052" s="220"/>
      <c r="G5052" s="220"/>
      <c r="H5052" s="220"/>
      <c r="I5052" s="220"/>
      <c r="J5052" s="220"/>
      <c r="K5052" s="220"/>
      <c r="L5052" s="220"/>
      <c r="M5052" s="326"/>
      <c r="N5052" s="220"/>
      <c r="O5052" s="220"/>
      <c r="P5052" s="220"/>
      <c r="Q5052" s="326"/>
      <c r="R5052" s="326"/>
      <c r="S5052" s="326"/>
      <c r="T5052" s="326"/>
    </row>
    <row r="5053" spans="1:20">
      <c r="A5053" s="220"/>
      <c r="B5053" s="220"/>
      <c r="C5053" s="220"/>
      <c r="D5053" s="220"/>
      <c r="E5053" s="220"/>
      <c r="F5053" s="220"/>
      <c r="G5053" s="220"/>
      <c r="H5053" s="220"/>
      <c r="I5053" s="220"/>
      <c r="J5053" s="220"/>
      <c r="K5053" s="220"/>
      <c r="L5053" s="220"/>
      <c r="M5053" s="326"/>
      <c r="N5053" s="220"/>
      <c r="O5053" s="220"/>
      <c r="P5053" s="220"/>
      <c r="Q5053" s="326"/>
      <c r="R5053" s="326"/>
      <c r="S5053" s="326"/>
      <c r="T5053" s="326"/>
    </row>
    <row r="5054" spans="1:20">
      <c r="A5054" s="220"/>
      <c r="B5054" s="220"/>
      <c r="C5054" s="220"/>
      <c r="D5054" s="220"/>
      <c r="E5054" s="220"/>
      <c r="F5054" s="220"/>
      <c r="G5054" s="220"/>
      <c r="H5054" s="220"/>
      <c r="I5054" s="220"/>
      <c r="J5054" s="220"/>
      <c r="K5054" s="220"/>
      <c r="L5054" s="220"/>
      <c r="M5054" s="326"/>
      <c r="N5054" s="220"/>
      <c r="O5054" s="220"/>
      <c r="P5054" s="220"/>
      <c r="Q5054" s="326"/>
      <c r="R5054" s="326"/>
      <c r="S5054" s="326"/>
      <c r="T5054" s="326"/>
    </row>
    <row r="5055" spans="1:20">
      <c r="A5055" s="220"/>
      <c r="B5055" s="220"/>
      <c r="C5055" s="220"/>
      <c r="D5055" s="220"/>
      <c r="E5055" s="220"/>
      <c r="F5055" s="220"/>
      <c r="G5055" s="220"/>
      <c r="H5055" s="220"/>
      <c r="I5055" s="220"/>
      <c r="J5055" s="220"/>
      <c r="K5055" s="220"/>
      <c r="L5055" s="220"/>
      <c r="M5055" s="326"/>
      <c r="N5055" s="220"/>
      <c r="O5055" s="220"/>
      <c r="P5055" s="220"/>
      <c r="Q5055" s="326"/>
      <c r="R5055" s="326"/>
      <c r="S5055" s="326"/>
      <c r="T5055" s="326"/>
    </row>
    <row r="5056" spans="1:20">
      <c r="A5056" s="220"/>
      <c r="B5056" s="220"/>
      <c r="C5056" s="220"/>
      <c r="D5056" s="220"/>
      <c r="E5056" s="220"/>
      <c r="F5056" s="220"/>
      <c r="G5056" s="220"/>
      <c r="H5056" s="220"/>
      <c r="I5056" s="220"/>
      <c r="J5056" s="220"/>
      <c r="K5056" s="220"/>
      <c r="L5056" s="220"/>
      <c r="M5056" s="326"/>
      <c r="N5056" s="220"/>
      <c r="O5056" s="220"/>
      <c r="P5056" s="220"/>
      <c r="Q5056" s="326"/>
      <c r="R5056" s="326"/>
      <c r="S5056" s="326"/>
      <c r="T5056" s="326"/>
    </row>
    <row r="5057" spans="1:20">
      <c r="A5057" s="220"/>
      <c r="B5057" s="220"/>
      <c r="C5057" s="220"/>
      <c r="D5057" s="220"/>
      <c r="E5057" s="220"/>
      <c r="F5057" s="220"/>
      <c r="G5057" s="220"/>
      <c r="H5057" s="220"/>
      <c r="I5057" s="220"/>
      <c r="J5057" s="220"/>
      <c r="K5057" s="220"/>
      <c r="L5057" s="220"/>
      <c r="M5057" s="326"/>
      <c r="N5057" s="220"/>
      <c r="O5057" s="220"/>
      <c r="P5057" s="220"/>
      <c r="Q5057" s="326"/>
      <c r="R5057" s="326"/>
      <c r="S5057" s="326"/>
      <c r="T5057" s="326"/>
    </row>
    <row r="5058" spans="1:20">
      <c r="A5058" s="220"/>
      <c r="B5058" s="220"/>
      <c r="C5058" s="220"/>
      <c r="D5058" s="220"/>
      <c r="E5058" s="220"/>
      <c r="F5058" s="220"/>
      <c r="G5058" s="220"/>
      <c r="H5058" s="220"/>
      <c r="I5058" s="220"/>
      <c r="J5058" s="220"/>
      <c r="K5058" s="220"/>
      <c r="L5058" s="220"/>
      <c r="M5058" s="326"/>
      <c r="N5058" s="220"/>
      <c r="O5058" s="220"/>
      <c r="P5058" s="220"/>
      <c r="Q5058" s="326"/>
      <c r="R5058" s="326"/>
      <c r="S5058" s="326"/>
      <c r="T5058" s="326"/>
    </row>
    <row r="5059" spans="1:20">
      <c r="A5059" s="220"/>
      <c r="B5059" s="220"/>
      <c r="C5059" s="220"/>
      <c r="D5059" s="220"/>
      <c r="E5059" s="220"/>
      <c r="F5059" s="220"/>
      <c r="G5059" s="220"/>
      <c r="H5059" s="220"/>
      <c r="I5059" s="220"/>
      <c r="J5059" s="220"/>
      <c r="K5059" s="220"/>
      <c r="L5059" s="220"/>
      <c r="M5059" s="326"/>
      <c r="N5059" s="220"/>
      <c r="O5059" s="220"/>
      <c r="P5059" s="220"/>
      <c r="Q5059" s="326"/>
      <c r="R5059" s="326"/>
      <c r="S5059" s="326"/>
      <c r="T5059" s="326"/>
    </row>
    <row r="5060" spans="1:20">
      <c r="A5060" s="220"/>
      <c r="B5060" s="220"/>
      <c r="C5060" s="220"/>
      <c r="D5060" s="220"/>
      <c r="E5060" s="220"/>
      <c r="F5060" s="220"/>
      <c r="G5060" s="220"/>
      <c r="H5060" s="220"/>
      <c r="I5060" s="220"/>
      <c r="J5060" s="220"/>
      <c r="K5060" s="220"/>
      <c r="L5060" s="220"/>
      <c r="M5060" s="326"/>
      <c r="N5060" s="220"/>
      <c r="O5060" s="220"/>
      <c r="P5060" s="220"/>
      <c r="Q5060" s="326"/>
      <c r="R5060" s="326"/>
      <c r="S5060" s="326"/>
      <c r="T5060" s="326"/>
    </row>
    <row r="5061" spans="1:20">
      <c r="A5061" s="220"/>
      <c r="B5061" s="220"/>
      <c r="C5061" s="220"/>
      <c r="D5061" s="220"/>
      <c r="E5061" s="220"/>
      <c r="F5061" s="220"/>
      <c r="G5061" s="220"/>
      <c r="H5061" s="220"/>
      <c r="I5061" s="220"/>
      <c r="J5061" s="220"/>
      <c r="K5061" s="220"/>
      <c r="L5061" s="220"/>
      <c r="M5061" s="326"/>
      <c r="N5061" s="220"/>
      <c r="O5061" s="220"/>
      <c r="P5061" s="220"/>
      <c r="Q5061" s="326"/>
      <c r="R5061" s="326"/>
      <c r="S5061" s="326"/>
      <c r="T5061" s="326"/>
    </row>
    <row r="5062" spans="1:20">
      <c r="A5062" s="220"/>
      <c r="B5062" s="220"/>
      <c r="C5062" s="220"/>
      <c r="D5062" s="220"/>
      <c r="E5062" s="220"/>
      <c r="F5062" s="220"/>
      <c r="G5062" s="220"/>
      <c r="H5062" s="220"/>
      <c r="I5062" s="220"/>
      <c r="J5062" s="220"/>
      <c r="K5062" s="220"/>
      <c r="L5062" s="220"/>
      <c r="M5062" s="326"/>
      <c r="N5062" s="220"/>
      <c r="O5062" s="220"/>
      <c r="P5062" s="220"/>
      <c r="Q5062" s="326"/>
      <c r="R5062" s="326"/>
      <c r="S5062" s="326"/>
      <c r="T5062" s="326"/>
    </row>
    <row r="5063" spans="1:20">
      <c r="A5063" s="220"/>
      <c r="B5063" s="220"/>
      <c r="C5063" s="220"/>
      <c r="D5063" s="220"/>
      <c r="E5063" s="220"/>
      <c r="F5063" s="220"/>
      <c r="G5063" s="220"/>
      <c r="H5063" s="220"/>
      <c r="I5063" s="220"/>
      <c r="J5063" s="220"/>
      <c r="K5063" s="220"/>
      <c r="L5063" s="220"/>
      <c r="M5063" s="326"/>
      <c r="N5063" s="220"/>
      <c r="O5063" s="220"/>
      <c r="P5063" s="220"/>
      <c r="Q5063" s="326"/>
      <c r="R5063" s="326"/>
      <c r="S5063" s="326"/>
      <c r="T5063" s="326"/>
    </row>
    <row r="5064" spans="1:20">
      <c r="A5064" s="220"/>
      <c r="B5064" s="220"/>
      <c r="C5064" s="220"/>
      <c r="D5064" s="220"/>
      <c r="E5064" s="220"/>
      <c r="F5064" s="220"/>
      <c r="G5064" s="220"/>
      <c r="H5064" s="220"/>
      <c r="I5064" s="220"/>
      <c r="J5064" s="220"/>
      <c r="K5064" s="220"/>
      <c r="L5064" s="220"/>
      <c r="M5064" s="326"/>
      <c r="N5064" s="220"/>
      <c r="O5064" s="220"/>
      <c r="P5064" s="220"/>
      <c r="Q5064" s="326"/>
      <c r="R5064" s="326"/>
      <c r="S5064" s="326"/>
      <c r="T5064" s="326"/>
    </row>
    <row r="5065" spans="1:20">
      <c r="A5065" s="220"/>
      <c r="B5065" s="220"/>
      <c r="C5065" s="220"/>
      <c r="D5065" s="220"/>
      <c r="E5065" s="220"/>
      <c r="F5065" s="220"/>
      <c r="G5065" s="220"/>
      <c r="H5065" s="220"/>
      <c r="I5065" s="220"/>
      <c r="J5065" s="220"/>
      <c r="K5065" s="220"/>
      <c r="L5065" s="220"/>
      <c r="M5065" s="326"/>
      <c r="N5065" s="220"/>
      <c r="O5065" s="220"/>
      <c r="P5065" s="220"/>
      <c r="Q5065" s="326"/>
      <c r="R5065" s="326"/>
      <c r="S5065" s="326"/>
      <c r="T5065" s="326"/>
    </row>
    <row r="5066" spans="1:20">
      <c r="A5066" s="220"/>
      <c r="B5066" s="220"/>
      <c r="C5066" s="220"/>
      <c r="D5066" s="220"/>
      <c r="E5066" s="220"/>
      <c r="F5066" s="220"/>
      <c r="G5066" s="220"/>
      <c r="H5066" s="220"/>
      <c r="I5066" s="220"/>
      <c r="J5066" s="220"/>
      <c r="K5066" s="220"/>
      <c r="L5066" s="220"/>
      <c r="M5066" s="326"/>
      <c r="N5066" s="220"/>
      <c r="O5066" s="220"/>
      <c r="P5066" s="220"/>
      <c r="Q5066" s="326"/>
      <c r="R5066" s="326"/>
      <c r="S5066" s="326"/>
      <c r="T5066" s="326"/>
    </row>
    <row r="5067" spans="1:20">
      <c r="A5067" s="220"/>
      <c r="B5067" s="220"/>
      <c r="C5067" s="220"/>
      <c r="D5067" s="220"/>
      <c r="E5067" s="220"/>
      <c r="F5067" s="220"/>
      <c r="G5067" s="220"/>
      <c r="H5067" s="220"/>
      <c r="I5067" s="220"/>
      <c r="J5067" s="220"/>
      <c r="K5067" s="220"/>
      <c r="L5067" s="220"/>
      <c r="M5067" s="326"/>
      <c r="N5067" s="220"/>
      <c r="O5067" s="220"/>
      <c r="P5067" s="220"/>
      <c r="Q5067" s="326"/>
      <c r="R5067" s="326"/>
      <c r="S5067" s="326"/>
      <c r="T5067" s="326"/>
    </row>
    <row r="5068" spans="1:20">
      <c r="A5068" s="220"/>
      <c r="B5068" s="220"/>
      <c r="C5068" s="220"/>
      <c r="D5068" s="220"/>
      <c r="E5068" s="220"/>
      <c r="F5068" s="220"/>
      <c r="G5068" s="220"/>
      <c r="H5068" s="220"/>
      <c r="I5068" s="220"/>
      <c r="J5068" s="220"/>
      <c r="K5068" s="220"/>
      <c r="L5068" s="220"/>
      <c r="M5068" s="326"/>
      <c r="N5068" s="220"/>
      <c r="O5068" s="220"/>
      <c r="P5068" s="220"/>
      <c r="Q5068" s="326"/>
      <c r="R5068" s="326"/>
      <c r="S5068" s="326"/>
      <c r="T5068" s="326"/>
    </row>
    <row r="5069" spans="1:20">
      <c r="A5069" s="220"/>
      <c r="B5069" s="220"/>
      <c r="C5069" s="220"/>
      <c r="D5069" s="220"/>
      <c r="E5069" s="220"/>
      <c r="F5069" s="220"/>
      <c r="G5069" s="220"/>
      <c r="H5069" s="220"/>
      <c r="I5069" s="220"/>
      <c r="J5069" s="220"/>
      <c r="K5069" s="220"/>
      <c r="L5069" s="220"/>
      <c r="M5069" s="326"/>
      <c r="N5069" s="220"/>
      <c r="O5069" s="220"/>
      <c r="P5069" s="220"/>
      <c r="Q5069" s="326"/>
      <c r="R5069" s="326"/>
      <c r="S5069" s="326"/>
      <c r="T5069" s="326"/>
    </row>
    <row r="5070" spans="1:20">
      <c r="A5070" s="220"/>
      <c r="B5070" s="220"/>
      <c r="C5070" s="220"/>
      <c r="D5070" s="220"/>
      <c r="E5070" s="220"/>
      <c r="F5070" s="220"/>
      <c r="G5070" s="220"/>
      <c r="H5070" s="220"/>
      <c r="I5070" s="220"/>
      <c r="J5070" s="220"/>
      <c r="K5070" s="220"/>
      <c r="L5070" s="220"/>
      <c r="M5070" s="326"/>
      <c r="N5070" s="220"/>
      <c r="O5070" s="220"/>
      <c r="P5070" s="220"/>
      <c r="Q5070" s="326"/>
      <c r="R5070" s="326"/>
      <c r="S5070" s="326"/>
      <c r="T5070" s="326"/>
    </row>
    <row r="5071" spans="1:20">
      <c r="A5071" s="220"/>
      <c r="B5071" s="220"/>
      <c r="C5071" s="220"/>
      <c r="D5071" s="220"/>
      <c r="E5071" s="220"/>
      <c r="F5071" s="220"/>
      <c r="G5071" s="220"/>
      <c r="H5071" s="220"/>
      <c r="I5071" s="220"/>
      <c r="J5071" s="220"/>
      <c r="K5071" s="220"/>
      <c r="L5071" s="220"/>
      <c r="M5071" s="326"/>
      <c r="N5071" s="220"/>
      <c r="O5071" s="220"/>
      <c r="P5071" s="220"/>
      <c r="Q5071" s="326"/>
      <c r="R5071" s="326"/>
      <c r="S5071" s="326"/>
      <c r="T5071" s="326"/>
    </row>
    <row r="5072" spans="1:20">
      <c r="A5072" s="220"/>
      <c r="B5072" s="220"/>
      <c r="C5072" s="220"/>
      <c r="D5072" s="220"/>
      <c r="E5072" s="220"/>
      <c r="F5072" s="220"/>
      <c r="G5072" s="220"/>
      <c r="H5072" s="220"/>
      <c r="I5072" s="220"/>
      <c r="J5072" s="220"/>
      <c r="K5072" s="220"/>
      <c r="L5072" s="220"/>
      <c r="M5072" s="326"/>
      <c r="N5072" s="220"/>
      <c r="O5072" s="220"/>
      <c r="P5072" s="220"/>
      <c r="Q5072" s="326"/>
      <c r="R5072" s="326"/>
      <c r="S5072" s="326"/>
      <c r="T5072" s="326"/>
    </row>
    <row r="5073" spans="1:20">
      <c r="A5073" s="220"/>
      <c r="B5073" s="220"/>
      <c r="C5073" s="220"/>
      <c r="D5073" s="220"/>
      <c r="E5073" s="220"/>
      <c r="F5073" s="220"/>
      <c r="G5073" s="220"/>
      <c r="H5073" s="220"/>
      <c r="I5073" s="220"/>
      <c r="J5073" s="220"/>
      <c r="K5073" s="220"/>
      <c r="L5073" s="220"/>
      <c r="M5073" s="326"/>
      <c r="N5073" s="220"/>
      <c r="O5073" s="220"/>
      <c r="P5073" s="220"/>
      <c r="Q5073" s="326"/>
      <c r="R5073" s="326"/>
      <c r="S5073" s="326"/>
      <c r="T5073" s="326"/>
    </row>
    <row r="5074" spans="1:20">
      <c r="A5074" s="220"/>
      <c r="B5074" s="220"/>
      <c r="C5074" s="220"/>
      <c r="D5074" s="220"/>
      <c r="E5074" s="220"/>
      <c r="F5074" s="220"/>
      <c r="G5074" s="220"/>
      <c r="H5074" s="220"/>
      <c r="I5074" s="220"/>
      <c r="J5074" s="220"/>
      <c r="K5074" s="220"/>
      <c r="L5074" s="220"/>
      <c r="M5074" s="326"/>
      <c r="N5074" s="220"/>
      <c r="O5074" s="220"/>
      <c r="P5074" s="220"/>
      <c r="Q5074" s="326"/>
      <c r="R5074" s="326"/>
      <c r="S5074" s="326"/>
      <c r="T5074" s="326"/>
    </row>
    <row r="5075" spans="1:20">
      <c r="A5075" s="220"/>
      <c r="B5075" s="220"/>
      <c r="C5075" s="220"/>
      <c r="D5075" s="220"/>
      <c r="E5075" s="220"/>
      <c r="F5075" s="220"/>
      <c r="G5075" s="220"/>
      <c r="H5075" s="220"/>
      <c r="I5075" s="220"/>
      <c r="J5075" s="220"/>
      <c r="K5075" s="220"/>
      <c r="L5075" s="220"/>
      <c r="M5075" s="326"/>
      <c r="N5075" s="220"/>
      <c r="O5075" s="220"/>
      <c r="P5075" s="220"/>
      <c r="Q5075" s="326"/>
      <c r="R5075" s="326"/>
      <c r="S5075" s="326"/>
      <c r="T5075" s="326"/>
    </row>
    <row r="5076" spans="1:20">
      <c r="A5076" s="220"/>
      <c r="B5076" s="220"/>
      <c r="C5076" s="220"/>
      <c r="D5076" s="220"/>
      <c r="E5076" s="220"/>
      <c r="F5076" s="220"/>
      <c r="G5076" s="220"/>
      <c r="H5076" s="220"/>
      <c r="I5076" s="220"/>
      <c r="J5076" s="220"/>
      <c r="K5076" s="220"/>
      <c r="L5076" s="220"/>
      <c r="M5076" s="326"/>
      <c r="N5076" s="220"/>
      <c r="O5076" s="220"/>
      <c r="P5076" s="220"/>
      <c r="Q5076" s="326"/>
      <c r="R5076" s="326"/>
      <c r="S5076" s="326"/>
      <c r="T5076" s="326"/>
    </row>
    <row r="5077" spans="1:20">
      <c r="A5077" s="220"/>
      <c r="B5077" s="220"/>
      <c r="C5077" s="220"/>
      <c r="D5077" s="220"/>
      <c r="E5077" s="220"/>
      <c r="F5077" s="220"/>
      <c r="G5077" s="220"/>
      <c r="H5077" s="220"/>
      <c r="I5077" s="220"/>
      <c r="J5077" s="220"/>
      <c r="K5077" s="220"/>
      <c r="L5077" s="220"/>
      <c r="M5077" s="326"/>
      <c r="N5077" s="220"/>
      <c r="O5077" s="220"/>
      <c r="P5077" s="220"/>
      <c r="Q5077" s="326"/>
      <c r="R5077" s="326"/>
      <c r="S5077" s="326"/>
      <c r="T5077" s="326"/>
    </row>
    <row r="5078" spans="1:20">
      <c r="A5078" s="220"/>
      <c r="B5078" s="220"/>
      <c r="C5078" s="220"/>
      <c r="D5078" s="220"/>
      <c r="E5078" s="220"/>
      <c r="F5078" s="220"/>
      <c r="G5078" s="220"/>
      <c r="H5078" s="220"/>
      <c r="I5078" s="220"/>
      <c r="J5078" s="220"/>
      <c r="K5078" s="220"/>
      <c r="L5078" s="220"/>
      <c r="M5078" s="326"/>
      <c r="N5078" s="220"/>
      <c r="O5078" s="220"/>
      <c r="P5078" s="220"/>
      <c r="Q5078" s="326"/>
      <c r="R5078" s="326"/>
      <c r="S5078" s="326"/>
      <c r="T5078" s="326"/>
    </row>
    <row r="5079" spans="1:20">
      <c r="A5079" s="220"/>
      <c r="B5079" s="220"/>
      <c r="C5079" s="220"/>
      <c r="D5079" s="220"/>
      <c r="E5079" s="220"/>
      <c r="F5079" s="220"/>
      <c r="G5079" s="220"/>
      <c r="H5079" s="220"/>
      <c r="I5079" s="220"/>
      <c r="J5079" s="220"/>
      <c r="K5079" s="220"/>
      <c r="L5079" s="220"/>
      <c r="M5079" s="326"/>
      <c r="N5079" s="220"/>
      <c r="O5079" s="220"/>
      <c r="P5079" s="220"/>
      <c r="Q5079" s="326"/>
      <c r="R5079" s="326"/>
      <c r="S5079" s="326"/>
      <c r="T5079" s="326"/>
    </row>
    <row r="5080" spans="1:20">
      <c r="A5080" s="220"/>
      <c r="B5080" s="220"/>
      <c r="C5080" s="220"/>
      <c r="D5080" s="220"/>
      <c r="E5080" s="220"/>
      <c r="F5080" s="220"/>
      <c r="G5080" s="220"/>
      <c r="H5080" s="220"/>
      <c r="I5080" s="220"/>
      <c r="J5080" s="220"/>
      <c r="K5080" s="220"/>
      <c r="L5080" s="220"/>
      <c r="M5080" s="326"/>
      <c r="N5080" s="220"/>
      <c r="O5080" s="220"/>
      <c r="P5080" s="220"/>
      <c r="Q5080" s="326"/>
      <c r="R5080" s="326"/>
      <c r="S5080" s="326"/>
      <c r="T5080" s="326"/>
    </row>
    <row r="5081" spans="1:20">
      <c r="A5081" s="220"/>
      <c r="B5081" s="220"/>
      <c r="C5081" s="220"/>
      <c r="D5081" s="220"/>
      <c r="E5081" s="220"/>
      <c r="F5081" s="220"/>
      <c r="G5081" s="220"/>
      <c r="H5081" s="220"/>
      <c r="I5081" s="220"/>
      <c r="J5081" s="220"/>
      <c r="K5081" s="220"/>
      <c r="L5081" s="220"/>
      <c r="M5081" s="326"/>
      <c r="N5081" s="220"/>
      <c r="O5081" s="220"/>
      <c r="P5081" s="220"/>
      <c r="Q5081" s="326"/>
      <c r="R5081" s="326"/>
      <c r="S5081" s="326"/>
      <c r="T5081" s="326"/>
    </row>
    <row r="5082" spans="1:20">
      <c r="A5082" s="220"/>
      <c r="B5082" s="220"/>
      <c r="C5082" s="220"/>
      <c r="D5082" s="220"/>
      <c r="E5082" s="220"/>
      <c r="F5082" s="220"/>
      <c r="G5082" s="220"/>
      <c r="H5082" s="220"/>
      <c r="I5082" s="220"/>
      <c r="J5082" s="220"/>
      <c r="K5082" s="220"/>
      <c r="L5082" s="220"/>
      <c r="M5082" s="326"/>
      <c r="N5082" s="220"/>
      <c r="O5082" s="220"/>
      <c r="P5082" s="220"/>
      <c r="Q5082" s="326"/>
      <c r="R5082" s="326"/>
      <c r="S5082" s="326"/>
      <c r="T5082" s="326"/>
    </row>
    <row r="5083" spans="1:20">
      <c r="A5083" s="220"/>
      <c r="B5083" s="220"/>
      <c r="C5083" s="220"/>
      <c r="D5083" s="220"/>
      <c r="E5083" s="220"/>
      <c r="F5083" s="220"/>
      <c r="G5083" s="220"/>
      <c r="H5083" s="220"/>
      <c r="I5083" s="220"/>
      <c r="J5083" s="220"/>
      <c r="K5083" s="220"/>
      <c r="L5083" s="220"/>
      <c r="M5083" s="326"/>
      <c r="N5083" s="220"/>
      <c r="O5083" s="220"/>
      <c r="P5083" s="220"/>
      <c r="Q5083" s="326"/>
      <c r="R5083" s="326"/>
      <c r="S5083" s="326"/>
      <c r="T5083" s="326"/>
    </row>
    <row r="5084" spans="1:20">
      <c r="A5084" s="220"/>
      <c r="B5084" s="220"/>
      <c r="C5084" s="220"/>
      <c r="D5084" s="220"/>
      <c r="E5084" s="220"/>
      <c r="F5084" s="220"/>
      <c r="G5084" s="220"/>
      <c r="H5084" s="220"/>
      <c r="I5084" s="220"/>
      <c r="J5084" s="220"/>
      <c r="K5084" s="220"/>
      <c r="L5084" s="220"/>
      <c r="M5084" s="326"/>
      <c r="N5084" s="220"/>
      <c r="O5084" s="220"/>
      <c r="P5084" s="220"/>
      <c r="Q5084" s="326"/>
      <c r="R5084" s="326"/>
      <c r="S5084" s="326"/>
      <c r="T5084" s="326"/>
    </row>
    <row r="5085" spans="1:20">
      <c r="A5085" s="220"/>
      <c r="B5085" s="220"/>
      <c r="C5085" s="220"/>
      <c r="D5085" s="220"/>
      <c r="E5085" s="220"/>
      <c r="F5085" s="220"/>
      <c r="G5085" s="220"/>
      <c r="H5085" s="220"/>
      <c r="I5085" s="220"/>
      <c r="J5085" s="220"/>
      <c r="K5085" s="220"/>
      <c r="L5085" s="220"/>
      <c r="M5085" s="326"/>
      <c r="N5085" s="220"/>
      <c r="O5085" s="220"/>
      <c r="P5085" s="220"/>
      <c r="Q5085" s="326"/>
      <c r="R5085" s="326"/>
      <c r="S5085" s="326"/>
      <c r="T5085" s="326"/>
    </row>
    <row r="5086" spans="1:20">
      <c r="A5086" s="220"/>
      <c r="B5086" s="220"/>
      <c r="C5086" s="220"/>
      <c r="D5086" s="220"/>
      <c r="E5086" s="220"/>
      <c r="F5086" s="220"/>
      <c r="G5086" s="220"/>
      <c r="H5086" s="220"/>
      <c r="I5086" s="220"/>
      <c r="J5086" s="220"/>
      <c r="K5086" s="220"/>
      <c r="L5086" s="220"/>
      <c r="M5086" s="326"/>
      <c r="N5086" s="220"/>
      <c r="O5086" s="220"/>
      <c r="P5086" s="220"/>
      <c r="Q5086" s="326"/>
      <c r="R5086" s="326"/>
      <c r="S5086" s="326"/>
      <c r="T5086" s="326"/>
    </row>
    <row r="5087" spans="1:20">
      <c r="A5087" s="220"/>
      <c r="B5087" s="220"/>
      <c r="C5087" s="220"/>
      <c r="D5087" s="220"/>
      <c r="E5087" s="220"/>
      <c r="F5087" s="220"/>
      <c r="G5087" s="220"/>
      <c r="H5087" s="220"/>
      <c r="I5087" s="220"/>
      <c r="J5087" s="220"/>
      <c r="K5087" s="220"/>
      <c r="L5087" s="220"/>
      <c r="M5087" s="326"/>
      <c r="N5087" s="220"/>
      <c r="O5087" s="220"/>
      <c r="P5087" s="220"/>
      <c r="Q5087" s="326"/>
      <c r="R5087" s="326"/>
      <c r="S5087" s="326"/>
      <c r="T5087" s="326"/>
    </row>
    <row r="5088" spans="1:20">
      <c r="A5088" s="220"/>
      <c r="B5088" s="220"/>
      <c r="C5088" s="220"/>
      <c r="D5088" s="220"/>
      <c r="E5088" s="220"/>
      <c r="F5088" s="220"/>
      <c r="G5088" s="220"/>
      <c r="H5088" s="220"/>
      <c r="I5088" s="220"/>
      <c r="J5088" s="220"/>
      <c r="K5088" s="220"/>
      <c r="L5088" s="220"/>
      <c r="M5088" s="326"/>
      <c r="N5088" s="220"/>
      <c r="O5088" s="220"/>
      <c r="P5088" s="220"/>
      <c r="Q5088" s="326"/>
      <c r="R5088" s="326"/>
      <c r="S5088" s="326"/>
      <c r="T5088" s="326"/>
    </row>
    <row r="5089" spans="1:20">
      <c r="A5089" s="220"/>
      <c r="B5089" s="220"/>
      <c r="C5089" s="220"/>
      <c r="D5089" s="220"/>
      <c r="E5089" s="220"/>
      <c r="F5089" s="220"/>
      <c r="G5089" s="220"/>
      <c r="H5089" s="220"/>
      <c r="I5089" s="220"/>
      <c r="J5089" s="220"/>
      <c r="K5089" s="220"/>
      <c r="L5089" s="220"/>
      <c r="M5089" s="326"/>
      <c r="N5089" s="220"/>
      <c r="O5089" s="220"/>
      <c r="P5089" s="220"/>
      <c r="Q5089" s="326"/>
      <c r="R5089" s="326"/>
      <c r="S5089" s="326"/>
      <c r="T5089" s="326"/>
    </row>
    <row r="5090" spans="1:20">
      <c r="A5090" s="220"/>
      <c r="B5090" s="220"/>
      <c r="C5090" s="220"/>
      <c r="D5090" s="220"/>
      <c r="E5090" s="220"/>
      <c r="F5090" s="220"/>
      <c r="G5090" s="220"/>
      <c r="H5090" s="220"/>
      <c r="I5090" s="220"/>
      <c r="J5090" s="220"/>
      <c r="K5090" s="220"/>
      <c r="L5090" s="220"/>
      <c r="M5090" s="326"/>
      <c r="N5090" s="220"/>
      <c r="O5090" s="220"/>
      <c r="P5090" s="220"/>
      <c r="Q5090" s="326"/>
      <c r="R5090" s="326"/>
      <c r="S5090" s="326"/>
      <c r="T5090" s="326"/>
    </row>
    <row r="5091" spans="1:20">
      <c r="A5091" s="220"/>
      <c r="B5091" s="220"/>
      <c r="C5091" s="220"/>
      <c r="D5091" s="220"/>
      <c r="E5091" s="220"/>
      <c r="F5091" s="220"/>
      <c r="G5091" s="220"/>
      <c r="H5091" s="220"/>
      <c r="I5091" s="220"/>
      <c r="J5091" s="220"/>
      <c r="K5091" s="220"/>
      <c r="L5091" s="220"/>
      <c r="M5091" s="326"/>
      <c r="N5091" s="220"/>
      <c r="O5091" s="220"/>
      <c r="P5091" s="220"/>
      <c r="Q5091" s="326"/>
      <c r="R5091" s="326"/>
      <c r="S5091" s="326"/>
      <c r="T5091" s="326"/>
    </row>
    <row r="5092" spans="1:20">
      <c r="A5092" s="220"/>
      <c r="B5092" s="220"/>
      <c r="C5092" s="220"/>
      <c r="D5092" s="220"/>
      <c r="E5092" s="220"/>
      <c r="F5092" s="220"/>
      <c r="G5092" s="220"/>
      <c r="H5092" s="220"/>
      <c r="I5092" s="220"/>
      <c r="J5092" s="220"/>
      <c r="K5092" s="220"/>
      <c r="L5092" s="220"/>
      <c r="M5092" s="326"/>
      <c r="N5092" s="220"/>
      <c r="O5092" s="220"/>
      <c r="P5092" s="220"/>
      <c r="Q5092" s="326"/>
      <c r="R5092" s="326"/>
      <c r="S5092" s="326"/>
      <c r="T5092" s="326"/>
    </row>
    <row r="5093" spans="1:20">
      <c r="A5093" s="220"/>
      <c r="B5093" s="220"/>
      <c r="C5093" s="220"/>
      <c r="D5093" s="220"/>
      <c r="E5093" s="220"/>
      <c r="F5093" s="220"/>
      <c r="G5093" s="220"/>
      <c r="H5093" s="220"/>
      <c r="I5093" s="220"/>
      <c r="J5093" s="220"/>
      <c r="K5093" s="220"/>
      <c r="L5093" s="220"/>
      <c r="M5093" s="326"/>
      <c r="N5093" s="220"/>
      <c r="O5093" s="220"/>
      <c r="P5093" s="220"/>
      <c r="Q5093" s="326"/>
      <c r="R5093" s="326"/>
      <c r="S5093" s="326"/>
      <c r="T5093" s="326"/>
    </row>
    <row r="5094" spans="1:20">
      <c r="A5094" s="220"/>
      <c r="B5094" s="220"/>
      <c r="C5094" s="220"/>
      <c r="D5094" s="220"/>
      <c r="E5094" s="220"/>
      <c r="F5094" s="220"/>
      <c r="G5094" s="220"/>
      <c r="H5094" s="220"/>
      <c r="I5094" s="220"/>
      <c r="J5094" s="220"/>
      <c r="K5094" s="220"/>
      <c r="L5094" s="220"/>
      <c r="M5094" s="326"/>
      <c r="N5094" s="220"/>
      <c r="O5094" s="220"/>
      <c r="P5094" s="220"/>
      <c r="Q5094" s="326"/>
      <c r="R5094" s="326"/>
      <c r="S5094" s="326"/>
      <c r="T5094" s="326"/>
    </row>
    <row r="5095" spans="1:20">
      <c r="A5095" s="220"/>
      <c r="B5095" s="220"/>
      <c r="C5095" s="220"/>
      <c r="D5095" s="220"/>
      <c r="E5095" s="220"/>
      <c r="F5095" s="220"/>
      <c r="G5095" s="220"/>
      <c r="H5095" s="220"/>
      <c r="I5095" s="220"/>
      <c r="J5095" s="220"/>
      <c r="K5095" s="220"/>
      <c r="L5095" s="220"/>
      <c r="M5095" s="326"/>
      <c r="N5095" s="220"/>
      <c r="O5095" s="220"/>
      <c r="P5095" s="220"/>
      <c r="Q5095" s="326"/>
      <c r="R5095" s="326"/>
      <c r="S5095" s="326"/>
      <c r="T5095" s="326"/>
    </row>
    <row r="5096" spans="1:20">
      <c r="A5096" s="220"/>
      <c r="B5096" s="220"/>
      <c r="C5096" s="220"/>
      <c r="D5096" s="220"/>
      <c r="E5096" s="220"/>
      <c r="F5096" s="220"/>
      <c r="G5096" s="220"/>
      <c r="H5096" s="220"/>
      <c r="I5096" s="220"/>
      <c r="J5096" s="220"/>
      <c r="K5096" s="220"/>
      <c r="L5096" s="220"/>
      <c r="M5096" s="326"/>
      <c r="N5096" s="220"/>
      <c r="O5096" s="220"/>
      <c r="P5096" s="220"/>
      <c r="Q5096" s="326"/>
      <c r="R5096" s="326"/>
      <c r="S5096" s="326"/>
      <c r="T5096" s="326"/>
    </row>
    <row r="5097" spans="1:20">
      <c r="A5097" s="220"/>
      <c r="B5097" s="220"/>
      <c r="C5097" s="220"/>
      <c r="D5097" s="220"/>
      <c r="E5097" s="220"/>
      <c r="F5097" s="220"/>
      <c r="G5097" s="220"/>
      <c r="H5097" s="220"/>
      <c r="I5097" s="220"/>
      <c r="J5097" s="220"/>
      <c r="K5097" s="220"/>
      <c r="L5097" s="220"/>
      <c r="M5097" s="326"/>
      <c r="N5097" s="220"/>
      <c r="O5097" s="220"/>
      <c r="P5097" s="220"/>
      <c r="Q5097" s="326"/>
      <c r="R5097" s="326"/>
      <c r="S5097" s="326"/>
      <c r="T5097" s="326"/>
    </row>
    <row r="5098" spans="1:20">
      <c r="A5098" s="220"/>
      <c r="B5098" s="220"/>
      <c r="C5098" s="220"/>
      <c r="D5098" s="220"/>
      <c r="E5098" s="220"/>
      <c r="F5098" s="220"/>
      <c r="G5098" s="220"/>
      <c r="H5098" s="220"/>
      <c r="I5098" s="220"/>
      <c r="J5098" s="220"/>
      <c r="K5098" s="220"/>
      <c r="L5098" s="220"/>
      <c r="M5098" s="326"/>
      <c r="N5098" s="220"/>
      <c r="O5098" s="220"/>
      <c r="P5098" s="220"/>
      <c r="Q5098" s="326"/>
      <c r="R5098" s="326"/>
      <c r="S5098" s="326"/>
      <c r="T5098" s="326"/>
    </row>
    <row r="5099" spans="1:20">
      <c r="A5099" s="220"/>
      <c r="B5099" s="220"/>
      <c r="C5099" s="220"/>
      <c r="D5099" s="220"/>
      <c r="E5099" s="220"/>
      <c r="F5099" s="220"/>
      <c r="G5099" s="220"/>
      <c r="H5099" s="220"/>
      <c r="I5099" s="220"/>
      <c r="J5099" s="220"/>
      <c r="K5099" s="220"/>
      <c r="L5099" s="220"/>
      <c r="M5099" s="326"/>
      <c r="N5099" s="220"/>
      <c r="O5099" s="220"/>
      <c r="P5099" s="220"/>
      <c r="Q5099" s="326"/>
      <c r="R5099" s="326"/>
      <c r="S5099" s="326"/>
      <c r="T5099" s="326"/>
    </row>
    <row r="5100" spans="1:20">
      <c r="A5100" s="220"/>
      <c r="B5100" s="220"/>
      <c r="C5100" s="220"/>
      <c r="D5100" s="220"/>
      <c r="E5100" s="220"/>
      <c r="F5100" s="220"/>
      <c r="G5100" s="220"/>
      <c r="H5100" s="220"/>
      <c r="I5100" s="220"/>
      <c r="J5100" s="220"/>
      <c r="K5100" s="220"/>
      <c r="L5100" s="220"/>
      <c r="M5100" s="326"/>
      <c r="N5100" s="220"/>
      <c r="O5100" s="220"/>
      <c r="P5100" s="220"/>
      <c r="Q5100" s="326"/>
      <c r="R5100" s="326"/>
      <c r="S5100" s="326"/>
      <c r="T5100" s="326"/>
    </row>
    <row r="5101" spans="1:20">
      <c r="A5101" s="220"/>
      <c r="B5101" s="220"/>
      <c r="C5101" s="220"/>
      <c r="D5101" s="220"/>
      <c r="E5101" s="220"/>
      <c r="F5101" s="220"/>
      <c r="G5101" s="220"/>
      <c r="H5101" s="220"/>
      <c r="I5101" s="220"/>
      <c r="J5101" s="220"/>
      <c r="K5101" s="220"/>
      <c r="L5101" s="220"/>
      <c r="M5101" s="326"/>
      <c r="N5101" s="220"/>
      <c r="O5101" s="220"/>
      <c r="P5101" s="220"/>
      <c r="Q5101" s="326"/>
      <c r="R5101" s="326"/>
      <c r="S5101" s="326"/>
      <c r="T5101" s="326"/>
    </row>
    <row r="5102" spans="1:20">
      <c r="A5102" s="220"/>
      <c r="B5102" s="220"/>
      <c r="C5102" s="220"/>
      <c r="D5102" s="220"/>
      <c r="E5102" s="220"/>
      <c r="F5102" s="220"/>
      <c r="G5102" s="220"/>
      <c r="H5102" s="220"/>
      <c r="I5102" s="220"/>
      <c r="J5102" s="220"/>
      <c r="K5102" s="220"/>
      <c r="L5102" s="220"/>
      <c r="M5102" s="326"/>
      <c r="N5102" s="220"/>
      <c r="O5102" s="220"/>
      <c r="P5102" s="220"/>
      <c r="Q5102" s="326"/>
      <c r="R5102" s="326"/>
      <c r="S5102" s="326"/>
      <c r="T5102" s="326"/>
    </row>
    <row r="5103" spans="1:20">
      <c r="A5103" s="220"/>
      <c r="B5103" s="220"/>
      <c r="C5103" s="220"/>
      <c r="D5103" s="220"/>
      <c r="E5103" s="220"/>
      <c r="F5103" s="220"/>
      <c r="G5103" s="220"/>
      <c r="H5103" s="220"/>
      <c r="I5103" s="220"/>
      <c r="J5103" s="220"/>
      <c r="K5103" s="220"/>
      <c r="L5103" s="220"/>
      <c r="M5103" s="326"/>
      <c r="N5103" s="220"/>
      <c r="O5103" s="220"/>
      <c r="P5103" s="220"/>
      <c r="Q5103" s="326"/>
      <c r="R5103" s="326"/>
      <c r="S5103" s="326"/>
      <c r="T5103" s="326"/>
    </row>
    <row r="5104" spans="1:20">
      <c r="A5104" s="220"/>
      <c r="B5104" s="220"/>
      <c r="C5104" s="220"/>
      <c r="D5104" s="220"/>
      <c r="E5104" s="220"/>
      <c r="F5104" s="220"/>
      <c r="G5104" s="220"/>
      <c r="H5104" s="220"/>
      <c r="I5104" s="220"/>
      <c r="J5104" s="220"/>
      <c r="K5104" s="220"/>
      <c r="L5104" s="220"/>
      <c r="M5104" s="326"/>
      <c r="N5104" s="220"/>
      <c r="O5104" s="220"/>
      <c r="P5104" s="220"/>
      <c r="Q5104" s="326"/>
      <c r="R5104" s="326"/>
      <c r="S5104" s="326"/>
      <c r="T5104" s="326"/>
    </row>
    <row r="5105" spans="1:20">
      <c r="A5105" s="220"/>
      <c r="B5105" s="220"/>
      <c r="C5105" s="220"/>
      <c r="D5105" s="220"/>
      <c r="E5105" s="220"/>
      <c r="F5105" s="220"/>
      <c r="G5105" s="220"/>
      <c r="H5105" s="220"/>
      <c r="I5105" s="220"/>
      <c r="J5105" s="220"/>
      <c r="K5105" s="220"/>
      <c r="L5105" s="220"/>
      <c r="M5105" s="326"/>
      <c r="N5105" s="220"/>
      <c r="O5105" s="220"/>
      <c r="P5105" s="220"/>
      <c r="Q5105" s="326"/>
      <c r="R5105" s="326"/>
      <c r="S5105" s="326"/>
      <c r="T5105" s="326"/>
    </row>
    <row r="5106" spans="1:20">
      <c r="A5106" s="220"/>
      <c r="B5106" s="220"/>
      <c r="C5106" s="220"/>
      <c r="D5106" s="220"/>
      <c r="E5106" s="220"/>
      <c r="F5106" s="220"/>
      <c r="G5106" s="220"/>
      <c r="H5106" s="220"/>
      <c r="I5106" s="220"/>
      <c r="J5106" s="220"/>
      <c r="K5106" s="220"/>
      <c r="L5106" s="220"/>
      <c r="M5106" s="326"/>
      <c r="N5106" s="220"/>
      <c r="O5106" s="220"/>
      <c r="P5106" s="220"/>
      <c r="Q5106" s="326"/>
      <c r="R5106" s="326"/>
      <c r="S5106" s="326"/>
      <c r="T5106" s="326"/>
    </row>
    <row r="5107" spans="1:20">
      <c r="A5107" s="220"/>
      <c r="B5107" s="220"/>
      <c r="C5107" s="220"/>
      <c r="D5107" s="220"/>
      <c r="E5107" s="220"/>
      <c r="F5107" s="220"/>
      <c r="G5107" s="220"/>
      <c r="H5107" s="220"/>
      <c r="I5107" s="220"/>
      <c r="J5107" s="220"/>
      <c r="K5107" s="220"/>
      <c r="L5107" s="220"/>
      <c r="M5107" s="326"/>
      <c r="N5107" s="220"/>
      <c r="O5107" s="220"/>
      <c r="P5107" s="220"/>
      <c r="Q5107" s="326"/>
      <c r="R5107" s="326"/>
      <c r="S5107" s="326"/>
      <c r="T5107" s="326"/>
    </row>
    <row r="5108" spans="1:20">
      <c r="A5108" s="220"/>
      <c r="B5108" s="220"/>
      <c r="C5108" s="220"/>
      <c r="D5108" s="220"/>
      <c r="E5108" s="220"/>
      <c r="F5108" s="220"/>
      <c r="G5108" s="220"/>
      <c r="H5108" s="220"/>
      <c r="I5108" s="220"/>
      <c r="J5108" s="220"/>
      <c r="K5108" s="220"/>
      <c r="L5108" s="220"/>
      <c r="M5108" s="326"/>
      <c r="N5108" s="220"/>
      <c r="O5108" s="220"/>
      <c r="P5108" s="220"/>
      <c r="Q5108" s="326"/>
      <c r="R5108" s="326"/>
      <c r="S5108" s="326"/>
      <c r="T5108" s="326"/>
    </row>
    <row r="5109" spans="1:20">
      <c r="A5109" s="220"/>
      <c r="B5109" s="220"/>
      <c r="C5109" s="220"/>
      <c r="D5109" s="220"/>
      <c r="E5109" s="220"/>
      <c r="F5109" s="220"/>
      <c r="G5109" s="220"/>
      <c r="H5109" s="220"/>
      <c r="I5109" s="220"/>
      <c r="J5109" s="220"/>
      <c r="K5109" s="220"/>
      <c r="L5109" s="220"/>
      <c r="M5109" s="326"/>
      <c r="N5109" s="220"/>
      <c r="O5109" s="220"/>
      <c r="P5109" s="220"/>
      <c r="Q5109" s="326"/>
      <c r="R5109" s="326"/>
      <c r="S5109" s="326"/>
      <c r="T5109" s="326"/>
    </row>
    <row r="5110" spans="1:20">
      <c r="A5110" s="220"/>
      <c r="B5110" s="220"/>
      <c r="C5110" s="220"/>
      <c r="D5110" s="220"/>
      <c r="E5110" s="220"/>
      <c r="F5110" s="220"/>
      <c r="G5110" s="220"/>
      <c r="H5110" s="220"/>
      <c r="I5110" s="220"/>
      <c r="J5110" s="220"/>
      <c r="K5110" s="220"/>
      <c r="L5110" s="220"/>
      <c r="M5110" s="326"/>
      <c r="N5110" s="220"/>
      <c r="O5110" s="220"/>
      <c r="P5110" s="220"/>
      <c r="Q5110" s="326"/>
      <c r="R5110" s="326"/>
      <c r="S5110" s="326"/>
      <c r="T5110" s="326"/>
    </row>
    <row r="5111" spans="1:20">
      <c r="A5111" s="220"/>
      <c r="B5111" s="220"/>
      <c r="C5111" s="220"/>
      <c r="D5111" s="220"/>
      <c r="E5111" s="220"/>
      <c r="F5111" s="220"/>
      <c r="G5111" s="220"/>
      <c r="H5111" s="220"/>
      <c r="I5111" s="220"/>
      <c r="J5111" s="220"/>
      <c r="K5111" s="220"/>
      <c r="L5111" s="220"/>
      <c r="M5111" s="326"/>
      <c r="N5111" s="220"/>
      <c r="O5111" s="220"/>
      <c r="P5111" s="220"/>
      <c r="Q5111" s="326"/>
      <c r="R5111" s="326"/>
      <c r="S5111" s="326"/>
      <c r="T5111" s="326"/>
    </row>
    <row r="5112" spans="1:20">
      <c r="A5112" s="220"/>
      <c r="B5112" s="220"/>
      <c r="C5112" s="220"/>
      <c r="D5112" s="220"/>
      <c r="E5112" s="220"/>
      <c r="F5112" s="220"/>
      <c r="G5112" s="220"/>
      <c r="H5112" s="220"/>
      <c r="I5112" s="220"/>
      <c r="J5112" s="220"/>
      <c r="K5112" s="220"/>
      <c r="L5112" s="220"/>
      <c r="M5112" s="326"/>
      <c r="N5112" s="220"/>
      <c r="O5112" s="220"/>
      <c r="P5112" s="220"/>
      <c r="Q5112" s="326"/>
      <c r="R5112" s="326"/>
      <c r="S5112" s="326"/>
      <c r="T5112" s="326"/>
    </row>
    <row r="5113" spans="1:20">
      <c r="A5113" s="220"/>
      <c r="B5113" s="220"/>
      <c r="C5113" s="220"/>
      <c r="D5113" s="220"/>
      <c r="E5113" s="220"/>
      <c r="F5113" s="220"/>
      <c r="G5113" s="220"/>
      <c r="H5113" s="220"/>
      <c r="I5113" s="220"/>
      <c r="J5113" s="220"/>
      <c r="K5113" s="220"/>
      <c r="L5113" s="220"/>
      <c r="M5113" s="326"/>
      <c r="N5113" s="220"/>
      <c r="O5113" s="220"/>
      <c r="P5113" s="220"/>
      <c r="Q5113" s="326"/>
      <c r="R5113" s="326"/>
      <c r="S5113" s="326"/>
      <c r="T5113" s="326"/>
    </row>
    <row r="5114" spans="1:20">
      <c r="A5114" s="220"/>
      <c r="B5114" s="220"/>
      <c r="C5114" s="220"/>
      <c r="D5114" s="220"/>
      <c r="E5114" s="220"/>
      <c r="F5114" s="220"/>
      <c r="G5114" s="220"/>
      <c r="H5114" s="220"/>
      <c r="I5114" s="220"/>
      <c r="J5114" s="220"/>
      <c r="K5114" s="220"/>
      <c r="L5114" s="220"/>
      <c r="M5114" s="326"/>
      <c r="N5114" s="220"/>
      <c r="O5114" s="220"/>
      <c r="P5114" s="220"/>
      <c r="Q5114" s="326"/>
      <c r="R5114" s="326"/>
      <c r="S5114" s="326"/>
      <c r="T5114" s="326"/>
    </row>
    <row r="5115" spans="1:20">
      <c r="A5115" s="220"/>
      <c r="B5115" s="220"/>
      <c r="C5115" s="220"/>
      <c r="D5115" s="220"/>
      <c r="E5115" s="220"/>
      <c r="F5115" s="220"/>
      <c r="G5115" s="220"/>
      <c r="H5115" s="220"/>
      <c r="I5115" s="220"/>
      <c r="J5115" s="220"/>
      <c r="K5115" s="220"/>
      <c r="L5115" s="220"/>
      <c r="M5115" s="326"/>
      <c r="N5115" s="220"/>
      <c r="O5115" s="220"/>
      <c r="P5115" s="220"/>
      <c r="Q5115" s="326"/>
      <c r="R5115" s="326"/>
      <c r="S5115" s="326"/>
      <c r="T5115" s="326"/>
    </row>
    <row r="5116" spans="1:20">
      <c r="A5116" s="220"/>
      <c r="B5116" s="220"/>
      <c r="C5116" s="220"/>
      <c r="D5116" s="220"/>
      <c r="E5116" s="220"/>
      <c r="F5116" s="220"/>
      <c r="G5116" s="220"/>
      <c r="H5116" s="220"/>
      <c r="I5116" s="220"/>
      <c r="J5116" s="220"/>
      <c r="K5116" s="220"/>
      <c r="L5116" s="220"/>
      <c r="M5116" s="326"/>
      <c r="N5116" s="220"/>
      <c r="O5116" s="220"/>
      <c r="P5116" s="220"/>
      <c r="Q5116" s="326"/>
      <c r="R5116" s="326"/>
      <c r="S5116" s="326"/>
      <c r="T5116" s="326"/>
    </row>
    <row r="5117" spans="1:20">
      <c r="A5117" s="220"/>
      <c r="B5117" s="220"/>
      <c r="C5117" s="220"/>
      <c r="D5117" s="220"/>
      <c r="E5117" s="220"/>
      <c r="F5117" s="220"/>
      <c r="G5117" s="220"/>
      <c r="H5117" s="220"/>
      <c r="I5117" s="220"/>
      <c r="J5117" s="220"/>
      <c r="K5117" s="220"/>
      <c r="L5117" s="220"/>
      <c r="M5117" s="326"/>
      <c r="N5117" s="220"/>
      <c r="O5117" s="220"/>
      <c r="P5117" s="220"/>
      <c r="Q5117" s="326"/>
      <c r="R5117" s="326"/>
      <c r="S5117" s="326"/>
      <c r="T5117" s="326"/>
    </row>
    <row r="5118" spans="1:20">
      <c r="A5118" s="220"/>
      <c r="B5118" s="220"/>
      <c r="C5118" s="220"/>
      <c r="D5118" s="220"/>
      <c r="E5118" s="220"/>
      <c r="F5118" s="220"/>
      <c r="G5118" s="220"/>
      <c r="H5118" s="220"/>
      <c r="I5118" s="220"/>
      <c r="J5118" s="220"/>
      <c r="K5118" s="220"/>
      <c r="L5118" s="220"/>
      <c r="M5118" s="326"/>
      <c r="N5118" s="220"/>
      <c r="O5118" s="220"/>
      <c r="P5118" s="220"/>
      <c r="Q5118" s="326"/>
      <c r="R5118" s="326"/>
      <c r="S5118" s="326"/>
      <c r="T5118" s="326"/>
    </row>
    <row r="5119" spans="1:20">
      <c r="A5119" s="220"/>
      <c r="B5119" s="220"/>
      <c r="C5119" s="220"/>
      <c r="D5119" s="220"/>
      <c r="E5119" s="220"/>
      <c r="F5119" s="220"/>
      <c r="G5119" s="220"/>
      <c r="H5119" s="220"/>
      <c r="I5119" s="220"/>
      <c r="J5119" s="220"/>
      <c r="K5119" s="220"/>
      <c r="L5119" s="220"/>
      <c r="M5119" s="326"/>
      <c r="N5119" s="220"/>
      <c r="O5119" s="220"/>
      <c r="P5119" s="220"/>
      <c r="Q5119" s="326"/>
      <c r="R5119" s="326"/>
      <c r="S5119" s="326"/>
      <c r="T5119" s="326"/>
    </row>
    <row r="5120" spans="1:20">
      <c r="A5120" s="220"/>
      <c r="B5120" s="220"/>
      <c r="C5120" s="220"/>
      <c r="D5120" s="220"/>
      <c r="E5120" s="220"/>
      <c r="F5120" s="220"/>
      <c r="G5120" s="220"/>
      <c r="H5120" s="220"/>
      <c r="I5120" s="220"/>
      <c r="J5120" s="220"/>
      <c r="K5120" s="220"/>
      <c r="L5120" s="220"/>
      <c r="M5120" s="326"/>
      <c r="N5120" s="220"/>
      <c r="O5120" s="220"/>
      <c r="P5120" s="220"/>
      <c r="Q5120" s="326"/>
      <c r="R5120" s="326"/>
      <c r="S5120" s="326"/>
      <c r="T5120" s="326"/>
    </row>
    <row r="5121" spans="1:20">
      <c r="A5121" s="220"/>
      <c r="B5121" s="220"/>
      <c r="C5121" s="220"/>
      <c r="D5121" s="220"/>
      <c r="E5121" s="220"/>
      <c r="F5121" s="220"/>
      <c r="G5121" s="220"/>
      <c r="H5121" s="220"/>
      <c r="I5121" s="220"/>
      <c r="J5121" s="220"/>
      <c r="K5121" s="220"/>
      <c r="L5121" s="220"/>
      <c r="M5121" s="326"/>
      <c r="N5121" s="220"/>
      <c r="O5121" s="220"/>
      <c r="P5121" s="220"/>
      <c r="Q5121" s="326"/>
      <c r="R5121" s="326"/>
      <c r="S5121" s="326"/>
      <c r="T5121" s="326"/>
    </row>
    <row r="5122" spans="1:20">
      <c r="A5122" s="220"/>
      <c r="B5122" s="220"/>
      <c r="C5122" s="220"/>
      <c r="D5122" s="220"/>
      <c r="E5122" s="220"/>
      <c r="F5122" s="220"/>
      <c r="G5122" s="220"/>
      <c r="H5122" s="220"/>
      <c r="I5122" s="220"/>
      <c r="J5122" s="220"/>
      <c r="K5122" s="220"/>
      <c r="L5122" s="220"/>
      <c r="M5122" s="326"/>
      <c r="N5122" s="220"/>
      <c r="O5122" s="220"/>
      <c r="P5122" s="220"/>
      <c r="Q5122" s="326"/>
      <c r="R5122" s="326"/>
      <c r="S5122" s="326"/>
      <c r="T5122" s="326"/>
    </row>
    <row r="5123" spans="1:20">
      <c r="A5123" s="220"/>
      <c r="B5123" s="220"/>
      <c r="C5123" s="220"/>
      <c r="D5123" s="220"/>
      <c r="E5123" s="220"/>
      <c r="F5123" s="220"/>
      <c r="G5123" s="220"/>
      <c r="H5123" s="220"/>
      <c r="I5123" s="220"/>
      <c r="J5123" s="220"/>
      <c r="K5123" s="220"/>
      <c r="L5123" s="220"/>
      <c r="M5123" s="326"/>
      <c r="N5123" s="220"/>
      <c r="O5123" s="220"/>
      <c r="P5123" s="220"/>
      <c r="Q5123" s="326"/>
      <c r="R5123" s="326"/>
      <c r="S5123" s="326"/>
      <c r="T5123" s="326"/>
    </row>
    <row r="5124" spans="1:20">
      <c r="A5124" s="220"/>
      <c r="B5124" s="220"/>
      <c r="C5124" s="220"/>
      <c r="D5124" s="220"/>
      <c r="E5124" s="220"/>
      <c r="F5124" s="220"/>
      <c r="G5124" s="220"/>
      <c r="H5124" s="220"/>
      <c r="I5124" s="220"/>
      <c r="J5124" s="220"/>
      <c r="K5124" s="220"/>
      <c r="L5124" s="220"/>
      <c r="M5124" s="326"/>
      <c r="N5124" s="220"/>
      <c r="O5124" s="220"/>
      <c r="P5124" s="220"/>
      <c r="Q5124" s="326"/>
      <c r="R5124" s="326"/>
      <c r="S5124" s="326"/>
      <c r="T5124" s="326"/>
    </row>
    <row r="5125" spans="1:20">
      <c r="A5125" s="220"/>
      <c r="B5125" s="220"/>
      <c r="C5125" s="220"/>
      <c r="D5125" s="220"/>
      <c r="E5125" s="220"/>
      <c r="F5125" s="220"/>
      <c r="G5125" s="220"/>
      <c r="H5125" s="220"/>
      <c r="I5125" s="220"/>
      <c r="J5125" s="220"/>
      <c r="K5125" s="220"/>
      <c r="L5125" s="220"/>
      <c r="M5125" s="326"/>
      <c r="N5125" s="220"/>
      <c r="O5125" s="220"/>
      <c r="P5125" s="220"/>
      <c r="Q5125" s="326"/>
      <c r="R5125" s="326"/>
      <c r="S5125" s="326"/>
      <c r="T5125" s="326"/>
    </row>
    <row r="5126" spans="1:20">
      <c r="A5126" s="220"/>
      <c r="B5126" s="220"/>
      <c r="C5126" s="220"/>
      <c r="D5126" s="220"/>
      <c r="E5126" s="220"/>
      <c r="F5126" s="220"/>
      <c r="G5126" s="220"/>
      <c r="H5126" s="220"/>
      <c r="I5126" s="220"/>
      <c r="J5126" s="220"/>
      <c r="K5126" s="220"/>
      <c r="L5126" s="220"/>
      <c r="M5126" s="326"/>
      <c r="N5126" s="220"/>
      <c r="O5126" s="220"/>
      <c r="P5126" s="220"/>
      <c r="Q5126" s="326"/>
      <c r="R5126" s="326"/>
      <c r="S5126" s="326"/>
      <c r="T5126" s="326"/>
    </row>
    <row r="5127" spans="1:20">
      <c r="A5127" s="220"/>
      <c r="B5127" s="220"/>
      <c r="C5127" s="220"/>
      <c r="D5127" s="220"/>
      <c r="E5127" s="220"/>
      <c r="F5127" s="220"/>
      <c r="G5127" s="220"/>
      <c r="H5127" s="220"/>
      <c r="I5127" s="220"/>
      <c r="J5127" s="220"/>
      <c r="K5127" s="220"/>
      <c r="L5127" s="220"/>
      <c r="M5127" s="326"/>
      <c r="N5127" s="220"/>
      <c r="O5127" s="220"/>
      <c r="P5127" s="220"/>
      <c r="Q5127" s="326"/>
      <c r="R5127" s="326"/>
      <c r="S5127" s="326"/>
      <c r="T5127" s="326"/>
    </row>
    <row r="5128" spans="1:20">
      <c r="A5128" s="220"/>
      <c r="B5128" s="220"/>
      <c r="C5128" s="220"/>
      <c r="D5128" s="220"/>
      <c r="E5128" s="220"/>
      <c r="F5128" s="220"/>
      <c r="G5128" s="220"/>
      <c r="H5128" s="220"/>
      <c r="I5128" s="220"/>
      <c r="J5128" s="220"/>
      <c r="K5128" s="220"/>
      <c r="L5128" s="220"/>
      <c r="M5128" s="326"/>
      <c r="N5128" s="220"/>
      <c r="O5128" s="220"/>
      <c r="P5128" s="220"/>
      <c r="Q5128" s="326"/>
      <c r="R5128" s="326"/>
      <c r="S5128" s="326"/>
      <c r="T5128" s="326"/>
    </row>
    <row r="5129" spans="1:20">
      <c r="A5129" s="220"/>
      <c r="B5129" s="220"/>
      <c r="C5129" s="220"/>
      <c r="D5129" s="220"/>
      <c r="E5129" s="220"/>
      <c r="F5129" s="220"/>
      <c r="G5129" s="220"/>
      <c r="H5129" s="220"/>
      <c r="I5129" s="220"/>
      <c r="J5129" s="220"/>
      <c r="K5129" s="220"/>
      <c r="L5129" s="220"/>
      <c r="M5129" s="326"/>
      <c r="N5129" s="220"/>
      <c r="O5129" s="220"/>
      <c r="P5129" s="220"/>
      <c r="Q5129" s="326"/>
      <c r="R5129" s="326"/>
      <c r="S5129" s="326"/>
      <c r="T5129" s="326"/>
    </row>
    <row r="5130" spans="1:20">
      <c r="A5130" s="220"/>
      <c r="B5130" s="220"/>
      <c r="C5130" s="220"/>
      <c r="D5130" s="220"/>
      <c r="E5130" s="220"/>
      <c r="F5130" s="220"/>
      <c r="G5130" s="220"/>
      <c r="H5130" s="220"/>
      <c r="I5130" s="220"/>
      <c r="J5130" s="220"/>
      <c r="K5130" s="220"/>
      <c r="L5130" s="220"/>
      <c r="M5130" s="326"/>
      <c r="N5130" s="220"/>
      <c r="O5130" s="220"/>
      <c r="P5130" s="220"/>
      <c r="Q5130" s="326"/>
      <c r="R5130" s="326"/>
      <c r="S5130" s="326"/>
      <c r="T5130" s="326"/>
    </row>
    <row r="5131" spans="1:20">
      <c r="A5131" s="220"/>
      <c r="B5131" s="220"/>
      <c r="C5131" s="220"/>
      <c r="D5131" s="220"/>
      <c r="E5131" s="220"/>
      <c r="F5131" s="220"/>
      <c r="G5131" s="220"/>
      <c r="H5131" s="220"/>
      <c r="I5131" s="220"/>
      <c r="J5131" s="220"/>
      <c r="K5131" s="220"/>
      <c r="L5131" s="220"/>
      <c r="M5131" s="326"/>
      <c r="N5131" s="220"/>
      <c r="O5131" s="220"/>
      <c r="P5131" s="220"/>
      <c r="Q5131" s="326"/>
      <c r="R5131" s="326"/>
      <c r="S5131" s="326"/>
      <c r="T5131" s="326"/>
    </row>
    <row r="5132" spans="1:20">
      <c r="A5132" s="220"/>
      <c r="B5132" s="220"/>
      <c r="C5132" s="220"/>
      <c r="D5132" s="220"/>
      <c r="E5132" s="220"/>
      <c r="F5132" s="220"/>
      <c r="G5132" s="220"/>
      <c r="H5132" s="220"/>
      <c r="I5132" s="220"/>
      <c r="J5132" s="220"/>
      <c r="K5132" s="220"/>
      <c r="L5132" s="220"/>
      <c r="M5132" s="326"/>
      <c r="N5132" s="220"/>
      <c r="O5132" s="220"/>
      <c r="P5132" s="220"/>
      <c r="Q5132" s="326"/>
      <c r="R5132" s="326"/>
      <c r="S5132" s="326"/>
      <c r="T5132" s="326"/>
    </row>
    <row r="5133" spans="1:20">
      <c r="A5133" s="220"/>
      <c r="B5133" s="220"/>
      <c r="C5133" s="220"/>
      <c r="D5133" s="220"/>
      <c r="E5133" s="220"/>
      <c r="F5133" s="220"/>
      <c r="G5133" s="220"/>
      <c r="H5133" s="220"/>
      <c r="I5133" s="220"/>
      <c r="J5133" s="220"/>
      <c r="K5133" s="220"/>
      <c r="L5133" s="220"/>
      <c r="M5133" s="326"/>
      <c r="N5133" s="220"/>
      <c r="O5133" s="220"/>
      <c r="P5133" s="220"/>
      <c r="Q5133" s="326"/>
      <c r="R5133" s="326"/>
      <c r="S5133" s="326"/>
      <c r="T5133" s="326"/>
    </row>
    <row r="5134" spans="1:20">
      <c r="A5134" s="220"/>
      <c r="B5134" s="220"/>
      <c r="C5134" s="220"/>
      <c r="D5134" s="220"/>
      <c r="E5134" s="220"/>
      <c r="F5134" s="220"/>
      <c r="G5134" s="220"/>
      <c r="H5134" s="220"/>
      <c r="I5134" s="220"/>
      <c r="J5134" s="220"/>
      <c r="K5134" s="220"/>
      <c r="L5134" s="220"/>
      <c r="M5134" s="326"/>
      <c r="N5134" s="220"/>
      <c r="O5134" s="220"/>
      <c r="P5134" s="220"/>
      <c r="Q5134" s="326"/>
      <c r="R5134" s="326"/>
      <c r="S5134" s="326"/>
      <c r="T5134" s="326"/>
    </row>
    <row r="5135" spans="1:20">
      <c r="A5135" s="220"/>
      <c r="B5135" s="220"/>
      <c r="C5135" s="220"/>
      <c r="D5135" s="220"/>
      <c r="E5135" s="220"/>
      <c r="F5135" s="220"/>
      <c r="G5135" s="220"/>
      <c r="H5135" s="220"/>
      <c r="I5135" s="220"/>
      <c r="J5135" s="220"/>
      <c r="K5135" s="220"/>
      <c r="L5135" s="220"/>
      <c r="M5135" s="326"/>
      <c r="N5135" s="220"/>
      <c r="O5135" s="220"/>
      <c r="P5135" s="220"/>
      <c r="Q5135" s="326"/>
      <c r="R5135" s="326"/>
      <c r="S5135" s="326"/>
      <c r="T5135" s="326"/>
    </row>
    <row r="5136" spans="1:20">
      <c r="A5136" s="220"/>
      <c r="B5136" s="220"/>
      <c r="C5136" s="220"/>
      <c r="D5136" s="220"/>
      <c r="E5136" s="220"/>
      <c r="F5136" s="220"/>
      <c r="G5136" s="220"/>
      <c r="H5136" s="220"/>
      <c r="I5136" s="220"/>
      <c r="J5136" s="220"/>
      <c r="K5136" s="220"/>
      <c r="L5136" s="220"/>
      <c r="M5136" s="326"/>
      <c r="N5136" s="220"/>
      <c r="O5136" s="220"/>
      <c r="P5136" s="220"/>
      <c r="Q5136" s="326"/>
      <c r="R5136" s="326"/>
      <c r="S5136" s="326"/>
      <c r="T5136" s="326"/>
    </row>
    <row r="5137" spans="1:20">
      <c r="A5137" s="220"/>
      <c r="B5137" s="220"/>
      <c r="C5137" s="220"/>
      <c r="D5137" s="220"/>
      <c r="E5137" s="220"/>
      <c r="F5137" s="220"/>
      <c r="G5137" s="220"/>
      <c r="H5137" s="220"/>
      <c r="I5137" s="220"/>
      <c r="J5137" s="220"/>
      <c r="K5137" s="220"/>
      <c r="L5137" s="220"/>
      <c r="M5137" s="326"/>
      <c r="N5137" s="220"/>
      <c r="O5137" s="220"/>
      <c r="P5137" s="220"/>
      <c r="Q5137" s="326"/>
      <c r="R5137" s="326"/>
      <c r="S5137" s="326"/>
      <c r="T5137" s="326"/>
    </row>
    <row r="5138" spans="1:20">
      <c r="A5138" s="220"/>
      <c r="B5138" s="220"/>
      <c r="C5138" s="220"/>
      <c r="D5138" s="220"/>
      <c r="E5138" s="220"/>
      <c r="F5138" s="220"/>
      <c r="G5138" s="220"/>
      <c r="H5138" s="220"/>
      <c r="I5138" s="220"/>
      <c r="J5138" s="220"/>
      <c r="K5138" s="220"/>
      <c r="L5138" s="220"/>
      <c r="M5138" s="326"/>
      <c r="N5138" s="220"/>
      <c r="O5138" s="220"/>
      <c r="P5138" s="220"/>
      <c r="Q5138" s="326"/>
      <c r="R5138" s="326"/>
      <c r="S5138" s="326"/>
      <c r="T5138" s="326"/>
    </row>
    <row r="5139" spans="1:20">
      <c r="A5139" s="220"/>
      <c r="B5139" s="220"/>
      <c r="C5139" s="220"/>
      <c r="D5139" s="220"/>
      <c r="E5139" s="220"/>
      <c r="F5139" s="220"/>
      <c r="G5139" s="220"/>
      <c r="H5139" s="220"/>
      <c r="I5139" s="220"/>
      <c r="J5139" s="220"/>
      <c r="K5139" s="220"/>
      <c r="L5139" s="220"/>
      <c r="M5139" s="326"/>
      <c r="N5139" s="220"/>
      <c r="O5139" s="220"/>
      <c r="P5139" s="220"/>
      <c r="Q5139" s="326"/>
      <c r="R5139" s="326"/>
      <c r="S5139" s="326"/>
      <c r="T5139" s="326"/>
    </row>
    <row r="5140" spans="1:20">
      <c r="A5140" s="220"/>
      <c r="B5140" s="220"/>
      <c r="C5140" s="220"/>
      <c r="D5140" s="220"/>
      <c r="E5140" s="220"/>
      <c r="F5140" s="220"/>
      <c r="G5140" s="220"/>
      <c r="H5140" s="220"/>
      <c r="I5140" s="220"/>
      <c r="J5140" s="220"/>
      <c r="K5140" s="220"/>
      <c r="L5140" s="220"/>
      <c r="M5140" s="326"/>
      <c r="N5140" s="220"/>
      <c r="O5140" s="220"/>
      <c r="P5140" s="220"/>
      <c r="Q5140" s="326"/>
      <c r="R5140" s="326"/>
      <c r="S5140" s="326"/>
      <c r="T5140" s="326"/>
    </row>
    <row r="5141" spans="1:20">
      <c r="A5141" s="220"/>
      <c r="B5141" s="220"/>
      <c r="C5141" s="220"/>
      <c r="D5141" s="220"/>
      <c r="E5141" s="220"/>
      <c r="F5141" s="220"/>
      <c r="G5141" s="220"/>
      <c r="H5141" s="220"/>
      <c r="I5141" s="220"/>
      <c r="J5141" s="220"/>
      <c r="K5141" s="220"/>
      <c r="L5141" s="220"/>
      <c r="M5141" s="326"/>
      <c r="N5141" s="220"/>
      <c r="O5141" s="220"/>
      <c r="P5141" s="220"/>
      <c r="Q5141" s="326"/>
      <c r="R5141" s="326"/>
      <c r="S5141" s="326"/>
      <c r="T5141" s="326"/>
    </row>
    <row r="5142" spans="1:20">
      <c r="A5142" s="220"/>
      <c r="B5142" s="220"/>
      <c r="C5142" s="220"/>
      <c r="D5142" s="220"/>
      <c r="E5142" s="220"/>
      <c r="F5142" s="220"/>
      <c r="G5142" s="220"/>
      <c r="H5142" s="220"/>
      <c r="I5142" s="220"/>
      <c r="J5142" s="220"/>
      <c r="K5142" s="220"/>
      <c r="L5142" s="220"/>
      <c r="M5142" s="326"/>
      <c r="N5142" s="220"/>
      <c r="O5142" s="220"/>
      <c r="P5142" s="220"/>
      <c r="Q5142" s="326"/>
      <c r="R5142" s="326"/>
      <c r="S5142" s="326"/>
      <c r="T5142" s="326"/>
    </row>
    <row r="5143" spans="1:20">
      <c r="A5143" s="220"/>
      <c r="B5143" s="220"/>
      <c r="C5143" s="220"/>
      <c r="D5143" s="220"/>
      <c r="E5143" s="220"/>
      <c r="F5143" s="220"/>
      <c r="G5143" s="220"/>
      <c r="H5143" s="220"/>
      <c r="I5143" s="220"/>
      <c r="J5143" s="220"/>
      <c r="K5143" s="220"/>
      <c r="L5143" s="220"/>
      <c r="M5143" s="326"/>
      <c r="N5143" s="220"/>
      <c r="O5143" s="220"/>
      <c r="P5143" s="220"/>
      <c r="Q5143" s="326"/>
      <c r="R5143" s="326"/>
      <c r="S5143" s="326"/>
      <c r="T5143" s="326"/>
    </row>
    <row r="5144" spans="1:20">
      <c r="A5144" s="220"/>
      <c r="B5144" s="220"/>
      <c r="C5144" s="220"/>
      <c r="D5144" s="220"/>
      <c r="E5144" s="220"/>
      <c r="F5144" s="220"/>
      <c r="G5144" s="220"/>
      <c r="H5144" s="220"/>
      <c r="I5144" s="220"/>
      <c r="J5144" s="220"/>
      <c r="K5144" s="220"/>
      <c r="L5144" s="220"/>
      <c r="M5144" s="326"/>
      <c r="N5144" s="220"/>
      <c r="O5144" s="220"/>
      <c r="P5144" s="220"/>
      <c r="Q5144" s="326"/>
      <c r="R5144" s="326"/>
      <c r="S5144" s="326"/>
      <c r="T5144" s="326"/>
    </row>
    <row r="5145" spans="1:20">
      <c r="A5145" s="220"/>
      <c r="B5145" s="220"/>
      <c r="C5145" s="220"/>
      <c r="D5145" s="220"/>
      <c r="E5145" s="220"/>
      <c r="F5145" s="220"/>
      <c r="G5145" s="220"/>
      <c r="H5145" s="220"/>
      <c r="I5145" s="220"/>
      <c r="J5145" s="220"/>
      <c r="K5145" s="220"/>
      <c r="L5145" s="220"/>
      <c r="M5145" s="326"/>
      <c r="N5145" s="220"/>
      <c r="O5145" s="220"/>
      <c r="P5145" s="220"/>
      <c r="Q5145" s="326"/>
      <c r="R5145" s="326"/>
      <c r="S5145" s="326"/>
      <c r="T5145" s="326"/>
    </row>
    <row r="5146" spans="1:20">
      <c r="A5146" s="220"/>
      <c r="B5146" s="220"/>
      <c r="C5146" s="220"/>
      <c r="D5146" s="220"/>
      <c r="E5146" s="220"/>
      <c r="F5146" s="220"/>
      <c r="G5146" s="220"/>
      <c r="H5146" s="220"/>
      <c r="I5146" s="220"/>
      <c r="J5146" s="220"/>
      <c r="K5146" s="220"/>
      <c r="L5146" s="220"/>
      <c r="M5146" s="326"/>
      <c r="N5146" s="220"/>
      <c r="O5146" s="220"/>
      <c r="P5146" s="220"/>
      <c r="Q5146" s="326"/>
      <c r="R5146" s="326"/>
      <c r="S5146" s="326"/>
      <c r="T5146" s="326"/>
    </row>
    <row r="5147" spans="1:20">
      <c r="A5147" s="220"/>
      <c r="B5147" s="220"/>
      <c r="C5147" s="220"/>
      <c r="D5147" s="220"/>
      <c r="E5147" s="220"/>
      <c r="F5147" s="220"/>
      <c r="G5147" s="220"/>
      <c r="H5147" s="220"/>
      <c r="I5147" s="220"/>
      <c r="J5147" s="220"/>
      <c r="K5147" s="220"/>
      <c r="L5147" s="220"/>
      <c r="M5147" s="326"/>
      <c r="N5147" s="220"/>
      <c r="O5147" s="220"/>
      <c r="P5147" s="220"/>
      <c r="Q5147" s="326"/>
      <c r="R5147" s="326"/>
      <c r="S5147" s="326"/>
      <c r="T5147" s="326"/>
    </row>
    <row r="5148" spans="1:20">
      <c r="A5148" s="220"/>
      <c r="B5148" s="220"/>
      <c r="C5148" s="220"/>
      <c r="D5148" s="220"/>
      <c r="E5148" s="220"/>
      <c r="F5148" s="220"/>
      <c r="G5148" s="220"/>
      <c r="H5148" s="220"/>
      <c r="I5148" s="220"/>
      <c r="J5148" s="220"/>
      <c r="K5148" s="220"/>
      <c r="L5148" s="220"/>
      <c r="M5148" s="326"/>
      <c r="N5148" s="220"/>
      <c r="O5148" s="220"/>
      <c r="P5148" s="220"/>
      <c r="Q5148" s="326"/>
      <c r="R5148" s="326"/>
      <c r="S5148" s="326"/>
      <c r="T5148" s="326"/>
    </row>
    <row r="5149" spans="1:20">
      <c r="A5149" s="220"/>
      <c r="B5149" s="220"/>
      <c r="C5149" s="220"/>
      <c r="D5149" s="220"/>
      <c r="E5149" s="220"/>
      <c r="F5149" s="220"/>
      <c r="G5149" s="220"/>
      <c r="H5149" s="220"/>
      <c r="I5149" s="220"/>
      <c r="J5149" s="220"/>
      <c r="K5149" s="220"/>
      <c r="L5149" s="220"/>
      <c r="M5149" s="326"/>
      <c r="N5149" s="220"/>
      <c r="O5149" s="220"/>
      <c r="P5149" s="220"/>
      <c r="Q5149" s="326"/>
      <c r="R5149" s="326"/>
      <c r="S5149" s="326"/>
      <c r="T5149" s="326"/>
    </row>
    <row r="5150" spans="1:20">
      <c r="A5150" s="220"/>
      <c r="B5150" s="220"/>
      <c r="C5150" s="220"/>
      <c r="D5150" s="220"/>
      <c r="E5150" s="220"/>
      <c r="F5150" s="220"/>
      <c r="G5150" s="220"/>
      <c r="H5150" s="220"/>
      <c r="I5150" s="220"/>
      <c r="J5150" s="220"/>
      <c r="K5150" s="220"/>
      <c r="L5150" s="220"/>
      <c r="M5150" s="326"/>
      <c r="N5150" s="220"/>
      <c r="O5150" s="220"/>
      <c r="P5150" s="220"/>
      <c r="Q5150" s="326"/>
      <c r="R5150" s="326"/>
      <c r="S5150" s="326"/>
      <c r="T5150" s="326"/>
    </row>
    <row r="5151" spans="1:20">
      <c r="A5151" s="220"/>
      <c r="B5151" s="220"/>
      <c r="C5151" s="220"/>
      <c r="D5151" s="220"/>
      <c r="E5151" s="220"/>
      <c r="F5151" s="220"/>
      <c r="G5151" s="220"/>
      <c r="H5151" s="220"/>
      <c r="I5151" s="220"/>
      <c r="J5151" s="220"/>
      <c r="K5151" s="220"/>
      <c r="L5151" s="220"/>
      <c r="M5151" s="326"/>
      <c r="N5151" s="220"/>
      <c r="O5151" s="220"/>
      <c r="P5151" s="220"/>
      <c r="Q5151" s="326"/>
      <c r="R5151" s="326"/>
      <c r="S5151" s="326"/>
      <c r="T5151" s="326"/>
    </row>
    <row r="5152" spans="1:20">
      <c r="A5152" s="220"/>
      <c r="B5152" s="220"/>
      <c r="C5152" s="220"/>
      <c r="D5152" s="220"/>
      <c r="E5152" s="220"/>
      <c r="F5152" s="220"/>
      <c r="G5152" s="220"/>
      <c r="H5152" s="220"/>
      <c r="I5152" s="220"/>
      <c r="J5152" s="220"/>
      <c r="K5152" s="220"/>
      <c r="L5152" s="220"/>
      <c r="M5152" s="326"/>
      <c r="N5152" s="220"/>
      <c r="O5152" s="220"/>
      <c r="P5152" s="220"/>
      <c r="Q5152" s="326"/>
      <c r="R5152" s="326"/>
      <c r="S5152" s="326"/>
      <c r="T5152" s="326"/>
    </row>
    <row r="5153" spans="1:20">
      <c r="A5153" s="220"/>
      <c r="B5153" s="220"/>
      <c r="C5153" s="220"/>
      <c r="D5153" s="220"/>
      <c r="E5153" s="220"/>
      <c r="F5153" s="220"/>
      <c r="G5153" s="220"/>
      <c r="H5153" s="220"/>
      <c r="I5153" s="220"/>
      <c r="J5153" s="220"/>
      <c r="K5153" s="220"/>
      <c r="L5153" s="220"/>
      <c r="M5153" s="326"/>
      <c r="N5153" s="220"/>
      <c r="O5153" s="220"/>
      <c r="P5153" s="220"/>
      <c r="Q5153" s="326"/>
      <c r="R5153" s="326"/>
      <c r="S5153" s="326"/>
      <c r="T5153" s="326"/>
    </row>
    <row r="5154" spans="1:20">
      <c r="A5154" s="220"/>
      <c r="B5154" s="220"/>
      <c r="C5154" s="220"/>
      <c r="D5154" s="220"/>
      <c r="E5154" s="220"/>
      <c r="F5154" s="220"/>
      <c r="G5154" s="220"/>
      <c r="H5154" s="220"/>
      <c r="I5154" s="220"/>
      <c r="J5154" s="220"/>
      <c r="K5154" s="220"/>
      <c r="L5154" s="220"/>
      <c r="M5154" s="326"/>
      <c r="N5154" s="220"/>
      <c r="O5154" s="220"/>
      <c r="P5154" s="220"/>
      <c r="Q5154" s="326"/>
      <c r="R5154" s="326"/>
      <c r="S5154" s="326"/>
      <c r="T5154" s="326"/>
    </row>
    <row r="5155" spans="1:20">
      <c r="A5155" s="220"/>
      <c r="B5155" s="220"/>
      <c r="C5155" s="220"/>
      <c r="D5155" s="220"/>
      <c r="E5155" s="220"/>
      <c r="F5155" s="220"/>
      <c r="G5155" s="220"/>
      <c r="H5155" s="220"/>
      <c r="I5155" s="220"/>
      <c r="J5155" s="220"/>
      <c r="K5155" s="220"/>
      <c r="L5155" s="220"/>
      <c r="M5155" s="326"/>
      <c r="N5155" s="220"/>
      <c r="O5155" s="220"/>
      <c r="P5155" s="220"/>
      <c r="Q5155" s="326"/>
      <c r="R5155" s="326"/>
      <c r="S5155" s="326"/>
      <c r="T5155" s="326"/>
    </row>
    <row r="5156" spans="1:20">
      <c r="A5156" s="220"/>
      <c r="B5156" s="220"/>
      <c r="C5156" s="220"/>
      <c r="D5156" s="220"/>
      <c r="E5156" s="220"/>
      <c r="F5156" s="220"/>
      <c r="G5156" s="220"/>
      <c r="H5156" s="220"/>
      <c r="I5156" s="220"/>
      <c r="J5156" s="220"/>
      <c r="K5156" s="220"/>
      <c r="L5156" s="220"/>
      <c r="M5156" s="326"/>
      <c r="N5156" s="220"/>
      <c r="O5156" s="220"/>
      <c r="P5156" s="220"/>
      <c r="Q5156" s="326"/>
      <c r="R5156" s="326"/>
      <c r="S5156" s="326"/>
      <c r="T5156" s="326"/>
    </row>
    <row r="5157" spans="1:20">
      <c r="A5157" s="220"/>
      <c r="B5157" s="220"/>
      <c r="C5157" s="220"/>
      <c r="D5157" s="220"/>
      <c r="E5157" s="220"/>
      <c r="F5157" s="220"/>
      <c r="G5157" s="220"/>
      <c r="H5157" s="220"/>
      <c r="I5157" s="220"/>
      <c r="J5157" s="220"/>
      <c r="K5157" s="220"/>
      <c r="L5157" s="220"/>
      <c r="M5157" s="326"/>
      <c r="N5157" s="220"/>
      <c r="O5157" s="220"/>
      <c r="P5157" s="220"/>
      <c r="Q5157" s="326"/>
      <c r="R5157" s="326"/>
      <c r="S5157" s="326"/>
      <c r="T5157" s="326"/>
    </row>
    <row r="5158" spans="1:20">
      <c r="A5158" s="220"/>
      <c r="B5158" s="220"/>
      <c r="C5158" s="220"/>
      <c r="D5158" s="220"/>
      <c r="E5158" s="220"/>
      <c r="F5158" s="220"/>
      <c r="G5158" s="220"/>
      <c r="H5158" s="220"/>
      <c r="I5158" s="220"/>
      <c r="J5158" s="220"/>
      <c r="K5158" s="220"/>
      <c r="L5158" s="220"/>
      <c r="M5158" s="326"/>
      <c r="N5158" s="220"/>
      <c r="O5158" s="220"/>
      <c r="P5158" s="220"/>
      <c r="Q5158" s="326"/>
      <c r="R5158" s="326"/>
      <c r="S5158" s="326"/>
      <c r="T5158" s="326"/>
    </row>
    <row r="5159" spans="1:20">
      <c r="A5159" s="220"/>
      <c r="B5159" s="220"/>
      <c r="C5159" s="220"/>
      <c r="D5159" s="220"/>
      <c r="E5159" s="220"/>
      <c r="F5159" s="220"/>
      <c r="G5159" s="220"/>
      <c r="H5159" s="220"/>
      <c r="I5159" s="220"/>
      <c r="J5159" s="220"/>
      <c r="K5159" s="220"/>
      <c r="L5159" s="220"/>
      <c r="M5159" s="326"/>
      <c r="N5159" s="220"/>
      <c r="O5159" s="220"/>
      <c r="P5159" s="220"/>
      <c r="Q5159" s="326"/>
      <c r="R5159" s="326"/>
      <c r="S5159" s="326"/>
      <c r="T5159" s="326"/>
    </row>
    <row r="5160" spans="1:20">
      <c r="A5160" s="220"/>
      <c r="B5160" s="220"/>
      <c r="C5160" s="220"/>
      <c r="D5160" s="220"/>
      <c r="E5160" s="220"/>
      <c r="F5160" s="220"/>
      <c r="G5160" s="220"/>
      <c r="H5160" s="220"/>
      <c r="I5160" s="220"/>
      <c r="J5160" s="220"/>
      <c r="K5160" s="220"/>
      <c r="L5160" s="220"/>
      <c r="M5160" s="326"/>
      <c r="N5160" s="220"/>
      <c r="O5160" s="220"/>
      <c r="P5160" s="220"/>
      <c r="Q5160" s="326"/>
      <c r="R5160" s="326"/>
      <c r="S5160" s="326"/>
      <c r="T5160" s="326"/>
    </row>
    <row r="5161" spans="1:20">
      <c r="A5161" s="220"/>
      <c r="B5161" s="220"/>
      <c r="C5161" s="220"/>
      <c r="D5161" s="220"/>
      <c r="E5161" s="220"/>
      <c r="F5161" s="220"/>
      <c r="G5161" s="220"/>
      <c r="H5161" s="220"/>
      <c r="I5161" s="220"/>
      <c r="J5161" s="220"/>
      <c r="K5161" s="220"/>
      <c r="L5161" s="220"/>
      <c r="M5161" s="326"/>
      <c r="N5161" s="220"/>
      <c r="O5161" s="220"/>
      <c r="P5161" s="220"/>
      <c r="Q5161" s="326"/>
      <c r="R5161" s="326"/>
      <c r="S5161" s="326"/>
      <c r="T5161" s="326"/>
    </row>
    <row r="5162" spans="1:20">
      <c r="A5162" s="220"/>
      <c r="B5162" s="220"/>
      <c r="C5162" s="220"/>
      <c r="D5162" s="220"/>
      <c r="E5162" s="220"/>
      <c r="F5162" s="220"/>
      <c r="G5162" s="220"/>
      <c r="H5162" s="220"/>
      <c r="I5162" s="220"/>
      <c r="J5162" s="220"/>
      <c r="K5162" s="220"/>
      <c r="L5162" s="220"/>
      <c r="M5162" s="326"/>
      <c r="N5162" s="220"/>
      <c r="O5162" s="220"/>
      <c r="P5162" s="220"/>
      <c r="Q5162" s="326"/>
      <c r="R5162" s="326"/>
      <c r="S5162" s="326"/>
      <c r="T5162" s="326"/>
    </row>
    <row r="5163" spans="1:20">
      <c r="A5163" s="220"/>
      <c r="B5163" s="220"/>
      <c r="C5163" s="220"/>
      <c r="D5163" s="220"/>
      <c r="E5163" s="220"/>
      <c r="F5163" s="220"/>
      <c r="G5163" s="220"/>
      <c r="H5163" s="220"/>
      <c r="I5163" s="220"/>
      <c r="J5163" s="220"/>
      <c r="K5163" s="220"/>
      <c r="L5163" s="220"/>
      <c r="M5163" s="326"/>
      <c r="N5163" s="220"/>
      <c r="O5163" s="220"/>
      <c r="P5163" s="220"/>
      <c r="Q5163" s="326"/>
      <c r="R5163" s="326"/>
      <c r="S5163" s="326"/>
      <c r="T5163" s="326"/>
    </row>
    <row r="5164" spans="1:20">
      <c r="A5164" s="220"/>
      <c r="B5164" s="220"/>
      <c r="C5164" s="220"/>
      <c r="D5164" s="220"/>
      <c r="E5164" s="220"/>
      <c r="F5164" s="220"/>
      <c r="G5164" s="220"/>
      <c r="H5164" s="220"/>
      <c r="I5164" s="220"/>
      <c r="J5164" s="220"/>
      <c r="K5164" s="220"/>
      <c r="L5164" s="220"/>
      <c r="M5164" s="326"/>
      <c r="N5164" s="220"/>
      <c r="O5164" s="220"/>
      <c r="P5164" s="220"/>
      <c r="Q5164" s="326"/>
      <c r="R5164" s="326"/>
      <c r="S5164" s="326"/>
      <c r="T5164" s="326"/>
    </row>
    <row r="5165" spans="1:20">
      <c r="A5165" s="220"/>
      <c r="B5165" s="220"/>
      <c r="C5165" s="220"/>
      <c r="D5165" s="220"/>
      <c r="E5165" s="220"/>
      <c r="F5165" s="220"/>
      <c r="G5165" s="220"/>
      <c r="H5165" s="220"/>
      <c r="I5165" s="220"/>
      <c r="J5165" s="220"/>
      <c r="K5165" s="220"/>
      <c r="L5165" s="220"/>
      <c r="M5165" s="326"/>
      <c r="N5165" s="220"/>
      <c r="O5165" s="220"/>
      <c r="P5165" s="220"/>
      <c r="Q5165" s="326"/>
      <c r="R5165" s="326"/>
      <c r="S5165" s="326"/>
      <c r="T5165" s="326"/>
    </row>
    <row r="5166" spans="1:20">
      <c r="A5166" s="220"/>
      <c r="B5166" s="220"/>
      <c r="C5166" s="220"/>
      <c r="D5166" s="220"/>
      <c r="E5166" s="220"/>
      <c r="F5166" s="220"/>
      <c r="G5166" s="220"/>
      <c r="H5166" s="220"/>
      <c r="I5166" s="220"/>
      <c r="J5166" s="220"/>
      <c r="K5166" s="220"/>
      <c r="L5166" s="220"/>
      <c r="M5166" s="326"/>
      <c r="N5166" s="220"/>
      <c r="O5166" s="220"/>
      <c r="P5166" s="220"/>
      <c r="Q5166" s="326"/>
      <c r="R5166" s="326"/>
      <c r="S5166" s="326"/>
      <c r="T5166" s="326"/>
    </row>
    <row r="5167" spans="1:20">
      <c r="A5167" s="220"/>
      <c r="B5167" s="220"/>
      <c r="C5167" s="220"/>
      <c r="D5167" s="220"/>
      <c r="E5167" s="220"/>
      <c r="F5167" s="220"/>
      <c r="G5167" s="220"/>
      <c r="H5167" s="220"/>
      <c r="I5167" s="220"/>
      <c r="J5167" s="220"/>
      <c r="K5167" s="220"/>
      <c r="L5167" s="220"/>
      <c r="M5167" s="326"/>
      <c r="N5167" s="220"/>
      <c r="O5167" s="220"/>
      <c r="P5167" s="220"/>
      <c r="Q5167" s="326"/>
      <c r="R5167" s="326"/>
      <c r="S5167" s="326"/>
      <c r="T5167" s="326"/>
    </row>
    <row r="5168" spans="1:20">
      <c r="A5168" s="220"/>
      <c r="B5168" s="220"/>
      <c r="C5168" s="220"/>
      <c r="D5168" s="220"/>
      <c r="E5168" s="220"/>
      <c r="F5168" s="220"/>
      <c r="G5168" s="220"/>
      <c r="H5168" s="220"/>
      <c r="I5168" s="220"/>
      <c r="J5168" s="220"/>
      <c r="K5168" s="220"/>
      <c r="L5168" s="220"/>
      <c r="M5168" s="326"/>
      <c r="N5168" s="220"/>
      <c r="O5168" s="220"/>
      <c r="P5168" s="220"/>
      <c r="Q5168" s="326"/>
      <c r="R5168" s="326"/>
      <c r="S5168" s="326"/>
      <c r="T5168" s="326"/>
    </row>
    <row r="5169" spans="1:20">
      <c r="A5169" s="220"/>
      <c r="B5169" s="220"/>
      <c r="C5169" s="220"/>
      <c r="D5169" s="220"/>
      <c r="E5169" s="220"/>
      <c r="F5169" s="220"/>
      <c r="G5169" s="220"/>
      <c r="H5169" s="220"/>
      <c r="I5169" s="220"/>
      <c r="J5169" s="220"/>
      <c r="K5169" s="220"/>
      <c r="L5169" s="220"/>
      <c r="M5169" s="326"/>
      <c r="N5169" s="220"/>
      <c r="O5169" s="220"/>
      <c r="P5169" s="220"/>
      <c r="Q5169" s="326"/>
      <c r="R5169" s="326"/>
      <c r="S5169" s="326"/>
      <c r="T5169" s="326"/>
    </row>
    <row r="5170" spans="1:20">
      <c r="A5170" s="220"/>
      <c r="B5170" s="220"/>
      <c r="C5170" s="220"/>
      <c r="D5170" s="220"/>
      <c r="E5170" s="220"/>
      <c r="F5170" s="220"/>
      <c r="G5170" s="220"/>
      <c r="H5170" s="220"/>
      <c r="I5170" s="220"/>
      <c r="J5170" s="220"/>
      <c r="K5170" s="220"/>
      <c r="L5170" s="220"/>
      <c r="M5170" s="326"/>
      <c r="N5170" s="220"/>
      <c r="O5170" s="220"/>
      <c r="P5170" s="220"/>
      <c r="Q5170" s="326"/>
      <c r="R5170" s="326"/>
      <c r="S5170" s="326"/>
      <c r="T5170" s="326"/>
    </row>
    <row r="5171" spans="1:20">
      <c r="A5171" s="220"/>
      <c r="B5171" s="220"/>
      <c r="C5171" s="220"/>
      <c r="D5171" s="220"/>
      <c r="E5171" s="220"/>
      <c r="F5171" s="220"/>
      <c r="G5171" s="220"/>
      <c r="H5171" s="220"/>
      <c r="I5171" s="220"/>
      <c r="J5171" s="220"/>
      <c r="K5171" s="220"/>
      <c r="L5171" s="220"/>
      <c r="M5171" s="326"/>
      <c r="N5171" s="220"/>
      <c r="O5171" s="220"/>
      <c r="P5171" s="220"/>
      <c r="Q5171" s="326"/>
      <c r="R5171" s="326"/>
      <c r="S5171" s="326"/>
      <c r="T5171" s="326"/>
    </row>
    <row r="5172" spans="1:20">
      <c r="A5172" s="220"/>
      <c r="B5172" s="220"/>
      <c r="C5172" s="220"/>
      <c r="D5172" s="220"/>
      <c r="E5172" s="220"/>
      <c r="F5172" s="220"/>
      <c r="G5172" s="220"/>
      <c r="H5172" s="220"/>
      <c r="I5172" s="220"/>
      <c r="J5172" s="220"/>
      <c r="K5172" s="220"/>
      <c r="L5172" s="220"/>
      <c r="M5172" s="326"/>
      <c r="N5172" s="220"/>
      <c r="O5172" s="220"/>
      <c r="P5172" s="220"/>
      <c r="Q5172" s="326"/>
      <c r="R5172" s="326"/>
      <c r="S5172" s="326"/>
      <c r="T5172" s="326"/>
    </row>
    <row r="5173" spans="1:20">
      <c r="A5173" s="220"/>
      <c r="B5173" s="220"/>
      <c r="C5173" s="220"/>
      <c r="D5173" s="220"/>
      <c r="E5173" s="220"/>
      <c r="F5173" s="220"/>
      <c r="G5173" s="220"/>
      <c r="H5173" s="220"/>
      <c r="I5173" s="220"/>
      <c r="J5173" s="220"/>
      <c r="K5173" s="220"/>
      <c r="L5173" s="220"/>
      <c r="M5173" s="326"/>
      <c r="N5173" s="220"/>
      <c r="O5173" s="220"/>
      <c r="P5173" s="220"/>
      <c r="Q5173" s="326"/>
      <c r="R5173" s="326"/>
      <c r="S5173" s="326"/>
      <c r="T5173" s="326"/>
    </row>
    <row r="5174" spans="1:20">
      <c r="A5174" s="220"/>
      <c r="B5174" s="220"/>
      <c r="C5174" s="220"/>
      <c r="D5174" s="220"/>
      <c r="E5174" s="220"/>
      <c r="F5174" s="220"/>
      <c r="G5174" s="220"/>
      <c r="H5174" s="220"/>
      <c r="I5174" s="220"/>
      <c r="J5174" s="220"/>
      <c r="K5174" s="220"/>
      <c r="L5174" s="220"/>
      <c r="M5174" s="326"/>
      <c r="N5174" s="220"/>
      <c r="O5174" s="220"/>
      <c r="P5174" s="220"/>
      <c r="Q5174" s="326"/>
      <c r="R5174" s="326"/>
      <c r="S5174" s="326"/>
      <c r="T5174" s="326"/>
    </row>
    <row r="5175" spans="1:20">
      <c r="A5175" s="220"/>
      <c r="B5175" s="220"/>
      <c r="C5175" s="220"/>
      <c r="D5175" s="220"/>
      <c r="E5175" s="220"/>
      <c r="F5175" s="220"/>
      <c r="G5175" s="220"/>
      <c r="H5175" s="220"/>
      <c r="I5175" s="220"/>
      <c r="J5175" s="220"/>
      <c r="K5175" s="220"/>
      <c r="L5175" s="220"/>
      <c r="M5175" s="326"/>
      <c r="N5175" s="220"/>
      <c r="O5175" s="220"/>
      <c r="P5175" s="220"/>
      <c r="Q5175" s="326"/>
      <c r="R5175" s="326"/>
      <c r="S5175" s="326"/>
      <c r="T5175" s="326"/>
    </row>
    <row r="5176" spans="1:20">
      <c r="A5176" s="220"/>
      <c r="B5176" s="220"/>
      <c r="C5176" s="220"/>
      <c r="D5176" s="220"/>
      <c r="E5176" s="220"/>
      <c r="F5176" s="220"/>
      <c r="G5176" s="220"/>
      <c r="H5176" s="220"/>
      <c r="I5176" s="220"/>
      <c r="J5176" s="220"/>
      <c r="K5176" s="220"/>
      <c r="L5176" s="220"/>
      <c r="M5176" s="326"/>
      <c r="N5176" s="220"/>
      <c r="O5176" s="220"/>
      <c r="P5176" s="220"/>
      <c r="Q5176" s="326"/>
      <c r="R5176" s="326"/>
      <c r="S5176" s="326"/>
      <c r="T5176" s="326"/>
    </row>
    <row r="5177" spans="1:20">
      <c r="A5177" s="220"/>
      <c r="B5177" s="220"/>
      <c r="C5177" s="220"/>
      <c r="D5177" s="220"/>
      <c r="E5177" s="220"/>
      <c r="F5177" s="220"/>
      <c r="G5177" s="220"/>
      <c r="H5177" s="220"/>
      <c r="I5177" s="220"/>
      <c r="J5177" s="220"/>
      <c r="K5177" s="220"/>
      <c r="L5177" s="220"/>
      <c r="M5177" s="326"/>
      <c r="N5177" s="220"/>
      <c r="O5177" s="220"/>
      <c r="P5177" s="220"/>
      <c r="Q5177" s="326"/>
      <c r="R5177" s="326"/>
      <c r="S5177" s="326"/>
      <c r="T5177" s="326"/>
    </row>
    <row r="5178" spans="1:20">
      <c r="A5178" s="220"/>
      <c r="B5178" s="220"/>
      <c r="C5178" s="220"/>
      <c r="D5178" s="220"/>
      <c r="E5178" s="220"/>
      <c r="F5178" s="220"/>
      <c r="G5178" s="220"/>
      <c r="H5178" s="220"/>
      <c r="I5178" s="220"/>
      <c r="J5178" s="220"/>
      <c r="K5178" s="220"/>
      <c r="L5178" s="220"/>
      <c r="M5178" s="326"/>
      <c r="N5178" s="220"/>
      <c r="O5178" s="220"/>
      <c r="P5178" s="220"/>
      <c r="Q5178" s="326"/>
      <c r="R5178" s="326"/>
      <c r="S5178" s="326"/>
      <c r="T5178" s="326"/>
    </row>
    <row r="5179" spans="1:20">
      <c r="A5179" s="220"/>
      <c r="B5179" s="220"/>
      <c r="C5179" s="220"/>
      <c r="D5179" s="220"/>
      <c r="E5179" s="220"/>
      <c r="F5179" s="220"/>
      <c r="G5179" s="220"/>
      <c r="H5179" s="220"/>
      <c r="I5179" s="220"/>
      <c r="J5179" s="220"/>
      <c r="K5179" s="220"/>
      <c r="L5179" s="220"/>
      <c r="M5179" s="326"/>
      <c r="N5179" s="220"/>
      <c r="O5179" s="220"/>
      <c r="P5179" s="220"/>
      <c r="Q5179" s="326"/>
      <c r="R5179" s="326"/>
      <c r="S5179" s="326"/>
      <c r="T5179" s="326"/>
    </row>
    <row r="5180" spans="1:20">
      <c r="A5180" s="220"/>
      <c r="B5180" s="220"/>
      <c r="C5180" s="220"/>
      <c r="D5180" s="220"/>
      <c r="E5180" s="220"/>
      <c r="F5180" s="220"/>
      <c r="G5180" s="220"/>
      <c r="H5180" s="220"/>
      <c r="I5180" s="220"/>
      <c r="J5180" s="220"/>
      <c r="K5180" s="220"/>
      <c r="L5180" s="220"/>
      <c r="M5180" s="326"/>
      <c r="N5180" s="220"/>
      <c r="O5180" s="220"/>
      <c r="P5180" s="220"/>
      <c r="Q5180" s="326"/>
      <c r="R5180" s="326"/>
      <c r="S5180" s="326"/>
      <c r="T5180" s="326"/>
    </row>
    <row r="5181" spans="1:20">
      <c r="A5181" s="220"/>
      <c r="B5181" s="220"/>
      <c r="C5181" s="220"/>
      <c r="D5181" s="220"/>
      <c r="E5181" s="220"/>
      <c r="F5181" s="220"/>
      <c r="G5181" s="220"/>
      <c r="H5181" s="220"/>
      <c r="I5181" s="220"/>
      <c r="J5181" s="220"/>
      <c r="K5181" s="220"/>
      <c r="L5181" s="220"/>
      <c r="M5181" s="326"/>
      <c r="N5181" s="220"/>
      <c r="O5181" s="220"/>
      <c r="P5181" s="220"/>
      <c r="Q5181" s="326"/>
      <c r="R5181" s="326"/>
      <c r="S5181" s="326"/>
      <c r="T5181" s="326"/>
    </row>
    <row r="5182" spans="1:20">
      <c r="A5182" s="220"/>
      <c r="B5182" s="220"/>
      <c r="C5182" s="220"/>
      <c r="D5182" s="220"/>
      <c r="E5182" s="220"/>
      <c r="F5182" s="220"/>
      <c r="G5182" s="220"/>
      <c r="H5182" s="220"/>
      <c r="I5182" s="220"/>
      <c r="J5182" s="220"/>
      <c r="K5182" s="220"/>
      <c r="L5182" s="220"/>
      <c r="M5182" s="326"/>
      <c r="N5182" s="220"/>
      <c r="O5182" s="220"/>
      <c r="P5182" s="220"/>
      <c r="Q5182" s="326"/>
      <c r="R5182" s="326"/>
      <c r="S5182" s="326"/>
      <c r="T5182" s="326"/>
    </row>
    <row r="5183" spans="1:20">
      <c r="A5183" s="220"/>
      <c r="B5183" s="220"/>
      <c r="C5183" s="220"/>
      <c r="D5183" s="220"/>
      <c r="E5183" s="220"/>
      <c r="F5183" s="220"/>
      <c r="G5183" s="220"/>
      <c r="H5183" s="220"/>
      <c r="I5183" s="220"/>
      <c r="J5183" s="220"/>
      <c r="K5183" s="220"/>
      <c r="L5183" s="220"/>
      <c r="M5183" s="326"/>
      <c r="N5183" s="220"/>
      <c r="O5183" s="220"/>
      <c r="P5183" s="220"/>
      <c r="Q5183" s="326"/>
      <c r="R5183" s="326"/>
      <c r="S5183" s="326"/>
      <c r="T5183" s="326"/>
    </row>
    <row r="5184" spans="1:20">
      <c r="A5184" s="220"/>
      <c r="B5184" s="220"/>
      <c r="C5184" s="220"/>
      <c r="D5184" s="220"/>
      <c r="E5184" s="220"/>
      <c r="F5184" s="220"/>
      <c r="G5184" s="220"/>
      <c r="H5184" s="220"/>
      <c r="I5184" s="220"/>
      <c r="J5184" s="220"/>
      <c r="K5184" s="220"/>
      <c r="L5184" s="220"/>
      <c r="M5184" s="326"/>
      <c r="N5184" s="220"/>
      <c r="O5184" s="220"/>
      <c r="P5184" s="220"/>
      <c r="Q5184" s="326"/>
      <c r="R5184" s="326"/>
      <c r="S5184" s="326"/>
      <c r="T5184" s="326"/>
    </row>
    <row r="5185" spans="1:20">
      <c r="A5185" s="220"/>
      <c r="B5185" s="220"/>
      <c r="C5185" s="220"/>
      <c r="D5185" s="220"/>
      <c r="E5185" s="220"/>
      <c r="F5185" s="220"/>
      <c r="G5185" s="220"/>
      <c r="H5185" s="220"/>
      <c r="I5185" s="220"/>
      <c r="J5185" s="220"/>
      <c r="K5185" s="220"/>
      <c r="L5185" s="220"/>
      <c r="M5185" s="326"/>
      <c r="N5185" s="220"/>
      <c r="O5185" s="220"/>
      <c r="P5185" s="220"/>
      <c r="Q5185" s="326"/>
      <c r="R5185" s="326"/>
      <c r="S5185" s="326"/>
      <c r="T5185" s="326"/>
    </row>
    <row r="5186" spans="1:20">
      <c r="A5186" s="220"/>
      <c r="B5186" s="220"/>
      <c r="C5186" s="220"/>
      <c r="D5186" s="220"/>
      <c r="E5186" s="220"/>
      <c r="F5186" s="220"/>
      <c r="G5186" s="220"/>
      <c r="H5186" s="220"/>
      <c r="I5186" s="220"/>
      <c r="J5186" s="220"/>
      <c r="K5186" s="220"/>
      <c r="L5186" s="220"/>
      <c r="M5186" s="326"/>
      <c r="N5186" s="220"/>
      <c r="O5186" s="220"/>
      <c r="P5186" s="220"/>
      <c r="Q5186" s="326"/>
      <c r="R5186" s="326"/>
      <c r="S5186" s="326"/>
      <c r="T5186" s="326"/>
    </row>
    <row r="5187" spans="1:20">
      <c r="A5187" s="220"/>
      <c r="B5187" s="220"/>
      <c r="C5187" s="220"/>
      <c r="D5187" s="220"/>
      <c r="E5187" s="220"/>
      <c r="F5187" s="220"/>
      <c r="G5187" s="220"/>
      <c r="H5187" s="220"/>
      <c r="I5187" s="220"/>
      <c r="J5187" s="220"/>
      <c r="K5187" s="220"/>
      <c r="L5187" s="220"/>
      <c r="M5187" s="326"/>
      <c r="N5187" s="220"/>
      <c r="O5187" s="220"/>
      <c r="P5187" s="220"/>
      <c r="Q5187" s="326"/>
      <c r="R5187" s="326"/>
      <c r="S5187" s="326"/>
      <c r="T5187" s="326"/>
    </row>
    <row r="5188" spans="1:20">
      <c r="A5188" s="220"/>
      <c r="B5188" s="220"/>
      <c r="C5188" s="220"/>
      <c r="D5188" s="220"/>
      <c r="E5188" s="220"/>
      <c r="F5188" s="220"/>
      <c r="G5188" s="220"/>
      <c r="H5188" s="220"/>
      <c r="I5188" s="220"/>
      <c r="J5188" s="220"/>
      <c r="K5188" s="220"/>
      <c r="L5188" s="220"/>
      <c r="M5188" s="326"/>
      <c r="N5188" s="220"/>
      <c r="O5188" s="220"/>
      <c r="P5188" s="220"/>
      <c r="Q5188" s="326"/>
      <c r="R5188" s="326"/>
      <c r="S5188" s="326"/>
      <c r="T5188" s="326"/>
    </row>
    <row r="5189" spans="1:20">
      <c r="A5189" s="220"/>
      <c r="B5189" s="220"/>
      <c r="C5189" s="220"/>
      <c r="D5189" s="220"/>
      <c r="E5189" s="220"/>
      <c r="F5189" s="220"/>
      <c r="G5189" s="220"/>
      <c r="H5189" s="220"/>
      <c r="I5189" s="220"/>
      <c r="J5189" s="220"/>
      <c r="K5189" s="220"/>
      <c r="L5189" s="220"/>
      <c r="M5189" s="326"/>
      <c r="N5189" s="220"/>
      <c r="O5189" s="220"/>
      <c r="P5189" s="220"/>
      <c r="Q5189" s="326"/>
      <c r="R5189" s="326"/>
      <c r="S5189" s="326"/>
      <c r="T5189" s="326"/>
    </row>
    <row r="5190" spans="1:20">
      <c r="A5190" s="220"/>
      <c r="B5190" s="220"/>
      <c r="C5190" s="220"/>
      <c r="D5190" s="220"/>
      <c r="E5190" s="220"/>
      <c r="F5190" s="220"/>
      <c r="G5190" s="220"/>
      <c r="H5190" s="220"/>
      <c r="I5190" s="220"/>
      <c r="J5190" s="220"/>
      <c r="K5190" s="220"/>
      <c r="L5190" s="220"/>
      <c r="M5190" s="326"/>
      <c r="N5190" s="220"/>
      <c r="O5190" s="220"/>
      <c r="P5190" s="220"/>
      <c r="Q5190" s="326"/>
      <c r="R5190" s="326"/>
      <c r="S5190" s="326"/>
      <c r="T5190" s="326"/>
    </row>
    <row r="5191" spans="1:20">
      <c r="A5191" s="220"/>
      <c r="B5191" s="220"/>
      <c r="C5191" s="220"/>
      <c r="D5191" s="220"/>
      <c r="E5191" s="220"/>
      <c r="F5191" s="220"/>
      <c r="G5191" s="220"/>
      <c r="H5191" s="220"/>
      <c r="I5191" s="220"/>
      <c r="J5191" s="220"/>
      <c r="K5191" s="220"/>
      <c r="L5191" s="220"/>
      <c r="M5191" s="326"/>
      <c r="N5191" s="220"/>
      <c r="O5191" s="220"/>
      <c r="P5191" s="220"/>
      <c r="Q5191" s="326"/>
      <c r="R5191" s="326"/>
      <c r="S5191" s="326"/>
      <c r="T5191" s="326"/>
    </row>
    <row r="5192" spans="1:20">
      <c r="A5192" s="220"/>
      <c r="B5192" s="220"/>
      <c r="C5192" s="220"/>
      <c r="D5192" s="220"/>
      <c r="E5192" s="220"/>
      <c r="F5192" s="220"/>
      <c r="G5192" s="220"/>
      <c r="H5192" s="220"/>
      <c r="I5192" s="220"/>
      <c r="J5192" s="220"/>
      <c r="K5192" s="220"/>
      <c r="L5192" s="220"/>
      <c r="M5192" s="326"/>
      <c r="N5192" s="220"/>
      <c r="O5192" s="220"/>
      <c r="P5192" s="220"/>
      <c r="Q5192" s="326"/>
      <c r="R5192" s="326"/>
      <c r="S5192" s="326"/>
      <c r="T5192" s="326"/>
    </row>
    <row r="5193" spans="1:20">
      <c r="A5193" s="220"/>
      <c r="B5193" s="220"/>
      <c r="C5193" s="220"/>
      <c r="D5193" s="220"/>
      <c r="E5193" s="220"/>
      <c r="F5193" s="220"/>
      <c r="G5193" s="220"/>
      <c r="H5193" s="220"/>
      <c r="I5193" s="220"/>
      <c r="J5193" s="220"/>
      <c r="K5193" s="220"/>
      <c r="L5193" s="220"/>
      <c r="M5193" s="326"/>
      <c r="N5193" s="220"/>
      <c r="O5193" s="220"/>
      <c r="P5193" s="220"/>
      <c r="Q5193" s="326"/>
      <c r="R5193" s="326"/>
      <c r="S5193" s="326"/>
      <c r="T5193" s="326"/>
    </row>
    <row r="5194" spans="1:20">
      <c r="A5194" s="220"/>
      <c r="B5194" s="220"/>
      <c r="C5194" s="220"/>
      <c r="D5194" s="220"/>
      <c r="E5194" s="220"/>
      <c r="F5194" s="220"/>
      <c r="G5194" s="220"/>
      <c r="H5194" s="220"/>
      <c r="I5194" s="220"/>
      <c r="J5194" s="220"/>
      <c r="K5194" s="220"/>
      <c r="L5194" s="220"/>
      <c r="M5194" s="326"/>
      <c r="N5194" s="220"/>
      <c r="O5194" s="220"/>
      <c r="P5194" s="220"/>
      <c r="Q5194" s="326"/>
      <c r="R5194" s="326"/>
      <c r="S5194" s="326"/>
      <c r="T5194" s="326"/>
    </row>
    <row r="5195" spans="1:20">
      <c r="A5195" s="220"/>
      <c r="B5195" s="220"/>
      <c r="C5195" s="220"/>
      <c r="D5195" s="220"/>
      <c r="E5195" s="220"/>
      <c r="F5195" s="220"/>
      <c r="G5195" s="220"/>
      <c r="H5195" s="220"/>
      <c r="I5195" s="220"/>
      <c r="J5195" s="220"/>
      <c r="K5195" s="220"/>
      <c r="L5195" s="220"/>
      <c r="M5195" s="326"/>
      <c r="N5195" s="220"/>
      <c r="O5195" s="220"/>
      <c r="P5195" s="220"/>
      <c r="Q5195" s="326"/>
      <c r="R5195" s="326"/>
      <c r="S5195" s="326"/>
      <c r="T5195" s="326"/>
    </row>
    <row r="5196" spans="1:20">
      <c r="A5196" s="220"/>
      <c r="B5196" s="220"/>
      <c r="C5196" s="220"/>
      <c r="D5196" s="220"/>
      <c r="E5196" s="220"/>
      <c r="F5196" s="220"/>
      <c r="G5196" s="220"/>
      <c r="H5196" s="220"/>
      <c r="I5196" s="220"/>
      <c r="J5196" s="220"/>
      <c r="K5196" s="220"/>
      <c r="L5196" s="220"/>
      <c r="M5196" s="326"/>
      <c r="N5196" s="220"/>
      <c r="O5196" s="220"/>
      <c r="P5196" s="220"/>
      <c r="Q5196" s="326"/>
      <c r="R5196" s="326"/>
      <c r="S5196" s="326"/>
      <c r="T5196" s="326"/>
    </row>
    <row r="5197" spans="1:20">
      <c r="A5197" s="220"/>
      <c r="B5197" s="220"/>
      <c r="C5197" s="220"/>
      <c r="D5197" s="220"/>
      <c r="E5197" s="220"/>
      <c r="F5197" s="220"/>
      <c r="G5197" s="220"/>
      <c r="H5197" s="220"/>
      <c r="I5197" s="220"/>
      <c r="J5197" s="220"/>
      <c r="K5197" s="220"/>
      <c r="L5197" s="220"/>
      <c r="M5197" s="326"/>
      <c r="N5197" s="220"/>
      <c r="O5197" s="220"/>
      <c r="P5197" s="220"/>
      <c r="Q5197" s="326"/>
      <c r="R5197" s="326"/>
      <c r="S5197" s="326"/>
      <c r="T5197" s="326"/>
    </row>
    <row r="5198" spans="1:20">
      <c r="A5198" s="220"/>
      <c r="B5198" s="220"/>
      <c r="C5198" s="220"/>
      <c r="D5198" s="220"/>
      <c r="E5198" s="220"/>
      <c r="F5198" s="220"/>
      <c r="G5198" s="220"/>
      <c r="H5198" s="220"/>
      <c r="I5198" s="220"/>
      <c r="J5198" s="220"/>
      <c r="K5198" s="220"/>
      <c r="L5198" s="220"/>
      <c r="M5198" s="326"/>
      <c r="N5198" s="220"/>
      <c r="O5198" s="220"/>
      <c r="P5198" s="220"/>
      <c r="Q5198" s="326"/>
      <c r="R5198" s="326"/>
      <c r="S5198" s="326"/>
      <c r="T5198" s="326"/>
    </row>
    <row r="5199" spans="1:20">
      <c r="A5199" s="220"/>
      <c r="B5199" s="220"/>
      <c r="C5199" s="220"/>
      <c r="D5199" s="220"/>
      <c r="E5199" s="220"/>
      <c r="F5199" s="220"/>
      <c r="G5199" s="220"/>
      <c r="H5199" s="220"/>
      <c r="I5199" s="220"/>
      <c r="J5199" s="220"/>
      <c r="K5199" s="220"/>
      <c r="L5199" s="220"/>
      <c r="M5199" s="326"/>
      <c r="N5199" s="220"/>
      <c r="O5199" s="220"/>
      <c r="P5199" s="220"/>
      <c r="Q5199" s="326"/>
      <c r="R5199" s="326"/>
      <c r="S5199" s="326"/>
      <c r="T5199" s="326"/>
    </row>
    <row r="5200" spans="1:20">
      <c r="A5200" s="220"/>
      <c r="B5200" s="220"/>
      <c r="C5200" s="220"/>
      <c r="D5200" s="220"/>
      <c r="E5200" s="220"/>
      <c r="F5200" s="220"/>
      <c r="G5200" s="220"/>
      <c r="H5200" s="220"/>
      <c r="I5200" s="220"/>
      <c r="J5200" s="220"/>
      <c r="K5200" s="220"/>
      <c r="L5200" s="220"/>
      <c r="M5200" s="326"/>
      <c r="N5200" s="220"/>
      <c r="O5200" s="220"/>
      <c r="P5200" s="220"/>
      <c r="Q5200" s="326"/>
      <c r="R5200" s="326"/>
      <c r="S5200" s="326"/>
      <c r="T5200" s="326"/>
    </row>
    <row r="5201" spans="1:20">
      <c r="A5201" s="220"/>
      <c r="B5201" s="220"/>
      <c r="C5201" s="220"/>
      <c r="D5201" s="220"/>
      <c r="E5201" s="220"/>
      <c r="F5201" s="220"/>
      <c r="G5201" s="220"/>
      <c r="H5201" s="220"/>
      <c r="I5201" s="220"/>
      <c r="J5201" s="220"/>
      <c r="K5201" s="220"/>
      <c r="L5201" s="220"/>
      <c r="M5201" s="326"/>
      <c r="N5201" s="220"/>
      <c r="O5201" s="220"/>
      <c r="P5201" s="220"/>
      <c r="Q5201" s="326"/>
      <c r="R5201" s="326"/>
      <c r="S5201" s="326"/>
      <c r="T5201" s="326"/>
    </row>
    <row r="5202" spans="1:20">
      <c r="A5202" s="220"/>
      <c r="B5202" s="220"/>
      <c r="C5202" s="220"/>
      <c r="D5202" s="220"/>
      <c r="E5202" s="220"/>
      <c r="F5202" s="220"/>
      <c r="G5202" s="220"/>
      <c r="H5202" s="220"/>
      <c r="I5202" s="220"/>
      <c r="J5202" s="220"/>
      <c r="K5202" s="220"/>
      <c r="L5202" s="220"/>
      <c r="M5202" s="326"/>
      <c r="N5202" s="220"/>
      <c r="O5202" s="220"/>
      <c r="P5202" s="220"/>
      <c r="Q5202" s="326"/>
      <c r="R5202" s="326"/>
      <c r="S5202" s="326"/>
      <c r="T5202" s="326"/>
    </row>
    <row r="5203" spans="1:20">
      <c r="A5203" s="220"/>
      <c r="B5203" s="220"/>
      <c r="C5203" s="220"/>
      <c r="D5203" s="220"/>
      <c r="E5203" s="220"/>
      <c r="F5203" s="220"/>
      <c r="G5203" s="220"/>
      <c r="H5203" s="220"/>
      <c r="I5203" s="220"/>
      <c r="J5203" s="220"/>
      <c r="K5203" s="220"/>
      <c r="L5203" s="220"/>
      <c r="M5203" s="326"/>
      <c r="N5203" s="220"/>
      <c r="O5203" s="220"/>
      <c r="P5203" s="220"/>
      <c r="Q5203" s="326"/>
      <c r="R5203" s="326"/>
      <c r="S5203" s="326"/>
      <c r="T5203" s="326"/>
    </row>
    <row r="5204" spans="1:20">
      <c r="A5204" s="220"/>
      <c r="B5204" s="220"/>
      <c r="C5204" s="220"/>
      <c r="D5204" s="220"/>
      <c r="E5204" s="220"/>
      <c r="F5204" s="220"/>
      <c r="G5204" s="220"/>
      <c r="H5204" s="220"/>
      <c r="I5204" s="220"/>
      <c r="J5204" s="220"/>
      <c r="K5204" s="220"/>
      <c r="L5204" s="220"/>
      <c r="M5204" s="326"/>
      <c r="N5204" s="220"/>
      <c r="O5204" s="220"/>
      <c r="P5204" s="220"/>
      <c r="Q5204" s="326"/>
      <c r="R5204" s="326"/>
      <c r="S5204" s="326"/>
      <c r="T5204" s="326"/>
    </row>
    <row r="5205" spans="1:20">
      <c r="A5205" s="220"/>
      <c r="B5205" s="220"/>
      <c r="C5205" s="220"/>
      <c r="D5205" s="220"/>
      <c r="E5205" s="220"/>
      <c r="F5205" s="220"/>
      <c r="G5205" s="220"/>
      <c r="H5205" s="220"/>
      <c r="I5205" s="220"/>
      <c r="J5205" s="220"/>
      <c r="K5205" s="220"/>
      <c r="L5205" s="220"/>
      <c r="M5205" s="326"/>
      <c r="N5205" s="220"/>
      <c r="O5205" s="220"/>
      <c r="P5205" s="220"/>
      <c r="Q5205" s="326"/>
      <c r="R5205" s="326"/>
      <c r="S5205" s="326"/>
      <c r="T5205" s="326"/>
    </row>
    <row r="5206" spans="1:20">
      <c r="A5206" s="220"/>
      <c r="B5206" s="220"/>
      <c r="C5206" s="220"/>
      <c r="D5206" s="220"/>
      <c r="E5206" s="220"/>
      <c r="F5206" s="220"/>
      <c r="G5206" s="220"/>
      <c r="H5206" s="220"/>
      <c r="I5206" s="220"/>
      <c r="J5206" s="220"/>
      <c r="K5206" s="220"/>
      <c r="L5206" s="220"/>
      <c r="M5206" s="326"/>
      <c r="N5206" s="220"/>
      <c r="O5206" s="220"/>
      <c r="P5206" s="220"/>
      <c r="Q5206" s="326"/>
      <c r="R5206" s="326"/>
      <c r="S5206" s="326"/>
      <c r="T5206" s="326"/>
    </row>
    <row r="5207" spans="1:20">
      <c r="A5207" s="220"/>
      <c r="B5207" s="220"/>
      <c r="C5207" s="220"/>
      <c r="D5207" s="220"/>
      <c r="E5207" s="220"/>
      <c r="F5207" s="220"/>
      <c r="G5207" s="220"/>
      <c r="H5207" s="220"/>
      <c r="I5207" s="220"/>
      <c r="J5207" s="220"/>
      <c r="K5207" s="220"/>
      <c r="L5207" s="220"/>
      <c r="M5207" s="326"/>
      <c r="N5207" s="220"/>
      <c r="O5207" s="220"/>
      <c r="P5207" s="220"/>
      <c r="Q5207" s="326"/>
      <c r="R5207" s="326"/>
      <c r="S5207" s="326"/>
      <c r="T5207" s="326"/>
    </row>
    <row r="5208" spans="1:20">
      <c r="A5208" s="220"/>
      <c r="B5208" s="220"/>
      <c r="C5208" s="220"/>
      <c r="D5208" s="220"/>
      <c r="E5208" s="220"/>
      <c r="F5208" s="220"/>
      <c r="G5208" s="220"/>
      <c r="H5208" s="220"/>
      <c r="I5208" s="220"/>
      <c r="J5208" s="220"/>
      <c r="K5208" s="220"/>
      <c r="L5208" s="220"/>
      <c r="M5208" s="326"/>
      <c r="N5208" s="220"/>
      <c r="O5208" s="220"/>
      <c r="P5208" s="220"/>
      <c r="Q5208" s="326"/>
      <c r="R5208" s="326"/>
      <c r="S5208" s="326"/>
      <c r="T5208" s="326"/>
    </row>
    <row r="5209" spans="1:20">
      <c r="A5209" s="220"/>
      <c r="B5209" s="220"/>
      <c r="C5209" s="220"/>
      <c r="D5209" s="220"/>
      <c r="E5209" s="220"/>
      <c r="F5209" s="220"/>
      <c r="G5209" s="220"/>
      <c r="H5209" s="220"/>
      <c r="I5209" s="220"/>
      <c r="J5209" s="220"/>
      <c r="K5209" s="220"/>
      <c r="L5209" s="220"/>
      <c r="M5209" s="326"/>
      <c r="N5209" s="220"/>
      <c r="O5209" s="220"/>
      <c r="P5209" s="220"/>
      <c r="Q5209" s="326"/>
      <c r="R5209" s="326"/>
      <c r="S5209" s="326"/>
      <c r="T5209" s="326"/>
    </row>
    <row r="5210" spans="1:20">
      <c r="A5210" s="220"/>
      <c r="B5210" s="220"/>
      <c r="C5210" s="220"/>
      <c r="D5210" s="220"/>
      <c r="E5210" s="220"/>
      <c r="F5210" s="220"/>
      <c r="G5210" s="220"/>
      <c r="H5210" s="220"/>
      <c r="I5210" s="220"/>
      <c r="J5210" s="220"/>
      <c r="K5210" s="220"/>
      <c r="L5210" s="220"/>
      <c r="M5210" s="326"/>
      <c r="N5210" s="220"/>
      <c r="O5210" s="220"/>
      <c r="P5210" s="220"/>
      <c r="Q5210" s="326"/>
      <c r="R5210" s="326"/>
      <c r="S5210" s="326"/>
      <c r="T5210" s="326"/>
    </row>
    <row r="5211" spans="1:20">
      <c r="A5211" s="220"/>
      <c r="B5211" s="220"/>
      <c r="C5211" s="220"/>
      <c r="D5211" s="220"/>
      <c r="E5211" s="220"/>
      <c r="F5211" s="220"/>
      <c r="G5211" s="220"/>
      <c r="H5211" s="220"/>
      <c r="I5211" s="220"/>
      <c r="J5211" s="220"/>
      <c r="K5211" s="220"/>
      <c r="L5211" s="220"/>
      <c r="M5211" s="326"/>
      <c r="N5211" s="220"/>
      <c r="O5211" s="220"/>
      <c r="P5211" s="220"/>
      <c r="Q5211" s="326"/>
      <c r="R5211" s="326"/>
      <c r="S5211" s="326"/>
      <c r="T5211" s="326"/>
    </row>
    <row r="5212" spans="1:20">
      <c r="A5212" s="220"/>
      <c r="B5212" s="220"/>
      <c r="C5212" s="220"/>
      <c r="D5212" s="220"/>
      <c r="E5212" s="220"/>
      <c r="F5212" s="220"/>
      <c r="G5212" s="220"/>
      <c r="H5212" s="220"/>
      <c r="I5212" s="220"/>
      <c r="J5212" s="220"/>
      <c r="K5212" s="220"/>
      <c r="L5212" s="220"/>
      <c r="M5212" s="326"/>
      <c r="N5212" s="220"/>
      <c r="O5212" s="220"/>
      <c r="P5212" s="220"/>
      <c r="Q5212" s="326"/>
      <c r="R5212" s="326"/>
      <c r="S5212" s="326"/>
      <c r="T5212" s="326"/>
    </row>
    <row r="5213" spans="1:20">
      <c r="A5213" s="220"/>
      <c r="B5213" s="220"/>
      <c r="C5213" s="220"/>
      <c r="D5213" s="220"/>
      <c r="E5213" s="220"/>
      <c r="F5213" s="220"/>
      <c r="G5213" s="220"/>
      <c r="H5213" s="220"/>
      <c r="I5213" s="220"/>
      <c r="J5213" s="220"/>
      <c r="K5213" s="220"/>
      <c r="L5213" s="220"/>
      <c r="M5213" s="326"/>
      <c r="N5213" s="220"/>
      <c r="O5213" s="220"/>
      <c r="P5213" s="220"/>
      <c r="Q5213" s="326"/>
      <c r="R5213" s="326"/>
      <c r="S5213" s="326"/>
      <c r="T5213" s="326"/>
    </row>
    <row r="5214" spans="1:20">
      <c r="A5214" s="220"/>
      <c r="B5214" s="220"/>
      <c r="C5214" s="220"/>
      <c r="D5214" s="220"/>
      <c r="E5214" s="220"/>
      <c r="F5214" s="220"/>
      <c r="G5214" s="220"/>
      <c r="H5214" s="220"/>
      <c r="I5214" s="220"/>
      <c r="J5214" s="220"/>
      <c r="K5214" s="220"/>
      <c r="L5214" s="220"/>
      <c r="M5214" s="326"/>
      <c r="N5214" s="220"/>
      <c r="O5214" s="220"/>
      <c r="P5214" s="220"/>
      <c r="Q5214" s="326"/>
      <c r="R5214" s="326"/>
      <c r="S5214" s="326"/>
      <c r="T5214" s="326"/>
    </row>
    <row r="5215" spans="1:20">
      <c r="A5215" s="220"/>
      <c r="B5215" s="220"/>
      <c r="C5215" s="220"/>
      <c r="D5215" s="220"/>
      <c r="E5215" s="220"/>
      <c r="F5215" s="220"/>
      <c r="G5215" s="220"/>
      <c r="H5215" s="220"/>
      <c r="I5215" s="220"/>
      <c r="J5215" s="220"/>
      <c r="K5215" s="220"/>
      <c r="L5215" s="220"/>
      <c r="M5215" s="326"/>
      <c r="N5215" s="220"/>
      <c r="O5215" s="220"/>
      <c r="P5215" s="220"/>
      <c r="Q5215" s="326"/>
      <c r="R5215" s="326"/>
      <c r="S5215" s="326"/>
      <c r="T5215" s="326"/>
    </row>
    <row r="5216" spans="1:20">
      <c r="A5216" s="220"/>
      <c r="B5216" s="220"/>
      <c r="C5216" s="220"/>
      <c r="D5216" s="220"/>
      <c r="E5216" s="220"/>
      <c r="F5216" s="220"/>
      <c r="G5216" s="220"/>
      <c r="H5216" s="220"/>
      <c r="I5216" s="220"/>
      <c r="J5216" s="220"/>
      <c r="K5216" s="220"/>
      <c r="L5216" s="220"/>
      <c r="M5216" s="326"/>
      <c r="N5216" s="220"/>
      <c r="O5216" s="220"/>
      <c r="P5216" s="220"/>
      <c r="Q5216" s="326"/>
      <c r="R5216" s="326"/>
      <c r="S5216" s="326"/>
      <c r="T5216" s="326"/>
    </row>
    <row r="5217" spans="1:20">
      <c r="A5217" s="220"/>
      <c r="B5217" s="220"/>
      <c r="C5217" s="220"/>
      <c r="D5217" s="220"/>
      <c r="E5217" s="220"/>
      <c r="F5217" s="220"/>
      <c r="G5217" s="220"/>
      <c r="H5217" s="220"/>
      <c r="I5217" s="220"/>
      <c r="J5217" s="220"/>
      <c r="K5217" s="220"/>
      <c r="L5217" s="220"/>
      <c r="M5217" s="326"/>
      <c r="N5217" s="220"/>
      <c r="O5217" s="220"/>
      <c r="P5217" s="220"/>
      <c r="Q5217" s="326"/>
      <c r="R5217" s="326"/>
      <c r="S5217" s="326"/>
      <c r="T5217" s="326"/>
    </row>
    <row r="5218" spans="1:20">
      <c r="A5218" s="220"/>
      <c r="B5218" s="220"/>
      <c r="C5218" s="220"/>
      <c r="D5218" s="220"/>
      <c r="E5218" s="220"/>
      <c r="F5218" s="220"/>
      <c r="G5218" s="220"/>
      <c r="H5218" s="220"/>
      <c r="I5218" s="220"/>
      <c r="J5218" s="220"/>
      <c r="K5218" s="220"/>
      <c r="L5218" s="220"/>
      <c r="M5218" s="326"/>
      <c r="N5218" s="220"/>
      <c r="O5218" s="220"/>
      <c r="P5218" s="220"/>
      <c r="Q5218" s="326"/>
      <c r="R5218" s="326"/>
      <c r="S5218" s="326"/>
      <c r="T5218" s="326"/>
    </row>
    <row r="5219" spans="1:20">
      <c r="A5219" s="220"/>
      <c r="B5219" s="220"/>
      <c r="C5219" s="220"/>
      <c r="D5219" s="220"/>
      <c r="E5219" s="220"/>
      <c r="F5219" s="220"/>
      <c r="G5219" s="220"/>
      <c r="H5219" s="220"/>
      <c r="I5219" s="220"/>
      <c r="J5219" s="220"/>
      <c r="K5219" s="220"/>
      <c r="L5219" s="220"/>
      <c r="M5219" s="326"/>
      <c r="N5219" s="220"/>
      <c r="O5219" s="220"/>
      <c r="P5219" s="220"/>
      <c r="Q5219" s="326"/>
      <c r="R5219" s="326"/>
      <c r="S5219" s="326"/>
      <c r="T5219" s="326"/>
    </row>
    <row r="5220" spans="1:20">
      <c r="A5220" s="220"/>
      <c r="B5220" s="220"/>
      <c r="C5220" s="220"/>
      <c r="D5220" s="220"/>
      <c r="E5220" s="220"/>
      <c r="F5220" s="220"/>
      <c r="G5220" s="220"/>
      <c r="H5220" s="220"/>
      <c r="I5220" s="220"/>
      <c r="J5220" s="220"/>
      <c r="K5220" s="220"/>
      <c r="L5220" s="220"/>
      <c r="M5220" s="326"/>
      <c r="N5220" s="220"/>
      <c r="O5220" s="220"/>
      <c r="P5220" s="220"/>
      <c r="Q5220" s="326"/>
      <c r="R5220" s="326"/>
      <c r="S5220" s="326"/>
      <c r="T5220" s="326"/>
    </row>
    <row r="5221" spans="1:20">
      <c r="A5221" s="220"/>
      <c r="B5221" s="220"/>
      <c r="C5221" s="220"/>
      <c r="D5221" s="220"/>
      <c r="E5221" s="220"/>
      <c r="F5221" s="220"/>
      <c r="G5221" s="220"/>
      <c r="H5221" s="220"/>
      <c r="I5221" s="220"/>
      <c r="J5221" s="220"/>
      <c r="K5221" s="220"/>
      <c r="L5221" s="220"/>
      <c r="M5221" s="326"/>
      <c r="N5221" s="220"/>
      <c r="O5221" s="220"/>
      <c r="P5221" s="220"/>
      <c r="Q5221" s="326"/>
      <c r="R5221" s="326"/>
      <c r="S5221" s="326"/>
      <c r="T5221" s="326"/>
    </row>
    <row r="5222" spans="1:20">
      <c r="A5222" s="220"/>
      <c r="B5222" s="220"/>
      <c r="C5222" s="220"/>
      <c r="D5222" s="220"/>
      <c r="E5222" s="220"/>
      <c r="F5222" s="220"/>
      <c r="G5222" s="220"/>
      <c r="H5222" s="220"/>
      <c r="I5222" s="220"/>
      <c r="J5222" s="220"/>
      <c r="K5222" s="220"/>
      <c r="L5222" s="220"/>
      <c r="M5222" s="326"/>
      <c r="N5222" s="220"/>
      <c r="O5222" s="220"/>
      <c r="P5222" s="220"/>
      <c r="Q5222" s="326"/>
      <c r="R5222" s="326"/>
      <c r="S5222" s="326"/>
      <c r="T5222" s="326"/>
    </row>
    <row r="5223" spans="1:20">
      <c r="A5223" s="220"/>
      <c r="B5223" s="220"/>
      <c r="C5223" s="220"/>
      <c r="D5223" s="220"/>
      <c r="E5223" s="220"/>
      <c r="F5223" s="220"/>
      <c r="G5223" s="220"/>
      <c r="H5223" s="220"/>
      <c r="I5223" s="220"/>
      <c r="J5223" s="220"/>
      <c r="K5223" s="220"/>
      <c r="L5223" s="220"/>
      <c r="M5223" s="326"/>
      <c r="N5223" s="220"/>
      <c r="O5223" s="220"/>
      <c r="P5223" s="220"/>
      <c r="Q5223" s="326"/>
      <c r="R5223" s="326"/>
      <c r="S5223" s="326"/>
      <c r="T5223" s="326"/>
    </row>
    <row r="5224" spans="1:20">
      <c r="A5224" s="220"/>
      <c r="B5224" s="220"/>
      <c r="C5224" s="220"/>
      <c r="D5224" s="220"/>
      <c r="E5224" s="220"/>
      <c r="F5224" s="220"/>
      <c r="G5224" s="220"/>
      <c r="H5224" s="220"/>
      <c r="I5224" s="220"/>
      <c r="J5224" s="220"/>
      <c r="K5224" s="220"/>
      <c r="L5224" s="220"/>
      <c r="M5224" s="326"/>
      <c r="N5224" s="220"/>
      <c r="O5224" s="220"/>
      <c r="P5224" s="220"/>
      <c r="Q5224" s="326"/>
      <c r="R5224" s="326"/>
      <c r="S5224" s="326"/>
      <c r="T5224" s="326"/>
    </row>
    <row r="5225" spans="1:20">
      <c r="A5225" s="220"/>
      <c r="B5225" s="220"/>
      <c r="C5225" s="220"/>
      <c r="D5225" s="220"/>
      <c r="E5225" s="220"/>
      <c r="F5225" s="220"/>
      <c r="G5225" s="220"/>
      <c r="H5225" s="220"/>
      <c r="I5225" s="220"/>
      <c r="J5225" s="220"/>
      <c r="K5225" s="220"/>
      <c r="L5225" s="220"/>
      <c r="M5225" s="326"/>
      <c r="N5225" s="220"/>
      <c r="O5225" s="220"/>
      <c r="P5225" s="220"/>
      <c r="Q5225" s="326"/>
      <c r="R5225" s="326"/>
      <c r="S5225" s="326"/>
      <c r="T5225" s="326"/>
    </row>
    <row r="5226" spans="1:20">
      <c r="A5226" s="220"/>
      <c r="B5226" s="220"/>
      <c r="C5226" s="220"/>
      <c r="D5226" s="220"/>
      <c r="E5226" s="220"/>
      <c r="F5226" s="220"/>
      <c r="G5226" s="220"/>
      <c r="H5226" s="220"/>
      <c r="I5226" s="220"/>
      <c r="J5226" s="220"/>
      <c r="K5226" s="220"/>
      <c r="L5226" s="220"/>
      <c r="M5226" s="326"/>
      <c r="N5226" s="220"/>
      <c r="O5226" s="220"/>
      <c r="P5226" s="220"/>
      <c r="Q5226" s="326"/>
      <c r="R5226" s="326"/>
      <c r="S5226" s="326"/>
      <c r="T5226" s="326"/>
    </row>
    <row r="5227" spans="1:20">
      <c r="A5227" s="220"/>
      <c r="B5227" s="220"/>
      <c r="C5227" s="220"/>
      <c r="D5227" s="220"/>
      <c r="E5227" s="220"/>
      <c r="F5227" s="220"/>
      <c r="G5227" s="220"/>
      <c r="H5227" s="220"/>
      <c r="I5227" s="220"/>
      <c r="J5227" s="220"/>
      <c r="K5227" s="220"/>
      <c r="L5227" s="220"/>
      <c r="M5227" s="326"/>
      <c r="N5227" s="220"/>
      <c r="O5227" s="220"/>
      <c r="P5227" s="220"/>
      <c r="Q5227" s="326"/>
      <c r="R5227" s="326"/>
      <c r="S5227" s="326"/>
      <c r="T5227" s="326"/>
    </row>
    <row r="5228" spans="1:20">
      <c r="A5228" s="220"/>
      <c r="B5228" s="220"/>
      <c r="C5228" s="220"/>
      <c r="D5228" s="220"/>
      <c r="E5228" s="220"/>
      <c r="F5228" s="220"/>
      <c r="G5228" s="220"/>
      <c r="H5228" s="220"/>
      <c r="I5228" s="220"/>
      <c r="J5228" s="220"/>
      <c r="K5228" s="220"/>
      <c r="L5228" s="220"/>
      <c r="M5228" s="326"/>
      <c r="N5228" s="220"/>
      <c r="O5228" s="220"/>
      <c r="P5228" s="220"/>
      <c r="Q5228" s="326"/>
      <c r="R5228" s="326"/>
      <c r="S5228" s="326"/>
      <c r="T5228" s="326"/>
    </row>
    <row r="5229" spans="1:20">
      <c r="A5229" s="220"/>
      <c r="B5229" s="220"/>
      <c r="C5229" s="220"/>
      <c r="D5229" s="220"/>
      <c r="E5229" s="220"/>
      <c r="F5229" s="220"/>
      <c r="G5229" s="220"/>
      <c r="H5229" s="220"/>
      <c r="I5229" s="220"/>
      <c r="J5229" s="220"/>
      <c r="K5229" s="220"/>
      <c r="L5229" s="220"/>
      <c r="M5229" s="326"/>
      <c r="N5229" s="220"/>
      <c r="O5229" s="220"/>
      <c r="P5229" s="220"/>
      <c r="Q5229" s="326"/>
      <c r="R5229" s="326"/>
      <c r="S5229" s="326"/>
      <c r="T5229" s="326"/>
    </row>
    <row r="5230" spans="1:20">
      <c r="A5230" s="220"/>
      <c r="B5230" s="220"/>
      <c r="C5230" s="220"/>
      <c r="D5230" s="220"/>
      <c r="E5230" s="220"/>
      <c r="F5230" s="220"/>
      <c r="G5230" s="220"/>
      <c r="H5230" s="220"/>
      <c r="I5230" s="220"/>
      <c r="J5230" s="220"/>
      <c r="K5230" s="220"/>
      <c r="L5230" s="220"/>
      <c r="M5230" s="326"/>
      <c r="N5230" s="220"/>
      <c r="O5230" s="220"/>
      <c r="P5230" s="220"/>
      <c r="Q5230" s="326"/>
      <c r="R5230" s="326"/>
      <c r="S5230" s="326"/>
      <c r="T5230" s="326"/>
    </row>
    <row r="5231" spans="1:20">
      <c r="A5231" s="220"/>
      <c r="B5231" s="220"/>
      <c r="C5231" s="220"/>
      <c r="D5231" s="220"/>
      <c r="E5231" s="220"/>
      <c r="F5231" s="220"/>
      <c r="G5231" s="220"/>
      <c r="H5231" s="220"/>
      <c r="I5231" s="220"/>
      <c r="J5231" s="220"/>
      <c r="K5231" s="220"/>
      <c r="L5231" s="220"/>
      <c r="M5231" s="326"/>
      <c r="N5231" s="220"/>
      <c r="O5231" s="220"/>
      <c r="P5231" s="220"/>
      <c r="Q5231" s="326"/>
      <c r="R5231" s="326"/>
      <c r="S5231" s="326"/>
      <c r="T5231" s="326"/>
    </row>
    <row r="5232" spans="1:20">
      <c r="A5232" s="220"/>
      <c r="B5232" s="220"/>
      <c r="C5232" s="220"/>
      <c r="D5232" s="220"/>
      <c r="E5232" s="220"/>
      <c r="F5232" s="220"/>
      <c r="G5232" s="220"/>
      <c r="H5232" s="220"/>
      <c r="I5232" s="220"/>
      <c r="J5232" s="220"/>
      <c r="K5232" s="220"/>
      <c r="L5232" s="220"/>
      <c r="M5232" s="326"/>
      <c r="N5232" s="220"/>
      <c r="O5232" s="220"/>
      <c r="P5232" s="220"/>
      <c r="Q5232" s="326"/>
      <c r="R5232" s="326"/>
      <c r="S5232" s="326"/>
      <c r="T5232" s="326"/>
    </row>
    <row r="5233" spans="1:20">
      <c r="A5233" s="220"/>
      <c r="B5233" s="220"/>
      <c r="C5233" s="220"/>
      <c r="D5233" s="220"/>
      <c r="E5233" s="220"/>
      <c r="F5233" s="220"/>
      <c r="G5233" s="220"/>
      <c r="H5233" s="220"/>
      <c r="I5233" s="220"/>
      <c r="J5233" s="220"/>
      <c r="K5233" s="220"/>
      <c r="L5233" s="220"/>
      <c r="M5233" s="326"/>
      <c r="N5233" s="220"/>
      <c r="O5233" s="220"/>
      <c r="P5233" s="220"/>
      <c r="Q5233" s="326"/>
      <c r="R5233" s="326"/>
      <c r="S5233" s="326"/>
      <c r="T5233" s="326"/>
    </row>
    <row r="5234" spans="1:20">
      <c r="A5234" s="220"/>
      <c r="B5234" s="220"/>
      <c r="C5234" s="220"/>
      <c r="D5234" s="220"/>
      <c r="E5234" s="220"/>
      <c r="F5234" s="220"/>
      <c r="G5234" s="220"/>
      <c r="H5234" s="220"/>
      <c r="I5234" s="220"/>
      <c r="J5234" s="220"/>
      <c r="K5234" s="220"/>
      <c r="L5234" s="220"/>
      <c r="M5234" s="326"/>
      <c r="N5234" s="220"/>
      <c r="O5234" s="220"/>
      <c r="P5234" s="220"/>
      <c r="Q5234" s="326"/>
      <c r="R5234" s="326"/>
      <c r="S5234" s="326"/>
      <c r="T5234" s="326"/>
    </row>
    <row r="5235" spans="1:20">
      <c r="A5235" s="220"/>
      <c r="B5235" s="220"/>
      <c r="C5235" s="220"/>
      <c r="D5235" s="220"/>
      <c r="E5235" s="220"/>
      <c r="F5235" s="220"/>
      <c r="G5235" s="220"/>
      <c r="H5235" s="220"/>
      <c r="I5235" s="220"/>
      <c r="J5235" s="220"/>
      <c r="K5235" s="220"/>
      <c r="L5235" s="220"/>
      <c r="M5235" s="326"/>
      <c r="N5235" s="220"/>
      <c r="O5235" s="220"/>
      <c r="P5235" s="220"/>
      <c r="Q5235" s="326"/>
      <c r="R5235" s="326"/>
      <c r="S5235" s="326"/>
      <c r="T5235" s="326"/>
    </row>
    <row r="5236" spans="1:20">
      <c r="A5236" s="220"/>
      <c r="B5236" s="220"/>
      <c r="C5236" s="220"/>
      <c r="D5236" s="220"/>
      <c r="E5236" s="220"/>
      <c r="F5236" s="220"/>
      <c r="G5236" s="220"/>
      <c r="H5236" s="220"/>
      <c r="I5236" s="220"/>
      <c r="J5236" s="220"/>
      <c r="K5236" s="220"/>
      <c r="L5236" s="220"/>
      <c r="M5236" s="326"/>
      <c r="N5236" s="220"/>
      <c r="O5236" s="220"/>
      <c r="P5236" s="220"/>
      <c r="Q5236" s="326"/>
      <c r="R5236" s="326"/>
      <c r="S5236" s="326"/>
      <c r="T5236" s="326"/>
    </row>
    <row r="5237" spans="1:20">
      <c r="A5237" s="220"/>
      <c r="B5237" s="220"/>
      <c r="C5237" s="220"/>
      <c r="D5237" s="220"/>
      <c r="E5237" s="220"/>
      <c r="F5237" s="220"/>
      <c r="G5237" s="220"/>
      <c r="H5237" s="220"/>
      <c r="I5237" s="220"/>
      <c r="J5237" s="220"/>
      <c r="K5237" s="220"/>
      <c r="L5237" s="220"/>
      <c r="M5237" s="326"/>
      <c r="N5237" s="220"/>
      <c r="O5237" s="220"/>
      <c r="P5237" s="220"/>
      <c r="Q5237" s="326"/>
      <c r="R5237" s="326"/>
      <c r="S5237" s="326"/>
      <c r="T5237" s="326"/>
    </row>
    <row r="5238" spans="1:20">
      <c r="A5238" s="220"/>
      <c r="B5238" s="220"/>
      <c r="C5238" s="220"/>
      <c r="D5238" s="220"/>
      <c r="E5238" s="220"/>
      <c r="F5238" s="220"/>
      <c r="G5238" s="220"/>
      <c r="H5238" s="220"/>
      <c r="I5238" s="220"/>
      <c r="J5238" s="220"/>
      <c r="K5238" s="220"/>
      <c r="L5238" s="220"/>
      <c r="M5238" s="326"/>
      <c r="N5238" s="220"/>
      <c r="O5238" s="220"/>
      <c r="P5238" s="220"/>
      <c r="Q5238" s="326"/>
      <c r="R5238" s="326"/>
      <c r="S5238" s="326"/>
      <c r="T5238" s="326"/>
    </row>
    <row r="5239" spans="1:20">
      <c r="A5239" s="220"/>
      <c r="B5239" s="220"/>
      <c r="C5239" s="220"/>
      <c r="D5239" s="220"/>
      <c r="E5239" s="220"/>
      <c r="F5239" s="220"/>
      <c r="G5239" s="220"/>
      <c r="H5239" s="220"/>
      <c r="I5239" s="220"/>
      <c r="J5239" s="220"/>
      <c r="K5239" s="220"/>
      <c r="L5239" s="220"/>
      <c r="M5239" s="326"/>
      <c r="N5239" s="220"/>
      <c r="O5239" s="220"/>
      <c r="P5239" s="220"/>
      <c r="Q5239" s="326"/>
      <c r="R5239" s="326"/>
      <c r="S5239" s="326"/>
      <c r="T5239" s="326"/>
    </row>
    <row r="5240" spans="1:20">
      <c r="A5240" s="220"/>
      <c r="B5240" s="220"/>
      <c r="C5240" s="220"/>
      <c r="D5240" s="220"/>
      <c r="E5240" s="220"/>
      <c r="F5240" s="220"/>
      <c r="G5240" s="220"/>
      <c r="H5240" s="220"/>
      <c r="I5240" s="220"/>
      <c r="J5240" s="220"/>
      <c r="K5240" s="220"/>
      <c r="L5240" s="220"/>
      <c r="M5240" s="326"/>
      <c r="N5240" s="220"/>
      <c r="O5240" s="220"/>
      <c r="P5240" s="220"/>
      <c r="Q5240" s="326"/>
      <c r="R5240" s="326"/>
      <c r="S5240" s="326"/>
      <c r="T5240" s="326"/>
    </row>
    <row r="5241" spans="1:20">
      <c r="A5241" s="220"/>
      <c r="B5241" s="220"/>
      <c r="C5241" s="220"/>
      <c r="D5241" s="220"/>
      <c r="E5241" s="220"/>
      <c r="F5241" s="220"/>
      <c r="G5241" s="220"/>
      <c r="H5241" s="220"/>
      <c r="I5241" s="220"/>
      <c r="J5241" s="220"/>
      <c r="K5241" s="220"/>
      <c r="L5241" s="220"/>
      <c r="M5241" s="326"/>
      <c r="N5241" s="220"/>
      <c r="O5241" s="220"/>
      <c r="P5241" s="220"/>
      <c r="Q5241" s="326"/>
      <c r="R5241" s="326"/>
      <c r="S5241" s="326"/>
      <c r="T5241" s="326"/>
    </row>
    <row r="5242" spans="1:20">
      <c r="A5242" s="220"/>
      <c r="B5242" s="220"/>
      <c r="C5242" s="220"/>
      <c r="D5242" s="220"/>
      <c r="E5242" s="220"/>
      <c r="F5242" s="220"/>
      <c r="G5242" s="220"/>
      <c r="H5242" s="220"/>
      <c r="I5242" s="220"/>
      <c r="J5242" s="220"/>
      <c r="K5242" s="220"/>
      <c r="L5242" s="220"/>
      <c r="M5242" s="326"/>
      <c r="N5242" s="220"/>
      <c r="O5242" s="220"/>
      <c r="P5242" s="220"/>
      <c r="Q5242" s="326"/>
      <c r="R5242" s="326"/>
      <c r="S5242" s="326"/>
      <c r="T5242" s="326"/>
    </row>
    <row r="5243" spans="1:20">
      <c r="A5243" s="220"/>
      <c r="B5243" s="220"/>
      <c r="C5243" s="220"/>
      <c r="D5243" s="220"/>
      <c r="E5243" s="220"/>
      <c r="F5243" s="220"/>
      <c r="G5243" s="220"/>
      <c r="H5243" s="220"/>
      <c r="I5243" s="220"/>
      <c r="J5243" s="220"/>
      <c r="K5243" s="220"/>
      <c r="L5243" s="220"/>
      <c r="M5243" s="326"/>
      <c r="N5243" s="220"/>
      <c r="O5243" s="220"/>
      <c r="P5243" s="220"/>
      <c r="Q5243" s="326"/>
      <c r="R5243" s="326"/>
      <c r="S5243" s="326"/>
      <c r="T5243" s="326"/>
    </row>
    <row r="5244" spans="1:20">
      <c r="A5244" s="220"/>
      <c r="B5244" s="220"/>
      <c r="C5244" s="220"/>
      <c r="D5244" s="220"/>
      <c r="E5244" s="220"/>
      <c r="F5244" s="220"/>
      <c r="G5244" s="220"/>
      <c r="H5244" s="220"/>
      <c r="I5244" s="220"/>
      <c r="J5244" s="220"/>
      <c r="K5244" s="220"/>
      <c r="L5244" s="220"/>
      <c r="M5244" s="326"/>
      <c r="N5244" s="220"/>
      <c r="O5244" s="220"/>
      <c r="P5244" s="220"/>
      <c r="Q5244" s="326"/>
      <c r="R5244" s="326"/>
      <c r="S5244" s="326"/>
      <c r="T5244" s="326"/>
    </row>
    <row r="5245" spans="1:20">
      <c r="A5245" s="220"/>
      <c r="B5245" s="220"/>
      <c r="C5245" s="220"/>
      <c r="D5245" s="220"/>
      <c r="E5245" s="220"/>
      <c r="F5245" s="220"/>
      <c r="G5245" s="220"/>
      <c r="H5245" s="220"/>
      <c r="I5245" s="220"/>
      <c r="J5245" s="220"/>
      <c r="K5245" s="220"/>
      <c r="L5245" s="220"/>
      <c r="M5245" s="326"/>
      <c r="N5245" s="220"/>
      <c r="O5245" s="220"/>
      <c r="P5245" s="220"/>
      <c r="Q5245" s="326"/>
      <c r="R5245" s="326"/>
      <c r="S5245" s="326"/>
      <c r="T5245" s="326"/>
    </row>
    <row r="5246" spans="1:20">
      <c r="A5246" s="220"/>
      <c r="B5246" s="220"/>
      <c r="C5246" s="220"/>
      <c r="D5246" s="220"/>
      <c r="E5246" s="220"/>
      <c r="F5246" s="220"/>
      <c r="G5246" s="220"/>
      <c r="H5246" s="220"/>
      <c r="I5246" s="220"/>
      <c r="J5246" s="220"/>
      <c r="K5246" s="220"/>
      <c r="L5246" s="220"/>
      <c r="M5246" s="326"/>
      <c r="N5246" s="220"/>
      <c r="O5246" s="220"/>
      <c r="P5246" s="220"/>
      <c r="Q5246" s="326"/>
      <c r="R5246" s="326"/>
      <c r="S5246" s="326"/>
      <c r="T5246" s="326"/>
    </row>
    <row r="5247" spans="1:20">
      <c r="A5247" s="220"/>
      <c r="B5247" s="220"/>
      <c r="C5247" s="220"/>
      <c r="D5247" s="220"/>
      <c r="E5247" s="220"/>
      <c r="F5247" s="220"/>
      <c r="G5247" s="220"/>
      <c r="H5247" s="220"/>
      <c r="I5247" s="220"/>
      <c r="J5247" s="220"/>
      <c r="K5247" s="220"/>
      <c r="L5247" s="220"/>
      <c r="M5247" s="326"/>
      <c r="N5247" s="220"/>
      <c r="O5247" s="220"/>
      <c r="P5247" s="220"/>
      <c r="Q5247" s="326"/>
      <c r="R5247" s="326"/>
      <c r="S5247" s="326"/>
      <c r="T5247" s="326"/>
    </row>
    <row r="5248" spans="1:20">
      <c r="A5248" s="220"/>
      <c r="B5248" s="220"/>
      <c r="C5248" s="220"/>
      <c r="D5248" s="220"/>
      <c r="E5248" s="220"/>
      <c r="F5248" s="220"/>
      <c r="G5248" s="220"/>
      <c r="H5248" s="220"/>
      <c r="I5248" s="220"/>
      <c r="J5248" s="220"/>
      <c r="K5248" s="220"/>
      <c r="L5248" s="220"/>
      <c r="M5248" s="326"/>
      <c r="N5248" s="220"/>
      <c r="O5248" s="220"/>
      <c r="P5248" s="220"/>
      <c r="Q5248" s="326"/>
      <c r="R5248" s="326"/>
      <c r="S5248" s="326"/>
      <c r="T5248" s="326"/>
    </row>
    <row r="5249" spans="1:20">
      <c r="A5249" s="220"/>
      <c r="B5249" s="220"/>
      <c r="C5249" s="220"/>
      <c r="D5249" s="220"/>
      <c r="E5249" s="220"/>
      <c r="F5249" s="220"/>
      <c r="G5249" s="220"/>
      <c r="H5249" s="220"/>
      <c r="I5249" s="220"/>
      <c r="J5249" s="220"/>
      <c r="K5249" s="220"/>
      <c r="L5249" s="220"/>
      <c r="M5249" s="326"/>
      <c r="N5249" s="220"/>
      <c r="O5249" s="220"/>
      <c r="P5249" s="220"/>
      <c r="Q5249" s="326"/>
      <c r="R5249" s="326"/>
      <c r="S5249" s="326"/>
      <c r="T5249" s="326"/>
    </row>
    <row r="5250" spans="1:20">
      <c r="A5250" s="220"/>
      <c r="B5250" s="220"/>
      <c r="C5250" s="220"/>
      <c r="D5250" s="220"/>
      <c r="E5250" s="220"/>
      <c r="F5250" s="220"/>
      <c r="G5250" s="220"/>
      <c r="H5250" s="220"/>
      <c r="I5250" s="220"/>
      <c r="J5250" s="220"/>
      <c r="K5250" s="220"/>
      <c r="L5250" s="220"/>
      <c r="M5250" s="326"/>
      <c r="N5250" s="220"/>
      <c r="O5250" s="220"/>
      <c r="P5250" s="220"/>
      <c r="Q5250" s="326"/>
      <c r="R5250" s="326"/>
      <c r="S5250" s="326"/>
      <c r="T5250" s="326"/>
    </row>
    <row r="5251" spans="1:20">
      <c r="A5251" s="220"/>
      <c r="B5251" s="220"/>
      <c r="C5251" s="220"/>
      <c r="D5251" s="220"/>
      <c r="E5251" s="220"/>
      <c r="F5251" s="220"/>
      <c r="G5251" s="220"/>
      <c r="H5251" s="220"/>
      <c r="I5251" s="220"/>
      <c r="J5251" s="220"/>
      <c r="K5251" s="220"/>
      <c r="L5251" s="220"/>
      <c r="M5251" s="326"/>
      <c r="N5251" s="220"/>
      <c r="O5251" s="220"/>
      <c r="P5251" s="220"/>
      <c r="Q5251" s="326"/>
      <c r="R5251" s="326"/>
      <c r="S5251" s="326"/>
      <c r="T5251" s="326"/>
    </row>
    <row r="5252" spans="1:20">
      <c r="A5252" s="220"/>
      <c r="B5252" s="220"/>
      <c r="C5252" s="220"/>
      <c r="D5252" s="220"/>
      <c r="E5252" s="220"/>
      <c r="F5252" s="220"/>
      <c r="G5252" s="220"/>
      <c r="H5252" s="220"/>
      <c r="I5252" s="220"/>
      <c r="J5252" s="220"/>
      <c r="K5252" s="220"/>
      <c r="L5252" s="220"/>
      <c r="M5252" s="326"/>
      <c r="N5252" s="220"/>
      <c r="O5252" s="220"/>
      <c r="P5252" s="220"/>
      <c r="Q5252" s="326"/>
      <c r="R5252" s="326"/>
      <c r="S5252" s="326"/>
      <c r="T5252" s="326"/>
    </row>
    <row r="5253" spans="1:20">
      <c r="A5253" s="220"/>
      <c r="B5253" s="220"/>
      <c r="C5253" s="220"/>
      <c r="D5253" s="220"/>
      <c r="E5253" s="220"/>
      <c r="F5253" s="220"/>
      <c r="G5253" s="220"/>
      <c r="H5253" s="220"/>
      <c r="I5253" s="220"/>
      <c r="J5253" s="220"/>
      <c r="K5253" s="220"/>
      <c r="L5253" s="220"/>
      <c r="M5253" s="326"/>
      <c r="N5253" s="220"/>
      <c r="O5253" s="220"/>
      <c r="P5253" s="220"/>
      <c r="Q5253" s="326"/>
      <c r="R5253" s="326"/>
      <c r="S5253" s="326"/>
      <c r="T5253" s="326"/>
    </row>
    <row r="5254" spans="1:20">
      <c r="A5254" s="220"/>
      <c r="B5254" s="220"/>
      <c r="C5254" s="220"/>
      <c r="D5254" s="220"/>
      <c r="E5254" s="220"/>
      <c r="F5254" s="220"/>
      <c r="G5254" s="220"/>
      <c r="H5254" s="220"/>
      <c r="I5254" s="220"/>
      <c r="J5254" s="220"/>
      <c r="K5254" s="220"/>
      <c r="L5254" s="220"/>
      <c r="M5254" s="326"/>
      <c r="N5254" s="220"/>
      <c r="O5254" s="220"/>
      <c r="P5254" s="220"/>
      <c r="Q5254" s="326"/>
      <c r="R5254" s="326"/>
      <c r="S5254" s="326"/>
      <c r="T5254" s="326"/>
    </row>
    <row r="5255" spans="1:20">
      <c r="A5255" s="220"/>
      <c r="B5255" s="220"/>
      <c r="C5255" s="220"/>
      <c r="D5255" s="220"/>
      <c r="E5255" s="220"/>
      <c r="F5255" s="220"/>
      <c r="G5255" s="220"/>
      <c r="H5255" s="220"/>
      <c r="I5255" s="220"/>
      <c r="J5255" s="220"/>
      <c r="K5255" s="220"/>
      <c r="L5255" s="220"/>
      <c r="M5255" s="326"/>
      <c r="N5255" s="220"/>
      <c r="O5255" s="220"/>
      <c r="P5255" s="220"/>
      <c r="Q5255" s="326"/>
      <c r="R5255" s="326"/>
      <c r="S5255" s="326"/>
      <c r="T5255" s="326"/>
    </row>
    <row r="5256" spans="1:20">
      <c r="A5256" s="220"/>
      <c r="B5256" s="220"/>
      <c r="C5256" s="220"/>
      <c r="D5256" s="220"/>
      <c r="E5256" s="220"/>
      <c r="F5256" s="220"/>
      <c r="G5256" s="220"/>
      <c r="H5256" s="220"/>
      <c r="I5256" s="220"/>
      <c r="J5256" s="220"/>
      <c r="K5256" s="220"/>
      <c r="L5256" s="220"/>
      <c r="M5256" s="326"/>
      <c r="N5256" s="220"/>
      <c r="O5256" s="220"/>
      <c r="P5256" s="220"/>
      <c r="Q5256" s="326"/>
      <c r="R5256" s="326"/>
      <c r="S5256" s="326"/>
      <c r="T5256" s="326"/>
    </row>
    <row r="5257" spans="1:20">
      <c r="A5257" s="220"/>
      <c r="B5257" s="220"/>
      <c r="C5257" s="220"/>
      <c r="D5257" s="220"/>
      <c r="E5257" s="220"/>
      <c r="F5257" s="220"/>
      <c r="G5257" s="220"/>
      <c r="H5257" s="220"/>
      <c r="I5257" s="220"/>
      <c r="J5257" s="220"/>
      <c r="K5257" s="220"/>
      <c r="L5257" s="220"/>
      <c r="M5257" s="326"/>
      <c r="N5257" s="220"/>
      <c r="O5257" s="220"/>
      <c r="P5257" s="220"/>
      <c r="Q5257" s="326"/>
      <c r="R5257" s="326"/>
      <c r="S5257" s="326"/>
      <c r="T5257" s="326"/>
    </row>
    <row r="5258" spans="1:20">
      <c r="A5258" s="220"/>
      <c r="B5258" s="220"/>
      <c r="C5258" s="220"/>
      <c r="D5258" s="220"/>
      <c r="E5258" s="220"/>
      <c r="F5258" s="220"/>
      <c r="G5258" s="220"/>
      <c r="H5258" s="220"/>
      <c r="I5258" s="220"/>
      <c r="J5258" s="220"/>
      <c r="K5258" s="220"/>
      <c r="L5258" s="220"/>
      <c r="M5258" s="326"/>
      <c r="N5258" s="220"/>
      <c r="O5258" s="220"/>
      <c r="P5258" s="220"/>
      <c r="Q5258" s="326"/>
      <c r="R5258" s="326"/>
      <c r="S5258" s="326"/>
      <c r="T5258" s="326"/>
    </row>
    <row r="5259" spans="1:20">
      <c r="A5259" s="220"/>
      <c r="B5259" s="220"/>
      <c r="C5259" s="220"/>
      <c r="D5259" s="220"/>
      <c r="E5259" s="220"/>
      <c r="F5259" s="220"/>
      <c r="G5259" s="220"/>
      <c r="H5259" s="220"/>
      <c r="I5259" s="220"/>
      <c r="J5259" s="220"/>
      <c r="K5259" s="220"/>
      <c r="L5259" s="220"/>
      <c r="M5259" s="326"/>
      <c r="N5259" s="220"/>
      <c r="O5259" s="220"/>
      <c r="P5259" s="220"/>
      <c r="Q5259" s="326"/>
      <c r="R5259" s="326"/>
      <c r="S5259" s="326"/>
      <c r="T5259" s="326"/>
    </row>
    <row r="5260" spans="1:20">
      <c r="A5260" s="220"/>
      <c r="B5260" s="220"/>
      <c r="C5260" s="220"/>
      <c r="D5260" s="220"/>
      <c r="E5260" s="220"/>
      <c r="F5260" s="220"/>
      <c r="G5260" s="220"/>
      <c r="H5260" s="220"/>
      <c r="I5260" s="220"/>
      <c r="J5260" s="220"/>
      <c r="K5260" s="220"/>
      <c r="L5260" s="220"/>
      <c r="M5260" s="326"/>
      <c r="N5260" s="220"/>
      <c r="O5260" s="220"/>
      <c r="P5260" s="220"/>
      <c r="Q5260" s="326"/>
      <c r="R5260" s="326"/>
      <c r="S5260" s="326"/>
      <c r="T5260" s="326"/>
    </row>
    <row r="5261" spans="1:20">
      <c r="A5261" s="220"/>
      <c r="B5261" s="220"/>
      <c r="C5261" s="220"/>
      <c r="D5261" s="220"/>
      <c r="E5261" s="220"/>
      <c r="F5261" s="220"/>
      <c r="G5261" s="220"/>
      <c r="H5261" s="220"/>
      <c r="I5261" s="220"/>
      <c r="J5261" s="220"/>
      <c r="K5261" s="220"/>
      <c r="L5261" s="220"/>
      <c r="M5261" s="326"/>
      <c r="N5261" s="220"/>
      <c r="O5261" s="220"/>
      <c r="P5261" s="220"/>
      <c r="Q5261" s="326"/>
      <c r="R5261" s="326"/>
      <c r="S5261" s="326"/>
      <c r="T5261" s="326"/>
    </row>
    <row r="5262" spans="1:20">
      <c r="A5262" s="220"/>
      <c r="B5262" s="220"/>
      <c r="C5262" s="220"/>
      <c r="D5262" s="220"/>
      <c r="E5262" s="220"/>
      <c r="F5262" s="220"/>
      <c r="G5262" s="220"/>
      <c r="H5262" s="220"/>
      <c r="I5262" s="220"/>
      <c r="J5262" s="220"/>
      <c r="K5262" s="220"/>
      <c r="L5262" s="220"/>
      <c r="M5262" s="326"/>
      <c r="N5262" s="220"/>
      <c r="O5262" s="220"/>
      <c r="P5262" s="220"/>
      <c r="Q5262" s="326"/>
      <c r="R5262" s="326"/>
      <c r="S5262" s="326"/>
      <c r="T5262" s="326"/>
    </row>
    <row r="5263" spans="1:20">
      <c r="A5263" s="220"/>
      <c r="B5263" s="220"/>
      <c r="C5263" s="220"/>
      <c r="D5263" s="220"/>
      <c r="E5263" s="220"/>
      <c r="F5263" s="220"/>
      <c r="G5263" s="220"/>
      <c r="H5263" s="220"/>
      <c r="I5263" s="220"/>
      <c r="J5263" s="220"/>
      <c r="K5263" s="220"/>
      <c r="L5263" s="220"/>
      <c r="M5263" s="326"/>
      <c r="N5263" s="220"/>
      <c r="O5263" s="220"/>
      <c r="P5263" s="220"/>
      <c r="Q5263" s="326"/>
      <c r="R5263" s="326"/>
      <c r="S5263" s="326"/>
      <c r="T5263" s="326"/>
    </row>
    <row r="5264" spans="1:20">
      <c r="A5264" s="220"/>
      <c r="B5264" s="220"/>
      <c r="C5264" s="220"/>
      <c r="D5264" s="220"/>
      <c r="E5264" s="220"/>
      <c r="F5264" s="220"/>
      <c r="G5264" s="220"/>
      <c r="H5264" s="220"/>
      <c r="I5264" s="220"/>
      <c r="J5264" s="220"/>
      <c r="K5264" s="220"/>
      <c r="L5264" s="220"/>
      <c r="M5264" s="326"/>
      <c r="N5264" s="220"/>
      <c r="O5264" s="220"/>
      <c r="P5264" s="220"/>
      <c r="Q5264" s="326"/>
      <c r="R5264" s="326"/>
      <c r="S5264" s="326"/>
      <c r="T5264" s="326"/>
    </row>
    <row r="5265" spans="1:20">
      <c r="A5265" s="220"/>
      <c r="B5265" s="220"/>
      <c r="C5265" s="220"/>
      <c r="D5265" s="220"/>
      <c r="E5265" s="220"/>
      <c r="F5265" s="220"/>
      <c r="G5265" s="220"/>
      <c r="H5265" s="220"/>
      <c r="I5265" s="220"/>
      <c r="J5265" s="220"/>
      <c r="K5265" s="220"/>
      <c r="L5265" s="220"/>
      <c r="M5265" s="326"/>
      <c r="N5265" s="220"/>
      <c r="O5265" s="220"/>
      <c r="P5265" s="220"/>
      <c r="Q5265" s="326"/>
      <c r="R5265" s="326"/>
      <c r="S5265" s="326"/>
      <c r="T5265" s="326"/>
    </row>
    <row r="5266" spans="1:20">
      <c r="A5266" s="220"/>
      <c r="B5266" s="220"/>
      <c r="C5266" s="220"/>
      <c r="D5266" s="220"/>
      <c r="E5266" s="220"/>
      <c r="F5266" s="220"/>
      <c r="G5266" s="220"/>
      <c r="H5266" s="220"/>
      <c r="I5266" s="220"/>
      <c r="J5266" s="220"/>
      <c r="K5266" s="220"/>
      <c r="L5266" s="220"/>
      <c r="M5266" s="326"/>
      <c r="N5266" s="220"/>
      <c r="O5266" s="220"/>
      <c r="P5266" s="220"/>
      <c r="Q5266" s="326"/>
      <c r="R5266" s="326"/>
      <c r="S5266" s="326"/>
      <c r="T5266" s="326"/>
    </row>
    <row r="5267" spans="1:20">
      <c r="A5267" s="220"/>
      <c r="B5267" s="220"/>
      <c r="C5267" s="220"/>
      <c r="D5267" s="220"/>
      <c r="E5267" s="220"/>
      <c r="F5267" s="220"/>
      <c r="G5267" s="220"/>
      <c r="H5267" s="220"/>
      <c r="I5267" s="220"/>
      <c r="J5267" s="220"/>
      <c r="K5267" s="220"/>
      <c r="L5267" s="220"/>
      <c r="M5267" s="326"/>
      <c r="N5267" s="220"/>
      <c r="O5267" s="220"/>
      <c r="P5267" s="220"/>
      <c r="Q5267" s="326"/>
      <c r="R5267" s="326"/>
      <c r="S5267" s="326"/>
      <c r="T5267" s="326"/>
    </row>
    <row r="5268" spans="1:20">
      <c r="A5268" s="220"/>
      <c r="B5268" s="220"/>
      <c r="C5268" s="220"/>
      <c r="D5268" s="220"/>
      <c r="E5268" s="220"/>
      <c r="F5268" s="220"/>
      <c r="G5268" s="220"/>
      <c r="H5268" s="220"/>
      <c r="I5268" s="220"/>
      <c r="J5268" s="220"/>
      <c r="K5268" s="220"/>
      <c r="L5268" s="220"/>
      <c r="M5268" s="326"/>
      <c r="N5268" s="220"/>
      <c r="O5268" s="220"/>
      <c r="P5268" s="220"/>
      <c r="Q5268" s="326"/>
      <c r="R5268" s="326"/>
      <c r="S5268" s="326"/>
      <c r="T5268" s="326"/>
    </row>
    <row r="5269" spans="1:20">
      <c r="A5269" s="220"/>
      <c r="B5269" s="220"/>
      <c r="C5269" s="220"/>
      <c r="D5269" s="220"/>
      <c r="E5269" s="220"/>
      <c r="F5269" s="220"/>
      <c r="G5269" s="220"/>
      <c r="H5269" s="220"/>
      <c r="I5269" s="220"/>
      <c r="J5269" s="220"/>
      <c r="K5269" s="220"/>
      <c r="L5269" s="220"/>
      <c r="M5269" s="326"/>
      <c r="N5269" s="220"/>
      <c r="O5269" s="220"/>
      <c r="P5269" s="220"/>
      <c r="Q5269" s="326"/>
      <c r="R5269" s="326"/>
      <c r="S5269" s="326"/>
      <c r="T5269" s="326"/>
    </row>
    <row r="5270" spans="1:20">
      <c r="A5270" s="220"/>
      <c r="B5270" s="220"/>
      <c r="C5270" s="220"/>
      <c r="D5270" s="220"/>
      <c r="E5270" s="220"/>
      <c r="F5270" s="220"/>
      <c r="G5270" s="220"/>
      <c r="H5270" s="220"/>
      <c r="I5270" s="220"/>
      <c r="J5270" s="220"/>
      <c r="K5270" s="220"/>
      <c r="L5270" s="220"/>
      <c r="M5270" s="326"/>
      <c r="N5270" s="220"/>
      <c r="O5270" s="220"/>
      <c r="P5270" s="220"/>
      <c r="Q5270" s="326"/>
      <c r="R5270" s="326"/>
      <c r="S5270" s="326"/>
      <c r="T5270" s="326"/>
    </row>
    <row r="5271" spans="1:20">
      <c r="A5271" s="220"/>
      <c r="B5271" s="220"/>
      <c r="C5271" s="220"/>
      <c r="D5271" s="220"/>
      <c r="E5271" s="220"/>
      <c r="F5271" s="220"/>
      <c r="G5271" s="220"/>
      <c r="H5271" s="220"/>
      <c r="I5271" s="220"/>
      <c r="J5271" s="220"/>
      <c r="K5271" s="220"/>
      <c r="L5271" s="220"/>
      <c r="M5271" s="326"/>
      <c r="N5271" s="220"/>
      <c r="O5271" s="220"/>
      <c r="P5271" s="220"/>
      <c r="Q5271" s="326"/>
      <c r="R5271" s="326"/>
      <c r="S5271" s="326"/>
      <c r="T5271" s="326"/>
    </row>
    <row r="5272" spans="1:20">
      <c r="A5272" s="220"/>
      <c r="B5272" s="220"/>
      <c r="C5272" s="220"/>
      <c r="D5272" s="220"/>
      <c r="E5272" s="220"/>
      <c r="F5272" s="220"/>
      <c r="G5272" s="220"/>
      <c r="H5272" s="220"/>
      <c r="I5272" s="220"/>
      <c r="J5272" s="220"/>
      <c r="K5272" s="220"/>
      <c r="L5272" s="220"/>
      <c r="M5272" s="326"/>
      <c r="N5272" s="220"/>
      <c r="O5272" s="220"/>
      <c r="P5272" s="220"/>
      <c r="Q5272" s="326"/>
      <c r="R5272" s="326"/>
      <c r="S5272" s="326"/>
      <c r="T5272" s="326"/>
    </row>
    <row r="5273" spans="1:20">
      <c r="A5273" s="220"/>
      <c r="B5273" s="220"/>
      <c r="C5273" s="220"/>
      <c r="D5273" s="220"/>
      <c r="E5273" s="220"/>
      <c r="F5273" s="220"/>
      <c r="G5273" s="220"/>
      <c r="H5273" s="220"/>
      <c r="I5273" s="220"/>
      <c r="J5273" s="220"/>
      <c r="K5273" s="220"/>
      <c r="L5273" s="220"/>
      <c r="M5273" s="326"/>
      <c r="N5273" s="220"/>
      <c r="O5273" s="220"/>
      <c r="P5273" s="220"/>
      <c r="Q5273" s="326"/>
      <c r="R5273" s="326"/>
      <c r="S5273" s="326"/>
      <c r="T5273" s="326"/>
    </row>
    <row r="5274" spans="1:20">
      <c r="A5274" s="220"/>
      <c r="B5274" s="220"/>
      <c r="C5274" s="220"/>
      <c r="D5274" s="220"/>
      <c r="E5274" s="220"/>
      <c r="F5274" s="220"/>
      <c r="G5274" s="220"/>
      <c r="H5274" s="220"/>
      <c r="I5274" s="220"/>
      <c r="J5274" s="220"/>
      <c r="K5274" s="220"/>
      <c r="L5274" s="220"/>
      <c r="M5274" s="326"/>
      <c r="N5274" s="220"/>
      <c r="O5274" s="220"/>
      <c r="P5274" s="220"/>
      <c r="Q5274" s="326"/>
      <c r="R5274" s="326"/>
      <c r="S5274" s="326"/>
      <c r="T5274" s="326"/>
    </row>
    <row r="5275" spans="1:20">
      <c r="A5275" s="220"/>
      <c r="B5275" s="220"/>
      <c r="C5275" s="220"/>
      <c r="D5275" s="220"/>
      <c r="E5275" s="220"/>
      <c r="F5275" s="220"/>
      <c r="G5275" s="220"/>
      <c r="H5275" s="220"/>
      <c r="I5275" s="220"/>
      <c r="J5275" s="220"/>
      <c r="K5275" s="220"/>
      <c r="L5275" s="220"/>
      <c r="M5275" s="326"/>
      <c r="N5275" s="220"/>
      <c r="O5275" s="220"/>
      <c r="P5275" s="220"/>
      <c r="Q5275" s="326"/>
      <c r="R5275" s="326"/>
      <c r="S5275" s="326"/>
      <c r="T5275" s="326"/>
    </row>
    <row r="5276" spans="1:20">
      <c r="A5276" s="220"/>
      <c r="B5276" s="220"/>
      <c r="C5276" s="220"/>
      <c r="D5276" s="220"/>
      <c r="E5276" s="220"/>
      <c r="F5276" s="220"/>
      <c r="G5276" s="220"/>
      <c r="H5276" s="220"/>
      <c r="I5276" s="220"/>
      <c r="J5276" s="220"/>
      <c r="K5276" s="220"/>
      <c r="L5276" s="220"/>
      <c r="M5276" s="326"/>
      <c r="N5276" s="220"/>
      <c r="O5276" s="220"/>
      <c r="P5276" s="220"/>
      <c r="Q5276" s="326"/>
      <c r="R5276" s="326"/>
      <c r="S5276" s="326"/>
      <c r="T5276" s="326"/>
    </row>
    <row r="5277" spans="1:20">
      <c r="A5277" s="220"/>
      <c r="B5277" s="220"/>
      <c r="C5277" s="220"/>
      <c r="D5277" s="220"/>
      <c r="E5277" s="220"/>
      <c r="F5277" s="220"/>
      <c r="G5277" s="220"/>
      <c r="H5277" s="220"/>
      <c r="I5277" s="220"/>
      <c r="J5277" s="220"/>
      <c r="K5277" s="220"/>
      <c r="L5277" s="220"/>
      <c r="M5277" s="326"/>
      <c r="N5277" s="220"/>
      <c r="O5277" s="220"/>
      <c r="P5277" s="220"/>
      <c r="Q5277" s="326"/>
      <c r="R5277" s="326"/>
      <c r="S5277" s="326"/>
      <c r="T5277" s="326"/>
    </row>
    <row r="5278" spans="1:20">
      <c r="A5278" s="220"/>
      <c r="B5278" s="220"/>
      <c r="C5278" s="220"/>
      <c r="D5278" s="220"/>
      <c r="E5278" s="220"/>
      <c r="F5278" s="220"/>
      <c r="G5278" s="220"/>
      <c r="H5278" s="220"/>
      <c r="I5278" s="220"/>
      <c r="J5278" s="220"/>
      <c r="K5278" s="220"/>
      <c r="L5278" s="220"/>
      <c r="M5278" s="326"/>
      <c r="N5278" s="220"/>
      <c r="O5278" s="220"/>
      <c r="P5278" s="220"/>
      <c r="Q5278" s="326"/>
      <c r="R5278" s="326"/>
      <c r="S5278" s="326"/>
      <c r="T5278" s="326"/>
    </row>
    <row r="5279" spans="1:20">
      <c r="A5279" s="220"/>
      <c r="B5279" s="220"/>
      <c r="C5279" s="220"/>
      <c r="D5279" s="220"/>
      <c r="E5279" s="220"/>
      <c r="F5279" s="220"/>
      <c r="G5279" s="220"/>
      <c r="H5279" s="220"/>
      <c r="I5279" s="220"/>
      <c r="J5279" s="220"/>
      <c r="K5279" s="220"/>
      <c r="L5279" s="220"/>
      <c r="M5279" s="326"/>
      <c r="N5279" s="220"/>
      <c r="O5279" s="220"/>
      <c r="P5279" s="220"/>
      <c r="Q5279" s="326"/>
      <c r="R5279" s="326"/>
      <c r="S5279" s="326"/>
      <c r="T5279" s="326"/>
    </row>
    <row r="5280" spans="1:20">
      <c r="A5280" s="220"/>
      <c r="B5280" s="220"/>
      <c r="C5280" s="220"/>
      <c r="D5280" s="220"/>
      <c r="E5280" s="220"/>
      <c r="F5280" s="220"/>
      <c r="G5280" s="220"/>
      <c r="H5280" s="220"/>
      <c r="I5280" s="220"/>
      <c r="J5280" s="220"/>
      <c r="K5280" s="220"/>
      <c r="L5280" s="220"/>
      <c r="M5280" s="326"/>
      <c r="N5280" s="220"/>
      <c r="O5280" s="220"/>
      <c r="P5280" s="220"/>
      <c r="Q5280" s="326"/>
      <c r="R5280" s="326"/>
      <c r="S5280" s="326"/>
      <c r="T5280" s="326"/>
    </row>
    <row r="5281" spans="1:20">
      <c r="A5281" s="220"/>
      <c r="B5281" s="220"/>
      <c r="C5281" s="220"/>
      <c r="D5281" s="220"/>
      <c r="E5281" s="220"/>
      <c r="F5281" s="220"/>
      <c r="G5281" s="220"/>
      <c r="H5281" s="220"/>
      <c r="I5281" s="220"/>
      <c r="J5281" s="220"/>
      <c r="K5281" s="220"/>
      <c r="L5281" s="220"/>
      <c r="M5281" s="326"/>
      <c r="N5281" s="220"/>
      <c r="O5281" s="220"/>
      <c r="P5281" s="220"/>
      <c r="Q5281" s="326"/>
      <c r="R5281" s="326"/>
      <c r="S5281" s="326"/>
      <c r="T5281" s="326"/>
    </row>
    <row r="5282" spans="1:20">
      <c r="A5282" s="220"/>
      <c r="B5282" s="220"/>
      <c r="C5282" s="220"/>
      <c r="D5282" s="220"/>
      <c r="E5282" s="220"/>
      <c r="F5282" s="220"/>
      <c r="G5282" s="220"/>
      <c r="H5282" s="220"/>
      <c r="I5282" s="220"/>
      <c r="J5282" s="220"/>
      <c r="K5282" s="220"/>
      <c r="L5282" s="220"/>
      <c r="M5282" s="326"/>
      <c r="N5282" s="220"/>
      <c r="O5282" s="220"/>
      <c r="P5282" s="220"/>
      <c r="Q5282" s="326"/>
      <c r="R5282" s="326"/>
      <c r="S5282" s="326"/>
      <c r="T5282" s="326"/>
    </row>
    <row r="5283" spans="1:20">
      <c r="A5283" s="220"/>
      <c r="B5283" s="220"/>
      <c r="C5283" s="220"/>
      <c r="D5283" s="220"/>
      <c r="E5283" s="220"/>
      <c r="F5283" s="220"/>
      <c r="G5283" s="220"/>
      <c r="H5283" s="220"/>
      <c r="I5283" s="220"/>
      <c r="J5283" s="220"/>
      <c r="K5283" s="220"/>
      <c r="L5283" s="220"/>
      <c r="M5283" s="326"/>
      <c r="N5283" s="220"/>
      <c r="O5283" s="220"/>
      <c r="P5283" s="220"/>
      <c r="Q5283" s="326"/>
      <c r="R5283" s="326"/>
      <c r="S5283" s="326"/>
      <c r="T5283" s="326"/>
    </row>
    <row r="5284" spans="1:20">
      <c r="A5284" s="220"/>
      <c r="B5284" s="220"/>
      <c r="C5284" s="220"/>
      <c r="D5284" s="220"/>
      <c r="E5284" s="220"/>
      <c r="F5284" s="220"/>
      <c r="G5284" s="220"/>
      <c r="H5284" s="220"/>
      <c r="I5284" s="220"/>
      <c r="J5284" s="220"/>
      <c r="K5284" s="220"/>
      <c r="L5284" s="220"/>
      <c r="M5284" s="326"/>
      <c r="N5284" s="220"/>
      <c r="O5284" s="220"/>
      <c r="P5284" s="220"/>
      <c r="Q5284" s="326"/>
      <c r="R5284" s="326"/>
      <c r="S5284" s="326"/>
      <c r="T5284" s="326"/>
    </row>
    <row r="5285" spans="1:20">
      <c r="A5285" s="220"/>
      <c r="B5285" s="220"/>
      <c r="C5285" s="220"/>
      <c r="D5285" s="220"/>
      <c r="E5285" s="220"/>
      <c r="F5285" s="220"/>
      <c r="G5285" s="220"/>
      <c r="H5285" s="220"/>
      <c r="I5285" s="220"/>
      <c r="J5285" s="220"/>
      <c r="K5285" s="220"/>
      <c r="L5285" s="220"/>
      <c r="M5285" s="326"/>
      <c r="N5285" s="220"/>
      <c r="O5285" s="220"/>
      <c r="P5285" s="220"/>
      <c r="Q5285" s="326"/>
      <c r="R5285" s="326"/>
      <c r="S5285" s="326"/>
      <c r="T5285" s="326"/>
    </row>
    <row r="5286" spans="1:20">
      <c r="A5286" s="220"/>
      <c r="B5286" s="220"/>
      <c r="C5286" s="220"/>
      <c r="D5286" s="220"/>
      <c r="E5286" s="220"/>
      <c r="F5286" s="220"/>
      <c r="G5286" s="220"/>
      <c r="H5286" s="220"/>
      <c r="I5286" s="220"/>
      <c r="J5286" s="220"/>
      <c r="K5286" s="220"/>
      <c r="L5286" s="220"/>
      <c r="M5286" s="326"/>
      <c r="N5286" s="220"/>
      <c r="O5286" s="220"/>
      <c r="P5286" s="220"/>
      <c r="Q5286" s="326"/>
      <c r="R5286" s="326"/>
      <c r="S5286" s="326"/>
      <c r="T5286" s="326"/>
    </row>
    <row r="5287" spans="1:20">
      <c r="A5287" s="220"/>
      <c r="B5287" s="220"/>
      <c r="C5287" s="220"/>
      <c r="D5287" s="220"/>
      <c r="E5287" s="220"/>
      <c r="F5287" s="220"/>
      <c r="G5287" s="220"/>
      <c r="H5287" s="220"/>
      <c r="I5287" s="220"/>
      <c r="J5287" s="220"/>
      <c r="K5287" s="220"/>
      <c r="L5287" s="220"/>
      <c r="M5287" s="326"/>
      <c r="N5287" s="220"/>
      <c r="O5287" s="220"/>
      <c r="P5287" s="220"/>
      <c r="Q5287" s="326"/>
      <c r="R5287" s="326"/>
      <c r="S5287" s="326"/>
      <c r="T5287" s="326"/>
    </row>
    <row r="5288" spans="1:20">
      <c r="A5288" s="220"/>
      <c r="B5288" s="220"/>
      <c r="C5288" s="220"/>
      <c r="D5288" s="220"/>
      <c r="E5288" s="220"/>
      <c r="F5288" s="220"/>
      <c r="G5288" s="220"/>
      <c r="H5288" s="220"/>
      <c r="I5288" s="220"/>
      <c r="J5288" s="220"/>
      <c r="K5288" s="220"/>
      <c r="L5288" s="220"/>
      <c r="M5288" s="326"/>
      <c r="N5288" s="220"/>
      <c r="O5288" s="220"/>
      <c r="P5288" s="220"/>
      <c r="Q5288" s="326"/>
      <c r="R5288" s="326"/>
      <c r="S5288" s="326"/>
      <c r="T5288" s="326"/>
    </row>
    <row r="5289" spans="1:20">
      <c r="A5289" s="220"/>
      <c r="B5289" s="220"/>
      <c r="C5289" s="220"/>
      <c r="D5289" s="220"/>
      <c r="E5289" s="220"/>
      <c r="F5289" s="220"/>
      <c r="G5289" s="220"/>
      <c r="H5289" s="220"/>
      <c r="I5289" s="220"/>
      <c r="J5289" s="220"/>
      <c r="K5289" s="220"/>
      <c r="L5289" s="220"/>
      <c r="M5289" s="326"/>
      <c r="N5289" s="220"/>
      <c r="O5289" s="220"/>
      <c r="P5289" s="220"/>
      <c r="Q5289" s="326"/>
      <c r="R5289" s="326"/>
      <c r="S5289" s="326"/>
      <c r="T5289" s="326"/>
    </row>
    <row r="5290" spans="1:20">
      <c r="A5290" s="220"/>
      <c r="B5290" s="220"/>
      <c r="C5290" s="220"/>
      <c r="D5290" s="220"/>
      <c r="E5290" s="220"/>
      <c r="F5290" s="220"/>
      <c r="G5290" s="220"/>
      <c r="H5290" s="220"/>
      <c r="I5290" s="220"/>
      <c r="J5290" s="220"/>
      <c r="K5290" s="220"/>
      <c r="L5290" s="220"/>
      <c r="M5290" s="326"/>
      <c r="N5290" s="220"/>
      <c r="O5290" s="220"/>
      <c r="P5290" s="220"/>
      <c r="Q5290" s="326"/>
      <c r="R5290" s="326"/>
      <c r="S5290" s="326"/>
      <c r="T5290" s="326"/>
    </row>
    <row r="5291" spans="1:20">
      <c r="A5291" s="220"/>
      <c r="B5291" s="220"/>
      <c r="C5291" s="220"/>
      <c r="D5291" s="220"/>
      <c r="E5291" s="220"/>
      <c r="F5291" s="220"/>
      <c r="G5291" s="220"/>
      <c r="H5291" s="220"/>
      <c r="I5291" s="220"/>
      <c r="J5291" s="220"/>
      <c r="K5291" s="220"/>
      <c r="L5291" s="220"/>
      <c r="M5291" s="326"/>
      <c r="N5291" s="220"/>
      <c r="O5291" s="220"/>
      <c r="P5291" s="220"/>
      <c r="Q5291" s="326"/>
      <c r="R5291" s="326"/>
      <c r="S5291" s="326"/>
      <c r="T5291" s="326"/>
    </row>
    <row r="5292" spans="1:20">
      <c r="A5292" s="220"/>
      <c r="B5292" s="220"/>
      <c r="C5292" s="220"/>
      <c r="D5292" s="220"/>
      <c r="E5292" s="220"/>
      <c r="F5292" s="220"/>
      <c r="G5292" s="220"/>
      <c r="H5292" s="220"/>
      <c r="I5292" s="220"/>
      <c r="J5292" s="220"/>
      <c r="K5292" s="220"/>
      <c r="L5292" s="220"/>
      <c r="M5292" s="326"/>
      <c r="N5292" s="220"/>
      <c r="O5292" s="220"/>
      <c r="P5292" s="220"/>
      <c r="Q5292" s="326"/>
      <c r="R5292" s="326"/>
      <c r="S5292" s="326"/>
      <c r="T5292" s="326"/>
    </row>
    <row r="5293" spans="1:20">
      <c r="A5293" s="220"/>
      <c r="B5293" s="220"/>
      <c r="C5293" s="220"/>
      <c r="D5293" s="220"/>
      <c r="E5293" s="220"/>
      <c r="F5293" s="220"/>
      <c r="G5293" s="220"/>
      <c r="H5293" s="220"/>
      <c r="I5293" s="220"/>
      <c r="J5293" s="220"/>
      <c r="K5293" s="220"/>
      <c r="L5293" s="220"/>
      <c r="M5293" s="326"/>
      <c r="N5293" s="220"/>
      <c r="O5293" s="220"/>
      <c r="P5293" s="220"/>
      <c r="Q5293" s="326"/>
      <c r="R5293" s="326"/>
      <c r="S5293" s="326"/>
      <c r="T5293" s="326"/>
    </row>
    <row r="5294" spans="1:20">
      <c r="A5294" s="220"/>
      <c r="B5294" s="220"/>
      <c r="C5294" s="220"/>
      <c r="D5294" s="220"/>
      <c r="E5294" s="220"/>
      <c r="F5294" s="220"/>
      <c r="G5294" s="220"/>
      <c r="H5294" s="220"/>
      <c r="I5294" s="220"/>
      <c r="J5294" s="220"/>
      <c r="K5294" s="220"/>
      <c r="L5294" s="220"/>
      <c r="M5294" s="326"/>
      <c r="N5294" s="220"/>
      <c r="O5294" s="220"/>
      <c r="P5294" s="220"/>
      <c r="Q5294" s="326"/>
      <c r="R5294" s="326"/>
      <c r="S5294" s="326"/>
      <c r="T5294" s="326"/>
    </row>
    <row r="5295" spans="1:20">
      <c r="A5295" s="220"/>
      <c r="B5295" s="220"/>
      <c r="C5295" s="220"/>
      <c r="D5295" s="220"/>
      <c r="E5295" s="220"/>
      <c r="F5295" s="220"/>
      <c r="G5295" s="220"/>
      <c r="H5295" s="220"/>
      <c r="I5295" s="220"/>
      <c r="J5295" s="220"/>
      <c r="K5295" s="220"/>
      <c r="L5295" s="220"/>
      <c r="M5295" s="326"/>
      <c r="N5295" s="220"/>
      <c r="O5295" s="220"/>
      <c r="P5295" s="220"/>
      <c r="Q5295" s="326"/>
      <c r="R5295" s="326"/>
      <c r="S5295" s="326"/>
      <c r="T5295" s="326"/>
    </row>
    <row r="5296" spans="1:20">
      <c r="A5296" s="220"/>
      <c r="B5296" s="220"/>
      <c r="C5296" s="220"/>
      <c r="D5296" s="220"/>
      <c r="E5296" s="220"/>
      <c r="F5296" s="220"/>
      <c r="G5296" s="220"/>
      <c r="H5296" s="220"/>
      <c r="I5296" s="220"/>
      <c r="J5296" s="220"/>
      <c r="K5296" s="220"/>
      <c r="L5296" s="220"/>
      <c r="M5296" s="326"/>
      <c r="N5296" s="220"/>
      <c r="O5296" s="220"/>
      <c r="P5296" s="220"/>
      <c r="Q5296" s="326"/>
      <c r="R5296" s="326"/>
      <c r="S5296" s="326"/>
      <c r="T5296" s="326"/>
    </row>
    <row r="5297" spans="1:20">
      <c r="A5297" s="220"/>
      <c r="B5297" s="220"/>
      <c r="C5297" s="220"/>
      <c r="D5297" s="220"/>
      <c r="E5297" s="220"/>
      <c r="F5297" s="220"/>
      <c r="G5297" s="220"/>
      <c r="H5297" s="220"/>
      <c r="I5297" s="220"/>
      <c r="J5297" s="220"/>
      <c r="K5297" s="220"/>
      <c r="L5297" s="220"/>
      <c r="M5297" s="326"/>
      <c r="N5297" s="220"/>
      <c r="O5297" s="220"/>
      <c r="P5297" s="220"/>
      <c r="Q5297" s="326"/>
      <c r="R5297" s="326"/>
      <c r="S5297" s="326"/>
      <c r="T5297" s="326"/>
    </row>
    <row r="5298" spans="1:20">
      <c r="A5298" s="220"/>
      <c r="B5298" s="220"/>
      <c r="C5298" s="220"/>
      <c r="D5298" s="220"/>
      <c r="E5298" s="220"/>
      <c r="F5298" s="220"/>
      <c r="G5298" s="220"/>
      <c r="H5298" s="220"/>
      <c r="I5298" s="220"/>
      <c r="J5298" s="220"/>
      <c r="K5298" s="220"/>
      <c r="L5298" s="220"/>
      <c r="M5298" s="326"/>
      <c r="N5298" s="220"/>
      <c r="O5298" s="220"/>
      <c r="P5298" s="220"/>
      <c r="Q5298" s="326"/>
      <c r="R5298" s="326"/>
      <c r="S5298" s="326"/>
      <c r="T5298" s="326"/>
    </row>
    <row r="5299" spans="1:20">
      <c r="A5299" s="220"/>
      <c r="B5299" s="220"/>
      <c r="C5299" s="220"/>
      <c r="D5299" s="220"/>
      <c r="E5299" s="220"/>
      <c r="F5299" s="220"/>
      <c r="G5299" s="220"/>
      <c r="H5299" s="220"/>
      <c r="I5299" s="220"/>
      <c r="J5299" s="220"/>
      <c r="K5299" s="220"/>
      <c r="L5299" s="220"/>
      <c r="M5299" s="326"/>
      <c r="N5299" s="220"/>
      <c r="O5299" s="220"/>
      <c r="P5299" s="220"/>
      <c r="Q5299" s="326"/>
      <c r="R5299" s="326"/>
      <c r="S5299" s="326"/>
      <c r="T5299" s="326"/>
    </row>
    <row r="5300" spans="1:20">
      <c r="A5300" s="220"/>
      <c r="B5300" s="220"/>
      <c r="C5300" s="220"/>
      <c r="D5300" s="220"/>
      <c r="E5300" s="220"/>
      <c r="F5300" s="220"/>
      <c r="G5300" s="220"/>
      <c r="H5300" s="220"/>
      <c r="I5300" s="220"/>
      <c r="J5300" s="220"/>
      <c r="K5300" s="220"/>
      <c r="L5300" s="220"/>
      <c r="M5300" s="326"/>
      <c r="N5300" s="220"/>
      <c r="O5300" s="220"/>
      <c r="P5300" s="220"/>
      <c r="Q5300" s="326"/>
      <c r="R5300" s="326"/>
      <c r="S5300" s="326"/>
      <c r="T5300" s="326"/>
    </row>
    <row r="5301" spans="1:20">
      <c r="A5301" s="220"/>
      <c r="B5301" s="220"/>
      <c r="C5301" s="220"/>
      <c r="D5301" s="220"/>
      <c r="E5301" s="220"/>
      <c r="F5301" s="220"/>
      <c r="G5301" s="220"/>
      <c r="H5301" s="220"/>
      <c r="I5301" s="220"/>
      <c r="J5301" s="220"/>
      <c r="K5301" s="220"/>
      <c r="L5301" s="220"/>
      <c r="M5301" s="326"/>
      <c r="N5301" s="220"/>
      <c r="O5301" s="220"/>
      <c r="P5301" s="220"/>
      <c r="Q5301" s="326"/>
      <c r="R5301" s="326"/>
      <c r="S5301" s="326"/>
      <c r="T5301" s="326"/>
    </row>
    <row r="5302" spans="1:20">
      <c r="A5302" s="220"/>
      <c r="B5302" s="220"/>
      <c r="C5302" s="220"/>
      <c r="D5302" s="220"/>
      <c r="E5302" s="220"/>
      <c r="F5302" s="220"/>
      <c r="G5302" s="220"/>
      <c r="H5302" s="220"/>
      <c r="I5302" s="220"/>
      <c r="J5302" s="220"/>
      <c r="K5302" s="220"/>
      <c r="L5302" s="220"/>
      <c r="M5302" s="326"/>
      <c r="N5302" s="220"/>
      <c r="O5302" s="220"/>
      <c r="P5302" s="220"/>
      <c r="Q5302" s="326"/>
      <c r="R5302" s="326"/>
      <c r="S5302" s="326"/>
      <c r="T5302" s="326"/>
    </row>
    <row r="5303" spans="1:20">
      <c r="A5303" s="220"/>
      <c r="B5303" s="220"/>
      <c r="C5303" s="220"/>
      <c r="D5303" s="220"/>
      <c r="E5303" s="220"/>
      <c r="F5303" s="220"/>
      <c r="G5303" s="220"/>
      <c r="H5303" s="220"/>
      <c r="I5303" s="220"/>
      <c r="J5303" s="220"/>
      <c r="K5303" s="220"/>
      <c r="L5303" s="220"/>
      <c r="M5303" s="326"/>
      <c r="N5303" s="220"/>
      <c r="O5303" s="220"/>
      <c r="P5303" s="220"/>
      <c r="Q5303" s="326"/>
      <c r="R5303" s="326"/>
      <c r="S5303" s="326"/>
      <c r="T5303" s="326"/>
    </row>
    <row r="5304" spans="1:20">
      <c r="A5304" s="220"/>
      <c r="B5304" s="220"/>
      <c r="C5304" s="220"/>
      <c r="D5304" s="220"/>
      <c r="E5304" s="220"/>
      <c r="F5304" s="220"/>
      <c r="G5304" s="220"/>
      <c r="H5304" s="220"/>
      <c r="I5304" s="220"/>
      <c r="J5304" s="220"/>
      <c r="K5304" s="220"/>
      <c r="L5304" s="220"/>
      <c r="M5304" s="326"/>
      <c r="N5304" s="220"/>
      <c r="O5304" s="220"/>
      <c r="P5304" s="220"/>
      <c r="Q5304" s="326"/>
      <c r="R5304" s="326"/>
      <c r="S5304" s="326"/>
      <c r="T5304" s="326"/>
    </row>
    <row r="5305" spans="1:20">
      <c r="A5305" s="220"/>
      <c r="B5305" s="220"/>
      <c r="C5305" s="220"/>
      <c r="D5305" s="220"/>
      <c r="E5305" s="220"/>
      <c r="F5305" s="220"/>
      <c r="G5305" s="220"/>
      <c r="H5305" s="220"/>
      <c r="I5305" s="220"/>
      <c r="J5305" s="220"/>
      <c r="K5305" s="220"/>
      <c r="L5305" s="220"/>
      <c r="M5305" s="326"/>
      <c r="N5305" s="220"/>
      <c r="O5305" s="220"/>
      <c r="P5305" s="220"/>
      <c r="Q5305" s="326"/>
      <c r="R5305" s="326"/>
      <c r="S5305" s="326"/>
      <c r="T5305" s="326"/>
    </row>
    <row r="5306" spans="1:20">
      <c r="A5306" s="220"/>
      <c r="B5306" s="220"/>
      <c r="C5306" s="220"/>
      <c r="D5306" s="220"/>
      <c r="E5306" s="220"/>
      <c r="F5306" s="220"/>
      <c r="G5306" s="220"/>
      <c r="H5306" s="220"/>
      <c r="I5306" s="220"/>
      <c r="J5306" s="220"/>
      <c r="K5306" s="220"/>
      <c r="L5306" s="220"/>
      <c r="M5306" s="326"/>
      <c r="N5306" s="220"/>
      <c r="O5306" s="220"/>
      <c r="P5306" s="220"/>
      <c r="Q5306" s="326"/>
      <c r="R5306" s="326"/>
      <c r="S5306" s="326"/>
      <c r="T5306" s="326"/>
    </row>
    <row r="5307" spans="1:20">
      <c r="A5307" s="220"/>
      <c r="B5307" s="220"/>
      <c r="C5307" s="220"/>
      <c r="D5307" s="220"/>
      <c r="E5307" s="220"/>
      <c r="F5307" s="220"/>
      <c r="G5307" s="220"/>
      <c r="H5307" s="220"/>
      <c r="I5307" s="220"/>
      <c r="J5307" s="220"/>
      <c r="K5307" s="220"/>
      <c r="L5307" s="220"/>
      <c r="M5307" s="326"/>
      <c r="N5307" s="220"/>
      <c r="O5307" s="220"/>
      <c r="P5307" s="220"/>
      <c r="Q5307" s="326"/>
      <c r="R5307" s="326"/>
      <c r="S5307" s="326"/>
      <c r="T5307" s="326"/>
    </row>
    <row r="5308" spans="1:20">
      <c r="A5308" s="220"/>
      <c r="B5308" s="220"/>
      <c r="C5308" s="220"/>
      <c r="D5308" s="220"/>
      <c r="E5308" s="220"/>
      <c r="F5308" s="220"/>
      <c r="G5308" s="220"/>
      <c r="H5308" s="220"/>
      <c r="I5308" s="220"/>
      <c r="J5308" s="220"/>
      <c r="K5308" s="220"/>
      <c r="L5308" s="220"/>
      <c r="M5308" s="326"/>
      <c r="N5308" s="220"/>
      <c r="O5308" s="220"/>
      <c r="P5308" s="220"/>
      <c r="Q5308" s="326"/>
      <c r="R5308" s="326"/>
      <c r="S5308" s="326"/>
      <c r="T5308" s="326"/>
    </row>
    <row r="5309" spans="1:20">
      <c r="A5309" s="220"/>
      <c r="B5309" s="220"/>
      <c r="C5309" s="220"/>
      <c r="D5309" s="220"/>
      <c r="E5309" s="220"/>
      <c r="F5309" s="220"/>
      <c r="G5309" s="220"/>
      <c r="H5309" s="220"/>
      <c r="I5309" s="220"/>
      <c r="J5309" s="220"/>
      <c r="K5309" s="220"/>
      <c r="L5309" s="220"/>
      <c r="M5309" s="326"/>
      <c r="N5309" s="220"/>
      <c r="O5309" s="220"/>
      <c r="P5309" s="220"/>
      <c r="Q5309" s="326"/>
      <c r="R5309" s="326"/>
      <c r="S5309" s="326"/>
      <c r="T5309" s="326"/>
    </row>
    <row r="5310" spans="1:20">
      <c r="A5310" s="220"/>
      <c r="B5310" s="220"/>
      <c r="C5310" s="220"/>
      <c r="D5310" s="220"/>
      <c r="E5310" s="220"/>
      <c r="F5310" s="220"/>
      <c r="G5310" s="220"/>
      <c r="H5310" s="220"/>
      <c r="I5310" s="220"/>
      <c r="J5310" s="220"/>
      <c r="K5310" s="220"/>
      <c r="L5310" s="220"/>
      <c r="M5310" s="326"/>
      <c r="N5310" s="220"/>
      <c r="O5310" s="220"/>
      <c r="P5310" s="220"/>
      <c r="Q5310" s="326"/>
      <c r="R5310" s="326"/>
      <c r="S5310" s="326"/>
      <c r="T5310" s="326"/>
    </row>
    <row r="5311" spans="1:20">
      <c r="A5311" s="220"/>
      <c r="B5311" s="220"/>
      <c r="C5311" s="220"/>
      <c r="D5311" s="220"/>
      <c r="E5311" s="220"/>
      <c r="F5311" s="220"/>
      <c r="G5311" s="220"/>
      <c r="H5311" s="220"/>
      <c r="I5311" s="220"/>
      <c r="J5311" s="220"/>
      <c r="K5311" s="220"/>
      <c r="L5311" s="220"/>
      <c r="M5311" s="326"/>
      <c r="N5311" s="220"/>
      <c r="O5311" s="220"/>
      <c r="P5311" s="220"/>
      <c r="Q5311" s="326"/>
      <c r="R5311" s="326"/>
      <c r="S5311" s="326"/>
      <c r="T5311" s="326"/>
    </row>
    <row r="5312" spans="1:20">
      <c r="A5312" s="220"/>
      <c r="B5312" s="220"/>
      <c r="C5312" s="220"/>
      <c r="D5312" s="220"/>
      <c r="E5312" s="220"/>
      <c r="F5312" s="220"/>
      <c r="G5312" s="220"/>
      <c r="H5312" s="220"/>
      <c r="I5312" s="220"/>
      <c r="J5312" s="220"/>
      <c r="K5312" s="220"/>
      <c r="L5312" s="220"/>
      <c r="M5312" s="326"/>
      <c r="N5312" s="220"/>
      <c r="O5312" s="220"/>
      <c r="P5312" s="220"/>
      <c r="Q5312" s="326"/>
      <c r="R5312" s="326"/>
      <c r="S5312" s="326"/>
      <c r="T5312" s="326"/>
    </row>
    <row r="5313" spans="1:20">
      <c r="A5313" s="220"/>
      <c r="B5313" s="220"/>
      <c r="C5313" s="220"/>
      <c r="D5313" s="220"/>
      <c r="E5313" s="220"/>
      <c r="F5313" s="220"/>
      <c r="G5313" s="220"/>
      <c r="H5313" s="220"/>
      <c r="I5313" s="220"/>
      <c r="J5313" s="220"/>
      <c r="K5313" s="220"/>
      <c r="L5313" s="220"/>
      <c r="M5313" s="326"/>
      <c r="N5313" s="220"/>
      <c r="O5313" s="220"/>
      <c r="P5313" s="220"/>
      <c r="Q5313" s="326"/>
      <c r="R5313" s="326"/>
      <c r="S5313" s="326"/>
      <c r="T5313" s="326"/>
    </row>
    <row r="5314" spans="1:20">
      <c r="A5314" s="220"/>
      <c r="B5314" s="220"/>
      <c r="C5314" s="220"/>
      <c r="D5314" s="220"/>
      <c r="E5314" s="220"/>
      <c r="F5314" s="220"/>
      <c r="G5314" s="220"/>
      <c r="H5314" s="220"/>
      <c r="I5314" s="220"/>
      <c r="J5314" s="220"/>
      <c r="K5314" s="220"/>
      <c r="L5314" s="220"/>
      <c r="M5314" s="326"/>
      <c r="N5314" s="220"/>
      <c r="O5314" s="220"/>
      <c r="P5314" s="220"/>
      <c r="Q5314" s="326"/>
      <c r="R5314" s="326"/>
      <c r="S5314" s="326"/>
      <c r="T5314" s="326"/>
    </row>
    <row r="5315" spans="1:20">
      <c r="A5315" s="220"/>
      <c r="B5315" s="220"/>
      <c r="C5315" s="220"/>
      <c r="D5315" s="220"/>
      <c r="E5315" s="220"/>
      <c r="F5315" s="220"/>
      <c r="G5315" s="220"/>
      <c r="H5315" s="220"/>
      <c r="I5315" s="220"/>
      <c r="J5315" s="220"/>
      <c r="K5315" s="220"/>
      <c r="L5315" s="220"/>
      <c r="M5315" s="326"/>
      <c r="N5315" s="220"/>
      <c r="O5315" s="220"/>
      <c r="P5315" s="220"/>
      <c r="Q5315" s="326"/>
      <c r="R5315" s="326"/>
      <c r="S5315" s="326"/>
      <c r="T5315" s="326"/>
    </row>
    <row r="5316" spans="1:20">
      <c r="A5316" s="220"/>
      <c r="B5316" s="220"/>
      <c r="C5316" s="220"/>
      <c r="D5316" s="220"/>
      <c r="E5316" s="220"/>
      <c r="F5316" s="220"/>
      <c r="G5316" s="220"/>
      <c r="H5316" s="220"/>
      <c r="I5316" s="220"/>
      <c r="J5316" s="220"/>
      <c r="K5316" s="220"/>
      <c r="L5316" s="220"/>
      <c r="M5316" s="326"/>
      <c r="N5316" s="220"/>
      <c r="O5316" s="220"/>
      <c r="P5316" s="220"/>
      <c r="Q5316" s="326"/>
      <c r="R5316" s="326"/>
      <c r="S5316" s="326"/>
      <c r="T5316" s="326"/>
    </row>
    <row r="5317" spans="1:20">
      <c r="A5317" s="220"/>
      <c r="B5317" s="220"/>
      <c r="C5317" s="220"/>
      <c r="D5317" s="220"/>
      <c r="E5317" s="220"/>
      <c r="F5317" s="220"/>
      <c r="G5317" s="220"/>
      <c r="H5317" s="220"/>
      <c r="I5317" s="220"/>
      <c r="J5317" s="220"/>
      <c r="K5317" s="220"/>
      <c r="L5317" s="220"/>
      <c r="M5317" s="326"/>
      <c r="N5317" s="220"/>
      <c r="O5317" s="220"/>
      <c r="P5317" s="220"/>
      <c r="Q5317" s="326"/>
      <c r="R5317" s="326"/>
      <c r="S5317" s="326"/>
      <c r="T5317" s="326"/>
    </row>
    <row r="5318" spans="1:20">
      <c r="A5318" s="220"/>
      <c r="B5318" s="220"/>
      <c r="C5318" s="220"/>
      <c r="D5318" s="220"/>
      <c r="E5318" s="220"/>
      <c r="F5318" s="220"/>
      <c r="G5318" s="220"/>
      <c r="H5318" s="220"/>
      <c r="I5318" s="220"/>
      <c r="J5318" s="220"/>
      <c r="K5318" s="220"/>
      <c r="L5318" s="220"/>
      <c r="M5318" s="326"/>
      <c r="N5318" s="220"/>
      <c r="O5318" s="220"/>
      <c r="P5318" s="220"/>
      <c r="Q5318" s="326"/>
      <c r="R5318" s="326"/>
      <c r="S5318" s="326"/>
      <c r="T5318" s="326"/>
    </row>
    <row r="5319" spans="1:20">
      <c r="A5319" s="220"/>
      <c r="B5319" s="220"/>
      <c r="C5319" s="220"/>
      <c r="D5319" s="220"/>
      <c r="E5319" s="220"/>
      <c r="F5319" s="220"/>
      <c r="G5319" s="220"/>
      <c r="H5319" s="220"/>
      <c r="I5319" s="220"/>
      <c r="J5319" s="220"/>
      <c r="K5319" s="220"/>
      <c r="L5319" s="220"/>
      <c r="M5319" s="326"/>
      <c r="N5319" s="220"/>
      <c r="O5319" s="220"/>
      <c r="P5319" s="220"/>
      <c r="Q5319" s="326"/>
      <c r="R5319" s="326"/>
      <c r="S5319" s="326"/>
      <c r="T5319" s="326"/>
    </row>
    <row r="5320" spans="1:20">
      <c r="A5320" s="220"/>
      <c r="B5320" s="220"/>
      <c r="C5320" s="220"/>
      <c r="D5320" s="220"/>
      <c r="E5320" s="220"/>
      <c r="F5320" s="220"/>
      <c r="G5320" s="220"/>
      <c r="H5320" s="220"/>
      <c r="I5320" s="220"/>
      <c r="J5320" s="220"/>
      <c r="K5320" s="220"/>
      <c r="L5320" s="220"/>
      <c r="M5320" s="326"/>
      <c r="N5320" s="220"/>
      <c r="O5320" s="220"/>
      <c r="P5320" s="220"/>
      <c r="Q5320" s="326"/>
      <c r="R5320" s="326"/>
      <c r="S5320" s="326"/>
      <c r="T5320" s="326"/>
    </row>
    <row r="5321" spans="1:20">
      <c r="A5321" s="220"/>
      <c r="B5321" s="220"/>
      <c r="C5321" s="220"/>
      <c r="D5321" s="220"/>
      <c r="E5321" s="220"/>
      <c r="F5321" s="220"/>
      <c r="G5321" s="220"/>
      <c r="H5321" s="220"/>
      <c r="I5321" s="220"/>
      <c r="J5321" s="220"/>
      <c r="K5321" s="220"/>
      <c r="L5321" s="220"/>
      <c r="M5321" s="326"/>
      <c r="N5321" s="220"/>
      <c r="O5321" s="220"/>
      <c r="P5321" s="220"/>
      <c r="Q5321" s="326"/>
      <c r="R5321" s="326"/>
      <c r="S5321" s="326"/>
      <c r="T5321" s="326"/>
    </row>
    <row r="5322" spans="1:20">
      <c r="A5322" s="220"/>
      <c r="B5322" s="220"/>
      <c r="C5322" s="220"/>
      <c r="D5322" s="220"/>
      <c r="E5322" s="220"/>
      <c r="F5322" s="220"/>
      <c r="G5322" s="220"/>
      <c r="H5322" s="220"/>
      <c r="I5322" s="220"/>
      <c r="J5322" s="220"/>
      <c r="K5322" s="220"/>
      <c r="L5322" s="220"/>
      <c r="M5322" s="326"/>
      <c r="N5322" s="220"/>
      <c r="O5322" s="220"/>
      <c r="P5322" s="220"/>
      <c r="Q5322" s="326"/>
      <c r="R5322" s="326"/>
      <c r="S5322" s="326"/>
      <c r="T5322" s="326"/>
    </row>
    <row r="5323" spans="1:20">
      <c r="A5323" s="220"/>
      <c r="B5323" s="220"/>
      <c r="C5323" s="220"/>
      <c r="D5323" s="220"/>
      <c r="E5323" s="220"/>
      <c r="F5323" s="220"/>
      <c r="G5323" s="220"/>
      <c r="H5323" s="220"/>
      <c r="I5323" s="220"/>
      <c r="J5323" s="220"/>
      <c r="K5323" s="220"/>
      <c r="L5323" s="220"/>
      <c r="M5323" s="326"/>
      <c r="N5323" s="220"/>
      <c r="O5323" s="220"/>
      <c r="P5323" s="220"/>
      <c r="Q5323" s="326"/>
      <c r="R5323" s="326"/>
      <c r="S5323" s="326"/>
      <c r="T5323" s="326"/>
    </row>
    <row r="5324" spans="1:20">
      <c r="A5324" s="220"/>
      <c r="B5324" s="220"/>
      <c r="C5324" s="220"/>
      <c r="D5324" s="220"/>
      <c r="E5324" s="220"/>
      <c r="F5324" s="220"/>
      <c r="G5324" s="220"/>
      <c r="H5324" s="220"/>
      <c r="I5324" s="220"/>
      <c r="J5324" s="220"/>
      <c r="K5324" s="220"/>
      <c r="L5324" s="220"/>
      <c r="M5324" s="326"/>
      <c r="N5324" s="220"/>
      <c r="O5324" s="220"/>
      <c r="P5324" s="220"/>
      <c r="Q5324" s="326"/>
      <c r="R5324" s="326"/>
      <c r="S5324" s="326"/>
      <c r="T5324" s="326"/>
    </row>
    <row r="5325" spans="1:20">
      <c r="A5325" s="220"/>
      <c r="B5325" s="220"/>
      <c r="C5325" s="220"/>
      <c r="D5325" s="220"/>
      <c r="E5325" s="220"/>
      <c r="F5325" s="220"/>
      <c r="G5325" s="220"/>
      <c r="H5325" s="220"/>
      <c r="I5325" s="220"/>
      <c r="J5325" s="220"/>
      <c r="K5325" s="220"/>
      <c r="L5325" s="220"/>
      <c r="M5325" s="326"/>
      <c r="N5325" s="220"/>
      <c r="O5325" s="220"/>
      <c r="P5325" s="220"/>
      <c r="Q5325" s="326"/>
      <c r="R5325" s="326"/>
      <c r="S5325" s="326"/>
      <c r="T5325" s="326"/>
    </row>
    <row r="5326" spans="1:20">
      <c r="A5326" s="220"/>
      <c r="B5326" s="220"/>
      <c r="C5326" s="220"/>
      <c r="D5326" s="220"/>
      <c r="E5326" s="220"/>
      <c r="F5326" s="220"/>
      <c r="G5326" s="220"/>
      <c r="H5326" s="220"/>
      <c r="I5326" s="220"/>
      <c r="J5326" s="220"/>
      <c r="K5326" s="220"/>
      <c r="L5326" s="220"/>
      <c r="M5326" s="326"/>
      <c r="N5326" s="220"/>
      <c r="O5326" s="220"/>
      <c r="P5326" s="220"/>
      <c r="Q5326" s="326"/>
      <c r="R5326" s="326"/>
      <c r="S5326" s="326"/>
      <c r="T5326" s="326"/>
    </row>
    <row r="5327" spans="1:20">
      <c r="A5327" s="220"/>
      <c r="B5327" s="220"/>
      <c r="C5327" s="220"/>
      <c r="D5327" s="220"/>
      <c r="E5327" s="220"/>
      <c r="F5327" s="220"/>
      <c r="G5327" s="220"/>
      <c r="H5327" s="220"/>
      <c r="I5327" s="220"/>
      <c r="J5327" s="220"/>
      <c r="K5327" s="220"/>
      <c r="L5327" s="220"/>
      <c r="M5327" s="326"/>
      <c r="N5327" s="220"/>
      <c r="O5327" s="220"/>
      <c r="P5327" s="220"/>
      <c r="Q5327" s="326"/>
      <c r="R5327" s="326"/>
      <c r="S5327" s="326"/>
      <c r="T5327" s="326"/>
    </row>
    <row r="5328" spans="1:20">
      <c r="A5328" s="220"/>
      <c r="B5328" s="220"/>
      <c r="C5328" s="220"/>
      <c r="D5328" s="220"/>
      <c r="E5328" s="220"/>
      <c r="F5328" s="220"/>
      <c r="G5328" s="220"/>
      <c r="H5328" s="220"/>
      <c r="I5328" s="220"/>
      <c r="J5328" s="220"/>
      <c r="K5328" s="220"/>
      <c r="L5328" s="220"/>
      <c r="M5328" s="326"/>
      <c r="N5328" s="220"/>
      <c r="O5328" s="220"/>
      <c r="P5328" s="220"/>
      <c r="Q5328" s="326"/>
      <c r="R5328" s="326"/>
      <c r="S5328" s="326"/>
      <c r="T5328" s="326"/>
    </row>
    <row r="5329" spans="1:20">
      <c r="A5329" s="220"/>
      <c r="B5329" s="220"/>
      <c r="C5329" s="220"/>
      <c r="D5329" s="220"/>
      <c r="E5329" s="220"/>
      <c r="F5329" s="220"/>
      <c r="G5329" s="220"/>
      <c r="H5329" s="220"/>
      <c r="I5329" s="220"/>
      <c r="J5329" s="220"/>
      <c r="K5329" s="220"/>
      <c r="L5329" s="220"/>
      <c r="M5329" s="326"/>
      <c r="N5329" s="220"/>
      <c r="O5329" s="220"/>
      <c r="P5329" s="220"/>
      <c r="Q5329" s="326"/>
      <c r="R5329" s="326"/>
      <c r="S5329" s="326"/>
      <c r="T5329" s="326"/>
    </row>
    <row r="5330" spans="1:20">
      <c r="A5330" s="220"/>
      <c r="B5330" s="220"/>
      <c r="C5330" s="220"/>
      <c r="D5330" s="220"/>
      <c r="E5330" s="220"/>
      <c r="F5330" s="220"/>
      <c r="G5330" s="220"/>
      <c r="H5330" s="220"/>
      <c r="I5330" s="220"/>
      <c r="J5330" s="220"/>
      <c r="K5330" s="220"/>
      <c r="L5330" s="220"/>
      <c r="M5330" s="326"/>
      <c r="N5330" s="220"/>
      <c r="O5330" s="220"/>
      <c r="P5330" s="220"/>
      <c r="Q5330" s="326"/>
      <c r="R5330" s="326"/>
      <c r="S5330" s="326"/>
      <c r="T5330" s="326"/>
    </row>
    <row r="5331" spans="1:20">
      <c r="A5331" s="220"/>
      <c r="B5331" s="220"/>
      <c r="C5331" s="220"/>
      <c r="D5331" s="220"/>
      <c r="E5331" s="220"/>
      <c r="F5331" s="220"/>
      <c r="G5331" s="220"/>
      <c r="H5331" s="220"/>
      <c r="I5331" s="220"/>
      <c r="J5331" s="220"/>
      <c r="K5331" s="220"/>
      <c r="L5331" s="220"/>
      <c r="M5331" s="326"/>
      <c r="N5331" s="220"/>
      <c r="O5331" s="220"/>
      <c r="P5331" s="220"/>
      <c r="Q5331" s="326"/>
      <c r="R5331" s="326"/>
      <c r="S5331" s="326"/>
      <c r="T5331" s="326"/>
    </row>
    <row r="5332" spans="1:20">
      <c r="A5332" s="220"/>
      <c r="B5332" s="220"/>
      <c r="C5332" s="220"/>
      <c r="D5332" s="220"/>
      <c r="E5332" s="220"/>
      <c r="F5332" s="220"/>
      <c r="G5332" s="220"/>
      <c r="H5332" s="220"/>
      <c r="I5332" s="220"/>
      <c r="J5332" s="220"/>
      <c r="K5332" s="220"/>
      <c r="L5332" s="220"/>
      <c r="M5332" s="326"/>
      <c r="N5332" s="220"/>
      <c r="O5332" s="220"/>
      <c r="P5332" s="220"/>
      <c r="Q5332" s="326"/>
      <c r="R5332" s="326"/>
      <c r="S5332" s="326"/>
      <c r="T5332" s="326"/>
    </row>
    <row r="5333" spans="1:20">
      <c r="A5333" s="220"/>
      <c r="B5333" s="220"/>
      <c r="C5333" s="220"/>
      <c r="D5333" s="220"/>
      <c r="E5333" s="220"/>
      <c r="F5333" s="220"/>
      <c r="G5333" s="220"/>
      <c r="H5333" s="220"/>
      <c r="I5333" s="220"/>
      <c r="J5333" s="220"/>
      <c r="K5333" s="220"/>
      <c r="L5333" s="220"/>
      <c r="M5333" s="326"/>
      <c r="N5333" s="220"/>
      <c r="O5333" s="220"/>
      <c r="P5333" s="220"/>
      <c r="Q5333" s="326"/>
      <c r="R5333" s="326"/>
      <c r="S5333" s="326"/>
      <c r="T5333" s="326"/>
    </row>
    <row r="5334" spans="1:20">
      <c r="A5334" s="220"/>
      <c r="B5334" s="220"/>
      <c r="C5334" s="220"/>
      <c r="D5334" s="220"/>
      <c r="E5334" s="220"/>
      <c r="F5334" s="220"/>
      <c r="G5334" s="220"/>
      <c r="H5334" s="220"/>
      <c r="I5334" s="220"/>
      <c r="J5334" s="220"/>
      <c r="K5334" s="220"/>
      <c r="L5334" s="220"/>
      <c r="M5334" s="326"/>
      <c r="N5334" s="220"/>
      <c r="O5334" s="220"/>
      <c r="P5334" s="220"/>
      <c r="Q5334" s="326"/>
      <c r="R5334" s="326"/>
      <c r="S5334" s="326"/>
      <c r="T5334" s="326"/>
    </row>
    <row r="5335" spans="1:20">
      <c r="A5335" s="220"/>
      <c r="B5335" s="220"/>
      <c r="C5335" s="220"/>
      <c r="D5335" s="220"/>
      <c r="E5335" s="220"/>
      <c r="F5335" s="220"/>
      <c r="G5335" s="220"/>
      <c r="H5335" s="220"/>
      <c r="I5335" s="220"/>
      <c r="J5335" s="220"/>
      <c r="K5335" s="220"/>
      <c r="L5335" s="220"/>
      <c r="M5335" s="326"/>
      <c r="N5335" s="220"/>
      <c r="O5335" s="220"/>
      <c r="P5335" s="220"/>
      <c r="Q5335" s="326"/>
      <c r="R5335" s="326"/>
      <c r="S5335" s="326"/>
      <c r="T5335" s="326"/>
    </row>
    <row r="5336" spans="1:20">
      <c r="A5336" s="220"/>
      <c r="B5336" s="220"/>
      <c r="C5336" s="220"/>
      <c r="D5336" s="220"/>
      <c r="E5336" s="220"/>
      <c r="F5336" s="220"/>
      <c r="G5336" s="220"/>
      <c r="H5336" s="220"/>
      <c r="I5336" s="220"/>
      <c r="J5336" s="220"/>
      <c r="K5336" s="220"/>
      <c r="L5336" s="220"/>
      <c r="M5336" s="326"/>
      <c r="N5336" s="220"/>
      <c r="O5336" s="220"/>
      <c r="P5336" s="220"/>
      <c r="Q5336" s="326"/>
      <c r="R5336" s="326"/>
      <c r="S5336" s="326"/>
      <c r="T5336" s="326"/>
    </row>
    <row r="5337" spans="1:20">
      <c r="A5337" s="220"/>
      <c r="B5337" s="220"/>
      <c r="C5337" s="220"/>
      <c r="D5337" s="220"/>
      <c r="E5337" s="220"/>
      <c r="F5337" s="220"/>
      <c r="G5337" s="220"/>
      <c r="H5337" s="220"/>
      <c r="I5337" s="220"/>
      <c r="J5337" s="220"/>
      <c r="K5337" s="220"/>
      <c r="L5337" s="220"/>
      <c r="M5337" s="326"/>
      <c r="N5337" s="220"/>
      <c r="O5337" s="220"/>
      <c r="P5337" s="220"/>
      <c r="Q5337" s="326"/>
      <c r="R5337" s="326"/>
      <c r="S5337" s="326"/>
      <c r="T5337" s="326"/>
    </row>
    <row r="5338" spans="1:20">
      <c r="A5338" s="220"/>
      <c r="B5338" s="220"/>
      <c r="C5338" s="220"/>
      <c r="D5338" s="220"/>
      <c r="E5338" s="220"/>
      <c r="F5338" s="220"/>
      <c r="G5338" s="220"/>
      <c r="H5338" s="220"/>
      <c r="I5338" s="220"/>
      <c r="J5338" s="220"/>
      <c r="K5338" s="220"/>
      <c r="L5338" s="220"/>
      <c r="M5338" s="326"/>
      <c r="N5338" s="220"/>
      <c r="O5338" s="220"/>
      <c r="P5338" s="220"/>
      <c r="Q5338" s="326"/>
      <c r="R5338" s="326"/>
      <c r="S5338" s="326"/>
      <c r="T5338" s="326"/>
    </row>
    <row r="5339" spans="1:20">
      <c r="A5339" s="220"/>
      <c r="B5339" s="220"/>
      <c r="C5339" s="220"/>
      <c r="D5339" s="220"/>
      <c r="E5339" s="220"/>
      <c r="F5339" s="220"/>
      <c r="G5339" s="220"/>
      <c r="H5339" s="220"/>
      <c r="I5339" s="220"/>
      <c r="J5339" s="220"/>
      <c r="K5339" s="220"/>
      <c r="L5339" s="220"/>
      <c r="M5339" s="326"/>
      <c r="N5339" s="220"/>
      <c r="O5339" s="220"/>
      <c r="P5339" s="220"/>
      <c r="Q5339" s="326"/>
      <c r="R5339" s="326"/>
      <c r="S5339" s="326"/>
      <c r="T5339" s="326"/>
    </row>
    <row r="5340" spans="1:20">
      <c r="A5340" s="220"/>
      <c r="B5340" s="220"/>
      <c r="C5340" s="220"/>
      <c r="D5340" s="220"/>
      <c r="E5340" s="220"/>
      <c r="F5340" s="220"/>
      <c r="G5340" s="220"/>
      <c r="H5340" s="220"/>
      <c r="I5340" s="220"/>
      <c r="J5340" s="220"/>
      <c r="K5340" s="220"/>
      <c r="L5340" s="220"/>
      <c r="M5340" s="326"/>
      <c r="N5340" s="220"/>
      <c r="O5340" s="220"/>
      <c r="P5340" s="220"/>
      <c r="Q5340" s="326"/>
      <c r="R5340" s="326"/>
      <c r="S5340" s="326"/>
      <c r="T5340" s="326"/>
    </row>
    <row r="5341" spans="1:20">
      <c r="A5341" s="220"/>
      <c r="B5341" s="220"/>
      <c r="C5341" s="220"/>
      <c r="D5341" s="220"/>
      <c r="E5341" s="220"/>
      <c r="F5341" s="220"/>
      <c r="G5341" s="220"/>
      <c r="H5341" s="220"/>
      <c r="I5341" s="220"/>
      <c r="J5341" s="220"/>
      <c r="K5341" s="220"/>
      <c r="L5341" s="220"/>
      <c r="M5341" s="326"/>
      <c r="N5341" s="220"/>
      <c r="O5341" s="220"/>
      <c r="P5341" s="220"/>
      <c r="Q5341" s="326"/>
      <c r="R5341" s="326"/>
      <c r="S5341" s="326"/>
      <c r="T5341" s="326"/>
    </row>
    <row r="5342" spans="1:20">
      <c r="A5342" s="220"/>
      <c r="B5342" s="220"/>
      <c r="C5342" s="220"/>
      <c r="D5342" s="220"/>
      <c r="E5342" s="220"/>
      <c r="F5342" s="220"/>
      <c r="G5342" s="220"/>
      <c r="H5342" s="220"/>
      <c r="I5342" s="220"/>
      <c r="J5342" s="220"/>
      <c r="K5342" s="220"/>
      <c r="L5342" s="220"/>
      <c r="M5342" s="326"/>
      <c r="N5342" s="220"/>
      <c r="O5342" s="220"/>
      <c r="P5342" s="220"/>
      <c r="Q5342" s="326"/>
      <c r="R5342" s="326"/>
      <c r="S5342" s="326"/>
      <c r="T5342" s="326"/>
    </row>
    <row r="5343" spans="1:20">
      <c r="A5343" s="220"/>
      <c r="B5343" s="220"/>
      <c r="C5343" s="220"/>
      <c r="D5343" s="220"/>
      <c r="E5343" s="220"/>
      <c r="F5343" s="220"/>
      <c r="G5343" s="220"/>
      <c r="H5343" s="220"/>
      <c r="I5343" s="220"/>
      <c r="J5343" s="220"/>
      <c r="K5343" s="220"/>
      <c r="L5343" s="220"/>
      <c r="M5343" s="326"/>
      <c r="N5343" s="220"/>
      <c r="O5343" s="220"/>
      <c r="P5343" s="220"/>
      <c r="Q5343" s="326"/>
      <c r="R5343" s="326"/>
      <c r="S5343" s="326"/>
      <c r="T5343" s="326"/>
    </row>
    <row r="5344" spans="1:20">
      <c r="A5344" s="220"/>
      <c r="B5344" s="220"/>
      <c r="C5344" s="220"/>
      <c r="D5344" s="220"/>
      <c r="E5344" s="220"/>
      <c r="F5344" s="220"/>
      <c r="G5344" s="220"/>
      <c r="H5344" s="220"/>
      <c r="I5344" s="220"/>
      <c r="J5344" s="220"/>
      <c r="K5344" s="220"/>
      <c r="L5344" s="220"/>
      <c r="M5344" s="326"/>
      <c r="N5344" s="220"/>
      <c r="O5344" s="220"/>
      <c r="P5344" s="220"/>
      <c r="Q5344" s="326"/>
      <c r="R5344" s="326"/>
      <c r="S5344" s="326"/>
      <c r="T5344" s="326"/>
    </row>
    <row r="5345" spans="1:20">
      <c r="A5345" s="220"/>
      <c r="B5345" s="220"/>
      <c r="C5345" s="220"/>
      <c r="D5345" s="220"/>
      <c r="E5345" s="220"/>
      <c r="F5345" s="220"/>
      <c r="G5345" s="220"/>
      <c r="H5345" s="220"/>
      <c r="I5345" s="220"/>
      <c r="J5345" s="220"/>
      <c r="K5345" s="220"/>
      <c r="L5345" s="220"/>
      <c r="M5345" s="326"/>
      <c r="N5345" s="220"/>
      <c r="O5345" s="220"/>
      <c r="P5345" s="220"/>
      <c r="Q5345" s="326"/>
      <c r="R5345" s="326"/>
      <c r="S5345" s="326"/>
      <c r="T5345" s="326"/>
    </row>
    <row r="5346" spans="1:20">
      <c r="A5346" s="220"/>
      <c r="B5346" s="220"/>
      <c r="C5346" s="220"/>
      <c r="D5346" s="220"/>
      <c r="E5346" s="220"/>
      <c r="F5346" s="220"/>
      <c r="G5346" s="220"/>
      <c r="H5346" s="220"/>
      <c r="I5346" s="220"/>
      <c r="J5346" s="220"/>
      <c r="K5346" s="220"/>
      <c r="L5346" s="220"/>
      <c r="M5346" s="326"/>
      <c r="N5346" s="220"/>
      <c r="O5346" s="220"/>
      <c r="P5346" s="220"/>
      <c r="Q5346" s="326"/>
      <c r="R5346" s="326"/>
      <c r="S5346" s="326"/>
      <c r="T5346" s="326"/>
    </row>
    <row r="5347" spans="1:20">
      <c r="A5347" s="220"/>
      <c r="B5347" s="220"/>
      <c r="C5347" s="220"/>
      <c r="D5347" s="220"/>
      <c r="E5347" s="220"/>
      <c r="F5347" s="220"/>
      <c r="G5347" s="220"/>
      <c r="H5347" s="220"/>
      <c r="I5347" s="220"/>
      <c r="J5347" s="220"/>
      <c r="K5347" s="220"/>
      <c r="L5347" s="220"/>
      <c r="M5347" s="326"/>
      <c r="N5347" s="220"/>
      <c r="O5347" s="220"/>
      <c r="P5347" s="220"/>
      <c r="Q5347" s="326"/>
      <c r="R5347" s="326"/>
      <c r="S5347" s="326"/>
      <c r="T5347" s="326"/>
    </row>
    <row r="5348" spans="1:20">
      <c r="A5348" s="220"/>
      <c r="B5348" s="220"/>
      <c r="C5348" s="220"/>
      <c r="D5348" s="220"/>
      <c r="E5348" s="220"/>
      <c r="F5348" s="220"/>
      <c r="G5348" s="220"/>
      <c r="H5348" s="220"/>
      <c r="I5348" s="220"/>
      <c r="J5348" s="220"/>
      <c r="K5348" s="220"/>
      <c r="L5348" s="220"/>
      <c r="M5348" s="326"/>
      <c r="N5348" s="220"/>
      <c r="O5348" s="220"/>
      <c r="P5348" s="220"/>
      <c r="Q5348" s="326"/>
      <c r="R5348" s="326"/>
      <c r="S5348" s="326"/>
      <c r="T5348" s="326"/>
    </row>
    <row r="5349" spans="1:20">
      <c r="A5349" s="220"/>
      <c r="B5349" s="220"/>
      <c r="C5349" s="220"/>
      <c r="D5349" s="220"/>
      <c r="E5349" s="220"/>
      <c r="F5349" s="220"/>
      <c r="G5349" s="220"/>
      <c r="H5349" s="220"/>
      <c r="I5349" s="220"/>
      <c r="J5349" s="220"/>
      <c r="K5349" s="220"/>
      <c r="L5349" s="220"/>
      <c r="M5349" s="326"/>
      <c r="N5349" s="220"/>
      <c r="O5349" s="220"/>
      <c r="P5349" s="220"/>
      <c r="Q5349" s="326"/>
      <c r="R5349" s="326"/>
      <c r="S5349" s="326"/>
      <c r="T5349" s="326"/>
    </row>
    <row r="5350" spans="1:20">
      <c r="A5350" s="220"/>
      <c r="B5350" s="220"/>
      <c r="C5350" s="220"/>
      <c r="D5350" s="220"/>
      <c r="E5350" s="220"/>
      <c r="F5350" s="220"/>
      <c r="G5350" s="220"/>
      <c r="H5350" s="220"/>
      <c r="I5350" s="220"/>
      <c r="J5350" s="220"/>
      <c r="K5350" s="220"/>
      <c r="L5350" s="220"/>
      <c r="M5350" s="326"/>
      <c r="N5350" s="220"/>
      <c r="O5350" s="220"/>
      <c r="P5350" s="220"/>
      <c r="Q5350" s="326"/>
      <c r="R5350" s="326"/>
      <c r="S5350" s="326"/>
      <c r="T5350" s="326"/>
    </row>
    <row r="5351" spans="1:20">
      <c r="A5351" s="220"/>
      <c r="B5351" s="220"/>
      <c r="C5351" s="220"/>
      <c r="D5351" s="220"/>
      <c r="E5351" s="220"/>
      <c r="F5351" s="220"/>
      <c r="G5351" s="220"/>
      <c r="H5351" s="220"/>
      <c r="I5351" s="220"/>
      <c r="J5351" s="220"/>
      <c r="K5351" s="220"/>
      <c r="L5351" s="220"/>
      <c r="M5351" s="326"/>
      <c r="N5351" s="220"/>
      <c r="O5351" s="220"/>
      <c r="P5351" s="220"/>
      <c r="Q5351" s="326"/>
      <c r="R5351" s="326"/>
      <c r="S5351" s="326"/>
      <c r="T5351" s="326"/>
    </row>
    <row r="5352" spans="1:20">
      <c r="A5352" s="220"/>
      <c r="B5352" s="220"/>
      <c r="C5352" s="220"/>
      <c r="D5352" s="220"/>
      <c r="E5352" s="220"/>
      <c r="F5352" s="220"/>
      <c r="G5352" s="220"/>
      <c r="H5352" s="220"/>
      <c r="I5352" s="220"/>
      <c r="J5352" s="220"/>
      <c r="K5352" s="220"/>
      <c r="L5352" s="220"/>
      <c r="M5352" s="326"/>
      <c r="N5352" s="220"/>
      <c r="O5352" s="220"/>
      <c r="P5352" s="220"/>
      <c r="Q5352" s="326"/>
      <c r="R5352" s="326"/>
      <c r="S5352" s="326"/>
      <c r="T5352" s="326"/>
    </row>
    <row r="5353" spans="1:20">
      <c r="A5353" s="220"/>
      <c r="B5353" s="220"/>
      <c r="C5353" s="220"/>
      <c r="D5353" s="220"/>
      <c r="E5353" s="220"/>
      <c r="F5353" s="220"/>
      <c r="G5353" s="220"/>
      <c r="H5353" s="220"/>
      <c r="I5353" s="220"/>
      <c r="J5353" s="220"/>
      <c r="K5353" s="220"/>
      <c r="L5353" s="220"/>
      <c r="M5353" s="326"/>
      <c r="N5353" s="220"/>
      <c r="O5353" s="220"/>
      <c r="P5353" s="220"/>
      <c r="Q5353" s="326"/>
      <c r="R5353" s="326"/>
      <c r="S5353" s="326"/>
      <c r="T5353" s="326"/>
    </row>
    <row r="5354" spans="1:20">
      <c r="A5354" s="220"/>
      <c r="B5354" s="220"/>
      <c r="C5354" s="220"/>
      <c r="D5354" s="220"/>
      <c r="E5354" s="220"/>
      <c r="F5354" s="220"/>
      <c r="G5354" s="220"/>
      <c r="H5354" s="220"/>
      <c r="I5354" s="220"/>
      <c r="J5354" s="220"/>
      <c r="K5354" s="220"/>
      <c r="L5354" s="220"/>
      <c r="M5354" s="326"/>
      <c r="N5354" s="220"/>
      <c r="O5354" s="220"/>
      <c r="P5354" s="220"/>
      <c r="Q5354" s="326"/>
      <c r="R5354" s="326"/>
      <c r="S5354" s="326"/>
      <c r="T5354" s="326"/>
    </row>
    <row r="5355" spans="1:20">
      <c r="A5355" s="220"/>
      <c r="B5355" s="220"/>
      <c r="C5355" s="220"/>
      <c r="D5355" s="220"/>
      <c r="E5355" s="220"/>
      <c r="F5355" s="220"/>
      <c r="G5355" s="220"/>
      <c r="H5355" s="220"/>
      <c r="I5355" s="220"/>
      <c r="J5355" s="220"/>
      <c r="K5355" s="220"/>
      <c r="L5355" s="220"/>
      <c r="M5355" s="326"/>
      <c r="N5355" s="220"/>
      <c r="O5355" s="220"/>
      <c r="P5355" s="220"/>
      <c r="Q5355" s="326"/>
      <c r="R5355" s="326"/>
      <c r="S5355" s="326"/>
      <c r="T5355" s="326"/>
    </row>
    <row r="5356" spans="1:20">
      <c r="A5356" s="220"/>
      <c r="B5356" s="220"/>
      <c r="C5356" s="220"/>
      <c r="D5356" s="220"/>
      <c r="E5356" s="220"/>
      <c r="F5356" s="220"/>
      <c r="G5356" s="220"/>
      <c r="H5356" s="220"/>
      <c r="I5356" s="220"/>
      <c r="J5356" s="220"/>
      <c r="K5356" s="220"/>
      <c r="L5356" s="220"/>
      <c r="M5356" s="326"/>
      <c r="N5356" s="220"/>
      <c r="O5356" s="220"/>
      <c r="P5356" s="220"/>
      <c r="Q5356" s="326"/>
      <c r="R5356" s="326"/>
      <c r="S5356" s="326"/>
      <c r="T5356" s="326"/>
    </row>
    <row r="5357" spans="1:20">
      <c r="A5357" s="220"/>
      <c r="B5357" s="220"/>
      <c r="C5357" s="220"/>
      <c r="D5357" s="220"/>
      <c r="E5357" s="220"/>
      <c r="F5357" s="220"/>
      <c r="G5357" s="220"/>
      <c r="H5357" s="220"/>
      <c r="I5357" s="220"/>
      <c r="J5357" s="220"/>
      <c r="K5357" s="220"/>
      <c r="L5357" s="220"/>
      <c r="M5357" s="326"/>
      <c r="N5357" s="220"/>
      <c r="O5357" s="220"/>
      <c r="P5357" s="220"/>
      <c r="Q5357" s="326"/>
      <c r="R5357" s="326"/>
      <c r="S5357" s="326"/>
      <c r="T5357" s="326"/>
    </row>
    <row r="5358" spans="1:20">
      <c r="A5358" s="220"/>
      <c r="B5358" s="220"/>
      <c r="C5358" s="220"/>
      <c r="D5358" s="220"/>
      <c r="E5358" s="220"/>
      <c r="F5358" s="220"/>
      <c r="G5358" s="220"/>
      <c r="H5358" s="220"/>
      <c r="I5358" s="220"/>
      <c r="J5358" s="220"/>
      <c r="K5358" s="220"/>
      <c r="L5358" s="220"/>
      <c r="M5358" s="326"/>
      <c r="N5358" s="220"/>
      <c r="O5358" s="220"/>
      <c r="P5358" s="220"/>
      <c r="Q5358" s="326"/>
      <c r="R5358" s="326"/>
      <c r="S5358" s="326"/>
      <c r="T5358" s="326"/>
    </row>
    <row r="5359" spans="1:20">
      <c r="A5359" s="220"/>
      <c r="B5359" s="220"/>
      <c r="C5359" s="220"/>
      <c r="D5359" s="220"/>
      <c r="E5359" s="220"/>
      <c r="F5359" s="220"/>
      <c r="G5359" s="220"/>
      <c r="H5359" s="220"/>
      <c r="I5359" s="220"/>
      <c r="J5359" s="220"/>
      <c r="K5359" s="220"/>
      <c r="L5359" s="220"/>
      <c r="M5359" s="326"/>
      <c r="N5359" s="220"/>
      <c r="O5359" s="220"/>
      <c r="P5359" s="220"/>
      <c r="Q5359" s="326"/>
      <c r="R5359" s="326"/>
      <c r="S5359" s="326"/>
      <c r="T5359" s="326"/>
    </row>
    <row r="5360" spans="1:20">
      <c r="A5360" s="220"/>
      <c r="B5360" s="220"/>
      <c r="C5360" s="220"/>
      <c r="D5360" s="220"/>
      <c r="E5360" s="220"/>
      <c r="F5360" s="220"/>
      <c r="G5360" s="220"/>
      <c r="H5360" s="220"/>
      <c r="I5360" s="220"/>
      <c r="J5360" s="220"/>
      <c r="K5360" s="220"/>
      <c r="L5360" s="220"/>
      <c r="M5360" s="326"/>
      <c r="N5360" s="220"/>
      <c r="O5360" s="220"/>
      <c r="P5360" s="220"/>
      <c r="Q5360" s="326"/>
      <c r="R5360" s="326"/>
      <c r="S5360" s="326"/>
      <c r="T5360" s="326"/>
    </row>
    <row r="5361" spans="1:20">
      <c r="A5361" s="220"/>
      <c r="B5361" s="220"/>
      <c r="C5361" s="220"/>
      <c r="D5361" s="220"/>
      <c r="E5361" s="220"/>
      <c r="F5361" s="220"/>
      <c r="G5361" s="220"/>
      <c r="H5361" s="220"/>
      <c r="I5361" s="220"/>
      <c r="J5361" s="220"/>
      <c r="K5361" s="220"/>
      <c r="L5361" s="220"/>
      <c r="M5361" s="326"/>
      <c r="N5361" s="220"/>
      <c r="O5361" s="220"/>
      <c r="P5361" s="220"/>
      <c r="Q5361" s="326"/>
      <c r="R5361" s="326"/>
      <c r="S5361" s="326"/>
      <c r="T5361" s="326"/>
    </row>
    <row r="5362" spans="1:20">
      <c r="A5362" s="220"/>
      <c r="B5362" s="220"/>
      <c r="C5362" s="220"/>
      <c r="D5362" s="220"/>
      <c r="E5362" s="220"/>
      <c r="F5362" s="220"/>
      <c r="G5362" s="220"/>
      <c r="H5362" s="220"/>
      <c r="I5362" s="220"/>
      <c r="J5362" s="220"/>
      <c r="K5362" s="220"/>
      <c r="L5362" s="220"/>
      <c r="M5362" s="326"/>
      <c r="N5362" s="220"/>
      <c r="O5362" s="220"/>
      <c r="P5362" s="220"/>
      <c r="Q5362" s="326"/>
      <c r="R5362" s="326"/>
      <c r="S5362" s="326"/>
      <c r="T5362" s="326"/>
    </row>
    <row r="5363" spans="1:20">
      <c r="A5363" s="220"/>
      <c r="B5363" s="220"/>
      <c r="C5363" s="220"/>
      <c r="D5363" s="220"/>
      <c r="E5363" s="220"/>
      <c r="F5363" s="220"/>
      <c r="G5363" s="220"/>
      <c r="H5363" s="220"/>
      <c r="I5363" s="220"/>
      <c r="J5363" s="220"/>
      <c r="K5363" s="220"/>
      <c r="L5363" s="220"/>
      <c r="M5363" s="326"/>
      <c r="N5363" s="220"/>
      <c r="O5363" s="220"/>
      <c r="P5363" s="220"/>
      <c r="Q5363" s="326"/>
      <c r="R5363" s="326"/>
      <c r="S5363" s="326"/>
      <c r="T5363" s="326"/>
    </row>
    <row r="5364" spans="1:20">
      <c r="A5364" s="220"/>
      <c r="B5364" s="220"/>
      <c r="C5364" s="220"/>
      <c r="D5364" s="220"/>
      <c r="E5364" s="220"/>
      <c r="F5364" s="220"/>
      <c r="G5364" s="220"/>
      <c r="H5364" s="220"/>
      <c r="I5364" s="220"/>
      <c r="J5364" s="220"/>
      <c r="K5364" s="220"/>
      <c r="L5364" s="220"/>
      <c r="M5364" s="326"/>
      <c r="N5364" s="220"/>
      <c r="O5364" s="220"/>
      <c r="P5364" s="220"/>
      <c r="Q5364" s="326"/>
      <c r="R5364" s="326"/>
      <c r="S5364" s="326"/>
      <c r="T5364" s="326"/>
    </row>
    <row r="5365" spans="1:20">
      <c r="A5365" s="220"/>
      <c r="B5365" s="220"/>
      <c r="C5365" s="220"/>
      <c r="D5365" s="220"/>
      <c r="E5365" s="220"/>
      <c r="F5365" s="220"/>
      <c r="G5365" s="220"/>
      <c r="H5365" s="220"/>
      <c r="I5365" s="220"/>
      <c r="J5365" s="220"/>
      <c r="K5365" s="220"/>
      <c r="L5365" s="220"/>
      <c r="M5365" s="326"/>
      <c r="N5365" s="220"/>
      <c r="O5365" s="220"/>
      <c r="P5365" s="220"/>
      <c r="Q5365" s="326"/>
      <c r="R5365" s="326"/>
      <c r="S5365" s="326"/>
      <c r="T5365" s="326"/>
    </row>
    <row r="5366" spans="1:20">
      <c r="A5366" s="220"/>
      <c r="B5366" s="220"/>
      <c r="C5366" s="220"/>
      <c r="D5366" s="220"/>
      <c r="E5366" s="220"/>
      <c r="F5366" s="220"/>
      <c r="G5366" s="220"/>
      <c r="H5366" s="220"/>
      <c r="I5366" s="220"/>
      <c r="J5366" s="220"/>
      <c r="K5366" s="220"/>
      <c r="L5366" s="220"/>
      <c r="M5366" s="326"/>
      <c r="N5366" s="220"/>
      <c r="O5366" s="220"/>
      <c r="P5366" s="220"/>
      <c r="Q5366" s="326"/>
      <c r="R5366" s="326"/>
      <c r="S5366" s="326"/>
      <c r="T5366" s="326"/>
    </row>
    <row r="5367" spans="1:20">
      <c r="A5367" s="220"/>
      <c r="B5367" s="220"/>
      <c r="C5367" s="220"/>
      <c r="D5367" s="220"/>
      <c r="E5367" s="220"/>
      <c r="F5367" s="220"/>
      <c r="G5367" s="220"/>
      <c r="H5367" s="220"/>
      <c r="I5367" s="220"/>
      <c r="J5367" s="220"/>
      <c r="K5367" s="220"/>
      <c r="L5367" s="220"/>
      <c r="M5367" s="326"/>
      <c r="N5367" s="220"/>
      <c r="O5367" s="220"/>
      <c r="P5367" s="220"/>
      <c r="Q5367" s="326"/>
      <c r="R5367" s="326"/>
      <c r="S5367" s="326"/>
      <c r="T5367" s="326"/>
    </row>
    <row r="5368" spans="1:20">
      <c r="A5368" s="220"/>
      <c r="B5368" s="220"/>
      <c r="C5368" s="220"/>
      <c r="D5368" s="220"/>
      <c r="E5368" s="220"/>
      <c r="F5368" s="220"/>
      <c r="G5368" s="220"/>
      <c r="H5368" s="220"/>
      <c r="I5368" s="220"/>
      <c r="J5368" s="220"/>
      <c r="K5368" s="220"/>
      <c r="L5368" s="220"/>
      <c r="M5368" s="326"/>
      <c r="N5368" s="220"/>
      <c r="O5368" s="220"/>
      <c r="P5368" s="220"/>
      <c r="Q5368" s="326"/>
      <c r="R5368" s="326"/>
      <c r="S5368" s="326"/>
      <c r="T5368" s="326"/>
    </row>
    <row r="5369" spans="1:20">
      <c r="A5369" s="220"/>
      <c r="B5369" s="220"/>
      <c r="C5369" s="220"/>
      <c r="D5369" s="220"/>
      <c r="E5369" s="220"/>
      <c r="F5369" s="220"/>
      <c r="G5369" s="220"/>
      <c r="H5369" s="220"/>
      <c r="I5369" s="220"/>
      <c r="J5369" s="220"/>
      <c r="K5369" s="220"/>
      <c r="L5369" s="220"/>
      <c r="M5369" s="326"/>
      <c r="N5369" s="220"/>
      <c r="O5369" s="220"/>
      <c r="P5369" s="220"/>
      <c r="Q5369" s="326"/>
      <c r="R5369" s="326"/>
      <c r="S5369" s="326"/>
      <c r="T5369" s="326"/>
    </row>
    <row r="5370" spans="1:20">
      <c r="A5370" s="220"/>
      <c r="B5370" s="220"/>
      <c r="C5370" s="220"/>
      <c r="D5370" s="220"/>
      <c r="E5370" s="220"/>
      <c r="F5370" s="220"/>
      <c r="G5370" s="220"/>
      <c r="H5370" s="220"/>
      <c r="I5370" s="220"/>
      <c r="J5370" s="220"/>
      <c r="K5370" s="220"/>
      <c r="L5370" s="220"/>
      <c r="M5370" s="326"/>
      <c r="N5370" s="220"/>
      <c r="O5370" s="220"/>
      <c r="P5370" s="220"/>
      <c r="Q5370" s="326"/>
      <c r="R5370" s="326"/>
      <c r="S5370" s="326"/>
      <c r="T5370" s="326"/>
    </row>
    <row r="5371" spans="1:20">
      <c r="A5371" s="220"/>
      <c r="B5371" s="220"/>
      <c r="C5371" s="220"/>
      <c r="D5371" s="220"/>
      <c r="E5371" s="220"/>
      <c r="F5371" s="220"/>
      <c r="G5371" s="220"/>
      <c r="H5371" s="220"/>
      <c r="I5371" s="220"/>
      <c r="J5371" s="220"/>
      <c r="K5371" s="220"/>
      <c r="L5371" s="220"/>
      <c r="M5371" s="326"/>
      <c r="N5371" s="220"/>
      <c r="O5371" s="220"/>
      <c r="P5371" s="220"/>
      <c r="Q5371" s="326"/>
      <c r="R5371" s="326"/>
      <c r="S5371" s="326"/>
      <c r="T5371" s="326"/>
    </row>
    <row r="5372" spans="1:20">
      <c r="A5372" s="220"/>
      <c r="B5372" s="220"/>
      <c r="C5372" s="220"/>
      <c r="D5372" s="220"/>
      <c r="E5372" s="220"/>
      <c r="F5372" s="220"/>
      <c r="G5372" s="220"/>
      <c r="H5372" s="220"/>
      <c r="I5372" s="220"/>
      <c r="J5372" s="220"/>
      <c r="K5372" s="220"/>
      <c r="L5372" s="220"/>
      <c r="M5372" s="326"/>
      <c r="N5372" s="220"/>
      <c r="O5372" s="220"/>
      <c r="P5372" s="220"/>
      <c r="Q5372" s="326"/>
      <c r="R5372" s="326"/>
      <c r="S5372" s="326"/>
      <c r="T5372" s="326"/>
    </row>
    <row r="5373" spans="1:20">
      <c r="A5373" s="220"/>
      <c r="B5373" s="220"/>
      <c r="C5373" s="220"/>
      <c r="D5373" s="220"/>
      <c r="E5373" s="220"/>
      <c r="F5373" s="220"/>
      <c r="G5373" s="220"/>
      <c r="H5373" s="220"/>
      <c r="I5373" s="220"/>
      <c r="J5373" s="220"/>
      <c r="K5373" s="220"/>
      <c r="L5373" s="220"/>
      <c r="M5373" s="326"/>
      <c r="N5373" s="220"/>
      <c r="O5373" s="220"/>
      <c r="P5373" s="220"/>
      <c r="Q5373" s="326"/>
      <c r="R5373" s="326"/>
      <c r="S5373" s="326"/>
      <c r="T5373" s="326"/>
    </row>
    <row r="5374" spans="1:20">
      <c r="A5374" s="220"/>
      <c r="B5374" s="220"/>
      <c r="C5374" s="220"/>
      <c r="D5374" s="220"/>
      <c r="E5374" s="220"/>
      <c r="F5374" s="220"/>
      <c r="G5374" s="220"/>
      <c r="H5374" s="220"/>
      <c r="I5374" s="220"/>
      <c r="J5374" s="220"/>
      <c r="K5374" s="220"/>
      <c r="L5374" s="220"/>
      <c r="M5374" s="326"/>
      <c r="N5374" s="220"/>
      <c r="O5374" s="220"/>
      <c r="P5374" s="220"/>
      <c r="Q5374" s="326"/>
      <c r="R5374" s="326"/>
      <c r="S5374" s="326"/>
      <c r="T5374" s="326"/>
    </row>
    <row r="5375" spans="1:20">
      <c r="A5375" s="220"/>
      <c r="B5375" s="220"/>
      <c r="C5375" s="220"/>
      <c r="D5375" s="220"/>
      <c r="E5375" s="220"/>
      <c r="F5375" s="220"/>
      <c r="G5375" s="220"/>
      <c r="H5375" s="220"/>
      <c r="I5375" s="220"/>
      <c r="J5375" s="220"/>
      <c r="K5375" s="220"/>
      <c r="L5375" s="220"/>
      <c r="M5375" s="326"/>
      <c r="N5375" s="220"/>
      <c r="O5375" s="220"/>
      <c r="P5375" s="220"/>
      <c r="Q5375" s="326"/>
      <c r="R5375" s="326"/>
      <c r="S5375" s="326"/>
      <c r="T5375" s="326"/>
    </row>
    <row r="5376" spans="1:20">
      <c r="A5376" s="220"/>
      <c r="B5376" s="220"/>
      <c r="C5376" s="220"/>
      <c r="D5376" s="220"/>
      <c r="E5376" s="220"/>
      <c r="F5376" s="220"/>
      <c r="G5376" s="220"/>
      <c r="H5376" s="220"/>
      <c r="I5376" s="220"/>
      <c r="J5376" s="220"/>
      <c r="K5376" s="220"/>
      <c r="L5376" s="220"/>
      <c r="M5376" s="326"/>
      <c r="N5376" s="220"/>
      <c r="O5376" s="220"/>
      <c r="P5376" s="220"/>
      <c r="Q5376" s="326"/>
      <c r="R5376" s="326"/>
      <c r="S5376" s="326"/>
      <c r="T5376" s="326"/>
    </row>
    <row r="5377" spans="1:20">
      <c r="A5377" s="220"/>
      <c r="B5377" s="220"/>
      <c r="C5377" s="220"/>
      <c r="D5377" s="220"/>
      <c r="E5377" s="220"/>
      <c r="F5377" s="220"/>
      <c r="G5377" s="220"/>
      <c r="H5377" s="220"/>
      <c r="I5377" s="220"/>
      <c r="J5377" s="220"/>
      <c r="K5377" s="220"/>
      <c r="L5377" s="220"/>
      <c r="M5377" s="326"/>
      <c r="N5377" s="220"/>
      <c r="O5377" s="220"/>
      <c r="P5377" s="220"/>
      <c r="Q5377" s="326"/>
      <c r="R5377" s="326"/>
      <c r="S5377" s="326"/>
      <c r="T5377" s="326"/>
    </row>
    <row r="5378" spans="1:20">
      <c r="A5378" s="220"/>
      <c r="B5378" s="220"/>
      <c r="C5378" s="220"/>
      <c r="D5378" s="220"/>
      <c r="E5378" s="220"/>
      <c r="F5378" s="220"/>
      <c r="G5378" s="220"/>
      <c r="H5378" s="220"/>
      <c r="I5378" s="220"/>
      <c r="J5378" s="220"/>
      <c r="K5378" s="220"/>
      <c r="L5378" s="220"/>
      <c r="M5378" s="326"/>
      <c r="N5378" s="220"/>
      <c r="O5378" s="220"/>
      <c r="P5378" s="220"/>
      <c r="Q5378" s="326"/>
      <c r="R5378" s="326"/>
      <c r="S5378" s="326"/>
      <c r="T5378" s="326"/>
    </row>
    <row r="5379" spans="1:20">
      <c r="A5379" s="220"/>
      <c r="B5379" s="220"/>
      <c r="C5379" s="220"/>
      <c r="D5379" s="220"/>
      <c r="E5379" s="220"/>
      <c r="F5379" s="220"/>
      <c r="G5379" s="220"/>
      <c r="H5379" s="220"/>
      <c r="I5379" s="220"/>
      <c r="J5379" s="220"/>
      <c r="K5379" s="220"/>
      <c r="L5379" s="220"/>
      <c r="M5379" s="326"/>
      <c r="N5379" s="220"/>
      <c r="O5379" s="220"/>
      <c r="P5379" s="220"/>
      <c r="Q5379" s="326"/>
      <c r="R5379" s="326"/>
      <c r="S5379" s="326"/>
      <c r="T5379" s="326"/>
    </row>
    <row r="5380" spans="1:20">
      <c r="A5380" s="220"/>
      <c r="B5380" s="220"/>
      <c r="C5380" s="220"/>
      <c r="D5380" s="220"/>
      <c r="E5380" s="220"/>
      <c r="F5380" s="220"/>
      <c r="G5380" s="220"/>
      <c r="H5380" s="220"/>
      <c r="I5380" s="220"/>
      <c r="J5380" s="220"/>
      <c r="K5380" s="220"/>
      <c r="L5380" s="220"/>
      <c r="M5380" s="326"/>
      <c r="N5380" s="220"/>
      <c r="O5380" s="220"/>
      <c r="P5380" s="220"/>
      <c r="Q5380" s="326"/>
      <c r="R5380" s="326"/>
      <c r="S5380" s="326"/>
      <c r="T5380" s="326"/>
    </row>
    <row r="5381" spans="1:20">
      <c r="A5381" s="220"/>
      <c r="B5381" s="220"/>
      <c r="C5381" s="220"/>
      <c r="D5381" s="220"/>
      <c r="E5381" s="220"/>
      <c r="F5381" s="220"/>
      <c r="G5381" s="220"/>
      <c r="H5381" s="220"/>
      <c r="I5381" s="220"/>
      <c r="J5381" s="220"/>
      <c r="K5381" s="220"/>
      <c r="L5381" s="220"/>
      <c r="M5381" s="326"/>
      <c r="N5381" s="220"/>
      <c r="O5381" s="220"/>
      <c r="P5381" s="220"/>
      <c r="Q5381" s="326"/>
      <c r="R5381" s="326"/>
      <c r="S5381" s="326"/>
      <c r="T5381" s="326"/>
    </row>
    <row r="5382" spans="1:20">
      <c r="A5382" s="220"/>
      <c r="B5382" s="220"/>
      <c r="C5382" s="220"/>
      <c r="D5382" s="220"/>
      <c r="E5382" s="220"/>
      <c r="F5382" s="220"/>
      <c r="G5382" s="220"/>
      <c r="H5382" s="220"/>
      <c r="I5382" s="220"/>
      <c r="J5382" s="220"/>
      <c r="K5382" s="220"/>
      <c r="L5382" s="220"/>
      <c r="M5382" s="326"/>
      <c r="N5382" s="220"/>
      <c r="O5382" s="220"/>
      <c r="P5382" s="220"/>
      <c r="Q5382" s="326"/>
      <c r="R5382" s="326"/>
      <c r="S5382" s="326"/>
      <c r="T5382" s="326"/>
    </row>
    <row r="5383" spans="1:20">
      <c r="A5383" s="220"/>
      <c r="B5383" s="220"/>
      <c r="C5383" s="220"/>
      <c r="D5383" s="220"/>
      <c r="E5383" s="220"/>
      <c r="F5383" s="220"/>
      <c r="G5383" s="220"/>
      <c r="H5383" s="220"/>
      <c r="I5383" s="220"/>
      <c r="J5383" s="220"/>
      <c r="K5383" s="220"/>
      <c r="L5383" s="220"/>
      <c r="M5383" s="326"/>
      <c r="N5383" s="220"/>
      <c r="O5383" s="220"/>
      <c r="P5383" s="220"/>
      <c r="Q5383" s="326"/>
      <c r="R5383" s="326"/>
      <c r="S5383" s="326"/>
      <c r="T5383" s="326"/>
    </row>
    <row r="5384" spans="1:20">
      <c r="A5384" s="220"/>
      <c r="B5384" s="220"/>
      <c r="C5384" s="220"/>
      <c r="D5384" s="220"/>
      <c r="E5384" s="220"/>
      <c r="F5384" s="220"/>
      <c r="G5384" s="220"/>
      <c r="H5384" s="220"/>
      <c r="I5384" s="220"/>
      <c r="J5384" s="220"/>
      <c r="K5384" s="220"/>
      <c r="L5384" s="220"/>
      <c r="M5384" s="326"/>
      <c r="N5384" s="220"/>
      <c r="O5384" s="220"/>
      <c r="P5384" s="220"/>
      <c r="Q5384" s="326"/>
      <c r="R5384" s="326"/>
      <c r="S5384" s="326"/>
      <c r="T5384" s="326"/>
    </row>
    <row r="5385" spans="1:20">
      <c r="A5385" s="220"/>
      <c r="B5385" s="220"/>
      <c r="C5385" s="220"/>
      <c r="D5385" s="220"/>
      <c r="E5385" s="220"/>
      <c r="F5385" s="220"/>
      <c r="G5385" s="220"/>
      <c r="H5385" s="220"/>
      <c r="I5385" s="220"/>
      <c r="J5385" s="220"/>
      <c r="K5385" s="220"/>
      <c r="L5385" s="220"/>
      <c r="M5385" s="326"/>
      <c r="N5385" s="220"/>
      <c r="O5385" s="220"/>
      <c r="P5385" s="220"/>
      <c r="Q5385" s="326"/>
      <c r="R5385" s="326"/>
      <c r="S5385" s="326"/>
      <c r="T5385" s="326"/>
    </row>
    <row r="5386" spans="1:20">
      <c r="A5386" s="220"/>
      <c r="B5386" s="220"/>
      <c r="C5386" s="220"/>
      <c r="D5386" s="220"/>
      <c r="E5386" s="220"/>
      <c r="F5386" s="220"/>
      <c r="G5386" s="220"/>
      <c r="H5386" s="220"/>
      <c r="I5386" s="220"/>
      <c r="J5386" s="220"/>
      <c r="K5386" s="220"/>
      <c r="L5386" s="220"/>
      <c r="M5386" s="326"/>
      <c r="N5386" s="220"/>
      <c r="O5386" s="220"/>
      <c r="P5386" s="220"/>
      <c r="Q5386" s="326"/>
      <c r="R5386" s="326"/>
      <c r="S5386" s="326"/>
      <c r="T5386" s="326"/>
    </row>
    <row r="5387" spans="1:20">
      <c r="A5387" s="220"/>
      <c r="B5387" s="220"/>
      <c r="C5387" s="220"/>
      <c r="D5387" s="220"/>
      <c r="E5387" s="220"/>
      <c r="F5387" s="220"/>
      <c r="G5387" s="220"/>
      <c r="H5387" s="220"/>
      <c r="I5387" s="220"/>
      <c r="J5387" s="220"/>
      <c r="K5387" s="220"/>
      <c r="L5387" s="220"/>
      <c r="M5387" s="326"/>
      <c r="N5387" s="220"/>
      <c r="O5387" s="220"/>
      <c r="P5387" s="220"/>
      <c r="Q5387" s="326"/>
      <c r="R5387" s="326"/>
      <c r="S5387" s="326"/>
      <c r="T5387" s="326"/>
    </row>
    <row r="5388" spans="1:20">
      <c r="A5388" s="220"/>
      <c r="B5388" s="220"/>
      <c r="C5388" s="220"/>
      <c r="D5388" s="220"/>
      <c r="E5388" s="220"/>
      <c r="F5388" s="220"/>
      <c r="G5388" s="220"/>
      <c r="H5388" s="220"/>
      <c r="I5388" s="220"/>
      <c r="J5388" s="220"/>
      <c r="K5388" s="220"/>
      <c r="L5388" s="220"/>
      <c r="M5388" s="326"/>
      <c r="N5388" s="220"/>
      <c r="O5388" s="220"/>
      <c r="P5388" s="220"/>
      <c r="Q5388" s="326"/>
      <c r="R5388" s="326"/>
      <c r="S5388" s="326"/>
      <c r="T5388" s="326"/>
    </row>
    <row r="5389" spans="1:20">
      <c r="A5389" s="220"/>
      <c r="B5389" s="220"/>
      <c r="C5389" s="220"/>
      <c r="D5389" s="220"/>
      <c r="E5389" s="220"/>
      <c r="F5389" s="220"/>
      <c r="G5389" s="220"/>
      <c r="H5389" s="220"/>
      <c r="I5389" s="220"/>
      <c r="J5389" s="220"/>
      <c r="K5389" s="220"/>
      <c r="L5389" s="220"/>
      <c r="M5389" s="326"/>
      <c r="N5389" s="220"/>
      <c r="O5389" s="220"/>
      <c r="P5389" s="220"/>
      <c r="Q5389" s="326"/>
      <c r="R5389" s="326"/>
      <c r="S5389" s="326"/>
      <c r="T5389" s="326"/>
    </row>
    <row r="5390" spans="1:20">
      <c r="A5390" s="220"/>
      <c r="B5390" s="220"/>
      <c r="C5390" s="220"/>
      <c r="D5390" s="220"/>
      <c r="E5390" s="220"/>
      <c r="F5390" s="220"/>
      <c r="G5390" s="220"/>
      <c r="H5390" s="220"/>
      <c r="I5390" s="220"/>
      <c r="J5390" s="220"/>
      <c r="K5390" s="220"/>
      <c r="L5390" s="220"/>
      <c r="M5390" s="326"/>
      <c r="N5390" s="220"/>
      <c r="O5390" s="220"/>
      <c r="P5390" s="220"/>
      <c r="Q5390" s="326"/>
      <c r="R5390" s="326"/>
      <c r="S5390" s="326"/>
      <c r="T5390" s="326"/>
    </row>
    <row r="5391" spans="1:20">
      <c r="A5391" s="220"/>
      <c r="B5391" s="220"/>
      <c r="C5391" s="220"/>
      <c r="D5391" s="220"/>
      <c r="E5391" s="220"/>
      <c r="F5391" s="220"/>
      <c r="G5391" s="220"/>
      <c r="H5391" s="220"/>
      <c r="I5391" s="220"/>
      <c r="J5391" s="220"/>
      <c r="K5391" s="220"/>
      <c r="L5391" s="220"/>
      <c r="M5391" s="326"/>
      <c r="N5391" s="220"/>
      <c r="O5391" s="220"/>
      <c r="P5391" s="220"/>
      <c r="Q5391" s="326"/>
      <c r="R5391" s="326"/>
      <c r="S5391" s="326"/>
      <c r="T5391" s="326"/>
    </row>
    <row r="5392" spans="1:20">
      <c r="A5392" s="220"/>
      <c r="B5392" s="220"/>
      <c r="C5392" s="220"/>
      <c r="D5392" s="220"/>
      <c r="E5392" s="220"/>
      <c r="F5392" s="220"/>
      <c r="G5392" s="220"/>
      <c r="H5392" s="220"/>
      <c r="I5392" s="220"/>
      <c r="J5392" s="220"/>
      <c r="K5392" s="220"/>
      <c r="L5392" s="220"/>
      <c r="M5392" s="326"/>
      <c r="N5392" s="220"/>
      <c r="O5392" s="220"/>
      <c r="P5392" s="220"/>
      <c r="Q5392" s="326"/>
      <c r="R5392" s="326"/>
      <c r="S5392" s="326"/>
      <c r="T5392" s="326"/>
    </row>
    <row r="5393" spans="1:20">
      <c r="A5393" s="220"/>
      <c r="B5393" s="220"/>
      <c r="C5393" s="220"/>
      <c r="D5393" s="220"/>
      <c r="E5393" s="220"/>
      <c r="F5393" s="220"/>
      <c r="G5393" s="220"/>
      <c r="H5393" s="220"/>
      <c r="I5393" s="220"/>
      <c r="J5393" s="220"/>
      <c r="K5393" s="220"/>
      <c r="L5393" s="220"/>
      <c r="M5393" s="326"/>
      <c r="N5393" s="220"/>
      <c r="O5393" s="220"/>
      <c r="P5393" s="220"/>
      <c r="Q5393" s="326"/>
      <c r="R5393" s="326"/>
      <c r="S5393" s="326"/>
      <c r="T5393" s="326"/>
    </row>
    <row r="5394" spans="1:20">
      <c r="A5394" s="220"/>
      <c r="B5394" s="220"/>
      <c r="C5394" s="220"/>
      <c r="D5394" s="220"/>
      <c r="E5394" s="220"/>
      <c r="F5394" s="220"/>
      <c r="G5394" s="220"/>
      <c r="H5394" s="220"/>
      <c r="I5394" s="220"/>
      <c r="J5394" s="220"/>
      <c r="K5394" s="220"/>
      <c r="L5394" s="220"/>
      <c r="M5394" s="326"/>
      <c r="N5394" s="220"/>
      <c r="O5394" s="220"/>
      <c r="P5394" s="220"/>
      <c r="Q5394" s="326"/>
      <c r="R5394" s="326"/>
      <c r="S5394" s="326"/>
      <c r="T5394" s="326"/>
    </row>
    <row r="5395" spans="1:20">
      <c r="A5395" s="220"/>
      <c r="B5395" s="220"/>
      <c r="C5395" s="220"/>
      <c r="D5395" s="220"/>
      <c r="E5395" s="220"/>
      <c r="F5395" s="220"/>
      <c r="G5395" s="220"/>
      <c r="H5395" s="220"/>
      <c r="I5395" s="220"/>
      <c r="J5395" s="220"/>
      <c r="K5395" s="220"/>
      <c r="L5395" s="220"/>
      <c r="M5395" s="326"/>
      <c r="N5395" s="220"/>
      <c r="O5395" s="220"/>
      <c r="P5395" s="220"/>
      <c r="Q5395" s="326"/>
      <c r="R5395" s="326"/>
      <c r="S5395" s="326"/>
      <c r="T5395" s="326"/>
    </row>
    <row r="5396" spans="1:20">
      <c r="A5396" s="220"/>
      <c r="B5396" s="220"/>
      <c r="C5396" s="220"/>
      <c r="D5396" s="220"/>
      <c r="E5396" s="220"/>
      <c r="F5396" s="220"/>
      <c r="G5396" s="220"/>
      <c r="H5396" s="220"/>
      <c r="I5396" s="220"/>
      <c r="J5396" s="220"/>
      <c r="K5396" s="220"/>
      <c r="L5396" s="220"/>
      <c r="M5396" s="326"/>
      <c r="N5396" s="220"/>
      <c r="O5396" s="220"/>
      <c r="P5396" s="220"/>
      <c r="Q5396" s="326"/>
      <c r="R5396" s="326"/>
      <c r="S5396" s="326"/>
      <c r="T5396" s="326"/>
    </row>
    <row r="5397" spans="1:20">
      <c r="A5397" s="220"/>
      <c r="B5397" s="220"/>
      <c r="C5397" s="220"/>
      <c r="D5397" s="220"/>
      <c r="E5397" s="220"/>
      <c r="F5397" s="220"/>
      <c r="G5397" s="220"/>
      <c r="H5397" s="220"/>
      <c r="I5397" s="220"/>
      <c r="J5397" s="220"/>
      <c r="K5397" s="220"/>
      <c r="L5397" s="220"/>
      <c r="M5397" s="326"/>
      <c r="N5397" s="220"/>
      <c r="O5397" s="220"/>
      <c r="P5397" s="220"/>
      <c r="Q5397" s="326"/>
      <c r="R5397" s="326"/>
      <c r="S5397" s="326"/>
      <c r="T5397" s="326"/>
    </row>
    <row r="5398" spans="1:20">
      <c r="A5398" s="220"/>
      <c r="B5398" s="220"/>
      <c r="C5398" s="220"/>
      <c r="D5398" s="220"/>
      <c r="E5398" s="220"/>
      <c r="F5398" s="220"/>
      <c r="G5398" s="220"/>
      <c r="H5398" s="220"/>
      <c r="I5398" s="220"/>
      <c r="J5398" s="220"/>
      <c r="K5398" s="220"/>
      <c r="L5398" s="220"/>
      <c r="M5398" s="326"/>
      <c r="N5398" s="220"/>
      <c r="O5398" s="220"/>
      <c r="P5398" s="220"/>
      <c r="Q5398" s="326"/>
      <c r="R5398" s="326"/>
      <c r="S5398" s="326"/>
      <c r="T5398" s="326"/>
    </row>
    <row r="5399" spans="1:20">
      <c r="A5399" s="220"/>
      <c r="B5399" s="220"/>
      <c r="C5399" s="220"/>
      <c r="D5399" s="220"/>
      <c r="E5399" s="220"/>
      <c r="F5399" s="220"/>
      <c r="G5399" s="220"/>
      <c r="H5399" s="220"/>
      <c r="I5399" s="220"/>
      <c r="J5399" s="220"/>
      <c r="K5399" s="220"/>
      <c r="L5399" s="220"/>
      <c r="M5399" s="326"/>
      <c r="N5399" s="220"/>
      <c r="O5399" s="220"/>
      <c r="P5399" s="220"/>
      <c r="Q5399" s="326"/>
      <c r="R5399" s="326"/>
      <c r="S5399" s="326"/>
      <c r="T5399" s="326"/>
    </row>
    <row r="5400" spans="1:20">
      <c r="A5400" s="220"/>
      <c r="B5400" s="220"/>
      <c r="C5400" s="220"/>
      <c r="D5400" s="220"/>
      <c r="E5400" s="220"/>
      <c r="F5400" s="220"/>
      <c r="G5400" s="220"/>
      <c r="H5400" s="220"/>
      <c r="I5400" s="220"/>
      <c r="J5400" s="220"/>
      <c r="K5400" s="220"/>
      <c r="L5400" s="220"/>
      <c r="M5400" s="326"/>
      <c r="N5400" s="220"/>
      <c r="O5400" s="220"/>
      <c r="P5400" s="220"/>
      <c r="Q5400" s="326"/>
      <c r="R5400" s="326"/>
      <c r="S5400" s="326"/>
      <c r="T5400" s="326"/>
    </row>
    <row r="5401" spans="1:20">
      <c r="A5401" s="220"/>
      <c r="B5401" s="220"/>
      <c r="C5401" s="220"/>
      <c r="D5401" s="220"/>
      <c r="E5401" s="220"/>
      <c r="F5401" s="220"/>
      <c r="G5401" s="220"/>
      <c r="H5401" s="220"/>
      <c r="I5401" s="220"/>
      <c r="J5401" s="220"/>
      <c r="K5401" s="220"/>
      <c r="L5401" s="220"/>
      <c r="M5401" s="326"/>
      <c r="N5401" s="220"/>
      <c r="O5401" s="220"/>
      <c r="P5401" s="220"/>
      <c r="Q5401" s="326"/>
      <c r="R5401" s="326"/>
      <c r="S5401" s="326"/>
      <c r="T5401" s="326"/>
    </row>
    <row r="5402" spans="1:20">
      <c r="A5402" s="220"/>
      <c r="B5402" s="220"/>
      <c r="C5402" s="220"/>
      <c r="D5402" s="220"/>
      <c r="E5402" s="220"/>
      <c r="F5402" s="220"/>
      <c r="G5402" s="220"/>
      <c r="H5402" s="220"/>
      <c r="I5402" s="220"/>
      <c r="J5402" s="220"/>
      <c r="K5402" s="220"/>
      <c r="L5402" s="220"/>
      <c r="M5402" s="326"/>
      <c r="N5402" s="220"/>
      <c r="O5402" s="220"/>
      <c r="P5402" s="220"/>
      <c r="Q5402" s="326"/>
      <c r="R5402" s="326"/>
      <c r="S5402" s="326"/>
      <c r="T5402" s="326"/>
    </row>
    <row r="5403" spans="1:20">
      <c r="A5403" s="220"/>
      <c r="B5403" s="220"/>
      <c r="C5403" s="220"/>
      <c r="D5403" s="220"/>
      <c r="E5403" s="220"/>
      <c r="F5403" s="220"/>
      <c r="G5403" s="220"/>
      <c r="H5403" s="220"/>
      <c r="I5403" s="220"/>
      <c r="J5403" s="220"/>
      <c r="K5403" s="220"/>
      <c r="L5403" s="220"/>
      <c r="M5403" s="326"/>
      <c r="N5403" s="220"/>
      <c r="O5403" s="220"/>
      <c r="P5403" s="220"/>
      <c r="Q5403" s="326"/>
      <c r="R5403" s="326"/>
      <c r="S5403" s="326"/>
      <c r="T5403" s="326"/>
    </row>
    <row r="5404" spans="1:20">
      <c r="A5404" s="220"/>
      <c r="B5404" s="220"/>
      <c r="C5404" s="220"/>
      <c r="D5404" s="220"/>
      <c r="E5404" s="220"/>
      <c r="F5404" s="220"/>
      <c r="G5404" s="220"/>
      <c r="H5404" s="220"/>
      <c r="I5404" s="220"/>
      <c r="J5404" s="220"/>
      <c r="K5404" s="220"/>
      <c r="L5404" s="220"/>
      <c r="M5404" s="326"/>
      <c r="N5404" s="220"/>
      <c r="O5404" s="220"/>
      <c r="P5404" s="220"/>
      <c r="Q5404" s="326"/>
      <c r="R5404" s="326"/>
      <c r="S5404" s="326"/>
      <c r="T5404" s="326"/>
    </row>
    <row r="5405" spans="1:20">
      <c r="A5405" s="220"/>
      <c r="B5405" s="220"/>
      <c r="C5405" s="220"/>
      <c r="D5405" s="220"/>
      <c r="E5405" s="220"/>
      <c r="F5405" s="220"/>
      <c r="G5405" s="220"/>
      <c r="H5405" s="220"/>
      <c r="I5405" s="220"/>
      <c r="J5405" s="220"/>
      <c r="K5405" s="220"/>
      <c r="L5405" s="220"/>
      <c r="M5405" s="326"/>
      <c r="N5405" s="220"/>
      <c r="O5405" s="220"/>
      <c r="P5405" s="220"/>
      <c r="Q5405" s="326"/>
      <c r="R5405" s="326"/>
      <c r="S5405" s="326"/>
      <c r="T5405" s="326"/>
    </row>
    <row r="5406" spans="1:20">
      <c r="A5406" s="220"/>
      <c r="B5406" s="220"/>
      <c r="C5406" s="220"/>
      <c r="D5406" s="220"/>
      <c r="E5406" s="220"/>
      <c r="F5406" s="220"/>
      <c r="G5406" s="220"/>
      <c r="H5406" s="220"/>
      <c r="I5406" s="220"/>
      <c r="J5406" s="220"/>
      <c r="K5406" s="220"/>
      <c r="L5406" s="220"/>
      <c r="M5406" s="326"/>
      <c r="N5406" s="220"/>
      <c r="O5406" s="220"/>
      <c r="P5406" s="220"/>
      <c r="Q5406" s="326"/>
      <c r="R5406" s="326"/>
      <c r="S5406" s="326"/>
      <c r="T5406" s="326"/>
    </row>
    <row r="5407" spans="1:20">
      <c r="A5407" s="220"/>
      <c r="B5407" s="220"/>
      <c r="C5407" s="220"/>
      <c r="D5407" s="220"/>
      <c r="E5407" s="220"/>
      <c r="F5407" s="220"/>
      <c r="G5407" s="220"/>
      <c r="H5407" s="220"/>
      <c r="I5407" s="220"/>
      <c r="J5407" s="220"/>
      <c r="K5407" s="220"/>
      <c r="L5407" s="220"/>
      <c r="M5407" s="326"/>
      <c r="N5407" s="220"/>
      <c r="O5407" s="220"/>
      <c r="P5407" s="220"/>
      <c r="Q5407" s="326"/>
      <c r="R5407" s="326"/>
      <c r="S5407" s="326"/>
      <c r="T5407" s="326"/>
    </row>
    <row r="5408" spans="1:20">
      <c r="A5408" s="220"/>
      <c r="B5408" s="220"/>
      <c r="C5408" s="220"/>
      <c r="D5408" s="220"/>
      <c r="E5408" s="220"/>
      <c r="F5408" s="220"/>
      <c r="G5408" s="220"/>
      <c r="H5408" s="220"/>
      <c r="I5408" s="220"/>
      <c r="J5408" s="220"/>
      <c r="K5408" s="220"/>
      <c r="L5408" s="220"/>
      <c r="M5408" s="326"/>
      <c r="N5408" s="220"/>
      <c r="O5408" s="220"/>
      <c r="P5408" s="220"/>
      <c r="Q5408" s="326"/>
      <c r="R5408" s="326"/>
      <c r="S5408" s="326"/>
      <c r="T5408" s="326"/>
    </row>
    <row r="5409" spans="1:20">
      <c r="A5409" s="220"/>
      <c r="B5409" s="220"/>
      <c r="C5409" s="220"/>
      <c r="D5409" s="220"/>
      <c r="E5409" s="220"/>
      <c r="F5409" s="220"/>
      <c r="G5409" s="220"/>
      <c r="H5409" s="220"/>
      <c r="I5409" s="220"/>
      <c r="J5409" s="220"/>
      <c r="K5409" s="220"/>
      <c r="L5409" s="220"/>
      <c r="M5409" s="326"/>
      <c r="N5409" s="220"/>
      <c r="O5409" s="220"/>
      <c r="P5409" s="220"/>
      <c r="Q5409" s="326"/>
      <c r="R5409" s="326"/>
      <c r="S5409" s="326"/>
      <c r="T5409" s="326"/>
    </row>
    <row r="5410" spans="1:20">
      <c r="A5410" s="220"/>
      <c r="B5410" s="220"/>
      <c r="C5410" s="220"/>
      <c r="D5410" s="220"/>
      <c r="E5410" s="220"/>
      <c r="F5410" s="220"/>
      <c r="G5410" s="220"/>
      <c r="H5410" s="220"/>
      <c r="I5410" s="220"/>
      <c r="J5410" s="220"/>
      <c r="K5410" s="220"/>
      <c r="L5410" s="220"/>
      <c r="M5410" s="326"/>
      <c r="N5410" s="220"/>
      <c r="O5410" s="220"/>
      <c r="P5410" s="220"/>
      <c r="Q5410" s="326"/>
      <c r="R5410" s="326"/>
      <c r="S5410" s="326"/>
      <c r="T5410" s="326"/>
    </row>
    <row r="5411" spans="1:20">
      <c r="A5411" s="220"/>
      <c r="B5411" s="220"/>
      <c r="C5411" s="220"/>
      <c r="D5411" s="220"/>
      <c r="E5411" s="220"/>
      <c r="F5411" s="220"/>
      <c r="G5411" s="220"/>
      <c r="H5411" s="220"/>
      <c r="I5411" s="220"/>
      <c r="J5411" s="220"/>
      <c r="K5411" s="220"/>
      <c r="L5411" s="220"/>
      <c r="M5411" s="326"/>
      <c r="N5411" s="220"/>
      <c r="O5411" s="220"/>
      <c r="P5411" s="220"/>
      <c r="Q5411" s="326"/>
      <c r="R5411" s="326"/>
      <c r="S5411" s="326"/>
      <c r="T5411" s="326"/>
    </row>
    <row r="5412" spans="1:20">
      <c r="A5412" s="220"/>
      <c r="B5412" s="220"/>
      <c r="C5412" s="220"/>
      <c r="D5412" s="220"/>
      <c r="E5412" s="220"/>
      <c r="F5412" s="220"/>
      <c r="G5412" s="220"/>
      <c r="H5412" s="220"/>
      <c r="I5412" s="220"/>
      <c r="J5412" s="220"/>
      <c r="K5412" s="220"/>
      <c r="L5412" s="220"/>
      <c r="M5412" s="326"/>
      <c r="N5412" s="220"/>
      <c r="O5412" s="220"/>
      <c r="P5412" s="220"/>
      <c r="Q5412" s="326"/>
      <c r="R5412" s="326"/>
      <c r="S5412" s="326"/>
      <c r="T5412" s="326"/>
    </row>
    <row r="5413" spans="1:20">
      <c r="A5413" s="220"/>
      <c r="B5413" s="220"/>
      <c r="C5413" s="220"/>
      <c r="D5413" s="220"/>
      <c r="E5413" s="220"/>
      <c r="F5413" s="220"/>
      <c r="G5413" s="220"/>
      <c r="H5413" s="220"/>
      <c r="I5413" s="220"/>
      <c r="J5413" s="220"/>
      <c r="K5413" s="220"/>
      <c r="L5413" s="220"/>
      <c r="M5413" s="326"/>
      <c r="N5413" s="220"/>
      <c r="O5413" s="220"/>
      <c r="P5413" s="220"/>
      <c r="Q5413" s="326"/>
      <c r="R5413" s="326"/>
      <c r="S5413" s="326"/>
      <c r="T5413" s="326"/>
    </row>
    <row r="5414" spans="1:20">
      <c r="A5414" s="220"/>
      <c r="B5414" s="220"/>
      <c r="C5414" s="220"/>
      <c r="D5414" s="220"/>
      <c r="E5414" s="220"/>
      <c r="F5414" s="220"/>
      <c r="G5414" s="220"/>
      <c r="H5414" s="220"/>
      <c r="I5414" s="220"/>
      <c r="J5414" s="220"/>
      <c r="K5414" s="220"/>
      <c r="L5414" s="220"/>
      <c r="M5414" s="326"/>
      <c r="N5414" s="220"/>
      <c r="O5414" s="220"/>
      <c r="P5414" s="220"/>
      <c r="Q5414" s="326"/>
      <c r="R5414" s="326"/>
      <c r="S5414" s="326"/>
      <c r="T5414" s="326"/>
    </row>
    <row r="5415" spans="1:20">
      <c r="A5415" s="220"/>
      <c r="B5415" s="220"/>
      <c r="C5415" s="220"/>
      <c r="D5415" s="220"/>
      <c r="E5415" s="220"/>
      <c r="F5415" s="220"/>
      <c r="G5415" s="220"/>
      <c r="H5415" s="220"/>
      <c r="I5415" s="220"/>
      <c r="J5415" s="220"/>
      <c r="K5415" s="220"/>
      <c r="L5415" s="220"/>
      <c r="M5415" s="326"/>
      <c r="N5415" s="220"/>
      <c r="O5415" s="220"/>
      <c r="P5415" s="220"/>
      <c r="Q5415" s="326"/>
      <c r="R5415" s="326"/>
      <c r="S5415" s="326"/>
      <c r="T5415" s="326"/>
    </row>
    <row r="5416" spans="1:20">
      <c r="A5416" s="220"/>
      <c r="B5416" s="220"/>
      <c r="C5416" s="220"/>
      <c r="D5416" s="220"/>
      <c r="E5416" s="220"/>
      <c r="F5416" s="220"/>
      <c r="G5416" s="220"/>
      <c r="H5416" s="220"/>
      <c r="I5416" s="220"/>
      <c r="J5416" s="220"/>
      <c r="K5416" s="220"/>
      <c r="L5416" s="220"/>
      <c r="M5416" s="326"/>
      <c r="N5416" s="220"/>
      <c r="O5416" s="220"/>
      <c r="P5416" s="220"/>
      <c r="Q5416" s="326"/>
      <c r="R5416" s="326"/>
      <c r="S5416" s="326"/>
      <c r="T5416" s="326"/>
    </row>
    <row r="5417" spans="1:20">
      <c r="A5417" s="220"/>
      <c r="B5417" s="220"/>
      <c r="C5417" s="220"/>
      <c r="D5417" s="220"/>
      <c r="E5417" s="220"/>
      <c r="F5417" s="220"/>
      <c r="G5417" s="220"/>
      <c r="H5417" s="220"/>
      <c r="I5417" s="220"/>
      <c r="J5417" s="220"/>
      <c r="K5417" s="220"/>
      <c r="L5417" s="220"/>
      <c r="M5417" s="326"/>
      <c r="N5417" s="220"/>
      <c r="O5417" s="220"/>
      <c r="P5417" s="220"/>
      <c r="Q5417" s="326"/>
      <c r="R5417" s="326"/>
      <c r="S5417" s="326"/>
      <c r="T5417" s="326"/>
    </row>
    <row r="5418" spans="1:20">
      <c r="A5418" s="220"/>
      <c r="B5418" s="220"/>
      <c r="C5418" s="220"/>
      <c r="D5418" s="220"/>
      <c r="E5418" s="220"/>
      <c r="F5418" s="220"/>
      <c r="G5418" s="220"/>
      <c r="H5418" s="220"/>
      <c r="I5418" s="220"/>
      <c r="J5418" s="220"/>
      <c r="K5418" s="220"/>
      <c r="L5418" s="220"/>
      <c r="M5418" s="326"/>
      <c r="N5418" s="220"/>
      <c r="O5418" s="220"/>
      <c r="P5418" s="220"/>
      <c r="Q5418" s="326"/>
      <c r="R5418" s="326"/>
      <c r="S5418" s="326"/>
      <c r="T5418" s="326"/>
    </row>
    <row r="5419" spans="1:20">
      <c r="A5419" s="220"/>
      <c r="B5419" s="220"/>
      <c r="C5419" s="220"/>
      <c r="D5419" s="220"/>
      <c r="E5419" s="220"/>
      <c r="F5419" s="220"/>
      <c r="G5419" s="220"/>
      <c r="H5419" s="220"/>
      <c r="I5419" s="220"/>
      <c r="J5419" s="220"/>
      <c r="K5419" s="220"/>
      <c r="L5419" s="220"/>
      <c r="M5419" s="326"/>
      <c r="N5419" s="220"/>
      <c r="O5419" s="220"/>
      <c r="P5419" s="220"/>
      <c r="Q5419" s="326"/>
      <c r="R5419" s="326"/>
      <c r="S5419" s="326"/>
      <c r="T5419" s="326"/>
    </row>
    <row r="5420" spans="1:20">
      <c r="A5420" s="220"/>
      <c r="B5420" s="220"/>
      <c r="C5420" s="220"/>
      <c r="D5420" s="220"/>
      <c r="E5420" s="220"/>
      <c r="F5420" s="220"/>
      <c r="G5420" s="220"/>
      <c r="H5420" s="220"/>
      <c r="I5420" s="220"/>
      <c r="J5420" s="220"/>
      <c r="K5420" s="220"/>
      <c r="L5420" s="220"/>
      <c r="M5420" s="326"/>
      <c r="N5420" s="220"/>
      <c r="O5420" s="220"/>
      <c r="P5420" s="220"/>
      <c r="Q5420" s="326"/>
      <c r="R5420" s="326"/>
      <c r="S5420" s="326"/>
      <c r="T5420" s="326"/>
    </row>
    <row r="5421" spans="1:20">
      <c r="A5421" s="220"/>
      <c r="B5421" s="220"/>
      <c r="C5421" s="220"/>
      <c r="D5421" s="220"/>
      <c r="E5421" s="220"/>
      <c r="F5421" s="220"/>
      <c r="G5421" s="220"/>
      <c r="H5421" s="220"/>
      <c r="I5421" s="220"/>
      <c r="J5421" s="220"/>
      <c r="K5421" s="220"/>
      <c r="L5421" s="220"/>
      <c r="M5421" s="326"/>
      <c r="N5421" s="220"/>
      <c r="O5421" s="220"/>
      <c r="P5421" s="220"/>
      <c r="Q5421" s="326"/>
      <c r="R5421" s="326"/>
      <c r="S5421" s="326"/>
      <c r="T5421" s="326"/>
    </row>
    <row r="5422" spans="1:20">
      <c r="A5422" s="220"/>
      <c r="B5422" s="220"/>
      <c r="C5422" s="220"/>
      <c r="D5422" s="220"/>
      <c r="E5422" s="220"/>
      <c r="F5422" s="220"/>
      <c r="G5422" s="220"/>
      <c r="H5422" s="220"/>
      <c r="I5422" s="220"/>
      <c r="J5422" s="220"/>
      <c r="K5422" s="220"/>
      <c r="L5422" s="220"/>
      <c r="M5422" s="326"/>
      <c r="N5422" s="220"/>
      <c r="O5422" s="220"/>
      <c r="P5422" s="220"/>
      <c r="Q5422" s="326"/>
      <c r="R5422" s="326"/>
      <c r="S5422" s="326"/>
      <c r="T5422" s="326"/>
    </row>
    <row r="5423" spans="1:20">
      <c r="A5423" s="220"/>
      <c r="B5423" s="220"/>
      <c r="C5423" s="220"/>
      <c r="D5423" s="220"/>
      <c r="E5423" s="220"/>
      <c r="F5423" s="220"/>
      <c r="G5423" s="220"/>
      <c r="H5423" s="220"/>
      <c r="I5423" s="220"/>
      <c r="J5423" s="220"/>
      <c r="K5423" s="220"/>
      <c r="L5423" s="220"/>
      <c r="M5423" s="326"/>
      <c r="N5423" s="220"/>
      <c r="O5423" s="220"/>
      <c r="P5423" s="220"/>
      <c r="Q5423" s="326"/>
      <c r="R5423" s="326"/>
      <c r="S5423" s="326"/>
      <c r="T5423" s="326"/>
    </row>
    <row r="5424" spans="1:20">
      <c r="A5424" s="220"/>
      <c r="B5424" s="220"/>
      <c r="C5424" s="220"/>
      <c r="D5424" s="220"/>
      <c r="E5424" s="220"/>
      <c r="F5424" s="220"/>
      <c r="G5424" s="220"/>
      <c r="H5424" s="220"/>
      <c r="I5424" s="220"/>
      <c r="J5424" s="220"/>
      <c r="K5424" s="220"/>
      <c r="L5424" s="220"/>
      <c r="M5424" s="326"/>
      <c r="N5424" s="220"/>
      <c r="O5424" s="220"/>
      <c r="P5424" s="220"/>
      <c r="Q5424" s="326"/>
      <c r="R5424" s="326"/>
      <c r="S5424" s="326"/>
      <c r="T5424" s="326"/>
    </row>
    <row r="5425" spans="1:20">
      <c r="A5425" s="220"/>
      <c r="B5425" s="220"/>
      <c r="C5425" s="220"/>
      <c r="D5425" s="220"/>
      <c r="E5425" s="220"/>
      <c r="F5425" s="220"/>
      <c r="G5425" s="220"/>
      <c r="H5425" s="220"/>
      <c r="I5425" s="220"/>
      <c r="J5425" s="220"/>
      <c r="K5425" s="220"/>
      <c r="L5425" s="220"/>
      <c r="M5425" s="326"/>
      <c r="N5425" s="220"/>
      <c r="O5425" s="220"/>
      <c r="P5425" s="220"/>
      <c r="Q5425" s="326"/>
      <c r="R5425" s="326"/>
      <c r="S5425" s="326"/>
      <c r="T5425" s="326"/>
    </row>
    <row r="5426" spans="1:20">
      <c r="A5426" s="220"/>
      <c r="B5426" s="220"/>
      <c r="C5426" s="220"/>
      <c r="D5426" s="220"/>
      <c r="E5426" s="220"/>
      <c r="F5426" s="220"/>
      <c r="G5426" s="220"/>
      <c r="H5426" s="220"/>
      <c r="I5426" s="220"/>
      <c r="J5426" s="220"/>
      <c r="K5426" s="220"/>
      <c r="L5426" s="220"/>
      <c r="M5426" s="326"/>
      <c r="N5426" s="220"/>
      <c r="O5426" s="220"/>
      <c r="P5426" s="220"/>
      <c r="Q5426" s="326"/>
      <c r="R5426" s="326"/>
      <c r="S5426" s="326"/>
      <c r="T5426" s="326"/>
    </row>
    <row r="5427" spans="1:20">
      <c r="A5427" s="220"/>
      <c r="B5427" s="220"/>
      <c r="C5427" s="220"/>
      <c r="D5427" s="220"/>
      <c r="E5427" s="220"/>
      <c r="F5427" s="220"/>
      <c r="G5427" s="220"/>
      <c r="H5427" s="220"/>
      <c r="I5427" s="220"/>
      <c r="J5427" s="220"/>
      <c r="K5427" s="220"/>
      <c r="L5427" s="220"/>
      <c r="M5427" s="326"/>
      <c r="N5427" s="220"/>
      <c r="O5427" s="220"/>
      <c r="P5427" s="220"/>
      <c r="Q5427" s="326"/>
      <c r="R5427" s="326"/>
      <c r="S5427" s="326"/>
      <c r="T5427" s="326"/>
    </row>
    <row r="5428" spans="1:20">
      <c r="A5428" s="220"/>
      <c r="B5428" s="220"/>
      <c r="C5428" s="220"/>
      <c r="D5428" s="220"/>
      <c r="E5428" s="220"/>
      <c r="F5428" s="220"/>
      <c r="G5428" s="220"/>
      <c r="H5428" s="220"/>
      <c r="I5428" s="220"/>
      <c r="J5428" s="220"/>
      <c r="K5428" s="220"/>
      <c r="L5428" s="220"/>
      <c r="M5428" s="326"/>
      <c r="N5428" s="220"/>
      <c r="O5428" s="220"/>
      <c r="P5428" s="220"/>
      <c r="Q5428" s="326"/>
      <c r="R5428" s="326"/>
      <c r="S5428" s="326"/>
      <c r="T5428" s="326"/>
    </row>
    <row r="5429" spans="1:20">
      <c r="A5429" s="220"/>
      <c r="B5429" s="220"/>
      <c r="C5429" s="220"/>
      <c r="D5429" s="220"/>
      <c r="E5429" s="220"/>
      <c r="F5429" s="220"/>
      <c r="G5429" s="220"/>
      <c r="H5429" s="220"/>
      <c r="I5429" s="220"/>
      <c r="J5429" s="220"/>
      <c r="K5429" s="220"/>
      <c r="L5429" s="220"/>
      <c r="M5429" s="326"/>
      <c r="N5429" s="220"/>
      <c r="O5429" s="220"/>
      <c r="P5429" s="220"/>
      <c r="Q5429" s="326"/>
      <c r="R5429" s="326"/>
      <c r="S5429" s="326"/>
      <c r="T5429" s="326"/>
    </row>
    <row r="5430" spans="1:20">
      <c r="A5430" s="220"/>
      <c r="B5430" s="220"/>
      <c r="C5430" s="220"/>
      <c r="D5430" s="220"/>
      <c r="E5430" s="220"/>
      <c r="F5430" s="220"/>
      <c r="G5430" s="220"/>
      <c r="H5430" s="220"/>
      <c r="I5430" s="220"/>
      <c r="J5430" s="220"/>
      <c r="K5430" s="220"/>
      <c r="L5430" s="220"/>
      <c r="M5430" s="326"/>
      <c r="N5430" s="220"/>
      <c r="O5430" s="220"/>
      <c r="P5430" s="220"/>
      <c r="Q5430" s="326"/>
      <c r="R5430" s="326"/>
      <c r="S5430" s="326"/>
      <c r="T5430" s="326"/>
    </row>
    <row r="5431" spans="1:20">
      <c r="A5431" s="220"/>
      <c r="B5431" s="220"/>
      <c r="C5431" s="220"/>
      <c r="D5431" s="220"/>
      <c r="E5431" s="220"/>
      <c r="F5431" s="220"/>
      <c r="G5431" s="220"/>
      <c r="H5431" s="220"/>
      <c r="I5431" s="220"/>
      <c r="J5431" s="220"/>
      <c r="K5431" s="220"/>
      <c r="L5431" s="220"/>
      <c r="M5431" s="326"/>
      <c r="N5431" s="220"/>
      <c r="O5431" s="220"/>
      <c r="P5431" s="220"/>
      <c r="Q5431" s="326"/>
      <c r="R5431" s="326"/>
      <c r="S5431" s="326"/>
      <c r="T5431" s="326"/>
    </row>
    <row r="5432" spans="1:20">
      <c r="A5432" s="220"/>
      <c r="B5432" s="220"/>
      <c r="C5432" s="220"/>
      <c r="D5432" s="220"/>
      <c r="E5432" s="220"/>
      <c r="F5432" s="220"/>
      <c r="G5432" s="220"/>
      <c r="H5432" s="220"/>
      <c r="I5432" s="220"/>
      <c r="J5432" s="220"/>
      <c r="K5432" s="220"/>
      <c r="L5432" s="220"/>
      <c r="M5432" s="326"/>
      <c r="N5432" s="220"/>
      <c r="O5432" s="220"/>
      <c r="P5432" s="220"/>
      <c r="Q5432" s="326"/>
      <c r="R5432" s="326"/>
      <c r="S5432" s="326"/>
      <c r="T5432" s="326"/>
    </row>
    <row r="5433" spans="1:20">
      <c r="A5433" s="220"/>
      <c r="B5433" s="220"/>
      <c r="C5433" s="220"/>
      <c r="D5433" s="220"/>
      <c r="E5433" s="220"/>
      <c r="F5433" s="220"/>
      <c r="G5433" s="220"/>
      <c r="H5433" s="220"/>
      <c r="I5433" s="220"/>
      <c r="J5433" s="220"/>
      <c r="K5433" s="220"/>
      <c r="L5433" s="220"/>
      <c r="M5433" s="326"/>
      <c r="N5433" s="220"/>
      <c r="O5433" s="220"/>
      <c r="P5433" s="220"/>
      <c r="Q5433" s="326"/>
      <c r="R5433" s="326"/>
      <c r="S5433" s="326"/>
      <c r="T5433" s="326"/>
    </row>
    <row r="5434" spans="1:20">
      <c r="A5434" s="220"/>
      <c r="B5434" s="220"/>
      <c r="C5434" s="220"/>
      <c r="D5434" s="220"/>
      <c r="E5434" s="220"/>
      <c r="F5434" s="220"/>
      <c r="G5434" s="220"/>
      <c r="H5434" s="220"/>
      <c r="I5434" s="220"/>
      <c r="J5434" s="220"/>
      <c r="K5434" s="220"/>
      <c r="L5434" s="220"/>
      <c r="M5434" s="326"/>
      <c r="N5434" s="220"/>
      <c r="O5434" s="220"/>
      <c r="P5434" s="220"/>
      <c r="Q5434" s="326"/>
      <c r="R5434" s="326"/>
      <c r="S5434" s="326"/>
      <c r="T5434" s="326"/>
    </row>
    <row r="5435" spans="1:20">
      <c r="A5435" s="220"/>
      <c r="B5435" s="220"/>
      <c r="C5435" s="220"/>
      <c r="D5435" s="220"/>
      <c r="E5435" s="220"/>
      <c r="F5435" s="220"/>
      <c r="G5435" s="220"/>
      <c r="H5435" s="220"/>
      <c r="I5435" s="220"/>
      <c r="J5435" s="220"/>
      <c r="K5435" s="220"/>
      <c r="L5435" s="220"/>
      <c r="M5435" s="326"/>
      <c r="N5435" s="220"/>
      <c r="O5435" s="220"/>
      <c r="P5435" s="220"/>
      <c r="Q5435" s="326"/>
      <c r="R5435" s="326"/>
      <c r="S5435" s="326"/>
      <c r="T5435" s="326"/>
    </row>
    <row r="5436" spans="1:20">
      <c r="A5436" s="220"/>
      <c r="B5436" s="220"/>
      <c r="C5436" s="220"/>
      <c r="D5436" s="220"/>
      <c r="E5436" s="220"/>
      <c r="F5436" s="220"/>
      <c r="G5436" s="220"/>
      <c r="H5436" s="220"/>
      <c r="I5436" s="220"/>
      <c r="J5436" s="220"/>
      <c r="K5436" s="220"/>
      <c r="L5436" s="220"/>
      <c r="M5436" s="326"/>
      <c r="N5436" s="220"/>
      <c r="O5436" s="220"/>
      <c r="P5436" s="220"/>
      <c r="Q5436" s="326"/>
      <c r="R5436" s="326"/>
      <c r="S5436" s="326"/>
      <c r="T5436" s="326"/>
    </row>
    <row r="5437" spans="1:20">
      <c r="A5437" s="220"/>
      <c r="B5437" s="220"/>
      <c r="C5437" s="220"/>
      <c r="D5437" s="220"/>
      <c r="E5437" s="220"/>
      <c r="F5437" s="220"/>
      <c r="G5437" s="220"/>
      <c r="H5437" s="220"/>
      <c r="I5437" s="220"/>
      <c r="J5437" s="220"/>
      <c r="K5437" s="220"/>
      <c r="L5437" s="220"/>
      <c r="M5437" s="326"/>
      <c r="N5437" s="220"/>
      <c r="O5437" s="220"/>
      <c r="P5437" s="220"/>
      <c r="Q5437" s="326"/>
      <c r="R5437" s="326"/>
      <c r="S5437" s="326"/>
      <c r="T5437" s="326"/>
    </row>
    <row r="5438" spans="1:20">
      <c r="A5438" s="220"/>
      <c r="B5438" s="220"/>
      <c r="C5438" s="220"/>
      <c r="D5438" s="220"/>
      <c r="E5438" s="220"/>
      <c r="F5438" s="220"/>
      <c r="G5438" s="220"/>
      <c r="H5438" s="220"/>
      <c r="I5438" s="220"/>
      <c r="J5438" s="220"/>
      <c r="K5438" s="220"/>
      <c r="L5438" s="220"/>
      <c r="M5438" s="326"/>
      <c r="N5438" s="220"/>
      <c r="O5438" s="220"/>
      <c r="P5438" s="220"/>
      <c r="Q5438" s="326"/>
      <c r="R5438" s="326"/>
      <c r="S5438" s="326"/>
      <c r="T5438" s="326"/>
    </row>
    <row r="5439" spans="1:20">
      <c r="A5439" s="220"/>
      <c r="B5439" s="220"/>
      <c r="C5439" s="220"/>
      <c r="D5439" s="220"/>
      <c r="E5439" s="220"/>
      <c r="F5439" s="220"/>
      <c r="G5439" s="220"/>
      <c r="H5439" s="220"/>
      <c r="I5439" s="220"/>
      <c r="J5439" s="220"/>
      <c r="K5439" s="220"/>
      <c r="L5439" s="220"/>
      <c r="M5439" s="326"/>
      <c r="N5439" s="220"/>
      <c r="O5439" s="220"/>
      <c r="P5439" s="220"/>
      <c r="Q5439" s="326"/>
      <c r="R5439" s="326"/>
      <c r="S5439" s="326"/>
      <c r="T5439" s="326"/>
    </row>
    <row r="5440" spans="1:20">
      <c r="A5440" s="220"/>
      <c r="B5440" s="220"/>
      <c r="C5440" s="220"/>
      <c r="D5440" s="220"/>
      <c r="E5440" s="220"/>
      <c r="F5440" s="220"/>
      <c r="G5440" s="220"/>
      <c r="H5440" s="220"/>
      <c r="I5440" s="220"/>
      <c r="J5440" s="220"/>
      <c r="K5440" s="220"/>
      <c r="L5440" s="220"/>
      <c r="M5440" s="326"/>
      <c r="N5440" s="220"/>
      <c r="O5440" s="220"/>
      <c r="P5440" s="220"/>
      <c r="Q5440" s="326"/>
      <c r="R5440" s="326"/>
      <c r="S5440" s="326"/>
      <c r="T5440" s="326"/>
    </row>
    <row r="5441" spans="1:20">
      <c r="A5441" s="220"/>
      <c r="B5441" s="220"/>
      <c r="C5441" s="220"/>
      <c r="D5441" s="220"/>
      <c r="E5441" s="220"/>
      <c r="F5441" s="220"/>
      <c r="G5441" s="220"/>
      <c r="H5441" s="220"/>
      <c r="I5441" s="220"/>
      <c r="J5441" s="220"/>
      <c r="K5441" s="220"/>
      <c r="L5441" s="220"/>
      <c r="M5441" s="326"/>
      <c r="N5441" s="220"/>
      <c r="O5441" s="220"/>
      <c r="P5441" s="220"/>
      <c r="Q5441" s="326"/>
      <c r="R5441" s="326"/>
      <c r="S5441" s="326"/>
      <c r="T5441" s="326"/>
    </row>
    <row r="5442" spans="1:20">
      <c r="A5442" s="220"/>
      <c r="B5442" s="220"/>
      <c r="C5442" s="220"/>
      <c r="D5442" s="220"/>
      <c r="E5442" s="220"/>
      <c r="F5442" s="220"/>
      <c r="G5442" s="220"/>
      <c r="H5442" s="220"/>
      <c r="I5442" s="220"/>
      <c r="J5442" s="220"/>
      <c r="K5442" s="220"/>
      <c r="L5442" s="220"/>
      <c r="M5442" s="326"/>
      <c r="N5442" s="220"/>
      <c r="O5442" s="220"/>
      <c r="P5442" s="220"/>
      <c r="Q5442" s="326"/>
      <c r="R5442" s="326"/>
      <c r="S5442" s="326"/>
      <c r="T5442" s="326"/>
    </row>
    <row r="5443" spans="1:20">
      <c r="A5443" s="220"/>
      <c r="B5443" s="220"/>
      <c r="C5443" s="220"/>
      <c r="D5443" s="220"/>
      <c r="E5443" s="220"/>
      <c r="F5443" s="220"/>
      <c r="G5443" s="220"/>
      <c r="H5443" s="220"/>
      <c r="I5443" s="220"/>
      <c r="J5443" s="220"/>
      <c r="K5443" s="220"/>
      <c r="L5443" s="220"/>
      <c r="M5443" s="326"/>
      <c r="N5443" s="220"/>
      <c r="O5443" s="220"/>
      <c r="P5443" s="220"/>
      <c r="Q5443" s="326"/>
      <c r="R5443" s="326"/>
      <c r="S5443" s="326"/>
      <c r="T5443" s="326"/>
    </row>
    <row r="5444" spans="1:20">
      <c r="A5444" s="220"/>
      <c r="B5444" s="220"/>
      <c r="C5444" s="220"/>
      <c r="D5444" s="220"/>
      <c r="E5444" s="220"/>
      <c r="F5444" s="220"/>
      <c r="G5444" s="220"/>
      <c r="H5444" s="220"/>
      <c r="I5444" s="220"/>
      <c r="J5444" s="220"/>
      <c r="K5444" s="220"/>
      <c r="L5444" s="220"/>
      <c r="M5444" s="326"/>
      <c r="N5444" s="220"/>
      <c r="O5444" s="220"/>
      <c r="P5444" s="220"/>
      <c r="Q5444" s="326"/>
      <c r="R5444" s="326"/>
      <c r="S5444" s="326"/>
      <c r="T5444" s="326"/>
    </row>
    <row r="5445" spans="1:20">
      <c r="A5445" s="220"/>
      <c r="B5445" s="220"/>
      <c r="C5445" s="220"/>
      <c r="D5445" s="220"/>
      <c r="E5445" s="220"/>
      <c r="F5445" s="220"/>
      <c r="G5445" s="220"/>
      <c r="H5445" s="220"/>
      <c r="I5445" s="220"/>
      <c r="J5445" s="220"/>
      <c r="K5445" s="220"/>
      <c r="L5445" s="220"/>
      <c r="M5445" s="326"/>
      <c r="N5445" s="220"/>
      <c r="O5445" s="220"/>
      <c r="P5445" s="220"/>
      <c r="Q5445" s="326"/>
      <c r="R5445" s="326"/>
      <c r="S5445" s="326"/>
      <c r="T5445" s="326"/>
    </row>
    <row r="5446" spans="1:20">
      <c r="A5446" s="220"/>
      <c r="B5446" s="220"/>
      <c r="C5446" s="220"/>
      <c r="D5446" s="220"/>
      <c r="E5446" s="220"/>
      <c r="F5446" s="220"/>
      <c r="G5446" s="220"/>
      <c r="H5446" s="220"/>
      <c r="I5446" s="220"/>
      <c r="J5446" s="220"/>
      <c r="K5446" s="220"/>
      <c r="L5446" s="220"/>
      <c r="M5446" s="326"/>
      <c r="N5446" s="220"/>
      <c r="O5446" s="220"/>
      <c r="P5446" s="220"/>
      <c r="Q5446" s="326"/>
      <c r="R5446" s="326"/>
      <c r="S5446" s="326"/>
      <c r="T5446" s="326"/>
    </row>
    <row r="5447" spans="1:20">
      <c r="A5447" s="220"/>
      <c r="B5447" s="220"/>
      <c r="C5447" s="220"/>
      <c r="D5447" s="220"/>
      <c r="E5447" s="220"/>
      <c r="F5447" s="220"/>
      <c r="G5447" s="220"/>
      <c r="H5447" s="220"/>
      <c r="I5447" s="220"/>
      <c r="J5447" s="220"/>
      <c r="K5447" s="220"/>
      <c r="L5447" s="220"/>
      <c r="M5447" s="326"/>
      <c r="N5447" s="220"/>
      <c r="O5447" s="220"/>
      <c r="P5447" s="220"/>
      <c r="Q5447" s="326"/>
      <c r="R5447" s="326"/>
      <c r="S5447" s="326"/>
      <c r="T5447" s="326"/>
    </row>
    <row r="5448" spans="1:20">
      <c r="A5448" s="220"/>
      <c r="B5448" s="220"/>
      <c r="C5448" s="220"/>
      <c r="D5448" s="220"/>
      <c r="E5448" s="220"/>
      <c r="F5448" s="220"/>
      <c r="G5448" s="220"/>
      <c r="H5448" s="220"/>
      <c r="I5448" s="220"/>
      <c r="J5448" s="220"/>
      <c r="K5448" s="220"/>
      <c r="L5448" s="220"/>
      <c r="M5448" s="326"/>
      <c r="N5448" s="220"/>
      <c r="O5448" s="220"/>
      <c r="P5448" s="220"/>
      <c r="Q5448" s="326"/>
      <c r="R5448" s="326"/>
      <c r="S5448" s="326"/>
      <c r="T5448" s="326"/>
    </row>
    <row r="5449" spans="1:20">
      <c r="A5449" s="220"/>
      <c r="B5449" s="220"/>
      <c r="C5449" s="220"/>
      <c r="D5449" s="220"/>
      <c r="E5449" s="220"/>
      <c r="F5449" s="220"/>
      <c r="G5449" s="220"/>
      <c r="H5449" s="220"/>
      <c r="I5449" s="220"/>
      <c r="J5449" s="220"/>
      <c r="K5449" s="220"/>
      <c r="L5449" s="220"/>
      <c r="M5449" s="326"/>
      <c r="N5449" s="220"/>
      <c r="O5449" s="220"/>
      <c r="P5449" s="220"/>
      <c r="Q5449" s="326"/>
      <c r="R5449" s="326"/>
      <c r="S5449" s="326"/>
      <c r="T5449" s="326"/>
    </row>
    <row r="5450" spans="1:20">
      <c r="A5450" s="220"/>
      <c r="B5450" s="220"/>
      <c r="C5450" s="220"/>
      <c r="D5450" s="220"/>
      <c r="E5450" s="220"/>
      <c r="F5450" s="220"/>
      <c r="G5450" s="220"/>
      <c r="H5450" s="220"/>
      <c r="I5450" s="220"/>
      <c r="J5450" s="220"/>
      <c r="K5450" s="220"/>
      <c r="L5450" s="220"/>
      <c r="M5450" s="326"/>
      <c r="N5450" s="220"/>
      <c r="O5450" s="220"/>
      <c r="P5450" s="220"/>
      <c r="Q5450" s="326"/>
      <c r="R5450" s="326"/>
      <c r="S5450" s="326"/>
      <c r="T5450" s="326"/>
    </row>
    <row r="5451" spans="1:20">
      <c r="A5451" s="220"/>
      <c r="B5451" s="220"/>
      <c r="C5451" s="220"/>
      <c r="D5451" s="220"/>
      <c r="E5451" s="220"/>
      <c r="F5451" s="220"/>
      <c r="G5451" s="220"/>
      <c r="H5451" s="220"/>
      <c r="I5451" s="220"/>
      <c r="J5451" s="220"/>
      <c r="K5451" s="220"/>
      <c r="L5451" s="220"/>
      <c r="M5451" s="326"/>
      <c r="N5451" s="220"/>
      <c r="O5451" s="220"/>
      <c r="P5451" s="220"/>
      <c r="Q5451" s="326"/>
      <c r="R5451" s="326"/>
      <c r="S5451" s="326"/>
      <c r="T5451" s="326"/>
    </row>
    <row r="5452" spans="1:20">
      <c r="A5452" s="220"/>
      <c r="B5452" s="220"/>
      <c r="C5452" s="220"/>
      <c r="D5452" s="220"/>
      <c r="E5452" s="220"/>
      <c r="F5452" s="220"/>
      <c r="G5452" s="220"/>
      <c r="H5452" s="220"/>
      <c r="I5452" s="220"/>
      <c r="J5452" s="220"/>
      <c r="K5452" s="220"/>
      <c r="L5452" s="220"/>
      <c r="M5452" s="326"/>
      <c r="N5452" s="220"/>
      <c r="O5452" s="220"/>
      <c r="P5452" s="220"/>
      <c r="Q5452" s="326"/>
      <c r="R5452" s="326"/>
      <c r="S5452" s="326"/>
      <c r="T5452" s="326"/>
    </row>
    <row r="5453" spans="1:20">
      <c r="A5453" s="220"/>
      <c r="B5453" s="220"/>
      <c r="C5453" s="220"/>
      <c r="D5453" s="220"/>
      <c r="E5453" s="220"/>
      <c r="F5453" s="220"/>
      <c r="G5453" s="220"/>
      <c r="H5453" s="220"/>
      <c r="I5453" s="220"/>
      <c r="J5453" s="220"/>
      <c r="K5453" s="220"/>
      <c r="L5453" s="220"/>
      <c r="M5453" s="326"/>
      <c r="N5453" s="220"/>
      <c r="O5453" s="220"/>
      <c r="P5453" s="220"/>
      <c r="Q5453" s="326"/>
      <c r="R5453" s="326"/>
      <c r="S5453" s="326"/>
      <c r="T5453" s="326"/>
    </row>
    <row r="5454" spans="1:20">
      <c r="A5454" s="220"/>
      <c r="B5454" s="220"/>
      <c r="C5454" s="220"/>
      <c r="D5454" s="220"/>
      <c r="E5454" s="220"/>
      <c r="F5454" s="220"/>
      <c r="G5454" s="220"/>
      <c r="H5454" s="220"/>
      <c r="I5454" s="220"/>
      <c r="J5454" s="220"/>
      <c r="K5454" s="220"/>
      <c r="L5454" s="220"/>
      <c r="M5454" s="326"/>
      <c r="N5454" s="220"/>
      <c r="O5454" s="220"/>
      <c r="P5454" s="220"/>
      <c r="Q5454" s="326"/>
      <c r="R5454" s="326"/>
      <c r="S5454" s="326"/>
      <c r="T5454" s="326"/>
    </row>
    <row r="5455" spans="1:20">
      <c r="A5455" s="220"/>
      <c r="B5455" s="220"/>
      <c r="C5455" s="220"/>
      <c r="D5455" s="220"/>
      <c r="E5455" s="220"/>
      <c r="F5455" s="220"/>
      <c r="G5455" s="220"/>
      <c r="H5455" s="220"/>
      <c r="I5455" s="220"/>
      <c r="J5455" s="220"/>
      <c r="K5455" s="220"/>
      <c r="L5455" s="220"/>
      <c r="M5455" s="326"/>
      <c r="N5455" s="220"/>
      <c r="O5455" s="220"/>
      <c r="P5455" s="220"/>
      <c r="Q5455" s="326"/>
      <c r="R5455" s="326"/>
      <c r="S5455" s="326"/>
      <c r="T5455" s="326"/>
    </row>
    <row r="5456" spans="1:20">
      <c r="A5456" s="220"/>
      <c r="B5456" s="220"/>
      <c r="C5456" s="220"/>
      <c r="D5456" s="220"/>
      <c r="E5456" s="220"/>
      <c r="F5456" s="220"/>
      <c r="G5456" s="220"/>
      <c r="H5456" s="220"/>
      <c r="I5456" s="220"/>
      <c r="J5456" s="220"/>
      <c r="K5456" s="220"/>
      <c r="L5456" s="220"/>
      <c r="M5456" s="326"/>
      <c r="N5456" s="220"/>
      <c r="O5456" s="220"/>
      <c r="P5456" s="220"/>
      <c r="Q5456" s="326"/>
      <c r="R5456" s="326"/>
      <c r="S5456" s="326"/>
      <c r="T5456" s="326"/>
    </row>
    <row r="5457" spans="1:20">
      <c r="A5457" s="220"/>
      <c r="B5457" s="220"/>
      <c r="C5457" s="220"/>
      <c r="D5457" s="220"/>
      <c r="E5457" s="220"/>
      <c r="F5457" s="220"/>
      <c r="G5457" s="220"/>
      <c r="H5457" s="220"/>
      <c r="I5457" s="220"/>
      <c r="J5457" s="220"/>
      <c r="K5457" s="220"/>
      <c r="L5457" s="220"/>
      <c r="M5457" s="326"/>
      <c r="N5457" s="220"/>
      <c r="O5457" s="220"/>
      <c r="P5457" s="220"/>
      <c r="Q5457" s="326"/>
      <c r="R5457" s="326"/>
      <c r="S5457" s="326"/>
      <c r="T5457" s="326"/>
    </row>
    <row r="5458" spans="1:20">
      <c r="A5458" s="220"/>
      <c r="B5458" s="220"/>
      <c r="C5458" s="220"/>
      <c r="D5458" s="220"/>
      <c r="E5458" s="220"/>
      <c r="F5458" s="220"/>
      <c r="G5458" s="220"/>
      <c r="H5458" s="220"/>
      <c r="I5458" s="220"/>
      <c r="J5458" s="220"/>
      <c r="K5458" s="220"/>
      <c r="L5458" s="220"/>
      <c r="M5458" s="326"/>
      <c r="N5458" s="220"/>
      <c r="O5458" s="220"/>
      <c r="P5458" s="220"/>
      <c r="Q5458" s="326"/>
      <c r="R5458" s="326"/>
      <c r="S5458" s="326"/>
      <c r="T5458" s="326"/>
    </row>
    <row r="5459" spans="1:20">
      <c r="A5459" s="220"/>
      <c r="B5459" s="220"/>
      <c r="C5459" s="220"/>
      <c r="D5459" s="220"/>
      <c r="E5459" s="220"/>
      <c r="F5459" s="220"/>
      <c r="G5459" s="220"/>
      <c r="H5459" s="220"/>
      <c r="I5459" s="220"/>
      <c r="J5459" s="220"/>
      <c r="K5459" s="220"/>
      <c r="L5459" s="220"/>
      <c r="M5459" s="326"/>
      <c r="N5459" s="220"/>
      <c r="O5459" s="220"/>
      <c r="P5459" s="220"/>
      <c r="Q5459" s="326"/>
      <c r="R5459" s="326"/>
      <c r="S5459" s="326"/>
      <c r="T5459" s="326"/>
    </row>
    <row r="5460" spans="1:20">
      <c r="A5460" s="220"/>
      <c r="B5460" s="220"/>
      <c r="C5460" s="220"/>
      <c r="D5460" s="220"/>
      <c r="E5460" s="220"/>
      <c r="F5460" s="220"/>
      <c r="G5460" s="220"/>
      <c r="H5460" s="220"/>
      <c r="I5460" s="220"/>
      <c r="J5460" s="220"/>
      <c r="K5460" s="220"/>
      <c r="L5460" s="220"/>
      <c r="M5460" s="326"/>
      <c r="N5460" s="220"/>
      <c r="O5460" s="220"/>
      <c r="P5460" s="220"/>
      <c r="Q5460" s="326"/>
      <c r="R5460" s="326"/>
      <c r="S5460" s="326"/>
      <c r="T5460" s="326"/>
    </row>
    <row r="5461" spans="1:20">
      <c r="A5461" s="220"/>
      <c r="B5461" s="220"/>
      <c r="C5461" s="220"/>
      <c r="D5461" s="220"/>
      <c r="E5461" s="220"/>
      <c r="F5461" s="220"/>
      <c r="G5461" s="220"/>
      <c r="H5461" s="220"/>
      <c r="I5461" s="220"/>
      <c r="J5461" s="220"/>
      <c r="K5461" s="220"/>
      <c r="L5461" s="220"/>
      <c r="M5461" s="326"/>
      <c r="N5461" s="220"/>
      <c r="O5461" s="220"/>
      <c r="P5461" s="220"/>
      <c r="Q5461" s="326"/>
      <c r="R5461" s="326"/>
      <c r="S5461" s="326"/>
      <c r="T5461" s="326"/>
    </row>
    <row r="5462" spans="1:20">
      <c r="A5462" s="220"/>
      <c r="B5462" s="220"/>
      <c r="C5462" s="220"/>
      <c r="D5462" s="220"/>
      <c r="E5462" s="220"/>
      <c r="F5462" s="220"/>
      <c r="G5462" s="220"/>
      <c r="H5462" s="220"/>
      <c r="I5462" s="220"/>
      <c r="J5462" s="220"/>
      <c r="K5462" s="220"/>
      <c r="L5462" s="220"/>
      <c r="M5462" s="326"/>
      <c r="N5462" s="220"/>
      <c r="O5462" s="220"/>
      <c r="P5462" s="220"/>
      <c r="Q5462" s="326"/>
      <c r="R5462" s="326"/>
      <c r="S5462" s="326"/>
      <c r="T5462" s="326"/>
    </row>
    <row r="5463" spans="1:20">
      <c r="A5463" s="220"/>
      <c r="B5463" s="220"/>
      <c r="C5463" s="220"/>
      <c r="D5463" s="220"/>
      <c r="E5463" s="220"/>
      <c r="F5463" s="220"/>
      <c r="G5463" s="220"/>
      <c r="H5463" s="220"/>
      <c r="I5463" s="220"/>
      <c r="J5463" s="220"/>
      <c r="K5463" s="220"/>
      <c r="L5463" s="220"/>
      <c r="M5463" s="326"/>
      <c r="N5463" s="220"/>
      <c r="O5463" s="220"/>
      <c r="P5463" s="220"/>
      <c r="Q5463" s="326"/>
      <c r="R5463" s="326"/>
      <c r="S5463" s="326"/>
      <c r="T5463" s="326"/>
    </row>
    <row r="5464" spans="1:20">
      <c r="A5464" s="220"/>
      <c r="B5464" s="220"/>
      <c r="C5464" s="220"/>
      <c r="D5464" s="220"/>
      <c r="E5464" s="220"/>
      <c r="F5464" s="220"/>
      <c r="G5464" s="220"/>
      <c r="H5464" s="220"/>
      <c r="I5464" s="220"/>
      <c r="J5464" s="220"/>
      <c r="K5464" s="220"/>
      <c r="L5464" s="220"/>
      <c r="M5464" s="326"/>
      <c r="N5464" s="220"/>
      <c r="O5464" s="220"/>
      <c r="P5464" s="220"/>
      <c r="Q5464" s="326"/>
      <c r="R5464" s="326"/>
      <c r="S5464" s="326"/>
      <c r="T5464" s="326"/>
    </row>
    <row r="5465" spans="1:20">
      <c r="A5465" s="220"/>
      <c r="B5465" s="220"/>
      <c r="C5465" s="220"/>
      <c r="D5465" s="220"/>
      <c r="E5465" s="220"/>
      <c r="F5465" s="220"/>
      <c r="G5465" s="220"/>
      <c r="H5465" s="220"/>
      <c r="I5465" s="220"/>
      <c r="J5465" s="220"/>
      <c r="K5465" s="220"/>
      <c r="L5465" s="220"/>
      <c r="M5465" s="326"/>
      <c r="N5465" s="220"/>
      <c r="O5465" s="220"/>
      <c r="P5465" s="220"/>
      <c r="Q5465" s="326"/>
      <c r="R5465" s="326"/>
      <c r="S5465" s="326"/>
      <c r="T5465" s="326"/>
    </row>
    <row r="5466" spans="1:20">
      <c r="A5466" s="220"/>
      <c r="B5466" s="220"/>
      <c r="C5466" s="220"/>
      <c r="D5466" s="220"/>
      <c r="E5466" s="220"/>
      <c r="F5466" s="220"/>
      <c r="G5466" s="220"/>
      <c r="H5466" s="220"/>
      <c r="I5466" s="220"/>
      <c r="J5466" s="220"/>
      <c r="K5466" s="220"/>
      <c r="L5466" s="220"/>
      <c r="M5466" s="326"/>
      <c r="N5466" s="220"/>
      <c r="O5466" s="220"/>
      <c r="P5466" s="220"/>
      <c r="Q5466" s="326"/>
      <c r="R5466" s="326"/>
      <c r="S5466" s="326"/>
      <c r="T5466" s="326"/>
    </row>
    <row r="5467" spans="1:20">
      <c r="A5467" s="220"/>
      <c r="B5467" s="220"/>
      <c r="C5467" s="220"/>
      <c r="D5467" s="220"/>
      <c r="E5467" s="220"/>
      <c r="F5467" s="220"/>
      <c r="G5467" s="220"/>
      <c r="H5467" s="220"/>
      <c r="I5467" s="220"/>
      <c r="J5467" s="220"/>
      <c r="K5467" s="220"/>
      <c r="L5467" s="220"/>
      <c r="M5467" s="326"/>
      <c r="N5467" s="220"/>
      <c r="O5467" s="220"/>
      <c r="P5467" s="220"/>
      <c r="Q5467" s="326"/>
      <c r="R5467" s="326"/>
      <c r="S5467" s="326"/>
      <c r="T5467" s="326"/>
    </row>
    <row r="5468" spans="1:20">
      <c r="A5468" s="220"/>
      <c r="B5468" s="220"/>
      <c r="C5468" s="220"/>
      <c r="D5468" s="220"/>
      <c r="E5468" s="220"/>
      <c r="F5468" s="220"/>
      <c r="G5468" s="220"/>
      <c r="H5468" s="220"/>
      <c r="I5468" s="220"/>
      <c r="J5468" s="220"/>
      <c r="K5468" s="220"/>
      <c r="L5468" s="220"/>
      <c r="M5468" s="326"/>
      <c r="N5468" s="220"/>
      <c r="O5468" s="220"/>
      <c r="P5468" s="220"/>
      <c r="Q5468" s="326"/>
      <c r="R5468" s="326"/>
      <c r="S5468" s="326"/>
      <c r="T5468" s="326"/>
    </row>
    <row r="5469" spans="1:20">
      <c r="A5469" s="220"/>
      <c r="B5469" s="220"/>
      <c r="C5469" s="220"/>
      <c r="D5469" s="220"/>
      <c r="E5469" s="220"/>
      <c r="F5469" s="220"/>
      <c r="G5469" s="220"/>
      <c r="H5469" s="220"/>
      <c r="I5469" s="220"/>
      <c r="J5469" s="220"/>
      <c r="K5469" s="220"/>
      <c r="L5469" s="220"/>
      <c r="M5469" s="326"/>
      <c r="N5469" s="220"/>
      <c r="O5469" s="220"/>
      <c r="P5469" s="220"/>
      <c r="Q5469" s="326"/>
      <c r="R5469" s="326"/>
      <c r="S5469" s="326"/>
      <c r="T5469" s="326"/>
    </row>
    <row r="5470" spans="1:20">
      <c r="A5470" s="220"/>
      <c r="B5470" s="220"/>
      <c r="C5470" s="220"/>
      <c r="D5470" s="220"/>
      <c r="E5470" s="220"/>
      <c r="F5470" s="220"/>
      <c r="G5470" s="220"/>
      <c r="H5470" s="220"/>
      <c r="I5470" s="220"/>
      <c r="J5470" s="220"/>
      <c r="K5470" s="220"/>
      <c r="L5470" s="220"/>
      <c r="M5470" s="326"/>
      <c r="N5470" s="220"/>
      <c r="O5470" s="220"/>
      <c r="P5470" s="220"/>
      <c r="Q5470" s="326"/>
      <c r="R5470" s="326"/>
      <c r="S5470" s="326"/>
      <c r="T5470" s="326"/>
    </row>
    <row r="5471" spans="1:20">
      <c r="A5471" s="220"/>
      <c r="B5471" s="220"/>
      <c r="C5471" s="220"/>
      <c r="D5471" s="220"/>
      <c r="E5471" s="220"/>
      <c r="F5471" s="220"/>
      <c r="G5471" s="220"/>
      <c r="H5471" s="220"/>
      <c r="I5471" s="220"/>
      <c r="J5471" s="220"/>
      <c r="K5471" s="220"/>
      <c r="L5471" s="220"/>
      <c r="M5471" s="326"/>
      <c r="N5471" s="220"/>
      <c r="O5471" s="220"/>
      <c r="P5471" s="220"/>
      <c r="Q5471" s="326"/>
      <c r="R5471" s="326"/>
      <c r="S5471" s="326"/>
      <c r="T5471" s="326"/>
    </row>
    <row r="5472" spans="1:20">
      <c r="A5472" s="220"/>
      <c r="B5472" s="220"/>
      <c r="C5472" s="220"/>
      <c r="D5472" s="220"/>
      <c r="E5472" s="220"/>
      <c r="F5472" s="220"/>
      <c r="G5472" s="220"/>
      <c r="H5472" s="220"/>
      <c r="I5472" s="220"/>
      <c r="J5472" s="220"/>
      <c r="K5472" s="220"/>
      <c r="L5472" s="220"/>
      <c r="M5472" s="326"/>
      <c r="N5472" s="220"/>
      <c r="O5472" s="220"/>
      <c r="P5472" s="220"/>
      <c r="Q5472" s="326"/>
      <c r="R5472" s="326"/>
      <c r="S5472" s="326"/>
      <c r="T5472" s="326"/>
    </row>
    <row r="5473" spans="1:20">
      <c r="A5473" s="220"/>
      <c r="B5473" s="220"/>
      <c r="C5473" s="220"/>
      <c r="D5473" s="220"/>
      <c r="E5473" s="220"/>
      <c r="F5473" s="220"/>
      <c r="G5473" s="220"/>
      <c r="H5473" s="220"/>
      <c r="I5473" s="220"/>
      <c r="J5473" s="220"/>
      <c r="K5473" s="220"/>
      <c r="L5473" s="220"/>
      <c r="M5473" s="326"/>
      <c r="N5473" s="220"/>
      <c r="O5473" s="220"/>
      <c r="P5473" s="220"/>
      <c r="Q5473" s="326"/>
      <c r="R5473" s="326"/>
      <c r="S5473" s="326"/>
      <c r="T5473" s="326"/>
    </row>
    <row r="5474" spans="1:20">
      <c r="A5474" s="220"/>
      <c r="B5474" s="220"/>
      <c r="C5474" s="220"/>
      <c r="D5474" s="220"/>
      <c r="E5474" s="220"/>
      <c r="F5474" s="220"/>
      <c r="G5474" s="220"/>
      <c r="H5474" s="220"/>
      <c r="I5474" s="220"/>
      <c r="J5474" s="220"/>
      <c r="K5474" s="220"/>
      <c r="L5474" s="220"/>
      <c r="M5474" s="326"/>
      <c r="N5474" s="220"/>
      <c r="O5474" s="220"/>
      <c r="P5474" s="220"/>
      <c r="Q5474" s="326"/>
      <c r="R5474" s="326"/>
      <c r="S5474" s="326"/>
      <c r="T5474" s="326"/>
    </row>
    <row r="5475" spans="1:20">
      <c r="A5475" s="220"/>
      <c r="B5475" s="220"/>
      <c r="C5475" s="220"/>
      <c r="D5475" s="220"/>
      <c r="E5475" s="220"/>
      <c r="F5475" s="220"/>
      <c r="G5475" s="220"/>
      <c r="H5475" s="220"/>
      <c r="I5475" s="220"/>
      <c r="J5475" s="220"/>
      <c r="K5475" s="220"/>
      <c r="L5475" s="220"/>
      <c r="M5475" s="326"/>
      <c r="N5475" s="220"/>
      <c r="O5475" s="220"/>
      <c r="P5475" s="220"/>
      <c r="Q5475" s="326"/>
      <c r="R5475" s="326"/>
      <c r="S5475" s="326"/>
      <c r="T5475" s="326"/>
    </row>
    <row r="5476" spans="1:20">
      <c r="A5476" s="220"/>
      <c r="B5476" s="220"/>
      <c r="C5476" s="220"/>
      <c r="D5476" s="220"/>
      <c r="E5476" s="220"/>
      <c r="F5476" s="220"/>
      <c r="G5476" s="220"/>
      <c r="H5476" s="220"/>
      <c r="I5476" s="220"/>
      <c r="J5476" s="220"/>
      <c r="K5476" s="220"/>
      <c r="L5476" s="220"/>
      <c r="M5476" s="326"/>
      <c r="N5476" s="220"/>
      <c r="O5476" s="220"/>
      <c r="P5476" s="220"/>
      <c r="Q5476" s="326"/>
      <c r="R5476" s="326"/>
      <c r="S5476" s="326"/>
      <c r="T5476" s="326"/>
    </row>
    <row r="5477" spans="1:20">
      <c r="A5477" s="220"/>
      <c r="B5477" s="220"/>
      <c r="C5477" s="220"/>
      <c r="D5477" s="220"/>
      <c r="E5477" s="220"/>
      <c r="F5477" s="220"/>
      <c r="G5477" s="220"/>
      <c r="H5477" s="220"/>
      <c r="I5477" s="220"/>
      <c r="J5477" s="220"/>
      <c r="K5477" s="220"/>
      <c r="L5477" s="220"/>
      <c r="M5477" s="326"/>
      <c r="N5477" s="220"/>
      <c r="O5477" s="220"/>
      <c r="P5477" s="220"/>
      <c r="Q5477" s="326"/>
      <c r="R5477" s="326"/>
      <c r="S5477" s="326"/>
      <c r="T5477" s="326"/>
    </row>
    <row r="5478" spans="1:20">
      <c r="A5478" s="220"/>
      <c r="B5478" s="220"/>
      <c r="C5478" s="220"/>
      <c r="D5478" s="220"/>
      <c r="E5478" s="220"/>
      <c r="F5478" s="220"/>
      <c r="G5478" s="220"/>
      <c r="H5478" s="220"/>
      <c r="I5478" s="220"/>
      <c r="J5478" s="220"/>
      <c r="K5478" s="220"/>
      <c r="L5478" s="220"/>
      <c r="M5478" s="326"/>
      <c r="N5478" s="220"/>
      <c r="O5478" s="220"/>
      <c r="P5478" s="220"/>
      <c r="Q5478" s="326"/>
      <c r="R5478" s="326"/>
      <c r="S5478" s="326"/>
      <c r="T5478" s="326"/>
    </row>
    <row r="5479" spans="1:20">
      <c r="A5479" s="220"/>
      <c r="B5479" s="220"/>
      <c r="C5479" s="220"/>
      <c r="D5479" s="220"/>
      <c r="E5479" s="220"/>
      <c r="F5479" s="220"/>
      <c r="G5479" s="220"/>
      <c r="H5479" s="220"/>
      <c r="I5479" s="220"/>
      <c r="J5479" s="220"/>
      <c r="K5479" s="220"/>
      <c r="L5479" s="220"/>
      <c r="M5479" s="326"/>
      <c r="N5479" s="220"/>
      <c r="O5479" s="220"/>
      <c r="P5479" s="220"/>
      <c r="Q5479" s="326"/>
      <c r="R5479" s="326"/>
      <c r="S5479" s="326"/>
      <c r="T5479" s="326"/>
    </row>
    <row r="5480" spans="1:20">
      <c r="A5480" s="220"/>
      <c r="B5480" s="220"/>
      <c r="C5480" s="220"/>
      <c r="D5480" s="220"/>
      <c r="E5480" s="220"/>
      <c r="F5480" s="220"/>
      <c r="G5480" s="220"/>
      <c r="H5480" s="220"/>
      <c r="I5480" s="220"/>
      <c r="J5480" s="220"/>
      <c r="K5480" s="220"/>
      <c r="L5480" s="220"/>
      <c r="M5480" s="326"/>
      <c r="N5480" s="220"/>
      <c r="O5480" s="220"/>
      <c r="P5480" s="220"/>
      <c r="Q5480" s="326"/>
      <c r="R5480" s="326"/>
      <c r="S5480" s="326"/>
      <c r="T5480" s="326"/>
    </row>
    <row r="5481" spans="1:20">
      <c r="A5481" s="220"/>
      <c r="B5481" s="220"/>
      <c r="C5481" s="220"/>
      <c r="D5481" s="220"/>
      <c r="E5481" s="220"/>
      <c r="F5481" s="220"/>
      <c r="G5481" s="220"/>
      <c r="H5481" s="220"/>
      <c r="I5481" s="220"/>
      <c r="J5481" s="220"/>
      <c r="K5481" s="220"/>
      <c r="L5481" s="220"/>
      <c r="M5481" s="326"/>
      <c r="N5481" s="220"/>
      <c r="O5481" s="220"/>
      <c r="P5481" s="220"/>
      <c r="Q5481" s="326"/>
      <c r="R5481" s="326"/>
      <c r="S5481" s="326"/>
      <c r="T5481" s="326"/>
    </row>
    <row r="5482" spans="1:20">
      <c r="A5482" s="220"/>
      <c r="B5482" s="220"/>
      <c r="C5482" s="220"/>
      <c r="D5482" s="220"/>
      <c r="E5482" s="220"/>
      <c r="F5482" s="220"/>
      <c r="G5482" s="220"/>
      <c r="H5482" s="220"/>
      <c r="I5482" s="220"/>
      <c r="J5482" s="220"/>
      <c r="K5482" s="220"/>
      <c r="L5482" s="220"/>
      <c r="M5482" s="326"/>
      <c r="N5482" s="220"/>
      <c r="O5482" s="220"/>
      <c r="P5482" s="220"/>
      <c r="Q5482" s="326"/>
      <c r="R5482" s="326"/>
      <c r="S5482" s="326"/>
      <c r="T5482" s="326"/>
    </row>
    <row r="5483" spans="1:20">
      <c r="A5483" s="220"/>
      <c r="B5483" s="220"/>
      <c r="C5483" s="220"/>
      <c r="D5483" s="220"/>
      <c r="E5483" s="220"/>
      <c r="F5483" s="220"/>
      <c r="G5483" s="220"/>
      <c r="H5483" s="220"/>
      <c r="I5483" s="220"/>
      <c r="J5483" s="220"/>
      <c r="K5483" s="220"/>
      <c r="L5483" s="220"/>
      <c r="M5483" s="326"/>
      <c r="N5483" s="220"/>
      <c r="O5483" s="220"/>
      <c r="P5483" s="220"/>
      <c r="Q5483" s="326"/>
      <c r="R5483" s="326"/>
      <c r="S5483" s="326"/>
      <c r="T5483" s="326"/>
    </row>
    <row r="5484" spans="1:20">
      <c r="A5484" s="220"/>
      <c r="B5484" s="220"/>
      <c r="C5484" s="220"/>
      <c r="D5484" s="220"/>
      <c r="E5484" s="220"/>
      <c r="F5484" s="220"/>
      <c r="G5484" s="220"/>
      <c r="H5484" s="220"/>
      <c r="I5484" s="220"/>
      <c r="J5484" s="220"/>
      <c r="K5484" s="220"/>
      <c r="L5484" s="220"/>
      <c r="M5484" s="326"/>
      <c r="N5484" s="220"/>
      <c r="O5484" s="220"/>
      <c r="P5484" s="220"/>
      <c r="Q5484" s="326"/>
      <c r="R5484" s="326"/>
      <c r="S5484" s="326"/>
      <c r="T5484" s="326"/>
    </row>
    <row r="5485" spans="1:20">
      <c r="A5485" s="220"/>
      <c r="B5485" s="220"/>
      <c r="C5485" s="220"/>
      <c r="D5485" s="220"/>
      <c r="E5485" s="220"/>
      <c r="F5485" s="220"/>
      <c r="G5485" s="220"/>
      <c r="H5485" s="220"/>
      <c r="I5485" s="220"/>
      <c r="J5485" s="220"/>
      <c r="K5485" s="220"/>
      <c r="L5485" s="220"/>
      <c r="M5485" s="326"/>
      <c r="N5485" s="220"/>
      <c r="O5485" s="220"/>
      <c r="P5485" s="220"/>
      <c r="Q5485" s="326"/>
      <c r="R5485" s="326"/>
      <c r="S5485" s="326"/>
      <c r="T5485" s="326"/>
    </row>
    <row r="5486" spans="1:20">
      <c r="A5486" s="220"/>
      <c r="B5486" s="220"/>
      <c r="C5486" s="220"/>
      <c r="D5486" s="220"/>
      <c r="E5486" s="220"/>
      <c r="F5486" s="220"/>
      <c r="G5486" s="220"/>
      <c r="H5486" s="220"/>
      <c r="I5486" s="220"/>
      <c r="J5486" s="220"/>
      <c r="K5486" s="220"/>
      <c r="L5486" s="220"/>
      <c r="M5486" s="326"/>
      <c r="N5486" s="220"/>
      <c r="O5486" s="220"/>
      <c r="P5486" s="220"/>
      <c r="Q5486" s="326"/>
      <c r="R5486" s="326"/>
      <c r="S5486" s="326"/>
      <c r="T5486" s="326"/>
    </row>
    <row r="5487" spans="1:20">
      <c r="A5487" s="220"/>
      <c r="B5487" s="220"/>
      <c r="C5487" s="220"/>
      <c r="D5487" s="220"/>
      <c r="E5487" s="220"/>
      <c r="F5487" s="220"/>
      <c r="G5487" s="220"/>
      <c r="H5487" s="220"/>
      <c r="I5487" s="220"/>
      <c r="J5487" s="220"/>
      <c r="K5487" s="220"/>
      <c r="L5487" s="220"/>
      <c r="M5487" s="326"/>
      <c r="N5487" s="220"/>
      <c r="O5487" s="220"/>
      <c r="P5487" s="220"/>
      <c r="Q5487" s="326"/>
      <c r="R5487" s="326"/>
      <c r="S5487" s="326"/>
      <c r="T5487" s="326"/>
    </row>
    <row r="5488" spans="1:20">
      <c r="A5488" s="220"/>
      <c r="B5488" s="220"/>
      <c r="C5488" s="220"/>
      <c r="D5488" s="220"/>
      <c r="E5488" s="220"/>
      <c r="F5488" s="220"/>
      <c r="G5488" s="220"/>
      <c r="H5488" s="220"/>
      <c r="I5488" s="220"/>
      <c r="J5488" s="220"/>
      <c r="K5488" s="220"/>
      <c r="L5488" s="220"/>
      <c r="M5488" s="326"/>
      <c r="N5488" s="220"/>
      <c r="O5488" s="220"/>
      <c r="P5488" s="220"/>
      <c r="Q5488" s="326"/>
      <c r="R5488" s="326"/>
      <c r="S5488" s="326"/>
      <c r="T5488" s="326"/>
    </row>
    <row r="5489" spans="1:20">
      <c r="A5489" s="220"/>
      <c r="B5489" s="220"/>
      <c r="C5489" s="220"/>
      <c r="D5489" s="220"/>
      <c r="E5489" s="220"/>
      <c r="F5489" s="220"/>
      <c r="G5489" s="220"/>
      <c r="H5489" s="220"/>
      <c r="I5489" s="220"/>
      <c r="J5489" s="220"/>
      <c r="K5489" s="220"/>
      <c r="L5489" s="220"/>
      <c r="M5489" s="326"/>
      <c r="N5489" s="220"/>
      <c r="O5489" s="220"/>
      <c r="P5489" s="220"/>
      <c r="Q5489" s="326"/>
      <c r="R5489" s="326"/>
      <c r="S5489" s="326"/>
      <c r="T5489" s="326"/>
    </row>
    <row r="5490" spans="1:20">
      <c r="A5490" s="220"/>
      <c r="B5490" s="220"/>
      <c r="C5490" s="220"/>
      <c r="D5490" s="220"/>
      <c r="E5490" s="220"/>
      <c r="F5490" s="220"/>
      <c r="G5490" s="220"/>
      <c r="H5490" s="220"/>
      <c r="I5490" s="220"/>
      <c r="J5490" s="220"/>
      <c r="K5490" s="220"/>
      <c r="L5490" s="220"/>
      <c r="M5490" s="326"/>
      <c r="N5490" s="220"/>
      <c r="O5490" s="220"/>
      <c r="P5490" s="220"/>
      <c r="Q5490" s="326"/>
      <c r="R5490" s="326"/>
      <c r="S5490" s="326"/>
      <c r="T5490" s="326"/>
    </row>
    <row r="5491" spans="1:20">
      <c r="A5491" s="220"/>
      <c r="B5491" s="220"/>
      <c r="C5491" s="220"/>
      <c r="D5491" s="220"/>
      <c r="E5491" s="220"/>
      <c r="F5491" s="220"/>
      <c r="G5491" s="220"/>
      <c r="H5491" s="220"/>
      <c r="I5491" s="220"/>
      <c r="J5491" s="220"/>
      <c r="K5491" s="220"/>
      <c r="L5491" s="220"/>
      <c r="M5491" s="326"/>
      <c r="N5491" s="220"/>
      <c r="O5491" s="220"/>
      <c r="P5491" s="220"/>
      <c r="Q5491" s="326"/>
      <c r="R5491" s="326"/>
      <c r="S5491" s="326"/>
      <c r="T5491" s="326"/>
    </row>
    <row r="5492" spans="1:20">
      <c r="A5492" s="220"/>
      <c r="B5492" s="220"/>
      <c r="C5492" s="220"/>
      <c r="D5492" s="220"/>
      <c r="E5492" s="220"/>
      <c r="F5492" s="220"/>
      <c r="G5492" s="220"/>
      <c r="H5492" s="220"/>
      <c r="I5492" s="220"/>
      <c r="J5492" s="220"/>
      <c r="K5492" s="220"/>
      <c r="L5492" s="220"/>
      <c r="M5492" s="326"/>
      <c r="N5492" s="220"/>
      <c r="O5492" s="220"/>
      <c r="P5492" s="220"/>
      <c r="Q5492" s="326"/>
      <c r="R5492" s="326"/>
      <c r="S5492" s="326"/>
      <c r="T5492" s="326"/>
    </row>
    <row r="5493" spans="1:20">
      <c r="A5493" s="220"/>
      <c r="B5493" s="220"/>
      <c r="C5493" s="220"/>
      <c r="D5493" s="220"/>
      <c r="E5493" s="220"/>
      <c r="F5493" s="220"/>
      <c r="G5493" s="220"/>
      <c r="H5493" s="220"/>
      <c r="I5493" s="220"/>
      <c r="J5493" s="220"/>
      <c r="K5493" s="220"/>
      <c r="L5493" s="220"/>
      <c r="M5493" s="326"/>
      <c r="N5493" s="220"/>
      <c r="O5493" s="220"/>
      <c r="P5493" s="220"/>
      <c r="Q5493" s="326"/>
      <c r="R5493" s="326"/>
      <c r="S5493" s="326"/>
      <c r="T5493" s="326"/>
    </row>
    <row r="5494" spans="1:20">
      <c r="A5494" s="220"/>
      <c r="B5494" s="220"/>
      <c r="C5494" s="220"/>
      <c r="D5494" s="220"/>
      <c r="E5494" s="220"/>
      <c r="F5494" s="220"/>
      <c r="G5494" s="220"/>
      <c r="H5494" s="220"/>
      <c r="I5494" s="220"/>
      <c r="J5494" s="220"/>
      <c r="K5494" s="220"/>
      <c r="L5494" s="220"/>
      <c r="M5494" s="326"/>
      <c r="N5494" s="220"/>
      <c r="O5494" s="220"/>
      <c r="P5494" s="220"/>
      <c r="Q5494" s="326"/>
      <c r="R5494" s="326"/>
      <c r="S5494" s="326"/>
      <c r="T5494" s="326"/>
    </row>
    <row r="5495" spans="1:20">
      <c r="A5495" s="220"/>
      <c r="B5495" s="220"/>
      <c r="C5495" s="220"/>
      <c r="D5495" s="220"/>
      <c r="E5495" s="220"/>
      <c r="F5495" s="220"/>
      <c r="G5495" s="220"/>
      <c r="H5495" s="220"/>
      <c r="I5495" s="220"/>
      <c r="J5495" s="220"/>
      <c r="K5495" s="220"/>
      <c r="L5495" s="220"/>
      <c r="M5495" s="326"/>
      <c r="N5495" s="220"/>
      <c r="O5495" s="220"/>
      <c r="P5495" s="220"/>
      <c r="Q5495" s="326"/>
      <c r="R5495" s="326"/>
      <c r="S5495" s="326"/>
      <c r="T5495" s="326"/>
    </row>
    <row r="5496" spans="1:20">
      <c r="A5496" s="220"/>
      <c r="B5496" s="220"/>
      <c r="C5496" s="220"/>
      <c r="D5496" s="220"/>
      <c r="E5496" s="220"/>
      <c r="F5496" s="220"/>
      <c r="G5496" s="220"/>
      <c r="H5496" s="220"/>
      <c r="I5496" s="220"/>
      <c r="J5496" s="220"/>
      <c r="K5496" s="220"/>
      <c r="L5496" s="220"/>
      <c r="M5496" s="326"/>
      <c r="N5496" s="220"/>
      <c r="O5496" s="220"/>
      <c r="P5496" s="220"/>
      <c r="Q5496" s="326"/>
      <c r="R5496" s="326"/>
      <c r="S5496" s="326"/>
      <c r="T5496" s="326"/>
    </row>
    <row r="5497" spans="1:20">
      <c r="A5497" s="220"/>
      <c r="B5497" s="220"/>
      <c r="C5497" s="220"/>
      <c r="D5497" s="220"/>
      <c r="E5497" s="220"/>
      <c r="F5497" s="220"/>
      <c r="G5497" s="220"/>
      <c r="H5497" s="220"/>
      <c r="I5497" s="220"/>
      <c r="J5497" s="220"/>
      <c r="K5497" s="220"/>
      <c r="L5497" s="220"/>
      <c r="M5497" s="326"/>
      <c r="N5497" s="220"/>
      <c r="O5497" s="220"/>
      <c r="P5497" s="220"/>
      <c r="Q5497" s="326"/>
      <c r="R5497" s="326"/>
      <c r="S5497" s="326"/>
      <c r="T5497" s="326"/>
    </row>
    <row r="5498" spans="1:20">
      <c r="A5498" s="220"/>
      <c r="B5498" s="220"/>
      <c r="C5498" s="220"/>
      <c r="D5498" s="220"/>
      <c r="E5498" s="220"/>
      <c r="F5498" s="220"/>
      <c r="G5498" s="220"/>
      <c r="H5498" s="220"/>
      <c r="I5498" s="220"/>
      <c r="J5498" s="220"/>
      <c r="K5498" s="220"/>
      <c r="L5498" s="220"/>
      <c r="M5498" s="326"/>
      <c r="N5498" s="220"/>
      <c r="O5498" s="220"/>
      <c r="P5498" s="220"/>
      <c r="Q5498" s="326"/>
      <c r="R5498" s="326"/>
      <c r="S5498" s="326"/>
      <c r="T5498" s="326"/>
    </row>
    <row r="5499" spans="1:20">
      <c r="A5499" s="220"/>
      <c r="B5499" s="220"/>
      <c r="C5499" s="220"/>
      <c r="D5499" s="220"/>
      <c r="E5499" s="220"/>
      <c r="F5499" s="220"/>
      <c r="G5499" s="220"/>
      <c r="H5499" s="220"/>
      <c r="I5499" s="220"/>
      <c r="J5499" s="220"/>
      <c r="K5499" s="220"/>
      <c r="L5499" s="220"/>
      <c r="M5499" s="326"/>
      <c r="N5499" s="220"/>
      <c r="O5499" s="220"/>
      <c r="P5499" s="220"/>
      <c r="Q5499" s="326"/>
      <c r="R5499" s="326"/>
      <c r="S5499" s="326"/>
      <c r="T5499" s="326"/>
    </row>
    <row r="5500" spans="1:20">
      <c r="A5500" s="220"/>
      <c r="B5500" s="220"/>
      <c r="C5500" s="220"/>
      <c r="D5500" s="220"/>
      <c r="E5500" s="220"/>
      <c r="F5500" s="220"/>
      <c r="G5500" s="220"/>
      <c r="H5500" s="220"/>
      <c r="I5500" s="220"/>
      <c r="J5500" s="220"/>
      <c r="K5500" s="220"/>
      <c r="L5500" s="220"/>
      <c r="M5500" s="326"/>
      <c r="N5500" s="220"/>
      <c r="O5500" s="220"/>
      <c r="P5500" s="220"/>
      <c r="Q5500" s="326"/>
      <c r="R5500" s="326"/>
      <c r="S5500" s="326"/>
      <c r="T5500" s="326"/>
    </row>
    <row r="5501" spans="1:20">
      <c r="A5501" s="220"/>
      <c r="B5501" s="220"/>
      <c r="C5501" s="220"/>
      <c r="D5501" s="220"/>
      <c r="E5501" s="220"/>
      <c r="F5501" s="220"/>
      <c r="G5501" s="220"/>
      <c r="H5501" s="220"/>
      <c r="I5501" s="220"/>
      <c r="J5501" s="220"/>
      <c r="K5501" s="220"/>
      <c r="L5501" s="220"/>
      <c r="M5501" s="326"/>
      <c r="N5501" s="220"/>
      <c r="O5501" s="220"/>
      <c r="P5501" s="220"/>
      <c r="Q5501" s="326"/>
      <c r="R5501" s="326"/>
      <c r="S5501" s="326"/>
      <c r="T5501" s="326"/>
    </row>
    <row r="5502" spans="1:20">
      <c r="A5502" s="220"/>
      <c r="B5502" s="220"/>
      <c r="C5502" s="220"/>
      <c r="D5502" s="220"/>
      <c r="E5502" s="220"/>
      <c r="F5502" s="220"/>
      <c r="G5502" s="220"/>
      <c r="H5502" s="220"/>
      <c r="I5502" s="220"/>
      <c r="J5502" s="220"/>
      <c r="K5502" s="220"/>
      <c r="L5502" s="220"/>
      <c r="M5502" s="326"/>
      <c r="N5502" s="220"/>
      <c r="O5502" s="220"/>
      <c r="P5502" s="220"/>
      <c r="Q5502" s="326"/>
      <c r="R5502" s="326"/>
      <c r="S5502" s="326"/>
      <c r="T5502" s="326"/>
    </row>
    <row r="5503" spans="1:20">
      <c r="A5503" s="220"/>
      <c r="B5503" s="220"/>
      <c r="C5503" s="220"/>
      <c r="D5503" s="220"/>
      <c r="E5503" s="220"/>
      <c r="F5503" s="220"/>
      <c r="G5503" s="220"/>
      <c r="H5503" s="220"/>
      <c r="I5503" s="220"/>
      <c r="J5503" s="220"/>
      <c r="K5503" s="220"/>
      <c r="L5503" s="220"/>
      <c r="M5503" s="326"/>
      <c r="N5503" s="220"/>
      <c r="O5503" s="220"/>
      <c r="P5503" s="220"/>
      <c r="Q5503" s="326"/>
      <c r="R5503" s="326"/>
      <c r="S5503" s="326"/>
      <c r="T5503" s="326"/>
    </row>
    <row r="5504" spans="1:20">
      <c r="A5504" s="220"/>
      <c r="B5504" s="220"/>
      <c r="C5504" s="220"/>
      <c r="D5504" s="220"/>
      <c r="E5504" s="220"/>
      <c r="F5504" s="220"/>
      <c r="G5504" s="220"/>
      <c r="H5504" s="220"/>
      <c r="I5504" s="220"/>
      <c r="J5504" s="220"/>
      <c r="K5504" s="220"/>
      <c r="L5504" s="220"/>
      <c r="M5504" s="326"/>
      <c r="N5504" s="220"/>
      <c r="O5504" s="220"/>
      <c r="P5504" s="220"/>
      <c r="Q5504" s="326"/>
      <c r="R5504" s="326"/>
      <c r="S5504" s="326"/>
      <c r="T5504" s="326"/>
    </row>
    <row r="5505" spans="1:20">
      <c r="A5505" s="220"/>
      <c r="B5505" s="220"/>
      <c r="C5505" s="220"/>
      <c r="D5505" s="220"/>
      <c r="E5505" s="220"/>
      <c r="F5505" s="220"/>
      <c r="G5505" s="220"/>
      <c r="H5505" s="220"/>
      <c r="I5505" s="220"/>
      <c r="J5505" s="220"/>
      <c r="K5505" s="220"/>
      <c r="L5505" s="220"/>
      <c r="M5505" s="326"/>
      <c r="N5505" s="220"/>
      <c r="O5505" s="220"/>
      <c r="P5505" s="220"/>
      <c r="Q5505" s="326"/>
      <c r="R5505" s="326"/>
      <c r="S5505" s="326"/>
      <c r="T5505" s="326"/>
    </row>
    <row r="5506" spans="1:20">
      <c r="A5506" s="220"/>
      <c r="B5506" s="220"/>
      <c r="C5506" s="220"/>
      <c r="D5506" s="220"/>
      <c r="E5506" s="220"/>
      <c r="F5506" s="220"/>
      <c r="G5506" s="220"/>
      <c r="H5506" s="220"/>
      <c r="I5506" s="220"/>
      <c r="J5506" s="220"/>
      <c r="K5506" s="220"/>
      <c r="L5506" s="220"/>
      <c r="M5506" s="326"/>
      <c r="N5506" s="220"/>
      <c r="O5506" s="220"/>
      <c r="P5506" s="220"/>
      <c r="Q5506" s="326"/>
      <c r="R5506" s="326"/>
      <c r="S5506" s="326"/>
      <c r="T5506" s="326"/>
    </row>
    <row r="5507" spans="1:20">
      <c r="A5507" s="220"/>
      <c r="B5507" s="220"/>
      <c r="C5507" s="220"/>
      <c r="D5507" s="220"/>
      <c r="E5507" s="220"/>
      <c r="F5507" s="220"/>
      <c r="G5507" s="220"/>
      <c r="H5507" s="220"/>
      <c r="I5507" s="220"/>
      <c r="J5507" s="220"/>
      <c r="K5507" s="220"/>
      <c r="L5507" s="220"/>
      <c r="M5507" s="326"/>
      <c r="N5507" s="220"/>
      <c r="O5507" s="220"/>
      <c r="P5507" s="220"/>
      <c r="Q5507" s="326"/>
      <c r="R5507" s="326"/>
      <c r="S5507" s="326"/>
      <c r="T5507" s="326"/>
    </row>
    <row r="5508" spans="1:20">
      <c r="A5508" s="220"/>
      <c r="B5508" s="220"/>
      <c r="C5508" s="220"/>
      <c r="D5508" s="220"/>
      <c r="E5508" s="220"/>
      <c r="F5508" s="220"/>
      <c r="G5508" s="220"/>
      <c r="H5508" s="220"/>
      <c r="I5508" s="220"/>
      <c r="J5508" s="220"/>
      <c r="K5508" s="220"/>
      <c r="L5508" s="220"/>
      <c r="M5508" s="326"/>
      <c r="N5508" s="220"/>
      <c r="O5508" s="220"/>
      <c r="P5508" s="220"/>
      <c r="Q5508" s="326"/>
      <c r="R5508" s="326"/>
      <c r="S5508" s="326"/>
      <c r="T5508" s="326"/>
    </row>
    <row r="5509" spans="1:20">
      <c r="A5509" s="220"/>
      <c r="B5509" s="220"/>
      <c r="C5509" s="220"/>
      <c r="D5509" s="220"/>
      <c r="E5509" s="220"/>
      <c r="F5509" s="220"/>
      <c r="G5509" s="220"/>
      <c r="H5509" s="220"/>
      <c r="I5509" s="220"/>
      <c r="J5509" s="220"/>
      <c r="K5509" s="220"/>
      <c r="L5509" s="220"/>
      <c r="M5509" s="326"/>
      <c r="N5509" s="220"/>
      <c r="O5509" s="220"/>
      <c r="P5509" s="220"/>
      <c r="Q5509" s="326"/>
      <c r="R5509" s="326"/>
      <c r="S5509" s="326"/>
      <c r="T5509" s="326"/>
    </row>
    <row r="5510" spans="1:20">
      <c r="A5510" s="220"/>
      <c r="B5510" s="220"/>
      <c r="C5510" s="220"/>
      <c r="D5510" s="220"/>
      <c r="E5510" s="220"/>
      <c r="F5510" s="220"/>
      <c r="G5510" s="220"/>
      <c r="H5510" s="220"/>
      <c r="I5510" s="220"/>
      <c r="J5510" s="220"/>
      <c r="K5510" s="220"/>
      <c r="L5510" s="220"/>
      <c r="M5510" s="326"/>
      <c r="N5510" s="220"/>
      <c r="O5510" s="220"/>
      <c r="P5510" s="220"/>
      <c r="Q5510" s="326"/>
      <c r="R5510" s="326"/>
      <c r="S5510" s="326"/>
      <c r="T5510" s="326"/>
    </row>
    <row r="5511" spans="1:20">
      <c r="A5511" s="220"/>
      <c r="B5511" s="220"/>
      <c r="C5511" s="220"/>
      <c r="D5511" s="220"/>
      <c r="E5511" s="220"/>
      <c r="F5511" s="220"/>
      <c r="G5511" s="220"/>
      <c r="H5511" s="220"/>
      <c r="I5511" s="220"/>
      <c r="J5511" s="220"/>
      <c r="K5511" s="220"/>
      <c r="L5511" s="220"/>
      <c r="M5511" s="326"/>
      <c r="N5511" s="220"/>
      <c r="O5511" s="220"/>
      <c r="P5511" s="220"/>
      <c r="Q5511" s="326"/>
      <c r="R5511" s="326"/>
      <c r="S5511" s="326"/>
      <c r="T5511" s="326"/>
    </row>
    <row r="5512" spans="1:20">
      <c r="A5512" s="220"/>
      <c r="B5512" s="220"/>
      <c r="C5512" s="220"/>
      <c r="D5512" s="220"/>
      <c r="E5512" s="220"/>
      <c r="F5512" s="220"/>
      <c r="G5512" s="220"/>
      <c r="H5512" s="220"/>
      <c r="I5512" s="220"/>
      <c r="J5512" s="220"/>
      <c r="K5512" s="220"/>
      <c r="L5512" s="220"/>
      <c r="M5512" s="326"/>
      <c r="N5512" s="220"/>
      <c r="O5512" s="220"/>
      <c r="P5512" s="220"/>
      <c r="Q5512" s="326"/>
      <c r="R5512" s="326"/>
      <c r="S5512" s="326"/>
      <c r="T5512" s="326"/>
    </row>
    <row r="5513" spans="1:20">
      <c r="A5513" s="220"/>
      <c r="B5513" s="220"/>
      <c r="C5513" s="220"/>
      <c r="D5513" s="220"/>
      <c r="E5513" s="220"/>
      <c r="F5513" s="220"/>
      <c r="G5513" s="220"/>
      <c r="H5513" s="220"/>
      <c r="I5513" s="220"/>
      <c r="J5513" s="220"/>
      <c r="K5513" s="220"/>
      <c r="L5513" s="220"/>
      <c r="M5513" s="326"/>
      <c r="N5513" s="220"/>
      <c r="O5513" s="220"/>
      <c r="P5513" s="220"/>
      <c r="Q5513" s="326"/>
      <c r="R5513" s="326"/>
      <c r="S5513" s="326"/>
      <c r="T5513" s="326"/>
    </row>
    <row r="5514" spans="1:20">
      <c r="A5514" s="220"/>
      <c r="B5514" s="220"/>
      <c r="C5514" s="220"/>
      <c r="D5514" s="220"/>
      <c r="E5514" s="220"/>
      <c r="F5514" s="220"/>
      <c r="G5514" s="220"/>
      <c r="H5514" s="220"/>
      <c r="I5514" s="220"/>
      <c r="J5514" s="220"/>
      <c r="K5514" s="220"/>
      <c r="L5514" s="220"/>
      <c r="M5514" s="326"/>
      <c r="N5514" s="220"/>
      <c r="O5514" s="220"/>
      <c r="P5514" s="220"/>
      <c r="Q5514" s="326"/>
      <c r="R5514" s="326"/>
      <c r="S5514" s="326"/>
      <c r="T5514" s="326"/>
    </row>
    <row r="5515" spans="1:20">
      <c r="A5515" s="220"/>
      <c r="B5515" s="220"/>
      <c r="C5515" s="220"/>
      <c r="D5515" s="220"/>
      <c r="E5515" s="220"/>
      <c r="F5515" s="220"/>
      <c r="G5515" s="220"/>
      <c r="H5515" s="220"/>
      <c r="I5515" s="220"/>
      <c r="J5515" s="220"/>
      <c r="K5515" s="220"/>
      <c r="L5515" s="220"/>
      <c r="M5515" s="326"/>
      <c r="N5515" s="220"/>
      <c r="O5515" s="220"/>
      <c r="P5515" s="220"/>
      <c r="Q5515" s="326"/>
      <c r="R5515" s="326"/>
      <c r="S5515" s="326"/>
      <c r="T5515" s="326"/>
    </row>
    <row r="5516" spans="1:20">
      <c r="A5516" s="220"/>
      <c r="B5516" s="220"/>
      <c r="C5516" s="220"/>
      <c r="D5516" s="220"/>
      <c r="E5516" s="220"/>
      <c r="F5516" s="220"/>
      <c r="G5516" s="220"/>
      <c r="H5516" s="220"/>
      <c r="I5516" s="220"/>
      <c r="J5516" s="220"/>
      <c r="K5516" s="220"/>
      <c r="L5516" s="220"/>
      <c r="M5516" s="326"/>
      <c r="N5516" s="220"/>
      <c r="O5516" s="220"/>
      <c r="P5516" s="220"/>
      <c r="Q5516" s="326"/>
      <c r="R5516" s="326"/>
      <c r="S5516" s="326"/>
      <c r="T5516" s="326"/>
    </row>
    <row r="5517" spans="1:20">
      <c r="A5517" s="220"/>
      <c r="B5517" s="220"/>
      <c r="C5517" s="220"/>
      <c r="D5517" s="220"/>
      <c r="E5517" s="220"/>
      <c r="F5517" s="220"/>
      <c r="G5517" s="220"/>
      <c r="H5517" s="220"/>
      <c r="I5517" s="220"/>
      <c r="J5517" s="220"/>
      <c r="K5517" s="220"/>
      <c r="L5517" s="220"/>
      <c r="M5517" s="326"/>
      <c r="N5517" s="220"/>
      <c r="O5517" s="220"/>
      <c r="P5517" s="220"/>
      <c r="Q5517" s="326"/>
      <c r="R5517" s="326"/>
      <c r="S5517" s="326"/>
      <c r="T5517" s="326"/>
    </row>
    <row r="5518" spans="1:20">
      <c r="A5518" s="220"/>
      <c r="B5518" s="220"/>
      <c r="C5518" s="220"/>
      <c r="D5518" s="220"/>
      <c r="E5518" s="220"/>
      <c r="F5518" s="220"/>
      <c r="G5518" s="220"/>
      <c r="H5518" s="220"/>
      <c r="I5518" s="220"/>
      <c r="J5518" s="220"/>
      <c r="K5518" s="220"/>
      <c r="L5518" s="220"/>
      <c r="M5518" s="326"/>
      <c r="N5518" s="220"/>
      <c r="O5518" s="220"/>
      <c r="P5518" s="220"/>
      <c r="Q5518" s="326"/>
      <c r="R5518" s="326"/>
      <c r="S5518" s="326"/>
      <c r="T5518" s="326"/>
    </row>
    <row r="5519" spans="1:20">
      <c r="A5519" s="220"/>
      <c r="B5519" s="220"/>
      <c r="C5519" s="220"/>
      <c r="D5519" s="220"/>
      <c r="E5519" s="220"/>
      <c r="F5519" s="220"/>
      <c r="G5519" s="220"/>
      <c r="H5519" s="220"/>
      <c r="I5519" s="220"/>
      <c r="J5519" s="220"/>
      <c r="K5519" s="220"/>
      <c r="L5519" s="220"/>
      <c r="M5519" s="326"/>
      <c r="N5519" s="220"/>
      <c r="O5519" s="220"/>
      <c r="P5519" s="220"/>
      <c r="Q5519" s="326"/>
      <c r="R5519" s="326"/>
      <c r="S5519" s="326"/>
      <c r="T5519" s="326"/>
    </row>
    <row r="5520" spans="1:20">
      <c r="A5520" s="220"/>
      <c r="B5520" s="220"/>
      <c r="C5520" s="220"/>
      <c r="D5520" s="220"/>
      <c r="E5520" s="220"/>
      <c r="F5520" s="220"/>
      <c r="G5520" s="220"/>
      <c r="H5520" s="220"/>
      <c r="I5520" s="220"/>
      <c r="J5520" s="220"/>
      <c r="K5520" s="220"/>
      <c r="L5520" s="220"/>
      <c r="M5520" s="326"/>
      <c r="N5520" s="220"/>
      <c r="O5520" s="220"/>
      <c r="P5520" s="220"/>
      <c r="Q5520" s="326"/>
      <c r="R5520" s="326"/>
      <c r="S5520" s="326"/>
      <c r="T5520" s="326"/>
    </row>
    <row r="5521" spans="1:20">
      <c r="A5521" s="220"/>
      <c r="B5521" s="220"/>
      <c r="C5521" s="220"/>
      <c r="D5521" s="220"/>
      <c r="E5521" s="220"/>
      <c r="F5521" s="220"/>
      <c r="G5521" s="220"/>
      <c r="H5521" s="220"/>
      <c r="I5521" s="220"/>
      <c r="J5521" s="220"/>
      <c r="K5521" s="220"/>
      <c r="L5521" s="220"/>
      <c r="M5521" s="326"/>
      <c r="N5521" s="220"/>
      <c r="O5521" s="220"/>
      <c r="P5521" s="220"/>
      <c r="Q5521" s="326"/>
      <c r="R5521" s="326"/>
      <c r="S5521" s="326"/>
      <c r="T5521" s="326"/>
    </row>
    <row r="5522" spans="1:20">
      <c r="A5522" s="220"/>
      <c r="B5522" s="220"/>
      <c r="C5522" s="220"/>
      <c r="D5522" s="220"/>
      <c r="E5522" s="220"/>
      <c r="F5522" s="220"/>
      <c r="G5522" s="220"/>
      <c r="H5522" s="220"/>
      <c r="I5522" s="220"/>
      <c r="J5522" s="220"/>
      <c r="K5522" s="220"/>
      <c r="L5522" s="220"/>
      <c r="M5522" s="326"/>
      <c r="N5522" s="220"/>
      <c r="O5522" s="220"/>
      <c r="P5522" s="220"/>
      <c r="Q5522" s="326"/>
      <c r="R5522" s="326"/>
      <c r="S5522" s="326"/>
      <c r="T5522" s="326"/>
    </row>
    <row r="5523" spans="1:20">
      <c r="A5523" s="220"/>
      <c r="B5523" s="220"/>
      <c r="C5523" s="220"/>
      <c r="D5523" s="220"/>
      <c r="E5523" s="220"/>
      <c r="F5523" s="220"/>
      <c r="G5523" s="220"/>
      <c r="H5523" s="220"/>
      <c r="I5523" s="220"/>
      <c r="J5523" s="220"/>
      <c r="K5523" s="220"/>
      <c r="L5523" s="220"/>
      <c r="M5523" s="326"/>
      <c r="N5523" s="220"/>
      <c r="O5523" s="220"/>
      <c r="P5523" s="220"/>
      <c r="Q5523" s="326"/>
      <c r="R5523" s="326"/>
      <c r="S5523" s="326"/>
      <c r="T5523" s="326"/>
    </row>
    <row r="5524" spans="1:20">
      <c r="A5524" s="220"/>
      <c r="B5524" s="220"/>
      <c r="C5524" s="220"/>
      <c r="D5524" s="220"/>
      <c r="E5524" s="220"/>
      <c r="F5524" s="220"/>
      <c r="G5524" s="220"/>
      <c r="H5524" s="220"/>
      <c r="I5524" s="220"/>
      <c r="J5524" s="220"/>
      <c r="K5524" s="220"/>
      <c r="L5524" s="220"/>
      <c r="M5524" s="326"/>
      <c r="N5524" s="220"/>
      <c r="O5524" s="220"/>
      <c r="P5524" s="220"/>
      <c r="Q5524" s="326"/>
      <c r="R5524" s="326"/>
      <c r="S5524" s="326"/>
      <c r="T5524" s="326"/>
    </row>
    <row r="5525" spans="1:20">
      <c r="A5525" s="220"/>
      <c r="B5525" s="220"/>
      <c r="C5525" s="220"/>
      <c r="D5525" s="220"/>
      <c r="E5525" s="220"/>
      <c r="F5525" s="220"/>
      <c r="G5525" s="220"/>
      <c r="H5525" s="220"/>
      <c r="I5525" s="220"/>
      <c r="J5525" s="220"/>
      <c r="K5525" s="220"/>
      <c r="L5525" s="220"/>
      <c r="M5525" s="326"/>
      <c r="N5525" s="220"/>
      <c r="O5525" s="220"/>
      <c r="P5525" s="220"/>
      <c r="Q5525" s="326"/>
      <c r="R5525" s="326"/>
      <c r="S5525" s="326"/>
      <c r="T5525" s="326"/>
    </row>
    <row r="5526" spans="1:20">
      <c r="A5526" s="220"/>
      <c r="B5526" s="220"/>
      <c r="C5526" s="220"/>
      <c r="D5526" s="220"/>
      <c r="E5526" s="220"/>
      <c r="F5526" s="220"/>
      <c r="G5526" s="220"/>
      <c r="H5526" s="220"/>
      <c r="I5526" s="220"/>
      <c r="J5526" s="220"/>
      <c r="K5526" s="220"/>
      <c r="L5526" s="220"/>
      <c r="M5526" s="326"/>
      <c r="N5526" s="220"/>
      <c r="O5526" s="220"/>
      <c r="P5526" s="220"/>
      <c r="Q5526" s="326"/>
      <c r="R5526" s="326"/>
      <c r="S5526" s="326"/>
      <c r="T5526" s="326"/>
    </row>
    <row r="5527" spans="1:20">
      <c r="A5527" s="220"/>
      <c r="B5527" s="220"/>
      <c r="C5527" s="220"/>
      <c r="D5527" s="220"/>
      <c r="E5527" s="220"/>
      <c r="F5527" s="220"/>
      <c r="G5527" s="220"/>
      <c r="H5527" s="220"/>
      <c r="I5527" s="220"/>
      <c r="J5527" s="220"/>
      <c r="K5527" s="220"/>
      <c r="L5527" s="220"/>
      <c r="M5527" s="326"/>
      <c r="N5527" s="220"/>
      <c r="O5527" s="220"/>
      <c r="P5527" s="220"/>
      <c r="Q5527" s="326"/>
      <c r="R5527" s="326"/>
      <c r="S5527" s="326"/>
      <c r="T5527" s="326"/>
    </row>
    <row r="5528" spans="1:20">
      <c r="A5528" s="220"/>
      <c r="B5528" s="220"/>
      <c r="C5528" s="220"/>
      <c r="D5528" s="220"/>
      <c r="E5528" s="220"/>
      <c r="F5528" s="220"/>
      <c r="G5528" s="220"/>
      <c r="H5528" s="220"/>
      <c r="I5528" s="220"/>
      <c r="J5528" s="220"/>
      <c r="K5528" s="220"/>
      <c r="L5528" s="220"/>
      <c r="M5528" s="326"/>
      <c r="N5528" s="220"/>
      <c r="O5528" s="220"/>
      <c r="P5528" s="220"/>
      <c r="Q5528" s="326"/>
      <c r="R5528" s="326"/>
      <c r="S5528" s="326"/>
      <c r="T5528" s="326"/>
    </row>
    <row r="5529" spans="1:20">
      <c r="A5529" s="220"/>
      <c r="B5529" s="220"/>
      <c r="C5529" s="220"/>
      <c r="D5529" s="220"/>
      <c r="E5529" s="220"/>
      <c r="F5529" s="220"/>
      <c r="G5529" s="220"/>
      <c r="H5529" s="220"/>
      <c r="I5529" s="220"/>
      <c r="J5529" s="220"/>
      <c r="K5529" s="220"/>
      <c r="L5529" s="220"/>
      <c r="M5529" s="326"/>
      <c r="N5529" s="220"/>
      <c r="O5529" s="220"/>
      <c r="P5529" s="220"/>
      <c r="Q5529" s="326"/>
      <c r="R5529" s="326"/>
      <c r="S5529" s="326"/>
      <c r="T5529" s="326"/>
    </row>
    <row r="5530" spans="1:20">
      <c r="A5530" s="220"/>
      <c r="B5530" s="220"/>
      <c r="C5530" s="220"/>
      <c r="D5530" s="220"/>
      <c r="E5530" s="220"/>
      <c r="F5530" s="220"/>
      <c r="G5530" s="220"/>
      <c r="H5530" s="220"/>
      <c r="I5530" s="220"/>
      <c r="J5530" s="220"/>
      <c r="K5530" s="220"/>
      <c r="L5530" s="220"/>
      <c r="M5530" s="326"/>
      <c r="N5530" s="220"/>
      <c r="O5530" s="220"/>
      <c r="P5530" s="220"/>
      <c r="Q5530" s="326"/>
      <c r="R5530" s="326"/>
      <c r="S5530" s="326"/>
      <c r="T5530" s="326"/>
    </row>
    <row r="5531" spans="1:20">
      <c r="A5531" s="220"/>
      <c r="B5531" s="220"/>
      <c r="C5531" s="220"/>
      <c r="D5531" s="220"/>
      <c r="E5531" s="220"/>
      <c r="F5531" s="220"/>
      <c r="G5531" s="220"/>
      <c r="H5531" s="220"/>
      <c r="I5531" s="220"/>
      <c r="J5531" s="220"/>
      <c r="K5531" s="220"/>
      <c r="L5531" s="220"/>
      <c r="M5531" s="326"/>
      <c r="N5531" s="220"/>
      <c r="O5531" s="220"/>
      <c r="P5531" s="220"/>
      <c r="Q5531" s="326"/>
      <c r="R5531" s="326"/>
      <c r="S5531" s="326"/>
      <c r="T5531" s="326"/>
    </row>
    <row r="5532" spans="1:20">
      <c r="A5532" s="220"/>
      <c r="B5532" s="220"/>
      <c r="C5532" s="220"/>
      <c r="D5532" s="220"/>
      <c r="E5532" s="220"/>
      <c r="F5532" s="220"/>
      <c r="G5532" s="220"/>
      <c r="H5532" s="220"/>
      <c r="I5532" s="220"/>
      <c r="J5532" s="220"/>
      <c r="K5532" s="220"/>
      <c r="L5532" s="220"/>
      <c r="M5532" s="326"/>
      <c r="N5532" s="220"/>
      <c r="O5532" s="220"/>
      <c r="P5532" s="220"/>
      <c r="Q5532" s="326"/>
      <c r="R5532" s="326"/>
      <c r="S5532" s="326"/>
      <c r="T5532" s="326"/>
    </row>
    <row r="5533" spans="1:20">
      <c r="A5533" s="220"/>
      <c r="B5533" s="220"/>
      <c r="C5533" s="220"/>
      <c r="D5533" s="220"/>
      <c r="E5533" s="220"/>
      <c r="F5533" s="220"/>
      <c r="G5533" s="220"/>
      <c r="H5533" s="220"/>
      <c r="I5533" s="220"/>
      <c r="J5533" s="220"/>
      <c r="K5533" s="220"/>
      <c r="L5533" s="220"/>
      <c r="M5533" s="326"/>
      <c r="N5533" s="220"/>
      <c r="O5533" s="220"/>
      <c r="P5533" s="220"/>
      <c r="Q5533" s="326"/>
      <c r="R5533" s="326"/>
      <c r="S5533" s="326"/>
      <c r="T5533" s="326"/>
    </row>
    <row r="5534" spans="1:20">
      <c r="A5534" s="220"/>
      <c r="B5534" s="220"/>
      <c r="C5534" s="220"/>
      <c r="D5534" s="220"/>
      <c r="E5534" s="220"/>
      <c r="F5534" s="220"/>
      <c r="G5534" s="220"/>
      <c r="H5534" s="220"/>
      <c r="I5534" s="220"/>
      <c r="J5534" s="220"/>
      <c r="K5534" s="220"/>
      <c r="L5534" s="220"/>
      <c r="M5534" s="326"/>
      <c r="N5534" s="220"/>
      <c r="O5534" s="220"/>
      <c r="P5534" s="220"/>
      <c r="Q5534" s="326"/>
      <c r="R5534" s="326"/>
      <c r="S5534" s="326"/>
      <c r="T5534" s="326"/>
    </row>
    <row r="5535" spans="1:20">
      <c r="A5535" s="220"/>
      <c r="B5535" s="220"/>
      <c r="C5535" s="220"/>
      <c r="D5535" s="220"/>
      <c r="E5535" s="220"/>
      <c r="F5535" s="220"/>
      <c r="G5535" s="220"/>
      <c r="H5535" s="220"/>
      <c r="I5535" s="220"/>
      <c r="J5535" s="220"/>
      <c r="K5535" s="220"/>
      <c r="L5535" s="220"/>
      <c r="M5535" s="326"/>
      <c r="N5535" s="220"/>
      <c r="O5535" s="220"/>
      <c r="P5535" s="220"/>
      <c r="Q5535" s="326"/>
      <c r="R5535" s="326"/>
      <c r="S5535" s="326"/>
      <c r="T5535" s="326"/>
    </row>
    <row r="5536" spans="1:20">
      <c r="A5536" s="220"/>
      <c r="B5536" s="220"/>
      <c r="C5536" s="220"/>
      <c r="D5536" s="220"/>
      <c r="E5536" s="220"/>
      <c r="F5536" s="220"/>
      <c r="G5536" s="220"/>
      <c r="H5536" s="220"/>
      <c r="I5536" s="220"/>
      <c r="J5536" s="220"/>
      <c r="K5536" s="220"/>
      <c r="L5536" s="220"/>
      <c r="M5536" s="326"/>
      <c r="N5536" s="220"/>
      <c r="O5536" s="220"/>
      <c r="P5536" s="220"/>
      <c r="Q5536" s="326"/>
      <c r="R5536" s="326"/>
      <c r="S5536" s="326"/>
      <c r="T5536" s="326"/>
    </row>
    <row r="5537" spans="1:20">
      <c r="A5537" s="220"/>
      <c r="B5537" s="220"/>
      <c r="C5537" s="220"/>
      <c r="D5537" s="220"/>
      <c r="E5537" s="220"/>
      <c r="F5537" s="220"/>
      <c r="G5537" s="220"/>
      <c r="H5537" s="220"/>
      <c r="I5537" s="220"/>
      <c r="J5537" s="220"/>
      <c r="K5537" s="220"/>
      <c r="L5537" s="220"/>
      <c r="M5537" s="326"/>
      <c r="N5537" s="220"/>
      <c r="O5537" s="220"/>
      <c r="P5537" s="220"/>
      <c r="Q5537" s="326"/>
      <c r="R5537" s="326"/>
      <c r="S5537" s="326"/>
      <c r="T5537" s="326"/>
    </row>
    <row r="5538" spans="1:20">
      <c r="A5538" s="220"/>
      <c r="B5538" s="220"/>
      <c r="C5538" s="220"/>
      <c r="D5538" s="220"/>
      <c r="E5538" s="220"/>
      <c r="F5538" s="220"/>
      <c r="G5538" s="220"/>
      <c r="H5538" s="220"/>
      <c r="I5538" s="220"/>
      <c r="J5538" s="220"/>
      <c r="K5538" s="220"/>
      <c r="L5538" s="220"/>
      <c r="M5538" s="326"/>
      <c r="N5538" s="220"/>
      <c r="O5538" s="220"/>
      <c r="P5538" s="220"/>
      <c r="Q5538" s="326"/>
      <c r="R5538" s="326"/>
      <c r="S5538" s="326"/>
      <c r="T5538" s="326"/>
    </row>
    <row r="5539" spans="1:20">
      <c r="A5539" s="220"/>
      <c r="B5539" s="220"/>
      <c r="C5539" s="220"/>
      <c r="D5539" s="220"/>
      <c r="E5539" s="220"/>
      <c r="F5539" s="220"/>
      <c r="G5539" s="220"/>
      <c r="H5539" s="220"/>
      <c r="I5539" s="220"/>
      <c r="J5539" s="220"/>
      <c r="K5539" s="220"/>
      <c r="L5539" s="220"/>
      <c r="M5539" s="326"/>
      <c r="N5539" s="220"/>
      <c r="O5539" s="220"/>
      <c r="P5539" s="220"/>
      <c r="Q5539" s="326"/>
      <c r="R5539" s="326"/>
      <c r="S5539" s="326"/>
      <c r="T5539" s="326"/>
    </row>
    <row r="5540" spans="1:20">
      <c r="A5540" s="220"/>
      <c r="B5540" s="220"/>
      <c r="C5540" s="220"/>
      <c r="D5540" s="220"/>
      <c r="E5540" s="220"/>
      <c r="F5540" s="220"/>
      <c r="G5540" s="220"/>
      <c r="H5540" s="220"/>
      <c r="I5540" s="220"/>
      <c r="J5540" s="220"/>
      <c r="K5540" s="220"/>
      <c r="L5540" s="220"/>
      <c r="M5540" s="326"/>
      <c r="N5540" s="220"/>
      <c r="O5540" s="220"/>
      <c r="P5540" s="220"/>
      <c r="Q5540" s="326"/>
      <c r="R5540" s="326"/>
      <c r="S5540" s="326"/>
      <c r="T5540" s="326"/>
    </row>
    <row r="5541" spans="1:20">
      <c r="A5541" s="220"/>
      <c r="B5541" s="220"/>
      <c r="C5541" s="220"/>
      <c r="D5541" s="220"/>
      <c r="E5541" s="220"/>
      <c r="F5541" s="220"/>
      <c r="G5541" s="220"/>
      <c r="H5541" s="220"/>
      <c r="I5541" s="220"/>
      <c r="J5541" s="220"/>
      <c r="K5541" s="220"/>
      <c r="L5541" s="220"/>
      <c r="M5541" s="326"/>
      <c r="N5541" s="220"/>
      <c r="O5541" s="220"/>
      <c r="P5541" s="220"/>
      <c r="Q5541" s="326"/>
      <c r="R5541" s="326"/>
      <c r="S5541" s="326"/>
      <c r="T5541" s="326"/>
    </row>
    <row r="5542" spans="1:20">
      <c r="A5542" s="220"/>
      <c r="B5542" s="220"/>
      <c r="C5542" s="220"/>
      <c r="D5542" s="220"/>
      <c r="E5542" s="220"/>
      <c r="F5542" s="220"/>
      <c r="G5542" s="220"/>
      <c r="H5542" s="220"/>
      <c r="I5542" s="220"/>
      <c r="J5542" s="220"/>
      <c r="K5542" s="220"/>
      <c r="L5542" s="220"/>
      <c r="M5542" s="326"/>
      <c r="N5542" s="220"/>
      <c r="O5542" s="220"/>
      <c r="P5542" s="220"/>
      <c r="Q5542" s="326"/>
      <c r="R5542" s="326"/>
      <c r="S5542" s="326"/>
      <c r="T5542" s="326"/>
    </row>
    <row r="5543" spans="1:20">
      <c r="A5543" s="220"/>
      <c r="B5543" s="220"/>
      <c r="C5543" s="220"/>
      <c r="D5543" s="220"/>
      <c r="E5543" s="220"/>
      <c r="F5543" s="220"/>
      <c r="G5543" s="220"/>
      <c r="H5543" s="220"/>
      <c r="I5543" s="220"/>
      <c r="J5543" s="220"/>
      <c r="K5543" s="220"/>
      <c r="L5543" s="220"/>
      <c r="M5543" s="326"/>
      <c r="N5543" s="220"/>
      <c r="O5543" s="220"/>
      <c r="P5543" s="220"/>
      <c r="Q5543" s="326"/>
      <c r="R5543" s="326"/>
      <c r="S5543" s="326"/>
      <c r="T5543" s="326"/>
    </row>
    <row r="5544" spans="1:20">
      <c r="A5544" s="220"/>
      <c r="B5544" s="220"/>
      <c r="C5544" s="220"/>
      <c r="D5544" s="220"/>
      <c r="E5544" s="220"/>
      <c r="F5544" s="220"/>
      <c r="G5544" s="220"/>
      <c r="H5544" s="220"/>
      <c r="I5544" s="220"/>
      <c r="J5544" s="220"/>
      <c r="K5544" s="220"/>
      <c r="L5544" s="220"/>
      <c r="M5544" s="326"/>
      <c r="N5544" s="220"/>
      <c r="O5544" s="220"/>
      <c r="P5544" s="220"/>
      <c r="Q5544" s="326"/>
      <c r="R5544" s="326"/>
      <c r="S5544" s="326"/>
      <c r="T5544" s="326"/>
    </row>
    <row r="5545" spans="1:20">
      <c r="A5545" s="220"/>
      <c r="B5545" s="220"/>
      <c r="C5545" s="220"/>
      <c r="D5545" s="220"/>
      <c r="E5545" s="220"/>
      <c r="F5545" s="220"/>
      <c r="G5545" s="220"/>
      <c r="H5545" s="220"/>
      <c r="I5545" s="220"/>
      <c r="J5545" s="220"/>
      <c r="K5545" s="220"/>
      <c r="L5545" s="220"/>
      <c r="M5545" s="326"/>
      <c r="N5545" s="220"/>
      <c r="O5545" s="220"/>
      <c r="P5545" s="220"/>
      <c r="Q5545" s="326"/>
      <c r="R5545" s="326"/>
      <c r="S5545" s="326"/>
      <c r="T5545" s="326"/>
    </row>
    <row r="5546" spans="1:20">
      <c r="A5546" s="220"/>
      <c r="B5546" s="220"/>
      <c r="C5546" s="220"/>
      <c r="D5546" s="220"/>
      <c r="E5546" s="220"/>
      <c r="F5546" s="220"/>
      <c r="G5546" s="220"/>
      <c r="H5546" s="220"/>
      <c r="I5546" s="220"/>
      <c r="J5546" s="220"/>
      <c r="K5546" s="220"/>
      <c r="L5546" s="220"/>
      <c r="M5546" s="326"/>
      <c r="N5546" s="220"/>
      <c r="O5546" s="220"/>
      <c r="P5546" s="220"/>
      <c r="Q5546" s="326"/>
      <c r="R5546" s="326"/>
      <c r="S5546" s="326"/>
      <c r="T5546" s="326"/>
    </row>
    <row r="5547" spans="1:20">
      <c r="A5547" s="220"/>
      <c r="B5547" s="220"/>
      <c r="C5547" s="220"/>
      <c r="D5547" s="220"/>
      <c r="E5547" s="220"/>
      <c r="F5547" s="220"/>
      <c r="G5547" s="220"/>
      <c r="H5547" s="220"/>
      <c r="I5547" s="220"/>
      <c r="J5547" s="220"/>
      <c r="K5547" s="220"/>
      <c r="L5547" s="220"/>
      <c r="M5547" s="326"/>
      <c r="N5547" s="220"/>
      <c r="O5547" s="220"/>
      <c r="P5547" s="220"/>
      <c r="Q5547" s="326"/>
      <c r="R5547" s="326"/>
      <c r="S5547" s="326"/>
      <c r="T5547" s="326"/>
    </row>
    <row r="5548" spans="1:20">
      <c r="A5548" s="220"/>
      <c r="B5548" s="220"/>
      <c r="C5548" s="220"/>
      <c r="D5548" s="220"/>
      <c r="E5548" s="220"/>
      <c r="F5548" s="220"/>
      <c r="G5548" s="220"/>
      <c r="H5548" s="220"/>
      <c r="I5548" s="220"/>
      <c r="J5548" s="220"/>
      <c r="K5548" s="220"/>
      <c r="L5548" s="220"/>
      <c r="M5548" s="326"/>
      <c r="N5548" s="220"/>
      <c r="O5548" s="220"/>
      <c r="P5548" s="220"/>
      <c r="Q5548" s="326"/>
      <c r="R5548" s="326"/>
      <c r="S5548" s="326"/>
      <c r="T5548" s="326"/>
    </row>
    <row r="5549" spans="1:20">
      <c r="A5549" s="220"/>
      <c r="B5549" s="220"/>
      <c r="C5549" s="220"/>
      <c r="D5549" s="220"/>
      <c r="E5549" s="220"/>
      <c r="F5549" s="220"/>
      <c r="G5549" s="220"/>
      <c r="H5549" s="220"/>
      <c r="I5549" s="220"/>
      <c r="J5549" s="220"/>
      <c r="K5549" s="220"/>
      <c r="L5549" s="220"/>
      <c r="M5549" s="326"/>
      <c r="N5549" s="220"/>
      <c r="O5549" s="220"/>
      <c r="P5549" s="220"/>
      <c r="Q5549" s="326"/>
      <c r="R5549" s="326"/>
      <c r="S5549" s="326"/>
      <c r="T5549" s="326"/>
    </row>
    <row r="5550" spans="1:20">
      <c r="A5550" s="220"/>
      <c r="B5550" s="220"/>
      <c r="C5550" s="220"/>
      <c r="D5550" s="220"/>
      <c r="E5550" s="220"/>
      <c r="F5550" s="220"/>
      <c r="G5550" s="220"/>
      <c r="H5550" s="220"/>
      <c r="I5550" s="220"/>
      <c r="J5550" s="220"/>
      <c r="K5550" s="220"/>
      <c r="L5550" s="220"/>
      <c r="M5550" s="326"/>
      <c r="N5550" s="220"/>
      <c r="O5550" s="220"/>
      <c r="P5550" s="220"/>
      <c r="Q5550" s="326"/>
      <c r="R5550" s="326"/>
      <c r="S5550" s="326"/>
      <c r="T5550" s="326"/>
    </row>
    <row r="5551" spans="1:20">
      <c r="A5551" s="220"/>
      <c r="B5551" s="220"/>
      <c r="C5551" s="220"/>
      <c r="D5551" s="220"/>
      <c r="E5551" s="220"/>
      <c r="F5551" s="220"/>
      <c r="G5551" s="220"/>
      <c r="H5551" s="220"/>
      <c r="I5551" s="220"/>
      <c r="J5551" s="220"/>
      <c r="K5551" s="220"/>
      <c r="L5551" s="220"/>
      <c r="M5551" s="326"/>
      <c r="N5551" s="220"/>
      <c r="O5551" s="220"/>
      <c r="P5551" s="220"/>
      <c r="Q5551" s="326"/>
      <c r="R5551" s="326"/>
      <c r="S5551" s="326"/>
      <c r="T5551" s="326"/>
    </row>
    <row r="5552" spans="1:20">
      <c r="A5552" s="220"/>
      <c r="B5552" s="220"/>
      <c r="C5552" s="220"/>
      <c r="D5552" s="220"/>
      <c r="E5552" s="220"/>
      <c r="F5552" s="220"/>
      <c r="G5552" s="220"/>
      <c r="H5552" s="220"/>
      <c r="I5552" s="220"/>
      <c r="J5552" s="220"/>
      <c r="K5552" s="220"/>
      <c r="L5552" s="220"/>
      <c r="M5552" s="326"/>
      <c r="N5552" s="220"/>
      <c r="O5552" s="220"/>
      <c r="P5552" s="220"/>
      <c r="Q5552" s="326"/>
      <c r="R5552" s="326"/>
      <c r="S5552" s="326"/>
      <c r="T5552" s="326"/>
    </row>
    <row r="5553" spans="1:20">
      <c r="A5553" s="220"/>
      <c r="B5553" s="220"/>
      <c r="C5553" s="220"/>
      <c r="D5553" s="220"/>
      <c r="E5553" s="220"/>
      <c r="F5553" s="220"/>
      <c r="G5553" s="220"/>
      <c r="H5553" s="220"/>
      <c r="I5553" s="220"/>
      <c r="J5553" s="220"/>
      <c r="K5553" s="220"/>
      <c r="L5553" s="220"/>
      <c r="M5553" s="326"/>
      <c r="N5553" s="220"/>
      <c r="O5553" s="220"/>
      <c r="P5553" s="220"/>
      <c r="Q5553" s="326"/>
      <c r="R5553" s="326"/>
      <c r="S5553" s="326"/>
      <c r="T5553" s="326"/>
    </row>
    <row r="5554" spans="1:20">
      <c r="A5554" s="220"/>
      <c r="B5554" s="220"/>
      <c r="C5554" s="220"/>
      <c r="D5554" s="220"/>
      <c r="E5554" s="220"/>
      <c r="F5554" s="220"/>
      <c r="G5554" s="220"/>
      <c r="H5554" s="220"/>
      <c r="I5554" s="220"/>
      <c r="J5554" s="220"/>
      <c r="K5554" s="220"/>
      <c r="L5554" s="220"/>
      <c r="M5554" s="326"/>
      <c r="N5554" s="220"/>
      <c r="O5554" s="220"/>
      <c r="P5554" s="220"/>
      <c r="Q5554" s="326"/>
      <c r="R5554" s="326"/>
      <c r="S5554" s="326"/>
      <c r="T5554" s="326"/>
    </row>
    <row r="5555" spans="1:20">
      <c r="A5555" s="220"/>
      <c r="B5555" s="220"/>
      <c r="C5555" s="220"/>
      <c r="D5555" s="220"/>
      <c r="E5555" s="220"/>
      <c r="F5555" s="220"/>
      <c r="G5555" s="220"/>
      <c r="H5555" s="220"/>
      <c r="I5555" s="220"/>
      <c r="J5555" s="220"/>
      <c r="K5555" s="220"/>
      <c r="L5555" s="220"/>
      <c r="M5555" s="326"/>
      <c r="N5555" s="220"/>
      <c r="O5555" s="220"/>
      <c r="P5555" s="220"/>
      <c r="Q5555" s="326"/>
      <c r="R5555" s="326"/>
      <c r="S5555" s="326"/>
      <c r="T5555" s="326"/>
    </row>
    <row r="5556" spans="1:20">
      <c r="A5556" s="220"/>
      <c r="B5556" s="220"/>
      <c r="C5556" s="220"/>
      <c r="D5556" s="220"/>
      <c r="E5556" s="220"/>
      <c r="F5556" s="220"/>
      <c r="G5556" s="220"/>
      <c r="H5556" s="220"/>
      <c r="I5556" s="220"/>
      <c r="J5556" s="220"/>
      <c r="K5556" s="220"/>
      <c r="L5556" s="220"/>
      <c r="M5556" s="326"/>
      <c r="N5556" s="220"/>
      <c r="O5556" s="220"/>
      <c r="P5556" s="220"/>
      <c r="Q5556" s="326"/>
      <c r="R5556" s="326"/>
      <c r="S5556" s="326"/>
      <c r="T5556" s="326"/>
    </row>
    <row r="5557" spans="1:20">
      <c r="A5557" s="220"/>
      <c r="B5557" s="220"/>
      <c r="C5557" s="220"/>
      <c r="D5557" s="220"/>
      <c r="E5557" s="220"/>
      <c r="F5557" s="220"/>
      <c r="G5557" s="220"/>
      <c r="H5557" s="220"/>
      <c r="I5557" s="220"/>
      <c r="J5557" s="220"/>
      <c r="K5557" s="220"/>
      <c r="L5557" s="220"/>
      <c r="M5557" s="326"/>
      <c r="N5557" s="220"/>
      <c r="O5557" s="220"/>
      <c r="P5557" s="220"/>
      <c r="Q5557" s="326"/>
      <c r="R5557" s="326"/>
      <c r="S5557" s="326"/>
      <c r="T5557" s="326"/>
    </row>
    <row r="5558" spans="1:20">
      <c r="A5558" s="220"/>
      <c r="B5558" s="220"/>
      <c r="C5558" s="220"/>
      <c r="D5558" s="220"/>
      <c r="E5558" s="220"/>
      <c r="F5558" s="220"/>
      <c r="G5558" s="220"/>
      <c r="H5558" s="220"/>
      <c r="I5558" s="220"/>
      <c r="J5558" s="220"/>
      <c r="K5558" s="220"/>
      <c r="L5558" s="220"/>
      <c r="M5558" s="326"/>
      <c r="N5558" s="220"/>
      <c r="O5558" s="220"/>
      <c r="P5558" s="220"/>
      <c r="Q5558" s="326"/>
      <c r="R5558" s="326"/>
      <c r="S5558" s="326"/>
      <c r="T5558" s="326"/>
    </row>
    <row r="5559" spans="1:20">
      <c r="A5559" s="220"/>
      <c r="B5559" s="220"/>
      <c r="C5559" s="220"/>
      <c r="D5559" s="220"/>
      <c r="E5559" s="220"/>
      <c r="F5559" s="220"/>
      <c r="G5559" s="220"/>
      <c r="H5559" s="220"/>
      <c r="I5559" s="220"/>
      <c r="J5559" s="220"/>
      <c r="K5559" s="220"/>
      <c r="L5559" s="220"/>
      <c r="M5559" s="326"/>
      <c r="N5559" s="220"/>
      <c r="O5559" s="220"/>
      <c r="P5559" s="220"/>
      <c r="Q5559" s="326"/>
      <c r="R5559" s="326"/>
      <c r="S5559" s="326"/>
      <c r="T5559" s="326"/>
    </row>
    <row r="5560" spans="1:20">
      <c r="A5560" s="220"/>
      <c r="B5560" s="220"/>
      <c r="C5560" s="220"/>
      <c r="D5560" s="220"/>
      <c r="E5560" s="220"/>
      <c r="F5560" s="220"/>
      <c r="G5560" s="220"/>
      <c r="H5560" s="220"/>
      <c r="I5560" s="220"/>
      <c r="J5560" s="220"/>
      <c r="K5560" s="220"/>
      <c r="L5560" s="220"/>
      <c r="M5560" s="326"/>
      <c r="N5560" s="220"/>
      <c r="O5560" s="220"/>
      <c r="P5560" s="220"/>
      <c r="Q5560" s="326"/>
      <c r="R5560" s="326"/>
      <c r="S5560" s="326"/>
      <c r="T5560" s="326"/>
    </row>
    <row r="5561" spans="1:20">
      <c r="A5561" s="220"/>
      <c r="B5561" s="220"/>
      <c r="C5561" s="220"/>
      <c r="D5561" s="220"/>
      <c r="E5561" s="220"/>
      <c r="F5561" s="220"/>
      <c r="G5561" s="220"/>
      <c r="H5561" s="220"/>
      <c r="I5561" s="220"/>
      <c r="J5561" s="220"/>
      <c r="K5561" s="220"/>
      <c r="L5561" s="220"/>
      <c r="M5561" s="326"/>
      <c r="N5561" s="220"/>
      <c r="O5561" s="220"/>
      <c r="P5561" s="220"/>
      <c r="Q5561" s="326"/>
      <c r="R5561" s="326"/>
      <c r="S5561" s="326"/>
      <c r="T5561" s="326"/>
    </row>
    <row r="5562" spans="1:20">
      <c r="A5562" s="220"/>
      <c r="B5562" s="220"/>
      <c r="C5562" s="220"/>
      <c r="D5562" s="220"/>
      <c r="E5562" s="220"/>
      <c r="F5562" s="220"/>
      <c r="G5562" s="220"/>
      <c r="H5562" s="220"/>
      <c r="I5562" s="220"/>
      <c r="J5562" s="220"/>
      <c r="K5562" s="220"/>
      <c r="L5562" s="220"/>
      <c r="M5562" s="326"/>
      <c r="N5562" s="220"/>
      <c r="O5562" s="220"/>
      <c r="P5562" s="220"/>
      <c r="Q5562" s="326"/>
      <c r="R5562" s="326"/>
      <c r="S5562" s="326"/>
      <c r="T5562" s="326"/>
    </row>
    <row r="5563" spans="1:20">
      <c r="A5563" s="220"/>
      <c r="B5563" s="220"/>
      <c r="C5563" s="220"/>
      <c r="D5563" s="220"/>
      <c r="E5563" s="220"/>
      <c r="F5563" s="220"/>
      <c r="G5563" s="220"/>
      <c r="H5563" s="220"/>
      <c r="I5563" s="220"/>
      <c r="J5563" s="220"/>
      <c r="K5563" s="220"/>
      <c r="L5563" s="220"/>
      <c r="M5563" s="326"/>
      <c r="N5563" s="220"/>
      <c r="O5563" s="220"/>
      <c r="P5563" s="220"/>
      <c r="Q5563" s="326"/>
      <c r="R5563" s="326"/>
      <c r="S5563" s="326"/>
      <c r="T5563" s="326"/>
    </row>
    <row r="5564" spans="1:20">
      <c r="A5564" s="220"/>
      <c r="B5564" s="220"/>
      <c r="C5564" s="220"/>
      <c r="D5564" s="220"/>
      <c r="E5564" s="220"/>
      <c r="F5564" s="220"/>
      <c r="G5564" s="220"/>
      <c r="H5564" s="220"/>
      <c r="I5564" s="220"/>
      <c r="J5564" s="220"/>
      <c r="K5564" s="220"/>
      <c r="L5564" s="220"/>
      <c r="M5564" s="326"/>
      <c r="N5564" s="220"/>
      <c r="O5564" s="220"/>
      <c r="P5564" s="220"/>
      <c r="Q5564" s="326"/>
      <c r="R5564" s="326"/>
      <c r="S5564" s="326"/>
      <c r="T5564" s="326"/>
    </row>
    <row r="5565" spans="1:20">
      <c r="A5565" s="220"/>
      <c r="B5565" s="220"/>
      <c r="C5565" s="220"/>
      <c r="D5565" s="220"/>
      <c r="E5565" s="220"/>
      <c r="F5565" s="220"/>
      <c r="G5565" s="220"/>
      <c r="H5565" s="220"/>
      <c r="I5565" s="220"/>
      <c r="J5565" s="220"/>
      <c r="K5565" s="220"/>
      <c r="L5565" s="220"/>
      <c r="M5565" s="326"/>
      <c r="N5565" s="220"/>
      <c r="O5565" s="220"/>
      <c r="P5565" s="220"/>
      <c r="Q5565" s="326"/>
      <c r="R5565" s="326"/>
      <c r="S5565" s="326"/>
      <c r="T5565" s="326"/>
    </row>
    <row r="5566" spans="1:20">
      <c r="A5566" s="220"/>
      <c r="B5566" s="220"/>
      <c r="C5566" s="220"/>
      <c r="D5566" s="220"/>
      <c r="E5566" s="220"/>
      <c r="F5566" s="220"/>
      <c r="G5566" s="220"/>
      <c r="H5566" s="220"/>
      <c r="I5566" s="220"/>
      <c r="J5566" s="220"/>
      <c r="K5566" s="220"/>
      <c r="L5566" s="220"/>
      <c r="M5566" s="326"/>
      <c r="N5566" s="220"/>
      <c r="O5566" s="220"/>
      <c r="P5566" s="220"/>
      <c r="Q5566" s="326"/>
      <c r="R5566" s="326"/>
      <c r="S5566" s="326"/>
      <c r="T5566" s="326"/>
    </row>
    <row r="5567" spans="1:20">
      <c r="A5567" s="220"/>
      <c r="B5567" s="220"/>
      <c r="C5567" s="220"/>
      <c r="D5567" s="220"/>
      <c r="E5567" s="220"/>
      <c r="F5567" s="220"/>
      <c r="G5567" s="220"/>
      <c r="H5567" s="220"/>
      <c r="I5567" s="220"/>
      <c r="J5567" s="220"/>
      <c r="K5567" s="220"/>
      <c r="L5567" s="220"/>
      <c r="M5567" s="326"/>
      <c r="N5567" s="220"/>
      <c r="O5567" s="220"/>
      <c r="P5567" s="220"/>
      <c r="Q5567" s="326"/>
      <c r="R5567" s="326"/>
      <c r="S5567" s="326"/>
      <c r="T5567" s="326"/>
    </row>
    <row r="5568" spans="1:20">
      <c r="A5568" s="220"/>
      <c r="B5568" s="220"/>
      <c r="C5568" s="220"/>
      <c r="D5568" s="220"/>
      <c r="E5568" s="220"/>
      <c r="F5568" s="220"/>
      <c r="G5568" s="220"/>
      <c r="H5568" s="220"/>
      <c r="I5568" s="220"/>
      <c r="J5568" s="220"/>
      <c r="K5568" s="220"/>
      <c r="L5568" s="220"/>
      <c r="M5568" s="326"/>
      <c r="N5568" s="220"/>
      <c r="O5568" s="220"/>
      <c r="P5568" s="220"/>
      <c r="Q5568" s="326"/>
      <c r="R5568" s="326"/>
      <c r="S5568" s="326"/>
      <c r="T5568" s="326"/>
    </row>
    <row r="5569" spans="1:20">
      <c r="A5569" s="220"/>
      <c r="B5569" s="220"/>
      <c r="C5569" s="220"/>
      <c r="D5569" s="220"/>
      <c r="E5569" s="220"/>
      <c r="F5569" s="220"/>
      <c r="G5569" s="220"/>
      <c r="H5569" s="220"/>
      <c r="I5569" s="220"/>
      <c r="J5569" s="220"/>
      <c r="K5569" s="220"/>
      <c r="L5569" s="220"/>
      <c r="M5569" s="326"/>
      <c r="N5569" s="220"/>
      <c r="O5569" s="220"/>
      <c r="P5569" s="220"/>
      <c r="Q5569" s="326"/>
      <c r="R5569" s="326"/>
      <c r="S5569" s="326"/>
      <c r="T5569" s="326"/>
    </row>
    <row r="5570" spans="1:20">
      <c r="A5570" s="220"/>
      <c r="B5570" s="220"/>
      <c r="C5570" s="220"/>
      <c r="D5570" s="220"/>
      <c r="E5570" s="220"/>
      <c r="F5570" s="220"/>
      <c r="G5570" s="220"/>
      <c r="H5570" s="220"/>
      <c r="I5570" s="220"/>
      <c r="J5570" s="220"/>
      <c r="K5570" s="220"/>
      <c r="L5570" s="220"/>
      <c r="M5570" s="326"/>
      <c r="N5570" s="220"/>
      <c r="O5570" s="220"/>
      <c r="P5570" s="220"/>
      <c r="Q5570" s="326"/>
      <c r="R5570" s="326"/>
      <c r="S5570" s="326"/>
      <c r="T5570" s="326"/>
    </row>
    <row r="5571" spans="1:20">
      <c r="A5571" s="220"/>
      <c r="B5571" s="220"/>
      <c r="C5571" s="220"/>
      <c r="D5571" s="220"/>
      <c r="E5571" s="220"/>
      <c r="F5571" s="220"/>
      <c r="G5571" s="220"/>
      <c r="H5571" s="220"/>
      <c r="I5571" s="220"/>
      <c r="J5571" s="220"/>
      <c r="K5571" s="220"/>
      <c r="L5571" s="220"/>
      <c r="M5571" s="326"/>
      <c r="N5571" s="220"/>
      <c r="O5571" s="220"/>
      <c r="P5571" s="220"/>
      <c r="Q5571" s="326"/>
      <c r="R5571" s="326"/>
      <c r="S5571" s="326"/>
      <c r="T5571" s="326"/>
    </row>
    <row r="5572" spans="1:20">
      <c r="A5572" s="220"/>
      <c r="B5572" s="220"/>
      <c r="C5572" s="220"/>
      <c r="D5572" s="220"/>
      <c r="E5572" s="220"/>
      <c r="F5572" s="220"/>
      <c r="G5572" s="220"/>
      <c r="H5572" s="220"/>
      <c r="I5572" s="220"/>
      <c r="J5572" s="220"/>
      <c r="K5572" s="220"/>
      <c r="L5572" s="220"/>
      <c r="M5572" s="326"/>
      <c r="N5572" s="220"/>
      <c r="O5572" s="220"/>
      <c r="P5572" s="220"/>
      <c r="Q5572" s="326"/>
      <c r="R5572" s="326"/>
      <c r="S5572" s="326"/>
      <c r="T5572" s="326"/>
    </row>
    <row r="5573" spans="1:20">
      <c r="A5573" s="220"/>
      <c r="B5573" s="220"/>
      <c r="C5573" s="220"/>
      <c r="D5573" s="220"/>
      <c r="E5573" s="220"/>
      <c r="F5573" s="220"/>
      <c r="G5573" s="220"/>
      <c r="H5573" s="220"/>
      <c r="I5573" s="220"/>
      <c r="J5573" s="220"/>
      <c r="K5573" s="220"/>
      <c r="L5573" s="220"/>
      <c r="M5573" s="326"/>
      <c r="N5573" s="220"/>
      <c r="O5573" s="220"/>
      <c r="P5573" s="220"/>
      <c r="Q5573" s="326"/>
      <c r="R5573" s="326"/>
      <c r="S5573" s="326"/>
      <c r="T5573" s="326"/>
    </row>
    <row r="5574" spans="1:20">
      <c r="A5574" s="220"/>
      <c r="B5574" s="220"/>
      <c r="C5574" s="220"/>
      <c r="D5574" s="220"/>
      <c r="E5574" s="220"/>
      <c r="F5574" s="220"/>
      <c r="G5574" s="220"/>
      <c r="H5574" s="220"/>
      <c r="I5574" s="220"/>
      <c r="J5574" s="220"/>
      <c r="K5574" s="220"/>
      <c r="L5574" s="220"/>
      <c r="M5574" s="326"/>
      <c r="N5574" s="220"/>
      <c r="O5574" s="220"/>
      <c r="P5574" s="220"/>
      <c r="Q5574" s="326"/>
      <c r="R5574" s="326"/>
      <c r="S5574" s="326"/>
      <c r="T5574" s="326"/>
    </row>
    <row r="5575" spans="1:20">
      <c r="A5575" s="220"/>
      <c r="B5575" s="220"/>
      <c r="C5575" s="220"/>
      <c r="D5575" s="220"/>
      <c r="E5575" s="220"/>
      <c r="F5575" s="220"/>
      <c r="G5575" s="220"/>
      <c r="H5575" s="220"/>
      <c r="I5575" s="220"/>
      <c r="J5575" s="220"/>
      <c r="K5575" s="220"/>
      <c r="L5575" s="220"/>
      <c r="M5575" s="326"/>
      <c r="N5575" s="220"/>
      <c r="O5575" s="220"/>
      <c r="P5575" s="220"/>
      <c r="Q5575" s="326"/>
      <c r="R5575" s="326"/>
      <c r="S5575" s="326"/>
      <c r="T5575" s="326"/>
    </row>
    <row r="5576" spans="1:20">
      <c r="A5576" s="220"/>
      <c r="B5576" s="220"/>
      <c r="C5576" s="220"/>
      <c r="D5576" s="220"/>
      <c r="E5576" s="220"/>
      <c r="F5576" s="220"/>
      <c r="G5576" s="220"/>
      <c r="H5576" s="220"/>
      <c r="I5576" s="220"/>
      <c r="J5576" s="220"/>
      <c r="K5576" s="220"/>
      <c r="L5576" s="220"/>
      <c r="M5576" s="326"/>
      <c r="N5576" s="220"/>
      <c r="O5576" s="220"/>
      <c r="P5576" s="220"/>
      <c r="Q5576" s="326"/>
      <c r="R5576" s="326"/>
      <c r="S5576" s="326"/>
      <c r="T5576" s="326"/>
    </row>
    <row r="5577" spans="1:20">
      <c r="A5577" s="220"/>
      <c r="B5577" s="220"/>
      <c r="C5577" s="220"/>
      <c r="D5577" s="220"/>
      <c r="E5577" s="220"/>
      <c r="F5577" s="220"/>
      <c r="G5577" s="220"/>
      <c r="H5577" s="220"/>
      <c r="I5577" s="220"/>
      <c r="J5577" s="220"/>
      <c r="K5577" s="220"/>
      <c r="L5577" s="220"/>
      <c r="M5577" s="326"/>
      <c r="N5577" s="220"/>
      <c r="O5577" s="220"/>
      <c r="P5577" s="220"/>
      <c r="Q5577" s="326"/>
      <c r="R5577" s="326"/>
      <c r="S5577" s="326"/>
      <c r="T5577" s="326"/>
    </row>
    <row r="5578" spans="1:20">
      <c r="A5578" s="220"/>
      <c r="B5578" s="220"/>
      <c r="C5578" s="220"/>
      <c r="D5578" s="220"/>
      <c r="E5578" s="220"/>
      <c r="F5578" s="220"/>
      <c r="G5578" s="220"/>
      <c r="H5578" s="220"/>
      <c r="I5578" s="220"/>
      <c r="J5578" s="220"/>
      <c r="K5578" s="220"/>
      <c r="L5578" s="220"/>
      <c r="M5578" s="326"/>
      <c r="N5578" s="220"/>
      <c r="O5578" s="220"/>
      <c r="P5578" s="220"/>
      <c r="Q5578" s="326"/>
      <c r="R5578" s="326"/>
      <c r="S5578" s="326"/>
      <c r="T5578" s="326"/>
    </row>
    <row r="5579" spans="1:20">
      <c r="A5579" s="220"/>
      <c r="B5579" s="220"/>
      <c r="C5579" s="220"/>
      <c r="D5579" s="220"/>
      <c r="E5579" s="220"/>
      <c r="F5579" s="220"/>
      <c r="G5579" s="220"/>
      <c r="H5579" s="220"/>
      <c r="I5579" s="220"/>
      <c r="J5579" s="220"/>
      <c r="K5579" s="220"/>
      <c r="L5579" s="220"/>
      <c r="M5579" s="326"/>
      <c r="N5579" s="220"/>
      <c r="O5579" s="220"/>
      <c r="P5579" s="220"/>
      <c r="Q5579" s="326"/>
      <c r="R5579" s="326"/>
      <c r="S5579" s="326"/>
      <c r="T5579" s="326"/>
    </row>
    <row r="5580" spans="1:20">
      <c r="A5580" s="220"/>
      <c r="B5580" s="220"/>
      <c r="C5580" s="220"/>
      <c r="D5580" s="220"/>
      <c r="E5580" s="220"/>
      <c r="F5580" s="220"/>
      <c r="G5580" s="220"/>
      <c r="H5580" s="220"/>
      <c r="I5580" s="220"/>
      <c r="J5580" s="220"/>
      <c r="K5580" s="220"/>
      <c r="L5580" s="220"/>
      <c r="M5580" s="326"/>
      <c r="N5580" s="220"/>
      <c r="O5580" s="220"/>
      <c r="P5580" s="220"/>
      <c r="Q5580" s="326"/>
      <c r="R5580" s="326"/>
      <c r="S5580" s="326"/>
      <c r="T5580" s="326"/>
    </row>
    <row r="5581" spans="1:20">
      <c r="A5581" s="220"/>
      <c r="B5581" s="220"/>
      <c r="C5581" s="220"/>
      <c r="D5581" s="220"/>
      <c r="E5581" s="220"/>
      <c r="F5581" s="220"/>
      <c r="G5581" s="220"/>
      <c r="H5581" s="220"/>
      <c r="I5581" s="220"/>
      <c r="J5581" s="220"/>
      <c r="K5581" s="220"/>
      <c r="L5581" s="220"/>
      <c r="M5581" s="326"/>
      <c r="N5581" s="220"/>
      <c r="O5581" s="220"/>
      <c r="P5581" s="220"/>
      <c r="Q5581" s="326"/>
      <c r="R5581" s="326"/>
      <c r="S5581" s="326"/>
      <c r="T5581" s="326"/>
    </row>
    <row r="5582" spans="1:20">
      <c r="A5582" s="220"/>
      <c r="B5582" s="220"/>
      <c r="C5582" s="220"/>
      <c r="D5582" s="220"/>
      <c r="E5582" s="220"/>
      <c r="F5582" s="220"/>
      <c r="G5582" s="220"/>
      <c r="H5582" s="220"/>
      <c r="I5582" s="220"/>
      <c r="J5582" s="220"/>
      <c r="K5582" s="220"/>
      <c r="L5582" s="220"/>
      <c r="M5582" s="326"/>
      <c r="N5582" s="220"/>
      <c r="O5582" s="220"/>
      <c r="P5582" s="220"/>
      <c r="Q5582" s="326"/>
      <c r="R5582" s="326"/>
      <c r="S5582" s="326"/>
      <c r="T5582" s="326"/>
    </row>
    <row r="5583" spans="1:20">
      <c r="A5583" s="220"/>
      <c r="B5583" s="220"/>
      <c r="C5583" s="220"/>
      <c r="D5583" s="220"/>
      <c r="E5583" s="220"/>
      <c r="F5583" s="220"/>
      <c r="G5583" s="220"/>
      <c r="H5583" s="220"/>
      <c r="I5583" s="220"/>
      <c r="J5583" s="220"/>
      <c r="K5583" s="220"/>
      <c r="L5583" s="220"/>
      <c r="M5583" s="326"/>
      <c r="N5583" s="220"/>
      <c r="O5583" s="220"/>
      <c r="P5583" s="220"/>
      <c r="Q5583" s="326"/>
      <c r="R5583" s="326"/>
      <c r="S5583" s="326"/>
      <c r="T5583" s="326"/>
    </row>
    <row r="5584" spans="1:20">
      <c r="A5584" s="220"/>
      <c r="B5584" s="220"/>
      <c r="C5584" s="220"/>
      <c r="D5584" s="220"/>
      <c r="E5584" s="220"/>
      <c r="F5584" s="220"/>
      <c r="G5584" s="220"/>
      <c r="H5584" s="220"/>
      <c r="I5584" s="220"/>
      <c r="J5584" s="220"/>
      <c r="K5584" s="220"/>
      <c r="L5584" s="220"/>
      <c r="M5584" s="326"/>
      <c r="N5584" s="220"/>
      <c r="O5584" s="220"/>
      <c r="P5584" s="220"/>
      <c r="Q5584" s="326"/>
      <c r="R5584" s="326"/>
      <c r="S5584" s="326"/>
      <c r="T5584" s="326"/>
    </row>
    <row r="5585" spans="1:20">
      <c r="A5585" s="220"/>
      <c r="B5585" s="220"/>
      <c r="C5585" s="220"/>
      <c r="D5585" s="220"/>
      <c r="E5585" s="220"/>
      <c r="F5585" s="220"/>
      <c r="G5585" s="220"/>
      <c r="H5585" s="220"/>
      <c r="I5585" s="220"/>
      <c r="J5585" s="220"/>
      <c r="K5585" s="220"/>
      <c r="L5585" s="220"/>
      <c r="M5585" s="326"/>
      <c r="N5585" s="220"/>
      <c r="O5585" s="220"/>
      <c r="P5585" s="220"/>
      <c r="Q5585" s="326"/>
      <c r="R5585" s="326"/>
      <c r="S5585" s="326"/>
      <c r="T5585" s="326"/>
    </row>
    <row r="5586" spans="1:20">
      <c r="A5586" s="220"/>
      <c r="B5586" s="220"/>
      <c r="C5586" s="220"/>
      <c r="D5586" s="220"/>
      <c r="E5586" s="220"/>
      <c r="F5586" s="220"/>
      <c r="G5586" s="220"/>
      <c r="H5586" s="220"/>
      <c r="I5586" s="220"/>
      <c r="J5586" s="220"/>
      <c r="K5586" s="220"/>
      <c r="L5586" s="220"/>
      <c r="M5586" s="326"/>
      <c r="N5586" s="220"/>
      <c r="O5586" s="220"/>
      <c r="P5586" s="220"/>
      <c r="Q5586" s="326"/>
      <c r="R5586" s="326"/>
      <c r="S5586" s="326"/>
      <c r="T5586" s="326"/>
    </row>
    <row r="5587" spans="1:20">
      <c r="A5587" s="220"/>
      <c r="B5587" s="220"/>
      <c r="C5587" s="220"/>
      <c r="D5587" s="220"/>
      <c r="E5587" s="220"/>
      <c r="F5587" s="220"/>
      <c r="G5587" s="220"/>
      <c r="H5587" s="220"/>
      <c r="I5587" s="220"/>
      <c r="J5587" s="220"/>
      <c r="K5587" s="220"/>
      <c r="L5587" s="220"/>
      <c r="M5587" s="326"/>
      <c r="N5587" s="220"/>
      <c r="O5587" s="220"/>
      <c r="P5587" s="220"/>
      <c r="Q5587" s="326"/>
      <c r="R5587" s="326"/>
      <c r="S5587" s="326"/>
      <c r="T5587" s="326"/>
    </row>
    <row r="5588" spans="1:20">
      <c r="A5588" s="220"/>
      <c r="B5588" s="220"/>
      <c r="C5588" s="220"/>
      <c r="D5588" s="220"/>
      <c r="E5588" s="220"/>
      <c r="F5588" s="220"/>
      <c r="G5588" s="220"/>
      <c r="H5588" s="220"/>
      <c r="I5588" s="220"/>
      <c r="J5588" s="220"/>
      <c r="K5588" s="220"/>
      <c r="L5588" s="220"/>
      <c r="M5588" s="326"/>
      <c r="N5588" s="220"/>
      <c r="O5588" s="220"/>
      <c r="P5588" s="220"/>
      <c r="Q5588" s="326"/>
      <c r="R5588" s="326"/>
      <c r="S5588" s="326"/>
      <c r="T5588" s="326"/>
    </row>
    <row r="5589" spans="1:20">
      <c r="A5589" s="220"/>
      <c r="B5589" s="220"/>
      <c r="C5589" s="220"/>
      <c r="D5589" s="220"/>
      <c r="E5589" s="220"/>
      <c r="F5589" s="220"/>
      <c r="G5589" s="220"/>
      <c r="H5589" s="220"/>
      <c r="I5589" s="220"/>
      <c r="J5589" s="220"/>
      <c r="K5589" s="220"/>
      <c r="L5589" s="220"/>
      <c r="M5589" s="326"/>
      <c r="N5589" s="220"/>
      <c r="O5589" s="220"/>
      <c r="P5589" s="220"/>
      <c r="Q5589" s="326"/>
      <c r="R5589" s="326"/>
      <c r="S5589" s="326"/>
      <c r="T5589" s="326"/>
    </row>
    <row r="5590" spans="1:20">
      <c r="A5590" s="220"/>
      <c r="B5590" s="220"/>
      <c r="C5590" s="220"/>
      <c r="D5590" s="220"/>
      <c r="E5590" s="220"/>
      <c r="F5590" s="220"/>
      <c r="G5590" s="220"/>
      <c r="H5590" s="220"/>
      <c r="I5590" s="220"/>
      <c r="J5590" s="220"/>
      <c r="K5590" s="220"/>
      <c r="L5590" s="220"/>
      <c r="M5590" s="326"/>
      <c r="N5590" s="220"/>
      <c r="O5590" s="220"/>
      <c r="P5590" s="220"/>
      <c r="Q5590" s="326"/>
      <c r="R5590" s="326"/>
      <c r="S5590" s="326"/>
      <c r="T5590" s="326"/>
    </row>
    <row r="5591" spans="1:20">
      <c r="A5591" s="220"/>
      <c r="B5591" s="220"/>
      <c r="C5591" s="220"/>
      <c r="D5591" s="220"/>
      <c r="E5591" s="220"/>
      <c r="F5591" s="220"/>
      <c r="G5591" s="220"/>
      <c r="H5591" s="220"/>
      <c r="I5591" s="220"/>
      <c r="J5591" s="220"/>
      <c r="K5591" s="220"/>
      <c r="L5591" s="220"/>
      <c r="M5591" s="326"/>
      <c r="N5591" s="220"/>
      <c r="O5591" s="220"/>
      <c r="P5591" s="220"/>
      <c r="Q5591" s="326"/>
      <c r="R5591" s="326"/>
      <c r="S5591" s="326"/>
      <c r="T5591" s="326"/>
    </row>
    <row r="5592" spans="1:20">
      <c r="A5592" s="220"/>
      <c r="B5592" s="220"/>
      <c r="C5592" s="220"/>
      <c r="D5592" s="220"/>
      <c r="E5592" s="220"/>
      <c r="F5592" s="220"/>
      <c r="G5592" s="220"/>
      <c r="H5592" s="220"/>
      <c r="I5592" s="220"/>
      <c r="J5592" s="220"/>
      <c r="K5592" s="220"/>
      <c r="L5592" s="220"/>
      <c r="M5592" s="326"/>
      <c r="N5592" s="220"/>
      <c r="O5592" s="220"/>
      <c r="P5592" s="220"/>
      <c r="Q5592" s="326"/>
      <c r="R5592" s="326"/>
      <c r="S5592" s="326"/>
      <c r="T5592" s="326"/>
    </row>
    <row r="5593" spans="1:20">
      <c r="A5593" s="220"/>
      <c r="B5593" s="220"/>
      <c r="C5593" s="220"/>
      <c r="D5593" s="220"/>
      <c r="E5593" s="220"/>
      <c r="F5593" s="220"/>
      <c r="G5593" s="220"/>
      <c r="H5593" s="220"/>
      <c r="I5593" s="220"/>
      <c r="J5593" s="220"/>
      <c r="K5593" s="220"/>
      <c r="L5593" s="220"/>
      <c r="M5593" s="326"/>
      <c r="N5593" s="220"/>
      <c r="O5593" s="220"/>
      <c r="P5593" s="220"/>
      <c r="Q5593" s="326"/>
      <c r="R5593" s="326"/>
      <c r="S5593" s="326"/>
      <c r="T5593" s="326"/>
    </row>
    <row r="5594" spans="1:20">
      <c r="A5594" s="220"/>
      <c r="B5594" s="220"/>
      <c r="C5594" s="220"/>
      <c r="D5594" s="220"/>
      <c r="E5594" s="220"/>
      <c r="F5594" s="220"/>
      <c r="G5594" s="220"/>
      <c r="H5594" s="220"/>
      <c r="I5594" s="220"/>
      <c r="J5594" s="220"/>
      <c r="K5594" s="220"/>
      <c r="L5594" s="220"/>
      <c r="M5594" s="326"/>
      <c r="N5594" s="220"/>
      <c r="O5594" s="220"/>
      <c r="P5594" s="220"/>
      <c r="Q5594" s="326"/>
      <c r="R5594" s="326"/>
      <c r="S5594" s="326"/>
      <c r="T5594" s="326"/>
    </row>
    <row r="5595" spans="1:20">
      <c r="A5595" s="220"/>
      <c r="B5595" s="220"/>
      <c r="C5595" s="220"/>
      <c r="D5595" s="220"/>
      <c r="E5595" s="220"/>
      <c r="F5595" s="220"/>
      <c r="G5595" s="220"/>
      <c r="H5595" s="220"/>
      <c r="I5595" s="220"/>
      <c r="J5595" s="220"/>
      <c r="K5595" s="220"/>
      <c r="L5595" s="220"/>
      <c r="M5595" s="326"/>
      <c r="N5595" s="220"/>
      <c r="O5595" s="220"/>
      <c r="P5595" s="220"/>
      <c r="Q5595" s="326"/>
      <c r="R5595" s="326"/>
      <c r="S5595" s="326"/>
      <c r="T5595" s="326"/>
    </row>
    <row r="5596" spans="1:20">
      <c r="A5596" s="220"/>
      <c r="B5596" s="220"/>
      <c r="C5596" s="220"/>
      <c r="D5596" s="220"/>
      <c r="E5596" s="220"/>
      <c r="F5596" s="220"/>
      <c r="G5596" s="220"/>
      <c r="H5596" s="220"/>
      <c r="I5596" s="220"/>
      <c r="J5596" s="220"/>
      <c r="K5596" s="220"/>
      <c r="L5596" s="220"/>
      <c r="M5596" s="326"/>
      <c r="N5596" s="220"/>
      <c r="O5596" s="220"/>
      <c r="P5596" s="220"/>
      <c r="Q5596" s="326"/>
      <c r="R5596" s="326"/>
      <c r="S5596" s="326"/>
      <c r="T5596" s="326"/>
    </row>
    <row r="5597" spans="1:20">
      <c r="A5597" s="220"/>
      <c r="B5597" s="220"/>
      <c r="C5597" s="220"/>
      <c r="D5597" s="220"/>
      <c r="E5597" s="220"/>
      <c r="F5597" s="220"/>
      <c r="G5597" s="220"/>
      <c r="H5597" s="220"/>
      <c r="I5597" s="220"/>
      <c r="J5597" s="220"/>
      <c r="K5597" s="220"/>
      <c r="L5597" s="220"/>
      <c r="M5597" s="326"/>
      <c r="N5597" s="220"/>
      <c r="O5597" s="220"/>
      <c r="P5597" s="220"/>
      <c r="Q5597" s="326"/>
      <c r="R5597" s="326"/>
      <c r="S5597" s="326"/>
      <c r="T5597" s="326"/>
    </row>
    <row r="5598" spans="1:20">
      <c r="A5598" s="220"/>
      <c r="B5598" s="220"/>
      <c r="C5598" s="220"/>
      <c r="D5598" s="220"/>
      <c r="E5598" s="220"/>
      <c r="F5598" s="220"/>
      <c r="G5598" s="220"/>
      <c r="H5598" s="220"/>
      <c r="I5598" s="220"/>
      <c r="J5598" s="220"/>
      <c r="K5598" s="220"/>
      <c r="L5598" s="220"/>
      <c r="M5598" s="326"/>
      <c r="N5598" s="220"/>
      <c r="O5598" s="220"/>
      <c r="P5598" s="220"/>
      <c r="Q5598" s="326"/>
      <c r="R5598" s="326"/>
      <c r="S5598" s="326"/>
      <c r="T5598" s="326"/>
    </row>
    <row r="5599" spans="1:20">
      <c r="A5599" s="220"/>
      <c r="B5599" s="220"/>
      <c r="C5599" s="220"/>
      <c r="D5599" s="220"/>
      <c r="E5599" s="220"/>
      <c r="F5599" s="220"/>
      <c r="G5599" s="220"/>
      <c r="H5599" s="220"/>
      <c r="I5599" s="220"/>
      <c r="J5599" s="220"/>
      <c r="K5599" s="220"/>
      <c r="L5599" s="220"/>
      <c r="M5599" s="326"/>
      <c r="N5599" s="220"/>
      <c r="O5599" s="220"/>
      <c r="P5599" s="220"/>
      <c r="Q5599" s="326"/>
      <c r="R5599" s="326"/>
      <c r="S5599" s="326"/>
      <c r="T5599" s="326"/>
    </row>
    <row r="5600" spans="1:20">
      <c r="A5600" s="220"/>
      <c r="B5600" s="220"/>
      <c r="C5600" s="220"/>
      <c r="D5600" s="220"/>
      <c r="E5600" s="220"/>
      <c r="F5600" s="220"/>
      <c r="G5600" s="220"/>
      <c r="H5600" s="220"/>
      <c r="I5600" s="220"/>
      <c r="J5600" s="220"/>
      <c r="K5600" s="220"/>
      <c r="L5600" s="220"/>
      <c r="M5600" s="326"/>
      <c r="N5600" s="220"/>
      <c r="O5600" s="220"/>
      <c r="P5600" s="220"/>
      <c r="Q5600" s="326"/>
      <c r="R5600" s="326"/>
      <c r="S5600" s="326"/>
      <c r="T5600" s="326"/>
    </row>
    <row r="5601" spans="1:20">
      <c r="A5601" s="220"/>
      <c r="B5601" s="220"/>
      <c r="C5601" s="220"/>
      <c r="D5601" s="220"/>
      <c r="E5601" s="220"/>
      <c r="F5601" s="220"/>
      <c r="G5601" s="220"/>
      <c r="H5601" s="220"/>
      <c r="I5601" s="220"/>
      <c r="J5601" s="220"/>
      <c r="K5601" s="220"/>
      <c r="L5601" s="220"/>
      <c r="M5601" s="326"/>
      <c r="N5601" s="220"/>
      <c r="O5601" s="220"/>
      <c r="P5601" s="220"/>
      <c r="Q5601" s="326"/>
      <c r="R5601" s="326"/>
      <c r="S5601" s="326"/>
      <c r="T5601" s="326"/>
    </row>
    <row r="5602" spans="1:20">
      <c r="A5602" s="220"/>
      <c r="B5602" s="220"/>
      <c r="C5602" s="220"/>
      <c r="D5602" s="220"/>
      <c r="E5602" s="220"/>
      <c r="F5602" s="220"/>
      <c r="G5602" s="220"/>
      <c r="H5602" s="220"/>
      <c r="I5602" s="220"/>
      <c r="J5602" s="220"/>
      <c r="K5602" s="220"/>
      <c r="L5602" s="220"/>
      <c r="M5602" s="326"/>
      <c r="N5602" s="220"/>
      <c r="O5602" s="220"/>
      <c r="P5602" s="220"/>
      <c r="Q5602" s="326"/>
      <c r="R5602" s="326"/>
      <c r="S5602" s="326"/>
      <c r="T5602" s="326"/>
    </row>
    <row r="5603" spans="1:20">
      <c r="A5603" s="220"/>
      <c r="B5603" s="220"/>
      <c r="C5603" s="220"/>
      <c r="D5603" s="220"/>
      <c r="E5603" s="220"/>
      <c r="F5603" s="220"/>
      <c r="G5603" s="220"/>
      <c r="H5603" s="220"/>
      <c r="I5603" s="220"/>
      <c r="J5603" s="220"/>
      <c r="K5603" s="220"/>
      <c r="L5603" s="220"/>
      <c r="M5603" s="326"/>
      <c r="N5603" s="220"/>
      <c r="O5603" s="220"/>
      <c r="P5603" s="220"/>
      <c r="Q5603" s="326"/>
      <c r="R5603" s="326"/>
      <c r="S5603" s="326"/>
      <c r="T5603" s="326"/>
    </row>
    <row r="5604" spans="1:20">
      <c r="A5604" s="220"/>
      <c r="B5604" s="220"/>
      <c r="C5604" s="220"/>
      <c r="D5604" s="220"/>
      <c r="E5604" s="220"/>
      <c r="F5604" s="220"/>
      <c r="G5604" s="220"/>
      <c r="H5604" s="220"/>
      <c r="I5604" s="220"/>
      <c r="J5604" s="220"/>
      <c r="K5604" s="220"/>
      <c r="L5604" s="220"/>
      <c r="M5604" s="326"/>
      <c r="N5604" s="220"/>
      <c r="O5604" s="220"/>
      <c r="P5604" s="220"/>
      <c r="Q5604" s="326"/>
      <c r="R5604" s="326"/>
      <c r="S5604" s="326"/>
      <c r="T5604" s="326"/>
    </row>
    <row r="5605" spans="1:20">
      <c r="A5605" s="220"/>
      <c r="B5605" s="220"/>
      <c r="C5605" s="220"/>
      <c r="D5605" s="220"/>
      <c r="E5605" s="220"/>
      <c r="F5605" s="220"/>
      <c r="G5605" s="220"/>
      <c r="H5605" s="220"/>
      <c r="I5605" s="220"/>
      <c r="J5605" s="220"/>
      <c r="K5605" s="220"/>
      <c r="L5605" s="220"/>
      <c r="M5605" s="326"/>
      <c r="N5605" s="220"/>
      <c r="O5605" s="220"/>
      <c r="P5605" s="220"/>
      <c r="Q5605" s="326"/>
      <c r="R5605" s="326"/>
      <c r="S5605" s="326"/>
      <c r="T5605" s="326"/>
    </row>
    <row r="5606" spans="1:20">
      <c r="A5606" s="220"/>
      <c r="B5606" s="220"/>
      <c r="C5606" s="220"/>
      <c r="D5606" s="220"/>
      <c r="E5606" s="220"/>
      <c r="F5606" s="220"/>
      <c r="G5606" s="220"/>
      <c r="H5606" s="220"/>
      <c r="I5606" s="220"/>
      <c r="J5606" s="220"/>
      <c r="K5606" s="220"/>
      <c r="L5606" s="220"/>
      <c r="M5606" s="326"/>
      <c r="N5606" s="220"/>
      <c r="O5606" s="220"/>
      <c r="P5606" s="220"/>
      <c r="Q5606" s="326"/>
      <c r="R5606" s="326"/>
      <c r="S5606" s="326"/>
      <c r="T5606" s="326"/>
    </row>
    <row r="5607" spans="1:20">
      <c r="A5607" s="220"/>
      <c r="B5607" s="220"/>
      <c r="C5607" s="220"/>
      <c r="D5607" s="220"/>
      <c r="E5607" s="220"/>
      <c r="F5607" s="220"/>
      <c r="G5607" s="220"/>
      <c r="H5607" s="220"/>
      <c r="I5607" s="220"/>
      <c r="J5607" s="220"/>
      <c r="K5607" s="220"/>
      <c r="L5607" s="220"/>
      <c r="M5607" s="326"/>
      <c r="N5607" s="220"/>
      <c r="O5607" s="220"/>
      <c r="P5607" s="220"/>
      <c r="Q5607" s="326"/>
      <c r="R5607" s="326"/>
      <c r="S5607" s="326"/>
      <c r="T5607" s="326"/>
    </row>
    <row r="5608" spans="1:20">
      <c r="A5608" s="220"/>
      <c r="B5608" s="220"/>
      <c r="C5608" s="220"/>
      <c r="D5608" s="220"/>
      <c r="E5608" s="220"/>
      <c r="F5608" s="220"/>
      <c r="G5608" s="220"/>
      <c r="H5608" s="220"/>
      <c r="I5608" s="220"/>
      <c r="J5608" s="220"/>
      <c r="K5608" s="220"/>
      <c r="L5608" s="220"/>
      <c r="M5608" s="326"/>
      <c r="N5608" s="220"/>
      <c r="O5608" s="220"/>
      <c r="P5608" s="220"/>
      <c r="Q5608" s="326"/>
      <c r="R5608" s="326"/>
      <c r="S5608" s="326"/>
      <c r="T5608" s="326"/>
    </row>
    <row r="5609" spans="1:20">
      <c r="A5609" s="220"/>
      <c r="B5609" s="220"/>
      <c r="C5609" s="220"/>
      <c r="D5609" s="220"/>
      <c r="E5609" s="220"/>
      <c r="F5609" s="220"/>
      <c r="G5609" s="220"/>
      <c r="H5609" s="220"/>
      <c r="I5609" s="220"/>
      <c r="J5609" s="220"/>
      <c r="K5609" s="220"/>
      <c r="L5609" s="220"/>
      <c r="M5609" s="326"/>
      <c r="N5609" s="220"/>
      <c r="O5609" s="220"/>
      <c r="P5609" s="220"/>
      <c r="Q5609" s="326"/>
      <c r="R5609" s="326"/>
      <c r="S5609" s="326"/>
      <c r="T5609" s="326"/>
    </row>
    <row r="5610" spans="1:20">
      <c r="A5610" s="220"/>
      <c r="B5610" s="220"/>
      <c r="C5610" s="220"/>
      <c r="D5610" s="220"/>
      <c r="E5610" s="220"/>
      <c r="F5610" s="220"/>
      <c r="G5610" s="220"/>
      <c r="H5610" s="220"/>
      <c r="I5610" s="220"/>
      <c r="J5610" s="220"/>
      <c r="K5610" s="220"/>
      <c r="L5610" s="220"/>
      <c r="M5610" s="326"/>
      <c r="N5610" s="220"/>
      <c r="O5610" s="220"/>
      <c r="P5610" s="220"/>
      <c r="Q5610" s="326"/>
      <c r="R5610" s="326"/>
      <c r="S5610" s="326"/>
      <c r="T5610" s="326"/>
    </row>
    <row r="5611" spans="1:20">
      <c r="A5611" s="220"/>
      <c r="B5611" s="220"/>
      <c r="C5611" s="220"/>
      <c r="D5611" s="220"/>
      <c r="E5611" s="220"/>
      <c r="F5611" s="220"/>
      <c r="G5611" s="220"/>
      <c r="H5611" s="220"/>
      <c r="I5611" s="220"/>
      <c r="J5611" s="220"/>
      <c r="K5611" s="220"/>
      <c r="L5611" s="220"/>
      <c r="M5611" s="326"/>
      <c r="N5611" s="220"/>
      <c r="O5611" s="220"/>
      <c r="P5611" s="220"/>
      <c r="Q5611" s="326"/>
      <c r="R5611" s="326"/>
      <c r="S5611" s="326"/>
      <c r="T5611" s="326"/>
    </row>
    <row r="5612" spans="1:20">
      <c r="A5612" s="220"/>
      <c r="B5612" s="220"/>
      <c r="C5612" s="220"/>
      <c r="D5612" s="220"/>
      <c r="E5612" s="220"/>
      <c r="F5612" s="220"/>
      <c r="G5612" s="220"/>
      <c r="H5612" s="220"/>
      <c r="I5612" s="220"/>
      <c r="J5612" s="220"/>
      <c r="K5612" s="220"/>
      <c r="L5612" s="220"/>
      <c r="M5612" s="326"/>
      <c r="N5612" s="220"/>
      <c r="O5612" s="220"/>
      <c r="P5612" s="220"/>
      <c r="Q5612" s="326"/>
      <c r="R5612" s="326"/>
      <c r="S5612" s="326"/>
      <c r="T5612" s="326"/>
    </row>
    <row r="5613" spans="1:20">
      <c r="A5613" s="220"/>
      <c r="B5613" s="220"/>
      <c r="C5613" s="220"/>
      <c r="D5613" s="220"/>
      <c r="E5613" s="220"/>
      <c r="F5613" s="220"/>
      <c r="G5613" s="220"/>
      <c r="H5613" s="220"/>
      <c r="I5613" s="220"/>
      <c r="J5613" s="220"/>
      <c r="K5613" s="220"/>
      <c r="L5613" s="220"/>
      <c r="M5613" s="326"/>
      <c r="N5613" s="220"/>
      <c r="O5613" s="220"/>
      <c r="P5613" s="220"/>
      <c r="Q5613" s="326"/>
      <c r="R5613" s="326"/>
      <c r="S5613" s="326"/>
      <c r="T5613" s="326"/>
    </row>
    <row r="5614" spans="1:20">
      <c r="A5614" s="220"/>
      <c r="B5614" s="220"/>
      <c r="C5614" s="220"/>
      <c r="D5614" s="220"/>
      <c r="E5614" s="220"/>
      <c r="F5614" s="220"/>
      <c r="G5614" s="220"/>
      <c r="H5614" s="220"/>
      <c r="I5614" s="220"/>
      <c r="J5614" s="220"/>
      <c r="K5614" s="220"/>
      <c r="L5614" s="220"/>
      <c r="M5614" s="326"/>
      <c r="N5614" s="220"/>
      <c r="O5614" s="220"/>
      <c r="P5614" s="220"/>
      <c r="Q5614" s="326"/>
      <c r="R5614" s="326"/>
      <c r="S5614" s="326"/>
      <c r="T5614" s="326"/>
    </row>
    <row r="5615" spans="1:20">
      <c r="A5615" s="220"/>
      <c r="B5615" s="220"/>
      <c r="C5615" s="220"/>
      <c r="D5615" s="220"/>
      <c r="E5615" s="220"/>
      <c r="F5615" s="220"/>
      <c r="G5615" s="220"/>
      <c r="H5615" s="220"/>
      <c r="I5615" s="220"/>
      <c r="J5615" s="220"/>
      <c r="K5615" s="220"/>
      <c r="L5615" s="220"/>
      <c r="M5615" s="326"/>
      <c r="N5615" s="220"/>
      <c r="O5615" s="220"/>
      <c r="P5615" s="220"/>
      <c r="Q5615" s="326"/>
      <c r="R5615" s="326"/>
      <c r="S5615" s="326"/>
      <c r="T5615" s="326"/>
    </row>
    <row r="5616" spans="1:20">
      <c r="A5616" s="220"/>
      <c r="B5616" s="220"/>
      <c r="C5616" s="220"/>
      <c r="D5616" s="220"/>
      <c r="E5616" s="220"/>
      <c r="F5616" s="220"/>
      <c r="G5616" s="220"/>
      <c r="H5616" s="220"/>
      <c r="I5616" s="220"/>
      <c r="J5616" s="220"/>
      <c r="K5616" s="220"/>
      <c r="L5616" s="220"/>
      <c r="M5616" s="326"/>
      <c r="N5616" s="220"/>
      <c r="O5616" s="220"/>
      <c r="P5616" s="220"/>
      <c r="Q5616" s="326"/>
      <c r="R5616" s="326"/>
      <c r="S5616" s="326"/>
      <c r="T5616" s="326"/>
    </row>
    <row r="5617" spans="1:20">
      <c r="A5617" s="220"/>
      <c r="B5617" s="220"/>
      <c r="C5617" s="220"/>
      <c r="D5617" s="220"/>
      <c r="E5617" s="220"/>
      <c r="F5617" s="220"/>
      <c r="G5617" s="220"/>
      <c r="H5617" s="220"/>
      <c r="I5617" s="220"/>
      <c r="J5617" s="220"/>
      <c r="K5617" s="220"/>
      <c r="L5617" s="220"/>
      <c r="M5617" s="326"/>
      <c r="N5617" s="220"/>
      <c r="O5617" s="220"/>
      <c r="P5617" s="220"/>
      <c r="Q5617" s="326"/>
      <c r="R5617" s="326"/>
      <c r="S5617" s="326"/>
      <c r="T5617" s="326"/>
    </row>
    <row r="5618" spans="1:20">
      <c r="A5618" s="220"/>
      <c r="B5618" s="220"/>
      <c r="C5618" s="220"/>
      <c r="D5618" s="220"/>
      <c r="E5618" s="220"/>
      <c r="F5618" s="220"/>
      <c r="G5618" s="220"/>
      <c r="H5618" s="220"/>
      <c r="I5618" s="220"/>
      <c r="J5618" s="220"/>
      <c r="K5618" s="220"/>
      <c r="L5618" s="220"/>
      <c r="M5618" s="326"/>
      <c r="N5618" s="220"/>
      <c r="O5618" s="220"/>
      <c r="P5618" s="220"/>
      <c r="Q5618" s="326"/>
      <c r="R5618" s="326"/>
      <c r="S5618" s="326"/>
      <c r="T5618" s="326"/>
    </row>
    <row r="5619" spans="1:20">
      <c r="A5619" s="220"/>
      <c r="B5619" s="220"/>
      <c r="C5619" s="220"/>
      <c r="D5619" s="220"/>
      <c r="E5619" s="220"/>
      <c r="F5619" s="220"/>
      <c r="G5619" s="220"/>
      <c r="H5619" s="220"/>
      <c r="I5619" s="220"/>
      <c r="J5619" s="220"/>
      <c r="K5619" s="220"/>
      <c r="L5619" s="220"/>
      <c r="M5619" s="326"/>
      <c r="N5619" s="220"/>
      <c r="O5619" s="220"/>
      <c r="P5619" s="220"/>
      <c r="Q5619" s="326"/>
      <c r="R5619" s="326"/>
      <c r="S5619" s="326"/>
      <c r="T5619" s="326"/>
    </row>
    <row r="5620" spans="1:20">
      <c r="A5620" s="220"/>
      <c r="B5620" s="220"/>
      <c r="C5620" s="220"/>
      <c r="D5620" s="220"/>
      <c r="E5620" s="220"/>
      <c r="F5620" s="220"/>
      <c r="G5620" s="220"/>
      <c r="H5620" s="220"/>
      <c r="I5620" s="220"/>
      <c r="J5620" s="220"/>
      <c r="K5620" s="220"/>
      <c r="L5620" s="220"/>
      <c r="M5620" s="326"/>
      <c r="N5620" s="220"/>
      <c r="O5620" s="220"/>
      <c r="P5620" s="220"/>
      <c r="Q5620" s="326"/>
      <c r="R5620" s="326"/>
      <c r="S5620" s="326"/>
      <c r="T5620" s="326"/>
    </row>
    <row r="5621" spans="1:20">
      <c r="A5621" s="220"/>
      <c r="B5621" s="220"/>
      <c r="C5621" s="220"/>
      <c r="D5621" s="220"/>
      <c r="E5621" s="220"/>
      <c r="F5621" s="220"/>
      <c r="G5621" s="220"/>
      <c r="H5621" s="220"/>
      <c r="I5621" s="220"/>
      <c r="J5621" s="220"/>
      <c r="K5621" s="220"/>
      <c r="L5621" s="220"/>
      <c r="M5621" s="326"/>
      <c r="N5621" s="220"/>
      <c r="O5621" s="220"/>
      <c r="P5621" s="220"/>
      <c r="Q5621" s="326"/>
      <c r="R5621" s="326"/>
      <c r="S5621" s="326"/>
      <c r="T5621" s="326"/>
    </row>
    <row r="5622" spans="1:20">
      <c r="A5622" s="220"/>
      <c r="B5622" s="220"/>
      <c r="C5622" s="220"/>
      <c r="D5622" s="220"/>
      <c r="E5622" s="220"/>
      <c r="F5622" s="220"/>
      <c r="G5622" s="220"/>
      <c r="H5622" s="220"/>
      <c r="I5622" s="220"/>
      <c r="J5622" s="220"/>
      <c r="K5622" s="220"/>
      <c r="L5622" s="220"/>
      <c r="M5622" s="326"/>
      <c r="N5622" s="220"/>
      <c r="O5622" s="220"/>
      <c r="P5622" s="220"/>
      <c r="Q5622" s="326"/>
      <c r="R5622" s="326"/>
      <c r="S5622" s="326"/>
      <c r="T5622" s="326"/>
    </row>
    <row r="5623" spans="1:20">
      <c r="A5623" s="220"/>
      <c r="B5623" s="220"/>
      <c r="C5623" s="220"/>
      <c r="D5623" s="220"/>
      <c r="E5623" s="220"/>
      <c r="F5623" s="220"/>
      <c r="G5623" s="220"/>
      <c r="H5623" s="220"/>
      <c r="I5623" s="220"/>
      <c r="J5623" s="220"/>
      <c r="K5623" s="220"/>
      <c r="L5623" s="220"/>
      <c r="M5623" s="326"/>
      <c r="N5623" s="220"/>
      <c r="O5623" s="220"/>
      <c r="P5623" s="220"/>
      <c r="Q5623" s="326"/>
      <c r="R5623" s="326"/>
      <c r="S5623" s="326"/>
      <c r="T5623" s="326"/>
    </row>
    <row r="5624" spans="1:20">
      <c r="A5624" s="220"/>
      <c r="B5624" s="220"/>
      <c r="C5624" s="220"/>
      <c r="D5624" s="220"/>
      <c r="E5624" s="220"/>
      <c r="F5624" s="220"/>
      <c r="G5624" s="220"/>
      <c r="H5624" s="220"/>
      <c r="I5624" s="220"/>
      <c r="J5624" s="220"/>
      <c r="K5624" s="220"/>
      <c r="L5624" s="220"/>
      <c r="M5624" s="326"/>
      <c r="N5624" s="220"/>
      <c r="O5624" s="220"/>
      <c r="P5624" s="220"/>
      <c r="Q5624" s="326"/>
      <c r="R5624" s="326"/>
      <c r="S5624" s="326"/>
      <c r="T5624" s="326"/>
    </row>
    <row r="5625" spans="1:20">
      <c r="A5625" s="220"/>
      <c r="B5625" s="220"/>
      <c r="C5625" s="220"/>
      <c r="D5625" s="220"/>
      <c r="E5625" s="220"/>
      <c r="F5625" s="220"/>
      <c r="G5625" s="220"/>
      <c r="H5625" s="220"/>
      <c r="I5625" s="220"/>
      <c r="J5625" s="220"/>
      <c r="K5625" s="220"/>
      <c r="L5625" s="220"/>
      <c r="M5625" s="326"/>
      <c r="N5625" s="220"/>
      <c r="O5625" s="220"/>
      <c r="P5625" s="220"/>
      <c r="Q5625" s="326"/>
      <c r="R5625" s="326"/>
      <c r="S5625" s="326"/>
      <c r="T5625" s="326"/>
    </row>
    <row r="5626" spans="1:20">
      <c r="A5626" s="220"/>
      <c r="B5626" s="220"/>
      <c r="C5626" s="220"/>
      <c r="D5626" s="220"/>
      <c r="E5626" s="220"/>
      <c r="F5626" s="220"/>
      <c r="G5626" s="220"/>
      <c r="H5626" s="220"/>
      <c r="I5626" s="220"/>
      <c r="J5626" s="220"/>
      <c r="K5626" s="220"/>
      <c r="L5626" s="220"/>
      <c r="M5626" s="326"/>
      <c r="N5626" s="220"/>
      <c r="O5626" s="220"/>
      <c r="P5626" s="220"/>
      <c r="Q5626" s="326"/>
      <c r="R5626" s="326"/>
      <c r="S5626" s="326"/>
      <c r="T5626" s="326"/>
    </row>
    <row r="5627" spans="1:20">
      <c r="A5627" s="220"/>
      <c r="B5627" s="220"/>
      <c r="C5627" s="220"/>
      <c r="D5627" s="220"/>
      <c r="E5627" s="220"/>
      <c r="F5627" s="220"/>
      <c r="G5627" s="220"/>
      <c r="H5627" s="220"/>
      <c r="I5627" s="220"/>
      <c r="J5627" s="220"/>
      <c r="K5627" s="220"/>
      <c r="L5627" s="220"/>
      <c r="M5627" s="326"/>
      <c r="N5627" s="220"/>
      <c r="O5627" s="220"/>
      <c r="P5627" s="220"/>
      <c r="Q5627" s="326"/>
      <c r="R5627" s="326"/>
      <c r="S5627" s="326"/>
      <c r="T5627" s="326"/>
    </row>
    <row r="5628" spans="1:20">
      <c r="A5628" s="220"/>
      <c r="B5628" s="220"/>
      <c r="C5628" s="220"/>
      <c r="D5628" s="220"/>
      <c r="E5628" s="220"/>
      <c r="F5628" s="220"/>
      <c r="G5628" s="220"/>
      <c r="H5628" s="220"/>
      <c r="I5628" s="220"/>
      <c r="J5628" s="220"/>
      <c r="K5628" s="220"/>
      <c r="L5628" s="220"/>
      <c r="M5628" s="326"/>
      <c r="N5628" s="220"/>
      <c r="O5628" s="220"/>
      <c r="P5628" s="220"/>
      <c r="Q5628" s="326"/>
      <c r="R5628" s="326"/>
      <c r="S5628" s="326"/>
      <c r="T5628" s="326"/>
    </row>
    <row r="5629" spans="1:20">
      <c r="A5629" s="220"/>
      <c r="B5629" s="220"/>
      <c r="C5629" s="220"/>
      <c r="D5629" s="220"/>
      <c r="E5629" s="220"/>
      <c r="F5629" s="220"/>
      <c r="G5629" s="220"/>
      <c r="H5629" s="220"/>
      <c r="I5629" s="220"/>
      <c r="J5629" s="220"/>
      <c r="K5629" s="220"/>
      <c r="L5629" s="220"/>
      <c r="M5629" s="326"/>
      <c r="N5629" s="220"/>
      <c r="O5629" s="220"/>
      <c r="P5629" s="220"/>
      <c r="Q5629" s="326"/>
      <c r="R5629" s="326"/>
      <c r="S5629" s="326"/>
      <c r="T5629" s="326"/>
    </row>
    <row r="5630" spans="1:20">
      <c r="A5630" s="220"/>
      <c r="B5630" s="220"/>
      <c r="C5630" s="220"/>
      <c r="D5630" s="220"/>
      <c r="E5630" s="220"/>
      <c r="F5630" s="220"/>
      <c r="G5630" s="220"/>
      <c r="H5630" s="220"/>
      <c r="I5630" s="220"/>
      <c r="J5630" s="220"/>
      <c r="K5630" s="220"/>
      <c r="L5630" s="220"/>
      <c r="M5630" s="326"/>
      <c r="N5630" s="220"/>
      <c r="O5630" s="220"/>
      <c r="P5630" s="220"/>
      <c r="Q5630" s="326"/>
      <c r="R5630" s="326"/>
      <c r="S5630" s="326"/>
      <c r="T5630" s="326"/>
    </row>
    <row r="5631" spans="1:20">
      <c r="A5631" s="220"/>
      <c r="B5631" s="220"/>
      <c r="C5631" s="220"/>
      <c r="D5631" s="220"/>
      <c r="E5631" s="220"/>
      <c r="F5631" s="220"/>
      <c r="G5631" s="220"/>
      <c r="H5631" s="220"/>
      <c r="I5631" s="220"/>
      <c r="J5631" s="220"/>
      <c r="K5631" s="220"/>
      <c r="L5631" s="220"/>
      <c r="M5631" s="326"/>
      <c r="N5631" s="220"/>
      <c r="O5631" s="220"/>
      <c r="P5631" s="220"/>
      <c r="Q5631" s="326"/>
      <c r="R5631" s="326"/>
      <c r="S5631" s="326"/>
      <c r="T5631" s="326"/>
    </row>
    <row r="5632" spans="1:20">
      <c r="A5632" s="220"/>
      <c r="B5632" s="220"/>
      <c r="C5632" s="220"/>
      <c r="D5632" s="220"/>
      <c r="E5632" s="220"/>
      <c r="F5632" s="220"/>
      <c r="G5632" s="220"/>
      <c r="H5632" s="220"/>
      <c r="I5632" s="220"/>
      <c r="J5632" s="220"/>
      <c r="K5632" s="220"/>
      <c r="L5632" s="220"/>
      <c r="M5632" s="326"/>
      <c r="N5632" s="220"/>
      <c r="O5632" s="220"/>
      <c r="P5632" s="220"/>
      <c r="Q5632" s="326"/>
      <c r="R5632" s="326"/>
      <c r="S5632" s="326"/>
      <c r="T5632" s="326"/>
    </row>
    <row r="5633" spans="1:20">
      <c r="A5633" s="220"/>
      <c r="B5633" s="220"/>
      <c r="C5633" s="220"/>
      <c r="D5633" s="220"/>
      <c r="E5633" s="220"/>
      <c r="F5633" s="220"/>
      <c r="G5633" s="220"/>
      <c r="H5633" s="220"/>
      <c r="I5633" s="220"/>
      <c r="J5633" s="220"/>
      <c r="K5633" s="220"/>
      <c r="L5633" s="220"/>
      <c r="M5633" s="326"/>
      <c r="N5633" s="220"/>
      <c r="O5633" s="220"/>
      <c r="P5633" s="220"/>
      <c r="Q5633" s="326"/>
      <c r="R5633" s="326"/>
      <c r="S5633" s="326"/>
      <c r="T5633" s="326"/>
    </row>
    <row r="5634" spans="1:20">
      <c r="A5634" s="220"/>
      <c r="B5634" s="220"/>
      <c r="C5634" s="220"/>
      <c r="D5634" s="220"/>
      <c r="E5634" s="220"/>
      <c r="F5634" s="220"/>
      <c r="G5634" s="220"/>
      <c r="H5634" s="220"/>
      <c r="I5634" s="220"/>
      <c r="J5634" s="220"/>
      <c r="K5634" s="220"/>
      <c r="L5634" s="220"/>
      <c r="M5634" s="326"/>
      <c r="N5634" s="220"/>
      <c r="O5634" s="220"/>
      <c r="P5634" s="220"/>
      <c r="Q5634" s="326"/>
      <c r="R5634" s="326"/>
      <c r="S5634" s="326"/>
      <c r="T5634" s="326"/>
    </row>
    <row r="5635" spans="1:20">
      <c r="A5635" s="220"/>
      <c r="B5635" s="220"/>
      <c r="C5635" s="220"/>
      <c r="D5635" s="220"/>
      <c r="E5635" s="220"/>
      <c r="F5635" s="220"/>
      <c r="G5635" s="220"/>
      <c r="H5635" s="220"/>
      <c r="I5635" s="220"/>
      <c r="J5635" s="220"/>
      <c r="K5635" s="220"/>
      <c r="L5635" s="220"/>
      <c r="M5635" s="326"/>
      <c r="N5635" s="220"/>
      <c r="O5635" s="220"/>
      <c r="P5635" s="220"/>
      <c r="Q5635" s="326"/>
      <c r="R5635" s="326"/>
      <c r="S5635" s="326"/>
      <c r="T5635" s="326"/>
    </row>
    <row r="5636" spans="1:20">
      <c r="A5636" s="220"/>
      <c r="B5636" s="220"/>
      <c r="C5636" s="220"/>
      <c r="D5636" s="220"/>
      <c r="E5636" s="220"/>
      <c r="F5636" s="220"/>
      <c r="G5636" s="220"/>
      <c r="H5636" s="220"/>
      <c r="I5636" s="220"/>
      <c r="J5636" s="220"/>
      <c r="K5636" s="220"/>
      <c r="L5636" s="220"/>
      <c r="M5636" s="326"/>
      <c r="N5636" s="220"/>
      <c r="O5636" s="220"/>
      <c r="P5636" s="220"/>
      <c r="Q5636" s="326"/>
      <c r="R5636" s="326"/>
      <c r="S5636" s="326"/>
      <c r="T5636" s="326"/>
    </row>
    <row r="5637" spans="1:20">
      <c r="A5637" s="220"/>
      <c r="B5637" s="220"/>
      <c r="C5637" s="220"/>
      <c r="D5637" s="220"/>
      <c r="E5637" s="220"/>
      <c r="F5637" s="220"/>
      <c r="G5637" s="220"/>
      <c r="H5637" s="220"/>
      <c r="I5637" s="220"/>
      <c r="J5637" s="220"/>
      <c r="K5637" s="220"/>
      <c r="L5637" s="220"/>
      <c r="M5637" s="326"/>
      <c r="N5637" s="220"/>
      <c r="O5637" s="220"/>
      <c r="P5637" s="220"/>
      <c r="Q5637" s="326"/>
      <c r="R5637" s="326"/>
      <c r="S5637" s="326"/>
      <c r="T5637" s="326"/>
    </row>
    <row r="5638" spans="1:20">
      <c r="A5638" s="220"/>
      <c r="B5638" s="220"/>
      <c r="C5638" s="220"/>
      <c r="D5638" s="220"/>
      <c r="E5638" s="220"/>
      <c r="F5638" s="220"/>
      <c r="G5638" s="220"/>
      <c r="H5638" s="220"/>
      <c r="I5638" s="220"/>
      <c r="J5638" s="220"/>
      <c r="K5638" s="220"/>
      <c r="L5638" s="220"/>
      <c r="M5638" s="326"/>
      <c r="N5638" s="220"/>
      <c r="O5638" s="220"/>
      <c r="P5638" s="220"/>
      <c r="Q5638" s="326"/>
      <c r="R5638" s="326"/>
      <c r="S5638" s="326"/>
      <c r="T5638" s="326"/>
    </row>
    <row r="5639" spans="1:20">
      <c r="A5639" s="220"/>
      <c r="B5639" s="220"/>
      <c r="C5639" s="220"/>
      <c r="D5639" s="220"/>
      <c r="E5639" s="220"/>
      <c r="F5639" s="220"/>
      <c r="G5639" s="220"/>
      <c r="H5639" s="220"/>
      <c r="I5639" s="220"/>
      <c r="J5639" s="220"/>
      <c r="K5639" s="220"/>
      <c r="L5639" s="220"/>
      <c r="M5639" s="326"/>
      <c r="N5639" s="220"/>
      <c r="O5639" s="220"/>
      <c r="P5639" s="220"/>
      <c r="Q5639" s="326"/>
      <c r="R5639" s="326"/>
      <c r="S5639" s="326"/>
      <c r="T5639" s="326"/>
    </row>
    <row r="5640" spans="1:20">
      <c r="A5640" s="220"/>
      <c r="B5640" s="220"/>
      <c r="C5640" s="220"/>
      <c r="D5640" s="220"/>
      <c r="E5640" s="220"/>
      <c r="F5640" s="220"/>
      <c r="G5640" s="220"/>
      <c r="H5640" s="220"/>
      <c r="I5640" s="220"/>
      <c r="J5640" s="220"/>
      <c r="K5640" s="220"/>
      <c r="L5640" s="220"/>
      <c r="M5640" s="326"/>
      <c r="N5640" s="220"/>
      <c r="O5640" s="220"/>
      <c r="P5640" s="220"/>
      <c r="Q5640" s="326"/>
      <c r="R5640" s="326"/>
      <c r="S5640" s="326"/>
      <c r="T5640" s="326"/>
    </row>
    <row r="5641" spans="1:20">
      <c r="A5641" s="220"/>
      <c r="B5641" s="220"/>
      <c r="C5641" s="220"/>
      <c r="D5641" s="220"/>
      <c r="E5641" s="220"/>
      <c r="F5641" s="220"/>
      <c r="G5641" s="220"/>
      <c r="H5641" s="220"/>
      <c r="I5641" s="220"/>
      <c r="J5641" s="220"/>
      <c r="K5641" s="220"/>
      <c r="L5641" s="220"/>
      <c r="M5641" s="326"/>
      <c r="N5641" s="220"/>
      <c r="O5641" s="220"/>
      <c r="P5641" s="220"/>
      <c r="Q5641" s="326"/>
      <c r="R5641" s="326"/>
      <c r="S5641" s="326"/>
      <c r="T5641" s="326"/>
    </row>
    <row r="5642" spans="1:20">
      <c r="A5642" s="220"/>
      <c r="B5642" s="220"/>
      <c r="C5642" s="220"/>
      <c r="D5642" s="220"/>
      <c r="E5642" s="220"/>
      <c r="F5642" s="220"/>
      <c r="G5642" s="220"/>
      <c r="H5642" s="220"/>
      <c r="I5642" s="220"/>
      <c r="J5642" s="220"/>
      <c r="K5642" s="220"/>
      <c r="L5642" s="220"/>
      <c r="M5642" s="326"/>
      <c r="N5642" s="220"/>
      <c r="O5642" s="220"/>
      <c r="P5642" s="220"/>
      <c r="Q5642" s="326"/>
      <c r="R5642" s="326"/>
      <c r="S5642" s="326"/>
      <c r="T5642" s="326"/>
    </row>
    <row r="5643" spans="1:20">
      <c r="A5643" s="220"/>
      <c r="B5643" s="220"/>
      <c r="C5643" s="220"/>
      <c r="D5643" s="220"/>
      <c r="E5643" s="220"/>
      <c r="F5643" s="220"/>
      <c r="G5643" s="220"/>
      <c r="H5643" s="220"/>
      <c r="I5643" s="220"/>
      <c r="J5643" s="220"/>
      <c r="K5643" s="220"/>
      <c r="L5643" s="220"/>
      <c r="M5643" s="326"/>
      <c r="N5643" s="220"/>
      <c r="O5643" s="220"/>
      <c r="P5643" s="220"/>
      <c r="Q5643" s="326"/>
      <c r="R5643" s="326"/>
      <c r="S5643" s="326"/>
      <c r="T5643" s="326"/>
    </row>
    <row r="5644" spans="1:20">
      <c r="A5644" s="220"/>
      <c r="B5644" s="220"/>
      <c r="C5644" s="220"/>
      <c r="D5644" s="220"/>
      <c r="E5644" s="220"/>
      <c r="F5644" s="220"/>
      <c r="G5644" s="220"/>
      <c r="H5644" s="220"/>
      <c r="I5644" s="220"/>
      <c r="J5644" s="220"/>
      <c r="K5644" s="220"/>
      <c r="L5644" s="220"/>
      <c r="M5644" s="326"/>
      <c r="N5644" s="220"/>
      <c r="O5644" s="220"/>
      <c r="P5644" s="220"/>
      <c r="Q5644" s="326"/>
      <c r="R5644" s="326"/>
      <c r="S5644" s="326"/>
      <c r="T5644" s="326"/>
    </row>
    <row r="5645" spans="1:20">
      <c r="A5645" s="220"/>
      <c r="B5645" s="220"/>
      <c r="C5645" s="220"/>
      <c r="D5645" s="220"/>
      <c r="E5645" s="220"/>
      <c r="F5645" s="220"/>
      <c r="G5645" s="220"/>
      <c r="H5645" s="220"/>
      <c r="I5645" s="220"/>
      <c r="J5645" s="220"/>
      <c r="K5645" s="220"/>
      <c r="L5645" s="220"/>
      <c r="M5645" s="326"/>
      <c r="N5645" s="220"/>
      <c r="O5645" s="220"/>
      <c r="P5645" s="220"/>
      <c r="Q5645" s="326"/>
      <c r="R5645" s="326"/>
      <c r="S5645" s="326"/>
      <c r="T5645" s="326"/>
    </row>
    <row r="5646" spans="1:20">
      <c r="A5646" s="220"/>
      <c r="B5646" s="220"/>
      <c r="C5646" s="220"/>
      <c r="D5646" s="220"/>
      <c r="E5646" s="220"/>
      <c r="F5646" s="220"/>
      <c r="G5646" s="220"/>
      <c r="H5646" s="220"/>
      <c r="I5646" s="220"/>
      <c r="J5646" s="220"/>
      <c r="K5646" s="220"/>
      <c r="L5646" s="220"/>
      <c r="M5646" s="326"/>
      <c r="N5646" s="220"/>
      <c r="O5646" s="220"/>
      <c r="P5646" s="220"/>
      <c r="Q5646" s="326"/>
      <c r="R5646" s="326"/>
      <c r="S5646" s="326"/>
      <c r="T5646" s="326"/>
    </row>
    <row r="5647" spans="1:20">
      <c r="A5647" s="220"/>
      <c r="B5647" s="220"/>
      <c r="C5647" s="220"/>
      <c r="D5647" s="220"/>
      <c r="E5647" s="220"/>
      <c r="F5647" s="220"/>
      <c r="G5647" s="220"/>
      <c r="H5647" s="220"/>
      <c r="I5647" s="220"/>
      <c r="J5647" s="220"/>
      <c r="K5647" s="220"/>
      <c r="L5647" s="220"/>
      <c r="M5647" s="326"/>
      <c r="N5647" s="220"/>
      <c r="O5647" s="220"/>
      <c r="P5647" s="220"/>
      <c r="Q5647" s="326"/>
      <c r="R5647" s="326"/>
      <c r="S5647" s="326"/>
      <c r="T5647" s="326"/>
    </row>
    <row r="5648" spans="1:20">
      <c r="A5648" s="220"/>
      <c r="B5648" s="220"/>
      <c r="C5648" s="220"/>
      <c r="D5648" s="220"/>
      <c r="E5648" s="220"/>
      <c r="F5648" s="220"/>
      <c r="G5648" s="220"/>
      <c r="H5648" s="220"/>
      <c r="I5648" s="220"/>
      <c r="J5648" s="220"/>
      <c r="K5648" s="220"/>
      <c r="L5648" s="220"/>
      <c r="M5648" s="326"/>
      <c r="N5648" s="220"/>
      <c r="O5648" s="220"/>
      <c r="P5648" s="220"/>
      <c r="Q5648" s="326"/>
      <c r="R5648" s="326"/>
      <c r="S5648" s="326"/>
      <c r="T5648" s="326"/>
    </row>
    <row r="5649" spans="1:20">
      <c r="A5649" s="220"/>
      <c r="B5649" s="220"/>
      <c r="C5649" s="220"/>
      <c r="D5649" s="220"/>
      <c r="E5649" s="220"/>
      <c r="F5649" s="220"/>
      <c r="G5649" s="220"/>
      <c r="H5649" s="220"/>
      <c r="I5649" s="220"/>
      <c r="J5649" s="220"/>
      <c r="K5649" s="220"/>
      <c r="L5649" s="220"/>
      <c r="M5649" s="326"/>
      <c r="N5649" s="220"/>
      <c r="O5649" s="220"/>
      <c r="P5649" s="220"/>
      <c r="Q5649" s="326"/>
      <c r="R5649" s="326"/>
      <c r="S5649" s="326"/>
      <c r="T5649" s="326"/>
    </row>
    <row r="5650" spans="1:20">
      <c r="A5650" s="220"/>
      <c r="B5650" s="220"/>
      <c r="C5650" s="220"/>
      <c r="D5650" s="220"/>
      <c r="E5650" s="220"/>
      <c r="F5650" s="220"/>
      <c r="G5650" s="220"/>
      <c r="H5650" s="220"/>
      <c r="I5650" s="220"/>
      <c r="J5650" s="220"/>
      <c r="K5650" s="220"/>
      <c r="L5650" s="220"/>
      <c r="M5650" s="326"/>
      <c r="N5650" s="220"/>
      <c r="O5650" s="220"/>
      <c r="P5650" s="220"/>
      <c r="Q5650" s="326"/>
      <c r="R5650" s="326"/>
      <c r="S5650" s="326"/>
      <c r="T5650" s="326"/>
    </row>
    <row r="5651" spans="1:20">
      <c r="A5651" s="220"/>
      <c r="B5651" s="220"/>
      <c r="C5651" s="220"/>
      <c r="D5651" s="220"/>
      <c r="E5651" s="220"/>
      <c r="F5651" s="220"/>
      <c r="G5651" s="220"/>
      <c r="H5651" s="220"/>
      <c r="I5651" s="220"/>
      <c r="J5651" s="220"/>
      <c r="K5651" s="220"/>
      <c r="L5651" s="220"/>
      <c r="M5651" s="326"/>
      <c r="N5651" s="220"/>
      <c r="O5651" s="220"/>
      <c r="P5651" s="220"/>
      <c r="Q5651" s="326"/>
      <c r="R5651" s="326"/>
      <c r="S5651" s="326"/>
      <c r="T5651" s="326"/>
    </row>
    <row r="5652" spans="1:20">
      <c r="A5652" s="220"/>
      <c r="B5652" s="220"/>
      <c r="C5652" s="220"/>
      <c r="D5652" s="220"/>
      <c r="E5652" s="220"/>
      <c r="F5652" s="220"/>
      <c r="G5652" s="220"/>
      <c r="H5652" s="220"/>
      <c r="I5652" s="220"/>
      <c r="J5652" s="220"/>
      <c r="K5652" s="220"/>
      <c r="L5652" s="220"/>
      <c r="M5652" s="326"/>
      <c r="N5652" s="220"/>
      <c r="O5652" s="220"/>
      <c r="P5652" s="220"/>
      <c r="Q5652" s="326"/>
      <c r="R5652" s="326"/>
      <c r="S5652" s="326"/>
      <c r="T5652" s="326"/>
    </row>
    <row r="5653" spans="1:20">
      <c r="A5653" s="220"/>
      <c r="B5653" s="220"/>
      <c r="C5653" s="220"/>
      <c r="D5653" s="220"/>
      <c r="E5653" s="220"/>
      <c r="F5653" s="220"/>
      <c r="G5653" s="220"/>
      <c r="H5653" s="220"/>
      <c r="I5653" s="220"/>
      <c r="J5653" s="220"/>
      <c r="K5653" s="220"/>
      <c r="L5653" s="220"/>
      <c r="M5653" s="326"/>
      <c r="N5653" s="220"/>
      <c r="O5653" s="220"/>
      <c r="P5653" s="220"/>
      <c r="Q5653" s="326"/>
      <c r="R5653" s="326"/>
      <c r="S5653" s="326"/>
      <c r="T5653" s="326"/>
    </row>
    <row r="5654" spans="1:20">
      <c r="A5654" s="220"/>
      <c r="B5654" s="220"/>
      <c r="C5654" s="220"/>
      <c r="D5654" s="220"/>
      <c r="E5654" s="220"/>
      <c r="F5654" s="220"/>
      <c r="G5654" s="220"/>
      <c r="H5654" s="220"/>
      <c r="I5654" s="220"/>
      <c r="J5654" s="220"/>
      <c r="K5654" s="220"/>
      <c r="L5654" s="220"/>
      <c r="M5654" s="326"/>
      <c r="N5654" s="220"/>
      <c r="O5654" s="220"/>
      <c r="P5654" s="220"/>
      <c r="Q5654" s="326"/>
      <c r="R5654" s="326"/>
      <c r="S5654" s="326"/>
      <c r="T5654" s="326"/>
    </row>
    <row r="5655" spans="1:20">
      <c r="A5655" s="220"/>
      <c r="B5655" s="220"/>
      <c r="C5655" s="220"/>
      <c r="D5655" s="220"/>
      <c r="E5655" s="220"/>
      <c r="F5655" s="220"/>
      <c r="G5655" s="220"/>
      <c r="H5655" s="220"/>
      <c r="I5655" s="220"/>
      <c r="J5655" s="220"/>
      <c r="K5655" s="220"/>
      <c r="L5655" s="220"/>
      <c r="M5655" s="326"/>
      <c r="N5655" s="220"/>
      <c r="O5655" s="220"/>
      <c r="P5655" s="220"/>
      <c r="Q5655" s="326"/>
      <c r="R5655" s="326"/>
      <c r="S5655" s="326"/>
      <c r="T5655" s="326"/>
    </row>
    <row r="5656" spans="1:20">
      <c r="A5656" s="220"/>
      <c r="B5656" s="220"/>
      <c r="C5656" s="220"/>
      <c r="D5656" s="220"/>
      <c r="E5656" s="220"/>
      <c r="F5656" s="220"/>
      <c r="G5656" s="220"/>
      <c r="H5656" s="220"/>
      <c r="I5656" s="220"/>
      <c r="J5656" s="220"/>
      <c r="K5656" s="220"/>
      <c r="L5656" s="220"/>
      <c r="M5656" s="326"/>
      <c r="N5656" s="220"/>
      <c r="O5656" s="220"/>
      <c r="P5656" s="220"/>
      <c r="Q5656" s="326"/>
      <c r="R5656" s="326"/>
      <c r="S5656" s="326"/>
      <c r="T5656" s="326"/>
    </row>
    <row r="5657" spans="1:20">
      <c r="A5657" s="220"/>
      <c r="B5657" s="220"/>
      <c r="C5657" s="220"/>
      <c r="D5657" s="220"/>
      <c r="E5657" s="220"/>
      <c r="F5657" s="220"/>
      <c r="G5657" s="220"/>
      <c r="H5657" s="220"/>
      <c r="I5657" s="220"/>
      <c r="J5657" s="220"/>
      <c r="K5657" s="220"/>
      <c r="L5657" s="220"/>
      <c r="M5657" s="326"/>
      <c r="N5657" s="220"/>
      <c r="O5657" s="220"/>
      <c r="P5657" s="220"/>
      <c r="Q5657" s="326"/>
      <c r="R5657" s="326"/>
      <c r="S5657" s="326"/>
      <c r="T5657" s="326"/>
    </row>
    <row r="5658" spans="1:20">
      <c r="A5658" s="220"/>
      <c r="B5658" s="220"/>
      <c r="C5658" s="220"/>
      <c r="D5658" s="220"/>
      <c r="E5658" s="220"/>
      <c r="F5658" s="220"/>
      <c r="G5658" s="220"/>
      <c r="H5658" s="220"/>
      <c r="I5658" s="220"/>
      <c r="J5658" s="220"/>
      <c r="K5658" s="220"/>
      <c r="L5658" s="220"/>
      <c r="M5658" s="326"/>
      <c r="N5658" s="220"/>
      <c r="O5658" s="220"/>
      <c r="P5658" s="220"/>
      <c r="Q5658" s="326"/>
      <c r="R5658" s="326"/>
      <c r="S5658" s="326"/>
      <c r="T5658" s="326"/>
    </row>
    <row r="5659" spans="1:20">
      <c r="A5659" s="220"/>
      <c r="B5659" s="220"/>
      <c r="C5659" s="220"/>
      <c r="D5659" s="220"/>
      <c r="E5659" s="220"/>
      <c r="F5659" s="220"/>
      <c r="G5659" s="220"/>
      <c r="H5659" s="220"/>
      <c r="I5659" s="220"/>
      <c r="J5659" s="220"/>
      <c r="K5659" s="220"/>
      <c r="L5659" s="220"/>
      <c r="M5659" s="326"/>
      <c r="N5659" s="220"/>
      <c r="O5659" s="220"/>
      <c r="P5659" s="220"/>
      <c r="Q5659" s="326"/>
      <c r="R5659" s="326"/>
      <c r="S5659" s="326"/>
      <c r="T5659" s="326"/>
    </row>
    <row r="5660" spans="1:20">
      <c r="A5660" s="220"/>
      <c r="B5660" s="220"/>
      <c r="C5660" s="220"/>
      <c r="D5660" s="220"/>
      <c r="E5660" s="220"/>
      <c r="F5660" s="220"/>
      <c r="G5660" s="220"/>
      <c r="H5660" s="220"/>
      <c r="I5660" s="220"/>
      <c r="J5660" s="220"/>
      <c r="K5660" s="220"/>
      <c r="L5660" s="220"/>
      <c r="M5660" s="326"/>
      <c r="N5660" s="220"/>
      <c r="O5660" s="220"/>
      <c r="P5660" s="220"/>
      <c r="Q5660" s="326"/>
      <c r="R5660" s="326"/>
      <c r="S5660" s="326"/>
      <c r="T5660" s="326"/>
    </row>
    <row r="5661" spans="1:20">
      <c r="A5661" s="220"/>
      <c r="B5661" s="220"/>
      <c r="C5661" s="220"/>
      <c r="D5661" s="220"/>
      <c r="E5661" s="220"/>
      <c r="F5661" s="220"/>
      <c r="G5661" s="220"/>
      <c r="H5661" s="220"/>
      <c r="I5661" s="220"/>
      <c r="J5661" s="220"/>
      <c r="K5661" s="220"/>
      <c r="L5661" s="220"/>
      <c r="M5661" s="326"/>
      <c r="N5661" s="220"/>
      <c r="O5661" s="220"/>
      <c r="P5661" s="220"/>
      <c r="Q5661" s="326"/>
      <c r="R5661" s="326"/>
      <c r="S5661" s="326"/>
      <c r="T5661" s="326"/>
    </row>
    <row r="5662" spans="1:20">
      <c r="A5662" s="220"/>
      <c r="B5662" s="220"/>
      <c r="C5662" s="220"/>
      <c r="D5662" s="220"/>
      <c r="E5662" s="220"/>
      <c r="F5662" s="220"/>
      <c r="G5662" s="220"/>
      <c r="H5662" s="220"/>
      <c r="I5662" s="220"/>
      <c r="J5662" s="220"/>
      <c r="K5662" s="220"/>
      <c r="L5662" s="220"/>
      <c r="M5662" s="326"/>
      <c r="N5662" s="220"/>
      <c r="O5662" s="220"/>
      <c r="P5662" s="220"/>
      <c r="Q5662" s="326"/>
      <c r="R5662" s="326"/>
      <c r="S5662" s="326"/>
      <c r="T5662" s="326"/>
    </row>
    <row r="5663" spans="1:20">
      <c r="A5663" s="220"/>
      <c r="B5663" s="220"/>
      <c r="C5663" s="220"/>
      <c r="D5663" s="220"/>
      <c r="E5663" s="220"/>
      <c r="F5663" s="220"/>
      <c r="G5663" s="220"/>
      <c r="H5663" s="220"/>
      <c r="I5663" s="220"/>
      <c r="J5663" s="220"/>
      <c r="K5663" s="220"/>
      <c r="L5663" s="220"/>
      <c r="M5663" s="326"/>
      <c r="N5663" s="220"/>
      <c r="O5663" s="220"/>
      <c r="P5663" s="220"/>
      <c r="Q5663" s="326"/>
      <c r="R5663" s="326"/>
      <c r="S5663" s="326"/>
      <c r="T5663" s="326"/>
    </row>
    <row r="5664" spans="1:20">
      <c r="A5664" s="220"/>
      <c r="B5664" s="220"/>
      <c r="C5664" s="220"/>
      <c r="D5664" s="220"/>
      <c r="E5664" s="220"/>
      <c r="F5664" s="220"/>
      <c r="G5664" s="220"/>
      <c r="H5664" s="220"/>
      <c r="I5664" s="220"/>
      <c r="J5664" s="220"/>
      <c r="K5664" s="220"/>
      <c r="L5664" s="220"/>
      <c r="M5664" s="326"/>
      <c r="N5664" s="220"/>
      <c r="O5664" s="220"/>
      <c r="P5664" s="220"/>
      <c r="Q5664" s="326"/>
      <c r="R5664" s="326"/>
      <c r="S5664" s="326"/>
      <c r="T5664" s="326"/>
    </row>
    <row r="5665" spans="1:20">
      <c r="A5665" s="220"/>
      <c r="B5665" s="220"/>
      <c r="C5665" s="220"/>
      <c r="D5665" s="220"/>
      <c r="E5665" s="220"/>
      <c r="F5665" s="220"/>
      <c r="G5665" s="220"/>
      <c r="H5665" s="220"/>
      <c r="I5665" s="220"/>
      <c r="J5665" s="220"/>
      <c r="K5665" s="220"/>
      <c r="L5665" s="220"/>
      <c r="M5665" s="326"/>
      <c r="N5665" s="220"/>
      <c r="O5665" s="220"/>
      <c r="P5665" s="220"/>
      <c r="Q5665" s="326"/>
      <c r="R5665" s="326"/>
      <c r="S5665" s="326"/>
      <c r="T5665" s="326"/>
    </row>
    <row r="5666" spans="1:20">
      <c r="A5666" s="220"/>
      <c r="B5666" s="220"/>
      <c r="C5666" s="220"/>
      <c r="D5666" s="220"/>
      <c r="E5666" s="220"/>
      <c r="F5666" s="220"/>
      <c r="G5666" s="220"/>
      <c r="H5666" s="220"/>
      <c r="I5666" s="220"/>
      <c r="J5666" s="220"/>
      <c r="K5666" s="220"/>
      <c r="L5666" s="220"/>
      <c r="M5666" s="326"/>
      <c r="N5666" s="220"/>
      <c r="O5666" s="220"/>
      <c r="P5666" s="220"/>
      <c r="Q5666" s="326"/>
      <c r="R5666" s="326"/>
      <c r="S5666" s="326"/>
      <c r="T5666" s="326"/>
    </row>
    <row r="5667" spans="1:20">
      <c r="A5667" s="220"/>
      <c r="B5667" s="220"/>
      <c r="C5667" s="220"/>
      <c r="D5667" s="220"/>
      <c r="E5667" s="220"/>
      <c r="F5667" s="220"/>
      <c r="G5667" s="220"/>
      <c r="H5667" s="220"/>
      <c r="I5667" s="220"/>
      <c r="J5667" s="220"/>
      <c r="K5667" s="220"/>
      <c r="L5667" s="220"/>
      <c r="M5667" s="326"/>
      <c r="N5667" s="220"/>
      <c r="O5667" s="220"/>
      <c r="P5667" s="220"/>
      <c r="Q5667" s="326"/>
      <c r="R5667" s="326"/>
      <c r="S5667" s="326"/>
      <c r="T5667" s="326"/>
    </row>
    <row r="5668" spans="1:20">
      <c r="A5668" s="220"/>
      <c r="B5668" s="220"/>
      <c r="C5668" s="220"/>
      <c r="D5668" s="220"/>
      <c r="E5668" s="220"/>
      <c r="F5668" s="220"/>
      <c r="G5668" s="220"/>
      <c r="H5668" s="220"/>
      <c r="I5668" s="220"/>
      <c r="J5668" s="220"/>
      <c r="K5668" s="220"/>
      <c r="L5668" s="220"/>
      <c r="M5668" s="326"/>
      <c r="N5668" s="220"/>
      <c r="O5668" s="220"/>
      <c r="P5668" s="220"/>
      <c r="Q5668" s="326"/>
      <c r="R5668" s="326"/>
      <c r="S5668" s="326"/>
      <c r="T5668" s="326"/>
    </row>
    <row r="5669" spans="1:20">
      <c r="A5669" s="220"/>
      <c r="B5669" s="220"/>
      <c r="C5669" s="220"/>
      <c r="D5669" s="220"/>
      <c r="E5669" s="220"/>
      <c r="F5669" s="220"/>
      <c r="G5669" s="220"/>
      <c r="H5669" s="220"/>
      <c r="I5669" s="220"/>
      <c r="J5669" s="220"/>
      <c r="K5669" s="220"/>
      <c r="L5669" s="220"/>
      <c r="M5669" s="326"/>
      <c r="N5669" s="220"/>
      <c r="O5669" s="220"/>
      <c r="P5669" s="220"/>
      <c r="Q5669" s="326"/>
      <c r="R5669" s="326"/>
      <c r="S5669" s="326"/>
      <c r="T5669" s="326"/>
    </row>
    <row r="5670" spans="1:20">
      <c r="A5670" s="220"/>
      <c r="B5670" s="220"/>
      <c r="C5670" s="220"/>
      <c r="D5670" s="220"/>
      <c r="E5670" s="220"/>
      <c r="F5670" s="220"/>
      <c r="G5670" s="220"/>
      <c r="H5670" s="220"/>
      <c r="I5670" s="220"/>
      <c r="J5670" s="220"/>
      <c r="K5670" s="220"/>
      <c r="L5670" s="220"/>
      <c r="M5670" s="326"/>
      <c r="N5670" s="220"/>
      <c r="O5670" s="220"/>
      <c r="P5670" s="220"/>
      <c r="Q5670" s="326"/>
      <c r="R5670" s="326"/>
      <c r="S5670" s="326"/>
      <c r="T5670" s="326"/>
    </row>
    <row r="5671" spans="1:20">
      <c r="A5671" s="220"/>
      <c r="B5671" s="220"/>
      <c r="C5671" s="220"/>
      <c r="D5671" s="220"/>
      <c r="E5671" s="220"/>
      <c r="F5671" s="220"/>
      <c r="G5671" s="220"/>
      <c r="H5671" s="220"/>
      <c r="I5671" s="220"/>
      <c r="J5671" s="220"/>
      <c r="K5671" s="220"/>
      <c r="L5671" s="220"/>
      <c r="M5671" s="326"/>
      <c r="N5671" s="220"/>
      <c r="O5671" s="220"/>
      <c r="P5671" s="220"/>
      <c r="Q5671" s="326"/>
      <c r="R5671" s="326"/>
      <c r="S5671" s="326"/>
      <c r="T5671" s="326"/>
    </row>
    <row r="5672" spans="1:20">
      <c r="A5672" s="220"/>
      <c r="B5672" s="220"/>
      <c r="C5672" s="220"/>
      <c r="D5672" s="220"/>
      <c r="E5672" s="220"/>
      <c r="F5672" s="220"/>
      <c r="G5672" s="220"/>
      <c r="H5672" s="220"/>
      <c r="I5672" s="220"/>
      <c r="J5672" s="220"/>
      <c r="K5672" s="220"/>
      <c r="L5672" s="220"/>
      <c r="M5672" s="326"/>
      <c r="N5672" s="220"/>
      <c r="O5672" s="220"/>
      <c r="P5672" s="220"/>
      <c r="Q5672" s="326"/>
      <c r="R5672" s="326"/>
      <c r="S5672" s="326"/>
      <c r="T5672" s="326"/>
    </row>
    <row r="5673" spans="1:20">
      <c r="A5673" s="220"/>
      <c r="B5673" s="220"/>
      <c r="C5673" s="220"/>
      <c r="D5673" s="220"/>
      <c r="E5673" s="220"/>
      <c r="F5673" s="220"/>
      <c r="G5673" s="220"/>
      <c r="H5673" s="220"/>
      <c r="I5673" s="220"/>
      <c r="J5673" s="220"/>
      <c r="K5673" s="220"/>
      <c r="L5673" s="220"/>
      <c r="M5673" s="326"/>
      <c r="N5673" s="220"/>
      <c r="O5673" s="220"/>
      <c r="P5673" s="220"/>
      <c r="Q5673" s="326"/>
      <c r="R5673" s="326"/>
      <c r="S5673" s="326"/>
      <c r="T5673" s="326"/>
    </row>
    <row r="5674" spans="1:20">
      <c r="A5674" s="220"/>
      <c r="B5674" s="220"/>
      <c r="C5674" s="220"/>
      <c r="D5674" s="220"/>
      <c r="E5674" s="220"/>
      <c r="F5674" s="220"/>
      <c r="G5674" s="220"/>
      <c r="H5674" s="220"/>
      <c r="I5674" s="220"/>
      <c r="J5674" s="220"/>
      <c r="K5674" s="220"/>
      <c r="L5674" s="220"/>
      <c r="M5674" s="326"/>
      <c r="N5674" s="220"/>
      <c r="O5674" s="220"/>
      <c r="P5674" s="220"/>
      <c r="Q5674" s="326"/>
      <c r="R5674" s="326"/>
      <c r="S5674" s="326"/>
      <c r="T5674" s="326"/>
    </row>
    <row r="5675" spans="1:20">
      <c r="A5675" s="220"/>
      <c r="B5675" s="220"/>
      <c r="C5675" s="220"/>
      <c r="D5675" s="220"/>
      <c r="E5675" s="220"/>
      <c r="F5675" s="220"/>
      <c r="G5675" s="220"/>
      <c r="H5675" s="220"/>
      <c r="I5675" s="220"/>
      <c r="J5675" s="220"/>
      <c r="K5675" s="220"/>
      <c r="L5675" s="220"/>
      <c r="M5675" s="326"/>
      <c r="N5675" s="220"/>
      <c r="O5675" s="220"/>
      <c r="P5675" s="220"/>
      <c r="Q5675" s="326"/>
      <c r="R5675" s="326"/>
      <c r="S5675" s="326"/>
      <c r="T5675" s="326"/>
    </row>
    <row r="5676" spans="1:20">
      <c r="A5676" s="220"/>
      <c r="B5676" s="220"/>
      <c r="C5676" s="220"/>
      <c r="D5676" s="220"/>
      <c r="E5676" s="220"/>
      <c r="F5676" s="220"/>
      <c r="G5676" s="220"/>
      <c r="H5676" s="220"/>
      <c r="I5676" s="220"/>
      <c r="J5676" s="220"/>
      <c r="K5676" s="220"/>
      <c r="L5676" s="220"/>
      <c r="M5676" s="326"/>
      <c r="N5676" s="220"/>
      <c r="O5676" s="220"/>
      <c r="P5676" s="220"/>
      <c r="Q5676" s="326"/>
      <c r="R5676" s="326"/>
      <c r="S5676" s="326"/>
      <c r="T5676" s="326"/>
    </row>
    <row r="5677" spans="1:20">
      <c r="A5677" s="220"/>
      <c r="B5677" s="220"/>
      <c r="C5677" s="220"/>
      <c r="D5677" s="220"/>
      <c r="E5677" s="220"/>
      <c r="F5677" s="220"/>
      <c r="G5677" s="220"/>
      <c r="H5677" s="220"/>
      <c r="I5677" s="220"/>
      <c r="J5677" s="220"/>
      <c r="K5677" s="220"/>
      <c r="L5677" s="220"/>
      <c r="M5677" s="326"/>
      <c r="N5677" s="220"/>
      <c r="O5677" s="220"/>
      <c r="P5677" s="220"/>
      <c r="Q5677" s="326"/>
      <c r="R5677" s="326"/>
      <c r="S5677" s="326"/>
      <c r="T5677" s="326"/>
    </row>
    <row r="5678" spans="1:20">
      <c r="A5678" s="220"/>
      <c r="B5678" s="220"/>
      <c r="C5678" s="220"/>
      <c r="D5678" s="220"/>
      <c r="E5678" s="220"/>
      <c r="F5678" s="220"/>
      <c r="G5678" s="220"/>
      <c r="H5678" s="220"/>
      <c r="I5678" s="220"/>
      <c r="J5678" s="220"/>
      <c r="K5678" s="220"/>
      <c r="L5678" s="220"/>
      <c r="M5678" s="326"/>
      <c r="N5678" s="220"/>
      <c r="O5678" s="220"/>
      <c r="P5678" s="220"/>
      <c r="Q5678" s="326"/>
      <c r="R5678" s="326"/>
      <c r="S5678" s="326"/>
      <c r="T5678" s="326"/>
    </row>
    <row r="5679" spans="1:20">
      <c r="A5679" s="220"/>
      <c r="B5679" s="220"/>
      <c r="C5679" s="220"/>
      <c r="D5679" s="220"/>
      <c r="E5679" s="220"/>
      <c r="F5679" s="220"/>
      <c r="G5679" s="220"/>
      <c r="H5679" s="220"/>
      <c r="I5679" s="220"/>
      <c r="J5679" s="220"/>
      <c r="K5679" s="220"/>
      <c r="L5679" s="220"/>
      <c r="M5679" s="326"/>
      <c r="N5679" s="220"/>
      <c r="O5679" s="220"/>
      <c r="P5679" s="220"/>
      <c r="Q5679" s="326"/>
      <c r="R5679" s="326"/>
      <c r="S5679" s="326"/>
      <c r="T5679" s="326"/>
    </row>
    <row r="5680" spans="1:20">
      <c r="A5680" s="220"/>
      <c r="B5680" s="220"/>
      <c r="C5680" s="220"/>
      <c r="D5680" s="220"/>
      <c r="E5680" s="220"/>
      <c r="F5680" s="220"/>
      <c r="G5680" s="220"/>
      <c r="H5680" s="220"/>
      <c r="I5680" s="220"/>
      <c r="J5680" s="220"/>
      <c r="K5680" s="220"/>
      <c r="L5680" s="220"/>
      <c r="M5680" s="326"/>
      <c r="N5680" s="220"/>
      <c r="O5680" s="220"/>
      <c r="P5680" s="220"/>
      <c r="Q5680" s="326"/>
      <c r="R5680" s="326"/>
      <c r="S5680" s="326"/>
      <c r="T5680" s="326"/>
    </row>
    <row r="5681" spans="1:20">
      <c r="A5681" s="220"/>
      <c r="B5681" s="220"/>
      <c r="C5681" s="220"/>
      <c r="D5681" s="220"/>
      <c r="E5681" s="220"/>
      <c r="F5681" s="220"/>
      <c r="G5681" s="220"/>
      <c r="H5681" s="220"/>
      <c r="I5681" s="220"/>
      <c r="J5681" s="220"/>
      <c r="K5681" s="220"/>
      <c r="L5681" s="220"/>
      <c r="M5681" s="326"/>
      <c r="N5681" s="220"/>
      <c r="O5681" s="220"/>
      <c r="P5681" s="220"/>
      <c r="Q5681" s="326"/>
      <c r="R5681" s="326"/>
      <c r="S5681" s="326"/>
      <c r="T5681" s="326"/>
    </row>
    <row r="5682" spans="1:20">
      <c r="A5682" s="220"/>
      <c r="B5682" s="220"/>
      <c r="C5682" s="220"/>
      <c r="D5682" s="220"/>
      <c r="E5682" s="220"/>
      <c r="F5682" s="220"/>
      <c r="G5682" s="220"/>
      <c r="H5682" s="220"/>
      <c r="I5682" s="220"/>
      <c r="J5682" s="220"/>
      <c r="K5682" s="220"/>
      <c r="L5682" s="220"/>
      <c r="M5682" s="326"/>
      <c r="N5682" s="220"/>
      <c r="O5682" s="220"/>
      <c r="P5682" s="220"/>
      <c r="Q5682" s="326"/>
      <c r="R5682" s="326"/>
      <c r="S5682" s="326"/>
      <c r="T5682" s="326"/>
    </row>
    <row r="5683" spans="1:20">
      <c r="A5683" s="220"/>
      <c r="B5683" s="220"/>
      <c r="C5683" s="220"/>
      <c r="D5683" s="220"/>
      <c r="E5683" s="220"/>
      <c r="F5683" s="220"/>
      <c r="G5683" s="220"/>
      <c r="H5683" s="220"/>
      <c r="I5683" s="220"/>
      <c r="J5683" s="220"/>
      <c r="K5683" s="220"/>
      <c r="L5683" s="220"/>
      <c r="M5683" s="326"/>
      <c r="N5683" s="220"/>
      <c r="O5683" s="220"/>
      <c r="P5683" s="220"/>
      <c r="Q5683" s="326"/>
      <c r="R5683" s="326"/>
      <c r="S5683" s="326"/>
      <c r="T5683" s="326"/>
    </row>
    <row r="5684" spans="1:20">
      <c r="A5684" s="220"/>
      <c r="B5684" s="220"/>
      <c r="C5684" s="220"/>
      <c r="D5684" s="220"/>
      <c r="E5684" s="220"/>
      <c r="F5684" s="220"/>
      <c r="G5684" s="220"/>
      <c r="H5684" s="220"/>
      <c r="I5684" s="220"/>
      <c r="J5684" s="220"/>
      <c r="K5684" s="220"/>
      <c r="L5684" s="220"/>
      <c r="M5684" s="326"/>
      <c r="N5684" s="220"/>
      <c r="O5684" s="220"/>
      <c r="P5684" s="220"/>
      <c r="Q5684" s="326"/>
      <c r="R5684" s="326"/>
      <c r="S5684" s="326"/>
      <c r="T5684" s="326"/>
    </row>
    <row r="5685" spans="1:20">
      <c r="A5685" s="220"/>
      <c r="B5685" s="220"/>
      <c r="C5685" s="220"/>
      <c r="D5685" s="220"/>
      <c r="E5685" s="220"/>
      <c r="F5685" s="220"/>
      <c r="G5685" s="220"/>
      <c r="H5685" s="220"/>
      <c r="I5685" s="220"/>
      <c r="J5685" s="220"/>
      <c r="K5685" s="220"/>
      <c r="L5685" s="220"/>
      <c r="M5685" s="326"/>
      <c r="N5685" s="220"/>
      <c r="O5685" s="220"/>
      <c r="P5685" s="220"/>
      <c r="Q5685" s="326"/>
      <c r="R5685" s="326"/>
      <c r="S5685" s="326"/>
      <c r="T5685" s="326"/>
    </row>
    <row r="5686" spans="1:20">
      <c r="A5686" s="220"/>
      <c r="B5686" s="220"/>
      <c r="C5686" s="220"/>
      <c r="D5686" s="220"/>
      <c r="E5686" s="220"/>
      <c r="F5686" s="220"/>
      <c r="G5686" s="220"/>
      <c r="H5686" s="220"/>
      <c r="I5686" s="220"/>
      <c r="J5686" s="220"/>
      <c r="K5686" s="220"/>
      <c r="L5686" s="220"/>
      <c r="M5686" s="326"/>
      <c r="N5686" s="220"/>
      <c r="O5686" s="220"/>
      <c r="P5686" s="220"/>
      <c r="Q5686" s="326"/>
      <c r="R5686" s="326"/>
      <c r="S5686" s="326"/>
      <c r="T5686" s="326"/>
    </row>
    <row r="5687" spans="1:20">
      <c r="A5687" s="220"/>
      <c r="B5687" s="220"/>
      <c r="C5687" s="220"/>
      <c r="D5687" s="220"/>
      <c r="E5687" s="220"/>
      <c r="F5687" s="220"/>
      <c r="G5687" s="220"/>
      <c r="H5687" s="220"/>
      <c r="I5687" s="220"/>
      <c r="J5687" s="220"/>
      <c r="K5687" s="220"/>
      <c r="L5687" s="220"/>
      <c r="M5687" s="326"/>
      <c r="N5687" s="220"/>
      <c r="O5687" s="220"/>
      <c r="P5687" s="220"/>
      <c r="Q5687" s="326"/>
      <c r="R5687" s="326"/>
      <c r="S5687" s="326"/>
      <c r="T5687" s="326"/>
    </row>
    <row r="5688" spans="1:20">
      <c r="A5688" s="220"/>
      <c r="B5688" s="220"/>
      <c r="C5688" s="220"/>
      <c r="D5688" s="220"/>
      <c r="E5688" s="220"/>
      <c r="F5688" s="220"/>
      <c r="G5688" s="220"/>
      <c r="H5688" s="220"/>
      <c r="I5688" s="220"/>
      <c r="J5688" s="220"/>
      <c r="K5688" s="220"/>
      <c r="L5688" s="220"/>
      <c r="M5688" s="326"/>
      <c r="N5688" s="220"/>
      <c r="O5688" s="220"/>
      <c r="P5688" s="220"/>
      <c r="Q5688" s="326"/>
      <c r="R5688" s="326"/>
      <c r="S5688" s="326"/>
      <c r="T5688" s="326"/>
    </row>
    <row r="5689" spans="1:20">
      <c r="A5689" s="220"/>
      <c r="B5689" s="220"/>
      <c r="C5689" s="220"/>
      <c r="D5689" s="220"/>
      <c r="E5689" s="220"/>
      <c r="F5689" s="220"/>
      <c r="G5689" s="220"/>
      <c r="H5689" s="220"/>
      <c r="I5689" s="220"/>
      <c r="J5689" s="220"/>
      <c r="K5689" s="220"/>
      <c r="L5689" s="220"/>
      <c r="M5689" s="326"/>
      <c r="N5689" s="220"/>
      <c r="O5689" s="220"/>
      <c r="P5689" s="220"/>
      <c r="Q5689" s="326"/>
      <c r="R5689" s="326"/>
      <c r="S5689" s="326"/>
      <c r="T5689" s="326"/>
    </row>
    <row r="5690" spans="1:20">
      <c r="A5690" s="220"/>
      <c r="B5690" s="220"/>
      <c r="C5690" s="220"/>
      <c r="D5690" s="220"/>
      <c r="E5690" s="220"/>
      <c r="F5690" s="220"/>
      <c r="G5690" s="220"/>
      <c r="H5690" s="220"/>
      <c r="I5690" s="220"/>
      <c r="J5690" s="220"/>
      <c r="K5690" s="220"/>
      <c r="L5690" s="220"/>
      <c r="M5690" s="326"/>
      <c r="N5690" s="220"/>
      <c r="O5690" s="220"/>
      <c r="P5690" s="220"/>
      <c r="Q5690" s="326"/>
      <c r="R5690" s="326"/>
      <c r="S5690" s="326"/>
      <c r="T5690" s="326"/>
    </row>
    <row r="5691" spans="1:20">
      <c r="A5691" s="220"/>
      <c r="B5691" s="220"/>
      <c r="C5691" s="220"/>
      <c r="D5691" s="220"/>
      <c r="E5691" s="220"/>
      <c r="F5691" s="220"/>
      <c r="G5691" s="220"/>
      <c r="H5691" s="220"/>
      <c r="I5691" s="220"/>
      <c r="J5691" s="220"/>
      <c r="K5691" s="220"/>
      <c r="L5691" s="220"/>
      <c r="M5691" s="326"/>
      <c r="N5691" s="220"/>
      <c r="O5691" s="220"/>
      <c r="P5691" s="220"/>
      <c r="Q5691" s="326"/>
      <c r="R5691" s="326"/>
      <c r="S5691" s="326"/>
      <c r="T5691" s="326"/>
    </row>
    <row r="5692" spans="1:20">
      <c r="A5692" s="220"/>
      <c r="B5692" s="220"/>
      <c r="C5692" s="220"/>
      <c r="D5692" s="220"/>
      <c r="E5692" s="220"/>
      <c r="F5692" s="220"/>
      <c r="G5692" s="220"/>
      <c r="H5692" s="220"/>
      <c r="I5692" s="220"/>
      <c r="J5692" s="220"/>
      <c r="K5692" s="220"/>
      <c r="L5692" s="220"/>
      <c r="M5692" s="326"/>
      <c r="N5692" s="220"/>
      <c r="O5692" s="220"/>
      <c r="P5692" s="220"/>
      <c r="Q5692" s="326"/>
      <c r="R5692" s="326"/>
      <c r="S5692" s="326"/>
      <c r="T5692" s="326"/>
    </row>
    <row r="5693" spans="1:20">
      <c r="A5693" s="220"/>
      <c r="B5693" s="220"/>
      <c r="C5693" s="220"/>
      <c r="D5693" s="220"/>
      <c r="E5693" s="220"/>
      <c r="F5693" s="220"/>
      <c r="G5693" s="220"/>
      <c r="H5693" s="220"/>
      <c r="I5693" s="220"/>
      <c r="J5693" s="220"/>
      <c r="K5693" s="220"/>
      <c r="L5693" s="220"/>
      <c r="M5693" s="326"/>
      <c r="N5693" s="220"/>
      <c r="O5693" s="220"/>
      <c r="P5693" s="220"/>
      <c r="Q5693" s="326"/>
      <c r="R5693" s="326"/>
      <c r="S5693" s="326"/>
      <c r="T5693" s="326"/>
    </row>
    <row r="5694" spans="1:20">
      <c r="A5694" s="220"/>
      <c r="B5694" s="220"/>
      <c r="C5694" s="220"/>
      <c r="D5694" s="220"/>
      <c r="E5694" s="220"/>
      <c r="F5694" s="220"/>
      <c r="G5694" s="220"/>
      <c r="H5694" s="220"/>
      <c r="I5694" s="220"/>
      <c r="J5694" s="220"/>
      <c r="K5694" s="220"/>
      <c r="L5694" s="220"/>
      <c r="M5694" s="326"/>
      <c r="N5694" s="220"/>
      <c r="O5694" s="220"/>
      <c r="P5694" s="220"/>
      <c r="Q5694" s="326"/>
      <c r="R5694" s="326"/>
      <c r="S5694" s="326"/>
      <c r="T5694" s="326"/>
    </row>
    <row r="5695" spans="1:20">
      <c r="A5695" s="220"/>
      <c r="B5695" s="220"/>
      <c r="C5695" s="220"/>
      <c r="D5695" s="220"/>
      <c r="E5695" s="220"/>
      <c r="F5695" s="220"/>
      <c r="G5695" s="220"/>
      <c r="H5695" s="220"/>
      <c r="I5695" s="220"/>
      <c r="J5695" s="220"/>
      <c r="K5695" s="220"/>
      <c r="L5695" s="220"/>
      <c r="M5695" s="326"/>
      <c r="N5695" s="220"/>
      <c r="O5695" s="220"/>
      <c r="P5695" s="220"/>
      <c r="Q5695" s="326"/>
      <c r="R5695" s="326"/>
      <c r="S5695" s="326"/>
      <c r="T5695" s="326"/>
    </row>
    <row r="5696" spans="1:20">
      <c r="A5696" s="220"/>
      <c r="B5696" s="220"/>
      <c r="C5696" s="220"/>
      <c r="D5696" s="220"/>
      <c r="E5696" s="220"/>
      <c r="F5696" s="220"/>
      <c r="G5696" s="220"/>
      <c r="H5696" s="220"/>
      <c r="I5696" s="220"/>
      <c r="J5696" s="220"/>
      <c r="K5696" s="220"/>
      <c r="L5696" s="220"/>
      <c r="M5696" s="326"/>
      <c r="N5696" s="220"/>
      <c r="O5696" s="220"/>
      <c r="P5696" s="220"/>
      <c r="Q5696" s="326"/>
      <c r="R5696" s="326"/>
      <c r="S5696" s="326"/>
      <c r="T5696" s="326"/>
    </row>
    <row r="5697" spans="1:20">
      <c r="A5697" s="220"/>
      <c r="B5697" s="220"/>
      <c r="C5697" s="220"/>
      <c r="D5697" s="220"/>
      <c r="E5697" s="220"/>
      <c r="F5697" s="220"/>
      <c r="G5697" s="220"/>
      <c r="H5697" s="220"/>
      <c r="I5697" s="220"/>
      <c r="J5697" s="220"/>
      <c r="K5697" s="220"/>
      <c r="L5697" s="220"/>
      <c r="M5697" s="326"/>
      <c r="N5697" s="220"/>
      <c r="O5697" s="220"/>
      <c r="P5697" s="220"/>
      <c r="Q5697" s="326"/>
      <c r="R5697" s="326"/>
      <c r="S5697" s="326"/>
      <c r="T5697" s="326"/>
    </row>
    <row r="5698" spans="1:20">
      <c r="A5698" s="220"/>
      <c r="B5698" s="220"/>
      <c r="C5698" s="220"/>
      <c r="D5698" s="220"/>
      <c r="E5698" s="220"/>
      <c r="F5698" s="220"/>
      <c r="G5698" s="220"/>
      <c r="H5698" s="220"/>
      <c r="I5698" s="220"/>
      <c r="J5698" s="220"/>
      <c r="K5698" s="220"/>
      <c r="L5698" s="220"/>
      <c r="M5698" s="326"/>
      <c r="N5698" s="220"/>
      <c r="O5698" s="220"/>
      <c r="P5698" s="220"/>
      <c r="Q5698" s="326"/>
      <c r="R5698" s="326"/>
      <c r="S5698" s="326"/>
      <c r="T5698" s="326"/>
    </row>
    <row r="5699" spans="1:20">
      <c r="A5699" s="220"/>
      <c r="B5699" s="220"/>
      <c r="C5699" s="220"/>
      <c r="D5699" s="220"/>
      <c r="E5699" s="220"/>
      <c r="F5699" s="220"/>
      <c r="G5699" s="220"/>
      <c r="H5699" s="220"/>
      <c r="I5699" s="220"/>
      <c r="J5699" s="220"/>
      <c r="K5699" s="220"/>
      <c r="L5699" s="220"/>
      <c r="M5699" s="326"/>
      <c r="N5699" s="220"/>
      <c r="O5699" s="220"/>
      <c r="P5699" s="220"/>
      <c r="Q5699" s="326"/>
      <c r="R5699" s="326"/>
      <c r="S5699" s="326"/>
      <c r="T5699" s="326"/>
    </row>
    <row r="5700" spans="1:20">
      <c r="A5700" s="220"/>
      <c r="B5700" s="220"/>
      <c r="C5700" s="220"/>
      <c r="D5700" s="220"/>
      <c r="E5700" s="220"/>
      <c r="F5700" s="220"/>
      <c r="G5700" s="220"/>
      <c r="H5700" s="220"/>
      <c r="I5700" s="220"/>
      <c r="J5700" s="220"/>
      <c r="K5700" s="220"/>
      <c r="L5700" s="220"/>
      <c r="M5700" s="326"/>
      <c r="N5700" s="220"/>
      <c r="O5700" s="220"/>
      <c r="P5700" s="220"/>
      <c r="Q5700" s="326"/>
      <c r="R5700" s="326"/>
      <c r="S5700" s="326"/>
      <c r="T5700" s="326"/>
    </row>
    <row r="5701" spans="1:20">
      <c r="A5701" s="220"/>
      <c r="B5701" s="220"/>
      <c r="C5701" s="220"/>
      <c r="D5701" s="220"/>
      <c r="E5701" s="220"/>
      <c r="F5701" s="220"/>
      <c r="G5701" s="220"/>
      <c r="H5701" s="220"/>
      <c r="I5701" s="220"/>
      <c r="J5701" s="220"/>
      <c r="K5701" s="220"/>
      <c r="L5701" s="220"/>
      <c r="M5701" s="326"/>
      <c r="N5701" s="220"/>
      <c r="O5701" s="220"/>
      <c r="P5701" s="220"/>
      <c r="Q5701" s="326"/>
      <c r="R5701" s="326"/>
      <c r="S5701" s="326"/>
      <c r="T5701" s="326"/>
    </row>
    <row r="5702" spans="1:20">
      <c r="A5702" s="220"/>
      <c r="B5702" s="220"/>
      <c r="C5702" s="220"/>
      <c r="D5702" s="220"/>
      <c r="E5702" s="220"/>
      <c r="F5702" s="220"/>
      <c r="G5702" s="220"/>
      <c r="H5702" s="220"/>
      <c r="I5702" s="220"/>
      <c r="J5702" s="220"/>
      <c r="K5702" s="220"/>
      <c r="L5702" s="220"/>
      <c r="M5702" s="326"/>
      <c r="N5702" s="220"/>
      <c r="O5702" s="220"/>
      <c r="P5702" s="220"/>
      <c r="Q5702" s="326"/>
      <c r="R5702" s="326"/>
      <c r="S5702" s="326"/>
      <c r="T5702" s="326"/>
    </row>
    <row r="5703" spans="1:20">
      <c r="A5703" s="220"/>
      <c r="B5703" s="220"/>
      <c r="C5703" s="220"/>
      <c r="D5703" s="220"/>
      <c r="E5703" s="220"/>
      <c r="F5703" s="220"/>
      <c r="G5703" s="220"/>
      <c r="H5703" s="220"/>
      <c r="I5703" s="220"/>
      <c r="J5703" s="220"/>
      <c r="K5703" s="220"/>
      <c r="L5703" s="220"/>
      <c r="M5703" s="326"/>
      <c r="N5703" s="220"/>
      <c r="O5703" s="220"/>
      <c r="P5703" s="220"/>
      <c r="Q5703" s="326"/>
      <c r="R5703" s="326"/>
      <c r="S5703" s="326"/>
      <c r="T5703" s="326"/>
    </row>
    <row r="5704" spans="1:20">
      <c r="A5704" s="220"/>
      <c r="B5704" s="220"/>
      <c r="C5704" s="220"/>
      <c r="D5704" s="220"/>
      <c r="E5704" s="220"/>
      <c r="F5704" s="220"/>
      <c r="G5704" s="220"/>
      <c r="H5704" s="220"/>
      <c r="I5704" s="220"/>
      <c r="J5704" s="220"/>
      <c r="K5704" s="220"/>
      <c r="L5704" s="220"/>
      <c r="M5704" s="326"/>
      <c r="N5704" s="220"/>
      <c r="O5704" s="220"/>
      <c r="P5704" s="220"/>
      <c r="Q5704" s="326"/>
      <c r="R5704" s="326"/>
      <c r="S5704" s="326"/>
      <c r="T5704" s="326"/>
    </row>
    <row r="5705" spans="1:20">
      <c r="A5705" s="220"/>
      <c r="B5705" s="220"/>
      <c r="C5705" s="220"/>
      <c r="D5705" s="220"/>
      <c r="E5705" s="220"/>
      <c r="F5705" s="220"/>
      <c r="G5705" s="220"/>
      <c r="H5705" s="220"/>
      <c r="I5705" s="220"/>
      <c r="J5705" s="220"/>
      <c r="K5705" s="220"/>
      <c r="L5705" s="220"/>
      <c r="M5705" s="326"/>
      <c r="N5705" s="220"/>
      <c r="O5705" s="220"/>
      <c r="P5705" s="220"/>
      <c r="Q5705" s="326"/>
      <c r="R5705" s="326"/>
      <c r="S5705" s="326"/>
      <c r="T5705" s="326"/>
    </row>
    <row r="5706" spans="1:20">
      <c r="A5706" s="220"/>
      <c r="B5706" s="220"/>
      <c r="C5706" s="220"/>
      <c r="D5706" s="220"/>
      <c r="E5706" s="220"/>
      <c r="F5706" s="220"/>
      <c r="G5706" s="220"/>
      <c r="H5706" s="220"/>
      <c r="I5706" s="220"/>
      <c r="J5706" s="220"/>
      <c r="K5706" s="220"/>
      <c r="L5706" s="220"/>
      <c r="M5706" s="326"/>
      <c r="N5706" s="220"/>
      <c r="O5706" s="220"/>
      <c r="P5706" s="220"/>
      <c r="Q5706" s="326"/>
      <c r="R5706" s="326"/>
      <c r="S5706" s="326"/>
      <c r="T5706" s="326"/>
    </row>
    <row r="5707" spans="1:20">
      <c r="A5707" s="220"/>
      <c r="B5707" s="220"/>
      <c r="C5707" s="220"/>
      <c r="D5707" s="220"/>
      <c r="E5707" s="220"/>
      <c r="F5707" s="220"/>
      <c r="G5707" s="220"/>
      <c r="H5707" s="220"/>
      <c r="I5707" s="220"/>
      <c r="J5707" s="220"/>
      <c r="K5707" s="220"/>
      <c r="L5707" s="220"/>
      <c r="M5707" s="326"/>
      <c r="N5707" s="220"/>
      <c r="O5707" s="220"/>
      <c r="P5707" s="220"/>
      <c r="Q5707" s="326"/>
      <c r="R5707" s="326"/>
      <c r="S5707" s="326"/>
      <c r="T5707" s="326"/>
    </row>
    <row r="5708" spans="1:20">
      <c r="A5708" s="220"/>
      <c r="B5708" s="220"/>
      <c r="C5708" s="220"/>
      <c r="D5708" s="220"/>
      <c r="E5708" s="220"/>
      <c r="F5708" s="220"/>
      <c r="G5708" s="220"/>
      <c r="H5708" s="220"/>
      <c r="I5708" s="220"/>
      <c r="J5708" s="220"/>
      <c r="K5708" s="220"/>
      <c r="L5708" s="220"/>
      <c r="M5708" s="326"/>
      <c r="N5708" s="220"/>
      <c r="O5708" s="220"/>
      <c r="P5708" s="220"/>
      <c r="Q5708" s="326"/>
      <c r="R5708" s="326"/>
      <c r="S5708" s="326"/>
      <c r="T5708" s="326"/>
    </row>
    <row r="5709" spans="1:20">
      <c r="A5709" s="220"/>
      <c r="B5709" s="220"/>
      <c r="C5709" s="220"/>
      <c r="D5709" s="220"/>
      <c r="E5709" s="220"/>
      <c r="F5709" s="220"/>
      <c r="G5709" s="220"/>
      <c r="H5709" s="220"/>
      <c r="I5709" s="220"/>
      <c r="J5709" s="220"/>
      <c r="K5709" s="220"/>
      <c r="L5709" s="220"/>
      <c r="M5709" s="326"/>
      <c r="N5709" s="220"/>
      <c r="O5709" s="220"/>
      <c r="P5709" s="220"/>
      <c r="Q5709" s="326"/>
      <c r="R5709" s="326"/>
      <c r="S5709" s="326"/>
      <c r="T5709" s="326"/>
    </row>
    <row r="5710" spans="1:20">
      <c r="A5710" s="220"/>
      <c r="B5710" s="220"/>
      <c r="C5710" s="220"/>
      <c r="D5710" s="220"/>
      <c r="E5710" s="220"/>
      <c r="F5710" s="220"/>
      <c r="G5710" s="220"/>
      <c r="H5710" s="220"/>
      <c r="I5710" s="220"/>
      <c r="J5710" s="220"/>
      <c r="K5710" s="220"/>
      <c r="L5710" s="220"/>
      <c r="M5710" s="326"/>
      <c r="N5710" s="220"/>
      <c r="O5710" s="220"/>
      <c r="P5710" s="220"/>
      <c r="Q5710" s="326"/>
      <c r="R5710" s="326"/>
      <c r="S5710" s="326"/>
      <c r="T5710" s="326"/>
    </row>
    <row r="5711" spans="1:20">
      <c r="A5711" s="220"/>
      <c r="B5711" s="220"/>
      <c r="C5711" s="220"/>
      <c r="D5711" s="220"/>
      <c r="E5711" s="220"/>
      <c r="F5711" s="220"/>
      <c r="G5711" s="220"/>
      <c r="H5711" s="220"/>
      <c r="I5711" s="220"/>
      <c r="J5711" s="220"/>
      <c r="K5711" s="220"/>
      <c r="L5711" s="220"/>
      <c r="M5711" s="326"/>
      <c r="N5711" s="220"/>
      <c r="O5711" s="220"/>
      <c r="P5711" s="220"/>
      <c r="Q5711" s="326"/>
      <c r="R5711" s="326"/>
      <c r="S5711" s="326"/>
      <c r="T5711" s="326"/>
    </row>
    <row r="5712" spans="1:20">
      <c r="A5712" s="220"/>
      <c r="B5712" s="220"/>
      <c r="C5712" s="220"/>
      <c r="D5712" s="220"/>
      <c r="E5712" s="220"/>
      <c r="F5712" s="220"/>
      <c r="G5712" s="220"/>
      <c r="H5712" s="220"/>
      <c r="I5712" s="220"/>
      <c r="J5712" s="220"/>
      <c r="K5712" s="220"/>
      <c r="L5712" s="220"/>
      <c r="M5712" s="326"/>
      <c r="N5712" s="220"/>
      <c r="O5712" s="220"/>
      <c r="P5712" s="220"/>
      <c r="Q5712" s="326"/>
      <c r="R5712" s="326"/>
      <c r="S5712" s="326"/>
      <c r="T5712" s="326"/>
    </row>
    <row r="5713" spans="1:20">
      <c r="A5713" s="220"/>
      <c r="B5713" s="220"/>
      <c r="C5713" s="220"/>
      <c r="D5713" s="220"/>
      <c r="E5713" s="220"/>
      <c r="F5713" s="220"/>
      <c r="G5713" s="220"/>
      <c r="H5713" s="220"/>
      <c r="I5713" s="220"/>
      <c r="J5713" s="220"/>
      <c r="K5713" s="220"/>
      <c r="L5713" s="220"/>
      <c r="M5713" s="326"/>
      <c r="N5713" s="220"/>
      <c r="O5713" s="220"/>
      <c r="P5713" s="220"/>
      <c r="Q5713" s="326"/>
      <c r="R5713" s="326"/>
      <c r="S5713" s="326"/>
      <c r="T5713" s="326"/>
    </row>
    <row r="5714" spans="1:20">
      <c r="A5714" s="220"/>
      <c r="B5714" s="220"/>
      <c r="C5714" s="220"/>
      <c r="D5714" s="220"/>
      <c r="E5714" s="220"/>
      <c r="F5714" s="220"/>
      <c r="G5714" s="220"/>
      <c r="H5714" s="220"/>
      <c r="I5714" s="220"/>
      <c r="J5714" s="220"/>
      <c r="K5714" s="220"/>
      <c r="L5714" s="220"/>
      <c r="M5714" s="326"/>
      <c r="N5714" s="220"/>
      <c r="O5714" s="220"/>
      <c r="P5714" s="220"/>
      <c r="Q5714" s="326"/>
      <c r="R5714" s="326"/>
      <c r="S5714" s="326"/>
      <c r="T5714" s="326"/>
    </row>
    <row r="5715" spans="1:20">
      <c r="A5715" s="220"/>
      <c r="B5715" s="220"/>
      <c r="C5715" s="220"/>
      <c r="D5715" s="220"/>
      <c r="E5715" s="220"/>
      <c r="F5715" s="220"/>
      <c r="G5715" s="220"/>
      <c r="H5715" s="220"/>
      <c r="I5715" s="220"/>
      <c r="J5715" s="220"/>
      <c r="K5715" s="220"/>
      <c r="L5715" s="220"/>
      <c r="M5715" s="326"/>
      <c r="N5715" s="220"/>
      <c r="O5715" s="220"/>
      <c r="P5715" s="220"/>
      <c r="Q5715" s="326"/>
      <c r="R5715" s="326"/>
      <c r="S5715" s="326"/>
      <c r="T5715" s="326"/>
    </row>
    <row r="5716" spans="1:20">
      <c r="A5716" s="220"/>
      <c r="B5716" s="220"/>
      <c r="C5716" s="220"/>
      <c r="D5716" s="220"/>
      <c r="E5716" s="220"/>
      <c r="F5716" s="220"/>
      <c r="G5716" s="220"/>
      <c r="H5716" s="220"/>
      <c r="I5716" s="220"/>
      <c r="J5716" s="220"/>
      <c r="K5716" s="220"/>
      <c r="L5716" s="220"/>
      <c r="M5716" s="326"/>
      <c r="N5716" s="220"/>
      <c r="O5716" s="220"/>
      <c r="P5716" s="220"/>
      <c r="Q5716" s="326"/>
      <c r="R5716" s="326"/>
      <c r="S5716" s="326"/>
      <c r="T5716" s="326"/>
    </row>
    <row r="5717" spans="1:20">
      <c r="A5717" s="220"/>
      <c r="B5717" s="220"/>
      <c r="C5717" s="220"/>
      <c r="D5717" s="220"/>
      <c r="E5717" s="220"/>
      <c r="F5717" s="220"/>
      <c r="G5717" s="220"/>
      <c r="H5717" s="220"/>
      <c r="I5717" s="220"/>
      <c r="J5717" s="220"/>
      <c r="K5717" s="220"/>
      <c r="L5717" s="220"/>
      <c r="M5717" s="326"/>
      <c r="N5717" s="220"/>
      <c r="O5717" s="220"/>
      <c r="P5717" s="220"/>
      <c r="Q5717" s="326"/>
      <c r="R5717" s="326"/>
      <c r="S5717" s="326"/>
      <c r="T5717" s="326"/>
    </row>
    <row r="5718" spans="1:20">
      <c r="A5718" s="220"/>
      <c r="B5718" s="220"/>
      <c r="C5718" s="220"/>
      <c r="D5718" s="220"/>
      <c r="E5718" s="220"/>
      <c r="F5718" s="220"/>
      <c r="G5718" s="220"/>
      <c r="H5718" s="220"/>
      <c r="I5718" s="220"/>
      <c r="J5718" s="220"/>
      <c r="K5718" s="220"/>
      <c r="L5718" s="220"/>
      <c r="M5718" s="326"/>
      <c r="N5718" s="220"/>
      <c r="O5718" s="220"/>
      <c r="P5718" s="220"/>
      <c r="Q5718" s="326"/>
      <c r="R5718" s="326"/>
      <c r="S5718" s="326"/>
      <c r="T5718" s="326"/>
    </row>
    <row r="5719" spans="1:20">
      <c r="A5719" s="220"/>
      <c r="B5719" s="220"/>
      <c r="C5719" s="220"/>
      <c r="D5719" s="220"/>
      <c r="E5719" s="220"/>
      <c r="F5719" s="220"/>
      <c r="G5719" s="220"/>
      <c r="H5719" s="220"/>
      <c r="I5719" s="220"/>
      <c r="J5719" s="220"/>
      <c r="K5719" s="220"/>
      <c r="L5719" s="220"/>
      <c r="M5719" s="326"/>
      <c r="N5719" s="220"/>
      <c r="O5719" s="220"/>
      <c r="P5719" s="220"/>
      <c r="Q5719" s="326"/>
      <c r="R5719" s="326"/>
      <c r="S5719" s="326"/>
      <c r="T5719" s="326"/>
    </row>
    <row r="5720" spans="1:20">
      <c r="A5720" s="220"/>
      <c r="B5720" s="220"/>
      <c r="C5720" s="220"/>
      <c r="D5720" s="220"/>
      <c r="E5720" s="220"/>
      <c r="F5720" s="220"/>
      <c r="G5720" s="220"/>
      <c r="H5720" s="220"/>
      <c r="I5720" s="220"/>
      <c r="J5720" s="220"/>
      <c r="K5720" s="220"/>
      <c r="L5720" s="220"/>
      <c r="M5720" s="326"/>
      <c r="N5720" s="220"/>
      <c r="O5720" s="220"/>
      <c r="P5720" s="220"/>
      <c r="Q5720" s="326"/>
      <c r="R5720" s="326"/>
      <c r="S5720" s="326"/>
      <c r="T5720" s="326"/>
    </row>
    <row r="5721" spans="1:20">
      <c r="A5721" s="220"/>
      <c r="B5721" s="220"/>
      <c r="C5721" s="220"/>
      <c r="D5721" s="220"/>
      <c r="E5721" s="220"/>
      <c r="F5721" s="220"/>
      <c r="G5721" s="220"/>
      <c r="H5721" s="220"/>
      <c r="I5721" s="220"/>
      <c r="J5721" s="220"/>
      <c r="K5721" s="220"/>
      <c r="L5721" s="220"/>
      <c r="M5721" s="326"/>
      <c r="N5721" s="220"/>
      <c r="O5721" s="220"/>
      <c r="P5721" s="220"/>
      <c r="Q5721" s="326"/>
      <c r="R5721" s="326"/>
      <c r="S5721" s="326"/>
      <c r="T5721" s="326"/>
    </row>
    <row r="5722" spans="1:20">
      <c r="A5722" s="220"/>
      <c r="B5722" s="220"/>
      <c r="C5722" s="220"/>
      <c r="D5722" s="220"/>
      <c r="E5722" s="220"/>
      <c r="F5722" s="220"/>
      <c r="G5722" s="220"/>
      <c r="H5722" s="220"/>
      <c r="I5722" s="220"/>
      <c r="J5722" s="220"/>
      <c r="K5722" s="220"/>
      <c r="L5722" s="220"/>
      <c r="M5722" s="326"/>
      <c r="N5722" s="220"/>
      <c r="O5722" s="220"/>
      <c r="P5722" s="220"/>
      <c r="Q5722" s="326"/>
      <c r="R5722" s="326"/>
      <c r="S5722" s="326"/>
      <c r="T5722" s="326"/>
    </row>
    <row r="5723" spans="1:20">
      <c r="A5723" s="220"/>
      <c r="B5723" s="220"/>
      <c r="C5723" s="220"/>
      <c r="D5723" s="220"/>
      <c r="E5723" s="220"/>
      <c r="F5723" s="220"/>
      <c r="G5723" s="220"/>
      <c r="H5723" s="220"/>
      <c r="I5723" s="220"/>
      <c r="J5723" s="220"/>
      <c r="K5723" s="220"/>
      <c r="L5723" s="220"/>
      <c r="M5723" s="326"/>
      <c r="N5723" s="220"/>
      <c r="O5723" s="220"/>
      <c r="P5723" s="220"/>
      <c r="Q5723" s="326"/>
      <c r="R5723" s="326"/>
      <c r="S5723" s="326"/>
      <c r="T5723" s="326"/>
    </row>
    <row r="5724" spans="1:20">
      <c r="A5724" s="220"/>
      <c r="B5724" s="220"/>
      <c r="C5724" s="220"/>
      <c r="D5724" s="220"/>
      <c r="E5724" s="220"/>
      <c r="F5724" s="220"/>
      <c r="G5724" s="220"/>
      <c r="H5724" s="220"/>
      <c r="I5724" s="220"/>
      <c r="J5724" s="220"/>
      <c r="K5724" s="220"/>
      <c r="L5724" s="220"/>
      <c r="M5724" s="326"/>
      <c r="N5724" s="220"/>
      <c r="O5724" s="220"/>
      <c r="P5724" s="220"/>
      <c r="Q5724" s="326"/>
      <c r="R5724" s="326"/>
      <c r="S5724" s="326"/>
      <c r="T5724" s="326"/>
    </row>
    <row r="5725" spans="1:20">
      <c r="A5725" s="220"/>
      <c r="B5725" s="220"/>
      <c r="C5725" s="220"/>
      <c r="D5725" s="220"/>
      <c r="E5725" s="220"/>
      <c r="F5725" s="220"/>
      <c r="G5725" s="220"/>
      <c r="H5725" s="220"/>
      <c r="I5725" s="220"/>
      <c r="J5725" s="220"/>
      <c r="K5725" s="220"/>
      <c r="L5725" s="220"/>
      <c r="M5725" s="326"/>
      <c r="N5725" s="220"/>
      <c r="O5725" s="220"/>
      <c r="P5725" s="220"/>
      <c r="Q5725" s="326"/>
      <c r="R5725" s="326"/>
      <c r="S5725" s="326"/>
      <c r="T5725" s="326"/>
    </row>
    <row r="5726" spans="1:20">
      <c r="A5726" s="220"/>
      <c r="B5726" s="220"/>
      <c r="C5726" s="220"/>
      <c r="D5726" s="220"/>
      <c r="E5726" s="220"/>
      <c r="F5726" s="220"/>
      <c r="G5726" s="220"/>
      <c r="H5726" s="220"/>
      <c r="I5726" s="220"/>
      <c r="J5726" s="220"/>
      <c r="K5726" s="220"/>
      <c r="L5726" s="220"/>
      <c r="M5726" s="326"/>
      <c r="N5726" s="220"/>
      <c r="O5726" s="220"/>
      <c r="P5726" s="220"/>
      <c r="Q5726" s="326"/>
      <c r="R5726" s="326"/>
      <c r="S5726" s="326"/>
      <c r="T5726" s="326"/>
    </row>
    <row r="5727" spans="1:20">
      <c r="A5727" s="220"/>
      <c r="B5727" s="220"/>
      <c r="C5727" s="220"/>
      <c r="D5727" s="220"/>
      <c r="E5727" s="220"/>
      <c r="F5727" s="220"/>
      <c r="G5727" s="220"/>
      <c r="H5727" s="220"/>
      <c r="I5727" s="220"/>
      <c r="J5727" s="220"/>
      <c r="K5727" s="220"/>
      <c r="L5727" s="220"/>
      <c r="M5727" s="326"/>
      <c r="N5727" s="220"/>
      <c r="O5727" s="220"/>
      <c r="P5727" s="220"/>
      <c r="Q5727" s="326"/>
      <c r="R5727" s="326"/>
      <c r="S5727" s="326"/>
      <c r="T5727" s="326"/>
    </row>
    <row r="5728" spans="1:20">
      <c r="A5728" s="220"/>
      <c r="B5728" s="220"/>
      <c r="C5728" s="220"/>
      <c r="D5728" s="220"/>
      <c r="E5728" s="220"/>
      <c r="F5728" s="220"/>
      <c r="G5728" s="220"/>
      <c r="H5728" s="220"/>
      <c r="I5728" s="220"/>
      <c r="J5728" s="220"/>
      <c r="K5728" s="220"/>
      <c r="L5728" s="220"/>
      <c r="M5728" s="326"/>
      <c r="N5728" s="220"/>
      <c r="O5728" s="220"/>
      <c r="P5728" s="220"/>
      <c r="Q5728" s="326"/>
      <c r="R5728" s="326"/>
      <c r="S5728" s="326"/>
      <c r="T5728" s="326"/>
    </row>
    <row r="5729" spans="1:20">
      <c r="A5729" s="220"/>
      <c r="B5729" s="220"/>
      <c r="C5729" s="220"/>
      <c r="D5729" s="220"/>
      <c r="E5729" s="220"/>
      <c r="F5729" s="220"/>
      <c r="G5729" s="220"/>
      <c r="H5729" s="220"/>
      <c r="I5729" s="220"/>
      <c r="J5729" s="220"/>
      <c r="K5729" s="220"/>
      <c r="L5729" s="220"/>
      <c r="M5729" s="326"/>
      <c r="N5729" s="220"/>
      <c r="O5729" s="220"/>
      <c r="P5729" s="220"/>
      <c r="Q5729" s="326"/>
      <c r="R5729" s="326"/>
      <c r="S5729" s="326"/>
      <c r="T5729" s="326"/>
    </row>
    <row r="5730" spans="1:20">
      <c r="A5730" s="220"/>
      <c r="B5730" s="220"/>
      <c r="C5730" s="220"/>
      <c r="D5730" s="220"/>
      <c r="E5730" s="220"/>
      <c r="F5730" s="220"/>
      <c r="G5730" s="220"/>
      <c r="H5730" s="220"/>
      <c r="I5730" s="220"/>
      <c r="J5730" s="220"/>
      <c r="K5730" s="220"/>
      <c r="L5730" s="220"/>
      <c r="M5730" s="326"/>
      <c r="N5730" s="220"/>
      <c r="O5730" s="220"/>
      <c r="P5730" s="220"/>
      <c r="Q5730" s="326"/>
      <c r="R5730" s="326"/>
      <c r="S5730" s="326"/>
      <c r="T5730" s="326"/>
    </row>
    <row r="5731" spans="1:20">
      <c r="A5731" s="220"/>
      <c r="B5731" s="220"/>
      <c r="C5731" s="220"/>
      <c r="D5731" s="220"/>
      <c r="E5731" s="220"/>
      <c r="F5731" s="220"/>
      <c r="G5731" s="220"/>
      <c r="H5731" s="220"/>
      <c r="I5731" s="220"/>
      <c r="J5731" s="220"/>
      <c r="K5731" s="220"/>
      <c r="L5731" s="220"/>
      <c r="M5731" s="326"/>
      <c r="N5731" s="220"/>
      <c r="O5731" s="220"/>
      <c r="P5731" s="220"/>
      <c r="Q5731" s="326"/>
      <c r="R5731" s="326"/>
      <c r="S5731" s="326"/>
      <c r="T5731" s="326"/>
    </row>
    <row r="5732" spans="1:20">
      <c r="A5732" s="220"/>
      <c r="B5732" s="220"/>
      <c r="C5732" s="220"/>
      <c r="D5732" s="220"/>
      <c r="E5732" s="220"/>
      <c r="F5732" s="220"/>
      <c r="G5732" s="220"/>
      <c r="H5732" s="220"/>
      <c r="I5732" s="220"/>
      <c r="J5732" s="220"/>
      <c r="K5732" s="220"/>
      <c r="L5732" s="220"/>
      <c r="M5732" s="326"/>
      <c r="N5732" s="220"/>
      <c r="O5732" s="220"/>
      <c r="P5732" s="220"/>
      <c r="Q5732" s="326"/>
      <c r="R5732" s="326"/>
      <c r="S5732" s="326"/>
      <c r="T5732" s="326"/>
    </row>
    <row r="5733" spans="1:20">
      <c r="A5733" s="220"/>
      <c r="B5733" s="220"/>
      <c r="C5733" s="220"/>
      <c r="D5733" s="220"/>
      <c r="E5733" s="220"/>
      <c r="F5733" s="220"/>
      <c r="G5733" s="220"/>
      <c r="H5733" s="220"/>
      <c r="I5733" s="220"/>
      <c r="J5733" s="220"/>
      <c r="K5733" s="220"/>
      <c r="L5733" s="220"/>
      <c r="M5733" s="326"/>
      <c r="N5733" s="220"/>
      <c r="O5733" s="220"/>
      <c r="P5733" s="220"/>
      <c r="Q5733" s="326"/>
      <c r="R5733" s="326"/>
      <c r="S5733" s="326"/>
      <c r="T5733" s="326"/>
    </row>
    <row r="5734" spans="1:20">
      <c r="A5734" s="220"/>
      <c r="B5734" s="220"/>
      <c r="C5734" s="220"/>
      <c r="D5734" s="220"/>
      <c r="E5734" s="220"/>
      <c r="F5734" s="220"/>
      <c r="G5734" s="220"/>
      <c r="H5734" s="220"/>
      <c r="I5734" s="220"/>
      <c r="J5734" s="220"/>
      <c r="K5734" s="220"/>
      <c r="L5734" s="220"/>
      <c r="M5734" s="326"/>
      <c r="N5734" s="220"/>
      <c r="O5734" s="220"/>
      <c r="P5734" s="220"/>
      <c r="Q5734" s="326"/>
      <c r="R5734" s="326"/>
      <c r="S5734" s="326"/>
      <c r="T5734" s="326"/>
    </row>
    <row r="5735" spans="1:20">
      <c r="A5735" s="220"/>
      <c r="B5735" s="220"/>
      <c r="C5735" s="220"/>
      <c r="D5735" s="220"/>
      <c r="E5735" s="220"/>
      <c r="F5735" s="220"/>
      <c r="G5735" s="220"/>
      <c r="H5735" s="220"/>
      <c r="I5735" s="220"/>
      <c r="J5735" s="220"/>
      <c r="K5735" s="220"/>
      <c r="L5735" s="220"/>
      <c r="M5735" s="326"/>
      <c r="N5735" s="220"/>
      <c r="O5735" s="220"/>
      <c r="P5735" s="220"/>
      <c r="Q5735" s="326"/>
      <c r="R5735" s="326"/>
      <c r="S5735" s="326"/>
      <c r="T5735" s="326"/>
    </row>
    <row r="5736" spans="1:20">
      <c r="A5736" s="220"/>
      <c r="B5736" s="220"/>
      <c r="C5736" s="220"/>
      <c r="D5736" s="220"/>
      <c r="E5736" s="220"/>
      <c r="F5736" s="220"/>
      <c r="G5736" s="220"/>
      <c r="H5736" s="220"/>
      <c r="I5736" s="220"/>
      <c r="J5736" s="220"/>
      <c r="K5736" s="220"/>
      <c r="L5736" s="220"/>
      <c r="M5736" s="326"/>
      <c r="N5736" s="220"/>
      <c r="O5736" s="220"/>
      <c r="P5736" s="220"/>
      <c r="Q5736" s="326"/>
      <c r="R5736" s="326"/>
      <c r="S5736" s="326"/>
      <c r="T5736" s="326"/>
    </row>
    <row r="5737" spans="1:20">
      <c r="A5737" s="220"/>
      <c r="B5737" s="220"/>
      <c r="C5737" s="220"/>
      <c r="D5737" s="220"/>
      <c r="E5737" s="220"/>
      <c r="F5737" s="220"/>
      <c r="G5737" s="220"/>
      <c r="H5737" s="220"/>
      <c r="I5737" s="220"/>
      <c r="J5737" s="220"/>
      <c r="K5737" s="220"/>
      <c r="L5737" s="220"/>
      <c r="M5737" s="326"/>
      <c r="N5737" s="220"/>
      <c r="O5737" s="220"/>
      <c r="P5737" s="220"/>
      <c r="Q5737" s="326"/>
      <c r="R5737" s="326"/>
      <c r="S5737" s="326"/>
      <c r="T5737" s="326"/>
    </row>
    <row r="5738" spans="1:20">
      <c r="A5738" s="220"/>
      <c r="B5738" s="220"/>
      <c r="C5738" s="220"/>
      <c r="D5738" s="220"/>
      <c r="E5738" s="220"/>
      <c r="F5738" s="220"/>
      <c r="G5738" s="220"/>
      <c r="H5738" s="220"/>
      <c r="I5738" s="220"/>
      <c r="J5738" s="220"/>
      <c r="K5738" s="220"/>
      <c r="L5738" s="220"/>
      <c r="M5738" s="326"/>
      <c r="N5738" s="220"/>
      <c r="O5738" s="220"/>
      <c r="P5738" s="220"/>
      <c r="Q5738" s="326"/>
      <c r="R5738" s="326"/>
      <c r="S5738" s="326"/>
      <c r="T5738" s="326"/>
    </row>
    <row r="5739" spans="1:20">
      <c r="A5739" s="220"/>
      <c r="B5739" s="220"/>
      <c r="C5739" s="220"/>
      <c r="D5739" s="220"/>
      <c r="E5739" s="220"/>
      <c r="F5739" s="220"/>
      <c r="G5739" s="220"/>
      <c r="H5739" s="220"/>
      <c r="I5739" s="220"/>
      <c r="J5739" s="220"/>
      <c r="K5739" s="220"/>
      <c r="L5739" s="220"/>
      <c r="M5739" s="326"/>
      <c r="N5739" s="220"/>
      <c r="O5739" s="220"/>
      <c r="P5739" s="220"/>
      <c r="Q5739" s="326"/>
      <c r="R5739" s="326"/>
      <c r="S5739" s="326"/>
      <c r="T5739" s="326"/>
    </row>
    <row r="5740" spans="1:20">
      <c r="A5740" s="220"/>
      <c r="B5740" s="220"/>
      <c r="C5740" s="220"/>
      <c r="D5740" s="220"/>
      <c r="E5740" s="220"/>
      <c r="F5740" s="220"/>
      <c r="G5740" s="220"/>
      <c r="H5740" s="220"/>
      <c r="I5740" s="220"/>
      <c r="J5740" s="220"/>
      <c r="K5740" s="220"/>
      <c r="L5740" s="220"/>
      <c r="M5740" s="326"/>
      <c r="N5740" s="220"/>
      <c r="O5740" s="220"/>
      <c r="P5740" s="220"/>
      <c r="Q5740" s="326"/>
      <c r="R5740" s="326"/>
      <c r="S5740" s="326"/>
      <c r="T5740" s="326"/>
    </row>
    <row r="5741" spans="1:20">
      <c r="A5741" s="220"/>
      <c r="B5741" s="220"/>
      <c r="C5741" s="220"/>
      <c r="D5741" s="220"/>
      <c r="E5741" s="220"/>
      <c r="F5741" s="220"/>
      <c r="G5741" s="220"/>
      <c r="H5741" s="220"/>
      <c r="I5741" s="220"/>
      <c r="J5741" s="220"/>
      <c r="K5741" s="220"/>
      <c r="L5741" s="220"/>
      <c r="M5741" s="326"/>
      <c r="N5741" s="220"/>
      <c r="O5741" s="220"/>
      <c r="P5741" s="220"/>
      <c r="Q5741" s="326"/>
      <c r="R5741" s="326"/>
      <c r="S5741" s="326"/>
      <c r="T5741" s="326"/>
    </row>
    <row r="5742" spans="1:20">
      <c r="A5742" s="220"/>
      <c r="B5742" s="220"/>
      <c r="C5742" s="220"/>
      <c r="D5742" s="220"/>
      <c r="E5742" s="220"/>
      <c r="F5742" s="220"/>
      <c r="G5742" s="220"/>
      <c r="H5742" s="220"/>
      <c r="I5742" s="220"/>
      <c r="J5742" s="220"/>
      <c r="K5742" s="220"/>
      <c r="L5742" s="220"/>
      <c r="M5742" s="326"/>
      <c r="N5742" s="220"/>
      <c r="O5742" s="220"/>
      <c r="P5742" s="220"/>
      <c r="Q5742" s="326"/>
      <c r="R5742" s="326"/>
      <c r="S5742" s="326"/>
      <c r="T5742" s="326"/>
    </row>
    <row r="5743" spans="1:20">
      <c r="A5743" s="220"/>
      <c r="B5743" s="220"/>
      <c r="C5743" s="220"/>
      <c r="D5743" s="220"/>
      <c r="E5743" s="220"/>
      <c r="F5743" s="220"/>
      <c r="G5743" s="220"/>
      <c r="H5743" s="220"/>
      <c r="I5743" s="220"/>
      <c r="J5743" s="220"/>
      <c r="K5743" s="220"/>
      <c r="L5743" s="220"/>
      <c r="M5743" s="326"/>
      <c r="N5743" s="220"/>
      <c r="O5743" s="220"/>
      <c r="P5743" s="220"/>
      <c r="Q5743" s="326"/>
      <c r="R5743" s="326"/>
      <c r="S5743" s="326"/>
      <c r="T5743" s="326"/>
    </row>
    <row r="5744" spans="1:20">
      <c r="A5744" s="220"/>
      <c r="B5744" s="220"/>
      <c r="C5744" s="220"/>
      <c r="D5744" s="220"/>
      <c r="E5744" s="220"/>
      <c r="F5744" s="220"/>
      <c r="G5744" s="220"/>
      <c r="H5744" s="220"/>
      <c r="I5744" s="220"/>
      <c r="J5744" s="220"/>
      <c r="K5744" s="220"/>
      <c r="L5744" s="220"/>
      <c r="M5744" s="326"/>
      <c r="N5744" s="220"/>
      <c r="O5744" s="220"/>
      <c r="P5744" s="220"/>
      <c r="Q5744" s="326"/>
      <c r="R5744" s="326"/>
      <c r="S5744" s="326"/>
      <c r="T5744" s="326"/>
    </row>
    <row r="5745" spans="1:20">
      <c r="A5745" s="220"/>
      <c r="B5745" s="220"/>
      <c r="C5745" s="220"/>
      <c r="D5745" s="220"/>
      <c r="E5745" s="220"/>
      <c r="F5745" s="220"/>
      <c r="G5745" s="220"/>
      <c r="H5745" s="220"/>
      <c r="I5745" s="220"/>
      <c r="J5745" s="220"/>
      <c r="K5745" s="220"/>
      <c r="L5745" s="220"/>
      <c r="M5745" s="326"/>
      <c r="N5745" s="220"/>
      <c r="O5745" s="220"/>
      <c r="P5745" s="220"/>
      <c r="Q5745" s="326"/>
      <c r="R5745" s="326"/>
      <c r="S5745" s="326"/>
      <c r="T5745" s="326"/>
    </row>
    <row r="5746" spans="1:20">
      <c r="A5746" s="220"/>
      <c r="B5746" s="220"/>
      <c r="C5746" s="220"/>
      <c r="D5746" s="220"/>
      <c r="E5746" s="220"/>
      <c r="F5746" s="220"/>
      <c r="G5746" s="220"/>
      <c r="H5746" s="220"/>
      <c r="I5746" s="220"/>
      <c r="J5746" s="220"/>
      <c r="K5746" s="220"/>
      <c r="L5746" s="220"/>
      <c r="M5746" s="326"/>
      <c r="N5746" s="220"/>
      <c r="O5746" s="220"/>
      <c r="P5746" s="220"/>
      <c r="Q5746" s="326"/>
      <c r="R5746" s="326"/>
      <c r="S5746" s="326"/>
      <c r="T5746" s="326"/>
    </row>
    <row r="5747" spans="1:20">
      <c r="A5747" s="220"/>
      <c r="B5747" s="220"/>
      <c r="C5747" s="220"/>
      <c r="D5747" s="220"/>
      <c r="E5747" s="220"/>
      <c r="F5747" s="220"/>
      <c r="G5747" s="220"/>
      <c r="H5747" s="220"/>
      <c r="I5747" s="220"/>
      <c r="J5747" s="220"/>
      <c r="K5747" s="220"/>
      <c r="L5747" s="220"/>
      <c r="M5747" s="326"/>
      <c r="N5747" s="220"/>
      <c r="O5747" s="220"/>
      <c r="P5747" s="220"/>
      <c r="Q5747" s="326"/>
      <c r="R5747" s="326"/>
      <c r="S5747" s="326"/>
      <c r="T5747" s="326"/>
    </row>
    <row r="5748" spans="1:20">
      <c r="A5748" s="220"/>
      <c r="B5748" s="220"/>
      <c r="C5748" s="220"/>
      <c r="D5748" s="220"/>
      <c r="E5748" s="220"/>
      <c r="F5748" s="220"/>
      <c r="G5748" s="220"/>
      <c r="H5748" s="220"/>
      <c r="I5748" s="220"/>
      <c r="J5748" s="220"/>
      <c r="K5748" s="220"/>
      <c r="L5748" s="220"/>
      <c r="M5748" s="326"/>
      <c r="N5748" s="220"/>
      <c r="O5748" s="220"/>
      <c r="P5748" s="220"/>
      <c r="Q5748" s="326"/>
      <c r="R5748" s="326"/>
      <c r="S5748" s="326"/>
      <c r="T5748" s="326"/>
    </row>
    <row r="5749" spans="1:20">
      <c r="A5749" s="220"/>
      <c r="B5749" s="220"/>
      <c r="C5749" s="220"/>
      <c r="D5749" s="220"/>
      <c r="E5749" s="220"/>
      <c r="F5749" s="220"/>
      <c r="G5749" s="220"/>
      <c r="H5749" s="220"/>
      <c r="I5749" s="220"/>
      <c r="J5749" s="220"/>
      <c r="K5749" s="220"/>
      <c r="L5749" s="220"/>
      <c r="M5749" s="326"/>
      <c r="N5749" s="220"/>
      <c r="O5749" s="220"/>
      <c r="P5749" s="220"/>
      <c r="Q5749" s="326"/>
      <c r="R5749" s="326"/>
      <c r="S5749" s="326"/>
      <c r="T5749" s="326"/>
    </row>
    <row r="5750" spans="1:20">
      <c r="A5750" s="220"/>
      <c r="B5750" s="220"/>
      <c r="C5750" s="220"/>
      <c r="D5750" s="220"/>
      <c r="E5750" s="220"/>
      <c r="F5750" s="220"/>
      <c r="G5750" s="220"/>
      <c r="H5750" s="220"/>
      <c r="I5750" s="220"/>
      <c r="J5750" s="220"/>
      <c r="K5750" s="220"/>
      <c r="L5750" s="220"/>
      <c r="M5750" s="326"/>
      <c r="N5750" s="220"/>
      <c r="O5750" s="220"/>
      <c r="P5750" s="220"/>
      <c r="Q5750" s="326"/>
      <c r="R5750" s="326"/>
      <c r="S5750" s="326"/>
      <c r="T5750" s="326"/>
    </row>
    <row r="5751" spans="1:20">
      <c r="A5751" s="220"/>
      <c r="B5751" s="220"/>
      <c r="C5751" s="220"/>
      <c r="D5751" s="220"/>
      <c r="E5751" s="220"/>
      <c r="F5751" s="220"/>
      <c r="G5751" s="220"/>
      <c r="H5751" s="220"/>
      <c r="I5751" s="220"/>
      <c r="J5751" s="220"/>
      <c r="K5751" s="220"/>
      <c r="L5751" s="220"/>
      <c r="M5751" s="326"/>
      <c r="N5751" s="220"/>
      <c r="O5751" s="220"/>
      <c r="P5751" s="220"/>
      <c r="Q5751" s="326"/>
      <c r="R5751" s="326"/>
      <c r="S5751" s="326"/>
      <c r="T5751" s="326"/>
    </row>
    <row r="5752" spans="1:20">
      <c r="A5752" s="220"/>
      <c r="B5752" s="220"/>
      <c r="C5752" s="220"/>
      <c r="D5752" s="220"/>
      <c r="E5752" s="220"/>
      <c r="F5752" s="220"/>
      <c r="G5752" s="220"/>
      <c r="H5752" s="220"/>
      <c r="I5752" s="220"/>
      <c r="J5752" s="220"/>
      <c r="K5752" s="220"/>
      <c r="L5752" s="220"/>
      <c r="M5752" s="326"/>
      <c r="N5752" s="220"/>
      <c r="O5752" s="220"/>
      <c r="P5752" s="220"/>
      <c r="Q5752" s="326"/>
      <c r="R5752" s="326"/>
      <c r="S5752" s="326"/>
      <c r="T5752" s="326"/>
    </row>
    <row r="5753" spans="1:20">
      <c r="A5753" s="220"/>
      <c r="B5753" s="220"/>
      <c r="C5753" s="220"/>
      <c r="D5753" s="220"/>
      <c r="E5753" s="220"/>
      <c r="F5753" s="220"/>
      <c r="G5753" s="220"/>
      <c r="H5753" s="220"/>
      <c r="I5753" s="220"/>
      <c r="J5753" s="220"/>
      <c r="K5753" s="220"/>
      <c r="L5753" s="220"/>
      <c r="M5753" s="326"/>
      <c r="N5753" s="220"/>
      <c r="O5753" s="220"/>
      <c r="P5753" s="220"/>
      <c r="Q5753" s="326"/>
      <c r="R5753" s="326"/>
      <c r="S5753" s="326"/>
      <c r="T5753" s="326"/>
    </row>
    <row r="5754" spans="1:20">
      <c r="A5754" s="220"/>
      <c r="B5754" s="220"/>
      <c r="C5754" s="220"/>
      <c r="D5754" s="220"/>
      <c r="E5754" s="220"/>
      <c r="F5754" s="220"/>
      <c r="G5754" s="220"/>
      <c r="H5754" s="220"/>
      <c r="I5754" s="220"/>
      <c r="J5754" s="220"/>
      <c r="K5754" s="220"/>
      <c r="L5754" s="220"/>
      <c r="M5754" s="326"/>
      <c r="N5754" s="220"/>
      <c r="O5754" s="220"/>
      <c r="P5754" s="220"/>
      <c r="Q5754" s="326"/>
      <c r="R5754" s="326"/>
      <c r="S5754" s="326"/>
      <c r="T5754" s="326"/>
    </row>
    <row r="5755" spans="1:20">
      <c r="A5755" s="220"/>
      <c r="B5755" s="220"/>
      <c r="C5755" s="220"/>
      <c r="D5755" s="220"/>
      <c r="E5755" s="220"/>
      <c r="F5755" s="220"/>
      <c r="G5755" s="220"/>
      <c r="H5755" s="220"/>
      <c r="I5755" s="220"/>
      <c r="J5755" s="220"/>
      <c r="K5755" s="220"/>
      <c r="L5755" s="220"/>
      <c r="M5755" s="326"/>
      <c r="N5755" s="220"/>
      <c r="O5755" s="220"/>
      <c r="P5755" s="220"/>
      <c r="Q5755" s="326"/>
      <c r="R5755" s="326"/>
      <c r="S5755" s="326"/>
      <c r="T5755" s="326"/>
    </row>
    <row r="5756" spans="1:20">
      <c r="A5756" s="220"/>
      <c r="B5756" s="220"/>
      <c r="C5756" s="220"/>
      <c r="D5756" s="220"/>
      <c r="E5756" s="220"/>
      <c r="F5756" s="220"/>
      <c r="G5756" s="220"/>
      <c r="H5756" s="220"/>
      <c r="I5756" s="220"/>
      <c r="J5756" s="220"/>
      <c r="K5756" s="220"/>
      <c r="L5756" s="220"/>
      <c r="M5756" s="326"/>
      <c r="N5756" s="220"/>
      <c r="O5756" s="220"/>
      <c r="P5756" s="220"/>
      <c r="Q5756" s="326"/>
      <c r="R5756" s="326"/>
      <c r="S5756" s="326"/>
      <c r="T5756" s="326"/>
    </row>
    <row r="5757" spans="1:20">
      <c r="A5757" s="220"/>
      <c r="B5757" s="220"/>
      <c r="C5757" s="220"/>
      <c r="D5757" s="220"/>
      <c r="E5757" s="220"/>
      <c r="F5757" s="220"/>
      <c r="G5757" s="220"/>
      <c r="H5757" s="220"/>
      <c r="I5757" s="220"/>
      <c r="J5757" s="220"/>
      <c r="K5757" s="220"/>
      <c r="L5757" s="220"/>
      <c r="M5757" s="326"/>
      <c r="N5757" s="220"/>
      <c r="O5757" s="220"/>
      <c r="P5757" s="220"/>
      <c r="Q5757" s="326"/>
      <c r="R5757" s="326"/>
      <c r="S5757" s="326"/>
      <c r="T5757" s="326"/>
    </row>
    <row r="5758" spans="1:20">
      <c r="A5758" s="220"/>
      <c r="B5758" s="220"/>
      <c r="C5758" s="220"/>
      <c r="D5758" s="220"/>
      <c r="E5758" s="220"/>
      <c r="F5758" s="220"/>
      <c r="G5758" s="220"/>
      <c r="H5758" s="220"/>
      <c r="I5758" s="220"/>
      <c r="J5758" s="220"/>
      <c r="K5758" s="220"/>
      <c r="L5758" s="220"/>
      <c r="M5758" s="326"/>
      <c r="N5758" s="220"/>
      <c r="O5758" s="220"/>
      <c r="P5758" s="220"/>
      <c r="Q5758" s="326"/>
      <c r="R5758" s="326"/>
      <c r="S5758" s="326"/>
      <c r="T5758" s="326"/>
    </row>
    <row r="5759" spans="1:20">
      <c r="A5759" s="220"/>
      <c r="B5759" s="220"/>
      <c r="C5759" s="220"/>
      <c r="D5759" s="220"/>
      <c r="E5759" s="220"/>
      <c r="F5759" s="220"/>
      <c r="G5759" s="220"/>
      <c r="H5759" s="220"/>
      <c r="I5759" s="220"/>
      <c r="J5759" s="220"/>
      <c r="K5759" s="220"/>
      <c r="L5759" s="220"/>
      <c r="M5759" s="326"/>
      <c r="N5759" s="220"/>
      <c r="O5759" s="220"/>
      <c r="P5759" s="220"/>
      <c r="Q5759" s="326"/>
      <c r="R5759" s="326"/>
      <c r="S5759" s="326"/>
      <c r="T5759" s="326"/>
    </row>
    <row r="5760" spans="1:20">
      <c r="A5760" s="220"/>
      <c r="B5760" s="220"/>
      <c r="C5760" s="220"/>
      <c r="D5760" s="220"/>
      <c r="E5760" s="220"/>
      <c r="F5760" s="220"/>
      <c r="G5760" s="220"/>
      <c r="H5760" s="220"/>
      <c r="I5760" s="220"/>
      <c r="J5760" s="220"/>
      <c r="K5760" s="220"/>
      <c r="L5760" s="220"/>
      <c r="M5760" s="326"/>
      <c r="N5760" s="220"/>
      <c r="O5760" s="220"/>
      <c r="P5760" s="220"/>
      <c r="Q5760" s="326"/>
      <c r="R5760" s="326"/>
      <c r="S5760" s="326"/>
      <c r="T5760" s="326"/>
    </row>
    <row r="5761" spans="1:20">
      <c r="A5761" s="220"/>
      <c r="B5761" s="220"/>
      <c r="C5761" s="220"/>
      <c r="D5761" s="220"/>
      <c r="E5761" s="220"/>
      <c r="F5761" s="220"/>
      <c r="G5761" s="220"/>
      <c r="H5761" s="220"/>
      <c r="I5761" s="220"/>
      <c r="J5761" s="220"/>
      <c r="K5761" s="220"/>
      <c r="L5761" s="220"/>
      <c r="M5761" s="326"/>
      <c r="N5761" s="220"/>
      <c r="O5761" s="220"/>
      <c r="P5761" s="220"/>
      <c r="Q5761" s="326"/>
      <c r="R5761" s="326"/>
      <c r="S5761" s="326"/>
      <c r="T5761" s="326"/>
    </row>
    <row r="5762" spans="1:20">
      <c r="A5762" s="220"/>
      <c r="B5762" s="220"/>
      <c r="C5762" s="220"/>
      <c r="D5762" s="220"/>
      <c r="E5762" s="220"/>
      <c r="F5762" s="220"/>
      <c r="G5762" s="220"/>
      <c r="H5762" s="220"/>
      <c r="I5762" s="220"/>
      <c r="J5762" s="220"/>
      <c r="K5762" s="220"/>
      <c r="L5762" s="220"/>
      <c r="M5762" s="326"/>
      <c r="N5762" s="220"/>
      <c r="O5762" s="220"/>
      <c r="P5762" s="220"/>
      <c r="Q5762" s="326"/>
      <c r="R5762" s="326"/>
      <c r="S5762" s="326"/>
      <c r="T5762" s="326"/>
    </row>
    <row r="5763" spans="1:20">
      <c r="A5763" s="220"/>
      <c r="B5763" s="220"/>
      <c r="C5763" s="220"/>
      <c r="D5763" s="220"/>
      <c r="E5763" s="220"/>
      <c r="F5763" s="220"/>
      <c r="G5763" s="220"/>
      <c r="H5763" s="220"/>
      <c r="I5763" s="220"/>
      <c r="J5763" s="220"/>
      <c r="K5763" s="220"/>
      <c r="L5763" s="220"/>
      <c r="M5763" s="326"/>
      <c r="N5763" s="220"/>
      <c r="O5763" s="220"/>
      <c r="P5763" s="220"/>
      <c r="Q5763" s="326"/>
      <c r="R5763" s="326"/>
      <c r="S5763" s="326"/>
      <c r="T5763" s="326"/>
    </row>
    <row r="5764" spans="1:20">
      <c r="A5764" s="220"/>
      <c r="B5764" s="220"/>
      <c r="C5764" s="220"/>
      <c r="D5764" s="220"/>
      <c r="E5764" s="220"/>
      <c r="F5764" s="220"/>
      <c r="G5764" s="220"/>
      <c r="H5764" s="220"/>
      <c r="I5764" s="220"/>
      <c r="J5764" s="220"/>
      <c r="K5764" s="220"/>
      <c r="L5764" s="220"/>
      <c r="M5764" s="326"/>
      <c r="N5764" s="220"/>
      <c r="O5764" s="220"/>
      <c r="P5764" s="220"/>
      <c r="Q5764" s="326"/>
      <c r="R5764" s="326"/>
      <c r="S5764" s="326"/>
      <c r="T5764" s="326"/>
    </row>
    <row r="5765" spans="1:20">
      <c r="A5765" s="220"/>
      <c r="B5765" s="220"/>
      <c r="C5765" s="220"/>
      <c r="D5765" s="220"/>
      <c r="E5765" s="220"/>
      <c r="F5765" s="220"/>
      <c r="G5765" s="220"/>
      <c r="H5765" s="220"/>
      <c r="I5765" s="220"/>
      <c r="J5765" s="220"/>
      <c r="K5765" s="220"/>
      <c r="L5765" s="220"/>
      <c r="M5765" s="326"/>
      <c r="N5765" s="220"/>
      <c r="O5765" s="220"/>
      <c r="P5765" s="220"/>
      <c r="Q5765" s="326"/>
      <c r="R5765" s="326"/>
      <c r="S5765" s="326"/>
      <c r="T5765" s="326"/>
    </row>
    <row r="5766" spans="1:20">
      <c r="A5766" s="220"/>
      <c r="B5766" s="220"/>
      <c r="C5766" s="220"/>
      <c r="D5766" s="220"/>
      <c r="E5766" s="220"/>
      <c r="F5766" s="220"/>
      <c r="G5766" s="220"/>
      <c r="H5766" s="220"/>
      <c r="I5766" s="220"/>
      <c r="J5766" s="220"/>
      <c r="K5766" s="220"/>
      <c r="L5766" s="220"/>
      <c r="M5766" s="326"/>
      <c r="N5766" s="220"/>
      <c r="O5766" s="220"/>
      <c r="P5766" s="220"/>
      <c r="Q5766" s="326"/>
      <c r="R5766" s="326"/>
      <c r="S5766" s="326"/>
      <c r="T5766" s="326"/>
    </row>
    <row r="5767" spans="1:20">
      <c r="A5767" s="220"/>
      <c r="B5767" s="220"/>
      <c r="C5767" s="220"/>
      <c r="D5767" s="220"/>
      <c r="E5767" s="220"/>
      <c r="F5767" s="220"/>
      <c r="G5767" s="220"/>
      <c r="H5767" s="220"/>
      <c r="I5767" s="220"/>
      <c r="J5767" s="220"/>
      <c r="K5767" s="220"/>
      <c r="L5767" s="220"/>
      <c r="M5767" s="326"/>
      <c r="N5767" s="220"/>
      <c r="O5767" s="220"/>
      <c r="P5767" s="220"/>
      <c r="Q5767" s="326"/>
      <c r="R5767" s="326"/>
      <c r="S5767" s="326"/>
      <c r="T5767" s="326"/>
    </row>
    <row r="5768" spans="1:20">
      <c r="A5768" s="220"/>
      <c r="B5768" s="220"/>
      <c r="C5768" s="220"/>
      <c r="D5768" s="220"/>
      <c r="E5768" s="220"/>
      <c r="F5768" s="220"/>
      <c r="G5768" s="220"/>
      <c r="H5768" s="220"/>
      <c r="I5768" s="220"/>
      <c r="J5768" s="220"/>
      <c r="K5768" s="220"/>
      <c r="L5768" s="220"/>
      <c r="M5768" s="326"/>
      <c r="N5768" s="220"/>
      <c r="O5768" s="220"/>
      <c r="P5768" s="220"/>
      <c r="Q5768" s="326"/>
      <c r="R5768" s="326"/>
      <c r="S5768" s="326"/>
      <c r="T5768" s="326"/>
    </row>
    <row r="5769" spans="1:20">
      <c r="A5769" s="220"/>
      <c r="B5769" s="220"/>
      <c r="C5769" s="220"/>
      <c r="D5769" s="220"/>
      <c r="E5769" s="220"/>
      <c r="F5769" s="220"/>
      <c r="G5769" s="220"/>
      <c r="H5769" s="220"/>
      <c r="I5769" s="220"/>
      <c r="J5769" s="220"/>
      <c r="K5769" s="220"/>
      <c r="L5769" s="220"/>
      <c r="M5769" s="326"/>
      <c r="N5769" s="220"/>
      <c r="O5769" s="220"/>
      <c r="P5769" s="220"/>
      <c r="Q5769" s="326"/>
      <c r="R5769" s="326"/>
      <c r="S5769" s="326"/>
      <c r="T5769" s="326"/>
    </row>
    <row r="5770" spans="1:20">
      <c r="A5770" s="220"/>
      <c r="B5770" s="220"/>
      <c r="C5770" s="220"/>
      <c r="D5770" s="220"/>
      <c r="E5770" s="220"/>
      <c r="F5770" s="220"/>
      <c r="G5770" s="220"/>
      <c r="H5770" s="220"/>
      <c r="I5770" s="220"/>
      <c r="J5770" s="220"/>
      <c r="K5770" s="220"/>
      <c r="L5770" s="220"/>
      <c r="M5770" s="326"/>
      <c r="N5770" s="220"/>
      <c r="O5770" s="220"/>
      <c r="P5770" s="220"/>
      <c r="Q5770" s="326"/>
      <c r="R5770" s="326"/>
      <c r="S5770" s="326"/>
      <c r="T5770" s="326"/>
    </row>
    <row r="5771" spans="1:20">
      <c r="A5771" s="220"/>
      <c r="B5771" s="220"/>
      <c r="C5771" s="220"/>
      <c r="D5771" s="220"/>
      <c r="E5771" s="220"/>
      <c r="F5771" s="220"/>
      <c r="G5771" s="220"/>
      <c r="H5771" s="220"/>
      <c r="I5771" s="220"/>
      <c r="J5771" s="220"/>
      <c r="K5771" s="220"/>
      <c r="L5771" s="220"/>
      <c r="M5771" s="326"/>
      <c r="N5771" s="220"/>
      <c r="O5771" s="220"/>
      <c r="P5771" s="220"/>
      <c r="Q5771" s="326"/>
      <c r="R5771" s="326"/>
      <c r="S5771" s="326"/>
      <c r="T5771" s="326"/>
    </row>
    <row r="5772" spans="1:20">
      <c r="A5772" s="220"/>
      <c r="B5772" s="220"/>
      <c r="C5772" s="220"/>
      <c r="D5772" s="220"/>
      <c r="E5772" s="220"/>
      <c r="F5772" s="220"/>
      <c r="G5772" s="220"/>
      <c r="H5772" s="220"/>
      <c r="I5772" s="220"/>
      <c r="J5772" s="220"/>
      <c r="K5772" s="220"/>
      <c r="L5772" s="220"/>
      <c r="M5772" s="326"/>
      <c r="N5772" s="220"/>
      <c r="O5772" s="220"/>
      <c r="P5772" s="220"/>
      <c r="Q5772" s="326"/>
      <c r="R5772" s="326"/>
      <c r="S5772" s="326"/>
      <c r="T5772" s="326"/>
    </row>
    <row r="5773" spans="1:20">
      <c r="A5773" s="220"/>
      <c r="B5773" s="220"/>
      <c r="C5773" s="220"/>
      <c r="D5773" s="220"/>
      <c r="E5773" s="220"/>
      <c r="F5773" s="220"/>
      <c r="G5773" s="220"/>
      <c r="H5773" s="220"/>
      <c r="I5773" s="220"/>
      <c r="J5773" s="220"/>
      <c r="K5773" s="220"/>
      <c r="L5773" s="220"/>
      <c r="M5773" s="326"/>
      <c r="N5773" s="220"/>
      <c r="O5773" s="220"/>
      <c r="P5773" s="220"/>
      <c r="Q5773" s="326"/>
      <c r="R5773" s="326"/>
      <c r="S5773" s="326"/>
      <c r="T5773" s="326"/>
    </row>
    <row r="5774" spans="1:20">
      <c r="A5774" s="220"/>
      <c r="B5774" s="220"/>
      <c r="C5774" s="220"/>
      <c r="D5774" s="220"/>
      <c r="E5774" s="220"/>
      <c r="F5774" s="220"/>
      <c r="G5774" s="220"/>
      <c r="H5774" s="220"/>
      <c r="I5774" s="220"/>
      <c r="J5774" s="220"/>
      <c r="K5774" s="220"/>
      <c r="L5774" s="220"/>
      <c r="M5774" s="326"/>
      <c r="N5774" s="220"/>
      <c r="O5774" s="220"/>
      <c r="P5774" s="220"/>
      <c r="Q5774" s="326"/>
      <c r="R5774" s="326"/>
      <c r="S5774" s="326"/>
      <c r="T5774" s="326"/>
    </row>
    <row r="5775" spans="1:20">
      <c r="A5775" s="220"/>
      <c r="B5775" s="220"/>
      <c r="C5775" s="220"/>
      <c r="D5775" s="220"/>
      <c r="E5775" s="220"/>
      <c r="F5775" s="220"/>
      <c r="G5775" s="220"/>
      <c r="H5775" s="220"/>
      <c r="I5775" s="220"/>
      <c r="J5775" s="220"/>
      <c r="K5775" s="220"/>
      <c r="L5775" s="220"/>
      <c r="M5775" s="326"/>
      <c r="N5775" s="220"/>
      <c r="O5775" s="220"/>
      <c r="P5775" s="220"/>
      <c r="Q5775" s="326"/>
      <c r="R5775" s="326"/>
      <c r="S5775" s="326"/>
      <c r="T5775" s="326"/>
    </row>
    <row r="5776" spans="1:20">
      <c r="A5776" s="220"/>
      <c r="B5776" s="220"/>
      <c r="C5776" s="220"/>
      <c r="D5776" s="220"/>
      <c r="E5776" s="220"/>
      <c r="F5776" s="220"/>
      <c r="G5776" s="220"/>
      <c r="H5776" s="220"/>
      <c r="I5776" s="220"/>
      <c r="J5776" s="220"/>
      <c r="K5776" s="220"/>
      <c r="L5776" s="220"/>
      <c r="M5776" s="326"/>
      <c r="N5776" s="220"/>
      <c r="O5776" s="220"/>
      <c r="P5776" s="220"/>
      <c r="Q5776" s="326"/>
      <c r="R5776" s="326"/>
      <c r="S5776" s="326"/>
      <c r="T5776" s="326"/>
    </row>
    <row r="5777" spans="1:20">
      <c r="A5777" s="220"/>
      <c r="B5777" s="220"/>
      <c r="C5777" s="220"/>
      <c r="D5777" s="220"/>
      <c r="E5777" s="220"/>
      <c r="F5777" s="220"/>
      <c r="G5777" s="220"/>
      <c r="H5777" s="220"/>
      <c r="I5777" s="220"/>
      <c r="J5777" s="220"/>
      <c r="K5777" s="220"/>
      <c r="L5777" s="220"/>
      <c r="M5777" s="326"/>
      <c r="N5777" s="220"/>
      <c r="O5777" s="220"/>
      <c r="P5777" s="220"/>
      <c r="Q5777" s="326"/>
      <c r="R5777" s="326"/>
      <c r="S5777" s="326"/>
      <c r="T5777" s="326"/>
    </row>
    <row r="5778" spans="1:20">
      <c r="A5778" s="220"/>
      <c r="B5778" s="220"/>
      <c r="C5778" s="220"/>
      <c r="D5778" s="220"/>
      <c r="E5778" s="220"/>
      <c r="F5778" s="220"/>
      <c r="G5778" s="220"/>
      <c r="H5778" s="220"/>
      <c r="I5778" s="220"/>
      <c r="J5778" s="220"/>
      <c r="K5778" s="220"/>
      <c r="L5778" s="220"/>
      <c r="M5778" s="326"/>
      <c r="N5778" s="220"/>
      <c r="O5778" s="220"/>
      <c r="P5778" s="220"/>
      <c r="Q5778" s="326"/>
      <c r="R5778" s="326"/>
      <c r="S5778" s="326"/>
      <c r="T5778" s="326"/>
    </row>
    <row r="5779" spans="1:20">
      <c r="A5779" s="220"/>
      <c r="B5779" s="220"/>
      <c r="C5779" s="220"/>
      <c r="D5779" s="220"/>
      <c r="E5779" s="220"/>
      <c r="F5779" s="220"/>
      <c r="G5779" s="220"/>
      <c r="H5779" s="220"/>
      <c r="I5779" s="220"/>
      <c r="J5779" s="220"/>
      <c r="K5779" s="220"/>
      <c r="L5779" s="220"/>
      <c r="M5779" s="326"/>
      <c r="N5779" s="220"/>
      <c r="O5779" s="220"/>
      <c r="P5779" s="220"/>
      <c r="Q5779" s="326"/>
      <c r="R5779" s="326"/>
      <c r="S5779" s="326"/>
      <c r="T5779" s="326"/>
    </row>
    <row r="5780" spans="1:20">
      <c r="A5780" s="220"/>
      <c r="B5780" s="220"/>
      <c r="C5780" s="220"/>
      <c r="D5780" s="220"/>
      <c r="E5780" s="220"/>
      <c r="F5780" s="220"/>
      <c r="G5780" s="220"/>
      <c r="H5780" s="220"/>
      <c r="I5780" s="220"/>
      <c r="J5780" s="220"/>
      <c r="K5780" s="220"/>
      <c r="L5780" s="220"/>
      <c r="M5780" s="326"/>
      <c r="N5780" s="220"/>
      <c r="O5780" s="220"/>
      <c r="P5780" s="220"/>
      <c r="Q5780" s="326"/>
      <c r="R5780" s="326"/>
      <c r="S5780" s="326"/>
      <c r="T5780" s="326"/>
    </row>
    <row r="5781" spans="1:20">
      <c r="A5781" s="220"/>
      <c r="B5781" s="220"/>
      <c r="C5781" s="220"/>
      <c r="D5781" s="220"/>
      <c r="E5781" s="220"/>
      <c r="F5781" s="220"/>
      <c r="G5781" s="220"/>
      <c r="H5781" s="220"/>
      <c r="I5781" s="220"/>
      <c r="J5781" s="220"/>
      <c r="K5781" s="220"/>
      <c r="L5781" s="220"/>
      <c r="M5781" s="326"/>
      <c r="N5781" s="220"/>
      <c r="O5781" s="220"/>
      <c r="P5781" s="220"/>
      <c r="Q5781" s="326"/>
      <c r="R5781" s="326"/>
      <c r="S5781" s="326"/>
      <c r="T5781" s="326"/>
    </row>
    <row r="5782" spans="1:20">
      <c r="A5782" s="220"/>
      <c r="B5782" s="220"/>
      <c r="C5782" s="220"/>
      <c r="D5782" s="220"/>
      <c r="E5782" s="220"/>
      <c r="F5782" s="220"/>
      <c r="G5782" s="220"/>
      <c r="H5782" s="220"/>
      <c r="I5782" s="220"/>
      <c r="J5782" s="220"/>
      <c r="K5782" s="220"/>
      <c r="L5782" s="220"/>
      <c r="M5782" s="326"/>
      <c r="N5782" s="220"/>
      <c r="O5782" s="220"/>
      <c r="P5782" s="220"/>
      <c r="Q5782" s="326"/>
      <c r="R5782" s="326"/>
      <c r="S5782" s="326"/>
      <c r="T5782" s="326"/>
    </row>
    <row r="5783" spans="1:20">
      <c r="A5783" s="220"/>
      <c r="B5783" s="220"/>
      <c r="C5783" s="220"/>
      <c r="D5783" s="220"/>
      <c r="E5783" s="220"/>
      <c r="F5783" s="220"/>
      <c r="G5783" s="220"/>
      <c r="H5783" s="220"/>
      <c r="I5783" s="220"/>
      <c r="J5783" s="220"/>
      <c r="K5783" s="220"/>
      <c r="L5783" s="220"/>
      <c r="M5783" s="326"/>
      <c r="N5783" s="220"/>
      <c r="O5783" s="220"/>
      <c r="P5783" s="220"/>
      <c r="Q5783" s="326"/>
      <c r="R5783" s="326"/>
      <c r="S5783" s="326"/>
      <c r="T5783" s="326"/>
    </row>
    <row r="5784" spans="1:20">
      <c r="A5784" s="220"/>
      <c r="B5784" s="220"/>
      <c r="C5784" s="220"/>
      <c r="D5784" s="220"/>
      <c r="E5784" s="220"/>
      <c r="F5784" s="220"/>
      <c r="G5784" s="220"/>
      <c r="H5784" s="220"/>
      <c r="I5784" s="220"/>
      <c r="J5784" s="220"/>
      <c r="K5784" s="220"/>
      <c r="L5784" s="220"/>
      <c r="M5784" s="326"/>
      <c r="N5784" s="220"/>
      <c r="O5784" s="220"/>
      <c r="P5784" s="220"/>
      <c r="Q5784" s="326"/>
      <c r="R5784" s="326"/>
      <c r="S5784" s="326"/>
      <c r="T5784" s="326"/>
    </row>
    <row r="5785" spans="1:20">
      <c r="A5785" s="220"/>
      <c r="B5785" s="220"/>
      <c r="C5785" s="220"/>
      <c r="D5785" s="220"/>
      <c r="E5785" s="220"/>
      <c r="F5785" s="220"/>
      <c r="G5785" s="220"/>
      <c r="H5785" s="220"/>
      <c r="I5785" s="220"/>
      <c r="J5785" s="220"/>
      <c r="K5785" s="220"/>
      <c r="L5785" s="220"/>
      <c r="M5785" s="326"/>
      <c r="N5785" s="220"/>
      <c r="O5785" s="220"/>
      <c r="P5785" s="220"/>
      <c r="Q5785" s="326"/>
      <c r="R5785" s="326"/>
      <c r="S5785" s="326"/>
      <c r="T5785" s="326"/>
    </row>
    <row r="5786" spans="1:20">
      <c r="A5786" s="220"/>
      <c r="B5786" s="220"/>
      <c r="C5786" s="220"/>
      <c r="D5786" s="220"/>
      <c r="E5786" s="220"/>
      <c r="F5786" s="220"/>
      <c r="G5786" s="220"/>
      <c r="H5786" s="220"/>
      <c r="I5786" s="220"/>
      <c r="J5786" s="220"/>
      <c r="K5786" s="220"/>
      <c r="L5786" s="220"/>
      <c r="M5786" s="326"/>
      <c r="N5786" s="220"/>
      <c r="O5786" s="220"/>
      <c r="P5786" s="220"/>
      <c r="Q5786" s="326"/>
      <c r="R5786" s="326"/>
      <c r="S5786" s="326"/>
      <c r="T5786" s="326"/>
    </row>
    <row r="5787" spans="1:20">
      <c r="A5787" s="220"/>
      <c r="B5787" s="220"/>
      <c r="C5787" s="220"/>
      <c r="D5787" s="220"/>
      <c r="E5787" s="220"/>
      <c r="F5787" s="220"/>
      <c r="G5787" s="220"/>
      <c r="H5787" s="220"/>
      <c r="I5787" s="220"/>
      <c r="J5787" s="220"/>
      <c r="K5787" s="220"/>
      <c r="L5787" s="220"/>
      <c r="M5787" s="326"/>
      <c r="N5787" s="220"/>
      <c r="O5787" s="220"/>
      <c r="P5787" s="220"/>
      <c r="Q5787" s="326"/>
      <c r="R5787" s="326"/>
      <c r="S5787" s="326"/>
      <c r="T5787" s="326"/>
    </row>
    <row r="5788" spans="1:20">
      <c r="A5788" s="220"/>
      <c r="B5788" s="220"/>
      <c r="C5788" s="220"/>
      <c r="D5788" s="220"/>
      <c r="E5788" s="220"/>
      <c r="F5788" s="220"/>
      <c r="G5788" s="220"/>
      <c r="H5788" s="220"/>
      <c r="I5788" s="220"/>
      <c r="J5788" s="220"/>
      <c r="K5788" s="220"/>
      <c r="L5788" s="220"/>
      <c r="M5788" s="326"/>
      <c r="N5788" s="220"/>
      <c r="O5788" s="220"/>
      <c r="P5788" s="220"/>
      <c r="Q5788" s="326"/>
      <c r="R5788" s="326"/>
      <c r="S5788" s="326"/>
      <c r="T5788" s="326"/>
    </row>
    <row r="5789" spans="1:20">
      <c r="A5789" s="220"/>
      <c r="B5789" s="220"/>
      <c r="C5789" s="220"/>
      <c r="D5789" s="220"/>
      <c r="E5789" s="220"/>
      <c r="F5789" s="220"/>
      <c r="G5789" s="220"/>
      <c r="H5789" s="220"/>
      <c r="I5789" s="220"/>
      <c r="J5789" s="220"/>
      <c r="K5789" s="220"/>
      <c r="L5789" s="220"/>
      <c r="M5789" s="326"/>
      <c r="N5789" s="220"/>
      <c r="O5789" s="220"/>
      <c r="P5789" s="220"/>
      <c r="Q5789" s="326"/>
      <c r="R5789" s="326"/>
      <c r="S5789" s="326"/>
      <c r="T5789" s="326"/>
    </row>
    <row r="5790" spans="1:20">
      <c r="A5790" s="220"/>
      <c r="B5790" s="220"/>
      <c r="C5790" s="220"/>
      <c r="D5790" s="220"/>
      <c r="E5790" s="220"/>
      <c r="F5790" s="220"/>
      <c r="G5790" s="220"/>
      <c r="H5790" s="220"/>
      <c r="I5790" s="220"/>
      <c r="J5790" s="220"/>
      <c r="K5790" s="220"/>
      <c r="L5790" s="220"/>
      <c r="M5790" s="326"/>
      <c r="N5790" s="220"/>
      <c r="O5790" s="220"/>
      <c r="P5790" s="220"/>
      <c r="Q5790" s="326"/>
      <c r="R5790" s="326"/>
      <c r="S5790" s="326"/>
      <c r="T5790" s="326"/>
    </row>
    <row r="5791" spans="1:20">
      <c r="A5791" s="220"/>
      <c r="B5791" s="220"/>
      <c r="C5791" s="220"/>
      <c r="D5791" s="220"/>
      <c r="E5791" s="220"/>
      <c r="F5791" s="220"/>
      <c r="G5791" s="220"/>
      <c r="H5791" s="220"/>
      <c r="I5791" s="220"/>
      <c r="J5791" s="220"/>
      <c r="K5791" s="220"/>
      <c r="L5791" s="220"/>
      <c r="M5791" s="326"/>
      <c r="N5791" s="220"/>
      <c r="O5791" s="220"/>
      <c r="P5791" s="220"/>
      <c r="Q5791" s="326"/>
      <c r="R5791" s="326"/>
      <c r="S5791" s="326"/>
      <c r="T5791" s="326"/>
    </row>
    <row r="5792" spans="1:20">
      <c r="A5792" s="220"/>
      <c r="B5792" s="220"/>
      <c r="C5792" s="220"/>
      <c r="D5792" s="220"/>
      <c r="E5792" s="220"/>
      <c r="F5792" s="220"/>
      <c r="G5792" s="220"/>
      <c r="H5792" s="220"/>
      <c r="I5792" s="220"/>
      <c r="J5792" s="220"/>
      <c r="K5792" s="220"/>
      <c r="L5792" s="220"/>
      <c r="M5792" s="326"/>
      <c r="N5792" s="220"/>
      <c r="O5792" s="220"/>
      <c r="P5792" s="220"/>
      <c r="Q5792" s="326"/>
      <c r="R5792" s="326"/>
      <c r="S5792" s="326"/>
      <c r="T5792" s="326"/>
    </row>
    <row r="5793" spans="1:20">
      <c r="A5793" s="220"/>
      <c r="B5793" s="220"/>
      <c r="C5793" s="220"/>
      <c r="D5793" s="220"/>
      <c r="E5793" s="220"/>
      <c r="F5793" s="220"/>
      <c r="G5793" s="220"/>
      <c r="H5793" s="220"/>
      <c r="I5793" s="220"/>
      <c r="J5793" s="220"/>
      <c r="K5793" s="220"/>
      <c r="L5793" s="220"/>
      <c r="M5793" s="326"/>
      <c r="N5793" s="220"/>
      <c r="O5793" s="220"/>
      <c r="P5793" s="220"/>
      <c r="Q5793" s="326"/>
      <c r="R5793" s="326"/>
      <c r="S5793" s="326"/>
      <c r="T5793" s="326"/>
    </row>
    <row r="5794" spans="1:20">
      <c r="A5794" s="220"/>
      <c r="B5794" s="220"/>
      <c r="C5794" s="220"/>
      <c r="D5794" s="220"/>
      <c r="E5794" s="220"/>
      <c r="F5794" s="220"/>
      <c r="G5794" s="220"/>
      <c r="H5794" s="220"/>
      <c r="I5794" s="220"/>
      <c r="J5794" s="220"/>
      <c r="K5794" s="220"/>
      <c r="L5794" s="220"/>
      <c r="M5794" s="326"/>
      <c r="N5794" s="220"/>
      <c r="O5794" s="220"/>
      <c r="P5794" s="220"/>
      <c r="Q5794" s="326"/>
      <c r="R5794" s="326"/>
      <c r="S5794" s="326"/>
      <c r="T5794" s="326"/>
    </row>
    <row r="5795" spans="1:20">
      <c r="A5795" s="220"/>
      <c r="B5795" s="220"/>
      <c r="C5795" s="220"/>
      <c r="D5795" s="220"/>
      <c r="E5795" s="220"/>
      <c r="F5795" s="220"/>
      <c r="G5795" s="220"/>
      <c r="H5795" s="220"/>
      <c r="I5795" s="220"/>
      <c r="J5795" s="220"/>
      <c r="K5795" s="220"/>
      <c r="L5795" s="220"/>
      <c r="M5795" s="326"/>
      <c r="N5795" s="220"/>
      <c r="O5795" s="220"/>
      <c r="P5795" s="220"/>
      <c r="Q5795" s="326"/>
      <c r="R5795" s="326"/>
      <c r="S5795" s="326"/>
      <c r="T5795" s="326"/>
    </row>
    <row r="5796" spans="1:20">
      <c r="A5796" s="220"/>
      <c r="B5796" s="220"/>
      <c r="C5796" s="220"/>
      <c r="D5796" s="220"/>
      <c r="E5796" s="220"/>
      <c r="F5796" s="220"/>
      <c r="G5796" s="220"/>
      <c r="H5796" s="220"/>
      <c r="I5796" s="220"/>
      <c r="J5796" s="220"/>
      <c r="K5796" s="220"/>
      <c r="L5796" s="220"/>
      <c r="M5796" s="326"/>
      <c r="N5796" s="220"/>
      <c r="O5796" s="220"/>
      <c r="P5796" s="220"/>
      <c r="Q5796" s="326"/>
      <c r="R5796" s="326"/>
      <c r="S5796" s="326"/>
      <c r="T5796" s="326"/>
    </row>
    <row r="5797" spans="1:20">
      <c r="A5797" s="220"/>
      <c r="B5797" s="220"/>
      <c r="C5797" s="220"/>
      <c r="D5797" s="220"/>
      <c r="E5797" s="220"/>
      <c r="F5797" s="220"/>
      <c r="G5797" s="220"/>
      <c r="H5797" s="220"/>
      <c r="I5797" s="220"/>
      <c r="J5797" s="220"/>
      <c r="K5797" s="220"/>
      <c r="L5797" s="220"/>
      <c r="M5797" s="326"/>
      <c r="N5797" s="220"/>
      <c r="O5797" s="220"/>
      <c r="P5797" s="220"/>
      <c r="Q5797" s="326"/>
      <c r="R5797" s="326"/>
      <c r="S5797" s="326"/>
      <c r="T5797" s="326"/>
    </row>
    <row r="5798" spans="1:20">
      <c r="A5798" s="220"/>
      <c r="B5798" s="220"/>
      <c r="C5798" s="220"/>
      <c r="D5798" s="220"/>
      <c r="E5798" s="220"/>
      <c r="F5798" s="220"/>
      <c r="G5798" s="220"/>
      <c r="H5798" s="220"/>
      <c r="I5798" s="220"/>
      <c r="J5798" s="220"/>
      <c r="K5798" s="220"/>
      <c r="L5798" s="220"/>
      <c r="M5798" s="326"/>
      <c r="N5798" s="220"/>
      <c r="O5798" s="220"/>
      <c r="P5798" s="220"/>
      <c r="Q5798" s="326"/>
      <c r="R5798" s="326"/>
      <c r="S5798" s="326"/>
      <c r="T5798" s="326"/>
    </row>
    <row r="5799" spans="1:20">
      <c r="A5799" s="220"/>
      <c r="B5799" s="220"/>
      <c r="C5799" s="220"/>
      <c r="D5799" s="220"/>
      <c r="E5799" s="220"/>
      <c r="F5799" s="220"/>
      <c r="G5799" s="220"/>
      <c r="H5799" s="220"/>
      <c r="I5799" s="220"/>
      <c r="J5799" s="220"/>
      <c r="K5799" s="220"/>
      <c r="L5799" s="220"/>
      <c r="M5799" s="326"/>
      <c r="N5799" s="220"/>
      <c r="O5799" s="220"/>
      <c r="P5799" s="220"/>
      <c r="Q5799" s="326"/>
      <c r="R5799" s="326"/>
      <c r="S5799" s="326"/>
      <c r="T5799" s="326"/>
    </row>
    <row r="5800" spans="1:20">
      <c r="A5800" s="220"/>
      <c r="B5800" s="220"/>
      <c r="C5800" s="220"/>
      <c r="D5800" s="220"/>
      <c r="E5800" s="220"/>
      <c r="F5800" s="220"/>
      <c r="G5800" s="220"/>
      <c r="H5800" s="220"/>
      <c r="I5800" s="220"/>
      <c r="J5800" s="220"/>
      <c r="K5800" s="220"/>
      <c r="L5800" s="220"/>
      <c r="M5800" s="326"/>
      <c r="N5800" s="220"/>
      <c r="O5800" s="220"/>
      <c r="P5800" s="220"/>
      <c r="Q5800" s="326"/>
      <c r="R5800" s="326"/>
      <c r="S5800" s="326"/>
      <c r="T5800" s="326"/>
    </row>
    <row r="5801" spans="1:20">
      <c r="A5801" s="220"/>
      <c r="B5801" s="220"/>
      <c r="C5801" s="220"/>
      <c r="D5801" s="220"/>
      <c r="E5801" s="220"/>
      <c r="F5801" s="220"/>
      <c r="G5801" s="220"/>
      <c r="H5801" s="220"/>
      <c r="I5801" s="220"/>
      <c r="J5801" s="220"/>
      <c r="K5801" s="220"/>
      <c r="L5801" s="220"/>
      <c r="M5801" s="326"/>
      <c r="N5801" s="220"/>
      <c r="O5801" s="220"/>
      <c r="P5801" s="220"/>
      <c r="Q5801" s="326"/>
      <c r="R5801" s="326"/>
      <c r="S5801" s="326"/>
      <c r="T5801" s="326"/>
    </row>
    <row r="5802" spans="1:20">
      <c r="A5802" s="220"/>
      <c r="B5802" s="220"/>
      <c r="C5802" s="220"/>
      <c r="D5802" s="220"/>
      <c r="E5802" s="220"/>
      <c r="F5802" s="220"/>
      <c r="G5802" s="220"/>
      <c r="H5802" s="220"/>
      <c r="I5802" s="220"/>
      <c r="J5802" s="220"/>
      <c r="K5802" s="220"/>
      <c r="L5802" s="220"/>
      <c r="M5802" s="326"/>
      <c r="N5802" s="220"/>
      <c r="O5802" s="220"/>
      <c r="P5802" s="220"/>
      <c r="Q5802" s="326"/>
      <c r="R5802" s="326"/>
      <c r="S5802" s="326"/>
      <c r="T5802" s="326"/>
    </row>
    <row r="5803" spans="1:20">
      <c r="A5803" s="220"/>
      <c r="B5803" s="220"/>
      <c r="C5803" s="220"/>
      <c r="D5803" s="220"/>
      <c r="E5803" s="220"/>
      <c r="F5803" s="220"/>
      <c r="G5803" s="220"/>
      <c r="H5803" s="220"/>
      <c r="I5803" s="220"/>
      <c r="J5803" s="220"/>
      <c r="K5803" s="220"/>
      <c r="L5803" s="220"/>
      <c r="M5803" s="326"/>
      <c r="N5803" s="220"/>
      <c r="O5803" s="220"/>
      <c r="P5803" s="220"/>
      <c r="Q5803" s="326"/>
      <c r="R5803" s="326"/>
      <c r="S5803" s="326"/>
      <c r="T5803" s="326"/>
    </row>
    <row r="5804" spans="1:20">
      <c r="A5804" s="220"/>
      <c r="B5804" s="220"/>
      <c r="C5804" s="220"/>
      <c r="D5804" s="220"/>
      <c r="E5804" s="220"/>
      <c r="F5804" s="220"/>
      <c r="G5804" s="220"/>
      <c r="H5804" s="220"/>
      <c r="I5804" s="220"/>
      <c r="J5804" s="220"/>
      <c r="K5804" s="220"/>
      <c r="L5804" s="220"/>
      <c r="M5804" s="326"/>
      <c r="N5804" s="220"/>
      <c r="O5804" s="220"/>
      <c r="P5804" s="220"/>
      <c r="Q5804" s="326"/>
      <c r="R5804" s="326"/>
      <c r="S5804" s="326"/>
      <c r="T5804" s="326"/>
    </row>
    <row r="5805" spans="1:20">
      <c r="A5805" s="220"/>
      <c r="B5805" s="220"/>
      <c r="C5805" s="220"/>
      <c r="D5805" s="220"/>
      <c r="E5805" s="220"/>
      <c r="F5805" s="220"/>
      <c r="G5805" s="220"/>
      <c r="H5805" s="220"/>
      <c r="I5805" s="220"/>
      <c r="J5805" s="220"/>
      <c r="K5805" s="220"/>
      <c r="L5805" s="220"/>
      <c r="M5805" s="326"/>
      <c r="N5805" s="220"/>
      <c r="O5805" s="220"/>
      <c r="P5805" s="220"/>
      <c r="Q5805" s="326"/>
      <c r="R5805" s="326"/>
      <c r="S5805" s="326"/>
      <c r="T5805" s="326"/>
    </row>
    <row r="5806" spans="1:20">
      <c r="A5806" s="220"/>
      <c r="B5806" s="220"/>
      <c r="C5806" s="220"/>
      <c r="D5806" s="220"/>
      <c r="E5806" s="220"/>
      <c r="F5806" s="220"/>
      <c r="G5806" s="220"/>
      <c r="H5806" s="220"/>
      <c r="I5806" s="220"/>
      <c r="J5806" s="220"/>
      <c r="K5806" s="220"/>
      <c r="L5806" s="220"/>
      <c r="M5806" s="326"/>
      <c r="N5806" s="220"/>
      <c r="O5806" s="220"/>
      <c r="P5806" s="220"/>
      <c r="Q5806" s="326"/>
      <c r="R5806" s="326"/>
      <c r="S5806" s="326"/>
      <c r="T5806" s="326"/>
    </row>
    <row r="5807" spans="1:20">
      <c r="A5807" s="220"/>
      <c r="B5807" s="220"/>
      <c r="C5807" s="220"/>
      <c r="D5807" s="220"/>
      <c r="E5807" s="220"/>
      <c r="F5807" s="220"/>
      <c r="G5807" s="220"/>
      <c r="H5807" s="220"/>
      <c r="I5807" s="220"/>
      <c r="J5807" s="220"/>
      <c r="K5807" s="220"/>
      <c r="L5807" s="220"/>
      <c r="M5807" s="326"/>
      <c r="N5807" s="220"/>
      <c r="O5807" s="220"/>
      <c r="P5807" s="220"/>
      <c r="Q5807" s="326"/>
      <c r="R5807" s="326"/>
      <c r="S5807" s="326"/>
      <c r="T5807" s="326"/>
    </row>
    <row r="5808" spans="1:20">
      <c r="A5808" s="220"/>
      <c r="B5808" s="220"/>
      <c r="C5808" s="220"/>
      <c r="D5808" s="220"/>
      <c r="E5808" s="220"/>
      <c r="F5808" s="220"/>
      <c r="G5808" s="220"/>
      <c r="H5808" s="220"/>
      <c r="I5808" s="220"/>
      <c r="J5808" s="220"/>
      <c r="K5808" s="220"/>
      <c r="L5808" s="220"/>
      <c r="M5808" s="326"/>
      <c r="N5808" s="220"/>
      <c r="O5808" s="220"/>
      <c r="P5808" s="220"/>
      <c r="Q5808" s="326"/>
      <c r="R5808" s="326"/>
      <c r="S5808" s="326"/>
      <c r="T5808" s="326"/>
    </row>
    <row r="5809" spans="1:20">
      <c r="A5809" s="220"/>
      <c r="B5809" s="220"/>
      <c r="C5809" s="220"/>
      <c r="D5809" s="220"/>
      <c r="E5809" s="220"/>
      <c r="F5809" s="220"/>
      <c r="G5809" s="220"/>
      <c r="H5809" s="220"/>
      <c r="I5809" s="220"/>
      <c r="J5809" s="220"/>
      <c r="K5809" s="220"/>
      <c r="L5809" s="220"/>
      <c r="M5809" s="326"/>
      <c r="N5809" s="220"/>
      <c r="O5809" s="220"/>
      <c r="P5809" s="220"/>
      <c r="Q5809" s="326"/>
      <c r="R5809" s="326"/>
      <c r="S5809" s="326"/>
      <c r="T5809" s="326"/>
    </row>
    <row r="5810" spans="1:20">
      <c r="A5810" s="220"/>
      <c r="B5810" s="220"/>
      <c r="C5810" s="220"/>
      <c r="D5810" s="220"/>
      <c r="E5810" s="220"/>
      <c r="F5810" s="220"/>
      <c r="G5810" s="220"/>
      <c r="H5810" s="220"/>
      <c r="I5810" s="220"/>
      <c r="J5810" s="220"/>
      <c r="K5810" s="220"/>
      <c r="L5810" s="220"/>
      <c r="M5810" s="326"/>
      <c r="N5810" s="220"/>
      <c r="O5810" s="220"/>
      <c r="P5810" s="220"/>
      <c r="Q5810" s="326"/>
      <c r="R5810" s="326"/>
      <c r="S5810" s="326"/>
      <c r="T5810" s="326"/>
    </row>
    <row r="5811" spans="1:20">
      <c r="A5811" s="220"/>
      <c r="B5811" s="220"/>
      <c r="C5811" s="220"/>
      <c r="D5811" s="220"/>
      <c r="E5811" s="220"/>
      <c r="F5811" s="220"/>
      <c r="G5811" s="220"/>
      <c r="H5811" s="220"/>
      <c r="I5811" s="220"/>
      <c r="J5811" s="220"/>
      <c r="K5811" s="220"/>
      <c r="L5811" s="220"/>
      <c r="M5811" s="326"/>
      <c r="N5811" s="220"/>
      <c r="O5811" s="220"/>
      <c r="P5811" s="220"/>
      <c r="Q5811" s="326"/>
      <c r="R5811" s="326"/>
      <c r="S5811" s="326"/>
      <c r="T5811" s="326"/>
    </row>
    <row r="5812" spans="1:20">
      <c r="A5812" s="220"/>
      <c r="B5812" s="220"/>
      <c r="C5812" s="220"/>
      <c r="D5812" s="220"/>
      <c r="E5812" s="220"/>
      <c r="F5812" s="220"/>
      <c r="G5812" s="220"/>
      <c r="H5812" s="220"/>
      <c r="I5812" s="220"/>
      <c r="J5812" s="220"/>
      <c r="K5812" s="220"/>
      <c r="L5812" s="220"/>
      <c r="M5812" s="326"/>
      <c r="N5812" s="220"/>
      <c r="O5812" s="220"/>
      <c r="P5812" s="220"/>
      <c r="Q5812" s="326"/>
      <c r="R5812" s="326"/>
      <c r="S5812" s="326"/>
      <c r="T5812" s="326"/>
    </row>
    <row r="5813" spans="1:20">
      <c r="A5813" s="220"/>
      <c r="B5813" s="220"/>
      <c r="C5813" s="220"/>
      <c r="D5813" s="220"/>
      <c r="E5813" s="220"/>
      <c r="F5813" s="220"/>
      <c r="G5813" s="220"/>
      <c r="H5813" s="220"/>
      <c r="I5813" s="220"/>
      <c r="J5813" s="220"/>
      <c r="K5813" s="220"/>
      <c r="L5813" s="220"/>
      <c r="M5813" s="326"/>
      <c r="N5813" s="220"/>
      <c r="O5813" s="220"/>
      <c r="P5813" s="220"/>
      <c r="Q5813" s="326"/>
      <c r="R5813" s="326"/>
      <c r="S5813" s="326"/>
      <c r="T5813" s="326"/>
    </row>
    <row r="5814" spans="1:20">
      <c r="A5814" s="220"/>
      <c r="B5814" s="220"/>
      <c r="C5814" s="220"/>
      <c r="D5814" s="220"/>
      <c r="E5814" s="220"/>
      <c r="F5814" s="220"/>
      <c r="G5814" s="220"/>
      <c r="H5814" s="220"/>
      <c r="I5814" s="220"/>
      <c r="J5814" s="220"/>
      <c r="K5814" s="220"/>
      <c r="L5814" s="220"/>
      <c r="M5814" s="326"/>
      <c r="N5814" s="220"/>
      <c r="O5814" s="220"/>
      <c r="P5814" s="220"/>
      <c r="Q5814" s="326"/>
      <c r="R5814" s="326"/>
      <c r="S5814" s="326"/>
      <c r="T5814" s="326"/>
    </row>
    <row r="5815" spans="1:20">
      <c r="A5815" s="220"/>
      <c r="B5815" s="220"/>
      <c r="C5815" s="220"/>
      <c r="D5815" s="220"/>
      <c r="E5815" s="220"/>
      <c r="F5815" s="220"/>
      <c r="G5815" s="220"/>
      <c r="H5815" s="220"/>
      <c r="I5815" s="220"/>
      <c r="J5815" s="220"/>
      <c r="K5815" s="220"/>
      <c r="L5815" s="220"/>
      <c r="M5815" s="326"/>
      <c r="N5815" s="220"/>
      <c r="O5815" s="220"/>
      <c r="P5815" s="220"/>
      <c r="Q5815" s="326"/>
      <c r="R5815" s="326"/>
      <c r="S5815" s="326"/>
      <c r="T5815" s="326"/>
    </row>
    <row r="5816" spans="1:20">
      <c r="A5816" s="220"/>
      <c r="B5816" s="220"/>
      <c r="C5816" s="220"/>
      <c r="D5816" s="220"/>
      <c r="E5816" s="220"/>
      <c r="F5816" s="220"/>
      <c r="G5816" s="220"/>
      <c r="H5816" s="220"/>
      <c r="I5816" s="220"/>
      <c r="J5816" s="220"/>
      <c r="K5816" s="220"/>
      <c r="L5816" s="220"/>
      <c r="M5816" s="326"/>
      <c r="N5816" s="220"/>
      <c r="O5816" s="220"/>
      <c r="P5816" s="220"/>
      <c r="Q5816" s="326"/>
      <c r="R5816" s="326"/>
      <c r="S5816" s="326"/>
      <c r="T5816" s="326"/>
    </row>
    <row r="5817" spans="1:20">
      <c r="A5817" s="220"/>
      <c r="B5817" s="220"/>
      <c r="C5817" s="220"/>
      <c r="D5817" s="220"/>
      <c r="E5817" s="220"/>
      <c r="F5817" s="220"/>
      <c r="G5817" s="220"/>
      <c r="H5817" s="220"/>
      <c r="I5817" s="220"/>
      <c r="J5817" s="220"/>
      <c r="K5817" s="220"/>
      <c r="L5817" s="220"/>
      <c r="M5817" s="326"/>
      <c r="N5817" s="220"/>
      <c r="O5817" s="220"/>
      <c r="P5817" s="220"/>
      <c r="Q5817" s="326"/>
      <c r="R5817" s="326"/>
      <c r="S5817" s="326"/>
      <c r="T5817" s="326"/>
    </row>
    <row r="5818" spans="1:20">
      <c r="A5818" s="220"/>
      <c r="B5818" s="220"/>
      <c r="C5818" s="220"/>
      <c r="D5818" s="220"/>
      <c r="E5818" s="220"/>
      <c r="F5818" s="220"/>
      <c r="G5818" s="220"/>
      <c r="H5818" s="220"/>
      <c r="I5818" s="220"/>
      <c r="J5818" s="220"/>
      <c r="K5818" s="220"/>
      <c r="L5818" s="220"/>
      <c r="M5818" s="326"/>
      <c r="N5818" s="220"/>
      <c r="O5818" s="220"/>
      <c r="P5818" s="220"/>
      <c r="Q5818" s="326"/>
      <c r="R5818" s="326"/>
      <c r="S5818" s="326"/>
      <c r="T5818" s="326"/>
    </row>
    <row r="5819" spans="1:20">
      <c r="A5819" s="220"/>
      <c r="B5819" s="220"/>
      <c r="C5819" s="220"/>
      <c r="D5819" s="220"/>
      <c r="E5819" s="220"/>
      <c r="F5819" s="220"/>
      <c r="G5819" s="220"/>
      <c r="H5819" s="220"/>
      <c r="I5819" s="220"/>
      <c r="J5819" s="220"/>
      <c r="K5819" s="220"/>
      <c r="L5819" s="220"/>
      <c r="M5819" s="326"/>
      <c r="N5819" s="220"/>
      <c r="O5819" s="220"/>
      <c r="P5819" s="220"/>
      <c r="Q5819" s="326"/>
      <c r="R5819" s="326"/>
      <c r="S5819" s="326"/>
      <c r="T5819" s="326"/>
    </row>
    <row r="5820" spans="1:20">
      <c r="A5820" s="220"/>
      <c r="B5820" s="220"/>
      <c r="C5820" s="220"/>
      <c r="D5820" s="220"/>
      <c r="E5820" s="220"/>
      <c r="F5820" s="220"/>
      <c r="G5820" s="220"/>
      <c r="H5820" s="220"/>
      <c r="I5820" s="220"/>
      <c r="J5820" s="220"/>
      <c r="K5820" s="220"/>
      <c r="L5820" s="220"/>
      <c r="M5820" s="326"/>
      <c r="N5820" s="220"/>
      <c r="O5820" s="220"/>
      <c r="P5820" s="220"/>
      <c r="Q5820" s="326"/>
      <c r="R5820" s="326"/>
      <c r="S5820" s="326"/>
      <c r="T5820" s="326"/>
    </row>
    <row r="5821" spans="1:20">
      <c r="A5821" s="220"/>
      <c r="B5821" s="220"/>
      <c r="C5821" s="220"/>
      <c r="D5821" s="220"/>
      <c r="E5821" s="220"/>
      <c r="F5821" s="220"/>
      <c r="G5821" s="220"/>
      <c r="H5821" s="220"/>
      <c r="I5821" s="220"/>
      <c r="J5821" s="220"/>
      <c r="K5821" s="220"/>
      <c r="L5821" s="220"/>
      <c r="M5821" s="326"/>
      <c r="N5821" s="220"/>
      <c r="O5821" s="220"/>
      <c r="P5821" s="220"/>
      <c r="Q5821" s="326"/>
      <c r="R5821" s="326"/>
      <c r="S5821" s="326"/>
      <c r="T5821" s="326"/>
    </row>
    <row r="5822" spans="1:20">
      <c r="A5822" s="220"/>
      <c r="B5822" s="220"/>
      <c r="C5822" s="220"/>
      <c r="D5822" s="220"/>
      <c r="E5822" s="220"/>
      <c r="F5822" s="220"/>
      <c r="G5822" s="220"/>
      <c r="H5822" s="220"/>
      <c r="I5822" s="220"/>
      <c r="J5822" s="220"/>
      <c r="K5822" s="220"/>
      <c r="L5822" s="220"/>
      <c r="M5822" s="326"/>
      <c r="N5822" s="220"/>
      <c r="O5822" s="220"/>
      <c r="P5822" s="220"/>
      <c r="Q5822" s="326"/>
      <c r="R5822" s="326"/>
      <c r="S5822" s="326"/>
      <c r="T5822" s="326"/>
    </row>
    <row r="5823" spans="1:20">
      <c r="A5823" s="220"/>
      <c r="B5823" s="220"/>
      <c r="C5823" s="220"/>
      <c r="D5823" s="220"/>
      <c r="E5823" s="220"/>
      <c r="F5823" s="220"/>
      <c r="G5823" s="220"/>
      <c r="H5823" s="220"/>
      <c r="I5823" s="220"/>
      <c r="J5823" s="220"/>
      <c r="K5823" s="220"/>
      <c r="L5823" s="220"/>
      <c r="M5823" s="326"/>
      <c r="N5823" s="220"/>
      <c r="O5823" s="220"/>
      <c r="P5823" s="220"/>
      <c r="Q5823" s="326"/>
      <c r="R5823" s="326"/>
      <c r="S5823" s="326"/>
      <c r="T5823" s="326"/>
    </row>
    <row r="5824" spans="1:20">
      <c r="A5824" s="220"/>
      <c r="B5824" s="220"/>
      <c r="C5824" s="220"/>
      <c r="D5824" s="220"/>
      <c r="E5824" s="220"/>
      <c r="F5824" s="220"/>
      <c r="G5824" s="220"/>
      <c r="H5824" s="220"/>
      <c r="I5824" s="220"/>
      <c r="J5824" s="220"/>
      <c r="K5824" s="220"/>
      <c r="L5824" s="220"/>
      <c r="M5824" s="326"/>
      <c r="N5824" s="220"/>
      <c r="O5824" s="220"/>
      <c r="P5824" s="220"/>
      <c r="Q5824" s="326"/>
      <c r="R5824" s="326"/>
      <c r="S5824" s="326"/>
      <c r="T5824" s="326"/>
    </row>
    <row r="5825" spans="1:20">
      <c r="A5825" s="220"/>
      <c r="B5825" s="220"/>
      <c r="C5825" s="220"/>
      <c r="D5825" s="220"/>
      <c r="E5825" s="220"/>
      <c r="F5825" s="220"/>
      <c r="G5825" s="220"/>
      <c r="H5825" s="220"/>
      <c r="I5825" s="220"/>
      <c r="J5825" s="220"/>
      <c r="K5825" s="220"/>
      <c r="L5825" s="220"/>
      <c r="M5825" s="326"/>
      <c r="N5825" s="220"/>
      <c r="O5825" s="220"/>
      <c r="P5825" s="220"/>
      <c r="Q5825" s="326"/>
      <c r="R5825" s="326"/>
      <c r="S5825" s="326"/>
      <c r="T5825" s="326"/>
    </row>
    <row r="5826" spans="1:20">
      <c r="A5826" s="220"/>
      <c r="B5826" s="220"/>
      <c r="C5826" s="220"/>
      <c r="D5826" s="220"/>
      <c r="E5826" s="220"/>
      <c r="F5826" s="220"/>
      <c r="G5826" s="220"/>
      <c r="H5826" s="220"/>
      <c r="I5826" s="220"/>
      <c r="J5826" s="220"/>
      <c r="K5826" s="220"/>
      <c r="L5826" s="220"/>
      <c r="M5826" s="326"/>
      <c r="N5826" s="220"/>
      <c r="O5826" s="220"/>
      <c r="P5826" s="220"/>
      <c r="Q5826" s="326"/>
      <c r="R5826" s="326"/>
      <c r="S5826" s="326"/>
      <c r="T5826" s="326"/>
    </row>
    <row r="5827" spans="1:20">
      <c r="A5827" s="220"/>
      <c r="B5827" s="220"/>
      <c r="C5827" s="220"/>
      <c r="D5827" s="220"/>
      <c r="E5827" s="220"/>
      <c r="F5827" s="220"/>
      <c r="G5827" s="220"/>
      <c r="H5827" s="220"/>
      <c r="I5827" s="220"/>
      <c r="J5827" s="220"/>
      <c r="K5827" s="220"/>
      <c r="L5827" s="220"/>
      <c r="M5827" s="326"/>
      <c r="N5827" s="220"/>
      <c r="O5827" s="220"/>
      <c r="P5827" s="220"/>
      <c r="Q5827" s="326"/>
      <c r="R5827" s="326"/>
      <c r="S5827" s="326"/>
      <c r="T5827" s="326"/>
    </row>
    <row r="5828" spans="1:20">
      <c r="A5828" s="220"/>
      <c r="B5828" s="220"/>
      <c r="C5828" s="220"/>
      <c r="D5828" s="220"/>
      <c r="E5828" s="220"/>
      <c r="F5828" s="220"/>
      <c r="G5828" s="220"/>
      <c r="H5828" s="220"/>
      <c r="I5828" s="220"/>
      <c r="J5828" s="220"/>
      <c r="K5828" s="220"/>
      <c r="L5828" s="220"/>
      <c r="M5828" s="326"/>
      <c r="N5828" s="220"/>
      <c r="O5828" s="220"/>
      <c r="P5828" s="220"/>
      <c r="Q5828" s="326"/>
      <c r="R5828" s="326"/>
      <c r="S5828" s="326"/>
      <c r="T5828" s="326"/>
    </row>
    <row r="5829" spans="1:20">
      <c r="A5829" s="220"/>
      <c r="B5829" s="220"/>
      <c r="C5829" s="220"/>
      <c r="D5829" s="220"/>
      <c r="E5829" s="220"/>
      <c r="F5829" s="220"/>
      <c r="G5829" s="220"/>
      <c r="H5829" s="220"/>
      <c r="I5829" s="220"/>
      <c r="J5829" s="220"/>
      <c r="K5829" s="220"/>
      <c r="L5829" s="220"/>
      <c r="M5829" s="326"/>
      <c r="N5829" s="220"/>
      <c r="O5829" s="220"/>
      <c r="P5829" s="220"/>
      <c r="Q5829" s="326"/>
      <c r="R5829" s="326"/>
      <c r="S5829" s="326"/>
      <c r="T5829" s="326"/>
    </row>
    <row r="5830" spans="1:20">
      <c r="A5830" s="220"/>
      <c r="B5830" s="220"/>
      <c r="C5830" s="220"/>
      <c r="D5830" s="220"/>
      <c r="E5830" s="220"/>
      <c r="F5830" s="220"/>
      <c r="G5830" s="220"/>
      <c r="H5830" s="220"/>
      <c r="I5830" s="220"/>
      <c r="J5830" s="220"/>
      <c r="K5830" s="220"/>
      <c r="L5830" s="220"/>
      <c r="M5830" s="326"/>
      <c r="N5830" s="220"/>
      <c r="O5830" s="220"/>
      <c r="P5830" s="220"/>
      <c r="Q5830" s="326"/>
      <c r="R5830" s="326"/>
      <c r="S5830" s="326"/>
      <c r="T5830" s="326"/>
    </row>
    <row r="5831" spans="1:20">
      <c r="A5831" s="220"/>
      <c r="B5831" s="220"/>
      <c r="C5831" s="220"/>
      <c r="D5831" s="220"/>
      <c r="E5831" s="220"/>
      <c r="F5831" s="220"/>
      <c r="G5831" s="220"/>
      <c r="H5831" s="220"/>
      <c r="I5831" s="220"/>
      <c r="J5831" s="220"/>
      <c r="K5831" s="220"/>
      <c r="L5831" s="220"/>
      <c r="M5831" s="326"/>
      <c r="N5831" s="220"/>
      <c r="O5831" s="220"/>
      <c r="P5831" s="220"/>
      <c r="Q5831" s="326"/>
      <c r="R5831" s="326"/>
      <c r="S5831" s="326"/>
      <c r="T5831" s="326"/>
    </row>
    <row r="5832" spans="1:20">
      <c r="A5832" s="220"/>
      <c r="B5832" s="220"/>
      <c r="C5832" s="220"/>
      <c r="D5832" s="220"/>
      <c r="E5832" s="220"/>
      <c r="F5832" s="220"/>
      <c r="G5832" s="220"/>
      <c r="H5832" s="220"/>
      <c r="I5832" s="220"/>
      <c r="J5832" s="220"/>
      <c r="K5832" s="220"/>
      <c r="L5832" s="220"/>
      <c r="M5832" s="326"/>
      <c r="N5832" s="220"/>
      <c r="O5832" s="220"/>
      <c r="P5832" s="220"/>
      <c r="Q5832" s="326"/>
      <c r="R5832" s="326"/>
      <c r="S5832" s="326"/>
      <c r="T5832" s="326"/>
    </row>
    <row r="5833" spans="1:20">
      <c r="A5833" s="220"/>
      <c r="B5833" s="220"/>
      <c r="C5833" s="220"/>
      <c r="D5833" s="220"/>
      <c r="E5833" s="220"/>
      <c r="F5833" s="220"/>
      <c r="G5833" s="220"/>
      <c r="H5833" s="220"/>
      <c r="I5833" s="220"/>
      <c r="J5833" s="220"/>
      <c r="K5833" s="220"/>
      <c r="L5833" s="220"/>
      <c r="M5833" s="326"/>
      <c r="N5833" s="220"/>
      <c r="O5833" s="220"/>
      <c r="P5833" s="220"/>
      <c r="Q5833" s="326"/>
      <c r="R5833" s="326"/>
      <c r="S5833" s="326"/>
      <c r="T5833" s="326"/>
    </row>
    <row r="5834" spans="1:20">
      <c r="A5834" s="220"/>
      <c r="B5834" s="220"/>
      <c r="C5834" s="220"/>
      <c r="D5834" s="220"/>
      <c r="E5834" s="220"/>
      <c r="F5834" s="220"/>
      <c r="G5834" s="220"/>
      <c r="H5834" s="220"/>
      <c r="I5834" s="220"/>
      <c r="J5834" s="220"/>
      <c r="K5834" s="220"/>
      <c r="L5834" s="220"/>
      <c r="M5834" s="326"/>
      <c r="N5834" s="220"/>
      <c r="O5834" s="220"/>
      <c r="P5834" s="220"/>
      <c r="Q5834" s="326"/>
      <c r="R5834" s="326"/>
      <c r="S5834" s="326"/>
      <c r="T5834" s="326"/>
    </row>
    <row r="5835" spans="1:20">
      <c r="A5835" s="220"/>
      <c r="B5835" s="220"/>
      <c r="C5835" s="220"/>
      <c r="D5835" s="220"/>
      <c r="E5835" s="220"/>
      <c r="F5835" s="220"/>
      <c r="G5835" s="220"/>
      <c r="H5835" s="220"/>
      <c r="I5835" s="220"/>
      <c r="J5835" s="220"/>
      <c r="K5835" s="220"/>
      <c r="L5835" s="220"/>
      <c r="M5835" s="326"/>
      <c r="N5835" s="220"/>
      <c r="O5835" s="220"/>
      <c r="P5835" s="220"/>
      <c r="Q5835" s="326"/>
      <c r="R5835" s="326"/>
      <c r="S5835" s="326"/>
      <c r="T5835" s="326"/>
    </row>
    <row r="5836" spans="1:20">
      <c r="A5836" s="220"/>
      <c r="B5836" s="220"/>
      <c r="C5836" s="220"/>
      <c r="D5836" s="220"/>
      <c r="E5836" s="220"/>
      <c r="F5836" s="220"/>
      <c r="G5836" s="220"/>
      <c r="H5836" s="220"/>
      <c r="I5836" s="220"/>
      <c r="J5836" s="220"/>
      <c r="K5836" s="220"/>
      <c r="L5836" s="220"/>
      <c r="M5836" s="326"/>
      <c r="N5836" s="220"/>
      <c r="O5836" s="220"/>
      <c r="P5836" s="220"/>
      <c r="Q5836" s="326"/>
      <c r="R5836" s="326"/>
      <c r="S5836" s="326"/>
      <c r="T5836" s="326"/>
    </row>
    <row r="5837" spans="1:20">
      <c r="A5837" s="220"/>
      <c r="B5837" s="220"/>
      <c r="C5837" s="220"/>
      <c r="D5837" s="220"/>
      <c r="E5837" s="220"/>
      <c r="F5837" s="220"/>
      <c r="G5837" s="220"/>
      <c r="H5837" s="220"/>
      <c r="I5837" s="220"/>
      <c r="J5837" s="220"/>
      <c r="K5837" s="220"/>
      <c r="L5837" s="220"/>
      <c r="M5837" s="326"/>
      <c r="N5837" s="220"/>
      <c r="O5837" s="220"/>
      <c r="P5837" s="220"/>
      <c r="Q5837" s="326"/>
      <c r="R5837" s="326"/>
      <c r="S5837" s="326"/>
      <c r="T5837" s="326"/>
    </row>
    <row r="5838" spans="1:20">
      <c r="A5838" s="220"/>
      <c r="B5838" s="220"/>
      <c r="C5838" s="220"/>
      <c r="D5838" s="220"/>
      <c r="E5838" s="220"/>
      <c r="F5838" s="220"/>
      <c r="G5838" s="220"/>
      <c r="H5838" s="220"/>
      <c r="I5838" s="220"/>
      <c r="J5838" s="220"/>
      <c r="K5838" s="220"/>
      <c r="L5838" s="220"/>
      <c r="M5838" s="326"/>
      <c r="N5838" s="220"/>
      <c r="O5838" s="220"/>
      <c r="P5838" s="220"/>
      <c r="Q5838" s="326"/>
      <c r="R5838" s="326"/>
      <c r="S5838" s="326"/>
      <c r="T5838" s="326"/>
    </row>
    <row r="5839" spans="1:20">
      <c r="A5839" s="220"/>
      <c r="B5839" s="220"/>
      <c r="C5839" s="220"/>
      <c r="D5839" s="220"/>
      <c r="E5839" s="220"/>
      <c r="F5839" s="220"/>
      <c r="G5839" s="220"/>
      <c r="H5839" s="220"/>
      <c r="I5839" s="220"/>
      <c r="J5839" s="220"/>
      <c r="K5839" s="220"/>
      <c r="L5839" s="220"/>
      <c r="M5839" s="326"/>
      <c r="N5839" s="220"/>
      <c r="O5839" s="220"/>
      <c r="P5839" s="220"/>
      <c r="Q5839" s="326"/>
      <c r="R5839" s="326"/>
      <c r="S5839" s="326"/>
      <c r="T5839" s="326"/>
    </row>
    <row r="5840" spans="1:20">
      <c r="A5840" s="220"/>
      <c r="B5840" s="220"/>
      <c r="C5840" s="220"/>
      <c r="D5840" s="220"/>
      <c r="E5840" s="220"/>
      <c r="F5840" s="220"/>
      <c r="G5840" s="220"/>
      <c r="H5840" s="220"/>
      <c r="I5840" s="220"/>
      <c r="J5840" s="220"/>
      <c r="K5840" s="220"/>
      <c r="L5840" s="220"/>
      <c r="M5840" s="326"/>
      <c r="N5840" s="220"/>
      <c r="O5840" s="220"/>
      <c r="P5840" s="220"/>
      <c r="Q5840" s="326"/>
      <c r="R5840" s="326"/>
      <c r="S5840" s="326"/>
      <c r="T5840" s="326"/>
    </row>
    <row r="5841" spans="1:20">
      <c r="A5841" s="220"/>
      <c r="B5841" s="220"/>
      <c r="C5841" s="220"/>
      <c r="D5841" s="220"/>
      <c r="E5841" s="220"/>
      <c r="F5841" s="220"/>
      <c r="G5841" s="220"/>
      <c r="H5841" s="220"/>
      <c r="I5841" s="220"/>
      <c r="J5841" s="220"/>
      <c r="K5841" s="220"/>
      <c r="L5841" s="220"/>
      <c r="M5841" s="326"/>
      <c r="N5841" s="220"/>
      <c r="O5841" s="220"/>
      <c r="P5841" s="220"/>
      <c r="Q5841" s="326"/>
      <c r="R5841" s="326"/>
      <c r="S5841" s="326"/>
      <c r="T5841" s="326"/>
    </row>
    <row r="5842" spans="1:20">
      <c r="A5842" s="220"/>
      <c r="B5842" s="220"/>
      <c r="C5842" s="220"/>
      <c r="D5842" s="220"/>
      <c r="E5842" s="220"/>
      <c r="F5842" s="220"/>
      <c r="G5842" s="220"/>
      <c r="H5842" s="220"/>
      <c r="I5842" s="220"/>
      <c r="J5842" s="220"/>
      <c r="K5842" s="220"/>
      <c r="L5842" s="220"/>
      <c r="M5842" s="326"/>
      <c r="N5842" s="220"/>
      <c r="O5842" s="220"/>
      <c r="P5842" s="220"/>
      <c r="Q5842" s="326"/>
      <c r="R5842" s="326"/>
      <c r="S5842" s="326"/>
      <c r="T5842" s="326"/>
    </row>
    <row r="5843" spans="1:20">
      <c r="A5843" s="220"/>
      <c r="B5843" s="220"/>
      <c r="C5843" s="220"/>
      <c r="D5843" s="220"/>
      <c r="E5843" s="220"/>
      <c r="F5843" s="220"/>
      <c r="G5843" s="220"/>
      <c r="H5843" s="220"/>
      <c r="I5843" s="220"/>
      <c r="J5843" s="220"/>
      <c r="K5843" s="220"/>
      <c r="L5843" s="220"/>
      <c r="M5843" s="326"/>
      <c r="N5843" s="220"/>
      <c r="O5843" s="220"/>
      <c r="P5843" s="220"/>
      <c r="Q5843" s="326"/>
      <c r="R5843" s="326"/>
      <c r="S5843" s="326"/>
      <c r="T5843" s="326"/>
    </row>
    <row r="5844" spans="1:20">
      <c r="A5844" s="220"/>
      <c r="B5844" s="220"/>
      <c r="C5844" s="220"/>
      <c r="D5844" s="220"/>
      <c r="E5844" s="220"/>
      <c r="F5844" s="220"/>
      <c r="G5844" s="220"/>
      <c r="H5844" s="220"/>
      <c r="I5844" s="220"/>
      <c r="J5844" s="220"/>
      <c r="K5844" s="220"/>
      <c r="L5844" s="220"/>
      <c r="M5844" s="326"/>
      <c r="N5844" s="220"/>
      <c r="O5844" s="220"/>
      <c r="P5844" s="220"/>
      <c r="Q5844" s="326"/>
      <c r="R5844" s="326"/>
      <c r="S5844" s="326"/>
      <c r="T5844" s="326"/>
    </row>
    <row r="5845" spans="1:20">
      <c r="A5845" s="220"/>
      <c r="B5845" s="220"/>
      <c r="C5845" s="220"/>
      <c r="D5845" s="220"/>
      <c r="E5845" s="220"/>
      <c r="F5845" s="220"/>
      <c r="G5845" s="220"/>
      <c r="H5845" s="220"/>
      <c r="I5845" s="220"/>
      <c r="J5845" s="220"/>
      <c r="K5845" s="220"/>
      <c r="L5845" s="220"/>
      <c r="M5845" s="326"/>
      <c r="N5845" s="220"/>
      <c r="O5845" s="220"/>
      <c r="P5845" s="220"/>
      <c r="Q5845" s="326"/>
      <c r="R5845" s="326"/>
      <c r="S5845" s="326"/>
      <c r="T5845" s="326"/>
    </row>
    <row r="5846" spans="1:20">
      <c r="A5846" s="220"/>
      <c r="B5846" s="220"/>
      <c r="C5846" s="220"/>
      <c r="D5846" s="220"/>
      <c r="E5846" s="220"/>
      <c r="F5846" s="220"/>
      <c r="G5846" s="220"/>
      <c r="H5846" s="220"/>
      <c r="I5846" s="220"/>
      <c r="J5846" s="220"/>
      <c r="K5846" s="220"/>
      <c r="L5846" s="220"/>
      <c r="M5846" s="326"/>
      <c r="N5846" s="220"/>
      <c r="O5846" s="220"/>
      <c r="P5846" s="220"/>
      <c r="Q5846" s="326"/>
      <c r="R5846" s="326"/>
      <c r="S5846" s="326"/>
      <c r="T5846" s="326"/>
    </row>
    <row r="5847" spans="1:20">
      <c r="A5847" s="220"/>
      <c r="B5847" s="220"/>
      <c r="C5847" s="220"/>
      <c r="D5847" s="220"/>
      <c r="E5847" s="220"/>
      <c r="F5847" s="220"/>
      <c r="G5847" s="220"/>
      <c r="H5847" s="220"/>
      <c r="I5847" s="220"/>
      <c r="J5847" s="220"/>
      <c r="K5847" s="220"/>
      <c r="L5847" s="220"/>
      <c r="M5847" s="326"/>
      <c r="N5847" s="220"/>
      <c r="O5847" s="220"/>
      <c r="P5847" s="220"/>
      <c r="Q5847" s="326"/>
      <c r="R5847" s="326"/>
      <c r="S5847" s="326"/>
      <c r="T5847" s="326"/>
    </row>
    <row r="5848" spans="1:20">
      <c r="A5848" s="220"/>
      <c r="B5848" s="220"/>
      <c r="C5848" s="220"/>
      <c r="D5848" s="220"/>
      <c r="E5848" s="220"/>
      <c r="F5848" s="220"/>
      <c r="G5848" s="220"/>
      <c r="H5848" s="220"/>
      <c r="I5848" s="220"/>
      <c r="J5848" s="220"/>
      <c r="K5848" s="220"/>
      <c r="L5848" s="220"/>
      <c r="M5848" s="326"/>
      <c r="N5848" s="220"/>
      <c r="O5848" s="220"/>
      <c r="P5848" s="220"/>
      <c r="Q5848" s="326"/>
      <c r="R5848" s="326"/>
      <c r="S5848" s="326"/>
      <c r="T5848" s="326"/>
    </row>
    <row r="5849" spans="1:20">
      <c r="A5849" s="220"/>
      <c r="B5849" s="220"/>
      <c r="C5849" s="220"/>
      <c r="D5849" s="220"/>
      <c r="E5849" s="220"/>
      <c r="F5849" s="220"/>
      <c r="G5849" s="220"/>
      <c r="H5849" s="220"/>
      <c r="I5849" s="220"/>
      <c r="J5849" s="220"/>
      <c r="K5849" s="220"/>
      <c r="L5849" s="220"/>
      <c r="M5849" s="326"/>
      <c r="N5849" s="220"/>
      <c r="O5849" s="220"/>
      <c r="P5849" s="220"/>
      <c r="Q5849" s="326"/>
      <c r="R5849" s="326"/>
      <c r="S5849" s="326"/>
      <c r="T5849" s="326"/>
    </row>
    <row r="5850" spans="1:20">
      <c r="A5850" s="220"/>
      <c r="B5850" s="220"/>
      <c r="C5850" s="220"/>
      <c r="D5850" s="220"/>
      <c r="E5850" s="220"/>
      <c r="F5850" s="220"/>
      <c r="G5850" s="220"/>
      <c r="H5850" s="220"/>
      <c r="I5850" s="220"/>
      <c r="J5850" s="220"/>
      <c r="K5850" s="220"/>
      <c r="L5850" s="220"/>
      <c r="M5850" s="326"/>
      <c r="N5850" s="220"/>
      <c r="O5850" s="220"/>
      <c r="P5850" s="220"/>
      <c r="Q5850" s="326"/>
      <c r="R5850" s="326"/>
      <c r="S5850" s="326"/>
      <c r="T5850" s="326"/>
    </row>
    <row r="5851" spans="1:20">
      <c r="A5851" s="220"/>
      <c r="B5851" s="220"/>
      <c r="C5851" s="220"/>
      <c r="D5851" s="220"/>
      <c r="E5851" s="220"/>
      <c r="F5851" s="220"/>
      <c r="G5851" s="220"/>
      <c r="H5851" s="220"/>
      <c r="I5851" s="220"/>
      <c r="J5851" s="220"/>
      <c r="K5851" s="220"/>
      <c r="L5851" s="220"/>
      <c r="M5851" s="326"/>
      <c r="N5851" s="220"/>
      <c r="O5851" s="220"/>
      <c r="P5851" s="220"/>
      <c r="Q5851" s="326"/>
      <c r="R5851" s="326"/>
      <c r="S5851" s="326"/>
      <c r="T5851" s="326"/>
    </row>
    <row r="5852" spans="1:20">
      <c r="A5852" s="220"/>
      <c r="B5852" s="220"/>
      <c r="C5852" s="220"/>
      <c r="D5852" s="220"/>
      <c r="E5852" s="220"/>
      <c r="F5852" s="220"/>
      <c r="G5852" s="220"/>
      <c r="H5852" s="220"/>
      <c r="I5852" s="220"/>
      <c r="J5852" s="220"/>
      <c r="K5852" s="220"/>
      <c r="L5852" s="220"/>
      <c r="M5852" s="326"/>
      <c r="N5852" s="220"/>
      <c r="O5852" s="220"/>
      <c r="P5852" s="220"/>
      <c r="Q5852" s="326"/>
      <c r="R5852" s="326"/>
      <c r="S5852" s="326"/>
      <c r="T5852" s="326"/>
    </row>
    <row r="5853" spans="1:20">
      <c r="A5853" s="220"/>
      <c r="B5853" s="220"/>
      <c r="C5853" s="220"/>
      <c r="D5853" s="220"/>
      <c r="E5853" s="220"/>
      <c r="F5853" s="220"/>
      <c r="G5853" s="220"/>
      <c r="H5853" s="220"/>
      <c r="I5853" s="220"/>
      <c r="J5853" s="220"/>
      <c r="K5853" s="220"/>
      <c r="L5853" s="220"/>
      <c r="M5853" s="326"/>
      <c r="N5853" s="220"/>
      <c r="O5853" s="220"/>
      <c r="P5853" s="220"/>
      <c r="Q5853" s="326"/>
      <c r="R5853" s="326"/>
      <c r="S5853" s="326"/>
      <c r="T5853" s="326"/>
    </row>
    <row r="5854" spans="1:20">
      <c r="A5854" s="220"/>
      <c r="B5854" s="220"/>
      <c r="C5854" s="220"/>
      <c r="D5854" s="220"/>
      <c r="E5854" s="220"/>
      <c r="F5854" s="220"/>
      <c r="G5854" s="220"/>
      <c r="H5854" s="220"/>
      <c r="I5854" s="220"/>
      <c r="J5854" s="220"/>
      <c r="K5854" s="220"/>
      <c r="L5854" s="220"/>
      <c r="M5854" s="326"/>
      <c r="N5854" s="220"/>
      <c r="O5854" s="220"/>
      <c r="P5854" s="220"/>
      <c r="Q5854" s="326"/>
      <c r="R5854" s="326"/>
      <c r="S5854" s="326"/>
      <c r="T5854" s="326"/>
    </row>
    <row r="5855" spans="1:20">
      <c r="A5855" s="220"/>
      <c r="B5855" s="220"/>
      <c r="C5855" s="220"/>
      <c r="D5855" s="220"/>
      <c r="E5855" s="220"/>
      <c r="F5855" s="220"/>
      <c r="G5855" s="220"/>
      <c r="H5855" s="220"/>
      <c r="I5855" s="220"/>
      <c r="J5855" s="220"/>
      <c r="K5855" s="220"/>
      <c r="L5855" s="220"/>
      <c r="M5855" s="326"/>
      <c r="N5855" s="220"/>
      <c r="O5855" s="220"/>
      <c r="P5855" s="220"/>
      <c r="Q5855" s="326"/>
      <c r="R5855" s="326"/>
      <c r="S5855" s="326"/>
      <c r="T5855" s="326"/>
    </row>
    <row r="5856" spans="1:20">
      <c r="A5856" s="220"/>
      <c r="B5856" s="220"/>
      <c r="C5856" s="220"/>
      <c r="D5856" s="220"/>
      <c r="E5856" s="220"/>
      <c r="F5856" s="220"/>
      <c r="G5856" s="220"/>
      <c r="H5856" s="220"/>
      <c r="I5856" s="220"/>
      <c r="J5856" s="220"/>
      <c r="K5856" s="220"/>
      <c r="L5856" s="220"/>
      <c r="M5856" s="326"/>
      <c r="N5856" s="220"/>
      <c r="O5856" s="220"/>
      <c r="P5856" s="220"/>
      <c r="Q5856" s="326"/>
      <c r="R5856" s="326"/>
      <c r="S5856" s="326"/>
      <c r="T5856" s="326"/>
    </row>
    <row r="5857" spans="1:20">
      <c r="A5857" s="220"/>
      <c r="B5857" s="220"/>
      <c r="C5857" s="220"/>
      <c r="D5857" s="220"/>
      <c r="E5857" s="220"/>
      <c r="F5857" s="220"/>
      <c r="G5857" s="220"/>
      <c r="H5857" s="220"/>
      <c r="I5857" s="220"/>
      <c r="J5857" s="220"/>
      <c r="K5857" s="220"/>
      <c r="L5857" s="220"/>
      <c r="M5857" s="326"/>
      <c r="N5857" s="220"/>
      <c r="O5857" s="220"/>
      <c r="P5857" s="220"/>
      <c r="Q5857" s="326"/>
      <c r="R5857" s="326"/>
      <c r="S5857" s="326"/>
      <c r="T5857" s="326"/>
    </row>
    <row r="5858" spans="1:20">
      <c r="A5858" s="220"/>
      <c r="B5858" s="220"/>
      <c r="C5858" s="220"/>
      <c r="D5858" s="220"/>
      <c r="E5858" s="220"/>
      <c r="F5858" s="220"/>
      <c r="G5858" s="220"/>
      <c r="H5858" s="220"/>
      <c r="I5858" s="220"/>
      <c r="J5858" s="220"/>
      <c r="K5858" s="220"/>
      <c r="L5858" s="220"/>
      <c r="M5858" s="326"/>
      <c r="N5858" s="220"/>
      <c r="O5858" s="220"/>
      <c r="P5858" s="220"/>
      <c r="Q5858" s="326"/>
      <c r="R5858" s="326"/>
      <c r="S5858" s="326"/>
      <c r="T5858" s="326"/>
    </row>
    <row r="5859" spans="1:20">
      <c r="A5859" s="220"/>
      <c r="B5859" s="220"/>
      <c r="C5859" s="220"/>
      <c r="D5859" s="220"/>
      <c r="E5859" s="220"/>
      <c r="F5859" s="220"/>
      <c r="G5859" s="220"/>
      <c r="H5859" s="220"/>
      <c r="I5859" s="220"/>
      <c r="J5859" s="220"/>
      <c r="K5859" s="220"/>
      <c r="L5859" s="220"/>
      <c r="M5859" s="326"/>
      <c r="N5859" s="220"/>
      <c r="O5859" s="220"/>
      <c r="P5859" s="220"/>
      <c r="Q5859" s="326"/>
      <c r="R5859" s="326"/>
      <c r="S5859" s="326"/>
      <c r="T5859" s="326"/>
    </row>
    <row r="5860" spans="1:20">
      <c r="A5860" s="220"/>
      <c r="B5860" s="220"/>
      <c r="C5860" s="220"/>
      <c r="D5860" s="220"/>
      <c r="E5860" s="220"/>
      <c r="F5860" s="220"/>
      <c r="G5860" s="220"/>
      <c r="H5860" s="220"/>
      <c r="I5860" s="220"/>
      <c r="J5860" s="220"/>
      <c r="K5860" s="220"/>
      <c r="L5860" s="220"/>
      <c r="M5860" s="326"/>
      <c r="N5860" s="220"/>
      <c r="O5860" s="220"/>
      <c r="P5860" s="220"/>
      <c r="Q5860" s="326"/>
      <c r="R5860" s="326"/>
      <c r="S5860" s="326"/>
      <c r="T5860" s="326"/>
    </row>
    <row r="5861" spans="1:20">
      <c r="A5861" s="220"/>
      <c r="B5861" s="220"/>
      <c r="C5861" s="220"/>
      <c r="D5861" s="220"/>
      <c r="E5861" s="220"/>
      <c r="F5861" s="220"/>
      <c r="G5861" s="220"/>
      <c r="H5861" s="220"/>
      <c r="I5861" s="220"/>
      <c r="J5861" s="220"/>
      <c r="K5861" s="220"/>
      <c r="L5861" s="220"/>
      <c r="M5861" s="326"/>
      <c r="N5861" s="220"/>
      <c r="O5861" s="220"/>
      <c r="P5861" s="220"/>
      <c r="Q5861" s="326"/>
      <c r="R5861" s="326"/>
      <c r="S5861" s="326"/>
      <c r="T5861" s="326"/>
    </row>
    <row r="5862" spans="1:20">
      <c r="A5862" s="220"/>
      <c r="B5862" s="220"/>
      <c r="C5862" s="220"/>
      <c r="D5862" s="220"/>
      <c r="E5862" s="220"/>
      <c r="F5862" s="220"/>
      <c r="G5862" s="220"/>
      <c r="H5862" s="220"/>
      <c r="I5862" s="220"/>
      <c r="J5862" s="220"/>
      <c r="K5862" s="220"/>
      <c r="L5862" s="220"/>
      <c r="M5862" s="326"/>
      <c r="N5862" s="220"/>
      <c r="O5862" s="220"/>
      <c r="P5862" s="220"/>
      <c r="Q5862" s="326"/>
      <c r="R5862" s="326"/>
      <c r="S5862" s="326"/>
      <c r="T5862" s="326"/>
    </row>
    <row r="5863" spans="1:20">
      <c r="A5863" s="220"/>
      <c r="B5863" s="220"/>
      <c r="C5863" s="220"/>
      <c r="D5863" s="220"/>
      <c r="E5863" s="220"/>
      <c r="F5863" s="220"/>
      <c r="G5863" s="220"/>
      <c r="H5863" s="220"/>
      <c r="I5863" s="220"/>
      <c r="J5863" s="220"/>
      <c r="K5863" s="220"/>
      <c r="L5863" s="220"/>
      <c r="M5863" s="326"/>
      <c r="N5863" s="220"/>
      <c r="O5863" s="220"/>
      <c r="P5863" s="220"/>
      <c r="Q5863" s="326"/>
      <c r="R5863" s="326"/>
      <c r="S5863" s="326"/>
      <c r="T5863" s="326"/>
    </row>
    <row r="5864" spans="1:20">
      <c r="A5864" s="220"/>
      <c r="B5864" s="220"/>
      <c r="C5864" s="220"/>
      <c r="D5864" s="220"/>
      <c r="E5864" s="220"/>
      <c r="F5864" s="220"/>
      <c r="G5864" s="220"/>
      <c r="H5864" s="220"/>
      <c r="I5864" s="220"/>
      <c r="J5864" s="220"/>
      <c r="K5864" s="220"/>
      <c r="L5864" s="220"/>
      <c r="M5864" s="326"/>
      <c r="N5864" s="220"/>
      <c r="O5864" s="220"/>
      <c r="P5864" s="220"/>
      <c r="Q5864" s="326"/>
      <c r="R5864" s="326"/>
      <c r="S5864" s="326"/>
      <c r="T5864" s="326"/>
    </row>
    <row r="5865" spans="1:20">
      <c r="A5865" s="220"/>
      <c r="B5865" s="220"/>
      <c r="C5865" s="220"/>
      <c r="D5865" s="220"/>
      <c r="E5865" s="220"/>
      <c r="F5865" s="220"/>
      <c r="G5865" s="220"/>
      <c r="H5865" s="220"/>
      <c r="I5865" s="220"/>
      <c r="J5865" s="220"/>
      <c r="K5865" s="220"/>
      <c r="L5865" s="220"/>
      <c r="M5865" s="326"/>
      <c r="N5865" s="220"/>
      <c r="O5865" s="220"/>
      <c r="P5865" s="220"/>
      <c r="Q5865" s="326"/>
      <c r="R5865" s="326"/>
      <c r="S5865" s="326"/>
      <c r="T5865" s="326"/>
    </row>
    <row r="5866" spans="1:20">
      <c r="A5866" s="220"/>
      <c r="B5866" s="220"/>
      <c r="C5866" s="220"/>
      <c r="D5866" s="220"/>
      <c r="E5866" s="220"/>
      <c r="F5866" s="220"/>
      <c r="G5866" s="220"/>
      <c r="H5866" s="220"/>
      <c r="I5866" s="220"/>
      <c r="J5866" s="220"/>
      <c r="K5866" s="220"/>
      <c r="L5866" s="220"/>
      <c r="M5866" s="326"/>
      <c r="N5866" s="220"/>
      <c r="O5866" s="220"/>
      <c r="P5866" s="220"/>
      <c r="Q5866" s="326"/>
      <c r="R5866" s="326"/>
      <c r="S5866" s="326"/>
      <c r="T5866" s="326"/>
    </row>
    <row r="5867" spans="1:20">
      <c r="A5867" s="220"/>
      <c r="B5867" s="220"/>
      <c r="C5867" s="220"/>
      <c r="D5867" s="220"/>
      <c r="E5867" s="220"/>
      <c r="F5867" s="220"/>
      <c r="G5867" s="220"/>
      <c r="H5867" s="220"/>
      <c r="I5867" s="220"/>
      <c r="J5867" s="220"/>
      <c r="K5867" s="220"/>
      <c r="L5867" s="220"/>
      <c r="M5867" s="326"/>
      <c r="N5867" s="220"/>
      <c r="O5867" s="220"/>
      <c r="P5867" s="220"/>
      <c r="Q5867" s="326"/>
      <c r="R5867" s="326"/>
      <c r="S5867" s="326"/>
      <c r="T5867" s="326"/>
    </row>
    <row r="5868" spans="1:20">
      <c r="A5868" s="220"/>
      <c r="B5868" s="220"/>
      <c r="C5868" s="220"/>
      <c r="D5868" s="220"/>
      <c r="E5868" s="220"/>
      <c r="F5868" s="220"/>
      <c r="G5868" s="220"/>
      <c r="H5868" s="220"/>
      <c r="I5868" s="220"/>
      <c r="J5868" s="220"/>
      <c r="K5868" s="220"/>
      <c r="L5868" s="220"/>
      <c r="M5868" s="326"/>
      <c r="N5868" s="220"/>
      <c r="O5868" s="220"/>
      <c r="P5868" s="220"/>
      <c r="Q5868" s="326"/>
      <c r="R5868" s="326"/>
      <c r="S5868" s="326"/>
      <c r="T5868" s="326"/>
    </row>
    <row r="5869" spans="1:20">
      <c r="A5869" s="220"/>
      <c r="B5869" s="220"/>
      <c r="C5869" s="220"/>
      <c r="D5869" s="220"/>
      <c r="E5869" s="220"/>
      <c r="F5869" s="220"/>
      <c r="G5869" s="220"/>
      <c r="H5869" s="220"/>
      <c r="I5869" s="220"/>
      <c r="J5869" s="220"/>
      <c r="K5869" s="220"/>
      <c r="L5869" s="220"/>
      <c r="M5869" s="326"/>
      <c r="N5869" s="220"/>
      <c r="O5869" s="220"/>
      <c r="P5869" s="220"/>
      <c r="Q5869" s="326"/>
      <c r="R5869" s="326"/>
      <c r="S5869" s="326"/>
      <c r="T5869" s="326"/>
    </row>
    <row r="5870" spans="1:20">
      <c r="A5870" s="220"/>
      <c r="B5870" s="220"/>
      <c r="C5870" s="220"/>
      <c r="D5870" s="220"/>
      <c r="E5870" s="220"/>
      <c r="F5870" s="220"/>
      <c r="G5870" s="220"/>
      <c r="H5870" s="220"/>
      <c r="I5870" s="220"/>
      <c r="J5870" s="220"/>
      <c r="K5870" s="220"/>
      <c r="L5870" s="220"/>
      <c r="M5870" s="326"/>
      <c r="N5870" s="220"/>
      <c r="O5870" s="220"/>
      <c r="P5870" s="220"/>
      <c r="Q5870" s="326"/>
      <c r="R5870" s="326"/>
      <c r="S5870" s="326"/>
      <c r="T5870" s="326"/>
    </row>
    <row r="5871" spans="1:20">
      <c r="A5871" s="220"/>
      <c r="B5871" s="220"/>
      <c r="C5871" s="220"/>
      <c r="D5871" s="220"/>
      <c r="E5871" s="220"/>
      <c r="F5871" s="220"/>
      <c r="G5871" s="220"/>
      <c r="H5871" s="220"/>
      <c r="I5871" s="220"/>
      <c r="J5871" s="220"/>
      <c r="K5871" s="220"/>
      <c r="L5871" s="220"/>
      <c r="M5871" s="326"/>
      <c r="N5871" s="220"/>
      <c r="O5871" s="220"/>
      <c r="P5871" s="220"/>
      <c r="Q5871" s="326"/>
      <c r="R5871" s="326"/>
      <c r="S5871" s="326"/>
      <c r="T5871" s="326"/>
    </row>
    <row r="5872" spans="1:20">
      <c r="A5872" s="220"/>
      <c r="B5872" s="220"/>
      <c r="C5872" s="220"/>
      <c r="D5872" s="220"/>
      <c r="E5872" s="220"/>
      <c r="F5872" s="220"/>
      <c r="G5872" s="220"/>
      <c r="H5872" s="220"/>
      <c r="I5872" s="220"/>
      <c r="J5872" s="220"/>
      <c r="K5872" s="220"/>
      <c r="L5872" s="220"/>
      <c r="M5872" s="326"/>
      <c r="N5872" s="220"/>
      <c r="O5872" s="220"/>
      <c r="P5872" s="220"/>
      <c r="Q5872" s="326"/>
      <c r="R5872" s="326"/>
      <c r="S5872" s="326"/>
      <c r="T5872" s="326"/>
    </row>
    <row r="5873" spans="1:20">
      <c r="A5873" s="220"/>
      <c r="B5873" s="220"/>
      <c r="C5873" s="220"/>
      <c r="D5873" s="220"/>
      <c r="E5873" s="220"/>
      <c r="F5873" s="220"/>
      <c r="G5873" s="220"/>
      <c r="H5873" s="220"/>
      <c r="I5873" s="220"/>
      <c r="J5873" s="220"/>
      <c r="K5873" s="220"/>
      <c r="L5873" s="220"/>
      <c r="M5873" s="326"/>
      <c r="N5873" s="220"/>
      <c r="O5873" s="220"/>
      <c r="P5873" s="220"/>
      <c r="Q5873" s="326"/>
      <c r="R5873" s="326"/>
      <c r="S5873" s="326"/>
      <c r="T5873" s="326"/>
    </row>
    <row r="5874" spans="1:20">
      <c r="A5874" s="220"/>
      <c r="B5874" s="220"/>
      <c r="C5874" s="220"/>
      <c r="D5874" s="220"/>
      <c r="E5874" s="220"/>
      <c r="F5874" s="220"/>
      <c r="G5874" s="220"/>
      <c r="H5874" s="220"/>
      <c r="I5874" s="220"/>
      <c r="J5874" s="220"/>
      <c r="K5874" s="220"/>
      <c r="L5874" s="220"/>
      <c r="M5874" s="326"/>
      <c r="N5874" s="220"/>
      <c r="O5874" s="220"/>
      <c r="P5874" s="220"/>
      <c r="Q5874" s="326"/>
      <c r="R5874" s="326"/>
      <c r="S5874" s="326"/>
      <c r="T5874" s="326"/>
    </row>
    <row r="5875" spans="1:20">
      <c r="A5875" s="220"/>
      <c r="B5875" s="220"/>
      <c r="C5875" s="220"/>
      <c r="D5875" s="220"/>
      <c r="E5875" s="220"/>
      <c r="F5875" s="220"/>
      <c r="G5875" s="220"/>
      <c r="H5875" s="220"/>
      <c r="I5875" s="220"/>
      <c r="J5875" s="220"/>
      <c r="K5875" s="220"/>
      <c r="L5875" s="220"/>
      <c r="M5875" s="326"/>
      <c r="N5875" s="220"/>
      <c r="O5875" s="220"/>
      <c r="P5875" s="220"/>
      <c r="Q5875" s="326"/>
      <c r="R5875" s="326"/>
      <c r="S5875" s="326"/>
      <c r="T5875" s="326"/>
    </row>
    <row r="5876" spans="1:20">
      <c r="A5876" s="220"/>
      <c r="B5876" s="220"/>
      <c r="C5876" s="220"/>
      <c r="D5876" s="220"/>
      <c r="E5876" s="220"/>
      <c r="F5876" s="220"/>
      <c r="G5876" s="220"/>
      <c r="H5876" s="220"/>
      <c r="I5876" s="220"/>
      <c r="J5876" s="220"/>
      <c r="K5876" s="220"/>
      <c r="L5876" s="220"/>
      <c r="M5876" s="326"/>
      <c r="N5876" s="220"/>
      <c r="O5876" s="220"/>
      <c r="P5876" s="220"/>
      <c r="Q5876" s="326"/>
      <c r="R5876" s="326"/>
      <c r="S5876" s="326"/>
      <c r="T5876" s="326"/>
    </row>
    <row r="5877" spans="1:20">
      <c r="A5877" s="220"/>
      <c r="B5877" s="220"/>
      <c r="C5877" s="220"/>
      <c r="D5877" s="220"/>
      <c r="E5877" s="220"/>
      <c r="F5877" s="220"/>
      <c r="G5877" s="220"/>
      <c r="H5877" s="220"/>
      <c r="I5877" s="220"/>
      <c r="J5877" s="220"/>
      <c r="K5877" s="220"/>
      <c r="L5877" s="220"/>
      <c r="M5877" s="326"/>
      <c r="N5877" s="220"/>
      <c r="O5877" s="220"/>
      <c r="P5877" s="220"/>
      <c r="Q5877" s="326"/>
      <c r="R5877" s="326"/>
      <c r="S5877" s="326"/>
      <c r="T5877" s="326"/>
    </row>
    <row r="5878" spans="1:20">
      <c r="A5878" s="220"/>
      <c r="B5878" s="220"/>
      <c r="C5878" s="220"/>
      <c r="D5878" s="220"/>
      <c r="E5878" s="220"/>
      <c r="F5878" s="220"/>
      <c r="G5878" s="220"/>
      <c r="H5878" s="220"/>
      <c r="I5878" s="220"/>
      <c r="J5878" s="220"/>
      <c r="K5878" s="220"/>
      <c r="L5878" s="220"/>
      <c r="M5878" s="326"/>
      <c r="N5878" s="220"/>
      <c r="O5878" s="220"/>
      <c r="P5878" s="220"/>
      <c r="Q5878" s="326"/>
      <c r="R5878" s="326"/>
      <c r="S5878" s="326"/>
      <c r="T5878" s="326"/>
    </row>
    <row r="5879" spans="1:20">
      <c r="A5879" s="220"/>
      <c r="B5879" s="220"/>
      <c r="C5879" s="220"/>
      <c r="D5879" s="220"/>
      <c r="E5879" s="220"/>
      <c r="F5879" s="220"/>
      <c r="G5879" s="220"/>
      <c r="H5879" s="220"/>
      <c r="I5879" s="220"/>
      <c r="J5879" s="220"/>
      <c r="K5879" s="220"/>
      <c r="L5879" s="220"/>
      <c r="M5879" s="326"/>
      <c r="N5879" s="220"/>
      <c r="O5879" s="220"/>
      <c r="P5879" s="220"/>
      <c r="Q5879" s="326"/>
      <c r="R5879" s="326"/>
      <c r="S5879" s="326"/>
      <c r="T5879" s="326"/>
    </row>
    <row r="5880" spans="1:20">
      <c r="A5880" s="220"/>
      <c r="B5880" s="220"/>
      <c r="C5880" s="220"/>
      <c r="D5880" s="220"/>
      <c r="E5880" s="220"/>
      <c r="F5880" s="220"/>
      <c r="G5880" s="220"/>
      <c r="H5880" s="220"/>
      <c r="I5880" s="220"/>
      <c r="J5880" s="220"/>
      <c r="K5880" s="220"/>
      <c r="L5880" s="220"/>
      <c r="M5880" s="326"/>
      <c r="N5880" s="220"/>
      <c r="O5880" s="220"/>
      <c r="P5880" s="220"/>
      <c r="Q5880" s="326"/>
      <c r="R5880" s="326"/>
      <c r="S5880" s="326"/>
      <c r="T5880" s="326"/>
    </row>
    <row r="5881" spans="1:20">
      <c r="A5881" s="220"/>
      <c r="B5881" s="220"/>
      <c r="C5881" s="220"/>
      <c r="D5881" s="220"/>
      <c r="E5881" s="220"/>
      <c r="F5881" s="220"/>
      <c r="G5881" s="220"/>
      <c r="H5881" s="220"/>
      <c r="I5881" s="220"/>
      <c r="J5881" s="220"/>
      <c r="K5881" s="220"/>
      <c r="L5881" s="220"/>
      <c r="M5881" s="326"/>
      <c r="N5881" s="220"/>
      <c r="O5881" s="220"/>
      <c r="P5881" s="220"/>
      <c r="Q5881" s="326"/>
      <c r="R5881" s="326"/>
      <c r="S5881" s="326"/>
      <c r="T5881" s="326"/>
    </row>
    <row r="5882" spans="1:20">
      <c r="A5882" s="220"/>
      <c r="B5882" s="220"/>
      <c r="C5882" s="220"/>
      <c r="D5882" s="220"/>
      <c r="E5882" s="220"/>
      <c r="F5882" s="220"/>
      <c r="G5882" s="220"/>
      <c r="H5882" s="220"/>
      <c r="I5882" s="220"/>
      <c r="J5882" s="220"/>
      <c r="K5882" s="220"/>
      <c r="L5882" s="220"/>
      <c r="M5882" s="326"/>
      <c r="N5882" s="220"/>
      <c r="O5882" s="220"/>
      <c r="P5882" s="220"/>
      <c r="Q5882" s="326"/>
      <c r="R5882" s="326"/>
      <c r="S5882" s="326"/>
      <c r="T5882" s="326"/>
    </row>
    <row r="5883" spans="1:20">
      <c r="A5883" s="220"/>
      <c r="B5883" s="220"/>
      <c r="C5883" s="220"/>
      <c r="D5883" s="220"/>
      <c r="E5883" s="220"/>
      <c r="F5883" s="220"/>
      <c r="G5883" s="220"/>
      <c r="H5883" s="220"/>
      <c r="I5883" s="220"/>
      <c r="J5883" s="220"/>
      <c r="K5883" s="220"/>
      <c r="L5883" s="220"/>
      <c r="M5883" s="326"/>
      <c r="N5883" s="220"/>
      <c r="O5883" s="220"/>
      <c r="P5883" s="220"/>
      <c r="Q5883" s="326"/>
      <c r="R5883" s="326"/>
      <c r="S5883" s="326"/>
      <c r="T5883" s="326"/>
    </row>
    <row r="5884" spans="1:20">
      <c r="A5884" s="220"/>
      <c r="B5884" s="220"/>
      <c r="C5884" s="220"/>
      <c r="D5884" s="220"/>
      <c r="E5884" s="220"/>
      <c r="F5884" s="220"/>
      <c r="G5884" s="220"/>
      <c r="H5884" s="220"/>
      <c r="I5884" s="220"/>
      <c r="J5884" s="220"/>
      <c r="K5884" s="220"/>
      <c r="L5884" s="220"/>
      <c r="M5884" s="326"/>
      <c r="N5884" s="220"/>
      <c r="O5884" s="220"/>
      <c r="P5884" s="220"/>
      <c r="Q5884" s="326"/>
      <c r="R5884" s="326"/>
      <c r="S5884" s="326"/>
      <c r="T5884" s="326"/>
    </row>
    <row r="5885" spans="1:20">
      <c r="A5885" s="220"/>
      <c r="B5885" s="220"/>
      <c r="C5885" s="220"/>
      <c r="D5885" s="220"/>
      <c r="E5885" s="220"/>
      <c r="F5885" s="220"/>
      <c r="G5885" s="220"/>
      <c r="H5885" s="220"/>
      <c r="I5885" s="220"/>
      <c r="J5885" s="220"/>
      <c r="K5885" s="220"/>
      <c r="L5885" s="220"/>
      <c r="M5885" s="326"/>
      <c r="N5885" s="220"/>
      <c r="O5885" s="220"/>
      <c r="P5885" s="220"/>
      <c r="Q5885" s="326"/>
      <c r="R5885" s="326"/>
      <c r="S5885" s="326"/>
      <c r="T5885" s="326"/>
    </row>
    <row r="5886" spans="1:20">
      <c r="A5886" s="220"/>
      <c r="B5886" s="220"/>
      <c r="C5886" s="220"/>
      <c r="D5886" s="220"/>
      <c r="E5886" s="220"/>
      <c r="F5886" s="220"/>
      <c r="G5886" s="220"/>
      <c r="H5886" s="220"/>
      <c r="I5886" s="220"/>
      <c r="J5886" s="220"/>
      <c r="K5886" s="220"/>
      <c r="L5886" s="220"/>
      <c r="M5886" s="326"/>
      <c r="N5886" s="220"/>
      <c r="O5886" s="220"/>
      <c r="P5886" s="220"/>
      <c r="Q5886" s="326"/>
      <c r="R5886" s="326"/>
      <c r="S5886" s="326"/>
      <c r="T5886" s="326"/>
    </row>
    <row r="5887" spans="1:20">
      <c r="A5887" s="220"/>
      <c r="B5887" s="220"/>
      <c r="C5887" s="220"/>
      <c r="D5887" s="220"/>
      <c r="E5887" s="220"/>
      <c r="F5887" s="220"/>
      <c r="G5887" s="220"/>
      <c r="H5887" s="220"/>
      <c r="I5887" s="220"/>
      <c r="J5887" s="220"/>
      <c r="K5887" s="220"/>
      <c r="L5887" s="220"/>
      <c r="M5887" s="326"/>
      <c r="N5887" s="220"/>
      <c r="O5887" s="220"/>
      <c r="P5887" s="220"/>
      <c r="Q5887" s="326"/>
      <c r="R5887" s="326"/>
      <c r="S5887" s="326"/>
      <c r="T5887" s="326"/>
    </row>
    <row r="5888" spans="1:20">
      <c r="A5888" s="220"/>
      <c r="B5888" s="220"/>
      <c r="C5888" s="220"/>
      <c r="D5888" s="220"/>
      <c r="E5888" s="220"/>
      <c r="F5888" s="220"/>
      <c r="G5888" s="220"/>
      <c r="H5888" s="220"/>
      <c r="I5888" s="220"/>
      <c r="J5888" s="220"/>
      <c r="K5888" s="220"/>
      <c r="L5888" s="220"/>
      <c r="M5888" s="326"/>
      <c r="N5888" s="220"/>
      <c r="O5888" s="220"/>
      <c r="P5888" s="220"/>
      <c r="Q5888" s="326"/>
      <c r="R5888" s="326"/>
      <c r="S5888" s="326"/>
      <c r="T5888" s="326"/>
    </row>
    <row r="5889" spans="1:20">
      <c r="A5889" s="220"/>
      <c r="B5889" s="220"/>
      <c r="C5889" s="220"/>
      <c r="D5889" s="220"/>
      <c r="E5889" s="220"/>
      <c r="F5889" s="220"/>
      <c r="G5889" s="220"/>
      <c r="H5889" s="220"/>
      <c r="I5889" s="220"/>
      <c r="J5889" s="220"/>
      <c r="K5889" s="220"/>
      <c r="L5889" s="220"/>
      <c r="M5889" s="326"/>
      <c r="N5889" s="220"/>
      <c r="O5889" s="220"/>
      <c r="P5889" s="220"/>
      <c r="Q5889" s="326"/>
      <c r="R5889" s="326"/>
      <c r="S5889" s="326"/>
      <c r="T5889" s="326"/>
    </row>
    <row r="5890" spans="1:20">
      <c r="A5890" s="220"/>
      <c r="B5890" s="220"/>
      <c r="C5890" s="220"/>
      <c r="D5890" s="220"/>
      <c r="E5890" s="220"/>
      <c r="F5890" s="220"/>
      <c r="G5890" s="220"/>
      <c r="H5890" s="220"/>
      <c r="I5890" s="220"/>
      <c r="J5890" s="220"/>
      <c r="K5890" s="220"/>
      <c r="L5890" s="220"/>
      <c r="M5890" s="326"/>
      <c r="N5890" s="220"/>
      <c r="O5890" s="220"/>
      <c r="P5890" s="220"/>
      <c r="Q5890" s="326"/>
      <c r="R5890" s="326"/>
      <c r="S5890" s="326"/>
      <c r="T5890" s="326"/>
    </row>
    <row r="5891" spans="1:20">
      <c r="A5891" s="220"/>
      <c r="B5891" s="220"/>
      <c r="C5891" s="220"/>
      <c r="D5891" s="220"/>
      <c r="E5891" s="220"/>
      <c r="F5891" s="220"/>
      <c r="G5891" s="220"/>
      <c r="H5891" s="220"/>
      <c r="I5891" s="220"/>
      <c r="J5891" s="220"/>
      <c r="K5891" s="220"/>
      <c r="L5891" s="220"/>
      <c r="M5891" s="326"/>
      <c r="N5891" s="220"/>
      <c r="O5891" s="220"/>
      <c r="P5891" s="220"/>
      <c r="Q5891" s="326"/>
      <c r="R5891" s="326"/>
      <c r="S5891" s="326"/>
      <c r="T5891" s="326"/>
    </row>
    <row r="5892" spans="1:20">
      <c r="A5892" s="220"/>
      <c r="B5892" s="220"/>
      <c r="C5892" s="220"/>
      <c r="D5892" s="220"/>
      <c r="E5892" s="220"/>
      <c r="F5892" s="220"/>
      <c r="G5892" s="220"/>
      <c r="H5892" s="220"/>
      <c r="I5892" s="220"/>
      <c r="J5892" s="220"/>
      <c r="K5892" s="220"/>
      <c r="L5892" s="220"/>
      <c r="M5892" s="326"/>
      <c r="N5892" s="220"/>
      <c r="O5892" s="220"/>
      <c r="P5892" s="220"/>
      <c r="Q5892" s="326"/>
      <c r="R5892" s="326"/>
      <c r="S5892" s="326"/>
      <c r="T5892" s="326"/>
    </row>
    <row r="5893" spans="1:20">
      <c r="A5893" s="220"/>
      <c r="B5893" s="220"/>
      <c r="C5893" s="220"/>
      <c r="D5893" s="220"/>
      <c r="E5893" s="220"/>
      <c r="F5893" s="220"/>
      <c r="G5893" s="220"/>
      <c r="H5893" s="220"/>
      <c r="I5893" s="220"/>
      <c r="J5893" s="220"/>
      <c r="K5893" s="220"/>
      <c r="L5893" s="220"/>
      <c r="M5893" s="326"/>
      <c r="N5893" s="220"/>
      <c r="O5893" s="220"/>
      <c r="P5893" s="220"/>
      <c r="Q5893" s="326"/>
      <c r="R5893" s="326"/>
      <c r="S5893" s="326"/>
      <c r="T5893" s="326"/>
    </row>
    <row r="5894" spans="1:20">
      <c r="A5894" s="220"/>
      <c r="B5894" s="220"/>
      <c r="C5894" s="220"/>
      <c r="D5894" s="220"/>
      <c r="E5894" s="220"/>
      <c r="F5894" s="220"/>
      <c r="G5894" s="220"/>
      <c r="H5894" s="220"/>
      <c r="I5894" s="220"/>
      <c r="J5894" s="220"/>
      <c r="K5894" s="220"/>
      <c r="L5894" s="220"/>
      <c r="M5894" s="326"/>
      <c r="N5894" s="220"/>
      <c r="O5894" s="220"/>
      <c r="P5894" s="220"/>
      <c r="Q5894" s="326"/>
      <c r="R5894" s="326"/>
      <c r="S5894" s="326"/>
      <c r="T5894" s="326"/>
    </row>
    <row r="5895" spans="1:20">
      <c r="A5895" s="220"/>
      <c r="B5895" s="220"/>
      <c r="C5895" s="220"/>
      <c r="D5895" s="220"/>
      <c r="E5895" s="220"/>
      <c r="F5895" s="220"/>
      <c r="G5895" s="220"/>
      <c r="H5895" s="220"/>
      <c r="I5895" s="220"/>
      <c r="J5895" s="220"/>
      <c r="K5895" s="220"/>
      <c r="L5895" s="220"/>
      <c r="M5895" s="326"/>
      <c r="N5895" s="220"/>
      <c r="O5895" s="220"/>
      <c r="P5895" s="220"/>
      <c r="Q5895" s="326"/>
      <c r="R5895" s="326"/>
      <c r="S5895" s="326"/>
      <c r="T5895" s="326"/>
    </row>
    <row r="5896" spans="1:20">
      <c r="A5896" s="220"/>
      <c r="B5896" s="220"/>
      <c r="C5896" s="220"/>
      <c r="D5896" s="220"/>
      <c r="E5896" s="220"/>
      <c r="F5896" s="220"/>
      <c r="G5896" s="220"/>
      <c r="H5896" s="220"/>
      <c r="I5896" s="220"/>
      <c r="J5896" s="220"/>
      <c r="K5896" s="220"/>
      <c r="L5896" s="220"/>
      <c r="M5896" s="326"/>
      <c r="N5896" s="220"/>
      <c r="O5896" s="220"/>
      <c r="P5896" s="220"/>
      <c r="Q5896" s="326"/>
      <c r="R5896" s="326"/>
      <c r="S5896" s="326"/>
      <c r="T5896" s="326"/>
    </row>
    <row r="5897" spans="1:20">
      <c r="A5897" s="220"/>
      <c r="B5897" s="220"/>
      <c r="C5897" s="220"/>
      <c r="D5897" s="220"/>
      <c r="E5897" s="220"/>
      <c r="F5897" s="220"/>
      <c r="G5897" s="220"/>
      <c r="H5897" s="220"/>
      <c r="I5897" s="220"/>
      <c r="J5897" s="220"/>
      <c r="K5897" s="220"/>
      <c r="L5897" s="220"/>
      <c r="M5897" s="326"/>
      <c r="N5897" s="220"/>
      <c r="O5897" s="220"/>
      <c r="P5897" s="220"/>
      <c r="Q5897" s="326"/>
      <c r="R5897" s="326"/>
      <c r="S5897" s="326"/>
      <c r="T5897" s="326"/>
    </row>
    <row r="5898" spans="1:20">
      <c r="A5898" s="220"/>
      <c r="B5898" s="220"/>
      <c r="C5898" s="220"/>
      <c r="D5898" s="220"/>
      <c r="E5898" s="220"/>
      <c r="F5898" s="220"/>
      <c r="G5898" s="220"/>
      <c r="H5898" s="220"/>
      <c r="I5898" s="220"/>
      <c r="J5898" s="220"/>
      <c r="K5898" s="220"/>
      <c r="L5898" s="220"/>
      <c r="M5898" s="326"/>
      <c r="N5898" s="220"/>
      <c r="O5898" s="220"/>
      <c r="P5898" s="220"/>
      <c r="Q5898" s="326"/>
      <c r="R5898" s="326"/>
      <c r="S5898" s="326"/>
      <c r="T5898" s="326"/>
    </row>
    <row r="5899" spans="1:20">
      <c r="A5899" s="220"/>
      <c r="B5899" s="220"/>
      <c r="C5899" s="220"/>
      <c r="D5899" s="220"/>
      <c r="E5899" s="220"/>
      <c r="F5899" s="220"/>
      <c r="G5899" s="220"/>
      <c r="H5899" s="220"/>
      <c r="I5899" s="220"/>
      <c r="J5899" s="220"/>
      <c r="K5899" s="220"/>
      <c r="L5899" s="220"/>
      <c r="M5899" s="326"/>
      <c r="N5899" s="220"/>
      <c r="O5899" s="220"/>
      <c r="P5899" s="220"/>
      <c r="Q5899" s="326"/>
      <c r="R5899" s="326"/>
      <c r="S5899" s="326"/>
      <c r="T5899" s="326"/>
    </row>
    <row r="5900" spans="1:20">
      <c r="A5900" s="220"/>
      <c r="B5900" s="220"/>
      <c r="C5900" s="220"/>
      <c r="D5900" s="220"/>
      <c r="E5900" s="220"/>
      <c r="F5900" s="220"/>
      <c r="G5900" s="220"/>
      <c r="H5900" s="220"/>
      <c r="I5900" s="220"/>
      <c r="J5900" s="220"/>
      <c r="K5900" s="220"/>
      <c r="L5900" s="220"/>
      <c r="M5900" s="326"/>
      <c r="N5900" s="220"/>
      <c r="O5900" s="220"/>
      <c r="P5900" s="220"/>
      <c r="Q5900" s="326"/>
      <c r="R5900" s="326"/>
      <c r="S5900" s="326"/>
      <c r="T5900" s="326"/>
    </row>
    <row r="5901" spans="1:20">
      <c r="A5901" s="220"/>
      <c r="B5901" s="220"/>
      <c r="C5901" s="220"/>
      <c r="D5901" s="220"/>
      <c r="E5901" s="220"/>
      <c r="F5901" s="220"/>
      <c r="G5901" s="220"/>
      <c r="H5901" s="220"/>
      <c r="I5901" s="220"/>
      <c r="J5901" s="220"/>
      <c r="K5901" s="220"/>
      <c r="L5901" s="220"/>
      <c r="M5901" s="326"/>
      <c r="N5901" s="220"/>
      <c r="O5901" s="220"/>
      <c r="P5901" s="220"/>
      <c r="Q5901" s="326"/>
      <c r="R5901" s="326"/>
      <c r="S5901" s="326"/>
      <c r="T5901" s="326"/>
    </row>
    <row r="5902" spans="1:20">
      <c r="A5902" s="220"/>
      <c r="B5902" s="220"/>
      <c r="C5902" s="220"/>
      <c r="D5902" s="220"/>
      <c r="E5902" s="220"/>
      <c r="F5902" s="220"/>
      <c r="G5902" s="220"/>
      <c r="H5902" s="220"/>
      <c r="I5902" s="220"/>
      <c r="J5902" s="220"/>
      <c r="K5902" s="220"/>
      <c r="L5902" s="220"/>
      <c r="M5902" s="326"/>
      <c r="N5902" s="220"/>
      <c r="O5902" s="220"/>
      <c r="P5902" s="220"/>
      <c r="Q5902" s="326"/>
      <c r="R5902" s="326"/>
      <c r="S5902" s="326"/>
      <c r="T5902" s="326"/>
    </row>
    <row r="5903" spans="1:20">
      <c r="A5903" s="220"/>
      <c r="B5903" s="220"/>
      <c r="C5903" s="220"/>
      <c r="D5903" s="220"/>
      <c r="E5903" s="220"/>
      <c r="F5903" s="220"/>
      <c r="G5903" s="220"/>
      <c r="H5903" s="220"/>
      <c r="I5903" s="220"/>
      <c r="J5903" s="220"/>
      <c r="K5903" s="220"/>
      <c r="L5903" s="220"/>
      <c r="M5903" s="326"/>
      <c r="N5903" s="220"/>
      <c r="O5903" s="220"/>
      <c r="P5903" s="220"/>
      <c r="Q5903" s="326"/>
      <c r="R5903" s="326"/>
      <c r="S5903" s="326"/>
      <c r="T5903" s="326"/>
    </row>
    <row r="5904" spans="1:20">
      <c r="A5904" s="220"/>
      <c r="B5904" s="220"/>
      <c r="C5904" s="220"/>
      <c r="D5904" s="220"/>
      <c r="E5904" s="220"/>
      <c r="F5904" s="220"/>
      <c r="G5904" s="220"/>
      <c r="H5904" s="220"/>
      <c r="I5904" s="220"/>
      <c r="J5904" s="220"/>
      <c r="K5904" s="220"/>
      <c r="L5904" s="220"/>
      <c r="M5904" s="326"/>
      <c r="N5904" s="220"/>
      <c r="O5904" s="220"/>
      <c r="P5904" s="220"/>
      <c r="Q5904" s="326"/>
      <c r="R5904" s="326"/>
      <c r="S5904" s="326"/>
      <c r="T5904" s="326"/>
    </row>
    <row r="5905" spans="1:20">
      <c r="A5905" s="220"/>
      <c r="B5905" s="220"/>
      <c r="C5905" s="220"/>
      <c r="D5905" s="220"/>
      <c r="E5905" s="220"/>
      <c r="F5905" s="220"/>
      <c r="G5905" s="220"/>
      <c r="H5905" s="220"/>
      <c r="I5905" s="220"/>
      <c r="J5905" s="220"/>
      <c r="K5905" s="220"/>
      <c r="L5905" s="220"/>
      <c r="M5905" s="326"/>
      <c r="N5905" s="220"/>
      <c r="O5905" s="220"/>
      <c r="P5905" s="220"/>
      <c r="Q5905" s="326"/>
      <c r="R5905" s="326"/>
      <c r="S5905" s="326"/>
      <c r="T5905" s="326"/>
    </row>
    <row r="5906" spans="1:20">
      <c r="A5906" s="220"/>
      <c r="B5906" s="220"/>
      <c r="C5906" s="220"/>
      <c r="D5906" s="220"/>
      <c r="E5906" s="220"/>
      <c r="F5906" s="220"/>
      <c r="G5906" s="220"/>
      <c r="H5906" s="220"/>
      <c r="I5906" s="220"/>
      <c r="J5906" s="220"/>
      <c r="K5906" s="220"/>
      <c r="L5906" s="220"/>
      <c r="M5906" s="326"/>
      <c r="N5906" s="220"/>
      <c r="O5906" s="220"/>
      <c r="P5906" s="220"/>
      <c r="Q5906" s="326"/>
      <c r="R5906" s="326"/>
      <c r="S5906" s="326"/>
      <c r="T5906" s="326"/>
    </row>
    <row r="5907" spans="1:20">
      <c r="A5907" s="220"/>
      <c r="B5907" s="220"/>
      <c r="C5907" s="220"/>
      <c r="D5907" s="220"/>
      <c r="E5907" s="220"/>
      <c r="F5907" s="220"/>
      <c r="G5907" s="220"/>
      <c r="H5907" s="220"/>
      <c r="I5907" s="220"/>
      <c r="J5907" s="220"/>
      <c r="K5907" s="220"/>
      <c r="L5907" s="220"/>
      <c r="M5907" s="326"/>
      <c r="N5907" s="220"/>
      <c r="O5907" s="220"/>
      <c r="P5907" s="220"/>
      <c r="Q5907" s="326"/>
      <c r="R5907" s="326"/>
      <c r="S5907" s="326"/>
      <c r="T5907" s="326"/>
    </row>
    <row r="5908" spans="1:20">
      <c r="A5908" s="220"/>
      <c r="B5908" s="220"/>
      <c r="C5908" s="220"/>
      <c r="D5908" s="220"/>
      <c r="E5908" s="220"/>
      <c r="F5908" s="220"/>
      <c r="G5908" s="220"/>
      <c r="H5908" s="220"/>
      <c r="I5908" s="220"/>
      <c r="J5908" s="220"/>
      <c r="K5908" s="220"/>
      <c r="L5908" s="220"/>
      <c r="M5908" s="326"/>
      <c r="N5908" s="220"/>
      <c r="O5908" s="220"/>
      <c r="P5908" s="220"/>
      <c r="Q5908" s="326"/>
      <c r="R5908" s="326"/>
      <c r="S5908" s="326"/>
      <c r="T5908" s="326"/>
    </row>
    <row r="5909" spans="1:20">
      <c r="A5909" s="220"/>
      <c r="B5909" s="220"/>
      <c r="C5909" s="220"/>
      <c r="D5909" s="220"/>
      <c r="E5909" s="220"/>
      <c r="F5909" s="220"/>
      <c r="G5909" s="220"/>
      <c r="H5909" s="220"/>
      <c r="I5909" s="220"/>
      <c r="J5909" s="220"/>
      <c r="K5909" s="220"/>
      <c r="L5909" s="220"/>
      <c r="M5909" s="326"/>
      <c r="N5909" s="220"/>
      <c r="O5909" s="220"/>
      <c r="P5909" s="220"/>
      <c r="Q5909" s="326"/>
      <c r="R5909" s="326"/>
      <c r="S5909" s="326"/>
      <c r="T5909" s="326"/>
    </row>
    <row r="5910" spans="1:20">
      <c r="A5910" s="220"/>
      <c r="B5910" s="220"/>
      <c r="C5910" s="220"/>
      <c r="D5910" s="220"/>
      <c r="E5910" s="220"/>
      <c r="F5910" s="220"/>
      <c r="G5910" s="220"/>
      <c r="H5910" s="220"/>
      <c r="I5910" s="220"/>
      <c r="J5910" s="220"/>
      <c r="K5910" s="220"/>
      <c r="L5910" s="220"/>
      <c r="M5910" s="326"/>
      <c r="N5910" s="220"/>
      <c r="O5910" s="220"/>
      <c r="P5910" s="220"/>
      <c r="Q5910" s="326"/>
      <c r="R5910" s="326"/>
      <c r="S5910" s="326"/>
      <c r="T5910" s="326"/>
    </row>
    <row r="5911" spans="1:20">
      <c r="A5911" s="220"/>
      <c r="B5911" s="220"/>
      <c r="C5911" s="220"/>
      <c r="D5911" s="220"/>
      <c r="E5911" s="220"/>
      <c r="F5911" s="220"/>
      <c r="G5911" s="220"/>
      <c r="H5911" s="220"/>
      <c r="I5911" s="220"/>
      <c r="J5911" s="220"/>
      <c r="K5911" s="220"/>
      <c r="L5911" s="220"/>
      <c r="M5911" s="326"/>
      <c r="N5911" s="220"/>
      <c r="O5911" s="220"/>
      <c r="P5911" s="220"/>
      <c r="Q5911" s="326"/>
      <c r="R5911" s="326"/>
      <c r="S5911" s="326"/>
      <c r="T5911" s="326"/>
    </row>
    <row r="5912" spans="1:20">
      <c r="A5912" s="220"/>
      <c r="B5912" s="220"/>
      <c r="C5912" s="220"/>
      <c r="D5912" s="220"/>
      <c r="E5912" s="220"/>
      <c r="F5912" s="220"/>
      <c r="G5912" s="220"/>
      <c r="H5912" s="220"/>
      <c r="I5912" s="220"/>
      <c r="J5912" s="220"/>
      <c r="K5912" s="220"/>
      <c r="L5912" s="220"/>
      <c r="M5912" s="326"/>
      <c r="N5912" s="220"/>
      <c r="O5912" s="220"/>
      <c r="P5912" s="220"/>
      <c r="Q5912" s="326"/>
      <c r="R5912" s="326"/>
      <c r="S5912" s="326"/>
      <c r="T5912" s="326"/>
    </row>
    <row r="5913" spans="1:20">
      <c r="A5913" s="220"/>
      <c r="B5913" s="220"/>
      <c r="C5913" s="220"/>
      <c r="D5913" s="220"/>
      <c r="E5913" s="220"/>
      <c r="F5913" s="220"/>
      <c r="G5913" s="220"/>
      <c r="H5913" s="220"/>
      <c r="I5913" s="220"/>
      <c r="J5913" s="220"/>
      <c r="K5913" s="220"/>
      <c r="L5913" s="220"/>
      <c r="M5913" s="326"/>
      <c r="N5913" s="220"/>
      <c r="O5913" s="220"/>
      <c r="P5913" s="220"/>
      <c r="Q5913" s="326"/>
      <c r="R5913" s="326"/>
      <c r="S5913" s="326"/>
      <c r="T5913" s="326"/>
    </row>
    <row r="5914" spans="1:20">
      <c r="A5914" s="220"/>
      <c r="B5914" s="220"/>
      <c r="C5914" s="220"/>
      <c r="D5914" s="220"/>
      <c r="E5914" s="220"/>
      <c r="F5914" s="220"/>
      <c r="G5914" s="220"/>
      <c r="H5914" s="220"/>
      <c r="I5914" s="220"/>
      <c r="J5914" s="220"/>
      <c r="K5914" s="220"/>
      <c r="L5914" s="220"/>
      <c r="M5914" s="326"/>
      <c r="N5914" s="220"/>
      <c r="O5914" s="220"/>
      <c r="P5914" s="220"/>
      <c r="Q5914" s="326"/>
      <c r="R5914" s="326"/>
      <c r="S5914" s="326"/>
      <c r="T5914" s="326"/>
    </row>
    <row r="5915" spans="1:20">
      <c r="A5915" s="220"/>
      <c r="B5915" s="220"/>
      <c r="C5915" s="220"/>
      <c r="D5915" s="220"/>
      <c r="E5915" s="220"/>
      <c r="F5915" s="220"/>
      <c r="G5915" s="220"/>
      <c r="H5915" s="220"/>
      <c r="I5915" s="220"/>
      <c r="J5915" s="220"/>
      <c r="K5915" s="220"/>
      <c r="L5915" s="220"/>
      <c r="M5915" s="326"/>
      <c r="N5915" s="220"/>
      <c r="O5915" s="220"/>
      <c r="P5915" s="220"/>
      <c r="Q5915" s="326"/>
      <c r="R5915" s="326"/>
      <c r="S5915" s="326"/>
      <c r="T5915" s="326"/>
    </row>
    <row r="5916" spans="1:20">
      <c r="A5916" s="220"/>
      <c r="B5916" s="220"/>
      <c r="C5916" s="220"/>
      <c r="D5916" s="220"/>
      <c r="E5916" s="220"/>
      <c r="F5916" s="220"/>
      <c r="G5916" s="220"/>
      <c r="H5916" s="220"/>
      <c r="I5916" s="220"/>
      <c r="J5916" s="220"/>
      <c r="K5916" s="220"/>
      <c r="L5916" s="220"/>
      <c r="M5916" s="326"/>
      <c r="N5916" s="220"/>
      <c r="O5916" s="220"/>
      <c r="P5916" s="220"/>
      <c r="Q5916" s="326"/>
      <c r="R5916" s="326"/>
      <c r="S5916" s="326"/>
      <c r="T5916" s="326"/>
    </row>
    <row r="5917" spans="1:20">
      <c r="A5917" s="220"/>
      <c r="B5917" s="220"/>
      <c r="C5917" s="220"/>
      <c r="D5917" s="220"/>
      <c r="E5917" s="220"/>
      <c r="F5917" s="220"/>
      <c r="G5917" s="220"/>
      <c r="H5917" s="220"/>
      <c r="I5917" s="220"/>
      <c r="J5917" s="220"/>
      <c r="K5917" s="220"/>
      <c r="L5917" s="220"/>
      <c r="M5917" s="326"/>
      <c r="N5917" s="220"/>
      <c r="O5917" s="220"/>
      <c r="P5917" s="220"/>
      <c r="Q5917" s="326"/>
      <c r="R5917" s="326"/>
      <c r="S5917" s="326"/>
      <c r="T5917" s="326"/>
    </row>
    <row r="5918" spans="1:20">
      <c r="A5918" s="220"/>
      <c r="B5918" s="220"/>
      <c r="C5918" s="220"/>
      <c r="D5918" s="220"/>
      <c r="E5918" s="220"/>
      <c r="F5918" s="220"/>
      <c r="G5918" s="220"/>
      <c r="H5918" s="220"/>
      <c r="I5918" s="220"/>
      <c r="J5918" s="220"/>
      <c r="K5918" s="220"/>
      <c r="L5918" s="220"/>
      <c r="M5918" s="326"/>
      <c r="N5918" s="220"/>
      <c r="O5918" s="220"/>
      <c r="P5918" s="220"/>
      <c r="Q5918" s="326"/>
      <c r="R5918" s="326"/>
      <c r="S5918" s="326"/>
      <c r="T5918" s="326"/>
    </row>
    <row r="5919" spans="1:20">
      <c r="A5919" s="220"/>
      <c r="B5919" s="220"/>
      <c r="C5919" s="220"/>
      <c r="D5919" s="220"/>
      <c r="E5919" s="220"/>
      <c r="F5919" s="220"/>
      <c r="G5919" s="220"/>
      <c r="H5919" s="220"/>
      <c r="I5919" s="220"/>
      <c r="J5919" s="220"/>
      <c r="K5919" s="220"/>
      <c r="L5919" s="220"/>
      <c r="M5919" s="326"/>
      <c r="N5919" s="220"/>
      <c r="O5919" s="220"/>
      <c r="P5919" s="220"/>
      <c r="Q5919" s="326"/>
      <c r="R5919" s="326"/>
      <c r="S5919" s="326"/>
      <c r="T5919" s="326"/>
    </row>
    <row r="5920" spans="1:20">
      <c r="A5920" s="220"/>
      <c r="B5920" s="220"/>
      <c r="C5920" s="220"/>
      <c r="D5920" s="220"/>
      <c r="E5920" s="220"/>
      <c r="F5920" s="220"/>
      <c r="G5920" s="220"/>
      <c r="H5920" s="220"/>
      <c r="I5920" s="220"/>
      <c r="J5920" s="220"/>
      <c r="K5920" s="220"/>
      <c r="L5920" s="220"/>
      <c r="M5920" s="326"/>
      <c r="N5920" s="220"/>
      <c r="O5920" s="220"/>
      <c r="P5920" s="220"/>
      <c r="Q5920" s="326"/>
      <c r="R5920" s="326"/>
      <c r="S5920" s="326"/>
      <c r="T5920" s="326"/>
    </row>
    <row r="5921" spans="1:20">
      <c r="A5921" s="220"/>
      <c r="B5921" s="220"/>
      <c r="C5921" s="220"/>
      <c r="D5921" s="220"/>
      <c r="E5921" s="220"/>
      <c r="F5921" s="220"/>
      <c r="G5921" s="220"/>
      <c r="H5921" s="220"/>
      <c r="I5921" s="220"/>
      <c r="J5921" s="220"/>
      <c r="K5921" s="220"/>
      <c r="L5921" s="220"/>
      <c r="M5921" s="326"/>
      <c r="N5921" s="220"/>
      <c r="O5921" s="220"/>
      <c r="P5921" s="220"/>
      <c r="Q5921" s="326"/>
      <c r="R5921" s="326"/>
      <c r="S5921" s="326"/>
      <c r="T5921" s="326"/>
    </row>
    <row r="5922" spans="1:20">
      <c r="A5922" s="220"/>
      <c r="B5922" s="220"/>
      <c r="C5922" s="220"/>
      <c r="D5922" s="220"/>
      <c r="E5922" s="220"/>
      <c r="F5922" s="220"/>
      <c r="G5922" s="220"/>
      <c r="H5922" s="220"/>
      <c r="I5922" s="220"/>
      <c r="J5922" s="220"/>
      <c r="K5922" s="220"/>
      <c r="L5922" s="220"/>
      <c r="M5922" s="326"/>
      <c r="N5922" s="220"/>
      <c r="O5922" s="220"/>
      <c r="P5922" s="220"/>
      <c r="Q5922" s="326"/>
      <c r="R5922" s="326"/>
      <c r="S5922" s="326"/>
      <c r="T5922" s="326"/>
    </row>
    <row r="5923" spans="1:20">
      <c r="A5923" s="220"/>
      <c r="B5923" s="220"/>
      <c r="C5923" s="220"/>
      <c r="D5923" s="220"/>
      <c r="E5923" s="220"/>
      <c r="F5923" s="220"/>
      <c r="G5923" s="220"/>
      <c r="H5923" s="220"/>
      <c r="I5923" s="220"/>
      <c r="J5923" s="220"/>
      <c r="K5923" s="220"/>
      <c r="L5923" s="220"/>
      <c r="M5923" s="326"/>
      <c r="N5923" s="220"/>
      <c r="O5923" s="220"/>
      <c r="P5923" s="220"/>
      <c r="Q5923" s="326"/>
      <c r="R5923" s="326"/>
      <c r="S5923" s="326"/>
      <c r="T5923" s="326"/>
    </row>
    <row r="5924" spans="1:20">
      <c r="A5924" s="220"/>
      <c r="B5924" s="220"/>
      <c r="C5924" s="220"/>
      <c r="D5924" s="220"/>
      <c r="E5924" s="220"/>
      <c r="F5924" s="220"/>
      <c r="G5924" s="220"/>
      <c r="H5924" s="220"/>
      <c r="I5924" s="220"/>
      <c r="J5924" s="220"/>
      <c r="K5924" s="220"/>
      <c r="L5924" s="220"/>
      <c r="M5924" s="326"/>
      <c r="N5924" s="220"/>
      <c r="O5924" s="220"/>
      <c r="P5924" s="220"/>
      <c r="Q5924" s="326"/>
      <c r="R5924" s="326"/>
      <c r="S5924" s="326"/>
      <c r="T5924" s="326"/>
    </row>
    <row r="5925" spans="1:20">
      <c r="A5925" s="220"/>
      <c r="B5925" s="220"/>
      <c r="C5925" s="220"/>
      <c r="D5925" s="220"/>
      <c r="E5925" s="220"/>
      <c r="F5925" s="220"/>
      <c r="G5925" s="220"/>
      <c r="H5925" s="220"/>
      <c r="I5925" s="220"/>
      <c r="J5925" s="220"/>
      <c r="K5925" s="220"/>
      <c r="L5925" s="220"/>
      <c r="M5925" s="326"/>
      <c r="N5925" s="220"/>
      <c r="O5925" s="220"/>
      <c r="P5925" s="220"/>
      <c r="Q5925" s="326"/>
      <c r="R5925" s="326"/>
      <c r="S5925" s="326"/>
      <c r="T5925" s="326"/>
    </row>
    <row r="5926" spans="1:20">
      <c r="A5926" s="220"/>
      <c r="B5926" s="220"/>
      <c r="C5926" s="220"/>
      <c r="D5926" s="220"/>
      <c r="E5926" s="220"/>
      <c r="F5926" s="220"/>
      <c r="G5926" s="220"/>
      <c r="H5926" s="220"/>
      <c r="I5926" s="220"/>
      <c r="J5926" s="220"/>
      <c r="K5926" s="220"/>
      <c r="L5926" s="220"/>
      <c r="M5926" s="326"/>
      <c r="N5926" s="220"/>
      <c r="O5926" s="220"/>
      <c r="P5926" s="220"/>
      <c r="Q5926" s="326"/>
      <c r="R5926" s="326"/>
      <c r="S5926" s="326"/>
      <c r="T5926" s="326"/>
    </row>
    <row r="5927" spans="1:20">
      <c r="A5927" s="220"/>
      <c r="B5927" s="220"/>
      <c r="C5927" s="220"/>
      <c r="D5927" s="220"/>
      <c r="E5927" s="220"/>
      <c r="F5927" s="220"/>
      <c r="G5927" s="220"/>
      <c r="H5927" s="220"/>
      <c r="I5927" s="220"/>
      <c r="J5927" s="220"/>
      <c r="K5927" s="220"/>
      <c r="L5927" s="220"/>
      <c r="M5927" s="326"/>
      <c r="N5927" s="220"/>
      <c r="O5927" s="220"/>
      <c r="P5927" s="220"/>
      <c r="Q5927" s="326"/>
      <c r="R5927" s="326"/>
      <c r="S5927" s="326"/>
      <c r="T5927" s="326"/>
    </row>
    <row r="5928" spans="1:20">
      <c r="A5928" s="220"/>
      <c r="B5928" s="220"/>
      <c r="C5928" s="220"/>
      <c r="D5928" s="220"/>
      <c r="E5928" s="220"/>
      <c r="F5928" s="220"/>
      <c r="G5928" s="220"/>
      <c r="H5928" s="220"/>
      <c r="I5928" s="220"/>
      <c r="J5928" s="220"/>
      <c r="K5928" s="220"/>
      <c r="L5928" s="220"/>
      <c r="M5928" s="326"/>
      <c r="N5928" s="220"/>
      <c r="O5928" s="220"/>
      <c r="P5928" s="220"/>
      <c r="Q5928" s="326"/>
      <c r="R5928" s="326"/>
      <c r="S5928" s="326"/>
      <c r="T5928" s="326"/>
    </row>
    <row r="5929" spans="1:20">
      <c r="A5929" s="220"/>
      <c r="B5929" s="220"/>
      <c r="C5929" s="220"/>
      <c r="D5929" s="220"/>
      <c r="E5929" s="220"/>
      <c r="F5929" s="220"/>
      <c r="G5929" s="220"/>
      <c r="H5929" s="220"/>
      <c r="I5929" s="220"/>
      <c r="J5929" s="220"/>
      <c r="K5929" s="220"/>
      <c r="L5929" s="220"/>
      <c r="M5929" s="326"/>
      <c r="N5929" s="220"/>
      <c r="O5929" s="220"/>
      <c r="P5929" s="220"/>
      <c r="Q5929" s="326"/>
      <c r="R5929" s="326"/>
      <c r="S5929" s="326"/>
      <c r="T5929" s="326"/>
    </row>
    <row r="5930" spans="1:20">
      <c r="A5930" s="220"/>
      <c r="B5930" s="220"/>
      <c r="C5930" s="220"/>
      <c r="D5930" s="220"/>
      <c r="E5930" s="220"/>
      <c r="F5930" s="220"/>
      <c r="G5930" s="220"/>
      <c r="H5930" s="220"/>
      <c r="I5930" s="220"/>
      <c r="J5930" s="220"/>
      <c r="K5930" s="220"/>
      <c r="L5930" s="220"/>
      <c r="M5930" s="326"/>
      <c r="N5930" s="220"/>
      <c r="O5930" s="220"/>
      <c r="P5930" s="220"/>
      <c r="Q5930" s="326"/>
      <c r="R5930" s="326"/>
      <c r="S5930" s="326"/>
      <c r="T5930" s="326"/>
    </row>
    <row r="5931" spans="1:20">
      <c r="A5931" s="220"/>
      <c r="B5931" s="220"/>
      <c r="C5931" s="220"/>
      <c r="D5931" s="220"/>
      <c r="E5931" s="220"/>
      <c r="F5931" s="220"/>
      <c r="G5931" s="220"/>
      <c r="H5931" s="220"/>
      <c r="I5931" s="220"/>
      <c r="J5931" s="220"/>
      <c r="K5931" s="220"/>
      <c r="L5931" s="220"/>
      <c r="M5931" s="326"/>
      <c r="N5931" s="220"/>
      <c r="O5931" s="220"/>
      <c r="P5931" s="220"/>
      <c r="Q5931" s="326"/>
      <c r="R5931" s="326"/>
      <c r="S5931" s="326"/>
      <c r="T5931" s="326"/>
    </row>
    <row r="5932" spans="1:20">
      <c r="A5932" s="220"/>
      <c r="B5932" s="220"/>
      <c r="C5932" s="220"/>
      <c r="D5932" s="220"/>
      <c r="E5932" s="220"/>
      <c r="F5932" s="220"/>
      <c r="G5932" s="220"/>
      <c r="H5932" s="220"/>
      <c r="I5932" s="220"/>
      <c r="J5932" s="220"/>
      <c r="K5932" s="220"/>
      <c r="L5932" s="220"/>
      <c r="M5932" s="326"/>
      <c r="N5932" s="220"/>
      <c r="O5932" s="220"/>
      <c r="P5932" s="220"/>
      <c r="Q5932" s="326"/>
      <c r="R5932" s="326"/>
      <c r="S5932" s="326"/>
      <c r="T5932" s="326"/>
    </row>
    <row r="5933" spans="1:20">
      <c r="A5933" s="220"/>
      <c r="B5933" s="220"/>
      <c r="C5933" s="220"/>
      <c r="D5933" s="220"/>
      <c r="E5933" s="220"/>
      <c r="F5933" s="220"/>
      <c r="G5933" s="220"/>
      <c r="H5933" s="220"/>
      <c r="I5933" s="220"/>
      <c r="J5933" s="220"/>
      <c r="K5933" s="220"/>
      <c r="L5933" s="220"/>
      <c r="M5933" s="326"/>
      <c r="N5933" s="220"/>
      <c r="O5933" s="220"/>
      <c r="P5933" s="220"/>
      <c r="Q5933" s="326"/>
      <c r="R5933" s="326"/>
      <c r="S5933" s="326"/>
      <c r="T5933" s="326"/>
    </row>
    <row r="5934" spans="1:20">
      <c r="A5934" s="220"/>
      <c r="B5934" s="220"/>
      <c r="C5934" s="220"/>
      <c r="D5934" s="220"/>
      <c r="E5934" s="220"/>
      <c r="F5934" s="220"/>
      <c r="G5934" s="220"/>
      <c r="H5934" s="220"/>
      <c r="I5934" s="220"/>
      <c r="J5934" s="220"/>
      <c r="K5934" s="220"/>
      <c r="L5934" s="220"/>
      <c r="M5934" s="326"/>
      <c r="N5934" s="220"/>
      <c r="O5934" s="220"/>
      <c r="P5934" s="220"/>
      <c r="Q5934" s="326"/>
      <c r="R5934" s="326"/>
      <c r="S5934" s="326"/>
      <c r="T5934" s="326"/>
    </row>
    <row r="5935" spans="1:20">
      <c r="A5935" s="220"/>
      <c r="B5935" s="220"/>
      <c r="C5935" s="220"/>
      <c r="D5935" s="220"/>
      <c r="E5935" s="220"/>
      <c r="F5935" s="220"/>
      <c r="G5935" s="220"/>
      <c r="H5935" s="220"/>
      <c r="I5935" s="220"/>
      <c r="J5935" s="220"/>
      <c r="K5935" s="220"/>
      <c r="L5935" s="220"/>
      <c r="M5935" s="326"/>
      <c r="N5935" s="220"/>
      <c r="O5935" s="220"/>
      <c r="P5935" s="220"/>
      <c r="Q5935" s="326"/>
      <c r="R5935" s="326"/>
      <c r="S5935" s="326"/>
      <c r="T5935" s="326"/>
    </row>
    <row r="5936" spans="1:20">
      <c r="A5936" s="220"/>
      <c r="B5936" s="220"/>
      <c r="C5936" s="220"/>
      <c r="D5936" s="220"/>
      <c r="E5936" s="220"/>
      <c r="F5936" s="220"/>
      <c r="G5936" s="220"/>
      <c r="H5936" s="220"/>
      <c r="I5936" s="220"/>
      <c r="J5936" s="220"/>
      <c r="K5936" s="220"/>
      <c r="L5936" s="220"/>
      <c r="M5936" s="326"/>
      <c r="N5936" s="220"/>
      <c r="O5936" s="220"/>
      <c r="P5936" s="220"/>
      <c r="Q5936" s="326"/>
      <c r="R5936" s="326"/>
      <c r="S5936" s="326"/>
      <c r="T5936" s="326"/>
    </row>
    <row r="5937" spans="1:20">
      <c r="A5937" s="220"/>
      <c r="B5937" s="220"/>
      <c r="C5937" s="220"/>
      <c r="D5937" s="220"/>
      <c r="E5937" s="220"/>
      <c r="F5937" s="220"/>
      <c r="G5937" s="220"/>
      <c r="H5937" s="220"/>
      <c r="I5937" s="220"/>
      <c r="J5937" s="220"/>
      <c r="K5937" s="220"/>
      <c r="L5937" s="220"/>
      <c r="M5937" s="326"/>
      <c r="N5937" s="220"/>
      <c r="O5937" s="220"/>
      <c r="P5937" s="220"/>
      <c r="Q5937" s="326"/>
      <c r="R5937" s="326"/>
      <c r="S5937" s="326"/>
      <c r="T5937" s="326"/>
    </row>
    <row r="5938" spans="1:20">
      <c r="A5938" s="220"/>
      <c r="B5938" s="220"/>
      <c r="C5938" s="220"/>
      <c r="D5938" s="220"/>
      <c r="E5938" s="220"/>
      <c r="F5938" s="220"/>
      <c r="G5938" s="220"/>
      <c r="H5938" s="220"/>
      <c r="I5938" s="220"/>
      <c r="J5938" s="220"/>
      <c r="K5938" s="220"/>
      <c r="L5938" s="220"/>
      <c r="M5938" s="326"/>
      <c r="N5938" s="220"/>
      <c r="O5938" s="220"/>
      <c r="P5938" s="220"/>
      <c r="Q5938" s="326"/>
      <c r="R5938" s="326"/>
      <c r="S5938" s="326"/>
      <c r="T5938" s="326"/>
    </row>
    <row r="5939" spans="1:20">
      <c r="A5939" s="220"/>
      <c r="B5939" s="220"/>
      <c r="C5939" s="220"/>
      <c r="D5939" s="220"/>
      <c r="E5939" s="220"/>
      <c r="F5939" s="220"/>
      <c r="G5939" s="220"/>
      <c r="H5939" s="220"/>
      <c r="I5939" s="220"/>
      <c r="J5939" s="220"/>
      <c r="K5939" s="220"/>
      <c r="L5939" s="220"/>
      <c r="M5939" s="326"/>
      <c r="N5939" s="220"/>
      <c r="O5939" s="220"/>
      <c r="P5939" s="220"/>
      <c r="Q5939" s="326"/>
      <c r="R5939" s="326"/>
      <c r="S5939" s="326"/>
      <c r="T5939" s="326"/>
    </row>
    <row r="5940" spans="1:20">
      <c r="A5940" s="220"/>
      <c r="B5940" s="220"/>
      <c r="C5940" s="220"/>
      <c r="D5940" s="220"/>
      <c r="E5940" s="220"/>
      <c r="F5940" s="220"/>
      <c r="G5940" s="220"/>
      <c r="H5940" s="220"/>
      <c r="I5940" s="220"/>
      <c r="J5940" s="220"/>
      <c r="K5940" s="220"/>
      <c r="L5940" s="220"/>
      <c r="M5940" s="326"/>
      <c r="N5940" s="220"/>
      <c r="O5940" s="220"/>
      <c r="P5940" s="220"/>
      <c r="Q5940" s="326"/>
      <c r="R5940" s="326"/>
      <c r="S5940" s="326"/>
      <c r="T5940" s="326"/>
    </row>
    <row r="5941" spans="1:20">
      <c r="A5941" s="220"/>
      <c r="B5941" s="220"/>
      <c r="C5941" s="220"/>
      <c r="D5941" s="220"/>
      <c r="E5941" s="220"/>
      <c r="F5941" s="220"/>
      <c r="G5941" s="220"/>
      <c r="H5941" s="220"/>
      <c r="I5941" s="220"/>
      <c r="J5941" s="220"/>
      <c r="K5941" s="220"/>
      <c r="L5941" s="220"/>
      <c r="M5941" s="326"/>
      <c r="N5941" s="220"/>
      <c r="O5941" s="220"/>
      <c r="P5941" s="220"/>
      <c r="Q5941" s="326"/>
      <c r="R5941" s="326"/>
      <c r="S5941" s="326"/>
      <c r="T5941" s="326"/>
    </row>
    <row r="5942" spans="1:20">
      <c r="A5942" s="220"/>
      <c r="B5942" s="220"/>
      <c r="C5942" s="220"/>
      <c r="D5942" s="220"/>
      <c r="E5942" s="220"/>
      <c r="F5942" s="220"/>
      <c r="G5942" s="220"/>
      <c r="H5942" s="220"/>
      <c r="I5942" s="220"/>
      <c r="J5942" s="220"/>
      <c r="K5942" s="220"/>
      <c r="L5942" s="220"/>
      <c r="M5942" s="326"/>
      <c r="N5942" s="220"/>
      <c r="O5942" s="220"/>
      <c r="P5942" s="220"/>
      <c r="Q5942" s="326"/>
      <c r="R5942" s="326"/>
      <c r="S5942" s="326"/>
      <c r="T5942" s="326"/>
    </row>
    <row r="5943" spans="1:20">
      <c r="A5943" s="220"/>
      <c r="B5943" s="220"/>
      <c r="C5943" s="220"/>
      <c r="D5943" s="220"/>
      <c r="E5943" s="220"/>
      <c r="F5943" s="220"/>
      <c r="G5943" s="220"/>
      <c r="H5943" s="220"/>
      <c r="I5943" s="220"/>
      <c r="J5943" s="220"/>
      <c r="K5943" s="220"/>
      <c r="L5943" s="220"/>
      <c r="M5943" s="326"/>
      <c r="N5943" s="220"/>
      <c r="O5943" s="220"/>
      <c r="P5943" s="220"/>
      <c r="Q5943" s="326"/>
      <c r="R5943" s="326"/>
      <c r="S5943" s="326"/>
      <c r="T5943" s="326"/>
    </row>
    <row r="5944" spans="1:20">
      <c r="A5944" s="220"/>
      <c r="B5944" s="220"/>
      <c r="C5944" s="220"/>
      <c r="D5944" s="220"/>
      <c r="E5944" s="220"/>
      <c r="F5944" s="220"/>
      <c r="G5944" s="220"/>
      <c r="H5944" s="220"/>
      <c r="I5944" s="220"/>
      <c r="J5944" s="220"/>
      <c r="K5944" s="220"/>
      <c r="L5944" s="220"/>
      <c r="M5944" s="326"/>
      <c r="N5944" s="220"/>
      <c r="O5944" s="220"/>
      <c r="P5944" s="220"/>
      <c r="Q5944" s="326"/>
      <c r="R5944" s="326"/>
      <c r="S5944" s="326"/>
      <c r="T5944" s="326"/>
    </row>
    <row r="5945" spans="1:20">
      <c r="A5945" s="220"/>
      <c r="B5945" s="220"/>
      <c r="C5945" s="220"/>
      <c r="D5945" s="220"/>
      <c r="E5945" s="220"/>
      <c r="F5945" s="220"/>
      <c r="G5945" s="220"/>
      <c r="H5945" s="220"/>
      <c r="I5945" s="220"/>
      <c r="J5945" s="220"/>
      <c r="K5945" s="220"/>
      <c r="L5945" s="220"/>
      <c r="M5945" s="326"/>
      <c r="N5945" s="220"/>
      <c r="O5945" s="220"/>
      <c r="P5945" s="220"/>
      <c r="Q5945" s="326"/>
      <c r="R5945" s="326"/>
      <c r="S5945" s="326"/>
      <c r="T5945" s="326"/>
    </row>
    <row r="5946" spans="1:20">
      <c r="A5946" s="220"/>
      <c r="B5946" s="220"/>
      <c r="C5946" s="220"/>
      <c r="D5946" s="220"/>
      <c r="E5946" s="220"/>
      <c r="F5946" s="220"/>
      <c r="G5946" s="220"/>
      <c r="H5946" s="220"/>
      <c r="I5946" s="220"/>
      <c r="J5946" s="220"/>
      <c r="K5946" s="220"/>
      <c r="L5946" s="220"/>
      <c r="M5946" s="326"/>
      <c r="N5946" s="220"/>
      <c r="O5946" s="220"/>
      <c r="P5946" s="220"/>
      <c r="Q5946" s="326"/>
      <c r="R5946" s="326"/>
      <c r="S5946" s="326"/>
      <c r="T5946" s="326"/>
    </row>
    <row r="5947" spans="1:20">
      <c r="A5947" s="220"/>
      <c r="B5947" s="220"/>
      <c r="C5947" s="220"/>
      <c r="D5947" s="220"/>
      <c r="E5947" s="220"/>
      <c r="F5947" s="220"/>
      <c r="G5947" s="220"/>
      <c r="H5947" s="220"/>
      <c r="I5947" s="220"/>
      <c r="J5947" s="220"/>
      <c r="K5947" s="220"/>
      <c r="L5947" s="220"/>
      <c r="M5947" s="326"/>
      <c r="N5947" s="220"/>
      <c r="O5947" s="220"/>
      <c r="P5947" s="220"/>
      <c r="Q5947" s="326"/>
      <c r="R5947" s="326"/>
      <c r="S5947" s="326"/>
      <c r="T5947" s="326"/>
    </row>
    <row r="5948" spans="1:20">
      <c r="A5948" s="220"/>
      <c r="B5948" s="220"/>
      <c r="C5948" s="220"/>
      <c r="D5948" s="220"/>
      <c r="E5948" s="220"/>
      <c r="F5948" s="220"/>
      <c r="G5948" s="220"/>
      <c r="H5948" s="220"/>
      <c r="I5948" s="220"/>
      <c r="J5948" s="220"/>
      <c r="K5948" s="220"/>
      <c r="L5948" s="220"/>
      <c r="M5948" s="326"/>
      <c r="N5948" s="220"/>
      <c r="O5948" s="220"/>
      <c r="P5948" s="220"/>
      <c r="Q5948" s="326"/>
      <c r="R5948" s="326"/>
      <c r="S5948" s="326"/>
      <c r="T5948" s="326"/>
    </row>
    <row r="5949" spans="1:20">
      <c r="A5949" s="220"/>
      <c r="B5949" s="220"/>
      <c r="C5949" s="220"/>
      <c r="D5949" s="220"/>
      <c r="E5949" s="220"/>
      <c r="F5949" s="220"/>
      <c r="G5949" s="220"/>
      <c r="H5949" s="220"/>
      <c r="I5949" s="220"/>
      <c r="J5949" s="220"/>
      <c r="K5949" s="220"/>
      <c r="L5949" s="220"/>
      <c r="M5949" s="326"/>
      <c r="N5949" s="220"/>
      <c r="O5949" s="220"/>
      <c r="P5949" s="220"/>
      <c r="Q5949" s="326"/>
      <c r="R5949" s="326"/>
      <c r="S5949" s="326"/>
      <c r="T5949" s="326"/>
    </row>
    <row r="5950" spans="1:20">
      <c r="A5950" s="220"/>
      <c r="B5950" s="220"/>
      <c r="C5950" s="220"/>
      <c r="D5950" s="220"/>
      <c r="E5950" s="220"/>
      <c r="F5950" s="220"/>
      <c r="G5950" s="220"/>
      <c r="H5950" s="220"/>
      <c r="I5950" s="220"/>
      <c r="J5950" s="220"/>
      <c r="K5950" s="220"/>
      <c r="L5950" s="220"/>
      <c r="M5950" s="326"/>
      <c r="N5950" s="220"/>
      <c r="O5950" s="220"/>
      <c r="P5950" s="220"/>
      <c r="Q5950" s="326"/>
      <c r="R5950" s="326"/>
      <c r="S5950" s="326"/>
      <c r="T5950" s="326"/>
    </row>
    <row r="5951" spans="1:20">
      <c r="A5951" s="220"/>
      <c r="B5951" s="220"/>
      <c r="C5951" s="220"/>
      <c r="D5951" s="220"/>
      <c r="E5951" s="220"/>
      <c r="F5951" s="220"/>
      <c r="G5951" s="220"/>
      <c r="H5951" s="220"/>
      <c r="I5951" s="220"/>
      <c r="J5951" s="220"/>
      <c r="K5951" s="220"/>
      <c r="L5951" s="220"/>
      <c r="M5951" s="326"/>
      <c r="N5951" s="220"/>
      <c r="O5951" s="220"/>
      <c r="P5951" s="220"/>
      <c r="Q5951" s="326"/>
      <c r="R5951" s="326"/>
      <c r="S5951" s="326"/>
      <c r="T5951" s="326"/>
    </row>
    <row r="5952" spans="1:20">
      <c r="A5952" s="220"/>
      <c r="B5952" s="220"/>
      <c r="C5952" s="220"/>
      <c r="D5952" s="220"/>
      <c r="E5952" s="220"/>
      <c r="F5952" s="220"/>
      <c r="G5952" s="220"/>
      <c r="H5952" s="220"/>
      <c r="I5952" s="220"/>
      <c r="J5952" s="220"/>
      <c r="K5952" s="220"/>
      <c r="L5952" s="220"/>
      <c r="M5952" s="326"/>
      <c r="N5952" s="220"/>
      <c r="O5952" s="220"/>
      <c r="P5952" s="220"/>
      <c r="Q5952" s="326"/>
      <c r="R5952" s="326"/>
      <c r="S5952" s="326"/>
      <c r="T5952" s="326"/>
    </row>
    <row r="5953" spans="1:20">
      <c r="A5953" s="220"/>
      <c r="B5953" s="220"/>
      <c r="C5953" s="220"/>
      <c r="D5953" s="220"/>
      <c r="E5953" s="220"/>
      <c r="F5953" s="220"/>
      <c r="G5953" s="220"/>
      <c r="H5953" s="220"/>
      <c r="I5953" s="220"/>
      <c r="J5953" s="220"/>
      <c r="K5953" s="220"/>
      <c r="L5953" s="220"/>
      <c r="M5953" s="326"/>
      <c r="N5953" s="220"/>
      <c r="O5953" s="220"/>
      <c r="P5953" s="220"/>
      <c r="Q5953" s="326"/>
      <c r="R5953" s="326"/>
      <c r="S5953" s="326"/>
      <c r="T5953" s="326"/>
    </row>
    <row r="5954" spans="1:20">
      <c r="A5954" s="220"/>
      <c r="B5954" s="220"/>
      <c r="C5954" s="220"/>
      <c r="D5954" s="220"/>
      <c r="E5954" s="220"/>
      <c r="F5954" s="220"/>
      <c r="G5954" s="220"/>
      <c r="H5954" s="220"/>
      <c r="I5954" s="220"/>
      <c r="J5954" s="220"/>
      <c r="K5954" s="220"/>
      <c r="L5954" s="220"/>
      <c r="M5954" s="326"/>
      <c r="N5954" s="220"/>
      <c r="O5954" s="220"/>
      <c r="P5954" s="220"/>
      <c r="Q5954" s="326"/>
      <c r="R5954" s="326"/>
      <c r="S5954" s="326"/>
      <c r="T5954" s="326"/>
    </row>
    <row r="5955" spans="1:20">
      <c r="A5955" s="220"/>
      <c r="B5955" s="220"/>
      <c r="C5955" s="220"/>
      <c r="D5955" s="220"/>
      <c r="E5955" s="220"/>
      <c r="F5955" s="220"/>
      <c r="G5955" s="220"/>
      <c r="H5955" s="220"/>
      <c r="I5955" s="220"/>
      <c r="J5955" s="220"/>
      <c r="K5955" s="220"/>
      <c r="L5955" s="220"/>
      <c r="M5955" s="326"/>
      <c r="N5955" s="220"/>
      <c r="O5955" s="220"/>
      <c r="P5955" s="220"/>
      <c r="Q5955" s="326"/>
      <c r="R5955" s="326"/>
      <c r="S5955" s="326"/>
      <c r="T5955" s="326"/>
    </row>
    <row r="5956" spans="1:20">
      <c r="A5956" s="220"/>
      <c r="B5956" s="220"/>
      <c r="C5956" s="220"/>
      <c r="D5956" s="220"/>
      <c r="E5956" s="220"/>
      <c r="F5956" s="220"/>
      <c r="G5956" s="220"/>
      <c r="H5956" s="220"/>
      <c r="I5956" s="220"/>
      <c r="J5956" s="220"/>
      <c r="K5956" s="220"/>
      <c r="L5956" s="220"/>
      <c r="M5956" s="326"/>
      <c r="N5956" s="220"/>
      <c r="O5956" s="220"/>
      <c r="P5956" s="220"/>
      <c r="Q5956" s="326"/>
      <c r="R5956" s="326"/>
      <c r="S5956" s="326"/>
      <c r="T5956" s="326"/>
    </row>
    <row r="5957" spans="1:20">
      <c r="A5957" s="220"/>
      <c r="B5957" s="220"/>
      <c r="C5957" s="220"/>
      <c r="D5957" s="220"/>
      <c r="E5957" s="220"/>
      <c r="F5957" s="220"/>
      <c r="G5957" s="220"/>
      <c r="H5957" s="220"/>
      <c r="I5957" s="220"/>
      <c r="J5957" s="220"/>
      <c r="K5957" s="220"/>
      <c r="L5957" s="220"/>
      <c r="M5957" s="326"/>
      <c r="N5957" s="220"/>
      <c r="O5957" s="220"/>
      <c r="P5957" s="220"/>
      <c r="Q5957" s="326"/>
      <c r="R5957" s="326"/>
      <c r="S5957" s="326"/>
      <c r="T5957" s="326"/>
    </row>
    <row r="5958" spans="1:20">
      <c r="A5958" s="220"/>
      <c r="B5958" s="220"/>
      <c r="C5958" s="220"/>
      <c r="D5958" s="220"/>
      <c r="E5958" s="220"/>
      <c r="F5958" s="220"/>
      <c r="G5958" s="220"/>
      <c r="H5958" s="220"/>
      <c r="I5958" s="220"/>
      <c r="J5958" s="220"/>
      <c r="K5958" s="220"/>
      <c r="L5958" s="220"/>
      <c r="M5958" s="326"/>
      <c r="N5958" s="220"/>
      <c r="O5958" s="220"/>
      <c r="P5958" s="220"/>
      <c r="Q5958" s="326"/>
      <c r="R5958" s="326"/>
      <c r="S5958" s="326"/>
      <c r="T5958" s="326"/>
    </row>
    <row r="5959" spans="1:20">
      <c r="A5959" s="220"/>
      <c r="B5959" s="220"/>
      <c r="C5959" s="220"/>
      <c r="D5959" s="220"/>
      <c r="E5959" s="220"/>
      <c r="F5959" s="220"/>
      <c r="G5959" s="220"/>
      <c r="H5959" s="220"/>
      <c r="I5959" s="220"/>
      <c r="J5959" s="220"/>
      <c r="K5959" s="220"/>
      <c r="L5959" s="220"/>
      <c r="M5959" s="326"/>
      <c r="N5959" s="220"/>
      <c r="O5959" s="220"/>
      <c r="P5959" s="220"/>
      <c r="Q5959" s="326"/>
      <c r="R5959" s="326"/>
      <c r="S5959" s="326"/>
      <c r="T5959" s="326"/>
    </row>
    <row r="5960" spans="1:20">
      <c r="A5960" s="220"/>
      <c r="B5960" s="220"/>
      <c r="C5960" s="220"/>
      <c r="D5960" s="220"/>
      <c r="E5960" s="220"/>
      <c r="F5960" s="220"/>
      <c r="G5960" s="220"/>
      <c r="H5960" s="220"/>
      <c r="I5960" s="220"/>
      <c r="J5960" s="220"/>
      <c r="K5960" s="220"/>
      <c r="L5960" s="220"/>
      <c r="M5960" s="326"/>
      <c r="N5960" s="220"/>
      <c r="O5960" s="220"/>
      <c r="P5960" s="220"/>
      <c r="Q5960" s="326"/>
      <c r="R5960" s="326"/>
      <c r="S5960" s="326"/>
      <c r="T5960" s="326"/>
    </row>
    <row r="5961" spans="1:20">
      <c r="A5961" s="220"/>
      <c r="B5961" s="220"/>
      <c r="C5961" s="220"/>
      <c r="D5961" s="220"/>
      <c r="E5961" s="220"/>
      <c r="F5961" s="220"/>
      <c r="G5961" s="220"/>
      <c r="H5961" s="220"/>
      <c r="I5961" s="220"/>
      <c r="J5961" s="220"/>
      <c r="K5961" s="220"/>
      <c r="L5961" s="220"/>
      <c r="M5961" s="326"/>
      <c r="N5961" s="220"/>
      <c r="O5961" s="220"/>
      <c r="P5961" s="220"/>
      <c r="Q5961" s="326"/>
      <c r="R5961" s="326"/>
      <c r="S5961" s="326"/>
      <c r="T5961" s="326"/>
    </row>
    <row r="5962" spans="1:20">
      <c r="A5962" s="220"/>
      <c r="B5962" s="220"/>
      <c r="C5962" s="220"/>
      <c r="D5962" s="220"/>
      <c r="E5962" s="220"/>
      <c r="F5962" s="220"/>
      <c r="G5962" s="220"/>
      <c r="H5962" s="220"/>
      <c r="I5962" s="220"/>
      <c r="J5962" s="220"/>
      <c r="K5962" s="220"/>
      <c r="L5962" s="220"/>
      <c r="M5962" s="326"/>
      <c r="N5962" s="220"/>
      <c r="O5962" s="220"/>
      <c r="P5962" s="220"/>
      <c r="Q5962" s="326"/>
      <c r="R5962" s="326"/>
      <c r="S5962" s="326"/>
      <c r="T5962" s="326"/>
    </row>
    <row r="5963" spans="1:20">
      <c r="A5963" s="220"/>
      <c r="B5963" s="220"/>
      <c r="C5963" s="220"/>
      <c r="D5963" s="220"/>
      <c r="E5963" s="220"/>
      <c r="F5963" s="220"/>
      <c r="G5963" s="220"/>
      <c r="H5963" s="220"/>
      <c r="I5963" s="220"/>
      <c r="J5963" s="220"/>
      <c r="K5963" s="220"/>
      <c r="L5963" s="220"/>
      <c r="M5963" s="326"/>
      <c r="N5963" s="220"/>
      <c r="O5963" s="220"/>
      <c r="P5963" s="220"/>
      <c r="Q5963" s="326"/>
      <c r="R5963" s="326"/>
      <c r="S5963" s="326"/>
      <c r="T5963" s="326"/>
    </row>
    <row r="5964" spans="1:20">
      <c r="A5964" s="220"/>
      <c r="B5964" s="220"/>
      <c r="C5964" s="220"/>
      <c r="D5964" s="220"/>
      <c r="E5964" s="220"/>
      <c r="F5964" s="220"/>
      <c r="G5964" s="220"/>
      <c r="H5964" s="220"/>
      <c r="I5964" s="220"/>
      <c r="J5964" s="220"/>
      <c r="K5964" s="220"/>
      <c r="L5964" s="220"/>
      <c r="M5964" s="326"/>
      <c r="N5964" s="220"/>
      <c r="O5964" s="220"/>
      <c r="P5964" s="220"/>
      <c r="Q5964" s="326"/>
      <c r="R5964" s="326"/>
      <c r="S5964" s="326"/>
      <c r="T5964" s="326"/>
    </row>
    <row r="5965" spans="1:20">
      <c r="A5965" s="220"/>
      <c r="B5965" s="220"/>
      <c r="C5965" s="220"/>
      <c r="D5965" s="220"/>
      <c r="E5965" s="220"/>
      <c r="F5965" s="220"/>
      <c r="G5965" s="220"/>
      <c r="H5965" s="220"/>
      <c r="I5965" s="220"/>
      <c r="J5965" s="220"/>
      <c r="K5965" s="220"/>
      <c r="L5965" s="220"/>
      <c r="M5965" s="326"/>
      <c r="N5965" s="220"/>
      <c r="O5965" s="220"/>
      <c r="P5965" s="220"/>
      <c r="Q5965" s="326"/>
      <c r="R5965" s="326"/>
      <c r="S5965" s="326"/>
      <c r="T5965" s="326"/>
    </row>
    <row r="5966" spans="1:20">
      <c r="A5966" s="220"/>
      <c r="B5966" s="220"/>
      <c r="C5966" s="220"/>
      <c r="D5966" s="220"/>
      <c r="E5966" s="220"/>
      <c r="F5966" s="220"/>
      <c r="G5966" s="220"/>
      <c r="H5966" s="220"/>
      <c r="I5966" s="220"/>
      <c r="J5966" s="220"/>
      <c r="K5966" s="220"/>
      <c r="L5966" s="220"/>
      <c r="M5966" s="326"/>
      <c r="N5966" s="220"/>
      <c r="O5966" s="220"/>
      <c r="P5966" s="220"/>
      <c r="Q5966" s="326"/>
      <c r="R5966" s="326"/>
      <c r="S5966" s="326"/>
      <c r="T5966" s="326"/>
    </row>
    <row r="5967" spans="1:20">
      <c r="A5967" s="220"/>
      <c r="B5967" s="220"/>
      <c r="C5967" s="220"/>
      <c r="D5967" s="220"/>
      <c r="E5967" s="220"/>
      <c r="F5967" s="220"/>
      <c r="G5967" s="220"/>
      <c r="H5967" s="220"/>
      <c r="I5967" s="220"/>
      <c r="J5967" s="220"/>
      <c r="K5967" s="220"/>
      <c r="L5967" s="220"/>
      <c r="M5967" s="326"/>
      <c r="N5967" s="220"/>
      <c r="O5967" s="220"/>
      <c r="P5967" s="220"/>
      <c r="Q5967" s="326"/>
      <c r="R5967" s="326"/>
      <c r="S5967" s="326"/>
      <c r="T5967" s="326"/>
    </row>
    <row r="5968" spans="1:20">
      <c r="A5968" s="220"/>
      <c r="B5968" s="220"/>
      <c r="C5968" s="220"/>
      <c r="D5968" s="220"/>
      <c r="E5968" s="220"/>
      <c r="F5968" s="220"/>
      <c r="G5968" s="220"/>
      <c r="H5968" s="220"/>
      <c r="I5968" s="220"/>
      <c r="J5968" s="220"/>
      <c r="K5968" s="220"/>
      <c r="L5968" s="220"/>
      <c r="M5968" s="326"/>
      <c r="N5968" s="220"/>
      <c r="O5968" s="220"/>
      <c r="P5968" s="220"/>
      <c r="Q5968" s="326"/>
      <c r="R5968" s="326"/>
      <c r="S5968" s="326"/>
      <c r="T5968" s="326"/>
    </row>
    <row r="5969" spans="1:20">
      <c r="A5969" s="220"/>
      <c r="B5969" s="220"/>
      <c r="C5969" s="220"/>
      <c r="D5969" s="220"/>
      <c r="E5969" s="220"/>
      <c r="F5969" s="220"/>
      <c r="G5969" s="220"/>
      <c r="H5969" s="220"/>
      <c r="I5969" s="220"/>
      <c r="J5969" s="220"/>
      <c r="K5969" s="220"/>
      <c r="L5969" s="220"/>
      <c r="M5969" s="326"/>
      <c r="N5969" s="220"/>
      <c r="O5969" s="220"/>
      <c r="P5969" s="220"/>
      <c r="Q5969" s="326"/>
      <c r="R5969" s="326"/>
      <c r="S5969" s="326"/>
      <c r="T5969" s="326"/>
    </row>
    <row r="5970" spans="1:20">
      <c r="A5970" s="220"/>
      <c r="B5970" s="220"/>
      <c r="C5970" s="220"/>
      <c r="D5970" s="220"/>
      <c r="E5970" s="220"/>
      <c r="F5970" s="220"/>
      <c r="G5970" s="220"/>
      <c r="H5970" s="220"/>
      <c r="I5970" s="220"/>
      <c r="J5970" s="220"/>
      <c r="K5970" s="220"/>
      <c r="L5970" s="220"/>
      <c r="M5970" s="326"/>
      <c r="N5970" s="220"/>
      <c r="O5970" s="220"/>
      <c r="P5970" s="220"/>
      <c r="Q5970" s="326"/>
      <c r="R5970" s="326"/>
      <c r="S5970" s="326"/>
      <c r="T5970" s="326"/>
    </row>
    <row r="5971" spans="1:20">
      <c r="A5971" s="220"/>
      <c r="B5971" s="220"/>
      <c r="C5971" s="220"/>
      <c r="D5971" s="220"/>
      <c r="E5971" s="220"/>
      <c r="F5971" s="220"/>
      <c r="G5971" s="220"/>
      <c r="H5971" s="220"/>
      <c r="I5971" s="220"/>
      <c r="J5971" s="220"/>
      <c r="K5971" s="220"/>
      <c r="L5971" s="220"/>
      <c r="M5971" s="326"/>
      <c r="N5971" s="220"/>
      <c r="O5971" s="220"/>
      <c r="P5971" s="220"/>
      <c r="Q5971" s="326"/>
      <c r="R5971" s="326"/>
      <c r="S5971" s="326"/>
      <c r="T5971" s="326"/>
    </row>
    <row r="5972" spans="1:20">
      <c r="A5972" s="220"/>
      <c r="B5972" s="220"/>
      <c r="C5972" s="220"/>
      <c r="D5972" s="220"/>
      <c r="E5972" s="220"/>
      <c r="F5972" s="220"/>
      <c r="G5972" s="220"/>
      <c r="H5972" s="220"/>
      <c r="I5972" s="220"/>
      <c r="J5972" s="220"/>
      <c r="K5972" s="220"/>
      <c r="L5972" s="220"/>
      <c r="M5972" s="326"/>
      <c r="N5972" s="220"/>
      <c r="O5972" s="220"/>
      <c r="P5972" s="220"/>
      <c r="Q5972" s="326"/>
      <c r="R5972" s="326"/>
      <c r="S5972" s="326"/>
      <c r="T5972" s="326"/>
    </row>
    <row r="5973" spans="1:20">
      <c r="A5973" s="220"/>
      <c r="B5973" s="220"/>
      <c r="C5973" s="220"/>
      <c r="D5973" s="220"/>
      <c r="E5973" s="220"/>
      <c r="F5973" s="220"/>
      <c r="G5973" s="220"/>
      <c r="H5973" s="220"/>
      <c r="I5973" s="220"/>
      <c r="J5973" s="220"/>
      <c r="K5973" s="220"/>
      <c r="L5973" s="220"/>
      <c r="M5973" s="326"/>
      <c r="N5973" s="220"/>
      <c r="O5973" s="220"/>
      <c r="P5973" s="220"/>
      <c r="Q5973" s="326"/>
      <c r="R5973" s="326"/>
      <c r="S5973" s="326"/>
      <c r="T5973" s="326"/>
    </row>
    <row r="5974" spans="1:20">
      <c r="A5974" s="220"/>
      <c r="B5974" s="220"/>
      <c r="C5974" s="220"/>
      <c r="D5974" s="220"/>
      <c r="E5974" s="220"/>
      <c r="F5974" s="220"/>
      <c r="G5974" s="220"/>
      <c r="H5974" s="220"/>
      <c r="I5974" s="220"/>
      <c r="J5974" s="220"/>
      <c r="K5974" s="220"/>
      <c r="L5974" s="220"/>
      <c r="M5974" s="326"/>
      <c r="N5974" s="220"/>
      <c r="O5974" s="220"/>
      <c r="P5974" s="220"/>
      <c r="Q5974" s="326"/>
      <c r="R5974" s="326"/>
      <c r="S5974" s="326"/>
      <c r="T5974" s="326"/>
    </row>
    <row r="5975" spans="1:20">
      <c r="A5975" s="220"/>
      <c r="B5975" s="220"/>
      <c r="C5975" s="220"/>
      <c r="D5975" s="220"/>
      <c r="E5975" s="220"/>
      <c r="F5975" s="220"/>
      <c r="G5975" s="220"/>
      <c r="H5975" s="220"/>
      <c r="I5975" s="220"/>
      <c r="J5975" s="220"/>
      <c r="K5975" s="220"/>
      <c r="L5975" s="220"/>
      <c r="M5975" s="326"/>
      <c r="N5975" s="220"/>
      <c r="O5975" s="220"/>
      <c r="P5975" s="220"/>
      <c r="Q5975" s="326"/>
      <c r="R5975" s="326"/>
      <c r="S5975" s="326"/>
      <c r="T5975" s="326"/>
    </row>
    <row r="5976" spans="1:20">
      <c r="A5976" s="220"/>
      <c r="B5976" s="220"/>
      <c r="C5976" s="220"/>
      <c r="D5976" s="220"/>
      <c r="E5976" s="220"/>
      <c r="F5976" s="220"/>
      <c r="G5976" s="220"/>
      <c r="H5976" s="220"/>
      <c r="I5976" s="220"/>
      <c r="J5976" s="220"/>
      <c r="K5976" s="220"/>
      <c r="L5976" s="220"/>
      <c r="M5976" s="326"/>
      <c r="N5976" s="220"/>
      <c r="O5976" s="220"/>
      <c r="P5976" s="220"/>
      <c r="Q5976" s="326"/>
      <c r="R5976" s="326"/>
      <c r="S5976" s="326"/>
      <c r="T5976" s="326"/>
    </row>
    <row r="5977" spans="1:20">
      <c r="A5977" s="220"/>
      <c r="B5977" s="220"/>
      <c r="C5977" s="220"/>
      <c r="D5977" s="220"/>
      <c r="E5977" s="220"/>
      <c r="F5977" s="220"/>
      <c r="G5977" s="220"/>
      <c r="H5977" s="220"/>
      <c r="I5977" s="220"/>
      <c r="J5977" s="220"/>
      <c r="K5977" s="220"/>
      <c r="L5977" s="220"/>
      <c r="M5977" s="326"/>
      <c r="N5977" s="220"/>
      <c r="O5977" s="220"/>
      <c r="P5977" s="220"/>
      <c r="Q5977" s="326"/>
      <c r="R5977" s="326"/>
      <c r="S5977" s="326"/>
      <c r="T5977" s="326"/>
    </row>
    <row r="5978" spans="1:20">
      <c r="A5978" s="220"/>
      <c r="B5978" s="220"/>
      <c r="C5978" s="220"/>
      <c r="D5978" s="220"/>
      <c r="E5978" s="220"/>
      <c r="F5978" s="220"/>
      <c r="G5978" s="220"/>
      <c r="H5978" s="220"/>
      <c r="I5978" s="220"/>
      <c r="J5978" s="220"/>
      <c r="K5978" s="220"/>
      <c r="L5978" s="220"/>
      <c r="M5978" s="326"/>
      <c r="N5978" s="220"/>
      <c r="O5978" s="220"/>
      <c r="P5978" s="220"/>
      <c r="Q5978" s="326"/>
      <c r="R5978" s="326"/>
      <c r="S5978" s="326"/>
      <c r="T5978" s="326"/>
    </row>
    <row r="5979" spans="1:20">
      <c r="A5979" s="220"/>
      <c r="B5979" s="220"/>
      <c r="C5979" s="220"/>
      <c r="D5979" s="220"/>
      <c r="E5979" s="220"/>
      <c r="F5979" s="220"/>
      <c r="G5979" s="220"/>
      <c r="H5979" s="220"/>
      <c r="I5979" s="220"/>
      <c r="J5979" s="220"/>
      <c r="K5979" s="220"/>
      <c r="L5979" s="220"/>
      <c r="M5979" s="326"/>
      <c r="N5979" s="220"/>
      <c r="O5979" s="220"/>
      <c r="P5979" s="220"/>
      <c r="Q5979" s="326"/>
      <c r="R5979" s="326"/>
      <c r="S5979" s="326"/>
      <c r="T5979" s="326"/>
    </row>
    <row r="5980" spans="1:20">
      <c r="A5980" s="220"/>
      <c r="B5980" s="220"/>
      <c r="C5980" s="220"/>
      <c r="D5980" s="220"/>
      <c r="E5980" s="220"/>
      <c r="F5980" s="220"/>
      <c r="G5980" s="220"/>
      <c r="H5980" s="220"/>
      <c r="I5980" s="220"/>
      <c r="J5980" s="220"/>
      <c r="K5980" s="220"/>
      <c r="L5980" s="220"/>
      <c r="M5980" s="326"/>
      <c r="N5980" s="220"/>
      <c r="O5980" s="220"/>
      <c r="P5980" s="220"/>
      <c r="Q5980" s="326"/>
      <c r="R5980" s="326"/>
      <c r="S5980" s="326"/>
      <c r="T5980" s="326"/>
    </row>
    <row r="5981" spans="1:20">
      <c r="A5981" s="220"/>
      <c r="B5981" s="220"/>
      <c r="C5981" s="220"/>
      <c r="D5981" s="220"/>
      <c r="E5981" s="220"/>
      <c r="F5981" s="220"/>
      <c r="G5981" s="220"/>
      <c r="H5981" s="220"/>
      <c r="I5981" s="220"/>
      <c r="J5981" s="220"/>
      <c r="K5981" s="220"/>
      <c r="L5981" s="220"/>
      <c r="M5981" s="326"/>
      <c r="N5981" s="220"/>
      <c r="O5981" s="220"/>
      <c r="P5981" s="220"/>
      <c r="Q5981" s="326"/>
      <c r="R5981" s="326"/>
      <c r="S5981" s="326"/>
      <c r="T5981" s="326"/>
    </row>
    <row r="5982" spans="1:20">
      <c r="A5982" s="220"/>
      <c r="B5982" s="220"/>
      <c r="C5982" s="220"/>
      <c r="D5982" s="220"/>
      <c r="E5982" s="220"/>
      <c r="F5982" s="220"/>
      <c r="G5982" s="220"/>
      <c r="H5982" s="220"/>
      <c r="I5982" s="220"/>
      <c r="J5982" s="220"/>
      <c r="K5982" s="220"/>
      <c r="L5982" s="220"/>
      <c r="M5982" s="326"/>
      <c r="N5982" s="220"/>
      <c r="O5982" s="220"/>
      <c r="P5982" s="220"/>
      <c r="Q5982" s="326"/>
      <c r="R5982" s="326"/>
      <c r="S5982" s="326"/>
      <c r="T5982" s="326"/>
    </row>
    <row r="5983" spans="1:20">
      <c r="A5983" s="220"/>
      <c r="B5983" s="220"/>
      <c r="C5983" s="220"/>
      <c r="D5983" s="220"/>
      <c r="E5983" s="220"/>
      <c r="F5983" s="220"/>
      <c r="G5983" s="220"/>
      <c r="H5983" s="220"/>
      <c r="I5983" s="220"/>
      <c r="J5983" s="220"/>
      <c r="K5983" s="220"/>
      <c r="L5983" s="220"/>
      <c r="M5983" s="326"/>
      <c r="N5983" s="220"/>
      <c r="O5983" s="220"/>
      <c r="P5983" s="220"/>
      <c r="Q5983" s="326"/>
      <c r="R5983" s="326"/>
      <c r="S5983" s="326"/>
      <c r="T5983" s="326"/>
    </row>
    <row r="5984" spans="1:20">
      <c r="A5984" s="220"/>
      <c r="B5984" s="220"/>
      <c r="C5984" s="220"/>
      <c r="D5984" s="220"/>
      <c r="E5984" s="220"/>
      <c r="F5984" s="220"/>
      <c r="G5984" s="220"/>
      <c r="H5984" s="220"/>
      <c r="I5984" s="220"/>
      <c r="J5984" s="220"/>
      <c r="K5984" s="220"/>
      <c r="L5984" s="220"/>
      <c r="M5984" s="326"/>
      <c r="N5984" s="220"/>
      <c r="O5984" s="220"/>
      <c r="P5984" s="220"/>
      <c r="Q5984" s="326"/>
      <c r="R5984" s="326"/>
      <c r="S5984" s="326"/>
      <c r="T5984" s="326"/>
    </row>
    <row r="5985" spans="1:20">
      <c r="A5985" s="220"/>
      <c r="B5985" s="220"/>
      <c r="C5985" s="220"/>
      <c r="D5985" s="220"/>
      <c r="E5985" s="220"/>
      <c r="F5985" s="220"/>
      <c r="G5985" s="220"/>
      <c r="H5985" s="220"/>
      <c r="I5985" s="220"/>
      <c r="J5985" s="220"/>
      <c r="K5985" s="220"/>
      <c r="L5985" s="220"/>
      <c r="M5985" s="326"/>
      <c r="N5985" s="220"/>
      <c r="O5985" s="220"/>
      <c r="P5985" s="220"/>
      <c r="Q5985" s="326"/>
      <c r="R5985" s="326"/>
      <c r="S5985" s="326"/>
      <c r="T5985" s="326"/>
    </row>
    <row r="5986" spans="1:20">
      <c r="A5986" s="220"/>
      <c r="B5986" s="220"/>
      <c r="C5986" s="220"/>
      <c r="D5986" s="220"/>
      <c r="E5986" s="220"/>
      <c r="F5986" s="220"/>
      <c r="G5986" s="220"/>
      <c r="H5986" s="220"/>
      <c r="I5986" s="220"/>
      <c r="J5986" s="220"/>
      <c r="K5986" s="220"/>
      <c r="L5986" s="220"/>
      <c r="M5986" s="326"/>
      <c r="N5986" s="220"/>
      <c r="O5986" s="220"/>
      <c r="P5986" s="220"/>
      <c r="Q5986" s="326"/>
      <c r="R5986" s="326"/>
      <c r="S5986" s="326"/>
      <c r="T5986" s="326"/>
    </row>
    <row r="5987" spans="1:20">
      <c r="A5987" s="220"/>
      <c r="B5987" s="220"/>
      <c r="C5987" s="220"/>
      <c r="D5987" s="220"/>
      <c r="E5987" s="220"/>
      <c r="F5987" s="220"/>
      <c r="G5987" s="220"/>
      <c r="H5987" s="220"/>
      <c r="I5987" s="220"/>
      <c r="J5987" s="220"/>
      <c r="K5987" s="220"/>
      <c r="L5987" s="220"/>
      <c r="M5987" s="326"/>
      <c r="N5987" s="220"/>
      <c r="O5987" s="220"/>
      <c r="P5987" s="220"/>
      <c r="Q5987" s="326"/>
      <c r="R5987" s="326"/>
      <c r="S5987" s="326"/>
      <c r="T5987" s="326"/>
    </row>
    <row r="5988" spans="1:20">
      <c r="A5988" s="220"/>
      <c r="B5988" s="220"/>
      <c r="C5988" s="220"/>
      <c r="D5988" s="220"/>
      <c r="E5988" s="220"/>
      <c r="F5988" s="220"/>
      <c r="G5988" s="220"/>
      <c r="H5988" s="220"/>
      <c r="I5988" s="220"/>
      <c r="J5988" s="220"/>
      <c r="K5988" s="220"/>
      <c r="L5988" s="220"/>
      <c r="M5988" s="326"/>
      <c r="N5988" s="220"/>
      <c r="O5988" s="220"/>
      <c r="P5988" s="220"/>
      <c r="Q5988" s="326"/>
      <c r="R5988" s="326"/>
      <c r="S5988" s="326"/>
      <c r="T5988" s="326"/>
    </row>
    <row r="5989" spans="1:20">
      <c r="A5989" s="220"/>
      <c r="B5989" s="220"/>
      <c r="C5989" s="220"/>
      <c r="D5989" s="220"/>
      <c r="E5989" s="220"/>
      <c r="F5989" s="220"/>
      <c r="G5989" s="220"/>
      <c r="H5989" s="220"/>
      <c r="I5989" s="220"/>
      <c r="J5989" s="220"/>
      <c r="K5989" s="220"/>
      <c r="L5989" s="220"/>
      <c r="M5989" s="326"/>
      <c r="N5989" s="220"/>
      <c r="O5989" s="220"/>
      <c r="P5989" s="220"/>
      <c r="Q5989" s="326"/>
      <c r="R5989" s="326"/>
      <c r="S5989" s="326"/>
      <c r="T5989" s="326"/>
    </row>
    <row r="5990" spans="1:20">
      <c r="A5990" s="220"/>
      <c r="B5990" s="220"/>
      <c r="C5990" s="220"/>
      <c r="D5990" s="220"/>
      <c r="E5990" s="220"/>
      <c r="F5990" s="220"/>
      <c r="G5990" s="220"/>
      <c r="H5990" s="220"/>
      <c r="I5990" s="220"/>
      <c r="J5990" s="220"/>
      <c r="K5990" s="220"/>
      <c r="L5990" s="220"/>
      <c r="M5990" s="326"/>
      <c r="N5990" s="220"/>
      <c r="O5990" s="220"/>
      <c r="P5990" s="220"/>
      <c r="Q5990" s="326"/>
      <c r="R5990" s="326"/>
      <c r="S5990" s="326"/>
      <c r="T5990" s="326"/>
    </row>
    <row r="5991" spans="1:20">
      <c r="A5991" s="220"/>
      <c r="B5991" s="220"/>
      <c r="C5991" s="220"/>
      <c r="D5991" s="220"/>
      <c r="E5991" s="220"/>
      <c r="F5991" s="220"/>
      <c r="G5991" s="220"/>
      <c r="H5991" s="220"/>
      <c r="I5991" s="220"/>
      <c r="J5991" s="220"/>
      <c r="K5991" s="220"/>
      <c r="L5991" s="220"/>
      <c r="M5991" s="326"/>
      <c r="N5991" s="220"/>
      <c r="O5991" s="220"/>
      <c r="P5991" s="220"/>
      <c r="Q5991" s="326"/>
      <c r="R5991" s="326"/>
      <c r="S5991" s="326"/>
      <c r="T5991" s="326"/>
    </row>
    <row r="5992" spans="1:20">
      <c r="A5992" s="220"/>
      <c r="B5992" s="220"/>
      <c r="C5992" s="220"/>
      <c r="D5992" s="220"/>
      <c r="E5992" s="220"/>
      <c r="F5992" s="220"/>
      <c r="G5992" s="220"/>
      <c r="H5992" s="220"/>
      <c r="I5992" s="220"/>
      <c r="J5992" s="220"/>
      <c r="K5992" s="220"/>
      <c r="L5992" s="220"/>
      <c r="M5992" s="326"/>
      <c r="N5992" s="220"/>
      <c r="O5992" s="220"/>
      <c r="P5992" s="220"/>
      <c r="Q5992" s="326"/>
      <c r="R5992" s="326"/>
      <c r="S5992" s="326"/>
      <c r="T5992" s="326"/>
    </row>
    <row r="5993" spans="1:20">
      <c r="A5993" s="220"/>
      <c r="B5993" s="220"/>
      <c r="C5993" s="220"/>
      <c r="D5993" s="220"/>
      <c r="E5993" s="220"/>
      <c r="F5993" s="220"/>
      <c r="G5993" s="220"/>
      <c r="H5993" s="220"/>
      <c r="I5993" s="220"/>
      <c r="J5993" s="220"/>
      <c r="K5993" s="220"/>
      <c r="L5993" s="220"/>
      <c r="M5993" s="326"/>
      <c r="N5993" s="220"/>
      <c r="O5993" s="220"/>
      <c r="P5993" s="220"/>
      <c r="Q5993" s="326"/>
      <c r="R5993" s="326"/>
      <c r="S5993" s="326"/>
      <c r="T5993" s="326"/>
    </row>
    <row r="5994" spans="1:20">
      <c r="A5994" s="220"/>
      <c r="B5994" s="220"/>
      <c r="C5994" s="220"/>
      <c r="D5994" s="220"/>
      <c r="E5994" s="220"/>
      <c r="F5994" s="220"/>
      <c r="G5994" s="220"/>
      <c r="H5994" s="220"/>
      <c r="I5994" s="220"/>
      <c r="J5994" s="220"/>
      <c r="K5994" s="220"/>
      <c r="L5994" s="220"/>
      <c r="M5994" s="326"/>
      <c r="N5994" s="220"/>
      <c r="O5994" s="220"/>
      <c r="P5994" s="220"/>
      <c r="Q5994" s="326"/>
      <c r="R5994" s="326"/>
      <c r="S5994" s="326"/>
      <c r="T5994" s="326"/>
    </row>
    <row r="5995" spans="1:20">
      <c r="A5995" s="220"/>
      <c r="B5995" s="220"/>
      <c r="C5995" s="220"/>
      <c r="D5995" s="220"/>
      <c r="E5995" s="220"/>
      <c r="F5995" s="220"/>
      <c r="G5995" s="220"/>
      <c r="H5995" s="220"/>
      <c r="I5995" s="220"/>
      <c r="J5995" s="220"/>
      <c r="K5995" s="220"/>
      <c r="L5995" s="220"/>
      <c r="M5995" s="326"/>
      <c r="N5995" s="220"/>
      <c r="O5995" s="220"/>
      <c r="P5995" s="220"/>
      <c r="Q5995" s="326"/>
      <c r="R5995" s="326"/>
      <c r="S5995" s="326"/>
      <c r="T5995" s="326"/>
    </row>
    <row r="5996" spans="1:20">
      <c r="A5996" s="220"/>
      <c r="B5996" s="220"/>
      <c r="C5996" s="220"/>
      <c r="D5996" s="220"/>
      <c r="E5996" s="220"/>
      <c r="F5996" s="220"/>
      <c r="G5996" s="220"/>
      <c r="H5996" s="220"/>
      <c r="I5996" s="220"/>
      <c r="J5996" s="220"/>
      <c r="K5996" s="220"/>
      <c r="L5996" s="220"/>
      <c r="M5996" s="326"/>
      <c r="N5996" s="220"/>
      <c r="O5996" s="220"/>
      <c r="P5996" s="220"/>
      <c r="Q5996" s="326"/>
      <c r="R5996" s="326"/>
      <c r="S5996" s="326"/>
      <c r="T5996" s="326"/>
    </row>
    <row r="5997" spans="1:20">
      <c r="A5997" s="220"/>
      <c r="B5997" s="220"/>
      <c r="C5997" s="220"/>
      <c r="D5997" s="220"/>
      <c r="E5997" s="220"/>
      <c r="F5997" s="220"/>
      <c r="G5997" s="220"/>
      <c r="H5997" s="220"/>
      <c r="I5997" s="220"/>
      <c r="J5997" s="220"/>
      <c r="K5997" s="220"/>
      <c r="L5997" s="220"/>
      <c r="M5997" s="326"/>
      <c r="N5997" s="220"/>
      <c r="O5997" s="220"/>
      <c r="P5997" s="220"/>
      <c r="Q5997" s="326"/>
      <c r="R5997" s="326"/>
      <c r="S5997" s="326"/>
      <c r="T5997" s="326"/>
    </row>
    <row r="5998" spans="1:20">
      <c r="A5998" s="220"/>
      <c r="B5998" s="220"/>
      <c r="C5998" s="220"/>
      <c r="D5998" s="220"/>
      <c r="E5998" s="220"/>
      <c r="F5998" s="220"/>
      <c r="G5998" s="220"/>
      <c r="H5998" s="220"/>
      <c r="I5998" s="220"/>
      <c r="J5998" s="220"/>
      <c r="K5998" s="220"/>
      <c r="L5998" s="220"/>
      <c r="M5998" s="326"/>
      <c r="N5998" s="220"/>
      <c r="O5998" s="220"/>
      <c r="P5998" s="220"/>
      <c r="Q5998" s="326"/>
      <c r="R5998" s="326"/>
      <c r="S5998" s="326"/>
      <c r="T5998" s="326"/>
    </row>
    <row r="5999" spans="1:20">
      <c r="A5999" s="220"/>
      <c r="B5999" s="220"/>
      <c r="C5999" s="220"/>
      <c r="D5999" s="220"/>
      <c r="E5999" s="220"/>
      <c r="F5999" s="220"/>
      <c r="G5999" s="220"/>
      <c r="H5999" s="220"/>
      <c r="I5999" s="220"/>
      <c r="J5999" s="220"/>
      <c r="K5999" s="220"/>
      <c r="L5999" s="220"/>
      <c r="M5999" s="326"/>
      <c r="N5999" s="220"/>
      <c r="O5999" s="220"/>
      <c r="P5999" s="220"/>
      <c r="Q5999" s="326"/>
      <c r="R5999" s="326"/>
      <c r="S5999" s="326"/>
      <c r="T5999" s="326"/>
    </row>
    <row r="6000" spans="1:20">
      <c r="A6000" s="220"/>
      <c r="B6000" s="220"/>
      <c r="C6000" s="220"/>
      <c r="D6000" s="220"/>
      <c r="E6000" s="220"/>
      <c r="F6000" s="220"/>
      <c r="G6000" s="220"/>
      <c r="H6000" s="220"/>
      <c r="I6000" s="220"/>
      <c r="J6000" s="220"/>
      <c r="K6000" s="220"/>
      <c r="L6000" s="220"/>
      <c r="M6000" s="326"/>
      <c r="N6000" s="220"/>
      <c r="O6000" s="220"/>
      <c r="P6000" s="220"/>
      <c r="Q6000" s="326"/>
      <c r="R6000" s="326"/>
      <c r="S6000" s="326"/>
      <c r="T6000" s="326"/>
    </row>
    <row r="6001" spans="1:20">
      <c r="A6001" s="220"/>
      <c r="B6001" s="220"/>
      <c r="C6001" s="220"/>
      <c r="D6001" s="220"/>
      <c r="E6001" s="220"/>
      <c r="F6001" s="220"/>
      <c r="G6001" s="220"/>
      <c r="H6001" s="220"/>
      <c r="I6001" s="220"/>
      <c r="J6001" s="220"/>
      <c r="K6001" s="220"/>
      <c r="L6001" s="220"/>
      <c r="M6001" s="326"/>
      <c r="N6001" s="220"/>
      <c r="O6001" s="220"/>
      <c r="P6001" s="220"/>
      <c r="Q6001" s="326"/>
      <c r="R6001" s="326"/>
      <c r="S6001" s="326"/>
      <c r="T6001" s="326"/>
    </row>
    <row r="6002" spans="1:20">
      <c r="A6002" s="220"/>
      <c r="B6002" s="220"/>
      <c r="C6002" s="220"/>
      <c r="D6002" s="220"/>
      <c r="E6002" s="220"/>
      <c r="F6002" s="220"/>
      <c r="G6002" s="220"/>
      <c r="H6002" s="220"/>
      <c r="I6002" s="220"/>
      <c r="J6002" s="220"/>
      <c r="K6002" s="220"/>
      <c r="L6002" s="220"/>
      <c r="M6002" s="326"/>
      <c r="N6002" s="220"/>
      <c r="O6002" s="220"/>
      <c r="P6002" s="220"/>
      <c r="Q6002" s="326"/>
      <c r="R6002" s="326"/>
      <c r="S6002" s="326"/>
      <c r="T6002" s="326"/>
    </row>
    <row r="6003" spans="1:20">
      <c r="A6003" s="220"/>
      <c r="B6003" s="220"/>
      <c r="C6003" s="220"/>
      <c r="D6003" s="220"/>
      <c r="E6003" s="220"/>
      <c r="F6003" s="220"/>
      <c r="G6003" s="220"/>
      <c r="H6003" s="220"/>
      <c r="I6003" s="220"/>
      <c r="J6003" s="220"/>
      <c r="K6003" s="220"/>
      <c r="L6003" s="220"/>
      <c r="M6003" s="326"/>
      <c r="N6003" s="220"/>
      <c r="O6003" s="220"/>
      <c r="P6003" s="220"/>
      <c r="Q6003" s="326"/>
      <c r="R6003" s="326"/>
      <c r="S6003" s="326"/>
      <c r="T6003" s="326"/>
    </row>
    <row r="6004" spans="1:20">
      <c r="A6004" s="220"/>
      <c r="B6004" s="220"/>
      <c r="C6004" s="220"/>
      <c r="D6004" s="220"/>
      <c r="E6004" s="220"/>
      <c r="F6004" s="220"/>
      <c r="G6004" s="220"/>
      <c r="H6004" s="220"/>
      <c r="I6004" s="220"/>
      <c r="J6004" s="220"/>
      <c r="K6004" s="220"/>
      <c r="L6004" s="220"/>
      <c r="M6004" s="326"/>
      <c r="N6004" s="220"/>
      <c r="O6004" s="220"/>
      <c r="P6004" s="220"/>
      <c r="Q6004" s="326"/>
      <c r="R6004" s="326"/>
      <c r="S6004" s="326"/>
      <c r="T6004" s="326"/>
    </row>
    <row r="6005" spans="1:20">
      <c r="A6005" s="220"/>
      <c r="B6005" s="220"/>
      <c r="C6005" s="220"/>
      <c r="D6005" s="220"/>
      <c r="E6005" s="220"/>
      <c r="F6005" s="220"/>
      <c r="G6005" s="220"/>
      <c r="H6005" s="220"/>
      <c r="I6005" s="220"/>
      <c r="J6005" s="220"/>
      <c r="K6005" s="220"/>
      <c r="L6005" s="220"/>
      <c r="M6005" s="326"/>
      <c r="N6005" s="220"/>
      <c r="O6005" s="220"/>
      <c r="P6005" s="220"/>
      <c r="Q6005" s="326"/>
      <c r="R6005" s="326"/>
      <c r="S6005" s="326"/>
      <c r="T6005" s="326"/>
    </row>
    <row r="6006" spans="1:20">
      <c r="A6006" s="220"/>
      <c r="B6006" s="220"/>
      <c r="C6006" s="220"/>
      <c r="D6006" s="220"/>
      <c r="E6006" s="220"/>
      <c r="F6006" s="220"/>
      <c r="G6006" s="220"/>
      <c r="H6006" s="220"/>
      <c r="I6006" s="220"/>
      <c r="J6006" s="220"/>
      <c r="K6006" s="220"/>
      <c r="L6006" s="220"/>
      <c r="M6006" s="326"/>
      <c r="N6006" s="220"/>
      <c r="O6006" s="220"/>
      <c r="P6006" s="220"/>
      <c r="Q6006" s="326"/>
      <c r="R6006" s="326"/>
      <c r="S6006" s="326"/>
      <c r="T6006" s="326"/>
    </row>
    <row r="6007" spans="1:20">
      <c r="A6007" s="220"/>
      <c r="B6007" s="220"/>
      <c r="C6007" s="220"/>
      <c r="D6007" s="220"/>
      <c r="E6007" s="220"/>
      <c r="F6007" s="220"/>
      <c r="G6007" s="220"/>
      <c r="H6007" s="220"/>
      <c r="I6007" s="220"/>
      <c r="J6007" s="220"/>
      <c r="K6007" s="220"/>
      <c r="L6007" s="220"/>
      <c r="M6007" s="326"/>
      <c r="N6007" s="220"/>
      <c r="O6007" s="220"/>
      <c r="P6007" s="220"/>
      <c r="Q6007" s="326"/>
      <c r="R6007" s="326"/>
      <c r="S6007" s="326"/>
      <c r="T6007" s="326"/>
    </row>
    <row r="6008" spans="1:20">
      <c r="A6008" s="220"/>
      <c r="B6008" s="220"/>
      <c r="C6008" s="220"/>
      <c r="D6008" s="220"/>
      <c r="E6008" s="220"/>
      <c r="F6008" s="220"/>
      <c r="G6008" s="220"/>
      <c r="H6008" s="220"/>
      <c r="I6008" s="220"/>
      <c r="J6008" s="220"/>
      <c r="K6008" s="220"/>
      <c r="L6008" s="220"/>
      <c r="M6008" s="326"/>
      <c r="N6008" s="220"/>
      <c r="O6008" s="220"/>
      <c r="P6008" s="220"/>
      <c r="Q6008" s="326"/>
      <c r="R6008" s="326"/>
      <c r="S6008" s="326"/>
      <c r="T6008" s="326"/>
    </row>
    <row r="6009" spans="1:20">
      <c r="A6009" s="220"/>
      <c r="B6009" s="220"/>
      <c r="C6009" s="220"/>
      <c r="D6009" s="220"/>
      <c r="E6009" s="220"/>
      <c r="F6009" s="220"/>
      <c r="G6009" s="220"/>
      <c r="H6009" s="220"/>
      <c r="I6009" s="220"/>
      <c r="J6009" s="220"/>
      <c r="K6009" s="220"/>
      <c r="L6009" s="220"/>
      <c r="M6009" s="326"/>
      <c r="N6009" s="220"/>
      <c r="O6009" s="220"/>
      <c r="P6009" s="220"/>
      <c r="Q6009" s="326"/>
      <c r="R6009" s="326"/>
      <c r="S6009" s="326"/>
      <c r="T6009" s="326"/>
    </row>
    <row r="6010" spans="1:20">
      <c r="A6010" s="220"/>
      <c r="B6010" s="220"/>
      <c r="C6010" s="220"/>
      <c r="D6010" s="220"/>
      <c r="E6010" s="220"/>
      <c r="F6010" s="220"/>
      <c r="G6010" s="220"/>
      <c r="H6010" s="220"/>
      <c r="I6010" s="220"/>
      <c r="J6010" s="220"/>
      <c r="K6010" s="220"/>
      <c r="L6010" s="220"/>
      <c r="M6010" s="326"/>
      <c r="N6010" s="220"/>
      <c r="O6010" s="220"/>
      <c r="P6010" s="220"/>
      <c r="Q6010" s="326"/>
      <c r="R6010" s="326"/>
      <c r="S6010" s="326"/>
      <c r="T6010" s="326"/>
    </row>
    <row r="6011" spans="1:20">
      <c r="A6011" s="220"/>
      <c r="B6011" s="220"/>
      <c r="C6011" s="220"/>
      <c r="D6011" s="220"/>
      <c r="E6011" s="220"/>
      <c r="F6011" s="220"/>
      <c r="G6011" s="220"/>
      <c r="H6011" s="220"/>
      <c r="I6011" s="220"/>
      <c r="J6011" s="220"/>
      <c r="K6011" s="220"/>
      <c r="L6011" s="220"/>
      <c r="M6011" s="326"/>
      <c r="N6011" s="220"/>
      <c r="O6011" s="220"/>
      <c r="P6011" s="220"/>
      <c r="Q6011" s="326"/>
      <c r="R6011" s="326"/>
      <c r="S6011" s="326"/>
      <c r="T6011" s="326"/>
    </row>
    <row r="6012" spans="1:20">
      <c r="A6012" s="220"/>
      <c r="B6012" s="220"/>
      <c r="C6012" s="220"/>
      <c r="D6012" s="220"/>
      <c r="E6012" s="220"/>
      <c r="F6012" s="220"/>
      <c r="G6012" s="220"/>
      <c r="H6012" s="220"/>
      <c r="I6012" s="220"/>
      <c r="J6012" s="220"/>
      <c r="K6012" s="220"/>
      <c r="L6012" s="220"/>
      <c r="M6012" s="326"/>
      <c r="N6012" s="220"/>
      <c r="O6012" s="220"/>
      <c r="P6012" s="220"/>
      <c r="Q6012" s="326"/>
      <c r="R6012" s="326"/>
      <c r="S6012" s="326"/>
      <c r="T6012" s="326"/>
    </row>
    <row r="6013" spans="1:20">
      <c r="A6013" s="220"/>
      <c r="B6013" s="220"/>
      <c r="C6013" s="220"/>
      <c r="D6013" s="220"/>
      <c r="E6013" s="220"/>
      <c r="F6013" s="220"/>
      <c r="G6013" s="220"/>
      <c r="H6013" s="220"/>
      <c r="I6013" s="220"/>
      <c r="J6013" s="220"/>
      <c r="K6013" s="220"/>
      <c r="L6013" s="220"/>
      <c r="M6013" s="326"/>
      <c r="N6013" s="220"/>
      <c r="O6013" s="220"/>
      <c r="P6013" s="220"/>
      <c r="Q6013" s="326"/>
      <c r="R6013" s="326"/>
      <c r="S6013" s="326"/>
      <c r="T6013" s="326"/>
    </row>
    <row r="6014" spans="1:20">
      <c r="A6014" s="220"/>
      <c r="B6014" s="220"/>
      <c r="C6014" s="220"/>
      <c r="D6014" s="220"/>
      <c r="E6014" s="220"/>
      <c r="F6014" s="220"/>
      <c r="G6014" s="220"/>
      <c r="H6014" s="220"/>
      <c r="I6014" s="220"/>
      <c r="J6014" s="220"/>
      <c r="K6014" s="220"/>
      <c r="L6014" s="220"/>
      <c r="M6014" s="326"/>
      <c r="N6014" s="220"/>
      <c r="O6014" s="220"/>
      <c r="P6014" s="220"/>
      <c r="Q6014" s="326"/>
      <c r="R6014" s="326"/>
      <c r="S6014" s="326"/>
      <c r="T6014" s="326"/>
    </row>
    <row r="6015" spans="1:20">
      <c r="A6015" s="220"/>
      <c r="B6015" s="220"/>
      <c r="C6015" s="220"/>
      <c r="D6015" s="220"/>
      <c r="E6015" s="220"/>
      <c r="F6015" s="220"/>
      <c r="G6015" s="220"/>
      <c r="H6015" s="220"/>
      <c r="I6015" s="220"/>
      <c r="J6015" s="220"/>
      <c r="K6015" s="220"/>
      <c r="L6015" s="220"/>
      <c r="M6015" s="326"/>
      <c r="N6015" s="220"/>
      <c r="O6015" s="220"/>
      <c r="P6015" s="220"/>
      <c r="Q6015" s="326"/>
      <c r="R6015" s="326"/>
      <c r="S6015" s="326"/>
      <c r="T6015" s="326"/>
    </row>
    <row r="6016" spans="1:20">
      <c r="A6016" s="220"/>
      <c r="B6016" s="220"/>
      <c r="C6016" s="220"/>
      <c r="D6016" s="220"/>
      <c r="E6016" s="220"/>
      <c r="F6016" s="220"/>
      <c r="G6016" s="220"/>
      <c r="H6016" s="220"/>
      <c r="I6016" s="220"/>
      <c r="J6016" s="220"/>
      <c r="K6016" s="220"/>
      <c r="L6016" s="220"/>
      <c r="M6016" s="326"/>
      <c r="N6016" s="220"/>
      <c r="O6016" s="220"/>
      <c r="P6016" s="220"/>
      <c r="Q6016" s="326"/>
      <c r="R6016" s="326"/>
      <c r="S6016" s="326"/>
      <c r="T6016" s="326"/>
    </row>
    <row r="6017" spans="1:20">
      <c r="A6017" s="220"/>
      <c r="B6017" s="220"/>
      <c r="C6017" s="220"/>
      <c r="D6017" s="220"/>
      <c r="E6017" s="220"/>
      <c r="F6017" s="220"/>
      <c r="G6017" s="220"/>
      <c r="H6017" s="220"/>
      <c r="I6017" s="220"/>
      <c r="J6017" s="220"/>
      <c r="K6017" s="220"/>
      <c r="L6017" s="220"/>
      <c r="M6017" s="326"/>
      <c r="N6017" s="220"/>
      <c r="O6017" s="220"/>
      <c r="P6017" s="220"/>
      <c r="Q6017" s="326"/>
      <c r="R6017" s="326"/>
      <c r="S6017" s="326"/>
      <c r="T6017" s="326"/>
    </row>
    <row r="6018" spans="1:20">
      <c r="A6018" s="220"/>
      <c r="B6018" s="220"/>
      <c r="C6018" s="220"/>
      <c r="D6018" s="220"/>
      <c r="E6018" s="220"/>
      <c r="F6018" s="220"/>
      <c r="G6018" s="220"/>
      <c r="H6018" s="220"/>
      <c r="I6018" s="220"/>
      <c r="J6018" s="220"/>
      <c r="K6018" s="220"/>
      <c r="L6018" s="220"/>
      <c r="M6018" s="326"/>
      <c r="N6018" s="220"/>
      <c r="O6018" s="220"/>
      <c r="P6018" s="220"/>
      <c r="Q6018" s="326"/>
      <c r="R6018" s="326"/>
      <c r="S6018" s="326"/>
      <c r="T6018" s="326"/>
    </row>
    <row r="6019" spans="1:20">
      <c r="A6019" s="220"/>
      <c r="B6019" s="220"/>
      <c r="C6019" s="220"/>
      <c r="D6019" s="220"/>
      <c r="E6019" s="220"/>
      <c r="F6019" s="220"/>
      <c r="G6019" s="220"/>
      <c r="H6019" s="220"/>
      <c r="I6019" s="220"/>
      <c r="J6019" s="220"/>
      <c r="K6019" s="220"/>
      <c r="L6019" s="220"/>
      <c r="M6019" s="326"/>
      <c r="N6019" s="220"/>
      <c r="O6019" s="220"/>
      <c r="P6019" s="220"/>
      <c r="Q6019" s="326"/>
      <c r="R6019" s="326"/>
      <c r="S6019" s="326"/>
      <c r="T6019" s="326"/>
    </row>
    <row r="6020" spans="1:20">
      <c r="A6020" s="220"/>
      <c r="B6020" s="220"/>
      <c r="C6020" s="220"/>
      <c r="D6020" s="220"/>
      <c r="E6020" s="220"/>
      <c r="F6020" s="220"/>
      <c r="G6020" s="220"/>
      <c r="H6020" s="220"/>
      <c r="I6020" s="220"/>
      <c r="J6020" s="220"/>
      <c r="K6020" s="220"/>
      <c r="L6020" s="220"/>
      <c r="M6020" s="326"/>
      <c r="N6020" s="220"/>
      <c r="O6020" s="220"/>
      <c r="P6020" s="220"/>
      <c r="Q6020" s="326"/>
      <c r="R6020" s="326"/>
      <c r="S6020" s="326"/>
      <c r="T6020" s="326"/>
    </row>
    <row r="6021" spans="1:20">
      <c r="A6021" s="220"/>
      <c r="B6021" s="220"/>
      <c r="C6021" s="220"/>
      <c r="D6021" s="220"/>
      <c r="E6021" s="220"/>
      <c r="F6021" s="220"/>
      <c r="G6021" s="220"/>
      <c r="H6021" s="220"/>
      <c r="I6021" s="220"/>
      <c r="J6021" s="220"/>
      <c r="K6021" s="220"/>
      <c r="L6021" s="220"/>
      <c r="M6021" s="326"/>
      <c r="N6021" s="220"/>
      <c r="O6021" s="220"/>
      <c r="P6021" s="220"/>
      <c r="Q6021" s="326"/>
      <c r="R6021" s="326"/>
      <c r="S6021" s="326"/>
      <c r="T6021" s="326"/>
    </row>
    <row r="6022" spans="1:20">
      <c r="A6022" s="220"/>
      <c r="B6022" s="220"/>
      <c r="C6022" s="220"/>
      <c r="D6022" s="220"/>
      <c r="E6022" s="220"/>
      <c r="F6022" s="220"/>
      <c r="G6022" s="220"/>
      <c r="H6022" s="220"/>
      <c r="I6022" s="220"/>
      <c r="J6022" s="220"/>
      <c r="K6022" s="220"/>
      <c r="L6022" s="220"/>
      <c r="M6022" s="326"/>
      <c r="N6022" s="220"/>
      <c r="O6022" s="220"/>
      <c r="P6022" s="220"/>
      <c r="Q6022" s="326"/>
      <c r="R6022" s="326"/>
      <c r="S6022" s="326"/>
      <c r="T6022" s="326"/>
    </row>
    <row r="6023" spans="1:20">
      <c r="A6023" s="220"/>
      <c r="B6023" s="220"/>
      <c r="C6023" s="220"/>
      <c r="D6023" s="220"/>
      <c r="E6023" s="220"/>
      <c r="F6023" s="220"/>
      <c r="G6023" s="220"/>
      <c r="H6023" s="220"/>
      <c r="I6023" s="220"/>
      <c r="J6023" s="220"/>
      <c r="K6023" s="220"/>
      <c r="L6023" s="220"/>
      <c r="M6023" s="326"/>
      <c r="N6023" s="220"/>
      <c r="O6023" s="220"/>
      <c r="P6023" s="220"/>
      <c r="Q6023" s="326"/>
      <c r="R6023" s="326"/>
      <c r="S6023" s="326"/>
      <c r="T6023" s="326"/>
    </row>
    <row r="6024" spans="1:20">
      <c r="A6024" s="220"/>
      <c r="B6024" s="220"/>
      <c r="C6024" s="220"/>
      <c r="D6024" s="220"/>
      <c r="E6024" s="220"/>
      <c r="F6024" s="220"/>
      <c r="G6024" s="220"/>
      <c r="H6024" s="220"/>
      <c r="I6024" s="220"/>
      <c r="J6024" s="220"/>
      <c r="K6024" s="220"/>
      <c r="L6024" s="220"/>
      <c r="M6024" s="326"/>
      <c r="N6024" s="220"/>
      <c r="O6024" s="220"/>
      <c r="P6024" s="220"/>
      <c r="Q6024" s="326"/>
      <c r="R6024" s="326"/>
      <c r="S6024" s="326"/>
      <c r="T6024" s="326"/>
    </row>
    <row r="6025" spans="1:20">
      <c r="A6025" s="220"/>
      <c r="B6025" s="220"/>
      <c r="C6025" s="220"/>
      <c r="D6025" s="220"/>
      <c r="E6025" s="220"/>
      <c r="F6025" s="220"/>
      <c r="G6025" s="220"/>
      <c r="H6025" s="220"/>
      <c r="I6025" s="220"/>
      <c r="J6025" s="220"/>
      <c r="K6025" s="220"/>
      <c r="L6025" s="220"/>
      <c r="M6025" s="326"/>
      <c r="N6025" s="220"/>
      <c r="O6025" s="220"/>
      <c r="P6025" s="220"/>
      <c r="Q6025" s="326"/>
      <c r="R6025" s="326"/>
      <c r="S6025" s="326"/>
      <c r="T6025" s="326"/>
    </row>
    <row r="6026" spans="1:20">
      <c r="A6026" s="220"/>
      <c r="B6026" s="220"/>
      <c r="C6026" s="220"/>
      <c r="D6026" s="220"/>
      <c r="E6026" s="220"/>
      <c r="F6026" s="220"/>
      <c r="G6026" s="220"/>
      <c r="H6026" s="220"/>
      <c r="I6026" s="220"/>
      <c r="J6026" s="220"/>
      <c r="K6026" s="220"/>
      <c r="L6026" s="220"/>
      <c r="M6026" s="326"/>
      <c r="N6026" s="220"/>
      <c r="O6026" s="220"/>
      <c r="P6026" s="220"/>
      <c r="Q6026" s="326"/>
      <c r="R6026" s="326"/>
      <c r="S6026" s="326"/>
      <c r="T6026" s="326"/>
    </row>
    <row r="6027" spans="1:20">
      <c r="A6027" s="220"/>
      <c r="B6027" s="220"/>
      <c r="C6027" s="220"/>
      <c r="D6027" s="220"/>
      <c r="E6027" s="220"/>
      <c r="F6027" s="220"/>
      <c r="G6027" s="220"/>
      <c r="H6027" s="220"/>
      <c r="I6027" s="220"/>
      <c r="J6027" s="220"/>
      <c r="K6027" s="220"/>
      <c r="L6027" s="220"/>
      <c r="M6027" s="326"/>
      <c r="N6027" s="220"/>
      <c r="O6027" s="220"/>
      <c r="P6027" s="220"/>
      <c r="Q6027" s="326"/>
      <c r="R6027" s="326"/>
      <c r="S6027" s="326"/>
      <c r="T6027" s="326"/>
    </row>
    <row r="6028" spans="1:20">
      <c r="A6028" s="220"/>
      <c r="B6028" s="220"/>
      <c r="C6028" s="220"/>
      <c r="D6028" s="220"/>
      <c r="E6028" s="220"/>
      <c r="F6028" s="220"/>
      <c r="G6028" s="220"/>
      <c r="H6028" s="220"/>
      <c r="I6028" s="220"/>
      <c r="J6028" s="220"/>
      <c r="K6028" s="220"/>
      <c r="L6028" s="220"/>
      <c r="M6028" s="326"/>
      <c r="N6028" s="220"/>
      <c r="O6028" s="220"/>
      <c r="P6028" s="220"/>
      <c r="Q6028" s="326"/>
      <c r="R6028" s="326"/>
      <c r="S6028" s="326"/>
      <c r="T6028" s="326"/>
    </row>
    <row r="6029" spans="1:20">
      <c r="A6029" s="220"/>
      <c r="B6029" s="220"/>
      <c r="C6029" s="220"/>
      <c r="D6029" s="220"/>
      <c r="E6029" s="220"/>
      <c r="F6029" s="220"/>
      <c r="G6029" s="220"/>
      <c r="H6029" s="220"/>
      <c r="I6029" s="220"/>
      <c r="J6029" s="220"/>
      <c r="K6029" s="220"/>
      <c r="L6029" s="220"/>
      <c r="M6029" s="326"/>
      <c r="N6029" s="220"/>
      <c r="O6029" s="220"/>
      <c r="P6029" s="220"/>
      <c r="Q6029" s="326"/>
      <c r="R6029" s="326"/>
      <c r="S6029" s="326"/>
      <c r="T6029" s="326"/>
    </row>
    <row r="6030" spans="1:20">
      <c r="A6030" s="220"/>
      <c r="B6030" s="220"/>
      <c r="C6030" s="220"/>
      <c r="D6030" s="220"/>
      <c r="E6030" s="220"/>
      <c r="F6030" s="220"/>
      <c r="G6030" s="220"/>
      <c r="H6030" s="220"/>
      <c r="I6030" s="220"/>
      <c r="J6030" s="220"/>
      <c r="K6030" s="220"/>
      <c r="L6030" s="220"/>
      <c r="M6030" s="326"/>
      <c r="N6030" s="220"/>
      <c r="O6030" s="220"/>
      <c r="P6030" s="220"/>
      <c r="Q6030" s="326"/>
      <c r="R6030" s="326"/>
      <c r="S6030" s="326"/>
      <c r="T6030" s="326"/>
    </row>
    <row r="6031" spans="1:20">
      <c r="A6031" s="220"/>
      <c r="B6031" s="220"/>
      <c r="C6031" s="220"/>
      <c r="D6031" s="220"/>
      <c r="E6031" s="220"/>
      <c r="F6031" s="220"/>
      <c r="G6031" s="220"/>
      <c r="H6031" s="220"/>
      <c r="I6031" s="220"/>
      <c r="J6031" s="220"/>
      <c r="K6031" s="220"/>
      <c r="L6031" s="220"/>
      <c r="M6031" s="326"/>
      <c r="N6031" s="220"/>
      <c r="O6031" s="220"/>
      <c r="P6031" s="220"/>
      <c r="Q6031" s="326"/>
      <c r="R6031" s="326"/>
      <c r="S6031" s="326"/>
      <c r="T6031" s="326"/>
    </row>
    <row r="6032" spans="1:20">
      <c r="A6032" s="220"/>
      <c r="B6032" s="220"/>
      <c r="C6032" s="220"/>
      <c r="D6032" s="220"/>
      <c r="E6032" s="220"/>
      <c r="F6032" s="220"/>
      <c r="G6032" s="220"/>
      <c r="H6032" s="220"/>
      <c r="I6032" s="220"/>
      <c r="J6032" s="220"/>
      <c r="K6032" s="220"/>
      <c r="L6032" s="220"/>
      <c r="M6032" s="326"/>
      <c r="N6032" s="220"/>
      <c r="O6032" s="220"/>
      <c r="P6032" s="220"/>
      <c r="Q6032" s="326"/>
      <c r="R6032" s="326"/>
      <c r="S6032" s="326"/>
      <c r="T6032" s="326"/>
    </row>
    <row r="6033" spans="1:20">
      <c r="A6033" s="220"/>
      <c r="B6033" s="220"/>
      <c r="C6033" s="220"/>
      <c r="D6033" s="220"/>
      <c r="E6033" s="220"/>
      <c r="F6033" s="220"/>
      <c r="G6033" s="220"/>
      <c r="H6033" s="220"/>
      <c r="I6033" s="220"/>
      <c r="J6033" s="220"/>
      <c r="K6033" s="220"/>
      <c r="L6033" s="220"/>
      <c r="M6033" s="326"/>
      <c r="N6033" s="220"/>
      <c r="O6033" s="220"/>
      <c r="P6033" s="220"/>
      <c r="Q6033" s="326"/>
      <c r="R6033" s="326"/>
      <c r="S6033" s="326"/>
      <c r="T6033" s="326"/>
    </row>
    <row r="6034" spans="1:20">
      <c r="A6034" s="220"/>
      <c r="B6034" s="220"/>
      <c r="C6034" s="220"/>
      <c r="D6034" s="220"/>
      <c r="E6034" s="220"/>
      <c r="F6034" s="220"/>
      <c r="G6034" s="220"/>
      <c r="H6034" s="220"/>
      <c r="I6034" s="220"/>
      <c r="J6034" s="220"/>
      <c r="K6034" s="220"/>
      <c r="L6034" s="220"/>
      <c r="M6034" s="326"/>
      <c r="N6034" s="220"/>
      <c r="O6034" s="220"/>
      <c r="P6034" s="220"/>
      <c r="Q6034" s="326"/>
      <c r="R6034" s="326"/>
      <c r="S6034" s="326"/>
      <c r="T6034" s="326"/>
    </row>
    <row r="6035" spans="1:20">
      <c r="A6035" s="220"/>
      <c r="B6035" s="220"/>
      <c r="C6035" s="220"/>
      <c r="D6035" s="220"/>
      <c r="E6035" s="220"/>
      <c r="F6035" s="220"/>
      <c r="G6035" s="220"/>
      <c r="H6035" s="220"/>
      <c r="I6035" s="220"/>
      <c r="J6035" s="220"/>
      <c r="K6035" s="220"/>
      <c r="L6035" s="220"/>
      <c r="M6035" s="326"/>
      <c r="N6035" s="220"/>
      <c r="O6035" s="220"/>
      <c r="P6035" s="220"/>
      <c r="Q6035" s="326"/>
      <c r="R6035" s="326"/>
      <c r="S6035" s="326"/>
      <c r="T6035" s="326"/>
    </row>
    <row r="6036" spans="1:20">
      <c r="A6036" s="220"/>
      <c r="B6036" s="220"/>
      <c r="C6036" s="220"/>
      <c r="D6036" s="220"/>
      <c r="E6036" s="220"/>
      <c r="F6036" s="220"/>
      <c r="G6036" s="220"/>
      <c r="H6036" s="220"/>
      <c r="I6036" s="220"/>
      <c r="J6036" s="220"/>
      <c r="K6036" s="220"/>
      <c r="L6036" s="220"/>
      <c r="M6036" s="326"/>
      <c r="N6036" s="220"/>
      <c r="O6036" s="220"/>
      <c r="P6036" s="220"/>
      <c r="Q6036" s="326"/>
      <c r="R6036" s="326"/>
      <c r="S6036" s="326"/>
      <c r="T6036" s="326"/>
    </row>
    <row r="6037" spans="1:20">
      <c r="A6037" s="220"/>
      <c r="B6037" s="220"/>
      <c r="C6037" s="220"/>
      <c r="D6037" s="220"/>
      <c r="E6037" s="220"/>
      <c r="F6037" s="220"/>
      <c r="G6037" s="220"/>
      <c r="H6037" s="220"/>
      <c r="I6037" s="220"/>
      <c r="J6037" s="220"/>
      <c r="K6037" s="220"/>
      <c r="L6037" s="220"/>
      <c r="M6037" s="326"/>
      <c r="N6037" s="220"/>
      <c r="O6037" s="220"/>
      <c r="P6037" s="220"/>
      <c r="Q6037" s="326"/>
      <c r="R6037" s="326"/>
      <c r="S6037" s="326"/>
      <c r="T6037" s="326"/>
    </row>
    <row r="6038" spans="1:20">
      <c r="A6038" s="220"/>
      <c r="B6038" s="220"/>
      <c r="C6038" s="220"/>
      <c r="D6038" s="220"/>
      <c r="E6038" s="220"/>
      <c r="F6038" s="220"/>
      <c r="G6038" s="220"/>
      <c r="H6038" s="220"/>
      <c r="I6038" s="220"/>
      <c r="J6038" s="220"/>
      <c r="K6038" s="220"/>
      <c r="L6038" s="220"/>
      <c r="M6038" s="326"/>
      <c r="N6038" s="220"/>
      <c r="O6038" s="220"/>
      <c r="P6038" s="220"/>
      <c r="Q6038" s="326"/>
      <c r="R6038" s="326"/>
      <c r="S6038" s="326"/>
      <c r="T6038" s="326"/>
    </row>
    <row r="6039" spans="1:20">
      <c r="A6039" s="220"/>
      <c r="B6039" s="220"/>
      <c r="C6039" s="220"/>
      <c r="D6039" s="220"/>
      <c r="E6039" s="220"/>
      <c r="F6039" s="220"/>
      <c r="G6039" s="220"/>
      <c r="H6039" s="220"/>
      <c r="I6039" s="220"/>
      <c r="J6039" s="220"/>
      <c r="K6039" s="220"/>
      <c r="L6039" s="220"/>
      <c r="M6039" s="326"/>
      <c r="N6039" s="220"/>
      <c r="O6039" s="220"/>
      <c r="P6039" s="220"/>
      <c r="Q6039" s="326"/>
      <c r="R6039" s="326"/>
      <c r="S6039" s="326"/>
      <c r="T6039" s="326"/>
    </row>
    <row r="6040" spans="1:20">
      <c r="A6040" s="220"/>
      <c r="B6040" s="220"/>
      <c r="C6040" s="220"/>
      <c r="D6040" s="220"/>
      <c r="E6040" s="220"/>
      <c r="F6040" s="220"/>
      <c r="G6040" s="220"/>
      <c r="H6040" s="220"/>
      <c r="I6040" s="220"/>
      <c r="J6040" s="220"/>
      <c r="K6040" s="220"/>
      <c r="L6040" s="220"/>
      <c r="M6040" s="326"/>
      <c r="N6040" s="220"/>
      <c r="O6040" s="220"/>
      <c r="P6040" s="220"/>
      <c r="Q6040" s="326"/>
      <c r="R6040" s="326"/>
      <c r="S6040" s="326"/>
      <c r="T6040" s="326"/>
    </row>
    <row r="6041" spans="1:20">
      <c r="A6041" s="220"/>
      <c r="B6041" s="220"/>
      <c r="C6041" s="220"/>
      <c r="D6041" s="220"/>
      <c r="E6041" s="220"/>
      <c r="F6041" s="220"/>
      <c r="G6041" s="220"/>
      <c r="H6041" s="220"/>
      <c r="I6041" s="220"/>
      <c r="J6041" s="220"/>
      <c r="K6041" s="220"/>
      <c r="L6041" s="220"/>
      <c r="M6041" s="326"/>
      <c r="N6041" s="220"/>
      <c r="O6041" s="220"/>
      <c r="P6041" s="220"/>
      <c r="Q6041" s="326"/>
      <c r="R6041" s="326"/>
      <c r="S6041" s="326"/>
      <c r="T6041" s="326"/>
    </row>
    <row r="6042" spans="1:20">
      <c r="A6042" s="220"/>
      <c r="B6042" s="220"/>
      <c r="C6042" s="220"/>
      <c r="D6042" s="220"/>
      <c r="E6042" s="220"/>
      <c r="F6042" s="220"/>
      <c r="G6042" s="220"/>
      <c r="H6042" s="220"/>
      <c r="I6042" s="220"/>
      <c r="J6042" s="220"/>
      <c r="K6042" s="220"/>
      <c r="L6042" s="220"/>
      <c r="M6042" s="326"/>
      <c r="N6042" s="220"/>
      <c r="O6042" s="220"/>
      <c r="P6042" s="220"/>
      <c r="Q6042" s="326"/>
      <c r="R6042" s="326"/>
      <c r="S6042" s="326"/>
      <c r="T6042" s="326"/>
    </row>
    <row r="6043" spans="1:20">
      <c r="A6043" s="220"/>
      <c r="B6043" s="220"/>
      <c r="C6043" s="220"/>
      <c r="D6043" s="220"/>
      <c r="E6043" s="220"/>
      <c r="F6043" s="220"/>
      <c r="G6043" s="220"/>
      <c r="H6043" s="220"/>
      <c r="I6043" s="220"/>
      <c r="J6043" s="220"/>
      <c r="K6043" s="220"/>
      <c r="L6043" s="220"/>
      <c r="M6043" s="326"/>
      <c r="N6043" s="220"/>
      <c r="O6043" s="220"/>
      <c r="P6043" s="220"/>
      <c r="Q6043" s="326"/>
      <c r="R6043" s="326"/>
      <c r="S6043" s="326"/>
      <c r="T6043" s="326"/>
    </row>
    <row r="6044" spans="1:20">
      <c r="A6044" s="220"/>
      <c r="B6044" s="220"/>
      <c r="C6044" s="220"/>
      <c r="D6044" s="220"/>
      <c r="E6044" s="220"/>
      <c r="F6044" s="220"/>
      <c r="G6044" s="220"/>
      <c r="H6044" s="220"/>
      <c r="I6044" s="220"/>
      <c r="J6044" s="220"/>
      <c r="K6044" s="220"/>
      <c r="L6044" s="220"/>
      <c r="M6044" s="326"/>
      <c r="N6044" s="220"/>
      <c r="O6044" s="220"/>
      <c r="P6044" s="220"/>
      <c r="Q6044" s="326"/>
      <c r="R6044" s="326"/>
      <c r="S6044" s="326"/>
      <c r="T6044" s="326"/>
    </row>
    <row r="6045" spans="1:20">
      <c r="A6045" s="220"/>
      <c r="B6045" s="220"/>
      <c r="C6045" s="220"/>
      <c r="D6045" s="220"/>
      <c r="E6045" s="220"/>
      <c r="F6045" s="220"/>
      <c r="G6045" s="220"/>
      <c r="H6045" s="220"/>
      <c r="I6045" s="220"/>
      <c r="J6045" s="220"/>
      <c r="K6045" s="220"/>
      <c r="L6045" s="220"/>
      <c r="M6045" s="326"/>
      <c r="N6045" s="220"/>
      <c r="O6045" s="220"/>
      <c r="P6045" s="220"/>
      <c r="Q6045" s="326"/>
      <c r="R6045" s="326"/>
      <c r="S6045" s="326"/>
      <c r="T6045" s="326"/>
    </row>
    <row r="6046" spans="1:20">
      <c r="A6046" s="220"/>
      <c r="B6046" s="220"/>
      <c r="C6046" s="220"/>
      <c r="D6046" s="220"/>
      <c r="E6046" s="220"/>
      <c r="F6046" s="220"/>
      <c r="G6046" s="220"/>
      <c r="H6046" s="220"/>
      <c r="I6046" s="220"/>
      <c r="J6046" s="220"/>
      <c r="K6046" s="220"/>
      <c r="L6046" s="220"/>
      <c r="M6046" s="326"/>
      <c r="N6046" s="220"/>
      <c r="O6046" s="220"/>
      <c r="P6046" s="220"/>
      <c r="Q6046" s="326"/>
      <c r="R6046" s="326"/>
      <c r="S6046" s="326"/>
      <c r="T6046" s="326"/>
    </row>
    <row r="6047" spans="1:20">
      <c r="A6047" s="220"/>
      <c r="B6047" s="220"/>
      <c r="C6047" s="220"/>
      <c r="D6047" s="220"/>
      <c r="E6047" s="220"/>
      <c r="F6047" s="220"/>
      <c r="G6047" s="220"/>
      <c r="H6047" s="220"/>
      <c r="I6047" s="220"/>
      <c r="J6047" s="220"/>
      <c r="K6047" s="220"/>
      <c r="L6047" s="220"/>
      <c r="M6047" s="326"/>
      <c r="N6047" s="220"/>
      <c r="O6047" s="220"/>
      <c r="P6047" s="220"/>
      <c r="Q6047" s="326"/>
      <c r="R6047" s="326"/>
      <c r="S6047" s="326"/>
      <c r="T6047" s="326"/>
    </row>
    <row r="6048" spans="1:20">
      <c r="A6048" s="220"/>
      <c r="B6048" s="220"/>
      <c r="C6048" s="220"/>
      <c r="D6048" s="220"/>
      <c r="E6048" s="220"/>
      <c r="F6048" s="220"/>
      <c r="G6048" s="220"/>
      <c r="H6048" s="220"/>
      <c r="I6048" s="220"/>
      <c r="J6048" s="220"/>
      <c r="K6048" s="220"/>
      <c r="L6048" s="220"/>
      <c r="M6048" s="326"/>
      <c r="N6048" s="220"/>
      <c r="O6048" s="220"/>
      <c r="P6048" s="220"/>
      <c r="Q6048" s="326"/>
      <c r="R6048" s="326"/>
      <c r="S6048" s="326"/>
      <c r="T6048" s="326"/>
    </row>
    <row r="6049" spans="1:20">
      <c r="A6049" s="220"/>
      <c r="B6049" s="220"/>
      <c r="C6049" s="220"/>
      <c r="D6049" s="220"/>
      <c r="E6049" s="220"/>
      <c r="F6049" s="220"/>
      <c r="G6049" s="220"/>
      <c r="H6049" s="220"/>
      <c r="I6049" s="220"/>
      <c r="J6049" s="220"/>
      <c r="K6049" s="220"/>
      <c r="L6049" s="220"/>
      <c r="M6049" s="326"/>
      <c r="N6049" s="220"/>
      <c r="O6049" s="220"/>
      <c r="P6049" s="220"/>
      <c r="Q6049" s="326"/>
      <c r="R6049" s="326"/>
      <c r="S6049" s="326"/>
      <c r="T6049" s="326"/>
    </row>
    <row r="6050" spans="1:20">
      <c r="A6050" s="220"/>
      <c r="B6050" s="220"/>
      <c r="C6050" s="220"/>
      <c r="D6050" s="220"/>
      <c r="E6050" s="220"/>
      <c r="F6050" s="220"/>
      <c r="G6050" s="220"/>
      <c r="H6050" s="220"/>
      <c r="I6050" s="220"/>
      <c r="J6050" s="220"/>
      <c r="K6050" s="220"/>
      <c r="L6050" s="220"/>
      <c r="M6050" s="326"/>
      <c r="N6050" s="220"/>
      <c r="O6050" s="220"/>
      <c r="P6050" s="220"/>
      <c r="Q6050" s="326"/>
      <c r="R6050" s="326"/>
      <c r="S6050" s="326"/>
      <c r="T6050" s="326"/>
    </row>
    <row r="6051" spans="1:20">
      <c r="A6051" s="220"/>
      <c r="B6051" s="220"/>
      <c r="C6051" s="220"/>
      <c r="D6051" s="220"/>
      <c r="E6051" s="220"/>
      <c r="F6051" s="220"/>
      <c r="G6051" s="220"/>
      <c r="H6051" s="220"/>
      <c r="I6051" s="220"/>
      <c r="J6051" s="220"/>
      <c r="K6051" s="220"/>
      <c r="L6051" s="220"/>
      <c r="M6051" s="326"/>
      <c r="N6051" s="220"/>
      <c r="O6051" s="220"/>
      <c r="P6051" s="220"/>
      <c r="Q6051" s="326"/>
      <c r="R6051" s="326"/>
      <c r="S6051" s="326"/>
      <c r="T6051" s="326"/>
    </row>
    <row r="6052" spans="1:20">
      <c r="A6052" s="220"/>
      <c r="B6052" s="220"/>
      <c r="C6052" s="220"/>
      <c r="D6052" s="220"/>
      <c r="E6052" s="220"/>
      <c r="F6052" s="220"/>
      <c r="G6052" s="220"/>
      <c r="H6052" s="220"/>
      <c r="I6052" s="220"/>
      <c r="J6052" s="220"/>
      <c r="K6052" s="220"/>
      <c r="L6052" s="220"/>
      <c r="M6052" s="326"/>
      <c r="N6052" s="220"/>
      <c r="O6052" s="220"/>
      <c r="P6052" s="220"/>
      <c r="Q6052" s="326"/>
      <c r="R6052" s="326"/>
      <c r="S6052" s="326"/>
      <c r="T6052" s="326"/>
    </row>
    <row r="6053" spans="1:20">
      <c r="A6053" s="220"/>
      <c r="B6053" s="220"/>
      <c r="C6053" s="220"/>
      <c r="D6053" s="220"/>
      <c r="E6053" s="220"/>
      <c r="F6053" s="220"/>
      <c r="G6053" s="220"/>
      <c r="H6053" s="220"/>
      <c r="I6053" s="220"/>
      <c r="J6053" s="220"/>
      <c r="K6053" s="220"/>
      <c r="L6053" s="220"/>
      <c r="M6053" s="326"/>
      <c r="N6053" s="220"/>
      <c r="O6053" s="220"/>
      <c r="P6053" s="220"/>
      <c r="Q6053" s="326"/>
      <c r="R6053" s="326"/>
      <c r="S6053" s="326"/>
      <c r="T6053" s="326"/>
    </row>
    <row r="6054" spans="1:20">
      <c r="A6054" s="220"/>
      <c r="B6054" s="220"/>
      <c r="C6054" s="220"/>
      <c r="D6054" s="220"/>
      <c r="E6054" s="220"/>
      <c r="F6054" s="220"/>
      <c r="G6054" s="220"/>
      <c r="H6054" s="220"/>
      <c r="I6054" s="220"/>
      <c r="J6054" s="220"/>
      <c r="K6054" s="220"/>
      <c r="L6054" s="220"/>
      <c r="M6054" s="326"/>
      <c r="N6054" s="220"/>
      <c r="O6054" s="220"/>
      <c r="P6054" s="220"/>
      <c r="Q6054" s="326"/>
      <c r="R6054" s="326"/>
      <c r="S6054" s="326"/>
      <c r="T6054" s="326"/>
    </row>
    <row r="6055" spans="1:20">
      <c r="A6055" s="220"/>
      <c r="B6055" s="220"/>
      <c r="C6055" s="220"/>
      <c r="D6055" s="220"/>
      <c r="E6055" s="220"/>
      <c r="F6055" s="220"/>
      <c r="G6055" s="220"/>
      <c r="H6055" s="220"/>
      <c r="I6055" s="220"/>
      <c r="J6055" s="220"/>
      <c r="K6055" s="220"/>
      <c r="L6055" s="220"/>
      <c r="M6055" s="326"/>
      <c r="N6055" s="220"/>
      <c r="O6055" s="220"/>
      <c r="P6055" s="220"/>
      <c r="Q6055" s="326"/>
      <c r="R6055" s="326"/>
      <c r="S6055" s="326"/>
      <c r="T6055" s="326"/>
    </row>
    <row r="6056" spans="1:20">
      <c r="A6056" s="220"/>
      <c r="B6056" s="220"/>
      <c r="C6056" s="220"/>
      <c r="D6056" s="220"/>
      <c r="E6056" s="220"/>
      <c r="F6056" s="220"/>
      <c r="G6056" s="220"/>
      <c r="H6056" s="220"/>
      <c r="I6056" s="220"/>
      <c r="J6056" s="220"/>
      <c r="K6056" s="220"/>
      <c r="L6056" s="220"/>
      <c r="M6056" s="326"/>
      <c r="N6056" s="220"/>
      <c r="O6056" s="220"/>
      <c r="P6056" s="220"/>
      <c r="Q6056" s="326"/>
      <c r="R6056" s="326"/>
      <c r="S6056" s="326"/>
      <c r="T6056" s="326"/>
    </row>
    <row r="6057" spans="1:20">
      <c r="A6057" s="220"/>
      <c r="B6057" s="220"/>
      <c r="C6057" s="220"/>
      <c r="D6057" s="220"/>
      <c r="E6057" s="220"/>
      <c r="F6057" s="220"/>
      <c r="G6057" s="220"/>
      <c r="H6057" s="220"/>
      <c r="I6057" s="220"/>
      <c r="J6057" s="220"/>
      <c r="K6057" s="220"/>
      <c r="L6057" s="220"/>
      <c r="M6057" s="326"/>
      <c r="N6057" s="220"/>
      <c r="O6057" s="220"/>
      <c r="P6057" s="220"/>
      <c r="Q6057" s="326"/>
      <c r="R6057" s="326"/>
      <c r="S6057" s="326"/>
      <c r="T6057" s="326"/>
    </row>
    <row r="6058" spans="1:20">
      <c r="A6058" s="220"/>
      <c r="B6058" s="220"/>
      <c r="C6058" s="220"/>
      <c r="D6058" s="220"/>
      <c r="E6058" s="220"/>
      <c r="F6058" s="220"/>
      <c r="G6058" s="220"/>
      <c r="H6058" s="220"/>
      <c r="I6058" s="220"/>
      <c r="J6058" s="220"/>
      <c r="K6058" s="220"/>
      <c r="L6058" s="220"/>
      <c r="M6058" s="326"/>
      <c r="N6058" s="220"/>
      <c r="O6058" s="220"/>
      <c r="P6058" s="220"/>
      <c r="Q6058" s="326"/>
      <c r="R6058" s="326"/>
      <c r="S6058" s="326"/>
      <c r="T6058" s="326"/>
    </row>
    <row r="6059" spans="1:20">
      <c r="A6059" s="220"/>
      <c r="B6059" s="220"/>
      <c r="C6059" s="220"/>
      <c r="D6059" s="220"/>
      <c r="E6059" s="220"/>
      <c r="F6059" s="220"/>
      <c r="G6059" s="220"/>
      <c r="H6059" s="220"/>
      <c r="I6059" s="220"/>
      <c r="J6059" s="220"/>
      <c r="K6059" s="220"/>
      <c r="L6059" s="220"/>
      <c r="M6059" s="326"/>
      <c r="N6059" s="220"/>
      <c r="O6059" s="220"/>
      <c r="P6059" s="220"/>
      <c r="Q6059" s="326"/>
      <c r="R6059" s="326"/>
      <c r="S6059" s="326"/>
      <c r="T6059" s="326"/>
    </row>
    <row r="6060" spans="1:20">
      <c r="A6060" s="220"/>
      <c r="B6060" s="220"/>
      <c r="C6060" s="220"/>
      <c r="D6060" s="220"/>
      <c r="E6060" s="220"/>
      <c r="F6060" s="220"/>
      <c r="G6060" s="220"/>
      <c r="H6060" s="220"/>
      <c r="I6060" s="220"/>
      <c r="J6060" s="220"/>
      <c r="K6060" s="220"/>
      <c r="L6060" s="220"/>
      <c r="M6060" s="326"/>
      <c r="N6060" s="220"/>
      <c r="O6060" s="220"/>
      <c r="P6060" s="220"/>
      <c r="Q6060" s="326"/>
      <c r="R6060" s="326"/>
      <c r="S6060" s="326"/>
      <c r="T6060" s="326"/>
    </row>
    <row r="6061" spans="1:20">
      <c r="A6061" s="220"/>
      <c r="B6061" s="220"/>
      <c r="C6061" s="220"/>
      <c r="D6061" s="220"/>
      <c r="E6061" s="220"/>
      <c r="F6061" s="220"/>
      <c r="G6061" s="220"/>
      <c r="H6061" s="220"/>
      <c r="I6061" s="220"/>
      <c r="J6061" s="220"/>
      <c r="K6061" s="220"/>
      <c r="L6061" s="220"/>
      <c r="M6061" s="326"/>
      <c r="N6061" s="220"/>
      <c r="O6061" s="220"/>
      <c r="P6061" s="220"/>
      <c r="Q6061" s="326"/>
      <c r="R6061" s="326"/>
      <c r="S6061" s="326"/>
      <c r="T6061" s="326"/>
    </row>
    <row r="6062" spans="1:20">
      <c r="A6062" s="220"/>
      <c r="B6062" s="220"/>
      <c r="C6062" s="220"/>
      <c r="D6062" s="220"/>
      <c r="E6062" s="220"/>
      <c r="F6062" s="220"/>
      <c r="G6062" s="220"/>
      <c r="H6062" s="220"/>
      <c r="I6062" s="220"/>
      <c r="J6062" s="220"/>
      <c r="K6062" s="220"/>
      <c r="L6062" s="220"/>
      <c r="M6062" s="326"/>
      <c r="N6062" s="220"/>
      <c r="O6062" s="220"/>
      <c r="P6062" s="220"/>
      <c r="Q6062" s="326"/>
      <c r="R6062" s="326"/>
      <c r="S6062" s="326"/>
      <c r="T6062" s="326"/>
    </row>
    <row r="6063" spans="1:20">
      <c r="A6063" s="220"/>
      <c r="B6063" s="220"/>
      <c r="C6063" s="220"/>
      <c r="D6063" s="220"/>
      <c r="E6063" s="220"/>
      <c r="F6063" s="220"/>
      <c r="G6063" s="220"/>
      <c r="H6063" s="220"/>
      <c r="I6063" s="220"/>
      <c r="J6063" s="220"/>
      <c r="K6063" s="220"/>
      <c r="L6063" s="220"/>
      <c r="M6063" s="326"/>
      <c r="N6063" s="220"/>
      <c r="O6063" s="220"/>
      <c r="P6063" s="220"/>
      <c r="Q6063" s="326"/>
      <c r="R6063" s="326"/>
      <c r="S6063" s="326"/>
      <c r="T6063" s="326"/>
    </row>
    <row r="6064" spans="1:20">
      <c r="A6064" s="220"/>
      <c r="B6064" s="220"/>
      <c r="C6064" s="220"/>
      <c r="D6064" s="220"/>
      <c r="E6064" s="220"/>
      <c r="F6064" s="220"/>
      <c r="G6064" s="220"/>
      <c r="H6064" s="220"/>
      <c r="I6064" s="220"/>
      <c r="J6064" s="220"/>
      <c r="K6064" s="220"/>
      <c r="L6064" s="220"/>
      <c r="M6064" s="326"/>
      <c r="N6064" s="220"/>
      <c r="O6064" s="220"/>
      <c r="P6064" s="220"/>
      <c r="Q6064" s="326"/>
      <c r="R6064" s="326"/>
      <c r="S6064" s="326"/>
      <c r="T6064" s="326"/>
    </row>
    <row r="6065" spans="1:20">
      <c r="A6065" s="220"/>
      <c r="B6065" s="220"/>
      <c r="C6065" s="220"/>
      <c r="D6065" s="220"/>
      <c r="E6065" s="220"/>
      <c r="F6065" s="220"/>
      <c r="G6065" s="220"/>
      <c r="H6065" s="220"/>
      <c r="I6065" s="220"/>
      <c r="J6065" s="220"/>
      <c r="K6065" s="220"/>
      <c r="L6065" s="220"/>
      <c r="M6065" s="326"/>
      <c r="N6065" s="220"/>
      <c r="O6065" s="220"/>
      <c r="P6065" s="220"/>
      <c r="Q6065" s="326"/>
      <c r="R6065" s="326"/>
      <c r="S6065" s="326"/>
      <c r="T6065" s="326"/>
    </row>
    <row r="6066" spans="1:20">
      <c r="A6066" s="220"/>
      <c r="B6066" s="220"/>
      <c r="C6066" s="220"/>
      <c r="D6066" s="220"/>
      <c r="E6066" s="220"/>
      <c r="F6066" s="220"/>
      <c r="G6066" s="220"/>
      <c r="H6066" s="220"/>
      <c r="I6066" s="220"/>
      <c r="J6066" s="220"/>
      <c r="K6066" s="220"/>
      <c r="L6066" s="220"/>
      <c r="M6066" s="326"/>
      <c r="N6066" s="220"/>
      <c r="O6066" s="220"/>
      <c r="P6066" s="220"/>
      <c r="Q6066" s="326"/>
      <c r="R6066" s="326"/>
      <c r="S6066" s="326"/>
      <c r="T6066" s="326"/>
    </row>
    <row r="6067" spans="1:20">
      <c r="A6067" s="220"/>
      <c r="B6067" s="220"/>
      <c r="C6067" s="220"/>
      <c r="D6067" s="220"/>
      <c r="E6067" s="220"/>
      <c r="F6067" s="220"/>
      <c r="G6067" s="220"/>
      <c r="H6067" s="220"/>
      <c r="I6067" s="220"/>
      <c r="J6067" s="220"/>
      <c r="K6067" s="220"/>
      <c r="L6067" s="220"/>
      <c r="M6067" s="326"/>
      <c r="N6067" s="220"/>
      <c r="O6067" s="220"/>
      <c r="P6067" s="220"/>
      <c r="Q6067" s="326"/>
      <c r="R6067" s="326"/>
      <c r="S6067" s="326"/>
      <c r="T6067" s="326"/>
    </row>
    <row r="6068" spans="1:20">
      <c r="A6068" s="220"/>
      <c r="B6068" s="220"/>
      <c r="C6068" s="220"/>
      <c r="D6068" s="220"/>
      <c r="E6068" s="220"/>
      <c r="F6068" s="220"/>
      <c r="G6068" s="220"/>
      <c r="H6068" s="220"/>
      <c r="I6068" s="220"/>
      <c r="J6068" s="220"/>
      <c r="K6068" s="220"/>
      <c r="L6068" s="220"/>
      <c r="M6068" s="326"/>
      <c r="N6068" s="220"/>
      <c r="O6068" s="220"/>
      <c r="P6068" s="220"/>
      <c r="Q6068" s="326"/>
      <c r="R6068" s="326"/>
      <c r="S6068" s="326"/>
      <c r="T6068" s="326"/>
    </row>
    <row r="6069" spans="1:20">
      <c r="A6069" s="220"/>
      <c r="B6069" s="220"/>
      <c r="C6069" s="220"/>
      <c r="D6069" s="220"/>
      <c r="E6069" s="220"/>
      <c r="F6069" s="220"/>
      <c r="G6069" s="220"/>
      <c r="H6069" s="220"/>
      <c r="I6069" s="220"/>
      <c r="J6069" s="220"/>
      <c r="K6069" s="220"/>
      <c r="L6069" s="220"/>
      <c r="M6069" s="326"/>
      <c r="N6069" s="220"/>
      <c r="O6069" s="220"/>
      <c r="P6069" s="220"/>
      <c r="Q6069" s="326"/>
      <c r="R6069" s="326"/>
      <c r="S6069" s="326"/>
      <c r="T6069" s="326"/>
    </row>
    <row r="6070" spans="1:20">
      <c r="A6070" s="220"/>
      <c r="B6070" s="220"/>
      <c r="C6070" s="220"/>
      <c r="D6070" s="220"/>
      <c r="E6070" s="220"/>
      <c r="F6070" s="220"/>
      <c r="G6070" s="220"/>
      <c r="H6070" s="220"/>
      <c r="I6070" s="220"/>
      <c r="J6070" s="220"/>
      <c r="K6070" s="220"/>
      <c r="L6070" s="220"/>
      <c r="M6070" s="326"/>
      <c r="N6070" s="220"/>
      <c r="O6070" s="220"/>
      <c r="P6070" s="220"/>
      <c r="Q6070" s="326"/>
      <c r="R6070" s="326"/>
      <c r="S6070" s="326"/>
      <c r="T6070" s="326"/>
    </row>
    <row r="6071" spans="1:20">
      <c r="A6071" s="220"/>
      <c r="B6071" s="220"/>
      <c r="C6071" s="220"/>
      <c r="D6071" s="220"/>
      <c r="E6071" s="220"/>
      <c r="F6071" s="220"/>
      <c r="G6071" s="220"/>
      <c r="H6071" s="220"/>
      <c r="I6071" s="220"/>
      <c r="J6071" s="220"/>
      <c r="K6071" s="220"/>
      <c r="L6071" s="220"/>
      <c r="M6071" s="326"/>
      <c r="N6071" s="220"/>
      <c r="O6071" s="220"/>
      <c r="P6071" s="220"/>
      <c r="Q6071" s="326"/>
      <c r="R6071" s="326"/>
      <c r="S6071" s="326"/>
      <c r="T6071" s="326"/>
    </row>
    <row r="6072" spans="1:20">
      <c r="A6072" s="220"/>
      <c r="B6072" s="220"/>
      <c r="C6072" s="220"/>
      <c r="D6072" s="220"/>
      <c r="E6072" s="220"/>
      <c r="F6072" s="220"/>
      <c r="G6072" s="220"/>
      <c r="H6072" s="220"/>
      <c r="I6072" s="220"/>
      <c r="J6072" s="220"/>
      <c r="K6072" s="220"/>
      <c r="L6072" s="220"/>
      <c r="M6072" s="326"/>
      <c r="N6072" s="220"/>
      <c r="O6072" s="220"/>
      <c r="P6072" s="220"/>
      <c r="Q6072" s="326"/>
      <c r="R6072" s="326"/>
      <c r="S6072" s="326"/>
      <c r="T6072" s="326"/>
    </row>
    <row r="6073" spans="1:20">
      <c r="A6073" s="220"/>
      <c r="B6073" s="220"/>
      <c r="C6073" s="220"/>
      <c r="D6073" s="220"/>
      <c r="E6073" s="220"/>
      <c r="F6073" s="220"/>
      <c r="G6073" s="220"/>
      <c r="H6073" s="220"/>
      <c r="I6073" s="220"/>
      <c r="J6073" s="220"/>
      <c r="K6073" s="220"/>
      <c r="L6073" s="220"/>
      <c r="M6073" s="326"/>
      <c r="N6073" s="220"/>
      <c r="O6073" s="220"/>
      <c r="P6073" s="220"/>
      <c r="Q6073" s="326"/>
      <c r="R6073" s="326"/>
      <c r="S6073" s="326"/>
      <c r="T6073" s="326"/>
    </row>
    <row r="6074" spans="1:20">
      <c r="A6074" s="220"/>
      <c r="B6074" s="220"/>
      <c r="C6074" s="220"/>
      <c r="D6074" s="220"/>
      <c r="E6074" s="220"/>
      <c r="F6074" s="220"/>
      <c r="G6074" s="220"/>
      <c r="H6074" s="220"/>
      <c r="I6074" s="220"/>
      <c r="J6074" s="220"/>
      <c r="K6074" s="220"/>
      <c r="L6074" s="220"/>
      <c r="M6074" s="326"/>
      <c r="N6074" s="220"/>
      <c r="O6074" s="220"/>
      <c r="P6074" s="220"/>
      <c r="Q6074" s="326"/>
      <c r="R6074" s="326"/>
      <c r="S6074" s="326"/>
      <c r="T6074" s="326"/>
    </row>
    <row r="6075" spans="1:20">
      <c r="A6075" s="220"/>
      <c r="B6075" s="220"/>
      <c r="C6075" s="220"/>
      <c r="D6075" s="220"/>
      <c r="E6075" s="220"/>
      <c r="F6075" s="220"/>
      <c r="G6075" s="220"/>
      <c r="H6075" s="220"/>
      <c r="I6075" s="220"/>
      <c r="J6075" s="220"/>
      <c r="K6075" s="220"/>
      <c r="L6075" s="220"/>
      <c r="M6075" s="326"/>
      <c r="N6075" s="220"/>
      <c r="O6075" s="220"/>
      <c r="P6075" s="220"/>
      <c r="Q6075" s="326"/>
      <c r="R6075" s="326"/>
      <c r="S6075" s="326"/>
      <c r="T6075" s="326"/>
    </row>
    <row r="6076" spans="1:20">
      <c r="A6076" s="220"/>
      <c r="B6076" s="220"/>
      <c r="C6076" s="220"/>
      <c r="D6076" s="220"/>
      <c r="E6076" s="220"/>
      <c r="F6076" s="220"/>
      <c r="G6076" s="220"/>
      <c r="H6076" s="220"/>
      <c r="I6076" s="220"/>
      <c r="J6076" s="220"/>
      <c r="K6076" s="220"/>
      <c r="L6076" s="220"/>
      <c r="M6076" s="326"/>
      <c r="N6076" s="220"/>
      <c r="O6076" s="220"/>
      <c r="P6076" s="220"/>
      <c r="Q6076" s="326"/>
      <c r="R6076" s="326"/>
      <c r="S6076" s="326"/>
      <c r="T6076" s="326"/>
    </row>
    <row r="6077" spans="1:20">
      <c r="A6077" s="220"/>
      <c r="B6077" s="220"/>
      <c r="C6077" s="220"/>
      <c r="D6077" s="220"/>
      <c r="E6077" s="220"/>
      <c r="F6077" s="220"/>
      <c r="G6077" s="220"/>
      <c r="H6077" s="220"/>
      <c r="I6077" s="220"/>
      <c r="J6077" s="220"/>
      <c r="K6077" s="220"/>
      <c r="L6077" s="220"/>
      <c r="M6077" s="326"/>
      <c r="N6077" s="220"/>
      <c r="O6077" s="220"/>
      <c r="P6077" s="220"/>
      <c r="Q6077" s="326"/>
      <c r="R6077" s="326"/>
      <c r="S6077" s="326"/>
      <c r="T6077" s="326"/>
    </row>
    <row r="6078" spans="1:20">
      <c r="A6078" s="220"/>
      <c r="B6078" s="220"/>
      <c r="C6078" s="220"/>
      <c r="D6078" s="220"/>
      <c r="E6078" s="220"/>
      <c r="F6078" s="220"/>
      <c r="G6078" s="220"/>
      <c r="H6078" s="220"/>
      <c r="I6078" s="220"/>
      <c r="J6078" s="220"/>
      <c r="K6078" s="220"/>
      <c r="L6078" s="220"/>
      <c r="M6078" s="326"/>
      <c r="N6078" s="220"/>
      <c r="O6078" s="220"/>
      <c r="P6078" s="220"/>
      <c r="Q6078" s="326"/>
      <c r="R6078" s="326"/>
      <c r="S6078" s="326"/>
      <c r="T6078" s="326"/>
    </row>
    <row r="6079" spans="1:20">
      <c r="A6079" s="220"/>
      <c r="B6079" s="220"/>
      <c r="C6079" s="220"/>
      <c r="D6079" s="220"/>
      <c r="E6079" s="220"/>
      <c r="F6079" s="220"/>
      <c r="G6079" s="220"/>
      <c r="H6079" s="220"/>
      <c r="I6079" s="220"/>
      <c r="J6079" s="220"/>
      <c r="K6079" s="220"/>
      <c r="L6079" s="220"/>
      <c r="M6079" s="326"/>
      <c r="N6079" s="220"/>
      <c r="O6079" s="220"/>
      <c r="P6079" s="220"/>
      <c r="Q6079" s="326"/>
      <c r="R6079" s="326"/>
      <c r="S6079" s="326"/>
      <c r="T6079" s="326"/>
    </row>
    <row r="6080" spans="1:20">
      <c r="A6080" s="220"/>
      <c r="B6080" s="220"/>
      <c r="C6080" s="220"/>
      <c r="D6080" s="220"/>
      <c r="E6080" s="220"/>
      <c r="F6080" s="220"/>
      <c r="G6080" s="220"/>
      <c r="H6080" s="220"/>
      <c r="I6080" s="220"/>
      <c r="J6080" s="220"/>
      <c r="K6080" s="220"/>
      <c r="L6080" s="220"/>
      <c r="M6080" s="326"/>
      <c r="N6080" s="220"/>
      <c r="O6080" s="220"/>
      <c r="P6080" s="220"/>
      <c r="Q6080" s="326"/>
      <c r="R6080" s="326"/>
      <c r="S6080" s="326"/>
      <c r="T6080" s="326"/>
    </row>
    <row r="6081" spans="1:20">
      <c r="A6081" s="220"/>
      <c r="B6081" s="220"/>
      <c r="C6081" s="220"/>
      <c r="D6081" s="220"/>
      <c r="E6081" s="220"/>
      <c r="F6081" s="220"/>
      <c r="G6081" s="220"/>
      <c r="H6081" s="220"/>
      <c r="I6081" s="220"/>
      <c r="J6081" s="220"/>
      <c r="K6081" s="220"/>
      <c r="L6081" s="220"/>
      <c r="M6081" s="326"/>
      <c r="N6081" s="220"/>
      <c r="O6081" s="220"/>
      <c r="P6081" s="220"/>
      <c r="Q6081" s="326"/>
      <c r="R6081" s="326"/>
      <c r="S6081" s="326"/>
      <c r="T6081" s="326"/>
    </row>
    <row r="6082" spans="1:20">
      <c r="A6082" s="220"/>
      <c r="B6082" s="220"/>
      <c r="C6082" s="220"/>
      <c r="D6082" s="220"/>
      <c r="E6082" s="220"/>
      <c r="F6082" s="220"/>
      <c r="G6082" s="220"/>
      <c r="H6082" s="220"/>
      <c r="I6082" s="220"/>
      <c r="J6082" s="220"/>
      <c r="K6082" s="220"/>
      <c r="L6082" s="220"/>
      <c r="M6082" s="326"/>
      <c r="N6082" s="220"/>
      <c r="O6082" s="220"/>
      <c r="P6082" s="220"/>
      <c r="Q6082" s="326"/>
      <c r="R6082" s="326"/>
      <c r="S6082" s="326"/>
      <c r="T6082" s="326"/>
    </row>
    <row r="6083" spans="1:20">
      <c r="A6083" s="220"/>
      <c r="B6083" s="220"/>
      <c r="C6083" s="220"/>
      <c r="D6083" s="220"/>
      <c r="E6083" s="220"/>
      <c r="F6083" s="220"/>
      <c r="G6083" s="220"/>
      <c r="H6083" s="220"/>
      <c r="I6083" s="220"/>
      <c r="J6083" s="220"/>
      <c r="K6083" s="220"/>
      <c r="L6083" s="220"/>
      <c r="M6083" s="326"/>
      <c r="N6083" s="220"/>
      <c r="O6083" s="220"/>
      <c r="P6083" s="220"/>
      <c r="Q6083" s="326"/>
      <c r="R6083" s="326"/>
      <c r="S6083" s="326"/>
      <c r="T6083" s="326"/>
    </row>
    <row r="6084" spans="1:20">
      <c r="A6084" s="220"/>
      <c r="B6084" s="220"/>
      <c r="C6084" s="220"/>
      <c r="D6084" s="220"/>
      <c r="E6084" s="220"/>
      <c r="F6084" s="220"/>
      <c r="G6084" s="220"/>
      <c r="H6084" s="220"/>
      <c r="I6084" s="220"/>
      <c r="J6084" s="220"/>
      <c r="K6084" s="220"/>
      <c r="L6084" s="220"/>
      <c r="M6084" s="326"/>
      <c r="N6084" s="220"/>
      <c r="O6084" s="220"/>
      <c r="P6084" s="220"/>
      <c r="Q6084" s="326"/>
      <c r="R6084" s="326"/>
      <c r="S6084" s="326"/>
      <c r="T6084" s="326"/>
    </row>
    <row r="6085" spans="1:20">
      <c r="A6085" s="220"/>
      <c r="B6085" s="220"/>
      <c r="C6085" s="220"/>
      <c r="D6085" s="220"/>
      <c r="E6085" s="220"/>
      <c r="F6085" s="220"/>
      <c r="G6085" s="220"/>
      <c r="H6085" s="220"/>
      <c r="I6085" s="220"/>
      <c r="J6085" s="220"/>
      <c r="K6085" s="220"/>
      <c r="L6085" s="220"/>
      <c r="M6085" s="326"/>
      <c r="N6085" s="220"/>
      <c r="O6085" s="220"/>
      <c r="P6085" s="220"/>
      <c r="Q6085" s="326"/>
      <c r="R6085" s="326"/>
      <c r="S6085" s="326"/>
      <c r="T6085" s="326"/>
    </row>
    <row r="6086" spans="1:20">
      <c r="A6086" s="220"/>
      <c r="B6086" s="220"/>
      <c r="C6086" s="220"/>
      <c r="D6086" s="220"/>
      <c r="E6086" s="220"/>
      <c r="F6086" s="220"/>
      <c r="G6086" s="220"/>
      <c r="H6086" s="220"/>
      <c r="I6086" s="220"/>
      <c r="J6086" s="220"/>
      <c r="K6086" s="220"/>
      <c r="L6086" s="220"/>
      <c r="M6086" s="326"/>
      <c r="N6086" s="220"/>
      <c r="O6086" s="220"/>
      <c r="P6086" s="220"/>
      <c r="Q6086" s="326"/>
      <c r="R6086" s="326"/>
      <c r="S6086" s="326"/>
      <c r="T6086" s="326"/>
    </row>
    <row r="6087" spans="1:20">
      <c r="A6087" s="220"/>
      <c r="B6087" s="220"/>
      <c r="C6087" s="220"/>
      <c r="D6087" s="220"/>
      <c r="E6087" s="220"/>
      <c r="F6087" s="220"/>
      <c r="G6087" s="220"/>
      <c r="H6087" s="220"/>
      <c r="I6087" s="220"/>
      <c r="J6087" s="220"/>
      <c r="K6087" s="220"/>
      <c r="L6087" s="220"/>
      <c r="M6087" s="326"/>
      <c r="N6087" s="220"/>
      <c r="O6087" s="220"/>
      <c r="P6087" s="220"/>
      <c r="Q6087" s="326"/>
      <c r="R6087" s="326"/>
      <c r="S6087" s="326"/>
      <c r="T6087" s="326"/>
    </row>
    <row r="6088" spans="1:20">
      <c r="A6088" s="220"/>
      <c r="B6088" s="220"/>
      <c r="C6088" s="220"/>
      <c r="D6088" s="220"/>
      <c r="E6088" s="220"/>
      <c r="F6088" s="220"/>
      <c r="G6088" s="220"/>
      <c r="H6088" s="220"/>
      <c r="I6088" s="220"/>
      <c r="J6088" s="220"/>
      <c r="K6088" s="220"/>
      <c r="L6088" s="220"/>
      <c r="M6088" s="326"/>
      <c r="N6088" s="220"/>
      <c r="O6088" s="220"/>
      <c r="P6088" s="220"/>
      <c r="Q6088" s="326"/>
      <c r="R6088" s="326"/>
      <c r="S6088" s="326"/>
      <c r="T6088" s="326"/>
    </row>
    <row r="6089" spans="1:20">
      <c r="A6089" s="220"/>
      <c r="B6089" s="220"/>
      <c r="C6089" s="220"/>
      <c r="D6089" s="220"/>
      <c r="E6089" s="220"/>
      <c r="F6089" s="220"/>
      <c r="G6089" s="220"/>
      <c r="H6089" s="220"/>
      <c r="I6089" s="220"/>
      <c r="J6089" s="220"/>
      <c r="K6089" s="220"/>
      <c r="L6089" s="220"/>
      <c r="M6089" s="326"/>
      <c r="N6089" s="220"/>
      <c r="O6089" s="220"/>
      <c r="P6089" s="220"/>
      <c r="Q6089" s="326"/>
      <c r="R6089" s="326"/>
      <c r="S6089" s="326"/>
      <c r="T6089" s="326"/>
    </row>
    <row r="6090" spans="1:20">
      <c r="A6090" s="220"/>
      <c r="B6090" s="220"/>
      <c r="C6090" s="220"/>
      <c r="D6090" s="220"/>
      <c r="E6090" s="220"/>
      <c r="F6090" s="220"/>
      <c r="G6090" s="220"/>
      <c r="H6090" s="220"/>
      <c r="I6090" s="220"/>
      <c r="J6090" s="220"/>
      <c r="K6090" s="220"/>
      <c r="L6090" s="220"/>
      <c r="M6090" s="326"/>
      <c r="N6090" s="220"/>
      <c r="O6090" s="220"/>
      <c r="P6090" s="220"/>
      <c r="Q6090" s="326"/>
      <c r="R6090" s="326"/>
      <c r="S6090" s="326"/>
      <c r="T6090" s="326"/>
    </row>
    <row r="6091" spans="1:20">
      <c r="A6091" s="220"/>
      <c r="B6091" s="220"/>
      <c r="C6091" s="220"/>
      <c r="D6091" s="220"/>
      <c r="E6091" s="220"/>
      <c r="F6091" s="220"/>
      <c r="G6091" s="220"/>
      <c r="H6091" s="220"/>
      <c r="I6091" s="220"/>
      <c r="J6091" s="220"/>
      <c r="K6091" s="220"/>
      <c r="L6091" s="220"/>
      <c r="M6091" s="326"/>
      <c r="N6091" s="220"/>
      <c r="O6091" s="220"/>
      <c r="P6091" s="220"/>
      <c r="Q6091" s="326"/>
      <c r="R6091" s="326"/>
      <c r="S6091" s="326"/>
      <c r="T6091" s="326"/>
    </row>
    <row r="6092" spans="1:20">
      <c r="A6092" s="220"/>
      <c r="B6092" s="220"/>
      <c r="C6092" s="220"/>
      <c r="D6092" s="220"/>
      <c r="E6092" s="220"/>
      <c r="F6092" s="220"/>
      <c r="G6092" s="220"/>
      <c r="H6092" s="220"/>
      <c r="I6092" s="220"/>
      <c r="J6092" s="220"/>
      <c r="K6092" s="220"/>
      <c r="L6092" s="220"/>
      <c r="M6092" s="326"/>
      <c r="N6092" s="220"/>
      <c r="O6092" s="220"/>
      <c r="P6092" s="220"/>
      <c r="Q6092" s="326"/>
      <c r="R6092" s="326"/>
      <c r="S6092" s="326"/>
      <c r="T6092" s="326"/>
    </row>
    <row r="6093" spans="1:20">
      <c r="A6093" s="220"/>
      <c r="B6093" s="220"/>
      <c r="C6093" s="220"/>
      <c r="D6093" s="220"/>
      <c r="E6093" s="220"/>
      <c r="F6093" s="220"/>
      <c r="G6093" s="220"/>
      <c r="H6093" s="220"/>
      <c r="I6093" s="220"/>
      <c r="J6093" s="220"/>
      <c r="K6093" s="220"/>
      <c r="L6093" s="220"/>
      <c r="M6093" s="326"/>
      <c r="N6093" s="220"/>
      <c r="O6093" s="220"/>
      <c r="P6093" s="220"/>
      <c r="Q6093" s="326"/>
      <c r="R6093" s="326"/>
      <c r="S6093" s="326"/>
      <c r="T6093" s="326"/>
    </row>
    <row r="6094" spans="1:20">
      <c r="A6094" s="220"/>
      <c r="B6094" s="220"/>
      <c r="C6094" s="220"/>
      <c r="D6094" s="220"/>
      <c r="E6094" s="220"/>
      <c r="F6094" s="220"/>
      <c r="G6094" s="220"/>
      <c r="H6094" s="220"/>
      <c r="I6094" s="220"/>
      <c r="J6094" s="220"/>
      <c r="K6094" s="220"/>
      <c r="L6094" s="220"/>
      <c r="M6094" s="326"/>
      <c r="N6094" s="220"/>
      <c r="O6094" s="220"/>
      <c r="P6094" s="220"/>
      <c r="Q6094" s="326"/>
      <c r="R6094" s="326"/>
      <c r="S6094" s="326"/>
      <c r="T6094" s="326"/>
    </row>
    <row r="6095" spans="1:20">
      <c r="A6095" s="220"/>
      <c r="B6095" s="220"/>
      <c r="C6095" s="220"/>
      <c r="D6095" s="220"/>
      <c r="E6095" s="220"/>
      <c r="F6095" s="220"/>
      <c r="G6095" s="220"/>
      <c r="H6095" s="220"/>
      <c r="I6095" s="220"/>
      <c r="J6095" s="220"/>
      <c r="K6095" s="220"/>
      <c r="L6095" s="220"/>
      <c r="M6095" s="326"/>
      <c r="N6095" s="220"/>
      <c r="O6095" s="220"/>
      <c r="P6095" s="220"/>
      <c r="Q6095" s="326"/>
      <c r="R6095" s="326"/>
      <c r="S6095" s="326"/>
      <c r="T6095" s="326"/>
    </row>
    <row r="6096" spans="1:20">
      <c r="A6096" s="220"/>
      <c r="B6096" s="220"/>
      <c r="C6096" s="220"/>
      <c r="D6096" s="220"/>
      <c r="E6096" s="220"/>
      <c r="F6096" s="220"/>
      <c r="G6096" s="220"/>
      <c r="H6096" s="220"/>
      <c r="I6096" s="220"/>
      <c r="J6096" s="220"/>
      <c r="K6096" s="220"/>
      <c r="L6096" s="220"/>
      <c r="M6096" s="326"/>
      <c r="N6096" s="220"/>
      <c r="O6096" s="220"/>
      <c r="P6096" s="220"/>
      <c r="Q6096" s="326"/>
      <c r="R6096" s="326"/>
      <c r="S6096" s="326"/>
      <c r="T6096" s="326"/>
    </row>
    <row r="6097" spans="1:20">
      <c r="A6097" s="220"/>
      <c r="B6097" s="220"/>
      <c r="C6097" s="220"/>
      <c r="D6097" s="220"/>
      <c r="E6097" s="220"/>
      <c r="F6097" s="220"/>
      <c r="G6097" s="220"/>
      <c r="H6097" s="220"/>
      <c r="I6097" s="220"/>
      <c r="J6097" s="220"/>
      <c r="K6097" s="220"/>
      <c r="L6097" s="220"/>
      <c r="M6097" s="326"/>
      <c r="N6097" s="220"/>
      <c r="O6097" s="220"/>
      <c r="P6097" s="220"/>
      <c r="Q6097" s="326"/>
      <c r="R6097" s="326"/>
      <c r="S6097" s="326"/>
      <c r="T6097" s="326"/>
    </row>
    <row r="6098" spans="1:20">
      <c r="A6098" s="220"/>
      <c r="B6098" s="220"/>
      <c r="C6098" s="220"/>
      <c r="D6098" s="220"/>
      <c r="E6098" s="220"/>
      <c r="F6098" s="220"/>
      <c r="G6098" s="220"/>
      <c r="H6098" s="220"/>
      <c r="I6098" s="220"/>
      <c r="J6098" s="220"/>
      <c r="K6098" s="220"/>
      <c r="L6098" s="220"/>
      <c r="M6098" s="326"/>
      <c r="N6098" s="220"/>
      <c r="O6098" s="220"/>
      <c r="P6098" s="220"/>
      <c r="Q6098" s="326"/>
      <c r="R6098" s="326"/>
      <c r="S6098" s="326"/>
      <c r="T6098" s="326"/>
    </row>
    <row r="6099" spans="1:20">
      <c r="A6099" s="220"/>
      <c r="B6099" s="220"/>
      <c r="C6099" s="220"/>
      <c r="D6099" s="220"/>
      <c r="E6099" s="220"/>
      <c r="F6099" s="220"/>
      <c r="G6099" s="220"/>
      <c r="H6099" s="220"/>
      <c r="I6099" s="220"/>
      <c r="J6099" s="220"/>
      <c r="K6099" s="220"/>
      <c r="L6099" s="220"/>
      <c r="M6099" s="326"/>
      <c r="N6099" s="220"/>
      <c r="O6099" s="220"/>
      <c r="P6099" s="220"/>
      <c r="Q6099" s="326"/>
      <c r="R6099" s="326"/>
      <c r="S6099" s="326"/>
      <c r="T6099" s="326"/>
    </row>
    <row r="6100" spans="1:20">
      <c r="A6100" s="220"/>
      <c r="B6100" s="220"/>
      <c r="C6100" s="220"/>
      <c r="D6100" s="220"/>
      <c r="E6100" s="220"/>
      <c r="F6100" s="220"/>
      <c r="G6100" s="220"/>
      <c r="H6100" s="220"/>
      <c r="I6100" s="220"/>
      <c r="J6100" s="220"/>
      <c r="K6100" s="220"/>
      <c r="L6100" s="220"/>
      <c r="M6100" s="326"/>
      <c r="N6100" s="220"/>
      <c r="O6100" s="220"/>
      <c r="P6100" s="220"/>
      <c r="Q6100" s="326"/>
      <c r="R6100" s="326"/>
      <c r="S6100" s="326"/>
      <c r="T6100" s="326"/>
    </row>
    <row r="6101" spans="1:20">
      <c r="A6101" s="220"/>
      <c r="B6101" s="220"/>
      <c r="C6101" s="220"/>
      <c r="D6101" s="220"/>
      <c r="E6101" s="220"/>
      <c r="F6101" s="220"/>
      <c r="G6101" s="220"/>
      <c r="H6101" s="220"/>
      <c r="I6101" s="220"/>
      <c r="J6101" s="220"/>
      <c r="K6101" s="220"/>
      <c r="L6101" s="220"/>
      <c r="M6101" s="326"/>
      <c r="N6101" s="220"/>
      <c r="O6101" s="220"/>
      <c r="P6101" s="220"/>
      <c r="Q6101" s="326"/>
      <c r="R6101" s="326"/>
      <c r="S6101" s="326"/>
      <c r="T6101" s="326"/>
    </row>
    <row r="6102" spans="1:20">
      <c r="A6102" s="220"/>
      <c r="B6102" s="220"/>
      <c r="C6102" s="220"/>
      <c r="D6102" s="220"/>
      <c r="E6102" s="220"/>
      <c r="F6102" s="220"/>
      <c r="G6102" s="220"/>
      <c r="H6102" s="220"/>
      <c r="I6102" s="220"/>
      <c r="J6102" s="220"/>
      <c r="K6102" s="220"/>
      <c r="L6102" s="220"/>
      <c r="M6102" s="326"/>
      <c r="N6102" s="220"/>
      <c r="O6102" s="220"/>
      <c r="P6102" s="220"/>
      <c r="Q6102" s="326"/>
      <c r="R6102" s="326"/>
      <c r="S6102" s="326"/>
      <c r="T6102" s="326"/>
    </row>
    <row r="6103" spans="1:20">
      <c r="A6103" s="220"/>
      <c r="B6103" s="220"/>
      <c r="C6103" s="220"/>
      <c r="D6103" s="220"/>
      <c r="E6103" s="220"/>
      <c r="F6103" s="220"/>
      <c r="G6103" s="220"/>
      <c r="H6103" s="220"/>
      <c r="I6103" s="220"/>
      <c r="J6103" s="220"/>
      <c r="K6103" s="220"/>
      <c r="L6103" s="220"/>
      <c r="M6103" s="326"/>
      <c r="N6103" s="220"/>
      <c r="O6103" s="220"/>
      <c r="P6103" s="220"/>
      <c r="Q6103" s="326"/>
      <c r="R6103" s="326"/>
      <c r="S6103" s="326"/>
      <c r="T6103" s="326"/>
    </row>
    <row r="6104" spans="1:20">
      <c r="A6104" s="220"/>
      <c r="B6104" s="220"/>
      <c r="C6104" s="220"/>
      <c r="D6104" s="220"/>
      <c r="E6104" s="220"/>
      <c r="F6104" s="220"/>
      <c r="G6104" s="220"/>
      <c r="H6104" s="220"/>
      <c r="I6104" s="220"/>
      <c r="J6104" s="220"/>
      <c r="K6104" s="220"/>
      <c r="L6104" s="220"/>
      <c r="M6104" s="326"/>
      <c r="N6104" s="220"/>
      <c r="O6104" s="220"/>
      <c r="P6104" s="220"/>
      <c r="Q6104" s="326"/>
      <c r="R6104" s="326"/>
      <c r="S6104" s="326"/>
      <c r="T6104" s="326"/>
    </row>
    <row r="6105" spans="1:20">
      <c r="A6105" s="220"/>
      <c r="B6105" s="220"/>
      <c r="C6105" s="220"/>
      <c r="D6105" s="220"/>
      <c r="E6105" s="220"/>
      <c r="F6105" s="220"/>
      <c r="G6105" s="220"/>
      <c r="H6105" s="220"/>
      <c r="I6105" s="220"/>
      <c r="J6105" s="220"/>
      <c r="K6105" s="220"/>
      <c r="L6105" s="220"/>
      <c r="M6105" s="326"/>
      <c r="N6105" s="220"/>
      <c r="O6105" s="220"/>
      <c r="P6105" s="220"/>
      <c r="Q6105" s="326"/>
      <c r="R6105" s="326"/>
      <c r="S6105" s="326"/>
      <c r="T6105" s="326"/>
    </row>
    <row r="6106" spans="1:20">
      <c r="A6106" s="220"/>
      <c r="B6106" s="220"/>
      <c r="C6106" s="220"/>
      <c r="D6106" s="220"/>
      <c r="E6106" s="220"/>
      <c r="F6106" s="220"/>
      <c r="G6106" s="220"/>
      <c r="H6106" s="220"/>
      <c r="I6106" s="220"/>
      <c r="J6106" s="220"/>
      <c r="K6106" s="220"/>
      <c r="L6106" s="220"/>
      <c r="M6106" s="326"/>
      <c r="N6106" s="220"/>
      <c r="O6106" s="220"/>
      <c r="P6106" s="220"/>
      <c r="Q6106" s="326"/>
      <c r="R6106" s="326"/>
      <c r="S6106" s="326"/>
      <c r="T6106" s="326"/>
    </row>
    <row r="6107" spans="1:20">
      <c r="A6107" s="220"/>
      <c r="B6107" s="220"/>
      <c r="C6107" s="220"/>
      <c r="D6107" s="220"/>
      <c r="E6107" s="220"/>
      <c r="F6107" s="220"/>
      <c r="G6107" s="220"/>
      <c r="H6107" s="220"/>
      <c r="I6107" s="220"/>
      <c r="J6107" s="220"/>
      <c r="K6107" s="220"/>
      <c r="L6107" s="220"/>
      <c r="M6107" s="326"/>
      <c r="N6107" s="220"/>
      <c r="O6107" s="220"/>
      <c r="P6107" s="220"/>
      <c r="Q6107" s="326"/>
      <c r="R6107" s="326"/>
      <c r="S6107" s="326"/>
      <c r="T6107" s="326"/>
    </row>
    <row r="6108" spans="1:20">
      <c r="A6108" s="220"/>
      <c r="B6108" s="220"/>
      <c r="C6108" s="220"/>
      <c r="D6108" s="220"/>
      <c r="E6108" s="220"/>
      <c r="F6108" s="220"/>
      <c r="G6108" s="220"/>
      <c r="H6108" s="220"/>
      <c r="I6108" s="220"/>
      <c r="J6108" s="220"/>
      <c r="K6108" s="220"/>
      <c r="L6108" s="220"/>
      <c r="M6108" s="326"/>
      <c r="N6108" s="220"/>
      <c r="O6108" s="220"/>
      <c r="P6108" s="220"/>
      <c r="Q6108" s="326"/>
      <c r="R6108" s="326"/>
      <c r="S6108" s="326"/>
      <c r="T6108" s="326"/>
    </row>
    <row r="6109" spans="1:20">
      <c r="A6109" s="220"/>
      <c r="B6109" s="220"/>
      <c r="C6109" s="220"/>
      <c r="D6109" s="220"/>
      <c r="E6109" s="220"/>
      <c r="F6109" s="220"/>
      <c r="G6109" s="220"/>
      <c r="H6109" s="220"/>
      <c r="I6109" s="220"/>
      <c r="J6109" s="220"/>
      <c r="K6109" s="220"/>
      <c r="L6109" s="220"/>
      <c r="M6109" s="326"/>
      <c r="N6109" s="220"/>
      <c r="O6109" s="220"/>
      <c r="P6109" s="220"/>
      <c r="Q6109" s="326"/>
      <c r="R6109" s="326"/>
      <c r="S6109" s="326"/>
      <c r="T6109" s="326"/>
    </row>
    <row r="6110" spans="1:20">
      <c r="A6110" s="220"/>
      <c r="B6110" s="220"/>
      <c r="C6110" s="220"/>
      <c r="D6110" s="220"/>
      <c r="E6110" s="220"/>
      <c r="F6110" s="220"/>
      <c r="G6110" s="220"/>
      <c r="H6110" s="220"/>
      <c r="I6110" s="220"/>
      <c r="J6110" s="220"/>
      <c r="K6110" s="220"/>
      <c r="L6110" s="220"/>
      <c r="M6110" s="326"/>
      <c r="N6110" s="220"/>
      <c r="O6110" s="220"/>
      <c r="P6110" s="220"/>
      <c r="Q6110" s="326"/>
      <c r="R6110" s="326"/>
      <c r="S6110" s="326"/>
      <c r="T6110" s="326"/>
    </row>
    <row r="6111" spans="1:20">
      <c r="A6111" s="220"/>
      <c r="B6111" s="220"/>
      <c r="C6111" s="220"/>
      <c r="D6111" s="220"/>
      <c r="E6111" s="220"/>
      <c r="F6111" s="220"/>
      <c r="G6111" s="220"/>
      <c r="H6111" s="220"/>
      <c r="I6111" s="220"/>
      <c r="J6111" s="220"/>
      <c r="K6111" s="220"/>
      <c r="L6111" s="220"/>
      <c r="M6111" s="326"/>
      <c r="N6111" s="220"/>
      <c r="O6111" s="220"/>
      <c r="P6111" s="220"/>
      <c r="Q6111" s="326"/>
      <c r="R6111" s="326"/>
      <c r="S6111" s="326"/>
      <c r="T6111" s="326"/>
    </row>
    <row r="6112" spans="1:20">
      <c r="A6112" s="220"/>
      <c r="B6112" s="220"/>
      <c r="C6112" s="220"/>
      <c r="D6112" s="220"/>
      <c r="E6112" s="220"/>
      <c r="F6112" s="220"/>
      <c r="G6112" s="220"/>
      <c r="H6112" s="220"/>
      <c r="I6112" s="220"/>
      <c r="J6112" s="220"/>
      <c r="K6112" s="220"/>
      <c r="L6112" s="220"/>
      <c r="M6112" s="326"/>
      <c r="N6112" s="220"/>
      <c r="O6112" s="220"/>
      <c r="P6112" s="220"/>
      <c r="Q6112" s="326"/>
      <c r="R6112" s="326"/>
      <c r="S6112" s="326"/>
      <c r="T6112" s="326"/>
    </row>
    <row r="6113" spans="1:20">
      <c r="A6113" s="220"/>
      <c r="B6113" s="220"/>
      <c r="C6113" s="220"/>
      <c r="D6113" s="220"/>
      <c r="E6113" s="220"/>
      <c r="F6113" s="220"/>
      <c r="G6113" s="220"/>
      <c r="H6113" s="220"/>
      <c r="I6113" s="220"/>
      <c r="J6113" s="220"/>
      <c r="K6113" s="220"/>
      <c r="L6113" s="220"/>
      <c r="M6113" s="326"/>
      <c r="N6113" s="220"/>
      <c r="O6113" s="220"/>
      <c r="P6113" s="220"/>
      <c r="Q6113" s="326"/>
      <c r="R6113" s="326"/>
      <c r="S6113" s="326"/>
      <c r="T6113" s="326"/>
    </row>
    <row r="6114" spans="1:20">
      <c r="A6114" s="220"/>
      <c r="B6114" s="220"/>
      <c r="C6114" s="220"/>
      <c r="D6114" s="220"/>
      <c r="E6114" s="220"/>
      <c r="F6114" s="220"/>
      <c r="G6114" s="220"/>
      <c r="H6114" s="220"/>
      <c r="I6114" s="220"/>
      <c r="J6114" s="220"/>
      <c r="K6114" s="220"/>
      <c r="L6114" s="220"/>
      <c r="M6114" s="326"/>
      <c r="N6114" s="220"/>
      <c r="O6114" s="220"/>
      <c r="P6114" s="220"/>
      <c r="Q6114" s="326"/>
      <c r="R6114" s="326"/>
      <c r="S6114" s="326"/>
      <c r="T6114" s="326"/>
    </row>
    <row r="6115" spans="1:20">
      <c r="A6115" s="220"/>
      <c r="B6115" s="220"/>
      <c r="C6115" s="220"/>
      <c r="D6115" s="220"/>
      <c r="E6115" s="220"/>
      <c r="F6115" s="220"/>
      <c r="G6115" s="220"/>
      <c r="H6115" s="220"/>
      <c r="I6115" s="220"/>
      <c r="J6115" s="220"/>
      <c r="K6115" s="220"/>
      <c r="L6115" s="220"/>
      <c r="M6115" s="326"/>
      <c r="N6115" s="220"/>
      <c r="O6115" s="220"/>
      <c r="P6115" s="220"/>
      <c r="Q6115" s="326"/>
      <c r="R6115" s="326"/>
      <c r="S6115" s="326"/>
      <c r="T6115" s="326"/>
    </row>
    <row r="6116" spans="1:20">
      <c r="A6116" s="220"/>
      <c r="B6116" s="220"/>
      <c r="C6116" s="220"/>
      <c r="D6116" s="220"/>
      <c r="E6116" s="220"/>
      <c r="F6116" s="220"/>
      <c r="G6116" s="220"/>
      <c r="H6116" s="220"/>
      <c r="I6116" s="220"/>
      <c r="J6116" s="220"/>
      <c r="K6116" s="220"/>
      <c r="L6116" s="220"/>
      <c r="M6116" s="326"/>
      <c r="N6116" s="220"/>
      <c r="O6116" s="220"/>
      <c r="P6116" s="220"/>
      <c r="Q6116" s="326"/>
      <c r="R6116" s="326"/>
      <c r="S6116" s="326"/>
      <c r="T6116" s="326"/>
    </row>
    <row r="6117" spans="1:20">
      <c r="A6117" s="220"/>
      <c r="B6117" s="220"/>
      <c r="C6117" s="220"/>
      <c r="D6117" s="220"/>
      <c r="E6117" s="220"/>
      <c r="F6117" s="220"/>
      <c r="G6117" s="220"/>
      <c r="H6117" s="220"/>
      <c r="I6117" s="220"/>
      <c r="J6117" s="220"/>
      <c r="K6117" s="220"/>
      <c r="L6117" s="220"/>
      <c r="M6117" s="326"/>
      <c r="N6117" s="220"/>
      <c r="O6117" s="220"/>
      <c r="P6117" s="220"/>
      <c r="Q6117" s="326"/>
      <c r="R6117" s="326"/>
      <c r="S6117" s="326"/>
      <c r="T6117" s="326"/>
    </row>
    <row r="6118" spans="1:20">
      <c r="A6118" s="220"/>
      <c r="B6118" s="220"/>
      <c r="C6118" s="220"/>
      <c r="D6118" s="220"/>
      <c r="E6118" s="220"/>
      <c r="F6118" s="220"/>
      <c r="G6118" s="220"/>
      <c r="H6118" s="220"/>
      <c r="I6118" s="220"/>
      <c r="J6118" s="220"/>
      <c r="K6118" s="220"/>
      <c r="L6118" s="220"/>
      <c r="M6118" s="326"/>
      <c r="N6118" s="220"/>
      <c r="O6118" s="220"/>
      <c r="P6118" s="220"/>
      <c r="Q6118" s="326"/>
      <c r="R6118" s="326"/>
      <c r="S6118" s="326"/>
      <c r="T6118" s="326"/>
    </row>
    <row r="6119" spans="1:20">
      <c r="A6119" s="220"/>
      <c r="B6119" s="220"/>
      <c r="C6119" s="220"/>
      <c r="D6119" s="220"/>
      <c r="E6119" s="220"/>
      <c r="F6119" s="220"/>
      <c r="G6119" s="220"/>
      <c r="H6119" s="220"/>
      <c r="I6119" s="220"/>
      <c r="J6119" s="220"/>
      <c r="K6119" s="220"/>
      <c r="L6119" s="220"/>
      <c r="M6119" s="326"/>
      <c r="N6119" s="220"/>
      <c r="O6119" s="220"/>
      <c r="P6119" s="220"/>
      <c r="Q6119" s="326"/>
      <c r="R6119" s="326"/>
      <c r="S6119" s="326"/>
      <c r="T6119" s="326"/>
    </row>
    <row r="6120" spans="1:20">
      <c r="A6120" s="220"/>
      <c r="B6120" s="220"/>
      <c r="C6120" s="220"/>
      <c r="D6120" s="220"/>
      <c r="E6120" s="220"/>
      <c r="F6120" s="220"/>
      <c r="G6120" s="220"/>
      <c r="H6120" s="220"/>
      <c r="I6120" s="220"/>
      <c r="J6120" s="220"/>
      <c r="K6120" s="220"/>
      <c r="L6120" s="220"/>
      <c r="M6120" s="326"/>
      <c r="N6120" s="220"/>
      <c r="O6120" s="220"/>
      <c r="P6120" s="220"/>
      <c r="Q6120" s="326"/>
      <c r="R6120" s="326"/>
      <c r="S6120" s="326"/>
      <c r="T6120" s="326"/>
    </row>
    <row r="6121" spans="1:20">
      <c r="A6121" s="220"/>
      <c r="B6121" s="220"/>
      <c r="C6121" s="220"/>
      <c r="D6121" s="220"/>
      <c r="E6121" s="220"/>
      <c r="F6121" s="220"/>
      <c r="G6121" s="220"/>
      <c r="H6121" s="220"/>
      <c r="I6121" s="220"/>
      <c r="J6121" s="220"/>
      <c r="K6121" s="220"/>
      <c r="L6121" s="220"/>
      <c r="M6121" s="326"/>
      <c r="N6121" s="220"/>
      <c r="O6121" s="220"/>
      <c r="P6121" s="220"/>
      <c r="Q6121" s="326"/>
      <c r="R6121" s="326"/>
      <c r="S6121" s="326"/>
      <c r="T6121" s="326"/>
    </row>
    <row r="6122" spans="1:20">
      <c r="A6122" s="220"/>
      <c r="B6122" s="220"/>
      <c r="C6122" s="220"/>
      <c r="D6122" s="220"/>
      <c r="E6122" s="220"/>
      <c r="F6122" s="220"/>
      <c r="G6122" s="220"/>
      <c r="H6122" s="220"/>
      <c r="I6122" s="220"/>
      <c r="J6122" s="220"/>
      <c r="K6122" s="220"/>
      <c r="L6122" s="220"/>
      <c r="M6122" s="326"/>
      <c r="N6122" s="220"/>
      <c r="O6122" s="220"/>
      <c r="P6122" s="220"/>
      <c r="Q6122" s="326"/>
      <c r="R6122" s="326"/>
      <c r="S6122" s="326"/>
      <c r="T6122" s="326"/>
    </row>
    <row r="6123" spans="1:20">
      <c r="A6123" s="220"/>
      <c r="B6123" s="220"/>
      <c r="C6123" s="220"/>
      <c r="D6123" s="220"/>
      <c r="E6123" s="220"/>
      <c r="F6123" s="220"/>
      <c r="G6123" s="220"/>
      <c r="H6123" s="220"/>
      <c r="I6123" s="220"/>
      <c r="J6123" s="220"/>
      <c r="K6123" s="220"/>
      <c r="L6123" s="220"/>
      <c r="M6123" s="326"/>
      <c r="N6123" s="220"/>
      <c r="O6123" s="220"/>
      <c r="P6123" s="220"/>
      <c r="Q6123" s="326"/>
      <c r="R6123" s="326"/>
      <c r="S6123" s="326"/>
      <c r="T6123" s="326"/>
    </row>
    <row r="6124" spans="1:20">
      <c r="A6124" s="220"/>
      <c r="B6124" s="220"/>
      <c r="C6124" s="220"/>
      <c r="D6124" s="220"/>
      <c r="E6124" s="220"/>
      <c r="F6124" s="220"/>
      <c r="G6124" s="220"/>
      <c r="H6124" s="220"/>
      <c r="I6124" s="220"/>
      <c r="J6124" s="220"/>
      <c r="K6124" s="220"/>
      <c r="L6124" s="220"/>
      <c r="M6124" s="326"/>
      <c r="N6124" s="220"/>
      <c r="O6124" s="220"/>
      <c r="P6124" s="220"/>
      <c r="Q6124" s="326"/>
      <c r="R6124" s="326"/>
      <c r="S6124" s="326"/>
      <c r="T6124" s="326"/>
    </row>
    <row r="6125" spans="1:20">
      <c r="A6125" s="220"/>
      <c r="B6125" s="220"/>
      <c r="C6125" s="220"/>
      <c r="D6125" s="220"/>
      <c r="E6125" s="220"/>
      <c r="F6125" s="220"/>
      <c r="G6125" s="220"/>
      <c r="H6125" s="220"/>
      <c r="I6125" s="220"/>
      <c r="J6125" s="220"/>
      <c r="K6125" s="220"/>
      <c r="L6125" s="220"/>
      <c r="M6125" s="326"/>
      <c r="N6125" s="220"/>
      <c r="O6125" s="220"/>
      <c r="P6125" s="220"/>
      <c r="Q6125" s="326"/>
      <c r="R6125" s="326"/>
      <c r="S6125" s="326"/>
      <c r="T6125" s="326"/>
    </row>
    <row r="6126" spans="1:20">
      <c r="A6126" s="220"/>
      <c r="B6126" s="220"/>
      <c r="C6126" s="220"/>
      <c r="D6126" s="220"/>
      <c r="E6126" s="220"/>
      <c r="F6126" s="220"/>
      <c r="G6126" s="220"/>
      <c r="H6126" s="220"/>
      <c r="I6126" s="220"/>
      <c r="J6126" s="220"/>
      <c r="K6126" s="220"/>
      <c r="L6126" s="220"/>
      <c r="M6126" s="326"/>
      <c r="N6126" s="220"/>
      <c r="O6126" s="220"/>
      <c r="P6126" s="220"/>
      <c r="Q6126" s="326"/>
      <c r="R6126" s="326"/>
      <c r="S6126" s="326"/>
      <c r="T6126" s="326"/>
    </row>
    <row r="6127" spans="1:20">
      <c r="A6127" s="220"/>
      <c r="B6127" s="220"/>
      <c r="C6127" s="220"/>
      <c r="D6127" s="220"/>
      <c r="E6127" s="220"/>
      <c r="F6127" s="220"/>
      <c r="G6127" s="220"/>
      <c r="H6127" s="220"/>
      <c r="I6127" s="220"/>
      <c r="J6127" s="220"/>
      <c r="K6127" s="220"/>
      <c r="L6127" s="220"/>
      <c r="M6127" s="326"/>
      <c r="N6127" s="220"/>
      <c r="O6127" s="220"/>
      <c r="P6127" s="220"/>
      <c r="Q6127" s="326"/>
      <c r="R6127" s="326"/>
      <c r="S6127" s="326"/>
      <c r="T6127" s="326"/>
    </row>
    <row r="6128" spans="1:20">
      <c r="A6128" s="220"/>
      <c r="B6128" s="220"/>
      <c r="C6128" s="220"/>
      <c r="D6128" s="220"/>
      <c r="E6128" s="220"/>
      <c r="F6128" s="220"/>
      <c r="G6128" s="220"/>
      <c r="H6128" s="220"/>
      <c r="I6128" s="220"/>
      <c r="J6128" s="220"/>
      <c r="K6128" s="220"/>
      <c r="L6128" s="220"/>
      <c r="M6128" s="326"/>
      <c r="N6128" s="220"/>
      <c r="O6128" s="220"/>
      <c r="P6128" s="220"/>
      <c r="Q6128" s="326"/>
      <c r="R6128" s="326"/>
      <c r="S6128" s="326"/>
      <c r="T6128" s="326"/>
    </row>
    <row r="6129" spans="1:20">
      <c r="A6129" s="220"/>
      <c r="B6129" s="220"/>
      <c r="C6129" s="220"/>
      <c r="D6129" s="220"/>
      <c r="E6129" s="220"/>
      <c r="F6129" s="220"/>
      <c r="G6129" s="220"/>
      <c r="H6129" s="220"/>
      <c r="I6129" s="220"/>
      <c r="J6129" s="220"/>
      <c r="K6129" s="220"/>
      <c r="L6129" s="220"/>
      <c r="M6129" s="326"/>
      <c r="N6129" s="220"/>
      <c r="O6129" s="220"/>
      <c r="P6129" s="220"/>
      <c r="Q6129" s="326"/>
      <c r="R6129" s="326"/>
      <c r="S6129" s="326"/>
      <c r="T6129" s="326"/>
    </row>
    <row r="6130" spans="1:20">
      <c r="A6130" s="220"/>
      <c r="B6130" s="220"/>
      <c r="C6130" s="220"/>
      <c r="D6130" s="220"/>
      <c r="E6130" s="220"/>
      <c r="F6130" s="220"/>
      <c r="G6130" s="220"/>
      <c r="H6130" s="220"/>
      <c r="I6130" s="220"/>
      <c r="J6130" s="220"/>
      <c r="K6130" s="220"/>
      <c r="L6130" s="220"/>
      <c r="M6130" s="326"/>
      <c r="N6130" s="220"/>
      <c r="O6130" s="220"/>
      <c r="P6130" s="220"/>
      <c r="Q6130" s="326"/>
      <c r="R6130" s="326"/>
      <c r="S6130" s="326"/>
      <c r="T6130" s="326"/>
    </row>
    <row r="6131" spans="1:20">
      <c r="A6131" s="220"/>
      <c r="B6131" s="220"/>
      <c r="C6131" s="220"/>
      <c r="D6131" s="220"/>
      <c r="E6131" s="220"/>
      <c r="F6131" s="220"/>
      <c r="G6131" s="220"/>
      <c r="H6131" s="220"/>
      <c r="I6131" s="220"/>
      <c r="J6131" s="220"/>
      <c r="K6131" s="220"/>
      <c r="L6131" s="220"/>
      <c r="M6131" s="326"/>
      <c r="N6131" s="220"/>
      <c r="O6131" s="220"/>
      <c r="P6131" s="220"/>
      <c r="Q6131" s="326"/>
      <c r="R6131" s="326"/>
      <c r="S6131" s="326"/>
      <c r="T6131" s="326"/>
    </row>
    <row r="6132" spans="1:20">
      <c r="A6132" s="220"/>
      <c r="B6132" s="220"/>
      <c r="C6132" s="220"/>
      <c r="D6132" s="220"/>
      <c r="E6132" s="220"/>
      <c r="F6132" s="220"/>
      <c r="G6132" s="220"/>
      <c r="H6132" s="220"/>
      <c r="I6132" s="220"/>
      <c r="J6132" s="220"/>
      <c r="K6132" s="220"/>
      <c r="L6132" s="220"/>
      <c r="M6132" s="326"/>
      <c r="N6132" s="220"/>
      <c r="O6132" s="220"/>
      <c r="P6132" s="220"/>
      <c r="Q6132" s="326"/>
      <c r="R6132" s="326"/>
      <c r="S6132" s="326"/>
      <c r="T6132" s="326"/>
    </row>
    <row r="6133" spans="1:20">
      <c r="A6133" s="220"/>
      <c r="B6133" s="220"/>
      <c r="C6133" s="220"/>
      <c r="D6133" s="220"/>
      <c r="E6133" s="220"/>
      <c r="F6133" s="220"/>
      <c r="G6133" s="220"/>
      <c r="H6133" s="220"/>
      <c r="I6133" s="220"/>
      <c r="J6133" s="220"/>
      <c r="K6133" s="220"/>
      <c r="L6133" s="220"/>
      <c r="M6133" s="326"/>
      <c r="N6133" s="220"/>
      <c r="O6133" s="220"/>
      <c r="P6133" s="220"/>
      <c r="Q6133" s="326"/>
      <c r="R6133" s="326"/>
      <c r="S6133" s="326"/>
      <c r="T6133" s="326"/>
    </row>
    <row r="6134" spans="1:20">
      <c r="A6134" s="220"/>
      <c r="B6134" s="220"/>
      <c r="C6134" s="220"/>
      <c r="D6134" s="220"/>
      <c r="E6134" s="220"/>
      <c r="F6134" s="220"/>
      <c r="G6134" s="220"/>
      <c r="H6134" s="220"/>
      <c r="I6134" s="220"/>
      <c r="J6134" s="220"/>
      <c r="K6134" s="220"/>
      <c r="L6134" s="220"/>
      <c r="M6134" s="326"/>
      <c r="N6134" s="220"/>
      <c r="O6134" s="220"/>
      <c r="P6134" s="220"/>
      <c r="Q6134" s="326"/>
      <c r="R6134" s="326"/>
      <c r="S6134" s="326"/>
      <c r="T6134" s="326"/>
    </row>
    <row r="6135" spans="1:20">
      <c r="A6135" s="220"/>
      <c r="B6135" s="220"/>
      <c r="C6135" s="220"/>
      <c r="D6135" s="220"/>
      <c r="E6135" s="220"/>
      <c r="F6135" s="220"/>
      <c r="G6135" s="220"/>
      <c r="H6135" s="220"/>
      <c r="I6135" s="220"/>
      <c r="J6135" s="220"/>
      <c r="K6135" s="220"/>
      <c r="L6135" s="220"/>
      <c r="M6135" s="326"/>
      <c r="N6135" s="220"/>
      <c r="O6135" s="220"/>
      <c r="P6135" s="220"/>
      <c r="Q6135" s="326"/>
      <c r="R6135" s="326"/>
      <c r="S6135" s="326"/>
      <c r="T6135" s="326"/>
    </row>
    <row r="6136" spans="1:20">
      <c r="A6136" s="220"/>
      <c r="B6136" s="220"/>
      <c r="C6136" s="220"/>
      <c r="D6136" s="220"/>
      <c r="E6136" s="220"/>
      <c r="F6136" s="220"/>
      <c r="G6136" s="220"/>
      <c r="H6136" s="220"/>
      <c r="I6136" s="220"/>
      <c r="J6136" s="220"/>
      <c r="K6136" s="220"/>
      <c r="L6136" s="220"/>
      <c r="M6136" s="326"/>
      <c r="N6136" s="220"/>
      <c r="O6136" s="220"/>
      <c r="P6136" s="220"/>
      <c r="Q6136" s="326"/>
      <c r="R6136" s="326"/>
      <c r="S6136" s="326"/>
      <c r="T6136" s="326"/>
    </row>
    <row r="6137" spans="1:20">
      <c r="A6137" s="220"/>
      <c r="B6137" s="220"/>
      <c r="C6137" s="220"/>
      <c r="D6137" s="220"/>
      <c r="E6137" s="220"/>
      <c r="F6137" s="220"/>
      <c r="G6137" s="220"/>
      <c r="H6137" s="220"/>
      <c r="I6137" s="220"/>
      <c r="J6137" s="220"/>
      <c r="K6137" s="220"/>
      <c r="L6137" s="220"/>
      <c r="M6137" s="326"/>
      <c r="N6137" s="220"/>
      <c r="O6137" s="220"/>
      <c r="P6137" s="220"/>
      <c r="Q6137" s="326"/>
      <c r="R6137" s="326"/>
      <c r="S6137" s="326"/>
      <c r="T6137" s="326"/>
    </row>
    <row r="6138" spans="1:20">
      <c r="A6138" s="220"/>
      <c r="B6138" s="220"/>
      <c r="C6138" s="220"/>
      <c r="D6138" s="220"/>
      <c r="E6138" s="220"/>
      <c r="F6138" s="220"/>
      <c r="G6138" s="220"/>
      <c r="H6138" s="220"/>
      <c r="I6138" s="220"/>
      <c r="J6138" s="220"/>
      <c r="K6138" s="220"/>
      <c r="L6138" s="220"/>
      <c r="M6138" s="326"/>
      <c r="N6138" s="220"/>
      <c r="O6138" s="220"/>
      <c r="P6138" s="220"/>
      <c r="Q6138" s="326"/>
      <c r="R6138" s="326"/>
      <c r="S6138" s="326"/>
      <c r="T6138" s="326"/>
    </row>
    <row r="6139" spans="1:20">
      <c r="A6139" s="220"/>
      <c r="B6139" s="220"/>
      <c r="C6139" s="220"/>
      <c r="D6139" s="220"/>
      <c r="E6139" s="220"/>
      <c r="F6139" s="220"/>
      <c r="G6139" s="220"/>
      <c r="H6139" s="220"/>
      <c r="I6139" s="220"/>
      <c r="J6139" s="220"/>
      <c r="K6139" s="220"/>
      <c r="L6139" s="220"/>
      <c r="M6139" s="326"/>
      <c r="N6139" s="220"/>
      <c r="O6139" s="220"/>
      <c r="P6139" s="220"/>
      <c r="Q6139" s="326"/>
      <c r="R6139" s="326"/>
      <c r="S6139" s="326"/>
      <c r="T6139" s="326"/>
    </row>
    <row r="6140" spans="1:20">
      <c r="A6140" s="220"/>
      <c r="B6140" s="220"/>
      <c r="C6140" s="220"/>
      <c r="D6140" s="220"/>
      <c r="E6140" s="220"/>
      <c r="F6140" s="220"/>
      <c r="G6140" s="220"/>
      <c r="H6140" s="220"/>
      <c r="I6140" s="220"/>
      <c r="J6140" s="220"/>
      <c r="K6140" s="220"/>
      <c r="L6140" s="220"/>
      <c r="M6140" s="326"/>
      <c r="N6140" s="220"/>
      <c r="O6140" s="220"/>
      <c r="P6140" s="220"/>
      <c r="Q6140" s="326"/>
      <c r="R6140" s="326"/>
      <c r="S6140" s="326"/>
      <c r="T6140" s="326"/>
    </row>
    <row r="6141" spans="1:20">
      <c r="A6141" s="220"/>
      <c r="B6141" s="220"/>
      <c r="C6141" s="220"/>
      <c r="D6141" s="220"/>
      <c r="E6141" s="220"/>
      <c r="F6141" s="220"/>
      <c r="G6141" s="220"/>
      <c r="H6141" s="220"/>
      <c r="I6141" s="220"/>
      <c r="J6141" s="220"/>
      <c r="K6141" s="220"/>
      <c r="L6141" s="220"/>
      <c r="M6141" s="326"/>
      <c r="N6141" s="220"/>
      <c r="O6141" s="220"/>
      <c r="P6141" s="220"/>
      <c r="Q6141" s="326"/>
      <c r="R6141" s="326"/>
      <c r="S6141" s="326"/>
      <c r="T6141" s="326"/>
    </row>
    <row r="6142" spans="1:20">
      <c r="A6142" s="220"/>
      <c r="B6142" s="220"/>
      <c r="C6142" s="220"/>
      <c r="D6142" s="220"/>
      <c r="E6142" s="220"/>
      <c r="F6142" s="220"/>
      <c r="G6142" s="220"/>
      <c r="H6142" s="220"/>
      <c r="I6142" s="220"/>
      <c r="J6142" s="220"/>
      <c r="K6142" s="220"/>
      <c r="L6142" s="220"/>
      <c r="M6142" s="326"/>
      <c r="N6142" s="220"/>
      <c r="O6142" s="220"/>
      <c r="P6142" s="220"/>
      <c r="Q6142" s="326"/>
      <c r="R6142" s="326"/>
      <c r="S6142" s="326"/>
      <c r="T6142" s="326"/>
    </row>
    <row r="6143" spans="1:20">
      <c r="A6143" s="220"/>
      <c r="B6143" s="220"/>
      <c r="C6143" s="220"/>
      <c r="D6143" s="220"/>
      <c r="E6143" s="220"/>
      <c r="F6143" s="220"/>
      <c r="G6143" s="220"/>
      <c r="H6143" s="220"/>
      <c r="I6143" s="220"/>
      <c r="J6143" s="220"/>
      <c r="K6143" s="220"/>
      <c r="L6143" s="220"/>
      <c r="M6143" s="326"/>
      <c r="N6143" s="220"/>
      <c r="O6143" s="220"/>
      <c r="P6143" s="220"/>
      <c r="Q6143" s="326"/>
      <c r="R6143" s="326"/>
      <c r="S6143" s="326"/>
      <c r="T6143" s="326"/>
    </row>
    <row r="6144" spans="1:20">
      <c r="A6144" s="220"/>
      <c r="B6144" s="220"/>
      <c r="C6144" s="220"/>
      <c r="D6144" s="220"/>
      <c r="E6144" s="220"/>
      <c r="F6144" s="220"/>
      <c r="G6144" s="220"/>
      <c r="H6144" s="220"/>
      <c r="I6144" s="220"/>
      <c r="J6144" s="220"/>
      <c r="K6144" s="220"/>
      <c r="L6144" s="220"/>
      <c r="M6144" s="326"/>
      <c r="N6144" s="220"/>
      <c r="O6144" s="220"/>
      <c r="P6144" s="220"/>
      <c r="Q6144" s="326"/>
      <c r="R6144" s="326"/>
      <c r="S6144" s="326"/>
      <c r="T6144" s="326"/>
    </row>
    <row r="6145" spans="1:20">
      <c r="A6145" s="220"/>
      <c r="B6145" s="220"/>
      <c r="C6145" s="220"/>
      <c r="D6145" s="220"/>
      <c r="E6145" s="220"/>
      <c r="F6145" s="220"/>
      <c r="G6145" s="220"/>
      <c r="H6145" s="220"/>
      <c r="I6145" s="220"/>
      <c r="J6145" s="220"/>
      <c r="K6145" s="220"/>
      <c r="L6145" s="220"/>
      <c r="M6145" s="326"/>
      <c r="N6145" s="220"/>
      <c r="O6145" s="220"/>
      <c r="P6145" s="220"/>
      <c r="Q6145" s="326"/>
      <c r="R6145" s="326"/>
      <c r="S6145" s="326"/>
      <c r="T6145" s="326"/>
    </row>
    <row r="6146" spans="1:20">
      <c r="A6146" s="220"/>
      <c r="B6146" s="220"/>
      <c r="C6146" s="220"/>
      <c r="D6146" s="220"/>
      <c r="E6146" s="220"/>
      <c r="F6146" s="220"/>
      <c r="G6146" s="220"/>
      <c r="H6146" s="220"/>
      <c r="I6146" s="220"/>
      <c r="J6146" s="220"/>
      <c r="K6146" s="220"/>
      <c r="L6146" s="220"/>
      <c r="M6146" s="326"/>
      <c r="N6146" s="220"/>
      <c r="O6146" s="220"/>
      <c r="P6146" s="220"/>
      <c r="Q6146" s="326"/>
      <c r="R6146" s="326"/>
      <c r="S6146" s="326"/>
      <c r="T6146" s="326"/>
    </row>
    <row r="6147" spans="1:20">
      <c r="A6147" s="220"/>
      <c r="B6147" s="220"/>
      <c r="C6147" s="220"/>
      <c r="D6147" s="220"/>
      <c r="E6147" s="220"/>
      <c r="F6147" s="220"/>
      <c r="G6147" s="220"/>
      <c r="H6147" s="220"/>
      <c r="I6147" s="220"/>
      <c r="J6147" s="220"/>
      <c r="K6147" s="220"/>
      <c r="L6147" s="220"/>
      <c r="M6147" s="326"/>
      <c r="N6147" s="220"/>
      <c r="O6147" s="220"/>
      <c r="P6147" s="220"/>
      <c r="Q6147" s="326"/>
      <c r="R6147" s="326"/>
      <c r="S6147" s="326"/>
      <c r="T6147" s="326"/>
    </row>
    <row r="6148" spans="1:20">
      <c r="A6148" s="220"/>
      <c r="B6148" s="220"/>
      <c r="C6148" s="220"/>
      <c r="D6148" s="220"/>
      <c r="E6148" s="220"/>
      <c r="F6148" s="220"/>
      <c r="G6148" s="220"/>
      <c r="H6148" s="220"/>
      <c r="I6148" s="220"/>
      <c r="J6148" s="220"/>
      <c r="K6148" s="220"/>
      <c r="L6148" s="220"/>
      <c r="M6148" s="326"/>
      <c r="N6148" s="220"/>
      <c r="O6148" s="220"/>
      <c r="P6148" s="220"/>
      <c r="Q6148" s="326"/>
      <c r="R6148" s="326"/>
      <c r="S6148" s="326"/>
      <c r="T6148" s="326"/>
    </row>
    <row r="6149" spans="1:20">
      <c r="A6149" s="220"/>
      <c r="B6149" s="220"/>
      <c r="C6149" s="220"/>
      <c r="D6149" s="220"/>
      <c r="E6149" s="220"/>
      <c r="F6149" s="220"/>
      <c r="G6149" s="220"/>
      <c r="H6149" s="220"/>
      <c r="I6149" s="220"/>
      <c r="J6149" s="220"/>
      <c r="K6149" s="220"/>
      <c r="L6149" s="220"/>
      <c r="M6149" s="326"/>
      <c r="N6149" s="220"/>
      <c r="O6149" s="220"/>
      <c r="P6149" s="220"/>
      <c r="Q6149" s="326"/>
      <c r="R6149" s="326"/>
      <c r="S6149" s="326"/>
      <c r="T6149" s="326"/>
    </row>
    <row r="6150" spans="1:20">
      <c r="A6150" s="220"/>
      <c r="B6150" s="220"/>
      <c r="C6150" s="220"/>
      <c r="D6150" s="220"/>
      <c r="E6150" s="220"/>
      <c r="F6150" s="220"/>
      <c r="G6150" s="220"/>
      <c r="H6150" s="220"/>
      <c r="I6150" s="220"/>
      <c r="J6150" s="220"/>
      <c r="K6150" s="220"/>
      <c r="L6150" s="220"/>
      <c r="M6150" s="326"/>
      <c r="N6150" s="220"/>
      <c r="O6150" s="220"/>
      <c r="P6150" s="220"/>
      <c r="Q6150" s="326"/>
      <c r="R6150" s="326"/>
      <c r="S6150" s="326"/>
      <c r="T6150" s="326"/>
    </row>
    <row r="6151" spans="1:20">
      <c r="A6151" s="220"/>
      <c r="B6151" s="220"/>
      <c r="C6151" s="220"/>
      <c r="D6151" s="220"/>
      <c r="E6151" s="220"/>
      <c r="F6151" s="220"/>
      <c r="G6151" s="220"/>
      <c r="H6151" s="220"/>
      <c r="I6151" s="220"/>
      <c r="J6151" s="220"/>
      <c r="K6151" s="220"/>
      <c r="L6151" s="220"/>
      <c r="M6151" s="326"/>
      <c r="N6151" s="220"/>
      <c r="O6151" s="220"/>
      <c r="P6151" s="220"/>
      <c r="Q6151" s="326"/>
      <c r="R6151" s="326"/>
      <c r="S6151" s="326"/>
      <c r="T6151" s="326"/>
    </row>
    <row r="6152" spans="1:20">
      <c r="A6152" s="220"/>
      <c r="B6152" s="220"/>
      <c r="C6152" s="220"/>
      <c r="D6152" s="220"/>
      <c r="E6152" s="220"/>
      <c r="F6152" s="220"/>
      <c r="G6152" s="220"/>
      <c r="H6152" s="220"/>
      <c r="I6152" s="220"/>
      <c r="J6152" s="220"/>
      <c r="K6152" s="220"/>
      <c r="L6152" s="220"/>
      <c r="M6152" s="326"/>
      <c r="N6152" s="220"/>
      <c r="O6152" s="220"/>
      <c r="P6152" s="220"/>
      <c r="Q6152" s="326"/>
      <c r="R6152" s="326"/>
      <c r="S6152" s="326"/>
      <c r="T6152" s="326"/>
    </row>
    <row r="6153" spans="1:20">
      <c r="A6153" s="220"/>
      <c r="B6153" s="220"/>
      <c r="C6153" s="220"/>
      <c r="D6153" s="220"/>
      <c r="E6153" s="220"/>
      <c r="F6153" s="220"/>
      <c r="G6153" s="220"/>
      <c r="H6153" s="220"/>
      <c r="I6153" s="220"/>
      <c r="J6153" s="220"/>
      <c r="K6153" s="220"/>
      <c r="L6153" s="220"/>
      <c r="M6153" s="326"/>
      <c r="N6153" s="220"/>
      <c r="O6153" s="220"/>
      <c r="P6153" s="220"/>
      <c r="Q6153" s="326"/>
      <c r="R6153" s="326"/>
      <c r="S6153" s="326"/>
      <c r="T6153" s="326"/>
    </row>
    <row r="6154" spans="1:20">
      <c r="A6154" s="220"/>
      <c r="B6154" s="220"/>
      <c r="C6154" s="220"/>
      <c r="D6154" s="220"/>
      <c r="E6154" s="220"/>
      <c r="F6154" s="220"/>
      <c r="G6154" s="220"/>
      <c r="H6154" s="220"/>
      <c r="I6154" s="220"/>
      <c r="J6154" s="220"/>
      <c r="K6154" s="220"/>
      <c r="L6154" s="220"/>
      <c r="M6154" s="326"/>
      <c r="N6154" s="220"/>
      <c r="O6154" s="220"/>
      <c r="P6154" s="220"/>
      <c r="Q6154" s="326"/>
      <c r="R6154" s="326"/>
      <c r="S6154" s="326"/>
      <c r="T6154" s="326"/>
    </row>
    <row r="6155" spans="1:20">
      <c r="A6155" s="220"/>
      <c r="B6155" s="220"/>
      <c r="C6155" s="220"/>
      <c r="D6155" s="220"/>
      <c r="E6155" s="220"/>
      <c r="F6155" s="220"/>
      <c r="G6155" s="220"/>
      <c r="H6155" s="220"/>
      <c r="I6155" s="220"/>
      <c r="J6155" s="220"/>
      <c r="K6155" s="220"/>
      <c r="L6155" s="220"/>
      <c r="M6155" s="326"/>
      <c r="N6155" s="220"/>
      <c r="O6155" s="220"/>
      <c r="P6155" s="220"/>
      <c r="Q6155" s="326"/>
      <c r="R6155" s="326"/>
      <c r="S6155" s="326"/>
      <c r="T6155" s="326"/>
    </row>
    <row r="6156" spans="1:20">
      <c r="A6156" s="220"/>
      <c r="B6156" s="220"/>
      <c r="C6156" s="220"/>
      <c r="D6156" s="220"/>
      <c r="E6156" s="220"/>
      <c r="F6156" s="220"/>
      <c r="G6156" s="220"/>
      <c r="H6156" s="220"/>
      <c r="I6156" s="220"/>
      <c r="J6156" s="220"/>
      <c r="K6156" s="220"/>
      <c r="L6156" s="220"/>
      <c r="M6156" s="326"/>
      <c r="N6156" s="220"/>
      <c r="O6156" s="220"/>
      <c r="P6156" s="220"/>
      <c r="Q6156" s="326"/>
      <c r="R6156" s="326"/>
      <c r="S6156" s="326"/>
      <c r="T6156" s="326"/>
    </row>
    <row r="6157" spans="1:20">
      <c r="A6157" s="220"/>
      <c r="B6157" s="220"/>
      <c r="C6157" s="220"/>
      <c r="D6157" s="220"/>
      <c r="E6157" s="220"/>
      <c r="F6157" s="220"/>
      <c r="G6157" s="220"/>
      <c r="H6157" s="220"/>
      <c r="I6157" s="220"/>
      <c r="J6157" s="220"/>
      <c r="K6157" s="220"/>
      <c r="L6157" s="220"/>
      <c r="M6157" s="326"/>
      <c r="N6157" s="220"/>
      <c r="O6157" s="220"/>
      <c r="P6157" s="220"/>
      <c r="Q6157" s="326"/>
      <c r="R6157" s="326"/>
      <c r="S6157" s="326"/>
      <c r="T6157" s="326"/>
    </row>
    <row r="6158" spans="1:20">
      <c r="A6158" s="220"/>
      <c r="B6158" s="220"/>
      <c r="C6158" s="220"/>
      <c r="D6158" s="220"/>
      <c r="E6158" s="220"/>
      <c r="F6158" s="220"/>
      <c r="G6158" s="220"/>
      <c r="H6158" s="220"/>
      <c r="I6158" s="220"/>
      <c r="J6158" s="220"/>
      <c r="K6158" s="220"/>
      <c r="L6158" s="220"/>
      <c r="M6158" s="326"/>
      <c r="N6158" s="220"/>
      <c r="O6158" s="220"/>
      <c r="P6158" s="220"/>
      <c r="Q6158" s="326"/>
      <c r="R6158" s="326"/>
      <c r="S6158" s="326"/>
      <c r="T6158" s="326"/>
    </row>
    <row r="6159" spans="1:20">
      <c r="A6159" s="220"/>
      <c r="B6159" s="220"/>
      <c r="C6159" s="220"/>
      <c r="D6159" s="220"/>
      <c r="E6159" s="220"/>
      <c r="F6159" s="220"/>
      <c r="G6159" s="220"/>
      <c r="H6159" s="220"/>
      <c r="I6159" s="220"/>
      <c r="J6159" s="220"/>
      <c r="K6159" s="220"/>
      <c r="L6159" s="220"/>
      <c r="M6159" s="326"/>
      <c r="N6159" s="220"/>
      <c r="O6159" s="220"/>
      <c r="P6159" s="220"/>
      <c r="Q6159" s="326"/>
      <c r="R6159" s="326"/>
      <c r="S6159" s="326"/>
      <c r="T6159" s="326"/>
    </row>
    <row r="6160" spans="1:20">
      <c r="A6160" s="220"/>
      <c r="B6160" s="220"/>
      <c r="C6160" s="220"/>
      <c r="D6160" s="220"/>
      <c r="E6160" s="220"/>
      <c r="F6160" s="220"/>
      <c r="G6160" s="220"/>
      <c r="H6160" s="220"/>
      <c r="I6160" s="220"/>
      <c r="J6160" s="220"/>
      <c r="K6160" s="220"/>
      <c r="L6160" s="220"/>
      <c r="M6160" s="326"/>
      <c r="N6160" s="220"/>
      <c r="O6160" s="220"/>
      <c r="P6160" s="220"/>
      <c r="Q6160" s="326"/>
      <c r="R6160" s="326"/>
      <c r="S6160" s="326"/>
      <c r="T6160" s="326"/>
    </row>
    <row r="6161" spans="1:20">
      <c r="A6161" s="220"/>
      <c r="B6161" s="220"/>
      <c r="C6161" s="220"/>
      <c r="D6161" s="220"/>
      <c r="E6161" s="220"/>
      <c r="F6161" s="220"/>
      <c r="G6161" s="220"/>
      <c r="H6161" s="220"/>
      <c r="I6161" s="220"/>
      <c r="J6161" s="220"/>
      <c r="K6161" s="220"/>
      <c r="L6161" s="220"/>
      <c r="M6161" s="326"/>
      <c r="N6161" s="220"/>
      <c r="O6161" s="220"/>
      <c r="P6161" s="220"/>
      <c r="Q6161" s="326"/>
      <c r="R6161" s="326"/>
      <c r="S6161" s="326"/>
      <c r="T6161" s="326"/>
    </row>
    <row r="6162" spans="1:20">
      <c r="A6162" s="220"/>
      <c r="B6162" s="220"/>
      <c r="C6162" s="220"/>
      <c r="D6162" s="220"/>
      <c r="E6162" s="220"/>
      <c r="F6162" s="220"/>
      <c r="G6162" s="220"/>
      <c r="H6162" s="220"/>
      <c r="I6162" s="220"/>
      <c r="J6162" s="220"/>
      <c r="K6162" s="220"/>
      <c r="L6162" s="220"/>
      <c r="M6162" s="326"/>
      <c r="N6162" s="220"/>
      <c r="O6162" s="220"/>
      <c r="P6162" s="220"/>
      <c r="Q6162" s="326"/>
      <c r="R6162" s="326"/>
      <c r="S6162" s="326"/>
      <c r="T6162" s="326"/>
    </row>
    <row r="6163" spans="1:20">
      <c r="A6163" s="220"/>
      <c r="B6163" s="220"/>
      <c r="C6163" s="220"/>
      <c r="D6163" s="220"/>
      <c r="E6163" s="220"/>
      <c r="F6163" s="220"/>
      <c r="G6163" s="220"/>
      <c r="H6163" s="220"/>
      <c r="I6163" s="220"/>
      <c r="J6163" s="220"/>
      <c r="K6163" s="220"/>
      <c r="L6163" s="220"/>
      <c r="M6163" s="326"/>
      <c r="N6163" s="220"/>
      <c r="O6163" s="220"/>
      <c r="P6163" s="220"/>
      <c r="Q6163" s="326"/>
      <c r="R6163" s="326"/>
      <c r="S6163" s="326"/>
      <c r="T6163" s="326"/>
    </row>
    <row r="6164" spans="1:20">
      <c r="A6164" s="220"/>
      <c r="B6164" s="220"/>
      <c r="C6164" s="220"/>
      <c r="D6164" s="220"/>
      <c r="E6164" s="220"/>
      <c r="F6164" s="220"/>
      <c r="G6164" s="220"/>
      <c r="H6164" s="220"/>
      <c r="I6164" s="220"/>
      <c r="J6164" s="220"/>
      <c r="K6164" s="220"/>
      <c r="L6164" s="220"/>
      <c r="M6164" s="326"/>
      <c r="N6164" s="220"/>
      <c r="O6164" s="220"/>
      <c r="P6164" s="220"/>
      <c r="Q6164" s="326"/>
      <c r="R6164" s="326"/>
      <c r="S6164" s="326"/>
      <c r="T6164" s="326"/>
    </row>
    <row r="6165" spans="1:20">
      <c r="A6165" s="220"/>
      <c r="B6165" s="220"/>
      <c r="C6165" s="220"/>
      <c r="D6165" s="220"/>
      <c r="E6165" s="220"/>
      <c r="F6165" s="220"/>
      <c r="G6165" s="220"/>
      <c r="H6165" s="220"/>
      <c r="I6165" s="220"/>
      <c r="J6165" s="220"/>
      <c r="K6165" s="220"/>
      <c r="L6165" s="220"/>
      <c r="M6165" s="326"/>
      <c r="N6165" s="220"/>
      <c r="O6165" s="220"/>
      <c r="P6165" s="220"/>
      <c r="Q6165" s="326"/>
      <c r="R6165" s="326"/>
      <c r="S6165" s="326"/>
      <c r="T6165" s="326"/>
    </row>
    <row r="6166" spans="1:20">
      <c r="A6166" s="220"/>
      <c r="B6166" s="220"/>
      <c r="C6166" s="220"/>
      <c r="D6166" s="220"/>
      <c r="E6166" s="220"/>
      <c r="F6166" s="220"/>
      <c r="G6166" s="220"/>
      <c r="H6166" s="220"/>
      <c r="I6166" s="220"/>
      <c r="J6166" s="220"/>
      <c r="K6166" s="220"/>
      <c r="L6166" s="220"/>
      <c r="M6166" s="326"/>
      <c r="N6166" s="220"/>
      <c r="O6166" s="220"/>
      <c r="P6166" s="220"/>
      <c r="Q6166" s="326"/>
      <c r="R6166" s="326"/>
      <c r="S6166" s="326"/>
      <c r="T6166" s="326"/>
    </row>
    <row r="6167" spans="1:20">
      <c r="A6167" s="220"/>
      <c r="B6167" s="220"/>
      <c r="C6167" s="220"/>
      <c r="D6167" s="220"/>
      <c r="E6167" s="220"/>
      <c r="F6167" s="220"/>
      <c r="G6167" s="220"/>
      <c r="H6167" s="220"/>
      <c r="I6167" s="220"/>
      <c r="J6167" s="220"/>
      <c r="K6167" s="220"/>
      <c r="L6167" s="220"/>
      <c r="M6167" s="326"/>
      <c r="N6167" s="220"/>
      <c r="O6167" s="220"/>
      <c r="P6167" s="220"/>
      <c r="Q6167" s="326"/>
      <c r="R6167" s="326"/>
      <c r="S6167" s="326"/>
      <c r="T6167" s="326"/>
    </row>
    <row r="6168" spans="1:20">
      <c r="A6168" s="220"/>
      <c r="B6168" s="220"/>
      <c r="C6168" s="220"/>
      <c r="D6168" s="220"/>
      <c r="E6168" s="220"/>
      <c r="F6168" s="220"/>
      <c r="G6168" s="220"/>
      <c r="H6168" s="220"/>
      <c r="I6168" s="220"/>
      <c r="J6168" s="220"/>
      <c r="K6168" s="220"/>
      <c r="L6168" s="220"/>
      <c r="M6168" s="326"/>
      <c r="N6168" s="220"/>
      <c r="O6168" s="220"/>
      <c r="P6168" s="220"/>
      <c r="Q6168" s="326"/>
      <c r="R6168" s="326"/>
      <c r="S6168" s="326"/>
      <c r="T6168" s="326"/>
    </row>
    <row r="6169" spans="1:20">
      <c r="A6169" s="220"/>
      <c r="B6169" s="220"/>
      <c r="C6169" s="220"/>
      <c r="D6169" s="220"/>
      <c r="E6169" s="220"/>
      <c r="F6169" s="220"/>
      <c r="G6169" s="220"/>
      <c r="H6169" s="220"/>
      <c r="I6169" s="220"/>
      <c r="J6169" s="220"/>
      <c r="K6169" s="220"/>
      <c r="L6169" s="220"/>
      <c r="M6169" s="326"/>
      <c r="N6169" s="220"/>
      <c r="O6169" s="220"/>
      <c r="P6169" s="220"/>
      <c r="Q6169" s="326"/>
      <c r="R6169" s="326"/>
      <c r="S6169" s="326"/>
      <c r="T6169" s="326"/>
    </row>
    <row r="6170" spans="1:20">
      <c r="A6170" s="220"/>
      <c r="B6170" s="220"/>
      <c r="C6170" s="220"/>
      <c r="D6170" s="220"/>
      <c r="E6170" s="220"/>
      <c r="F6170" s="220"/>
      <c r="G6170" s="220"/>
      <c r="H6170" s="220"/>
      <c r="I6170" s="220"/>
      <c r="J6170" s="220"/>
      <c r="K6170" s="220"/>
      <c r="L6170" s="220"/>
      <c r="M6170" s="326"/>
      <c r="N6170" s="220"/>
      <c r="O6170" s="220"/>
      <c r="P6170" s="220"/>
      <c r="Q6170" s="326"/>
      <c r="R6170" s="326"/>
      <c r="S6170" s="326"/>
      <c r="T6170" s="326"/>
    </row>
    <row r="6171" spans="1:20">
      <c r="A6171" s="220"/>
      <c r="B6171" s="220"/>
      <c r="C6171" s="220"/>
      <c r="D6171" s="220"/>
      <c r="E6171" s="220"/>
      <c r="F6171" s="220"/>
      <c r="G6171" s="220"/>
      <c r="H6171" s="220"/>
      <c r="I6171" s="220"/>
      <c r="J6171" s="220"/>
      <c r="K6171" s="220"/>
      <c r="L6171" s="220"/>
      <c r="M6171" s="326"/>
      <c r="N6171" s="220"/>
      <c r="O6171" s="220"/>
      <c r="P6171" s="220"/>
      <c r="Q6171" s="326"/>
      <c r="R6171" s="326"/>
      <c r="S6171" s="326"/>
      <c r="T6171" s="326"/>
    </row>
    <row r="6172" spans="1:20">
      <c r="A6172" s="220"/>
      <c r="B6172" s="220"/>
      <c r="C6172" s="220"/>
      <c r="D6172" s="220"/>
      <c r="E6172" s="220"/>
      <c r="F6172" s="220"/>
      <c r="G6172" s="220"/>
      <c r="H6172" s="220"/>
      <c r="I6172" s="220"/>
      <c r="J6172" s="220"/>
      <c r="K6172" s="220"/>
      <c r="L6172" s="220"/>
      <c r="M6172" s="326"/>
      <c r="N6172" s="220"/>
      <c r="O6172" s="220"/>
      <c r="P6172" s="220"/>
      <c r="Q6172" s="326"/>
      <c r="R6172" s="326"/>
      <c r="S6172" s="326"/>
      <c r="T6172" s="326"/>
    </row>
    <row r="6173" spans="1:20">
      <c r="A6173" s="220"/>
      <c r="B6173" s="220"/>
      <c r="C6173" s="220"/>
      <c r="D6173" s="220"/>
      <c r="E6173" s="220"/>
      <c r="F6173" s="220"/>
      <c r="G6173" s="220"/>
      <c r="H6173" s="220"/>
      <c r="I6173" s="220"/>
      <c r="J6173" s="220"/>
      <c r="K6173" s="220"/>
      <c r="L6173" s="220"/>
      <c r="M6173" s="326"/>
      <c r="N6173" s="220"/>
      <c r="O6173" s="220"/>
      <c r="P6173" s="220"/>
      <c r="Q6173" s="326"/>
      <c r="R6173" s="326"/>
      <c r="S6173" s="326"/>
      <c r="T6173" s="326"/>
    </row>
    <row r="6174" spans="1:20">
      <c r="A6174" s="220"/>
      <c r="B6174" s="220"/>
      <c r="C6174" s="220"/>
      <c r="D6174" s="220"/>
      <c r="E6174" s="220"/>
      <c r="F6174" s="220"/>
      <c r="G6174" s="220"/>
      <c r="H6174" s="220"/>
      <c r="I6174" s="220"/>
      <c r="J6174" s="220"/>
      <c r="K6174" s="220"/>
      <c r="L6174" s="220"/>
      <c r="M6174" s="326"/>
      <c r="N6174" s="220"/>
      <c r="O6174" s="220"/>
      <c r="P6174" s="220"/>
      <c r="Q6174" s="326"/>
      <c r="R6174" s="326"/>
      <c r="S6174" s="326"/>
      <c r="T6174" s="326"/>
    </row>
    <row r="6175" spans="1:20">
      <c r="A6175" s="220"/>
      <c r="B6175" s="220"/>
      <c r="C6175" s="220"/>
      <c r="D6175" s="220"/>
      <c r="E6175" s="220"/>
      <c r="F6175" s="220"/>
      <c r="G6175" s="220"/>
      <c r="H6175" s="220"/>
      <c r="I6175" s="220"/>
      <c r="J6175" s="220"/>
      <c r="K6175" s="220"/>
      <c r="L6175" s="220"/>
      <c r="M6175" s="326"/>
      <c r="N6175" s="220"/>
      <c r="O6175" s="220"/>
      <c r="P6175" s="220"/>
      <c r="Q6175" s="326"/>
      <c r="R6175" s="326"/>
      <c r="S6175" s="326"/>
      <c r="T6175" s="326"/>
    </row>
    <row r="6176" spans="1:20">
      <c r="A6176" s="220"/>
      <c r="B6176" s="220"/>
      <c r="C6176" s="220"/>
      <c r="D6176" s="220"/>
      <c r="E6176" s="220"/>
      <c r="F6176" s="220"/>
      <c r="G6176" s="220"/>
      <c r="H6176" s="220"/>
      <c r="I6176" s="220"/>
      <c r="J6176" s="220"/>
      <c r="K6176" s="220"/>
      <c r="L6176" s="220"/>
      <c r="M6176" s="326"/>
      <c r="N6176" s="220"/>
      <c r="O6176" s="220"/>
      <c r="P6176" s="220"/>
      <c r="Q6176" s="326"/>
      <c r="R6176" s="326"/>
      <c r="S6176" s="326"/>
      <c r="T6176" s="326"/>
    </row>
    <row r="6177" spans="1:20">
      <c r="A6177" s="220"/>
      <c r="B6177" s="220"/>
      <c r="C6177" s="220"/>
      <c r="D6177" s="220"/>
      <c r="E6177" s="220"/>
      <c r="F6177" s="220"/>
      <c r="G6177" s="220"/>
      <c r="H6177" s="220"/>
      <c r="I6177" s="220"/>
      <c r="J6177" s="220"/>
      <c r="K6177" s="220"/>
      <c r="L6177" s="220"/>
      <c r="M6177" s="326"/>
      <c r="N6177" s="220"/>
      <c r="O6177" s="220"/>
      <c r="P6177" s="220"/>
      <c r="Q6177" s="326"/>
      <c r="R6177" s="326"/>
      <c r="S6177" s="326"/>
      <c r="T6177" s="326"/>
    </row>
    <row r="6178" spans="1:20">
      <c r="A6178" s="220"/>
      <c r="B6178" s="220"/>
      <c r="C6178" s="220"/>
      <c r="D6178" s="220"/>
      <c r="E6178" s="220"/>
      <c r="F6178" s="220"/>
      <c r="G6178" s="220"/>
      <c r="H6178" s="220"/>
      <c r="I6178" s="220"/>
      <c r="J6178" s="220"/>
      <c r="K6178" s="220"/>
      <c r="L6178" s="220"/>
      <c r="M6178" s="326"/>
      <c r="N6178" s="220"/>
      <c r="O6178" s="220"/>
      <c r="P6178" s="220"/>
      <c r="Q6178" s="326"/>
      <c r="R6178" s="326"/>
      <c r="S6178" s="326"/>
      <c r="T6178" s="326"/>
    </row>
    <row r="6179" spans="1:20">
      <c r="A6179" s="220"/>
      <c r="B6179" s="220"/>
      <c r="C6179" s="220"/>
      <c r="D6179" s="220"/>
      <c r="E6179" s="220"/>
      <c r="F6179" s="220"/>
      <c r="G6179" s="220"/>
      <c r="H6179" s="220"/>
      <c r="I6179" s="220"/>
      <c r="J6179" s="220"/>
      <c r="K6179" s="220"/>
      <c r="L6179" s="220"/>
      <c r="M6179" s="326"/>
      <c r="N6179" s="220"/>
      <c r="O6179" s="220"/>
      <c r="P6179" s="220"/>
      <c r="Q6179" s="326"/>
      <c r="R6179" s="326"/>
      <c r="S6179" s="326"/>
      <c r="T6179" s="326"/>
    </row>
    <row r="6180" spans="1:20">
      <c r="A6180" s="220"/>
      <c r="B6180" s="220"/>
      <c r="C6180" s="220"/>
      <c r="D6180" s="220"/>
      <c r="E6180" s="220"/>
      <c r="F6180" s="220"/>
      <c r="G6180" s="220"/>
      <c r="H6180" s="220"/>
      <c r="I6180" s="220"/>
      <c r="J6180" s="220"/>
      <c r="K6180" s="220"/>
      <c r="L6180" s="220"/>
      <c r="M6180" s="326"/>
      <c r="N6180" s="220"/>
      <c r="O6180" s="220"/>
      <c r="P6180" s="220"/>
      <c r="Q6180" s="326"/>
      <c r="R6180" s="326"/>
      <c r="S6180" s="326"/>
      <c r="T6180" s="326"/>
    </row>
    <row r="6181" spans="1:20">
      <c r="A6181" s="220"/>
      <c r="B6181" s="220"/>
      <c r="C6181" s="220"/>
      <c r="D6181" s="220"/>
      <c r="E6181" s="220"/>
      <c r="F6181" s="220"/>
      <c r="G6181" s="220"/>
      <c r="H6181" s="220"/>
      <c r="I6181" s="220"/>
      <c r="J6181" s="220"/>
      <c r="K6181" s="220"/>
      <c r="L6181" s="220"/>
      <c r="M6181" s="326"/>
      <c r="N6181" s="220"/>
      <c r="O6181" s="220"/>
      <c r="P6181" s="220"/>
      <c r="Q6181" s="326"/>
      <c r="R6181" s="326"/>
      <c r="S6181" s="326"/>
      <c r="T6181" s="326"/>
    </row>
    <row r="6182" spans="1:20">
      <c r="A6182" s="220"/>
      <c r="B6182" s="220"/>
      <c r="C6182" s="220"/>
      <c r="D6182" s="220"/>
      <c r="E6182" s="220"/>
      <c r="F6182" s="220"/>
      <c r="G6182" s="220"/>
      <c r="H6182" s="220"/>
      <c r="I6182" s="220"/>
      <c r="J6182" s="220"/>
      <c r="K6182" s="220"/>
      <c r="L6182" s="220"/>
      <c r="M6182" s="326"/>
      <c r="N6182" s="220"/>
      <c r="O6182" s="220"/>
      <c r="P6182" s="220"/>
      <c r="Q6182" s="326"/>
      <c r="R6182" s="326"/>
      <c r="S6182" s="326"/>
      <c r="T6182" s="326"/>
    </row>
    <row r="6183" spans="1:20">
      <c r="A6183" s="220"/>
      <c r="B6183" s="220"/>
      <c r="C6183" s="220"/>
      <c r="D6183" s="220"/>
      <c r="E6183" s="220"/>
      <c r="F6183" s="220"/>
      <c r="G6183" s="220"/>
      <c r="H6183" s="220"/>
      <c r="I6183" s="220"/>
      <c r="J6183" s="220"/>
      <c r="K6183" s="220"/>
      <c r="L6183" s="220"/>
      <c r="M6183" s="326"/>
      <c r="N6183" s="220"/>
      <c r="O6183" s="220"/>
      <c r="P6183" s="220"/>
      <c r="Q6183" s="326"/>
      <c r="R6183" s="326"/>
      <c r="S6183" s="326"/>
      <c r="T6183" s="326"/>
    </row>
    <row r="6184" spans="1:20">
      <c r="A6184" s="220"/>
      <c r="B6184" s="220"/>
      <c r="C6184" s="220"/>
      <c r="D6184" s="220"/>
      <c r="E6184" s="220"/>
      <c r="F6184" s="220"/>
      <c r="G6184" s="220"/>
      <c r="H6184" s="220"/>
      <c r="I6184" s="220"/>
      <c r="J6184" s="220"/>
      <c r="K6184" s="220"/>
      <c r="L6184" s="220"/>
      <c r="M6184" s="326"/>
      <c r="N6184" s="220"/>
      <c r="O6184" s="220"/>
      <c r="P6184" s="220"/>
      <c r="Q6184" s="326"/>
      <c r="R6184" s="326"/>
      <c r="S6184" s="326"/>
      <c r="T6184" s="326"/>
    </row>
    <row r="6185" spans="1:20">
      <c r="A6185" s="220"/>
      <c r="B6185" s="220"/>
      <c r="C6185" s="220"/>
      <c r="D6185" s="220"/>
      <c r="E6185" s="220"/>
      <c r="F6185" s="220"/>
      <c r="G6185" s="220"/>
      <c r="H6185" s="220"/>
      <c r="I6185" s="220"/>
      <c r="J6185" s="220"/>
      <c r="K6185" s="220"/>
      <c r="L6185" s="220"/>
      <c r="M6185" s="326"/>
      <c r="N6185" s="220"/>
      <c r="O6185" s="220"/>
      <c r="P6185" s="220"/>
      <c r="Q6185" s="326"/>
      <c r="R6185" s="326"/>
      <c r="S6185" s="326"/>
      <c r="T6185" s="326"/>
    </row>
    <row r="6186" spans="1:20">
      <c r="A6186" s="220"/>
      <c r="B6186" s="220"/>
      <c r="C6186" s="220"/>
      <c r="D6186" s="220"/>
      <c r="E6186" s="220"/>
      <c r="F6186" s="220"/>
      <c r="G6186" s="220"/>
      <c r="H6186" s="220"/>
      <c r="I6186" s="220"/>
      <c r="J6186" s="220"/>
      <c r="K6186" s="220"/>
      <c r="L6186" s="220"/>
      <c r="M6186" s="326"/>
      <c r="N6186" s="220"/>
      <c r="O6186" s="220"/>
      <c r="P6186" s="220"/>
      <c r="Q6186" s="326"/>
      <c r="R6186" s="326"/>
      <c r="S6186" s="326"/>
      <c r="T6186" s="326"/>
    </row>
    <row r="6187" spans="1:20">
      <c r="A6187" s="220"/>
      <c r="B6187" s="220"/>
      <c r="C6187" s="220"/>
      <c r="D6187" s="220"/>
      <c r="E6187" s="220"/>
      <c r="F6187" s="220"/>
      <c r="G6187" s="220"/>
      <c r="H6187" s="220"/>
      <c r="I6187" s="220"/>
      <c r="J6187" s="220"/>
      <c r="K6187" s="220"/>
      <c r="L6187" s="220"/>
      <c r="M6187" s="326"/>
      <c r="N6187" s="220"/>
      <c r="O6187" s="220"/>
      <c r="P6187" s="220"/>
      <c r="Q6187" s="326"/>
      <c r="R6187" s="326"/>
      <c r="S6187" s="326"/>
      <c r="T6187" s="326"/>
    </row>
    <row r="6188" spans="1:20">
      <c r="A6188" s="220"/>
      <c r="B6188" s="220"/>
      <c r="C6188" s="220"/>
      <c r="D6188" s="220"/>
      <c r="E6188" s="220"/>
      <c r="F6188" s="220"/>
      <c r="G6188" s="220"/>
      <c r="H6188" s="220"/>
      <c r="I6188" s="220"/>
      <c r="J6188" s="220"/>
      <c r="K6188" s="220"/>
      <c r="L6188" s="220"/>
      <c r="M6188" s="326"/>
      <c r="N6188" s="220"/>
      <c r="O6188" s="220"/>
      <c r="P6188" s="220"/>
      <c r="Q6188" s="326"/>
      <c r="R6188" s="326"/>
      <c r="S6188" s="326"/>
      <c r="T6188" s="326"/>
    </row>
    <row r="6189" spans="1:20">
      <c r="A6189" s="220"/>
      <c r="B6189" s="220"/>
      <c r="C6189" s="220"/>
      <c r="D6189" s="220"/>
      <c r="E6189" s="220"/>
      <c r="F6189" s="220"/>
      <c r="G6189" s="220"/>
      <c r="H6189" s="220"/>
      <c r="I6189" s="220"/>
      <c r="J6189" s="220"/>
      <c r="K6189" s="220"/>
      <c r="L6189" s="220"/>
      <c r="M6189" s="326"/>
      <c r="N6189" s="220"/>
      <c r="O6189" s="220"/>
      <c r="P6189" s="220"/>
      <c r="Q6189" s="326"/>
      <c r="R6189" s="326"/>
      <c r="S6189" s="326"/>
      <c r="T6189" s="326"/>
    </row>
    <row r="6190" spans="1:20">
      <c r="A6190" s="220"/>
      <c r="B6190" s="220"/>
      <c r="C6190" s="220"/>
      <c r="D6190" s="220"/>
      <c r="E6190" s="220"/>
      <c r="F6190" s="220"/>
      <c r="G6190" s="220"/>
      <c r="H6190" s="220"/>
      <c r="I6190" s="220"/>
      <c r="J6190" s="220"/>
      <c r="K6190" s="220"/>
      <c r="L6190" s="220"/>
      <c r="M6190" s="326"/>
      <c r="N6190" s="220"/>
      <c r="O6190" s="220"/>
      <c r="P6190" s="220"/>
      <c r="Q6190" s="326"/>
      <c r="R6190" s="326"/>
      <c r="S6190" s="326"/>
      <c r="T6190" s="326"/>
    </row>
    <row r="6191" spans="1:20">
      <c r="A6191" s="220"/>
      <c r="B6191" s="220"/>
      <c r="C6191" s="220"/>
      <c r="D6191" s="220"/>
      <c r="E6191" s="220"/>
      <c r="F6191" s="220"/>
      <c r="G6191" s="220"/>
      <c r="H6191" s="220"/>
      <c r="I6191" s="220"/>
      <c r="J6191" s="220"/>
      <c r="K6191" s="220"/>
      <c r="L6191" s="220"/>
      <c r="M6191" s="326"/>
      <c r="N6191" s="220"/>
      <c r="O6191" s="220"/>
      <c r="P6191" s="220"/>
      <c r="Q6191" s="326"/>
      <c r="R6191" s="326"/>
      <c r="S6191" s="326"/>
      <c r="T6191" s="326"/>
    </row>
    <row r="6192" spans="1:20">
      <c r="A6192" s="220"/>
      <c r="B6192" s="220"/>
      <c r="C6192" s="220"/>
      <c r="D6192" s="220"/>
      <c r="E6192" s="220"/>
      <c r="F6192" s="220"/>
      <c r="G6192" s="220"/>
      <c r="H6192" s="220"/>
      <c r="I6192" s="220"/>
      <c r="J6192" s="220"/>
      <c r="K6192" s="220"/>
      <c r="L6192" s="220"/>
      <c r="M6192" s="326"/>
      <c r="N6192" s="220"/>
      <c r="O6192" s="220"/>
      <c r="P6192" s="220"/>
      <c r="Q6192" s="326"/>
      <c r="R6192" s="326"/>
      <c r="S6192" s="326"/>
      <c r="T6192" s="326"/>
    </row>
    <row r="6193" spans="1:20">
      <c r="A6193" s="220"/>
      <c r="B6193" s="220"/>
      <c r="C6193" s="220"/>
      <c r="D6193" s="220"/>
      <c r="E6193" s="220"/>
      <c r="F6193" s="220"/>
      <c r="G6193" s="220"/>
      <c r="H6193" s="220"/>
      <c r="I6193" s="220"/>
      <c r="J6193" s="220"/>
      <c r="K6193" s="220"/>
      <c r="L6193" s="220"/>
      <c r="M6193" s="326"/>
      <c r="N6193" s="220"/>
      <c r="O6193" s="220"/>
      <c r="P6193" s="220"/>
      <c r="Q6193" s="326"/>
      <c r="R6193" s="326"/>
      <c r="S6193" s="326"/>
      <c r="T6193" s="326"/>
    </row>
    <row r="6194" spans="1:20">
      <c r="A6194" s="220"/>
      <c r="B6194" s="220"/>
      <c r="C6194" s="220"/>
      <c r="D6194" s="220"/>
      <c r="E6194" s="220"/>
      <c r="F6194" s="220"/>
      <c r="G6194" s="220"/>
      <c r="H6194" s="220"/>
      <c r="I6194" s="220"/>
      <c r="J6194" s="220"/>
      <c r="K6194" s="220"/>
      <c r="L6194" s="220"/>
      <c r="M6194" s="326"/>
      <c r="N6194" s="220"/>
      <c r="O6194" s="220"/>
      <c r="P6194" s="220"/>
      <c r="Q6194" s="326"/>
      <c r="R6194" s="326"/>
      <c r="S6194" s="326"/>
      <c r="T6194" s="326"/>
    </row>
    <row r="6195" spans="1:20">
      <c r="A6195" s="220"/>
      <c r="B6195" s="220"/>
      <c r="C6195" s="220"/>
      <c r="D6195" s="220"/>
      <c r="E6195" s="220"/>
      <c r="F6195" s="220"/>
      <c r="G6195" s="220"/>
      <c r="H6195" s="220"/>
      <c r="I6195" s="220"/>
      <c r="J6195" s="220"/>
      <c r="K6195" s="220"/>
      <c r="L6195" s="220"/>
      <c r="M6195" s="326"/>
      <c r="N6195" s="220"/>
      <c r="O6195" s="220"/>
      <c r="P6195" s="220"/>
      <c r="Q6195" s="326"/>
      <c r="R6195" s="326"/>
      <c r="S6195" s="326"/>
      <c r="T6195" s="326"/>
    </row>
    <row r="6196" spans="1:20">
      <c r="A6196" s="220"/>
      <c r="B6196" s="220"/>
      <c r="C6196" s="220"/>
      <c r="D6196" s="220"/>
      <c r="E6196" s="220"/>
      <c r="F6196" s="220"/>
      <c r="G6196" s="220"/>
      <c r="H6196" s="220"/>
      <c r="I6196" s="220"/>
      <c r="J6196" s="220"/>
      <c r="K6196" s="220"/>
      <c r="L6196" s="220"/>
      <c r="M6196" s="326"/>
      <c r="N6196" s="220"/>
      <c r="O6196" s="220"/>
      <c r="P6196" s="220"/>
      <c r="Q6196" s="326"/>
      <c r="R6196" s="326"/>
      <c r="S6196" s="326"/>
      <c r="T6196" s="326"/>
    </row>
    <row r="6197" spans="1:20">
      <c r="A6197" s="220"/>
      <c r="B6197" s="220"/>
      <c r="C6197" s="220"/>
      <c r="D6197" s="220"/>
      <c r="E6197" s="220"/>
      <c r="F6197" s="220"/>
      <c r="G6197" s="220"/>
      <c r="H6197" s="220"/>
      <c r="I6197" s="220"/>
      <c r="J6197" s="220"/>
      <c r="K6197" s="220"/>
      <c r="L6197" s="220"/>
      <c r="M6197" s="326"/>
      <c r="N6197" s="220"/>
      <c r="O6197" s="220"/>
      <c r="P6197" s="220"/>
      <c r="Q6197" s="326"/>
      <c r="R6197" s="326"/>
      <c r="S6197" s="326"/>
      <c r="T6197" s="326"/>
    </row>
    <row r="6198" spans="1:20">
      <c r="A6198" s="220"/>
      <c r="B6198" s="220"/>
      <c r="C6198" s="220"/>
      <c r="D6198" s="220"/>
      <c r="E6198" s="220"/>
      <c r="F6198" s="220"/>
      <c r="G6198" s="220"/>
      <c r="H6198" s="220"/>
      <c r="I6198" s="220"/>
      <c r="J6198" s="220"/>
      <c r="K6198" s="220"/>
      <c r="L6198" s="220"/>
      <c r="M6198" s="326"/>
      <c r="N6198" s="220"/>
      <c r="O6198" s="220"/>
      <c r="P6198" s="220"/>
      <c r="Q6198" s="326"/>
      <c r="R6198" s="326"/>
      <c r="S6198" s="326"/>
      <c r="T6198" s="326"/>
    </row>
    <row r="6199" spans="1:20">
      <c r="A6199" s="220"/>
      <c r="B6199" s="220"/>
      <c r="C6199" s="220"/>
      <c r="D6199" s="220"/>
      <c r="E6199" s="220"/>
      <c r="F6199" s="220"/>
      <c r="G6199" s="220"/>
      <c r="H6199" s="220"/>
      <c r="I6199" s="220"/>
      <c r="J6199" s="220"/>
      <c r="K6199" s="220"/>
      <c r="L6199" s="220"/>
      <c r="M6199" s="326"/>
      <c r="N6199" s="220"/>
      <c r="O6199" s="220"/>
      <c r="P6199" s="220"/>
      <c r="Q6199" s="326"/>
      <c r="R6199" s="326"/>
      <c r="S6199" s="326"/>
      <c r="T6199" s="326"/>
    </row>
    <row r="6200" spans="1:20">
      <c r="A6200" s="220"/>
      <c r="B6200" s="220"/>
      <c r="C6200" s="220"/>
      <c r="D6200" s="220"/>
      <c r="E6200" s="220"/>
      <c r="F6200" s="220"/>
      <c r="G6200" s="220"/>
      <c r="H6200" s="220"/>
      <c r="I6200" s="220"/>
      <c r="J6200" s="220"/>
      <c r="K6200" s="220"/>
      <c r="L6200" s="220"/>
      <c r="M6200" s="326"/>
      <c r="N6200" s="220"/>
      <c r="O6200" s="220"/>
      <c r="P6200" s="220"/>
      <c r="Q6200" s="326"/>
      <c r="R6200" s="326"/>
      <c r="S6200" s="326"/>
      <c r="T6200" s="326"/>
    </row>
    <row r="6201" spans="1:20">
      <c r="A6201" s="220"/>
      <c r="B6201" s="220"/>
      <c r="C6201" s="220"/>
      <c r="D6201" s="220"/>
      <c r="E6201" s="220"/>
      <c r="F6201" s="220"/>
      <c r="G6201" s="220"/>
      <c r="H6201" s="220"/>
      <c r="I6201" s="220"/>
      <c r="J6201" s="220"/>
      <c r="K6201" s="220"/>
      <c r="L6201" s="220"/>
      <c r="M6201" s="326"/>
      <c r="N6201" s="220"/>
      <c r="O6201" s="220"/>
      <c r="P6201" s="220"/>
      <c r="Q6201" s="326"/>
      <c r="R6201" s="326"/>
      <c r="S6201" s="326"/>
      <c r="T6201" s="326"/>
    </row>
    <row r="6202" spans="1:20">
      <c r="A6202" s="220"/>
      <c r="B6202" s="220"/>
      <c r="C6202" s="220"/>
      <c r="D6202" s="220"/>
      <c r="E6202" s="220"/>
      <c r="F6202" s="220"/>
      <c r="G6202" s="220"/>
      <c r="H6202" s="220"/>
      <c r="I6202" s="220"/>
      <c r="J6202" s="220"/>
      <c r="K6202" s="220"/>
      <c r="L6202" s="220"/>
      <c r="M6202" s="326"/>
      <c r="N6202" s="220"/>
      <c r="O6202" s="220"/>
      <c r="P6202" s="220"/>
      <c r="Q6202" s="326"/>
      <c r="R6202" s="326"/>
      <c r="S6202" s="326"/>
      <c r="T6202" s="326"/>
    </row>
    <row r="6203" spans="1:20">
      <c r="A6203" s="220"/>
      <c r="B6203" s="220"/>
      <c r="C6203" s="220"/>
      <c r="D6203" s="220"/>
      <c r="E6203" s="220"/>
      <c r="F6203" s="220"/>
      <c r="G6203" s="220"/>
      <c r="H6203" s="220"/>
      <c r="I6203" s="220"/>
      <c r="J6203" s="220"/>
      <c r="K6203" s="220"/>
      <c r="L6203" s="220"/>
      <c r="M6203" s="326"/>
      <c r="N6203" s="220"/>
      <c r="O6203" s="220"/>
      <c r="P6203" s="220"/>
      <c r="Q6203" s="326"/>
      <c r="R6203" s="326"/>
      <c r="S6203" s="326"/>
      <c r="T6203" s="326"/>
    </row>
    <row r="6204" spans="1:20">
      <c r="A6204" s="220"/>
      <c r="B6204" s="220"/>
      <c r="C6204" s="220"/>
      <c r="D6204" s="220"/>
      <c r="E6204" s="220"/>
      <c r="F6204" s="220"/>
      <c r="G6204" s="220"/>
      <c r="H6204" s="220"/>
      <c r="I6204" s="220"/>
      <c r="J6204" s="220"/>
      <c r="K6204" s="220"/>
      <c r="L6204" s="220"/>
      <c r="M6204" s="326"/>
      <c r="N6204" s="220"/>
      <c r="O6204" s="220"/>
      <c r="P6204" s="220"/>
      <c r="Q6204" s="326"/>
      <c r="R6204" s="326"/>
      <c r="S6204" s="326"/>
      <c r="T6204" s="326"/>
    </row>
    <row r="6205" spans="1:20">
      <c r="A6205" s="220"/>
      <c r="B6205" s="220"/>
      <c r="C6205" s="220"/>
      <c r="D6205" s="220"/>
      <c r="E6205" s="220"/>
      <c r="F6205" s="220"/>
      <c r="G6205" s="220"/>
      <c r="H6205" s="220"/>
      <c r="I6205" s="220"/>
      <c r="J6205" s="220"/>
      <c r="K6205" s="220"/>
      <c r="L6205" s="220"/>
      <c r="M6205" s="326"/>
      <c r="N6205" s="220"/>
      <c r="O6205" s="220"/>
      <c r="P6205" s="220"/>
      <c r="Q6205" s="326"/>
      <c r="R6205" s="326"/>
      <c r="S6205" s="326"/>
      <c r="T6205" s="326"/>
    </row>
    <row r="6206" spans="1:20">
      <c r="A6206" s="220"/>
      <c r="B6206" s="220"/>
      <c r="C6206" s="220"/>
      <c r="D6206" s="220"/>
      <c r="E6206" s="220"/>
      <c r="F6206" s="220"/>
      <c r="G6206" s="220"/>
      <c r="H6206" s="220"/>
      <c r="I6206" s="220"/>
      <c r="J6206" s="220"/>
      <c r="K6206" s="220"/>
      <c r="L6206" s="220"/>
      <c r="M6206" s="326"/>
      <c r="N6206" s="220"/>
      <c r="O6206" s="220"/>
      <c r="P6206" s="220"/>
      <c r="Q6206" s="326"/>
      <c r="R6206" s="326"/>
      <c r="S6206" s="326"/>
      <c r="T6206" s="326"/>
    </row>
    <row r="6207" spans="1:20">
      <c r="A6207" s="220"/>
      <c r="B6207" s="220"/>
      <c r="C6207" s="220"/>
      <c r="D6207" s="220"/>
      <c r="E6207" s="220"/>
      <c r="F6207" s="220"/>
      <c r="G6207" s="220"/>
      <c r="H6207" s="220"/>
      <c r="I6207" s="220"/>
      <c r="J6207" s="220"/>
      <c r="K6207" s="220"/>
      <c r="L6207" s="220"/>
      <c r="M6207" s="326"/>
      <c r="N6207" s="220"/>
      <c r="O6207" s="220"/>
      <c r="P6207" s="220"/>
      <c r="Q6207" s="326"/>
      <c r="R6207" s="326"/>
      <c r="S6207" s="326"/>
      <c r="T6207" s="326"/>
    </row>
    <row r="6208" spans="1:20">
      <c r="A6208" s="220"/>
      <c r="B6208" s="220"/>
      <c r="C6208" s="220"/>
      <c r="D6208" s="220"/>
      <c r="E6208" s="220"/>
      <c r="F6208" s="220"/>
      <c r="G6208" s="220"/>
      <c r="H6208" s="220"/>
      <c r="I6208" s="220"/>
      <c r="J6208" s="220"/>
      <c r="K6208" s="220"/>
      <c r="L6208" s="220"/>
      <c r="M6208" s="326"/>
      <c r="N6208" s="220"/>
      <c r="O6208" s="220"/>
      <c r="P6208" s="220"/>
      <c r="Q6208" s="326"/>
      <c r="R6208" s="326"/>
      <c r="S6208" s="326"/>
      <c r="T6208" s="326"/>
    </row>
    <row r="6209" spans="1:20">
      <c r="A6209" s="220"/>
      <c r="B6209" s="220"/>
      <c r="C6209" s="220"/>
      <c r="D6209" s="220"/>
      <c r="E6209" s="220"/>
      <c r="F6209" s="220"/>
      <c r="G6209" s="220"/>
      <c r="H6209" s="220"/>
      <c r="I6209" s="220"/>
      <c r="J6209" s="220"/>
      <c r="K6209" s="220"/>
      <c r="L6209" s="220"/>
      <c r="M6209" s="326"/>
      <c r="N6209" s="220"/>
      <c r="O6209" s="220"/>
      <c r="P6209" s="220"/>
      <c r="Q6209" s="326"/>
      <c r="R6209" s="326"/>
      <c r="S6209" s="326"/>
      <c r="T6209" s="326"/>
    </row>
    <row r="6210" spans="1:20">
      <c r="A6210" s="220"/>
      <c r="B6210" s="220"/>
      <c r="C6210" s="220"/>
      <c r="D6210" s="220"/>
      <c r="E6210" s="220"/>
      <c r="F6210" s="220"/>
      <c r="G6210" s="220"/>
      <c r="H6210" s="220"/>
      <c r="I6210" s="220"/>
      <c r="J6210" s="220"/>
      <c r="K6210" s="220"/>
      <c r="L6210" s="220"/>
      <c r="M6210" s="326"/>
      <c r="N6210" s="220"/>
      <c r="O6210" s="220"/>
      <c r="P6210" s="220"/>
      <c r="Q6210" s="326"/>
      <c r="R6210" s="326"/>
      <c r="S6210" s="326"/>
      <c r="T6210" s="326"/>
    </row>
    <row r="6211" spans="1:20">
      <c r="A6211" s="220"/>
      <c r="B6211" s="220"/>
      <c r="C6211" s="220"/>
      <c r="D6211" s="220"/>
      <c r="E6211" s="220"/>
      <c r="F6211" s="220"/>
      <c r="G6211" s="220"/>
      <c r="H6211" s="220"/>
      <c r="I6211" s="220"/>
      <c r="J6211" s="220"/>
      <c r="K6211" s="220"/>
      <c r="L6211" s="220"/>
      <c r="M6211" s="326"/>
      <c r="N6211" s="220"/>
      <c r="O6211" s="220"/>
      <c r="P6211" s="220"/>
      <c r="Q6211" s="326"/>
      <c r="R6211" s="326"/>
      <c r="S6211" s="326"/>
      <c r="T6211" s="326"/>
    </row>
    <row r="6212" spans="1:20">
      <c r="A6212" s="220"/>
      <c r="B6212" s="220"/>
      <c r="C6212" s="220"/>
      <c r="D6212" s="220"/>
      <c r="E6212" s="220"/>
      <c r="F6212" s="220"/>
      <c r="G6212" s="220"/>
      <c r="H6212" s="220"/>
      <c r="I6212" s="220"/>
      <c r="J6212" s="220"/>
      <c r="K6212" s="220"/>
      <c r="L6212" s="220"/>
      <c r="M6212" s="326"/>
      <c r="N6212" s="220"/>
      <c r="O6212" s="220"/>
      <c r="P6212" s="220"/>
      <c r="Q6212" s="326"/>
      <c r="R6212" s="326"/>
      <c r="S6212" s="326"/>
      <c r="T6212" s="326"/>
    </row>
    <row r="6213" spans="1:20">
      <c r="A6213" s="220"/>
      <c r="B6213" s="220"/>
      <c r="C6213" s="220"/>
      <c r="D6213" s="220"/>
      <c r="E6213" s="220"/>
      <c r="F6213" s="220"/>
      <c r="G6213" s="220"/>
      <c r="H6213" s="220"/>
      <c r="I6213" s="220"/>
      <c r="J6213" s="220"/>
      <c r="K6213" s="220"/>
      <c r="L6213" s="220"/>
      <c r="M6213" s="326"/>
      <c r="N6213" s="220"/>
      <c r="O6213" s="220"/>
      <c r="P6213" s="220"/>
      <c r="Q6213" s="326"/>
      <c r="R6213" s="326"/>
      <c r="S6213" s="326"/>
      <c r="T6213" s="326"/>
    </row>
    <row r="6214" spans="1:20">
      <c r="A6214" s="220"/>
      <c r="B6214" s="220"/>
      <c r="C6214" s="220"/>
      <c r="D6214" s="220"/>
      <c r="E6214" s="220"/>
      <c r="F6214" s="220"/>
      <c r="G6214" s="220"/>
      <c r="H6214" s="220"/>
      <c r="I6214" s="220"/>
      <c r="J6214" s="220"/>
      <c r="K6214" s="220"/>
      <c r="L6214" s="220"/>
      <c r="M6214" s="326"/>
      <c r="N6214" s="220"/>
      <c r="O6214" s="220"/>
      <c r="P6214" s="220"/>
      <c r="Q6214" s="326"/>
      <c r="R6214" s="326"/>
      <c r="S6214" s="326"/>
      <c r="T6214" s="326"/>
    </row>
    <row r="6215" spans="1:20">
      <c r="A6215" s="220"/>
      <c r="B6215" s="220"/>
      <c r="C6215" s="220"/>
      <c r="D6215" s="220"/>
      <c r="E6215" s="220"/>
      <c r="F6215" s="220"/>
      <c r="G6215" s="220"/>
      <c r="H6215" s="220"/>
      <c r="I6215" s="220"/>
      <c r="J6215" s="220"/>
      <c r="K6215" s="220"/>
      <c r="L6215" s="220"/>
      <c r="M6215" s="326"/>
      <c r="N6215" s="220"/>
      <c r="O6215" s="220"/>
      <c r="P6215" s="220"/>
      <c r="Q6215" s="326"/>
      <c r="R6215" s="326"/>
      <c r="S6215" s="326"/>
      <c r="T6215" s="326"/>
    </row>
    <row r="6216" spans="1:20">
      <c r="A6216" s="220"/>
      <c r="B6216" s="220"/>
      <c r="C6216" s="220"/>
      <c r="D6216" s="220"/>
      <c r="E6216" s="220"/>
      <c r="F6216" s="220"/>
      <c r="G6216" s="220"/>
      <c r="H6216" s="220"/>
      <c r="I6216" s="220"/>
      <c r="J6216" s="220"/>
      <c r="K6216" s="220"/>
      <c r="L6216" s="220"/>
      <c r="M6216" s="326"/>
      <c r="N6216" s="220"/>
      <c r="O6216" s="220"/>
      <c r="P6216" s="220"/>
      <c r="Q6216" s="326"/>
      <c r="R6216" s="326"/>
      <c r="S6216" s="326"/>
      <c r="T6216" s="326"/>
    </row>
    <row r="6217" spans="1:20">
      <c r="A6217" s="220"/>
      <c r="B6217" s="220"/>
      <c r="C6217" s="220"/>
      <c r="D6217" s="220"/>
      <c r="E6217" s="220"/>
      <c r="F6217" s="220"/>
      <c r="G6217" s="220"/>
      <c r="H6217" s="220"/>
      <c r="I6217" s="220"/>
      <c r="J6217" s="220"/>
      <c r="K6217" s="220"/>
      <c r="L6217" s="220"/>
      <c r="M6217" s="326"/>
      <c r="N6217" s="220"/>
      <c r="O6217" s="220"/>
      <c r="P6217" s="220"/>
      <c r="Q6217" s="326"/>
      <c r="R6217" s="326"/>
      <c r="S6217" s="326"/>
      <c r="T6217" s="326"/>
    </row>
    <row r="6218" spans="1:20">
      <c r="A6218" s="220"/>
      <c r="B6218" s="220"/>
      <c r="C6218" s="220"/>
      <c r="D6218" s="220"/>
      <c r="E6218" s="220"/>
      <c r="F6218" s="220"/>
      <c r="G6218" s="220"/>
      <c r="H6218" s="220"/>
      <c r="I6218" s="220"/>
      <c r="J6218" s="220"/>
      <c r="K6218" s="220"/>
      <c r="L6218" s="220"/>
      <c r="M6218" s="326"/>
      <c r="N6218" s="220"/>
      <c r="O6218" s="220"/>
      <c r="P6218" s="220"/>
      <c r="Q6218" s="326"/>
      <c r="R6218" s="326"/>
      <c r="S6218" s="326"/>
      <c r="T6218" s="326"/>
    </row>
    <row r="6219" spans="1:20">
      <c r="A6219" s="220"/>
      <c r="B6219" s="220"/>
      <c r="C6219" s="220"/>
      <c r="D6219" s="220"/>
      <c r="E6219" s="220"/>
      <c r="F6219" s="220"/>
      <c r="G6219" s="220"/>
      <c r="H6219" s="220"/>
      <c r="I6219" s="220"/>
      <c r="J6219" s="220"/>
      <c r="K6219" s="220"/>
      <c r="L6219" s="220"/>
      <c r="M6219" s="326"/>
      <c r="N6219" s="220"/>
      <c r="O6219" s="220"/>
      <c r="P6219" s="220"/>
      <c r="Q6219" s="326"/>
      <c r="R6219" s="326"/>
      <c r="S6219" s="326"/>
      <c r="T6219" s="326"/>
    </row>
    <row r="6220" spans="1:20">
      <c r="A6220" s="220"/>
      <c r="B6220" s="220"/>
      <c r="C6220" s="220"/>
      <c r="D6220" s="220"/>
      <c r="E6220" s="220"/>
      <c r="F6220" s="220"/>
      <c r="G6220" s="220"/>
      <c r="H6220" s="220"/>
      <c r="I6220" s="220"/>
      <c r="J6220" s="220"/>
      <c r="K6220" s="220"/>
      <c r="L6220" s="220"/>
      <c r="M6220" s="326"/>
      <c r="N6220" s="220"/>
      <c r="O6220" s="220"/>
      <c r="P6220" s="220"/>
      <c r="Q6220" s="326"/>
      <c r="R6220" s="326"/>
      <c r="S6220" s="326"/>
      <c r="T6220" s="326"/>
    </row>
    <row r="6221" spans="1:20">
      <c r="A6221" s="220"/>
      <c r="B6221" s="220"/>
      <c r="C6221" s="220"/>
      <c r="D6221" s="220"/>
      <c r="E6221" s="220"/>
      <c r="F6221" s="220"/>
      <c r="G6221" s="220"/>
      <c r="H6221" s="220"/>
      <c r="I6221" s="220"/>
      <c r="J6221" s="220"/>
      <c r="K6221" s="220"/>
      <c r="L6221" s="220"/>
      <c r="M6221" s="326"/>
      <c r="N6221" s="220"/>
      <c r="O6221" s="220"/>
      <c r="P6221" s="220"/>
      <c r="Q6221" s="326"/>
      <c r="R6221" s="326"/>
      <c r="S6221" s="326"/>
      <c r="T6221" s="326"/>
    </row>
    <row r="6222" spans="1:20">
      <c r="A6222" s="220"/>
      <c r="B6222" s="220"/>
      <c r="C6222" s="220"/>
      <c r="D6222" s="220"/>
      <c r="E6222" s="220"/>
      <c r="F6222" s="220"/>
      <c r="G6222" s="220"/>
      <c r="H6222" s="220"/>
      <c r="I6222" s="220"/>
      <c r="J6222" s="220"/>
      <c r="K6222" s="220"/>
      <c r="L6222" s="220"/>
      <c r="M6222" s="326"/>
      <c r="N6222" s="220"/>
      <c r="O6222" s="220"/>
      <c r="P6222" s="220"/>
      <c r="Q6222" s="326"/>
      <c r="R6222" s="326"/>
      <c r="S6222" s="326"/>
      <c r="T6222" s="326"/>
    </row>
    <row r="6223" spans="1:20">
      <c r="A6223" s="220"/>
      <c r="B6223" s="220"/>
      <c r="C6223" s="220"/>
      <c r="D6223" s="220"/>
      <c r="E6223" s="220"/>
      <c r="F6223" s="220"/>
      <c r="G6223" s="220"/>
      <c r="H6223" s="220"/>
      <c r="I6223" s="220"/>
      <c r="J6223" s="220"/>
      <c r="K6223" s="220"/>
      <c r="L6223" s="220"/>
      <c r="M6223" s="326"/>
      <c r="N6223" s="220"/>
      <c r="O6223" s="220"/>
      <c r="P6223" s="220"/>
      <c r="Q6223" s="326"/>
      <c r="R6223" s="326"/>
      <c r="S6223" s="326"/>
      <c r="T6223" s="326"/>
    </row>
    <row r="6224" spans="1:20">
      <c r="A6224" s="220"/>
      <c r="B6224" s="220"/>
      <c r="C6224" s="220"/>
      <c r="D6224" s="220"/>
      <c r="E6224" s="220"/>
      <c r="F6224" s="220"/>
      <c r="G6224" s="220"/>
      <c r="H6224" s="220"/>
      <c r="I6224" s="220"/>
      <c r="J6224" s="220"/>
      <c r="K6224" s="220"/>
      <c r="L6224" s="220"/>
      <c r="M6224" s="326"/>
      <c r="N6224" s="220"/>
      <c r="O6224" s="220"/>
      <c r="P6224" s="220"/>
      <c r="Q6224" s="326"/>
      <c r="R6224" s="326"/>
      <c r="S6224" s="326"/>
      <c r="T6224" s="326"/>
    </row>
    <row r="6225" spans="1:20">
      <c r="A6225" s="220"/>
      <c r="B6225" s="220"/>
      <c r="C6225" s="220"/>
      <c r="D6225" s="220"/>
      <c r="E6225" s="220"/>
      <c r="F6225" s="220"/>
      <c r="G6225" s="220"/>
      <c r="H6225" s="220"/>
      <c r="I6225" s="220"/>
      <c r="J6225" s="220"/>
      <c r="K6225" s="220"/>
      <c r="L6225" s="220"/>
      <c r="M6225" s="326"/>
      <c r="N6225" s="220"/>
      <c r="O6225" s="220"/>
      <c r="P6225" s="220"/>
      <c r="Q6225" s="326"/>
      <c r="R6225" s="326"/>
      <c r="S6225" s="326"/>
      <c r="T6225" s="326"/>
    </row>
    <row r="6226" spans="1:20">
      <c r="A6226" s="220"/>
      <c r="B6226" s="220"/>
      <c r="C6226" s="220"/>
      <c r="D6226" s="220"/>
      <c r="E6226" s="220"/>
      <c r="F6226" s="220"/>
      <c r="G6226" s="220"/>
      <c r="H6226" s="220"/>
      <c r="I6226" s="220"/>
      <c r="J6226" s="220"/>
      <c r="K6226" s="220"/>
      <c r="L6226" s="220"/>
      <c r="M6226" s="326"/>
      <c r="N6226" s="220"/>
      <c r="O6226" s="220"/>
      <c r="P6226" s="220"/>
      <c r="Q6226" s="326"/>
      <c r="R6226" s="326"/>
      <c r="S6226" s="326"/>
      <c r="T6226" s="326"/>
    </row>
    <row r="6227" spans="1:20">
      <c r="A6227" s="220"/>
      <c r="B6227" s="220"/>
      <c r="C6227" s="220"/>
      <c r="D6227" s="220"/>
      <c r="E6227" s="220"/>
      <c r="F6227" s="220"/>
      <c r="G6227" s="220"/>
      <c r="H6227" s="220"/>
      <c r="I6227" s="220"/>
      <c r="J6227" s="220"/>
      <c r="K6227" s="220"/>
      <c r="L6227" s="220"/>
      <c r="M6227" s="326"/>
      <c r="N6227" s="220"/>
      <c r="O6227" s="220"/>
      <c r="P6227" s="220"/>
      <c r="Q6227" s="326"/>
      <c r="R6227" s="326"/>
      <c r="S6227" s="326"/>
      <c r="T6227" s="326"/>
    </row>
    <row r="6228" spans="1:20">
      <c r="A6228" s="220"/>
      <c r="B6228" s="220"/>
      <c r="C6228" s="220"/>
      <c r="D6228" s="220"/>
      <c r="E6228" s="220"/>
      <c r="F6228" s="220"/>
      <c r="G6228" s="220"/>
      <c r="H6228" s="220"/>
      <c r="I6228" s="220"/>
      <c r="J6228" s="220"/>
      <c r="K6228" s="220"/>
      <c r="L6228" s="220"/>
      <c r="M6228" s="326"/>
      <c r="N6228" s="220"/>
      <c r="O6228" s="220"/>
      <c r="P6228" s="220"/>
      <c r="Q6228" s="326"/>
      <c r="R6228" s="326"/>
      <c r="S6228" s="326"/>
      <c r="T6228" s="326"/>
    </row>
    <row r="6229" spans="1:20">
      <c r="A6229" s="220"/>
      <c r="B6229" s="220"/>
      <c r="C6229" s="220"/>
      <c r="D6229" s="220"/>
      <c r="E6229" s="220"/>
      <c r="F6229" s="220"/>
      <c r="G6229" s="220"/>
      <c r="H6229" s="220"/>
      <c r="I6229" s="220"/>
      <c r="J6229" s="220"/>
      <c r="K6229" s="220"/>
      <c r="L6229" s="220"/>
      <c r="M6229" s="326"/>
      <c r="N6229" s="220"/>
      <c r="O6229" s="220"/>
      <c r="P6229" s="220"/>
      <c r="Q6229" s="326"/>
      <c r="R6229" s="326"/>
      <c r="S6229" s="326"/>
      <c r="T6229" s="326"/>
    </row>
    <row r="6230" spans="1:20">
      <c r="A6230" s="220"/>
      <c r="B6230" s="220"/>
      <c r="C6230" s="220"/>
      <c r="D6230" s="220"/>
      <c r="E6230" s="220"/>
      <c r="F6230" s="220"/>
      <c r="G6230" s="220"/>
      <c r="H6230" s="220"/>
      <c r="I6230" s="220"/>
      <c r="J6230" s="220"/>
      <c r="K6230" s="220"/>
      <c r="L6230" s="220"/>
      <c r="M6230" s="326"/>
      <c r="N6230" s="220"/>
      <c r="O6230" s="220"/>
      <c r="P6230" s="220"/>
      <c r="Q6230" s="326"/>
      <c r="R6230" s="326"/>
      <c r="S6230" s="326"/>
      <c r="T6230" s="326"/>
    </row>
    <row r="6231" spans="1:20">
      <c r="A6231" s="220"/>
      <c r="B6231" s="220"/>
      <c r="C6231" s="220"/>
      <c r="D6231" s="220"/>
      <c r="E6231" s="220"/>
      <c r="F6231" s="220"/>
      <c r="G6231" s="220"/>
      <c r="H6231" s="220"/>
      <c r="I6231" s="220"/>
      <c r="J6231" s="220"/>
      <c r="K6231" s="220"/>
      <c r="L6231" s="220"/>
      <c r="M6231" s="326"/>
      <c r="N6231" s="220"/>
      <c r="O6231" s="220"/>
      <c r="P6231" s="220"/>
      <c r="Q6231" s="326"/>
      <c r="R6231" s="326"/>
      <c r="S6231" s="326"/>
      <c r="T6231" s="326"/>
    </row>
    <row r="6232" spans="1:20">
      <c r="A6232" s="220"/>
      <c r="B6232" s="220"/>
      <c r="C6232" s="220"/>
      <c r="D6232" s="220"/>
      <c r="E6232" s="220"/>
      <c r="F6232" s="220"/>
      <c r="G6232" s="220"/>
      <c r="H6232" s="220"/>
      <c r="I6232" s="220"/>
      <c r="J6232" s="220"/>
      <c r="K6232" s="220"/>
      <c r="L6232" s="220"/>
      <c r="M6232" s="326"/>
      <c r="N6232" s="220"/>
      <c r="O6232" s="220"/>
      <c r="P6232" s="220"/>
      <c r="Q6232" s="326"/>
      <c r="R6232" s="326"/>
      <c r="S6232" s="326"/>
      <c r="T6232" s="326"/>
    </row>
    <row r="6233" spans="1:20">
      <c r="A6233" s="220"/>
      <c r="B6233" s="220"/>
      <c r="C6233" s="220"/>
      <c r="D6233" s="220"/>
      <c r="E6233" s="220"/>
      <c r="F6233" s="220"/>
      <c r="G6233" s="220"/>
      <c r="H6233" s="220"/>
      <c r="I6233" s="220"/>
      <c r="J6233" s="220"/>
      <c r="K6233" s="220"/>
      <c r="L6233" s="220"/>
      <c r="M6233" s="326"/>
      <c r="N6233" s="220"/>
      <c r="O6233" s="220"/>
      <c r="P6233" s="220"/>
      <c r="Q6233" s="326"/>
      <c r="R6233" s="326"/>
      <c r="S6233" s="326"/>
      <c r="T6233" s="326"/>
    </row>
    <row r="6234" spans="1:20">
      <c r="A6234" s="220"/>
      <c r="B6234" s="220"/>
      <c r="C6234" s="220"/>
      <c r="D6234" s="220"/>
      <c r="E6234" s="220"/>
      <c r="F6234" s="220"/>
      <c r="G6234" s="220"/>
      <c r="H6234" s="220"/>
      <c r="I6234" s="220"/>
      <c r="J6234" s="220"/>
      <c r="K6234" s="220"/>
      <c r="L6234" s="220"/>
      <c r="M6234" s="326"/>
      <c r="N6234" s="220"/>
      <c r="O6234" s="220"/>
      <c r="P6234" s="220"/>
      <c r="Q6234" s="326"/>
      <c r="R6234" s="326"/>
      <c r="S6234" s="326"/>
      <c r="T6234" s="326"/>
    </row>
    <row r="6235" spans="1:20">
      <c r="A6235" s="220"/>
      <c r="B6235" s="220"/>
      <c r="C6235" s="220"/>
      <c r="D6235" s="220"/>
      <c r="E6235" s="220"/>
      <c r="F6235" s="220"/>
      <c r="G6235" s="220"/>
      <c r="H6235" s="220"/>
      <c r="I6235" s="220"/>
      <c r="J6235" s="220"/>
      <c r="K6235" s="220"/>
      <c r="L6235" s="220"/>
      <c r="M6235" s="326"/>
      <c r="N6235" s="220"/>
      <c r="O6235" s="220"/>
      <c r="P6235" s="220"/>
      <c r="Q6235" s="326"/>
      <c r="R6235" s="326"/>
      <c r="S6235" s="326"/>
      <c r="T6235" s="326"/>
    </row>
    <row r="6236" spans="1:20">
      <c r="A6236" s="220"/>
      <c r="B6236" s="220"/>
      <c r="C6236" s="220"/>
      <c r="D6236" s="220"/>
      <c r="E6236" s="220"/>
      <c r="F6236" s="220"/>
      <c r="G6236" s="220"/>
      <c r="H6236" s="220"/>
      <c r="I6236" s="220"/>
      <c r="J6236" s="220"/>
      <c r="K6236" s="220"/>
      <c r="L6236" s="220"/>
      <c r="M6236" s="326"/>
      <c r="N6236" s="220"/>
      <c r="O6236" s="220"/>
      <c r="P6236" s="220"/>
      <c r="Q6236" s="326"/>
      <c r="R6236" s="326"/>
      <c r="S6236" s="326"/>
      <c r="T6236" s="326"/>
    </row>
    <row r="6237" spans="1:20">
      <c r="A6237" s="220"/>
      <c r="B6237" s="220"/>
      <c r="C6237" s="220"/>
      <c r="D6237" s="220"/>
      <c r="E6237" s="220"/>
      <c r="F6237" s="220"/>
      <c r="G6237" s="220"/>
      <c r="H6237" s="220"/>
      <c r="I6237" s="220"/>
      <c r="J6237" s="220"/>
      <c r="K6237" s="220"/>
      <c r="L6237" s="220"/>
      <c r="M6237" s="326"/>
      <c r="N6237" s="220"/>
      <c r="O6237" s="220"/>
      <c r="P6237" s="220"/>
      <c r="Q6237" s="326"/>
      <c r="R6237" s="326"/>
      <c r="S6237" s="326"/>
      <c r="T6237" s="326"/>
    </row>
    <row r="6238" spans="1:20">
      <c r="A6238" s="220"/>
      <c r="B6238" s="220"/>
      <c r="C6238" s="220"/>
      <c r="D6238" s="220"/>
      <c r="E6238" s="220"/>
      <c r="F6238" s="220"/>
      <c r="G6238" s="220"/>
      <c r="H6238" s="220"/>
      <c r="I6238" s="220"/>
      <c r="J6238" s="220"/>
      <c r="K6238" s="220"/>
      <c r="L6238" s="220"/>
      <c r="M6238" s="326"/>
      <c r="N6238" s="220"/>
      <c r="O6238" s="220"/>
      <c r="P6238" s="220"/>
      <c r="Q6238" s="326"/>
      <c r="R6238" s="326"/>
      <c r="S6238" s="326"/>
      <c r="T6238" s="326"/>
    </row>
    <row r="6239" spans="1:20">
      <c r="A6239" s="220"/>
      <c r="B6239" s="220"/>
      <c r="C6239" s="220"/>
      <c r="D6239" s="220"/>
      <c r="E6239" s="220"/>
      <c r="F6239" s="220"/>
      <c r="G6239" s="220"/>
      <c r="H6239" s="220"/>
      <c r="I6239" s="220"/>
      <c r="J6239" s="220"/>
      <c r="K6239" s="220"/>
      <c r="L6239" s="220"/>
      <c r="M6239" s="326"/>
      <c r="N6239" s="220"/>
      <c r="O6239" s="220"/>
      <c r="P6239" s="220"/>
      <c r="Q6239" s="326"/>
      <c r="R6239" s="326"/>
      <c r="S6239" s="326"/>
      <c r="T6239" s="326"/>
    </row>
    <row r="6240" spans="1:20">
      <c r="A6240" s="220"/>
      <c r="B6240" s="220"/>
      <c r="C6240" s="220"/>
      <c r="D6240" s="220"/>
      <c r="E6240" s="220"/>
      <c r="F6240" s="220"/>
      <c r="G6240" s="220"/>
      <c r="H6240" s="220"/>
      <c r="I6240" s="220"/>
      <c r="J6240" s="220"/>
      <c r="K6240" s="220"/>
      <c r="L6240" s="220"/>
      <c r="M6240" s="326"/>
      <c r="N6240" s="220"/>
      <c r="O6240" s="220"/>
      <c r="P6240" s="220"/>
      <c r="Q6240" s="326"/>
      <c r="R6240" s="326"/>
      <c r="S6240" s="326"/>
      <c r="T6240" s="326"/>
    </row>
    <row r="6241" spans="1:20">
      <c r="A6241" s="220"/>
      <c r="B6241" s="220"/>
      <c r="C6241" s="220"/>
      <c r="D6241" s="220"/>
      <c r="E6241" s="220"/>
      <c r="F6241" s="220"/>
      <c r="G6241" s="220"/>
      <c r="H6241" s="220"/>
      <c r="I6241" s="220"/>
      <c r="J6241" s="220"/>
      <c r="K6241" s="220"/>
      <c r="L6241" s="220"/>
      <c r="M6241" s="326"/>
      <c r="N6241" s="220"/>
      <c r="O6241" s="220"/>
      <c r="P6241" s="220"/>
      <c r="Q6241" s="326"/>
      <c r="R6241" s="326"/>
      <c r="S6241" s="326"/>
      <c r="T6241" s="326"/>
    </row>
    <row r="6242" spans="1:20">
      <c r="A6242" s="220"/>
      <c r="B6242" s="220"/>
      <c r="C6242" s="220"/>
      <c r="D6242" s="220"/>
      <c r="E6242" s="220"/>
      <c r="F6242" s="220"/>
      <c r="G6242" s="220"/>
      <c r="H6242" s="220"/>
      <c r="I6242" s="220"/>
      <c r="J6242" s="220"/>
      <c r="K6242" s="220"/>
      <c r="L6242" s="220"/>
      <c r="M6242" s="326"/>
      <c r="N6242" s="220"/>
      <c r="O6242" s="220"/>
      <c r="P6242" s="220"/>
      <c r="Q6242" s="326"/>
      <c r="R6242" s="326"/>
      <c r="S6242" s="326"/>
      <c r="T6242" s="326"/>
    </row>
    <row r="6243" spans="1:20">
      <c r="A6243" s="220"/>
      <c r="B6243" s="220"/>
      <c r="C6243" s="220"/>
      <c r="D6243" s="220"/>
      <c r="E6243" s="220"/>
      <c r="F6243" s="220"/>
      <c r="G6243" s="220"/>
      <c r="H6243" s="220"/>
      <c r="I6243" s="220"/>
      <c r="J6243" s="220"/>
      <c r="K6243" s="220"/>
      <c r="L6243" s="220"/>
      <c r="M6243" s="326"/>
      <c r="N6243" s="220"/>
      <c r="O6243" s="220"/>
      <c r="P6243" s="220"/>
      <c r="Q6243" s="326"/>
      <c r="R6243" s="326"/>
      <c r="S6243" s="326"/>
      <c r="T6243" s="326"/>
    </row>
    <row r="6244" spans="1:20">
      <c r="A6244" s="220"/>
      <c r="B6244" s="220"/>
      <c r="C6244" s="220"/>
      <c r="D6244" s="220"/>
      <c r="E6244" s="220"/>
      <c r="F6244" s="220"/>
      <c r="G6244" s="220"/>
      <c r="H6244" s="220"/>
      <c r="I6244" s="220"/>
      <c r="J6244" s="220"/>
      <c r="K6244" s="220"/>
      <c r="L6244" s="220"/>
      <c r="M6244" s="326"/>
      <c r="N6244" s="220"/>
      <c r="O6244" s="220"/>
      <c r="P6244" s="220"/>
      <c r="Q6244" s="326"/>
      <c r="R6244" s="326"/>
      <c r="S6244" s="326"/>
      <c r="T6244" s="326"/>
    </row>
    <row r="6245" spans="1:20">
      <c r="A6245" s="220"/>
      <c r="B6245" s="220"/>
      <c r="C6245" s="220"/>
      <c r="D6245" s="220"/>
      <c r="E6245" s="220"/>
      <c r="F6245" s="220"/>
      <c r="G6245" s="220"/>
      <c r="H6245" s="220"/>
      <c r="I6245" s="220"/>
      <c r="J6245" s="220"/>
      <c r="K6245" s="220"/>
      <c r="L6245" s="220"/>
      <c r="M6245" s="326"/>
      <c r="N6245" s="220"/>
      <c r="O6245" s="220"/>
      <c r="P6245" s="220"/>
      <c r="Q6245" s="326"/>
      <c r="R6245" s="326"/>
      <c r="S6245" s="326"/>
      <c r="T6245" s="326"/>
    </row>
    <row r="6246" spans="1:20">
      <c r="A6246" s="220"/>
      <c r="B6246" s="220"/>
      <c r="C6246" s="220"/>
      <c r="D6246" s="220"/>
      <c r="E6246" s="220"/>
      <c r="F6246" s="220"/>
      <c r="G6246" s="220"/>
      <c r="H6246" s="220"/>
      <c r="I6246" s="220"/>
      <c r="J6246" s="220"/>
      <c r="K6246" s="220"/>
      <c r="L6246" s="220"/>
      <c r="M6246" s="326"/>
      <c r="N6246" s="220"/>
      <c r="O6246" s="220"/>
      <c r="P6246" s="220"/>
      <c r="Q6246" s="326"/>
      <c r="R6246" s="326"/>
      <c r="S6246" s="326"/>
      <c r="T6246" s="326"/>
    </row>
    <row r="6247" spans="1:20">
      <c r="A6247" s="220"/>
      <c r="B6247" s="220"/>
      <c r="C6247" s="220"/>
      <c r="D6247" s="220"/>
      <c r="E6247" s="220"/>
      <c r="F6247" s="220"/>
      <c r="G6247" s="220"/>
      <c r="H6247" s="220"/>
      <c r="I6247" s="220"/>
      <c r="J6247" s="220"/>
      <c r="K6247" s="220"/>
      <c r="L6247" s="220"/>
      <c r="M6247" s="326"/>
      <c r="N6247" s="220"/>
      <c r="O6247" s="220"/>
      <c r="P6247" s="220"/>
      <c r="Q6247" s="326"/>
      <c r="R6247" s="326"/>
      <c r="S6247" s="326"/>
      <c r="T6247" s="326"/>
    </row>
    <row r="6248" spans="1:20">
      <c r="A6248" s="220"/>
      <c r="B6248" s="220"/>
      <c r="C6248" s="220"/>
      <c r="D6248" s="220"/>
      <c r="E6248" s="220"/>
      <c r="F6248" s="220"/>
      <c r="G6248" s="220"/>
      <c r="H6248" s="220"/>
      <c r="I6248" s="220"/>
      <c r="J6248" s="220"/>
      <c r="K6248" s="220"/>
      <c r="L6248" s="220"/>
      <c r="M6248" s="326"/>
      <c r="N6248" s="220"/>
      <c r="O6248" s="220"/>
      <c r="P6248" s="220"/>
      <c r="Q6248" s="326"/>
      <c r="R6248" s="326"/>
      <c r="S6248" s="326"/>
      <c r="T6248" s="326"/>
    </row>
    <row r="6249" spans="1:20">
      <c r="A6249" s="220"/>
      <c r="B6249" s="220"/>
      <c r="C6249" s="220"/>
      <c r="D6249" s="220"/>
      <c r="E6249" s="220"/>
      <c r="F6249" s="220"/>
      <c r="G6249" s="220"/>
      <c r="H6249" s="220"/>
      <c r="I6249" s="220"/>
      <c r="J6249" s="220"/>
      <c r="K6249" s="220"/>
      <c r="L6249" s="220"/>
      <c r="M6249" s="326"/>
      <c r="N6249" s="220"/>
      <c r="O6249" s="220"/>
      <c r="P6249" s="220"/>
      <c r="Q6249" s="326"/>
      <c r="R6249" s="326"/>
      <c r="S6249" s="326"/>
      <c r="T6249" s="326"/>
    </row>
    <row r="6250" spans="1:20">
      <c r="A6250" s="220"/>
      <c r="B6250" s="220"/>
      <c r="C6250" s="220"/>
      <c r="D6250" s="220"/>
      <c r="E6250" s="220"/>
      <c r="F6250" s="220"/>
      <c r="G6250" s="220"/>
      <c r="H6250" s="220"/>
      <c r="I6250" s="220"/>
      <c r="J6250" s="220"/>
      <c r="K6250" s="220"/>
      <c r="L6250" s="220"/>
      <c r="M6250" s="326"/>
      <c r="N6250" s="220"/>
      <c r="O6250" s="220"/>
      <c r="P6250" s="220"/>
      <c r="Q6250" s="326"/>
      <c r="R6250" s="326"/>
      <c r="S6250" s="326"/>
      <c r="T6250" s="326"/>
    </row>
    <row r="6251" spans="1:20">
      <c r="A6251" s="220"/>
      <c r="B6251" s="220"/>
      <c r="C6251" s="220"/>
      <c r="D6251" s="220"/>
      <c r="E6251" s="220"/>
      <c r="F6251" s="220"/>
      <c r="G6251" s="220"/>
      <c r="H6251" s="220"/>
      <c r="I6251" s="220"/>
      <c r="J6251" s="220"/>
      <c r="K6251" s="220"/>
      <c r="L6251" s="220"/>
      <c r="M6251" s="326"/>
      <c r="N6251" s="220"/>
      <c r="O6251" s="220"/>
      <c r="P6251" s="220"/>
      <c r="Q6251" s="326"/>
      <c r="R6251" s="326"/>
      <c r="S6251" s="326"/>
      <c r="T6251" s="326"/>
    </row>
    <row r="6252" spans="1:20">
      <c r="A6252" s="220"/>
      <c r="B6252" s="220"/>
      <c r="C6252" s="220"/>
      <c r="D6252" s="220"/>
      <c r="E6252" s="220"/>
      <c r="F6252" s="220"/>
      <c r="G6252" s="220"/>
      <c r="H6252" s="220"/>
      <c r="I6252" s="220"/>
      <c r="J6252" s="220"/>
      <c r="K6252" s="220"/>
      <c r="L6252" s="220"/>
      <c r="M6252" s="326"/>
      <c r="N6252" s="220"/>
      <c r="O6252" s="220"/>
      <c r="P6252" s="220"/>
      <c r="Q6252" s="326"/>
      <c r="R6252" s="326"/>
      <c r="S6252" s="326"/>
      <c r="T6252" s="326"/>
    </row>
    <row r="6253" spans="1:20">
      <c r="A6253" s="220"/>
      <c r="B6253" s="220"/>
      <c r="C6253" s="220"/>
      <c r="D6253" s="220"/>
      <c r="E6253" s="220"/>
      <c r="F6253" s="220"/>
      <c r="G6253" s="220"/>
      <c r="H6253" s="220"/>
      <c r="I6253" s="220"/>
      <c r="J6253" s="220"/>
      <c r="K6253" s="220"/>
      <c r="L6253" s="220"/>
      <c r="M6253" s="326"/>
      <c r="N6253" s="220"/>
      <c r="O6253" s="220"/>
      <c r="P6253" s="220"/>
      <c r="Q6253" s="326"/>
      <c r="R6253" s="326"/>
      <c r="S6253" s="326"/>
      <c r="T6253" s="326"/>
    </row>
    <row r="6254" spans="1:20">
      <c r="A6254" s="220"/>
      <c r="B6254" s="220"/>
      <c r="C6254" s="220"/>
      <c r="D6254" s="220"/>
      <c r="E6254" s="220"/>
      <c r="F6254" s="220"/>
      <c r="G6254" s="220"/>
      <c r="H6254" s="220"/>
      <c r="I6254" s="220"/>
      <c r="J6254" s="220"/>
      <c r="K6254" s="220"/>
      <c r="L6254" s="220"/>
      <c r="M6254" s="326"/>
      <c r="N6254" s="220"/>
      <c r="O6254" s="220"/>
      <c r="P6254" s="220"/>
      <c r="Q6254" s="326"/>
      <c r="R6254" s="326"/>
      <c r="S6254" s="326"/>
      <c r="T6254" s="326"/>
    </row>
    <row r="6255" spans="1:20">
      <c r="A6255" s="220"/>
      <c r="B6255" s="220"/>
      <c r="C6255" s="220"/>
      <c r="D6255" s="220"/>
      <c r="E6255" s="220"/>
      <c r="F6255" s="220"/>
      <c r="G6255" s="220"/>
      <c r="H6255" s="220"/>
      <c r="I6255" s="220"/>
      <c r="J6255" s="220"/>
      <c r="K6255" s="220"/>
      <c r="L6255" s="220"/>
      <c r="M6255" s="326"/>
      <c r="N6255" s="220"/>
      <c r="O6255" s="220"/>
      <c r="P6255" s="220"/>
      <c r="Q6255" s="326"/>
      <c r="R6255" s="326"/>
      <c r="S6255" s="326"/>
      <c r="T6255" s="326"/>
    </row>
    <row r="6256" spans="1:20">
      <c r="A6256" s="220"/>
      <c r="B6256" s="220"/>
      <c r="C6256" s="220"/>
      <c r="D6256" s="220"/>
      <c r="E6256" s="220"/>
      <c r="F6256" s="220"/>
      <c r="G6256" s="220"/>
      <c r="H6256" s="220"/>
      <c r="I6256" s="220"/>
      <c r="J6256" s="220"/>
      <c r="K6256" s="220"/>
      <c r="L6256" s="220"/>
      <c r="M6256" s="326"/>
      <c r="N6256" s="220"/>
      <c r="O6256" s="220"/>
      <c r="P6256" s="220"/>
      <c r="Q6256" s="326"/>
      <c r="R6256" s="326"/>
      <c r="S6256" s="326"/>
      <c r="T6256" s="326"/>
    </row>
    <row r="6257" spans="1:20">
      <c r="A6257" s="220"/>
      <c r="B6257" s="220"/>
      <c r="C6257" s="220"/>
      <c r="D6257" s="220"/>
      <c r="E6257" s="220"/>
      <c r="F6257" s="220"/>
      <c r="G6257" s="220"/>
      <c r="H6257" s="220"/>
      <c r="I6257" s="220"/>
      <c r="J6257" s="220"/>
      <c r="K6257" s="220"/>
      <c r="L6257" s="220"/>
      <c r="M6257" s="326"/>
      <c r="N6257" s="220"/>
      <c r="O6257" s="220"/>
      <c r="P6257" s="220"/>
      <c r="Q6257" s="326"/>
      <c r="R6257" s="326"/>
      <c r="S6257" s="326"/>
      <c r="T6257" s="326"/>
    </row>
    <row r="6258" spans="1:20">
      <c r="A6258" s="220"/>
      <c r="B6258" s="220"/>
      <c r="C6258" s="220"/>
      <c r="D6258" s="220"/>
      <c r="E6258" s="220"/>
      <c r="F6258" s="220"/>
      <c r="G6258" s="220"/>
      <c r="H6258" s="220"/>
      <c r="I6258" s="220"/>
      <c r="J6258" s="220"/>
      <c r="K6258" s="220"/>
      <c r="L6258" s="220"/>
      <c r="M6258" s="326"/>
      <c r="N6258" s="220"/>
      <c r="O6258" s="220"/>
      <c r="P6258" s="220"/>
      <c r="Q6258" s="326"/>
      <c r="R6258" s="326"/>
      <c r="S6258" s="326"/>
      <c r="T6258" s="326"/>
    </row>
    <row r="6259" spans="1:20">
      <c r="A6259" s="220"/>
      <c r="B6259" s="220"/>
      <c r="C6259" s="220"/>
      <c r="D6259" s="220"/>
      <c r="E6259" s="220"/>
      <c r="F6259" s="220"/>
      <c r="G6259" s="220"/>
      <c r="H6259" s="220"/>
      <c r="I6259" s="220"/>
      <c r="J6259" s="220"/>
      <c r="K6259" s="220"/>
      <c r="L6259" s="220"/>
      <c r="M6259" s="326"/>
      <c r="N6259" s="220"/>
      <c r="O6259" s="220"/>
      <c r="P6259" s="220"/>
      <c r="Q6259" s="326"/>
      <c r="R6259" s="326"/>
      <c r="S6259" s="326"/>
      <c r="T6259" s="326"/>
    </row>
    <row r="6260" spans="1:20">
      <c r="A6260" s="220"/>
      <c r="B6260" s="220"/>
      <c r="C6260" s="220"/>
      <c r="D6260" s="220"/>
      <c r="E6260" s="220"/>
      <c r="F6260" s="220"/>
      <c r="G6260" s="220"/>
      <c r="H6260" s="220"/>
      <c r="I6260" s="220"/>
      <c r="J6260" s="220"/>
      <c r="K6260" s="220"/>
      <c r="L6260" s="220"/>
      <c r="M6260" s="326"/>
      <c r="N6260" s="220"/>
      <c r="O6260" s="220"/>
      <c r="P6260" s="220"/>
      <c r="Q6260" s="326"/>
      <c r="R6260" s="326"/>
      <c r="S6260" s="326"/>
      <c r="T6260" s="326"/>
    </row>
    <row r="6261" spans="1:20">
      <c r="A6261" s="220"/>
      <c r="B6261" s="220"/>
      <c r="C6261" s="220"/>
      <c r="D6261" s="220"/>
      <c r="E6261" s="220"/>
      <c r="F6261" s="220"/>
      <c r="G6261" s="220"/>
      <c r="H6261" s="220"/>
      <c r="I6261" s="220"/>
      <c r="J6261" s="220"/>
      <c r="K6261" s="220"/>
      <c r="L6261" s="220"/>
      <c r="M6261" s="326"/>
      <c r="N6261" s="220"/>
      <c r="O6261" s="220"/>
      <c r="P6261" s="220"/>
      <c r="Q6261" s="326"/>
      <c r="R6261" s="326"/>
      <c r="S6261" s="326"/>
      <c r="T6261" s="326"/>
    </row>
    <row r="6262" spans="1:20">
      <c r="A6262" s="220"/>
      <c r="B6262" s="220"/>
      <c r="C6262" s="220"/>
      <c r="D6262" s="220"/>
      <c r="E6262" s="220"/>
      <c r="F6262" s="220"/>
      <c r="G6262" s="220"/>
      <c r="H6262" s="220"/>
      <c r="I6262" s="220"/>
      <c r="J6262" s="220"/>
      <c r="K6262" s="220"/>
      <c r="L6262" s="220"/>
      <c r="M6262" s="326"/>
      <c r="N6262" s="220"/>
      <c r="O6262" s="220"/>
      <c r="P6262" s="220"/>
      <c r="Q6262" s="326"/>
      <c r="R6262" s="326"/>
      <c r="S6262" s="326"/>
      <c r="T6262" s="326"/>
    </row>
    <row r="6263" spans="1:20">
      <c r="A6263" s="220"/>
      <c r="B6263" s="220"/>
      <c r="C6263" s="220"/>
      <c r="D6263" s="220"/>
      <c r="E6263" s="220"/>
      <c r="F6263" s="220"/>
      <c r="G6263" s="220"/>
      <c r="H6263" s="220"/>
      <c r="I6263" s="220"/>
      <c r="J6263" s="220"/>
      <c r="K6263" s="220"/>
      <c r="L6263" s="220"/>
      <c r="M6263" s="326"/>
      <c r="N6263" s="220"/>
      <c r="O6263" s="220"/>
      <c r="P6263" s="220"/>
      <c r="Q6263" s="326"/>
      <c r="R6263" s="326"/>
      <c r="S6263" s="326"/>
      <c r="T6263" s="326"/>
    </row>
    <row r="6264" spans="1:20">
      <c r="A6264" s="220"/>
      <c r="B6264" s="220"/>
      <c r="C6264" s="220"/>
      <c r="D6264" s="220"/>
      <c r="E6264" s="220"/>
      <c r="F6264" s="220"/>
      <c r="G6264" s="220"/>
      <c r="H6264" s="220"/>
      <c r="I6264" s="220"/>
      <c r="J6264" s="220"/>
      <c r="K6264" s="220"/>
      <c r="L6264" s="220"/>
      <c r="M6264" s="326"/>
      <c r="N6264" s="220"/>
      <c r="O6264" s="220"/>
      <c r="P6264" s="220"/>
      <c r="Q6264" s="326"/>
      <c r="R6264" s="326"/>
      <c r="S6264" s="326"/>
      <c r="T6264" s="326"/>
    </row>
    <row r="6265" spans="1:20">
      <c r="A6265" s="220"/>
      <c r="B6265" s="220"/>
      <c r="C6265" s="220"/>
      <c r="D6265" s="220"/>
      <c r="E6265" s="220"/>
      <c r="F6265" s="220"/>
      <c r="G6265" s="220"/>
      <c r="H6265" s="220"/>
      <c r="I6265" s="220"/>
      <c r="J6265" s="220"/>
      <c r="K6265" s="220"/>
      <c r="L6265" s="220"/>
      <c r="M6265" s="326"/>
      <c r="N6265" s="220"/>
      <c r="O6265" s="220"/>
      <c r="P6265" s="220"/>
      <c r="Q6265" s="326"/>
      <c r="R6265" s="326"/>
      <c r="S6265" s="326"/>
      <c r="T6265" s="326"/>
    </row>
    <row r="6266" spans="1:20">
      <c r="A6266" s="220"/>
      <c r="B6266" s="220"/>
      <c r="C6266" s="220"/>
      <c r="D6266" s="220"/>
      <c r="E6266" s="220"/>
      <c r="F6266" s="220"/>
      <c r="G6266" s="220"/>
      <c r="H6266" s="220"/>
      <c r="I6266" s="220"/>
      <c r="J6266" s="220"/>
      <c r="K6266" s="220"/>
      <c r="L6266" s="220"/>
      <c r="M6266" s="326"/>
      <c r="N6266" s="220"/>
      <c r="O6266" s="220"/>
      <c r="P6266" s="220"/>
      <c r="Q6266" s="326"/>
      <c r="R6266" s="326"/>
      <c r="S6266" s="326"/>
      <c r="T6266" s="326"/>
    </row>
    <row r="6267" spans="1:20">
      <c r="A6267" s="220"/>
      <c r="B6267" s="220"/>
      <c r="C6267" s="220"/>
      <c r="D6267" s="220"/>
      <c r="E6267" s="220"/>
      <c r="F6267" s="220"/>
      <c r="G6267" s="220"/>
      <c r="H6267" s="220"/>
      <c r="I6267" s="220"/>
      <c r="J6267" s="220"/>
      <c r="K6267" s="220"/>
      <c r="L6267" s="220"/>
      <c r="M6267" s="326"/>
      <c r="N6267" s="220"/>
      <c r="O6267" s="220"/>
      <c r="P6267" s="220"/>
      <c r="Q6267" s="326"/>
      <c r="R6267" s="326"/>
      <c r="S6267" s="326"/>
      <c r="T6267" s="326"/>
    </row>
    <row r="6268" spans="1:20">
      <c r="A6268" s="220"/>
      <c r="B6268" s="220"/>
      <c r="C6268" s="220"/>
      <c r="D6268" s="220"/>
      <c r="E6268" s="220"/>
      <c r="F6268" s="220"/>
      <c r="G6268" s="220"/>
      <c r="H6268" s="220"/>
      <c r="I6268" s="220"/>
      <c r="J6268" s="220"/>
      <c r="K6268" s="220"/>
      <c r="L6268" s="220"/>
      <c r="M6268" s="326"/>
      <c r="N6268" s="220"/>
      <c r="O6268" s="220"/>
      <c r="P6268" s="220"/>
      <c r="Q6268" s="326"/>
      <c r="R6268" s="326"/>
      <c r="S6268" s="326"/>
      <c r="T6268" s="326"/>
    </row>
    <row r="6269" spans="1:20">
      <c r="A6269" s="220"/>
      <c r="B6269" s="220"/>
      <c r="C6269" s="220"/>
      <c r="D6269" s="220"/>
      <c r="E6269" s="220"/>
      <c r="F6269" s="220"/>
      <c r="G6269" s="220"/>
      <c r="H6269" s="220"/>
      <c r="I6269" s="220"/>
      <c r="J6269" s="220"/>
      <c r="K6269" s="220"/>
      <c r="L6269" s="220"/>
      <c r="M6269" s="326"/>
      <c r="N6269" s="220"/>
      <c r="O6269" s="220"/>
      <c r="P6269" s="220"/>
      <c r="Q6269" s="326"/>
      <c r="R6269" s="326"/>
      <c r="S6269" s="326"/>
      <c r="T6269" s="326"/>
    </row>
    <row r="6270" spans="1:20">
      <c r="A6270" s="220"/>
      <c r="B6270" s="220"/>
      <c r="C6270" s="220"/>
      <c r="D6270" s="220"/>
      <c r="E6270" s="220"/>
      <c r="F6270" s="220"/>
      <c r="G6270" s="220"/>
      <c r="H6270" s="220"/>
      <c r="I6270" s="220"/>
      <c r="J6270" s="220"/>
      <c r="K6270" s="220"/>
      <c r="L6270" s="220"/>
      <c r="M6270" s="326"/>
      <c r="N6270" s="220"/>
      <c r="O6270" s="220"/>
      <c r="P6270" s="220"/>
      <c r="Q6270" s="326"/>
      <c r="R6270" s="326"/>
      <c r="S6270" s="326"/>
      <c r="T6270" s="326"/>
    </row>
    <row r="6271" spans="1:20">
      <c r="A6271" s="220"/>
      <c r="B6271" s="220"/>
      <c r="C6271" s="220"/>
      <c r="D6271" s="220"/>
      <c r="E6271" s="220"/>
      <c r="F6271" s="220"/>
      <c r="G6271" s="220"/>
      <c r="H6271" s="220"/>
      <c r="I6271" s="220"/>
      <c r="J6271" s="220"/>
      <c r="K6271" s="220"/>
      <c r="L6271" s="220"/>
      <c r="M6271" s="326"/>
      <c r="N6271" s="220"/>
      <c r="O6271" s="220"/>
      <c r="P6271" s="220"/>
      <c r="Q6271" s="326"/>
      <c r="R6271" s="326"/>
      <c r="S6271" s="326"/>
      <c r="T6271" s="326"/>
    </row>
    <row r="6272" spans="1:20">
      <c r="A6272" s="220"/>
      <c r="B6272" s="220"/>
      <c r="C6272" s="220"/>
      <c r="D6272" s="220"/>
      <c r="E6272" s="220"/>
      <c r="F6272" s="220"/>
      <c r="G6272" s="220"/>
      <c r="H6272" s="220"/>
      <c r="I6272" s="220"/>
      <c r="J6272" s="220"/>
      <c r="K6272" s="220"/>
      <c r="L6272" s="220"/>
      <c r="M6272" s="326"/>
      <c r="N6272" s="220"/>
      <c r="O6272" s="220"/>
      <c r="P6272" s="220"/>
      <c r="Q6272" s="326"/>
      <c r="R6272" s="326"/>
      <c r="S6272" s="326"/>
      <c r="T6272" s="326"/>
    </row>
    <row r="6273" spans="1:20">
      <c r="A6273" s="220"/>
      <c r="B6273" s="220"/>
      <c r="C6273" s="220"/>
      <c r="D6273" s="220"/>
      <c r="E6273" s="220"/>
      <c r="F6273" s="220"/>
      <c r="G6273" s="220"/>
      <c r="H6273" s="220"/>
      <c r="I6273" s="220"/>
      <c r="J6273" s="220"/>
      <c r="K6273" s="220"/>
      <c r="L6273" s="220"/>
      <c r="M6273" s="326"/>
      <c r="N6273" s="220"/>
      <c r="O6273" s="220"/>
      <c r="P6273" s="220"/>
      <c r="Q6273" s="326"/>
      <c r="R6273" s="326"/>
      <c r="S6273" s="326"/>
      <c r="T6273" s="326"/>
    </row>
    <row r="6274" spans="1:20">
      <c r="A6274" s="220"/>
      <c r="B6274" s="220"/>
      <c r="C6274" s="220"/>
      <c r="D6274" s="220"/>
      <c r="E6274" s="220"/>
      <c r="F6274" s="220"/>
      <c r="G6274" s="220"/>
      <c r="H6274" s="220"/>
      <c r="I6274" s="220"/>
      <c r="J6274" s="220"/>
      <c r="K6274" s="220"/>
      <c r="L6274" s="220"/>
      <c r="M6274" s="326"/>
      <c r="N6274" s="220"/>
      <c r="O6274" s="220"/>
      <c r="P6274" s="220"/>
      <c r="Q6274" s="326"/>
      <c r="R6274" s="326"/>
      <c r="S6274" s="326"/>
      <c r="T6274" s="326"/>
    </row>
    <row r="6275" spans="1:20">
      <c r="A6275" s="220"/>
      <c r="B6275" s="220"/>
      <c r="C6275" s="220"/>
      <c r="D6275" s="220"/>
      <c r="E6275" s="220"/>
      <c r="F6275" s="220"/>
      <c r="G6275" s="220"/>
      <c r="H6275" s="220"/>
      <c r="I6275" s="220"/>
      <c r="J6275" s="220"/>
      <c r="K6275" s="220"/>
      <c r="L6275" s="220"/>
      <c r="M6275" s="326"/>
      <c r="N6275" s="220"/>
      <c r="O6275" s="220"/>
      <c r="P6275" s="220"/>
      <c r="Q6275" s="326"/>
      <c r="R6275" s="326"/>
      <c r="S6275" s="326"/>
      <c r="T6275" s="326"/>
    </row>
    <row r="6276" spans="1:20">
      <c r="A6276" s="220"/>
      <c r="B6276" s="220"/>
      <c r="C6276" s="220"/>
      <c r="D6276" s="220"/>
      <c r="E6276" s="220"/>
      <c r="F6276" s="220"/>
      <c r="G6276" s="220"/>
      <c r="H6276" s="220"/>
      <c r="I6276" s="220"/>
      <c r="J6276" s="220"/>
      <c r="K6276" s="220"/>
      <c r="L6276" s="220"/>
      <c r="M6276" s="326"/>
      <c r="N6276" s="220"/>
      <c r="O6276" s="220"/>
      <c r="P6276" s="220"/>
      <c r="Q6276" s="326"/>
      <c r="R6276" s="326"/>
      <c r="S6276" s="326"/>
      <c r="T6276" s="326"/>
    </row>
    <row r="6277" spans="1:20">
      <c r="A6277" s="220"/>
      <c r="B6277" s="220"/>
      <c r="C6277" s="220"/>
      <c r="D6277" s="220"/>
      <c r="E6277" s="220"/>
      <c r="F6277" s="220"/>
      <c r="G6277" s="220"/>
      <c r="H6277" s="220"/>
      <c r="I6277" s="220"/>
      <c r="J6277" s="220"/>
      <c r="K6277" s="220"/>
      <c r="L6277" s="220"/>
      <c r="M6277" s="326"/>
      <c r="N6277" s="220"/>
      <c r="O6277" s="220"/>
      <c r="P6277" s="220"/>
      <c r="Q6277" s="326"/>
      <c r="R6277" s="326"/>
      <c r="S6277" s="326"/>
      <c r="T6277" s="326"/>
    </row>
    <row r="6278" spans="1:20">
      <c r="A6278" s="220"/>
      <c r="B6278" s="220"/>
      <c r="C6278" s="220"/>
      <c r="D6278" s="220"/>
      <c r="E6278" s="220"/>
      <c r="F6278" s="220"/>
      <c r="G6278" s="220"/>
      <c r="H6278" s="220"/>
      <c r="I6278" s="220"/>
      <c r="J6278" s="220"/>
      <c r="K6278" s="220"/>
      <c r="L6278" s="220"/>
      <c r="M6278" s="326"/>
      <c r="N6278" s="220"/>
      <c r="O6278" s="220"/>
      <c r="P6278" s="220"/>
      <c r="Q6278" s="326"/>
      <c r="R6278" s="326"/>
      <c r="S6278" s="326"/>
      <c r="T6278" s="326"/>
    </row>
    <row r="6279" spans="1:20">
      <c r="A6279" s="220"/>
      <c r="B6279" s="220"/>
      <c r="C6279" s="220"/>
      <c r="D6279" s="220"/>
      <c r="E6279" s="220"/>
      <c r="F6279" s="220"/>
      <c r="G6279" s="220"/>
      <c r="H6279" s="220"/>
      <c r="I6279" s="220"/>
      <c r="J6279" s="220"/>
      <c r="K6279" s="220"/>
      <c r="L6279" s="220"/>
      <c r="M6279" s="326"/>
      <c r="N6279" s="220"/>
      <c r="O6279" s="220"/>
      <c r="P6279" s="220"/>
      <c r="Q6279" s="326"/>
      <c r="R6279" s="326"/>
      <c r="S6279" s="326"/>
      <c r="T6279" s="326"/>
    </row>
    <row r="6280" spans="1:20">
      <c r="A6280" s="220"/>
      <c r="B6280" s="220"/>
      <c r="C6280" s="220"/>
      <c r="D6280" s="220"/>
      <c r="E6280" s="220"/>
      <c r="F6280" s="220"/>
      <c r="G6280" s="220"/>
      <c r="H6280" s="220"/>
      <c r="I6280" s="220"/>
      <c r="J6280" s="220"/>
      <c r="K6280" s="220"/>
      <c r="L6280" s="220"/>
      <c r="M6280" s="326"/>
      <c r="N6280" s="220"/>
      <c r="O6280" s="220"/>
      <c r="P6280" s="220"/>
      <c r="Q6280" s="326"/>
      <c r="R6280" s="326"/>
      <c r="S6280" s="326"/>
      <c r="T6280" s="326"/>
    </row>
    <row r="6281" spans="1:20">
      <c r="A6281" s="220"/>
      <c r="B6281" s="220"/>
      <c r="C6281" s="220"/>
      <c r="D6281" s="220"/>
      <c r="E6281" s="220"/>
      <c r="F6281" s="220"/>
      <c r="G6281" s="220"/>
      <c r="H6281" s="220"/>
      <c r="I6281" s="220"/>
      <c r="J6281" s="220"/>
      <c r="K6281" s="220"/>
      <c r="L6281" s="220"/>
      <c r="M6281" s="326"/>
      <c r="N6281" s="220"/>
      <c r="O6281" s="220"/>
      <c r="P6281" s="220"/>
      <c r="Q6281" s="326"/>
      <c r="R6281" s="326"/>
      <c r="S6281" s="326"/>
      <c r="T6281" s="326"/>
    </row>
    <row r="6282" spans="1:20">
      <c r="A6282" s="220"/>
      <c r="B6282" s="220"/>
      <c r="C6282" s="220"/>
      <c r="D6282" s="220"/>
      <c r="E6282" s="220"/>
      <c r="F6282" s="220"/>
      <c r="G6282" s="220"/>
      <c r="H6282" s="220"/>
      <c r="I6282" s="220"/>
      <c r="J6282" s="220"/>
      <c r="K6282" s="220"/>
      <c r="L6282" s="220"/>
      <c r="M6282" s="326"/>
      <c r="N6282" s="220"/>
      <c r="O6282" s="220"/>
      <c r="P6282" s="220"/>
      <c r="Q6282" s="326"/>
      <c r="R6282" s="326"/>
      <c r="S6282" s="326"/>
      <c r="T6282" s="326"/>
    </row>
    <row r="6283" spans="1:20">
      <c r="A6283" s="220"/>
      <c r="B6283" s="220"/>
      <c r="C6283" s="220"/>
      <c r="D6283" s="220"/>
      <c r="E6283" s="220"/>
      <c r="F6283" s="220"/>
      <c r="G6283" s="220"/>
      <c r="H6283" s="220"/>
      <c r="I6283" s="220"/>
      <c r="J6283" s="220"/>
      <c r="K6283" s="220"/>
      <c r="L6283" s="220"/>
      <c r="M6283" s="326"/>
      <c r="N6283" s="220"/>
      <c r="O6283" s="220"/>
      <c r="P6283" s="220"/>
      <c r="Q6283" s="326"/>
      <c r="R6283" s="326"/>
      <c r="S6283" s="326"/>
      <c r="T6283" s="326"/>
    </row>
    <row r="6284" spans="1:20">
      <c r="A6284" s="220"/>
      <c r="B6284" s="220"/>
      <c r="C6284" s="220"/>
      <c r="D6284" s="220"/>
      <c r="E6284" s="220"/>
      <c r="F6284" s="220"/>
      <c r="G6284" s="220"/>
      <c r="H6284" s="220"/>
      <c r="I6284" s="220"/>
      <c r="J6284" s="220"/>
      <c r="K6284" s="220"/>
      <c r="L6284" s="220"/>
      <c r="M6284" s="326"/>
      <c r="N6284" s="220"/>
      <c r="O6284" s="220"/>
      <c r="P6284" s="220"/>
      <c r="Q6284" s="326"/>
      <c r="R6284" s="326"/>
      <c r="S6284" s="326"/>
      <c r="T6284" s="326"/>
    </row>
    <row r="6285" spans="1:20">
      <c r="A6285" s="220"/>
      <c r="B6285" s="220"/>
      <c r="C6285" s="220"/>
      <c r="D6285" s="220"/>
      <c r="E6285" s="220"/>
      <c r="F6285" s="220"/>
      <c r="G6285" s="220"/>
      <c r="H6285" s="220"/>
      <c r="I6285" s="220"/>
      <c r="J6285" s="220"/>
      <c r="K6285" s="220"/>
      <c r="L6285" s="220"/>
      <c r="M6285" s="326"/>
      <c r="N6285" s="220"/>
      <c r="O6285" s="220"/>
      <c r="P6285" s="220"/>
      <c r="Q6285" s="326"/>
      <c r="R6285" s="326"/>
      <c r="S6285" s="326"/>
      <c r="T6285" s="326"/>
    </row>
    <row r="6286" spans="1:20">
      <c r="A6286" s="220"/>
      <c r="B6286" s="220"/>
      <c r="C6286" s="220"/>
      <c r="D6286" s="220"/>
      <c r="E6286" s="220"/>
      <c r="F6286" s="220"/>
      <c r="G6286" s="220"/>
      <c r="H6286" s="220"/>
      <c r="I6286" s="220"/>
      <c r="J6286" s="220"/>
      <c r="K6286" s="220"/>
      <c r="L6286" s="220"/>
      <c r="M6286" s="326"/>
      <c r="N6286" s="220"/>
      <c r="O6286" s="220"/>
      <c r="P6286" s="220"/>
      <c r="Q6286" s="326"/>
      <c r="R6286" s="326"/>
      <c r="S6286" s="326"/>
      <c r="T6286" s="326"/>
    </row>
    <row r="6287" spans="1:20">
      <c r="A6287" s="220"/>
      <c r="B6287" s="220"/>
      <c r="C6287" s="220"/>
      <c r="D6287" s="220"/>
      <c r="E6287" s="220"/>
      <c r="F6287" s="220"/>
      <c r="G6287" s="220"/>
      <c r="H6287" s="220"/>
      <c r="I6287" s="220"/>
      <c r="J6287" s="220"/>
      <c r="K6287" s="220"/>
      <c r="L6287" s="220"/>
      <c r="M6287" s="326"/>
      <c r="N6287" s="220"/>
      <c r="O6287" s="220"/>
      <c r="P6287" s="220"/>
      <c r="Q6287" s="326"/>
      <c r="R6287" s="326"/>
      <c r="S6287" s="326"/>
      <c r="T6287" s="326"/>
    </row>
    <row r="6288" spans="1:20">
      <c r="A6288" s="220"/>
      <c r="B6288" s="220"/>
      <c r="C6288" s="220"/>
      <c r="D6288" s="220"/>
      <c r="E6288" s="220"/>
      <c r="F6288" s="220"/>
      <c r="G6288" s="220"/>
      <c r="H6288" s="220"/>
      <c r="I6288" s="220"/>
      <c r="J6288" s="220"/>
      <c r="K6288" s="220"/>
      <c r="L6288" s="220"/>
      <c r="M6288" s="326"/>
      <c r="N6288" s="220"/>
      <c r="O6288" s="220"/>
      <c r="P6288" s="220"/>
      <c r="Q6288" s="326"/>
      <c r="R6288" s="326"/>
      <c r="S6288" s="326"/>
      <c r="T6288" s="326"/>
    </row>
    <row r="6289" spans="1:20">
      <c r="A6289" s="220"/>
      <c r="B6289" s="220"/>
      <c r="C6289" s="220"/>
      <c r="D6289" s="220"/>
      <c r="E6289" s="220"/>
      <c r="F6289" s="220"/>
      <c r="G6289" s="220"/>
      <c r="H6289" s="220"/>
      <c r="I6289" s="220"/>
      <c r="J6289" s="220"/>
      <c r="K6289" s="220"/>
      <c r="L6289" s="220"/>
      <c r="M6289" s="326"/>
      <c r="N6289" s="220"/>
      <c r="O6289" s="220"/>
      <c r="P6289" s="220"/>
      <c r="Q6289" s="326"/>
      <c r="R6289" s="326"/>
      <c r="S6289" s="326"/>
      <c r="T6289" s="326"/>
    </row>
    <row r="6290" spans="1:20">
      <c r="A6290" s="220"/>
      <c r="B6290" s="220"/>
      <c r="C6290" s="220"/>
      <c r="D6290" s="220"/>
      <c r="E6290" s="220"/>
      <c r="F6290" s="220"/>
      <c r="G6290" s="220"/>
      <c r="H6290" s="220"/>
      <c r="I6290" s="220"/>
      <c r="J6290" s="220"/>
      <c r="K6290" s="220"/>
      <c r="L6290" s="220"/>
      <c r="M6290" s="326"/>
      <c r="N6290" s="220"/>
      <c r="O6290" s="220"/>
      <c r="P6290" s="220"/>
      <c r="Q6290" s="326"/>
      <c r="R6290" s="326"/>
      <c r="S6290" s="326"/>
      <c r="T6290" s="326"/>
    </row>
    <row r="6291" spans="1:20">
      <c r="A6291" s="220"/>
      <c r="B6291" s="220"/>
      <c r="C6291" s="220"/>
      <c r="D6291" s="220"/>
      <c r="E6291" s="220"/>
      <c r="F6291" s="220"/>
      <c r="G6291" s="220"/>
      <c r="H6291" s="220"/>
      <c r="I6291" s="220"/>
      <c r="J6291" s="220"/>
      <c r="K6291" s="220"/>
      <c r="L6291" s="220"/>
      <c r="M6291" s="326"/>
      <c r="N6291" s="220"/>
      <c r="O6291" s="220"/>
      <c r="P6291" s="220"/>
      <c r="Q6291" s="326"/>
      <c r="R6291" s="326"/>
      <c r="S6291" s="326"/>
      <c r="T6291" s="326"/>
    </row>
    <row r="6292" spans="1:20">
      <c r="A6292" s="220"/>
      <c r="B6292" s="220"/>
      <c r="C6292" s="220"/>
      <c r="D6292" s="220"/>
      <c r="E6292" s="220"/>
      <c r="F6292" s="220"/>
      <c r="G6292" s="220"/>
      <c r="H6292" s="220"/>
      <c r="I6292" s="220"/>
      <c r="J6292" s="220"/>
      <c r="K6292" s="220"/>
      <c r="L6292" s="220"/>
      <c r="M6292" s="326"/>
      <c r="N6292" s="220"/>
      <c r="O6292" s="220"/>
      <c r="P6292" s="220"/>
      <c r="Q6292" s="326"/>
      <c r="R6292" s="326"/>
      <c r="S6292" s="326"/>
      <c r="T6292" s="326"/>
    </row>
    <row r="6293" spans="1:20">
      <c r="A6293" s="220"/>
      <c r="B6293" s="220"/>
      <c r="C6293" s="220"/>
      <c r="D6293" s="220"/>
      <c r="E6293" s="220"/>
      <c r="F6293" s="220"/>
      <c r="G6293" s="220"/>
      <c r="H6293" s="220"/>
      <c r="I6293" s="220"/>
      <c r="J6293" s="220"/>
      <c r="K6293" s="220"/>
      <c r="L6293" s="220"/>
      <c r="M6293" s="326"/>
      <c r="N6293" s="220"/>
      <c r="O6293" s="220"/>
      <c r="P6293" s="220"/>
      <c r="Q6293" s="326"/>
      <c r="R6293" s="326"/>
      <c r="S6293" s="326"/>
      <c r="T6293" s="326"/>
    </row>
    <row r="6294" spans="1:20">
      <c r="A6294" s="220"/>
      <c r="B6294" s="220"/>
      <c r="C6294" s="220"/>
      <c r="D6294" s="220"/>
      <c r="E6294" s="220"/>
      <c r="F6294" s="220"/>
      <c r="G6294" s="220"/>
      <c r="H6294" s="220"/>
      <c r="I6294" s="220"/>
      <c r="J6294" s="220"/>
      <c r="K6294" s="220"/>
      <c r="L6294" s="220"/>
      <c r="M6294" s="326"/>
      <c r="N6294" s="220"/>
      <c r="O6294" s="220"/>
      <c r="P6294" s="220"/>
      <c r="Q6294" s="326"/>
      <c r="R6294" s="326"/>
      <c r="S6294" s="326"/>
      <c r="T6294" s="326"/>
    </row>
    <row r="6295" spans="1:20">
      <c r="A6295" s="220"/>
      <c r="B6295" s="220"/>
      <c r="C6295" s="220"/>
      <c r="D6295" s="220"/>
      <c r="E6295" s="220"/>
      <c r="F6295" s="220"/>
      <c r="G6295" s="220"/>
      <c r="H6295" s="220"/>
      <c r="I6295" s="220"/>
      <c r="J6295" s="220"/>
      <c r="K6295" s="220"/>
      <c r="L6295" s="220"/>
      <c r="M6295" s="326"/>
      <c r="N6295" s="220"/>
      <c r="O6295" s="220"/>
      <c r="P6295" s="220"/>
      <c r="Q6295" s="326"/>
      <c r="R6295" s="326"/>
      <c r="S6295" s="326"/>
      <c r="T6295" s="326"/>
    </row>
    <row r="6296" spans="1:20">
      <c r="A6296" s="220"/>
      <c r="B6296" s="220"/>
      <c r="C6296" s="220"/>
      <c r="D6296" s="220"/>
      <c r="E6296" s="220"/>
      <c r="F6296" s="220"/>
      <c r="G6296" s="220"/>
      <c r="H6296" s="220"/>
      <c r="I6296" s="220"/>
      <c r="J6296" s="220"/>
      <c r="K6296" s="220"/>
      <c r="L6296" s="220"/>
      <c r="M6296" s="326"/>
      <c r="N6296" s="220"/>
      <c r="O6296" s="220"/>
      <c r="P6296" s="220"/>
      <c r="Q6296" s="326"/>
      <c r="R6296" s="326"/>
      <c r="S6296" s="326"/>
      <c r="T6296" s="326"/>
    </row>
    <row r="6297" spans="1:20">
      <c r="A6297" s="220"/>
      <c r="B6297" s="220"/>
      <c r="C6297" s="220"/>
      <c r="D6297" s="220"/>
      <c r="E6297" s="220"/>
      <c r="F6297" s="220"/>
      <c r="G6297" s="220"/>
      <c r="H6297" s="220"/>
      <c r="I6297" s="220"/>
      <c r="J6297" s="220"/>
      <c r="K6297" s="220"/>
      <c r="L6297" s="220"/>
      <c r="M6297" s="326"/>
      <c r="N6297" s="220"/>
      <c r="O6297" s="220"/>
      <c r="P6297" s="220"/>
      <c r="Q6297" s="326"/>
      <c r="R6297" s="326"/>
      <c r="S6297" s="326"/>
      <c r="T6297" s="326"/>
    </row>
    <row r="6298" spans="1:20">
      <c r="A6298" s="220"/>
      <c r="B6298" s="220"/>
      <c r="C6298" s="220"/>
      <c r="D6298" s="220"/>
      <c r="E6298" s="220"/>
      <c r="F6298" s="220"/>
      <c r="G6298" s="220"/>
      <c r="H6298" s="220"/>
      <c r="I6298" s="220"/>
      <c r="J6298" s="220"/>
      <c r="K6298" s="220"/>
      <c r="L6298" s="220"/>
      <c r="M6298" s="326"/>
      <c r="N6298" s="220"/>
      <c r="O6298" s="220"/>
      <c r="P6298" s="220"/>
      <c r="Q6298" s="326"/>
      <c r="R6298" s="326"/>
      <c r="S6298" s="326"/>
      <c r="T6298" s="326"/>
    </row>
    <row r="6299" spans="1:20">
      <c r="A6299" s="220"/>
      <c r="B6299" s="220"/>
      <c r="C6299" s="220"/>
      <c r="D6299" s="220"/>
      <c r="E6299" s="220"/>
      <c r="F6299" s="220"/>
      <c r="G6299" s="220"/>
      <c r="H6299" s="220"/>
      <c r="I6299" s="220"/>
      <c r="J6299" s="220"/>
      <c r="K6299" s="220"/>
      <c r="L6299" s="220"/>
      <c r="M6299" s="326"/>
      <c r="N6299" s="220"/>
      <c r="O6299" s="220"/>
      <c r="P6299" s="220"/>
      <c r="Q6299" s="326"/>
      <c r="R6299" s="326"/>
      <c r="S6299" s="326"/>
      <c r="T6299" s="326"/>
    </row>
    <row r="6300" spans="1:20">
      <c r="A6300" s="220"/>
      <c r="B6300" s="220"/>
      <c r="C6300" s="220"/>
      <c r="D6300" s="220"/>
      <c r="E6300" s="220"/>
      <c r="F6300" s="220"/>
      <c r="G6300" s="220"/>
      <c r="H6300" s="220"/>
      <c r="I6300" s="220"/>
      <c r="J6300" s="220"/>
      <c r="K6300" s="220"/>
      <c r="L6300" s="220"/>
      <c r="M6300" s="326"/>
      <c r="N6300" s="220"/>
      <c r="O6300" s="220"/>
      <c r="P6300" s="220"/>
      <c r="Q6300" s="326"/>
      <c r="R6300" s="326"/>
      <c r="S6300" s="326"/>
      <c r="T6300" s="326"/>
    </row>
    <row r="6301" spans="1:20">
      <c r="A6301" s="220"/>
      <c r="B6301" s="220"/>
      <c r="C6301" s="220"/>
      <c r="D6301" s="220"/>
      <c r="E6301" s="220"/>
      <c r="F6301" s="220"/>
      <c r="G6301" s="220"/>
      <c r="H6301" s="220"/>
      <c r="I6301" s="220"/>
      <c r="J6301" s="220"/>
      <c r="K6301" s="220"/>
      <c r="L6301" s="220"/>
      <c r="M6301" s="326"/>
      <c r="N6301" s="220"/>
      <c r="O6301" s="220"/>
      <c r="P6301" s="220"/>
      <c r="Q6301" s="326"/>
      <c r="R6301" s="326"/>
      <c r="S6301" s="326"/>
      <c r="T6301" s="326"/>
    </row>
    <row r="6302" spans="1:20">
      <c r="A6302" s="220"/>
      <c r="B6302" s="220"/>
      <c r="C6302" s="220"/>
      <c r="D6302" s="220"/>
      <c r="E6302" s="220"/>
      <c r="F6302" s="220"/>
      <c r="G6302" s="220"/>
      <c r="H6302" s="220"/>
      <c r="I6302" s="220"/>
      <c r="J6302" s="220"/>
      <c r="K6302" s="220"/>
      <c r="L6302" s="220"/>
      <c r="M6302" s="326"/>
      <c r="N6302" s="220"/>
      <c r="O6302" s="220"/>
      <c r="P6302" s="220"/>
      <c r="Q6302" s="326"/>
      <c r="R6302" s="326"/>
      <c r="S6302" s="326"/>
      <c r="T6302" s="326"/>
    </row>
    <row r="6303" spans="1:20">
      <c r="A6303" s="220"/>
      <c r="B6303" s="220"/>
      <c r="C6303" s="220"/>
      <c r="D6303" s="220"/>
      <c r="E6303" s="220"/>
      <c r="F6303" s="220"/>
      <c r="G6303" s="220"/>
      <c r="H6303" s="220"/>
      <c r="I6303" s="220"/>
      <c r="J6303" s="220"/>
      <c r="K6303" s="220"/>
      <c r="L6303" s="220"/>
      <c r="M6303" s="326"/>
      <c r="N6303" s="220"/>
      <c r="O6303" s="220"/>
      <c r="P6303" s="220"/>
      <c r="Q6303" s="326"/>
      <c r="R6303" s="326"/>
      <c r="S6303" s="326"/>
      <c r="T6303" s="326"/>
    </row>
    <row r="6304" spans="1:20">
      <c r="A6304" s="220"/>
      <c r="B6304" s="220"/>
      <c r="C6304" s="220"/>
      <c r="D6304" s="220"/>
      <c r="E6304" s="220"/>
      <c r="F6304" s="220"/>
      <c r="G6304" s="220"/>
      <c r="H6304" s="220"/>
      <c r="I6304" s="220"/>
      <c r="J6304" s="220"/>
      <c r="K6304" s="220"/>
      <c r="L6304" s="220"/>
      <c r="M6304" s="326"/>
      <c r="N6304" s="220"/>
      <c r="O6304" s="220"/>
      <c r="P6304" s="220"/>
      <c r="Q6304" s="326"/>
      <c r="R6304" s="326"/>
      <c r="S6304" s="326"/>
      <c r="T6304" s="326"/>
    </row>
    <row r="6305" spans="1:20">
      <c r="A6305" s="220"/>
      <c r="B6305" s="220"/>
      <c r="C6305" s="220"/>
      <c r="D6305" s="220"/>
      <c r="E6305" s="220"/>
      <c r="F6305" s="220"/>
      <c r="G6305" s="220"/>
      <c r="H6305" s="220"/>
      <c r="I6305" s="220"/>
      <c r="J6305" s="220"/>
      <c r="K6305" s="220"/>
      <c r="L6305" s="220"/>
      <c r="M6305" s="326"/>
      <c r="N6305" s="220"/>
      <c r="O6305" s="220"/>
      <c r="P6305" s="220"/>
      <c r="Q6305" s="326"/>
      <c r="R6305" s="326"/>
      <c r="S6305" s="326"/>
      <c r="T6305" s="326"/>
    </row>
    <row r="6306" spans="1:20">
      <c r="A6306" s="220"/>
      <c r="B6306" s="220"/>
      <c r="C6306" s="220"/>
      <c r="D6306" s="220"/>
      <c r="E6306" s="220"/>
      <c r="F6306" s="220"/>
      <c r="G6306" s="220"/>
      <c r="H6306" s="220"/>
      <c r="I6306" s="220"/>
      <c r="J6306" s="220"/>
      <c r="K6306" s="220"/>
      <c r="L6306" s="220"/>
      <c r="M6306" s="326"/>
      <c r="N6306" s="220"/>
      <c r="O6306" s="220"/>
      <c r="P6306" s="220"/>
      <c r="Q6306" s="326"/>
      <c r="R6306" s="326"/>
      <c r="S6306" s="326"/>
      <c r="T6306" s="326"/>
    </row>
    <row r="6307" spans="1:20">
      <c r="A6307" s="220"/>
      <c r="B6307" s="220"/>
      <c r="C6307" s="220"/>
      <c r="D6307" s="220"/>
      <c r="E6307" s="220"/>
      <c r="F6307" s="220"/>
      <c r="G6307" s="220"/>
      <c r="H6307" s="220"/>
      <c r="I6307" s="220"/>
      <c r="J6307" s="220"/>
      <c r="K6307" s="220"/>
      <c r="L6307" s="220"/>
      <c r="M6307" s="326"/>
      <c r="N6307" s="220"/>
      <c r="O6307" s="220"/>
      <c r="P6307" s="220"/>
      <c r="Q6307" s="326"/>
      <c r="R6307" s="326"/>
      <c r="S6307" s="326"/>
      <c r="T6307" s="326"/>
    </row>
    <row r="6308" spans="1:20">
      <c r="A6308" s="220"/>
      <c r="B6308" s="220"/>
      <c r="C6308" s="220"/>
      <c r="D6308" s="220"/>
      <c r="E6308" s="220"/>
      <c r="F6308" s="220"/>
      <c r="G6308" s="220"/>
      <c r="H6308" s="220"/>
      <c r="I6308" s="220"/>
      <c r="J6308" s="220"/>
      <c r="K6308" s="220"/>
      <c r="L6308" s="220"/>
      <c r="M6308" s="326"/>
      <c r="N6308" s="220"/>
      <c r="O6308" s="220"/>
      <c r="P6308" s="220"/>
      <c r="Q6308" s="326"/>
      <c r="R6308" s="326"/>
      <c r="S6308" s="326"/>
      <c r="T6308" s="326"/>
    </row>
    <row r="6309" spans="1:20">
      <c r="A6309" s="220"/>
      <c r="B6309" s="220"/>
      <c r="C6309" s="220"/>
      <c r="D6309" s="220"/>
      <c r="E6309" s="220"/>
      <c r="F6309" s="220"/>
      <c r="G6309" s="220"/>
      <c r="H6309" s="220"/>
      <c r="I6309" s="220"/>
      <c r="J6309" s="220"/>
      <c r="K6309" s="220"/>
      <c r="L6309" s="220"/>
      <c r="M6309" s="326"/>
      <c r="N6309" s="220"/>
      <c r="O6309" s="220"/>
      <c r="P6309" s="220"/>
      <c r="Q6309" s="326"/>
      <c r="R6309" s="326"/>
      <c r="S6309" s="326"/>
      <c r="T6309" s="326"/>
    </row>
    <row r="6310" spans="1:20">
      <c r="A6310" s="220"/>
      <c r="B6310" s="220"/>
      <c r="C6310" s="220"/>
      <c r="D6310" s="220"/>
      <c r="E6310" s="220"/>
      <c r="F6310" s="220"/>
      <c r="G6310" s="220"/>
      <c r="H6310" s="220"/>
      <c r="I6310" s="220"/>
      <c r="J6310" s="220"/>
      <c r="K6310" s="220"/>
      <c r="L6310" s="220"/>
      <c r="M6310" s="326"/>
      <c r="N6310" s="220"/>
      <c r="O6310" s="220"/>
      <c r="P6310" s="220"/>
      <c r="Q6310" s="326"/>
      <c r="R6310" s="326"/>
      <c r="S6310" s="326"/>
      <c r="T6310" s="326"/>
    </row>
    <row r="6311" spans="1:20">
      <c r="A6311" s="220"/>
      <c r="B6311" s="220"/>
      <c r="C6311" s="220"/>
      <c r="D6311" s="220"/>
      <c r="E6311" s="220"/>
      <c r="F6311" s="220"/>
      <c r="G6311" s="220"/>
      <c r="H6311" s="220"/>
      <c r="I6311" s="220"/>
      <c r="J6311" s="220"/>
      <c r="K6311" s="220"/>
      <c r="L6311" s="220"/>
      <c r="M6311" s="326"/>
      <c r="N6311" s="220"/>
      <c r="O6311" s="220"/>
      <c r="P6311" s="220"/>
      <c r="Q6311" s="326"/>
      <c r="R6311" s="326"/>
      <c r="S6311" s="326"/>
      <c r="T6311" s="326"/>
    </row>
    <row r="6312" spans="1:20">
      <c r="A6312" s="220"/>
      <c r="B6312" s="220"/>
      <c r="C6312" s="220"/>
      <c r="D6312" s="220"/>
      <c r="E6312" s="220"/>
      <c r="F6312" s="220"/>
      <c r="G6312" s="220"/>
      <c r="H6312" s="220"/>
      <c r="I6312" s="220"/>
      <c r="J6312" s="220"/>
      <c r="K6312" s="220"/>
      <c r="L6312" s="220"/>
      <c r="M6312" s="326"/>
      <c r="N6312" s="220"/>
      <c r="O6312" s="220"/>
      <c r="P6312" s="220"/>
      <c r="Q6312" s="326"/>
      <c r="R6312" s="326"/>
      <c r="S6312" s="326"/>
      <c r="T6312" s="326"/>
    </row>
    <row r="6313" spans="1:20">
      <c r="A6313" s="220"/>
      <c r="B6313" s="220"/>
      <c r="C6313" s="220"/>
      <c r="D6313" s="220"/>
      <c r="E6313" s="220"/>
      <c r="F6313" s="220"/>
      <c r="G6313" s="220"/>
      <c r="H6313" s="220"/>
      <c r="I6313" s="220"/>
      <c r="J6313" s="220"/>
      <c r="K6313" s="220"/>
      <c r="L6313" s="220"/>
      <c r="M6313" s="326"/>
      <c r="N6313" s="220"/>
      <c r="O6313" s="220"/>
      <c r="P6313" s="220"/>
      <c r="Q6313" s="326"/>
      <c r="R6313" s="326"/>
      <c r="S6313" s="326"/>
      <c r="T6313" s="326"/>
    </row>
    <row r="6314" spans="1:20">
      <c r="A6314" s="220"/>
      <c r="B6314" s="220"/>
      <c r="C6314" s="220"/>
      <c r="D6314" s="220"/>
      <c r="E6314" s="220"/>
      <c r="F6314" s="220"/>
      <c r="G6314" s="220"/>
      <c r="H6314" s="220"/>
      <c r="I6314" s="220"/>
      <c r="J6314" s="220"/>
      <c r="K6314" s="220"/>
      <c r="L6314" s="220"/>
      <c r="M6314" s="326"/>
      <c r="N6314" s="220"/>
      <c r="O6314" s="220"/>
      <c r="P6314" s="220"/>
      <c r="Q6314" s="326"/>
      <c r="R6314" s="326"/>
      <c r="S6314" s="326"/>
      <c r="T6314" s="326"/>
    </row>
    <row r="6315" spans="1:20">
      <c r="A6315" s="220"/>
      <c r="B6315" s="220"/>
      <c r="C6315" s="220"/>
      <c r="D6315" s="220"/>
      <c r="E6315" s="220"/>
      <c r="F6315" s="220"/>
      <c r="G6315" s="220"/>
      <c r="H6315" s="220"/>
      <c r="I6315" s="220"/>
      <c r="J6315" s="220"/>
      <c r="K6315" s="220"/>
      <c r="L6315" s="220"/>
      <c r="M6315" s="326"/>
      <c r="N6315" s="220"/>
      <c r="O6315" s="220"/>
      <c r="P6315" s="220"/>
      <c r="Q6315" s="326"/>
      <c r="R6315" s="326"/>
      <c r="S6315" s="326"/>
      <c r="T6315" s="326"/>
    </row>
    <row r="6316" spans="1:20">
      <c r="A6316" s="220"/>
      <c r="B6316" s="220"/>
      <c r="C6316" s="220"/>
      <c r="D6316" s="220"/>
      <c r="E6316" s="220"/>
      <c r="F6316" s="220"/>
      <c r="G6316" s="220"/>
      <c r="H6316" s="220"/>
      <c r="I6316" s="220"/>
      <c r="J6316" s="220"/>
      <c r="K6316" s="220"/>
      <c r="L6316" s="220"/>
      <c r="M6316" s="326"/>
      <c r="N6316" s="220"/>
      <c r="O6316" s="220"/>
      <c r="P6316" s="220"/>
      <c r="Q6316" s="326"/>
      <c r="R6316" s="326"/>
      <c r="S6316" s="326"/>
      <c r="T6316" s="326"/>
    </row>
    <row r="6317" spans="1:20">
      <c r="A6317" s="220"/>
      <c r="B6317" s="220"/>
      <c r="C6317" s="220"/>
      <c r="D6317" s="220"/>
      <c r="E6317" s="220"/>
      <c r="F6317" s="220"/>
      <c r="G6317" s="220"/>
      <c r="H6317" s="220"/>
      <c r="I6317" s="220"/>
      <c r="J6317" s="220"/>
      <c r="K6317" s="220"/>
      <c r="L6317" s="220"/>
      <c r="M6317" s="326"/>
      <c r="N6317" s="220"/>
      <c r="O6317" s="220"/>
      <c r="P6317" s="220"/>
      <c r="Q6317" s="326"/>
      <c r="R6317" s="326"/>
      <c r="S6317" s="326"/>
      <c r="T6317" s="326"/>
    </row>
    <row r="6318" spans="1:20">
      <c r="A6318" s="220"/>
      <c r="B6318" s="220"/>
      <c r="C6318" s="220"/>
      <c r="D6318" s="220"/>
      <c r="E6318" s="220"/>
      <c r="F6318" s="220"/>
      <c r="G6318" s="220"/>
      <c r="H6318" s="220"/>
      <c r="I6318" s="220"/>
      <c r="J6318" s="220"/>
      <c r="K6318" s="220"/>
      <c r="L6318" s="220"/>
      <c r="M6318" s="326"/>
      <c r="N6318" s="220"/>
      <c r="O6318" s="220"/>
      <c r="P6318" s="220"/>
      <c r="Q6318" s="326"/>
      <c r="R6318" s="326"/>
      <c r="S6318" s="326"/>
      <c r="T6318" s="326"/>
    </row>
    <row r="6319" spans="1:20">
      <c r="A6319" s="220"/>
      <c r="B6319" s="220"/>
      <c r="C6319" s="220"/>
      <c r="D6319" s="220"/>
      <c r="E6319" s="220"/>
      <c r="F6319" s="220"/>
      <c r="G6319" s="220"/>
      <c r="H6319" s="220"/>
      <c r="I6319" s="220"/>
      <c r="J6319" s="220"/>
      <c r="K6319" s="220"/>
      <c r="L6319" s="220"/>
      <c r="M6319" s="326"/>
      <c r="N6319" s="220"/>
      <c r="O6319" s="220"/>
      <c r="P6319" s="220"/>
      <c r="Q6319" s="326"/>
      <c r="R6319" s="326"/>
      <c r="S6319" s="326"/>
      <c r="T6319" s="326"/>
    </row>
    <row r="6320" spans="1:20">
      <c r="A6320" s="220"/>
      <c r="B6320" s="220"/>
      <c r="C6320" s="220"/>
      <c r="D6320" s="220"/>
      <c r="E6320" s="220"/>
      <c r="F6320" s="220"/>
      <c r="G6320" s="220"/>
      <c r="H6320" s="220"/>
      <c r="I6320" s="220"/>
      <c r="J6320" s="220"/>
      <c r="K6320" s="220"/>
      <c r="L6320" s="220"/>
      <c r="M6320" s="326"/>
      <c r="N6320" s="220"/>
      <c r="O6320" s="220"/>
      <c r="P6320" s="220"/>
      <c r="Q6320" s="326"/>
      <c r="R6320" s="326"/>
      <c r="S6320" s="326"/>
      <c r="T6320" s="326"/>
    </row>
    <row r="6321" spans="1:20">
      <c r="A6321" s="220"/>
      <c r="B6321" s="220"/>
      <c r="C6321" s="220"/>
      <c r="D6321" s="220"/>
      <c r="E6321" s="220"/>
      <c r="F6321" s="220"/>
      <c r="G6321" s="220"/>
      <c r="H6321" s="220"/>
      <c r="I6321" s="220"/>
      <c r="J6321" s="220"/>
      <c r="K6321" s="220"/>
      <c r="L6321" s="220"/>
      <c r="M6321" s="326"/>
      <c r="N6321" s="220"/>
      <c r="O6321" s="220"/>
      <c r="P6321" s="220"/>
      <c r="Q6321" s="326"/>
      <c r="R6321" s="326"/>
      <c r="S6321" s="326"/>
      <c r="T6321" s="326"/>
    </row>
    <row r="6322" spans="1:20">
      <c r="A6322" s="220"/>
      <c r="B6322" s="220"/>
      <c r="C6322" s="220"/>
      <c r="D6322" s="220"/>
      <c r="E6322" s="220"/>
      <c r="F6322" s="220"/>
      <c r="G6322" s="220"/>
      <c r="H6322" s="220"/>
      <c r="I6322" s="220"/>
      <c r="J6322" s="220"/>
      <c r="K6322" s="220"/>
      <c r="L6322" s="220"/>
      <c r="M6322" s="326"/>
      <c r="N6322" s="220"/>
      <c r="O6322" s="220"/>
      <c r="P6322" s="220"/>
      <c r="Q6322" s="326"/>
      <c r="R6322" s="326"/>
      <c r="S6322" s="326"/>
      <c r="T6322" s="326"/>
    </row>
    <row r="6323" spans="1:20">
      <c r="A6323" s="220"/>
      <c r="B6323" s="220"/>
      <c r="C6323" s="220"/>
      <c r="D6323" s="220"/>
      <c r="E6323" s="220"/>
      <c r="F6323" s="220"/>
      <c r="G6323" s="220"/>
      <c r="H6323" s="220"/>
      <c r="I6323" s="220"/>
      <c r="J6323" s="220"/>
      <c r="K6323" s="220"/>
      <c r="L6323" s="220"/>
      <c r="M6323" s="326"/>
      <c r="N6323" s="220"/>
      <c r="O6323" s="220"/>
      <c r="P6323" s="220"/>
      <c r="Q6323" s="326"/>
      <c r="R6323" s="326"/>
      <c r="S6323" s="326"/>
      <c r="T6323" s="326"/>
    </row>
    <row r="6324" spans="1:20">
      <c r="A6324" s="220"/>
      <c r="B6324" s="220"/>
      <c r="C6324" s="220"/>
      <c r="D6324" s="220"/>
      <c r="E6324" s="220"/>
      <c r="F6324" s="220"/>
      <c r="G6324" s="220"/>
      <c r="H6324" s="220"/>
      <c r="I6324" s="220"/>
      <c r="J6324" s="220"/>
      <c r="K6324" s="220"/>
      <c r="L6324" s="220"/>
      <c r="M6324" s="326"/>
      <c r="N6324" s="220"/>
      <c r="O6324" s="220"/>
      <c r="P6324" s="220"/>
      <c r="Q6324" s="326"/>
      <c r="R6324" s="326"/>
      <c r="S6324" s="326"/>
      <c r="T6324" s="326"/>
    </row>
    <row r="6325" spans="1:20">
      <c r="A6325" s="220"/>
      <c r="B6325" s="220"/>
      <c r="C6325" s="220"/>
      <c r="D6325" s="220"/>
      <c r="E6325" s="220"/>
      <c r="F6325" s="220"/>
      <c r="G6325" s="220"/>
      <c r="H6325" s="220"/>
      <c r="I6325" s="220"/>
      <c r="J6325" s="220"/>
      <c r="K6325" s="220"/>
      <c r="L6325" s="220"/>
      <c r="M6325" s="326"/>
      <c r="N6325" s="220"/>
      <c r="O6325" s="220"/>
      <c r="P6325" s="220"/>
      <c r="Q6325" s="326"/>
      <c r="R6325" s="326"/>
      <c r="S6325" s="326"/>
      <c r="T6325" s="326"/>
    </row>
    <row r="6326" spans="1:20">
      <c r="A6326" s="220"/>
      <c r="B6326" s="220"/>
      <c r="C6326" s="220"/>
      <c r="D6326" s="220"/>
      <c r="E6326" s="220"/>
      <c r="F6326" s="220"/>
      <c r="G6326" s="220"/>
      <c r="H6326" s="220"/>
      <c r="I6326" s="220"/>
      <c r="J6326" s="220"/>
      <c r="K6326" s="220"/>
      <c r="L6326" s="220"/>
      <c r="M6326" s="326"/>
      <c r="N6326" s="220"/>
      <c r="O6326" s="220"/>
      <c r="P6326" s="220"/>
      <c r="Q6326" s="326"/>
      <c r="R6326" s="326"/>
      <c r="S6326" s="326"/>
      <c r="T6326" s="326"/>
    </row>
    <row r="6327" spans="1:20">
      <c r="A6327" s="220"/>
      <c r="B6327" s="220"/>
      <c r="C6327" s="220"/>
      <c r="D6327" s="220"/>
      <c r="E6327" s="220"/>
      <c r="F6327" s="220"/>
      <c r="G6327" s="220"/>
      <c r="H6327" s="220"/>
      <c r="I6327" s="220"/>
      <c r="J6327" s="220"/>
      <c r="K6327" s="220"/>
      <c r="L6327" s="220"/>
      <c r="M6327" s="326"/>
      <c r="N6327" s="220"/>
      <c r="O6327" s="220"/>
      <c r="P6327" s="220"/>
      <c r="Q6327" s="326"/>
      <c r="R6327" s="326"/>
      <c r="S6327" s="326"/>
      <c r="T6327" s="326"/>
    </row>
    <row r="6328" spans="1:20">
      <c r="A6328" s="220"/>
      <c r="B6328" s="220"/>
      <c r="C6328" s="220"/>
      <c r="D6328" s="220"/>
      <c r="E6328" s="220"/>
      <c r="F6328" s="220"/>
      <c r="G6328" s="220"/>
      <c r="H6328" s="220"/>
      <c r="I6328" s="220"/>
      <c r="J6328" s="220"/>
      <c r="K6328" s="220"/>
      <c r="L6328" s="220"/>
      <c r="M6328" s="326"/>
      <c r="N6328" s="220"/>
      <c r="O6328" s="220"/>
      <c r="P6328" s="220"/>
      <c r="Q6328" s="326"/>
      <c r="R6328" s="326"/>
      <c r="S6328" s="326"/>
      <c r="T6328" s="326"/>
    </row>
    <row r="6329" spans="1:20">
      <c r="A6329" s="220"/>
      <c r="B6329" s="220"/>
      <c r="C6329" s="220"/>
      <c r="D6329" s="220"/>
      <c r="E6329" s="220"/>
      <c r="F6329" s="220"/>
      <c r="G6329" s="220"/>
      <c r="H6329" s="220"/>
      <c r="I6329" s="220"/>
      <c r="J6329" s="220"/>
      <c r="K6329" s="220"/>
      <c r="L6329" s="220"/>
      <c r="M6329" s="326"/>
      <c r="N6329" s="220"/>
      <c r="O6329" s="220"/>
      <c r="P6329" s="220"/>
      <c r="Q6329" s="326"/>
      <c r="R6329" s="326"/>
      <c r="S6329" s="326"/>
      <c r="T6329" s="326"/>
    </row>
    <row r="6330" spans="1:20">
      <c r="A6330" s="220"/>
      <c r="B6330" s="220"/>
      <c r="C6330" s="220"/>
      <c r="D6330" s="220"/>
      <c r="E6330" s="220"/>
      <c r="F6330" s="220"/>
      <c r="G6330" s="220"/>
      <c r="H6330" s="220"/>
      <c r="I6330" s="220"/>
      <c r="J6330" s="220"/>
      <c r="K6330" s="220"/>
      <c r="L6330" s="220"/>
      <c r="M6330" s="326"/>
      <c r="N6330" s="220"/>
      <c r="O6330" s="220"/>
      <c r="P6330" s="220"/>
      <c r="Q6330" s="326"/>
      <c r="R6330" s="326"/>
      <c r="S6330" s="326"/>
      <c r="T6330" s="326"/>
    </row>
    <row r="6331" spans="1:20">
      <c r="A6331" s="220"/>
      <c r="B6331" s="220"/>
      <c r="C6331" s="220"/>
      <c r="D6331" s="220"/>
      <c r="E6331" s="220"/>
      <c r="F6331" s="220"/>
      <c r="G6331" s="220"/>
      <c r="H6331" s="220"/>
      <c r="I6331" s="220"/>
      <c r="J6331" s="220"/>
      <c r="K6331" s="220"/>
      <c r="L6331" s="220"/>
      <c r="M6331" s="326"/>
      <c r="N6331" s="220"/>
      <c r="O6331" s="220"/>
      <c r="P6331" s="220"/>
      <c r="Q6331" s="326"/>
      <c r="R6331" s="326"/>
      <c r="S6331" s="326"/>
      <c r="T6331" s="326"/>
    </row>
    <row r="6332" spans="1:20">
      <c r="A6332" s="220"/>
      <c r="B6332" s="220"/>
      <c r="C6332" s="220"/>
      <c r="D6332" s="220"/>
      <c r="E6332" s="220"/>
      <c r="F6332" s="220"/>
      <c r="G6332" s="220"/>
      <c r="H6332" s="220"/>
      <c r="I6332" s="220"/>
      <c r="J6332" s="220"/>
      <c r="K6332" s="220"/>
      <c r="L6332" s="220"/>
      <c r="M6332" s="326"/>
      <c r="N6332" s="220"/>
      <c r="O6332" s="220"/>
      <c r="P6332" s="220"/>
      <c r="Q6332" s="326"/>
      <c r="R6332" s="326"/>
      <c r="S6332" s="326"/>
      <c r="T6332" s="326"/>
    </row>
    <row r="6333" spans="1:20">
      <c r="A6333" s="220"/>
      <c r="B6333" s="220"/>
      <c r="C6333" s="220"/>
      <c r="D6333" s="220"/>
      <c r="E6333" s="220"/>
      <c r="F6333" s="220"/>
      <c r="G6333" s="220"/>
      <c r="H6333" s="220"/>
      <c r="I6333" s="220"/>
      <c r="J6333" s="220"/>
      <c r="K6333" s="220"/>
      <c r="L6333" s="220"/>
      <c r="M6333" s="326"/>
      <c r="N6333" s="220"/>
      <c r="O6333" s="220"/>
      <c r="P6333" s="220"/>
      <c r="Q6333" s="326"/>
      <c r="R6333" s="326"/>
      <c r="S6333" s="326"/>
      <c r="T6333" s="326"/>
    </row>
    <row r="6334" spans="1:20">
      <c r="A6334" s="220"/>
      <c r="B6334" s="220"/>
      <c r="C6334" s="220"/>
      <c r="D6334" s="220"/>
      <c r="E6334" s="220"/>
      <c r="F6334" s="220"/>
      <c r="G6334" s="220"/>
      <c r="H6334" s="220"/>
      <c r="I6334" s="220"/>
      <c r="J6334" s="220"/>
      <c r="K6334" s="220"/>
      <c r="L6334" s="220"/>
      <c r="M6334" s="326"/>
      <c r="N6334" s="220"/>
      <c r="O6334" s="220"/>
      <c r="P6334" s="220"/>
      <c r="Q6334" s="326"/>
      <c r="R6334" s="326"/>
      <c r="S6334" s="326"/>
      <c r="T6334" s="326"/>
    </row>
    <row r="6335" spans="1:20">
      <c r="A6335" s="220"/>
      <c r="B6335" s="220"/>
      <c r="C6335" s="220"/>
      <c r="D6335" s="220"/>
      <c r="E6335" s="220"/>
      <c r="F6335" s="220"/>
      <c r="G6335" s="220"/>
      <c r="H6335" s="220"/>
      <c r="I6335" s="220"/>
      <c r="J6335" s="220"/>
      <c r="K6335" s="220"/>
      <c r="L6335" s="220"/>
      <c r="M6335" s="326"/>
      <c r="N6335" s="220"/>
      <c r="O6335" s="220"/>
      <c r="P6335" s="220"/>
      <c r="Q6335" s="326"/>
      <c r="R6335" s="326"/>
      <c r="S6335" s="326"/>
      <c r="T6335" s="326"/>
    </row>
    <row r="6336" spans="1:20">
      <c r="A6336" s="220"/>
      <c r="B6336" s="220"/>
      <c r="C6336" s="220"/>
      <c r="D6336" s="220"/>
      <c r="E6336" s="220"/>
      <c r="F6336" s="220"/>
      <c r="G6336" s="220"/>
      <c r="H6336" s="220"/>
      <c r="I6336" s="220"/>
      <c r="J6336" s="220"/>
      <c r="K6336" s="220"/>
      <c r="L6336" s="220"/>
      <c r="M6336" s="326"/>
      <c r="N6336" s="220"/>
      <c r="O6336" s="220"/>
      <c r="P6336" s="220"/>
      <c r="Q6336" s="326"/>
      <c r="R6336" s="326"/>
      <c r="S6336" s="326"/>
      <c r="T6336" s="326"/>
    </row>
    <row r="6337" spans="1:20">
      <c r="A6337" s="220"/>
      <c r="B6337" s="220"/>
      <c r="C6337" s="220"/>
      <c r="D6337" s="220"/>
      <c r="E6337" s="220"/>
      <c r="F6337" s="220"/>
      <c r="G6337" s="220"/>
      <c r="H6337" s="220"/>
      <c r="I6337" s="220"/>
      <c r="J6337" s="220"/>
      <c r="K6337" s="220"/>
      <c r="L6337" s="220"/>
      <c r="M6337" s="326"/>
      <c r="N6337" s="220"/>
      <c r="O6337" s="220"/>
      <c r="P6337" s="220"/>
      <c r="Q6337" s="326"/>
      <c r="R6337" s="326"/>
      <c r="S6337" s="326"/>
      <c r="T6337" s="326"/>
    </row>
    <row r="6338" spans="1:20">
      <c r="A6338" s="220"/>
      <c r="B6338" s="220"/>
      <c r="C6338" s="220"/>
      <c r="D6338" s="220"/>
      <c r="E6338" s="220"/>
      <c r="F6338" s="220"/>
      <c r="G6338" s="220"/>
      <c r="H6338" s="220"/>
      <c r="I6338" s="220"/>
      <c r="J6338" s="220"/>
      <c r="K6338" s="220"/>
      <c r="L6338" s="220"/>
      <c r="M6338" s="326"/>
      <c r="N6338" s="220"/>
      <c r="O6338" s="220"/>
      <c r="P6338" s="220"/>
      <c r="Q6338" s="326"/>
      <c r="R6338" s="326"/>
      <c r="S6338" s="326"/>
      <c r="T6338" s="326"/>
    </row>
    <row r="6339" spans="1:20">
      <c r="A6339" s="220"/>
      <c r="B6339" s="220"/>
      <c r="C6339" s="220"/>
      <c r="D6339" s="220"/>
      <c r="E6339" s="220"/>
      <c r="F6339" s="220"/>
      <c r="G6339" s="220"/>
      <c r="H6339" s="220"/>
      <c r="I6339" s="220"/>
      <c r="J6339" s="220"/>
      <c r="K6339" s="220"/>
      <c r="L6339" s="220"/>
      <c r="M6339" s="326"/>
      <c r="N6339" s="220"/>
      <c r="O6339" s="220"/>
      <c r="P6339" s="220"/>
      <c r="Q6339" s="326"/>
      <c r="R6339" s="326"/>
      <c r="S6339" s="326"/>
      <c r="T6339" s="326"/>
    </row>
    <row r="6340" spans="1:20">
      <c r="A6340" s="220"/>
      <c r="B6340" s="220"/>
      <c r="C6340" s="220"/>
      <c r="D6340" s="220"/>
      <c r="E6340" s="220"/>
      <c r="F6340" s="220"/>
      <c r="G6340" s="220"/>
      <c r="H6340" s="220"/>
      <c r="I6340" s="220"/>
      <c r="J6340" s="220"/>
      <c r="K6340" s="220"/>
      <c r="L6340" s="220"/>
      <c r="M6340" s="326"/>
      <c r="N6340" s="220"/>
      <c r="O6340" s="220"/>
      <c r="P6340" s="220"/>
      <c r="Q6340" s="326"/>
      <c r="R6340" s="326"/>
      <c r="S6340" s="326"/>
      <c r="T6340" s="326"/>
    </row>
    <row r="6341" spans="1:20">
      <c r="A6341" s="220"/>
      <c r="B6341" s="220"/>
      <c r="C6341" s="220"/>
      <c r="D6341" s="220"/>
      <c r="E6341" s="220"/>
      <c r="F6341" s="220"/>
      <c r="G6341" s="220"/>
      <c r="H6341" s="220"/>
      <c r="I6341" s="220"/>
      <c r="J6341" s="220"/>
      <c r="K6341" s="220"/>
      <c r="L6341" s="220"/>
      <c r="M6341" s="326"/>
      <c r="N6341" s="220"/>
      <c r="O6341" s="220"/>
      <c r="P6341" s="220"/>
      <c r="Q6341" s="326"/>
      <c r="R6341" s="326"/>
      <c r="S6341" s="326"/>
      <c r="T6341" s="326"/>
    </row>
    <row r="6342" spans="1:20">
      <c r="A6342" s="220"/>
      <c r="B6342" s="220"/>
      <c r="C6342" s="220"/>
      <c r="D6342" s="220"/>
      <c r="E6342" s="220"/>
      <c r="F6342" s="220"/>
      <c r="G6342" s="220"/>
      <c r="H6342" s="220"/>
      <c r="I6342" s="220"/>
      <c r="J6342" s="220"/>
      <c r="K6342" s="220"/>
      <c r="L6342" s="220"/>
      <c r="M6342" s="326"/>
      <c r="N6342" s="220"/>
      <c r="O6342" s="220"/>
      <c r="P6342" s="220"/>
      <c r="Q6342" s="326"/>
      <c r="R6342" s="326"/>
      <c r="S6342" s="326"/>
      <c r="T6342" s="326"/>
    </row>
    <row r="6343" spans="1:20">
      <c r="A6343" s="220"/>
      <c r="B6343" s="220"/>
      <c r="C6343" s="220"/>
      <c r="D6343" s="220"/>
      <c r="E6343" s="220"/>
      <c r="F6343" s="220"/>
      <c r="G6343" s="220"/>
      <c r="H6343" s="220"/>
      <c r="I6343" s="220"/>
      <c r="J6343" s="220"/>
      <c r="K6343" s="220"/>
      <c r="L6343" s="220"/>
      <c r="M6343" s="326"/>
      <c r="N6343" s="220"/>
      <c r="O6343" s="220"/>
      <c r="P6343" s="220"/>
      <c r="Q6343" s="326"/>
      <c r="R6343" s="326"/>
      <c r="S6343" s="326"/>
      <c r="T6343" s="326"/>
    </row>
    <row r="6344" spans="1:20">
      <c r="A6344" s="220"/>
      <c r="B6344" s="220"/>
      <c r="C6344" s="220"/>
      <c r="D6344" s="220"/>
      <c r="E6344" s="220"/>
      <c r="F6344" s="220"/>
      <c r="G6344" s="220"/>
      <c r="H6344" s="220"/>
      <c r="I6344" s="220"/>
      <c r="J6344" s="220"/>
      <c r="K6344" s="220"/>
      <c r="L6344" s="220"/>
      <c r="M6344" s="326"/>
      <c r="N6344" s="220"/>
      <c r="O6344" s="220"/>
      <c r="P6344" s="220"/>
      <c r="Q6344" s="326"/>
      <c r="R6344" s="326"/>
      <c r="S6344" s="326"/>
      <c r="T6344" s="326"/>
    </row>
    <row r="6345" spans="1:20">
      <c r="A6345" s="220"/>
      <c r="B6345" s="220"/>
      <c r="C6345" s="220"/>
      <c r="D6345" s="220"/>
      <c r="E6345" s="220"/>
      <c r="F6345" s="220"/>
      <c r="G6345" s="220"/>
      <c r="H6345" s="220"/>
      <c r="I6345" s="220"/>
      <c r="J6345" s="220"/>
      <c r="K6345" s="220"/>
      <c r="L6345" s="220"/>
      <c r="M6345" s="326"/>
      <c r="N6345" s="220"/>
      <c r="O6345" s="220"/>
      <c r="P6345" s="220"/>
      <c r="Q6345" s="326"/>
      <c r="R6345" s="326"/>
      <c r="S6345" s="326"/>
      <c r="T6345" s="326"/>
    </row>
    <row r="6346" spans="1:20">
      <c r="A6346" s="220"/>
      <c r="B6346" s="220"/>
      <c r="C6346" s="220"/>
      <c r="D6346" s="220"/>
      <c r="E6346" s="220"/>
      <c r="F6346" s="220"/>
      <c r="G6346" s="220"/>
      <c r="H6346" s="220"/>
      <c r="I6346" s="220"/>
      <c r="J6346" s="220"/>
      <c r="K6346" s="220"/>
      <c r="L6346" s="220"/>
      <c r="M6346" s="326"/>
      <c r="N6346" s="220"/>
      <c r="O6346" s="220"/>
      <c r="P6346" s="220"/>
      <c r="Q6346" s="326"/>
      <c r="R6346" s="326"/>
      <c r="S6346" s="326"/>
      <c r="T6346" s="326"/>
    </row>
    <row r="6347" spans="1:20">
      <c r="A6347" s="220"/>
      <c r="B6347" s="220"/>
      <c r="C6347" s="220"/>
      <c r="D6347" s="220"/>
      <c r="E6347" s="220"/>
      <c r="F6347" s="220"/>
      <c r="G6347" s="220"/>
      <c r="H6347" s="220"/>
      <c r="I6347" s="220"/>
      <c r="J6347" s="220"/>
      <c r="K6347" s="220"/>
      <c r="L6347" s="220"/>
      <c r="M6347" s="326"/>
      <c r="N6347" s="220"/>
      <c r="O6347" s="220"/>
      <c r="P6347" s="220"/>
      <c r="Q6347" s="326"/>
      <c r="R6347" s="326"/>
      <c r="S6347" s="326"/>
      <c r="T6347" s="326"/>
    </row>
    <row r="6348" spans="1:20">
      <c r="A6348" s="220"/>
      <c r="B6348" s="220"/>
      <c r="C6348" s="220"/>
      <c r="D6348" s="220"/>
      <c r="E6348" s="220"/>
      <c r="F6348" s="220"/>
      <c r="G6348" s="220"/>
      <c r="H6348" s="220"/>
      <c r="I6348" s="220"/>
      <c r="J6348" s="220"/>
      <c r="K6348" s="220"/>
      <c r="L6348" s="220"/>
      <c r="M6348" s="326"/>
      <c r="N6348" s="220"/>
      <c r="O6348" s="220"/>
      <c r="P6348" s="220"/>
      <c r="Q6348" s="326"/>
      <c r="R6348" s="326"/>
      <c r="S6348" s="326"/>
      <c r="T6348" s="326"/>
    </row>
    <row r="6349" spans="1:20">
      <c r="A6349" s="220"/>
      <c r="B6349" s="220"/>
      <c r="C6349" s="220"/>
      <c r="D6349" s="220"/>
      <c r="E6349" s="220"/>
      <c r="F6349" s="220"/>
      <c r="G6349" s="220"/>
      <c r="H6349" s="220"/>
      <c r="I6349" s="220"/>
      <c r="J6349" s="220"/>
      <c r="K6349" s="220"/>
      <c r="L6349" s="220"/>
      <c r="M6349" s="326"/>
      <c r="N6349" s="220"/>
      <c r="O6349" s="220"/>
      <c r="P6349" s="220"/>
      <c r="Q6349" s="326"/>
      <c r="R6349" s="326"/>
      <c r="S6349" s="326"/>
      <c r="T6349" s="326"/>
    </row>
    <row r="6350" spans="1:20">
      <c r="A6350" s="220"/>
      <c r="B6350" s="220"/>
      <c r="C6350" s="220"/>
      <c r="D6350" s="220"/>
      <c r="E6350" s="220"/>
      <c r="F6350" s="220"/>
      <c r="G6350" s="220"/>
      <c r="H6350" s="220"/>
      <c r="I6350" s="220"/>
      <c r="J6350" s="220"/>
      <c r="K6350" s="220"/>
      <c r="L6350" s="220"/>
      <c r="M6350" s="326"/>
      <c r="N6350" s="220"/>
      <c r="O6350" s="220"/>
      <c r="P6350" s="220"/>
      <c r="Q6350" s="326"/>
      <c r="R6350" s="326"/>
      <c r="S6350" s="326"/>
      <c r="T6350" s="326"/>
    </row>
    <row r="6351" spans="1:20">
      <c r="A6351" s="220"/>
      <c r="B6351" s="220"/>
      <c r="C6351" s="220"/>
      <c r="D6351" s="220"/>
      <c r="E6351" s="220"/>
      <c r="F6351" s="220"/>
      <c r="G6351" s="220"/>
      <c r="H6351" s="220"/>
      <c r="I6351" s="220"/>
      <c r="J6351" s="220"/>
      <c r="K6351" s="220"/>
      <c r="L6351" s="220"/>
      <c r="M6351" s="326"/>
      <c r="N6351" s="220"/>
      <c r="O6351" s="220"/>
      <c r="P6351" s="220"/>
      <c r="Q6351" s="326"/>
      <c r="R6351" s="326"/>
      <c r="S6351" s="326"/>
      <c r="T6351" s="326"/>
    </row>
    <row r="6352" spans="1:20">
      <c r="A6352" s="220"/>
      <c r="B6352" s="220"/>
      <c r="C6352" s="220"/>
      <c r="D6352" s="220"/>
      <c r="E6352" s="220"/>
      <c r="F6352" s="220"/>
      <c r="G6352" s="220"/>
      <c r="H6352" s="220"/>
      <c r="I6352" s="220"/>
      <c r="J6352" s="220"/>
      <c r="K6352" s="220"/>
      <c r="L6352" s="220"/>
      <c r="M6352" s="326"/>
      <c r="N6352" s="220"/>
      <c r="O6352" s="220"/>
      <c r="P6352" s="220"/>
      <c r="Q6352" s="326"/>
      <c r="R6352" s="326"/>
      <c r="S6352" s="326"/>
      <c r="T6352" s="326"/>
    </row>
    <row r="6353" spans="1:20">
      <c r="A6353" s="220"/>
      <c r="B6353" s="220"/>
      <c r="C6353" s="220"/>
      <c r="D6353" s="220"/>
      <c r="E6353" s="220"/>
      <c r="F6353" s="220"/>
      <c r="G6353" s="220"/>
      <c r="H6353" s="220"/>
      <c r="I6353" s="220"/>
      <c r="J6353" s="220"/>
      <c r="K6353" s="220"/>
      <c r="L6353" s="220"/>
      <c r="M6353" s="326"/>
      <c r="N6353" s="220"/>
      <c r="O6353" s="220"/>
      <c r="P6353" s="220"/>
      <c r="Q6353" s="326"/>
      <c r="R6353" s="326"/>
      <c r="S6353" s="326"/>
      <c r="T6353" s="326"/>
    </row>
    <row r="6354" spans="1:20">
      <c r="A6354" s="220"/>
      <c r="B6354" s="220"/>
      <c r="C6354" s="220"/>
      <c r="D6354" s="220"/>
      <c r="E6354" s="220"/>
      <c r="F6354" s="220"/>
      <c r="G6354" s="220"/>
      <c r="H6354" s="220"/>
      <c r="I6354" s="220"/>
      <c r="J6354" s="220"/>
      <c r="K6354" s="220"/>
      <c r="L6354" s="220"/>
      <c r="M6354" s="326"/>
      <c r="N6354" s="220"/>
      <c r="O6354" s="220"/>
      <c r="P6354" s="220"/>
      <c r="Q6354" s="326"/>
      <c r="R6354" s="326"/>
      <c r="S6354" s="326"/>
      <c r="T6354" s="326"/>
    </row>
    <row r="6355" spans="1:20">
      <c r="A6355" s="220"/>
      <c r="B6355" s="220"/>
      <c r="C6355" s="220"/>
      <c r="D6355" s="220"/>
      <c r="E6355" s="220"/>
      <c r="F6355" s="220"/>
      <c r="G6355" s="220"/>
      <c r="H6355" s="220"/>
      <c r="I6355" s="220"/>
      <c r="J6355" s="220"/>
      <c r="K6355" s="220"/>
      <c r="L6355" s="220"/>
      <c r="M6355" s="326"/>
      <c r="N6355" s="220"/>
      <c r="O6355" s="220"/>
      <c r="P6355" s="220"/>
      <c r="Q6355" s="326"/>
      <c r="R6355" s="326"/>
      <c r="S6355" s="326"/>
      <c r="T6355" s="326"/>
    </row>
    <row r="6356" spans="1:20">
      <c r="A6356" s="220"/>
      <c r="B6356" s="220"/>
      <c r="C6356" s="220"/>
      <c r="D6356" s="220"/>
      <c r="E6356" s="220"/>
      <c r="F6356" s="220"/>
      <c r="G6356" s="220"/>
      <c r="H6356" s="220"/>
      <c r="I6356" s="220"/>
      <c r="J6356" s="220"/>
      <c r="K6356" s="220"/>
      <c r="L6356" s="220"/>
      <c r="M6356" s="326"/>
      <c r="N6356" s="220"/>
      <c r="O6356" s="220"/>
      <c r="P6356" s="220"/>
      <c r="Q6356" s="326"/>
      <c r="R6356" s="326"/>
      <c r="S6356" s="326"/>
      <c r="T6356" s="326"/>
    </row>
    <row r="6357" spans="1:20">
      <c r="A6357" s="220"/>
      <c r="B6357" s="220"/>
      <c r="C6357" s="220"/>
      <c r="D6357" s="220"/>
      <c r="E6357" s="220"/>
      <c r="F6357" s="220"/>
      <c r="G6357" s="220"/>
      <c r="H6357" s="220"/>
      <c r="I6357" s="220"/>
      <c r="J6357" s="220"/>
      <c r="K6357" s="220"/>
      <c r="L6357" s="220"/>
      <c r="M6357" s="326"/>
      <c r="N6357" s="220"/>
      <c r="O6357" s="220"/>
      <c r="P6357" s="220"/>
      <c r="Q6357" s="326"/>
      <c r="R6357" s="326"/>
      <c r="S6357" s="326"/>
      <c r="T6357" s="326"/>
    </row>
    <row r="6358" spans="1:20">
      <c r="A6358" s="220"/>
      <c r="B6358" s="220"/>
      <c r="C6358" s="220"/>
      <c r="D6358" s="220"/>
      <c r="E6358" s="220"/>
      <c r="F6358" s="220"/>
      <c r="G6358" s="220"/>
      <c r="H6358" s="220"/>
      <c r="I6358" s="220"/>
      <c r="J6358" s="220"/>
      <c r="K6358" s="220"/>
      <c r="L6358" s="220"/>
      <c r="M6358" s="326"/>
      <c r="N6358" s="220"/>
      <c r="O6358" s="220"/>
      <c r="P6358" s="220"/>
      <c r="Q6358" s="326"/>
      <c r="R6358" s="326"/>
      <c r="S6358" s="326"/>
      <c r="T6358" s="326"/>
    </row>
    <row r="6359" spans="1:20">
      <c r="A6359" s="220"/>
      <c r="B6359" s="220"/>
      <c r="C6359" s="220"/>
      <c r="D6359" s="220"/>
      <c r="E6359" s="220"/>
      <c r="F6359" s="220"/>
      <c r="G6359" s="220"/>
      <c r="H6359" s="220"/>
      <c r="I6359" s="220"/>
      <c r="J6359" s="220"/>
      <c r="K6359" s="220"/>
      <c r="L6359" s="220"/>
      <c r="M6359" s="326"/>
      <c r="N6359" s="220"/>
      <c r="O6359" s="220"/>
      <c r="P6359" s="220"/>
      <c r="Q6359" s="326"/>
      <c r="R6359" s="326"/>
      <c r="S6359" s="326"/>
      <c r="T6359" s="326"/>
    </row>
    <row r="6360" spans="1:20">
      <c r="A6360" s="220"/>
      <c r="B6360" s="220"/>
      <c r="C6360" s="220"/>
      <c r="D6360" s="220"/>
      <c r="E6360" s="220"/>
      <c r="F6360" s="220"/>
      <c r="G6360" s="220"/>
      <c r="H6360" s="220"/>
      <c r="I6360" s="220"/>
      <c r="J6360" s="220"/>
      <c r="K6360" s="220"/>
      <c r="L6360" s="220"/>
      <c r="M6360" s="326"/>
      <c r="N6360" s="220"/>
      <c r="O6360" s="220"/>
      <c r="P6360" s="220"/>
      <c r="Q6360" s="326"/>
      <c r="R6360" s="326"/>
      <c r="S6360" s="326"/>
      <c r="T6360" s="326"/>
    </row>
    <row r="6361" spans="1:20">
      <c r="A6361" s="220"/>
      <c r="B6361" s="220"/>
      <c r="C6361" s="220"/>
      <c r="D6361" s="220"/>
      <c r="E6361" s="220"/>
      <c r="F6361" s="220"/>
      <c r="G6361" s="220"/>
      <c r="H6361" s="220"/>
      <c r="I6361" s="220"/>
      <c r="J6361" s="220"/>
      <c r="K6361" s="220"/>
      <c r="L6361" s="220"/>
      <c r="M6361" s="326"/>
      <c r="N6361" s="220"/>
      <c r="O6361" s="220"/>
      <c r="P6361" s="220"/>
      <c r="Q6361" s="326"/>
      <c r="R6361" s="326"/>
      <c r="S6361" s="326"/>
      <c r="T6361" s="326"/>
    </row>
    <row r="6362" spans="1:20">
      <c r="A6362" s="220"/>
      <c r="B6362" s="220"/>
      <c r="C6362" s="220"/>
      <c r="D6362" s="220"/>
      <c r="E6362" s="220"/>
      <c r="F6362" s="220"/>
      <c r="G6362" s="220"/>
      <c r="H6362" s="220"/>
      <c r="I6362" s="220"/>
      <c r="J6362" s="220"/>
      <c r="K6362" s="220"/>
      <c r="L6362" s="220"/>
      <c r="M6362" s="326"/>
      <c r="N6362" s="220"/>
      <c r="O6362" s="220"/>
      <c r="P6362" s="220"/>
      <c r="Q6362" s="326"/>
      <c r="R6362" s="326"/>
      <c r="S6362" s="326"/>
      <c r="T6362" s="326"/>
    </row>
    <row r="6363" spans="1:20">
      <c r="A6363" s="220"/>
      <c r="B6363" s="220"/>
      <c r="C6363" s="220"/>
      <c r="D6363" s="220"/>
      <c r="E6363" s="220"/>
      <c r="F6363" s="220"/>
      <c r="G6363" s="220"/>
      <c r="H6363" s="220"/>
      <c r="I6363" s="220"/>
      <c r="J6363" s="220"/>
      <c r="K6363" s="220"/>
      <c r="L6363" s="220"/>
      <c r="M6363" s="326"/>
      <c r="N6363" s="220"/>
      <c r="O6363" s="220"/>
      <c r="P6363" s="220"/>
      <c r="Q6363" s="326"/>
      <c r="R6363" s="326"/>
      <c r="S6363" s="326"/>
      <c r="T6363" s="326"/>
    </row>
    <row r="6364" spans="1:20">
      <c r="A6364" s="220"/>
      <c r="B6364" s="220"/>
      <c r="C6364" s="220"/>
      <c r="D6364" s="220"/>
      <c r="E6364" s="220"/>
      <c r="F6364" s="220"/>
      <c r="G6364" s="220"/>
      <c r="H6364" s="220"/>
      <c r="I6364" s="220"/>
      <c r="J6364" s="220"/>
      <c r="K6364" s="220"/>
      <c r="L6364" s="220"/>
      <c r="M6364" s="326"/>
      <c r="N6364" s="220"/>
      <c r="O6364" s="220"/>
      <c r="P6364" s="220"/>
      <c r="Q6364" s="326"/>
      <c r="R6364" s="326"/>
      <c r="S6364" s="326"/>
      <c r="T6364" s="326"/>
    </row>
    <row r="6365" spans="1:20">
      <c r="A6365" s="220"/>
      <c r="B6365" s="220"/>
      <c r="C6365" s="220"/>
      <c r="D6365" s="220"/>
      <c r="E6365" s="220"/>
      <c r="F6365" s="220"/>
      <c r="G6365" s="220"/>
      <c r="H6365" s="220"/>
      <c r="I6365" s="220"/>
      <c r="J6365" s="220"/>
      <c r="K6365" s="220"/>
      <c r="L6365" s="220"/>
      <c r="M6365" s="326"/>
      <c r="N6365" s="220"/>
      <c r="O6365" s="220"/>
      <c r="P6365" s="220"/>
      <c r="Q6365" s="326"/>
      <c r="R6365" s="326"/>
      <c r="S6365" s="326"/>
      <c r="T6365" s="326"/>
    </row>
    <row r="6366" spans="1:20">
      <c r="A6366" s="220"/>
      <c r="B6366" s="220"/>
      <c r="C6366" s="220"/>
      <c r="D6366" s="220"/>
      <c r="E6366" s="220"/>
      <c r="F6366" s="220"/>
      <c r="G6366" s="220"/>
      <c r="H6366" s="220"/>
      <c r="I6366" s="220"/>
      <c r="J6366" s="220"/>
      <c r="K6366" s="220"/>
      <c r="L6366" s="220"/>
      <c r="M6366" s="326"/>
      <c r="N6366" s="220"/>
      <c r="O6366" s="220"/>
      <c r="P6366" s="220"/>
      <c r="Q6366" s="326"/>
      <c r="R6366" s="326"/>
      <c r="S6366" s="326"/>
      <c r="T6366" s="326"/>
    </row>
    <row r="6367" spans="1:20">
      <c r="A6367" s="220"/>
      <c r="B6367" s="220"/>
      <c r="C6367" s="220"/>
      <c r="D6367" s="220"/>
      <c r="E6367" s="220"/>
      <c r="F6367" s="220"/>
      <c r="G6367" s="220"/>
      <c r="H6367" s="220"/>
      <c r="I6367" s="220"/>
      <c r="J6367" s="220"/>
      <c r="K6367" s="220"/>
      <c r="L6367" s="220"/>
      <c r="M6367" s="326"/>
      <c r="N6367" s="220"/>
      <c r="O6367" s="220"/>
      <c r="P6367" s="220"/>
      <c r="Q6367" s="326"/>
      <c r="R6367" s="326"/>
      <c r="S6367" s="326"/>
      <c r="T6367" s="326"/>
    </row>
    <row r="6368" spans="1:20">
      <c r="A6368" s="220"/>
      <c r="B6368" s="220"/>
      <c r="C6368" s="220"/>
      <c r="D6368" s="220"/>
      <c r="E6368" s="220"/>
      <c r="F6368" s="220"/>
      <c r="G6368" s="220"/>
      <c r="H6368" s="220"/>
      <c r="I6368" s="220"/>
      <c r="J6368" s="220"/>
      <c r="K6368" s="220"/>
      <c r="L6368" s="220"/>
      <c r="M6368" s="326"/>
      <c r="N6368" s="220"/>
      <c r="O6368" s="220"/>
      <c r="P6368" s="220"/>
      <c r="Q6368" s="326"/>
      <c r="R6368" s="326"/>
      <c r="S6368" s="326"/>
      <c r="T6368" s="326"/>
    </row>
    <row r="6369" spans="1:20">
      <c r="A6369" s="220"/>
      <c r="B6369" s="220"/>
      <c r="C6369" s="220"/>
      <c r="D6369" s="220"/>
      <c r="E6369" s="220"/>
      <c r="F6369" s="220"/>
      <c r="G6369" s="220"/>
      <c r="H6369" s="220"/>
      <c r="I6369" s="220"/>
      <c r="J6369" s="220"/>
      <c r="K6369" s="220"/>
      <c r="L6369" s="220"/>
      <c r="M6369" s="326"/>
      <c r="N6369" s="220"/>
      <c r="O6369" s="220"/>
      <c r="P6369" s="220"/>
      <c r="Q6369" s="326"/>
      <c r="R6369" s="326"/>
      <c r="S6369" s="326"/>
      <c r="T6369" s="326"/>
    </row>
    <row r="6370" spans="1:20">
      <c r="A6370" s="220"/>
      <c r="B6370" s="220"/>
      <c r="C6370" s="220"/>
      <c r="D6370" s="220"/>
      <c r="E6370" s="220"/>
      <c r="F6370" s="220"/>
      <c r="G6370" s="220"/>
      <c r="H6370" s="220"/>
      <c r="I6370" s="220"/>
      <c r="J6370" s="220"/>
      <c r="K6370" s="220"/>
      <c r="L6370" s="220"/>
      <c r="M6370" s="326"/>
      <c r="N6370" s="220"/>
      <c r="O6370" s="220"/>
      <c r="P6370" s="220"/>
      <c r="Q6370" s="326"/>
      <c r="R6370" s="326"/>
      <c r="S6370" s="326"/>
      <c r="T6370" s="326"/>
    </row>
    <row r="6371" spans="1:20">
      <c r="A6371" s="220"/>
      <c r="B6371" s="220"/>
      <c r="C6371" s="220"/>
      <c r="D6371" s="220"/>
      <c r="E6371" s="220"/>
      <c r="F6371" s="220"/>
      <c r="G6371" s="220"/>
      <c r="H6371" s="220"/>
      <c r="I6371" s="220"/>
      <c r="J6371" s="220"/>
      <c r="K6371" s="220"/>
      <c r="L6371" s="220"/>
      <c r="M6371" s="326"/>
      <c r="N6371" s="220"/>
      <c r="O6371" s="220"/>
      <c r="P6371" s="220"/>
      <c r="Q6371" s="326"/>
      <c r="R6371" s="326"/>
      <c r="S6371" s="326"/>
      <c r="T6371" s="326"/>
    </row>
    <row r="6372" spans="1:20">
      <c r="A6372" s="220"/>
      <c r="B6372" s="220"/>
      <c r="C6372" s="220"/>
      <c r="D6372" s="220"/>
      <c r="E6372" s="220"/>
      <c r="F6372" s="220"/>
      <c r="G6372" s="220"/>
      <c r="H6372" s="220"/>
      <c r="I6372" s="220"/>
      <c r="J6372" s="220"/>
      <c r="K6372" s="220"/>
      <c r="L6372" s="220"/>
      <c r="M6372" s="326"/>
      <c r="N6372" s="220"/>
      <c r="O6372" s="220"/>
      <c r="P6372" s="220"/>
      <c r="Q6372" s="326"/>
      <c r="R6372" s="326"/>
      <c r="S6372" s="326"/>
      <c r="T6372" s="326"/>
    </row>
    <row r="6373" spans="1:20">
      <c r="A6373" s="220"/>
      <c r="B6373" s="220"/>
      <c r="C6373" s="220"/>
      <c r="D6373" s="220"/>
      <c r="E6373" s="220"/>
      <c r="F6373" s="220"/>
      <c r="G6373" s="220"/>
      <c r="H6373" s="220"/>
      <c r="I6373" s="220"/>
      <c r="J6373" s="220"/>
      <c r="K6373" s="220"/>
      <c r="L6373" s="220"/>
      <c r="M6373" s="326"/>
      <c r="N6373" s="220"/>
      <c r="O6373" s="220"/>
      <c r="P6373" s="220"/>
      <c r="Q6373" s="326"/>
      <c r="R6373" s="326"/>
      <c r="S6373" s="326"/>
      <c r="T6373" s="326"/>
    </row>
    <row r="6374" spans="1:20">
      <c r="A6374" s="220"/>
      <c r="B6374" s="220"/>
      <c r="C6374" s="220"/>
      <c r="D6374" s="220"/>
      <c r="E6374" s="220"/>
      <c r="F6374" s="220"/>
      <c r="G6374" s="220"/>
      <c r="H6374" s="220"/>
      <c r="I6374" s="220"/>
      <c r="J6374" s="220"/>
      <c r="K6374" s="220"/>
      <c r="L6374" s="220"/>
      <c r="M6374" s="326"/>
      <c r="N6374" s="220"/>
      <c r="O6374" s="220"/>
      <c r="P6374" s="220"/>
      <c r="Q6374" s="326"/>
      <c r="R6374" s="326"/>
      <c r="S6374" s="326"/>
      <c r="T6374" s="326"/>
    </row>
    <row r="6375" spans="1:20">
      <c r="A6375" s="220"/>
      <c r="B6375" s="220"/>
      <c r="C6375" s="220"/>
      <c r="D6375" s="220"/>
      <c r="E6375" s="220"/>
      <c r="F6375" s="220"/>
      <c r="G6375" s="220"/>
      <c r="H6375" s="220"/>
      <c r="I6375" s="220"/>
      <c r="J6375" s="220"/>
      <c r="K6375" s="220"/>
      <c r="L6375" s="220"/>
      <c r="M6375" s="326"/>
      <c r="N6375" s="220"/>
      <c r="O6375" s="220"/>
      <c r="P6375" s="220"/>
      <c r="Q6375" s="326"/>
      <c r="R6375" s="326"/>
      <c r="S6375" s="326"/>
      <c r="T6375" s="326"/>
    </row>
    <row r="6376" spans="1:20">
      <c r="A6376" s="220"/>
      <c r="B6376" s="220"/>
      <c r="C6376" s="220"/>
      <c r="D6376" s="220"/>
      <c r="E6376" s="220"/>
      <c r="F6376" s="220"/>
      <c r="G6376" s="220"/>
      <c r="H6376" s="220"/>
      <c r="I6376" s="220"/>
      <c r="J6376" s="220"/>
      <c r="K6376" s="220"/>
      <c r="L6376" s="220"/>
      <c r="M6376" s="326"/>
      <c r="N6376" s="220"/>
      <c r="O6376" s="220"/>
      <c r="P6376" s="220"/>
      <c r="Q6376" s="326"/>
      <c r="R6376" s="326"/>
      <c r="S6376" s="326"/>
      <c r="T6376" s="326"/>
    </row>
    <row r="6377" spans="1:20">
      <c r="A6377" s="220"/>
      <c r="B6377" s="220"/>
      <c r="C6377" s="220"/>
      <c r="D6377" s="220"/>
      <c r="E6377" s="220"/>
      <c r="F6377" s="220"/>
      <c r="G6377" s="220"/>
      <c r="H6377" s="220"/>
      <c r="I6377" s="220"/>
      <c r="J6377" s="220"/>
      <c r="K6377" s="220"/>
      <c r="L6377" s="220"/>
      <c r="M6377" s="326"/>
      <c r="N6377" s="220"/>
      <c r="O6377" s="220"/>
      <c r="P6377" s="220"/>
      <c r="Q6377" s="326"/>
      <c r="R6377" s="326"/>
      <c r="S6377" s="326"/>
      <c r="T6377" s="326"/>
    </row>
    <row r="6378" spans="1:20">
      <c r="A6378" s="220"/>
      <c r="B6378" s="220"/>
      <c r="C6378" s="220"/>
      <c r="D6378" s="220"/>
      <c r="E6378" s="220"/>
      <c r="F6378" s="220"/>
      <c r="G6378" s="220"/>
      <c r="H6378" s="220"/>
      <c r="I6378" s="220"/>
      <c r="J6378" s="220"/>
      <c r="K6378" s="220"/>
      <c r="L6378" s="220"/>
      <c r="M6378" s="326"/>
      <c r="N6378" s="220"/>
      <c r="O6378" s="220"/>
      <c r="P6378" s="220"/>
      <c r="Q6378" s="326"/>
      <c r="R6378" s="326"/>
      <c r="S6378" s="326"/>
      <c r="T6378" s="326"/>
    </row>
    <row r="6379" spans="1:20">
      <c r="A6379" s="220"/>
      <c r="B6379" s="220"/>
      <c r="C6379" s="220"/>
      <c r="D6379" s="220"/>
      <c r="E6379" s="220"/>
      <c r="F6379" s="220"/>
      <c r="G6379" s="220"/>
      <c r="H6379" s="220"/>
      <c r="I6379" s="220"/>
      <c r="J6379" s="220"/>
      <c r="K6379" s="220"/>
      <c r="L6379" s="220"/>
      <c r="M6379" s="326"/>
      <c r="N6379" s="220"/>
      <c r="O6379" s="220"/>
      <c r="P6379" s="220"/>
      <c r="Q6379" s="326"/>
      <c r="R6379" s="326"/>
      <c r="S6379" s="326"/>
      <c r="T6379" s="326"/>
    </row>
    <row r="6380" spans="1:20">
      <c r="A6380" s="220"/>
      <c r="B6380" s="220"/>
      <c r="C6380" s="220"/>
      <c r="D6380" s="220"/>
      <c r="E6380" s="220"/>
      <c r="F6380" s="220"/>
      <c r="G6380" s="220"/>
      <c r="H6380" s="220"/>
      <c r="I6380" s="220"/>
      <c r="J6380" s="220"/>
      <c r="K6380" s="220"/>
      <c r="L6380" s="220"/>
      <c r="M6380" s="326"/>
      <c r="N6380" s="220"/>
      <c r="O6380" s="220"/>
      <c r="P6380" s="220"/>
      <c r="Q6380" s="326"/>
      <c r="R6380" s="326"/>
      <c r="S6380" s="326"/>
      <c r="T6380" s="326"/>
    </row>
    <row r="6381" spans="1:20">
      <c r="A6381" s="220"/>
      <c r="B6381" s="220"/>
      <c r="C6381" s="220"/>
      <c r="D6381" s="220"/>
      <c r="E6381" s="220"/>
      <c r="F6381" s="220"/>
      <c r="G6381" s="220"/>
      <c r="H6381" s="220"/>
      <c r="I6381" s="220"/>
      <c r="J6381" s="220"/>
      <c r="K6381" s="220"/>
      <c r="L6381" s="220"/>
      <c r="M6381" s="326"/>
      <c r="N6381" s="220"/>
      <c r="O6381" s="220"/>
      <c r="P6381" s="220"/>
      <c r="Q6381" s="326"/>
      <c r="R6381" s="326"/>
      <c r="S6381" s="326"/>
      <c r="T6381" s="326"/>
    </row>
    <row r="6382" spans="1:20">
      <c r="A6382" s="220"/>
      <c r="B6382" s="220"/>
      <c r="C6382" s="220"/>
      <c r="D6382" s="220"/>
      <c r="E6382" s="220"/>
      <c r="F6382" s="220"/>
      <c r="G6382" s="220"/>
      <c r="H6382" s="220"/>
      <c r="I6382" s="220"/>
      <c r="J6382" s="220"/>
      <c r="K6382" s="220"/>
      <c r="L6382" s="220"/>
      <c r="M6382" s="326"/>
      <c r="N6382" s="220"/>
      <c r="O6382" s="220"/>
      <c r="P6382" s="220"/>
      <c r="Q6382" s="326"/>
      <c r="R6382" s="326"/>
      <c r="S6382" s="326"/>
      <c r="T6382" s="326"/>
    </row>
    <row r="6383" spans="1:20">
      <c r="A6383" s="220"/>
      <c r="B6383" s="220"/>
      <c r="C6383" s="220"/>
      <c r="D6383" s="220"/>
      <c r="E6383" s="220"/>
      <c r="F6383" s="220"/>
      <c r="G6383" s="220"/>
      <c r="H6383" s="220"/>
      <c r="I6383" s="220"/>
      <c r="J6383" s="220"/>
      <c r="K6383" s="220"/>
      <c r="L6383" s="220"/>
      <c r="M6383" s="326"/>
      <c r="N6383" s="220"/>
      <c r="O6383" s="220"/>
      <c r="P6383" s="220"/>
      <c r="Q6383" s="326"/>
      <c r="R6383" s="326"/>
      <c r="S6383" s="326"/>
      <c r="T6383" s="326"/>
    </row>
    <row r="6384" spans="1:20">
      <c r="A6384" s="220"/>
      <c r="B6384" s="220"/>
      <c r="C6384" s="220"/>
      <c r="D6384" s="220"/>
      <c r="E6384" s="220"/>
      <c r="F6384" s="220"/>
      <c r="G6384" s="220"/>
      <c r="H6384" s="220"/>
      <c r="I6384" s="220"/>
      <c r="J6384" s="220"/>
      <c r="K6384" s="220"/>
      <c r="L6384" s="220"/>
      <c r="M6384" s="326"/>
      <c r="N6384" s="220"/>
      <c r="O6384" s="220"/>
      <c r="P6384" s="220"/>
      <c r="Q6384" s="326"/>
      <c r="R6384" s="326"/>
      <c r="S6384" s="326"/>
      <c r="T6384" s="326"/>
    </row>
    <row r="6385" spans="1:20">
      <c r="A6385" s="220"/>
      <c r="B6385" s="220"/>
      <c r="C6385" s="220"/>
      <c r="D6385" s="220"/>
      <c r="E6385" s="220"/>
      <c r="F6385" s="220"/>
      <c r="G6385" s="220"/>
      <c r="H6385" s="220"/>
      <c r="I6385" s="220"/>
      <c r="J6385" s="220"/>
      <c r="K6385" s="220"/>
      <c r="L6385" s="220"/>
      <c r="M6385" s="326"/>
      <c r="N6385" s="220"/>
      <c r="O6385" s="220"/>
      <c r="P6385" s="220"/>
      <c r="Q6385" s="326"/>
      <c r="R6385" s="326"/>
      <c r="S6385" s="326"/>
      <c r="T6385" s="326"/>
    </row>
    <row r="6386" spans="1:20">
      <c r="A6386" s="220"/>
      <c r="B6386" s="220"/>
      <c r="C6386" s="220"/>
      <c r="D6386" s="220"/>
      <c r="E6386" s="220"/>
      <c r="F6386" s="220"/>
      <c r="G6386" s="220"/>
      <c r="H6386" s="220"/>
      <c r="I6386" s="220"/>
      <c r="J6386" s="220"/>
      <c r="K6386" s="220"/>
      <c r="L6386" s="220"/>
      <c r="M6386" s="326"/>
      <c r="N6386" s="220"/>
      <c r="O6386" s="220"/>
      <c r="P6386" s="220"/>
      <c r="Q6386" s="326"/>
      <c r="R6386" s="326"/>
      <c r="S6386" s="326"/>
      <c r="T6386" s="326"/>
    </row>
    <row r="6387" spans="1:20">
      <c r="A6387" s="220"/>
      <c r="B6387" s="220"/>
      <c r="C6387" s="220"/>
      <c r="D6387" s="220"/>
      <c r="E6387" s="220"/>
      <c r="F6387" s="220"/>
      <c r="G6387" s="220"/>
      <c r="H6387" s="220"/>
      <c r="I6387" s="220"/>
      <c r="J6387" s="220"/>
      <c r="K6387" s="220"/>
      <c r="L6387" s="220"/>
      <c r="M6387" s="326"/>
      <c r="N6387" s="220"/>
      <c r="O6387" s="220"/>
      <c r="P6387" s="220"/>
      <c r="Q6387" s="326"/>
      <c r="R6387" s="326"/>
      <c r="S6387" s="326"/>
      <c r="T6387" s="326"/>
    </row>
    <row r="6388" spans="1:20">
      <c r="A6388" s="220"/>
      <c r="B6388" s="220"/>
      <c r="C6388" s="220"/>
      <c r="D6388" s="220"/>
      <c r="E6388" s="220"/>
      <c r="F6388" s="220"/>
      <c r="G6388" s="220"/>
      <c r="H6388" s="220"/>
      <c r="I6388" s="220"/>
      <c r="J6388" s="220"/>
      <c r="K6388" s="220"/>
      <c r="L6388" s="220"/>
      <c r="M6388" s="326"/>
      <c r="N6388" s="220"/>
      <c r="O6388" s="220"/>
      <c r="P6388" s="220"/>
      <c r="Q6388" s="326"/>
      <c r="R6388" s="326"/>
      <c r="S6388" s="326"/>
      <c r="T6388" s="326"/>
    </row>
    <row r="6389" spans="1:20">
      <c r="A6389" s="220"/>
      <c r="B6389" s="220"/>
      <c r="C6389" s="220"/>
      <c r="D6389" s="220"/>
      <c r="E6389" s="220"/>
      <c r="F6389" s="220"/>
      <c r="G6389" s="220"/>
      <c r="H6389" s="220"/>
      <c r="I6389" s="220"/>
      <c r="J6389" s="220"/>
      <c r="K6389" s="220"/>
      <c r="L6389" s="220"/>
      <c r="M6389" s="326"/>
      <c r="N6389" s="220"/>
      <c r="O6389" s="220"/>
      <c r="P6389" s="220"/>
      <c r="Q6389" s="326"/>
      <c r="R6389" s="326"/>
      <c r="S6389" s="326"/>
      <c r="T6389" s="326"/>
    </row>
    <row r="6390" spans="1:20">
      <c r="A6390" s="220"/>
      <c r="B6390" s="220"/>
      <c r="C6390" s="220"/>
      <c r="D6390" s="220"/>
      <c r="E6390" s="220"/>
      <c r="F6390" s="220"/>
      <c r="G6390" s="220"/>
      <c r="H6390" s="220"/>
      <c r="I6390" s="220"/>
      <c r="J6390" s="220"/>
      <c r="K6390" s="220"/>
      <c r="L6390" s="220"/>
      <c r="M6390" s="326"/>
      <c r="N6390" s="220"/>
      <c r="O6390" s="220"/>
      <c r="P6390" s="220"/>
      <c r="Q6390" s="326"/>
      <c r="R6390" s="326"/>
      <c r="S6390" s="326"/>
      <c r="T6390" s="326"/>
    </row>
    <row r="6391" spans="1:20">
      <c r="A6391" s="220"/>
      <c r="B6391" s="220"/>
      <c r="C6391" s="220"/>
      <c r="D6391" s="220"/>
      <c r="E6391" s="220"/>
      <c r="F6391" s="220"/>
      <c r="G6391" s="220"/>
      <c r="H6391" s="220"/>
      <c r="I6391" s="220"/>
      <c r="J6391" s="220"/>
      <c r="K6391" s="220"/>
      <c r="L6391" s="220"/>
      <c r="M6391" s="326"/>
      <c r="N6391" s="220"/>
      <c r="O6391" s="220"/>
      <c r="P6391" s="220"/>
      <c r="Q6391" s="326"/>
      <c r="R6391" s="326"/>
      <c r="S6391" s="326"/>
      <c r="T6391" s="326"/>
    </row>
    <row r="6392" spans="1:20">
      <c r="A6392" s="220"/>
      <c r="B6392" s="220"/>
      <c r="C6392" s="220"/>
      <c r="D6392" s="220"/>
      <c r="E6392" s="220"/>
      <c r="F6392" s="220"/>
      <c r="G6392" s="220"/>
      <c r="H6392" s="220"/>
      <c r="I6392" s="220"/>
      <c r="J6392" s="220"/>
      <c r="K6392" s="220"/>
      <c r="L6392" s="220"/>
      <c r="M6392" s="326"/>
      <c r="N6392" s="220"/>
      <c r="O6392" s="220"/>
      <c r="P6392" s="220"/>
      <c r="Q6392" s="326"/>
      <c r="R6392" s="326"/>
      <c r="S6392" s="326"/>
      <c r="T6392" s="326"/>
    </row>
    <row r="6393" spans="1:20">
      <c r="A6393" s="220"/>
      <c r="B6393" s="220"/>
      <c r="C6393" s="220"/>
      <c r="D6393" s="220"/>
      <c r="E6393" s="220"/>
      <c r="F6393" s="220"/>
      <c r="G6393" s="220"/>
      <c r="H6393" s="220"/>
      <c r="I6393" s="220"/>
      <c r="J6393" s="220"/>
      <c r="K6393" s="220"/>
      <c r="L6393" s="220"/>
      <c r="M6393" s="326"/>
      <c r="N6393" s="220"/>
      <c r="O6393" s="220"/>
      <c r="P6393" s="220"/>
      <c r="Q6393" s="326"/>
      <c r="R6393" s="326"/>
      <c r="S6393" s="326"/>
      <c r="T6393" s="326"/>
    </row>
    <row r="6394" spans="1:20">
      <c r="A6394" s="220"/>
      <c r="B6394" s="220"/>
      <c r="C6394" s="220"/>
      <c r="D6394" s="220"/>
      <c r="E6394" s="220"/>
      <c r="F6394" s="220"/>
      <c r="G6394" s="220"/>
      <c r="H6394" s="220"/>
      <c r="I6394" s="220"/>
      <c r="J6394" s="220"/>
      <c r="K6394" s="220"/>
      <c r="L6394" s="220"/>
      <c r="M6394" s="326"/>
      <c r="N6394" s="220"/>
      <c r="O6394" s="220"/>
      <c r="P6394" s="220"/>
      <c r="Q6394" s="326"/>
      <c r="R6394" s="326"/>
      <c r="S6394" s="326"/>
      <c r="T6394" s="326"/>
    </row>
    <row r="6395" spans="1:20">
      <c r="A6395" s="220"/>
      <c r="B6395" s="220"/>
      <c r="C6395" s="220"/>
      <c r="D6395" s="220"/>
      <c r="E6395" s="220"/>
      <c r="F6395" s="220"/>
      <c r="G6395" s="220"/>
      <c r="H6395" s="220"/>
      <c r="I6395" s="220"/>
      <c r="J6395" s="220"/>
      <c r="K6395" s="220"/>
      <c r="L6395" s="220"/>
      <c r="M6395" s="326"/>
      <c r="N6395" s="220"/>
      <c r="O6395" s="220"/>
      <c r="P6395" s="220"/>
      <c r="Q6395" s="326"/>
      <c r="R6395" s="326"/>
      <c r="S6395" s="326"/>
      <c r="T6395" s="326"/>
    </row>
    <row r="6396" spans="1:20">
      <c r="A6396" s="220"/>
      <c r="B6396" s="220"/>
      <c r="C6396" s="220"/>
      <c r="D6396" s="220"/>
      <c r="E6396" s="220"/>
      <c r="F6396" s="220"/>
      <c r="G6396" s="220"/>
      <c r="H6396" s="220"/>
      <c r="I6396" s="220"/>
      <c r="J6396" s="220"/>
      <c r="K6396" s="220"/>
      <c r="L6396" s="220"/>
      <c r="M6396" s="326"/>
      <c r="N6396" s="220"/>
      <c r="O6396" s="220"/>
      <c r="P6396" s="220"/>
      <c r="Q6396" s="326"/>
      <c r="R6396" s="326"/>
      <c r="S6396" s="326"/>
      <c r="T6396" s="326"/>
    </row>
    <row r="6397" spans="1:20">
      <c r="A6397" s="220"/>
      <c r="B6397" s="220"/>
      <c r="C6397" s="220"/>
      <c r="D6397" s="220"/>
      <c r="E6397" s="220"/>
      <c r="F6397" s="220"/>
      <c r="G6397" s="220"/>
      <c r="H6397" s="220"/>
      <c r="I6397" s="220"/>
      <c r="J6397" s="220"/>
      <c r="K6397" s="220"/>
      <c r="L6397" s="220"/>
      <c r="M6397" s="326"/>
      <c r="N6397" s="220"/>
      <c r="O6397" s="220"/>
      <c r="P6397" s="220"/>
      <c r="Q6397" s="326"/>
      <c r="R6397" s="326"/>
      <c r="S6397" s="326"/>
      <c r="T6397" s="326"/>
    </row>
    <row r="6398" spans="1:20">
      <c r="A6398" s="220"/>
      <c r="B6398" s="220"/>
      <c r="C6398" s="220"/>
      <c r="D6398" s="220"/>
      <c r="E6398" s="220"/>
      <c r="F6398" s="220"/>
      <c r="G6398" s="220"/>
      <c r="H6398" s="220"/>
      <c r="I6398" s="220"/>
      <c r="J6398" s="220"/>
      <c r="K6398" s="220"/>
      <c r="L6398" s="220"/>
      <c r="M6398" s="326"/>
      <c r="N6398" s="220"/>
      <c r="O6398" s="220"/>
      <c r="P6398" s="220"/>
      <c r="Q6398" s="326"/>
      <c r="R6398" s="326"/>
      <c r="S6398" s="326"/>
      <c r="T6398" s="326"/>
    </row>
    <row r="6399" spans="1:20">
      <c r="A6399" s="220"/>
      <c r="B6399" s="220"/>
      <c r="C6399" s="220"/>
      <c r="D6399" s="220"/>
      <c r="E6399" s="220"/>
      <c r="F6399" s="220"/>
      <c r="G6399" s="220"/>
      <c r="H6399" s="220"/>
      <c r="I6399" s="220"/>
      <c r="J6399" s="220"/>
      <c r="K6399" s="220"/>
      <c r="L6399" s="220"/>
      <c r="M6399" s="326"/>
      <c r="N6399" s="220"/>
      <c r="O6399" s="220"/>
      <c r="P6399" s="220"/>
      <c r="Q6399" s="326"/>
      <c r="R6399" s="326"/>
      <c r="S6399" s="326"/>
      <c r="T6399" s="326"/>
    </row>
    <row r="6400" spans="1:20">
      <c r="A6400" s="220"/>
      <c r="B6400" s="220"/>
      <c r="C6400" s="220"/>
      <c r="D6400" s="220"/>
      <c r="E6400" s="220"/>
      <c r="F6400" s="220"/>
      <c r="G6400" s="220"/>
      <c r="H6400" s="220"/>
      <c r="I6400" s="220"/>
      <c r="J6400" s="220"/>
      <c r="K6400" s="220"/>
      <c r="L6400" s="220"/>
      <c r="M6400" s="326"/>
      <c r="N6400" s="220"/>
      <c r="O6400" s="220"/>
      <c r="P6400" s="220"/>
      <c r="Q6400" s="326"/>
      <c r="R6400" s="326"/>
      <c r="S6400" s="326"/>
      <c r="T6400" s="326"/>
    </row>
    <row r="6401" spans="1:20">
      <c r="A6401" s="220"/>
      <c r="B6401" s="220"/>
      <c r="C6401" s="220"/>
      <c r="D6401" s="220"/>
      <c r="E6401" s="220"/>
      <c r="F6401" s="220"/>
      <c r="G6401" s="220"/>
      <c r="H6401" s="220"/>
      <c r="I6401" s="220"/>
      <c r="J6401" s="220"/>
      <c r="K6401" s="220"/>
      <c r="L6401" s="220"/>
      <c r="M6401" s="326"/>
      <c r="N6401" s="220"/>
      <c r="O6401" s="220"/>
      <c r="P6401" s="220"/>
      <c r="Q6401" s="326"/>
      <c r="R6401" s="326"/>
      <c r="S6401" s="326"/>
      <c r="T6401" s="326"/>
    </row>
    <row r="6402" spans="1:20">
      <c r="A6402" s="220"/>
      <c r="B6402" s="220"/>
      <c r="C6402" s="220"/>
      <c r="D6402" s="220"/>
      <c r="E6402" s="220"/>
      <c r="F6402" s="220"/>
      <c r="G6402" s="220"/>
      <c r="H6402" s="220"/>
      <c r="I6402" s="220"/>
      <c r="J6402" s="220"/>
      <c r="K6402" s="220"/>
      <c r="L6402" s="220"/>
      <c r="M6402" s="326"/>
      <c r="N6402" s="220"/>
      <c r="O6402" s="220"/>
      <c r="P6402" s="220"/>
      <c r="Q6402" s="326"/>
      <c r="R6402" s="326"/>
      <c r="S6402" s="326"/>
      <c r="T6402" s="326"/>
    </row>
    <row r="6403" spans="1:20">
      <c r="A6403" s="220"/>
      <c r="B6403" s="220"/>
      <c r="C6403" s="220"/>
      <c r="D6403" s="220"/>
      <c r="E6403" s="220"/>
      <c r="F6403" s="220"/>
      <c r="G6403" s="220"/>
      <c r="H6403" s="220"/>
      <c r="I6403" s="220"/>
      <c r="J6403" s="220"/>
      <c r="K6403" s="220"/>
      <c r="L6403" s="220"/>
      <c r="M6403" s="326"/>
      <c r="N6403" s="220"/>
      <c r="O6403" s="220"/>
      <c r="P6403" s="220"/>
      <c r="Q6403" s="326"/>
      <c r="R6403" s="326"/>
      <c r="S6403" s="326"/>
      <c r="T6403" s="326"/>
    </row>
    <row r="6404" spans="1:20">
      <c r="A6404" s="220"/>
      <c r="B6404" s="220"/>
      <c r="C6404" s="220"/>
      <c r="D6404" s="220"/>
      <c r="E6404" s="220"/>
      <c r="F6404" s="220"/>
      <c r="G6404" s="220"/>
      <c r="H6404" s="220"/>
      <c r="I6404" s="220"/>
      <c r="J6404" s="220"/>
      <c r="K6404" s="220"/>
      <c r="L6404" s="220"/>
      <c r="M6404" s="326"/>
      <c r="N6404" s="220"/>
      <c r="O6404" s="220"/>
      <c r="P6404" s="220"/>
      <c r="Q6404" s="326"/>
      <c r="R6404" s="326"/>
      <c r="S6404" s="326"/>
      <c r="T6404" s="326"/>
    </row>
    <row r="6405" spans="1:20">
      <c r="A6405" s="220"/>
      <c r="B6405" s="220"/>
      <c r="C6405" s="220"/>
      <c r="D6405" s="220"/>
      <c r="E6405" s="220"/>
      <c r="F6405" s="220"/>
      <c r="G6405" s="220"/>
      <c r="H6405" s="220"/>
      <c r="I6405" s="220"/>
      <c r="J6405" s="220"/>
      <c r="K6405" s="220"/>
      <c r="L6405" s="220"/>
      <c r="M6405" s="326"/>
      <c r="N6405" s="220"/>
      <c r="O6405" s="220"/>
      <c r="P6405" s="220"/>
      <c r="Q6405" s="326"/>
      <c r="R6405" s="326"/>
      <c r="S6405" s="326"/>
      <c r="T6405" s="326"/>
    </row>
    <row r="6406" spans="1:20">
      <c r="A6406" s="220"/>
      <c r="B6406" s="220"/>
      <c r="C6406" s="220"/>
      <c r="D6406" s="220"/>
      <c r="E6406" s="220"/>
      <c r="F6406" s="220"/>
      <c r="G6406" s="220"/>
      <c r="H6406" s="220"/>
      <c r="I6406" s="220"/>
      <c r="J6406" s="220"/>
      <c r="K6406" s="220"/>
      <c r="L6406" s="220"/>
      <c r="M6406" s="326"/>
      <c r="N6406" s="220"/>
      <c r="O6406" s="220"/>
      <c r="P6406" s="220"/>
      <c r="Q6406" s="326"/>
      <c r="R6406" s="326"/>
      <c r="S6406" s="326"/>
      <c r="T6406" s="326"/>
    </row>
    <row r="6407" spans="1:20">
      <c r="A6407" s="220"/>
      <c r="B6407" s="220"/>
      <c r="C6407" s="220"/>
      <c r="D6407" s="220"/>
      <c r="E6407" s="220"/>
      <c r="F6407" s="220"/>
      <c r="G6407" s="220"/>
      <c r="H6407" s="220"/>
      <c r="I6407" s="220"/>
      <c r="J6407" s="220"/>
      <c r="K6407" s="220"/>
      <c r="L6407" s="220"/>
      <c r="M6407" s="326"/>
      <c r="N6407" s="220"/>
      <c r="O6407" s="220"/>
      <c r="P6407" s="220"/>
      <c r="Q6407" s="326"/>
      <c r="R6407" s="326"/>
      <c r="S6407" s="326"/>
      <c r="T6407" s="326"/>
    </row>
    <row r="6408" spans="1:20">
      <c r="A6408" s="220"/>
      <c r="B6408" s="220"/>
      <c r="C6408" s="220"/>
      <c r="D6408" s="220"/>
      <c r="E6408" s="220"/>
      <c r="F6408" s="220"/>
      <c r="G6408" s="220"/>
      <c r="H6408" s="220"/>
      <c r="I6408" s="220"/>
      <c r="J6408" s="220"/>
      <c r="K6408" s="220"/>
      <c r="L6408" s="220"/>
      <c r="M6408" s="326"/>
      <c r="N6408" s="220"/>
      <c r="O6408" s="220"/>
      <c r="P6408" s="220"/>
      <c r="Q6408" s="326"/>
      <c r="R6408" s="326"/>
      <c r="S6408" s="326"/>
      <c r="T6408" s="326"/>
    </row>
    <row r="6409" spans="1:20">
      <c r="A6409" s="220"/>
      <c r="B6409" s="220"/>
      <c r="C6409" s="220"/>
      <c r="D6409" s="220"/>
      <c r="E6409" s="220"/>
      <c r="F6409" s="220"/>
      <c r="G6409" s="220"/>
      <c r="H6409" s="220"/>
      <c r="I6409" s="220"/>
      <c r="J6409" s="220"/>
      <c r="K6409" s="220"/>
      <c r="L6409" s="220"/>
      <c r="M6409" s="326"/>
      <c r="N6409" s="220"/>
      <c r="O6409" s="220"/>
      <c r="P6409" s="220"/>
      <c r="Q6409" s="326"/>
      <c r="R6409" s="326"/>
      <c r="S6409" s="326"/>
      <c r="T6409" s="326"/>
    </row>
    <row r="6410" spans="1:20">
      <c r="A6410" s="220"/>
      <c r="B6410" s="220"/>
      <c r="C6410" s="220"/>
      <c r="D6410" s="220"/>
      <c r="E6410" s="220"/>
      <c r="F6410" s="220"/>
      <c r="G6410" s="220"/>
      <c r="H6410" s="220"/>
      <c r="I6410" s="220"/>
      <c r="J6410" s="220"/>
      <c r="K6410" s="220"/>
      <c r="L6410" s="220"/>
      <c r="M6410" s="326"/>
      <c r="N6410" s="220"/>
      <c r="O6410" s="220"/>
      <c r="P6410" s="220"/>
      <c r="Q6410" s="326"/>
      <c r="R6410" s="326"/>
      <c r="S6410" s="326"/>
      <c r="T6410" s="326"/>
    </row>
    <row r="6411" spans="1:20">
      <c r="A6411" s="220"/>
      <c r="B6411" s="220"/>
      <c r="C6411" s="220"/>
      <c r="D6411" s="220"/>
      <c r="E6411" s="220"/>
      <c r="F6411" s="220"/>
      <c r="G6411" s="220"/>
      <c r="H6411" s="220"/>
      <c r="I6411" s="220"/>
      <c r="J6411" s="220"/>
      <c r="K6411" s="220"/>
      <c r="L6411" s="220"/>
      <c r="M6411" s="326"/>
      <c r="N6411" s="220"/>
      <c r="O6411" s="220"/>
      <c r="P6411" s="220"/>
      <c r="Q6411" s="326"/>
      <c r="R6411" s="326"/>
      <c r="S6411" s="326"/>
      <c r="T6411" s="326"/>
    </row>
    <row r="6412" spans="1:20">
      <c r="A6412" s="220"/>
      <c r="B6412" s="220"/>
      <c r="C6412" s="220"/>
      <c r="D6412" s="220"/>
      <c r="E6412" s="220"/>
      <c r="F6412" s="220"/>
      <c r="G6412" s="220"/>
      <c r="H6412" s="220"/>
      <c r="I6412" s="220"/>
      <c r="J6412" s="220"/>
      <c r="K6412" s="220"/>
      <c r="L6412" s="220"/>
      <c r="M6412" s="326"/>
      <c r="N6412" s="220"/>
      <c r="O6412" s="220"/>
      <c r="P6412" s="220"/>
      <c r="Q6412" s="326"/>
      <c r="R6412" s="326"/>
      <c r="S6412" s="326"/>
      <c r="T6412" s="326"/>
    </row>
    <row r="6413" spans="1:20">
      <c r="A6413" s="220"/>
      <c r="B6413" s="220"/>
      <c r="C6413" s="220"/>
      <c r="D6413" s="220"/>
      <c r="E6413" s="220"/>
      <c r="F6413" s="220"/>
      <c r="G6413" s="220"/>
      <c r="H6413" s="220"/>
      <c r="I6413" s="220"/>
      <c r="J6413" s="220"/>
      <c r="K6413" s="220"/>
      <c r="L6413" s="220"/>
      <c r="M6413" s="326"/>
      <c r="N6413" s="220"/>
      <c r="O6413" s="220"/>
      <c r="P6413" s="220"/>
      <c r="Q6413" s="326"/>
      <c r="R6413" s="326"/>
      <c r="S6413" s="326"/>
      <c r="T6413" s="326"/>
    </row>
    <row r="6414" spans="1:20">
      <c r="A6414" s="220"/>
      <c r="B6414" s="220"/>
      <c r="C6414" s="220"/>
      <c r="D6414" s="220"/>
      <c r="E6414" s="220"/>
      <c r="F6414" s="220"/>
      <c r="G6414" s="220"/>
      <c r="H6414" s="220"/>
      <c r="I6414" s="220"/>
      <c r="J6414" s="220"/>
      <c r="K6414" s="220"/>
      <c r="L6414" s="220"/>
      <c r="M6414" s="326"/>
      <c r="N6414" s="220"/>
      <c r="O6414" s="220"/>
      <c r="P6414" s="220"/>
      <c r="Q6414" s="326"/>
      <c r="R6414" s="326"/>
      <c r="S6414" s="326"/>
      <c r="T6414" s="326"/>
    </row>
    <row r="6415" spans="1:20">
      <c r="A6415" s="220"/>
      <c r="B6415" s="220"/>
      <c r="C6415" s="220"/>
      <c r="D6415" s="220"/>
      <c r="E6415" s="220"/>
      <c r="F6415" s="220"/>
      <c r="G6415" s="220"/>
      <c r="H6415" s="220"/>
      <c r="I6415" s="220"/>
      <c r="J6415" s="220"/>
      <c r="K6415" s="220"/>
      <c r="L6415" s="220"/>
      <c r="M6415" s="326"/>
      <c r="N6415" s="220"/>
      <c r="O6415" s="220"/>
      <c r="P6415" s="220"/>
      <c r="Q6415" s="326"/>
      <c r="R6415" s="326"/>
      <c r="S6415" s="326"/>
      <c r="T6415" s="326"/>
    </row>
    <row r="6416" spans="1:20">
      <c r="A6416" s="220"/>
      <c r="B6416" s="220"/>
      <c r="C6416" s="220"/>
      <c r="D6416" s="220"/>
      <c r="E6416" s="220"/>
      <c r="F6416" s="220"/>
      <c r="G6416" s="220"/>
      <c r="H6416" s="220"/>
      <c r="I6416" s="220"/>
      <c r="J6416" s="220"/>
      <c r="K6416" s="220"/>
      <c r="L6416" s="220"/>
      <c r="M6416" s="326"/>
      <c r="N6416" s="220"/>
      <c r="O6416" s="220"/>
      <c r="P6416" s="220"/>
      <c r="Q6416" s="326"/>
      <c r="R6416" s="326"/>
      <c r="S6416" s="326"/>
      <c r="T6416" s="326"/>
    </row>
    <row r="6417" spans="1:20">
      <c r="A6417" s="220"/>
      <c r="B6417" s="220"/>
      <c r="C6417" s="220"/>
      <c r="D6417" s="220"/>
      <c r="E6417" s="220"/>
      <c r="F6417" s="220"/>
      <c r="G6417" s="220"/>
      <c r="H6417" s="220"/>
      <c r="I6417" s="220"/>
      <c r="J6417" s="220"/>
      <c r="K6417" s="220"/>
      <c r="L6417" s="220"/>
      <c r="M6417" s="326"/>
      <c r="N6417" s="220"/>
      <c r="O6417" s="220"/>
      <c r="P6417" s="220"/>
      <c r="Q6417" s="326"/>
      <c r="R6417" s="326"/>
      <c r="S6417" s="326"/>
      <c r="T6417" s="326"/>
    </row>
    <row r="6418" spans="1:20">
      <c r="A6418" s="220"/>
      <c r="B6418" s="220"/>
      <c r="C6418" s="220"/>
      <c r="D6418" s="220"/>
      <c r="E6418" s="220"/>
      <c r="F6418" s="220"/>
      <c r="G6418" s="220"/>
      <c r="H6418" s="220"/>
      <c r="I6418" s="220"/>
      <c r="J6418" s="220"/>
      <c r="K6418" s="220"/>
      <c r="L6418" s="220"/>
      <c r="M6418" s="326"/>
      <c r="N6418" s="220"/>
      <c r="O6418" s="220"/>
      <c r="P6418" s="220"/>
      <c r="Q6418" s="326"/>
      <c r="R6418" s="326"/>
      <c r="S6418" s="326"/>
      <c r="T6418" s="326"/>
    </row>
    <row r="6419" spans="1:20">
      <c r="A6419" s="220"/>
      <c r="B6419" s="220"/>
      <c r="C6419" s="220"/>
      <c r="D6419" s="220"/>
      <c r="E6419" s="220"/>
      <c r="F6419" s="220"/>
      <c r="G6419" s="220"/>
      <c r="H6419" s="220"/>
      <c r="I6419" s="220"/>
      <c r="J6419" s="220"/>
      <c r="K6419" s="220"/>
      <c r="L6419" s="220"/>
      <c r="M6419" s="326"/>
      <c r="N6419" s="220"/>
      <c r="O6419" s="220"/>
      <c r="P6419" s="220"/>
      <c r="Q6419" s="326"/>
      <c r="R6419" s="326"/>
      <c r="S6419" s="326"/>
      <c r="T6419" s="326"/>
    </row>
    <row r="6420" spans="1:20">
      <c r="A6420" s="220"/>
      <c r="B6420" s="220"/>
      <c r="C6420" s="220"/>
      <c r="D6420" s="220"/>
      <c r="E6420" s="220"/>
      <c r="F6420" s="220"/>
      <c r="G6420" s="220"/>
      <c r="H6420" s="220"/>
      <c r="I6420" s="220"/>
      <c r="J6420" s="220"/>
      <c r="K6420" s="220"/>
      <c r="L6420" s="220"/>
      <c r="M6420" s="326"/>
      <c r="N6420" s="220"/>
      <c r="O6420" s="220"/>
      <c r="P6420" s="220"/>
      <c r="Q6420" s="326"/>
      <c r="R6420" s="326"/>
      <c r="S6420" s="326"/>
      <c r="T6420" s="326"/>
    </row>
    <row r="6421" spans="1:20">
      <c r="A6421" s="220"/>
      <c r="B6421" s="220"/>
      <c r="C6421" s="220"/>
      <c r="D6421" s="220"/>
      <c r="E6421" s="220"/>
      <c r="F6421" s="220"/>
      <c r="G6421" s="220"/>
      <c r="H6421" s="220"/>
      <c r="I6421" s="220"/>
      <c r="J6421" s="220"/>
      <c r="K6421" s="220"/>
      <c r="L6421" s="220"/>
      <c r="M6421" s="326"/>
      <c r="N6421" s="220"/>
      <c r="O6421" s="220"/>
      <c r="P6421" s="220"/>
      <c r="Q6421" s="326"/>
      <c r="R6421" s="326"/>
      <c r="S6421" s="326"/>
      <c r="T6421" s="326"/>
    </row>
    <row r="6422" spans="1:20">
      <c r="A6422" s="220"/>
      <c r="B6422" s="220"/>
      <c r="C6422" s="220"/>
      <c r="D6422" s="220"/>
      <c r="E6422" s="220"/>
      <c r="F6422" s="220"/>
      <c r="G6422" s="220"/>
      <c r="H6422" s="220"/>
      <c r="I6422" s="220"/>
      <c r="J6422" s="220"/>
      <c r="K6422" s="220"/>
      <c r="L6422" s="220"/>
      <c r="M6422" s="326"/>
      <c r="N6422" s="220"/>
      <c r="O6422" s="220"/>
      <c r="P6422" s="220"/>
      <c r="Q6422" s="326"/>
      <c r="R6422" s="326"/>
      <c r="S6422" s="326"/>
      <c r="T6422" s="326"/>
    </row>
    <row r="6423" spans="1:20">
      <c r="A6423" s="220"/>
      <c r="B6423" s="220"/>
      <c r="C6423" s="220"/>
      <c r="D6423" s="220"/>
      <c r="E6423" s="220"/>
      <c r="F6423" s="220"/>
      <c r="G6423" s="220"/>
      <c r="H6423" s="220"/>
      <c r="I6423" s="220"/>
      <c r="J6423" s="220"/>
      <c r="K6423" s="220"/>
      <c r="L6423" s="220"/>
      <c r="M6423" s="326"/>
      <c r="N6423" s="220"/>
      <c r="O6423" s="220"/>
      <c r="P6423" s="220"/>
      <c r="Q6423" s="326"/>
      <c r="R6423" s="326"/>
      <c r="S6423" s="326"/>
      <c r="T6423" s="326"/>
    </row>
    <row r="6424" spans="1:20">
      <c r="A6424" s="220"/>
      <c r="B6424" s="220"/>
      <c r="C6424" s="220"/>
      <c r="D6424" s="220"/>
      <c r="E6424" s="220"/>
      <c r="F6424" s="220"/>
      <c r="G6424" s="220"/>
      <c r="H6424" s="220"/>
      <c r="I6424" s="220"/>
      <c r="J6424" s="220"/>
      <c r="K6424" s="220"/>
      <c r="L6424" s="220"/>
      <c r="M6424" s="326"/>
      <c r="N6424" s="220"/>
      <c r="O6424" s="220"/>
      <c r="P6424" s="220"/>
      <c r="Q6424" s="326"/>
      <c r="R6424" s="326"/>
      <c r="S6424" s="326"/>
      <c r="T6424" s="326"/>
    </row>
    <row r="6425" spans="1:20">
      <c r="A6425" s="220"/>
      <c r="B6425" s="220"/>
      <c r="C6425" s="220"/>
      <c r="D6425" s="220"/>
      <c r="E6425" s="220"/>
      <c r="F6425" s="220"/>
      <c r="G6425" s="220"/>
      <c r="H6425" s="220"/>
      <c r="I6425" s="220"/>
      <c r="J6425" s="220"/>
      <c r="K6425" s="220"/>
      <c r="L6425" s="220"/>
      <c r="M6425" s="326"/>
      <c r="N6425" s="220"/>
      <c r="O6425" s="220"/>
      <c r="P6425" s="220"/>
      <c r="Q6425" s="326"/>
      <c r="R6425" s="326"/>
      <c r="S6425" s="326"/>
      <c r="T6425" s="326"/>
    </row>
    <row r="6426" spans="1:20">
      <c r="A6426" s="220"/>
      <c r="B6426" s="220"/>
      <c r="C6426" s="220"/>
      <c r="D6426" s="220"/>
      <c r="E6426" s="220"/>
      <c r="F6426" s="220"/>
      <c r="G6426" s="220"/>
      <c r="H6426" s="220"/>
      <c r="I6426" s="220"/>
      <c r="J6426" s="220"/>
      <c r="K6426" s="220"/>
      <c r="L6426" s="220"/>
      <c r="M6426" s="326"/>
      <c r="N6426" s="220"/>
      <c r="O6426" s="220"/>
      <c r="P6426" s="220"/>
      <c r="Q6426" s="326"/>
      <c r="R6426" s="326"/>
      <c r="S6426" s="326"/>
      <c r="T6426" s="326"/>
    </row>
    <row r="6427" spans="1:20">
      <c r="A6427" s="220"/>
      <c r="B6427" s="220"/>
      <c r="C6427" s="220"/>
      <c r="D6427" s="220"/>
      <c r="E6427" s="220"/>
      <c r="F6427" s="220"/>
      <c r="G6427" s="220"/>
      <c r="H6427" s="220"/>
      <c r="I6427" s="220"/>
      <c r="J6427" s="220"/>
      <c r="K6427" s="220"/>
      <c r="L6427" s="220"/>
      <c r="M6427" s="326"/>
      <c r="N6427" s="220"/>
      <c r="O6427" s="220"/>
      <c r="P6427" s="220"/>
      <c r="Q6427" s="326"/>
      <c r="R6427" s="326"/>
      <c r="S6427" s="326"/>
      <c r="T6427" s="326"/>
    </row>
    <row r="6428" spans="1:20">
      <c r="A6428" s="220"/>
      <c r="B6428" s="220"/>
      <c r="C6428" s="220"/>
      <c r="D6428" s="220"/>
      <c r="E6428" s="220"/>
      <c r="F6428" s="220"/>
      <c r="G6428" s="220"/>
      <c r="H6428" s="220"/>
      <c r="I6428" s="220"/>
      <c r="J6428" s="220"/>
      <c r="K6428" s="220"/>
      <c r="L6428" s="220"/>
      <c r="M6428" s="326"/>
      <c r="N6428" s="220"/>
      <c r="O6428" s="220"/>
      <c r="P6428" s="220"/>
      <c r="Q6428" s="326"/>
      <c r="R6428" s="326"/>
      <c r="S6428" s="326"/>
      <c r="T6428" s="326"/>
    </row>
    <row r="6429" spans="1:20">
      <c r="A6429" s="220"/>
      <c r="B6429" s="220"/>
      <c r="C6429" s="220"/>
      <c r="D6429" s="220"/>
      <c r="E6429" s="220"/>
      <c r="F6429" s="220"/>
      <c r="G6429" s="220"/>
      <c r="H6429" s="220"/>
      <c r="I6429" s="220"/>
      <c r="J6429" s="220"/>
      <c r="K6429" s="220"/>
      <c r="L6429" s="220"/>
      <c r="M6429" s="326"/>
      <c r="N6429" s="220"/>
      <c r="O6429" s="220"/>
      <c r="P6429" s="220"/>
      <c r="Q6429" s="326"/>
      <c r="R6429" s="326"/>
      <c r="S6429" s="326"/>
      <c r="T6429" s="326"/>
    </row>
    <row r="6430" spans="1:20">
      <c r="A6430" s="220"/>
      <c r="B6430" s="220"/>
      <c r="C6430" s="220"/>
      <c r="D6430" s="220"/>
      <c r="E6430" s="220"/>
      <c r="F6430" s="220"/>
      <c r="G6430" s="220"/>
      <c r="H6430" s="220"/>
      <c r="I6430" s="220"/>
      <c r="J6430" s="220"/>
      <c r="K6430" s="220"/>
      <c r="L6430" s="220"/>
      <c r="M6430" s="326"/>
      <c r="N6430" s="220"/>
      <c r="O6430" s="220"/>
      <c r="P6430" s="220"/>
      <c r="Q6430" s="326"/>
      <c r="R6430" s="326"/>
      <c r="S6430" s="326"/>
      <c r="T6430" s="326"/>
    </row>
    <row r="6431" spans="1:20">
      <c r="A6431" s="220"/>
      <c r="B6431" s="220"/>
      <c r="C6431" s="220"/>
      <c r="D6431" s="220"/>
      <c r="E6431" s="220"/>
      <c r="F6431" s="220"/>
      <c r="G6431" s="220"/>
      <c r="H6431" s="220"/>
      <c r="I6431" s="220"/>
      <c r="J6431" s="220"/>
      <c r="K6431" s="220"/>
      <c r="L6431" s="220"/>
      <c r="M6431" s="326"/>
      <c r="N6431" s="220"/>
      <c r="O6431" s="220"/>
      <c r="P6431" s="220"/>
      <c r="Q6431" s="326"/>
      <c r="R6431" s="326"/>
      <c r="S6431" s="326"/>
      <c r="T6431" s="326"/>
    </row>
    <row r="6432" spans="1:20">
      <c r="A6432" s="220"/>
      <c r="B6432" s="220"/>
      <c r="C6432" s="220"/>
      <c r="D6432" s="220"/>
      <c r="E6432" s="220"/>
      <c r="F6432" s="220"/>
      <c r="G6432" s="220"/>
      <c r="H6432" s="220"/>
      <c r="I6432" s="220"/>
      <c r="J6432" s="220"/>
      <c r="K6432" s="220"/>
      <c r="L6432" s="220"/>
      <c r="M6432" s="326"/>
      <c r="N6432" s="220"/>
      <c r="O6432" s="220"/>
      <c r="P6432" s="220"/>
      <c r="Q6432" s="326"/>
      <c r="R6432" s="326"/>
      <c r="S6432" s="326"/>
      <c r="T6432" s="326"/>
    </row>
    <row r="6433" spans="1:20">
      <c r="A6433" s="220"/>
      <c r="B6433" s="220"/>
      <c r="C6433" s="220"/>
      <c r="D6433" s="220"/>
      <c r="E6433" s="220"/>
      <c r="F6433" s="220"/>
      <c r="G6433" s="220"/>
      <c r="H6433" s="220"/>
      <c r="I6433" s="220"/>
      <c r="J6433" s="220"/>
      <c r="K6433" s="220"/>
      <c r="L6433" s="220"/>
      <c r="M6433" s="326"/>
      <c r="N6433" s="220"/>
      <c r="O6433" s="220"/>
      <c r="P6433" s="220"/>
      <c r="Q6433" s="326"/>
      <c r="R6433" s="326"/>
      <c r="S6433" s="326"/>
      <c r="T6433" s="326"/>
    </row>
    <row r="6434" spans="1:20">
      <c r="A6434" s="220"/>
      <c r="B6434" s="220"/>
      <c r="C6434" s="220"/>
      <c r="D6434" s="220"/>
      <c r="E6434" s="220"/>
      <c r="F6434" s="220"/>
      <c r="G6434" s="220"/>
      <c r="H6434" s="220"/>
      <c r="I6434" s="220"/>
      <c r="J6434" s="220"/>
      <c r="K6434" s="220"/>
      <c r="L6434" s="220"/>
      <c r="M6434" s="326"/>
      <c r="N6434" s="220"/>
      <c r="O6434" s="220"/>
      <c r="P6434" s="220"/>
      <c r="Q6434" s="326"/>
      <c r="R6434" s="326"/>
      <c r="S6434" s="326"/>
      <c r="T6434" s="326"/>
    </row>
    <row r="6435" spans="1:20">
      <c r="A6435" s="220"/>
      <c r="B6435" s="220"/>
      <c r="C6435" s="220"/>
      <c r="D6435" s="220"/>
      <c r="E6435" s="220"/>
      <c r="F6435" s="220"/>
      <c r="G6435" s="220"/>
      <c r="H6435" s="220"/>
      <c r="I6435" s="220"/>
      <c r="J6435" s="220"/>
      <c r="K6435" s="220"/>
      <c r="L6435" s="220"/>
      <c r="M6435" s="326"/>
      <c r="N6435" s="220"/>
      <c r="O6435" s="220"/>
      <c r="P6435" s="220"/>
      <c r="Q6435" s="326"/>
      <c r="R6435" s="326"/>
      <c r="S6435" s="326"/>
      <c r="T6435" s="326"/>
    </row>
    <row r="6436" spans="1:20">
      <c r="A6436" s="220"/>
      <c r="B6436" s="220"/>
      <c r="C6436" s="220"/>
      <c r="D6436" s="220"/>
      <c r="E6436" s="220"/>
      <c r="F6436" s="220"/>
      <c r="G6436" s="220"/>
      <c r="H6436" s="220"/>
      <c r="I6436" s="220"/>
      <c r="J6436" s="220"/>
      <c r="K6436" s="220"/>
      <c r="L6436" s="220"/>
      <c r="M6436" s="326"/>
      <c r="N6436" s="220"/>
      <c r="O6436" s="220"/>
      <c r="P6436" s="220"/>
      <c r="Q6436" s="326"/>
      <c r="R6436" s="326"/>
      <c r="S6436" s="326"/>
      <c r="T6436" s="326"/>
    </row>
    <row r="6437" spans="1:20">
      <c r="A6437" s="220"/>
      <c r="B6437" s="220"/>
      <c r="C6437" s="220"/>
      <c r="D6437" s="220"/>
      <c r="E6437" s="220"/>
      <c r="F6437" s="220"/>
      <c r="G6437" s="220"/>
      <c r="H6437" s="220"/>
      <c r="I6437" s="220"/>
      <c r="J6437" s="220"/>
      <c r="K6437" s="220"/>
      <c r="L6437" s="220"/>
      <c r="M6437" s="326"/>
      <c r="N6437" s="220"/>
      <c r="O6437" s="220"/>
      <c r="P6437" s="220"/>
      <c r="Q6437" s="326"/>
      <c r="R6437" s="326"/>
      <c r="S6437" s="326"/>
      <c r="T6437" s="326"/>
    </row>
    <row r="6438" spans="1:20">
      <c r="A6438" s="220"/>
      <c r="B6438" s="220"/>
      <c r="C6438" s="220"/>
      <c r="D6438" s="220"/>
      <c r="E6438" s="220"/>
      <c r="F6438" s="220"/>
      <c r="G6438" s="220"/>
      <c r="H6438" s="220"/>
      <c r="I6438" s="220"/>
      <c r="J6438" s="220"/>
      <c r="K6438" s="220"/>
      <c r="L6438" s="220"/>
      <c r="M6438" s="326"/>
      <c r="N6438" s="220"/>
      <c r="O6438" s="220"/>
      <c r="P6438" s="220"/>
      <c r="Q6438" s="326"/>
      <c r="R6438" s="326"/>
      <c r="S6438" s="326"/>
      <c r="T6438" s="326"/>
    </row>
    <row r="6439" spans="1:20">
      <c r="A6439" s="220"/>
      <c r="B6439" s="220"/>
      <c r="C6439" s="220"/>
      <c r="D6439" s="220"/>
      <c r="E6439" s="220"/>
      <c r="F6439" s="220"/>
      <c r="G6439" s="220"/>
      <c r="H6439" s="220"/>
      <c r="I6439" s="220"/>
      <c r="J6439" s="220"/>
      <c r="K6439" s="220"/>
      <c r="L6439" s="220"/>
      <c r="M6439" s="326"/>
      <c r="N6439" s="220"/>
      <c r="O6439" s="220"/>
      <c r="P6439" s="220"/>
      <c r="Q6439" s="326"/>
      <c r="R6439" s="326"/>
      <c r="S6439" s="326"/>
      <c r="T6439" s="326"/>
    </row>
    <row r="6440" spans="1:20">
      <c r="A6440" s="220"/>
      <c r="B6440" s="220"/>
      <c r="C6440" s="220"/>
      <c r="D6440" s="220"/>
      <c r="E6440" s="220"/>
      <c r="F6440" s="220"/>
      <c r="G6440" s="220"/>
      <c r="H6440" s="220"/>
      <c r="I6440" s="220"/>
      <c r="J6440" s="220"/>
      <c r="K6440" s="220"/>
      <c r="L6440" s="220"/>
      <c r="M6440" s="326"/>
      <c r="N6440" s="220"/>
      <c r="O6440" s="220"/>
      <c r="P6440" s="220"/>
      <c r="Q6440" s="326"/>
      <c r="R6440" s="326"/>
      <c r="S6440" s="326"/>
      <c r="T6440" s="326"/>
    </row>
    <row r="6441" spans="1:20">
      <c r="A6441" s="220"/>
      <c r="B6441" s="220"/>
      <c r="C6441" s="220"/>
      <c r="D6441" s="220"/>
      <c r="E6441" s="220"/>
      <c r="F6441" s="220"/>
      <c r="G6441" s="220"/>
      <c r="H6441" s="220"/>
      <c r="I6441" s="220"/>
      <c r="J6441" s="220"/>
      <c r="K6441" s="220"/>
      <c r="L6441" s="220"/>
      <c r="M6441" s="326"/>
      <c r="N6441" s="220"/>
      <c r="O6441" s="220"/>
      <c r="P6441" s="220"/>
      <c r="Q6441" s="326"/>
      <c r="R6441" s="326"/>
      <c r="S6441" s="326"/>
      <c r="T6441" s="326"/>
    </row>
    <row r="6442" spans="1:20">
      <c r="A6442" s="220"/>
      <c r="B6442" s="220"/>
      <c r="C6442" s="220"/>
      <c r="D6442" s="220"/>
      <c r="E6442" s="220"/>
      <c r="F6442" s="220"/>
      <c r="G6442" s="220"/>
      <c r="H6442" s="220"/>
      <c r="I6442" s="220"/>
      <c r="J6442" s="220"/>
      <c r="K6442" s="220"/>
      <c r="L6442" s="220"/>
      <c r="M6442" s="326"/>
      <c r="N6442" s="220"/>
      <c r="O6442" s="220"/>
      <c r="P6442" s="220"/>
      <c r="Q6442" s="326"/>
      <c r="R6442" s="326"/>
      <c r="S6442" s="326"/>
      <c r="T6442" s="326"/>
    </row>
    <row r="6443" spans="1:20">
      <c r="A6443" s="220"/>
      <c r="B6443" s="220"/>
      <c r="C6443" s="220"/>
      <c r="D6443" s="220"/>
      <c r="E6443" s="220"/>
      <c r="F6443" s="220"/>
      <c r="G6443" s="220"/>
      <c r="H6443" s="220"/>
      <c r="I6443" s="220"/>
      <c r="J6443" s="220"/>
      <c r="K6443" s="220"/>
      <c r="L6443" s="220"/>
      <c r="M6443" s="326"/>
      <c r="N6443" s="220"/>
      <c r="O6443" s="220"/>
      <c r="P6443" s="220"/>
      <c r="Q6443" s="326"/>
      <c r="R6443" s="326"/>
      <c r="S6443" s="326"/>
      <c r="T6443" s="326"/>
    </row>
    <row r="6444" spans="1:20">
      <c r="A6444" s="220"/>
      <c r="B6444" s="220"/>
      <c r="C6444" s="220"/>
      <c r="D6444" s="220"/>
      <c r="E6444" s="220"/>
      <c r="F6444" s="220"/>
      <c r="G6444" s="220"/>
      <c r="H6444" s="220"/>
      <c r="I6444" s="220"/>
      <c r="J6444" s="220"/>
      <c r="K6444" s="220"/>
      <c r="L6444" s="220"/>
      <c r="M6444" s="326"/>
      <c r="N6444" s="220"/>
      <c r="O6444" s="220"/>
      <c r="P6444" s="220"/>
      <c r="Q6444" s="326"/>
      <c r="R6444" s="326"/>
      <c r="S6444" s="326"/>
      <c r="T6444" s="326"/>
    </row>
    <row r="6445" spans="1:20">
      <c r="A6445" s="220"/>
      <c r="B6445" s="220"/>
      <c r="C6445" s="220"/>
      <c r="D6445" s="220"/>
      <c r="E6445" s="220"/>
      <c r="F6445" s="220"/>
      <c r="G6445" s="220"/>
      <c r="H6445" s="220"/>
      <c r="I6445" s="220"/>
      <c r="J6445" s="220"/>
      <c r="K6445" s="220"/>
      <c r="L6445" s="220"/>
      <c r="M6445" s="326"/>
      <c r="N6445" s="220"/>
      <c r="O6445" s="220"/>
      <c r="P6445" s="220"/>
      <c r="Q6445" s="326"/>
      <c r="R6445" s="326"/>
      <c r="S6445" s="326"/>
      <c r="T6445" s="326"/>
    </row>
    <row r="6446" spans="1:20">
      <c r="A6446" s="220"/>
      <c r="B6446" s="220"/>
      <c r="C6446" s="220"/>
      <c r="D6446" s="220"/>
      <c r="E6446" s="220"/>
      <c r="F6446" s="220"/>
      <c r="G6446" s="220"/>
      <c r="H6446" s="220"/>
      <c r="I6446" s="220"/>
      <c r="J6446" s="220"/>
      <c r="K6446" s="220"/>
      <c r="L6446" s="220"/>
      <c r="M6446" s="326"/>
      <c r="N6446" s="220"/>
      <c r="O6446" s="220"/>
      <c r="P6446" s="220"/>
      <c r="Q6446" s="326"/>
      <c r="R6446" s="326"/>
      <c r="S6446" s="326"/>
      <c r="T6446" s="326"/>
    </row>
    <row r="6447" spans="1:20">
      <c r="A6447" s="220"/>
      <c r="B6447" s="220"/>
      <c r="C6447" s="220"/>
      <c r="D6447" s="220"/>
      <c r="E6447" s="220"/>
      <c r="F6447" s="220"/>
      <c r="G6447" s="220"/>
      <c r="H6447" s="220"/>
      <c r="I6447" s="220"/>
      <c r="J6447" s="220"/>
      <c r="K6447" s="220"/>
      <c r="L6447" s="220"/>
      <c r="M6447" s="326"/>
      <c r="N6447" s="220"/>
      <c r="O6447" s="220"/>
      <c r="P6447" s="220"/>
      <c r="Q6447" s="326"/>
      <c r="R6447" s="326"/>
      <c r="S6447" s="326"/>
      <c r="T6447" s="326"/>
    </row>
    <row r="6448" spans="1:20">
      <c r="A6448" s="220"/>
      <c r="B6448" s="220"/>
      <c r="C6448" s="220"/>
      <c r="D6448" s="220"/>
      <c r="E6448" s="220"/>
      <c r="F6448" s="220"/>
      <c r="G6448" s="220"/>
      <c r="H6448" s="220"/>
      <c r="I6448" s="220"/>
      <c r="J6448" s="220"/>
      <c r="K6448" s="220"/>
      <c r="L6448" s="220"/>
      <c r="M6448" s="326"/>
      <c r="N6448" s="220"/>
      <c r="O6448" s="220"/>
      <c r="P6448" s="220"/>
      <c r="Q6448" s="326"/>
      <c r="R6448" s="326"/>
      <c r="S6448" s="326"/>
      <c r="T6448" s="326"/>
    </row>
    <row r="6449" spans="1:20">
      <c r="A6449" s="220"/>
      <c r="B6449" s="220"/>
      <c r="C6449" s="220"/>
      <c r="D6449" s="220"/>
      <c r="E6449" s="220"/>
      <c r="F6449" s="220"/>
      <c r="G6449" s="220"/>
      <c r="H6449" s="220"/>
      <c r="I6449" s="220"/>
      <c r="J6449" s="220"/>
      <c r="K6449" s="220"/>
      <c r="L6449" s="220"/>
      <c r="M6449" s="326"/>
      <c r="N6449" s="220"/>
      <c r="O6449" s="220"/>
      <c r="P6449" s="220"/>
      <c r="Q6449" s="326"/>
      <c r="R6449" s="326"/>
      <c r="S6449" s="326"/>
      <c r="T6449" s="326"/>
    </row>
    <row r="6450" spans="1:20">
      <c r="A6450" s="220"/>
      <c r="B6450" s="220"/>
      <c r="C6450" s="220"/>
      <c r="D6450" s="220"/>
      <c r="E6450" s="220"/>
      <c r="F6450" s="220"/>
      <c r="G6450" s="220"/>
      <c r="H6450" s="220"/>
      <c r="I6450" s="220"/>
      <c r="J6450" s="220"/>
      <c r="K6450" s="220"/>
      <c r="L6450" s="220"/>
      <c r="M6450" s="326"/>
      <c r="N6450" s="220"/>
      <c r="O6450" s="220"/>
      <c r="P6450" s="220"/>
      <c r="Q6450" s="326"/>
      <c r="R6450" s="326"/>
      <c r="S6450" s="326"/>
      <c r="T6450" s="326"/>
    </row>
    <row r="6451" spans="1:20">
      <c r="A6451" s="220"/>
      <c r="B6451" s="220"/>
      <c r="C6451" s="220"/>
      <c r="D6451" s="220"/>
      <c r="E6451" s="220"/>
      <c r="F6451" s="220"/>
      <c r="G6451" s="220"/>
      <c r="H6451" s="220"/>
      <c r="I6451" s="220"/>
      <c r="J6451" s="220"/>
      <c r="K6451" s="220"/>
      <c r="L6451" s="220"/>
      <c r="M6451" s="326"/>
      <c r="N6451" s="220"/>
      <c r="O6451" s="220"/>
      <c r="P6451" s="220"/>
      <c r="Q6451" s="326"/>
      <c r="R6451" s="326"/>
      <c r="S6451" s="326"/>
      <c r="T6451" s="326"/>
    </row>
    <row r="6452" spans="1:20">
      <c r="A6452" s="220"/>
      <c r="B6452" s="220"/>
      <c r="C6452" s="220"/>
      <c r="D6452" s="220"/>
      <c r="E6452" s="220"/>
      <c r="F6452" s="220"/>
      <c r="G6452" s="220"/>
      <c r="H6452" s="220"/>
      <c r="I6452" s="220"/>
      <c r="J6452" s="220"/>
      <c r="K6452" s="220"/>
      <c r="L6452" s="220"/>
      <c r="M6452" s="326"/>
      <c r="N6452" s="220"/>
      <c r="O6452" s="220"/>
      <c r="P6452" s="220"/>
      <c r="Q6452" s="326"/>
      <c r="R6452" s="326"/>
      <c r="S6452" s="326"/>
      <c r="T6452" s="326"/>
    </row>
    <row r="6453" spans="1:20">
      <c r="A6453" s="220"/>
      <c r="B6453" s="220"/>
      <c r="C6453" s="220"/>
      <c r="D6453" s="220"/>
      <c r="E6453" s="220"/>
      <c r="F6453" s="220"/>
      <c r="G6453" s="220"/>
      <c r="H6453" s="220"/>
      <c r="I6453" s="220"/>
      <c r="J6453" s="220"/>
      <c r="K6453" s="220"/>
      <c r="L6453" s="220"/>
      <c r="M6453" s="326"/>
      <c r="N6453" s="220"/>
      <c r="O6453" s="220"/>
      <c r="P6453" s="220"/>
      <c r="Q6453" s="326"/>
      <c r="R6453" s="326"/>
      <c r="S6453" s="326"/>
      <c r="T6453" s="326"/>
    </row>
    <row r="6454" spans="1:20">
      <c r="A6454" s="220"/>
      <c r="B6454" s="220"/>
      <c r="C6454" s="220"/>
      <c r="D6454" s="220"/>
      <c r="E6454" s="220"/>
      <c r="F6454" s="220"/>
      <c r="G6454" s="220"/>
      <c r="H6454" s="220"/>
      <c r="I6454" s="220"/>
      <c r="J6454" s="220"/>
      <c r="K6454" s="220"/>
      <c r="L6454" s="220"/>
      <c r="M6454" s="326"/>
      <c r="N6454" s="220"/>
      <c r="O6454" s="220"/>
      <c r="P6454" s="220"/>
      <c r="Q6454" s="326"/>
      <c r="R6454" s="326"/>
      <c r="S6454" s="326"/>
      <c r="T6454" s="326"/>
    </row>
    <row r="6455" spans="1:20">
      <c r="A6455" s="220"/>
      <c r="B6455" s="220"/>
      <c r="C6455" s="220"/>
      <c r="D6455" s="220"/>
      <c r="E6455" s="220"/>
      <c r="F6455" s="220"/>
      <c r="G6455" s="220"/>
      <c r="H6455" s="220"/>
      <c r="I6455" s="220"/>
      <c r="J6455" s="220"/>
      <c r="K6455" s="220"/>
      <c r="L6455" s="220"/>
      <c r="M6455" s="326"/>
      <c r="N6455" s="220"/>
      <c r="O6455" s="220"/>
      <c r="P6455" s="220"/>
      <c r="Q6455" s="326"/>
      <c r="R6455" s="326"/>
      <c r="S6455" s="326"/>
      <c r="T6455" s="326"/>
    </row>
    <row r="6456" spans="1:20">
      <c r="A6456" s="220"/>
      <c r="B6456" s="220"/>
      <c r="C6456" s="220"/>
      <c r="D6456" s="220"/>
      <c r="E6456" s="220"/>
      <c r="F6456" s="220"/>
      <c r="G6456" s="220"/>
      <c r="H6456" s="220"/>
      <c r="I6456" s="220"/>
      <c r="J6456" s="220"/>
      <c r="K6456" s="220"/>
      <c r="L6456" s="220"/>
      <c r="M6456" s="326"/>
      <c r="N6456" s="220"/>
      <c r="O6456" s="220"/>
      <c r="P6456" s="220"/>
      <c r="Q6456" s="326"/>
      <c r="R6456" s="326"/>
      <c r="S6456" s="326"/>
      <c r="T6456" s="326"/>
    </row>
    <row r="6457" spans="1:20">
      <c r="A6457" s="220"/>
      <c r="B6457" s="220"/>
      <c r="C6457" s="220"/>
      <c r="D6457" s="220"/>
      <c r="E6457" s="220"/>
      <c r="F6457" s="220"/>
      <c r="G6457" s="220"/>
      <c r="H6457" s="220"/>
      <c r="I6457" s="220"/>
      <c r="J6457" s="220"/>
      <c r="K6457" s="220"/>
      <c r="L6457" s="220"/>
      <c r="M6457" s="326"/>
      <c r="N6457" s="220"/>
      <c r="O6457" s="220"/>
      <c r="P6457" s="220"/>
      <c r="Q6457" s="326"/>
      <c r="R6457" s="326"/>
      <c r="S6457" s="326"/>
      <c r="T6457" s="326"/>
    </row>
    <row r="6458" spans="1:20">
      <c r="A6458" s="220"/>
      <c r="B6458" s="220"/>
      <c r="C6458" s="220"/>
      <c r="D6458" s="220"/>
      <c r="E6458" s="220"/>
      <c r="F6458" s="220"/>
      <c r="G6458" s="220"/>
      <c r="H6458" s="220"/>
      <c r="I6458" s="220"/>
      <c r="J6458" s="220"/>
      <c r="K6458" s="220"/>
      <c r="L6458" s="220"/>
      <c r="M6458" s="326"/>
      <c r="N6458" s="220"/>
      <c r="O6458" s="220"/>
      <c r="P6458" s="220"/>
      <c r="Q6458" s="326"/>
      <c r="R6458" s="326"/>
      <c r="S6458" s="326"/>
      <c r="T6458" s="326"/>
    </row>
    <row r="6459" spans="1:20">
      <c r="A6459" s="220"/>
      <c r="B6459" s="220"/>
      <c r="C6459" s="220"/>
      <c r="D6459" s="220"/>
      <c r="E6459" s="220"/>
      <c r="F6459" s="220"/>
      <c r="G6459" s="220"/>
      <c r="H6459" s="220"/>
      <c r="I6459" s="220"/>
      <c r="J6459" s="220"/>
      <c r="K6459" s="220"/>
      <c r="L6459" s="220"/>
      <c r="M6459" s="326"/>
      <c r="N6459" s="220"/>
      <c r="O6459" s="220"/>
      <c r="P6459" s="220"/>
      <c r="Q6459" s="326"/>
      <c r="R6459" s="326"/>
      <c r="S6459" s="326"/>
      <c r="T6459" s="326"/>
    </row>
    <row r="6460" spans="1:20">
      <c r="A6460" s="220"/>
      <c r="B6460" s="220"/>
      <c r="C6460" s="220"/>
      <c r="D6460" s="220"/>
      <c r="E6460" s="220"/>
      <c r="F6460" s="220"/>
      <c r="G6460" s="220"/>
      <c r="H6460" s="220"/>
      <c r="I6460" s="220"/>
      <c r="J6460" s="220"/>
      <c r="K6460" s="220"/>
      <c r="L6460" s="220"/>
      <c r="M6460" s="326"/>
      <c r="N6460" s="220"/>
      <c r="O6460" s="220"/>
      <c r="P6460" s="220"/>
      <c r="Q6460" s="326"/>
      <c r="R6460" s="326"/>
      <c r="S6460" s="326"/>
      <c r="T6460" s="326"/>
    </row>
    <row r="6461" spans="1:20">
      <c r="A6461" s="220"/>
      <c r="B6461" s="220"/>
      <c r="C6461" s="220"/>
      <c r="D6461" s="220"/>
      <c r="E6461" s="220"/>
      <c r="F6461" s="220"/>
      <c r="G6461" s="220"/>
      <c r="H6461" s="220"/>
      <c r="I6461" s="220"/>
      <c r="J6461" s="220"/>
      <c r="K6461" s="220"/>
      <c r="L6461" s="220"/>
      <c r="M6461" s="326"/>
      <c r="N6461" s="220"/>
      <c r="O6461" s="220"/>
      <c r="P6461" s="220"/>
      <c r="Q6461" s="326"/>
      <c r="R6461" s="326"/>
      <c r="S6461" s="326"/>
      <c r="T6461" s="326"/>
    </row>
    <row r="6462" spans="1:20">
      <c r="A6462" s="220"/>
      <c r="B6462" s="220"/>
      <c r="C6462" s="220"/>
      <c r="D6462" s="220"/>
      <c r="E6462" s="220"/>
      <c r="F6462" s="220"/>
      <c r="G6462" s="220"/>
      <c r="H6462" s="220"/>
      <c r="I6462" s="220"/>
      <c r="J6462" s="220"/>
      <c r="K6462" s="220"/>
      <c r="L6462" s="220"/>
      <c r="M6462" s="326"/>
      <c r="N6462" s="220"/>
      <c r="O6462" s="220"/>
      <c r="P6462" s="220"/>
      <c r="Q6462" s="326"/>
      <c r="R6462" s="326"/>
      <c r="S6462" s="326"/>
      <c r="T6462" s="326"/>
    </row>
    <row r="6463" spans="1:20">
      <c r="A6463" s="220"/>
      <c r="B6463" s="220"/>
      <c r="C6463" s="220"/>
      <c r="D6463" s="220"/>
      <c r="E6463" s="220"/>
      <c r="F6463" s="220"/>
      <c r="G6463" s="220"/>
      <c r="H6463" s="220"/>
      <c r="I6463" s="220"/>
      <c r="J6463" s="220"/>
      <c r="K6463" s="220"/>
      <c r="L6463" s="220"/>
      <c r="M6463" s="326"/>
      <c r="N6463" s="220"/>
      <c r="O6463" s="220"/>
      <c r="P6463" s="220"/>
      <c r="Q6463" s="326"/>
      <c r="R6463" s="326"/>
      <c r="S6463" s="326"/>
      <c r="T6463" s="326"/>
    </row>
    <row r="6464" spans="1:20">
      <c r="A6464" s="220"/>
      <c r="B6464" s="220"/>
      <c r="C6464" s="220"/>
      <c r="D6464" s="220"/>
      <c r="E6464" s="220"/>
      <c r="F6464" s="220"/>
      <c r="G6464" s="220"/>
      <c r="H6464" s="220"/>
      <c r="I6464" s="220"/>
      <c r="J6464" s="220"/>
      <c r="K6464" s="220"/>
      <c r="L6464" s="220"/>
      <c r="M6464" s="326"/>
      <c r="N6464" s="220"/>
      <c r="O6464" s="220"/>
      <c r="P6464" s="220"/>
      <c r="Q6464" s="326"/>
      <c r="R6464" s="326"/>
      <c r="S6464" s="326"/>
      <c r="T6464" s="326"/>
    </row>
    <row r="6465" spans="1:20">
      <c r="A6465" s="220"/>
      <c r="B6465" s="220"/>
      <c r="C6465" s="220"/>
      <c r="D6465" s="220"/>
      <c r="E6465" s="220"/>
      <c r="F6465" s="220"/>
      <c r="G6465" s="220"/>
      <c r="H6465" s="220"/>
      <c r="I6465" s="220"/>
      <c r="J6465" s="220"/>
      <c r="K6465" s="220"/>
      <c r="L6465" s="220"/>
      <c r="M6465" s="326"/>
      <c r="N6465" s="220"/>
      <c r="O6465" s="220"/>
      <c r="P6465" s="220"/>
      <c r="Q6465" s="326"/>
      <c r="R6465" s="326"/>
      <c r="S6465" s="326"/>
      <c r="T6465" s="326"/>
    </row>
    <row r="6466" spans="1:20">
      <c r="A6466" s="220"/>
      <c r="B6466" s="220"/>
      <c r="C6466" s="220"/>
      <c r="D6466" s="220"/>
      <c r="E6466" s="220"/>
      <c r="F6466" s="220"/>
      <c r="G6466" s="220"/>
      <c r="H6466" s="220"/>
      <c r="I6466" s="220"/>
      <c r="J6466" s="220"/>
      <c r="K6466" s="220"/>
      <c r="L6466" s="220"/>
      <c r="M6466" s="326"/>
      <c r="N6466" s="220"/>
      <c r="O6466" s="220"/>
      <c r="P6466" s="220"/>
      <c r="Q6466" s="326"/>
      <c r="R6466" s="326"/>
      <c r="S6466" s="326"/>
      <c r="T6466" s="326"/>
    </row>
    <row r="6467" spans="1:20">
      <c r="A6467" s="220"/>
      <c r="B6467" s="220"/>
      <c r="C6467" s="220"/>
      <c r="D6467" s="220"/>
      <c r="E6467" s="220"/>
      <c r="F6467" s="220"/>
      <c r="G6467" s="220"/>
      <c r="H6467" s="220"/>
      <c r="I6467" s="220"/>
      <c r="J6467" s="220"/>
      <c r="K6467" s="220"/>
      <c r="L6467" s="220"/>
      <c r="M6467" s="326"/>
      <c r="N6467" s="220"/>
      <c r="O6467" s="220"/>
      <c r="P6467" s="220"/>
      <c r="Q6467" s="326"/>
      <c r="R6467" s="326"/>
      <c r="S6467" s="326"/>
      <c r="T6467" s="326"/>
    </row>
    <row r="6468" spans="1:20">
      <c r="A6468" s="220"/>
      <c r="B6468" s="220"/>
      <c r="C6468" s="220"/>
      <c r="D6468" s="220"/>
      <c r="E6468" s="220"/>
      <c r="F6468" s="220"/>
      <c r="G6468" s="220"/>
      <c r="H6468" s="220"/>
      <c r="I6468" s="220"/>
      <c r="J6468" s="220"/>
      <c r="K6468" s="220"/>
      <c r="L6468" s="220"/>
      <c r="M6468" s="326"/>
      <c r="N6468" s="220"/>
      <c r="O6468" s="220"/>
      <c r="P6468" s="220"/>
      <c r="Q6468" s="326"/>
      <c r="R6468" s="326"/>
      <c r="S6468" s="326"/>
      <c r="T6468" s="326"/>
    </row>
    <row r="6469" spans="1:20">
      <c r="A6469" s="220"/>
      <c r="B6469" s="220"/>
      <c r="C6469" s="220"/>
      <c r="D6469" s="220"/>
      <c r="E6469" s="220"/>
      <c r="F6469" s="220"/>
      <c r="G6469" s="220"/>
      <c r="H6469" s="220"/>
      <c r="I6469" s="220"/>
      <c r="J6469" s="220"/>
      <c r="K6469" s="220"/>
      <c r="L6469" s="220"/>
      <c r="M6469" s="326"/>
      <c r="N6469" s="220"/>
      <c r="O6469" s="220"/>
      <c r="P6469" s="220"/>
      <c r="Q6469" s="326"/>
      <c r="R6469" s="326"/>
      <c r="S6469" s="326"/>
      <c r="T6469" s="326"/>
    </row>
    <row r="6470" spans="1:20">
      <c r="A6470" s="220"/>
      <c r="B6470" s="220"/>
      <c r="C6470" s="220"/>
      <c r="D6470" s="220"/>
      <c r="E6470" s="220"/>
      <c r="F6470" s="220"/>
      <c r="G6470" s="220"/>
      <c r="H6470" s="220"/>
      <c r="I6470" s="220"/>
      <c r="J6470" s="220"/>
      <c r="K6470" s="220"/>
      <c r="L6470" s="220"/>
      <c r="M6470" s="326"/>
      <c r="N6470" s="220"/>
      <c r="O6470" s="220"/>
      <c r="P6470" s="220"/>
      <c r="Q6470" s="326"/>
      <c r="R6470" s="326"/>
      <c r="S6470" s="326"/>
      <c r="T6470" s="326"/>
    </row>
    <row r="6471" spans="1:20">
      <c r="A6471" s="220"/>
      <c r="B6471" s="220"/>
      <c r="C6471" s="220"/>
      <c r="D6471" s="220"/>
      <c r="E6471" s="220"/>
      <c r="F6471" s="220"/>
      <c r="G6471" s="220"/>
      <c r="H6471" s="220"/>
      <c r="I6471" s="220"/>
      <c r="J6471" s="220"/>
      <c r="K6471" s="220"/>
      <c r="L6471" s="220"/>
      <c r="M6471" s="326"/>
      <c r="N6471" s="220"/>
      <c r="O6471" s="220"/>
      <c r="P6471" s="220"/>
      <c r="Q6471" s="326"/>
      <c r="R6471" s="326"/>
      <c r="S6471" s="326"/>
      <c r="T6471" s="326"/>
    </row>
    <row r="6472" spans="1:20">
      <c r="A6472" s="220"/>
      <c r="B6472" s="220"/>
      <c r="C6472" s="220"/>
      <c r="D6472" s="220"/>
      <c r="E6472" s="220"/>
      <c r="F6472" s="220"/>
      <c r="G6472" s="220"/>
      <c r="H6472" s="220"/>
      <c r="I6472" s="220"/>
      <c r="J6472" s="220"/>
      <c r="K6472" s="220"/>
      <c r="L6472" s="220"/>
      <c r="M6472" s="326"/>
      <c r="N6472" s="220"/>
      <c r="O6472" s="220"/>
      <c r="P6472" s="220"/>
      <c r="Q6472" s="326"/>
      <c r="R6472" s="326"/>
      <c r="S6472" s="326"/>
      <c r="T6472" s="326"/>
    </row>
    <row r="6473" spans="1:20">
      <c r="A6473" s="220"/>
      <c r="B6473" s="220"/>
      <c r="C6473" s="220"/>
      <c r="D6473" s="220"/>
      <c r="E6473" s="220"/>
      <c r="F6473" s="220"/>
      <c r="G6473" s="220"/>
      <c r="H6473" s="220"/>
      <c r="I6473" s="220"/>
      <c r="J6473" s="220"/>
      <c r="K6473" s="220"/>
      <c r="L6473" s="220"/>
      <c r="M6473" s="326"/>
      <c r="N6473" s="220"/>
      <c r="O6473" s="220"/>
      <c r="P6473" s="220"/>
      <c r="Q6473" s="326"/>
      <c r="R6473" s="326"/>
      <c r="S6473" s="326"/>
      <c r="T6473" s="326"/>
    </row>
    <row r="6474" spans="1:20">
      <c r="A6474" s="220"/>
      <c r="B6474" s="220"/>
      <c r="C6474" s="220"/>
      <c r="D6474" s="220"/>
      <c r="E6474" s="220"/>
      <c r="F6474" s="220"/>
      <c r="G6474" s="220"/>
      <c r="H6474" s="220"/>
      <c r="I6474" s="220"/>
      <c r="J6474" s="220"/>
      <c r="K6474" s="220"/>
      <c r="L6474" s="220"/>
      <c r="M6474" s="326"/>
      <c r="N6474" s="220"/>
      <c r="O6474" s="220"/>
      <c r="P6474" s="220"/>
      <c r="Q6474" s="326"/>
      <c r="R6474" s="326"/>
      <c r="S6474" s="326"/>
      <c r="T6474" s="326"/>
    </row>
    <row r="6475" spans="1:20">
      <c r="A6475" s="220"/>
      <c r="B6475" s="220"/>
      <c r="C6475" s="220"/>
      <c r="D6475" s="220"/>
      <c r="E6475" s="220"/>
      <c r="F6475" s="220"/>
      <c r="G6475" s="220"/>
      <c r="H6475" s="220"/>
      <c r="I6475" s="220"/>
      <c r="J6475" s="220"/>
      <c r="K6475" s="220"/>
      <c r="L6475" s="220"/>
      <c r="M6475" s="326"/>
      <c r="N6475" s="220"/>
      <c r="O6475" s="220"/>
      <c r="P6475" s="220"/>
      <c r="Q6475" s="326"/>
      <c r="R6475" s="326"/>
      <c r="S6475" s="326"/>
      <c r="T6475" s="326"/>
    </row>
    <row r="6476" spans="1:20">
      <c r="A6476" s="220"/>
      <c r="B6476" s="220"/>
      <c r="C6476" s="220"/>
      <c r="D6476" s="220"/>
      <c r="E6476" s="220"/>
      <c r="F6476" s="220"/>
      <c r="G6476" s="220"/>
      <c r="H6476" s="220"/>
      <c r="I6476" s="220"/>
      <c r="J6476" s="220"/>
      <c r="K6476" s="220"/>
      <c r="L6476" s="220"/>
      <c r="M6476" s="326"/>
      <c r="N6476" s="220"/>
      <c r="O6476" s="220"/>
      <c r="P6476" s="220"/>
      <c r="Q6476" s="326"/>
      <c r="R6476" s="326"/>
      <c r="S6476" s="326"/>
      <c r="T6476" s="326"/>
    </row>
    <row r="6477" spans="1:20">
      <c r="A6477" s="220"/>
      <c r="B6477" s="220"/>
      <c r="C6477" s="220"/>
      <c r="D6477" s="220"/>
      <c r="E6477" s="220"/>
      <c r="F6477" s="220"/>
      <c r="G6477" s="220"/>
      <c r="H6477" s="220"/>
      <c r="I6477" s="220"/>
      <c r="J6477" s="220"/>
      <c r="K6477" s="220"/>
      <c r="L6477" s="220"/>
      <c r="M6477" s="326"/>
      <c r="N6477" s="220"/>
      <c r="O6477" s="220"/>
      <c r="P6477" s="220"/>
      <c r="Q6477" s="326"/>
      <c r="R6477" s="326"/>
      <c r="S6477" s="326"/>
      <c r="T6477" s="326"/>
    </row>
    <row r="6478" spans="1:20">
      <c r="A6478" s="220"/>
      <c r="B6478" s="220"/>
      <c r="C6478" s="220"/>
      <c r="D6478" s="220"/>
      <c r="E6478" s="220"/>
      <c r="F6478" s="220"/>
      <c r="G6478" s="220"/>
      <c r="H6478" s="220"/>
      <c r="I6478" s="220"/>
      <c r="J6478" s="220"/>
      <c r="K6478" s="220"/>
      <c r="L6478" s="220"/>
      <c r="M6478" s="326"/>
      <c r="N6478" s="220"/>
      <c r="O6478" s="220"/>
      <c r="P6478" s="220"/>
      <c r="Q6478" s="326"/>
      <c r="R6478" s="326"/>
      <c r="S6478" s="326"/>
      <c r="T6478" s="326"/>
    </row>
    <row r="6479" spans="1:20">
      <c r="A6479" s="220"/>
      <c r="B6479" s="220"/>
      <c r="C6479" s="220"/>
      <c r="D6479" s="220"/>
      <c r="E6479" s="220"/>
      <c r="F6479" s="220"/>
      <c r="G6479" s="220"/>
      <c r="H6479" s="220"/>
      <c r="I6479" s="220"/>
      <c r="J6479" s="220"/>
      <c r="K6479" s="220"/>
      <c r="L6479" s="220"/>
      <c r="M6479" s="326"/>
      <c r="N6479" s="220"/>
      <c r="O6479" s="220"/>
      <c r="P6479" s="220"/>
      <c r="Q6479" s="326"/>
      <c r="R6479" s="326"/>
      <c r="S6479" s="326"/>
      <c r="T6479" s="326"/>
    </row>
    <row r="6480" spans="1:20">
      <c r="A6480" s="220"/>
      <c r="B6480" s="220"/>
      <c r="C6480" s="220"/>
      <c r="D6480" s="220"/>
      <c r="E6480" s="220"/>
      <c r="F6480" s="220"/>
      <c r="G6480" s="220"/>
      <c r="H6480" s="220"/>
      <c r="I6480" s="220"/>
      <c r="J6480" s="220"/>
      <c r="K6480" s="220"/>
      <c r="L6480" s="220"/>
      <c r="M6480" s="326"/>
      <c r="N6480" s="220"/>
      <c r="O6480" s="220"/>
      <c r="P6480" s="220"/>
      <c r="Q6480" s="326"/>
      <c r="R6480" s="326"/>
      <c r="S6480" s="326"/>
      <c r="T6480" s="326"/>
    </row>
    <row r="6481" spans="1:20">
      <c r="A6481" s="220"/>
      <c r="B6481" s="220"/>
      <c r="C6481" s="220"/>
      <c r="D6481" s="220"/>
      <c r="E6481" s="220"/>
      <c r="F6481" s="220"/>
      <c r="G6481" s="220"/>
      <c r="H6481" s="220"/>
      <c r="I6481" s="220"/>
      <c r="J6481" s="220"/>
      <c r="K6481" s="220"/>
      <c r="L6481" s="220"/>
      <c r="M6481" s="326"/>
      <c r="N6481" s="220"/>
      <c r="O6481" s="220"/>
      <c r="P6481" s="220"/>
      <c r="Q6481" s="326"/>
      <c r="R6481" s="326"/>
      <c r="S6481" s="326"/>
      <c r="T6481" s="326"/>
    </row>
    <row r="6482" spans="1:20">
      <c r="A6482" s="220"/>
      <c r="B6482" s="220"/>
      <c r="C6482" s="220"/>
      <c r="D6482" s="220"/>
      <c r="E6482" s="220"/>
      <c r="F6482" s="220"/>
      <c r="G6482" s="220"/>
      <c r="H6482" s="220"/>
      <c r="I6482" s="220"/>
      <c r="J6482" s="220"/>
      <c r="K6482" s="220"/>
      <c r="L6482" s="220"/>
      <c r="M6482" s="326"/>
      <c r="N6482" s="220"/>
      <c r="O6482" s="220"/>
      <c r="P6482" s="220"/>
      <c r="Q6482" s="326"/>
      <c r="R6482" s="326"/>
      <c r="S6482" s="326"/>
      <c r="T6482" s="326"/>
    </row>
    <row r="6483" spans="1:20">
      <c r="A6483" s="220"/>
      <c r="B6483" s="220"/>
      <c r="C6483" s="220"/>
      <c r="D6483" s="220"/>
      <c r="E6483" s="220"/>
      <c r="F6483" s="220"/>
      <c r="G6483" s="220"/>
      <c r="H6483" s="220"/>
      <c r="I6483" s="220"/>
      <c r="J6483" s="220"/>
      <c r="K6483" s="220"/>
      <c r="L6483" s="220"/>
      <c r="M6483" s="326"/>
      <c r="N6483" s="220"/>
      <c r="O6483" s="220"/>
      <c r="P6483" s="220"/>
      <c r="Q6483" s="326"/>
      <c r="R6483" s="326"/>
      <c r="S6483" s="326"/>
      <c r="T6483" s="326"/>
    </row>
    <row r="6484" spans="1:20">
      <c r="A6484" s="220"/>
      <c r="B6484" s="220"/>
      <c r="C6484" s="220"/>
      <c r="D6484" s="220"/>
      <c r="E6484" s="220"/>
      <c r="F6484" s="220"/>
      <c r="G6484" s="220"/>
      <c r="H6484" s="220"/>
      <c r="I6484" s="220"/>
      <c r="J6484" s="220"/>
      <c r="K6484" s="220"/>
      <c r="L6484" s="220"/>
      <c r="M6484" s="326"/>
      <c r="N6484" s="220"/>
      <c r="O6484" s="220"/>
      <c r="P6484" s="220"/>
      <c r="Q6484" s="326"/>
      <c r="R6484" s="326"/>
      <c r="S6484" s="326"/>
      <c r="T6484" s="326"/>
    </row>
    <row r="6485" spans="1:20">
      <c r="A6485" s="220"/>
      <c r="B6485" s="220"/>
      <c r="C6485" s="220"/>
      <c r="D6485" s="220"/>
      <c r="E6485" s="220"/>
      <c r="F6485" s="220"/>
      <c r="G6485" s="220"/>
      <c r="H6485" s="220"/>
      <c r="I6485" s="220"/>
      <c r="J6485" s="220"/>
      <c r="K6485" s="220"/>
      <c r="L6485" s="220"/>
      <c r="M6485" s="326"/>
      <c r="N6485" s="220"/>
      <c r="O6485" s="220"/>
      <c r="P6485" s="220"/>
      <c r="Q6485" s="326"/>
      <c r="R6485" s="326"/>
      <c r="S6485" s="326"/>
      <c r="T6485" s="326"/>
    </row>
    <row r="6486" spans="1:20">
      <c r="A6486" s="220"/>
      <c r="B6486" s="220"/>
      <c r="C6486" s="220"/>
      <c r="D6486" s="220"/>
      <c r="E6486" s="220"/>
      <c r="F6486" s="220"/>
      <c r="G6486" s="220"/>
      <c r="H6486" s="220"/>
      <c r="I6486" s="220"/>
      <c r="J6486" s="220"/>
      <c r="K6486" s="220"/>
      <c r="L6486" s="220"/>
      <c r="M6486" s="326"/>
      <c r="N6486" s="220"/>
      <c r="O6486" s="220"/>
      <c r="P6486" s="220"/>
      <c r="Q6486" s="326"/>
      <c r="R6486" s="326"/>
      <c r="S6486" s="326"/>
      <c r="T6486" s="326"/>
    </row>
    <row r="6487" spans="1:20">
      <c r="A6487" s="220"/>
      <c r="B6487" s="220"/>
      <c r="C6487" s="220"/>
      <c r="D6487" s="220"/>
      <c r="E6487" s="220"/>
      <c r="F6487" s="220"/>
      <c r="G6487" s="220"/>
      <c r="H6487" s="220"/>
      <c r="I6487" s="220"/>
      <c r="J6487" s="220"/>
      <c r="K6487" s="220"/>
      <c r="L6487" s="220"/>
      <c r="M6487" s="326"/>
      <c r="N6487" s="220"/>
      <c r="O6487" s="220"/>
      <c r="P6487" s="220"/>
      <c r="Q6487" s="326"/>
      <c r="R6487" s="326"/>
      <c r="S6487" s="326"/>
      <c r="T6487" s="326"/>
    </row>
    <row r="6488" spans="1:20">
      <c r="A6488" s="220"/>
      <c r="B6488" s="220"/>
      <c r="C6488" s="220"/>
      <c r="D6488" s="220"/>
      <c r="E6488" s="220"/>
      <c r="F6488" s="220"/>
      <c r="G6488" s="220"/>
      <c r="H6488" s="220"/>
      <c r="I6488" s="220"/>
      <c r="J6488" s="220"/>
      <c r="K6488" s="220"/>
      <c r="L6488" s="220"/>
      <c r="M6488" s="326"/>
      <c r="N6488" s="220"/>
      <c r="O6488" s="220"/>
      <c r="P6488" s="220"/>
      <c r="Q6488" s="326"/>
      <c r="R6488" s="326"/>
      <c r="S6488" s="326"/>
      <c r="T6488" s="326"/>
    </row>
    <row r="6489" spans="1:20">
      <c r="A6489" s="220"/>
      <c r="B6489" s="220"/>
      <c r="C6489" s="220"/>
      <c r="D6489" s="220"/>
      <c r="E6489" s="220"/>
      <c r="F6489" s="220"/>
      <c r="G6489" s="220"/>
      <c r="H6489" s="220"/>
      <c r="I6489" s="220"/>
      <c r="J6489" s="220"/>
      <c r="K6489" s="220"/>
      <c r="L6489" s="220"/>
      <c r="M6489" s="326"/>
      <c r="N6489" s="220"/>
      <c r="O6489" s="220"/>
      <c r="P6489" s="220"/>
      <c r="Q6489" s="326"/>
      <c r="R6489" s="326"/>
      <c r="S6489" s="326"/>
      <c r="T6489" s="326"/>
    </row>
    <row r="6490" spans="1:20">
      <c r="A6490" s="220"/>
      <c r="B6490" s="220"/>
      <c r="C6490" s="220"/>
      <c r="D6490" s="220"/>
      <c r="E6490" s="220"/>
      <c r="F6490" s="220"/>
      <c r="G6490" s="220"/>
      <c r="H6490" s="220"/>
      <c r="I6490" s="220"/>
      <c r="J6490" s="220"/>
      <c r="K6490" s="220"/>
      <c r="L6490" s="220"/>
      <c r="M6490" s="326"/>
      <c r="N6490" s="220"/>
      <c r="O6490" s="220"/>
      <c r="P6490" s="220"/>
      <c r="Q6490" s="326"/>
      <c r="R6490" s="326"/>
      <c r="S6490" s="326"/>
      <c r="T6490" s="326"/>
    </row>
    <row r="6491" spans="1:20">
      <c r="A6491" s="220"/>
      <c r="B6491" s="220"/>
      <c r="C6491" s="220"/>
      <c r="D6491" s="220"/>
      <c r="E6491" s="220"/>
      <c r="F6491" s="220"/>
      <c r="G6491" s="220"/>
      <c r="H6491" s="220"/>
      <c r="I6491" s="220"/>
      <c r="J6491" s="220"/>
      <c r="K6491" s="220"/>
      <c r="L6491" s="220"/>
      <c r="M6491" s="326"/>
      <c r="N6491" s="220"/>
      <c r="O6491" s="220"/>
      <c r="P6491" s="220"/>
      <c r="Q6491" s="326"/>
      <c r="R6491" s="326"/>
      <c r="S6491" s="326"/>
      <c r="T6491" s="326"/>
    </row>
    <row r="6492" spans="1:20">
      <c r="A6492" s="220"/>
      <c r="B6492" s="220"/>
      <c r="C6492" s="220"/>
      <c r="D6492" s="220"/>
      <c r="E6492" s="220"/>
      <c r="F6492" s="220"/>
      <c r="G6492" s="220"/>
      <c r="H6492" s="220"/>
      <c r="I6492" s="220"/>
      <c r="J6492" s="220"/>
      <c r="K6492" s="220"/>
      <c r="L6492" s="220"/>
      <c r="M6492" s="326"/>
      <c r="N6492" s="220"/>
      <c r="O6492" s="220"/>
      <c r="P6492" s="220"/>
      <c r="Q6492" s="326"/>
      <c r="R6492" s="326"/>
      <c r="S6492" s="326"/>
      <c r="T6492" s="326"/>
    </row>
    <row r="6493" spans="1:20">
      <c r="A6493" s="220"/>
      <c r="B6493" s="220"/>
      <c r="C6493" s="220"/>
      <c r="D6493" s="220"/>
      <c r="E6493" s="220"/>
      <c r="F6493" s="220"/>
      <c r="G6493" s="220"/>
      <c r="H6493" s="220"/>
      <c r="I6493" s="220"/>
      <c r="J6493" s="220"/>
      <c r="K6493" s="220"/>
      <c r="L6493" s="220"/>
      <c r="M6493" s="326"/>
      <c r="N6493" s="220"/>
      <c r="O6493" s="220"/>
      <c r="P6493" s="220"/>
      <c r="Q6493" s="326"/>
      <c r="R6493" s="326"/>
      <c r="S6493" s="326"/>
      <c r="T6493" s="326"/>
    </row>
    <row r="6494" spans="1:20">
      <c r="A6494" s="220"/>
      <c r="B6494" s="220"/>
      <c r="C6494" s="220"/>
      <c r="D6494" s="220"/>
      <c r="E6494" s="220"/>
      <c r="F6494" s="220"/>
      <c r="G6494" s="220"/>
      <c r="H6494" s="220"/>
      <c r="I6494" s="220"/>
      <c r="J6494" s="220"/>
      <c r="K6494" s="220"/>
      <c r="L6494" s="220"/>
      <c r="M6494" s="326"/>
      <c r="N6494" s="220"/>
      <c r="O6494" s="220"/>
      <c r="P6494" s="220"/>
      <c r="Q6494" s="326"/>
      <c r="R6494" s="326"/>
      <c r="S6494" s="326"/>
      <c r="T6494" s="326"/>
    </row>
    <row r="6495" spans="1:20">
      <c r="A6495" s="220"/>
      <c r="B6495" s="220"/>
      <c r="C6495" s="220"/>
      <c r="D6495" s="220"/>
      <c r="E6495" s="220"/>
      <c r="F6495" s="220"/>
      <c r="G6495" s="220"/>
      <c r="H6495" s="220"/>
      <c r="I6495" s="220"/>
      <c r="J6495" s="220"/>
      <c r="K6495" s="220"/>
      <c r="L6495" s="220"/>
      <c r="M6495" s="326"/>
      <c r="N6495" s="220"/>
      <c r="O6495" s="220"/>
      <c r="P6495" s="220"/>
      <c r="Q6495" s="326"/>
      <c r="R6495" s="326"/>
      <c r="S6495" s="326"/>
      <c r="T6495" s="326"/>
    </row>
    <row r="6496" spans="1:20">
      <c r="A6496" s="220"/>
      <c r="B6496" s="220"/>
      <c r="C6496" s="220"/>
      <c r="D6496" s="220"/>
      <c r="E6496" s="220"/>
      <c r="F6496" s="220"/>
      <c r="G6496" s="220"/>
      <c r="H6496" s="220"/>
      <c r="I6496" s="220"/>
      <c r="J6496" s="220"/>
      <c r="K6496" s="220"/>
      <c r="L6496" s="220"/>
      <c r="M6496" s="326"/>
      <c r="N6496" s="220"/>
      <c r="O6496" s="220"/>
      <c r="P6496" s="220"/>
      <c r="Q6496" s="326"/>
      <c r="R6496" s="326"/>
      <c r="S6496" s="326"/>
      <c r="T6496" s="326"/>
    </row>
    <row r="6497" spans="1:20">
      <c r="A6497" s="220"/>
      <c r="B6497" s="220"/>
      <c r="C6497" s="220"/>
      <c r="D6497" s="220"/>
      <c r="E6497" s="220"/>
      <c r="F6497" s="220"/>
      <c r="G6497" s="220"/>
      <c r="H6497" s="220"/>
      <c r="I6497" s="220"/>
      <c r="J6497" s="220"/>
      <c r="K6497" s="220"/>
      <c r="L6497" s="220"/>
      <c r="M6497" s="326"/>
      <c r="N6497" s="220"/>
      <c r="O6497" s="220"/>
      <c r="P6497" s="220"/>
      <c r="Q6497" s="326"/>
      <c r="R6497" s="326"/>
      <c r="S6497" s="326"/>
      <c r="T6497" s="326"/>
    </row>
    <row r="6498" spans="1:20">
      <c r="A6498" s="220"/>
      <c r="B6498" s="220"/>
      <c r="C6498" s="220"/>
      <c r="D6498" s="220"/>
      <c r="E6498" s="220"/>
      <c r="F6498" s="220"/>
      <c r="G6498" s="220"/>
      <c r="H6498" s="220"/>
      <c r="I6498" s="220"/>
      <c r="J6498" s="220"/>
      <c r="K6498" s="220"/>
      <c r="L6498" s="220"/>
      <c r="M6498" s="326"/>
      <c r="N6498" s="220"/>
      <c r="O6498" s="220"/>
      <c r="P6498" s="220"/>
      <c r="Q6498" s="326"/>
      <c r="R6498" s="326"/>
      <c r="S6498" s="326"/>
      <c r="T6498" s="326"/>
    </row>
    <row r="6499" spans="1:20">
      <c r="A6499" s="220"/>
      <c r="B6499" s="220"/>
      <c r="C6499" s="220"/>
      <c r="D6499" s="220"/>
      <c r="E6499" s="220"/>
      <c r="F6499" s="220"/>
      <c r="G6499" s="220"/>
      <c r="H6499" s="220"/>
      <c r="I6499" s="220"/>
      <c r="J6499" s="220"/>
      <c r="K6499" s="220"/>
      <c r="L6499" s="220"/>
      <c r="M6499" s="326"/>
      <c r="N6499" s="220"/>
      <c r="O6499" s="220"/>
      <c r="P6499" s="220"/>
      <c r="Q6499" s="326"/>
      <c r="R6499" s="326"/>
      <c r="S6499" s="326"/>
      <c r="T6499" s="326"/>
    </row>
    <row r="6500" spans="1:20">
      <c r="A6500" s="220"/>
      <c r="B6500" s="220"/>
      <c r="C6500" s="220"/>
      <c r="D6500" s="220"/>
      <c r="E6500" s="220"/>
      <c r="F6500" s="220"/>
      <c r="G6500" s="220"/>
      <c r="H6500" s="220"/>
      <c r="I6500" s="220"/>
      <c r="J6500" s="220"/>
      <c r="K6500" s="220"/>
      <c r="L6500" s="220"/>
      <c r="M6500" s="326"/>
      <c r="N6500" s="220"/>
      <c r="O6500" s="220"/>
      <c r="P6500" s="220"/>
      <c r="Q6500" s="326"/>
      <c r="R6500" s="326"/>
      <c r="S6500" s="326"/>
      <c r="T6500" s="326"/>
    </row>
    <row r="6501" spans="1:20">
      <c r="A6501" s="220"/>
      <c r="B6501" s="220"/>
      <c r="C6501" s="220"/>
      <c r="D6501" s="220"/>
      <c r="E6501" s="220"/>
      <c r="F6501" s="220"/>
      <c r="G6501" s="220"/>
      <c r="H6501" s="220"/>
      <c r="I6501" s="220"/>
      <c r="J6501" s="220"/>
      <c r="K6501" s="220"/>
      <c r="L6501" s="220"/>
      <c r="M6501" s="326"/>
      <c r="N6501" s="220"/>
      <c r="O6501" s="220"/>
      <c r="P6501" s="220"/>
      <c r="Q6501" s="326"/>
      <c r="R6501" s="326"/>
      <c r="S6501" s="326"/>
      <c r="T6501" s="326"/>
    </row>
    <row r="6502" spans="1:20">
      <c r="A6502" s="220"/>
      <c r="B6502" s="220"/>
      <c r="C6502" s="220"/>
      <c r="D6502" s="220"/>
      <c r="E6502" s="220"/>
      <c r="F6502" s="220"/>
      <c r="G6502" s="220"/>
      <c r="H6502" s="220"/>
      <c r="I6502" s="220"/>
      <c r="J6502" s="220"/>
      <c r="K6502" s="220"/>
      <c r="L6502" s="220"/>
      <c r="M6502" s="326"/>
      <c r="N6502" s="220"/>
      <c r="O6502" s="220"/>
      <c r="P6502" s="220"/>
      <c r="Q6502" s="326"/>
      <c r="R6502" s="326"/>
      <c r="S6502" s="326"/>
      <c r="T6502" s="326"/>
    </row>
    <row r="6503" spans="1:20">
      <c r="A6503" s="220"/>
      <c r="B6503" s="220"/>
      <c r="C6503" s="220"/>
      <c r="D6503" s="220"/>
      <c r="E6503" s="220"/>
      <c r="F6503" s="220"/>
      <c r="G6503" s="220"/>
      <c r="H6503" s="220"/>
      <c r="I6503" s="220"/>
      <c r="J6503" s="220"/>
      <c r="K6503" s="220"/>
      <c r="L6503" s="220"/>
      <c r="M6503" s="326"/>
      <c r="N6503" s="220"/>
      <c r="O6503" s="220"/>
      <c r="P6503" s="220"/>
      <c r="Q6503" s="326"/>
      <c r="R6503" s="326"/>
      <c r="S6503" s="326"/>
      <c r="T6503" s="326"/>
    </row>
    <row r="6504" spans="1:20">
      <c r="A6504" s="220"/>
      <c r="B6504" s="220"/>
      <c r="C6504" s="220"/>
      <c r="D6504" s="220"/>
      <c r="E6504" s="220"/>
      <c r="F6504" s="220"/>
      <c r="G6504" s="220"/>
      <c r="H6504" s="220"/>
      <c r="I6504" s="220"/>
      <c r="J6504" s="220"/>
      <c r="K6504" s="220"/>
      <c r="L6504" s="220"/>
      <c r="M6504" s="326"/>
      <c r="N6504" s="220"/>
      <c r="O6504" s="220"/>
      <c r="P6504" s="220"/>
      <c r="Q6504" s="326"/>
      <c r="R6504" s="326"/>
      <c r="S6504" s="326"/>
      <c r="T6504" s="326"/>
    </row>
    <row r="6505" spans="1:20">
      <c r="A6505" s="220"/>
      <c r="B6505" s="220"/>
      <c r="C6505" s="220"/>
      <c r="D6505" s="220"/>
      <c r="E6505" s="220"/>
      <c r="F6505" s="220"/>
      <c r="G6505" s="220"/>
      <c r="H6505" s="220"/>
      <c r="I6505" s="220"/>
      <c r="J6505" s="220"/>
      <c r="K6505" s="220"/>
      <c r="L6505" s="220"/>
      <c r="M6505" s="326"/>
      <c r="N6505" s="220"/>
      <c r="O6505" s="220"/>
      <c r="P6505" s="220"/>
      <c r="Q6505" s="326"/>
      <c r="R6505" s="326"/>
      <c r="S6505" s="326"/>
      <c r="T6505" s="326"/>
    </row>
    <row r="6506" spans="1:20">
      <c r="A6506" s="220"/>
      <c r="B6506" s="220"/>
      <c r="C6506" s="220"/>
      <c r="D6506" s="220"/>
      <c r="E6506" s="220"/>
      <c r="F6506" s="220"/>
      <c r="G6506" s="220"/>
      <c r="H6506" s="220"/>
      <c r="I6506" s="220"/>
      <c r="J6506" s="220"/>
      <c r="K6506" s="220"/>
      <c r="L6506" s="220"/>
      <c r="M6506" s="326"/>
      <c r="N6506" s="220"/>
      <c r="O6506" s="220"/>
      <c r="P6506" s="220"/>
      <c r="Q6506" s="326"/>
      <c r="R6506" s="326"/>
      <c r="S6506" s="326"/>
      <c r="T6506" s="326"/>
    </row>
    <row r="6507" spans="1:20">
      <c r="A6507" s="220"/>
      <c r="B6507" s="220"/>
      <c r="C6507" s="220"/>
      <c r="D6507" s="220"/>
      <c r="E6507" s="220"/>
      <c r="F6507" s="220"/>
      <c r="G6507" s="220"/>
      <c r="H6507" s="220"/>
      <c r="I6507" s="220"/>
      <c r="J6507" s="220"/>
      <c r="K6507" s="220"/>
      <c r="L6507" s="220"/>
      <c r="M6507" s="326"/>
      <c r="N6507" s="220"/>
      <c r="O6507" s="220"/>
      <c r="P6507" s="220"/>
      <c r="Q6507" s="326"/>
      <c r="R6507" s="326"/>
      <c r="S6507" s="326"/>
      <c r="T6507" s="326"/>
    </row>
    <row r="6508" spans="1:20">
      <c r="A6508" s="220"/>
      <c r="B6508" s="220"/>
      <c r="C6508" s="220"/>
      <c r="D6508" s="220"/>
      <c r="E6508" s="220"/>
      <c r="F6508" s="220"/>
      <c r="G6508" s="220"/>
      <c r="H6508" s="220"/>
      <c r="I6508" s="220"/>
      <c r="J6508" s="220"/>
      <c r="K6508" s="220"/>
      <c r="L6508" s="220"/>
      <c r="M6508" s="326"/>
      <c r="N6508" s="220"/>
      <c r="O6508" s="220"/>
      <c r="P6508" s="220"/>
      <c r="Q6508" s="326"/>
      <c r="R6508" s="326"/>
      <c r="S6508" s="326"/>
      <c r="T6508" s="326"/>
    </row>
    <row r="6509" spans="1:20">
      <c r="A6509" s="220"/>
      <c r="B6509" s="220"/>
      <c r="C6509" s="220"/>
      <c r="D6509" s="220"/>
      <c r="E6509" s="220"/>
      <c r="F6509" s="220"/>
      <c r="G6509" s="220"/>
      <c r="H6509" s="220"/>
      <c r="I6509" s="220"/>
      <c r="J6509" s="220"/>
      <c r="K6509" s="220"/>
      <c r="L6509" s="220"/>
      <c r="M6509" s="326"/>
      <c r="N6509" s="220"/>
      <c r="O6509" s="220"/>
      <c r="P6509" s="220"/>
      <c r="Q6509" s="326"/>
      <c r="R6509" s="326"/>
      <c r="S6509" s="326"/>
      <c r="T6509" s="326"/>
    </row>
    <row r="6510" spans="1:20">
      <c r="A6510" s="220"/>
      <c r="B6510" s="220"/>
      <c r="C6510" s="220"/>
      <c r="D6510" s="220"/>
      <c r="E6510" s="220"/>
      <c r="F6510" s="220"/>
      <c r="G6510" s="220"/>
      <c r="H6510" s="220"/>
      <c r="I6510" s="220"/>
      <c r="J6510" s="220"/>
      <c r="K6510" s="220"/>
      <c r="L6510" s="220"/>
      <c r="M6510" s="326"/>
      <c r="N6510" s="220"/>
      <c r="O6510" s="220"/>
      <c r="P6510" s="220"/>
      <c r="Q6510" s="326"/>
      <c r="R6510" s="326"/>
      <c r="S6510" s="326"/>
      <c r="T6510" s="326"/>
    </row>
    <row r="6511" spans="1:20">
      <c r="A6511" s="220"/>
      <c r="B6511" s="220"/>
      <c r="C6511" s="220"/>
      <c r="D6511" s="220"/>
      <c r="E6511" s="220"/>
      <c r="F6511" s="220"/>
      <c r="G6511" s="220"/>
      <c r="H6511" s="220"/>
      <c r="I6511" s="220"/>
      <c r="J6511" s="220"/>
      <c r="K6511" s="220"/>
      <c r="L6511" s="220"/>
      <c r="M6511" s="326"/>
      <c r="N6511" s="220"/>
      <c r="O6511" s="220"/>
      <c r="P6511" s="220"/>
      <c r="Q6511" s="326"/>
      <c r="R6511" s="326"/>
      <c r="S6511" s="326"/>
      <c r="T6511" s="326"/>
    </row>
    <row r="6512" spans="1:20">
      <c r="A6512" s="220"/>
      <c r="B6512" s="220"/>
      <c r="C6512" s="220"/>
      <c r="D6512" s="220"/>
      <c r="E6512" s="220"/>
      <c r="F6512" s="220"/>
      <c r="G6512" s="220"/>
      <c r="H6512" s="220"/>
      <c r="I6512" s="220"/>
      <c r="J6512" s="220"/>
      <c r="K6512" s="220"/>
      <c r="L6512" s="220"/>
      <c r="M6512" s="326"/>
      <c r="N6512" s="220"/>
      <c r="O6512" s="220"/>
      <c r="P6512" s="220"/>
      <c r="Q6512" s="326"/>
      <c r="R6512" s="326"/>
      <c r="S6512" s="326"/>
      <c r="T6512" s="326"/>
    </row>
    <row r="6513" spans="1:20">
      <c r="A6513" s="220"/>
      <c r="B6513" s="220"/>
      <c r="C6513" s="220"/>
      <c r="D6513" s="220"/>
      <c r="E6513" s="220"/>
      <c r="F6513" s="220"/>
      <c r="G6513" s="220"/>
      <c r="H6513" s="220"/>
      <c r="I6513" s="220"/>
      <c r="J6513" s="220"/>
      <c r="K6513" s="220"/>
      <c r="L6513" s="220"/>
      <c r="M6513" s="326"/>
      <c r="N6513" s="220"/>
      <c r="O6513" s="220"/>
      <c r="P6513" s="220"/>
      <c r="Q6513" s="326"/>
      <c r="R6513" s="326"/>
      <c r="S6513" s="326"/>
      <c r="T6513" s="326"/>
    </row>
    <row r="6514" spans="1:20">
      <c r="A6514" s="220"/>
      <c r="B6514" s="220"/>
      <c r="C6514" s="220"/>
      <c r="D6514" s="220"/>
      <c r="E6514" s="220"/>
      <c r="F6514" s="220"/>
      <c r="G6514" s="220"/>
      <c r="H6514" s="220"/>
      <c r="I6514" s="220"/>
      <c r="J6514" s="220"/>
      <c r="K6514" s="220"/>
      <c r="L6514" s="220"/>
      <c r="M6514" s="326"/>
      <c r="N6514" s="220"/>
      <c r="O6514" s="220"/>
      <c r="P6514" s="220"/>
      <c r="Q6514" s="326"/>
      <c r="R6514" s="326"/>
      <c r="S6514" s="326"/>
      <c r="T6514" s="326"/>
    </row>
    <row r="6515" spans="1:20">
      <c r="A6515" s="220"/>
      <c r="B6515" s="220"/>
      <c r="C6515" s="220"/>
      <c r="D6515" s="220"/>
      <c r="E6515" s="220"/>
      <c r="F6515" s="220"/>
      <c r="G6515" s="220"/>
      <c r="H6515" s="220"/>
      <c r="I6515" s="220"/>
      <c r="J6515" s="220"/>
      <c r="K6515" s="220"/>
      <c r="L6515" s="220"/>
      <c r="M6515" s="326"/>
      <c r="N6515" s="220"/>
      <c r="O6515" s="220"/>
      <c r="P6515" s="220"/>
      <c r="Q6515" s="326"/>
      <c r="R6515" s="326"/>
      <c r="S6515" s="326"/>
      <c r="T6515" s="326"/>
    </row>
    <row r="6516" spans="1:20">
      <c r="A6516" s="220"/>
      <c r="B6516" s="220"/>
      <c r="C6516" s="220"/>
      <c r="D6516" s="220"/>
      <c r="E6516" s="220"/>
      <c r="F6516" s="220"/>
      <c r="G6516" s="220"/>
      <c r="H6516" s="220"/>
      <c r="I6516" s="220"/>
      <c r="J6516" s="220"/>
      <c r="K6516" s="220"/>
      <c r="L6516" s="220"/>
      <c r="M6516" s="326"/>
      <c r="N6516" s="220"/>
      <c r="O6516" s="220"/>
      <c r="P6516" s="220"/>
      <c r="Q6516" s="326"/>
      <c r="R6516" s="326"/>
      <c r="S6516" s="326"/>
      <c r="T6516" s="326"/>
    </row>
    <row r="6517" spans="1:20">
      <c r="A6517" s="220"/>
      <c r="B6517" s="220"/>
      <c r="C6517" s="220"/>
      <c r="D6517" s="220"/>
      <c r="E6517" s="220"/>
      <c r="F6517" s="220"/>
      <c r="G6517" s="220"/>
      <c r="H6517" s="220"/>
      <c r="I6517" s="220"/>
      <c r="J6517" s="220"/>
      <c r="K6517" s="220"/>
      <c r="L6517" s="220"/>
      <c r="M6517" s="326"/>
      <c r="N6517" s="220"/>
      <c r="O6517" s="220"/>
      <c r="P6517" s="220"/>
      <c r="Q6517" s="326"/>
      <c r="R6517" s="326"/>
      <c r="S6517" s="326"/>
      <c r="T6517" s="326"/>
    </row>
    <row r="6518" spans="1:20">
      <c r="A6518" s="220"/>
      <c r="B6518" s="220"/>
      <c r="C6518" s="220"/>
      <c r="D6518" s="220"/>
      <c r="E6518" s="220"/>
      <c r="F6518" s="220"/>
      <c r="G6518" s="220"/>
      <c r="H6518" s="220"/>
      <c r="I6518" s="220"/>
      <c r="J6518" s="220"/>
      <c r="K6518" s="220"/>
      <c r="L6518" s="220"/>
      <c r="M6518" s="326"/>
      <c r="N6518" s="220"/>
      <c r="O6518" s="220"/>
      <c r="P6518" s="220"/>
      <c r="Q6518" s="326"/>
      <c r="R6518" s="326"/>
      <c r="S6518" s="326"/>
      <c r="T6518" s="326"/>
    </row>
    <row r="6519" spans="1:20">
      <c r="A6519" s="220"/>
      <c r="B6519" s="220"/>
      <c r="C6519" s="220"/>
      <c r="D6519" s="220"/>
      <c r="E6519" s="220"/>
      <c r="F6519" s="220"/>
      <c r="G6519" s="220"/>
      <c r="H6519" s="220"/>
      <c r="I6519" s="220"/>
      <c r="J6519" s="220"/>
      <c r="K6519" s="220"/>
      <c r="L6519" s="220"/>
      <c r="M6519" s="326"/>
      <c r="N6519" s="220"/>
      <c r="O6519" s="220"/>
      <c r="P6519" s="220"/>
      <c r="Q6519" s="326"/>
      <c r="R6519" s="326"/>
      <c r="S6519" s="326"/>
      <c r="T6519" s="326"/>
    </row>
    <row r="6520" spans="1:20">
      <c r="A6520" s="220"/>
      <c r="B6520" s="220"/>
      <c r="C6520" s="220"/>
      <c r="D6520" s="220"/>
      <c r="E6520" s="220"/>
      <c r="F6520" s="220"/>
      <c r="G6520" s="220"/>
      <c r="H6520" s="220"/>
      <c r="I6520" s="220"/>
      <c r="J6520" s="220"/>
      <c r="K6520" s="220"/>
      <c r="L6520" s="220"/>
      <c r="M6520" s="326"/>
      <c r="N6520" s="220"/>
      <c r="O6520" s="220"/>
      <c r="P6520" s="220"/>
      <c r="Q6520" s="326"/>
      <c r="R6520" s="326"/>
      <c r="S6520" s="326"/>
      <c r="T6520" s="326"/>
    </row>
    <row r="6521" spans="1:20">
      <c r="A6521" s="220"/>
      <c r="B6521" s="220"/>
      <c r="C6521" s="220"/>
      <c r="D6521" s="220"/>
      <c r="E6521" s="220"/>
      <c r="F6521" s="220"/>
      <c r="G6521" s="220"/>
      <c r="H6521" s="220"/>
      <c r="I6521" s="220"/>
      <c r="J6521" s="220"/>
      <c r="K6521" s="220"/>
      <c r="L6521" s="220"/>
      <c r="M6521" s="326"/>
      <c r="N6521" s="220"/>
      <c r="O6521" s="220"/>
      <c r="P6521" s="220"/>
      <c r="Q6521" s="326"/>
      <c r="R6521" s="326"/>
      <c r="S6521" s="326"/>
      <c r="T6521" s="326"/>
    </row>
    <row r="6522" spans="1:20">
      <c r="A6522" s="220"/>
      <c r="B6522" s="220"/>
      <c r="C6522" s="220"/>
      <c r="D6522" s="220"/>
      <c r="E6522" s="220"/>
      <c r="F6522" s="220"/>
      <c r="G6522" s="220"/>
      <c r="H6522" s="220"/>
      <c r="I6522" s="220"/>
      <c r="J6522" s="220"/>
      <c r="K6522" s="220"/>
      <c r="L6522" s="220"/>
      <c r="M6522" s="326"/>
      <c r="N6522" s="220"/>
      <c r="O6522" s="220"/>
      <c r="P6522" s="220"/>
      <c r="Q6522" s="326"/>
      <c r="R6522" s="326"/>
      <c r="S6522" s="326"/>
      <c r="T6522" s="326"/>
    </row>
    <row r="6523" spans="1:20">
      <c r="A6523" s="220"/>
      <c r="B6523" s="220"/>
      <c r="C6523" s="220"/>
      <c r="D6523" s="220"/>
      <c r="E6523" s="220"/>
      <c r="F6523" s="220"/>
      <c r="G6523" s="220"/>
      <c r="H6523" s="220"/>
      <c r="I6523" s="220"/>
      <c r="J6523" s="220"/>
      <c r="K6523" s="220"/>
      <c r="L6523" s="220"/>
      <c r="M6523" s="326"/>
      <c r="N6523" s="220"/>
      <c r="O6523" s="220"/>
      <c r="P6523" s="220"/>
      <c r="Q6523" s="326"/>
      <c r="R6523" s="326"/>
      <c r="S6523" s="326"/>
      <c r="T6523" s="326"/>
    </row>
    <row r="6524" spans="1:20">
      <c r="A6524" s="220"/>
      <c r="B6524" s="220"/>
      <c r="C6524" s="220"/>
      <c r="D6524" s="220"/>
      <c r="E6524" s="220"/>
      <c r="F6524" s="220"/>
      <c r="G6524" s="220"/>
      <c r="H6524" s="220"/>
      <c r="I6524" s="220"/>
      <c r="J6524" s="220"/>
      <c r="K6524" s="220"/>
      <c r="L6524" s="220"/>
      <c r="M6524" s="326"/>
      <c r="N6524" s="220"/>
      <c r="O6524" s="220"/>
      <c r="P6524" s="220"/>
      <c r="Q6524" s="326"/>
      <c r="R6524" s="326"/>
      <c r="S6524" s="326"/>
      <c r="T6524" s="326"/>
    </row>
    <row r="6525" spans="1:20">
      <c r="A6525" s="220"/>
      <c r="B6525" s="220"/>
      <c r="C6525" s="220"/>
      <c r="D6525" s="220"/>
      <c r="E6525" s="220"/>
      <c r="F6525" s="220"/>
      <c r="G6525" s="220"/>
      <c r="H6525" s="220"/>
      <c r="I6525" s="220"/>
      <c r="J6525" s="220"/>
      <c r="K6525" s="220"/>
      <c r="L6525" s="220"/>
      <c r="M6525" s="326"/>
      <c r="N6525" s="220"/>
      <c r="O6525" s="220"/>
      <c r="P6525" s="220"/>
      <c r="Q6525" s="326"/>
      <c r="R6525" s="326"/>
      <c r="S6525" s="326"/>
      <c r="T6525" s="326"/>
    </row>
    <row r="6526" spans="1:20">
      <c r="A6526" s="220"/>
      <c r="B6526" s="220"/>
      <c r="C6526" s="220"/>
      <c r="D6526" s="220"/>
      <c r="E6526" s="220"/>
      <c r="F6526" s="220"/>
      <c r="G6526" s="220"/>
      <c r="H6526" s="220"/>
      <c r="I6526" s="220"/>
      <c r="J6526" s="220"/>
      <c r="K6526" s="220"/>
      <c r="L6526" s="220"/>
      <c r="M6526" s="326"/>
      <c r="N6526" s="220"/>
      <c r="O6526" s="220"/>
      <c r="P6526" s="220"/>
      <c r="Q6526" s="326"/>
      <c r="R6526" s="326"/>
      <c r="S6526" s="326"/>
      <c r="T6526" s="326"/>
    </row>
    <row r="6527" spans="1:20">
      <c r="A6527" s="220"/>
      <c r="B6527" s="220"/>
      <c r="C6527" s="220"/>
      <c r="D6527" s="220"/>
      <c r="E6527" s="220"/>
      <c r="F6527" s="220"/>
      <c r="G6527" s="220"/>
      <c r="H6527" s="220"/>
      <c r="I6527" s="220"/>
      <c r="J6527" s="220"/>
      <c r="K6527" s="220"/>
      <c r="L6527" s="220"/>
      <c r="M6527" s="326"/>
      <c r="N6527" s="220"/>
      <c r="O6527" s="220"/>
      <c r="P6527" s="220"/>
      <c r="Q6527" s="326"/>
      <c r="R6527" s="326"/>
      <c r="S6527" s="326"/>
      <c r="T6527" s="326"/>
    </row>
    <row r="6528" spans="1:20">
      <c r="A6528" s="220"/>
      <c r="B6528" s="220"/>
      <c r="C6528" s="220"/>
      <c r="D6528" s="220"/>
      <c r="E6528" s="220"/>
      <c r="F6528" s="220"/>
      <c r="G6528" s="220"/>
      <c r="H6528" s="220"/>
      <c r="I6528" s="220"/>
      <c r="J6528" s="220"/>
      <c r="K6528" s="220"/>
      <c r="L6528" s="220"/>
      <c r="M6528" s="326"/>
      <c r="N6528" s="220"/>
      <c r="O6528" s="220"/>
      <c r="P6528" s="220"/>
      <c r="Q6528" s="326"/>
      <c r="R6528" s="326"/>
      <c r="S6528" s="326"/>
      <c r="T6528" s="326"/>
    </row>
    <row r="6529" spans="1:20">
      <c r="A6529" s="220"/>
      <c r="B6529" s="220"/>
      <c r="C6529" s="220"/>
      <c r="D6529" s="220"/>
      <c r="E6529" s="220"/>
      <c r="F6529" s="220"/>
      <c r="G6529" s="220"/>
      <c r="H6529" s="220"/>
      <c r="I6529" s="220"/>
      <c r="J6529" s="220"/>
      <c r="K6529" s="220"/>
      <c r="L6529" s="220"/>
      <c r="M6529" s="326"/>
      <c r="N6529" s="220"/>
      <c r="O6529" s="220"/>
      <c r="P6529" s="220"/>
      <c r="Q6529" s="326"/>
      <c r="R6529" s="326"/>
      <c r="S6529" s="326"/>
      <c r="T6529" s="326"/>
    </row>
    <row r="6530" spans="1:20">
      <c r="A6530" s="220"/>
      <c r="B6530" s="220"/>
      <c r="C6530" s="220"/>
      <c r="D6530" s="220"/>
      <c r="E6530" s="220"/>
      <c r="F6530" s="220"/>
      <c r="G6530" s="220"/>
      <c r="H6530" s="220"/>
      <c r="I6530" s="220"/>
      <c r="J6530" s="220"/>
      <c r="K6530" s="220"/>
      <c r="L6530" s="220"/>
      <c r="M6530" s="326"/>
      <c r="N6530" s="220"/>
      <c r="O6530" s="220"/>
      <c r="P6530" s="220"/>
      <c r="Q6530" s="326"/>
      <c r="R6530" s="326"/>
      <c r="S6530" s="326"/>
      <c r="T6530" s="326"/>
    </row>
    <row r="6531" spans="1:20">
      <c r="A6531" s="220"/>
      <c r="B6531" s="220"/>
      <c r="C6531" s="220"/>
      <c r="D6531" s="220"/>
      <c r="E6531" s="220"/>
      <c r="F6531" s="220"/>
      <c r="G6531" s="220"/>
      <c r="H6531" s="220"/>
      <c r="I6531" s="220"/>
      <c r="J6531" s="220"/>
      <c r="K6531" s="220"/>
      <c r="L6531" s="220"/>
      <c r="M6531" s="326"/>
      <c r="N6531" s="220"/>
      <c r="O6531" s="220"/>
      <c r="P6531" s="220"/>
      <c r="Q6531" s="326"/>
      <c r="R6531" s="326"/>
      <c r="S6531" s="326"/>
      <c r="T6531" s="326"/>
    </row>
    <row r="6532" spans="1:20">
      <c r="A6532" s="220"/>
      <c r="B6532" s="220"/>
      <c r="C6532" s="220"/>
      <c r="D6532" s="220"/>
      <c r="E6532" s="220"/>
      <c r="F6532" s="220"/>
      <c r="G6532" s="220"/>
      <c r="H6532" s="220"/>
      <c r="I6532" s="220"/>
      <c r="J6532" s="220"/>
      <c r="K6532" s="220"/>
      <c r="L6532" s="220"/>
      <c r="M6532" s="326"/>
      <c r="N6532" s="220"/>
      <c r="O6532" s="220"/>
      <c r="P6532" s="220"/>
      <c r="Q6532" s="326"/>
      <c r="R6532" s="326"/>
      <c r="S6532" s="326"/>
      <c r="T6532" s="326"/>
    </row>
    <row r="6533" spans="1:20">
      <c r="A6533" s="220"/>
      <c r="B6533" s="220"/>
      <c r="C6533" s="220"/>
      <c r="D6533" s="220"/>
      <c r="E6533" s="220"/>
      <c r="F6533" s="220"/>
      <c r="G6533" s="220"/>
      <c r="H6533" s="220"/>
      <c r="I6533" s="220"/>
      <c r="J6533" s="220"/>
      <c r="K6533" s="220"/>
      <c r="L6533" s="220"/>
      <c r="M6533" s="326"/>
      <c r="N6533" s="220"/>
      <c r="O6533" s="220"/>
      <c r="P6533" s="220"/>
      <c r="Q6533" s="326"/>
      <c r="R6533" s="326"/>
      <c r="S6533" s="326"/>
      <c r="T6533" s="326"/>
    </row>
    <row r="6534" spans="1:20">
      <c r="A6534" s="220"/>
      <c r="B6534" s="220"/>
      <c r="C6534" s="220"/>
      <c r="D6534" s="220"/>
      <c r="E6534" s="220"/>
      <c r="F6534" s="220"/>
      <c r="G6534" s="220"/>
      <c r="H6534" s="220"/>
      <c r="I6534" s="220"/>
      <c r="J6534" s="220"/>
      <c r="K6534" s="220"/>
      <c r="L6534" s="220"/>
      <c r="M6534" s="326"/>
      <c r="N6534" s="220"/>
      <c r="O6534" s="220"/>
      <c r="P6534" s="220"/>
      <c r="Q6534" s="326"/>
      <c r="R6534" s="326"/>
      <c r="S6534" s="326"/>
      <c r="T6534" s="326"/>
    </row>
    <row r="6535" spans="1:20">
      <c r="A6535" s="220"/>
      <c r="B6535" s="220"/>
      <c r="C6535" s="220"/>
      <c r="D6535" s="220"/>
      <c r="E6535" s="220"/>
      <c r="F6535" s="220"/>
      <c r="G6535" s="220"/>
      <c r="H6535" s="220"/>
      <c r="I6535" s="220"/>
      <c r="J6535" s="220"/>
      <c r="K6535" s="220"/>
      <c r="L6535" s="220"/>
      <c r="M6535" s="326"/>
      <c r="N6535" s="220"/>
      <c r="O6535" s="220"/>
      <c r="P6535" s="220"/>
      <c r="Q6535" s="326"/>
      <c r="R6535" s="326"/>
      <c r="S6535" s="326"/>
      <c r="T6535" s="326"/>
    </row>
    <row r="6536" spans="1:20">
      <c r="A6536" s="220"/>
      <c r="B6536" s="220"/>
      <c r="C6536" s="220"/>
      <c r="D6536" s="220"/>
      <c r="E6536" s="220"/>
      <c r="F6536" s="220"/>
      <c r="G6536" s="220"/>
      <c r="H6536" s="220"/>
      <c r="I6536" s="220"/>
      <c r="J6536" s="220"/>
      <c r="K6536" s="220"/>
      <c r="L6536" s="220"/>
      <c r="M6536" s="326"/>
      <c r="N6536" s="220"/>
      <c r="O6536" s="220"/>
      <c r="P6536" s="220"/>
      <c r="Q6536" s="326"/>
      <c r="R6536" s="326"/>
      <c r="S6536" s="326"/>
      <c r="T6536" s="326"/>
    </row>
    <row r="6537" spans="1:20">
      <c r="A6537" s="220"/>
      <c r="B6537" s="220"/>
      <c r="C6537" s="220"/>
      <c r="D6537" s="220"/>
      <c r="E6537" s="220"/>
      <c r="F6537" s="220"/>
      <c r="G6537" s="220"/>
      <c r="H6537" s="220"/>
      <c r="I6537" s="220"/>
      <c r="J6537" s="220"/>
      <c r="K6537" s="220"/>
      <c r="L6537" s="220"/>
      <c r="M6537" s="326"/>
      <c r="N6537" s="220"/>
      <c r="O6537" s="220"/>
      <c r="P6537" s="220"/>
      <c r="Q6537" s="326"/>
      <c r="R6537" s="326"/>
      <c r="S6537" s="326"/>
      <c r="T6537" s="326"/>
    </row>
    <row r="6538" spans="1:20">
      <c r="A6538" s="220"/>
      <c r="B6538" s="220"/>
      <c r="C6538" s="220"/>
      <c r="D6538" s="220"/>
      <c r="E6538" s="220"/>
      <c r="F6538" s="220"/>
      <c r="G6538" s="220"/>
      <c r="H6538" s="220"/>
      <c r="I6538" s="220"/>
      <c r="J6538" s="220"/>
      <c r="K6538" s="220"/>
      <c r="L6538" s="220"/>
      <c r="M6538" s="326"/>
      <c r="N6538" s="220"/>
      <c r="O6538" s="220"/>
      <c r="P6538" s="220"/>
      <c r="Q6538" s="326"/>
      <c r="R6538" s="326"/>
      <c r="S6538" s="326"/>
      <c r="T6538" s="326"/>
    </row>
    <row r="6539" spans="1:20">
      <c r="A6539" s="220"/>
      <c r="B6539" s="220"/>
      <c r="C6539" s="220"/>
      <c r="D6539" s="220"/>
      <c r="E6539" s="220"/>
      <c r="F6539" s="220"/>
      <c r="G6539" s="220"/>
      <c r="H6539" s="220"/>
      <c r="I6539" s="220"/>
      <c r="J6539" s="220"/>
      <c r="K6539" s="220"/>
      <c r="L6539" s="220"/>
      <c r="M6539" s="326"/>
      <c r="N6539" s="220"/>
      <c r="O6539" s="220"/>
      <c r="P6539" s="220"/>
      <c r="Q6539" s="326"/>
      <c r="R6539" s="326"/>
      <c r="S6539" s="326"/>
      <c r="T6539" s="326"/>
    </row>
    <row r="6540" spans="1:20">
      <c r="A6540" s="220"/>
      <c r="B6540" s="220"/>
      <c r="C6540" s="220"/>
      <c r="D6540" s="220"/>
      <c r="E6540" s="220"/>
      <c r="F6540" s="220"/>
      <c r="G6540" s="220"/>
      <c r="H6540" s="220"/>
      <c r="I6540" s="220"/>
      <c r="J6540" s="220"/>
      <c r="K6540" s="220"/>
      <c r="L6540" s="220"/>
      <c r="M6540" s="326"/>
      <c r="N6540" s="220"/>
      <c r="O6540" s="220"/>
      <c r="P6540" s="220"/>
      <c r="Q6540" s="326"/>
      <c r="R6540" s="326"/>
      <c r="S6540" s="326"/>
      <c r="T6540" s="326"/>
    </row>
    <row r="6541" spans="1:20">
      <c r="A6541" s="220"/>
      <c r="B6541" s="220"/>
      <c r="C6541" s="220"/>
      <c r="D6541" s="220"/>
      <c r="E6541" s="220"/>
      <c r="F6541" s="220"/>
      <c r="G6541" s="220"/>
      <c r="H6541" s="220"/>
      <c r="I6541" s="220"/>
      <c r="J6541" s="220"/>
      <c r="K6541" s="220"/>
      <c r="L6541" s="220"/>
      <c r="M6541" s="326"/>
      <c r="N6541" s="220"/>
      <c r="O6541" s="220"/>
      <c r="P6541" s="220"/>
      <c r="Q6541" s="326"/>
      <c r="R6541" s="326"/>
      <c r="S6541" s="326"/>
      <c r="T6541" s="326"/>
    </row>
    <row r="6542" spans="1:20">
      <c r="A6542" s="220"/>
      <c r="B6542" s="220"/>
      <c r="C6542" s="220"/>
      <c r="D6542" s="220"/>
      <c r="E6542" s="220"/>
      <c r="F6542" s="220"/>
      <c r="G6542" s="220"/>
      <c r="H6542" s="220"/>
      <c r="I6542" s="220"/>
      <c r="J6542" s="220"/>
      <c r="K6542" s="220"/>
      <c r="L6542" s="220"/>
      <c r="M6542" s="326"/>
      <c r="N6542" s="220"/>
      <c r="O6542" s="220"/>
      <c r="P6542" s="220"/>
      <c r="Q6542" s="326"/>
      <c r="R6542" s="326"/>
      <c r="S6542" s="326"/>
      <c r="T6542" s="326"/>
    </row>
    <row r="6543" spans="1:20">
      <c r="A6543" s="220"/>
      <c r="B6543" s="220"/>
      <c r="C6543" s="220"/>
      <c r="D6543" s="220"/>
      <c r="E6543" s="220"/>
      <c r="F6543" s="220"/>
      <c r="G6543" s="220"/>
      <c r="H6543" s="220"/>
      <c r="I6543" s="220"/>
      <c r="J6543" s="220"/>
      <c r="K6543" s="220"/>
      <c r="L6543" s="220"/>
      <c r="M6543" s="326"/>
      <c r="N6543" s="220"/>
      <c r="O6543" s="220"/>
      <c r="P6543" s="220"/>
      <c r="Q6543" s="326"/>
      <c r="R6543" s="326"/>
      <c r="S6543" s="326"/>
      <c r="T6543" s="326"/>
    </row>
    <row r="6544" spans="1:20">
      <c r="A6544" s="220"/>
      <c r="B6544" s="220"/>
      <c r="C6544" s="220"/>
      <c r="D6544" s="220"/>
      <c r="E6544" s="220"/>
      <c r="F6544" s="220"/>
      <c r="G6544" s="220"/>
      <c r="H6544" s="220"/>
      <c r="I6544" s="220"/>
      <c r="J6544" s="220"/>
      <c r="K6544" s="220"/>
      <c r="L6544" s="220"/>
      <c r="M6544" s="326"/>
      <c r="N6544" s="220"/>
      <c r="O6544" s="220"/>
      <c r="P6544" s="220"/>
      <c r="Q6544" s="326"/>
      <c r="R6544" s="326"/>
      <c r="S6544" s="326"/>
      <c r="T6544" s="326"/>
    </row>
    <row r="6545" spans="1:20">
      <c r="A6545" s="220"/>
      <c r="B6545" s="220"/>
      <c r="C6545" s="220"/>
      <c r="D6545" s="220"/>
      <c r="E6545" s="220"/>
      <c r="F6545" s="220"/>
      <c r="G6545" s="220"/>
      <c r="H6545" s="220"/>
      <c r="I6545" s="220"/>
      <c r="J6545" s="220"/>
      <c r="K6545" s="220"/>
      <c r="L6545" s="220"/>
      <c r="M6545" s="326"/>
      <c r="N6545" s="220"/>
      <c r="O6545" s="220"/>
      <c r="P6545" s="220"/>
      <c r="Q6545" s="326"/>
      <c r="R6545" s="326"/>
      <c r="S6545" s="326"/>
      <c r="T6545" s="326"/>
    </row>
    <row r="6546" spans="1:20">
      <c r="A6546" s="220"/>
      <c r="B6546" s="220"/>
      <c r="C6546" s="220"/>
      <c r="D6546" s="220"/>
      <c r="E6546" s="220"/>
      <c r="F6546" s="220"/>
      <c r="G6546" s="220"/>
      <c r="H6546" s="220"/>
      <c r="I6546" s="220"/>
      <c r="J6546" s="220"/>
      <c r="K6546" s="220"/>
      <c r="L6546" s="220"/>
      <c r="M6546" s="326"/>
      <c r="N6546" s="220"/>
      <c r="O6546" s="220"/>
      <c r="P6546" s="220"/>
      <c r="Q6546" s="326"/>
      <c r="R6546" s="326"/>
      <c r="S6546" s="326"/>
      <c r="T6546" s="326"/>
    </row>
    <row r="6547" spans="1:20">
      <c r="A6547" s="220"/>
      <c r="B6547" s="220"/>
      <c r="C6547" s="220"/>
      <c r="D6547" s="220"/>
      <c r="E6547" s="220"/>
      <c r="F6547" s="220"/>
      <c r="G6547" s="220"/>
      <c r="H6547" s="220"/>
      <c r="I6547" s="220"/>
      <c r="J6547" s="220"/>
      <c r="K6547" s="220"/>
      <c r="L6547" s="220"/>
      <c r="M6547" s="326"/>
      <c r="N6547" s="220"/>
      <c r="O6547" s="220"/>
      <c r="P6547" s="220"/>
      <c r="Q6547" s="326"/>
      <c r="R6547" s="326"/>
      <c r="S6547" s="326"/>
      <c r="T6547" s="326"/>
    </row>
    <row r="6548" spans="1:20">
      <c r="A6548" s="220"/>
      <c r="B6548" s="220"/>
      <c r="C6548" s="220"/>
      <c r="D6548" s="220"/>
      <c r="E6548" s="220"/>
      <c r="F6548" s="220"/>
      <c r="G6548" s="220"/>
      <c r="H6548" s="220"/>
      <c r="I6548" s="220"/>
      <c r="J6548" s="220"/>
      <c r="K6548" s="220"/>
      <c r="L6548" s="220"/>
      <c r="M6548" s="326"/>
      <c r="N6548" s="220"/>
      <c r="O6548" s="220"/>
      <c r="P6548" s="220"/>
      <c r="Q6548" s="326"/>
      <c r="R6548" s="326"/>
      <c r="S6548" s="326"/>
      <c r="T6548" s="326"/>
    </row>
    <row r="6549" spans="1:20">
      <c r="A6549" s="220"/>
      <c r="B6549" s="220"/>
      <c r="C6549" s="220"/>
      <c r="D6549" s="220"/>
      <c r="E6549" s="220"/>
      <c r="F6549" s="220"/>
      <c r="G6549" s="220"/>
      <c r="H6549" s="220"/>
      <c r="I6549" s="220"/>
      <c r="J6549" s="220"/>
      <c r="K6549" s="220"/>
      <c r="L6549" s="220"/>
      <c r="M6549" s="326"/>
      <c r="N6549" s="220"/>
      <c r="O6549" s="220"/>
      <c r="P6549" s="220"/>
      <c r="Q6549" s="326"/>
      <c r="R6549" s="326"/>
      <c r="S6549" s="326"/>
      <c r="T6549" s="326"/>
    </row>
    <row r="6550" spans="1:20">
      <c r="A6550" s="220"/>
      <c r="B6550" s="220"/>
      <c r="C6550" s="220"/>
      <c r="D6550" s="220"/>
      <c r="E6550" s="220"/>
      <c r="F6550" s="220"/>
      <c r="G6550" s="220"/>
      <c r="H6550" s="220"/>
      <c r="I6550" s="220"/>
      <c r="J6550" s="220"/>
      <c r="K6550" s="220"/>
      <c r="L6550" s="220"/>
      <c r="M6550" s="326"/>
      <c r="N6550" s="220"/>
      <c r="O6550" s="220"/>
      <c r="P6550" s="220"/>
      <c r="Q6550" s="326"/>
      <c r="R6550" s="326"/>
      <c r="S6550" s="326"/>
      <c r="T6550" s="326"/>
    </row>
    <row r="6551" spans="1:20">
      <c r="A6551" s="220"/>
      <c r="B6551" s="220"/>
      <c r="C6551" s="220"/>
      <c r="D6551" s="220"/>
      <c r="E6551" s="220"/>
      <c r="F6551" s="220"/>
      <c r="G6551" s="220"/>
      <c r="H6551" s="220"/>
      <c r="I6551" s="220"/>
      <c r="J6551" s="220"/>
      <c r="K6551" s="220"/>
      <c r="L6551" s="220"/>
      <c r="M6551" s="326"/>
      <c r="N6551" s="220"/>
      <c r="O6551" s="220"/>
      <c r="P6551" s="220"/>
      <c r="Q6551" s="326"/>
      <c r="R6551" s="326"/>
      <c r="S6551" s="326"/>
      <c r="T6551" s="326"/>
    </row>
    <row r="6552" spans="1:20">
      <c r="A6552" s="220"/>
      <c r="B6552" s="220"/>
      <c r="C6552" s="220"/>
      <c r="D6552" s="220"/>
      <c r="E6552" s="220"/>
      <c r="F6552" s="220"/>
      <c r="G6552" s="220"/>
      <c r="H6552" s="220"/>
      <c r="I6552" s="220"/>
      <c r="J6552" s="220"/>
      <c r="K6552" s="220"/>
      <c r="L6552" s="220"/>
      <c r="M6552" s="326"/>
      <c r="N6552" s="220"/>
      <c r="O6552" s="220"/>
      <c r="P6552" s="220"/>
      <c r="Q6552" s="326"/>
      <c r="R6552" s="326"/>
      <c r="S6552" s="326"/>
      <c r="T6552" s="326"/>
    </row>
    <row r="6553" spans="1:20">
      <c r="A6553" s="220"/>
      <c r="B6553" s="220"/>
      <c r="C6553" s="220"/>
      <c r="D6553" s="220"/>
      <c r="E6553" s="220"/>
      <c r="F6553" s="220"/>
      <c r="G6553" s="220"/>
      <c r="H6553" s="220"/>
      <c r="I6553" s="220"/>
      <c r="J6553" s="220"/>
      <c r="K6553" s="220"/>
      <c r="L6553" s="220"/>
      <c r="M6553" s="326"/>
      <c r="N6553" s="220"/>
      <c r="O6553" s="220"/>
      <c r="P6553" s="220"/>
      <c r="Q6553" s="326"/>
      <c r="R6553" s="326"/>
      <c r="S6553" s="326"/>
      <c r="T6553" s="326"/>
    </row>
    <row r="6554" spans="1:20">
      <c r="A6554" s="220"/>
      <c r="B6554" s="220"/>
      <c r="C6554" s="220"/>
      <c r="D6554" s="220"/>
      <c r="E6554" s="220"/>
      <c r="F6554" s="220"/>
      <c r="G6554" s="220"/>
      <c r="H6554" s="220"/>
      <c r="I6554" s="220"/>
      <c r="J6554" s="220"/>
      <c r="K6554" s="220"/>
      <c r="L6554" s="220"/>
      <c r="M6554" s="326"/>
      <c r="N6554" s="220"/>
      <c r="O6554" s="220"/>
      <c r="P6554" s="220"/>
      <c r="Q6554" s="326"/>
      <c r="R6554" s="326"/>
      <c r="S6554" s="326"/>
      <c r="T6554" s="326"/>
    </row>
    <row r="6555" spans="1:20">
      <c r="A6555" s="220"/>
      <c r="B6555" s="220"/>
      <c r="C6555" s="220"/>
      <c r="D6555" s="220"/>
      <c r="E6555" s="220"/>
      <c r="F6555" s="220"/>
      <c r="G6555" s="220"/>
      <c r="H6555" s="220"/>
      <c r="I6555" s="220"/>
      <c r="J6555" s="220"/>
      <c r="K6555" s="220"/>
      <c r="L6555" s="220"/>
      <c r="M6555" s="326"/>
      <c r="N6555" s="220"/>
      <c r="O6555" s="220"/>
      <c r="P6555" s="220"/>
      <c r="Q6555" s="326"/>
      <c r="R6555" s="326"/>
      <c r="S6555" s="326"/>
      <c r="T6555" s="326"/>
    </row>
    <row r="6556" spans="1:20">
      <c r="A6556" s="220"/>
      <c r="B6556" s="220"/>
      <c r="C6556" s="220"/>
      <c r="D6556" s="220"/>
      <c r="E6556" s="220"/>
      <c r="F6556" s="220"/>
      <c r="G6556" s="220"/>
      <c r="H6556" s="220"/>
      <c r="I6556" s="220"/>
      <c r="J6556" s="220"/>
      <c r="K6556" s="220"/>
      <c r="L6556" s="220"/>
      <c r="M6556" s="326"/>
      <c r="N6556" s="220"/>
      <c r="O6556" s="220"/>
      <c r="P6556" s="220"/>
      <c r="Q6556" s="326"/>
      <c r="R6556" s="326"/>
      <c r="S6556" s="326"/>
      <c r="T6556" s="326"/>
    </row>
    <row r="6557" spans="1:20">
      <c r="A6557" s="220"/>
      <c r="B6557" s="220"/>
      <c r="C6557" s="220"/>
      <c r="D6557" s="220"/>
      <c r="E6557" s="220"/>
      <c r="F6557" s="220"/>
      <c r="G6557" s="220"/>
      <c r="H6557" s="220"/>
      <c r="I6557" s="220"/>
      <c r="J6557" s="220"/>
      <c r="K6557" s="220"/>
      <c r="L6557" s="220"/>
      <c r="M6557" s="326"/>
      <c r="N6557" s="220"/>
      <c r="O6557" s="220"/>
      <c r="P6557" s="220"/>
      <c r="Q6557" s="326"/>
      <c r="R6557" s="326"/>
      <c r="S6557" s="326"/>
      <c r="T6557" s="326"/>
    </row>
    <row r="6558" spans="1:20">
      <c r="A6558" s="220"/>
      <c r="B6558" s="220"/>
      <c r="C6558" s="220"/>
      <c r="D6558" s="220"/>
      <c r="E6558" s="220"/>
      <c r="F6558" s="220"/>
      <c r="G6558" s="220"/>
      <c r="H6558" s="220"/>
      <c r="I6558" s="220"/>
      <c r="J6558" s="220"/>
      <c r="K6558" s="220"/>
      <c r="L6558" s="220"/>
      <c r="M6558" s="326"/>
      <c r="N6558" s="220"/>
      <c r="O6558" s="220"/>
      <c r="P6558" s="220"/>
      <c r="Q6558" s="326"/>
      <c r="R6558" s="326"/>
      <c r="S6558" s="326"/>
      <c r="T6558" s="326"/>
    </row>
    <row r="6559" spans="1:20">
      <c r="A6559" s="220"/>
      <c r="B6559" s="220"/>
      <c r="C6559" s="220"/>
      <c r="D6559" s="220"/>
      <c r="E6559" s="220"/>
      <c r="F6559" s="220"/>
      <c r="G6559" s="220"/>
      <c r="H6559" s="220"/>
      <c r="I6559" s="220"/>
      <c r="J6559" s="220"/>
      <c r="K6559" s="220"/>
      <c r="L6559" s="220"/>
      <c r="M6559" s="326"/>
      <c r="N6559" s="220"/>
      <c r="O6559" s="220"/>
      <c r="P6559" s="220"/>
      <c r="Q6559" s="326"/>
      <c r="R6559" s="326"/>
      <c r="S6559" s="326"/>
      <c r="T6559" s="326"/>
    </row>
    <row r="6560" spans="1:20">
      <c r="A6560" s="220"/>
      <c r="B6560" s="220"/>
      <c r="C6560" s="220"/>
      <c r="D6560" s="220"/>
      <c r="E6560" s="220"/>
      <c r="F6560" s="220"/>
      <c r="G6560" s="220"/>
      <c r="H6560" s="220"/>
      <c r="I6560" s="220"/>
      <c r="J6560" s="220"/>
      <c r="K6560" s="220"/>
      <c r="L6560" s="220"/>
      <c r="M6560" s="326"/>
      <c r="N6560" s="220"/>
      <c r="O6560" s="220"/>
      <c r="P6560" s="220"/>
      <c r="Q6560" s="326"/>
      <c r="R6560" s="326"/>
      <c r="S6560" s="326"/>
      <c r="T6560" s="326"/>
    </row>
    <row r="6561" spans="1:20">
      <c r="A6561" s="220"/>
      <c r="B6561" s="220"/>
      <c r="C6561" s="220"/>
      <c r="D6561" s="220"/>
      <c r="E6561" s="220"/>
      <c r="F6561" s="220"/>
      <c r="G6561" s="220"/>
      <c r="H6561" s="220"/>
      <c r="I6561" s="220"/>
      <c r="J6561" s="220"/>
      <c r="K6561" s="220"/>
      <c r="L6561" s="220"/>
      <c r="M6561" s="326"/>
      <c r="N6561" s="220"/>
      <c r="O6561" s="220"/>
      <c r="P6561" s="220"/>
      <c r="Q6561" s="326"/>
      <c r="R6561" s="326"/>
      <c r="S6561" s="326"/>
      <c r="T6561" s="326"/>
    </row>
    <row r="6562" spans="1:20">
      <c r="A6562" s="220"/>
      <c r="B6562" s="220"/>
      <c r="C6562" s="220"/>
      <c r="D6562" s="220"/>
      <c r="E6562" s="220"/>
      <c r="F6562" s="220"/>
      <c r="G6562" s="220"/>
      <c r="H6562" s="220"/>
      <c r="I6562" s="220"/>
      <c r="J6562" s="220"/>
      <c r="K6562" s="220"/>
      <c r="L6562" s="220"/>
      <c r="M6562" s="326"/>
      <c r="N6562" s="220"/>
      <c r="O6562" s="220"/>
      <c r="P6562" s="220"/>
      <c r="Q6562" s="326"/>
      <c r="R6562" s="326"/>
      <c r="S6562" s="326"/>
      <c r="T6562" s="326"/>
    </row>
    <row r="6563" spans="1:20">
      <c r="A6563" s="220"/>
      <c r="B6563" s="220"/>
      <c r="C6563" s="220"/>
      <c r="D6563" s="220"/>
      <c r="E6563" s="220"/>
      <c r="F6563" s="220"/>
      <c r="G6563" s="220"/>
      <c r="H6563" s="220"/>
      <c r="I6563" s="220"/>
      <c r="J6563" s="220"/>
      <c r="K6563" s="220"/>
      <c r="L6563" s="220"/>
      <c r="M6563" s="326"/>
      <c r="N6563" s="220"/>
      <c r="O6563" s="220"/>
      <c r="P6563" s="220"/>
      <c r="Q6563" s="326"/>
      <c r="R6563" s="326"/>
      <c r="S6563" s="326"/>
      <c r="T6563" s="326"/>
    </row>
    <row r="6564" spans="1:20">
      <c r="A6564" s="220"/>
      <c r="B6564" s="220"/>
      <c r="C6564" s="220"/>
      <c r="D6564" s="220"/>
      <c r="E6564" s="220"/>
      <c r="F6564" s="220"/>
      <c r="G6564" s="220"/>
      <c r="H6564" s="220"/>
      <c r="I6564" s="220"/>
      <c r="J6564" s="220"/>
      <c r="K6564" s="220"/>
      <c r="L6564" s="220"/>
      <c r="M6564" s="326"/>
      <c r="N6564" s="220"/>
      <c r="O6564" s="220"/>
      <c r="P6564" s="220"/>
      <c r="Q6564" s="326"/>
      <c r="R6564" s="326"/>
      <c r="S6564" s="326"/>
      <c r="T6564" s="326"/>
    </row>
    <row r="6565" spans="1:20">
      <c r="A6565" s="220"/>
      <c r="B6565" s="220"/>
      <c r="C6565" s="220"/>
      <c r="D6565" s="220"/>
      <c r="E6565" s="220"/>
      <c r="F6565" s="220"/>
      <c r="G6565" s="220"/>
      <c r="H6565" s="220"/>
      <c r="I6565" s="220"/>
      <c r="J6565" s="220"/>
      <c r="K6565" s="220"/>
      <c r="L6565" s="220"/>
      <c r="M6565" s="326"/>
      <c r="N6565" s="220"/>
      <c r="O6565" s="220"/>
      <c r="P6565" s="220"/>
      <c r="Q6565" s="326"/>
      <c r="R6565" s="326"/>
      <c r="S6565" s="326"/>
      <c r="T6565" s="326"/>
    </row>
    <row r="6566" spans="1:20">
      <c r="A6566" s="220"/>
      <c r="B6566" s="220"/>
      <c r="C6566" s="220"/>
      <c r="D6566" s="220"/>
      <c r="E6566" s="220"/>
      <c r="F6566" s="220"/>
      <c r="G6566" s="220"/>
      <c r="H6566" s="220"/>
      <c r="I6566" s="220"/>
      <c r="J6566" s="220"/>
      <c r="K6566" s="220"/>
      <c r="L6566" s="220"/>
      <c r="M6566" s="326"/>
      <c r="N6566" s="220"/>
      <c r="O6566" s="220"/>
      <c r="P6566" s="220"/>
      <c r="Q6566" s="326"/>
      <c r="R6566" s="326"/>
      <c r="S6566" s="326"/>
      <c r="T6566" s="326"/>
    </row>
    <row r="6567" spans="1:20">
      <c r="A6567" s="220"/>
      <c r="B6567" s="220"/>
      <c r="C6567" s="220"/>
      <c r="D6567" s="220"/>
      <c r="E6567" s="220"/>
      <c r="F6567" s="220"/>
      <c r="G6567" s="220"/>
      <c r="H6567" s="220"/>
      <c r="I6567" s="220"/>
      <c r="J6567" s="220"/>
      <c r="K6567" s="220"/>
      <c r="L6567" s="220"/>
      <c r="M6567" s="326"/>
      <c r="N6567" s="220"/>
      <c r="O6567" s="220"/>
      <c r="P6567" s="220"/>
      <c r="Q6567" s="326"/>
      <c r="R6567" s="326"/>
      <c r="S6567" s="326"/>
      <c r="T6567" s="326"/>
    </row>
    <row r="6568" spans="1:20">
      <c r="A6568" s="220"/>
      <c r="B6568" s="220"/>
      <c r="C6568" s="220"/>
      <c r="D6568" s="220"/>
      <c r="E6568" s="220"/>
      <c r="F6568" s="220"/>
      <c r="G6568" s="220"/>
      <c r="H6568" s="220"/>
      <c r="I6568" s="220"/>
      <c r="J6568" s="220"/>
      <c r="K6568" s="220"/>
      <c r="L6568" s="220"/>
      <c r="M6568" s="326"/>
      <c r="N6568" s="220"/>
      <c r="O6568" s="220"/>
      <c r="P6568" s="220"/>
      <c r="Q6568" s="326"/>
      <c r="R6568" s="326"/>
      <c r="S6568" s="326"/>
      <c r="T6568" s="326"/>
    </row>
    <row r="6569" spans="1:20">
      <c r="A6569" s="220"/>
      <c r="B6569" s="220"/>
      <c r="C6569" s="220"/>
      <c r="D6569" s="220"/>
      <c r="E6569" s="220"/>
      <c r="F6569" s="220"/>
      <c r="G6569" s="220"/>
      <c r="H6569" s="220"/>
      <c r="I6569" s="220"/>
      <c r="J6569" s="220"/>
      <c r="K6569" s="220"/>
      <c r="L6569" s="220"/>
      <c r="M6569" s="326"/>
      <c r="N6569" s="220"/>
      <c r="O6569" s="220"/>
      <c r="P6569" s="220"/>
      <c r="Q6569" s="326"/>
      <c r="R6569" s="326"/>
      <c r="S6569" s="326"/>
      <c r="T6569" s="326"/>
    </row>
    <row r="6570" spans="1:20">
      <c r="A6570" s="220"/>
      <c r="B6570" s="220"/>
      <c r="C6570" s="220"/>
      <c r="D6570" s="220"/>
      <c r="E6570" s="220"/>
      <c r="F6570" s="220"/>
      <c r="G6570" s="220"/>
      <c r="H6570" s="220"/>
      <c r="I6570" s="220"/>
      <c r="J6570" s="220"/>
      <c r="K6570" s="220"/>
      <c r="L6570" s="220"/>
      <c r="M6570" s="326"/>
      <c r="N6570" s="220"/>
      <c r="O6570" s="220"/>
      <c r="P6570" s="220"/>
      <c r="Q6570" s="326"/>
      <c r="R6570" s="326"/>
      <c r="S6570" s="326"/>
      <c r="T6570" s="326"/>
    </row>
    <row r="6571" spans="1:20">
      <c r="A6571" s="220"/>
      <c r="B6571" s="220"/>
      <c r="C6571" s="220"/>
      <c r="D6571" s="220"/>
      <c r="E6571" s="220"/>
      <c r="F6571" s="220"/>
      <c r="G6571" s="220"/>
      <c r="H6571" s="220"/>
      <c r="I6571" s="220"/>
      <c r="J6571" s="220"/>
      <c r="K6571" s="220"/>
      <c r="L6571" s="220"/>
      <c r="M6571" s="326"/>
      <c r="N6571" s="220"/>
      <c r="O6571" s="220"/>
      <c r="P6571" s="220"/>
      <c r="Q6571" s="326"/>
      <c r="R6571" s="326"/>
      <c r="S6571" s="326"/>
      <c r="T6571" s="326"/>
    </row>
    <row r="6572" spans="1:20">
      <c r="A6572" s="220"/>
      <c r="B6572" s="220"/>
      <c r="C6572" s="220"/>
      <c r="D6572" s="220"/>
      <c r="E6572" s="220"/>
      <c r="F6572" s="220"/>
      <c r="G6572" s="220"/>
      <c r="H6572" s="220"/>
      <c r="I6572" s="220"/>
      <c r="J6572" s="220"/>
      <c r="K6572" s="220"/>
      <c r="L6572" s="220"/>
      <c r="M6572" s="326"/>
      <c r="N6572" s="220"/>
      <c r="O6572" s="220"/>
      <c r="P6572" s="220"/>
      <c r="Q6572" s="326"/>
      <c r="R6572" s="326"/>
      <c r="S6572" s="326"/>
      <c r="T6572" s="326"/>
    </row>
    <row r="6573" spans="1:20">
      <c r="A6573" s="220"/>
      <c r="B6573" s="220"/>
      <c r="C6573" s="220"/>
      <c r="D6573" s="220"/>
      <c r="E6573" s="220"/>
      <c r="F6573" s="220"/>
      <c r="G6573" s="220"/>
      <c r="H6573" s="220"/>
      <c r="I6573" s="220"/>
      <c r="J6573" s="220"/>
      <c r="K6573" s="220"/>
      <c r="L6573" s="220"/>
      <c r="M6573" s="326"/>
      <c r="N6573" s="220"/>
      <c r="O6573" s="220"/>
      <c r="P6573" s="220"/>
      <c r="Q6573" s="326"/>
      <c r="R6573" s="326"/>
      <c r="S6573" s="326"/>
      <c r="T6573" s="326"/>
    </row>
    <row r="6574" spans="1:20">
      <c r="A6574" s="220"/>
      <c r="B6574" s="220"/>
      <c r="C6574" s="220"/>
      <c r="D6574" s="220"/>
      <c r="E6574" s="220"/>
      <c r="F6574" s="220"/>
      <c r="G6574" s="220"/>
      <c r="H6574" s="220"/>
      <c r="I6574" s="220"/>
      <c r="J6574" s="220"/>
      <c r="K6574" s="220"/>
      <c r="L6574" s="220"/>
      <c r="M6574" s="326"/>
      <c r="N6574" s="220"/>
      <c r="O6574" s="220"/>
      <c r="P6574" s="220"/>
      <c r="Q6574" s="326"/>
      <c r="R6574" s="326"/>
      <c r="S6574" s="326"/>
      <c r="T6574" s="326"/>
    </row>
    <row r="6575" spans="1:20">
      <c r="A6575" s="220"/>
      <c r="B6575" s="220"/>
      <c r="C6575" s="220"/>
      <c r="D6575" s="220"/>
      <c r="E6575" s="220"/>
      <c r="F6575" s="220"/>
      <c r="G6575" s="220"/>
      <c r="H6575" s="220"/>
      <c r="I6575" s="220"/>
      <c r="J6575" s="220"/>
      <c r="K6575" s="220"/>
      <c r="L6575" s="220"/>
      <c r="M6575" s="326"/>
      <c r="N6575" s="220"/>
      <c r="O6575" s="220"/>
      <c r="P6575" s="220"/>
      <c r="Q6575" s="326"/>
      <c r="R6575" s="326"/>
      <c r="S6575" s="326"/>
      <c r="T6575" s="326"/>
    </row>
    <row r="6576" spans="1:20">
      <c r="A6576" s="220"/>
      <c r="B6576" s="220"/>
      <c r="C6576" s="220"/>
      <c r="D6576" s="220"/>
      <c r="E6576" s="220"/>
      <c r="F6576" s="220"/>
      <c r="G6576" s="220"/>
      <c r="H6576" s="220"/>
      <c r="I6576" s="220"/>
      <c r="J6576" s="220"/>
      <c r="K6576" s="220"/>
      <c r="L6576" s="220"/>
      <c r="M6576" s="326"/>
      <c r="N6576" s="220"/>
      <c r="O6576" s="220"/>
      <c r="P6576" s="220"/>
      <c r="Q6576" s="326"/>
      <c r="R6576" s="326"/>
      <c r="S6576" s="326"/>
      <c r="T6576" s="326"/>
    </row>
    <row r="6577" spans="1:20">
      <c r="A6577" s="220"/>
      <c r="B6577" s="220"/>
      <c r="C6577" s="220"/>
      <c r="D6577" s="220"/>
      <c r="E6577" s="220"/>
      <c r="F6577" s="220"/>
      <c r="G6577" s="220"/>
      <c r="H6577" s="220"/>
      <c r="I6577" s="220"/>
      <c r="J6577" s="220"/>
      <c r="K6577" s="220"/>
      <c r="L6577" s="220"/>
      <c r="M6577" s="326"/>
      <c r="N6577" s="220"/>
      <c r="O6577" s="220"/>
      <c r="P6577" s="220"/>
      <c r="Q6577" s="326"/>
      <c r="R6577" s="326"/>
      <c r="S6577" s="326"/>
      <c r="T6577" s="326"/>
    </row>
    <row r="6578" spans="1:20">
      <c r="A6578" s="220"/>
      <c r="B6578" s="220"/>
      <c r="C6578" s="220"/>
      <c r="D6578" s="220"/>
      <c r="E6578" s="220"/>
      <c r="F6578" s="220"/>
      <c r="G6578" s="220"/>
      <c r="H6578" s="220"/>
      <c r="I6578" s="220"/>
      <c r="J6578" s="220"/>
      <c r="K6578" s="220"/>
      <c r="L6578" s="220"/>
      <c r="M6578" s="326"/>
      <c r="N6578" s="220"/>
      <c r="O6578" s="220"/>
      <c r="P6578" s="220"/>
      <c r="Q6578" s="326"/>
      <c r="R6578" s="326"/>
      <c r="S6578" s="326"/>
      <c r="T6578" s="326"/>
    </row>
    <row r="6579" spans="1:20">
      <c r="A6579" s="220"/>
      <c r="B6579" s="220"/>
      <c r="C6579" s="220"/>
      <c r="D6579" s="220"/>
      <c r="E6579" s="220"/>
      <c r="F6579" s="220"/>
      <c r="G6579" s="220"/>
      <c r="H6579" s="220"/>
      <c r="I6579" s="220"/>
      <c r="J6579" s="220"/>
      <c r="K6579" s="220"/>
      <c r="L6579" s="220"/>
      <c r="M6579" s="326"/>
      <c r="N6579" s="220"/>
      <c r="O6579" s="220"/>
      <c r="P6579" s="220"/>
      <c r="Q6579" s="326"/>
      <c r="R6579" s="326"/>
      <c r="S6579" s="326"/>
      <c r="T6579" s="326"/>
    </row>
    <row r="6580" spans="1:20">
      <c r="A6580" s="220"/>
      <c r="B6580" s="220"/>
      <c r="C6580" s="220"/>
      <c r="D6580" s="220"/>
      <c r="E6580" s="220"/>
      <c r="F6580" s="220"/>
      <c r="G6580" s="220"/>
      <c r="H6580" s="220"/>
      <c r="I6580" s="220"/>
      <c r="J6580" s="220"/>
      <c r="K6580" s="220"/>
      <c r="L6580" s="220"/>
      <c r="M6580" s="326"/>
      <c r="N6580" s="220"/>
      <c r="O6580" s="220"/>
      <c r="P6580" s="220"/>
      <c r="Q6580" s="326"/>
      <c r="R6580" s="326"/>
      <c r="S6580" s="326"/>
      <c r="T6580" s="326"/>
    </row>
    <row r="6581" spans="1:20">
      <c r="A6581" s="220"/>
      <c r="B6581" s="220"/>
      <c r="C6581" s="220"/>
      <c r="D6581" s="220"/>
      <c r="E6581" s="220"/>
      <c r="F6581" s="220"/>
      <c r="G6581" s="220"/>
      <c r="H6581" s="220"/>
      <c r="I6581" s="220"/>
      <c r="J6581" s="220"/>
      <c r="K6581" s="220"/>
      <c r="L6581" s="220"/>
      <c r="M6581" s="326"/>
      <c r="N6581" s="220"/>
      <c r="O6581" s="220"/>
      <c r="P6581" s="220"/>
      <c r="Q6581" s="326"/>
      <c r="R6581" s="326"/>
      <c r="S6581" s="326"/>
      <c r="T6581" s="326"/>
    </row>
    <row r="6582" spans="1:20">
      <c r="A6582" s="220"/>
      <c r="B6582" s="220"/>
      <c r="C6582" s="220"/>
      <c r="D6582" s="220"/>
      <c r="E6582" s="220"/>
      <c r="F6582" s="220"/>
      <c r="G6582" s="220"/>
      <c r="H6582" s="220"/>
      <c r="I6582" s="220"/>
      <c r="J6582" s="220"/>
      <c r="K6582" s="220"/>
      <c r="L6582" s="220"/>
      <c r="M6582" s="326"/>
      <c r="N6582" s="220"/>
      <c r="O6582" s="220"/>
      <c r="P6582" s="220"/>
      <c r="Q6582" s="326"/>
      <c r="R6582" s="326"/>
      <c r="S6582" s="326"/>
      <c r="T6582" s="326"/>
    </row>
    <row r="6583" spans="1:20">
      <c r="A6583" s="220"/>
      <c r="B6583" s="220"/>
      <c r="C6583" s="220"/>
      <c r="D6583" s="220"/>
      <c r="E6583" s="220"/>
      <c r="F6583" s="220"/>
      <c r="G6583" s="220"/>
      <c r="H6583" s="220"/>
      <c r="I6583" s="220"/>
      <c r="J6583" s="220"/>
      <c r="K6583" s="220"/>
      <c r="L6583" s="220"/>
      <c r="M6583" s="326"/>
      <c r="N6583" s="220"/>
      <c r="O6583" s="220"/>
      <c r="P6583" s="220"/>
      <c r="Q6583" s="326"/>
      <c r="R6583" s="326"/>
      <c r="S6583" s="326"/>
      <c r="T6583" s="326"/>
    </row>
    <row r="6584" spans="1:20">
      <c r="A6584" s="220"/>
      <c r="B6584" s="220"/>
      <c r="C6584" s="220"/>
      <c r="D6584" s="220"/>
      <c r="E6584" s="220"/>
      <c r="F6584" s="220"/>
      <c r="G6584" s="220"/>
      <c r="H6584" s="220"/>
      <c r="I6584" s="220"/>
      <c r="J6584" s="220"/>
      <c r="K6584" s="220"/>
      <c r="L6584" s="220"/>
      <c r="M6584" s="326"/>
      <c r="N6584" s="220"/>
      <c r="O6584" s="220"/>
      <c r="P6584" s="220"/>
      <c r="Q6584" s="326"/>
      <c r="R6584" s="326"/>
      <c r="S6584" s="326"/>
      <c r="T6584" s="326"/>
    </row>
    <row r="6585" spans="1:20">
      <c r="A6585" s="220"/>
      <c r="B6585" s="220"/>
      <c r="C6585" s="220"/>
      <c r="D6585" s="220"/>
      <c r="E6585" s="220"/>
      <c r="F6585" s="220"/>
      <c r="G6585" s="220"/>
      <c r="H6585" s="220"/>
      <c r="I6585" s="220"/>
      <c r="J6585" s="220"/>
      <c r="K6585" s="220"/>
      <c r="L6585" s="220"/>
      <c r="M6585" s="326"/>
      <c r="N6585" s="220"/>
      <c r="O6585" s="220"/>
      <c r="P6585" s="220"/>
      <c r="Q6585" s="326"/>
      <c r="R6585" s="326"/>
      <c r="S6585" s="326"/>
      <c r="T6585" s="326"/>
    </row>
    <row r="6586" spans="1:20">
      <c r="A6586" s="220"/>
      <c r="B6586" s="220"/>
      <c r="C6586" s="220"/>
      <c r="D6586" s="220"/>
      <c r="E6586" s="220"/>
      <c r="F6586" s="220"/>
      <c r="G6586" s="220"/>
      <c r="H6586" s="220"/>
      <c r="I6586" s="220"/>
      <c r="J6586" s="220"/>
      <c r="K6586" s="220"/>
      <c r="L6586" s="220"/>
      <c r="M6586" s="326"/>
      <c r="N6586" s="220"/>
      <c r="O6586" s="220"/>
      <c r="P6586" s="220"/>
      <c r="Q6586" s="326"/>
      <c r="R6586" s="326"/>
      <c r="S6586" s="326"/>
      <c r="T6586" s="326"/>
    </row>
    <row r="6587" spans="1:20">
      <c r="A6587" s="220"/>
      <c r="B6587" s="220"/>
      <c r="C6587" s="220"/>
      <c r="D6587" s="220"/>
      <c r="E6587" s="220"/>
      <c r="F6587" s="220"/>
      <c r="G6587" s="220"/>
      <c r="H6587" s="220"/>
      <c r="I6587" s="220"/>
      <c r="J6587" s="220"/>
      <c r="K6587" s="220"/>
      <c r="L6587" s="220"/>
      <c r="M6587" s="326"/>
      <c r="N6587" s="220"/>
      <c r="O6587" s="220"/>
      <c r="P6587" s="220"/>
      <c r="Q6587" s="326"/>
      <c r="R6587" s="326"/>
      <c r="S6587" s="326"/>
      <c r="T6587" s="326"/>
    </row>
    <row r="6588" spans="1:20">
      <c r="A6588" s="220"/>
      <c r="B6588" s="220"/>
      <c r="C6588" s="220"/>
      <c r="D6588" s="220"/>
      <c r="E6588" s="220"/>
      <c r="F6588" s="220"/>
      <c r="G6588" s="220"/>
      <c r="H6588" s="220"/>
      <c r="I6588" s="220"/>
      <c r="J6588" s="220"/>
      <c r="K6588" s="220"/>
      <c r="L6588" s="220"/>
      <c r="M6588" s="326"/>
      <c r="N6588" s="220"/>
      <c r="O6588" s="220"/>
      <c r="P6588" s="220"/>
      <c r="Q6588" s="326"/>
      <c r="R6588" s="326"/>
      <c r="S6588" s="326"/>
      <c r="T6588" s="326"/>
    </row>
    <row r="6589" spans="1:20">
      <c r="A6589" s="220"/>
      <c r="B6589" s="220"/>
      <c r="C6589" s="220"/>
      <c r="D6589" s="220"/>
      <c r="E6589" s="220"/>
      <c r="F6589" s="220"/>
      <c r="G6589" s="220"/>
      <c r="H6589" s="220"/>
      <c r="I6589" s="220"/>
      <c r="J6589" s="220"/>
      <c r="K6589" s="220"/>
      <c r="L6589" s="220"/>
      <c r="M6589" s="326"/>
      <c r="N6589" s="220"/>
      <c r="O6589" s="220"/>
      <c r="P6589" s="220"/>
      <c r="Q6589" s="326"/>
      <c r="R6589" s="326"/>
      <c r="S6589" s="326"/>
      <c r="T6589" s="326"/>
    </row>
    <row r="6590" spans="1:20">
      <c r="A6590" s="220"/>
      <c r="B6590" s="220"/>
      <c r="C6590" s="220"/>
      <c r="D6590" s="220"/>
      <c r="E6590" s="220"/>
      <c r="F6590" s="220"/>
      <c r="G6590" s="220"/>
      <c r="H6590" s="220"/>
      <c r="I6590" s="220"/>
      <c r="J6590" s="220"/>
      <c r="K6590" s="220"/>
      <c r="L6590" s="220"/>
      <c r="M6590" s="326"/>
      <c r="N6590" s="220"/>
      <c r="O6590" s="220"/>
      <c r="P6590" s="220"/>
      <c r="Q6590" s="326"/>
      <c r="R6590" s="326"/>
      <c r="S6590" s="326"/>
      <c r="T6590" s="326"/>
    </row>
    <row r="6591" spans="1:20">
      <c r="A6591" s="220"/>
      <c r="B6591" s="220"/>
      <c r="C6591" s="220"/>
      <c r="D6591" s="220"/>
      <c r="E6591" s="220"/>
      <c r="F6591" s="220"/>
      <c r="G6591" s="220"/>
      <c r="H6591" s="220"/>
      <c r="I6591" s="220"/>
      <c r="J6591" s="220"/>
      <c r="K6591" s="220"/>
      <c r="L6591" s="220"/>
      <c r="M6591" s="326"/>
      <c r="N6591" s="220"/>
      <c r="O6591" s="220"/>
      <c r="P6591" s="220"/>
      <c r="Q6591" s="326"/>
      <c r="R6591" s="326"/>
      <c r="S6591" s="326"/>
      <c r="T6591" s="326"/>
    </row>
    <row r="6592" spans="1:20">
      <c r="A6592" s="220"/>
      <c r="B6592" s="220"/>
      <c r="C6592" s="220"/>
      <c r="D6592" s="220"/>
      <c r="E6592" s="220"/>
      <c r="F6592" s="220"/>
      <c r="G6592" s="220"/>
      <c r="H6592" s="220"/>
      <c r="I6592" s="220"/>
      <c r="J6592" s="220"/>
      <c r="K6592" s="220"/>
      <c r="L6592" s="220"/>
      <c r="M6592" s="326"/>
      <c r="N6592" s="220"/>
      <c r="O6592" s="220"/>
      <c r="P6592" s="220"/>
      <c r="Q6592" s="326"/>
      <c r="R6592" s="326"/>
      <c r="S6592" s="326"/>
      <c r="T6592" s="326"/>
    </row>
    <row r="6593" spans="1:20">
      <c r="A6593" s="220"/>
      <c r="B6593" s="220"/>
      <c r="C6593" s="220"/>
      <c r="D6593" s="220"/>
      <c r="E6593" s="220"/>
      <c r="F6593" s="220"/>
      <c r="G6593" s="220"/>
      <c r="H6593" s="220"/>
      <c r="I6593" s="220"/>
      <c r="J6593" s="220"/>
      <c r="K6593" s="220"/>
      <c r="L6593" s="220"/>
      <c r="M6593" s="326"/>
      <c r="N6593" s="220"/>
      <c r="O6593" s="220"/>
      <c r="P6593" s="220"/>
      <c r="Q6593" s="326"/>
      <c r="R6593" s="326"/>
      <c r="S6593" s="326"/>
      <c r="T6593" s="326"/>
    </row>
    <row r="6594" spans="1:20">
      <c r="A6594" s="220"/>
      <c r="B6594" s="220"/>
      <c r="C6594" s="220"/>
      <c r="D6594" s="220"/>
      <c r="E6594" s="220"/>
      <c r="F6594" s="220"/>
      <c r="G6594" s="220"/>
      <c r="H6594" s="220"/>
      <c r="I6594" s="220"/>
      <c r="J6594" s="220"/>
      <c r="K6594" s="220"/>
      <c r="L6594" s="220"/>
      <c r="M6594" s="326"/>
      <c r="N6594" s="220"/>
      <c r="O6594" s="220"/>
      <c r="P6594" s="220"/>
      <c r="Q6594" s="326"/>
      <c r="R6594" s="326"/>
      <c r="S6594" s="326"/>
      <c r="T6594" s="326"/>
    </row>
    <row r="6595" spans="1:20">
      <c r="A6595" s="220"/>
      <c r="B6595" s="220"/>
      <c r="C6595" s="220"/>
      <c r="D6595" s="220"/>
      <c r="E6595" s="220"/>
      <c r="F6595" s="220"/>
      <c r="G6595" s="220"/>
      <c r="H6595" s="220"/>
      <c r="I6595" s="220"/>
      <c r="J6595" s="220"/>
      <c r="K6595" s="220"/>
      <c r="L6595" s="220"/>
      <c r="M6595" s="326"/>
      <c r="N6595" s="220"/>
      <c r="O6595" s="220"/>
      <c r="P6595" s="220"/>
      <c r="Q6595" s="326"/>
      <c r="R6595" s="326"/>
      <c r="S6595" s="326"/>
      <c r="T6595" s="326"/>
    </row>
    <row r="6596" spans="1:20">
      <c r="A6596" s="220"/>
      <c r="B6596" s="220"/>
      <c r="C6596" s="220"/>
      <c r="D6596" s="220"/>
      <c r="E6596" s="220"/>
      <c r="F6596" s="220"/>
      <c r="G6596" s="220"/>
      <c r="H6596" s="220"/>
      <c r="I6596" s="220"/>
      <c r="J6596" s="220"/>
      <c r="K6596" s="220"/>
      <c r="L6596" s="220"/>
      <c r="M6596" s="326"/>
      <c r="N6596" s="220"/>
      <c r="O6596" s="220"/>
      <c r="P6596" s="220"/>
      <c r="Q6596" s="326"/>
      <c r="R6596" s="326"/>
      <c r="S6596" s="326"/>
      <c r="T6596" s="326"/>
    </row>
    <row r="6597" spans="1:20">
      <c r="A6597" s="220"/>
      <c r="B6597" s="220"/>
      <c r="C6597" s="220"/>
      <c r="D6597" s="220"/>
      <c r="E6597" s="220"/>
      <c r="F6597" s="220"/>
      <c r="G6597" s="220"/>
      <c r="H6597" s="220"/>
      <c r="I6597" s="220"/>
      <c r="J6597" s="220"/>
      <c r="K6597" s="220"/>
      <c r="L6597" s="220"/>
      <c r="M6597" s="326"/>
      <c r="N6597" s="220"/>
      <c r="O6597" s="220"/>
      <c r="P6597" s="220"/>
      <c r="Q6597" s="326"/>
      <c r="R6597" s="326"/>
      <c r="S6597" s="326"/>
      <c r="T6597" s="326"/>
    </row>
    <row r="6598" spans="1:20">
      <c r="A6598" s="220"/>
      <c r="B6598" s="220"/>
      <c r="C6598" s="220"/>
      <c r="D6598" s="220"/>
      <c r="E6598" s="220"/>
      <c r="F6598" s="220"/>
      <c r="G6598" s="220"/>
      <c r="H6598" s="220"/>
      <c r="I6598" s="220"/>
      <c r="J6598" s="220"/>
      <c r="K6598" s="220"/>
      <c r="L6598" s="220"/>
      <c r="M6598" s="326"/>
      <c r="N6598" s="220"/>
      <c r="O6598" s="220"/>
      <c r="P6598" s="220"/>
      <c r="Q6598" s="326"/>
      <c r="R6598" s="326"/>
      <c r="S6598" s="326"/>
      <c r="T6598" s="326"/>
    </row>
    <row r="6599" spans="1:20">
      <c r="A6599" s="220"/>
      <c r="B6599" s="220"/>
      <c r="C6599" s="220"/>
      <c r="D6599" s="220"/>
      <c r="E6599" s="220"/>
      <c r="F6599" s="220"/>
      <c r="G6599" s="220"/>
      <c r="H6599" s="220"/>
      <c r="I6599" s="220"/>
      <c r="J6599" s="220"/>
      <c r="K6599" s="220"/>
      <c r="L6599" s="220"/>
      <c r="M6599" s="326"/>
      <c r="N6599" s="220"/>
      <c r="O6599" s="220"/>
      <c r="P6599" s="220"/>
      <c r="Q6599" s="326"/>
      <c r="R6599" s="326"/>
      <c r="S6599" s="326"/>
      <c r="T6599" s="326"/>
    </row>
    <row r="6600" spans="1:20">
      <c r="A6600" s="220"/>
      <c r="B6600" s="220"/>
      <c r="C6600" s="220"/>
      <c r="D6600" s="220"/>
      <c r="E6600" s="220"/>
      <c r="F6600" s="220"/>
      <c r="G6600" s="220"/>
      <c r="H6600" s="220"/>
      <c r="I6600" s="220"/>
      <c r="J6600" s="220"/>
      <c r="K6600" s="220"/>
      <c r="L6600" s="220"/>
      <c r="M6600" s="326"/>
      <c r="N6600" s="220"/>
      <c r="O6600" s="220"/>
      <c r="P6600" s="220"/>
      <c r="Q6600" s="326"/>
      <c r="R6600" s="326"/>
      <c r="S6600" s="326"/>
      <c r="T6600" s="326"/>
    </row>
    <row r="6601" spans="1:20">
      <c r="A6601" s="220"/>
      <c r="B6601" s="220"/>
      <c r="C6601" s="220"/>
      <c r="D6601" s="220"/>
      <c r="E6601" s="220"/>
      <c r="F6601" s="220"/>
      <c r="G6601" s="220"/>
      <c r="H6601" s="220"/>
      <c r="I6601" s="220"/>
      <c r="J6601" s="220"/>
      <c r="K6601" s="220"/>
      <c r="L6601" s="220"/>
      <c r="M6601" s="326"/>
      <c r="N6601" s="220"/>
      <c r="O6601" s="220"/>
      <c r="P6601" s="220"/>
      <c r="Q6601" s="326"/>
      <c r="R6601" s="326"/>
      <c r="S6601" s="326"/>
      <c r="T6601" s="326"/>
    </row>
    <row r="6602" spans="1:20">
      <c r="A6602" s="220"/>
      <c r="B6602" s="220"/>
      <c r="C6602" s="220"/>
      <c r="D6602" s="220"/>
      <c r="E6602" s="220"/>
      <c r="F6602" s="220"/>
      <c r="G6602" s="220"/>
      <c r="H6602" s="220"/>
      <c r="I6602" s="220"/>
      <c r="J6602" s="220"/>
      <c r="K6602" s="220"/>
      <c r="L6602" s="220"/>
      <c r="M6602" s="326"/>
      <c r="N6602" s="220"/>
      <c r="O6602" s="220"/>
      <c r="P6602" s="220"/>
      <c r="Q6602" s="326"/>
      <c r="R6602" s="326"/>
      <c r="S6602" s="326"/>
      <c r="T6602" s="326"/>
    </row>
    <row r="6603" spans="1:20">
      <c r="A6603" s="220"/>
      <c r="B6603" s="220"/>
      <c r="C6603" s="220"/>
      <c r="D6603" s="220"/>
      <c r="E6603" s="220"/>
      <c r="F6603" s="220"/>
      <c r="G6603" s="220"/>
      <c r="H6603" s="220"/>
      <c r="I6603" s="220"/>
      <c r="J6603" s="220"/>
      <c r="K6603" s="220"/>
      <c r="L6603" s="220"/>
      <c r="M6603" s="326"/>
      <c r="N6603" s="220"/>
      <c r="O6603" s="220"/>
      <c r="P6603" s="220"/>
      <c r="Q6603" s="326"/>
      <c r="R6603" s="326"/>
      <c r="S6603" s="326"/>
      <c r="T6603" s="326"/>
    </row>
    <row r="6604" spans="1:20">
      <c r="A6604" s="220"/>
      <c r="B6604" s="220"/>
      <c r="C6604" s="220"/>
      <c r="D6604" s="220"/>
      <c r="E6604" s="220"/>
      <c r="F6604" s="220"/>
      <c r="G6604" s="220"/>
      <c r="H6604" s="220"/>
      <c r="I6604" s="220"/>
      <c r="J6604" s="220"/>
      <c r="K6604" s="220"/>
      <c r="L6604" s="220"/>
      <c r="M6604" s="326"/>
      <c r="N6604" s="220"/>
      <c r="O6604" s="220"/>
      <c r="P6604" s="220"/>
      <c r="Q6604" s="326"/>
      <c r="R6604" s="326"/>
      <c r="S6604" s="326"/>
      <c r="T6604" s="326"/>
    </row>
    <row r="6605" spans="1:20">
      <c r="A6605" s="220"/>
      <c r="B6605" s="220"/>
      <c r="C6605" s="220"/>
      <c r="D6605" s="220"/>
      <c r="E6605" s="220"/>
      <c r="F6605" s="220"/>
      <c r="G6605" s="220"/>
      <c r="H6605" s="220"/>
      <c r="I6605" s="220"/>
      <c r="J6605" s="220"/>
      <c r="K6605" s="220"/>
      <c r="L6605" s="220"/>
      <c r="M6605" s="326"/>
      <c r="N6605" s="220"/>
      <c r="O6605" s="220"/>
      <c r="P6605" s="220"/>
      <c r="Q6605" s="326"/>
      <c r="R6605" s="326"/>
      <c r="S6605" s="326"/>
      <c r="T6605" s="326"/>
    </row>
    <row r="6606" spans="1:20">
      <c r="A6606" s="220"/>
      <c r="B6606" s="220"/>
      <c r="C6606" s="220"/>
      <c r="D6606" s="220"/>
      <c r="E6606" s="220"/>
      <c r="F6606" s="220"/>
      <c r="G6606" s="220"/>
      <c r="H6606" s="220"/>
      <c r="I6606" s="220"/>
      <c r="J6606" s="220"/>
      <c r="K6606" s="220"/>
      <c r="L6606" s="220"/>
      <c r="M6606" s="326"/>
      <c r="N6606" s="220"/>
      <c r="O6606" s="220"/>
      <c r="P6606" s="220"/>
      <c r="Q6606" s="326"/>
      <c r="R6606" s="326"/>
      <c r="S6606" s="326"/>
      <c r="T6606" s="326"/>
    </row>
    <row r="6607" spans="1:20">
      <c r="A6607" s="220"/>
      <c r="B6607" s="220"/>
      <c r="C6607" s="220"/>
      <c r="D6607" s="220"/>
      <c r="E6607" s="220"/>
      <c r="F6607" s="220"/>
      <c r="G6607" s="220"/>
      <c r="H6607" s="220"/>
      <c r="I6607" s="220"/>
      <c r="J6607" s="220"/>
      <c r="K6607" s="220"/>
      <c r="L6607" s="220"/>
      <c r="M6607" s="326"/>
      <c r="N6607" s="220"/>
      <c r="O6607" s="220"/>
      <c r="P6607" s="220"/>
      <c r="Q6607" s="326"/>
      <c r="R6607" s="326"/>
      <c r="S6607" s="326"/>
      <c r="T6607" s="326"/>
    </row>
    <row r="6608" spans="1:20">
      <c r="A6608" s="220"/>
      <c r="B6608" s="220"/>
      <c r="C6608" s="220"/>
      <c r="D6608" s="220"/>
      <c r="E6608" s="220"/>
      <c r="F6608" s="220"/>
      <c r="G6608" s="220"/>
      <c r="H6608" s="220"/>
      <c r="I6608" s="220"/>
      <c r="J6608" s="220"/>
      <c r="K6608" s="220"/>
      <c r="L6608" s="220"/>
      <c r="M6608" s="326"/>
      <c r="N6608" s="220"/>
      <c r="O6608" s="220"/>
      <c r="P6608" s="220"/>
      <c r="Q6608" s="326"/>
      <c r="R6608" s="326"/>
      <c r="S6608" s="326"/>
      <c r="T6608" s="326"/>
    </row>
    <row r="6609" spans="1:20">
      <c r="A6609" s="220"/>
      <c r="B6609" s="220"/>
      <c r="C6609" s="220"/>
      <c r="D6609" s="220"/>
      <c r="E6609" s="220"/>
      <c r="F6609" s="220"/>
      <c r="G6609" s="220"/>
      <c r="H6609" s="220"/>
      <c r="I6609" s="220"/>
      <c r="J6609" s="220"/>
      <c r="K6609" s="220"/>
      <c r="L6609" s="220"/>
      <c r="M6609" s="326"/>
      <c r="N6609" s="220"/>
      <c r="O6609" s="220"/>
      <c r="P6609" s="220"/>
      <c r="Q6609" s="326"/>
      <c r="R6609" s="326"/>
      <c r="S6609" s="326"/>
      <c r="T6609" s="326"/>
    </row>
    <row r="6610" spans="1:20">
      <c r="A6610" s="220"/>
      <c r="B6610" s="220"/>
      <c r="C6610" s="220"/>
      <c r="D6610" s="220"/>
      <c r="E6610" s="220"/>
      <c r="F6610" s="220"/>
      <c r="G6610" s="220"/>
      <c r="H6610" s="220"/>
      <c r="I6610" s="220"/>
      <c r="J6610" s="220"/>
      <c r="K6610" s="220"/>
      <c r="L6610" s="220"/>
      <c r="M6610" s="326"/>
      <c r="N6610" s="220"/>
      <c r="O6610" s="220"/>
      <c r="P6610" s="220"/>
      <c r="Q6610" s="326"/>
      <c r="R6610" s="326"/>
      <c r="S6610" s="326"/>
      <c r="T6610" s="326"/>
    </row>
    <row r="6611" spans="1:20">
      <c r="A6611" s="220"/>
      <c r="B6611" s="220"/>
      <c r="C6611" s="220"/>
      <c r="D6611" s="220"/>
      <c r="E6611" s="220"/>
      <c r="F6611" s="220"/>
      <c r="G6611" s="220"/>
      <c r="H6611" s="220"/>
      <c r="I6611" s="220"/>
      <c r="J6611" s="220"/>
      <c r="K6611" s="220"/>
      <c r="L6611" s="220"/>
      <c r="M6611" s="326"/>
      <c r="N6611" s="220"/>
      <c r="O6611" s="220"/>
      <c r="P6611" s="220"/>
      <c r="Q6611" s="326"/>
      <c r="R6611" s="326"/>
      <c r="S6611" s="326"/>
      <c r="T6611" s="326"/>
    </row>
    <row r="6612" spans="1:20">
      <c r="A6612" s="220"/>
      <c r="B6612" s="220"/>
      <c r="C6612" s="220"/>
      <c r="D6612" s="220"/>
      <c r="E6612" s="220"/>
      <c r="F6612" s="220"/>
      <c r="G6612" s="220"/>
      <c r="H6612" s="220"/>
      <c r="I6612" s="220"/>
      <c r="J6612" s="220"/>
      <c r="K6612" s="220"/>
      <c r="L6612" s="220"/>
      <c r="M6612" s="326"/>
      <c r="N6612" s="220"/>
      <c r="O6612" s="220"/>
      <c r="P6612" s="220"/>
      <c r="Q6612" s="326"/>
      <c r="R6612" s="326"/>
      <c r="S6612" s="326"/>
      <c r="T6612" s="326"/>
    </row>
    <row r="6613" spans="1:20">
      <c r="A6613" s="220"/>
      <c r="B6613" s="220"/>
      <c r="C6613" s="220"/>
      <c r="D6613" s="220"/>
      <c r="E6613" s="220"/>
      <c r="F6613" s="220"/>
      <c r="G6613" s="220"/>
      <c r="H6613" s="220"/>
      <c r="I6613" s="220"/>
      <c r="J6613" s="220"/>
      <c r="K6613" s="220"/>
      <c r="L6613" s="220"/>
      <c r="M6613" s="326"/>
      <c r="N6613" s="220"/>
      <c r="O6613" s="220"/>
      <c r="P6613" s="220"/>
      <c r="Q6613" s="326"/>
      <c r="R6613" s="326"/>
      <c r="S6613" s="326"/>
      <c r="T6613" s="326"/>
    </row>
    <row r="6614" spans="1:20">
      <c r="A6614" s="220"/>
      <c r="B6614" s="220"/>
      <c r="C6614" s="220"/>
      <c r="D6614" s="220"/>
      <c r="E6614" s="220"/>
      <c r="F6614" s="220"/>
      <c r="G6614" s="220"/>
      <c r="H6614" s="220"/>
      <c r="I6614" s="220"/>
      <c r="J6614" s="220"/>
      <c r="K6614" s="220"/>
      <c r="L6614" s="220"/>
      <c r="M6614" s="326"/>
      <c r="N6614" s="220"/>
      <c r="O6614" s="220"/>
      <c r="P6614" s="220"/>
      <c r="Q6614" s="326"/>
      <c r="R6614" s="326"/>
      <c r="S6614" s="326"/>
      <c r="T6614" s="326"/>
    </row>
    <row r="6615" spans="1:20">
      <c r="A6615" s="220"/>
      <c r="B6615" s="220"/>
      <c r="C6615" s="220"/>
      <c r="D6615" s="220"/>
      <c r="E6615" s="220"/>
      <c r="F6615" s="220"/>
      <c r="G6615" s="220"/>
      <c r="H6615" s="220"/>
      <c r="I6615" s="220"/>
      <c r="J6615" s="220"/>
      <c r="K6615" s="220"/>
      <c r="L6615" s="220"/>
      <c r="M6615" s="326"/>
      <c r="N6615" s="220"/>
      <c r="O6615" s="220"/>
      <c r="P6615" s="220"/>
      <c r="Q6615" s="326"/>
      <c r="R6615" s="326"/>
      <c r="S6615" s="326"/>
      <c r="T6615" s="326"/>
    </row>
    <row r="6616" spans="1:20">
      <c r="A6616" s="220"/>
      <c r="B6616" s="220"/>
      <c r="C6616" s="220"/>
      <c r="D6616" s="220"/>
      <c r="E6616" s="220"/>
      <c r="F6616" s="220"/>
      <c r="G6616" s="220"/>
      <c r="H6616" s="220"/>
      <c r="I6616" s="220"/>
      <c r="J6616" s="220"/>
      <c r="K6616" s="220"/>
      <c r="L6616" s="220"/>
      <c r="M6616" s="326"/>
      <c r="N6616" s="220"/>
      <c r="O6616" s="220"/>
      <c r="P6616" s="220"/>
      <c r="Q6616" s="326"/>
      <c r="R6616" s="326"/>
      <c r="S6616" s="326"/>
      <c r="T6616" s="326"/>
    </row>
    <row r="6617" spans="1:20">
      <c r="A6617" s="220"/>
      <c r="B6617" s="220"/>
      <c r="C6617" s="220"/>
      <c r="D6617" s="220"/>
      <c r="E6617" s="220"/>
      <c r="F6617" s="220"/>
      <c r="G6617" s="220"/>
      <c r="H6617" s="220"/>
      <c r="I6617" s="220"/>
      <c r="J6617" s="220"/>
      <c r="K6617" s="220"/>
      <c r="L6617" s="220"/>
      <c r="M6617" s="326"/>
      <c r="N6617" s="220"/>
      <c r="O6617" s="220"/>
      <c r="P6617" s="220"/>
      <c r="Q6617" s="326"/>
      <c r="R6617" s="326"/>
      <c r="S6617" s="326"/>
      <c r="T6617" s="326"/>
    </row>
    <row r="6618" spans="1:20">
      <c r="A6618" s="220"/>
      <c r="B6618" s="220"/>
      <c r="C6618" s="220"/>
      <c r="D6618" s="220"/>
      <c r="E6618" s="220"/>
      <c r="F6618" s="220"/>
      <c r="G6618" s="220"/>
      <c r="H6618" s="220"/>
      <c r="I6618" s="220"/>
      <c r="J6618" s="220"/>
      <c r="K6618" s="220"/>
      <c r="L6618" s="220"/>
      <c r="M6618" s="326"/>
      <c r="N6618" s="220"/>
      <c r="O6618" s="220"/>
      <c r="P6618" s="220"/>
      <c r="Q6618" s="326"/>
      <c r="R6618" s="326"/>
      <c r="S6618" s="326"/>
      <c r="T6618" s="326"/>
    </row>
    <row r="6619" spans="1:20">
      <c r="A6619" s="220"/>
      <c r="B6619" s="220"/>
      <c r="C6619" s="220"/>
      <c r="D6619" s="220"/>
      <c r="E6619" s="220"/>
      <c r="F6619" s="220"/>
      <c r="G6619" s="220"/>
      <c r="H6619" s="220"/>
      <c r="I6619" s="220"/>
      <c r="J6619" s="220"/>
      <c r="K6619" s="220"/>
      <c r="L6619" s="220"/>
      <c r="M6619" s="326"/>
      <c r="N6619" s="220"/>
      <c r="O6619" s="220"/>
      <c r="P6619" s="220"/>
      <c r="Q6619" s="326"/>
      <c r="R6619" s="326"/>
      <c r="S6619" s="326"/>
      <c r="T6619" s="326"/>
    </row>
    <row r="6620" spans="1:20">
      <c r="A6620" s="220"/>
      <c r="B6620" s="220"/>
      <c r="C6620" s="220"/>
      <c r="D6620" s="220"/>
      <c r="E6620" s="220"/>
      <c r="F6620" s="220"/>
      <c r="G6620" s="220"/>
      <c r="H6620" s="220"/>
      <c r="I6620" s="220"/>
      <c r="J6620" s="220"/>
      <c r="K6620" s="220"/>
      <c r="L6620" s="220"/>
      <c r="M6620" s="326"/>
      <c r="N6620" s="220"/>
      <c r="O6620" s="220"/>
      <c r="P6620" s="220"/>
      <c r="Q6620" s="326"/>
      <c r="R6620" s="326"/>
      <c r="S6620" s="326"/>
      <c r="T6620" s="326"/>
    </row>
    <row r="6621" spans="1:20">
      <c r="A6621" s="220"/>
      <c r="B6621" s="220"/>
      <c r="C6621" s="220"/>
      <c r="D6621" s="220"/>
      <c r="E6621" s="220"/>
      <c r="F6621" s="220"/>
      <c r="G6621" s="220"/>
      <c r="H6621" s="220"/>
      <c r="I6621" s="220"/>
      <c r="J6621" s="220"/>
      <c r="K6621" s="220"/>
      <c r="L6621" s="220"/>
      <c r="M6621" s="326"/>
      <c r="N6621" s="220"/>
      <c r="O6621" s="220"/>
      <c r="P6621" s="220"/>
      <c r="Q6621" s="326"/>
      <c r="R6621" s="326"/>
      <c r="S6621" s="326"/>
      <c r="T6621" s="326"/>
    </row>
    <row r="6622" spans="1:20">
      <c r="A6622" s="220"/>
      <c r="B6622" s="220"/>
      <c r="C6622" s="220"/>
      <c r="D6622" s="220"/>
      <c r="E6622" s="220"/>
      <c r="F6622" s="220"/>
      <c r="G6622" s="220"/>
      <c r="H6622" s="220"/>
      <c r="I6622" s="220"/>
      <c r="J6622" s="220"/>
      <c r="K6622" s="220"/>
      <c r="L6622" s="220"/>
      <c r="M6622" s="326"/>
      <c r="N6622" s="220"/>
      <c r="O6622" s="220"/>
      <c r="P6622" s="220"/>
      <c r="Q6622" s="326"/>
      <c r="R6622" s="326"/>
      <c r="S6622" s="326"/>
      <c r="T6622" s="326"/>
    </row>
    <row r="6623" spans="1:20">
      <c r="A6623" s="220"/>
      <c r="B6623" s="220"/>
      <c r="C6623" s="220"/>
      <c r="D6623" s="220"/>
      <c r="E6623" s="220"/>
      <c r="F6623" s="220"/>
      <c r="G6623" s="220"/>
      <c r="H6623" s="220"/>
      <c r="I6623" s="220"/>
      <c r="J6623" s="220"/>
      <c r="K6623" s="220"/>
      <c r="L6623" s="220"/>
      <c r="M6623" s="326"/>
      <c r="N6623" s="220"/>
      <c r="O6623" s="220"/>
      <c r="P6623" s="220"/>
      <c r="Q6623" s="326"/>
      <c r="R6623" s="326"/>
      <c r="S6623" s="326"/>
      <c r="T6623" s="326"/>
    </row>
    <row r="6624" spans="1:20">
      <c r="A6624" s="220"/>
      <c r="B6624" s="220"/>
      <c r="C6624" s="220"/>
      <c r="D6624" s="220"/>
      <c r="E6624" s="220"/>
      <c r="F6624" s="220"/>
      <c r="G6624" s="220"/>
      <c r="H6624" s="220"/>
      <c r="I6624" s="220"/>
      <c r="J6624" s="220"/>
      <c r="K6624" s="220"/>
      <c r="L6624" s="220"/>
      <c r="M6624" s="326"/>
      <c r="N6624" s="220"/>
      <c r="O6624" s="220"/>
      <c r="P6624" s="220"/>
      <c r="Q6624" s="326"/>
      <c r="R6624" s="326"/>
      <c r="S6624" s="326"/>
      <c r="T6624" s="326"/>
    </row>
    <row r="6625" spans="1:20">
      <c r="A6625" s="220"/>
      <c r="B6625" s="220"/>
      <c r="C6625" s="220"/>
      <c r="D6625" s="220"/>
      <c r="E6625" s="220"/>
      <c r="F6625" s="220"/>
      <c r="G6625" s="220"/>
      <c r="H6625" s="220"/>
      <c r="I6625" s="220"/>
      <c r="J6625" s="220"/>
      <c r="K6625" s="220"/>
      <c r="L6625" s="220"/>
      <c r="M6625" s="326"/>
      <c r="N6625" s="220"/>
      <c r="O6625" s="220"/>
      <c r="P6625" s="220"/>
      <c r="Q6625" s="326"/>
      <c r="R6625" s="326"/>
      <c r="S6625" s="326"/>
      <c r="T6625" s="326"/>
    </row>
    <row r="6626" spans="1:20">
      <c r="A6626" s="220"/>
      <c r="B6626" s="220"/>
      <c r="C6626" s="220"/>
      <c r="D6626" s="220"/>
      <c r="E6626" s="220"/>
      <c r="F6626" s="220"/>
      <c r="G6626" s="220"/>
      <c r="H6626" s="220"/>
      <c r="I6626" s="220"/>
      <c r="J6626" s="220"/>
      <c r="K6626" s="220"/>
      <c r="L6626" s="220"/>
      <c r="M6626" s="326"/>
      <c r="N6626" s="220"/>
      <c r="O6626" s="220"/>
      <c r="P6626" s="220"/>
      <c r="Q6626" s="326"/>
      <c r="R6626" s="326"/>
      <c r="S6626" s="326"/>
      <c r="T6626" s="326"/>
    </row>
    <row r="6627" spans="1:20">
      <c r="A6627" s="220"/>
      <c r="B6627" s="220"/>
      <c r="C6627" s="220"/>
      <c r="D6627" s="220"/>
      <c r="E6627" s="220"/>
      <c r="F6627" s="220"/>
      <c r="G6627" s="220"/>
      <c r="H6627" s="220"/>
      <c r="I6627" s="220"/>
      <c r="J6627" s="220"/>
      <c r="K6627" s="220"/>
      <c r="L6627" s="220"/>
      <c r="M6627" s="326"/>
      <c r="N6627" s="220"/>
      <c r="O6627" s="220"/>
      <c r="P6627" s="220"/>
      <c r="Q6627" s="326"/>
      <c r="R6627" s="326"/>
      <c r="S6627" s="326"/>
      <c r="T6627" s="326"/>
    </row>
    <row r="6628" spans="1:20">
      <c r="A6628" s="220"/>
      <c r="B6628" s="220"/>
      <c r="C6628" s="220"/>
      <c r="D6628" s="220"/>
      <c r="E6628" s="220"/>
      <c r="F6628" s="220"/>
      <c r="G6628" s="220"/>
      <c r="H6628" s="220"/>
      <c r="I6628" s="220"/>
      <c r="J6628" s="220"/>
      <c r="K6628" s="220"/>
      <c r="L6628" s="220"/>
      <c r="M6628" s="326"/>
      <c r="N6628" s="220"/>
      <c r="O6628" s="220"/>
      <c r="P6628" s="220"/>
      <c r="Q6628" s="326"/>
      <c r="R6628" s="326"/>
      <c r="S6628" s="326"/>
      <c r="T6628" s="326"/>
    </row>
    <row r="6629" spans="1:20">
      <c r="A6629" s="220"/>
      <c r="B6629" s="220"/>
      <c r="C6629" s="220"/>
      <c r="D6629" s="220"/>
      <c r="E6629" s="220"/>
      <c r="F6629" s="220"/>
      <c r="G6629" s="220"/>
      <c r="H6629" s="220"/>
      <c r="I6629" s="220"/>
      <c r="J6629" s="220"/>
      <c r="K6629" s="220"/>
      <c r="L6629" s="220"/>
      <c r="M6629" s="326"/>
      <c r="N6629" s="220"/>
      <c r="O6629" s="220"/>
      <c r="P6629" s="220"/>
      <c r="Q6629" s="326"/>
      <c r="R6629" s="326"/>
      <c r="S6629" s="326"/>
      <c r="T6629" s="326"/>
    </row>
    <row r="6630" spans="1:20">
      <c r="A6630" s="220"/>
      <c r="B6630" s="220"/>
      <c r="C6630" s="220"/>
      <c r="D6630" s="220"/>
      <c r="E6630" s="220"/>
      <c r="F6630" s="220"/>
      <c r="G6630" s="220"/>
      <c r="H6630" s="220"/>
      <c r="I6630" s="220"/>
      <c r="J6630" s="220"/>
      <c r="K6630" s="220"/>
      <c r="L6630" s="220"/>
      <c r="M6630" s="326"/>
      <c r="N6630" s="220"/>
      <c r="O6630" s="220"/>
      <c r="P6630" s="220"/>
      <c r="Q6630" s="326"/>
      <c r="R6630" s="326"/>
      <c r="S6630" s="326"/>
      <c r="T6630" s="326"/>
    </row>
    <row r="6631" spans="1:20">
      <c r="A6631" s="220"/>
      <c r="B6631" s="220"/>
      <c r="C6631" s="220"/>
      <c r="D6631" s="220"/>
      <c r="E6631" s="220"/>
      <c r="F6631" s="220"/>
      <c r="G6631" s="220"/>
      <c r="H6631" s="220"/>
      <c r="I6631" s="220"/>
      <c r="J6631" s="220"/>
      <c r="K6631" s="220"/>
      <c r="L6631" s="220"/>
      <c r="M6631" s="326"/>
      <c r="N6631" s="220"/>
      <c r="O6631" s="220"/>
      <c r="P6631" s="220"/>
      <c r="Q6631" s="326"/>
      <c r="R6631" s="326"/>
      <c r="S6631" s="326"/>
      <c r="T6631" s="326"/>
    </row>
    <row r="6632" spans="1:20">
      <c r="A6632" s="220"/>
      <c r="B6632" s="220"/>
      <c r="C6632" s="220"/>
      <c r="D6632" s="220"/>
      <c r="E6632" s="220"/>
      <c r="F6632" s="220"/>
      <c r="G6632" s="220"/>
      <c r="H6632" s="220"/>
      <c r="I6632" s="220"/>
      <c r="J6632" s="220"/>
      <c r="K6632" s="220"/>
      <c r="L6632" s="220"/>
      <c r="M6632" s="326"/>
      <c r="N6632" s="220"/>
      <c r="O6632" s="220"/>
      <c r="P6632" s="220"/>
      <c r="Q6632" s="326"/>
      <c r="R6632" s="326"/>
      <c r="S6632" s="326"/>
      <c r="T6632" s="326"/>
    </row>
    <row r="6633" spans="1:20">
      <c r="A6633" s="220"/>
      <c r="B6633" s="220"/>
      <c r="C6633" s="220"/>
      <c r="D6633" s="220"/>
      <c r="E6633" s="220"/>
      <c r="F6633" s="220"/>
      <c r="G6633" s="220"/>
      <c r="H6633" s="220"/>
      <c r="I6633" s="220"/>
      <c r="J6633" s="220"/>
      <c r="K6633" s="220"/>
      <c r="L6633" s="220"/>
      <c r="M6633" s="326"/>
      <c r="N6633" s="220"/>
      <c r="O6633" s="220"/>
      <c r="P6633" s="220"/>
      <c r="Q6633" s="326"/>
      <c r="R6633" s="326"/>
      <c r="S6633" s="326"/>
      <c r="T6633" s="326"/>
    </row>
    <row r="6634" spans="1:20">
      <c r="A6634" s="220"/>
      <c r="B6634" s="220"/>
      <c r="C6634" s="220"/>
      <c r="D6634" s="220"/>
      <c r="E6634" s="220"/>
      <c r="F6634" s="220"/>
      <c r="G6634" s="220"/>
      <c r="H6634" s="220"/>
      <c r="I6634" s="220"/>
      <c r="J6634" s="220"/>
      <c r="K6634" s="220"/>
      <c r="L6634" s="220"/>
      <c r="M6634" s="326"/>
      <c r="N6634" s="220"/>
      <c r="O6634" s="220"/>
      <c r="P6634" s="220"/>
      <c r="Q6634" s="326"/>
      <c r="R6634" s="326"/>
      <c r="S6634" s="326"/>
      <c r="T6634" s="326"/>
    </row>
    <row r="6635" spans="1:20">
      <c r="A6635" s="220"/>
      <c r="B6635" s="220"/>
      <c r="C6635" s="220"/>
      <c r="D6635" s="220"/>
      <c r="E6635" s="220"/>
      <c r="F6635" s="220"/>
      <c r="G6635" s="220"/>
      <c r="H6635" s="220"/>
      <c r="I6635" s="220"/>
      <c r="J6635" s="220"/>
      <c r="K6635" s="220"/>
      <c r="L6635" s="220"/>
      <c r="M6635" s="326"/>
      <c r="N6635" s="220"/>
      <c r="O6635" s="220"/>
      <c r="P6635" s="220"/>
      <c r="Q6635" s="326"/>
      <c r="R6635" s="326"/>
      <c r="S6635" s="326"/>
      <c r="T6635" s="326"/>
    </row>
    <row r="6636" spans="1:20">
      <c r="A6636" s="220"/>
      <c r="B6636" s="220"/>
      <c r="C6636" s="220"/>
      <c r="D6636" s="220"/>
      <c r="E6636" s="220"/>
      <c r="F6636" s="220"/>
      <c r="G6636" s="220"/>
      <c r="H6636" s="220"/>
      <c r="I6636" s="220"/>
      <c r="J6636" s="220"/>
      <c r="K6636" s="220"/>
      <c r="L6636" s="220"/>
      <c r="M6636" s="326"/>
      <c r="N6636" s="220"/>
      <c r="O6636" s="220"/>
      <c r="P6636" s="220"/>
      <c r="Q6636" s="326"/>
      <c r="R6636" s="326"/>
      <c r="S6636" s="326"/>
      <c r="T6636" s="326"/>
    </row>
    <row r="6637" spans="1:20">
      <c r="A6637" s="220"/>
      <c r="B6637" s="220"/>
      <c r="C6637" s="220"/>
      <c r="D6637" s="220"/>
      <c r="E6637" s="220"/>
      <c r="F6637" s="220"/>
      <c r="G6637" s="220"/>
      <c r="H6637" s="220"/>
      <c r="I6637" s="220"/>
      <c r="J6637" s="220"/>
      <c r="K6637" s="220"/>
      <c r="L6637" s="220"/>
      <c r="M6637" s="326"/>
      <c r="N6637" s="220"/>
      <c r="O6637" s="220"/>
      <c r="P6637" s="220"/>
      <c r="Q6637" s="326"/>
      <c r="R6637" s="326"/>
      <c r="S6637" s="326"/>
      <c r="T6637" s="326"/>
    </row>
    <row r="6638" spans="1:20">
      <c r="A6638" s="220"/>
      <c r="B6638" s="220"/>
      <c r="C6638" s="220"/>
      <c r="D6638" s="220"/>
      <c r="E6638" s="220"/>
      <c r="F6638" s="220"/>
      <c r="G6638" s="220"/>
      <c r="H6638" s="220"/>
      <c r="I6638" s="220"/>
      <c r="J6638" s="220"/>
      <c r="K6638" s="220"/>
      <c r="L6638" s="220"/>
      <c r="M6638" s="326"/>
      <c r="N6638" s="220"/>
      <c r="O6638" s="220"/>
      <c r="P6638" s="220"/>
      <c r="Q6638" s="326"/>
      <c r="R6638" s="326"/>
      <c r="S6638" s="326"/>
      <c r="T6638" s="326"/>
    </row>
    <row r="6639" spans="1:20">
      <c r="A6639" s="220"/>
      <c r="B6639" s="220"/>
      <c r="C6639" s="220"/>
      <c r="D6639" s="220"/>
      <c r="E6639" s="220"/>
      <c r="F6639" s="220"/>
      <c r="G6639" s="220"/>
      <c r="H6639" s="220"/>
      <c r="I6639" s="220"/>
      <c r="J6639" s="220"/>
      <c r="K6639" s="220"/>
      <c r="L6639" s="220"/>
      <c r="M6639" s="326"/>
      <c r="N6639" s="220"/>
      <c r="O6639" s="220"/>
      <c r="P6639" s="220"/>
      <c r="Q6639" s="326"/>
      <c r="R6639" s="326"/>
      <c r="S6639" s="326"/>
      <c r="T6639" s="326"/>
    </row>
    <row r="6640" spans="1:20">
      <c r="A6640" s="220"/>
      <c r="B6640" s="220"/>
      <c r="C6640" s="220"/>
      <c r="D6640" s="220"/>
      <c r="E6640" s="220"/>
      <c r="F6640" s="220"/>
      <c r="G6640" s="220"/>
      <c r="H6640" s="220"/>
      <c r="I6640" s="220"/>
      <c r="J6640" s="220"/>
      <c r="K6640" s="220"/>
      <c r="L6640" s="220"/>
      <c r="M6640" s="326"/>
      <c r="N6640" s="220"/>
      <c r="O6640" s="220"/>
      <c r="P6640" s="220"/>
      <c r="Q6640" s="326"/>
      <c r="R6640" s="326"/>
      <c r="S6640" s="326"/>
      <c r="T6640" s="326"/>
    </row>
    <row r="6641" spans="1:20">
      <c r="A6641" s="220"/>
      <c r="B6641" s="220"/>
      <c r="C6641" s="220"/>
      <c r="D6641" s="220"/>
      <c r="E6641" s="220"/>
      <c r="F6641" s="220"/>
      <c r="G6641" s="220"/>
      <c r="H6641" s="220"/>
      <c r="I6641" s="220"/>
      <c r="J6641" s="220"/>
      <c r="K6641" s="220"/>
      <c r="L6641" s="220"/>
      <c r="M6641" s="326"/>
      <c r="N6641" s="220"/>
      <c r="O6641" s="220"/>
      <c r="P6641" s="220"/>
      <c r="Q6641" s="326"/>
      <c r="R6641" s="326"/>
      <c r="S6641" s="326"/>
      <c r="T6641" s="326"/>
    </row>
    <row r="6642" spans="1:20">
      <c r="A6642" s="220"/>
      <c r="B6642" s="220"/>
      <c r="C6642" s="220"/>
      <c r="D6642" s="220"/>
      <c r="E6642" s="220"/>
      <c r="F6642" s="220"/>
      <c r="G6642" s="220"/>
      <c r="H6642" s="220"/>
      <c r="I6642" s="220"/>
      <c r="J6642" s="220"/>
      <c r="K6642" s="220"/>
      <c r="L6642" s="220"/>
      <c r="M6642" s="326"/>
      <c r="N6642" s="220"/>
      <c r="O6642" s="220"/>
      <c r="P6642" s="220"/>
      <c r="Q6642" s="326"/>
      <c r="R6642" s="326"/>
      <c r="S6642" s="326"/>
      <c r="T6642" s="326"/>
    </row>
    <row r="6643" spans="1:20">
      <c r="A6643" s="220"/>
      <c r="B6643" s="220"/>
      <c r="C6643" s="220"/>
      <c r="D6643" s="220"/>
      <c r="E6643" s="220"/>
      <c r="F6643" s="220"/>
      <c r="G6643" s="220"/>
      <c r="H6643" s="220"/>
      <c r="I6643" s="220"/>
      <c r="J6643" s="220"/>
      <c r="K6643" s="220"/>
      <c r="L6643" s="220"/>
      <c r="M6643" s="326"/>
      <c r="N6643" s="220"/>
      <c r="O6643" s="220"/>
      <c r="P6643" s="220"/>
      <c r="Q6643" s="326"/>
      <c r="R6643" s="326"/>
      <c r="S6643" s="326"/>
      <c r="T6643" s="326"/>
    </row>
    <row r="6644" spans="1:20">
      <c r="A6644" s="220"/>
      <c r="B6644" s="220"/>
      <c r="C6644" s="220"/>
      <c r="D6644" s="220"/>
      <c r="E6644" s="220"/>
      <c r="F6644" s="220"/>
      <c r="G6644" s="220"/>
      <c r="H6644" s="220"/>
      <c r="I6644" s="220"/>
      <c r="J6644" s="220"/>
      <c r="K6644" s="220"/>
      <c r="L6644" s="220"/>
      <c r="M6644" s="326"/>
      <c r="N6644" s="220"/>
      <c r="O6644" s="220"/>
      <c r="P6644" s="220"/>
      <c r="Q6644" s="326"/>
      <c r="R6644" s="326"/>
      <c r="S6644" s="326"/>
      <c r="T6644" s="326"/>
    </row>
    <row r="6645" spans="1:20">
      <c r="A6645" s="220"/>
      <c r="B6645" s="220"/>
      <c r="C6645" s="220"/>
      <c r="D6645" s="220"/>
      <c r="E6645" s="220"/>
      <c r="F6645" s="220"/>
      <c r="G6645" s="220"/>
      <c r="H6645" s="220"/>
      <c r="I6645" s="220"/>
      <c r="J6645" s="220"/>
      <c r="K6645" s="220"/>
      <c r="L6645" s="220"/>
      <c r="M6645" s="326"/>
      <c r="N6645" s="220"/>
      <c r="O6645" s="220"/>
      <c r="P6645" s="220"/>
      <c r="Q6645" s="326"/>
      <c r="R6645" s="326"/>
      <c r="S6645" s="326"/>
      <c r="T6645" s="326"/>
    </row>
    <row r="6646" spans="1:20">
      <c r="A6646" s="220"/>
      <c r="B6646" s="220"/>
      <c r="C6646" s="220"/>
      <c r="D6646" s="220"/>
      <c r="E6646" s="220"/>
      <c r="F6646" s="220"/>
      <c r="G6646" s="220"/>
      <c r="H6646" s="220"/>
      <c r="I6646" s="220"/>
      <c r="J6646" s="220"/>
      <c r="K6646" s="220"/>
      <c r="L6646" s="220"/>
      <c r="M6646" s="326"/>
      <c r="N6646" s="220"/>
      <c r="O6646" s="220"/>
      <c r="P6646" s="220"/>
      <c r="Q6646" s="326"/>
      <c r="R6646" s="326"/>
      <c r="S6646" s="326"/>
      <c r="T6646" s="326"/>
    </row>
    <row r="6647" spans="1:20">
      <c r="A6647" s="220"/>
      <c r="B6647" s="220"/>
      <c r="C6647" s="220"/>
      <c r="D6647" s="220"/>
      <c r="E6647" s="220"/>
      <c r="F6647" s="220"/>
      <c r="G6647" s="220"/>
      <c r="H6647" s="220"/>
      <c r="I6647" s="220"/>
      <c r="J6647" s="220"/>
      <c r="K6647" s="220"/>
      <c r="L6647" s="220"/>
      <c r="M6647" s="326"/>
      <c r="N6647" s="220"/>
      <c r="O6647" s="220"/>
      <c r="P6647" s="220"/>
      <c r="Q6647" s="326"/>
      <c r="R6647" s="326"/>
      <c r="S6647" s="326"/>
      <c r="T6647" s="326"/>
    </row>
    <row r="6648" spans="1:20">
      <c r="A6648" s="220"/>
      <c r="B6648" s="220"/>
      <c r="C6648" s="220"/>
      <c r="D6648" s="220"/>
      <c r="E6648" s="220"/>
      <c r="F6648" s="220"/>
      <c r="G6648" s="220"/>
      <c r="H6648" s="220"/>
      <c r="I6648" s="220"/>
      <c r="J6648" s="220"/>
      <c r="K6648" s="220"/>
      <c r="L6648" s="220"/>
      <c r="M6648" s="326"/>
      <c r="N6648" s="220"/>
      <c r="O6648" s="220"/>
      <c r="P6648" s="220"/>
      <c r="Q6648" s="326"/>
      <c r="R6648" s="326"/>
      <c r="S6648" s="326"/>
      <c r="T6648" s="326"/>
    </row>
    <row r="6649" spans="1:20">
      <c r="A6649" s="220"/>
      <c r="B6649" s="220"/>
      <c r="C6649" s="220"/>
      <c r="D6649" s="220"/>
      <c r="E6649" s="220"/>
      <c r="F6649" s="220"/>
      <c r="G6649" s="220"/>
      <c r="H6649" s="220"/>
      <c r="I6649" s="220"/>
      <c r="J6649" s="220"/>
      <c r="K6649" s="220"/>
      <c r="L6649" s="220"/>
      <c r="M6649" s="326"/>
      <c r="N6649" s="220"/>
      <c r="O6649" s="220"/>
      <c r="P6649" s="220"/>
      <c r="Q6649" s="326"/>
      <c r="R6649" s="326"/>
      <c r="S6649" s="326"/>
      <c r="T6649" s="326"/>
    </row>
    <row r="6650" spans="1:20">
      <c r="A6650" s="220"/>
      <c r="B6650" s="220"/>
      <c r="C6650" s="220"/>
      <c r="D6650" s="220"/>
      <c r="E6650" s="220"/>
      <c r="F6650" s="220"/>
      <c r="G6650" s="220"/>
      <c r="H6650" s="220"/>
      <c r="I6650" s="220"/>
      <c r="J6650" s="220"/>
      <c r="K6650" s="220"/>
      <c r="L6650" s="220"/>
      <c r="M6650" s="326"/>
      <c r="N6650" s="220"/>
      <c r="O6650" s="220"/>
      <c r="P6650" s="220"/>
      <c r="Q6650" s="326"/>
      <c r="R6650" s="326"/>
      <c r="S6650" s="326"/>
      <c r="T6650" s="326"/>
    </row>
    <row r="6651" spans="1:20">
      <c r="A6651" s="220"/>
      <c r="B6651" s="220"/>
      <c r="C6651" s="220"/>
      <c r="D6651" s="220"/>
      <c r="E6651" s="220"/>
      <c r="F6651" s="220"/>
      <c r="G6651" s="220"/>
      <c r="H6651" s="220"/>
      <c r="I6651" s="220"/>
      <c r="J6651" s="220"/>
      <c r="K6651" s="220"/>
      <c r="L6651" s="220"/>
      <c r="M6651" s="326"/>
      <c r="N6651" s="220"/>
      <c r="O6651" s="220"/>
      <c r="P6651" s="220"/>
      <c r="Q6651" s="326"/>
      <c r="R6651" s="326"/>
      <c r="S6651" s="326"/>
      <c r="T6651" s="326"/>
    </row>
    <row r="6652" spans="1:20">
      <c r="A6652" s="220"/>
      <c r="B6652" s="220"/>
      <c r="C6652" s="220"/>
      <c r="D6652" s="220"/>
      <c r="E6652" s="220"/>
      <c r="F6652" s="220"/>
      <c r="G6652" s="220"/>
      <c r="H6652" s="220"/>
      <c r="I6652" s="220"/>
      <c r="J6652" s="220"/>
      <c r="K6652" s="220"/>
      <c r="L6652" s="220"/>
      <c r="M6652" s="326"/>
      <c r="N6652" s="220"/>
      <c r="O6652" s="220"/>
      <c r="P6652" s="220"/>
      <c r="Q6652" s="326"/>
      <c r="R6652" s="326"/>
      <c r="S6652" s="326"/>
      <c r="T6652" s="326"/>
    </row>
    <row r="6653" spans="1:20">
      <c r="A6653" s="220"/>
      <c r="B6653" s="220"/>
      <c r="C6653" s="220"/>
      <c r="D6653" s="220"/>
      <c r="E6653" s="220"/>
      <c r="F6653" s="220"/>
      <c r="G6653" s="220"/>
      <c r="H6653" s="220"/>
      <c r="I6653" s="220"/>
      <c r="J6653" s="220"/>
      <c r="K6653" s="220"/>
      <c r="L6653" s="220"/>
      <c r="M6653" s="326"/>
      <c r="N6653" s="220"/>
      <c r="O6653" s="220"/>
      <c r="P6653" s="220"/>
      <c r="Q6653" s="326"/>
      <c r="R6653" s="326"/>
      <c r="S6653" s="326"/>
      <c r="T6653" s="326"/>
    </row>
    <row r="6654" spans="1:20">
      <c r="A6654" s="220"/>
      <c r="B6654" s="220"/>
      <c r="C6654" s="220"/>
      <c r="D6654" s="220"/>
      <c r="E6654" s="220"/>
      <c r="F6654" s="220"/>
      <c r="G6654" s="220"/>
      <c r="H6654" s="220"/>
      <c r="I6654" s="220"/>
      <c r="J6654" s="220"/>
      <c r="K6654" s="220"/>
      <c r="L6654" s="220"/>
      <c r="M6654" s="326"/>
      <c r="N6654" s="220"/>
      <c r="O6654" s="220"/>
      <c r="P6654" s="220"/>
      <c r="Q6654" s="326"/>
      <c r="R6654" s="326"/>
      <c r="S6654" s="326"/>
      <c r="T6654" s="326"/>
    </row>
    <row r="6655" spans="1:20">
      <c r="A6655" s="220"/>
      <c r="B6655" s="220"/>
      <c r="C6655" s="220"/>
      <c r="D6655" s="220"/>
      <c r="E6655" s="220"/>
      <c r="F6655" s="220"/>
      <c r="G6655" s="220"/>
      <c r="H6655" s="220"/>
      <c r="I6655" s="220"/>
      <c r="J6655" s="220"/>
      <c r="K6655" s="220"/>
      <c r="L6655" s="220"/>
      <c r="M6655" s="326"/>
      <c r="N6655" s="220"/>
      <c r="O6655" s="220"/>
      <c r="P6655" s="220"/>
      <c r="Q6655" s="326"/>
      <c r="R6655" s="326"/>
      <c r="S6655" s="326"/>
      <c r="T6655" s="326"/>
    </row>
    <row r="6656" spans="1:20">
      <c r="A6656" s="220"/>
      <c r="B6656" s="220"/>
      <c r="C6656" s="220"/>
      <c r="D6656" s="220"/>
      <c r="E6656" s="220"/>
      <c r="F6656" s="220"/>
      <c r="G6656" s="220"/>
      <c r="H6656" s="220"/>
      <c r="I6656" s="220"/>
      <c r="J6656" s="220"/>
      <c r="K6656" s="220"/>
      <c r="L6656" s="220"/>
      <c r="M6656" s="326"/>
      <c r="N6656" s="220"/>
      <c r="O6656" s="220"/>
      <c r="P6656" s="220"/>
      <c r="Q6656" s="326"/>
      <c r="R6656" s="326"/>
      <c r="S6656" s="326"/>
      <c r="T6656" s="326"/>
    </row>
    <row r="6657" spans="1:20">
      <c r="A6657" s="220"/>
      <c r="B6657" s="220"/>
      <c r="C6657" s="220"/>
      <c r="D6657" s="220"/>
      <c r="E6657" s="220"/>
      <c r="F6657" s="220"/>
      <c r="G6657" s="220"/>
      <c r="H6657" s="220"/>
      <c r="I6657" s="220"/>
      <c r="J6657" s="220"/>
      <c r="K6657" s="220"/>
      <c r="L6657" s="220"/>
      <c r="M6657" s="326"/>
      <c r="N6657" s="220"/>
      <c r="O6657" s="220"/>
      <c r="P6657" s="220"/>
      <c r="Q6657" s="326"/>
      <c r="R6657" s="326"/>
      <c r="S6657" s="326"/>
      <c r="T6657" s="326"/>
    </row>
    <row r="6658" spans="1:20">
      <c r="A6658" s="220"/>
      <c r="B6658" s="220"/>
      <c r="C6658" s="220"/>
      <c r="D6658" s="220"/>
      <c r="E6658" s="220"/>
      <c r="F6658" s="220"/>
      <c r="G6658" s="220"/>
      <c r="H6658" s="220"/>
      <c r="I6658" s="220"/>
      <c r="J6658" s="220"/>
      <c r="K6658" s="220"/>
      <c r="L6658" s="220"/>
      <c r="M6658" s="326"/>
      <c r="N6658" s="220"/>
      <c r="O6658" s="220"/>
      <c r="P6658" s="220"/>
      <c r="Q6658" s="326"/>
      <c r="R6658" s="326"/>
      <c r="S6658" s="326"/>
      <c r="T6658" s="326"/>
    </row>
    <row r="6659" spans="1:20">
      <c r="A6659" s="220"/>
      <c r="B6659" s="220"/>
      <c r="C6659" s="220"/>
      <c r="D6659" s="220"/>
      <c r="E6659" s="220"/>
      <c r="F6659" s="220"/>
      <c r="G6659" s="220"/>
      <c r="H6659" s="220"/>
      <c r="I6659" s="220"/>
      <c r="J6659" s="220"/>
      <c r="K6659" s="220"/>
      <c r="L6659" s="220"/>
      <c r="M6659" s="326"/>
      <c r="N6659" s="220"/>
      <c r="O6659" s="220"/>
      <c r="P6659" s="220"/>
      <c r="Q6659" s="326"/>
      <c r="R6659" s="326"/>
      <c r="S6659" s="326"/>
      <c r="T6659" s="326"/>
    </row>
    <row r="6660" spans="1:20">
      <c r="A6660" s="220"/>
      <c r="B6660" s="220"/>
      <c r="C6660" s="220"/>
      <c r="D6660" s="220"/>
      <c r="E6660" s="220"/>
      <c r="F6660" s="220"/>
      <c r="G6660" s="220"/>
      <c r="H6660" s="220"/>
      <c r="I6660" s="220"/>
      <c r="J6660" s="220"/>
      <c r="K6660" s="220"/>
      <c r="L6660" s="220"/>
      <c r="M6660" s="326"/>
      <c r="N6660" s="220"/>
      <c r="O6660" s="220"/>
      <c r="P6660" s="220"/>
      <c r="Q6660" s="326"/>
      <c r="R6660" s="326"/>
      <c r="S6660" s="326"/>
      <c r="T6660" s="326"/>
    </row>
    <row r="6661" spans="1:20">
      <c r="A6661" s="220"/>
      <c r="B6661" s="220"/>
      <c r="C6661" s="220"/>
      <c r="D6661" s="220"/>
      <c r="E6661" s="220"/>
      <c r="F6661" s="220"/>
      <c r="G6661" s="220"/>
      <c r="H6661" s="220"/>
      <c r="I6661" s="220"/>
      <c r="J6661" s="220"/>
      <c r="K6661" s="220"/>
      <c r="L6661" s="220"/>
      <c r="M6661" s="326"/>
      <c r="N6661" s="220"/>
      <c r="O6661" s="220"/>
      <c r="P6661" s="220"/>
      <c r="Q6661" s="326"/>
      <c r="R6661" s="326"/>
      <c r="S6661" s="326"/>
      <c r="T6661" s="326"/>
    </row>
    <row r="6662" spans="1:20">
      <c r="A6662" s="220"/>
      <c r="B6662" s="220"/>
      <c r="C6662" s="220"/>
      <c r="D6662" s="220"/>
      <c r="E6662" s="220"/>
      <c r="F6662" s="220"/>
      <c r="G6662" s="220"/>
      <c r="H6662" s="220"/>
      <c r="I6662" s="220"/>
      <c r="J6662" s="220"/>
      <c r="K6662" s="220"/>
      <c r="L6662" s="220"/>
      <c r="M6662" s="326"/>
      <c r="N6662" s="220"/>
      <c r="O6662" s="220"/>
      <c r="P6662" s="220"/>
      <c r="Q6662" s="326"/>
      <c r="R6662" s="326"/>
      <c r="S6662" s="326"/>
      <c r="T6662" s="326"/>
    </row>
    <row r="6663" spans="1:20">
      <c r="A6663" s="220"/>
      <c r="B6663" s="220"/>
      <c r="C6663" s="220"/>
      <c r="D6663" s="220"/>
      <c r="E6663" s="220"/>
      <c r="F6663" s="220"/>
      <c r="G6663" s="220"/>
      <c r="H6663" s="220"/>
      <c r="I6663" s="220"/>
      <c r="J6663" s="220"/>
      <c r="K6663" s="220"/>
      <c r="L6663" s="220"/>
      <c r="M6663" s="326"/>
      <c r="N6663" s="220"/>
      <c r="O6663" s="220"/>
      <c r="P6663" s="220"/>
      <c r="Q6663" s="326"/>
      <c r="R6663" s="326"/>
      <c r="S6663" s="326"/>
      <c r="T6663" s="326"/>
    </row>
    <row r="6664" spans="1:20">
      <c r="A6664" s="220"/>
      <c r="B6664" s="220"/>
      <c r="C6664" s="220"/>
      <c r="D6664" s="220"/>
      <c r="E6664" s="220"/>
      <c r="F6664" s="220"/>
      <c r="G6664" s="220"/>
      <c r="H6664" s="220"/>
      <c r="I6664" s="220"/>
      <c r="J6664" s="220"/>
      <c r="K6664" s="220"/>
      <c r="L6664" s="220"/>
      <c r="M6664" s="326"/>
      <c r="N6664" s="220"/>
      <c r="O6664" s="220"/>
      <c r="P6664" s="220"/>
      <c r="Q6664" s="326"/>
      <c r="R6664" s="326"/>
      <c r="S6664" s="326"/>
      <c r="T6664" s="326"/>
    </row>
    <row r="6665" spans="1:20">
      <c r="A6665" s="220"/>
      <c r="B6665" s="220"/>
      <c r="C6665" s="220"/>
      <c r="D6665" s="220"/>
      <c r="E6665" s="220"/>
      <c r="F6665" s="220"/>
      <c r="G6665" s="220"/>
      <c r="H6665" s="220"/>
      <c r="I6665" s="220"/>
      <c r="J6665" s="220"/>
      <c r="K6665" s="220"/>
      <c r="L6665" s="220"/>
      <c r="M6665" s="326"/>
      <c r="N6665" s="220"/>
      <c r="O6665" s="220"/>
      <c r="P6665" s="220"/>
      <c r="Q6665" s="326"/>
      <c r="R6665" s="326"/>
      <c r="S6665" s="326"/>
      <c r="T6665" s="326"/>
    </row>
    <row r="6666" spans="1:20">
      <c r="A6666" s="220"/>
      <c r="B6666" s="220"/>
      <c r="C6666" s="220"/>
      <c r="D6666" s="220"/>
      <c r="E6666" s="220"/>
      <c r="F6666" s="220"/>
      <c r="G6666" s="220"/>
      <c r="H6666" s="220"/>
      <c r="I6666" s="220"/>
      <c r="J6666" s="220"/>
      <c r="K6666" s="220"/>
      <c r="L6666" s="220"/>
      <c r="M6666" s="326"/>
      <c r="N6666" s="220"/>
      <c r="O6666" s="220"/>
      <c r="P6666" s="220"/>
      <c r="Q6666" s="326"/>
      <c r="R6666" s="326"/>
      <c r="S6666" s="326"/>
      <c r="T6666" s="326"/>
    </row>
    <row r="6667" spans="1:20">
      <c r="A6667" s="220"/>
      <c r="B6667" s="220"/>
      <c r="C6667" s="220"/>
      <c r="D6667" s="220"/>
      <c r="E6667" s="220"/>
      <c r="F6667" s="220"/>
      <c r="G6667" s="220"/>
      <c r="H6667" s="220"/>
      <c r="I6667" s="220"/>
      <c r="J6667" s="220"/>
      <c r="K6667" s="220"/>
      <c r="L6667" s="220"/>
      <c r="M6667" s="326"/>
      <c r="N6667" s="220"/>
      <c r="O6667" s="220"/>
      <c r="P6667" s="220"/>
      <c r="Q6667" s="326"/>
      <c r="R6667" s="326"/>
      <c r="S6667" s="326"/>
      <c r="T6667" s="326"/>
    </row>
    <row r="6668" spans="1:20">
      <c r="A6668" s="220"/>
      <c r="B6668" s="220"/>
      <c r="C6668" s="220"/>
      <c r="D6668" s="220"/>
      <c r="E6668" s="220"/>
      <c r="F6668" s="220"/>
      <c r="G6668" s="220"/>
      <c r="H6668" s="220"/>
      <c r="I6668" s="220"/>
      <c r="J6668" s="220"/>
      <c r="K6668" s="220"/>
      <c r="L6668" s="220"/>
      <c r="M6668" s="326"/>
      <c r="N6668" s="220"/>
      <c r="O6668" s="220"/>
      <c r="P6668" s="220"/>
      <c r="Q6668" s="326"/>
      <c r="R6668" s="326"/>
      <c r="S6668" s="326"/>
      <c r="T6668" s="326"/>
    </row>
    <row r="6669" spans="1:20">
      <c r="A6669" s="220"/>
      <c r="B6669" s="220"/>
      <c r="C6669" s="220"/>
      <c r="D6669" s="220"/>
      <c r="E6669" s="220"/>
      <c r="F6669" s="220"/>
      <c r="G6669" s="220"/>
      <c r="H6669" s="220"/>
      <c r="I6669" s="220"/>
      <c r="J6669" s="220"/>
      <c r="K6669" s="220"/>
      <c r="L6669" s="220"/>
      <c r="M6669" s="326"/>
      <c r="N6669" s="220"/>
      <c r="O6669" s="220"/>
      <c r="P6669" s="220"/>
      <c r="Q6669" s="326"/>
      <c r="R6669" s="326"/>
      <c r="S6669" s="326"/>
      <c r="T6669" s="326"/>
    </row>
    <row r="6670" spans="1:20">
      <c r="A6670" s="220"/>
      <c r="B6670" s="220"/>
      <c r="C6670" s="220"/>
      <c r="D6670" s="220"/>
      <c r="E6670" s="220"/>
      <c r="F6670" s="220"/>
      <c r="G6670" s="220"/>
      <c r="H6670" s="220"/>
      <c r="I6670" s="220"/>
      <c r="J6670" s="220"/>
      <c r="K6670" s="220"/>
      <c r="L6670" s="220"/>
      <c r="M6670" s="326"/>
      <c r="N6670" s="220"/>
      <c r="O6670" s="220"/>
      <c r="P6670" s="220"/>
      <c r="Q6670" s="326"/>
      <c r="R6670" s="326"/>
      <c r="S6670" s="326"/>
      <c r="T6670" s="326"/>
    </row>
    <row r="6671" spans="1:20">
      <c r="A6671" s="220"/>
      <c r="B6671" s="220"/>
      <c r="C6671" s="220"/>
      <c r="D6671" s="220"/>
      <c r="E6671" s="220"/>
      <c r="F6671" s="220"/>
      <c r="G6671" s="220"/>
      <c r="H6671" s="220"/>
      <c r="I6671" s="220"/>
      <c r="J6671" s="220"/>
      <c r="K6671" s="220"/>
      <c r="L6671" s="220"/>
      <c r="M6671" s="326"/>
      <c r="N6671" s="220"/>
      <c r="O6671" s="220"/>
      <c r="P6671" s="220"/>
      <c r="Q6671" s="326"/>
      <c r="R6671" s="326"/>
      <c r="S6671" s="326"/>
      <c r="T6671" s="326"/>
    </row>
    <row r="6672" spans="1:20">
      <c r="A6672" s="220"/>
      <c r="B6672" s="220"/>
      <c r="C6672" s="220"/>
      <c r="D6672" s="220"/>
      <c r="E6672" s="220"/>
      <c r="F6672" s="220"/>
      <c r="G6672" s="220"/>
      <c r="H6672" s="220"/>
      <c r="I6672" s="220"/>
      <c r="J6672" s="220"/>
      <c r="K6672" s="220"/>
      <c r="L6672" s="220"/>
      <c r="M6672" s="326"/>
      <c r="N6672" s="220"/>
      <c r="O6672" s="220"/>
      <c r="P6672" s="220"/>
      <c r="Q6672" s="326"/>
      <c r="R6672" s="326"/>
      <c r="S6672" s="326"/>
      <c r="T6672" s="326"/>
    </row>
    <row r="6673" spans="1:20">
      <c r="A6673" s="220"/>
      <c r="B6673" s="220"/>
      <c r="C6673" s="220"/>
      <c r="D6673" s="220"/>
      <c r="E6673" s="220"/>
      <c r="F6673" s="220"/>
      <c r="G6673" s="220"/>
      <c r="H6673" s="220"/>
      <c r="I6673" s="220"/>
      <c r="J6673" s="220"/>
      <c r="K6673" s="220"/>
      <c r="L6673" s="220"/>
      <c r="M6673" s="326"/>
      <c r="N6673" s="220"/>
      <c r="O6673" s="220"/>
      <c r="P6673" s="220"/>
      <c r="Q6673" s="326"/>
      <c r="R6673" s="326"/>
      <c r="S6673" s="326"/>
      <c r="T6673" s="326"/>
    </row>
    <row r="6674" spans="1:20">
      <c r="A6674" s="220"/>
      <c r="B6674" s="220"/>
      <c r="C6674" s="220"/>
      <c r="D6674" s="220"/>
      <c r="E6674" s="220"/>
      <c r="F6674" s="220"/>
      <c r="G6674" s="220"/>
      <c r="H6674" s="220"/>
      <c r="I6674" s="220"/>
      <c r="J6674" s="220"/>
      <c r="K6674" s="220"/>
      <c r="L6674" s="220"/>
      <c r="M6674" s="326"/>
      <c r="N6674" s="220"/>
      <c r="O6674" s="220"/>
      <c r="P6674" s="220"/>
      <c r="Q6674" s="326"/>
      <c r="R6674" s="326"/>
      <c r="S6674" s="326"/>
      <c r="T6674" s="326"/>
    </row>
    <row r="6675" spans="1:20">
      <c r="A6675" s="220"/>
      <c r="B6675" s="220"/>
      <c r="C6675" s="220"/>
      <c r="D6675" s="220"/>
      <c r="E6675" s="220"/>
      <c r="F6675" s="220"/>
      <c r="G6675" s="220"/>
      <c r="H6675" s="220"/>
      <c r="I6675" s="220"/>
      <c r="J6675" s="220"/>
      <c r="K6675" s="220"/>
      <c r="L6675" s="220"/>
      <c r="M6675" s="326"/>
      <c r="N6675" s="220"/>
      <c r="O6675" s="220"/>
      <c r="P6675" s="220"/>
      <c r="Q6675" s="326"/>
      <c r="R6675" s="326"/>
      <c r="S6675" s="326"/>
      <c r="T6675" s="326"/>
    </row>
    <row r="6676" spans="1:20">
      <c r="A6676" s="220"/>
      <c r="B6676" s="220"/>
      <c r="C6676" s="220"/>
      <c r="D6676" s="220"/>
      <c r="E6676" s="220"/>
      <c r="F6676" s="220"/>
      <c r="G6676" s="220"/>
      <c r="H6676" s="220"/>
      <c r="I6676" s="220"/>
      <c r="J6676" s="220"/>
      <c r="K6676" s="220"/>
      <c r="L6676" s="220"/>
      <c r="M6676" s="326"/>
      <c r="N6676" s="220"/>
      <c r="O6676" s="220"/>
      <c r="P6676" s="220"/>
      <c r="Q6676" s="326"/>
      <c r="R6676" s="326"/>
      <c r="S6676" s="326"/>
      <c r="T6676" s="326"/>
    </row>
    <row r="6677" spans="1:20">
      <c r="A6677" s="220"/>
      <c r="B6677" s="220"/>
      <c r="C6677" s="220"/>
      <c r="D6677" s="220"/>
      <c r="E6677" s="220"/>
      <c r="F6677" s="220"/>
      <c r="G6677" s="220"/>
      <c r="H6677" s="220"/>
      <c r="I6677" s="220"/>
      <c r="J6677" s="220"/>
      <c r="K6677" s="220"/>
      <c r="L6677" s="220"/>
      <c r="M6677" s="326"/>
      <c r="N6677" s="220"/>
      <c r="O6677" s="220"/>
      <c r="P6677" s="220"/>
      <c r="Q6677" s="326"/>
      <c r="R6677" s="326"/>
      <c r="S6677" s="326"/>
      <c r="T6677" s="326"/>
    </row>
    <row r="6678" spans="1:20">
      <c r="A6678" s="220"/>
      <c r="B6678" s="220"/>
      <c r="C6678" s="220"/>
      <c r="D6678" s="220"/>
      <c r="E6678" s="220"/>
      <c r="F6678" s="220"/>
      <c r="G6678" s="220"/>
      <c r="H6678" s="220"/>
      <c r="I6678" s="220"/>
      <c r="J6678" s="220"/>
      <c r="K6678" s="220"/>
      <c r="L6678" s="220"/>
      <c r="M6678" s="326"/>
      <c r="N6678" s="220"/>
      <c r="O6678" s="220"/>
      <c r="P6678" s="220"/>
      <c r="Q6678" s="326"/>
      <c r="R6678" s="326"/>
      <c r="S6678" s="326"/>
      <c r="T6678" s="326"/>
    </row>
    <row r="6679" spans="1:20">
      <c r="A6679" s="220"/>
      <c r="B6679" s="220"/>
      <c r="C6679" s="220"/>
      <c r="D6679" s="220"/>
      <c r="E6679" s="220"/>
      <c r="F6679" s="220"/>
      <c r="G6679" s="220"/>
      <c r="H6679" s="220"/>
      <c r="I6679" s="220"/>
      <c r="J6679" s="220"/>
      <c r="K6679" s="220"/>
      <c r="L6679" s="220"/>
      <c r="M6679" s="326"/>
      <c r="N6679" s="220"/>
      <c r="O6679" s="220"/>
      <c r="P6679" s="220"/>
      <c r="Q6679" s="326"/>
      <c r="R6679" s="326"/>
      <c r="S6679" s="326"/>
      <c r="T6679" s="326"/>
    </row>
    <row r="6680" spans="1:20">
      <c r="A6680" s="220"/>
      <c r="B6680" s="220"/>
      <c r="C6680" s="220"/>
      <c r="D6680" s="220"/>
      <c r="E6680" s="220"/>
      <c r="F6680" s="220"/>
      <c r="G6680" s="220"/>
      <c r="H6680" s="220"/>
      <c r="I6680" s="220"/>
      <c r="J6680" s="220"/>
      <c r="K6680" s="220"/>
      <c r="L6680" s="220"/>
      <c r="M6680" s="326"/>
      <c r="N6680" s="220"/>
      <c r="O6680" s="220"/>
      <c r="P6680" s="220"/>
      <c r="Q6680" s="326"/>
      <c r="R6680" s="326"/>
      <c r="S6680" s="326"/>
      <c r="T6680" s="326"/>
    </row>
    <row r="6681" spans="1:20">
      <c r="A6681" s="220"/>
      <c r="B6681" s="220"/>
      <c r="C6681" s="220"/>
      <c r="D6681" s="220"/>
      <c r="E6681" s="220"/>
      <c r="F6681" s="220"/>
      <c r="G6681" s="220"/>
      <c r="H6681" s="220"/>
      <c r="I6681" s="220"/>
      <c r="J6681" s="220"/>
      <c r="K6681" s="220"/>
      <c r="L6681" s="220"/>
      <c r="M6681" s="326"/>
      <c r="N6681" s="220"/>
      <c r="O6681" s="220"/>
      <c r="P6681" s="220"/>
      <c r="Q6681" s="326"/>
      <c r="R6681" s="326"/>
      <c r="S6681" s="326"/>
      <c r="T6681" s="326"/>
    </row>
    <row r="6682" spans="1:20">
      <c r="A6682" s="220"/>
      <c r="B6682" s="220"/>
      <c r="C6682" s="220"/>
      <c r="D6682" s="220"/>
      <c r="E6682" s="220"/>
      <c r="F6682" s="220"/>
      <c r="G6682" s="220"/>
      <c r="H6682" s="220"/>
      <c r="I6682" s="220"/>
      <c r="J6682" s="220"/>
      <c r="K6682" s="220"/>
      <c r="L6682" s="220"/>
      <c r="M6682" s="326"/>
      <c r="N6682" s="220"/>
      <c r="O6682" s="220"/>
      <c r="P6682" s="220"/>
      <c r="Q6682" s="326"/>
      <c r="R6682" s="326"/>
      <c r="S6682" s="326"/>
      <c r="T6682" s="326"/>
    </row>
    <row r="6683" spans="1:20">
      <c r="A6683" s="220"/>
      <c r="B6683" s="220"/>
      <c r="C6683" s="220"/>
      <c r="D6683" s="220"/>
      <c r="E6683" s="220"/>
      <c r="F6683" s="220"/>
      <c r="G6683" s="220"/>
      <c r="H6683" s="220"/>
      <c r="I6683" s="220"/>
      <c r="J6683" s="220"/>
      <c r="K6683" s="220"/>
      <c r="L6683" s="220"/>
      <c r="M6683" s="326"/>
      <c r="N6683" s="220"/>
      <c r="O6683" s="220"/>
      <c r="P6683" s="220"/>
      <c r="Q6683" s="326"/>
      <c r="R6683" s="326"/>
      <c r="S6683" s="326"/>
      <c r="T6683" s="326"/>
    </row>
    <row r="6684" spans="1:20">
      <c r="A6684" s="220"/>
      <c r="B6684" s="220"/>
      <c r="C6684" s="220"/>
      <c r="D6684" s="220"/>
      <c r="E6684" s="220"/>
      <c r="F6684" s="220"/>
      <c r="G6684" s="220"/>
      <c r="H6684" s="220"/>
      <c r="I6684" s="220"/>
      <c r="J6684" s="220"/>
      <c r="K6684" s="220"/>
      <c r="L6684" s="220"/>
      <c r="M6684" s="326"/>
      <c r="N6684" s="220"/>
      <c r="O6684" s="220"/>
      <c r="P6684" s="220"/>
      <c r="Q6684" s="326"/>
      <c r="R6684" s="326"/>
      <c r="S6684" s="326"/>
      <c r="T6684" s="326"/>
    </row>
    <row r="6685" spans="1:20">
      <c r="A6685" s="220"/>
      <c r="B6685" s="220"/>
      <c r="C6685" s="220"/>
      <c r="D6685" s="220"/>
      <c r="E6685" s="220"/>
      <c r="F6685" s="220"/>
      <c r="G6685" s="220"/>
      <c r="H6685" s="220"/>
      <c r="I6685" s="220"/>
      <c r="J6685" s="220"/>
      <c r="K6685" s="220"/>
      <c r="L6685" s="220"/>
      <c r="M6685" s="326"/>
      <c r="N6685" s="220"/>
      <c r="O6685" s="220"/>
      <c r="P6685" s="220"/>
      <c r="Q6685" s="326"/>
      <c r="R6685" s="326"/>
      <c r="S6685" s="326"/>
      <c r="T6685" s="326"/>
    </row>
    <row r="6686" spans="1:20">
      <c r="A6686" s="220"/>
      <c r="B6686" s="220"/>
      <c r="C6686" s="220"/>
      <c r="D6686" s="220"/>
      <c r="E6686" s="220"/>
      <c r="F6686" s="220"/>
      <c r="G6686" s="220"/>
      <c r="H6686" s="220"/>
      <c r="I6686" s="220"/>
      <c r="J6686" s="220"/>
      <c r="K6686" s="220"/>
      <c r="L6686" s="220"/>
      <c r="M6686" s="326"/>
      <c r="N6686" s="220"/>
      <c r="O6686" s="220"/>
      <c r="P6686" s="220"/>
      <c r="Q6686" s="326"/>
      <c r="R6686" s="326"/>
      <c r="S6686" s="326"/>
      <c r="T6686" s="326"/>
    </row>
    <row r="6687" spans="1:20">
      <c r="A6687" s="220"/>
      <c r="B6687" s="220"/>
      <c r="C6687" s="220"/>
      <c r="D6687" s="220"/>
      <c r="E6687" s="220"/>
      <c r="F6687" s="220"/>
      <c r="G6687" s="220"/>
      <c r="H6687" s="220"/>
      <c r="I6687" s="220"/>
      <c r="J6687" s="220"/>
      <c r="K6687" s="220"/>
      <c r="L6687" s="220"/>
      <c r="M6687" s="326"/>
      <c r="N6687" s="220"/>
      <c r="O6687" s="220"/>
      <c r="P6687" s="220"/>
      <c r="Q6687" s="326"/>
      <c r="R6687" s="326"/>
      <c r="S6687" s="326"/>
      <c r="T6687" s="326"/>
    </row>
    <row r="6688" spans="1:20">
      <c r="A6688" s="220"/>
      <c r="B6688" s="220"/>
      <c r="C6688" s="220"/>
      <c r="D6688" s="220"/>
      <c r="E6688" s="220"/>
      <c r="F6688" s="220"/>
      <c r="G6688" s="220"/>
      <c r="H6688" s="220"/>
      <c r="I6688" s="220"/>
      <c r="J6688" s="220"/>
      <c r="K6688" s="220"/>
      <c r="L6688" s="220"/>
      <c r="M6688" s="326"/>
      <c r="N6688" s="220"/>
      <c r="O6688" s="220"/>
      <c r="P6688" s="220"/>
      <c r="Q6688" s="326"/>
      <c r="R6688" s="326"/>
      <c r="S6688" s="326"/>
      <c r="T6688" s="326"/>
    </row>
    <row r="6689" spans="1:20">
      <c r="A6689" s="220"/>
      <c r="B6689" s="220"/>
      <c r="C6689" s="220"/>
      <c r="D6689" s="220"/>
      <c r="E6689" s="220"/>
      <c r="F6689" s="220"/>
      <c r="G6689" s="220"/>
      <c r="H6689" s="220"/>
      <c r="I6689" s="220"/>
      <c r="J6689" s="220"/>
      <c r="K6689" s="220"/>
      <c r="L6689" s="220"/>
      <c r="M6689" s="326"/>
      <c r="N6689" s="220"/>
      <c r="O6689" s="220"/>
      <c r="P6689" s="220"/>
      <c r="Q6689" s="326"/>
      <c r="R6689" s="326"/>
      <c r="S6689" s="326"/>
      <c r="T6689" s="326"/>
    </row>
    <row r="6690" spans="1:20">
      <c r="A6690" s="220"/>
      <c r="B6690" s="220"/>
      <c r="C6690" s="220"/>
      <c r="D6690" s="220"/>
      <c r="E6690" s="220"/>
      <c r="F6690" s="220"/>
      <c r="G6690" s="220"/>
      <c r="H6690" s="220"/>
      <c r="I6690" s="220"/>
      <c r="J6690" s="220"/>
      <c r="K6690" s="220"/>
      <c r="L6690" s="220"/>
      <c r="M6690" s="326"/>
      <c r="N6690" s="220"/>
      <c r="O6690" s="220"/>
      <c r="P6690" s="220"/>
      <c r="Q6690" s="326"/>
      <c r="R6690" s="326"/>
      <c r="S6690" s="326"/>
      <c r="T6690" s="326"/>
    </row>
    <row r="6691" spans="1:20">
      <c r="A6691" s="220"/>
      <c r="B6691" s="220"/>
      <c r="C6691" s="220"/>
      <c r="D6691" s="220"/>
      <c r="E6691" s="220"/>
      <c r="F6691" s="220"/>
      <c r="G6691" s="220"/>
      <c r="H6691" s="220"/>
      <c r="I6691" s="220"/>
      <c r="J6691" s="220"/>
      <c r="K6691" s="220"/>
      <c r="L6691" s="220"/>
      <c r="M6691" s="326"/>
      <c r="N6691" s="220"/>
      <c r="O6691" s="220"/>
      <c r="P6691" s="220"/>
      <c r="Q6691" s="326"/>
      <c r="R6691" s="326"/>
      <c r="S6691" s="326"/>
      <c r="T6691" s="326"/>
    </row>
    <row r="6692" spans="1:20">
      <c r="A6692" s="220"/>
      <c r="B6692" s="220"/>
      <c r="C6692" s="220"/>
      <c r="D6692" s="220"/>
      <c r="E6692" s="220"/>
      <c r="F6692" s="220"/>
      <c r="G6692" s="220"/>
      <c r="H6692" s="220"/>
      <c r="I6692" s="220"/>
      <c r="J6692" s="220"/>
      <c r="K6692" s="220"/>
      <c r="L6692" s="220"/>
      <c r="M6692" s="326"/>
      <c r="N6692" s="220"/>
      <c r="O6692" s="220"/>
      <c r="P6692" s="220"/>
      <c r="Q6692" s="326"/>
      <c r="R6692" s="326"/>
      <c r="S6692" s="326"/>
      <c r="T6692" s="326"/>
    </row>
    <row r="6693" spans="1:20">
      <c r="A6693" s="220"/>
      <c r="B6693" s="220"/>
      <c r="C6693" s="220"/>
      <c r="D6693" s="220"/>
      <c r="E6693" s="220"/>
      <c r="F6693" s="220"/>
      <c r="G6693" s="220"/>
      <c r="H6693" s="220"/>
      <c r="I6693" s="220"/>
      <c r="J6693" s="220"/>
      <c r="K6693" s="220"/>
      <c r="L6693" s="220"/>
      <c r="M6693" s="326"/>
      <c r="N6693" s="220"/>
      <c r="O6693" s="220"/>
      <c r="P6693" s="220"/>
      <c r="Q6693" s="326"/>
      <c r="R6693" s="326"/>
      <c r="S6693" s="326"/>
      <c r="T6693" s="326"/>
    </row>
    <row r="6694" spans="1:20">
      <c r="A6694" s="220"/>
      <c r="B6694" s="220"/>
      <c r="C6694" s="220"/>
      <c r="D6694" s="220"/>
      <c r="E6694" s="220"/>
      <c r="F6694" s="220"/>
      <c r="G6694" s="220"/>
      <c r="H6694" s="220"/>
      <c r="I6694" s="220"/>
      <c r="J6694" s="220"/>
      <c r="K6694" s="220"/>
      <c r="L6694" s="220"/>
      <c r="M6694" s="326"/>
      <c r="N6694" s="220"/>
      <c r="O6694" s="220"/>
      <c r="P6694" s="220"/>
      <c r="Q6694" s="326"/>
      <c r="R6694" s="326"/>
      <c r="S6694" s="326"/>
      <c r="T6694" s="326"/>
    </row>
    <row r="6695" spans="1:20">
      <c r="A6695" s="220"/>
      <c r="B6695" s="220"/>
      <c r="C6695" s="220"/>
      <c r="D6695" s="220"/>
      <c r="E6695" s="220"/>
      <c r="F6695" s="220"/>
      <c r="G6695" s="220"/>
      <c r="H6695" s="220"/>
      <c r="I6695" s="220"/>
      <c r="J6695" s="220"/>
      <c r="K6695" s="220"/>
      <c r="L6695" s="220"/>
      <c r="M6695" s="326"/>
      <c r="N6695" s="220"/>
      <c r="O6695" s="220"/>
      <c r="P6695" s="220"/>
      <c r="Q6695" s="326"/>
      <c r="R6695" s="326"/>
      <c r="S6695" s="326"/>
      <c r="T6695" s="326"/>
    </row>
    <row r="6696" spans="1:20">
      <c r="A6696" s="220"/>
      <c r="B6696" s="220"/>
      <c r="C6696" s="220"/>
      <c r="D6696" s="220"/>
      <c r="E6696" s="220"/>
      <c r="F6696" s="220"/>
      <c r="G6696" s="220"/>
      <c r="H6696" s="220"/>
      <c r="I6696" s="220"/>
      <c r="J6696" s="220"/>
      <c r="K6696" s="220"/>
      <c r="L6696" s="220"/>
      <c r="M6696" s="326"/>
      <c r="N6696" s="220"/>
      <c r="O6696" s="220"/>
      <c r="P6696" s="220"/>
      <c r="Q6696" s="326"/>
      <c r="R6696" s="326"/>
      <c r="S6696" s="326"/>
      <c r="T6696" s="326"/>
    </row>
    <row r="6697" spans="1:20">
      <c r="A6697" s="220"/>
      <c r="B6697" s="220"/>
      <c r="C6697" s="220"/>
      <c r="D6697" s="220"/>
      <c r="E6697" s="220"/>
      <c r="F6697" s="220"/>
      <c r="G6697" s="220"/>
      <c r="H6697" s="220"/>
      <c r="I6697" s="220"/>
      <c r="J6697" s="220"/>
      <c r="K6697" s="220"/>
      <c r="L6697" s="220"/>
      <c r="M6697" s="326"/>
      <c r="N6697" s="220"/>
      <c r="O6697" s="220"/>
      <c r="P6697" s="220"/>
      <c r="Q6697" s="326"/>
      <c r="R6697" s="326"/>
      <c r="S6697" s="326"/>
      <c r="T6697" s="326"/>
    </row>
    <row r="6698" spans="1:20">
      <c r="A6698" s="220"/>
      <c r="B6698" s="220"/>
      <c r="C6698" s="220"/>
      <c r="D6698" s="220"/>
      <c r="E6698" s="220"/>
      <c r="F6698" s="220"/>
      <c r="G6698" s="220"/>
      <c r="H6698" s="220"/>
      <c r="I6698" s="220"/>
      <c r="J6698" s="220"/>
      <c r="K6698" s="220"/>
      <c r="L6698" s="220"/>
      <c r="M6698" s="326"/>
      <c r="N6698" s="220"/>
      <c r="O6698" s="220"/>
      <c r="P6698" s="220"/>
      <c r="Q6698" s="326"/>
      <c r="R6698" s="326"/>
      <c r="S6698" s="326"/>
      <c r="T6698" s="326"/>
    </row>
    <row r="6699" spans="1:20">
      <c r="A6699" s="220"/>
      <c r="B6699" s="220"/>
      <c r="C6699" s="220"/>
      <c r="D6699" s="220"/>
      <c r="E6699" s="220"/>
      <c r="F6699" s="220"/>
      <c r="G6699" s="220"/>
      <c r="H6699" s="220"/>
      <c r="I6699" s="220"/>
      <c r="J6699" s="220"/>
      <c r="K6699" s="220"/>
      <c r="L6699" s="220"/>
      <c r="M6699" s="326"/>
      <c r="N6699" s="220"/>
      <c r="O6699" s="220"/>
      <c r="P6699" s="220"/>
      <c r="Q6699" s="326"/>
      <c r="R6699" s="326"/>
      <c r="S6699" s="326"/>
      <c r="T6699" s="326"/>
    </row>
    <row r="6700" spans="1:20">
      <c r="A6700" s="220"/>
      <c r="B6700" s="220"/>
      <c r="C6700" s="220"/>
      <c r="D6700" s="220"/>
      <c r="E6700" s="220"/>
      <c r="F6700" s="220"/>
      <c r="G6700" s="220"/>
      <c r="H6700" s="220"/>
      <c r="I6700" s="220"/>
      <c r="J6700" s="220"/>
      <c r="K6700" s="220"/>
      <c r="L6700" s="220"/>
      <c r="M6700" s="326"/>
      <c r="N6700" s="220"/>
      <c r="O6700" s="220"/>
      <c r="P6700" s="220"/>
      <c r="Q6700" s="326"/>
      <c r="R6700" s="326"/>
      <c r="S6700" s="326"/>
      <c r="T6700" s="326"/>
    </row>
    <row r="6701" spans="1:20">
      <c r="A6701" s="220"/>
      <c r="B6701" s="220"/>
      <c r="C6701" s="220"/>
      <c r="D6701" s="220"/>
      <c r="E6701" s="220"/>
      <c r="F6701" s="220"/>
      <c r="G6701" s="220"/>
      <c r="H6701" s="220"/>
      <c r="I6701" s="220"/>
      <c r="J6701" s="220"/>
      <c r="K6701" s="220"/>
      <c r="L6701" s="220"/>
      <c r="M6701" s="326"/>
      <c r="N6701" s="220"/>
      <c r="O6701" s="220"/>
      <c r="P6701" s="220"/>
      <c r="Q6701" s="326"/>
      <c r="R6701" s="326"/>
      <c r="S6701" s="326"/>
      <c r="T6701" s="326"/>
    </row>
    <row r="6702" spans="1:20">
      <c r="A6702" s="220"/>
      <c r="B6702" s="220"/>
      <c r="C6702" s="220"/>
      <c r="D6702" s="220"/>
      <c r="E6702" s="220"/>
      <c r="F6702" s="220"/>
      <c r="G6702" s="220"/>
      <c r="H6702" s="220"/>
      <c r="I6702" s="220"/>
      <c r="J6702" s="220"/>
      <c r="K6702" s="220"/>
      <c r="L6702" s="220"/>
      <c r="M6702" s="326"/>
      <c r="N6702" s="220"/>
      <c r="O6702" s="220"/>
      <c r="P6702" s="220"/>
      <c r="Q6702" s="326"/>
      <c r="R6702" s="326"/>
      <c r="S6702" s="326"/>
      <c r="T6702" s="326"/>
    </row>
    <row r="6703" spans="1:20">
      <c r="A6703" s="220"/>
      <c r="B6703" s="220"/>
      <c r="C6703" s="220"/>
      <c r="D6703" s="220"/>
      <c r="E6703" s="220"/>
      <c r="F6703" s="220"/>
      <c r="G6703" s="220"/>
      <c r="H6703" s="220"/>
      <c r="I6703" s="220"/>
      <c r="J6703" s="220"/>
      <c r="K6703" s="220"/>
      <c r="L6703" s="220"/>
      <c r="M6703" s="326"/>
      <c r="N6703" s="220"/>
      <c r="O6703" s="220"/>
      <c r="P6703" s="220"/>
      <c r="Q6703" s="326"/>
      <c r="R6703" s="326"/>
      <c r="S6703" s="326"/>
      <c r="T6703" s="326"/>
    </row>
    <row r="6704" spans="1:20">
      <c r="A6704" s="220"/>
      <c r="B6704" s="220"/>
      <c r="C6704" s="220"/>
      <c r="D6704" s="220"/>
      <c r="E6704" s="220"/>
      <c r="F6704" s="220"/>
      <c r="G6704" s="220"/>
      <c r="H6704" s="220"/>
      <c r="I6704" s="220"/>
      <c r="J6704" s="220"/>
      <c r="K6704" s="220"/>
      <c r="L6704" s="220"/>
      <c r="M6704" s="326"/>
      <c r="N6704" s="220"/>
      <c r="O6704" s="220"/>
      <c r="P6704" s="220"/>
      <c r="Q6704" s="326"/>
      <c r="R6704" s="326"/>
      <c r="S6704" s="326"/>
      <c r="T6704" s="326"/>
    </row>
    <row r="6705" spans="1:20">
      <c r="A6705" s="220"/>
      <c r="B6705" s="220"/>
      <c r="C6705" s="220"/>
      <c r="D6705" s="220"/>
      <c r="E6705" s="220"/>
      <c r="F6705" s="220"/>
      <c r="G6705" s="220"/>
      <c r="H6705" s="220"/>
      <c r="I6705" s="220"/>
      <c r="J6705" s="220"/>
      <c r="K6705" s="220"/>
      <c r="L6705" s="220"/>
      <c r="M6705" s="326"/>
      <c r="N6705" s="220"/>
      <c r="O6705" s="220"/>
      <c r="P6705" s="220"/>
      <c r="Q6705" s="326"/>
      <c r="R6705" s="326"/>
      <c r="S6705" s="326"/>
      <c r="T6705" s="326"/>
    </row>
    <row r="6706" spans="1:20">
      <c r="A6706" s="220"/>
      <c r="B6706" s="220"/>
      <c r="C6706" s="220"/>
      <c r="D6706" s="220"/>
      <c r="E6706" s="220"/>
      <c r="F6706" s="220"/>
      <c r="G6706" s="220"/>
      <c r="H6706" s="220"/>
      <c r="I6706" s="220"/>
      <c r="J6706" s="220"/>
      <c r="K6706" s="220"/>
      <c r="L6706" s="220"/>
      <c r="M6706" s="326"/>
      <c r="N6706" s="220"/>
      <c r="O6706" s="220"/>
      <c r="P6706" s="220"/>
      <c r="Q6706" s="326"/>
      <c r="R6706" s="326"/>
      <c r="S6706" s="326"/>
      <c r="T6706" s="326"/>
    </row>
    <row r="6707" spans="1:20">
      <c r="A6707" s="220"/>
      <c r="B6707" s="220"/>
      <c r="C6707" s="220"/>
      <c r="D6707" s="220"/>
      <c r="E6707" s="220"/>
      <c r="F6707" s="220"/>
      <c r="G6707" s="220"/>
      <c r="H6707" s="220"/>
      <c r="I6707" s="220"/>
      <c r="J6707" s="220"/>
      <c r="K6707" s="220"/>
      <c r="L6707" s="220"/>
      <c r="M6707" s="326"/>
      <c r="N6707" s="220"/>
      <c r="O6707" s="220"/>
      <c r="P6707" s="220"/>
      <c r="Q6707" s="326"/>
      <c r="R6707" s="326"/>
      <c r="S6707" s="326"/>
      <c r="T6707" s="326"/>
    </row>
    <row r="6708" spans="1:20">
      <c r="A6708" s="220"/>
      <c r="B6708" s="220"/>
      <c r="C6708" s="220"/>
      <c r="D6708" s="220"/>
      <c r="E6708" s="220"/>
      <c r="F6708" s="220"/>
      <c r="G6708" s="220"/>
      <c r="H6708" s="220"/>
      <c r="I6708" s="220"/>
      <c r="J6708" s="220"/>
      <c r="K6708" s="220"/>
      <c r="L6708" s="220"/>
      <c r="M6708" s="326"/>
      <c r="N6708" s="220"/>
      <c r="O6708" s="220"/>
      <c r="P6708" s="220"/>
      <c r="Q6708" s="326"/>
      <c r="R6708" s="326"/>
      <c r="S6708" s="326"/>
      <c r="T6708" s="326"/>
    </row>
    <row r="6709" spans="1:20">
      <c r="A6709" s="220"/>
      <c r="B6709" s="220"/>
      <c r="C6709" s="220"/>
      <c r="D6709" s="220"/>
      <c r="E6709" s="220"/>
      <c r="F6709" s="220"/>
      <c r="G6709" s="220"/>
      <c r="H6709" s="220"/>
      <c r="I6709" s="220"/>
      <c r="J6709" s="220"/>
      <c r="K6709" s="220"/>
      <c r="L6709" s="220"/>
      <c r="M6709" s="326"/>
      <c r="N6709" s="220"/>
      <c r="O6709" s="220"/>
      <c r="P6709" s="220"/>
      <c r="Q6709" s="326"/>
      <c r="R6709" s="326"/>
      <c r="S6709" s="326"/>
      <c r="T6709" s="326"/>
    </row>
    <row r="6710" spans="1:20">
      <c r="A6710" s="220"/>
      <c r="B6710" s="220"/>
      <c r="C6710" s="220"/>
      <c r="D6710" s="220"/>
      <c r="E6710" s="220"/>
      <c r="F6710" s="220"/>
      <c r="G6710" s="220"/>
      <c r="H6710" s="220"/>
      <c r="I6710" s="220"/>
      <c r="J6710" s="220"/>
      <c r="K6710" s="220"/>
      <c r="L6710" s="220"/>
      <c r="M6710" s="326"/>
      <c r="N6710" s="220"/>
      <c r="O6710" s="220"/>
      <c r="P6710" s="220"/>
      <c r="Q6710" s="326"/>
      <c r="R6710" s="326"/>
      <c r="S6710" s="326"/>
      <c r="T6710" s="326"/>
    </row>
    <row r="6711" spans="1:20">
      <c r="A6711" s="220"/>
      <c r="B6711" s="220"/>
      <c r="C6711" s="220"/>
      <c r="D6711" s="220"/>
      <c r="E6711" s="220"/>
      <c r="F6711" s="220"/>
      <c r="G6711" s="220"/>
      <c r="H6711" s="220"/>
      <c r="I6711" s="220"/>
      <c r="J6711" s="220"/>
      <c r="K6711" s="220"/>
      <c r="L6711" s="220"/>
      <c r="M6711" s="326"/>
      <c r="N6711" s="220"/>
      <c r="O6711" s="220"/>
      <c r="P6711" s="220"/>
      <c r="Q6711" s="326"/>
      <c r="R6711" s="326"/>
      <c r="S6711" s="326"/>
      <c r="T6711" s="326"/>
    </row>
    <row r="6712" spans="1:20">
      <c r="A6712" s="220"/>
      <c r="B6712" s="220"/>
      <c r="C6712" s="220"/>
      <c r="D6712" s="220"/>
      <c r="E6712" s="220"/>
      <c r="F6712" s="220"/>
      <c r="G6712" s="220"/>
      <c r="H6712" s="220"/>
      <c r="I6712" s="220"/>
      <c r="J6712" s="220"/>
      <c r="K6712" s="220"/>
      <c r="L6712" s="220"/>
      <c r="M6712" s="326"/>
      <c r="N6712" s="220"/>
      <c r="O6712" s="220"/>
      <c r="P6712" s="220"/>
      <c r="Q6712" s="326"/>
      <c r="R6712" s="326"/>
      <c r="S6712" s="326"/>
      <c r="T6712" s="326"/>
    </row>
    <row r="6713" spans="1:20">
      <c r="A6713" s="220"/>
      <c r="B6713" s="220"/>
      <c r="C6713" s="220"/>
      <c r="D6713" s="220"/>
      <c r="E6713" s="220"/>
      <c r="F6713" s="220"/>
      <c r="G6713" s="220"/>
      <c r="H6713" s="220"/>
      <c r="I6713" s="220"/>
      <c r="J6713" s="220"/>
      <c r="K6713" s="220"/>
      <c r="L6713" s="220"/>
      <c r="M6713" s="326"/>
      <c r="N6713" s="220"/>
      <c r="O6713" s="220"/>
      <c r="P6713" s="220"/>
      <c r="Q6713" s="326"/>
      <c r="R6713" s="326"/>
      <c r="S6713" s="326"/>
      <c r="T6713" s="326"/>
    </row>
    <row r="6714" spans="1:20">
      <c r="A6714" s="220"/>
      <c r="B6714" s="220"/>
      <c r="C6714" s="220"/>
      <c r="D6714" s="220"/>
      <c r="E6714" s="220"/>
      <c r="F6714" s="220"/>
      <c r="G6714" s="220"/>
      <c r="H6714" s="220"/>
      <c r="I6714" s="220"/>
      <c r="J6714" s="220"/>
      <c r="K6714" s="220"/>
      <c r="L6714" s="220"/>
      <c r="M6714" s="326"/>
      <c r="N6714" s="220"/>
      <c r="O6714" s="220"/>
      <c r="P6714" s="220"/>
      <c r="Q6714" s="326"/>
      <c r="R6714" s="326"/>
      <c r="S6714" s="326"/>
      <c r="T6714" s="326"/>
    </row>
    <row r="6715" spans="1:20">
      <c r="A6715" s="220"/>
      <c r="B6715" s="220"/>
      <c r="C6715" s="220"/>
      <c r="D6715" s="220"/>
      <c r="E6715" s="220"/>
      <c r="F6715" s="220"/>
      <c r="G6715" s="220"/>
      <c r="H6715" s="220"/>
      <c r="I6715" s="220"/>
      <c r="J6715" s="220"/>
      <c r="K6715" s="220"/>
      <c r="L6715" s="220"/>
      <c r="M6715" s="326"/>
      <c r="N6715" s="220"/>
      <c r="O6715" s="220"/>
      <c r="P6715" s="220"/>
      <c r="Q6715" s="326"/>
      <c r="R6715" s="326"/>
      <c r="S6715" s="326"/>
      <c r="T6715" s="326"/>
    </row>
    <row r="6716" spans="1:20">
      <c r="A6716" s="220"/>
      <c r="B6716" s="220"/>
      <c r="C6716" s="220"/>
      <c r="D6716" s="220"/>
      <c r="E6716" s="220"/>
      <c r="F6716" s="220"/>
      <c r="G6716" s="220"/>
      <c r="H6716" s="220"/>
      <c r="I6716" s="220"/>
      <c r="J6716" s="220"/>
      <c r="K6716" s="220"/>
      <c r="L6716" s="220"/>
      <c r="M6716" s="326"/>
      <c r="N6716" s="220"/>
      <c r="O6716" s="220"/>
      <c r="P6716" s="220"/>
      <c r="Q6716" s="326"/>
      <c r="R6716" s="326"/>
      <c r="S6716" s="326"/>
      <c r="T6716" s="326"/>
    </row>
    <row r="6717" spans="1:20">
      <c r="A6717" s="220"/>
      <c r="B6717" s="220"/>
      <c r="C6717" s="220"/>
      <c r="D6717" s="220"/>
      <c r="E6717" s="220"/>
      <c r="F6717" s="220"/>
      <c r="G6717" s="220"/>
      <c r="H6717" s="220"/>
      <c r="I6717" s="220"/>
      <c r="J6717" s="220"/>
      <c r="K6717" s="220"/>
      <c r="L6717" s="220"/>
      <c r="M6717" s="326"/>
      <c r="N6717" s="220"/>
      <c r="O6717" s="220"/>
      <c r="P6717" s="220"/>
      <c r="Q6717" s="326"/>
      <c r="R6717" s="326"/>
      <c r="S6717" s="326"/>
      <c r="T6717" s="326"/>
    </row>
    <row r="6718" spans="1:20">
      <c r="A6718" s="220"/>
      <c r="B6718" s="220"/>
      <c r="C6718" s="220"/>
      <c r="D6718" s="220"/>
      <c r="E6718" s="220"/>
      <c r="F6718" s="220"/>
      <c r="G6718" s="220"/>
      <c r="H6718" s="220"/>
      <c r="I6718" s="220"/>
      <c r="J6718" s="220"/>
      <c r="K6718" s="220"/>
      <c r="L6718" s="220"/>
      <c r="M6718" s="326"/>
      <c r="N6718" s="220"/>
      <c r="O6718" s="220"/>
      <c r="P6718" s="220"/>
      <c r="Q6718" s="326"/>
      <c r="R6718" s="326"/>
      <c r="S6718" s="326"/>
      <c r="T6718" s="326"/>
    </row>
    <row r="6719" spans="1:20">
      <c r="A6719" s="220"/>
      <c r="B6719" s="220"/>
      <c r="C6719" s="220"/>
      <c r="D6719" s="220"/>
      <c r="E6719" s="220"/>
      <c r="F6719" s="220"/>
      <c r="G6719" s="220"/>
      <c r="H6719" s="220"/>
      <c r="I6719" s="220"/>
      <c r="J6719" s="220"/>
      <c r="K6719" s="220"/>
      <c r="L6719" s="220"/>
      <c r="M6719" s="326"/>
      <c r="N6719" s="220"/>
      <c r="O6719" s="220"/>
      <c r="P6719" s="220"/>
      <c r="Q6719" s="326"/>
      <c r="R6719" s="326"/>
      <c r="S6719" s="326"/>
      <c r="T6719" s="326"/>
    </row>
    <row r="6720" spans="1:20">
      <c r="A6720" s="220"/>
      <c r="B6720" s="220"/>
      <c r="C6720" s="220"/>
      <c r="D6720" s="220"/>
      <c r="E6720" s="220"/>
      <c r="F6720" s="220"/>
      <c r="G6720" s="220"/>
      <c r="H6720" s="220"/>
      <c r="I6720" s="220"/>
      <c r="J6720" s="220"/>
      <c r="K6720" s="220"/>
      <c r="L6720" s="220"/>
      <c r="M6720" s="326"/>
      <c r="N6720" s="220"/>
      <c r="O6720" s="220"/>
      <c r="P6720" s="220"/>
      <c r="Q6720" s="326"/>
      <c r="R6720" s="326"/>
      <c r="S6720" s="326"/>
      <c r="T6720" s="326"/>
    </row>
    <row r="6721" spans="1:20">
      <c r="A6721" s="220"/>
      <c r="B6721" s="220"/>
      <c r="C6721" s="220"/>
      <c r="D6721" s="220"/>
      <c r="E6721" s="220"/>
      <c r="F6721" s="220"/>
      <c r="G6721" s="220"/>
      <c r="H6721" s="220"/>
      <c r="I6721" s="220"/>
      <c r="J6721" s="220"/>
      <c r="K6721" s="220"/>
      <c r="L6721" s="220"/>
      <c r="M6721" s="326"/>
      <c r="N6721" s="220"/>
      <c r="O6721" s="220"/>
      <c r="P6721" s="220"/>
      <c r="Q6721" s="326"/>
      <c r="R6721" s="326"/>
      <c r="S6721" s="326"/>
      <c r="T6721" s="326"/>
    </row>
    <row r="6722" spans="1:20">
      <c r="A6722" s="220"/>
      <c r="B6722" s="220"/>
      <c r="C6722" s="220"/>
      <c r="D6722" s="220"/>
      <c r="E6722" s="220"/>
      <c r="F6722" s="220"/>
      <c r="G6722" s="220"/>
      <c r="H6722" s="220"/>
      <c r="I6722" s="220"/>
      <c r="J6722" s="220"/>
      <c r="K6722" s="220"/>
      <c r="L6722" s="220"/>
      <c r="M6722" s="326"/>
      <c r="N6722" s="220"/>
      <c r="O6722" s="220"/>
      <c r="P6722" s="220"/>
      <c r="Q6722" s="326"/>
      <c r="R6722" s="326"/>
      <c r="S6722" s="326"/>
      <c r="T6722" s="326"/>
    </row>
    <row r="6723" spans="1:20">
      <c r="A6723" s="220"/>
      <c r="B6723" s="220"/>
      <c r="C6723" s="220"/>
      <c r="D6723" s="220"/>
      <c r="E6723" s="220"/>
      <c r="F6723" s="220"/>
      <c r="G6723" s="220"/>
      <c r="H6723" s="220"/>
      <c r="I6723" s="220"/>
      <c r="J6723" s="220"/>
      <c r="K6723" s="220"/>
      <c r="L6723" s="220"/>
      <c r="M6723" s="326"/>
      <c r="N6723" s="220"/>
      <c r="O6723" s="220"/>
      <c r="P6723" s="220"/>
      <c r="Q6723" s="326"/>
      <c r="R6723" s="326"/>
      <c r="S6723" s="326"/>
      <c r="T6723" s="326"/>
    </row>
    <row r="6724" spans="1:20">
      <c r="A6724" s="220"/>
      <c r="B6724" s="220"/>
      <c r="C6724" s="220"/>
      <c r="D6724" s="220"/>
      <c r="E6724" s="220"/>
      <c r="F6724" s="220"/>
      <c r="G6724" s="220"/>
      <c r="H6724" s="220"/>
      <c r="I6724" s="220"/>
      <c r="J6724" s="220"/>
      <c r="K6724" s="220"/>
      <c r="L6724" s="220"/>
      <c r="M6724" s="326"/>
      <c r="N6724" s="220"/>
      <c r="O6724" s="220"/>
      <c r="P6724" s="220"/>
      <c r="Q6724" s="326"/>
      <c r="R6724" s="326"/>
      <c r="S6724" s="326"/>
      <c r="T6724" s="326"/>
    </row>
    <row r="6725" spans="1:20">
      <c r="A6725" s="220"/>
      <c r="B6725" s="220"/>
      <c r="C6725" s="220"/>
      <c r="D6725" s="220"/>
      <c r="E6725" s="220"/>
      <c r="F6725" s="220"/>
      <c r="G6725" s="220"/>
      <c r="H6725" s="220"/>
      <c r="I6725" s="220"/>
      <c r="J6725" s="220"/>
      <c r="K6725" s="220"/>
      <c r="L6725" s="220"/>
      <c r="M6725" s="326"/>
      <c r="N6725" s="220"/>
      <c r="O6725" s="220"/>
      <c r="P6725" s="220"/>
      <c r="Q6725" s="326"/>
      <c r="R6725" s="326"/>
      <c r="S6725" s="326"/>
      <c r="T6725" s="326"/>
    </row>
    <row r="6726" spans="1:20">
      <c r="A6726" s="220"/>
      <c r="B6726" s="220"/>
      <c r="C6726" s="220"/>
      <c r="D6726" s="220"/>
      <c r="E6726" s="220"/>
      <c r="F6726" s="220"/>
      <c r="G6726" s="220"/>
      <c r="H6726" s="220"/>
      <c r="I6726" s="220"/>
      <c r="J6726" s="220"/>
      <c r="K6726" s="220"/>
      <c r="L6726" s="220"/>
      <c r="M6726" s="326"/>
      <c r="N6726" s="220"/>
      <c r="O6726" s="220"/>
      <c r="P6726" s="220"/>
      <c r="Q6726" s="326"/>
      <c r="R6726" s="326"/>
      <c r="S6726" s="326"/>
      <c r="T6726" s="326"/>
    </row>
    <row r="6727" spans="1:20">
      <c r="A6727" s="220"/>
      <c r="B6727" s="220"/>
      <c r="C6727" s="220"/>
      <c r="D6727" s="220"/>
      <c r="E6727" s="220"/>
      <c r="F6727" s="220"/>
      <c r="G6727" s="220"/>
      <c r="H6727" s="220"/>
      <c r="I6727" s="220"/>
      <c r="J6727" s="220"/>
      <c r="K6727" s="220"/>
      <c r="L6727" s="220"/>
      <c r="M6727" s="326"/>
      <c r="N6727" s="220"/>
      <c r="O6727" s="220"/>
      <c r="P6727" s="220"/>
      <c r="Q6727" s="326"/>
      <c r="R6727" s="326"/>
      <c r="S6727" s="326"/>
      <c r="T6727" s="326"/>
    </row>
    <row r="6728" spans="1:20">
      <c r="A6728" s="220"/>
      <c r="B6728" s="220"/>
      <c r="C6728" s="220"/>
      <c r="D6728" s="220"/>
      <c r="E6728" s="220"/>
      <c r="F6728" s="220"/>
      <c r="G6728" s="220"/>
      <c r="H6728" s="220"/>
      <c r="I6728" s="220"/>
      <c r="J6728" s="220"/>
      <c r="K6728" s="220"/>
      <c r="L6728" s="220"/>
      <c r="M6728" s="326"/>
      <c r="N6728" s="220"/>
      <c r="O6728" s="220"/>
      <c r="P6728" s="220"/>
      <c r="Q6728" s="326"/>
      <c r="R6728" s="326"/>
      <c r="S6728" s="326"/>
      <c r="T6728" s="326"/>
    </row>
    <row r="6729" spans="1:20">
      <c r="A6729" s="220"/>
      <c r="B6729" s="220"/>
      <c r="C6729" s="220"/>
      <c r="D6729" s="220"/>
      <c r="E6729" s="220"/>
      <c r="F6729" s="220"/>
      <c r="G6729" s="220"/>
      <c r="H6729" s="220"/>
      <c r="I6729" s="220"/>
      <c r="J6729" s="220"/>
      <c r="K6729" s="220"/>
      <c r="L6729" s="220"/>
      <c r="M6729" s="326"/>
      <c r="N6729" s="220"/>
      <c r="O6729" s="220"/>
      <c r="P6729" s="220"/>
      <c r="Q6729" s="326"/>
      <c r="R6729" s="326"/>
      <c r="S6729" s="326"/>
      <c r="T6729" s="326"/>
    </row>
    <row r="6730" spans="1:20">
      <c r="A6730" s="220"/>
      <c r="B6730" s="220"/>
      <c r="C6730" s="220"/>
      <c r="D6730" s="220"/>
      <c r="E6730" s="220"/>
      <c r="F6730" s="220"/>
      <c r="G6730" s="220"/>
      <c r="H6730" s="220"/>
      <c r="I6730" s="220"/>
      <c r="J6730" s="220"/>
      <c r="K6730" s="220"/>
      <c r="L6730" s="220"/>
      <c r="M6730" s="326"/>
      <c r="N6730" s="220"/>
      <c r="O6730" s="220"/>
      <c r="P6730" s="220"/>
      <c r="Q6730" s="326"/>
      <c r="R6730" s="326"/>
      <c r="S6730" s="326"/>
      <c r="T6730" s="326"/>
    </row>
    <row r="6731" spans="1:20">
      <c r="A6731" s="220"/>
      <c r="B6731" s="220"/>
      <c r="C6731" s="220"/>
      <c r="D6731" s="220"/>
      <c r="E6731" s="220"/>
      <c r="F6731" s="220"/>
      <c r="G6731" s="220"/>
      <c r="H6731" s="220"/>
      <c r="I6731" s="220"/>
      <c r="J6731" s="220"/>
      <c r="K6731" s="220"/>
      <c r="L6731" s="220"/>
      <c r="M6731" s="326"/>
      <c r="N6731" s="220"/>
      <c r="O6731" s="220"/>
      <c r="P6731" s="220"/>
      <c r="Q6731" s="326"/>
      <c r="R6731" s="326"/>
      <c r="S6731" s="326"/>
      <c r="T6731" s="326"/>
    </row>
    <row r="6732" spans="1:20">
      <c r="A6732" s="220"/>
      <c r="B6732" s="220"/>
      <c r="C6732" s="220"/>
      <c r="D6732" s="220"/>
      <c r="E6732" s="220"/>
      <c r="F6732" s="220"/>
      <c r="G6732" s="220"/>
      <c r="H6732" s="220"/>
      <c r="I6732" s="220"/>
      <c r="J6732" s="220"/>
      <c r="K6732" s="220"/>
      <c r="L6732" s="220"/>
      <c r="M6732" s="326"/>
      <c r="N6732" s="220"/>
      <c r="O6732" s="220"/>
      <c r="P6732" s="220"/>
      <c r="Q6732" s="326"/>
      <c r="R6732" s="326"/>
      <c r="S6732" s="326"/>
      <c r="T6732" s="326"/>
    </row>
    <row r="6733" spans="1:20">
      <c r="A6733" s="220"/>
      <c r="B6733" s="220"/>
      <c r="C6733" s="220"/>
      <c r="D6733" s="220"/>
      <c r="E6733" s="220"/>
      <c r="F6733" s="220"/>
      <c r="G6733" s="220"/>
      <c r="H6733" s="220"/>
      <c r="I6733" s="220"/>
      <c r="J6733" s="220"/>
      <c r="K6733" s="220"/>
      <c r="L6733" s="220"/>
      <c r="M6733" s="326"/>
      <c r="N6733" s="220"/>
      <c r="O6733" s="220"/>
      <c r="P6733" s="220"/>
      <c r="Q6733" s="326"/>
      <c r="R6733" s="326"/>
      <c r="S6733" s="326"/>
      <c r="T6733" s="326"/>
    </row>
    <row r="6734" spans="1:20">
      <c r="A6734" s="220"/>
      <c r="B6734" s="220"/>
      <c r="C6734" s="220"/>
      <c r="D6734" s="220"/>
      <c r="E6734" s="220"/>
      <c r="F6734" s="220"/>
      <c r="G6734" s="220"/>
      <c r="H6734" s="220"/>
      <c r="I6734" s="220"/>
      <c r="J6734" s="220"/>
      <c r="K6734" s="220"/>
      <c r="L6734" s="220"/>
      <c r="M6734" s="326"/>
      <c r="N6734" s="220"/>
      <c r="O6734" s="220"/>
      <c r="P6734" s="220"/>
      <c r="Q6734" s="326"/>
      <c r="R6734" s="326"/>
      <c r="S6734" s="326"/>
      <c r="T6734" s="326"/>
    </row>
    <row r="6735" spans="1:20">
      <c r="A6735" s="220"/>
      <c r="B6735" s="220"/>
      <c r="C6735" s="220"/>
      <c r="D6735" s="220"/>
      <c r="E6735" s="220"/>
      <c r="F6735" s="220"/>
      <c r="G6735" s="220"/>
      <c r="H6735" s="220"/>
      <c r="I6735" s="220"/>
      <c r="J6735" s="220"/>
      <c r="K6735" s="220"/>
      <c r="L6735" s="220"/>
      <c r="M6735" s="326"/>
      <c r="N6735" s="220"/>
      <c r="O6735" s="220"/>
      <c r="P6735" s="220"/>
      <c r="Q6735" s="326"/>
      <c r="R6735" s="326"/>
      <c r="S6735" s="326"/>
      <c r="T6735" s="326"/>
    </row>
    <row r="6736" spans="1:20">
      <c r="A6736" s="220"/>
      <c r="B6736" s="220"/>
      <c r="C6736" s="220"/>
      <c r="D6736" s="220"/>
      <c r="E6736" s="220"/>
      <c r="F6736" s="220"/>
      <c r="G6736" s="220"/>
      <c r="H6736" s="220"/>
      <c r="I6736" s="220"/>
      <c r="J6736" s="220"/>
      <c r="K6736" s="220"/>
      <c r="L6736" s="220"/>
      <c r="M6736" s="326"/>
      <c r="N6736" s="220"/>
      <c r="O6736" s="220"/>
      <c r="P6736" s="220"/>
      <c r="Q6736" s="326"/>
      <c r="R6736" s="326"/>
      <c r="S6736" s="326"/>
      <c r="T6736" s="326"/>
    </row>
    <row r="6737" spans="1:20">
      <c r="A6737" s="220"/>
      <c r="B6737" s="220"/>
      <c r="C6737" s="220"/>
      <c r="D6737" s="220"/>
      <c r="E6737" s="220"/>
      <c r="F6737" s="220"/>
      <c r="G6737" s="220"/>
      <c r="H6737" s="220"/>
      <c r="I6737" s="220"/>
      <c r="J6737" s="220"/>
      <c r="K6737" s="220"/>
      <c r="L6737" s="220"/>
      <c r="M6737" s="326"/>
      <c r="N6737" s="220"/>
      <c r="O6737" s="220"/>
      <c r="P6737" s="220"/>
      <c r="Q6737" s="326"/>
      <c r="R6737" s="326"/>
      <c r="S6737" s="326"/>
      <c r="T6737" s="326"/>
    </row>
    <row r="6738" spans="1:20">
      <c r="A6738" s="220"/>
      <c r="B6738" s="220"/>
      <c r="C6738" s="220"/>
      <c r="D6738" s="220"/>
      <c r="E6738" s="220"/>
      <c r="F6738" s="220"/>
      <c r="G6738" s="220"/>
      <c r="H6738" s="220"/>
      <c r="I6738" s="220"/>
      <c r="J6738" s="220"/>
      <c r="K6738" s="220"/>
      <c r="L6738" s="220"/>
      <c r="M6738" s="326"/>
      <c r="N6738" s="220"/>
      <c r="O6738" s="220"/>
      <c r="P6738" s="220"/>
      <c r="Q6738" s="326"/>
      <c r="R6738" s="326"/>
      <c r="S6738" s="326"/>
      <c r="T6738" s="326"/>
    </row>
    <row r="6739" spans="1:20">
      <c r="A6739" s="220"/>
      <c r="B6739" s="220"/>
      <c r="C6739" s="220"/>
      <c r="D6739" s="220"/>
      <c r="E6739" s="220"/>
      <c r="F6739" s="220"/>
      <c r="G6739" s="220"/>
      <c r="H6739" s="220"/>
      <c r="I6739" s="220"/>
      <c r="J6739" s="220"/>
      <c r="K6739" s="220"/>
      <c r="L6739" s="220"/>
      <c r="M6739" s="326"/>
      <c r="N6739" s="220"/>
      <c r="O6739" s="220"/>
      <c r="P6739" s="220"/>
      <c r="Q6739" s="326"/>
      <c r="R6739" s="326"/>
      <c r="S6739" s="326"/>
      <c r="T6739" s="326"/>
    </row>
    <row r="6740" spans="1:20">
      <c r="A6740" s="220"/>
      <c r="B6740" s="220"/>
      <c r="C6740" s="220"/>
      <c r="D6740" s="220"/>
      <c r="E6740" s="220"/>
      <c r="F6740" s="220"/>
      <c r="G6740" s="220"/>
      <c r="H6740" s="220"/>
      <c r="I6740" s="220"/>
      <c r="J6740" s="220"/>
      <c r="K6740" s="220"/>
      <c r="L6740" s="220"/>
      <c r="M6740" s="326"/>
      <c r="N6740" s="220"/>
      <c r="O6740" s="220"/>
      <c r="P6740" s="220"/>
      <c r="Q6740" s="326"/>
      <c r="R6740" s="326"/>
      <c r="S6740" s="326"/>
      <c r="T6740" s="326"/>
    </row>
    <row r="6741" spans="1:20">
      <c r="A6741" s="220"/>
      <c r="B6741" s="220"/>
      <c r="C6741" s="220"/>
      <c r="D6741" s="220"/>
      <c r="E6741" s="220"/>
      <c r="F6741" s="220"/>
      <c r="G6741" s="220"/>
      <c r="H6741" s="220"/>
      <c r="I6741" s="220"/>
      <c r="J6741" s="220"/>
      <c r="K6741" s="220"/>
      <c r="L6741" s="220"/>
      <c r="M6741" s="326"/>
      <c r="N6741" s="220"/>
      <c r="O6741" s="220"/>
      <c r="P6741" s="220"/>
      <c r="Q6741" s="326"/>
      <c r="R6741" s="326"/>
      <c r="S6741" s="326"/>
      <c r="T6741" s="326"/>
    </row>
    <row r="6742" spans="1:20">
      <c r="A6742" s="220"/>
      <c r="B6742" s="220"/>
      <c r="C6742" s="220"/>
      <c r="D6742" s="220"/>
      <c r="E6742" s="220"/>
      <c r="F6742" s="220"/>
      <c r="G6742" s="220"/>
      <c r="H6742" s="220"/>
      <c r="I6742" s="220"/>
      <c r="J6742" s="220"/>
      <c r="K6742" s="220"/>
      <c r="L6742" s="220"/>
      <c r="M6742" s="326"/>
      <c r="N6742" s="220"/>
      <c r="O6742" s="220"/>
      <c r="P6742" s="220"/>
      <c r="Q6742" s="326"/>
      <c r="R6742" s="326"/>
      <c r="S6742" s="326"/>
      <c r="T6742" s="326"/>
    </row>
    <row r="6743" spans="1:20">
      <c r="A6743" s="220"/>
      <c r="B6743" s="220"/>
      <c r="C6743" s="220"/>
      <c r="D6743" s="220"/>
      <c r="E6743" s="220"/>
      <c r="F6743" s="220"/>
      <c r="G6743" s="220"/>
      <c r="H6743" s="220"/>
      <c r="I6743" s="220"/>
      <c r="J6743" s="220"/>
      <c r="K6743" s="220"/>
      <c r="L6743" s="220"/>
      <c r="M6743" s="326"/>
      <c r="N6743" s="220"/>
      <c r="O6743" s="220"/>
      <c r="P6743" s="220"/>
      <c r="Q6743" s="326"/>
      <c r="R6743" s="326"/>
      <c r="S6743" s="326"/>
      <c r="T6743" s="326"/>
    </row>
    <row r="6744" spans="1:20">
      <c r="A6744" s="220"/>
      <c r="B6744" s="220"/>
      <c r="C6744" s="220"/>
      <c r="D6744" s="220"/>
      <c r="E6744" s="220"/>
      <c r="F6744" s="220"/>
      <c r="G6744" s="220"/>
      <c r="H6744" s="220"/>
      <c r="I6744" s="220"/>
      <c r="J6744" s="220"/>
      <c r="K6744" s="220"/>
      <c r="L6744" s="220"/>
      <c r="M6744" s="326"/>
      <c r="N6744" s="220"/>
      <c r="O6744" s="220"/>
      <c r="P6744" s="220"/>
      <c r="Q6744" s="326"/>
      <c r="R6744" s="326"/>
      <c r="S6744" s="326"/>
      <c r="T6744" s="326"/>
    </row>
    <row r="6745" spans="1:20">
      <c r="A6745" s="220"/>
      <c r="B6745" s="220"/>
      <c r="C6745" s="220"/>
      <c r="D6745" s="220"/>
      <c r="E6745" s="220"/>
      <c r="F6745" s="220"/>
      <c r="G6745" s="220"/>
      <c r="H6745" s="220"/>
      <c r="I6745" s="220"/>
      <c r="J6745" s="220"/>
      <c r="K6745" s="220"/>
      <c r="L6745" s="220"/>
      <c r="M6745" s="326"/>
      <c r="N6745" s="220"/>
      <c r="O6745" s="220"/>
      <c r="P6745" s="220"/>
      <c r="Q6745" s="326"/>
      <c r="R6745" s="326"/>
      <c r="S6745" s="326"/>
      <c r="T6745" s="326"/>
    </row>
    <row r="6746" spans="1:20">
      <c r="A6746" s="220"/>
      <c r="B6746" s="220"/>
      <c r="C6746" s="220"/>
      <c r="D6746" s="220"/>
      <c r="E6746" s="220"/>
      <c r="F6746" s="220"/>
      <c r="G6746" s="220"/>
      <c r="H6746" s="220"/>
      <c r="I6746" s="220"/>
      <c r="J6746" s="220"/>
      <c r="K6746" s="220"/>
      <c r="L6746" s="220"/>
      <c r="M6746" s="326"/>
      <c r="N6746" s="220"/>
      <c r="O6746" s="220"/>
      <c r="P6746" s="220"/>
      <c r="Q6746" s="326"/>
      <c r="R6746" s="326"/>
      <c r="S6746" s="326"/>
      <c r="T6746" s="326"/>
    </row>
    <row r="6747" spans="1:20">
      <c r="A6747" s="220"/>
      <c r="B6747" s="220"/>
      <c r="C6747" s="220"/>
      <c r="D6747" s="220"/>
      <c r="E6747" s="220"/>
      <c r="F6747" s="220"/>
      <c r="G6747" s="220"/>
      <c r="H6747" s="220"/>
      <c r="I6747" s="220"/>
      <c r="J6747" s="220"/>
      <c r="K6747" s="220"/>
      <c r="L6747" s="220"/>
      <c r="M6747" s="326"/>
      <c r="N6747" s="220"/>
      <c r="O6747" s="220"/>
      <c r="P6747" s="220"/>
      <c r="Q6747" s="326"/>
      <c r="R6747" s="326"/>
      <c r="S6747" s="326"/>
      <c r="T6747" s="326"/>
    </row>
    <row r="6748" spans="1:20">
      <c r="A6748" s="220"/>
      <c r="B6748" s="220"/>
      <c r="C6748" s="220"/>
      <c r="D6748" s="220"/>
      <c r="E6748" s="220"/>
      <c r="F6748" s="220"/>
      <c r="G6748" s="220"/>
      <c r="H6748" s="220"/>
      <c r="I6748" s="220"/>
      <c r="J6748" s="220"/>
      <c r="K6748" s="220"/>
      <c r="L6748" s="220"/>
      <c r="M6748" s="326"/>
      <c r="N6748" s="220"/>
      <c r="O6748" s="220"/>
      <c r="P6748" s="220"/>
      <c r="Q6748" s="326"/>
      <c r="R6748" s="326"/>
      <c r="S6748" s="326"/>
      <c r="T6748" s="326"/>
    </row>
    <row r="6749" spans="1:20">
      <c r="A6749" s="220"/>
      <c r="B6749" s="220"/>
      <c r="C6749" s="220"/>
      <c r="D6749" s="220"/>
      <c r="E6749" s="220"/>
      <c r="F6749" s="220"/>
      <c r="G6749" s="220"/>
      <c r="H6749" s="220"/>
      <c r="I6749" s="220"/>
      <c r="J6749" s="220"/>
      <c r="K6749" s="220"/>
      <c r="L6749" s="220"/>
      <c r="M6749" s="326"/>
      <c r="N6749" s="220"/>
      <c r="O6749" s="220"/>
      <c r="P6749" s="220"/>
      <c r="Q6749" s="326"/>
      <c r="R6749" s="326"/>
      <c r="S6749" s="326"/>
      <c r="T6749" s="326"/>
    </row>
    <row r="6750" spans="1:20">
      <c r="A6750" s="220"/>
      <c r="B6750" s="220"/>
      <c r="C6750" s="220"/>
      <c r="D6750" s="220"/>
      <c r="E6750" s="220"/>
      <c r="F6750" s="220"/>
      <c r="G6750" s="220"/>
      <c r="H6750" s="220"/>
      <c r="I6750" s="220"/>
      <c r="J6750" s="220"/>
      <c r="K6750" s="220"/>
      <c r="L6750" s="220"/>
      <c r="M6750" s="326"/>
      <c r="N6750" s="220"/>
      <c r="O6750" s="220"/>
      <c r="P6750" s="220"/>
      <c r="Q6750" s="326"/>
      <c r="R6750" s="326"/>
      <c r="S6750" s="326"/>
      <c r="T6750" s="326"/>
    </row>
    <row r="6751" spans="1:20">
      <c r="A6751" s="220"/>
      <c r="B6751" s="220"/>
      <c r="C6751" s="220"/>
      <c r="D6751" s="220"/>
      <c r="E6751" s="220"/>
      <c r="F6751" s="220"/>
      <c r="G6751" s="220"/>
      <c r="H6751" s="220"/>
      <c r="I6751" s="220"/>
      <c r="J6751" s="220"/>
      <c r="K6751" s="220"/>
      <c r="L6751" s="220"/>
      <c r="M6751" s="326"/>
      <c r="N6751" s="220"/>
      <c r="O6751" s="220"/>
      <c r="P6751" s="220"/>
      <c r="Q6751" s="326"/>
      <c r="R6751" s="326"/>
      <c r="S6751" s="326"/>
      <c r="T6751" s="326"/>
    </row>
    <row r="6752" spans="1:20">
      <c r="A6752" s="220"/>
      <c r="B6752" s="220"/>
      <c r="C6752" s="220"/>
      <c r="D6752" s="220"/>
      <c r="E6752" s="220"/>
      <c r="F6752" s="220"/>
      <c r="G6752" s="220"/>
      <c r="H6752" s="220"/>
      <c r="I6752" s="220"/>
      <c r="J6752" s="220"/>
      <c r="K6752" s="220"/>
      <c r="L6752" s="220"/>
      <c r="M6752" s="326"/>
      <c r="N6752" s="220"/>
      <c r="O6752" s="220"/>
      <c r="P6752" s="220"/>
      <c r="Q6752" s="326"/>
      <c r="R6752" s="326"/>
      <c r="S6752" s="326"/>
      <c r="T6752" s="326"/>
    </row>
    <row r="6753" spans="1:20">
      <c r="A6753" s="220"/>
      <c r="B6753" s="220"/>
      <c r="C6753" s="220"/>
      <c r="D6753" s="220"/>
      <c r="E6753" s="220"/>
      <c r="F6753" s="220"/>
      <c r="G6753" s="220"/>
      <c r="H6753" s="220"/>
      <c r="I6753" s="220"/>
      <c r="J6753" s="220"/>
      <c r="K6753" s="220"/>
      <c r="L6753" s="220"/>
      <c r="M6753" s="326"/>
      <c r="N6753" s="220"/>
      <c r="O6753" s="220"/>
      <c r="P6753" s="220"/>
      <c r="Q6753" s="326"/>
      <c r="R6753" s="326"/>
      <c r="S6753" s="326"/>
      <c r="T6753" s="326"/>
    </row>
    <row r="6754" spans="1:20">
      <c r="A6754" s="220"/>
      <c r="B6754" s="220"/>
      <c r="C6754" s="220"/>
      <c r="D6754" s="220"/>
      <c r="E6754" s="220"/>
      <c r="F6754" s="220"/>
      <c r="G6754" s="220"/>
      <c r="H6754" s="220"/>
      <c r="I6754" s="220"/>
      <c r="J6754" s="220"/>
      <c r="K6754" s="220"/>
      <c r="L6754" s="220"/>
      <c r="M6754" s="326"/>
      <c r="N6754" s="220"/>
      <c r="O6754" s="220"/>
      <c r="P6754" s="220"/>
      <c r="Q6754" s="326"/>
      <c r="R6754" s="326"/>
      <c r="S6754" s="326"/>
      <c r="T6754" s="326"/>
    </row>
    <row r="6755" spans="1:20">
      <c r="A6755" s="220"/>
      <c r="B6755" s="220"/>
      <c r="C6755" s="220"/>
      <c r="D6755" s="220"/>
      <c r="E6755" s="220"/>
      <c r="F6755" s="220"/>
      <c r="G6755" s="220"/>
      <c r="H6755" s="220"/>
      <c r="I6755" s="220"/>
      <c r="J6755" s="220"/>
      <c r="K6755" s="220"/>
      <c r="L6755" s="220"/>
      <c r="M6755" s="326"/>
      <c r="N6755" s="220"/>
      <c r="O6755" s="220"/>
      <c r="P6755" s="220"/>
      <c r="Q6755" s="326"/>
      <c r="R6755" s="326"/>
      <c r="S6755" s="326"/>
      <c r="T6755" s="326"/>
    </row>
    <row r="6756" spans="1:20">
      <c r="A6756" s="220"/>
      <c r="B6756" s="220"/>
      <c r="C6756" s="220"/>
      <c r="D6756" s="220"/>
      <c r="E6756" s="220"/>
      <c r="F6756" s="220"/>
      <c r="G6756" s="220"/>
      <c r="H6756" s="220"/>
      <c r="I6756" s="220"/>
      <c r="J6756" s="220"/>
      <c r="K6756" s="220"/>
      <c r="L6756" s="220"/>
      <c r="M6756" s="326"/>
      <c r="N6756" s="220"/>
      <c r="O6756" s="220"/>
      <c r="P6756" s="220"/>
      <c r="Q6756" s="326"/>
      <c r="R6756" s="326"/>
      <c r="S6756" s="326"/>
      <c r="T6756" s="326"/>
    </row>
    <row r="6757" spans="1:20">
      <c r="A6757" s="220"/>
      <c r="B6757" s="220"/>
      <c r="C6757" s="220"/>
      <c r="D6757" s="220"/>
      <c r="E6757" s="220"/>
      <c r="F6757" s="220"/>
      <c r="G6757" s="220"/>
      <c r="H6757" s="220"/>
      <c r="I6757" s="220"/>
      <c r="J6757" s="220"/>
      <c r="K6757" s="220"/>
      <c r="L6757" s="220"/>
      <c r="M6757" s="326"/>
      <c r="N6757" s="220"/>
      <c r="O6757" s="220"/>
      <c r="P6757" s="220"/>
      <c r="Q6757" s="326"/>
      <c r="R6757" s="326"/>
      <c r="S6757" s="326"/>
      <c r="T6757" s="326"/>
    </row>
    <row r="6758" spans="1:20">
      <c r="A6758" s="220"/>
      <c r="B6758" s="220"/>
      <c r="C6758" s="220"/>
      <c r="D6758" s="220"/>
      <c r="E6758" s="220"/>
      <c r="F6758" s="220"/>
      <c r="G6758" s="220"/>
      <c r="H6758" s="220"/>
      <c r="I6758" s="220"/>
      <c r="J6758" s="220"/>
      <c r="K6758" s="220"/>
      <c r="L6758" s="220"/>
      <c r="M6758" s="326"/>
      <c r="N6758" s="220"/>
      <c r="O6758" s="220"/>
      <c r="P6758" s="220"/>
      <c r="Q6758" s="326"/>
      <c r="R6758" s="326"/>
      <c r="S6758" s="326"/>
      <c r="T6758" s="326"/>
    </row>
    <row r="6759" spans="1:20">
      <c r="A6759" s="220"/>
      <c r="B6759" s="220"/>
      <c r="C6759" s="220"/>
      <c r="D6759" s="220"/>
      <c r="E6759" s="220"/>
      <c r="F6759" s="220"/>
      <c r="G6759" s="220"/>
      <c r="H6759" s="220"/>
      <c r="I6759" s="220"/>
      <c r="J6759" s="220"/>
      <c r="K6759" s="220"/>
      <c r="L6759" s="220"/>
      <c r="M6759" s="326"/>
      <c r="N6759" s="220"/>
      <c r="O6759" s="220"/>
      <c r="P6759" s="220"/>
      <c r="Q6759" s="326"/>
      <c r="R6759" s="326"/>
      <c r="S6759" s="326"/>
      <c r="T6759" s="326"/>
    </row>
    <row r="6760" spans="1:20">
      <c r="A6760" s="220"/>
      <c r="B6760" s="220"/>
      <c r="C6760" s="220"/>
      <c r="D6760" s="220"/>
      <c r="E6760" s="220"/>
      <c r="F6760" s="220"/>
      <c r="G6760" s="220"/>
      <c r="H6760" s="220"/>
      <c r="I6760" s="220"/>
      <c r="J6760" s="220"/>
      <c r="K6760" s="220"/>
      <c r="L6760" s="220"/>
      <c r="M6760" s="326"/>
      <c r="N6760" s="220"/>
      <c r="O6760" s="220"/>
      <c r="P6760" s="220"/>
      <c r="Q6760" s="326"/>
      <c r="R6760" s="326"/>
      <c r="S6760" s="326"/>
      <c r="T6760" s="326"/>
    </row>
    <row r="6761" spans="1:20">
      <c r="A6761" s="220"/>
      <c r="B6761" s="220"/>
      <c r="C6761" s="220"/>
      <c r="D6761" s="220"/>
      <c r="E6761" s="220"/>
      <c r="F6761" s="220"/>
      <c r="G6761" s="220"/>
      <c r="H6761" s="220"/>
      <c r="I6761" s="220"/>
      <c r="J6761" s="220"/>
      <c r="K6761" s="220"/>
      <c r="L6761" s="220"/>
      <c r="M6761" s="326"/>
      <c r="N6761" s="220"/>
      <c r="O6761" s="220"/>
      <c r="P6761" s="220"/>
      <c r="Q6761" s="326"/>
      <c r="R6761" s="326"/>
      <c r="S6761" s="326"/>
      <c r="T6761" s="326"/>
    </row>
    <row r="6762" spans="1:20">
      <c r="A6762" s="220"/>
      <c r="B6762" s="220"/>
      <c r="C6762" s="220"/>
      <c r="D6762" s="220"/>
      <c r="E6762" s="220"/>
      <c r="F6762" s="220"/>
      <c r="G6762" s="220"/>
      <c r="H6762" s="220"/>
      <c r="I6762" s="220"/>
      <c r="J6762" s="220"/>
      <c r="K6762" s="220"/>
      <c r="L6762" s="220"/>
      <c r="M6762" s="326"/>
      <c r="N6762" s="220"/>
      <c r="O6762" s="220"/>
      <c r="P6762" s="220"/>
      <c r="Q6762" s="326"/>
      <c r="R6762" s="326"/>
      <c r="S6762" s="326"/>
      <c r="T6762" s="326"/>
    </row>
    <row r="6763" spans="1:20">
      <c r="A6763" s="220"/>
      <c r="B6763" s="220"/>
      <c r="C6763" s="220"/>
      <c r="D6763" s="220"/>
      <c r="E6763" s="220"/>
      <c r="F6763" s="220"/>
      <c r="G6763" s="220"/>
      <c r="H6763" s="220"/>
      <c r="I6763" s="220"/>
      <c r="J6763" s="220"/>
      <c r="K6763" s="220"/>
      <c r="L6763" s="220"/>
      <c r="M6763" s="326"/>
      <c r="N6763" s="220"/>
      <c r="O6763" s="220"/>
      <c r="P6763" s="220"/>
      <c r="Q6763" s="326"/>
      <c r="R6763" s="326"/>
      <c r="S6763" s="326"/>
      <c r="T6763" s="326"/>
    </row>
    <row r="6764" spans="1:20">
      <c r="A6764" s="220"/>
      <c r="B6764" s="220"/>
      <c r="C6764" s="220"/>
      <c r="D6764" s="220"/>
      <c r="E6764" s="220"/>
      <c r="F6764" s="220"/>
      <c r="G6764" s="220"/>
      <c r="H6764" s="220"/>
      <c r="I6764" s="220"/>
      <c r="J6764" s="220"/>
      <c r="K6764" s="220"/>
      <c r="L6764" s="220"/>
      <c r="M6764" s="326"/>
      <c r="N6764" s="220"/>
      <c r="O6764" s="220"/>
      <c r="P6764" s="220"/>
      <c r="Q6764" s="326"/>
      <c r="R6764" s="326"/>
      <c r="S6764" s="326"/>
      <c r="T6764" s="326"/>
    </row>
    <row r="6765" spans="1:20">
      <c r="A6765" s="220"/>
      <c r="B6765" s="220"/>
      <c r="C6765" s="220"/>
      <c r="D6765" s="220"/>
      <c r="E6765" s="220"/>
      <c r="F6765" s="220"/>
      <c r="G6765" s="220"/>
      <c r="H6765" s="220"/>
      <c r="I6765" s="220"/>
      <c r="J6765" s="220"/>
      <c r="K6765" s="220"/>
      <c r="L6765" s="220"/>
      <c r="M6765" s="326"/>
      <c r="N6765" s="220"/>
      <c r="O6765" s="220"/>
      <c r="P6765" s="220"/>
      <c r="Q6765" s="326"/>
      <c r="R6765" s="326"/>
      <c r="S6765" s="326"/>
      <c r="T6765" s="326"/>
    </row>
    <row r="6766" spans="1:20">
      <c r="A6766" s="220"/>
      <c r="B6766" s="220"/>
      <c r="C6766" s="220"/>
      <c r="D6766" s="220"/>
      <c r="E6766" s="220"/>
      <c r="F6766" s="220"/>
      <c r="G6766" s="220"/>
      <c r="H6766" s="220"/>
      <c r="I6766" s="220"/>
      <c r="J6766" s="220"/>
      <c r="K6766" s="220"/>
      <c r="L6766" s="220"/>
      <c r="M6766" s="326"/>
      <c r="N6766" s="220"/>
      <c r="O6766" s="220"/>
      <c r="P6766" s="220"/>
      <c r="Q6766" s="326"/>
      <c r="R6766" s="326"/>
      <c r="S6766" s="326"/>
      <c r="T6766" s="326"/>
    </row>
    <row r="6767" spans="1:20">
      <c r="A6767" s="220"/>
      <c r="B6767" s="220"/>
      <c r="C6767" s="220"/>
      <c r="D6767" s="220"/>
      <c r="E6767" s="220"/>
      <c r="F6767" s="220"/>
      <c r="G6767" s="220"/>
      <c r="H6767" s="220"/>
      <c r="I6767" s="220"/>
      <c r="J6767" s="220"/>
      <c r="K6767" s="220"/>
      <c r="L6767" s="220"/>
      <c r="M6767" s="326"/>
      <c r="N6767" s="220"/>
      <c r="O6767" s="220"/>
      <c r="P6767" s="220"/>
      <c r="Q6767" s="326"/>
      <c r="R6767" s="326"/>
      <c r="S6767" s="326"/>
      <c r="T6767" s="326"/>
    </row>
    <row r="6768" spans="1:20">
      <c r="A6768" s="220"/>
      <c r="B6768" s="220"/>
      <c r="C6768" s="220"/>
      <c r="D6768" s="220"/>
      <c r="E6768" s="220"/>
      <c r="F6768" s="220"/>
      <c r="G6768" s="220"/>
      <c r="H6768" s="220"/>
      <c r="I6768" s="220"/>
      <c r="J6768" s="220"/>
      <c r="K6768" s="220"/>
      <c r="L6768" s="220"/>
      <c r="M6768" s="326"/>
      <c r="N6768" s="220"/>
      <c r="O6768" s="220"/>
      <c r="P6768" s="220"/>
      <c r="Q6768" s="326"/>
      <c r="R6768" s="326"/>
      <c r="S6768" s="326"/>
      <c r="T6768" s="326"/>
    </row>
    <row r="6769" spans="1:20">
      <c r="A6769" s="220"/>
      <c r="B6769" s="220"/>
      <c r="C6769" s="220"/>
      <c r="D6769" s="220"/>
      <c r="E6769" s="220"/>
      <c r="F6769" s="220"/>
      <c r="G6769" s="220"/>
      <c r="H6769" s="220"/>
      <c r="I6769" s="220"/>
      <c r="J6769" s="220"/>
      <c r="K6769" s="220"/>
      <c r="L6769" s="220"/>
      <c r="M6769" s="326"/>
      <c r="N6769" s="220"/>
      <c r="O6769" s="220"/>
      <c r="P6769" s="220"/>
      <c r="Q6769" s="326"/>
      <c r="R6769" s="326"/>
      <c r="S6769" s="326"/>
      <c r="T6769" s="326"/>
    </row>
    <row r="6770" spans="1:20">
      <c r="A6770" s="220"/>
      <c r="B6770" s="220"/>
      <c r="C6770" s="220"/>
      <c r="D6770" s="220"/>
      <c r="E6770" s="220"/>
      <c r="F6770" s="220"/>
      <c r="G6770" s="220"/>
      <c r="H6770" s="220"/>
      <c r="I6770" s="220"/>
      <c r="J6770" s="220"/>
      <c r="K6770" s="220"/>
      <c r="L6770" s="220"/>
      <c r="M6770" s="326"/>
      <c r="N6770" s="220"/>
      <c r="O6770" s="220"/>
      <c r="P6770" s="220"/>
      <c r="Q6770" s="326"/>
      <c r="R6770" s="326"/>
      <c r="S6770" s="326"/>
      <c r="T6770" s="326"/>
    </row>
    <row r="6771" spans="1:20">
      <c r="A6771" s="220"/>
      <c r="B6771" s="220"/>
      <c r="C6771" s="220"/>
      <c r="D6771" s="220"/>
      <c r="E6771" s="220"/>
      <c r="F6771" s="220"/>
      <c r="G6771" s="220"/>
      <c r="H6771" s="220"/>
      <c r="I6771" s="220"/>
      <c r="J6771" s="220"/>
      <c r="K6771" s="220"/>
      <c r="L6771" s="220"/>
      <c r="M6771" s="326"/>
      <c r="N6771" s="220"/>
      <c r="O6771" s="220"/>
      <c r="P6771" s="220"/>
      <c r="Q6771" s="326"/>
      <c r="R6771" s="326"/>
      <c r="S6771" s="326"/>
      <c r="T6771" s="326"/>
    </row>
    <row r="6772" spans="1:20">
      <c r="A6772" s="220"/>
      <c r="B6772" s="220"/>
      <c r="C6772" s="220"/>
      <c r="D6772" s="220"/>
      <c r="E6772" s="220"/>
      <c r="F6772" s="220"/>
      <c r="G6772" s="220"/>
      <c r="H6772" s="220"/>
      <c r="I6772" s="220"/>
      <c r="J6772" s="220"/>
      <c r="K6772" s="220"/>
      <c r="L6772" s="220"/>
      <c r="M6772" s="326"/>
      <c r="N6772" s="220"/>
      <c r="O6772" s="220"/>
      <c r="P6772" s="220"/>
      <c r="Q6772" s="326"/>
      <c r="R6772" s="326"/>
      <c r="S6772" s="326"/>
      <c r="T6772" s="326"/>
    </row>
    <row r="6773" spans="1:20">
      <c r="A6773" s="220"/>
      <c r="B6773" s="220"/>
      <c r="C6773" s="220"/>
      <c r="D6773" s="220"/>
      <c r="E6773" s="220"/>
      <c r="F6773" s="220"/>
      <c r="G6773" s="220"/>
      <c r="H6773" s="220"/>
      <c r="I6773" s="220"/>
      <c r="J6773" s="220"/>
      <c r="K6773" s="220"/>
      <c r="L6773" s="220"/>
      <c r="M6773" s="326"/>
      <c r="N6773" s="220"/>
      <c r="O6773" s="220"/>
      <c r="P6773" s="220"/>
      <c r="Q6773" s="326"/>
      <c r="R6773" s="326"/>
      <c r="S6773" s="326"/>
      <c r="T6773" s="326"/>
    </row>
    <row r="6774" spans="1:20">
      <c r="A6774" s="220"/>
      <c r="B6774" s="220"/>
      <c r="C6774" s="220"/>
      <c r="D6774" s="220"/>
      <c r="E6774" s="220"/>
      <c r="F6774" s="220"/>
      <c r="G6774" s="220"/>
      <c r="H6774" s="220"/>
      <c r="I6774" s="220"/>
      <c r="J6774" s="220"/>
      <c r="K6774" s="220"/>
      <c r="L6774" s="220"/>
      <c r="M6774" s="326"/>
      <c r="N6774" s="220"/>
      <c r="O6774" s="220"/>
      <c r="P6774" s="220"/>
      <c r="Q6774" s="326"/>
      <c r="R6774" s="326"/>
      <c r="S6774" s="326"/>
      <c r="T6774" s="326"/>
    </row>
    <row r="6775" spans="1:20">
      <c r="A6775" s="220"/>
      <c r="B6775" s="220"/>
      <c r="C6775" s="220"/>
      <c r="D6775" s="220"/>
      <c r="E6775" s="220"/>
      <c r="F6775" s="220"/>
      <c r="G6775" s="220"/>
      <c r="H6775" s="220"/>
      <c r="I6775" s="220"/>
      <c r="J6775" s="220"/>
      <c r="K6775" s="220"/>
      <c r="L6775" s="220"/>
      <c r="M6775" s="326"/>
      <c r="N6775" s="220"/>
      <c r="O6775" s="220"/>
      <c r="P6775" s="220"/>
      <c r="Q6775" s="326"/>
      <c r="R6775" s="326"/>
      <c r="S6775" s="326"/>
      <c r="T6775" s="326"/>
    </row>
    <row r="6776" spans="1:20">
      <c r="A6776" s="220"/>
      <c r="B6776" s="220"/>
      <c r="C6776" s="220"/>
      <c r="D6776" s="220"/>
      <c r="E6776" s="220"/>
      <c r="F6776" s="220"/>
      <c r="G6776" s="220"/>
      <c r="H6776" s="220"/>
      <c r="I6776" s="220"/>
      <c r="J6776" s="220"/>
      <c r="K6776" s="220"/>
      <c r="L6776" s="220"/>
      <c r="M6776" s="326"/>
      <c r="N6776" s="220"/>
      <c r="O6776" s="220"/>
      <c r="P6776" s="220"/>
      <c r="Q6776" s="326"/>
      <c r="R6776" s="326"/>
      <c r="S6776" s="326"/>
      <c r="T6776" s="326"/>
    </row>
    <row r="6777" spans="1:20">
      <c r="A6777" s="220"/>
      <c r="B6777" s="220"/>
      <c r="C6777" s="220"/>
      <c r="D6777" s="220"/>
      <c r="E6777" s="220"/>
      <c r="F6777" s="220"/>
      <c r="G6777" s="220"/>
      <c r="H6777" s="220"/>
      <c r="I6777" s="220"/>
      <c r="J6777" s="220"/>
      <c r="K6777" s="220"/>
      <c r="L6777" s="220"/>
      <c r="M6777" s="326"/>
      <c r="N6777" s="220"/>
      <c r="O6777" s="220"/>
      <c r="P6777" s="220"/>
      <c r="Q6777" s="326"/>
      <c r="R6777" s="326"/>
      <c r="S6777" s="326"/>
      <c r="T6777" s="326"/>
    </row>
    <row r="6778" spans="1:20">
      <c r="A6778" s="220"/>
      <c r="B6778" s="220"/>
      <c r="C6778" s="220"/>
      <c r="D6778" s="220"/>
      <c r="E6778" s="220"/>
      <c r="F6778" s="220"/>
      <c r="G6778" s="220"/>
      <c r="H6778" s="220"/>
      <c r="I6778" s="220"/>
      <c r="J6778" s="220"/>
      <c r="K6778" s="220"/>
      <c r="L6778" s="220"/>
      <c r="M6778" s="326"/>
      <c r="N6778" s="220"/>
      <c r="O6778" s="220"/>
      <c r="P6778" s="220"/>
      <c r="Q6778" s="326"/>
      <c r="R6778" s="326"/>
      <c r="S6778" s="326"/>
      <c r="T6778" s="326"/>
    </row>
    <row r="6779" spans="1:20">
      <c r="A6779" s="220"/>
      <c r="B6779" s="220"/>
      <c r="C6779" s="220"/>
      <c r="D6779" s="220"/>
      <c r="E6779" s="220"/>
      <c r="F6779" s="220"/>
      <c r="G6779" s="220"/>
      <c r="H6779" s="220"/>
      <c r="I6779" s="220"/>
      <c r="J6779" s="220"/>
      <c r="K6779" s="220"/>
      <c r="L6779" s="220"/>
      <c r="M6779" s="326"/>
      <c r="N6779" s="220"/>
      <c r="O6779" s="220"/>
      <c r="P6779" s="220"/>
      <c r="Q6779" s="326"/>
      <c r="R6779" s="326"/>
      <c r="S6779" s="326"/>
      <c r="T6779" s="326"/>
    </row>
    <row r="6780" spans="1:20">
      <c r="A6780" s="220"/>
      <c r="B6780" s="220"/>
      <c r="C6780" s="220"/>
      <c r="D6780" s="220"/>
      <c r="E6780" s="220"/>
      <c r="F6780" s="220"/>
      <c r="G6780" s="220"/>
      <c r="H6780" s="220"/>
      <c r="I6780" s="220"/>
      <c r="J6780" s="220"/>
      <c r="K6780" s="220"/>
      <c r="L6780" s="220"/>
      <c r="M6780" s="326"/>
      <c r="N6780" s="220"/>
      <c r="O6780" s="220"/>
      <c r="P6780" s="220"/>
      <c r="Q6780" s="326"/>
      <c r="R6780" s="326"/>
      <c r="S6780" s="326"/>
      <c r="T6780" s="326"/>
    </row>
    <row r="6781" spans="1:20">
      <c r="A6781" s="220"/>
      <c r="B6781" s="220"/>
      <c r="C6781" s="220"/>
      <c r="D6781" s="220"/>
      <c r="E6781" s="220"/>
      <c r="F6781" s="220"/>
      <c r="G6781" s="220"/>
      <c r="H6781" s="220"/>
      <c r="I6781" s="220"/>
      <c r="J6781" s="220"/>
      <c r="K6781" s="220"/>
      <c r="L6781" s="220"/>
      <c r="M6781" s="326"/>
      <c r="N6781" s="220"/>
      <c r="O6781" s="220"/>
      <c r="P6781" s="220"/>
      <c r="Q6781" s="326"/>
      <c r="R6781" s="326"/>
      <c r="S6781" s="326"/>
      <c r="T6781" s="326"/>
    </row>
    <row r="6782" spans="1:20">
      <c r="A6782" s="220"/>
      <c r="B6782" s="220"/>
      <c r="C6782" s="220"/>
      <c r="D6782" s="220"/>
      <c r="E6782" s="220"/>
      <c r="F6782" s="220"/>
      <c r="G6782" s="220"/>
      <c r="H6782" s="220"/>
      <c r="I6782" s="220"/>
      <c r="J6782" s="220"/>
      <c r="K6782" s="220"/>
      <c r="L6782" s="220"/>
      <c r="M6782" s="326"/>
      <c r="N6782" s="220"/>
      <c r="O6782" s="220"/>
      <c r="P6782" s="220"/>
      <c r="Q6782" s="326"/>
      <c r="R6782" s="326"/>
      <c r="S6782" s="326"/>
      <c r="T6782" s="326"/>
    </row>
    <row r="6783" spans="1:20">
      <c r="A6783" s="220"/>
      <c r="B6783" s="220"/>
      <c r="C6783" s="220"/>
      <c r="D6783" s="220"/>
      <c r="E6783" s="220"/>
      <c r="F6783" s="220"/>
      <c r="G6783" s="220"/>
      <c r="H6783" s="220"/>
      <c r="I6783" s="220"/>
      <c r="J6783" s="220"/>
      <c r="K6783" s="220"/>
      <c r="L6783" s="220"/>
      <c r="M6783" s="326"/>
      <c r="N6783" s="220"/>
      <c r="O6783" s="220"/>
      <c r="P6783" s="220"/>
      <c r="Q6783" s="326"/>
      <c r="R6783" s="326"/>
      <c r="S6783" s="326"/>
      <c r="T6783" s="326"/>
    </row>
    <row r="6784" spans="1:20">
      <c r="A6784" s="220"/>
      <c r="B6784" s="220"/>
      <c r="C6784" s="220"/>
      <c r="D6784" s="220"/>
      <c r="E6784" s="220"/>
      <c r="F6784" s="220"/>
      <c r="G6784" s="220"/>
      <c r="H6784" s="220"/>
      <c r="I6784" s="220"/>
      <c r="J6784" s="220"/>
      <c r="K6784" s="220"/>
      <c r="L6784" s="220"/>
      <c r="M6784" s="326"/>
      <c r="N6784" s="220"/>
      <c r="O6784" s="220"/>
      <c r="P6784" s="220"/>
      <c r="Q6784" s="326"/>
      <c r="R6784" s="326"/>
      <c r="S6784" s="326"/>
      <c r="T6784" s="326"/>
    </row>
    <row r="6785" spans="1:20">
      <c r="A6785" s="220"/>
      <c r="B6785" s="220"/>
      <c r="C6785" s="220"/>
      <c r="D6785" s="220"/>
      <c r="E6785" s="220"/>
      <c r="F6785" s="220"/>
      <c r="G6785" s="220"/>
      <c r="H6785" s="220"/>
      <c r="I6785" s="220"/>
      <c r="J6785" s="220"/>
      <c r="K6785" s="220"/>
      <c r="L6785" s="220"/>
      <c r="M6785" s="326"/>
      <c r="N6785" s="220"/>
      <c r="O6785" s="220"/>
      <c r="P6785" s="220"/>
      <c r="Q6785" s="326"/>
      <c r="R6785" s="326"/>
      <c r="S6785" s="326"/>
      <c r="T6785" s="326"/>
    </row>
    <row r="6786" spans="1:20">
      <c r="A6786" s="220"/>
      <c r="B6786" s="220"/>
      <c r="C6786" s="220"/>
      <c r="D6786" s="220"/>
      <c r="E6786" s="220"/>
      <c r="F6786" s="220"/>
      <c r="G6786" s="220"/>
      <c r="H6786" s="220"/>
      <c r="I6786" s="220"/>
      <c r="J6786" s="220"/>
      <c r="K6786" s="220"/>
      <c r="L6786" s="220"/>
      <c r="M6786" s="326"/>
      <c r="N6786" s="220"/>
      <c r="O6786" s="220"/>
      <c r="P6786" s="220"/>
      <c r="Q6786" s="326"/>
      <c r="R6786" s="326"/>
      <c r="S6786" s="326"/>
      <c r="T6786" s="326"/>
    </row>
    <row r="6787" spans="1:20">
      <c r="A6787" s="220"/>
      <c r="B6787" s="220"/>
      <c r="C6787" s="220"/>
      <c r="D6787" s="220"/>
      <c r="E6787" s="220"/>
      <c r="F6787" s="220"/>
      <c r="G6787" s="220"/>
      <c r="H6787" s="220"/>
      <c r="I6787" s="220"/>
      <c r="J6787" s="220"/>
      <c r="K6787" s="220"/>
      <c r="L6787" s="220"/>
      <c r="M6787" s="326"/>
      <c r="N6787" s="220"/>
      <c r="O6787" s="220"/>
      <c r="P6787" s="220"/>
      <c r="Q6787" s="326"/>
      <c r="R6787" s="326"/>
      <c r="S6787" s="326"/>
      <c r="T6787" s="326"/>
    </row>
    <row r="6788" spans="1:20">
      <c r="A6788" s="220"/>
      <c r="B6788" s="220"/>
      <c r="C6788" s="220"/>
      <c r="D6788" s="220"/>
      <c r="E6788" s="220"/>
      <c r="F6788" s="220"/>
      <c r="G6788" s="220"/>
      <c r="H6788" s="220"/>
      <c r="I6788" s="220"/>
      <c r="J6788" s="220"/>
      <c r="K6788" s="220"/>
      <c r="L6788" s="220"/>
      <c r="M6788" s="326"/>
      <c r="N6788" s="220"/>
      <c r="O6788" s="220"/>
      <c r="P6788" s="220"/>
      <c r="Q6788" s="326"/>
      <c r="R6788" s="326"/>
      <c r="S6788" s="326"/>
      <c r="T6788" s="326"/>
    </row>
    <row r="6789" spans="1:20">
      <c r="A6789" s="220"/>
      <c r="B6789" s="220"/>
      <c r="C6789" s="220"/>
      <c r="D6789" s="220"/>
      <c r="E6789" s="220"/>
      <c r="F6789" s="220"/>
      <c r="G6789" s="220"/>
      <c r="H6789" s="220"/>
      <c r="I6789" s="220"/>
      <c r="J6789" s="220"/>
      <c r="K6789" s="220"/>
      <c r="L6789" s="220"/>
      <c r="M6789" s="326"/>
      <c r="N6789" s="220"/>
      <c r="O6789" s="220"/>
      <c r="P6789" s="220"/>
      <c r="Q6789" s="326"/>
      <c r="R6789" s="326"/>
      <c r="S6789" s="326"/>
      <c r="T6789" s="326"/>
    </row>
    <row r="6790" spans="1:20">
      <c r="A6790" s="220"/>
      <c r="B6790" s="220"/>
      <c r="C6790" s="220"/>
      <c r="D6790" s="220"/>
      <c r="E6790" s="220"/>
      <c r="F6790" s="220"/>
      <c r="G6790" s="220"/>
      <c r="H6790" s="220"/>
      <c r="I6790" s="220"/>
      <c r="J6790" s="220"/>
      <c r="K6790" s="220"/>
      <c r="L6790" s="220"/>
      <c r="M6790" s="326"/>
      <c r="N6790" s="220"/>
      <c r="O6790" s="220"/>
      <c r="P6790" s="220"/>
      <c r="Q6790" s="326"/>
      <c r="R6790" s="326"/>
      <c r="S6790" s="326"/>
      <c r="T6790" s="326"/>
    </row>
    <row r="6791" spans="1:20">
      <c r="A6791" s="220"/>
      <c r="B6791" s="220"/>
      <c r="C6791" s="220"/>
      <c r="D6791" s="220"/>
      <c r="E6791" s="220"/>
      <c r="F6791" s="220"/>
      <c r="G6791" s="220"/>
      <c r="H6791" s="220"/>
      <c r="I6791" s="220"/>
      <c r="J6791" s="220"/>
      <c r="K6791" s="220"/>
      <c r="L6791" s="220"/>
      <c r="M6791" s="326"/>
      <c r="N6791" s="220"/>
      <c r="O6791" s="220"/>
      <c r="P6791" s="220"/>
      <c r="Q6791" s="326"/>
      <c r="R6791" s="326"/>
      <c r="S6791" s="326"/>
      <c r="T6791" s="326"/>
    </row>
    <row r="6792" spans="1:20">
      <c r="A6792" s="220"/>
      <c r="B6792" s="220"/>
      <c r="C6792" s="220"/>
      <c r="D6792" s="220"/>
      <c r="E6792" s="220"/>
      <c r="F6792" s="220"/>
      <c r="G6792" s="220"/>
      <c r="H6792" s="220"/>
      <c r="I6792" s="220"/>
      <c r="J6792" s="220"/>
      <c r="K6792" s="220"/>
      <c r="L6792" s="220"/>
      <c r="M6792" s="326"/>
      <c r="N6792" s="220"/>
      <c r="O6792" s="220"/>
      <c r="P6792" s="220"/>
      <c r="Q6792" s="326"/>
      <c r="R6792" s="326"/>
      <c r="S6792" s="326"/>
      <c r="T6792" s="326"/>
    </row>
    <row r="6793" spans="1:20">
      <c r="A6793" s="220"/>
      <c r="B6793" s="220"/>
      <c r="C6793" s="220"/>
      <c r="D6793" s="220"/>
      <c r="E6793" s="220"/>
      <c r="F6793" s="220"/>
      <c r="G6793" s="220"/>
      <c r="H6793" s="220"/>
      <c r="I6793" s="220"/>
      <c r="J6793" s="220"/>
      <c r="K6793" s="220"/>
      <c r="L6793" s="220"/>
      <c r="M6793" s="326"/>
      <c r="N6793" s="220"/>
      <c r="O6793" s="220"/>
      <c r="P6793" s="220"/>
      <c r="Q6793" s="326"/>
      <c r="R6793" s="326"/>
      <c r="S6793" s="326"/>
      <c r="T6793" s="326"/>
    </row>
    <row r="6794" spans="1:20">
      <c r="A6794" s="220"/>
      <c r="B6794" s="220"/>
      <c r="C6794" s="220"/>
      <c r="D6794" s="220"/>
      <c r="E6794" s="220"/>
      <c r="F6794" s="220"/>
      <c r="G6794" s="220"/>
      <c r="H6794" s="220"/>
      <c r="I6794" s="220"/>
      <c r="J6794" s="220"/>
      <c r="K6794" s="220"/>
      <c r="L6794" s="220"/>
      <c r="M6794" s="326"/>
      <c r="N6794" s="220"/>
      <c r="O6794" s="220"/>
      <c r="P6794" s="220"/>
      <c r="Q6794" s="326"/>
      <c r="R6794" s="326"/>
      <c r="S6794" s="326"/>
      <c r="T6794" s="326"/>
    </row>
    <row r="6795" spans="1:20">
      <c r="A6795" s="220"/>
      <c r="B6795" s="220"/>
      <c r="C6795" s="220"/>
      <c r="D6795" s="220"/>
      <c r="E6795" s="220"/>
      <c r="F6795" s="220"/>
      <c r="G6795" s="220"/>
      <c r="H6795" s="220"/>
      <c r="I6795" s="220"/>
      <c r="J6795" s="220"/>
      <c r="K6795" s="220"/>
      <c r="L6795" s="220"/>
      <c r="M6795" s="326"/>
      <c r="N6795" s="220"/>
      <c r="O6795" s="220"/>
      <c r="P6795" s="220"/>
      <c r="Q6795" s="326"/>
      <c r="R6795" s="326"/>
      <c r="S6795" s="326"/>
      <c r="T6795" s="326"/>
    </row>
    <row r="6796" spans="1:20">
      <c r="A6796" s="220"/>
      <c r="B6796" s="220"/>
      <c r="C6796" s="220"/>
      <c r="D6796" s="220"/>
      <c r="E6796" s="220"/>
      <c r="F6796" s="220"/>
      <c r="G6796" s="220"/>
      <c r="H6796" s="220"/>
      <c r="I6796" s="220"/>
      <c r="J6796" s="220"/>
      <c r="K6796" s="220"/>
      <c r="L6796" s="220"/>
      <c r="M6796" s="326"/>
      <c r="N6796" s="220"/>
      <c r="O6796" s="220"/>
      <c r="P6796" s="220"/>
      <c r="Q6796" s="326"/>
      <c r="R6796" s="326"/>
      <c r="S6796" s="326"/>
      <c r="T6796" s="326"/>
    </row>
    <row r="6797" spans="1:20">
      <c r="A6797" s="220"/>
      <c r="B6797" s="220"/>
      <c r="C6797" s="220"/>
      <c r="D6797" s="220"/>
      <c r="E6797" s="220"/>
      <c r="F6797" s="220"/>
      <c r="G6797" s="220"/>
      <c r="H6797" s="220"/>
      <c r="I6797" s="220"/>
      <c r="J6797" s="220"/>
      <c r="K6797" s="220"/>
      <c r="L6797" s="220"/>
      <c r="M6797" s="326"/>
      <c r="N6797" s="220"/>
      <c r="O6797" s="220"/>
      <c r="P6797" s="220"/>
      <c r="Q6797" s="326"/>
      <c r="R6797" s="326"/>
      <c r="S6797" s="326"/>
      <c r="T6797" s="326"/>
    </row>
    <row r="6798" spans="1:20">
      <c r="A6798" s="220"/>
      <c r="B6798" s="220"/>
      <c r="C6798" s="220"/>
      <c r="D6798" s="220"/>
      <c r="E6798" s="220"/>
      <c r="F6798" s="220"/>
      <c r="G6798" s="220"/>
      <c r="H6798" s="220"/>
      <c r="I6798" s="220"/>
      <c r="J6798" s="220"/>
      <c r="K6798" s="220"/>
      <c r="L6798" s="220"/>
      <c r="M6798" s="326"/>
      <c r="N6798" s="220"/>
      <c r="O6798" s="220"/>
      <c r="P6798" s="220"/>
      <c r="Q6798" s="326"/>
      <c r="R6798" s="326"/>
      <c r="S6798" s="326"/>
      <c r="T6798" s="326"/>
    </row>
    <row r="6799" spans="1:20">
      <c r="A6799" s="220"/>
      <c r="B6799" s="220"/>
      <c r="C6799" s="220"/>
      <c r="D6799" s="220"/>
      <c r="E6799" s="220"/>
      <c r="F6799" s="220"/>
      <c r="G6799" s="220"/>
      <c r="H6799" s="220"/>
      <c r="I6799" s="220"/>
      <c r="J6799" s="220"/>
      <c r="K6799" s="220"/>
      <c r="L6799" s="220"/>
      <c r="M6799" s="326"/>
      <c r="N6799" s="220"/>
      <c r="O6799" s="220"/>
      <c r="P6799" s="220"/>
      <c r="Q6799" s="326"/>
      <c r="R6799" s="326"/>
      <c r="S6799" s="326"/>
      <c r="T6799" s="326"/>
    </row>
    <row r="6800" spans="1:20">
      <c r="A6800" s="220"/>
      <c r="B6800" s="220"/>
      <c r="C6800" s="220"/>
      <c r="D6800" s="220"/>
      <c r="E6800" s="220"/>
      <c r="F6800" s="220"/>
      <c r="G6800" s="220"/>
      <c r="H6800" s="220"/>
      <c r="I6800" s="220"/>
      <c r="J6800" s="220"/>
      <c r="K6800" s="220"/>
      <c r="L6800" s="220"/>
      <c r="M6800" s="326"/>
      <c r="N6800" s="220"/>
      <c r="O6800" s="220"/>
      <c r="P6800" s="220"/>
      <c r="Q6800" s="326"/>
      <c r="R6800" s="326"/>
      <c r="S6800" s="326"/>
      <c r="T6800" s="326"/>
    </row>
    <row r="6801" spans="1:20">
      <c r="A6801" s="220"/>
      <c r="B6801" s="220"/>
      <c r="C6801" s="220"/>
      <c r="D6801" s="220"/>
      <c r="E6801" s="220"/>
      <c r="F6801" s="220"/>
      <c r="G6801" s="220"/>
      <c r="H6801" s="220"/>
      <c r="I6801" s="220"/>
      <c r="J6801" s="220"/>
      <c r="K6801" s="220"/>
      <c r="L6801" s="220"/>
      <c r="M6801" s="326"/>
      <c r="N6801" s="220"/>
      <c r="O6801" s="220"/>
      <c r="P6801" s="220"/>
      <c r="Q6801" s="326"/>
      <c r="R6801" s="326"/>
      <c r="S6801" s="326"/>
      <c r="T6801" s="326"/>
    </row>
    <row r="6802" spans="1:20">
      <c r="A6802" s="220"/>
      <c r="B6802" s="220"/>
      <c r="C6802" s="220"/>
      <c r="D6802" s="220"/>
      <c r="E6802" s="220"/>
      <c r="F6802" s="220"/>
      <c r="G6802" s="220"/>
      <c r="H6802" s="220"/>
      <c r="I6802" s="220"/>
      <c r="J6802" s="220"/>
      <c r="K6802" s="220"/>
      <c r="L6802" s="220"/>
      <c r="M6802" s="326"/>
      <c r="N6802" s="220"/>
      <c r="O6802" s="220"/>
      <c r="P6802" s="220"/>
      <c r="Q6802" s="326"/>
      <c r="R6802" s="326"/>
      <c r="S6802" s="326"/>
      <c r="T6802" s="326"/>
    </row>
    <row r="6803" spans="1:20">
      <c r="A6803" s="220"/>
      <c r="B6803" s="220"/>
      <c r="C6803" s="220"/>
      <c r="D6803" s="220"/>
      <c r="E6803" s="220"/>
      <c r="F6803" s="220"/>
      <c r="G6803" s="220"/>
      <c r="H6803" s="220"/>
      <c r="I6803" s="220"/>
      <c r="J6803" s="220"/>
      <c r="K6803" s="220"/>
      <c r="L6803" s="220"/>
      <c r="M6803" s="326"/>
      <c r="N6803" s="220"/>
      <c r="O6803" s="220"/>
      <c r="P6803" s="220"/>
      <c r="Q6803" s="326"/>
      <c r="R6803" s="326"/>
      <c r="S6803" s="326"/>
      <c r="T6803" s="326"/>
    </row>
    <row r="6804" spans="1:20">
      <c r="A6804" s="220"/>
      <c r="B6804" s="220"/>
      <c r="C6804" s="220"/>
      <c r="D6804" s="220"/>
      <c r="E6804" s="220"/>
      <c r="F6804" s="220"/>
      <c r="G6804" s="220"/>
      <c r="H6804" s="220"/>
      <c r="I6804" s="220"/>
      <c r="J6804" s="220"/>
      <c r="K6804" s="220"/>
      <c r="L6804" s="220"/>
      <c r="M6804" s="326"/>
      <c r="N6804" s="220"/>
      <c r="O6804" s="220"/>
      <c r="P6804" s="220"/>
      <c r="Q6804" s="326"/>
      <c r="R6804" s="326"/>
      <c r="S6804" s="326"/>
      <c r="T6804" s="326"/>
    </row>
    <row r="6805" spans="1:20">
      <c r="A6805" s="220"/>
      <c r="B6805" s="220"/>
      <c r="C6805" s="220"/>
      <c r="D6805" s="220"/>
      <c r="E6805" s="220"/>
      <c r="F6805" s="220"/>
      <c r="G6805" s="220"/>
      <c r="H6805" s="220"/>
      <c r="I6805" s="220"/>
      <c r="J6805" s="220"/>
      <c r="K6805" s="220"/>
      <c r="L6805" s="220"/>
      <c r="M6805" s="326"/>
      <c r="N6805" s="220"/>
      <c r="O6805" s="220"/>
      <c r="P6805" s="220"/>
      <c r="Q6805" s="326"/>
      <c r="R6805" s="326"/>
      <c r="S6805" s="326"/>
      <c r="T6805" s="326"/>
    </row>
    <row r="6806" spans="1:20">
      <c r="A6806" s="220"/>
      <c r="B6806" s="220"/>
      <c r="C6806" s="220"/>
      <c r="D6806" s="220"/>
      <c r="E6806" s="220"/>
      <c r="F6806" s="220"/>
      <c r="G6806" s="220"/>
      <c r="H6806" s="220"/>
      <c r="I6806" s="220"/>
      <c r="J6806" s="220"/>
      <c r="K6806" s="220"/>
      <c r="L6806" s="220"/>
      <c r="M6806" s="326"/>
      <c r="N6806" s="220"/>
      <c r="O6806" s="220"/>
      <c r="P6806" s="220"/>
      <c r="Q6806" s="326"/>
      <c r="R6806" s="326"/>
      <c r="S6806" s="326"/>
      <c r="T6806" s="326"/>
    </row>
    <row r="6807" spans="1:20">
      <c r="A6807" s="220"/>
      <c r="B6807" s="220"/>
      <c r="C6807" s="220"/>
      <c r="D6807" s="220"/>
      <c r="E6807" s="220"/>
      <c r="F6807" s="220"/>
      <c r="G6807" s="220"/>
      <c r="H6807" s="220"/>
      <c r="I6807" s="220"/>
      <c r="J6807" s="220"/>
      <c r="K6807" s="220"/>
      <c r="L6807" s="220"/>
      <c r="M6807" s="326"/>
      <c r="N6807" s="220"/>
      <c r="O6807" s="220"/>
      <c r="P6807" s="220"/>
      <c r="Q6807" s="326"/>
      <c r="R6807" s="326"/>
      <c r="S6807" s="326"/>
      <c r="T6807" s="326"/>
    </row>
    <row r="6808" spans="1:20">
      <c r="A6808" s="220"/>
      <c r="B6808" s="220"/>
      <c r="C6808" s="220"/>
      <c r="D6808" s="220"/>
      <c r="E6808" s="220"/>
      <c r="F6808" s="220"/>
      <c r="G6808" s="220"/>
      <c r="H6808" s="220"/>
      <c r="I6808" s="220"/>
      <c r="J6808" s="220"/>
      <c r="K6808" s="220"/>
      <c r="L6808" s="220"/>
      <c r="M6808" s="326"/>
      <c r="N6808" s="220"/>
      <c r="O6808" s="220"/>
      <c r="P6808" s="220"/>
      <c r="Q6808" s="326"/>
      <c r="R6808" s="326"/>
      <c r="S6808" s="326"/>
      <c r="T6808" s="326"/>
    </row>
    <row r="6809" spans="1:20">
      <c r="A6809" s="220"/>
      <c r="B6809" s="220"/>
      <c r="C6809" s="220"/>
      <c r="D6809" s="220"/>
      <c r="E6809" s="220"/>
      <c r="F6809" s="220"/>
      <c r="G6809" s="220"/>
      <c r="H6809" s="220"/>
      <c r="I6809" s="220"/>
      <c r="J6809" s="220"/>
      <c r="K6809" s="220"/>
      <c r="L6809" s="220"/>
      <c r="M6809" s="326"/>
      <c r="N6809" s="220"/>
      <c r="O6809" s="220"/>
      <c r="P6809" s="220"/>
      <c r="Q6809" s="326"/>
      <c r="R6809" s="326"/>
      <c r="S6809" s="326"/>
      <c r="T6809" s="326"/>
    </row>
    <row r="6810" spans="1:20">
      <c r="A6810" s="220"/>
      <c r="B6810" s="220"/>
      <c r="C6810" s="220"/>
      <c r="D6810" s="220"/>
      <c r="E6810" s="220"/>
      <c r="F6810" s="220"/>
      <c r="G6810" s="220"/>
      <c r="H6810" s="220"/>
      <c r="I6810" s="220"/>
      <c r="J6810" s="220"/>
      <c r="K6810" s="220"/>
      <c r="L6810" s="220"/>
      <c r="M6810" s="326"/>
      <c r="N6810" s="220"/>
      <c r="O6810" s="220"/>
      <c r="P6810" s="220"/>
      <c r="Q6810" s="326"/>
      <c r="R6810" s="326"/>
      <c r="S6810" s="326"/>
      <c r="T6810" s="326"/>
    </row>
    <row r="6811" spans="1:20">
      <c r="A6811" s="220"/>
      <c r="B6811" s="220"/>
      <c r="C6811" s="220"/>
      <c r="D6811" s="220"/>
      <c r="E6811" s="220"/>
      <c r="F6811" s="220"/>
      <c r="G6811" s="220"/>
      <c r="H6811" s="220"/>
      <c r="I6811" s="220"/>
      <c r="J6811" s="220"/>
      <c r="K6811" s="220"/>
      <c r="L6811" s="220"/>
      <c r="M6811" s="326"/>
      <c r="N6811" s="220"/>
      <c r="O6811" s="220"/>
      <c r="P6811" s="220"/>
      <c r="Q6811" s="326"/>
      <c r="R6811" s="326"/>
      <c r="S6811" s="326"/>
      <c r="T6811" s="326"/>
    </row>
    <row r="6812" spans="1:20">
      <c r="A6812" s="220"/>
      <c r="B6812" s="220"/>
      <c r="C6812" s="220"/>
      <c r="D6812" s="220"/>
      <c r="E6812" s="220"/>
      <c r="F6812" s="220"/>
      <c r="G6812" s="220"/>
      <c r="H6812" s="220"/>
      <c r="I6812" s="220"/>
      <c r="J6812" s="220"/>
      <c r="K6812" s="220"/>
      <c r="L6812" s="220"/>
      <c r="M6812" s="326"/>
      <c r="N6812" s="220"/>
      <c r="O6812" s="220"/>
      <c r="P6812" s="220"/>
      <c r="Q6812" s="326"/>
      <c r="R6812" s="326"/>
      <c r="S6812" s="326"/>
      <c r="T6812" s="326"/>
    </row>
    <row r="6813" spans="1:20">
      <c r="A6813" s="220"/>
      <c r="B6813" s="220"/>
      <c r="C6813" s="220"/>
      <c r="D6813" s="220"/>
      <c r="E6813" s="220"/>
      <c r="F6813" s="220"/>
      <c r="G6813" s="220"/>
      <c r="H6813" s="220"/>
      <c r="I6813" s="220"/>
      <c r="J6813" s="220"/>
      <c r="K6813" s="220"/>
      <c r="L6813" s="220"/>
      <c r="M6813" s="326"/>
      <c r="N6813" s="220"/>
      <c r="O6813" s="220"/>
      <c r="P6813" s="220"/>
      <c r="Q6813" s="326"/>
      <c r="R6813" s="326"/>
      <c r="S6813" s="326"/>
      <c r="T6813" s="326"/>
    </row>
    <row r="6814" spans="1:20">
      <c r="A6814" s="220"/>
      <c r="B6814" s="220"/>
      <c r="C6814" s="220"/>
      <c r="D6814" s="220"/>
      <c r="E6814" s="220"/>
      <c r="F6814" s="220"/>
      <c r="G6814" s="220"/>
      <c r="H6814" s="220"/>
      <c r="I6814" s="220"/>
      <c r="J6814" s="220"/>
      <c r="K6814" s="220"/>
      <c r="L6814" s="220"/>
      <c r="M6814" s="326"/>
      <c r="N6814" s="220"/>
      <c r="O6814" s="220"/>
      <c r="P6814" s="220"/>
      <c r="Q6814" s="326"/>
      <c r="R6814" s="326"/>
      <c r="S6814" s="326"/>
      <c r="T6814" s="326"/>
    </row>
    <row r="6815" spans="1:20">
      <c r="A6815" s="220"/>
      <c r="B6815" s="220"/>
      <c r="C6815" s="220"/>
      <c r="D6815" s="220"/>
      <c r="E6815" s="220"/>
      <c r="F6815" s="220"/>
      <c r="G6815" s="220"/>
      <c r="H6815" s="220"/>
      <c r="I6815" s="220"/>
      <c r="J6815" s="220"/>
      <c r="K6815" s="220"/>
      <c r="L6815" s="220"/>
      <c r="M6815" s="326"/>
      <c r="N6815" s="220"/>
      <c r="O6815" s="220"/>
      <c r="P6815" s="220"/>
      <c r="Q6815" s="326"/>
      <c r="R6815" s="326"/>
      <c r="S6815" s="326"/>
      <c r="T6815" s="326"/>
    </row>
    <row r="6816" spans="1:20">
      <c r="A6816" s="220"/>
      <c r="B6816" s="220"/>
      <c r="C6816" s="220"/>
      <c r="D6816" s="220"/>
      <c r="E6816" s="220"/>
      <c r="F6816" s="220"/>
      <c r="G6816" s="220"/>
      <c r="H6816" s="220"/>
      <c r="I6816" s="220"/>
      <c r="J6816" s="220"/>
      <c r="K6816" s="220"/>
      <c r="L6816" s="220"/>
      <c r="M6816" s="326"/>
      <c r="N6816" s="220"/>
      <c r="O6816" s="220"/>
      <c r="P6816" s="220"/>
      <c r="Q6816" s="326"/>
      <c r="R6816" s="326"/>
      <c r="S6816" s="326"/>
      <c r="T6816" s="326"/>
    </row>
    <row r="6817" spans="1:20">
      <c r="A6817" s="220"/>
      <c r="B6817" s="220"/>
      <c r="C6817" s="220"/>
      <c r="D6817" s="220"/>
      <c r="E6817" s="220"/>
      <c r="F6817" s="220"/>
      <c r="G6817" s="220"/>
      <c r="H6817" s="220"/>
      <c r="I6817" s="220"/>
      <c r="J6817" s="220"/>
      <c r="K6817" s="220"/>
      <c r="L6817" s="220"/>
      <c r="M6817" s="326"/>
      <c r="N6817" s="220"/>
      <c r="O6817" s="220"/>
      <c r="P6817" s="220"/>
      <c r="Q6817" s="326"/>
      <c r="R6817" s="326"/>
      <c r="S6817" s="326"/>
      <c r="T6817" s="326"/>
    </row>
    <row r="6818" spans="1:20">
      <c r="A6818" s="220"/>
      <c r="B6818" s="220"/>
      <c r="C6818" s="220"/>
      <c r="D6818" s="220"/>
      <c r="E6818" s="220"/>
      <c r="F6818" s="220"/>
      <c r="G6818" s="220"/>
      <c r="H6818" s="220"/>
      <c r="I6818" s="220"/>
      <c r="J6818" s="220"/>
      <c r="K6818" s="220"/>
      <c r="L6818" s="220"/>
      <c r="M6818" s="326"/>
      <c r="N6818" s="220"/>
      <c r="O6818" s="220"/>
      <c r="P6818" s="220"/>
      <c r="Q6818" s="326"/>
      <c r="R6818" s="326"/>
      <c r="S6818" s="326"/>
      <c r="T6818" s="326"/>
    </row>
    <row r="6819" spans="1:20">
      <c r="A6819" s="220"/>
      <c r="B6819" s="220"/>
      <c r="C6819" s="220"/>
      <c r="D6819" s="220"/>
      <c r="E6819" s="220"/>
      <c r="F6819" s="220"/>
      <c r="G6819" s="220"/>
      <c r="H6819" s="220"/>
      <c r="I6819" s="220"/>
      <c r="J6819" s="220"/>
      <c r="K6819" s="220"/>
      <c r="L6819" s="220"/>
      <c r="M6819" s="326"/>
      <c r="N6819" s="220"/>
      <c r="O6819" s="220"/>
      <c r="P6819" s="220"/>
      <c r="Q6819" s="326"/>
      <c r="R6819" s="326"/>
      <c r="S6819" s="326"/>
      <c r="T6819" s="326"/>
    </row>
    <row r="6820" spans="1:20">
      <c r="A6820" s="220"/>
      <c r="B6820" s="220"/>
      <c r="C6820" s="220"/>
      <c r="D6820" s="220"/>
      <c r="E6820" s="220"/>
      <c r="F6820" s="220"/>
      <c r="G6820" s="220"/>
      <c r="H6820" s="220"/>
      <c r="I6820" s="220"/>
      <c r="J6820" s="220"/>
      <c r="K6820" s="220"/>
      <c r="L6820" s="220"/>
      <c r="M6820" s="326"/>
      <c r="N6820" s="220"/>
      <c r="O6820" s="220"/>
      <c r="P6820" s="220"/>
      <c r="Q6820" s="326"/>
      <c r="R6820" s="326"/>
      <c r="S6820" s="326"/>
      <c r="T6820" s="326"/>
    </row>
    <row r="6821" spans="1:20">
      <c r="A6821" s="220"/>
      <c r="B6821" s="220"/>
      <c r="C6821" s="220"/>
      <c r="D6821" s="220"/>
      <c r="E6821" s="220"/>
      <c r="F6821" s="220"/>
      <c r="G6821" s="220"/>
      <c r="H6821" s="220"/>
      <c r="I6821" s="220"/>
      <c r="J6821" s="220"/>
      <c r="K6821" s="220"/>
      <c r="L6821" s="220"/>
      <c r="M6821" s="326"/>
      <c r="N6821" s="220"/>
      <c r="O6821" s="220"/>
      <c r="P6821" s="220"/>
      <c r="Q6821" s="326"/>
      <c r="R6821" s="326"/>
      <c r="S6821" s="326"/>
      <c r="T6821" s="326"/>
    </row>
    <row r="6822" spans="1:20">
      <c r="A6822" s="220"/>
      <c r="B6822" s="220"/>
      <c r="C6822" s="220"/>
      <c r="D6822" s="220"/>
      <c r="E6822" s="220"/>
      <c r="F6822" s="220"/>
      <c r="G6822" s="220"/>
      <c r="H6822" s="220"/>
      <c r="I6822" s="220"/>
      <c r="J6822" s="220"/>
      <c r="K6822" s="220"/>
      <c r="L6822" s="220"/>
      <c r="M6822" s="326"/>
      <c r="N6822" s="220"/>
      <c r="O6822" s="220"/>
      <c r="P6822" s="220"/>
      <c r="Q6822" s="326"/>
      <c r="R6822" s="326"/>
      <c r="S6822" s="326"/>
      <c r="T6822" s="326"/>
    </row>
    <row r="6823" spans="1:20">
      <c r="A6823" s="220"/>
      <c r="B6823" s="220"/>
      <c r="C6823" s="220"/>
      <c r="D6823" s="220"/>
      <c r="E6823" s="220"/>
      <c r="F6823" s="220"/>
      <c r="G6823" s="220"/>
      <c r="H6823" s="220"/>
      <c r="I6823" s="220"/>
      <c r="J6823" s="220"/>
      <c r="K6823" s="220"/>
      <c r="L6823" s="220"/>
      <c r="M6823" s="326"/>
      <c r="N6823" s="220"/>
      <c r="O6823" s="220"/>
      <c r="P6823" s="220"/>
      <c r="Q6823" s="326"/>
      <c r="R6823" s="326"/>
      <c r="S6823" s="326"/>
      <c r="T6823" s="326"/>
    </row>
    <row r="6824" spans="1:20">
      <c r="A6824" s="220"/>
      <c r="B6824" s="220"/>
      <c r="C6824" s="220"/>
      <c r="D6824" s="220"/>
      <c r="E6824" s="220"/>
      <c r="F6824" s="220"/>
      <c r="G6824" s="220"/>
      <c r="H6824" s="220"/>
      <c r="I6824" s="220"/>
      <c r="J6824" s="220"/>
      <c r="K6824" s="220"/>
      <c r="L6824" s="220"/>
      <c r="M6824" s="326"/>
      <c r="N6824" s="220"/>
      <c r="O6824" s="220"/>
      <c r="P6824" s="220"/>
      <c r="Q6824" s="326"/>
      <c r="R6824" s="326"/>
      <c r="S6824" s="326"/>
      <c r="T6824" s="326"/>
    </row>
    <row r="6825" spans="1:20">
      <c r="A6825" s="220"/>
      <c r="B6825" s="220"/>
      <c r="C6825" s="220"/>
      <c r="D6825" s="220"/>
      <c r="E6825" s="220"/>
      <c r="F6825" s="220"/>
      <c r="G6825" s="220"/>
      <c r="H6825" s="220"/>
      <c r="I6825" s="220"/>
      <c r="J6825" s="220"/>
      <c r="K6825" s="220"/>
      <c r="L6825" s="220"/>
      <c r="M6825" s="326"/>
      <c r="N6825" s="220"/>
      <c r="O6825" s="220"/>
      <c r="P6825" s="220"/>
      <c r="Q6825" s="326"/>
      <c r="R6825" s="326"/>
      <c r="S6825" s="326"/>
      <c r="T6825" s="326"/>
    </row>
    <row r="6826" spans="1:20">
      <c r="A6826" s="220"/>
      <c r="B6826" s="220"/>
      <c r="C6826" s="220"/>
      <c r="D6826" s="220"/>
      <c r="E6826" s="220"/>
      <c r="F6826" s="220"/>
      <c r="G6826" s="220"/>
      <c r="H6826" s="220"/>
      <c r="I6826" s="220"/>
      <c r="J6826" s="220"/>
      <c r="K6826" s="220"/>
      <c r="L6826" s="220"/>
      <c r="M6826" s="326"/>
      <c r="N6826" s="220"/>
      <c r="O6826" s="220"/>
      <c r="P6826" s="220"/>
      <c r="Q6826" s="326"/>
      <c r="R6826" s="326"/>
      <c r="S6826" s="326"/>
      <c r="T6826" s="326"/>
    </row>
    <row r="6827" spans="1:20">
      <c r="A6827" s="220"/>
      <c r="B6827" s="220"/>
      <c r="C6827" s="220"/>
      <c r="D6827" s="220"/>
      <c r="E6827" s="220"/>
      <c r="F6827" s="220"/>
      <c r="G6827" s="220"/>
      <c r="H6827" s="220"/>
      <c r="I6827" s="220"/>
      <c r="J6827" s="220"/>
      <c r="K6827" s="220"/>
      <c r="L6827" s="220"/>
      <c r="M6827" s="326"/>
      <c r="N6827" s="220"/>
      <c r="O6827" s="220"/>
      <c r="P6827" s="220"/>
      <c r="Q6827" s="326"/>
      <c r="R6827" s="326"/>
      <c r="S6827" s="326"/>
      <c r="T6827" s="326"/>
    </row>
    <row r="6828" spans="1:20">
      <c r="A6828" s="220"/>
      <c r="B6828" s="220"/>
      <c r="C6828" s="220"/>
      <c r="D6828" s="220"/>
      <c r="E6828" s="220"/>
      <c r="F6828" s="220"/>
      <c r="G6828" s="220"/>
      <c r="H6828" s="220"/>
      <c r="I6828" s="220"/>
      <c r="J6828" s="220"/>
      <c r="K6828" s="220"/>
      <c r="L6828" s="220"/>
      <c r="M6828" s="326"/>
      <c r="N6828" s="220"/>
      <c r="O6828" s="220"/>
      <c r="P6828" s="220"/>
      <c r="Q6828" s="326"/>
      <c r="R6828" s="326"/>
      <c r="S6828" s="326"/>
      <c r="T6828" s="326"/>
    </row>
    <row r="6829" spans="1:20">
      <c r="A6829" s="220"/>
      <c r="B6829" s="220"/>
      <c r="C6829" s="220"/>
      <c r="D6829" s="220"/>
      <c r="E6829" s="220"/>
      <c r="F6829" s="220"/>
      <c r="G6829" s="220"/>
      <c r="H6829" s="220"/>
      <c r="I6829" s="220"/>
      <c r="J6829" s="220"/>
      <c r="K6829" s="220"/>
      <c r="L6829" s="220"/>
      <c r="M6829" s="326"/>
      <c r="N6829" s="220"/>
      <c r="O6829" s="220"/>
      <c r="P6829" s="220"/>
      <c r="Q6829" s="326"/>
      <c r="R6829" s="326"/>
      <c r="S6829" s="326"/>
      <c r="T6829" s="326"/>
    </row>
    <row r="6830" spans="1:20">
      <c r="A6830" s="220"/>
      <c r="B6830" s="220"/>
      <c r="C6830" s="220"/>
      <c r="D6830" s="220"/>
      <c r="E6830" s="220"/>
      <c r="F6830" s="220"/>
      <c r="G6830" s="220"/>
      <c r="H6830" s="220"/>
      <c r="I6830" s="220"/>
      <c r="J6830" s="220"/>
      <c r="K6830" s="220"/>
      <c r="L6830" s="220"/>
      <c r="M6830" s="326"/>
      <c r="N6830" s="220"/>
      <c r="O6830" s="220"/>
      <c r="P6830" s="220"/>
      <c r="Q6830" s="326"/>
      <c r="R6830" s="326"/>
      <c r="S6830" s="326"/>
      <c r="T6830" s="326"/>
    </row>
    <row r="6831" spans="1:20">
      <c r="A6831" s="220"/>
      <c r="B6831" s="220"/>
      <c r="C6831" s="220"/>
      <c r="D6831" s="220"/>
      <c r="E6831" s="220"/>
      <c r="F6831" s="220"/>
      <c r="G6831" s="220"/>
      <c r="H6831" s="220"/>
      <c r="I6831" s="220"/>
      <c r="J6831" s="220"/>
      <c r="K6831" s="220"/>
      <c r="L6831" s="220"/>
      <c r="M6831" s="326"/>
      <c r="N6831" s="220"/>
      <c r="O6831" s="220"/>
      <c r="P6831" s="220"/>
      <c r="Q6831" s="326"/>
      <c r="R6831" s="326"/>
      <c r="S6831" s="326"/>
      <c r="T6831" s="326"/>
    </row>
    <row r="6832" spans="1:20">
      <c r="A6832" s="220"/>
      <c r="B6832" s="220"/>
      <c r="C6832" s="220"/>
      <c r="D6832" s="220"/>
      <c r="E6832" s="220"/>
      <c r="F6832" s="220"/>
      <c r="G6832" s="220"/>
      <c r="H6832" s="220"/>
      <c r="I6832" s="220"/>
      <c r="J6832" s="220"/>
      <c r="K6832" s="220"/>
      <c r="L6832" s="220"/>
      <c r="M6832" s="326"/>
      <c r="N6832" s="220"/>
      <c r="O6832" s="220"/>
      <c r="P6832" s="220"/>
      <c r="Q6832" s="326"/>
      <c r="R6832" s="326"/>
      <c r="S6832" s="326"/>
      <c r="T6832" s="326"/>
    </row>
    <row r="6833" spans="1:20">
      <c r="A6833" s="220"/>
      <c r="B6833" s="220"/>
      <c r="C6833" s="220"/>
      <c r="D6833" s="220"/>
      <c r="E6833" s="220"/>
      <c r="F6833" s="220"/>
      <c r="G6833" s="220"/>
      <c r="H6833" s="220"/>
      <c r="I6833" s="220"/>
      <c r="J6833" s="220"/>
      <c r="K6833" s="220"/>
      <c r="L6833" s="220"/>
      <c r="M6833" s="326"/>
      <c r="N6833" s="220"/>
      <c r="O6833" s="220"/>
      <c r="P6833" s="220"/>
      <c r="Q6833" s="326"/>
      <c r="R6833" s="326"/>
      <c r="S6833" s="326"/>
      <c r="T6833" s="326"/>
    </row>
    <row r="6834" spans="1:20">
      <c r="A6834" s="220"/>
      <c r="B6834" s="220"/>
      <c r="C6834" s="220"/>
      <c r="D6834" s="220"/>
      <c r="E6834" s="220"/>
      <c r="F6834" s="220"/>
      <c r="G6834" s="220"/>
      <c r="H6834" s="220"/>
      <c r="I6834" s="220"/>
      <c r="J6834" s="220"/>
      <c r="K6834" s="220"/>
      <c r="L6834" s="220"/>
      <c r="M6834" s="326"/>
      <c r="N6834" s="220"/>
      <c r="O6834" s="220"/>
      <c r="P6834" s="220"/>
      <c r="Q6834" s="326"/>
      <c r="R6834" s="326"/>
      <c r="S6834" s="326"/>
      <c r="T6834" s="326"/>
    </row>
    <row r="6835" spans="1:20">
      <c r="A6835" s="220"/>
      <c r="B6835" s="220"/>
      <c r="C6835" s="220"/>
      <c r="D6835" s="220"/>
      <c r="E6835" s="220"/>
      <c r="F6835" s="220"/>
      <c r="G6835" s="220"/>
      <c r="H6835" s="220"/>
      <c r="I6835" s="220"/>
      <c r="J6835" s="220"/>
      <c r="K6835" s="220"/>
      <c r="L6835" s="220"/>
      <c r="M6835" s="326"/>
      <c r="N6835" s="220"/>
      <c r="O6835" s="220"/>
      <c r="P6835" s="220"/>
      <c r="Q6835" s="326"/>
      <c r="R6835" s="326"/>
      <c r="S6835" s="326"/>
      <c r="T6835" s="326"/>
    </row>
    <row r="6836" spans="1:20">
      <c r="A6836" s="220"/>
      <c r="B6836" s="220"/>
      <c r="C6836" s="220"/>
      <c r="D6836" s="220"/>
      <c r="E6836" s="220"/>
      <c r="F6836" s="220"/>
      <c r="G6836" s="220"/>
      <c r="H6836" s="220"/>
      <c r="I6836" s="220"/>
      <c r="J6836" s="220"/>
      <c r="K6836" s="220"/>
      <c r="L6836" s="220"/>
      <c r="M6836" s="326"/>
      <c r="N6836" s="220"/>
      <c r="O6836" s="220"/>
      <c r="P6836" s="220"/>
      <c r="Q6836" s="326"/>
      <c r="R6836" s="326"/>
      <c r="S6836" s="326"/>
      <c r="T6836" s="326"/>
    </row>
    <row r="6837" spans="1:20">
      <c r="A6837" s="220"/>
      <c r="B6837" s="220"/>
      <c r="C6837" s="220"/>
      <c r="D6837" s="220"/>
      <c r="E6837" s="220"/>
      <c r="F6837" s="220"/>
      <c r="G6837" s="220"/>
      <c r="H6837" s="220"/>
      <c r="I6837" s="220"/>
      <c r="J6837" s="220"/>
      <c r="K6837" s="220"/>
      <c r="L6837" s="220"/>
      <c r="M6837" s="326"/>
      <c r="N6837" s="220"/>
      <c r="O6837" s="220"/>
      <c r="P6837" s="220"/>
      <c r="Q6837" s="326"/>
      <c r="R6837" s="326"/>
      <c r="S6837" s="326"/>
      <c r="T6837" s="326"/>
    </row>
    <row r="6838" spans="1:20">
      <c r="A6838" s="220"/>
      <c r="B6838" s="220"/>
      <c r="C6838" s="220"/>
      <c r="D6838" s="220"/>
      <c r="E6838" s="220"/>
      <c r="F6838" s="220"/>
      <c r="G6838" s="220"/>
      <c r="H6838" s="220"/>
      <c r="I6838" s="220"/>
      <c r="J6838" s="220"/>
      <c r="K6838" s="220"/>
      <c r="L6838" s="220"/>
      <c r="M6838" s="326"/>
      <c r="N6838" s="220"/>
      <c r="O6838" s="220"/>
      <c r="P6838" s="220"/>
      <c r="Q6838" s="326"/>
      <c r="R6838" s="326"/>
      <c r="S6838" s="326"/>
      <c r="T6838" s="326"/>
    </row>
    <row r="6839" spans="1:20">
      <c r="A6839" s="220"/>
      <c r="B6839" s="220"/>
      <c r="C6839" s="220"/>
      <c r="D6839" s="220"/>
      <c r="E6839" s="220"/>
      <c r="F6839" s="220"/>
      <c r="G6839" s="220"/>
      <c r="H6839" s="220"/>
      <c r="I6839" s="220"/>
      <c r="J6839" s="220"/>
      <c r="K6839" s="220"/>
      <c r="L6839" s="220"/>
      <c r="M6839" s="326"/>
      <c r="N6839" s="220"/>
      <c r="O6839" s="220"/>
      <c r="P6839" s="220"/>
      <c r="Q6839" s="326"/>
      <c r="R6839" s="326"/>
      <c r="S6839" s="326"/>
      <c r="T6839" s="326"/>
    </row>
    <row r="6840" spans="1:20">
      <c r="A6840" s="220"/>
      <c r="B6840" s="220"/>
      <c r="C6840" s="220"/>
      <c r="D6840" s="220"/>
      <c r="E6840" s="220"/>
      <c r="F6840" s="220"/>
      <c r="G6840" s="220"/>
      <c r="H6840" s="220"/>
      <c r="I6840" s="220"/>
      <c r="J6840" s="220"/>
      <c r="K6840" s="220"/>
      <c r="L6840" s="220"/>
      <c r="M6840" s="326"/>
      <c r="N6840" s="220"/>
      <c r="O6840" s="220"/>
      <c r="P6840" s="220"/>
      <c r="Q6840" s="326"/>
      <c r="R6840" s="326"/>
      <c r="S6840" s="326"/>
      <c r="T6840" s="326"/>
    </row>
    <row r="6841" spans="1:20">
      <c r="A6841" s="220"/>
      <c r="B6841" s="220"/>
      <c r="C6841" s="220"/>
      <c r="D6841" s="220"/>
      <c r="E6841" s="220"/>
      <c r="F6841" s="220"/>
      <c r="G6841" s="220"/>
      <c r="H6841" s="220"/>
      <c r="I6841" s="220"/>
      <c r="J6841" s="220"/>
      <c r="K6841" s="220"/>
      <c r="L6841" s="220"/>
      <c r="M6841" s="326"/>
      <c r="N6841" s="220"/>
      <c r="O6841" s="220"/>
      <c r="P6841" s="220"/>
      <c r="Q6841" s="326"/>
      <c r="R6841" s="326"/>
      <c r="S6841" s="326"/>
      <c r="T6841" s="326"/>
    </row>
    <row r="6842" spans="1:20">
      <c r="A6842" s="220"/>
      <c r="B6842" s="220"/>
      <c r="C6842" s="220"/>
      <c r="D6842" s="220"/>
      <c r="E6842" s="220"/>
      <c r="F6842" s="220"/>
      <c r="G6842" s="220"/>
      <c r="H6842" s="220"/>
      <c r="I6842" s="220"/>
      <c r="J6842" s="220"/>
      <c r="K6842" s="220"/>
      <c r="L6842" s="220"/>
      <c r="M6842" s="326"/>
      <c r="N6842" s="220"/>
      <c r="O6842" s="220"/>
      <c r="P6842" s="220"/>
      <c r="Q6842" s="326"/>
      <c r="R6842" s="326"/>
      <c r="S6842" s="326"/>
      <c r="T6842" s="326"/>
    </row>
    <row r="6843" spans="1:20">
      <c r="A6843" s="220"/>
      <c r="B6843" s="220"/>
      <c r="C6843" s="220"/>
      <c r="D6843" s="220"/>
      <c r="E6843" s="220"/>
      <c r="F6843" s="220"/>
      <c r="G6843" s="220"/>
      <c r="H6843" s="220"/>
      <c r="I6843" s="220"/>
      <c r="J6843" s="220"/>
      <c r="K6843" s="220"/>
      <c r="L6843" s="220"/>
      <c r="M6843" s="326"/>
      <c r="N6843" s="220"/>
      <c r="O6843" s="220"/>
      <c r="P6843" s="220"/>
      <c r="Q6843" s="326"/>
      <c r="R6843" s="326"/>
      <c r="S6843" s="326"/>
      <c r="T6843" s="326"/>
    </row>
    <row r="6844" spans="1:20">
      <c r="A6844" s="220"/>
      <c r="B6844" s="220"/>
      <c r="C6844" s="220"/>
      <c r="D6844" s="220"/>
      <c r="E6844" s="220"/>
      <c r="F6844" s="220"/>
      <c r="G6844" s="220"/>
      <c r="H6844" s="220"/>
      <c r="I6844" s="220"/>
      <c r="J6844" s="220"/>
      <c r="K6844" s="220"/>
      <c r="L6844" s="220"/>
      <c r="M6844" s="326"/>
      <c r="N6844" s="220"/>
      <c r="O6844" s="220"/>
      <c r="P6844" s="220"/>
      <c r="Q6844" s="326"/>
      <c r="R6844" s="326"/>
      <c r="S6844" s="326"/>
      <c r="T6844" s="326"/>
    </row>
    <row r="6845" spans="1:20">
      <c r="A6845" s="220"/>
      <c r="B6845" s="220"/>
      <c r="C6845" s="220"/>
      <c r="D6845" s="220"/>
      <c r="E6845" s="220"/>
      <c r="F6845" s="220"/>
      <c r="G6845" s="220"/>
      <c r="H6845" s="220"/>
      <c r="I6845" s="220"/>
      <c r="J6845" s="220"/>
      <c r="K6845" s="220"/>
      <c r="L6845" s="220"/>
      <c r="M6845" s="326"/>
      <c r="N6845" s="220"/>
      <c r="O6845" s="220"/>
      <c r="P6845" s="220"/>
      <c r="Q6845" s="326"/>
      <c r="R6845" s="326"/>
      <c r="S6845" s="326"/>
      <c r="T6845" s="326"/>
    </row>
    <row r="6846" spans="1:20">
      <c r="A6846" s="220"/>
      <c r="B6846" s="220"/>
      <c r="C6846" s="220"/>
      <c r="D6846" s="220"/>
      <c r="E6846" s="220"/>
      <c r="F6846" s="220"/>
      <c r="G6846" s="220"/>
      <c r="H6846" s="220"/>
      <c r="I6846" s="220"/>
      <c r="J6846" s="220"/>
      <c r="K6846" s="220"/>
      <c r="L6846" s="220"/>
      <c r="M6846" s="326"/>
      <c r="N6846" s="220"/>
      <c r="O6846" s="220"/>
      <c r="P6846" s="220"/>
      <c r="Q6846" s="326"/>
      <c r="R6846" s="326"/>
      <c r="S6846" s="326"/>
      <c r="T6846" s="326"/>
    </row>
    <row r="6847" spans="1:20">
      <c r="A6847" s="220"/>
      <c r="B6847" s="220"/>
      <c r="C6847" s="220"/>
      <c r="D6847" s="220"/>
      <c r="E6847" s="220"/>
      <c r="F6847" s="220"/>
      <c r="G6847" s="220"/>
      <c r="H6847" s="220"/>
      <c r="I6847" s="220"/>
      <c r="J6847" s="220"/>
      <c r="K6847" s="220"/>
      <c r="L6847" s="220"/>
      <c r="M6847" s="326"/>
      <c r="N6847" s="220"/>
      <c r="O6847" s="220"/>
      <c r="P6847" s="220"/>
      <c r="Q6847" s="326"/>
      <c r="R6847" s="326"/>
      <c r="S6847" s="326"/>
      <c r="T6847" s="326"/>
    </row>
    <row r="6848" spans="1:20">
      <c r="A6848" s="220"/>
      <c r="B6848" s="220"/>
      <c r="C6848" s="220"/>
      <c r="D6848" s="220"/>
      <c r="E6848" s="220"/>
      <c r="F6848" s="220"/>
      <c r="G6848" s="220"/>
      <c r="H6848" s="220"/>
      <c r="I6848" s="220"/>
      <c r="J6848" s="220"/>
      <c r="K6848" s="220"/>
      <c r="L6848" s="220"/>
      <c r="M6848" s="326"/>
      <c r="N6848" s="220"/>
      <c r="O6848" s="220"/>
      <c r="P6848" s="220"/>
      <c r="Q6848" s="326"/>
      <c r="R6848" s="326"/>
      <c r="S6848" s="326"/>
      <c r="T6848" s="326"/>
    </row>
    <row r="6849" spans="1:20">
      <c r="A6849" s="220"/>
      <c r="B6849" s="220"/>
      <c r="C6849" s="220"/>
      <c r="D6849" s="220"/>
      <c r="E6849" s="220"/>
      <c r="F6849" s="220"/>
      <c r="G6849" s="220"/>
      <c r="H6849" s="220"/>
      <c r="I6849" s="220"/>
      <c r="J6849" s="220"/>
      <c r="K6849" s="220"/>
      <c r="L6849" s="220"/>
      <c r="M6849" s="326"/>
      <c r="N6849" s="220"/>
      <c r="O6849" s="220"/>
      <c r="P6849" s="220"/>
      <c r="Q6849" s="326"/>
      <c r="R6849" s="326"/>
      <c r="S6849" s="326"/>
      <c r="T6849" s="326"/>
    </row>
    <row r="6850" spans="1:20">
      <c r="A6850" s="220"/>
      <c r="B6850" s="220"/>
      <c r="C6850" s="220"/>
      <c r="D6850" s="220"/>
      <c r="E6850" s="220"/>
      <c r="F6850" s="220"/>
      <c r="G6850" s="220"/>
      <c r="H6850" s="220"/>
      <c r="I6850" s="220"/>
      <c r="J6850" s="220"/>
      <c r="K6850" s="220"/>
      <c r="L6850" s="220"/>
      <c r="M6850" s="326"/>
      <c r="N6850" s="220"/>
      <c r="O6850" s="220"/>
      <c r="P6850" s="220"/>
      <c r="Q6850" s="326"/>
      <c r="R6850" s="326"/>
      <c r="S6850" s="326"/>
      <c r="T6850" s="326"/>
    </row>
    <row r="6851" spans="1:20">
      <c r="A6851" s="220"/>
      <c r="B6851" s="220"/>
      <c r="C6851" s="220"/>
      <c r="D6851" s="220"/>
      <c r="E6851" s="220"/>
      <c r="F6851" s="220"/>
      <c r="G6851" s="220"/>
      <c r="H6851" s="220"/>
      <c r="I6851" s="220"/>
      <c r="J6851" s="220"/>
      <c r="K6851" s="220"/>
      <c r="L6851" s="220"/>
      <c r="M6851" s="326"/>
      <c r="N6851" s="220"/>
      <c r="O6851" s="220"/>
      <c r="P6851" s="220"/>
      <c r="Q6851" s="326"/>
      <c r="R6851" s="326"/>
      <c r="S6851" s="326"/>
      <c r="T6851" s="326"/>
    </row>
    <row r="6852" spans="1:20">
      <c r="A6852" s="220"/>
      <c r="B6852" s="220"/>
      <c r="C6852" s="220"/>
      <c r="D6852" s="220"/>
      <c r="E6852" s="220"/>
      <c r="F6852" s="220"/>
      <c r="G6852" s="220"/>
      <c r="H6852" s="220"/>
      <c r="I6852" s="220"/>
      <c r="J6852" s="220"/>
      <c r="K6852" s="220"/>
      <c r="L6852" s="220"/>
      <c r="M6852" s="326"/>
      <c r="N6852" s="220"/>
      <c r="O6852" s="220"/>
      <c r="P6852" s="220"/>
      <c r="Q6852" s="326"/>
      <c r="R6852" s="326"/>
      <c r="S6852" s="326"/>
      <c r="T6852" s="326"/>
    </row>
    <row r="6853" spans="1:20">
      <c r="A6853" s="220"/>
      <c r="B6853" s="220"/>
      <c r="C6853" s="220"/>
      <c r="D6853" s="220"/>
      <c r="E6853" s="220"/>
      <c r="F6853" s="220"/>
      <c r="G6853" s="220"/>
      <c r="H6853" s="220"/>
      <c r="I6853" s="220"/>
      <c r="J6853" s="220"/>
      <c r="K6853" s="220"/>
      <c r="L6853" s="220"/>
      <c r="M6853" s="326"/>
      <c r="N6853" s="220"/>
      <c r="O6853" s="220"/>
      <c r="P6853" s="220"/>
      <c r="Q6853" s="326"/>
      <c r="R6853" s="326"/>
      <c r="S6853" s="326"/>
      <c r="T6853" s="326"/>
    </row>
    <row r="6854" spans="1:20">
      <c r="A6854" s="220"/>
      <c r="B6854" s="220"/>
      <c r="C6854" s="220"/>
      <c r="D6854" s="220"/>
      <c r="E6854" s="220"/>
      <c r="F6854" s="220"/>
      <c r="G6854" s="220"/>
      <c r="H6854" s="220"/>
      <c r="I6854" s="220"/>
      <c r="J6854" s="220"/>
      <c r="K6854" s="220"/>
      <c r="L6854" s="220"/>
      <c r="M6854" s="326"/>
      <c r="N6854" s="220"/>
      <c r="O6854" s="220"/>
      <c r="P6854" s="220"/>
      <c r="Q6854" s="326"/>
      <c r="R6854" s="326"/>
      <c r="S6854" s="326"/>
      <c r="T6854" s="326"/>
    </row>
    <row r="6855" spans="1:20">
      <c r="A6855" s="220"/>
      <c r="B6855" s="220"/>
      <c r="C6855" s="220"/>
      <c r="D6855" s="220"/>
      <c r="E6855" s="220"/>
      <c r="F6855" s="220"/>
      <c r="G6855" s="220"/>
      <c r="H6855" s="220"/>
      <c r="I6855" s="220"/>
      <c r="J6855" s="220"/>
      <c r="K6855" s="220"/>
      <c r="L6855" s="220"/>
      <c r="M6855" s="326"/>
      <c r="N6855" s="220"/>
      <c r="O6855" s="220"/>
      <c r="P6855" s="220"/>
      <c r="Q6855" s="326"/>
      <c r="R6855" s="326"/>
      <c r="S6855" s="326"/>
      <c r="T6855" s="326"/>
    </row>
    <row r="6856" spans="1:20">
      <c r="A6856" s="220"/>
      <c r="B6856" s="220"/>
      <c r="C6856" s="220"/>
      <c r="D6856" s="220"/>
      <c r="E6856" s="220"/>
      <c r="F6856" s="220"/>
      <c r="G6856" s="220"/>
      <c r="H6856" s="220"/>
      <c r="I6856" s="220"/>
      <c r="J6856" s="220"/>
      <c r="K6856" s="220"/>
      <c r="L6856" s="220"/>
      <c r="M6856" s="326"/>
      <c r="N6856" s="220"/>
      <c r="O6856" s="220"/>
      <c r="P6856" s="220"/>
      <c r="Q6856" s="326"/>
      <c r="R6856" s="326"/>
      <c r="S6856" s="326"/>
      <c r="T6856" s="326"/>
    </row>
    <row r="6857" spans="1:20">
      <c r="A6857" s="220"/>
      <c r="B6857" s="220"/>
      <c r="C6857" s="220"/>
      <c r="D6857" s="220"/>
      <c r="E6857" s="220"/>
      <c r="F6857" s="220"/>
      <c r="G6857" s="220"/>
      <c r="H6857" s="220"/>
      <c r="I6857" s="220"/>
      <c r="J6857" s="220"/>
      <c r="K6857" s="220"/>
      <c r="L6857" s="220"/>
      <c r="M6857" s="326"/>
      <c r="N6857" s="220"/>
      <c r="O6857" s="220"/>
      <c r="P6857" s="220"/>
      <c r="Q6857" s="326"/>
      <c r="R6857" s="326"/>
      <c r="S6857" s="326"/>
      <c r="T6857" s="326"/>
    </row>
    <row r="6858" spans="1:20">
      <c r="A6858" s="220"/>
      <c r="B6858" s="220"/>
      <c r="C6858" s="220"/>
      <c r="D6858" s="220"/>
      <c r="E6858" s="220"/>
      <c r="F6858" s="220"/>
      <c r="G6858" s="220"/>
      <c r="H6858" s="220"/>
      <c r="I6858" s="220"/>
      <c r="J6858" s="220"/>
      <c r="K6858" s="220"/>
      <c r="L6858" s="220"/>
      <c r="M6858" s="326"/>
      <c r="N6858" s="220"/>
      <c r="O6858" s="220"/>
      <c r="P6858" s="220"/>
      <c r="Q6858" s="326"/>
      <c r="R6858" s="326"/>
      <c r="S6858" s="326"/>
      <c r="T6858" s="326"/>
    </row>
    <row r="6859" spans="1:20">
      <c r="A6859" s="220"/>
      <c r="B6859" s="220"/>
      <c r="C6859" s="220"/>
      <c r="D6859" s="220"/>
      <c r="E6859" s="220"/>
      <c r="F6859" s="220"/>
      <c r="G6859" s="220"/>
      <c r="H6859" s="220"/>
      <c r="I6859" s="220"/>
      <c r="J6859" s="220"/>
      <c r="K6859" s="220"/>
      <c r="L6859" s="220"/>
      <c r="M6859" s="326"/>
      <c r="N6859" s="220"/>
      <c r="O6859" s="220"/>
      <c r="P6859" s="220"/>
      <c r="Q6859" s="326"/>
      <c r="R6859" s="326"/>
      <c r="S6859" s="326"/>
      <c r="T6859" s="326"/>
    </row>
    <row r="6860" spans="1:20">
      <c r="A6860" s="220"/>
      <c r="B6860" s="220"/>
      <c r="C6860" s="220"/>
      <c r="D6860" s="220"/>
      <c r="E6860" s="220"/>
      <c r="F6860" s="220"/>
      <c r="G6860" s="220"/>
      <c r="H6860" s="220"/>
      <c r="I6860" s="220"/>
      <c r="J6860" s="220"/>
      <c r="K6860" s="220"/>
      <c r="L6860" s="220"/>
      <c r="M6860" s="326"/>
      <c r="N6860" s="220"/>
      <c r="O6860" s="220"/>
      <c r="P6860" s="220"/>
      <c r="Q6860" s="326"/>
      <c r="R6860" s="326"/>
      <c r="S6860" s="326"/>
      <c r="T6860" s="326"/>
    </row>
    <row r="6861" spans="1:20">
      <c r="A6861" s="220"/>
      <c r="B6861" s="220"/>
      <c r="C6861" s="220"/>
      <c r="D6861" s="220"/>
      <c r="E6861" s="220"/>
      <c r="F6861" s="220"/>
      <c r="G6861" s="220"/>
      <c r="H6861" s="220"/>
      <c r="I6861" s="220"/>
      <c r="J6861" s="220"/>
      <c r="K6861" s="220"/>
      <c r="L6861" s="220"/>
      <c r="M6861" s="326"/>
      <c r="N6861" s="220"/>
      <c r="O6861" s="220"/>
      <c r="P6861" s="220"/>
      <c r="Q6861" s="326"/>
      <c r="R6861" s="326"/>
      <c r="S6861" s="326"/>
      <c r="T6861" s="326"/>
    </row>
    <row r="6862" spans="1:20">
      <c r="A6862" s="220"/>
      <c r="B6862" s="220"/>
      <c r="C6862" s="220"/>
      <c r="D6862" s="220"/>
      <c r="E6862" s="220"/>
      <c r="F6862" s="220"/>
      <c r="G6862" s="220"/>
      <c r="H6862" s="220"/>
      <c r="I6862" s="220"/>
      <c r="J6862" s="220"/>
      <c r="K6862" s="220"/>
      <c r="L6862" s="220"/>
      <c r="M6862" s="326"/>
      <c r="N6862" s="220"/>
      <c r="O6862" s="220"/>
      <c r="P6862" s="220"/>
      <c r="Q6862" s="326"/>
      <c r="R6862" s="326"/>
      <c r="S6862" s="326"/>
      <c r="T6862" s="326"/>
    </row>
    <row r="6863" spans="1:20">
      <c r="A6863" s="220"/>
      <c r="B6863" s="220"/>
      <c r="C6863" s="220"/>
      <c r="D6863" s="220"/>
      <c r="E6863" s="220"/>
      <c r="F6863" s="220"/>
      <c r="G6863" s="220"/>
      <c r="H6863" s="220"/>
      <c r="I6863" s="220"/>
      <c r="J6863" s="220"/>
      <c r="K6863" s="220"/>
      <c r="L6863" s="220"/>
      <c r="M6863" s="326"/>
      <c r="N6863" s="220"/>
      <c r="O6863" s="220"/>
      <c r="P6863" s="220"/>
      <c r="Q6863" s="326"/>
      <c r="R6863" s="326"/>
      <c r="S6863" s="326"/>
      <c r="T6863" s="326"/>
    </row>
    <row r="6864" spans="1:20">
      <c r="A6864" s="220"/>
      <c r="B6864" s="220"/>
      <c r="C6864" s="220"/>
      <c r="D6864" s="220"/>
      <c r="E6864" s="220"/>
      <c r="F6864" s="220"/>
      <c r="G6864" s="220"/>
      <c r="H6864" s="220"/>
      <c r="I6864" s="220"/>
      <c r="J6864" s="220"/>
      <c r="K6864" s="220"/>
      <c r="L6864" s="220"/>
      <c r="M6864" s="326"/>
      <c r="N6864" s="220"/>
      <c r="O6864" s="220"/>
      <c r="P6864" s="220"/>
      <c r="Q6864" s="326"/>
      <c r="R6864" s="326"/>
      <c r="S6864" s="326"/>
      <c r="T6864" s="326"/>
    </row>
    <row r="6865" spans="1:20">
      <c r="A6865" s="220"/>
      <c r="B6865" s="220"/>
      <c r="C6865" s="220"/>
      <c r="D6865" s="220"/>
      <c r="E6865" s="220"/>
      <c r="F6865" s="220"/>
      <c r="G6865" s="220"/>
      <c r="H6865" s="220"/>
      <c r="I6865" s="220"/>
      <c r="J6865" s="220"/>
      <c r="K6865" s="220"/>
      <c r="L6865" s="220"/>
      <c r="M6865" s="326"/>
      <c r="N6865" s="220"/>
      <c r="O6865" s="220"/>
      <c r="P6865" s="220"/>
      <c r="Q6865" s="326"/>
      <c r="R6865" s="326"/>
      <c r="S6865" s="326"/>
      <c r="T6865" s="326"/>
    </row>
    <row r="6866" spans="1:20">
      <c r="A6866" s="220"/>
      <c r="B6866" s="220"/>
      <c r="C6866" s="220"/>
      <c r="D6866" s="220"/>
      <c r="E6866" s="220"/>
      <c r="F6866" s="220"/>
      <c r="G6866" s="220"/>
      <c r="H6866" s="220"/>
      <c r="I6866" s="220"/>
      <c r="J6866" s="220"/>
      <c r="K6866" s="220"/>
      <c r="L6866" s="220"/>
      <c r="M6866" s="326"/>
      <c r="N6866" s="220"/>
      <c r="O6866" s="220"/>
      <c r="P6866" s="220"/>
      <c r="Q6866" s="326"/>
      <c r="R6866" s="326"/>
      <c r="S6866" s="326"/>
      <c r="T6866" s="326"/>
    </row>
    <row r="6867" spans="1:20">
      <c r="A6867" s="220"/>
      <c r="B6867" s="220"/>
      <c r="C6867" s="220"/>
      <c r="D6867" s="220"/>
      <c r="E6867" s="220"/>
      <c r="F6867" s="220"/>
      <c r="G6867" s="220"/>
      <c r="H6867" s="220"/>
      <c r="I6867" s="220"/>
      <c r="J6867" s="220"/>
      <c r="K6867" s="220"/>
      <c r="L6867" s="220"/>
      <c r="M6867" s="326"/>
      <c r="N6867" s="220"/>
      <c r="O6867" s="220"/>
      <c r="P6867" s="220"/>
      <c r="Q6867" s="326"/>
      <c r="R6867" s="326"/>
      <c r="S6867" s="326"/>
      <c r="T6867" s="326"/>
    </row>
    <row r="6868" spans="1:20">
      <c r="A6868" s="220"/>
      <c r="B6868" s="220"/>
      <c r="C6868" s="220"/>
      <c r="D6868" s="220"/>
      <c r="E6868" s="220"/>
      <c r="F6868" s="220"/>
      <c r="G6868" s="220"/>
      <c r="H6868" s="220"/>
      <c r="I6868" s="220"/>
      <c r="J6868" s="220"/>
      <c r="K6868" s="220"/>
      <c r="L6868" s="220"/>
      <c r="M6868" s="326"/>
      <c r="N6868" s="220"/>
      <c r="O6868" s="220"/>
      <c r="P6868" s="220"/>
      <c r="Q6868" s="326"/>
      <c r="R6868" s="326"/>
      <c r="S6868" s="326"/>
      <c r="T6868" s="326"/>
    </row>
    <row r="6869" spans="1:20">
      <c r="A6869" s="220"/>
      <c r="B6869" s="220"/>
      <c r="C6869" s="220"/>
      <c r="D6869" s="220"/>
      <c r="E6869" s="220"/>
      <c r="F6869" s="220"/>
      <c r="G6869" s="220"/>
      <c r="H6869" s="220"/>
      <c r="I6869" s="220"/>
      <c r="J6869" s="220"/>
      <c r="K6869" s="220"/>
      <c r="L6869" s="220"/>
      <c r="M6869" s="326"/>
      <c r="N6869" s="220"/>
      <c r="O6869" s="220"/>
      <c r="P6869" s="220"/>
      <c r="Q6869" s="326"/>
      <c r="R6869" s="326"/>
      <c r="S6869" s="326"/>
      <c r="T6869" s="326"/>
    </row>
    <row r="6870" spans="1:20">
      <c r="A6870" s="220"/>
      <c r="B6870" s="220"/>
      <c r="C6870" s="220"/>
      <c r="D6870" s="220"/>
      <c r="E6870" s="220"/>
      <c r="F6870" s="220"/>
      <c r="G6870" s="220"/>
      <c r="H6870" s="220"/>
      <c r="I6870" s="220"/>
      <c r="J6870" s="220"/>
      <c r="K6870" s="220"/>
      <c r="L6870" s="220"/>
      <c r="M6870" s="326"/>
      <c r="N6870" s="220"/>
      <c r="O6870" s="220"/>
      <c r="P6870" s="220"/>
      <c r="Q6870" s="326"/>
      <c r="R6870" s="326"/>
      <c r="S6870" s="326"/>
      <c r="T6870" s="326"/>
    </row>
    <row r="6871" spans="1:20">
      <c r="A6871" s="220"/>
      <c r="B6871" s="220"/>
      <c r="C6871" s="220"/>
      <c r="D6871" s="220"/>
      <c r="E6871" s="220"/>
      <c r="F6871" s="220"/>
      <c r="G6871" s="220"/>
      <c r="H6871" s="220"/>
      <c r="I6871" s="220"/>
      <c r="J6871" s="220"/>
      <c r="K6871" s="220"/>
      <c r="L6871" s="220"/>
      <c r="M6871" s="326"/>
      <c r="N6871" s="220"/>
      <c r="O6871" s="220"/>
      <c r="P6871" s="220"/>
      <c r="Q6871" s="326"/>
      <c r="R6871" s="326"/>
      <c r="S6871" s="326"/>
      <c r="T6871" s="326"/>
    </row>
    <row r="6872" spans="1:20">
      <c r="A6872" s="220"/>
      <c r="B6872" s="220"/>
      <c r="C6872" s="220"/>
      <c r="D6872" s="220"/>
      <c r="E6872" s="220"/>
      <c r="F6872" s="220"/>
      <c r="G6872" s="220"/>
      <c r="H6872" s="220"/>
      <c r="I6872" s="220"/>
      <c r="J6872" s="220"/>
      <c r="K6872" s="220"/>
      <c r="L6872" s="220"/>
      <c r="M6872" s="326"/>
      <c r="N6872" s="220"/>
      <c r="O6872" s="220"/>
      <c r="P6872" s="220"/>
      <c r="Q6872" s="326"/>
      <c r="R6872" s="326"/>
      <c r="S6872" s="326"/>
      <c r="T6872" s="326"/>
    </row>
    <row r="6873" spans="1:20">
      <c r="A6873" s="220"/>
      <c r="B6873" s="220"/>
      <c r="C6873" s="220"/>
      <c r="D6873" s="220"/>
      <c r="E6873" s="220"/>
      <c r="F6873" s="220"/>
      <c r="G6873" s="220"/>
      <c r="H6873" s="220"/>
      <c r="I6873" s="220"/>
      <c r="J6873" s="220"/>
      <c r="K6873" s="220"/>
      <c r="L6873" s="220"/>
      <c r="M6873" s="326"/>
      <c r="N6873" s="220"/>
      <c r="O6873" s="220"/>
      <c r="P6873" s="220"/>
      <c r="Q6873" s="326"/>
      <c r="R6873" s="326"/>
      <c r="S6873" s="326"/>
      <c r="T6873" s="326"/>
    </row>
    <row r="6874" spans="1:20">
      <c r="A6874" s="220"/>
      <c r="B6874" s="220"/>
      <c r="C6874" s="220"/>
      <c r="D6874" s="220"/>
      <c r="E6874" s="220"/>
      <c r="F6874" s="220"/>
      <c r="G6874" s="220"/>
      <c r="H6874" s="220"/>
      <c r="I6874" s="220"/>
      <c r="J6874" s="220"/>
      <c r="K6874" s="220"/>
      <c r="L6874" s="220"/>
      <c r="M6874" s="326"/>
      <c r="N6874" s="220"/>
      <c r="O6874" s="220"/>
      <c r="P6874" s="220"/>
      <c r="Q6874" s="326"/>
      <c r="R6874" s="326"/>
      <c r="S6874" s="326"/>
      <c r="T6874" s="326"/>
    </row>
    <row r="6875" spans="1:20">
      <c r="A6875" s="220"/>
      <c r="B6875" s="220"/>
      <c r="C6875" s="220"/>
      <c r="D6875" s="220"/>
      <c r="E6875" s="220"/>
      <c r="F6875" s="220"/>
      <c r="G6875" s="220"/>
      <c r="H6875" s="220"/>
      <c r="I6875" s="220"/>
      <c r="J6875" s="220"/>
      <c r="K6875" s="220"/>
      <c r="L6875" s="220"/>
      <c r="M6875" s="326"/>
      <c r="N6875" s="220"/>
      <c r="O6875" s="220"/>
      <c r="P6875" s="220"/>
      <c r="Q6875" s="326"/>
      <c r="R6875" s="326"/>
      <c r="S6875" s="326"/>
      <c r="T6875" s="326"/>
    </row>
    <row r="6876" spans="1:20">
      <c r="A6876" s="220"/>
      <c r="B6876" s="220"/>
      <c r="C6876" s="220"/>
      <c r="D6876" s="220"/>
      <c r="E6876" s="220"/>
      <c r="F6876" s="220"/>
      <c r="G6876" s="220"/>
      <c r="H6876" s="220"/>
      <c r="I6876" s="220"/>
      <c r="J6876" s="220"/>
      <c r="K6876" s="220"/>
      <c r="L6876" s="220"/>
      <c r="M6876" s="326"/>
      <c r="N6876" s="220"/>
      <c r="O6876" s="220"/>
      <c r="P6876" s="220"/>
      <c r="Q6876" s="326"/>
      <c r="R6876" s="326"/>
      <c r="S6876" s="326"/>
      <c r="T6876" s="326"/>
    </row>
    <row r="6877" spans="1:20">
      <c r="A6877" s="220"/>
      <c r="B6877" s="220"/>
      <c r="C6877" s="220"/>
      <c r="D6877" s="220"/>
      <c r="E6877" s="220"/>
      <c r="F6877" s="220"/>
      <c r="G6877" s="220"/>
      <c r="H6877" s="220"/>
      <c r="I6877" s="220"/>
      <c r="J6877" s="220"/>
      <c r="K6877" s="220"/>
      <c r="L6877" s="220"/>
      <c r="M6877" s="326"/>
      <c r="N6877" s="220"/>
      <c r="O6877" s="220"/>
      <c r="P6877" s="220"/>
      <c r="Q6877" s="326"/>
      <c r="R6877" s="326"/>
      <c r="S6877" s="326"/>
      <c r="T6877" s="326"/>
    </row>
    <row r="6878" spans="1:20">
      <c r="A6878" s="220"/>
      <c r="B6878" s="220"/>
      <c r="C6878" s="220"/>
      <c r="D6878" s="220"/>
      <c r="E6878" s="220"/>
      <c r="F6878" s="220"/>
      <c r="G6878" s="220"/>
      <c r="H6878" s="220"/>
      <c r="I6878" s="220"/>
      <c r="J6878" s="220"/>
      <c r="K6878" s="220"/>
      <c r="L6878" s="220"/>
      <c r="M6878" s="326"/>
      <c r="N6878" s="220"/>
      <c r="O6878" s="220"/>
      <c r="P6878" s="220"/>
      <c r="Q6878" s="326"/>
      <c r="R6878" s="326"/>
      <c r="S6878" s="326"/>
      <c r="T6878" s="326"/>
    </row>
    <row r="6879" spans="1:20">
      <c r="A6879" s="220"/>
      <c r="B6879" s="220"/>
      <c r="C6879" s="220"/>
      <c r="D6879" s="220"/>
      <c r="E6879" s="220"/>
      <c r="F6879" s="220"/>
      <c r="G6879" s="220"/>
      <c r="H6879" s="220"/>
      <c r="I6879" s="220"/>
      <c r="J6879" s="220"/>
      <c r="K6879" s="220"/>
      <c r="L6879" s="220"/>
      <c r="M6879" s="326"/>
      <c r="N6879" s="220"/>
      <c r="O6879" s="220"/>
      <c r="P6879" s="220"/>
      <c r="Q6879" s="326"/>
      <c r="R6879" s="326"/>
      <c r="S6879" s="326"/>
      <c r="T6879" s="326"/>
    </row>
    <row r="6880" spans="1:20">
      <c r="A6880" s="220"/>
      <c r="B6880" s="220"/>
      <c r="C6880" s="220"/>
      <c r="D6880" s="220"/>
      <c r="E6880" s="220"/>
      <c r="F6880" s="220"/>
      <c r="G6880" s="220"/>
      <c r="H6880" s="220"/>
      <c r="I6880" s="220"/>
      <c r="J6880" s="220"/>
      <c r="K6880" s="220"/>
      <c r="L6880" s="220"/>
      <c r="M6880" s="326"/>
      <c r="N6880" s="220"/>
      <c r="O6880" s="220"/>
      <c r="P6880" s="220"/>
      <c r="Q6880" s="326"/>
      <c r="R6880" s="326"/>
      <c r="S6880" s="326"/>
      <c r="T6880" s="326"/>
    </row>
    <row r="6881" spans="1:20">
      <c r="A6881" s="220"/>
      <c r="B6881" s="220"/>
      <c r="C6881" s="220"/>
      <c r="D6881" s="220"/>
      <c r="E6881" s="220"/>
      <c r="F6881" s="220"/>
      <c r="G6881" s="220"/>
      <c r="H6881" s="220"/>
      <c r="I6881" s="220"/>
      <c r="J6881" s="220"/>
      <c r="K6881" s="220"/>
      <c r="L6881" s="220"/>
      <c r="M6881" s="326"/>
      <c r="N6881" s="220"/>
      <c r="O6881" s="220"/>
      <c r="P6881" s="220"/>
      <c r="Q6881" s="326"/>
      <c r="R6881" s="326"/>
      <c r="S6881" s="326"/>
      <c r="T6881" s="326"/>
    </row>
    <row r="6882" spans="1:20">
      <c r="A6882" s="220"/>
      <c r="B6882" s="220"/>
      <c r="C6882" s="220"/>
      <c r="D6882" s="220"/>
      <c r="E6882" s="220"/>
      <c r="F6882" s="220"/>
      <c r="G6882" s="220"/>
      <c r="H6882" s="220"/>
      <c r="I6882" s="220"/>
      <c r="J6882" s="220"/>
      <c r="K6882" s="220"/>
      <c r="L6882" s="220"/>
      <c r="M6882" s="326"/>
      <c r="N6882" s="220"/>
      <c r="O6882" s="220"/>
      <c r="P6882" s="220"/>
      <c r="Q6882" s="326"/>
      <c r="R6882" s="326"/>
      <c r="S6882" s="326"/>
      <c r="T6882" s="326"/>
    </row>
    <row r="6883" spans="1:20">
      <c r="A6883" s="220"/>
      <c r="B6883" s="220"/>
      <c r="C6883" s="220"/>
      <c r="D6883" s="220"/>
      <c r="E6883" s="220"/>
      <c r="F6883" s="220"/>
      <c r="G6883" s="220"/>
      <c r="H6883" s="220"/>
      <c r="I6883" s="220"/>
      <c r="J6883" s="220"/>
      <c r="K6883" s="220"/>
      <c r="L6883" s="220"/>
      <c r="M6883" s="326"/>
      <c r="N6883" s="220"/>
      <c r="O6883" s="220"/>
      <c r="P6883" s="220"/>
      <c r="Q6883" s="326"/>
      <c r="R6883" s="326"/>
      <c r="S6883" s="326"/>
      <c r="T6883" s="326"/>
    </row>
    <row r="6884" spans="1:20">
      <c r="A6884" s="220"/>
      <c r="B6884" s="220"/>
      <c r="C6884" s="220"/>
      <c r="D6884" s="220"/>
      <c r="E6884" s="220"/>
      <c r="F6884" s="220"/>
      <c r="G6884" s="220"/>
      <c r="H6884" s="220"/>
      <c r="I6884" s="220"/>
      <c r="J6884" s="220"/>
      <c r="K6884" s="220"/>
      <c r="L6884" s="220"/>
      <c r="M6884" s="326"/>
      <c r="N6884" s="220"/>
      <c r="O6884" s="220"/>
      <c r="P6884" s="220"/>
      <c r="Q6884" s="326"/>
      <c r="R6884" s="326"/>
      <c r="S6884" s="326"/>
      <c r="T6884" s="326"/>
    </row>
    <row r="6885" spans="1:20">
      <c r="A6885" s="220"/>
      <c r="B6885" s="220"/>
      <c r="C6885" s="220"/>
      <c r="D6885" s="220"/>
      <c r="E6885" s="220"/>
      <c r="F6885" s="220"/>
      <c r="G6885" s="220"/>
      <c r="H6885" s="220"/>
      <c r="I6885" s="220"/>
      <c r="J6885" s="220"/>
      <c r="K6885" s="220"/>
      <c r="L6885" s="220"/>
      <c r="M6885" s="326"/>
      <c r="N6885" s="220"/>
      <c r="O6885" s="220"/>
      <c r="P6885" s="220"/>
      <c r="Q6885" s="326"/>
      <c r="R6885" s="326"/>
      <c r="S6885" s="326"/>
      <c r="T6885" s="326"/>
    </row>
    <row r="6886" spans="1:20">
      <c r="A6886" s="220"/>
      <c r="B6886" s="220"/>
      <c r="C6886" s="220"/>
      <c r="D6886" s="220"/>
      <c r="E6886" s="220"/>
      <c r="F6886" s="220"/>
      <c r="G6886" s="220"/>
      <c r="H6886" s="220"/>
      <c r="I6886" s="220"/>
      <c r="J6886" s="220"/>
      <c r="K6886" s="220"/>
      <c r="L6886" s="220"/>
      <c r="M6886" s="326"/>
      <c r="N6886" s="220"/>
      <c r="O6886" s="220"/>
      <c r="P6886" s="220"/>
      <c r="Q6886" s="326"/>
      <c r="R6886" s="326"/>
      <c r="S6886" s="326"/>
      <c r="T6886" s="326"/>
    </row>
    <row r="6887" spans="1:20">
      <c r="A6887" s="220"/>
      <c r="B6887" s="220"/>
      <c r="C6887" s="220"/>
      <c r="D6887" s="220"/>
      <c r="E6887" s="220"/>
      <c r="F6887" s="220"/>
      <c r="G6887" s="220"/>
      <c r="H6887" s="220"/>
      <c r="I6887" s="220"/>
      <c r="J6887" s="220"/>
      <c r="K6887" s="220"/>
      <c r="L6887" s="220"/>
      <c r="M6887" s="326"/>
      <c r="N6887" s="220"/>
      <c r="O6887" s="220"/>
      <c r="P6887" s="220"/>
      <c r="Q6887" s="326"/>
      <c r="R6887" s="326"/>
      <c r="S6887" s="326"/>
      <c r="T6887" s="326"/>
    </row>
    <row r="6888" spans="1:20">
      <c r="A6888" s="220"/>
      <c r="B6888" s="220"/>
      <c r="C6888" s="220"/>
      <c r="D6888" s="220"/>
      <c r="E6888" s="220"/>
      <c r="F6888" s="220"/>
      <c r="G6888" s="220"/>
      <c r="H6888" s="220"/>
      <c r="I6888" s="220"/>
      <c r="J6888" s="220"/>
      <c r="K6888" s="220"/>
      <c r="L6888" s="220"/>
      <c r="M6888" s="326"/>
      <c r="N6888" s="220"/>
      <c r="O6888" s="220"/>
      <c r="P6888" s="220"/>
      <c r="Q6888" s="326"/>
      <c r="R6888" s="326"/>
      <c r="S6888" s="326"/>
      <c r="T6888" s="326"/>
    </row>
    <row r="6889" spans="1:20">
      <c r="A6889" s="220"/>
      <c r="B6889" s="220"/>
      <c r="C6889" s="220"/>
      <c r="D6889" s="220"/>
      <c r="E6889" s="220"/>
      <c r="F6889" s="220"/>
      <c r="G6889" s="220"/>
      <c r="H6889" s="220"/>
      <c r="I6889" s="220"/>
      <c r="J6889" s="220"/>
      <c r="K6889" s="220"/>
      <c r="L6889" s="220"/>
      <c r="M6889" s="326"/>
      <c r="N6889" s="220"/>
      <c r="O6889" s="220"/>
      <c r="P6889" s="220"/>
      <c r="Q6889" s="326"/>
      <c r="R6889" s="326"/>
      <c r="S6889" s="326"/>
      <c r="T6889" s="326"/>
    </row>
    <row r="6890" spans="1:20">
      <c r="A6890" s="220"/>
      <c r="B6890" s="220"/>
      <c r="C6890" s="220"/>
      <c r="D6890" s="220"/>
      <c r="E6890" s="220"/>
      <c r="F6890" s="220"/>
      <c r="G6890" s="220"/>
      <c r="H6890" s="220"/>
      <c r="I6890" s="220"/>
      <c r="J6890" s="220"/>
      <c r="K6890" s="220"/>
      <c r="L6890" s="220"/>
      <c r="M6890" s="326"/>
      <c r="N6890" s="220"/>
      <c r="O6890" s="220"/>
      <c r="P6890" s="220"/>
      <c r="Q6890" s="326"/>
      <c r="R6890" s="326"/>
      <c r="S6890" s="326"/>
      <c r="T6890" s="326"/>
    </row>
    <row r="6891" spans="1:20">
      <c r="A6891" s="220"/>
      <c r="B6891" s="220"/>
      <c r="C6891" s="220"/>
      <c r="D6891" s="220"/>
      <c r="E6891" s="220"/>
      <c r="F6891" s="220"/>
      <c r="G6891" s="220"/>
      <c r="H6891" s="220"/>
      <c r="I6891" s="220"/>
      <c r="J6891" s="220"/>
      <c r="K6891" s="220"/>
      <c r="L6891" s="220"/>
      <c r="M6891" s="326"/>
      <c r="N6891" s="220"/>
      <c r="O6891" s="220"/>
      <c r="P6891" s="220"/>
      <c r="Q6891" s="326"/>
      <c r="R6891" s="326"/>
      <c r="S6891" s="326"/>
      <c r="T6891" s="326"/>
    </row>
    <row r="6892" spans="1:20">
      <c r="A6892" s="220"/>
      <c r="B6892" s="220"/>
      <c r="C6892" s="220"/>
      <c r="D6892" s="220"/>
      <c r="E6892" s="220"/>
      <c r="F6892" s="220"/>
      <c r="G6892" s="220"/>
      <c r="H6892" s="220"/>
      <c r="I6892" s="220"/>
      <c r="J6892" s="220"/>
      <c r="K6892" s="220"/>
      <c r="L6892" s="220"/>
      <c r="M6892" s="326"/>
      <c r="N6892" s="220"/>
      <c r="O6892" s="220"/>
      <c r="P6892" s="220"/>
      <c r="Q6892" s="326"/>
      <c r="R6892" s="326"/>
      <c r="S6892" s="326"/>
      <c r="T6892" s="326"/>
    </row>
    <row r="6893" spans="1:20">
      <c r="A6893" s="220"/>
      <c r="B6893" s="220"/>
      <c r="C6893" s="220"/>
      <c r="D6893" s="220"/>
      <c r="E6893" s="220"/>
      <c r="F6893" s="220"/>
      <c r="G6893" s="220"/>
      <c r="H6893" s="220"/>
      <c r="I6893" s="220"/>
      <c r="J6893" s="220"/>
      <c r="K6893" s="220"/>
      <c r="L6893" s="220"/>
      <c r="M6893" s="326"/>
      <c r="N6893" s="220"/>
      <c r="O6893" s="220"/>
      <c r="P6893" s="220"/>
      <c r="Q6893" s="326"/>
      <c r="R6893" s="326"/>
      <c r="S6893" s="326"/>
      <c r="T6893" s="326"/>
    </row>
    <row r="6894" spans="1:20">
      <c r="A6894" s="220"/>
      <c r="B6894" s="220"/>
      <c r="C6894" s="220"/>
      <c r="D6894" s="220"/>
      <c r="E6894" s="220"/>
      <c r="F6894" s="220"/>
      <c r="G6894" s="220"/>
      <c r="H6894" s="220"/>
      <c r="I6894" s="220"/>
      <c r="J6894" s="220"/>
      <c r="K6894" s="220"/>
      <c r="L6894" s="220"/>
      <c r="M6894" s="326"/>
      <c r="N6894" s="220"/>
      <c r="O6894" s="220"/>
      <c r="P6894" s="220"/>
      <c r="Q6894" s="326"/>
      <c r="R6894" s="326"/>
      <c r="S6894" s="326"/>
      <c r="T6894" s="326"/>
    </row>
    <row r="6895" spans="1:20">
      <c r="A6895" s="220"/>
      <c r="B6895" s="220"/>
      <c r="C6895" s="220"/>
      <c r="D6895" s="220"/>
      <c r="E6895" s="220"/>
      <c r="F6895" s="220"/>
      <c r="G6895" s="220"/>
      <c r="H6895" s="220"/>
      <c r="I6895" s="220"/>
      <c r="J6895" s="220"/>
      <c r="K6895" s="220"/>
      <c r="L6895" s="220"/>
      <c r="M6895" s="326"/>
      <c r="N6895" s="220"/>
      <c r="O6895" s="220"/>
      <c r="P6895" s="220"/>
      <c r="Q6895" s="326"/>
      <c r="R6895" s="326"/>
      <c r="S6895" s="326"/>
      <c r="T6895" s="326"/>
    </row>
    <row r="6896" spans="1:20">
      <c r="A6896" s="220"/>
      <c r="B6896" s="220"/>
      <c r="C6896" s="220"/>
      <c r="D6896" s="220"/>
      <c r="E6896" s="220"/>
      <c r="F6896" s="220"/>
      <c r="G6896" s="220"/>
      <c r="H6896" s="220"/>
      <c r="I6896" s="220"/>
      <c r="J6896" s="220"/>
      <c r="K6896" s="220"/>
      <c r="L6896" s="220"/>
      <c r="M6896" s="326"/>
      <c r="N6896" s="220"/>
      <c r="O6896" s="220"/>
      <c r="P6896" s="220"/>
      <c r="Q6896" s="326"/>
      <c r="R6896" s="326"/>
      <c r="S6896" s="326"/>
      <c r="T6896" s="326"/>
    </row>
    <row r="6897" spans="1:20">
      <c r="A6897" s="220"/>
      <c r="B6897" s="220"/>
      <c r="C6897" s="220"/>
      <c r="D6897" s="220"/>
      <c r="E6897" s="220"/>
      <c r="F6897" s="220"/>
      <c r="G6897" s="220"/>
      <c r="H6897" s="220"/>
      <c r="I6897" s="220"/>
      <c r="J6897" s="220"/>
      <c r="K6897" s="220"/>
      <c r="L6897" s="220"/>
      <c r="M6897" s="326"/>
      <c r="N6897" s="220"/>
      <c r="O6897" s="220"/>
      <c r="P6897" s="220"/>
      <c r="Q6897" s="326"/>
      <c r="R6897" s="326"/>
      <c r="S6897" s="326"/>
      <c r="T6897" s="326"/>
    </row>
    <row r="6898" spans="1:20">
      <c r="A6898" s="220"/>
      <c r="B6898" s="220"/>
      <c r="C6898" s="220"/>
      <c r="D6898" s="220"/>
      <c r="E6898" s="220"/>
      <c r="F6898" s="220"/>
      <c r="G6898" s="220"/>
      <c r="H6898" s="220"/>
      <c r="I6898" s="220"/>
      <c r="J6898" s="220"/>
      <c r="K6898" s="220"/>
      <c r="L6898" s="220"/>
      <c r="M6898" s="326"/>
      <c r="N6898" s="220"/>
      <c r="O6898" s="220"/>
      <c r="P6898" s="220"/>
      <c r="Q6898" s="326"/>
      <c r="R6898" s="326"/>
      <c r="S6898" s="326"/>
      <c r="T6898" s="326"/>
    </row>
    <row r="6899" spans="1:20">
      <c r="A6899" s="220"/>
      <c r="B6899" s="220"/>
      <c r="C6899" s="220"/>
      <c r="D6899" s="220"/>
      <c r="E6899" s="220"/>
      <c r="F6899" s="220"/>
      <c r="G6899" s="220"/>
      <c r="H6899" s="220"/>
      <c r="I6899" s="220"/>
      <c r="J6899" s="220"/>
      <c r="K6899" s="220"/>
      <c r="L6899" s="220"/>
      <c r="M6899" s="326"/>
      <c r="N6899" s="220"/>
      <c r="O6899" s="220"/>
      <c r="P6899" s="220"/>
      <c r="Q6899" s="326"/>
      <c r="R6899" s="326"/>
      <c r="S6899" s="326"/>
      <c r="T6899" s="326"/>
    </row>
    <row r="6900" spans="1:20">
      <c r="A6900" s="220"/>
      <c r="B6900" s="220"/>
      <c r="C6900" s="220"/>
      <c r="D6900" s="220"/>
      <c r="E6900" s="220"/>
      <c r="F6900" s="220"/>
      <c r="G6900" s="220"/>
      <c r="H6900" s="220"/>
      <c r="I6900" s="220"/>
      <c r="J6900" s="220"/>
      <c r="K6900" s="220"/>
      <c r="L6900" s="220"/>
      <c r="M6900" s="326"/>
      <c r="N6900" s="220"/>
      <c r="O6900" s="220"/>
      <c r="P6900" s="220"/>
      <c r="Q6900" s="326"/>
      <c r="R6900" s="326"/>
      <c r="S6900" s="326"/>
      <c r="T6900" s="326"/>
    </row>
    <row r="6901" spans="1:20">
      <c r="A6901" s="220"/>
      <c r="B6901" s="220"/>
      <c r="C6901" s="220"/>
      <c r="D6901" s="220"/>
      <c r="E6901" s="220"/>
      <c r="F6901" s="220"/>
      <c r="G6901" s="220"/>
      <c r="H6901" s="220"/>
      <c r="I6901" s="220"/>
      <c r="J6901" s="220"/>
      <c r="K6901" s="220"/>
      <c r="L6901" s="220"/>
      <c r="M6901" s="326"/>
      <c r="N6901" s="220"/>
      <c r="O6901" s="220"/>
      <c r="P6901" s="220"/>
      <c r="Q6901" s="326"/>
      <c r="R6901" s="326"/>
      <c r="S6901" s="326"/>
      <c r="T6901" s="326"/>
    </row>
    <row r="6902" spans="1:20">
      <c r="A6902" s="220"/>
      <c r="B6902" s="220"/>
      <c r="C6902" s="220"/>
      <c r="D6902" s="220"/>
      <c r="E6902" s="220"/>
      <c r="F6902" s="220"/>
      <c r="G6902" s="220"/>
      <c r="H6902" s="220"/>
      <c r="I6902" s="220"/>
      <c r="J6902" s="220"/>
      <c r="K6902" s="220"/>
      <c r="L6902" s="220"/>
      <c r="M6902" s="326"/>
      <c r="N6902" s="220"/>
      <c r="O6902" s="220"/>
      <c r="P6902" s="220"/>
      <c r="Q6902" s="326"/>
      <c r="R6902" s="326"/>
      <c r="S6902" s="326"/>
      <c r="T6902" s="326"/>
    </row>
    <row r="6903" spans="1:20">
      <c r="A6903" s="220"/>
      <c r="B6903" s="220"/>
      <c r="C6903" s="220"/>
      <c r="D6903" s="220"/>
      <c r="E6903" s="220"/>
      <c r="F6903" s="220"/>
      <c r="G6903" s="220"/>
      <c r="H6903" s="220"/>
      <c r="I6903" s="220"/>
      <c r="J6903" s="220"/>
      <c r="K6903" s="220"/>
      <c r="L6903" s="220"/>
      <c r="M6903" s="326"/>
      <c r="N6903" s="220"/>
      <c r="O6903" s="220"/>
      <c r="P6903" s="220"/>
      <c r="Q6903" s="326"/>
      <c r="R6903" s="326"/>
      <c r="S6903" s="326"/>
      <c r="T6903" s="326"/>
    </row>
    <row r="6904" spans="1:20">
      <c r="A6904" s="220"/>
      <c r="B6904" s="220"/>
      <c r="C6904" s="220"/>
      <c r="D6904" s="220"/>
      <c r="E6904" s="220"/>
      <c r="F6904" s="220"/>
      <c r="G6904" s="220"/>
      <c r="H6904" s="220"/>
      <c r="I6904" s="220"/>
      <c r="J6904" s="220"/>
      <c r="K6904" s="220"/>
      <c r="L6904" s="220"/>
      <c r="M6904" s="326"/>
      <c r="N6904" s="220"/>
      <c r="O6904" s="220"/>
      <c r="P6904" s="220"/>
      <c r="Q6904" s="326"/>
      <c r="R6904" s="326"/>
      <c r="S6904" s="326"/>
      <c r="T6904" s="326"/>
    </row>
    <row r="6905" spans="1:20">
      <c r="A6905" s="220"/>
      <c r="B6905" s="220"/>
      <c r="C6905" s="220"/>
      <c r="D6905" s="220"/>
      <c r="E6905" s="220"/>
      <c r="F6905" s="220"/>
      <c r="G6905" s="220"/>
      <c r="H6905" s="220"/>
      <c r="I6905" s="220"/>
      <c r="J6905" s="220"/>
      <c r="K6905" s="220"/>
      <c r="L6905" s="220"/>
      <c r="M6905" s="326"/>
      <c r="N6905" s="220"/>
      <c r="O6905" s="220"/>
      <c r="P6905" s="220"/>
      <c r="Q6905" s="326"/>
      <c r="R6905" s="326"/>
      <c r="S6905" s="326"/>
      <c r="T6905" s="326"/>
    </row>
    <row r="6906" spans="1:20">
      <c r="A6906" s="220"/>
      <c r="B6906" s="220"/>
      <c r="C6906" s="220"/>
      <c r="D6906" s="220"/>
      <c r="E6906" s="220"/>
      <c r="F6906" s="220"/>
      <c r="G6906" s="220"/>
      <c r="H6906" s="220"/>
      <c r="I6906" s="220"/>
      <c r="J6906" s="220"/>
      <c r="K6906" s="220"/>
      <c r="L6906" s="220"/>
      <c r="M6906" s="326"/>
      <c r="N6906" s="220"/>
      <c r="O6906" s="220"/>
      <c r="P6906" s="220"/>
      <c r="Q6906" s="326"/>
      <c r="R6906" s="326"/>
      <c r="S6906" s="326"/>
      <c r="T6906" s="326"/>
    </row>
    <row r="6907" spans="1:20">
      <c r="A6907" s="220"/>
      <c r="B6907" s="220"/>
      <c r="C6907" s="220"/>
      <c r="D6907" s="220"/>
      <c r="E6907" s="220"/>
      <c r="F6907" s="220"/>
      <c r="G6907" s="220"/>
      <c r="H6907" s="220"/>
      <c r="I6907" s="220"/>
      <c r="J6907" s="220"/>
      <c r="K6907" s="220"/>
      <c r="L6907" s="220"/>
      <c r="M6907" s="326"/>
      <c r="N6907" s="220"/>
      <c r="O6907" s="220"/>
      <c r="P6907" s="220"/>
      <c r="Q6907" s="326"/>
      <c r="R6907" s="326"/>
      <c r="S6907" s="326"/>
      <c r="T6907" s="326"/>
    </row>
    <row r="6908" spans="1:20">
      <c r="A6908" s="220"/>
      <c r="B6908" s="220"/>
      <c r="C6908" s="220"/>
      <c r="D6908" s="220"/>
      <c r="E6908" s="220"/>
      <c r="F6908" s="220"/>
      <c r="G6908" s="220"/>
      <c r="H6908" s="220"/>
      <c r="I6908" s="220"/>
      <c r="J6908" s="220"/>
      <c r="K6908" s="220"/>
      <c r="L6908" s="220"/>
      <c r="M6908" s="326"/>
      <c r="N6908" s="220"/>
      <c r="O6908" s="220"/>
      <c r="P6908" s="220"/>
      <c r="Q6908" s="326"/>
      <c r="R6908" s="326"/>
      <c r="S6908" s="326"/>
      <c r="T6908" s="326"/>
    </row>
    <row r="6909" spans="1:20">
      <c r="A6909" s="220"/>
      <c r="B6909" s="220"/>
      <c r="C6909" s="220"/>
      <c r="D6909" s="220"/>
      <c r="E6909" s="220"/>
      <c r="F6909" s="220"/>
      <c r="G6909" s="220"/>
      <c r="H6909" s="220"/>
      <c r="I6909" s="220"/>
      <c r="J6909" s="220"/>
      <c r="K6909" s="220"/>
      <c r="L6909" s="220"/>
      <c r="M6909" s="326"/>
      <c r="N6909" s="220"/>
      <c r="O6909" s="220"/>
      <c r="P6909" s="220"/>
      <c r="Q6909" s="326"/>
      <c r="R6909" s="326"/>
      <c r="S6909" s="326"/>
      <c r="T6909" s="326"/>
    </row>
    <row r="6910" spans="1:20">
      <c r="A6910" s="220"/>
      <c r="B6910" s="220"/>
      <c r="C6910" s="220"/>
      <c r="D6910" s="220"/>
      <c r="E6910" s="220"/>
      <c r="F6910" s="220"/>
      <c r="G6910" s="220"/>
      <c r="H6910" s="220"/>
      <c r="I6910" s="220"/>
      <c r="J6910" s="220"/>
      <c r="K6910" s="220"/>
      <c r="L6910" s="220"/>
      <c r="M6910" s="326"/>
      <c r="N6910" s="220"/>
      <c r="O6910" s="220"/>
      <c r="P6910" s="220"/>
      <c r="Q6910" s="326"/>
      <c r="R6910" s="326"/>
      <c r="S6910" s="326"/>
      <c r="T6910" s="326"/>
    </row>
    <row r="6911" spans="1:20">
      <c r="A6911" s="220"/>
      <c r="B6911" s="220"/>
      <c r="C6911" s="220"/>
      <c r="D6911" s="220"/>
      <c r="E6911" s="220"/>
      <c r="F6911" s="220"/>
      <c r="G6911" s="220"/>
      <c r="H6911" s="220"/>
      <c r="I6911" s="220"/>
      <c r="J6911" s="220"/>
      <c r="K6911" s="220"/>
      <c r="L6911" s="220"/>
      <c r="M6911" s="326"/>
      <c r="N6911" s="220"/>
      <c r="O6911" s="220"/>
      <c r="P6911" s="220"/>
      <c r="Q6911" s="326"/>
      <c r="R6911" s="326"/>
      <c r="S6911" s="326"/>
      <c r="T6911" s="326"/>
    </row>
    <row r="6912" spans="1:20">
      <c r="A6912" s="220"/>
      <c r="B6912" s="220"/>
      <c r="C6912" s="220"/>
      <c r="D6912" s="220"/>
      <c r="E6912" s="220"/>
      <c r="F6912" s="220"/>
      <c r="G6912" s="220"/>
      <c r="H6912" s="220"/>
      <c r="I6912" s="220"/>
      <c r="J6912" s="220"/>
      <c r="K6912" s="220"/>
      <c r="L6912" s="220"/>
      <c r="M6912" s="326"/>
      <c r="N6912" s="220"/>
      <c r="O6912" s="220"/>
      <c r="P6912" s="220"/>
      <c r="Q6912" s="326"/>
      <c r="R6912" s="326"/>
      <c r="S6912" s="326"/>
      <c r="T6912" s="326"/>
    </row>
    <row r="6913" spans="1:20">
      <c r="A6913" s="220"/>
      <c r="B6913" s="220"/>
      <c r="C6913" s="220"/>
      <c r="D6913" s="220"/>
      <c r="E6913" s="220"/>
      <c r="F6913" s="220"/>
      <c r="G6913" s="220"/>
      <c r="H6913" s="220"/>
      <c r="I6913" s="220"/>
      <c r="J6913" s="220"/>
      <c r="K6913" s="220"/>
      <c r="L6913" s="220"/>
      <c r="M6913" s="326"/>
      <c r="N6913" s="220"/>
      <c r="O6913" s="220"/>
      <c r="P6913" s="220"/>
      <c r="Q6913" s="326"/>
      <c r="R6913" s="326"/>
      <c r="S6913" s="326"/>
      <c r="T6913" s="326"/>
    </row>
    <row r="6914" spans="1:20">
      <c r="A6914" s="220"/>
      <c r="B6914" s="220"/>
      <c r="C6914" s="220"/>
      <c r="D6914" s="220"/>
      <c r="E6914" s="220"/>
      <c r="F6914" s="220"/>
      <c r="G6914" s="220"/>
      <c r="H6914" s="220"/>
      <c r="I6914" s="220"/>
      <c r="J6914" s="220"/>
      <c r="K6914" s="220"/>
      <c r="L6914" s="220"/>
      <c r="M6914" s="326"/>
      <c r="N6914" s="220"/>
      <c r="O6914" s="220"/>
      <c r="P6914" s="220"/>
      <c r="Q6914" s="326"/>
      <c r="R6914" s="326"/>
      <c r="S6914" s="326"/>
      <c r="T6914" s="326"/>
    </row>
    <row r="6915" spans="1:20">
      <c r="A6915" s="220"/>
      <c r="B6915" s="220"/>
      <c r="C6915" s="220"/>
      <c r="D6915" s="220"/>
      <c r="E6915" s="220"/>
      <c r="F6915" s="220"/>
      <c r="G6915" s="220"/>
      <c r="H6915" s="220"/>
      <c r="I6915" s="220"/>
      <c r="J6915" s="220"/>
      <c r="K6915" s="220"/>
      <c r="L6915" s="220"/>
      <c r="M6915" s="326"/>
      <c r="N6915" s="220"/>
      <c r="O6915" s="220"/>
      <c r="P6915" s="220"/>
      <c r="Q6915" s="326"/>
      <c r="R6915" s="326"/>
      <c r="S6915" s="326"/>
      <c r="T6915" s="326"/>
    </row>
    <row r="6916" spans="1:20">
      <c r="A6916" s="220"/>
      <c r="B6916" s="220"/>
      <c r="C6916" s="220"/>
      <c r="D6916" s="220"/>
      <c r="E6916" s="220"/>
      <c r="F6916" s="220"/>
      <c r="G6916" s="220"/>
      <c r="H6916" s="220"/>
      <c r="I6916" s="220"/>
      <c r="J6916" s="220"/>
      <c r="K6916" s="220"/>
      <c r="L6916" s="220"/>
      <c r="M6916" s="326"/>
      <c r="N6916" s="220"/>
      <c r="O6916" s="220"/>
      <c r="P6916" s="220"/>
      <c r="Q6916" s="326"/>
      <c r="R6916" s="326"/>
      <c r="S6916" s="326"/>
      <c r="T6916" s="326"/>
    </row>
    <row r="6917" spans="1:20">
      <c r="A6917" s="220"/>
      <c r="B6917" s="220"/>
      <c r="C6917" s="220"/>
      <c r="D6917" s="220"/>
      <c r="E6917" s="220"/>
      <c r="F6917" s="220"/>
      <c r="G6917" s="220"/>
      <c r="H6917" s="220"/>
      <c r="I6917" s="220"/>
      <c r="J6917" s="220"/>
      <c r="K6917" s="220"/>
      <c r="L6917" s="220"/>
      <c r="M6917" s="326"/>
      <c r="N6917" s="220"/>
      <c r="O6917" s="220"/>
      <c r="P6917" s="220"/>
      <c r="Q6917" s="326"/>
      <c r="R6917" s="326"/>
      <c r="S6917" s="326"/>
      <c r="T6917" s="326"/>
    </row>
    <row r="6918" spans="1:20">
      <c r="A6918" s="220"/>
      <c r="B6918" s="220"/>
      <c r="C6918" s="220"/>
      <c r="D6918" s="220"/>
      <c r="E6918" s="220"/>
      <c r="F6918" s="220"/>
      <c r="G6918" s="220"/>
      <c r="H6918" s="220"/>
      <c r="I6918" s="220"/>
      <c r="J6918" s="220"/>
      <c r="K6918" s="220"/>
      <c r="L6918" s="220"/>
      <c r="M6918" s="326"/>
      <c r="N6918" s="220"/>
      <c r="O6918" s="220"/>
      <c r="P6918" s="220"/>
      <c r="Q6918" s="326"/>
      <c r="R6918" s="326"/>
      <c r="S6918" s="326"/>
      <c r="T6918" s="326"/>
    </row>
    <row r="6919" spans="1:20">
      <c r="A6919" s="220"/>
      <c r="B6919" s="220"/>
      <c r="C6919" s="220"/>
      <c r="D6919" s="220"/>
      <c r="E6919" s="220"/>
      <c r="F6919" s="220"/>
      <c r="G6919" s="220"/>
      <c r="H6919" s="220"/>
      <c r="I6919" s="220"/>
      <c r="J6919" s="220"/>
      <c r="K6919" s="220"/>
      <c r="L6919" s="220"/>
      <c r="M6919" s="326"/>
      <c r="N6919" s="220"/>
      <c r="O6919" s="220"/>
      <c r="P6919" s="220"/>
      <c r="Q6919" s="326"/>
      <c r="R6919" s="326"/>
      <c r="S6919" s="326"/>
      <c r="T6919" s="326"/>
    </row>
    <row r="6920" spans="1:20">
      <c r="A6920" s="220"/>
      <c r="B6920" s="220"/>
      <c r="C6920" s="220"/>
      <c r="D6920" s="220"/>
      <c r="E6920" s="220"/>
      <c r="F6920" s="220"/>
      <c r="G6920" s="220"/>
      <c r="H6920" s="220"/>
      <c r="I6920" s="220"/>
      <c r="J6920" s="220"/>
      <c r="K6920" s="220"/>
      <c r="L6920" s="220"/>
      <c r="M6920" s="326"/>
      <c r="N6920" s="220"/>
      <c r="O6920" s="220"/>
      <c r="P6920" s="220"/>
      <c r="Q6920" s="326"/>
      <c r="R6920" s="326"/>
      <c r="S6920" s="326"/>
      <c r="T6920" s="326"/>
    </row>
    <row r="6921" spans="1:20">
      <c r="A6921" s="220"/>
      <c r="B6921" s="220"/>
      <c r="C6921" s="220"/>
      <c r="D6921" s="220"/>
      <c r="E6921" s="220"/>
      <c r="F6921" s="220"/>
      <c r="G6921" s="220"/>
      <c r="H6921" s="220"/>
      <c r="I6921" s="220"/>
      <c r="J6921" s="220"/>
      <c r="K6921" s="220"/>
      <c r="L6921" s="220"/>
      <c r="M6921" s="326"/>
      <c r="N6921" s="220"/>
      <c r="O6921" s="220"/>
      <c r="P6921" s="220"/>
      <c r="Q6921" s="326"/>
      <c r="R6921" s="326"/>
      <c r="S6921" s="326"/>
      <c r="T6921" s="326"/>
    </row>
    <row r="6922" spans="1:20">
      <c r="A6922" s="220"/>
      <c r="B6922" s="220"/>
      <c r="C6922" s="220"/>
      <c r="D6922" s="220"/>
      <c r="E6922" s="220"/>
      <c r="F6922" s="220"/>
      <c r="G6922" s="220"/>
      <c r="H6922" s="220"/>
      <c r="I6922" s="220"/>
      <c r="J6922" s="220"/>
      <c r="K6922" s="220"/>
      <c r="L6922" s="220"/>
      <c r="M6922" s="326"/>
      <c r="N6922" s="220"/>
      <c r="O6922" s="220"/>
      <c r="P6922" s="220"/>
      <c r="Q6922" s="326"/>
      <c r="R6922" s="326"/>
      <c r="S6922" s="326"/>
      <c r="T6922" s="326"/>
    </row>
    <row r="6923" spans="1:20">
      <c r="A6923" s="220"/>
      <c r="B6923" s="220"/>
      <c r="C6923" s="220"/>
      <c r="D6923" s="220"/>
      <c r="E6923" s="220"/>
      <c r="F6923" s="220"/>
      <c r="G6923" s="220"/>
      <c r="H6923" s="220"/>
      <c r="I6923" s="220"/>
      <c r="J6923" s="220"/>
      <c r="K6923" s="220"/>
      <c r="L6923" s="220"/>
      <c r="M6923" s="326"/>
      <c r="N6923" s="220"/>
      <c r="O6923" s="220"/>
      <c r="P6923" s="220"/>
      <c r="Q6923" s="326"/>
      <c r="R6923" s="326"/>
      <c r="S6923" s="326"/>
      <c r="T6923" s="326"/>
    </row>
    <row r="6924" spans="1:20">
      <c r="A6924" s="220"/>
      <c r="B6924" s="220"/>
      <c r="C6924" s="220"/>
      <c r="D6924" s="220"/>
      <c r="E6924" s="220"/>
      <c r="F6924" s="220"/>
      <c r="G6924" s="220"/>
      <c r="H6924" s="220"/>
      <c r="I6924" s="220"/>
      <c r="J6924" s="220"/>
      <c r="K6924" s="220"/>
      <c r="L6924" s="220"/>
      <c r="M6924" s="326"/>
      <c r="N6924" s="220"/>
      <c r="O6924" s="220"/>
      <c r="P6924" s="220"/>
      <c r="Q6924" s="326"/>
      <c r="R6924" s="326"/>
      <c r="S6924" s="326"/>
      <c r="T6924" s="326"/>
    </row>
    <row r="6925" spans="1:20">
      <c r="A6925" s="220"/>
      <c r="B6925" s="220"/>
      <c r="C6925" s="220"/>
      <c r="D6925" s="220"/>
      <c r="E6925" s="220"/>
      <c r="F6925" s="220"/>
      <c r="G6925" s="220"/>
      <c r="H6925" s="220"/>
      <c r="I6925" s="220"/>
      <c r="J6925" s="220"/>
      <c r="K6925" s="220"/>
      <c r="L6925" s="220"/>
      <c r="M6925" s="326"/>
      <c r="N6925" s="220"/>
      <c r="O6925" s="220"/>
      <c r="P6925" s="220"/>
      <c r="Q6925" s="326"/>
      <c r="R6925" s="326"/>
      <c r="S6925" s="326"/>
      <c r="T6925" s="326"/>
    </row>
    <row r="6926" spans="1:20">
      <c r="A6926" s="220"/>
      <c r="B6926" s="220"/>
      <c r="C6926" s="220"/>
      <c r="D6926" s="220"/>
      <c r="E6926" s="220"/>
      <c r="F6926" s="220"/>
      <c r="G6926" s="220"/>
      <c r="H6926" s="220"/>
      <c r="I6926" s="220"/>
      <c r="J6926" s="220"/>
      <c r="K6926" s="220"/>
      <c r="L6926" s="220"/>
      <c r="M6926" s="326"/>
      <c r="N6926" s="220"/>
      <c r="O6926" s="220"/>
      <c r="P6926" s="220"/>
      <c r="Q6926" s="326"/>
      <c r="R6926" s="326"/>
      <c r="S6926" s="326"/>
      <c r="T6926" s="326"/>
    </row>
    <row r="6927" spans="1:20">
      <c r="A6927" s="220"/>
      <c r="B6927" s="220"/>
      <c r="C6927" s="220"/>
      <c r="D6927" s="220"/>
      <c r="E6927" s="220"/>
      <c r="F6927" s="220"/>
      <c r="G6927" s="220"/>
      <c r="H6927" s="220"/>
      <c r="I6927" s="220"/>
      <c r="J6927" s="220"/>
      <c r="K6927" s="220"/>
      <c r="L6927" s="220"/>
      <c r="M6927" s="326"/>
      <c r="N6927" s="220"/>
      <c r="O6927" s="220"/>
      <c r="P6927" s="220"/>
      <c r="Q6927" s="326"/>
      <c r="R6927" s="326"/>
      <c r="S6927" s="326"/>
      <c r="T6927" s="326"/>
    </row>
    <row r="6928" spans="1:20">
      <c r="A6928" s="220"/>
      <c r="B6928" s="220"/>
      <c r="C6928" s="220"/>
      <c r="D6928" s="220"/>
      <c r="E6928" s="220"/>
      <c r="F6928" s="220"/>
      <c r="G6928" s="220"/>
      <c r="H6928" s="220"/>
      <c r="I6928" s="220"/>
      <c r="J6928" s="220"/>
      <c r="K6928" s="220"/>
      <c r="L6928" s="220"/>
      <c r="M6928" s="326"/>
      <c r="N6928" s="220"/>
      <c r="O6928" s="220"/>
      <c r="P6928" s="220"/>
      <c r="Q6928" s="326"/>
      <c r="R6928" s="326"/>
      <c r="S6928" s="326"/>
      <c r="T6928" s="326"/>
    </row>
    <row r="6929" spans="1:20">
      <c r="A6929" s="220"/>
      <c r="B6929" s="220"/>
      <c r="C6929" s="220"/>
      <c r="D6929" s="220"/>
      <c r="E6929" s="220"/>
      <c r="F6929" s="220"/>
      <c r="G6929" s="220"/>
      <c r="H6929" s="220"/>
      <c r="I6929" s="220"/>
      <c r="J6929" s="220"/>
      <c r="K6929" s="220"/>
      <c r="L6929" s="220"/>
      <c r="M6929" s="326"/>
      <c r="N6929" s="220"/>
      <c r="O6929" s="220"/>
      <c r="P6929" s="220"/>
      <c r="Q6929" s="326"/>
      <c r="R6929" s="326"/>
      <c r="S6929" s="326"/>
      <c r="T6929" s="326"/>
    </row>
    <row r="6930" spans="1:20">
      <c r="A6930" s="220"/>
      <c r="B6930" s="220"/>
      <c r="C6930" s="220"/>
      <c r="D6930" s="220"/>
      <c r="E6930" s="220"/>
      <c r="F6930" s="220"/>
      <c r="G6930" s="220"/>
      <c r="H6930" s="220"/>
      <c r="I6930" s="220"/>
      <c r="J6930" s="220"/>
      <c r="K6930" s="220"/>
      <c r="L6930" s="220"/>
      <c r="M6930" s="326"/>
      <c r="N6930" s="220"/>
      <c r="O6930" s="220"/>
      <c r="P6930" s="220"/>
      <c r="Q6930" s="326"/>
      <c r="R6930" s="326"/>
      <c r="S6930" s="326"/>
      <c r="T6930" s="326"/>
    </row>
    <row r="6931" spans="1:20">
      <c r="A6931" s="220"/>
      <c r="B6931" s="220"/>
      <c r="C6931" s="220"/>
      <c r="D6931" s="220"/>
      <c r="E6931" s="220"/>
      <c r="F6931" s="220"/>
      <c r="G6931" s="220"/>
      <c r="H6931" s="220"/>
      <c r="I6931" s="220"/>
      <c r="J6931" s="220"/>
      <c r="K6931" s="220"/>
      <c r="L6931" s="220"/>
      <c r="M6931" s="326"/>
      <c r="N6931" s="220"/>
      <c r="O6931" s="220"/>
      <c r="P6931" s="220"/>
      <c r="Q6931" s="326"/>
      <c r="R6931" s="326"/>
      <c r="S6931" s="326"/>
      <c r="T6931" s="326"/>
    </row>
    <row r="6932" spans="1:20">
      <c r="A6932" s="220"/>
      <c r="B6932" s="220"/>
      <c r="C6932" s="220"/>
      <c r="D6932" s="220"/>
      <c r="E6932" s="220"/>
      <c r="F6932" s="220"/>
      <c r="G6932" s="220"/>
      <c r="H6932" s="220"/>
      <c r="I6932" s="220"/>
      <c r="J6932" s="220"/>
      <c r="K6932" s="220"/>
      <c r="L6932" s="220"/>
      <c r="M6932" s="326"/>
      <c r="N6932" s="220"/>
      <c r="O6932" s="220"/>
      <c r="P6932" s="220"/>
      <c r="Q6932" s="326"/>
      <c r="R6932" s="326"/>
      <c r="S6932" s="326"/>
      <c r="T6932" s="326"/>
    </row>
    <row r="6933" spans="1:20">
      <c r="A6933" s="220"/>
      <c r="B6933" s="220"/>
      <c r="C6933" s="220"/>
      <c r="D6933" s="220"/>
      <c r="E6933" s="220"/>
      <c r="F6933" s="220"/>
      <c r="G6933" s="220"/>
      <c r="H6933" s="220"/>
      <c r="I6933" s="220"/>
      <c r="J6933" s="220"/>
      <c r="K6933" s="220"/>
      <c r="L6933" s="220"/>
      <c r="M6933" s="326"/>
      <c r="N6933" s="220"/>
      <c r="O6933" s="220"/>
      <c r="P6933" s="220"/>
      <c r="Q6933" s="326"/>
      <c r="R6933" s="326"/>
      <c r="S6933" s="326"/>
      <c r="T6933" s="326"/>
    </row>
    <row r="6934" spans="1:20">
      <c r="A6934" s="220"/>
      <c r="B6934" s="220"/>
      <c r="C6934" s="220"/>
      <c r="D6934" s="220"/>
      <c r="E6934" s="220"/>
      <c r="F6934" s="220"/>
      <c r="G6934" s="220"/>
      <c r="H6934" s="220"/>
      <c r="I6934" s="220"/>
      <c r="J6934" s="220"/>
      <c r="K6934" s="220"/>
      <c r="L6934" s="220"/>
      <c r="M6934" s="326"/>
      <c r="N6934" s="220"/>
      <c r="O6934" s="220"/>
      <c r="P6934" s="220"/>
      <c r="Q6934" s="326"/>
      <c r="R6934" s="326"/>
      <c r="S6934" s="326"/>
      <c r="T6934" s="326"/>
    </row>
    <row r="6935" spans="1:20">
      <c r="A6935" s="220"/>
      <c r="B6935" s="220"/>
      <c r="C6935" s="220"/>
      <c r="D6935" s="220"/>
      <c r="E6935" s="220"/>
      <c r="F6935" s="220"/>
      <c r="G6935" s="220"/>
      <c r="H6935" s="220"/>
      <c r="I6935" s="220"/>
      <c r="J6935" s="220"/>
      <c r="K6935" s="220"/>
      <c r="L6935" s="220"/>
      <c r="M6935" s="326"/>
      <c r="N6935" s="220"/>
      <c r="O6935" s="220"/>
      <c r="P6935" s="220"/>
      <c r="Q6935" s="326"/>
      <c r="R6935" s="326"/>
      <c r="S6935" s="326"/>
      <c r="T6935" s="326"/>
    </row>
    <row r="6936" spans="1:20">
      <c r="A6936" s="220"/>
      <c r="B6936" s="220"/>
      <c r="C6936" s="220"/>
      <c r="D6936" s="220"/>
      <c r="E6936" s="220"/>
      <c r="F6936" s="220"/>
      <c r="G6936" s="220"/>
      <c r="H6936" s="220"/>
      <c r="I6936" s="220"/>
      <c r="J6936" s="220"/>
      <c r="K6936" s="220"/>
      <c r="L6936" s="220"/>
      <c r="M6936" s="326"/>
      <c r="N6936" s="220"/>
      <c r="O6936" s="220"/>
      <c r="P6936" s="220"/>
      <c r="Q6936" s="326"/>
      <c r="R6936" s="326"/>
      <c r="S6936" s="326"/>
      <c r="T6936" s="326"/>
    </row>
    <row r="6937" spans="1:20">
      <c r="A6937" s="220"/>
      <c r="B6937" s="220"/>
      <c r="C6937" s="220"/>
      <c r="D6937" s="220"/>
      <c r="E6937" s="220"/>
      <c r="F6937" s="220"/>
      <c r="G6937" s="220"/>
      <c r="H6937" s="220"/>
      <c r="I6937" s="220"/>
      <c r="J6937" s="220"/>
      <c r="K6937" s="220"/>
      <c r="L6937" s="220"/>
      <c r="M6937" s="326"/>
      <c r="N6937" s="220"/>
      <c r="O6937" s="220"/>
      <c r="P6937" s="220"/>
      <c r="Q6937" s="326"/>
      <c r="R6937" s="326"/>
      <c r="S6937" s="326"/>
      <c r="T6937" s="326"/>
    </row>
    <row r="6938" spans="1:20">
      <c r="A6938" s="220"/>
      <c r="B6938" s="220"/>
      <c r="C6938" s="220"/>
      <c r="D6938" s="220"/>
      <c r="E6938" s="220"/>
      <c r="F6938" s="220"/>
      <c r="G6938" s="220"/>
      <c r="H6938" s="220"/>
      <c r="I6938" s="220"/>
      <c r="J6938" s="220"/>
      <c r="K6938" s="220"/>
      <c r="L6938" s="220"/>
      <c r="M6938" s="326"/>
      <c r="N6938" s="220"/>
      <c r="O6938" s="220"/>
      <c r="P6938" s="220"/>
      <c r="Q6938" s="326"/>
      <c r="R6938" s="326"/>
      <c r="S6938" s="326"/>
      <c r="T6938" s="326"/>
    </row>
    <row r="6939" spans="1:20">
      <c r="A6939" s="220"/>
      <c r="B6939" s="220"/>
      <c r="C6939" s="220"/>
      <c r="D6939" s="220"/>
      <c r="E6939" s="220"/>
      <c r="F6939" s="220"/>
      <c r="G6939" s="220"/>
      <c r="H6939" s="220"/>
      <c r="I6939" s="220"/>
      <c r="J6939" s="220"/>
      <c r="K6939" s="220"/>
      <c r="L6939" s="220"/>
      <c r="M6939" s="326"/>
      <c r="N6939" s="220"/>
      <c r="O6939" s="220"/>
      <c r="P6939" s="220"/>
      <c r="Q6939" s="326"/>
      <c r="R6939" s="326"/>
      <c r="S6939" s="326"/>
      <c r="T6939" s="326"/>
    </row>
    <row r="6940" spans="1:20">
      <c r="A6940" s="220"/>
      <c r="B6940" s="220"/>
      <c r="C6940" s="220"/>
      <c r="D6940" s="220"/>
      <c r="E6940" s="220"/>
      <c r="F6940" s="220"/>
      <c r="G6940" s="220"/>
      <c r="H6940" s="220"/>
      <c r="I6940" s="220"/>
      <c r="J6940" s="220"/>
      <c r="K6940" s="220"/>
      <c r="L6940" s="220"/>
      <c r="M6940" s="326"/>
      <c r="N6940" s="220"/>
      <c r="O6940" s="220"/>
      <c r="P6940" s="220"/>
      <c r="Q6940" s="326"/>
      <c r="R6940" s="326"/>
      <c r="S6940" s="326"/>
      <c r="T6940" s="326"/>
    </row>
    <row r="6941" spans="1:20">
      <c r="A6941" s="220"/>
      <c r="B6941" s="220"/>
      <c r="C6941" s="220"/>
      <c r="D6941" s="220"/>
      <c r="E6941" s="220"/>
      <c r="F6941" s="220"/>
      <c r="G6941" s="220"/>
      <c r="H6941" s="220"/>
      <c r="I6941" s="220"/>
      <c r="J6941" s="220"/>
      <c r="K6941" s="220"/>
      <c r="L6941" s="220"/>
      <c r="M6941" s="326"/>
      <c r="N6941" s="220"/>
      <c r="O6941" s="220"/>
      <c r="P6941" s="220"/>
      <c r="Q6941" s="326"/>
      <c r="R6941" s="326"/>
      <c r="S6941" s="326"/>
      <c r="T6941" s="326"/>
    </row>
    <row r="6942" spans="1:20">
      <c r="A6942" s="220"/>
      <c r="B6942" s="220"/>
      <c r="C6942" s="220"/>
      <c r="D6942" s="220"/>
      <c r="E6942" s="220"/>
      <c r="F6942" s="220"/>
      <c r="G6942" s="220"/>
      <c r="H6942" s="220"/>
      <c r="I6942" s="220"/>
      <c r="J6942" s="220"/>
      <c r="K6942" s="220"/>
      <c r="L6942" s="220"/>
      <c r="M6942" s="326"/>
      <c r="N6942" s="220"/>
      <c r="O6942" s="220"/>
      <c r="P6942" s="220"/>
      <c r="Q6942" s="326"/>
      <c r="R6942" s="326"/>
      <c r="S6942" s="326"/>
      <c r="T6942" s="326"/>
    </row>
    <row r="6943" spans="1:20">
      <c r="A6943" s="220"/>
      <c r="B6943" s="220"/>
      <c r="C6943" s="220"/>
      <c r="D6943" s="220"/>
      <c r="E6943" s="220"/>
      <c r="F6943" s="220"/>
      <c r="G6943" s="220"/>
      <c r="H6943" s="220"/>
      <c r="I6943" s="220"/>
      <c r="J6943" s="220"/>
      <c r="K6943" s="220"/>
      <c r="L6943" s="220"/>
      <c r="M6943" s="326"/>
      <c r="N6943" s="220"/>
      <c r="O6943" s="220"/>
      <c r="P6943" s="220"/>
      <c r="Q6943" s="326"/>
      <c r="R6943" s="326"/>
      <c r="S6943" s="326"/>
      <c r="T6943" s="326"/>
    </row>
    <row r="6944" spans="1:20">
      <c r="A6944" s="220"/>
      <c r="B6944" s="220"/>
      <c r="C6944" s="220"/>
      <c r="D6944" s="220"/>
      <c r="E6944" s="220"/>
      <c r="F6944" s="220"/>
      <c r="G6944" s="220"/>
      <c r="H6944" s="220"/>
      <c r="I6944" s="220"/>
      <c r="J6944" s="220"/>
      <c r="K6944" s="220"/>
      <c r="L6944" s="220"/>
      <c r="M6944" s="326"/>
      <c r="N6944" s="220"/>
      <c r="O6944" s="220"/>
      <c r="P6944" s="220"/>
      <c r="Q6944" s="326"/>
      <c r="R6944" s="326"/>
      <c r="S6944" s="326"/>
      <c r="T6944" s="326"/>
    </row>
    <row r="6945" spans="1:20">
      <c r="A6945" s="220"/>
      <c r="B6945" s="220"/>
      <c r="C6945" s="220"/>
      <c r="D6945" s="220"/>
      <c r="E6945" s="220"/>
      <c r="F6945" s="220"/>
      <c r="G6945" s="220"/>
      <c r="H6945" s="220"/>
      <c r="I6945" s="220"/>
      <c r="J6945" s="220"/>
      <c r="K6945" s="220"/>
      <c r="L6945" s="220"/>
      <c r="M6945" s="326"/>
      <c r="N6945" s="220"/>
      <c r="O6945" s="220"/>
      <c r="P6945" s="220"/>
      <c r="Q6945" s="326"/>
      <c r="R6945" s="326"/>
      <c r="S6945" s="326"/>
      <c r="T6945" s="326"/>
    </row>
    <row r="6946" spans="1:20">
      <c r="A6946" s="220"/>
      <c r="B6946" s="220"/>
      <c r="C6946" s="220"/>
      <c r="D6946" s="220"/>
      <c r="E6946" s="220"/>
      <c r="F6946" s="220"/>
      <c r="G6946" s="220"/>
      <c r="H6946" s="220"/>
      <c r="I6946" s="220"/>
      <c r="J6946" s="220"/>
      <c r="K6946" s="220"/>
      <c r="L6946" s="220"/>
      <c r="M6946" s="326"/>
      <c r="N6946" s="220"/>
      <c r="O6946" s="220"/>
      <c r="P6946" s="220"/>
      <c r="Q6946" s="326"/>
      <c r="R6946" s="326"/>
      <c r="S6946" s="326"/>
      <c r="T6946" s="326"/>
    </row>
    <row r="6947" spans="1:20">
      <c r="A6947" s="220"/>
      <c r="B6947" s="220"/>
      <c r="C6947" s="220"/>
      <c r="D6947" s="220"/>
      <c r="E6947" s="220"/>
      <c r="F6947" s="220"/>
      <c r="G6947" s="220"/>
      <c r="H6947" s="220"/>
      <c r="I6947" s="220"/>
      <c r="J6947" s="220"/>
      <c r="K6947" s="220"/>
      <c r="L6947" s="220"/>
      <c r="M6947" s="326"/>
      <c r="N6947" s="220"/>
      <c r="O6947" s="220"/>
      <c r="P6947" s="220"/>
      <c r="Q6947" s="326"/>
      <c r="R6947" s="326"/>
      <c r="S6947" s="326"/>
      <c r="T6947" s="326"/>
    </row>
    <row r="6948" spans="1:20">
      <c r="A6948" s="220"/>
      <c r="B6948" s="220"/>
      <c r="C6948" s="220"/>
      <c r="D6948" s="220"/>
      <c r="E6948" s="220"/>
      <c r="F6948" s="220"/>
      <c r="G6948" s="220"/>
      <c r="H6948" s="220"/>
      <c r="I6948" s="220"/>
      <c r="J6948" s="220"/>
      <c r="K6948" s="220"/>
      <c r="L6948" s="220"/>
      <c r="M6948" s="326"/>
      <c r="N6948" s="220"/>
      <c r="O6948" s="220"/>
      <c r="P6948" s="220"/>
      <c r="Q6948" s="326"/>
      <c r="R6948" s="326"/>
      <c r="S6948" s="326"/>
      <c r="T6948" s="326"/>
    </row>
    <row r="6949" spans="1:20">
      <c r="A6949" s="220"/>
      <c r="B6949" s="220"/>
      <c r="C6949" s="220"/>
      <c r="D6949" s="220"/>
      <c r="E6949" s="220"/>
      <c r="F6949" s="220"/>
      <c r="G6949" s="220"/>
      <c r="H6949" s="220"/>
      <c r="I6949" s="220"/>
      <c r="J6949" s="220"/>
      <c r="K6949" s="220"/>
      <c r="L6949" s="220"/>
      <c r="M6949" s="326"/>
      <c r="N6949" s="220"/>
      <c r="O6949" s="220"/>
      <c r="P6949" s="220"/>
      <c r="Q6949" s="326"/>
      <c r="R6949" s="326"/>
      <c r="S6949" s="326"/>
      <c r="T6949" s="326"/>
    </row>
    <row r="6950" spans="1:20">
      <c r="A6950" s="220"/>
      <c r="B6950" s="220"/>
      <c r="C6950" s="220"/>
      <c r="D6950" s="220"/>
      <c r="E6950" s="220"/>
      <c r="F6950" s="220"/>
      <c r="G6950" s="220"/>
      <c r="H6950" s="220"/>
      <c r="I6950" s="220"/>
      <c r="J6950" s="220"/>
      <c r="K6950" s="220"/>
      <c r="L6950" s="220"/>
      <c r="M6950" s="326"/>
      <c r="N6950" s="220"/>
      <c r="O6950" s="220"/>
      <c r="P6950" s="220"/>
      <c r="Q6950" s="326"/>
      <c r="R6950" s="326"/>
      <c r="S6950" s="326"/>
      <c r="T6950" s="326"/>
    </row>
    <row r="6951" spans="1:20">
      <c r="A6951" s="220"/>
      <c r="B6951" s="220"/>
      <c r="C6951" s="220"/>
      <c r="D6951" s="220"/>
      <c r="E6951" s="220"/>
      <c r="F6951" s="220"/>
      <c r="G6951" s="220"/>
      <c r="H6951" s="220"/>
      <c r="I6951" s="220"/>
      <c r="J6951" s="220"/>
      <c r="K6951" s="220"/>
      <c r="L6951" s="220"/>
      <c r="M6951" s="326"/>
      <c r="N6951" s="220"/>
      <c r="O6951" s="220"/>
      <c r="P6951" s="220"/>
      <c r="Q6951" s="326"/>
      <c r="R6951" s="326"/>
      <c r="S6951" s="326"/>
      <c r="T6951" s="326"/>
    </row>
    <row r="6952" spans="1:20">
      <c r="A6952" s="220"/>
      <c r="B6952" s="220"/>
      <c r="C6952" s="220"/>
      <c r="D6952" s="220"/>
      <c r="E6952" s="220"/>
      <c r="F6952" s="220"/>
      <c r="G6952" s="220"/>
      <c r="H6952" s="220"/>
      <c r="I6952" s="220"/>
      <c r="J6952" s="220"/>
      <c r="K6952" s="220"/>
      <c r="L6952" s="220"/>
      <c r="M6952" s="326"/>
      <c r="N6952" s="220"/>
      <c r="O6952" s="220"/>
      <c r="P6952" s="220"/>
      <c r="Q6952" s="326"/>
      <c r="R6952" s="326"/>
      <c r="S6952" s="326"/>
      <c r="T6952" s="326"/>
    </row>
    <row r="6953" spans="1:20">
      <c r="A6953" s="220"/>
      <c r="B6953" s="220"/>
      <c r="C6953" s="220"/>
      <c r="D6953" s="220"/>
      <c r="E6953" s="220"/>
      <c r="F6953" s="220"/>
      <c r="G6953" s="220"/>
      <c r="H6953" s="220"/>
      <c r="I6953" s="220"/>
      <c r="J6953" s="220"/>
      <c r="K6953" s="220"/>
      <c r="L6953" s="220"/>
      <c r="M6953" s="326"/>
      <c r="N6953" s="220"/>
      <c r="O6953" s="220"/>
      <c r="P6953" s="220"/>
      <c r="Q6953" s="326"/>
      <c r="R6953" s="326"/>
      <c r="S6953" s="326"/>
      <c r="T6953" s="326"/>
    </row>
    <row r="6954" spans="1:20">
      <c r="A6954" s="220"/>
      <c r="B6954" s="220"/>
      <c r="C6954" s="220"/>
      <c r="D6954" s="220"/>
      <c r="E6954" s="220"/>
      <c r="F6954" s="220"/>
      <c r="G6954" s="220"/>
      <c r="H6954" s="220"/>
      <c r="I6954" s="220"/>
      <c r="J6954" s="220"/>
      <c r="K6954" s="220"/>
      <c r="L6954" s="220"/>
      <c r="M6954" s="326"/>
      <c r="N6954" s="220"/>
      <c r="O6954" s="220"/>
      <c r="P6954" s="220"/>
      <c r="Q6954" s="326"/>
      <c r="R6954" s="326"/>
      <c r="S6954" s="326"/>
      <c r="T6954" s="326"/>
    </row>
    <row r="6955" spans="1:20">
      <c r="A6955" s="220"/>
      <c r="B6955" s="220"/>
      <c r="C6955" s="220"/>
      <c r="D6955" s="220"/>
      <c r="E6955" s="220"/>
      <c r="F6955" s="220"/>
      <c r="G6955" s="220"/>
      <c r="H6955" s="220"/>
      <c r="I6955" s="220"/>
      <c r="J6955" s="220"/>
      <c r="K6955" s="220"/>
      <c r="L6955" s="220"/>
      <c r="M6955" s="326"/>
      <c r="N6955" s="220"/>
      <c r="O6955" s="220"/>
      <c r="P6955" s="220"/>
      <c r="Q6955" s="326"/>
      <c r="R6955" s="326"/>
      <c r="S6955" s="326"/>
      <c r="T6955" s="326"/>
    </row>
    <row r="6956" spans="1:20">
      <c r="A6956" s="220"/>
      <c r="B6956" s="220"/>
      <c r="C6956" s="220"/>
      <c r="D6956" s="220"/>
      <c r="E6956" s="220"/>
      <c r="F6956" s="220"/>
      <c r="G6956" s="220"/>
      <c r="H6956" s="220"/>
      <c r="I6956" s="220"/>
      <c r="J6956" s="220"/>
      <c r="K6956" s="220"/>
      <c r="L6956" s="220"/>
      <c r="M6956" s="326"/>
      <c r="N6956" s="220"/>
      <c r="O6956" s="220"/>
      <c r="P6956" s="220"/>
      <c r="Q6956" s="326"/>
      <c r="R6956" s="326"/>
      <c r="S6956" s="326"/>
      <c r="T6956" s="326"/>
    </row>
    <row r="6957" spans="1:20">
      <c r="A6957" s="220"/>
      <c r="B6957" s="220"/>
      <c r="C6957" s="220"/>
      <c r="D6957" s="220"/>
      <c r="E6957" s="220"/>
      <c r="F6957" s="220"/>
      <c r="G6957" s="220"/>
      <c r="H6957" s="220"/>
      <c r="I6957" s="220"/>
      <c r="J6957" s="220"/>
      <c r="K6957" s="220"/>
      <c r="L6957" s="220"/>
      <c r="M6957" s="326"/>
      <c r="N6957" s="220"/>
      <c r="O6957" s="220"/>
      <c r="P6957" s="220"/>
      <c r="Q6957" s="326"/>
      <c r="R6957" s="326"/>
      <c r="S6957" s="326"/>
      <c r="T6957" s="326"/>
    </row>
    <row r="6958" spans="1:20">
      <c r="A6958" s="220"/>
      <c r="B6958" s="220"/>
      <c r="C6958" s="220"/>
      <c r="D6958" s="220"/>
      <c r="E6958" s="220"/>
      <c r="F6958" s="220"/>
      <c r="G6958" s="220"/>
      <c r="H6958" s="220"/>
      <c r="I6958" s="220"/>
      <c r="J6958" s="220"/>
      <c r="K6958" s="220"/>
      <c r="L6958" s="220"/>
      <c r="M6958" s="326"/>
      <c r="N6958" s="220"/>
      <c r="O6958" s="220"/>
      <c r="P6958" s="220"/>
      <c r="Q6958" s="326"/>
      <c r="R6958" s="326"/>
      <c r="S6958" s="326"/>
      <c r="T6958" s="326"/>
    </row>
    <row r="6959" spans="1:20">
      <c r="A6959" s="220"/>
      <c r="B6959" s="220"/>
      <c r="C6959" s="220"/>
      <c r="D6959" s="220"/>
      <c r="E6959" s="220"/>
      <c r="F6959" s="220"/>
      <c r="G6959" s="220"/>
      <c r="H6959" s="220"/>
      <c r="I6959" s="220"/>
      <c r="J6959" s="220"/>
      <c r="K6959" s="220"/>
      <c r="L6959" s="220"/>
      <c r="M6959" s="326"/>
      <c r="N6959" s="220"/>
      <c r="O6959" s="220"/>
      <c r="P6959" s="220"/>
      <c r="Q6959" s="326"/>
      <c r="R6959" s="326"/>
      <c r="S6959" s="326"/>
      <c r="T6959" s="326"/>
    </row>
    <row r="6960" spans="1:20">
      <c r="A6960" s="220"/>
      <c r="B6960" s="220"/>
      <c r="C6960" s="220"/>
      <c r="D6960" s="220"/>
      <c r="E6960" s="220"/>
      <c r="F6960" s="220"/>
      <c r="G6960" s="220"/>
      <c r="H6960" s="220"/>
      <c r="I6960" s="220"/>
      <c r="J6960" s="220"/>
      <c r="K6960" s="220"/>
      <c r="L6960" s="220"/>
      <c r="M6960" s="326"/>
      <c r="N6960" s="220"/>
      <c r="O6960" s="220"/>
      <c r="P6960" s="220"/>
      <c r="Q6960" s="326"/>
      <c r="R6960" s="326"/>
      <c r="S6960" s="326"/>
      <c r="T6960" s="326"/>
    </row>
    <row r="6961" spans="1:20">
      <c r="A6961" s="220"/>
      <c r="B6961" s="220"/>
      <c r="C6961" s="220"/>
      <c r="D6961" s="220"/>
      <c r="E6961" s="220"/>
      <c r="F6961" s="220"/>
      <c r="G6961" s="220"/>
      <c r="H6961" s="220"/>
      <c r="I6961" s="220"/>
      <c r="J6961" s="220"/>
      <c r="K6961" s="220"/>
      <c r="L6961" s="220"/>
      <c r="M6961" s="326"/>
      <c r="N6961" s="220"/>
      <c r="O6961" s="220"/>
      <c r="P6961" s="220"/>
      <c r="Q6961" s="326"/>
      <c r="R6961" s="326"/>
      <c r="S6961" s="326"/>
      <c r="T6961" s="326"/>
    </row>
    <row r="6962" spans="1:20">
      <c r="A6962" s="220"/>
      <c r="B6962" s="220"/>
      <c r="C6962" s="220"/>
      <c r="D6962" s="220"/>
      <c r="E6962" s="220"/>
      <c r="F6962" s="220"/>
      <c r="G6962" s="220"/>
      <c r="H6962" s="220"/>
      <c r="I6962" s="220"/>
      <c r="J6962" s="220"/>
      <c r="K6962" s="220"/>
      <c r="L6962" s="220"/>
      <c r="M6962" s="326"/>
      <c r="N6962" s="220"/>
      <c r="O6962" s="220"/>
      <c r="P6962" s="220"/>
      <c r="Q6962" s="326"/>
      <c r="R6962" s="326"/>
      <c r="S6962" s="326"/>
      <c r="T6962" s="326"/>
    </row>
    <row r="6963" spans="1:20">
      <c r="A6963" s="220"/>
      <c r="B6963" s="220"/>
      <c r="C6963" s="220"/>
      <c r="D6963" s="220"/>
      <c r="E6963" s="220"/>
      <c r="F6963" s="220"/>
      <c r="G6963" s="220"/>
      <c r="H6963" s="220"/>
      <c r="I6963" s="220"/>
      <c r="J6963" s="220"/>
      <c r="K6963" s="220"/>
      <c r="L6963" s="220"/>
      <c r="M6963" s="326"/>
      <c r="N6963" s="220"/>
      <c r="O6963" s="220"/>
      <c r="P6963" s="220"/>
      <c r="Q6963" s="326"/>
      <c r="R6963" s="326"/>
      <c r="S6963" s="326"/>
      <c r="T6963" s="326"/>
    </row>
    <row r="6964" spans="1:20">
      <c r="A6964" s="220"/>
      <c r="B6964" s="220"/>
      <c r="C6964" s="220"/>
      <c r="D6964" s="220"/>
      <c r="E6964" s="220"/>
      <c r="F6964" s="220"/>
      <c r="G6964" s="220"/>
      <c r="H6964" s="220"/>
      <c r="I6964" s="220"/>
      <c r="J6964" s="220"/>
      <c r="K6964" s="220"/>
      <c r="L6964" s="220"/>
      <c r="M6964" s="326"/>
      <c r="N6964" s="220"/>
      <c r="O6964" s="220"/>
      <c r="P6964" s="220"/>
      <c r="Q6964" s="326"/>
      <c r="R6964" s="326"/>
      <c r="S6964" s="326"/>
      <c r="T6964" s="326"/>
    </row>
    <row r="6965" spans="1:20">
      <c r="A6965" s="220"/>
      <c r="B6965" s="220"/>
      <c r="C6965" s="220"/>
      <c r="D6965" s="220"/>
      <c r="E6965" s="220"/>
      <c r="F6965" s="220"/>
      <c r="G6965" s="220"/>
      <c r="H6965" s="220"/>
      <c r="I6965" s="220"/>
      <c r="J6965" s="220"/>
      <c r="K6965" s="220"/>
      <c r="L6965" s="220"/>
      <c r="M6965" s="326"/>
      <c r="N6965" s="220"/>
      <c r="O6965" s="220"/>
      <c r="P6965" s="220"/>
      <c r="Q6965" s="326"/>
      <c r="R6965" s="326"/>
      <c r="S6965" s="326"/>
      <c r="T6965" s="326"/>
    </row>
    <row r="6966" spans="1:20">
      <c r="A6966" s="220"/>
      <c r="B6966" s="220"/>
      <c r="C6966" s="220"/>
      <c r="D6966" s="220"/>
      <c r="E6966" s="220"/>
      <c r="F6966" s="220"/>
      <c r="G6966" s="220"/>
      <c r="H6966" s="220"/>
      <c r="I6966" s="220"/>
      <c r="J6966" s="220"/>
      <c r="K6966" s="220"/>
      <c r="L6966" s="220"/>
      <c r="M6966" s="326"/>
      <c r="N6966" s="220"/>
      <c r="O6966" s="220"/>
      <c r="P6966" s="220"/>
      <c r="Q6966" s="326"/>
      <c r="R6966" s="326"/>
      <c r="S6966" s="326"/>
      <c r="T6966" s="326"/>
    </row>
    <row r="6967" spans="1:20">
      <c r="A6967" s="220"/>
      <c r="B6967" s="220"/>
      <c r="C6967" s="220"/>
      <c r="D6967" s="220"/>
      <c r="E6967" s="220"/>
      <c r="F6967" s="220"/>
      <c r="G6967" s="220"/>
      <c r="H6967" s="220"/>
      <c r="I6967" s="220"/>
      <c r="J6967" s="220"/>
      <c r="K6967" s="220"/>
      <c r="L6967" s="220"/>
      <c r="M6967" s="326"/>
      <c r="N6967" s="220"/>
      <c r="O6967" s="220"/>
      <c r="P6967" s="220"/>
      <c r="Q6967" s="326"/>
      <c r="R6967" s="326"/>
      <c r="S6967" s="326"/>
      <c r="T6967" s="326"/>
    </row>
    <row r="6968" spans="1:20">
      <c r="A6968" s="220"/>
      <c r="B6968" s="220"/>
      <c r="C6968" s="220"/>
      <c r="D6968" s="220"/>
      <c r="E6968" s="220"/>
      <c r="F6968" s="220"/>
      <c r="G6968" s="220"/>
      <c r="H6968" s="220"/>
      <c r="I6968" s="220"/>
      <c r="J6968" s="220"/>
      <c r="K6968" s="220"/>
      <c r="L6968" s="220"/>
      <c r="M6968" s="326"/>
      <c r="N6968" s="220"/>
      <c r="O6968" s="220"/>
      <c r="P6968" s="220"/>
      <c r="Q6968" s="326"/>
      <c r="R6968" s="326"/>
      <c r="S6968" s="326"/>
      <c r="T6968" s="326"/>
    </row>
    <row r="6969" spans="1:20">
      <c r="A6969" s="220"/>
      <c r="B6969" s="220"/>
      <c r="C6969" s="220"/>
      <c r="D6969" s="220"/>
      <c r="E6969" s="220"/>
      <c r="F6969" s="220"/>
      <c r="G6969" s="220"/>
      <c r="H6969" s="220"/>
      <c r="I6969" s="220"/>
      <c r="J6969" s="220"/>
      <c r="K6969" s="220"/>
      <c r="L6969" s="220"/>
      <c r="M6969" s="326"/>
      <c r="N6969" s="220"/>
      <c r="O6969" s="220"/>
      <c r="P6969" s="220"/>
      <c r="Q6969" s="326"/>
      <c r="R6969" s="326"/>
      <c r="S6969" s="326"/>
      <c r="T6969" s="326"/>
    </row>
    <row r="6970" spans="1:20">
      <c r="A6970" s="220"/>
      <c r="B6970" s="220"/>
      <c r="C6970" s="220"/>
      <c r="D6970" s="220"/>
      <c r="E6970" s="220"/>
      <c r="F6970" s="220"/>
      <c r="G6970" s="220"/>
      <c r="H6970" s="220"/>
      <c r="I6970" s="220"/>
      <c r="J6970" s="220"/>
      <c r="K6970" s="220"/>
      <c r="L6970" s="220"/>
      <c r="M6970" s="326"/>
      <c r="N6970" s="220"/>
      <c r="O6970" s="220"/>
      <c r="P6970" s="220"/>
      <c r="Q6970" s="326"/>
      <c r="R6970" s="326"/>
      <c r="S6970" s="326"/>
      <c r="T6970" s="326"/>
    </row>
    <row r="6971" spans="1:20">
      <c r="A6971" s="220"/>
      <c r="B6971" s="220"/>
      <c r="C6971" s="220"/>
      <c r="D6971" s="220"/>
      <c r="E6971" s="220"/>
      <c r="F6971" s="220"/>
      <c r="G6971" s="220"/>
      <c r="H6971" s="220"/>
      <c r="I6971" s="220"/>
      <c r="J6971" s="220"/>
      <c r="K6971" s="220"/>
      <c r="L6971" s="220"/>
      <c r="M6971" s="326"/>
      <c r="N6971" s="220"/>
      <c r="O6971" s="220"/>
      <c r="P6971" s="220"/>
      <c r="Q6971" s="326"/>
      <c r="R6971" s="326"/>
      <c r="S6971" s="326"/>
      <c r="T6971" s="326"/>
    </row>
    <row r="6972" spans="1:20">
      <c r="A6972" s="220"/>
      <c r="B6972" s="220"/>
      <c r="C6972" s="220"/>
      <c r="D6972" s="220"/>
      <c r="E6972" s="220"/>
      <c r="F6972" s="220"/>
      <c r="G6972" s="220"/>
      <c r="H6972" s="220"/>
      <c r="I6972" s="220"/>
      <c r="J6972" s="220"/>
      <c r="K6972" s="220"/>
      <c r="L6972" s="220"/>
      <c r="M6972" s="326"/>
      <c r="N6972" s="220"/>
      <c r="O6972" s="220"/>
      <c r="P6972" s="220"/>
      <c r="Q6972" s="326"/>
      <c r="R6972" s="326"/>
      <c r="S6972" s="326"/>
      <c r="T6972" s="326"/>
    </row>
    <row r="6973" spans="1:20">
      <c r="A6973" s="220"/>
      <c r="B6973" s="220"/>
      <c r="C6973" s="220"/>
      <c r="D6973" s="220"/>
      <c r="E6973" s="220"/>
      <c r="F6973" s="220"/>
      <c r="G6973" s="220"/>
      <c r="H6973" s="220"/>
      <c r="I6973" s="220"/>
      <c r="J6973" s="220"/>
      <c r="K6973" s="220"/>
      <c r="L6973" s="220"/>
      <c r="M6973" s="326"/>
      <c r="N6973" s="220"/>
      <c r="O6973" s="220"/>
      <c r="P6973" s="220"/>
      <c r="Q6973" s="326"/>
      <c r="R6973" s="326"/>
      <c r="S6973" s="326"/>
      <c r="T6973" s="326"/>
    </row>
    <row r="6974" spans="1:20">
      <c r="A6974" s="220"/>
      <c r="B6974" s="220"/>
      <c r="C6974" s="220"/>
      <c r="D6974" s="220"/>
      <c r="E6974" s="220"/>
      <c r="F6974" s="220"/>
      <c r="G6974" s="220"/>
      <c r="H6974" s="220"/>
      <c r="I6974" s="220"/>
      <c r="J6974" s="220"/>
      <c r="K6974" s="220"/>
      <c r="L6974" s="220"/>
      <c r="M6974" s="326"/>
      <c r="N6974" s="220"/>
      <c r="O6974" s="220"/>
      <c r="P6974" s="220"/>
      <c r="Q6974" s="326"/>
      <c r="R6974" s="326"/>
      <c r="S6974" s="326"/>
      <c r="T6974" s="326"/>
    </row>
    <row r="6975" spans="1:20">
      <c r="A6975" s="220"/>
      <c r="B6975" s="220"/>
      <c r="C6975" s="220"/>
      <c r="D6975" s="220"/>
      <c r="E6975" s="220"/>
      <c r="F6975" s="220"/>
      <c r="G6975" s="220"/>
      <c r="H6975" s="220"/>
      <c r="I6975" s="220"/>
      <c r="J6975" s="220"/>
      <c r="K6975" s="220"/>
      <c r="L6975" s="220"/>
      <c r="M6975" s="326"/>
      <c r="N6975" s="220"/>
      <c r="O6975" s="220"/>
      <c r="P6975" s="220"/>
      <c r="Q6975" s="326"/>
      <c r="R6975" s="326"/>
      <c r="S6975" s="326"/>
      <c r="T6975" s="326"/>
    </row>
    <row r="6976" spans="1:20">
      <c r="A6976" s="220"/>
      <c r="B6976" s="220"/>
      <c r="C6976" s="220"/>
      <c r="D6976" s="220"/>
      <c r="E6976" s="220"/>
      <c r="F6976" s="220"/>
      <c r="G6976" s="220"/>
      <c r="H6976" s="220"/>
      <c r="I6976" s="220"/>
      <c r="J6976" s="220"/>
      <c r="K6976" s="220"/>
      <c r="L6976" s="220"/>
      <c r="M6976" s="326"/>
      <c r="N6976" s="220"/>
      <c r="O6976" s="220"/>
      <c r="P6976" s="220"/>
      <c r="Q6976" s="326"/>
      <c r="R6976" s="326"/>
      <c r="S6976" s="326"/>
      <c r="T6976" s="326"/>
    </row>
    <row r="6977" spans="1:20">
      <c r="A6977" s="220"/>
      <c r="B6977" s="220"/>
      <c r="C6977" s="220"/>
      <c r="D6977" s="220"/>
      <c r="E6977" s="220"/>
      <c r="F6977" s="220"/>
      <c r="G6977" s="220"/>
      <c r="H6977" s="220"/>
      <c r="I6977" s="220"/>
      <c r="J6977" s="220"/>
      <c r="K6977" s="220"/>
      <c r="L6977" s="220"/>
      <c r="M6977" s="326"/>
      <c r="N6977" s="220"/>
      <c r="O6977" s="220"/>
      <c r="P6977" s="220"/>
      <c r="Q6977" s="326"/>
      <c r="R6977" s="326"/>
      <c r="S6977" s="326"/>
      <c r="T6977" s="326"/>
    </row>
    <row r="6978" spans="1:20">
      <c r="A6978" s="220"/>
      <c r="B6978" s="220"/>
      <c r="C6978" s="220"/>
      <c r="D6978" s="220"/>
      <c r="E6978" s="220"/>
      <c r="F6978" s="220"/>
      <c r="G6978" s="220"/>
      <c r="H6978" s="220"/>
      <c r="I6978" s="220"/>
      <c r="J6978" s="220"/>
      <c r="K6978" s="220"/>
      <c r="L6978" s="220"/>
      <c r="M6978" s="326"/>
      <c r="N6978" s="220"/>
      <c r="O6978" s="220"/>
      <c r="P6978" s="220"/>
      <c r="Q6978" s="326"/>
      <c r="R6978" s="326"/>
      <c r="S6978" s="326"/>
      <c r="T6978" s="326"/>
    </row>
    <row r="6979" spans="1:20">
      <c r="A6979" s="220"/>
      <c r="B6979" s="220"/>
      <c r="C6979" s="220"/>
      <c r="D6979" s="220"/>
      <c r="E6979" s="220"/>
      <c r="F6979" s="220"/>
      <c r="G6979" s="220"/>
      <c r="H6979" s="220"/>
      <c r="I6979" s="220"/>
      <c r="J6979" s="220"/>
      <c r="K6979" s="220"/>
      <c r="L6979" s="220"/>
      <c r="M6979" s="326"/>
      <c r="N6979" s="220"/>
      <c r="O6979" s="220"/>
      <c r="P6979" s="220"/>
      <c r="Q6979" s="326"/>
      <c r="R6979" s="326"/>
      <c r="S6979" s="326"/>
      <c r="T6979" s="326"/>
    </row>
    <row r="6980" spans="1:20">
      <c r="A6980" s="220"/>
      <c r="B6980" s="220"/>
      <c r="C6980" s="220"/>
      <c r="D6980" s="220"/>
      <c r="E6980" s="220"/>
      <c r="F6980" s="220"/>
      <c r="G6980" s="220"/>
      <c r="H6980" s="220"/>
      <c r="I6980" s="220"/>
      <c r="J6980" s="220"/>
      <c r="K6980" s="220"/>
      <c r="L6980" s="220"/>
      <c r="M6980" s="326"/>
      <c r="N6980" s="220"/>
      <c r="O6980" s="220"/>
      <c r="P6980" s="220"/>
      <c r="Q6980" s="326"/>
      <c r="R6980" s="326"/>
      <c r="S6980" s="326"/>
      <c r="T6980" s="326"/>
    </row>
    <row r="6981" spans="1:20">
      <c r="A6981" s="220"/>
      <c r="B6981" s="220"/>
      <c r="C6981" s="220"/>
      <c r="D6981" s="220"/>
      <c r="E6981" s="220"/>
      <c r="F6981" s="220"/>
      <c r="G6981" s="220"/>
      <c r="H6981" s="220"/>
      <c r="I6981" s="220"/>
      <c r="J6981" s="220"/>
      <c r="K6981" s="220"/>
      <c r="L6981" s="220"/>
      <c r="M6981" s="326"/>
      <c r="N6981" s="220"/>
      <c r="O6981" s="220"/>
      <c r="P6981" s="220"/>
      <c r="Q6981" s="326"/>
      <c r="R6981" s="326"/>
      <c r="S6981" s="326"/>
      <c r="T6981" s="326"/>
    </row>
    <row r="6982" spans="1:20">
      <c r="A6982" s="220"/>
      <c r="B6982" s="220"/>
      <c r="C6982" s="220"/>
      <c r="D6982" s="220"/>
      <c r="E6982" s="220"/>
      <c r="F6982" s="220"/>
      <c r="G6982" s="220"/>
      <c r="H6982" s="220"/>
      <c r="I6982" s="220"/>
      <c r="J6982" s="220"/>
      <c r="K6982" s="220"/>
      <c r="L6982" s="220"/>
      <c r="M6982" s="326"/>
      <c r="N6982" s="220"/>
      <c r="O6982" s="220"/>
      <c r="P6982" s="220"/>
      <c r="Q6982" s="326"/>
      <c r="R6982" s="326"/>
      <c r="S6982" s="326"/>
      <c r="T6982" s="326"/>
    </row>
    <row r="6983" spans="1:20">
      <c r="A6983" s="220"/>
      <c r="B6983" s="220"/>
      <c r="C6983" s="220"/>
      <c r="D6983" s="220"/>
      <c r="E6983" s="220"/>
      <c r="F6983" s="220"/>
      <c r="G6983" s="220"/>
      <c r="H6983" s="220"/>
      <c r="I6983" s="220"/>
      <c r="J6983" s="220"/>
      <c r="K6983" s="220"/>
      <c r="L6983" s="220"/>
      <c r="M6983" s="326"/>
      <c r="N6983" s="220"/>
      <c r="O6983" s="220"/>
      <c r="P6983" s="220"/>
      <c r="Q6983" s="326"/>
      <c r="R6983" s="326"/>
      <c r="S6983" s="326"/>
      <c r="T6983" s="326"/>
    </row>
    <row r="6984" spans="1:20">
      <c r="A6984" s="220"/>
      <c r="B6984" s="220"/>
      <c r="C6984" s="220"/>
      <c r="D6984" s="220"/>
      <c r="E6984" s="220"/>
      <c r="F6984" s="220"/>
      <c r="G6984" s="220"/>
      <c r="H6984" s="220"/>
      <c r="I6984" s="220"/>
      <c r="J6984" s="220"/>
      <c r="K6984" s="220"/>
      <c r="L6984" s="220"/>
      <c r="M6984" s="326"/>
      <c r="N6984" s="220"/>
      <c r="O6984" s="220"/>
      <c r="P6984" s="220"/>
      <c r="Q6984" s="326"/>
      <c r="R6984" s="326"/>
      <c r="S6984" s="326"/>
      <c r="T6984" s="326"/>
    </row>
    <row r="6985" spans="1:20">
      <c r="A6985" s="220"/>
      <c r="B6985" s="220"/>
      <c r="C6985" s="220"/>
      <c r="D6985" s="220"/>
      <c r="E6985" s="220"/>
      <c r="F6985" s="220"/>
      <c r="G6985" s="220"/>
      <c r="H6985" s="220"/>
      <c r="I6985" s="220"/>
      <c r="J6985" s="220"/>
      <c r="K6985" s="220"/>
      <c r="L6985" s="220"/>
      <c r="M6985" s="326"/>
      <c r="N6985" s="220"/>
      <c r="O6985" s="220"/>
      <c r="P6985" s="220"/>
      <c r="Q6985" s="326"/>
      <c r="R6985" s="326"/>
      <c r="S6985" s="326"/>
      <c r="T6985" s="326"/>
    </row>
    <row r="6986" spans="1:20">
      <c r="A6986" s="220"/>
      <c r="B6986" s="220"/>
      <c r="C6986" s="220"/>
      <c r="D6986" s="220"/>
      <c r="E6986" s="220"/>
      <c r="F6986" s="220"/>
      <c r="G6986" s="220"/>
      <c r="H6986" s="220"/>
      <c r="I6986" s="220"/>
      <c r="J6986" s="220"/>
      <c r="K6986" s="220"/>
      <c r="L6986" s="220"/>
      <c r="M6986" s="326"/>
      <c r="N6986" s="220"/>
      <c r="O6986" s="220"/>
      <c r="P6986" s="220"/>
      <c r="Q6986" s="326"/>
      <c r="R6986" s="326"/>
      <c r="S6986" s="326"/>
      <c r="T6986" s="326"/>
    </row>
    <row r="6987" spans="1:20">
      <c r="A6987" s="220"/>
      <c r="B6987" s="220"/>
      <c r="C6987" s="220"/>
      <c r="D6987" s="220"/>
      <c r="E6987" s="220"/>
      <c r="F6987" s="220"/>
      <c r="G6987" s="220"/>
      <c r="H6987" s="220"/>
      <c r="I6987" s="220"/>
      <c r="J6987" s="220"/>
      <c r="K6987" s="220"/>
      <c r="L6987" s="220"/>
      <c r="M6987" s="326"/>
      <c r="N6987" s="220"/>
      <c r="O6987" s="220"/>
      <c r="P6987" s="220"/>
      <c r="Q6987" s="326"/>
      <c r="R6987" s="326"/>
      <c r="S6987" s="326"/>
      <c r="T6987" s="326"/>
    </row>
    <row r="6988" spans="1:20">
      <c r="A6988" s="220"/>
      <c r="B6988" s="220"/>
      <c r="C6988" s="220"/>
      <c r="D6988" s="220"/>
      <c r="E6988" s="220"/>
      <c r="F6988" s="220"/>
      <c r="G6988" s="220"/>
      <c r="H6988" s="220"/>
      <c r="I6988" s="220"/>
      <c r="J6988" s="220"/>
      <c r="K6988" s="220"/>
      <c r="L6988" s="220"/>
      <c r="M6988" s="326"/>
      <c r="N6988" s="220"/>
      <c r="O6988" s="220"/>
      <c r="P6988" s="220"/>
      <c r="Q6988" s="326"/>
      <c r="R6988" s="326"/>
      <c r="S6988" s="326"/>
      <c r="T6988" s="326"/>
    </row>
    <row r="6989" spans="1:20">
      <c r="A6989" s="220"/>
      <c r="B6989" s="220"/>
      <c r="C6989" s="220"/>
      <c r="D6989" s="220"/>
      <c r="E6989" s="220"/>
      <c r="F6989" s="220"/>
      <c r="G6989" s="220"/>
      <c r="H6989" s="220"/>
      <c r="I6989" s="220"/>
      <c r="J6989" s="220"/>
      <c r="K6989" s="220"/>
      <c r="L6989" s="220"/>
      <c r="M6989" s="326"/>
      <c r="N6989" s="220"/>
      <c r="O6989" s="220"/>
      <c r="P6989" s="220"/>
      <c r="Q6989" s="326"/>
      <c r="R6989" s="326"/>
      <c r="S6989" s="326"/>
      <c r="T6989" s="326"/>
    </row>
    <row r="6990" spans="1:20">
      <c r="A6990" s="220"/>
      <c r="B6990" s="220"/>
      <c r="C6990" s="220"/>
      <c r="D6990" s="220"/>
      <c r="E6990" s="220"/>
      <c r="F6990" s="220"/>
      <c r="G6990" s="220"/>
      <c r="H6990" s="220"/>
      <c r="I6990" s="220"/>
      <c r="J6990" s="220"/>
      <c r="K6990" s="220"/>
      <c r="L6990" s="220"/>
      <c r="M6990" s="326"/>
      <c r="N6990" s="220"/>
      <c r="O6990" s="220"/>
      <c r="P6990" s="220"/>
      <c r="Q6990" s="326"/>
      <c r="R6990" s="326"/>
      <c r="S6990" s="326"/>
      <c r="T6990" s="326"/>
    </row>
    <row r="6991" spans="1:20">
      <c r="A6991" s="220"/>
      <c r="B6991" s="220"/>
      <c r="C6991" s="220"/>
      <c r="D6991" s="220"/>
      <c r="E6991" s="220"/>
      <c r="F6991" s="220"/>
      <c r="G6991" s="220"/>
      <c r="H6991" s="220"/>
      <c r="I6991" s="220"/>
      <c r="J6991" s="220"/>
      <c r="K6991" s="220"/>
      <c r="L6991" s="220"/>
      <c r="M6991" s="326"/>
      <c r="N6991" s="220"/>
      <c r="O6991" s="220"/>
      <c r="P6991" s="220"/>
      <c r="Q6991" s="326"/>
      <c r="R6991" s="326"/>
      <c r="S6991" s="326"/>
      <c r="T6991" s="326"/>
    </row>
    <row r="6992" spans="1:20">
      <c r="A6992" s="220"/>
      <c r="B6992" s="220"/>
      <c r="C6992" s="220"/>
      <c r="D6992" s="220"/>
      <c r="E6992" s="220"/>
      <c r="F6992" s="220"/>
      <c r="G6992" s="220"/>
      <c r="H6992" s="220"/>
      <c r="I6992" s="220"/>
      <c r="J6992" s="220"/>
      <c r="K6992" s="220"/>
      <c r="L6992" s="220"/>
      <c r="M6992" s="326"/>
      <c r="N6992" s="220"/>
      <c r="O6992" s="220"/>
      <c r="P6992" s="220"/>
      <c r="Q6992" s="326"/>
      <c r="R6992" s="326"/>
      <c r="S6992" s="326"/>
      <c r="T6992" s="326"/>
    </row>
    <row r="6993" spans="1:20">
      <c r="A6993" s="220"/>
      <c r="B6993" s="220"/>
      <c r="C6993" s="220"/>
      <c r="D6993" s="220"/>
      <c r="E6993" s="220"/>
      <c r="F6993" s="220"/>
      <c r="G6993" s="220"/>
      <c r="H6993" s="220"/>
      <c r="I6993" s="220"/>
      <c r="J6993" s="220"/>
      <c r="K6993" s="220"/>
      <c r="L6993" s="220"/>
      <c r="M6993" s="326"/>
      <c r="N6993" s="220"/>
      <c r="O6993" s="220"/>
      <c r="P6993" s="220"/>
      <c r="Q6993" s="326"/>
      <c r="R6993" s="326"/>
      <c r="S6993" s="326"/>
      <c r="T6993" s="326"/>
    </row>
    <row r="6994" spans="1:20">
      <c r="A6994" s="220"/>
      <c r="B6994" s="220"/>
      <c r="C6994" s="220"/>
      <c r="D6994" s="220"/>
      <c r="E6994" s="220"/>
      <c r="F6994" s="220"/>
      <c r="G6994" s="220"/>
      <c r="H6994" s="220"/>
      <c r="I6994" s="220"/>
      <c r="J6994" s="220"/>
      <c r="K6994" s="220"/>
      <c r="L6994" s="220"/>
      <c r="M6994" s="326"/>
      <c r="N6994" s="220"/>
      <c r="O6994" s="220"/>
      <c r="P6994" s="220"/>
      <c r="Q6994" s="326"/>
      <c r="R6994" s="326"/>
      <c r="S6994" s="326"/>
      <c r="T6994" s="326"/>
    </row>
    <row r="6995" spans="1:20">
      <c r="A6995" s="220"/>
      <c r="B6995" s="220"/>
      <c r="C6995" s="220"/>
      <c r="D6995" s="220"/>
      <c r="E6995" s="220"/>
      <c r="F6995" s="220"/>
      <c r="G6995" s="220"/>
      <c r="H6995" s="220"/>
      <c r="I6995" s="220"/>
      <c r="J6995" s="220"/>
      <c r="K6995" s="220"/>
      <c r="L6995" s="220"/>
      <c r="M6995" s="326"/>
      <c r="N6995" s="220"/>
      <c r="O6995" s="220"/>
      <c r="P6995" s="220"/>
      <c r="Q6995" s="326"/>
      <c r="R6995" s="326"/>
      <c r="S6995" s="326"/>
      <c r="T6995" s="326"/>
    </row>
    <row r="6996" spans="1:20">
      <c r="A6996" s="220"/>
      <c r="B6996" s="220"/>
      <c r="C6996" s="220"/>
      <c r="D6996" s="220"/>
      <c r="E6996" s="220"/>
      <c r="F6996" s="220"/>
      <c r="G6996" s="220"/>
      <c r="H6996" s="220"/>
      <c r="I6996" s="220"/>
      <c r="J6996" s="220"/>
      <c r="K6996" s="220"/>
      <c r="L6996" s="220"/>
      <c r="M6996" s="326"/>
      <c r="N6996" s="220"/>
      <c r="O6996" s="220"/>
      <c r="P6996" s="220"/>
      <c r="Q6996" s="326"/>
      <c r="R6996" s="326"/>
      <c r="S6996" s="326"/>
      <c r="T6996" s="326"/>
    </row>
    <row r="6997" spans="1:20">
      <c r="A6997" s="220"/>
      <c r="B6997" s="220"/>
      <c r="C6997" s="220"/>
      <c r="D6997" s="220"/>
      <c r="E6997" s="220"/>
      <c r="F6997" s="220"/>
      <c r="G6997" s="220"/>
      <c r="H6997" s="220"/>
      <c r="I6997" s="220"/>
      <c r="J6997" s="220"/>
      <c r="K6997" s="220"/>
      <c r="L6997" s="220"/>
      <c r="M6997" s="326"/>
      <c r="N6997" s="220"/>
      <c r="O6997" s="220"/>
      <c r="P6997" s="220"/>
      <c r="Q6997" s="326"/>
      <c r="R6997" s="326"/>
      <c r="S6997" s="326"/>
      <c r="T6997" s="326"/>
    </row>
    <row r="6998" spans="1:20">
      <c r="A6998" s="220"/>
      <c r="B6998" s="220"/>
      <c r="C6998" s="220"/>
      <c r="D6998" s="220"/>
      <c r="E6998" s="220"/>
      <c r="F6998" s="220"/>
      <c r="G6998" s="220"/>
      <c r="H6998" s="220"/>
      <c r="I6998" s="220"/>
      <c r="J6998" s="220"/>
      <c r="K6998" s="220"/>
      <c r="L6998" s="220"/>
      <c r="M6998" s="326"/>
      <c r="N6998" s="220"/>
      <c r="O6998" s="220"/>
      <c r="P6998" s="220"/>
      <c r="Q6998" s="326"/>
      <c r="R6998" s="326"/>
      <c r="S6998" s="326"/>
      <c r="T6998" s="326"/>
    </row>
    <row r="6999" spans="1:20">
      <c r="A6999" s="220"/>
      <c r="B6999" s="220"/>
      <c r="C6999" s="220"/>
      <c r="D6999" s="220"/>
      <c r="E6999" s="220"/>
      <c r="F6999" s="220"/>
      <c r="G6999" s="220"/>
      <c r="H6999" s="220"/>
      <c r="I6999" s="220"/>
      <c r="J6999" s="220"/>
      <c r="K6999" s="220"/>
      <c r="L6999" s="220"/>
      <c r="M6999" s="326"/>
      <c r="N6999" s="220"/>
      <c r="O6999" s="220"/>
      <c r="P6999" s="220"/>
      <c r="Q6999" s="326"/>
      <c r="R6999" s="326"/>
      <c r="S6999" s="326"/>
      <c r="T6999" s="326"/>
    </row>
    <row r="7000" spans="1:20">
      <c r="A7000" s="220"/>
      <c r="B7000" s="220"/>
      <c r="C7000" s="220"/>
      <c r="D7000" s="220"/>
      <c r="E7000" s="220"/>
      <c r="F7000" s="220"/>
      <c r="G7000" s="220"/>
      <c r="H7000" s="220"/>
      <c r="I7000" s="220"/>
      <c r="J7000" s="220"/>
      <c r="K7000" s="220"/>
      <c r="L7000" s="220"/>
      <c r="M7000" s="326"/>
      <c r="N7000" s="220"/>
      <c r="O7000" s="220"/>
      <c r="P7000" s="220"/>
      <c r="Q7000" s="326"/>
      <c r="R7000" s="326"/>
      <c r="S7000" s="326"/>
      <c r="T7000" s="326"/>
    </row>
    <row r="7001" spans="1:20">
      <c r="A7001" s="220"/>
      <c r="B7001" s="220"/>
      <c r="C7001" s="220"/>
      <c r="D7001" s="220"/>
      <c r="E7001" s="220"/>
      <c r="F7001" s="220"/>
      <c r="G7001" s="220"/>
      <c r="H7001" s="220"/>
      <c r="I7001" s="220"/>
      <c r="J7001" s="220"/>
      <c r="K7001" s="220"/>
      <c r="L7001" s="220"/>
      <c r="M7001" s="326"/>
      <c r="N7001" s="220"/>
      <c r="O7001" s="220"/>
      <c r="P7001" s="220"/>
      <c r="Q7001" s="326"/>
      <c r="R7001" s="326"/>
      <c r="S7001" s="326"/>
      <c r="T7001" s="326"/>
    </row>
    <row r="7002" spans="1:20">
      <c r="A7002" s="220"/>
      <c r="B7002" s="220"/>
      <c r="C7002" s="220"/>
      <c r="D7002" s="220"/>
      <c r="E7002" s="220"/>
      <c r="F7002" s="220"/>
      <c r="G7002" s="220"/>
      <c r="H7002" s="220"/>
      <c r="I7002" s="220"/>
      <c r="J7002" s="220"/>
      <c r="K7002" s="220"/>
      <c r="L7002" s="220"/>
      <c r="M7002" s="326"/>
      <c r="N7002" s="220"/>
      <c r="O7002" s="220"/>
      <c r="P7002" s="220"/>
      <c r="Q7002" s="326"/>
      <c r="R7002" s="326"/>
      <c r="S7002" s="326"/>
      <c r="T7002" s="326"/>
    </row>
    <row r="7003" spans="1:20">
      <c r="A7003" s="220"/>
      <c r="B7003" s="220"/>
      <c r="C7003" s="220"/>
      <c r="D7003" s="220"/>
      <c r="E7003" s="220"/>
      <c r="F7003" s="220"/>
      <c r="G7003" s="220"/>
      <c r="H7003" s="220"/>
      <c r="I7003" s="220"/>
      <c r="J7003" s="220"/>
      <c r="K7003" s="220"/>
      <c r="L7003" s="220"/>
      <c r="M7003" s="326"/>
      <c r="N7003" s="220"/>
      <c r="O7003" s="220"/>
      <c r="P7003" s="220"/>
      <c r="Q7003" s="326"/>
      <c r="R7003" s="326"/>
      <c r="S7003" s="326"/>
      <c r="T7003" s="326"/>
    </row>
    <row r="7004" spans="1:20">
      <c r="A7004" s="220"/>
      <c r="B7004" s="220"/>
      <c r="C7004" s="220"/>
      <c r="D7004" s="220"/>
      <c r="E7004" s="220"/>
      <c r="F7004" s="220"/>
      <c r="G7004" s="220"/>
      <c r="H7004" s="220"/>
      <c r="I7004" s="220"/>
      <c r="J7004" s="220"/>
      <c r="K7004" s="220"/>
      <c r="L7004" s="220"/>
      <c r="M7004" s="326"/>
      <c r="N7004" s="220"/>
      <c r="O7004" s="220"/>
      <c r="P7004" s="220"/>
      <c r="Q7004" s="326"/>
      <c r="R7004" s="326"/>
      <c r="S7004" s="326"/>
      <c r="T7004" s="326"/>
    </row>
    <row r="7005" spans="1:20">
      <c r="A7005" s="220"/>
      <c r="B7005" s="220"/>
      <c r="C7005" s="220"/>
      <c r="D7005" s="220"/>
      <c r="E7005" s="220"/>
      <c r="F7005" s="220"/>
      <c r="G7005" s="220"/>
      <c r="H7005" s="220"/>
      <c r="I7005" s="220"/>
      <c r="J7005" s="220"/>
      <c r="K7005" s="220"/>
      <c r="L7005" s="220"/>
      <c r="M7005" s="326"/>
      <c r="N7005" s="220"/>
      <c r="O7005" s="220"/>
      <c r="P7005" s="220"/>
      <c r="Q7005" s="326"/>
      <c r="R7005" s="326"/>
      <c r="S7005" s="326"/>
      <c r="T7005" s="326"/>
    </row>
    <row r="7006" spans="1:20">
      <c r="A7006" s="220"/>
      <c r="B7006" s="220"/>
      <c r="C7006" s="220"/>
      <c r="D7006" s="220"/>
      <c r="E7006" s="220"/>
      <c r="F7006" s="220"/>
      <c r="G7006" s="220"/>
      <c r="H7006" s="220"/>
      <c r="I7006" s="220"/>
      <c r="J7006" s="220"/>
      <c r="K7006" s="220"/>
      <c r="L7006" s="220"/>
      <c r="M7006" s="326"/>
      <c r="N7006" s="220"/>
      <c r="O7006" s="220"/>
      <c r="P7006" s="220"/>
      <c r="Q7006" s="326"/>
      <c r="R7006" s="326"/>
      <c r="S7006" s="326"/>
      <c r="T7006" s="326"/>
    </row>
    <row r="7007" spans="1:20">
      <c r="A7007" s="220"/>
      <c r="B7007" s="220"/>
      <c r="C7007" s="220"/>
      <c r="D7007" s="220"/>
      <c r="E7007" s="220"/>
      <c r="F7007" s="220"/>
      <c r="G7007" s="220"/>
      <c r="H7007" s="220"/>
      <c r="I7007" s="220"/>
      <c r="J7007" s="220"/>
      <c r="K7007" s="220"/>
      <c r="L7007" s="220"/>
      <c r="M7007" s="326"/>
      <c r="N7007" s="220"/>
      <c r="O7007" s="220"/>
      <c r="P7007" s="220"/>
      <c r="Q7007" s="326"/>
      <c r="R7007" s="326"/>
      <c r="S7007" s="326"/>
      <c r="T7007" s="326"/>
    </row>
    <row r="7008" spans="1:20">
      <c r="A7008" s="220"/>
      <c r="B7008" s="220"/>
      <c r="C7008" s="220"/>
      <c r="D7008" s="220"/>
      <c r="E7008" s="220"/>
      <c r="F7008" s="220"/>
      <c r="G7008" s="220"/>
      <c r="H7008" s="220"/>
      <c r="I7008" s="220"/>
      <c r="J7008" s="220"/>
      <c r="K7008" s="220"/>
      <c r="L7008" s="220"/>
      <c r="M7008" s="326"/>
      <c r="N7008" s="220"/>
      <c r="O7008" s="220"/>
      <c r="P7008" s="220"/>
      <c r="Q7008" s="326"/>
      <c r="R7008" s="326"/>
      <c r="S7008" s="326"/>
      <c r="T7008" s="326"/>
    </row>
    <row r="7009" spans="1:20">
      <c r="A7009" s="220"/>
      <c r="B7009" s="220"/>
      <c r="C7009" s="220"/>
      <c r="D7009" s="220"/>
      <c r="E7009" s="220"/>
      <c r="F7009" s="220"/>
      <c r="G7009" s="220"/>
      <c r="H7009" s="220"/>
      <c r="I7009" s="220"/>
      <c r="J7009" s="220"/>
      <c r="K7009" s="220"/>
      <c r="L7009" s="220"/>
      <c r="M7009" s="326"/>
      <c r="N7009" s="220"/>
      <c r="O7009" s="220"/>
      <c r="P7009" s="220"/>
      <c r="Q7009" s="326"/>
      <c r="R7009" s="326"/>
      <c r="S7009" s="326"/>
      <c r="T7009" s="326"/>
    </row>
    <row r="7010" spans="1:20">
      <c r="A7010" s="220"/>
      <c r="B7010" s="220"/>
      <c r="C7010" s="220"/>
      <c r="D7010" s="220"/>
      <c r="E7010" s="220"/>
      <c r="F7010" s="220"/>
      <c r="G7010" s="220"/>
      <c r="H7010" s="220"/>
      <c r="I7010" s="220"/>
      <c r="J7010" s="220"/>
      <c r="K7010" s="220"/>
      <c r="L7010" s="220"/>
      <c r="M7010" s="326"/>
      <c r="N7010" s="220"/>
      <c r="O7010" s="220"/>
      <c r="P7010" s="220"/>
      <c r="Q7010" s="326"/>
      <c r="R7010" s="326"/>
      <c r="S7010" s="326"/>
      <c r="T7010" s="326"/>
    </row>
    <row r="7011" spans="1:20">
      <c r="A7011" s="220"/>
      <c r="B7011" s="220"/>
      <c r="C7011" s="220"/>
      <c r="D7011" s="220"/>
      <c r="E7011" s="220"/>
      <c r="F7011" s="220"/>
      <c r="G7011" s="220"/>
      <c r="H7011" s="220"/>
      <c r="I7011" s="220"/>
      <c r="J7011" s="220"/>
      <c r="K7011" s="220"/>
      <c r="L7011" s="220"/>
      <c r="M7011" s="326"/>
      <c r="N7011" s="220"/>
      <c r="O7011" s="220"/>
      <c r="P7011" s="220"/>
      <c r="Q7011" s="326"/>
      <c r="R7011" s="326"/>
      <c r="S7011" s="326"/>
      <c r="T7011" s="326"/>
    </row>
    <row r="7012" spans="1:20">
      <c r="A7012" s="220"/>
      <c r="B7012" s="220"/>
      <c r="C7012" s="220"/>
      <c r="D7012" s="220"/>
      <c r="E7012" s="220"/>
      <c r="F7012" s="220"/>
      <c r="G7012" s="220"/>
      <c r="H7012" s="220"/>
      <c r="I7012" s="220"/>
      <c r="J7012" s="220"/>
      <c r="K7012" s="220"/>
      <c r="L7012" s="220"/>
      <c r="M7012" s="326"/>
      <c r="N7012" s="220"/>
      <c r="O7012" s="220"/>
      <c r="P7012" s="220"/>
      <c r="Q7012" s="326"/>
      <c r="R7012" s="326"/>
      <c r="S7012" s="326"/>
      <c r="T7012" s="326"/>
    </row>
    <row r="7013" spans="1:20">
      <c r="A7013" s="220"/>
      <c r="B7013" s="220"/>
      <c r="C7013" s="220"/>
      <c r="D7013" s="220"/>
      <c r="E7013" s="220"/>
      <c r="F7013" s="220"/>
      <c r="G7013" s="220"/>
      <c r="H7013" s="220"/>
      <c r="I7013" s="220"/>
      <c r="J7013" s="220"/>
      <c r="K7013" s="220"/>
      <c r="L7013" s="220"/>
      <c r="M7013" s="326"/>
      <c r="N7013" s="220"/>
      <c r="O7013" s="220"/>
      <c r="P7013" s="220"/>
      <c r="Q7013" s="326"/>
      <c r="R7013" s="326"/>
      <c r="S7013" s="326"/>
      <c r="T7013" s="326"/>
    </row>
    <row r="7014" spans="1:20">
      <c r="A7014" s="220"/>
      <c r="B7014" s="220"/>
      <c r="C7014" s="220"/>
      <c r="D7014" s="220"/>
      <c r="E7014" s="220"/>
      <c r="F7014" s="220"/>
      <c r="G7014" s="220"/>
      <c r="H7014" s="220"/>
      <c r="I7014" s="220"/>
      <c r="J7014" s="220"/>
      <c r="K7014" s="220"/>
      <c r="L7014" s="220"/>
      <c r="M7014" s="326"/>
      <c r="N7014" s="220"/>
      <c r="O7014" s="220"/>
      <c r="P7014" s="220"/>
      <c r="Q7014" s="326"/>
      <c r="R7014" s="326"/>
      <c r="S7014" s="326"/>
      <c r="T7014" s="326"/>
    </row>
    <row r="7015" spans="1:20">
      <c r="A7015" s="220"/>
      <c r="B7015" s="220"/>
      <c r="C7015" s="220"/>
      <c r="D7015" s="220"/>
      <c r="E7015" s="220"/>
      <c r="F7015" s="220"/>
      <c r="G7015" s="220"/>
      <c r="H7015" s="220"/>
      <c r="I7015" s="220"/>
      <c r="J7015" s="220"/>
      <c r="K7015" s="220"/>
      <c r="L7015" s="220"/>
      <c r="M7015" s="326"/>
      <c r="N7015" s="220"/>
      <c r="O7015" s="220"/>
      <c r="P7015" s="220"/>
      <c r="Q7015" s="326"/>
      <c r="R7015" s="326"/>
      <c r="S7015" s="326"/>
      <c r="T7015" s="326"/>
    </row>
    <row r="7016" spans="1:20">
      <c r="A7016" s="220"/>
      <c r="B7016" s="220"/>
      <c r="C7016" s="220"/>
      <c r="D7016" s="220"/>
      <c r="E7016" s="220"/>
      <c r="F7016" s="220"/>
      <c r="G7016" s="220"/>
      <c r="H7016" s="220"/>
      <c r="I7016" s="220"/>
      <c r="J7016" s="220"/>
      <c r="K7016" s="220"/>
      <c r="L7016" s="220"/>
      <c r="M7016" s="326"/>
      <c r="N7016" s="220"/>
      <c r="O7016" s="220"/>
      <c r="P7016" s="220"/>
      <c r="Q7016" s="326"/>
      <c r="R7016" s="326"/>
      <c r="S7016" s="326"/>
      <c r="T7016" s="326"/>
    </row>
    <row r="7017" spans="1:20">
      <c r="A7017" s="220"/>
      <c r="B7017" s="220"/>
      <c r="C7017" s="220"/>
      <c r="D7017" s="220"/>
      <c r="E7017" s="220"/>
      <c r="F7017" s="220"/>
      <c r="G7017" s="220"/>
      <c r="H7017" s="220"/>
      <c r="I7017" s="220"/>
      <c r="J7017" s="220"/>
      <c r="K7017" s="220"/>
      <c r="L7017" s="220"/>
      <c r="M7017" s="326"/>
      <c r="N7017" s="220"/>
      <c r="O7017" s="220"/>
      <c r="P7017" s="220"/>
      <c r="Q7017" s="326"/>
      <c r="R7017" s="326"/>
      <c r="S7017" s="326"/>
      <c r="T7017" s="326"/>
    </row>
    <row r="7018" spans="1:20">
      <c r="A7018" s="220"/>
      <c r="B7018" s="220"/>
      <c r="C7018" s="220"/>
      <c r="D7018" s="220"/>
      <c r="E7018" s="220"/>
      <c r="F7018" s="220"/>
      <c r="G7018" s="220"/>
      <c r="H7018" s="220"/>
      <c r="I7018" s="220"/>
      <c r="J7018" s="220"/>
      <c r="K7018" s="220"/>
      <c r="L7018" s="220"/>
      <c r="M7018" s="326"/>
      <c r="N7018" s="220"/>
      <c r="O7018" s="220"/>
      <c r="P7018" s="220"/>
      <c r="Q7018" s="326"/>
      <c r="R7018" s="326"/>
      <c r="S7018" s="326"/>
      <c r="T7018" s="326"/>
    </row>
    <row r="7019" spans="1:20">
      <c r="A7019" s="220"/>
      <c r="B7019" s="220"/>
      <c r="C7019" s="220"/>
      <c r="D7019" s="220"/>
      <c r="E7019" s="220"/>
      <c r="F7019" s="220"/>
      <c r="G7019" s="220"/>
      <c r="H7019" s="220"/>
      <c r="I7019" s="220"/>
      <c r="J7019" s="220"/>
      <c r="K7019" s="220"/>
      <c r="L7019" s="220"/>
      <c r="M7019" s="326"/>
      <c r="N7019" s="220"/>
      <c r="O7019" s="220"/>
      <c r="P7019" s="220"/>
      <c r="Q7019" s="326"/>
      <c r="R7019" s="326"/>
      <c r="S7019" s="326"/>
      <c r="T7019" s="326"/>
    </row>
    <row r="7020" spans="1:20">
      <c r="A7020" s="220"/>
      <c r="B7020" s="220"/>
      <c r="C7020" s="220"/>
      <c r="D7020" s="220"/>
      <c r="E7020" s="220"/>
      <c r="F7020" s="220"/>
      <c r="G7020" s="220"/>
      <c r="H7020" s="220"/>
      <c r="I7020" s="220"/>
      <c r="J7020" s="220"/>
      <c r="K7020" s="220"/>
      <c r="L7020" s="220"/>
      <c r="M7020" s="326"/>
      <c r="N7020" s="220"/>
      <c r="O7020" s="220"/>
      <c r="P7020" s="220"/>
      <c r="Q7020" s="326"/>
      <c r="R7020" s="326"/>
      <c r="S7020" s="326"/>
      <c r="T7020" s="326"/>
    </row>
    <row r="7021" spans="1:20">
      <c r="A7021" s="220"/>
      <c r="B7021" s="220"/>
      <c r="C7021" s="220"/>
      <c r="D7021" s="220"/>
      <c r="E7021" s="220"/>
      <c r="F7021" s="220"/>
      <c r="G7021" s="220"/>
      <c r="H7021" s="220"/>
      <c r="I7021" s="220"/>
      <c r="J7021" s="220"/>
      <c r="K7021" s="220"/>
      <c r="L7021" s="220"/>
      <c r="M7021" s="326"/>
      <c r="N7021" s="220"/>
      <c r="O7021" s="220"/>
      <c r="P7021" s="220"/>
      <c r="Q7021" s="326"/>
      <c r="R7021" s="326"/>
      <c r="S7021" s="326"/>
      <c r="T7021" s="326"/>
    </row>
    <row r="7022" spans="1:20">
      <c r="A7022" s="220"/>
      <c r="B7022" s="220"/>
      <c r="C7022" s="220"/>
      <c r="D7022" s="220"/>
      <c r="E7022" s="220"/>
      <c r="F7022" s="220"/>
      <c r="G7022" s="220"/>
      <c r="H7022" s="220"/>
      <c r="I7022" s="220"/>
      <c r="J7022" s="220"/>
      <c r="K7022" s="220"/>
      <c r="L7022" s="220"/>
      <c r="M7022" s="326"/>
      <c r="N7022" s="220"/>
      <c r="O7022" s="220"/>
      <c r="P7022" s="220"/>
      <c r="Q7022" s="326"/>
      <c r="R7022" s="326"/>
      <c r="S7022" s="326"/>
      <c r="T7022" s="326"/>
    </row>
    <row r="7023" spans="1:20">
      <c r="A7023" s="220"/>
      <c r="B7023" s="220"/>
      <c r="C7023" s="220"/>
      <c r="D7023" s="220"/>
      <c r="E7023" s="220"/>
      <c r="F7023" s="220"/>
      <c r="G7023" s="220"/>
      <c r="H7023" s="220"/>
      <c r="I7023" s="220"/>
      <c r="J7023" s="220"/>
      <c r="K7023" s="220"/>
      <c r="L7023" s="220"/>
      <c r="M7023" s="326"/>
      <c r="N7023" s="220"/>
      <c r="O7023" s="220"/>
      <c r="P7023" s="220"/>
      <c r="Q7023" s="326"/>
      <c r="R7023" s="326"/>
      <c r="S7023" s="326"/>
      <c r="T7023" s="326"/>
    </row>
    <row r="7024" spans="1:20">
      <c r="A7024" s="220"/>
      <c r="B7024" s="220"/>
      <c r="C7024" s="220"/>
      <c r="D7024" s="220"/>
      <c r="E7024" s="220"/>
      <c r="F7024" s="220"/>
      <c r="G7024" s="220"/>
      <c r="H7024" s="220"/>
      <c r="I7024" s="220"/>
      <c r="J7024" s="220"/>
      <c r="K7024" s="220"/>
      <c r="L7024" s="220"/>
      <c r="M7024" s="326"/>
      <c r="N7024" s="220"/>
      <c r="O7024" s="220"/>
      <c r="P7024" s="220"/>
      <c r="Q7024" s="326"/>
      <c r="R7024" s="326"/>
      <c r="S7024" s="326"/>
      <c r="T7024" s="326"/>
    </row>
    <row r="7025" spans="1:20">
      <c r="A7025" s="220"/>
      <c r="B7025" s="220"/>
      <c r="C7025" s="220"/>
      <c r="D7025" s="220"/>
      <c r="E7025" s="220"/>
      <c r="F7025" s="220"/>
      <c r="G7025" s="220"/>
      <c r="H7025" s="220"/>
      <c r="I7025" s="220"/>
      <c r="J7025" s="220"/>
      <c r="K7025" s="220"/>
      <c r="L7025" s="220"/>
      <c r="M7025" s="326"/>
      <c r="N7025" s="220"/>
      <c r="O7025" s="220"/>
      <c r="P7025" s="220"/>
      <c r="Q7025" s="326"/>
      <c r="R7025" s="326"/>
      <c r="S7025" s="326"/>
      <c r="T7025" s="326"/>
    </row>
    <row r="7026" spans="1:20">
      <c r="A7026" s="220"/>
      <c r="B7026" s="220"/>
      <c r="C7026" s="220"/>
      <c r="D7026" s="220"/>
      <c r="E7026" s="220"/>
      <c r="F7026" s="220"/>
      <c r="G7026" s="220"/>
      <c r="H7026" s="220"/>
      <c r="I7026" s="220"/>
      <c r="J7026" s="220"/>
      <c r="K7026" s="220"/>
      <c r="L7026" s="220"/>
      <c r="M7026" s="326"/>
      <c r="N7026" s="220"/>
      <c r="O7026" s="220"/>
      <c r="P7026" s="220"/>
      <c r="Q7026" s="326"/>
      <c r="R7026" s="326"/>
      <c r="S7026" s="326"/>
      <c r="T7026" s="326"/>
    </row>
    <row r="7027" spans="1:20">
      <c r="A7027" s="220"/>
      <c r="B7027" s="220"/>
      <c r="C7027" s="220"/>
      <c r="D7027" s="220"/>
      <c r="E7027" s="220"/>
      <c r="F7027" s="220"/>
      <c r="G7027" s="220"/>
      <c r="H7027" s="220"/>
      <c r="I7027" s="220"/>
      <c r="J7027" s="220"/>
      <c r="K7027" s="220"/>
      <c r="L7027" s="220"/>
      <c r="M7027" s="326"/>
      <c r="N7027" s="220"/>
      <c r="O7027" s="220"/>
      <c r="P7027" s="220"/>
      <c r="Q7027" s="326"/>
      <c r="R7027" s="326"/>
      <c r="S7027" s="326"/>
      <c r="T7027" s="326"/>
    </row>
    <row r="7028" spans="1:20">
      <c r="A7028" s="220"/>
      <c r="B7028" s="220"/>
      <c r="C7028" s="220"/>
      <c r="D7028" s="220"/>
      <c r="E7028" s="220"/>
      <c r="F7028" s="220"/>
      <c r="G7028" s="220"/>
      <c r="H7028" s="220"/>
      <c r="I7028" s="220"/>
      <c r="J7028" s="220"/>
      <c r="K7028" s="220"/>
      <c r="L7028" s="220"/>
      <c r="M7028" s="326"/>
      <c r="N7028" s="220"/>
      <c r="O7028" s="220"/>
      <c r="P7028" s="220"/>
      <c r="Q7028" s="326"/>
      <c r="R7028" s="326"/>
      <c r="S7028" s="326"/>
      <c r="T7028" s="326"/>
    </row>
    <row r="7029" spans="1:20">
      <c r="A7029" s="220"/>
      <c r="B7029" s="220"/>
      <c r="C7029" s="220"/>
      <c r="D7029" s="220"/>
      <c r="E7029" s="220"/>
      <c r="F7029" s="220"/>
      <c r="G7029" s="220"/>
      <c r="H7029" s="220"/>
      <c r="I7029" s="220"/>
      <c r="J7029" s="220"/>
      <c r="K7029" s="220"/>
      <c r="L7029" s="220"/>
      <c r="M7029" s="326"/>
      <c r="N7029" s="220"/>
      <c r="O7029" s="220"/>
      <c r="P7029" s="220"/>
      <c r="Q7029" s="326"/>
      <c r="R7029" s="326"/>
      <c r="S7029" s="326"/>
      <c r="T7029" s="326"/>
    </row>
    <row r="7030" spans="1:20">
      <c r="A7030" s="220"/>
      <c r="B7030" s="220"/>
      <c r="C7030" s="220"/>
      <c r="D7030" s="220"/>
      <c r="E7030" s="220"/>
      <c r="F7030" s="220"/>
      <c r="G7030" s="220"/>
      <c r="H7030" s="220"/>
      <c r="I7030" s="220"/>
      <c r="J7030" s="220"/>
      <c r="K7030" s="220"/>
      <c r="L7030" s="220"/>
      <c r="M7030" s="326"/>
      <c r="N7030" s="220"/>
      <c r="O7030" s="220"/>
      <c r="P7030" s="220"/>
      <c r="Q7030" s="326"/>
      <c r="R7030" s="326"/>
      <c r="S7030" s="326"/>
      <c r="T7030" s="326"/>
    </row>
    <row r="7031" spans="1:20">
      <c r="A7031" s="220"/>
      <c r="B7031" s="220"/>
      <c r="C7031" s="220"/>
      <c r="D7031" s="220"/>
      <c r="E7031" s="220"/>
      <c r="F7031" s="220"/>
      <c r="G7031" s="220"/>
      <c r="H7031" s="220"/>
      <c r="I7031" s="220"/>
      <c r="J7031" s="220"/>
      <c r="K7031" s="220"/>
      <c r="L7031" s="220"/>
      <c r="M7031" s="326"/>
      <c r="N7031" s="220"/>
      <c r="O7031" s="220"/>
      <c r="P7031" s="220"/>
      <c r="Q7031" s="326"/>
      <c r="R7031" s="326"/>
      <c r="S7031" s="326"/>
      <c r="T7031" s="326"/>
    </row>
    <row r="7032" spans="1:20">
      <c r="A7032" s="220"/>
      <c r="B7032" s="220"/>
      <c r="C7032" s="220"/>
      <c r="D7032" s="220"/>
      <c r="E7032" s="220"/>
      <c r="F7032" s="220"/>
      <c r="G7032" s="220"/>
      <c r="H7032" s="220"/>
      <c r="I7032" s="220"/>
      <c r="J7032" s="220"/>
      <c r="K7032" s="220"/>
      <c r="L7032" s="220"/>
      <c r="M7032" s="326"/>
      <c r="N7032" s="220"/>
      <c r="O7032" s="220"/>
      <c r="P7032" s="220"/>
      <c r="Q7032" s="326"/>
      <c r="R7032" s="326"/>
      <c r="S7032" s="326"/>
      <c r="T7032" s="326"/>
    </row>
    <row r="7033" spans="1:20">
      <c r="A7033" s="220"/>
      <c r="B7033" s="220"/>
      <c r="C7033" s="220"/>
      <c r="D7033" s="220"/>
      <c r="E7033" s="220"/>
      <c r="F7033" s="220"/>
      <c r="G7033" s="220"/>
      <c r="H7033" s="220"/>
      <c r="I7033" s="220"/>
      <c r="J7033" s="220"/>
      <c r="K7033" s="220"/>
      <c r="L7033" s="220"/>
      <c r="M7033" s="326"/>
      <c r="N7033" s="220"/>
      <c r="O7033" s="220"/>
      <c r="P7033" s="220"/>
      <c r="Q7033" s="326"/>
      <c r="R7033" s="326"/>
      <c r="S7033" s="326"/>
      <c r="T7033" s="326"/>
    </row>
    <row r="7034" spans="1:20">
      <c r="A7034" s="220"/>
      <c r="B7034" s="220"/>
      <c r="C7034" s="220"/>
      <c r="D7034" s="220"/>
      <c r="E7034" s="220"/>
      <c r="F7034" s="220"/>
      <c r="G7034" s="220"/>
      <c r="H7034" s="220"/>
      <c r="I7034" s="220"/>
      <c r="J7034" s="220"/>
      <c r="K7034" s="220"/>
      <c r="L7034" s="220"/>
      <c r="M7034" s="326"/>
      <c r="N7034" s="220"/>
      <c r="O7034" s="220"/>
      <c r="P7034" s="220"/>
      <c r="Q7034" s="326"/>
      <c r="R7034" s="326"/>
      <c r="S7034" s="326"/>
      <c r="T7034" s="326"/>
    </row>
    <row r="7035" spans="1:20">
      <c r="A7035" s="220"/>
      <c r="B7035" s="220"/>
      <c r="C7035" s="220"/>
      <c r="D7035" s="220"/>
      <c r="E7035" s="220"/>
      <c r="F7035" s="220"/>
      <c r="G7035" s="220"/>
      <c r="H7035" s="220"/>
      <c r="I7035" s="220"/>
      <c r="J7035" s="220"/>
      <c r="K7035" s="220"/>
      <c r="L7035" s="220"/>
      <c r="M7035" s="326"/>
      <c r="N7035" s="220"/>
      <c r="O7035" s="220"/>
      <c r="P7035" s="220"/>
      <c r="Q7035" s="326"/>
      <c r="R7035" s="326"/>
      <c r="S7035" s="326"/>
      <c r="T7035" s="326"/>
    </row>
    <row r="7036" spans="1:20">
      <c r="A7036" s="220"/>
      <c r="B7036" s="220"/>
      <c r="C7036" s="220"/>
      <c r="D7036" s="220"/>
      <c r="E7036" s="220"/>
      <c r="F7036" s="220"/>
      <c r="G7036" s="220"/>
      <c r="H7036" s="220"/>
      <c r="I7036" s="220"/>
      <c r="J7036" s="220"/>
      <c r="K7036" s="220"/>
      <c r="L7036" s="220"/>
      <c r="M7036" s="326"/>
      <c r="N7036" s="220"/>
      <c r="O7036" s="220"/>
      <c r="P7036" s="220"/>
      <c r="Q7036" s="326"/>
      <c r="R7036" s="326"/>
      <c r="S7036" s="326"/>
      <c r="T7036" s="326"/>
    </row>
    <row r="7037" spans="1:20">
      <c r="A7037" s="220"/>
      <c r="B7037" s="220"/>
      <c r="C7037" s="220"/>
      <c r="D7037" s="220"/>
      <c r="E7037" s="220"/>
      <c r="F7037" s="220"/>
      <c r="G7037" s="220"/>
      <c r="H7037" s="220"/>
      <c r="I7037" s="220"/>
      <c r="J7037" s="220"/>
      <c r="K7037" s="220"/>
      <c r="L7037" s="220"/>
      <c r="M7037" s="326"/>
      <c r="N7037" s="220"/>
      <c r="O7037" s="220"/>
      <c r="P7037" s="220"/>
      <c r="Q7037" s="326"/>
      <c r="R7037" s="326"/>
      <c r="S7037" s="326"/>
      <c r="T7037" s="326"/>
    </row>
    <row r="7038" spans="1:20">
      <c r="A7038" s="220"/>
      <c r="B7038" s="220"/>
      <c r="C7038" s="220"/>
      <c r="D7038" s="220"/>
      <c r="E7038" s="220"/>
      <c r="F7038" s="220"/>
      <c r="G7038" s="220"/>
      <c r="H7038" s="220"/>
      <c r="I7038" s="220"/>
      <c r="J7038" s="220"/>
      <c r="K7038" s="220"/>
      <c r="L7038" s="220"/>
      <c r="M7038" s="326"/>
      <c r="N7038" s="220"/>
      <c r="O7038" s="220"/>
      <c r="P7038" s="220"/>
      <c r="Q7038" s="326"/>
      <c r="R7038" s="326"/>
      <c r="S7038" s="326"/>
      <c r="T7038" s="326"/>
    </row>
    <row r="7039" spans="1:20">
      <c r="A7039" s="220"/>
      <c r="B7039" s="220"/>
      <c r="C7039" s="220"/>
      <c r="D7039" s="220"/>
      <c r="E7039" s="220"/>
      <c r="F7039" s="220"/>
      <c r="G7039" s="220"/>
      <c r="H7039" s="220"/>
      <c r="I7039" s="220"/>
      <c r="J7039" s="220"/>
      <c r="K7039" s="220"/>
      <c r="L7039" s="220"/>
      <c r="M7039" s="326"/>
      <c r="N7039" s="220"/>
      <c r="O7039" s="220"/>
      <c r="P7039" s="220"/>
      <c r="Q7039" s="326"/>
      <c r="R7039" s="326"/>
      <c r="S7039" s="326"/>
      <c r="T7039" s="326"/>
    </row>
    <row r="7040" spans="1:20">
      <c r="A7040" s="220"/>
      <c r="B7040" s="220"/>
      <c r="C7040" s="220"/>
      <c r="D7040" s="220"/>
      <c r="E7040" s="220"/>
      <c r="F7040" s="220"/>
      <c r="G7040" s="220"/>
      <c r="H7040" s="220"/>
      <c r="I7040" s="220"/>
      <c r="J7040" s="220"/>
      <c r="K7040" s="220"/>
      <c r="L7040" s="220"/>
      <c r="M7040" s="326"/>
      <c r="N7040" s="220"/>
      <c r="O7040" s="220"/>
      <c r="P7040" s="220"/>
      <c r="Q7040" s="326"/>
      <c r="R7040" s="326"/>
      <c r="S7040" s="326"/>
      <c r="T7040" s="326"/>
    </row>
    <row r="7041" spans="1:20">
      <c r="A7041" s="220"/>
      <c r="B7041" s="220"/>
      <c r="C7041" s="220"/>
      <c r="D7041" s="220"/>
      <c r="E7041" s="220"/>
      <c r="F7041" s="220"/>
      <c r="G7041" s="220"/>
      <c r="H7041" s="220"/>
      <c r="I7041" s="220"/>
      <c r="J7041" s="220"/>
      <c r="K7041" s="220"/>
      <c r="L7041" s="220"/>
      <c r="M7041" s="326"/>
      <c r="N7041" s="220"/>
      <c r="O7041" s="220"/>
      <c r="P7041" s="220"/>
      <c r="Q7041" s="326"/>
      <c r="R7041" s="326"/>
      <c r="S7041" s="326"/>
      <c r="T7041" s="326"/>
    </row>
    <row r="7042" spans="1:20">
      <c r="A7042" s="220"/>
      <c r="B7042" s="220"/>
      <c r="C7042" s="220"/>
      <c r="D7042" s="220"/>
      <c r="E7042" s="220"/>
      <c r="F7042" s="220"/>
      <c r="G7042" s="220"/>
      <c r="H7042" s="220"/>
      <c r="I7042" s="220"/>
      <c r="J7042" s="220"/>
      <c r="K7042" s="220"/>
      <c r="L7042" s="220"/>
      <c r="M7042" s="326"/>
      <c r="N7042" s="220"/>
      <c r="O7042" s="220"/>
      <c r="P7042" s="220"/>
      <c r="Q7042" s="326"/>
      <c r="R7042" s="326"/>
      <c r="S7042" s="326"/>
      <c r="T7042" s="326"/>
    </row>
    <row r="7043" spans="1:20">
      <c r="A7043" s="220"/>
      <c r="B7043" s="220"/>
      <c r="C7043" s="220"/>
      <c r="D7043" s="220"/>
      <c r="E7043" s="220"/>
      <c r="F7043" s="220"/>
      <c r="G7043" s="220"/>
      <c r="H7043" s="220"/>
      <c r="I7043" s="220"/>
      <c r="J7043" s="220"/>
      <c r="K7043" s="220"/>
      <c r="L7043" s="220"/>
      <c r="M7043" s="326"/>
      <c r="N7043" s="220"/>
      <c r="O7043" s="220"/>
      <c r="P7043" s="220"/>
      <c r="Q7043" s="326"/>
      <c r="R7043" s="326"/>
      <c r="S7043" s="326"/>
      <c r="T7043" s="326"/>
    </row>
    <row r="7044" spans="1:20">
      <c r="A7044" s="220"/>
      <c r="B7044" s="220"/>
      <c r="C7044" s="220"/>
      <c r="D7044" s="220"/>
      <c r="E7044" s="220"/>
      <c r="F7044" s="220"/>
      <c r="G7044" s="220"/>
      <c r="H7044" s="220"/>
      <c r="I7044" s="220"/>
      <c r="J7044" s="220"/>
      <c r="K7044" s="220"/>
      <c r="L7044" s="220"/>
      <c r="M7044" s="326"/>
      <c r="N7044" s="220"/>
      <c r="O7044" s="220"/>
      <c r="P7044" s="220"/>
      <c r="Q7044" s="326"/>
      <c r="R7044" s="326"/>
      <c r="S7044" s="326"/>
      <c r="T7044" s="326"/>
    </row>
    <row r="7045" spans="1:20">
      <c r="A7045" s="220"/>
      <c r="B7045" s="220"/>
      <c r="C7045" s="220"/>
      <c r="D7045" s="220"/>
      <c r="E7045" s="220"/>
      <c r="F7045" s="220"/>
      <c r="G7045" s="220"/>
      <c r="H7045" s="220"/>
      <c r="I7045" s="220"/>
      <c r="J7045" s="220"/>
      <c r="K7045" s="220"/>
      <c r="L7045" s="220"/>
      <c r="M7045" s="326"/>
      <c r="N7045" s="220"/>
      <c r="O7045" s="220"/>
      <c r="P7045" s="220"/>
      <c r="Q7045" s="326"/>
      <c r="R7045" s="326"/>
      <c r="S7045" s="326"/>
      <c r="T7045" s="326"/>
    </row>
    <row r="7046" spans="1:20">
      <c r="A7046" s="220"/>
      <c r="B7046" s="220"/>
      <c r="C7046" s="220"/>
      <c r="D7046" s="220"/>
      <c r="E7046" s="220"/>
      <c r="F7046" s="220"/>
      <c r="G7046" s="220"/>
      <c r="H7046" s="220"/>
      <c r="I7046" s="220"/>
      <c r="J7046" s="220"/>
      <c r="K7046" s="220"/>
      <c r="L7046" s="220"/>
      <c r="M7046" s="326"/>
      <c r="N7046" s="220"/>
      <c r="O7046" s="220"/>
      <c r="P7046" s="220"/>
      <c r="Q7046" s="326"/>
      <c r="R7046" s="326"/>
      <c r="S7046" s="326"/>
      <c r="T7046" s="326"/>
    </row>
    <row r="7047" spans="1:20">
      <c r="A7047" s="220"/>
      <c r="B7047" s="220"/>
      <c r="C7047" s="220"/>
      <c r="D7047" s="220"/>
      <c r="E7047" s="220"/>
      <c r="F7047" s="220"/>
      <c r="G7047" s="220"/>
      <c r="H7047" s="220"/>
      <c r="I7047" s="220"/>
      <c r="J7047" s="220"/>
      <c r="K7047" s="220"/>
      <c r="L7047" s="220"/>
      <c r="M7047" s="326"/>
      <c r="N7047" s="220"/>
      <c r="O7047" s="220"/>
      <c r="P7047" s="220"/>
      <c r="Q7047" s="326"/>
      <c r="R7047" s="326"/>
      <c r="S7047" s="326"/>
      <c r="T7047" s="326"/>
    </row>
    <row r="7048" spans="1:20">
      <c r="A7048" s="220"/>
      <c r="B7048" s="220"/>
      <c r="C7048" s="220"/>
      <c r="D7048" s="220"/>
      <c r="E7048" s="220"/>
      <c r="F7048" s="220"/>
      <c r="G7048" s="220"/>
      <c r="H7048" s="220"/>
      <c r="I7048" s="220"/>
      <c r="J7048" s="220"/>
      <c r="K7048" s="220"/>
      <c r="L7048" s="220"/>
      <c r="M7048" s="326"/>
      <c r="N7048" s="220"/>
      <c r="O7048" s="220"/>
      <c r="P7048" s="220"/>
      <c r="Q7048" s="326"/>
      <c r="R7048" s="326"/>
      <c r="S7048" s="326"/>
      <c r="T7048" s="326"/>
    </row>
    <row r="7049" spans="1:20">
      <c r="A7049" s="220"/>
      <c r="B7049" s="220"/>
      <c r="C7049" s="220"/>
      <c r="D7049" s="220"/>
      <c r="E7049" s="220"/>
      <c r="F7049" s="220"/>
      <c r="G7049" s="220"/>
      <c r="H7049" s="220"/>
      <c r="I7049" s="220"/>
      <c r="J7049" s="220"/>
      <c r="K7049" s="220"/>
      <c r="L7049" s="220"/>
      <c r="M7049" s="326"/>
      <c r="N7049" s="220"/>
      <c r="O7049" s="220"/>
      <c r="P7049" s="220"/>
      <c r="Q7049" s="326"/>
      <c r="R7049" s="326"/>
      <c r="S7049" s="326"/>
      <c r="T7049" s="326"/>
    </row>
    <row r="7050" spans="1:20">
      <c r="A7050" s="220"/>
      <c r="B7050" s="220"/>
      <c r="C7050" s="220"/>
      <c r="D7050" s="220"/>
      <c r="E7050" s="220"/>
      <c r="F7050" s="220"/>
      <c r="G7050" s="220"/>
      <c r="H7050" s="220"/>
      <c r="I7050" s="220"/>
      <c r="J7050" s="220"/>
      <c r="K7050" s="220"/>
      <c r="L7050" s="220"/>
      <c r="M7050" s="326"/>
      <c r="N7050" s="220"/>
      <c r="O7050" s="220"/>
      <c r="P7050" s="220"/>
      <c r="Q7050" s="326"/>
      <c r="R7050" s="326"/>
      <c r="S7050" s="326"/>
      <c r="T7050" s="326"/>
    </row>
    <row r="7051" spans="1:20">
      <c r="A7051" s="220"/>
      <c r="B7051" s="220"/>
      <c r="C7051" s="220"/>
      <c r="D7051" s="220"/>
      <c r="E7051" s="220"/>
      <c r="F7051" s="220"/>
      <c r="G7051" s="220"/>
      <c r="H7051" s="220"/>
      <c r="I7051" s="220"/>
      <c r="J7051" s="220"/>
      <c r="K7051" s="220"/>
      <c r="L7051" s="220"/>
      <c r="M7051" s="326"/>
      <c r="N7051" s="220"/>
      <c r="O7051" s="220"/>
      <c r="P7051" s="220"/>
      <c r="Q7051" s="326"/>
      <c r="R7051" s="326"/>
      <c r="S7051" s="326"/>
      <c r="T7051" s="326"/>
    </row>
    <row r="7052" spans="1:20">
      <c r="A7052" s="220"/>
      <c r="B7052" s="220"/>
      <c r="C7052" s="220"/>
      <c r="D7052" s="220"/>
      <c r="E7052" s="220"/>
      <c r="F7052" s="220"/>
      <c r="G7052" s="220"/>
      <c r="H7052" s="220"/>
      <c r="I7052" s="220"/>
      <c r="J7052" s="220"/>
      <c r="K7052" s="220"/>
      <c r="L7052" s="220"/>
      <c r="M7052" s="326"/>
      <c r="N7052" s="220"/>
      <c r="O7052" s="220"/>
      <c r="P7052" s="220"/>
      <c r="Q7052" s="326"/>
      <c r="R7052" s="326"/>
      <c r="S7052" s="326"/>
      <c r="T7052" s="326"/>
    </row>
    <row r="7053" spans="1:20">
      <c r="A7053" s="220"/>
      <c r="B7053" s="220"/>
      <c r="C7053" s="220"/>
      <c r="D7053" s="220"/>
      <c r="E7053" s="220"/>
      <c r="F7053" s="220"/>
      <c r="G7053" s="220"/>
      <c r="H7053" s="220"/>
      <c r="I7053" s="220"/>
      <c r="J7053" s="220"/>
      <c r="K7053" s="220"/>
      <c r="L7053" s="220"/>
      <c r="M7053" s="326"/>
      <c r="N7053" s="220"/>
      <c r="O7053" s="220"/>
      <c r="P7053" s="220"/>
      <c r="Q7053" s="326"/>
      <c r="R7053" s="326"/>
      <c r="S7053" s="326"/>
      <c r="T7053" s="326"/>
    </row>
    <row r="7054" spans="1:20">
      <c r="A7054" s="220"/>
      <c r="B7054" s="220"/>
      <c r="C7054" s="220"/>
      <c r="D7054" s="220"/>
      <c r="E7054" s="220"/>
      <c r="F7054" s="220"/>
      <c r="G7054" s="220"/>
      <c r="H7054" s="220"/>
      <c r="I7054" s="220"/>
      <c r="J7054" s="220"/>
      <c r="K7054" s="220"/>
      <c r="L7054" s="220"/>
      <c r="M7054" s="326"/>
      <c r="N7054" s="220"/>
      <c r="O7054" s="220"/>
      <c r="P7054" s="220"/>
      <c r="Q7054" s="326"/>
      <c r="R7054" s="326"/>
      <c r="S7054" s="326"/>
      <c r="T7054" s="326"/>
    </row>
    <row r="7055" spans="1:20">
      <c r="A7055" s="220"/>
      <c r="B7055" s="220"/>
      <c r="C7055" s="220"/>
      <c r="D7055" s="220"/>
      <c r="E7055" s="220"/>
      <c r="F7055" s="220"/>
      <c r="G7055" s="220"/>
      <c r="H7055" s="220"/>
      <c r="I7055" s="220"/>
      <c r="J7055" s="220"/>
      <c r="K7055" s="220"/>
      <c r="L7055" s="220"/>
      <c r="M7055" s="326"/>
      <c r="N7055" s="220"/>
      <c r="O7055" s="220"/>
      <c r="P7055" s="220"/>
      <c r="Q7055" s="326"/>
      <c r="R7055" s="326"/>
      <c r="S7055" s="326"/>
      <c r="T7055" s="326"/>
    </row>
    <row r="7056" spans="1:20">
      <c r="A7056" s="220"/>
      <c r="B7056" s="220"/>
      <c r="C7056" s="220"/>
      <c r="D7056" s="220"/>
      <c r="E7056" s="220"/>
      <c r="F7056" s="220"/>
      <c r="G7056" s="220"/>
      <c r="H7056" s="220"/>
      <c r="I7056" s="220"/>
      <c r="J7056" s="220"/>
      <c r="K7056" s="220"/>
      <c r="L7056" s="220"/>
      <c r="M7056" s="326"/>
      <c r="N7056" s="220"/>
      <c r="O7056" s="220"/>
      <c r="P7056" s="220"/>
      <c r="Q7056" s="326"/>
      <c r="R7056" s="326"/>
      <c r="S7056" s="326"/>
      <c r="T7056" s="326"/>
    </row>
    <row r="7057" spans="1:20">
      <c r="A7057" s="220"/>
      <c r="B7057" s="220"/>
      <c r="C7057" s="220"/>
      <c r="D7057" s="220"/>
      <c r="E7057" s="220"/>
      <c r="F7057" s="220"/>
      <c r="G7057" s="220"/>
      <c r="H7057" s="220"/>
      <c r="I7057" s="220"/>
      <c r="J7057" s="220"/>
      <c r="K7057" s="220"/>
      <c r="L7057" s="220"/>
      <c r="M7057" s="326"/>
      <c r="N7057" s="220"/>
      <c r="O7057" s="220"/>
      <c r="P7057" s="220"/>
      <c r="Q7057" s="326"/>
      <c r="R7057" s="326"/>
      <c r="S7057" s="326"/>
      <c r="T7057" s="326"/>
    </row>
    <row r="7058" spans="1:20">
      <c r="A7058" s="220"/>
      <c r="B7058" s="220"/>
      <c r="C7058" s="220"/>
      <c r="D7058" s="220"/>
      <c r="E7058" s="220"/>
      <c r="F7058" s="220"/>
      <c r="G7058" s="220"/>
      <c r="H7058" s="220"/>
      <c r="I7058" s="220"/>
      <c r="J7058" s="220"/>
      <c r="K7058" s="220"/>
      <c r="L7058" s="220"/>
      <c r="M7058" s="326"/>
      <c r="N7058" s="220"/>
      <c r="O7058" s="220"/>
      <c r="P7058" s="220"/>
      <c r="Q7058" s="326"/>
      <c r="R7058" s="326"/>
      <c r="S7058" s="326"/>
      <c r="T7058" s="326"/>
    </row>
    <row r="7059" spans="1:20">
      <c r="A7059" s="220"/>
      <c r="B7059" s="220"/>
      <c r="C7059" s="220"/>
      <c r="D7059" s="220"/>
      <c r="E7059" s="220"/>
      <c r="F7059" s="220"/>
      <c r="G7059" s="220"/>
      <c r="H7059" s="220"/>
      <c r="I7059" s="220"/>
      <c r="J7059" s="220"/>
      <c r="K7059" s="220"/>
      <c r="L7059" s="220"/>
      <c r="M7059" s="326"/>
      <c r="N7059" s="220"/>
      <c r="O7059" s="220"/>
      <c r="P7059" s="220"/>
      <c r="Q7059" s="326"/>
      <c r="R7059" s="326"/>
      <c r="S7059" s="326"/>
      <c r="T7059" s="326"/>
    </row>
    <row r="7060" spans="1:20">
      <c r="A7060" s="220"/>
      <c r="B7060" s="220"/>
      <c r="C7060" s="220"/>
      <c r="D7060" s="220"/>
      <c r="E7060" s="220"/>
      <c r="F7060" s="220"/>
      <c r="G7060" s="220"/>
      <c r="H7060" s="220"/>
      <c r="I7060" s="220"/>
      <c r="J7060" s="220"/>
      <c r="K7060" s="220"/>
      <c r="L7060" s="220"/>
      <c r="M7060" s="326"/>
      <c r="N7060" s="220"/>
      <c r="O7060" s="220"/>
      <c r="P7060" s="220"/>
      <c r="Q7060" s="326"/>
      <c r="R7060" s="326"/>
      <c r="S7060" s="326"/>
      <c r="T7060" s="326"/>
    </row>
    <row r="7061" spans="1:20">
      <c r="A7061" s="220"/>
      <c r="B7061" s="220"/>
      <c r="C7061" s="220"/>
      <c r="D7061" s="220"/>
      <c r="E7061" s="220"/>
      <c r="F7061" s="220"/>
      <c r="G7061" s="220"/>
      <c r="H7061" s="220"/>
      <c r="I7061" s="220"/>
      <c r="J7061" s="220"/>
      <c r="K7061" s="220"/>
      <c r="L7061" s="220"/>
      <c r="M7061" s="326"/>
      <c r="N7061" s="220"/>
      <c r="O7061" s="220"/>
      <c r="P7061" s="220"/>
      <c r="Q7061" s="326"/>
      <c r="R7061" s="326"/>
      <c r="S7061" s="326"/>
      <c r="T7061" s="326"/>
    </row>
    <row r="7062" spans="1:20">
      <c r="A7062" s="220"/>
      <c r="B7062" s="220"/>
      <c r="C7062" s="220"/>
      <c r="D7062" s="220"/>
      <c r="E7062" s="220"/>
      <c r="F7062" s="220"/>
      <c r="G7062" s="220"/>
      <c r="H7062" s="220"/>
      <c r="I7062" s="220"/>
      <c r="J7062" s="220"/>
      <c r="K7062" s="220"/>
      <c r="L7062" s="220"/>
      <c r="M7062" s="326"/>
      <c r="N7062" s="220"/>
      <c r="O7062" s="220"/>
      <c r="P7062" s="220"/>
      <c r="Q7062" s="326"/>
      <c r="R7062" s="326"/>
      <c r="S7062" s="326"/>
      <c r="T7062" s="326"/>
    </row>
    <row r="7063" spans="1:20">
      <c r="A7063" s="220"/>
      <c r="B7063" s="220"/>
      <c r="C7063" s="220"/>
      <c r="D7063" s="220"/>
      <c r="E7063" s="220"/>
      <c r="F7063" s="220"/>
      <c r="G7063" s="220"/>
      <c r="H7063" s="220"/>
      <c r="I7063" s="220"/>
      <c r="J7063" s="220"/>
      <c r="K7063" s="220"/>
      <c r="L7063" s="220"/>
      <c r="M7063" s="326"/>
      <c r="N7063" s="220"/>
      <c r="O7063" s="220"/>
      <c r="P7063" s="220"/>
      <c r="Q7063" s="326"/>
      <c r="R7063" s="326"/>
      <c r="S7063" s="326"/>
      <c r="T7063" s="326"/>
    </row>
    <row r="7064" spans="1:20">
      <c r="A7064" s="220"/>
      <c r="B7064" s="220"/>
      <c r="C7064" s="220"/>
      <c r="D7064" s="220"/>
      <c r="E7064" s="220"/>
      <c r="F7064" s="220"/>
      <c r="G7064" s="220"/>
      <c r="H7064" s="220"/>
      <c r="I7064" s="220"/>
      <c r="J7064" s="220"/>
      <c r="K7064" s="220"/>
      <c r="L7064" s="220"/>
      <c r="M7064" s="326"/>
      <c r="N7064" s="220"/>
      <c r="O7064" s="220"/>
      <c r="P7064" s="220"/>
      <c r="Q7064" s="326"/>
      <c r="R7064" s="326"/>
      <c r="S7064" s="326"/>
      <c r="T7064" s="326"/>
    </row>
    <row r="7065" spans="1:20">
      <c r="A7065" s="220"/>
      <c r="B7065" s="220"/>
      <c r="C7065" s="220"/>
      <c r="D7065" s="220"/>
      <c r="E7065" s="220"/>
      <c r="F7065" s="220"/>
      <c r="G7065" s="220"/>
      <c r="H7065" s="220"/>
      <c r="I7065" s="220"/>
      <c r="J7065" s="220"/>
      <c r="K7065" s="220"/>
      <c r="L7065" s="220"/>
      <c r="M7065" s="326"/>
      <c r="N7065" s="220"/>
      <c r="O7065" s="220"/>
      <c r="P7065" s="220"/>
      <c r="Q7065" s="326"/>
      <c r="R7065" s="326"/>
      <c r="S7065" s="326"/>
      <c r="T7065" s="326"/>
    </row>
    <row r="7066" spans="1:20">
      <c r="A7066" s="220"/>
      <c r="B7066" s="220"/>
      <c r="C7066" s="220"/>
      <c r="D7066" s="220"/>
      <c r="E7066" s="220"/>
      <c r="F7066" s="220"/>
      <c r="G7066" s="220"/>
      <c r="H7066" s="220"/>
      <c r="I7066" s="220"/>
      <c r="J7066" s="220"/>
      <c r="K7066" s="220"/>
      <c r="L7066" s="220"/>
      <c r="M7066" s="326"/>
      <c r="N7066" s="220"/>
      <c r="O7066" s="220"/>
      <c r="P7066" s="220"/>
      <c r="Q7066" s="326"/>
      <c r="R7066" s="326"/>
      <c r="S7066" s="326"/>
      <c r="T7066" s="326"/>
    </row>
    <row r="7067" spans="1:20">
      <c r="A7067" s="220"/>
      <c r="B7067" s="220"/>
      <c r="C7067" s="220"/>
      <c r="D7067" s="220"/>
      <c r="E7067" s="220"/>
      <c r="F7067" s="220"/>
      <c r="G7067" s="220"/>
      <c r="H7067" s="220"/>
      <c r="I7067" s="220"/>
      <c r="J7067" s="220"/>
      <c r="K7067" s="220"/>
      <c r="L7067" s="220"/>
      <c r="M7067" s="326"/>
      <c r="N7067" s="220"/>
      <c r="O7067" s="220"/>
      <c r="P7067" s="220"/>
      <c r="Q7067" s="326"/>
      <c r="R7067" s="326"/>
      <c r="S7067" s="326"/>
      <c r="T7067" s="326"/>
    </row>
    <row r="7068" spans="1:20">
      <c r="A7068" s="220"/>
      <c r="B7068" s="220"/>
      <c r="C7068" s="220"/>
      <c r="D7068" s="220"/>
      <c r="E7068" s="220"/>
      <c r="F7068" s="220"/>
      <c r="G7068" s="220"/>
      <c r="H7068" s="220"/>
      <c r="I7068" s="220"/>
      <c r="J7068" s="220"/>
      <c r="K7068" s="220"/>
      <c r="L7068" s="220"/>
      <c r="M7068" s="326"/>
      <c r="N7068" s="220"/>
      <c r="O7068" s="220"/>
      <c r="P7068" s="220"/>
      <c r="Q7068" s="326"/>
      <c r="R7068" s="326"/>
      <c r="S7068" s="326"/>
      <c r="T7068" s="326"/>
    </row>
    <row r="7069" spans="1:20">
      <c r="A7069" s="220"/>
      <c r="B7069" s="220"/>
      <c r="C7069" s="220"/>
      <c r="D7069" s="220"/>
      <c r="E7069" s="220"/>
      <c r="F7069" s="220"/>
      <c r="G7069" s="220"/>
      <c r="H7069" s="220"/>
      <c r="I7069" s="220"/>
      <c r="J7069" s="220"/>
      <c r="K7069" s="220"/>
      <c r="L7069" s="220"/>
      <c r="M7069" s="326"/>
      <c r="N7069" s="220"/>
      <c r="O7069" s="220"/>
      <c r="P7069" s="220"/>
      <c r="Q7069" s="326"/>
      <c r="R7069" s="326"/>
      <c r="S7069" s="326"/>
      <c r="T7069" s="326"/>
    </row>
    <row r="7070" spans="1:20">
      <c r="A7070" s="220"/>
      <c r="B7070" s="220"/>
      <c r="C7070" s="220"/>
      <c r="D7070" s="220"/>
      <c r="E7070" s="220"/>
      <c r="F7070" s="220"/>
      <c r="G7070" s="220"/>
      <c r="H7070" s="220"/>
      <c r="I7070" s="220"/>
      <c r="J7070" s="220"/>
      <c r="K7070" s="220"/>
      <c r="L7070" s="220"/>
      <c r="M7070" s="326"/>
      <c r="N7070" s="220"/>
      <c r="O7070" s="220"/>
      <c r="P7070" s="220"/>
      <c r="Q7070" s="326"/>
      <c r="R7070" s="326"/>
      <c r="S7070" s="326"/>
      <c r="T7070" s="326"/>
    </row>
    <row r="7071" spans="1:20">
      <c r="A7071" s="220"/>
      <c r="B7071" s="220"/>
      <c r="C7071" s="220"/>
      <c r="D7071" s="220"/>
      <c r="E7071" s="220"/>
      <c r="F7071" s="220"/>
      <c r="G7071" s="220"/>
      <c r="H7071" s="220"/>
      <c r="I7071" s="220"/>
      <c r="J7071" s="220"/>
      <c r="K7071" s="220"/>
      <c r="L7071" s="220"/>
      <c r="M7071" s="326"/>
      <c r="N7071" s="220"/>
      <c r="O7071" s="220"/>
      <c r="P7071" s="220"/>
      <c r="Q7071" s="326"/>
      <c r="R7071" s="326"/>
      <c r="S7071" s="326"/>
      <c r="T7071" s="326"/>
    </row>
    <row r="7072" spans="1:20">
      <c r="A7072" s="220"/>
      <c r="B7072" s="220"/>
      <c r="C7072" s="220"/>
      <c r="D7072" s="220"/>
      <c r="E7072" s="220"/>
      <c r="F7072" s="220"/>
      <c r="G7072" s="220"/>
      <c r="H7072" s="220"/>
      <c r="I7072" s="220"/>
      <c r="J7072" s="220"/>
      <c r="K7072" s="220"/>
      <c r="L7072" s="220"/>
      <c r="M7072" s="326"/>
      <c r="N7072" s="220"/>
      <c r="O7072" s="220"/>
      <c r="P7072" s="220"/>
      <c r="Q7072" s="326"/>
      <c r="R7072" s="326"/>
      <c r="S7072" s="326"/>
      <c r="T7072" s="326"/>
    </row>
    <row r="7073" spans="1:20">
      <c r="A7073" s="220"/>
      <c r="B7073" s="220"/>
      <c r="C7073" s="220"/>
      <c r="D7073" s="220"/>
      <c r="E7073" s="220"/>
      <c r="F7073" s="220"/>
      <c r="G7073" s="220"/>
      <c r="H7073" s="220"/>
      <c r="I7073" s="220"/>
      <c r="J7073" s="220"/>
      <c r="K7073" s="220"/>
      <c r="L7073" s="220"/>
      <c r="M7073" s="326"/>
      <c r="N7073" s="220"/>
      <c r="O7073" s="220"/>
      <c r="P7073" s="220"/>
      <c r="Q7073" s="326"/>
      <c r="R7073" s="326"/>
      <c r="S7073" s="326"/>
      <c r="T7073" s="326"/>
    </row>
    <row r="7074" spans="1:20">
      <c r="A7074" s="220"/>
      <c r="B7074" s="220"/>
      <c r="C7074" s="220"/>
      <c r="D7074" s="220"/>
      <c r="E7074" s="220"/>
      <c r="F7074" s="220"/>
      <c r="G7074" s="220"/>
      <c r="H7074" s="220"/>
      <c r="I7074" s="220"/>
      <c r="J7074" s="220"/>
      <c r="K7074" s="220"/>
      <c r="L7074" s="220"/>
      <c r="M7074" s="326"/>
      <c r="N7074" s="220"/>
      <c r="O7074" s="220"/>
      <c r="P7074" s="220"/>
      <c r="Q7074" s="326"/>
      <c r="R7074" s="326"/>
      <c r="S7074" s="326"/>
      <c r="T7074" s="326"/>
    </row>
    <row r="7075" spans="1:20">
      <c r="A7075" s="220"/>
      <c r="B7075" s="220"/>
      <c r="C7075" s="220"/>
      <c r="D7075" s="220"/>
      <c r="E7075" s="220"/>
      <c r="F7075" s="220"/>
      <c r="G7075" s="220"/>
      <c r="H7075" s="220"/>
      <c r="I7075" s="220"/>
      <c r="J7075" s="220"/>
      <c r="K7075" s="220"/>
      <c r="L7075" s="220"/>
      <c r="M7075" s="326"/>
      <c r="N7075" s="220"/>
      <c r="O7075" s="220"/>
      <c r="P7075" s="220"/>
      <c r="Q7075" s="326"/>
      <c r="R7075" s="326"/>
      <c r="S7075" s="326"/>
      <c r="T7075" s="326"/>
    </row>
    <row r="7076" spans="1:20">
      <c r="A7076" s="220"/>
      <c r="B7076" s="220"/>
      <c r="C7076" s="220"/>
      <c r="D7076" s="220"/>
      <c r="E7076" s="220"/>
      <c r="F7076" s="220"/>
      <c r="G7076" s="220"/>
      <c r="H7076" s="220"/>
      <c r="I7076" s="220"/>
      <c r="J7076" s="220"/>
      <c r="K7076" s="220"/>
      <c r="L7076" s="220"/>
      <c r="M7076" s="326"/>
      <c r="N7076" s="220"/>
      <c r="O7076" s="220"/>
      <c r="P7076" s="220"/>
      <c r="Q7076" s="326"/>
      <c r="R7076" s="326"/>
      <c r="S7076" s="326"/>
      <c r="T7076" s="326"/>
    </row>
    <row r="7077" spans="1:20">
      <c r="A7077" s="220"/>
      <c r="B7077" s="220"/>
      <c r="C7077" s="220"/>
      <c r="D7077" s="220"/>
      <c r="E7077" s="220"/>
      <c r="F7077" s="220"/>
      <c r="G7077" s="220"/>
      <c r="H7077" s="220"/>
      <c r="I7077" s="220"/>
      <c r="J7077" s="220"/>
      <c r="K7077" s="220"/>
      <c r="L7077" s="220"/>
      <c r="M7077" s="326"/>
      <c r="N7077" s="220"/>
      <c r="O7077" s="220"/>
      <c r="P7077" s="220"/>
      <c r="Q7077" s="326"/>
      <c r="R7077" s="326"/>
      <c r="S7077" s="326"/>
      <c r="T7077" s="326"/>
    </row>
    <row r="7078" spans="1:20">
      <c r="A7078" s="220"/>
      <c r="B7078" s="220"/>
      <c r="C7078" s="220"/>
      <c r="D7078" s="220"/>
      <c r="E7078" s="220"/>
      <c r="F7078" s="220"/>
      <c r="G7078" s="220"/>
      <c r="H7078" s="220"/>
      <c r="I7078" s="220"/>
      <c r="J7078" s="220"/>
      <c r="K7078" s="220"/>
      <c r="L7078" s="220"/>
      <c r="M7078" s="326"/>
      <c r="N7078" s="220"/>
      <c r="O7078" s="220"/>
      <c r="P7078" s="220"/>
      <c r="Q7078" s="326"/>
      <c r="R7078" s="326"/>
      <c r="S7078" s="326"/>
      <c r="T7078" s="326"/>
    </row>
    <row r="7079" spans="1:20">
      <c r="A7079" s="220"/>
      <c r="B7079" s="220"/>
      <c r="C7079" s="220"/>
      <c r="D7079" s="220"/>
      <c r="E7079" s="220"/>
      <c r="F7079" s="220"/>
      <c r="G7079" s="220"/>
      <c r="H7079" s="220"/>
      <c r="I7079" s="220"/>
      <c r="J7079" s="220"/>
      <c r="K7079" s="220"/>
      <c r="L7079" s="220"/>
      <c r="M7079" s="326"/>
      <c r="N7079" s="220"/>
      <c r="O7079" s="220"/>
      <c r="P7079" s="220"/>
      <c r="Q7079" s="326"/>
      <c r="R7079" s="326"/>
      <c r="S7079" s="326"/>
      <c r="T7079" s="326"/>
    </row>
    <row r="7080" spans="1:20">
      <c r="A7080" s="220"/>
      <c r="B7080" s="220"/>
      <c r="C7080" s="220"/>
      <c r="D7080" s="220"/>
      <c r="E7080" s="220"/>
      <c r="F7080" s="220"/>
      <c r="G7080" s="220"/>
      <c r="H7080" s="220"/>
      <c r="I7080" s="220"/>
      <c r="J7080" s="220"/>
      <c r="K7080" s="220"/>
      <c r="L7080" s="220"/>
      <c r="M7080" s="326"/>
      <c r="N7080" s="220"/>
      <c r="O7080" s="220"/>
      <c r="P7080" s="220"/>
      <c r="Q7080" s="326"/>
      <c r="R7080" s="326"/>
      <c r="S7080" s="326"/>
      <c r="T7080" s="326"/>
    </row>
    <row r="7081" spans="1:20">
      <c r="A7081" s="220"/>
      <c r="B7081" s="220"/>
      <c r="C7081" s="220"/>
      <c r="D7081" s="220"/>
      <c r="E7081" s="220"/>
      <c r="F7081" s="220"/>
      <c r="G7081" s="220"/>
      <c r="H7081" s="220"/>
      <c r="I7081" s="220"/>
      <c r="J7081" s="220"/>
      <c r="K7081" s="220"/>
      <c r="L7081" s="220"/>
      <c r="M7081" s="326"/>
      <c r="N7081" s="220"/>
      <c r="O7081" s="220"/>
      <c r="P7081" s="220"/>
      <c r="Q7081" s="326"/>
      <c r="R7081" s="326"/>
      <c r="S7081" s="326"/>
      <c r="T7081" s="326"/>
    </row>
    <row r="7082" spans="1:20">
      <c r="A7082" s="220"/>
      <c r="B7082" s="220"/>
      <c r="C7082" s="220"/>
      <c r="D7082" s="220"/>
      <c r="E7082" s="220"/>
      <c r="F7082" s="220"/>
      <c r="G7082" s="220"/>
      <c r="H7082" s="220"/>
      <c r="I7082" s="220"/>
      <c r="J7082" s="220"/>
      <c r="K7082" s="220"/>
      <c r="L7082" s="220"/>
      <c r="M7082" s="326"/>
      <c r="N7082" s="220"/>
      <c r="O7082" s="220"/>
      <c r="P7082" s="220"/>
      <c r="Q7082" s="326"/>
      <c r="R7082" s="326"/>
      <c r="S7082" s="326"/>
      <c r="T7082" s="326"/>
    </row>
    <row r="7083" spans="1:20">
      <c r="A7083" s="220"/>
      <c r="B7083" s="220"/>
      <c r="C7083" s="220"/>
      <c r="D7083" s="220"/>
      <c r="E7083" s="220"/>
      <c r="F7083" s="220"/>
      <c r="G7083" s="220"/>
      <c r="H7083" s="220"/>
      <c r="I7083" s="220"/>
      <c r="J7083" s="220"/>
      <c r="K7083" s="220"/>
      <c r="L7083" s="220"/>
      <c r="M7083" s="326"/>
      <c r="N7083" s="220"/>
      <c r="O7083" s="220"/>
      <c r="P7083" s="220"/>
      <c r="Q7083" s="326"/>
      <c r="R7083" s="326"/>
      <c r="S7083" s="326"/>
      <c r="T7083" s="326"/>
    </row>
    <row r="7084" spans="1:20">
      <c r="A7084" s="220"/>
      <c r="B7084" s="220"/>
      <c r="C7084" s="220"/>
      <c r="D7084" s="220"/>
      <c r="E7084" s="220"/>
      <c r="F7084" s="220"/>
      <c r="G7084" s="220"/>
      <c r="H7084" s="220"/>
      <c r="I7084" s="220"/>
      <c r="J7084" s="220"/>
      <c r="K7084" s="220"/>
      <c r="L7084" s="220"/>
      <c r="M7084" s="326"/>
      <c r="N7084" s="220"/>
      <c r="O7084" s="220"/>
      <c r="P7084" s="220"/>
      <c r="Q7084" s="326"/>
      <c r="R7084" s="326"/>
      <c r="S7084" s="326"/>
      <c r="T7084" s="326"/>
    </row>
    <row r="7085" spans="1:20">
      <c r="A7085" s="220"/>
      <c r="B7085" s="220"/>
      <c r="C7085" s="220"/>
      <c r="D7085" s="220"/>
      <c r="E7085" s="220"/>
      <c r="F7085" s="220"/>
      <c r="G7085" s="220"/>
      <c r="H7085" s="220"/>
      <c r="I7085" s="220"/>
      <c r="J7085" s="220"/>
      <c r="K7085" s="220"/>
      <c r="L7085" s="220"/>
      <c r="M7085" s="326"/>
      <c r="N7085" s="220"/>
      <c r="O7085" s="220"/>
      <c r="P7085" s="220"/>
      <c r="Q7085" s="326"/>
      <c r="R7085" s="326"/>
      <c r="S7085" s="326"/>
      <c r="T7085" s="326"/>
    </row>
    <row r="7086" spans="1:20">
      <c r="A7086" s="220"/>
      <c r="B7086" s="220"/>
      <c r="C7086" s="220"/>
      <c r="D7086" s="220"/>
      <c r="E7086" s="220"/>
      <c r="F7086" s="220"/>
      <c r="G7086" s="220"/>
      <c r="H7086" s="220"/>
      <c r="I7086" s="220"/>
      <c r="J7086" s="220"/>
      <c r="K7086" s="220"/>
      <c r="L7086" s="220"/>
      <c r="M7086" s="326"/>
      <c r="N7086" s="220"/>
      <c r="O7086" s="220"/>
      <c r="P7086" s="220"/>
      <c r="Q7086" s="326"/>
      <c r="R7086" s="326"/>
      <c r="S7086" s="326"/>
      <c r="T7086" s="326"/>
    </row>
    <row r="7087" spans="1:20">
      <c r="A7087" s="220"/>
      <c r="B7087" s="220"/>
      <c r="C7087" s="220"/>
      <c r="D7087" s="220"/>
      <c r="E7087" s="220"/>
      <c r="F7087" s="220"/>
      <c r="G7087" s="220"/>
      <c r="H7087" s="220"/>
      <c r="I7087" s="220"/>
      <c r="J7087" s="220"/>
      <c r="K7087" s="220"/>
      <c r="L7087" s="220"/>
      <c r="M7087" s="326"/>
      <c r="N7087" s="220"/>
      <c r="O7087" s="220"/>
      <c r="P7087" s="220"/>
      <c r="Q7087" s="326"/>
      <c r="R7087" s="326"/>
      <c r="S7087" s="326"/>
      <c r="T7087" s="326"/>
    </row>
    <row r="7088" spans="1:20">
      <c r="A7088" s="220"/>
      <c r="B7088" s="220"/>
      <c r="C7088" s="220"/>
      <c r="D7088" s="220"/>
      <c r="E7088" s="220"/>
      <c r="F7088" s="220"/>
      <c r="G7088" s="220"/>
      <c r="H7088" s="220"/>
      <c r="I7088" s="220"/>
      <c r="J7088" s="220"/>
      <c r="K7088" s="220"/>
      <c r="L7088" s="220"/>
      <c r="M7088" s="326"/>
      <c r="N7088" s="220"/>
      <c r="O7088" s="220"/>
      <c r="P7088" s="220"/>
      <c r="Q7088" s="326"/>
      <c r="R7088" s="326"/>
      <c r="S7088" s="326"/>
      <c r="T7088" s="326"/>
    </row>
    <row r="7089" spans="1:20">
      <c r="A7089" s="220"/>
      <c r="B7089" s="220"/>
      <c r="C7089" s="220"/>
      <c r="D7089" s="220"/>
      <c r="E7089" s="220"/>
      <c r="F7089" s="220"/>
      <c r="G7089" s="220"/>
      <c r="H7089" s="220"/>
      <c r="I7089" s="220"/>
      <c r="J7089" s="220"/>
      <c r="K7089" s="220"/>
      <c r="L7089" s="220"/>
      <c r="M7089" s="326"/>
      <c r="N7089" s="220"/>
      <c r="O7089" s="220"/>
      <c r="P7089" s="220"/>
      <c r="Q7089" s="326"/>
      <c r="R7089" s="326"/>
      <c r="S7089" s="326"/>
      <c r="T7089" s="326"/>
    </row>
    <row r="7090" spans="1:20">
      <c r="A7090" s="220"/>
      <c r="B7090" s="220"/>
      <c r="C7090" s="220"/>
      <c r="D7090" s="220"/>
      <c r="E7090" s="220"/>
      <c r="F7090" s="220"/>
      <c r="G7090" s="220"/>
      <c r="H7090" s="220"/>
      <c r="I7090" s="220"/>
      <c r="J7090" s="220"/>
      <c r="K7090" s="220"/>
      <c r="L7090" s="220"/>
      <c r="M7090" s="326"/>
      <c r="N7090" s="220"/>
      <c r="O7090" s="220"/>
      <c r="P7090" s="220"/>
      <c r="Q7090" s="326"/>
      <c r="R7090" s="326"/>
      <c r="S7090" s="326"/>
      <c r="T7090" s="326"/>
    </row>
    <row r="7091" spans="1:20">
      <c r="A7091" s="220"/>
      <c r="B7091" s="220"/>
      <c r="C7091" s="220"/>
      <c r="D7091" s="220"/>
      <c r="E7091" s="220"/>
      <c r="F7091" s="220"/>
      <c r="G7091" s="220"/>
      <c r="H7091" s="220"/>
      <c r="I7091" s="220"/>
      <c r="J7091" s="220"/>
      <c r="K7091" s="220"/>
      <c r="L7091" s="220"/>
      <c r="M7091" s="326"/>
      <c r="N7091" s="220"/>
      <c r="O7091" s="220"/>
      <c r="P7091" s="220"/>
      <c r="Q7091" s="326"/>
      <c r="R7091" s="326"/>
      <c r="S7091" s="326"/>
      <c r="T7091" s="326"/>
    </row>
    <row r="7092" spans="1:20">
      <c r="A7092" s="220"/>
      <c r="B7092" s="220"/>
      <c r="C7092" s="220"/>
      <c r="D7092" s="220"/>
      <c r="E7092" s="220"/>
      <c r="F7092" s="220"/>
      <c r="G7092" s="220"/>
      <c r="H7092" s="220"/>
      <c r="I7092" s="220"/>
      <c r="J7092" s="220"/>
      <c r="K7092" s="220"/>
      <c r="L7092" s="220"/>
      <c r="M7092" s="326"/>
      <c r="N7092" s="220"/>
      <c r="O7092" s="220"/>
      <c r="P7092" s="220"/>
      <c r="Q7092" s="326"/>
      <c r="R7092" s="326"/>
      <c r="S7092" s="326"/>
      <c r="T7092" s="326"/>
    </row>
    <row r="7093" spans="1:20">
      <c r="A7093" s="220"/>
      <c r="B7093" s="220"/>
      <c r="C7093" s="220"/>
      <c r="D7093" s="220"/>
      <c r="E7093" s="220"/>
      <c r="F7093" s="220"/>
      <c r="G7093" s="220"/>
      <c r="H7093" s="220"/>
      <c r="I7093" s="220"/>
      <c r="J7093" s="220"/>
      <c r="K7093" s="220"/>
      <c r="L7093" s="220"/>
      <c r="M7093" s="326"/>
      <c r="N7093" s="220"/>
      <c r="O7093" s="220"/>
      <c r="P7093" s="220"/>
      <c r="Q7093" s="326"/>
      <c r="R7093" s="326"/>
      <c r="S7093" s="326"/>
      <c r="T7093" s="326"/>
    </row>
    <row r="7094" spans="1:20">
      <c r="A7094" s="220"/>
      <c r="B7094" s="220"/>
      <c r="C7094" s="220"/>
      <c r="D7094" s="220"/>
      <c r="E7094" s="220"/>
      <c r="F7094" s="220"/>
      <c r="G7094" s="220"/>
      <c r="H7094" s="220"/>
      <c r="I7094" s="220"/>
      <c r="J7094" s="220"/>
      <c r="K7094" s="220"/>
      <c r="L7094" s="220"/>
      <c r="M7094" s="326"/>
      <c r="N7094" s="220"/>
      <c r="O7094" s="220"/>
      <c r="P7094" s="220"/>
      <c r="Q7094" s="326"/>
      <c r="R7094" s="326"/>
      <c r="S7094" s="326"/>
      <c r="T7094" s="326"/>
    </row>
    <row r="7095" spans="1:20">
      <c r="A7095" s="220"/>
      <c r="B7095" s="220"/>
      <c r="C7095" s="220"/>
      <c r="D7095" s="220"/>
      <c r="E7095" s="220"/>
      <c r="F7095" s="220"/>
      <c r="G7095" s="220"/>
      <c r="H7095" s="220"/>
      <c r="I7095" s="220"/>
      <c r="J7095" s="220"/>
      <c r="K7095" s="220"/>
      <c r="L7095" s="220"/>
      <c r="M7095" s="326"/>
      <c r="N7095" s="220"/>
      <c r="O7095" s="220"/>
      <c r="P7095" s="220"/>
      <c r="Q7095" s="326"/>
      <c r="R7095" s="326"/>
      <c r="S7095" s="326"/>
      <c r="T7095" s="326"/>
    </row>
    <row r="7096" spans="1:20">
      <c r="A7096" s="220"/>
      <c r="B7096" s="220"/>
      <c r="C7096" s="220"/>
      <c r="D7096" s="220"/>
      <c r="E7096" s="220"/>
      <c r="F7096" s="220"/>
      <c r="G7096" s="220"/>
      <c r="H7096" s="220"/>
      <c r="I7096" s="220"/>
      <c r="J7096" s="220"/>
      <c r="K7096" s="220"/>
      <c r="L7096" s="220"/>
      <c r="M7096" s="326"/>
      <c r="N7096" s="220"/>
      <c r="O7096" s="220"/>
      <c r="P7096" s="220"/>
      <c r="Q7096" s="326"/>
      <c r="R7096" s="326"/>
      <c r="S7096" s="326"/>
      <c r="T7096" s="326"/>
    </row>
    <row r="7097" spans="1:20">
      <c r="A7097" s="220"/>
      <c r="B7097" s="220"/>
      <c r="C7097" s="220"/>
      <c r="D7097" s="220"/>
      <c r="E7097" s="220"/>
      <c r="F7097" s="220"/>
      <c r="G7097" s="220"/>
      <c r="H7097" s="220"/>
      <c r="I7097" s="220"/>
      <c r="J7097" s="220"/>
      <c r="K7097" s="220"/>
      <c r="L7097" s="220"/>
      <c r="M7097" s="326"/>
      <c r="N7097" s="220"/>
      <c r="O7097" s="220"/>
      <c r="P7097" s="220"/>
      <c r="Q7097" s="326"/>
      <c r="R7097" s="326"/>
      <c r="S7097" s="326"/>
      <c r="T7097" s="326"/>
    </row>
    <row r="7098" spans="1:20">
      <c r="A7098" s="220"/>
      <c r="B7098" s="220"/>
      <c r="C7098" s="220"/>
      <c r="D7098" s="220"/>
      <c r="E7098" s="220"/>
      <c r="F7098" s="220"/>
      <c r="G7098" s="220"/>
      <c r="H7098" s="220"/>
      <c r="I7098" s="220"/>
      <c r="J7098" s="220"/>
      <c r="K7098" s="220"/>
      <c r="L7098" s="220"/>
      <c r="M7098" s="326"/>
      <c r="N7098" s="220"/>
      <c r="O7098" s="220"/>
      <c r="P7098" s="220"/>
      <c r="Q7098" s="326"/>
      <c r="R7098" s="326"/>
      <c r="S7098" s="326"/>
      <c r="T7098" s="326"/>
    </row>
    <row r="7099" spans="1:20">
      <c r="A7099" s="220"/>
      <c r="B7099" s="220"/>
      <c r="C7099" s="220"/>
      <c r="D7099" s="220"/>
      <c r="E7099" s="220"/>
      <c r="F7099" s="220"/>
      <c r="G7099" s="220"/>
      <c r="H7099" s="220"/>
      <c r="I7099" s="220"/>
      <c r="J7099" s="220"/>
      <c r="K7099" s="220"/>
      <c r="L7099" s="220"/>
      <c r="M7099" s="326"/>
      <c r="N7099" s="220"/>
      <c r="O7099" s="220"/>
      <c r="P7099" s="220"/>
      <c r="Q7099" s="326"/>
      <c r="R7099" s="326"/>
      <c r="S7099" s="326"/>
      <c r="T7099" s="326"/>
    </row>
    <row r="7100" spans="1:20">
      <c r="A7100" s="220"/>
      <c r="B7100" s="220"/>
      <c r="C7100" s="220"/>
      <c r="D7100" s="220"/>
      <c r="E7100" s="220"/>
      <c r="F7100" s="220"/>
      <c r="G7100" s="220"/>
      <c r="H7100" s="220"/>
      <c r="I7100" s="220"/>
      <c r="J7100" s="220"/>
      <c r="K7100" s="220"/>
      <c r="L7100" s="220"/>
      <c r="M7100" s="326"/>
      <c r="N7100" s="220"/>
      <c r="O7100" s="220"/>
      <c r="P7100" s="220"/>
      <c r="Q7100" s="326"/>
      <c r="R7100" s="326"/>
      <c r="S7100" s="326"/>
      <c r="T7100" s="326"/>
    </row>
    <row r="7101" spans="1:20">
      <c r="A7101" s="220"/>
      <c r="B7101" s="220"/>
      <c r="C7101" s="220"/>
      <c r="D7101" s="220"/>
      <c r="E7101" s="220"/>
      <c r="F7101" s="220"/>
      <c r="G7101" s="220"/>
      <c r="H7101" s="220"/>
      <c r="I7101" s="220"/>
      <c r="J7101" s="220"/>
      <c r="K7101" s="220"/>
      <c r="L7101" s="220"/>
      <c r="M7101" s="326"/>
      <c r="N7101" s="220"/>
      <c r="O7101" s="220"/>
      <c r="P7101" s="220"/>
      <c r="Q7101" s="326"/>
      <c r="R7101" s="326"/>
      <c r="S7101" s="326"/>
      <c r="T7101" s="326"/>
    </row>
    <row r="7102" spans="1:20">
      <c r="A7102" s="220"/>
      <c r="B7102" s="220"/>
      <c r="C7102" s="220"/>
      <c r="D7102" s="220"/>
      <c r="E7102" s="220"/>
      <c r="F7102" s="220"/>
      <c r="G7102" s="220"/>
      <c r="H7102" s="220"/>
      <c r="I7102" s="220"/>
      <c r="J7102" s="220"/>
      <c r="K7102" s="220"/>
      <c r="L7102" s="220"/>
      <c r="M7102" s="326"/>
      <c r="N7102" s="220"/>
      <c r="O7102" s="220"/>
      <c r="P7102" s="220"/>
      <c r="Q7102" s="326"/>
      <c r="R7102" s="326"/>
      <c r="S7102" s="326"/>
      <c r="T7102" s="326"/>
    </row>
    <row r="7103" spans="1:20">
      <c r="A7103" s="220"/>
      <c r="B7103" s="220"/>
      <c r="C7103" s="220"/>
      <c r="D7103" s="220"/>
      <c r="E7103" s="220"/>
      <c r="F7103" s="220"/>
      <c r="G7103" s="220"/>
      <c r="H7103" s="220"/>
      <c r="I7103" s="220"/>
      <c r="J7103" s="220"/>
      <c r="K7103" s="220"/>
      <c r="L7103" s="220"/>
      <c r="M7103" s="326"/>
      <c r="N7103" s="220"/>
      <c r="O7103" s="220"/>
      <c r="P7103" s="220"/>
      <c r="Q7103" s="326"/>
      <c r="R7103" s="326"/>
      <c r="S7103" s="326"/>
      <c r="T7103" s="326"/>
    </row>
    <row r="7104" spans="1:20">
      <c r="A7104" s="220"/>
      <c r="B7104" s="220"/>
      <c r="C7104" s="220"/>
      <c r="D7104" s="220"/>
      <c r="E7104" s="220"/>
      <c r="F7104" s="220"/>
      <c r="G7104" s="220"/>
      <c r="H7104" s="220"/>
      <c r="I7104" s="220"/>
      <c r="J7104" s="220"/>
      <c r="K7104" s="220"/>
      <c r="L7104" s="220"/>
      <c r="M7104" s="326"/>
      <c r="N7104" s="220"/>
      <c r="O7104" s="220"/>
      <c r="P7104" s="220"/>
      <c r="Q7104" s="326"/>
      <c r="R7104" s="326"/>
      <c r="S7104" s="326"/>
      <c r="T7104" s="326"/>
    </row>
    <row r="7105" spans="1:20">
      <c r="A7105" s="220"/>
      <c r="B7105" s="220"/>
      <c r="C7105" s="220"/>
      <c r="D7105" s="220"/>
      <c r="E7105" s="220"/>
      <c r="F7105" s="220"/>
      <c r="G7105" s="220"/>
      <c r="H7105" s="220"/>
      <c r="I7105" s="220"/>
      <c r="J7105" s="220"/>
      <c r="K7105" s="220"/>
      <c r="L7105" s="220"/>
      <c r="M7105" s="326"/>
      <c r="N7105" s="220"/>
      <c r="O7105" s="220"/>
      <c r="P7105" s="220"/>
      <c r="Q7105" s="326"/>
      <c r="R7105" s="326"/>
      <c r="S7105" s="326"/>
      <c r="T7105" s="326"/>
    </row>
    <row r="7106" spans="1:20">
      <c r="A7106" s="220"/>
      <c r="B7106" s="220"/>
      <c r="C7106" s="220"/>
      <c r="D7106" s="220"/>
      <c r="E7106" s="220"/>
      <c r="F7106" s="220"/>
      <c r="G7106" s="220"/>
      <c r="H7106" s="220"/>
      <c r="I7106" s="220"/>
      <c r="J7106" s="220"/>
      <c r="K7106" s="220"/>
      <c r="L7106" s="220"/>
      <c r="M7106" s="326"/>
      <c r="N7106" s="220"/>
      <c r="O7106" s="220"/>
      <c r="P7106" s="220"/>
      <c r="Q7106" s="326"/>
      <c r="R7106" s="326"/>
      <c r="S7106" s="326"/>
      <c r="T7106" s="326"/>
    </row>
    <row r="7107" spans="1:20">
      <c r="A7107" s="220"/>
      <c r="B7107" s="220"/>
      <c r="C7107" s="220"/>
      <c r="D7107" s="220"/>
      <c r="E7107" s="220"/>
      <c r="F7107" s="220"/>
      <c r="G7107" s="220"/>
      <c r="H7107" s="220"/>
      <c r="I7107" s="220"/>
      <c r="J7107" s="220"/>
      <c r="K7107" s="220"/>
      <c r="L7107" s="220"/>
      <c r="M7107" s="326"/>
      <c r="N7107" s="220"/>
      <c r="O7107" s="220"/>
      <c r="P7107" s="220"/>
      <c r="Q7107" s="326"/>
      <c r="R7107" s="326"/>
      <c r="S7107" s="326"/>
      <c r="T7107" s="326"/>
    </row>
    <row r="7108" spans="1:20">
      <c r="A7108" s="220"/>
      <c r="B7108" s="220"/>
      <c r="C7108" s="220"/>
      <c r="D7108" s="220"/>
      <c r="E7108" s="220"/>
      <c r="F7108" s="220"/>
      <c r="G7108" s="220"/>
      <c r="H7108" s="220"/>
      <c r="I7108" s="220"/>
      <c r="J7108" s="220"/>
      <c r="K7108" s="220"/>
      <c r="L7108" s="220"/>
      <c r="M7108" s="326"/>
      <c r="N7108" s="220"/>
      <c r="O7108" s="220"/>
      <c r="P7108" s="220"/>
      <c r="Q7108" s="326"/>
      <c r="R7108" s="326"/>
      <c r="S7108" s="326"/>
      <c r="T7108" s="326"/>
    </row>
    <row r="7109" spans="1:20">
      <c r="A7109" s="220"/>
      <c r="B7109" s="220"/>
      <c r="C7109" s="220"/>
      <c r="D7109" s="220"/>
      <c r="E7109" s="220"/>
      <c r="F7109" s="220"/>
      <c r="G7109" s="220"/>
      <c r="H7109" s="220"/>
      <c r="I7109" s="220"/>
      <c r="J7109" s="220"/>
      <c r="K7109" s="220"/>
      <c r="L7109" s="220"/>
      <c r="M7109" s="326"/>
      <c r="N7109" s="220"/>
      <c r="O7109" s="220"/>
      <c r="P7109" s="220"/>
      <c r="Q7109" s="326"/>
      <c r="R7109" s="326"/>
      <c r="S7109" s="326"/>
      <c r="T7109" s="326"/>
    </row>
    <row r="7110" spans="1:20">
      <c r="A7110" s="220"/>
      <c r="B7110" s="220"/>
      <c r="C7110" s="220"/>
      <c r="D7110" s="220"/>
      <c r="E7110" s="220"/>
      <c r="F7110" s="220"/>
      <c r="G7110" s="220"/>
      <c r="H7110" s="220"/>
      <c r="I7110" s="220"/>
      <c r="J7110" s="220"/>
      <c r="K7110" s="220"/>
      <c r="L7110" s="220"/>
      <c r="M7110" s="326"/>
      <c r="N7110" s="220"/>
      <c r="O7110" s="220"/>
      <c r="P7110" s="220"/>
      <c r="Q7110" s="326"/>
      <c r="R7110" s="326"/>
      <c r="S7110" s="326"/>
      <c r="T7110" s="326"/>
    </row>
    <row r="7111" spans="1:20">
      <c r="A7111" s="220"/>
      <c r="B7111" s="220"/>
      <c r="C7111" s="220"/>
      <c r="D7111" s="220"/>
      <c r="E7111" s="220"/>
      <c r="F7111" s="220"/>
      <c r="G7111" s="220"/>
      <c r="H7111" s="220"/>
      <c r="I7111" s="220"/>
      <c r="J7111" s="220"/>
      <c r="K7111" s="220"/>
      <c r="L7111" s="220"/>
      <c r="M7111" s="326"/>
      <c r="N7111" s="220"/>
      <c r="O7111" s="220"/>
      <c r="P7111" s="220"/>
      <c r="Q7111" s="326"/>
      <c r="R7111" s="326"/>
      <c r="S7111" s="326"/>
      <c r="T7111" s="326"/>
    </row>
    <row r="7112" spans="1:20">
      <c r="A7112" s="220"/>
      <c r="B7112" s="220"/>
      <c r="C7112" s="220"/>
      <c r="D7112" s="220"/>
      <c r="E7112" s="220"/>
      <c r="F7112" s="220"/>
      <c r="G7112" s="220"/>
      <c r="H7112" s="220"/>
      <c r="I7112" s="220"/>
      <c r="J7112" s="220"/>
      <c r="K7112" s="220"/>
      <c r="L7112" s="220"/>
      <c r="M7112" s="326"/>
      <c r="N7112" s="220"/>
      <c r="O7112" s="220"/>
      <c r="P7112" s="220"/>
      <c r="Q7112" s="326"/>
      <c r="R7112" s="326"/>
      <c r="S7112" s="326"/>
      <c r="T7112" s="326"/>
    </row>
    <row r="7113" spans="1:20">
      <c r="A7113" s="220"/>
      <c r="B7113" s="220"/>
      <c r="C7113" s="220"/>
      <c r="D7113" s="220"/>
      <c r="E7113" s="220"/>
      <c r="F7113" s="220"/>
      <c r="G7113" s="220"/>
      <c r="H7113" s="220"/>
      <c r="I7113" s="220"/>
      <c r="J7113" s="220"/>
      <c r="K7113" s="220"/>
      <c r="L7113" s="220"/>
      <c r="M7113" s="326"/>
      <c r="N7113" s="220"/>
      <c r="O7113" s="220"/>
      <c r="P7113" s="220"/>
      <c r="Q7113" s="326"/>
      <c r="R7113" s="326"/>
      <c r="S7113" s="326"/>
      <c r="T7113" s="326"/>
    </row>
    <row r="7114" spans="1:20">
      <c r="A7114" s="220"/>
      <c r="B7114" s="220"/>
      <c r="C7114" s="220"/>
      <c r="D7114" s="220"/>
      <c r="E7114" s="220"/>
      <c r="F7114" s="220"/>
      <c r="G7114" s="220"/>
      <c r="H7114" s="220"/>
      <c r="I7114" s="220"/>
      <c r="J7114" s="220"/>
      <c r="K7114" s="220"/>
      <c r="L7114" s="220"/>
      <c r="M7114" s="326"/>
      <c r="N7114" s="220"/>
      <c r="O7114" s="220"/>
      <c r="P7114" s="220"/>
      <c r="Q7114" s="326"/>
      <c r="R7114" s="326"/>
      <c r="S7114" s="326"/>
      <c r="T7114" s="326"/>
    </row>
    <row r="7115" spans="1:20">
      <c r="A7115" s="220"/>
      <c r="B7115" s="220"/>
      <c r="C7115" s="220"/>
      <c r="D7115" s="220"/>
      <c r="E7115" s="220"/>
      <c r="F7115" s="220"/>
      <c r="G7115" s="220"/>
      <c r="H7115" s="220"/>
      <c r="I7115" s="220"/>
      <c r="J7115" s="220"/>
      <c r="K7115" s="220"/>
      <c r="L7115" s="220"/>
      <c r="M7115" s="326"/>
      <c r="N7115" s="220"/>
      <c r="O7115" s="220"/>
      <c r="P7115" s="220"/>
      <c r="Q7115" s="326"/>
      <c r="R7115" s="326"/>
      <c r="S7115" s="326"/>
      <c r="T7115" s="326"/>
    </row>
    <row r="7116" spans="1:20">
      <c r="A7116" s="220"/>
      <c r="B7116" s="220"/>
      <c r="C7116" s="220"/>
      <c r="D7116" s="220"/>
      <c r="E7116" s="220"/>
      <c r="F7116" s="220"/>
      <c r="G7116" s="220"/>
      <c r="H7116" s="220"/>
      <c r="I7116" s="220"/>
      <c r="J7116" s="220"/>
      <c r="K7116" s="220"/>
      <c r="L7116" s="220"/>
      <c r="M7116" s="326"/>
      <c r="N7116" s="220"/>
      <c r="O7116" s="220"/>
      <c r="P7116" s="220"/>
      <c r="Q7116" s="326"/>
      <c r="R7116" s="326"/>
      <c r="S7116" s="326"/>
      <c r="T7116" s="326"/>
    </row>
    <row r="7117" spans="1:20">
      <c r="A7117" s="220"/>
      <c r="B7117" s="220"/>
      <c r="C7117" s="220"/>
      <c r="D7117" s="220"/>
      <c r="E7117" s="220"/>
      <c r="F7117" s="220"/>
      <c r="G7117" s="220"/>
      <c r="H7117" s="220"/>
      <c r="I7117" s="220"/>
      <c r="J7117" s="220"/>
      <c r="K7117" s="220"/>
      <c r="L7117" s="220"/>
      <c r="M7117" s="326"/>
      <c r="N7117" s="220"/>
      <c r="O7117" s="220"/>
      <c r="P7117" s="220"/>
      <c r="Q7117" s="326"/>
      <c r="R7117" s="326"/>
      <c r="S7117" s="326"/>
      <c r="T7117" s="326"/>
    </row>
    <row r="7118" spans="1:20">
      <c r="A7118" s="220"/>
      <c r="B7118" s="220"/>
      <c r="C7118" s="220"/>
      <c r="D7118" s="220"/>
      <c r="E7118" s="220"/>
      <c r="F7118" s="220"/>
      <c r="G7118" s="220"/>
      <c r="H7118" s="220"/>
      <c r="I7118" s="220"/>
      <c r="J7118" s="220"/>
      <c r="K7118" s="220"/>
      <c r="L7118" s="220"/>
      <c r="M7118" s="326"/>
      <c r="N7118" s="220"/>
      <c r="O7118" s="220"/>
      <c r="P7118" s="220"/>
      <c r="Q7118" s="326"/>
      <c r="R7118" s="326"/>
      <c r="S7118" s="326"/>
      <c r="T7118" s="326"/>
    </row>
    <row r="7119" spans="1:20">
      <c r="A7119" s="220"/>
      <c r="B7119" s="220"/>
      <c r="C7119" s="220"/>
      <c r="D7119" s="220"/>
      <c r="E7119" s="220"/>
      <c r="F7119" s="220"/>
      <c r="G7119" s="220"/>
      <c r="H7119" s="220"/>
      <c r="I7119" s="220"/>
      <c r="J7119" s="220"/>
      <c r="K7119" s="220"/>
      <c r="L7119" s="220"/>
      <c r="M7119" s="326"/>
      <c r="N7119" s="220"/>
      <c r="O7119" s="220"/>
      <c r="P7119" s="220"/>
      <c r="Q7119" s="326"/>
      <c r="R7119" s="326"/>
      <c r="S7119" s="326"/>
      <c r="T7119" s="326"/>
    </row>
    <row r="7120" spans="1:20">
      <c r="A7120" s="220"/>
      <c r="B7120" s="220"/>
      <c r="C7120" s="220"/>
      <c r="D7120" s="220"/>
      <c r="E7120" s="220"/>
      <c r="F7120" s="220"/>
      <c r="G7120" s="220"/>
      <c r="H7120" s="220"/>
      <c r="I7120" s="220"/>
      <c r="J7120" s="220"/>
      <c r="K7120" s="220"/>
      <c r="L7120" s="220"/>
      <c r="M7120" s="326"/>
      <c r="N7120" s="220"/>
      <c r="O7120" s="220"/>
      <c r="P7120" s="220"/>
      <c r="Q7120" s="326"/>
      <c r="R7120" s="326"/>
      <c r="S7120" s="326"/>
      <c r="T7120" s="326"/>
    </row>
    <row r="7121" spans="1:20">
      <c r="A7121" s="220"/>
      <c r="B7121" s="220"/>
      <c r="C7121" s="220"/>
      <c r="D7121" s="220"/>
      <c r="E7121" s="220"/>
      <c r="F7121" s="220"/>
      <c r="G7121" s="220"/>
      <c r="H7121" s="220"/>
      <c r="I7121" s="220"/>
      <c r="J7121" s="220"/>
      <c r="K7121" s="220"/>
      <c r="L7121" s="220"/>
      <c r="M7121" s="326"/>
      <c r="N7121" s="220"/>
      <c r="O7121" s="220"/>
      <c r="P7121" s="220"/>
      <c r="Q7121" s="326"/>
      <c r="R7121" s="326"/>
      <c r="S7121" s="326"/>
      <c r="T7121" s="326"/>
    </row>
    <row r="7122" spans="1:20">
      <c r="A7122" s="220"/>
      <c r="B7122" s="220"/>
      <c r="C7122" s="220"/>
      <c r="D7122" s="220"/>
      <c r="E7122" s="220"/>
      <c r="F7122" s="220"/>
      <c r="G7122" s="220"/>
      <c r="H7122" s="220"/>
      <c r="I7122" s="220"/>
      <c r="J7122" s="220"/>
      <c r="K7122" s="220"/>
      <c r="L7122" s="220"/>
      <c r="M7122" s="326"/>
      <c r="N7122" s="220"/>
      <c r="O7122" s="220"/>
      <c r="P7122" s="220"/>
      <c r="Q7122" s="326"/>
      <c r="R7122" s="326"/>
      <c r="S7122" s="326"/>
      <c r="T7122" s="326"/>
    </row>
    <row r="7123" spans="1:20">
      <c r="A7123" s="220"/>
      <c r="B7123" s="220"/>
      <c r="C7123" s="220"/>
      <c r="D7123" s="220"/>
      <c r="E7123" s="220"/>
      <c r="F7123" s="220"/>
      <c r="G7123" s="220"/>
      <c r="H7123" s="220"/>
      <c r="I7123" s="220"/>
      <c r="J7123" s="220"/>
      <c r="K7123" s="220"/>
      <c r="L7123" s="220"/>
      <c r="M7123" s="326"/>
      <c r="N7123" s="220"/>
      <c r="O7123" s="220"/>
      <c r="P7123" s="220"/>
      <c r="Q7123" s="326"/>
      <c r="R7123" s="326"/>
      <c r="S7123" s="326"/>
      <c r="T7123" s="326"/>
    </row>
    <row r="7124" spans="1:20">
      <c r="A7124" s="220"/>
      <c r="B7124" s="220"/>
      <c r="C7124" s="220"/>
      <c r="D7124" s="220"/>
      <c r="E7124" s="220"/>
      <c r="F7124" s="220"/>
      <c r="G7124" s="220"/>
      <c r="H7124" s="220"/>
      <c r="I7124" s="220"/>
      <c r="J7124" s="220"/>
      <c r="K7124" s="220"/>
      <c r="L7124" s="220"/>
      <c r="M7124" s="326"/>
      <c r="N7124" s="220"/>
      <c r="O7124" s="220"/>
      <c r="P7124" s="220"/>
      <c r="Q7124" s="326"/>
      <c r="R7124" s="326"/>
      <c r="S7124" s="326"/>
      <c r="T7124" s="326"/>
    </row>
    <row r="7125" spans="1:20">
      <c r="A7125" s="220"/>
      <c r="B7125" s="220"/>
      <c r="C7125" s="220"/>
      <c r="D7125" s="220"/>
      <c r="E7125" s="220"/>
      <c r="F7125" s="220"/>
      <c r="G7125" s="220"/>
      <c r="H7125" s="220"/>
      <c r="I7125" s="220"/>
      <c r="J7125" s="220"/>
      <c r="K7125" s="220"/>
      <c r="L7125" s="220"/>
      <c r="M7125" s="326"/>
      <c r="N7125" s="220"/>
      <c r="O7125" s="220"/>
      <c r="P7125" s="220"/>
      <c r="Q7125" s="326"/>
      <c r="R7125" s="326"/>
      <c r="S7125" s="326"/>
      <c r="T7125" s="326"/>
    </row>
    <row r="7126" spans="1:20">
      <c r="A7126" s="220"/>
      <c r="B7126" s="220"/>
      <c r="C7126" s="220"/>
      <c r="D7126" s="220"/>
      <c r="E7126" s="220"/>
      <c r="F7126" s="220"/>
      <c r="G7126" s="220"/>
      <c r="H7126" s="220"/>
      <c r="I7126" s="220"/>
      <c r="J7126" s="220"/>
      <c r="K7126" s="220"/>
      <c r="L7126" s="220"/>
      <c r="M7126" s="326"/>
      <c r="N7126" s="220"/>
      <c r="O7126" s="220"/>
      <c r="P7126" s="220"/>
      <c r="Q7126" s="326"/>
      <c r="R7126" s="326"/>
      <c r="S7126" s="326"/>
      <c r="T7126" s="326"/>
    </row>
    <row r="7127" spans="1:20">
      <c r="A7127" s="220"/>
      <c r="B7127" s="220"/>
      <c r="C7127" s="220"/>
      <c r="D7127" s="220"/>
      <c r="E7127" s="220"/>
      <c r="F7127" s="220"/>
      <c r="G7127" s="220"/>
      <c r="H7127" s="220"/>
      <c r="I7127" s="220"/>
      <c r="J7127" s="220"/>
      <c r="K7127" s="220"/>
      <c r="L7127" s="220"/>
      <c r="M7127" s="326"/>
      <c r="N7127" s="220"/>
      <c r="O7127" s="220"/>
      <c r="P7127" s="220"/>
      <c r="Q7127" s="326"/>
      <c r="R7127" s="326"/>
      <c r="S7127" s="326"/>
      <c r="T7127" s="326"/>
    </row>
    <row r="7128" spans="1:20">
      <c r="A7128" s="220"/>
      <c r="B7128" s="220"/>
      <c r="C7128" s="220"/>
      <c r="D7128" s="220"/>
      <c r="E7128" s="220"/>
      <c r="F7128" s="220"/>
      <c r="G7128" s="220"/>
      <c r="H7128" s="220"/>
      <c r="I7128" s="220"/>
      <c r="J7128" s="220"/>
      <c r="K7128" s="220"/>
      <c r="L7128" s="220"/>
      <c r="M7128" s="326"/>
      <c r="N7128" s="220"/>
      <c r="O7128" s="220"/>
      <c r="P7128" s="220"/>
      <c r="Q7128" s="326"/>
      <c r="R7128" s="326"/>
      <c r="S7128" s="326"/>
      <c r="T7128" s="326"/>
    </row>
    <row r="7129" spans="1:20">
      <c r="A7129" s="220"/>
      <c r="B7129" s="220"/>
      <c r="C7129" s="220"/>
      <c r="D7129" s="220"/>
      <c r="E7129" s="220"/>
      <c r="F7129" s="220"/>
      <c r="G7129" s="220"/>
      <c r="H7129" s="220"/>
      <c r="I7129" s="220"/>
      <c r="J7129" s="220"/>
      <c r="K7129" s="220"/>
      <c r="L7129" s="220"/>
      <c r="M7129" s="326"/>
      <c r="N7129" s="220"/>
      <c r="O7129" s="220"/>
      <c r="P7129" s="220"/>
      <c r="Q7129" s="326"/>
      <c r="R7129" s="326"/>
      <c r="S7129" s="326"/>
      <c r="T7129" s="326"/>
    </row>
    <row r="7130" spans="1:20">
      <c r="A7130" s="220"/>
      <c r="B7130" s="220"/>
      <c r="C7130" s="220"/>
      <c r="D7130" s="220"/>
      <c r="E7130" s="220"/>
      <c r="F7130" s="220"/>
      <c r="G7130" s="220"/>
      <c r="H7130" s="220"/>
      <c r="I7130" s="220"/>
      <c r="J7130" s="220"/>
      <c r="K7130" s="220"/>
      <c r="L7130" s="220"/>
      <c r="M7130" s="326"/>
      <c r="N7130" s="220"/>
      <c r="O7130" s="220"/>
      <c r="P7130" s="220"/>
      <c r="Q7130" s="326"/>
      <c r="R7130" s="326"/>
      <c r="S7130" s="326"/>
      <c r="T7130" s="326"/>
    </row>
    <row r="7131" spans="1:20">
      <c r="A7131" s="220"/>
      <c r="B7131" s="220"/>
      <c r="C7131" s="220"/>
      <c r="D7131" s="220"/>
      <c r="E7131" s="220"/>
      <c r="F7131" s="220"/>
      <c r="G7131" s="220"/>
      <c r="H7131" s="220"/>
      <c r="I7131" s="220"/>
      <c r="J7131" s="220"/>
      <c r="K7131" s="220"/>
      <c r="L7131" s="220"/>
      <c r="M7131" s="326"/>
      <c r="N7131" s="220"/>
      <c r="O7131" s="220"/>
      <c r="P7131" s="220"/>
      <c r="Q7131" s="326"/>
      <c r="R7131" s="326"/>
      <c r="S7131" s="326"/>
      <c r="T7131" s="326"/>
    </row>
    <row r="7132" spans="1:20">
      <c r="A7132" s="220"/>
      <c r="B7132" s="220"/>
      <c r="C7132" s="220"/>
      <c r="D7132" s="220"/>
      <c r="E7132" s="220"/>
      <c r="F7132" s="220"/>
      <c r="G7132" s="220"/>
      <c r="H7132" s="220"/>
      <c r="I7132" s="220"/>
      <c r="J7132" s="220"/>
      <c r="K7132" s="220"/>
      <c r="L7132" s="220"/>
      <c r="M7132" s="326"/>
      <c r="N7132" s="220"/>
      <c r="O7132" s="220"/>
      <c r="P7132" s="220"/>
      <c r="Q7132" s="326"/>
      <c r="R7132" s="326"/>
      <c r="S7132" s="326"/>
      <c r="T7132" s="326"/>
    </row>
    <row r="7133" spans="1:20">
      <c r="A7133" s="220"/>
      <c r="B7133" s="220"/>
      <c r="C7133" s="220"/>
      <c r="D7133" s="220"/>
      <c r="E7133" s="220"/>
      <c r="F7133" s="220"/>
      <c r="G7133" s="220"/>
      <c r="H7133" s="220"/>
      <c r="I7133" s="220"/>
      <c r="J7133" s="220"/>
      <c r="K7133" s="220"/>
      <c r="L7133" s="220"/>
      <c r="M7133" s="326"/>
      <c r="N7133" s="220"/>
      <c r="O7133" s="220"/>
      <c r="P7133" s="220"/>
      <c r="Q7133" s="326"/>
      <c r="R7133" s="326"/>
      <c r="S7133" s="326"/>
      <c r="T7133" s="326"/>
    </row>
    <row r="7134" spans="1:20">
      <c r="A7134" s="220"/>
      <c r="B7134" s="220"/>
      <c r="C7134" s="220"/>
      <c r="D7134" s="220"/>
      <c r="E7134" s="220"/>
      <c r="F7134" s="220"/>
      <c r="G7134" s="220"/>
      <c r="H7134" s="220"/>
      <c r="I7134" s="220"/>
      <c r="J7134" s="220"/>
      <c r="K7134" s="220"/>
      <c r="L7134" s="220"/>
      <c r="M7134" s="326"/>
      <c r="N7134" s="220"/>
      <c r="O7134" s="220"/>
      <c r="P7134" s="220"/>
      <c r="Q7134" s="326"/>
      <c r="R7134" s="326"/>
      <c r="S7134" s="326"/>
      <c r="T7134" s="326"/>
    </row>
    <row r="7135" spans="1:20">
      <c r="A7135" s="220"/>
      <c r="B7135" s="220"/>
      <c r="C7135" s="220"/>
      <c r="D7135" s="220"/>
      <c r="E7135" s="220"/>
      <c r="F7135" s="220"/>
      <c r="G7135" s="220"/>
      <c r="H7135" s="220"/>
      <c r="I7135" s="220"/>
      <c r="J7135" s="220"/>
      <c r="K7135" s="220"/>
      <c r="L7135" s="220"/>
      <c r="M7135" s="326"/>
      <c r="N7135" s="220"/>
      <c r="O7135" s="220"/>
      <c r="P7135" s="220"/>
      <c r="Q7135" s="326"/>
      <c r="R7135" s="326"/>
      <c r="S7135" s="326"/>
      <c r="T7135" s="326"/>
    </row>
    <row r="7136" spans="1:20">
      <c r="A7136" s="220"/>
      <c r="B7136" s="220"/>
      <c r="C7136" s="220"/>
      <c r="D7136" s="220"/>
      <c r="E7136" s="220"/>
      <c r="F7136" s="220"/>
      <c r="G7136" s="220"/>
      <c r="H7136" s="220"/>
      <c r="I7136" s="220"/>
      <c r="J7136" s="220"/>
      <c r="K7136" s="220"/>
      <c r="L7136" s="220"/>
      <c r="M7136" s="326"/>
      <c r="N7136" s="220"/>
      <c r="O7136" s="220"/>
      <c r="P7136" s="220"/>
      <c r="Q7136" s="326"/>
      <c r="R7136" s="326"/>
      <c r="S7136" s="326"/>
      <c r="T7136" s="326"/>
    </row>
    <row r="7137" spans="1:20">
      <c r="A7137" s="220"/>
      <c r="B7137" s="220"/>
      <c r="C7137" s="220"/>
      <c r="D7137" s="220"/>
      <c r="E7137" s="220"/>
      <c r="F7137" s="220"/>
      <c r="G7137" s="220"/>
      <c r="H7137" s="220"/>
      <c r="I7137" s="220"/>
      <c r="J7137" s="220"/>
      <c r="K7137" s="220"/>
      <c r="L7137" s="220"/>
      <c r="M7137" s="326"/>
      <c r="N7137" s="220"/>
      <c r="O7137" s="220"/>
      <c r="P7137" s="220"/>
      <c r="Q7137" s="326"/>
      <c r="R7137" s="326"/>
      <c r="S7137" s="326"/>
      <c r="T7137" s="326"/>
    </row>
    <row r="7138" spans="1:20">
      <c r="A7138" s="220"/>
      <c r="B7138" s="220"/>
      <c r="C7138" s="220"/>
      <c r="D7138" s="220"/>
      <c r="E7138" s="220"/>
      <c r="F7138" s="220"/>
      <c r="G7138" s="220"/>
      <c r="H7138" s="220"/>
      <c r="I7138" s="220"/>
      <c r="J7138" s="220"/>
      <c r="K7138" s="220"/>
      <c r="L7138" s="220"/>
      <c r="M7138" s="326"/>
      <c r="N7138" s="220"/>
      <c r="O7138" s="220"/>
      <c r="P7138" s="220"/>
      <c r="Q7138" s="326"/>
      <c r="R7138" s="326"/>
      <c r="S7138" s="326"/>
      <c r="T7138" s="326"/>
    </row>
    <row r="7139" spans="1:20">
      <c r="A7139" s="220"/>
      <c r="B7139" s="220"/>
      <c r="C7139" s="220"/>
      <c r="D7139" s="220"/>
      <c r="E7139" s="220"/>
      <c r="F7139" s="220"/>
      <c r="G7139" s="220"/>
      <c r="H7139" s="220"/>
      <c r="I7139" s="220"/>
      <c r="J7139" s="220"/>
      <c r="K7139" s="220"/>
      <c r="L7139" s="220"/>
      <c r="M7139" s="326"/>
      <c r="N7139" s="220"/>
      <c r="O7139" s="220"/>
      <c r="P7139" s="220"/>
      <c r="Q7139" s="326"/>
      <c r="R7139" s="326"/>
      <c r="S7139" s="326"/>
      <c r="T7139" s="326"/>
    </row>
    <row r="7140" spans="1:20">
      <c r="A7140" s="220"/>
      <c r="B7140" s="220"/>
      <c r="C7140" s="220"/>
      <c r="D7140" s="220"/>
      <c r="E7140" s="220"/>
      <c r="F7140" s="220"/>
      <c r="G7140" s="220"/>
      <c r="H7140" s="220"/>
      <c r="I7140" s="220"/>
      <c r="J7140" s="220"/>
      <c r="K7140" s="220"/>
      <c r="L7140" s="220"/>
      <c r="M7140" s="326"/>
      <c r="N7140" s="220"/>
      <c r="O7140" s="220"/>
      <c r="P7140" s="220"/>
      <c r="Q7140" s="326"/>
      <c r="R7140" s="326"/>
      <c r="S7140" s="326"/>
      <c r="T7140" s="326"/>
    </row>
    <row r="7141" spans="1:20">
      <c r="A7141" s="220"/>
      <c r="B7141" s="220"/>
      <c r="C7141" s="220"/>
      <c r="D7141" s="220"/>
      <c r="E7141" s="220"/>
      <c r="F7141" s="220"/>
      <c r="G7141" s="220"/>
      <c r="H7141" s="220"/>
      <c r="I7141" s="220"/>
      <c r="J7141" s="220"/>
      <c r="K7141" s="220"/>
      <c r="L7141" s="220"/>
      <c r="M7141" s="326"/>
      <c r="N7141" s="220"/>
      <c r="O7141" s="220"/>
      <c r="P7141" s="220"/>
      <c r="Q7141" s="326"/>
      <c r="R7141" s="326"/>
      <c r="S7141" s="326"/>
      <c r="T7141" s="326"/>
    </row>
    <row r="7142" spans="1:20">
      <c r="A7142" s="220"/>
      <c r="B7142" s="220"/>
      <c r="C7142" s="220"/>
      <c r="D7142" s="220"/>
      <c r="E7142" s="220"/>
      <c r="F7142" s="220"/>
      <c r="G7142" s="220"/>
      <c r="H7142" s="220"/>
      <c r="I7142" s="220"/>
      <c r="J7142" s="220"/>
      <c r="K7142" s="220"/>
      <c r="L7142" s="220"/>
      <c r="M7142" s="326"/>
      <c r="N7142" s="220"/>
      <c r="O7142" s="220"/>
      <c r="P7142" s="220"/>
      <c r="Q7142" s="326"/>
      <c r="R7142" s="326"/>
      <c r="S7142" s="326"/>
      <c r="T7142" s="326"/>
    </row>
    <row r="7143" spans="1:20">
      <c r="A7143" s="220"/>
      <c r="B7143" s="220"/>
      <c r="C7143" s="220"/>
      <c r="D7143" s="220"/>
      <c r="E7143" s="220"/>
      <c r="F7143" s="220"/>
      <c r="G7143" s="220"/>
      <c r="H7143" s="220"/>
      <c r="I7143" s="220"/>
      <c r="J7143" s="220"/>
      <c r="K7143" s="220"/>
      <c r="L7143" s="220"/>
      <c r="M7143" s="326"/>
      <c r="N7143" s="220"/>
      <c r="O7143" s="220"/>
      <c r="P7143" s="220"/>
      <c r="Q7143" s="326"/>
      <c r="R7143" s="326"/>
      <c r="S7143" s="326"/>
      <c r="T7143" s="326"/>
    </row>
    <row r="7144" spans="1:20">
      <c r="A7144" s="220"/>
      <c r="B7144" s="220"/>
      <c r="C7144" s="220"/>
      <c r="D7144" s="220"/>
      <c r="E7144" s="220"/>
      <c r="F7144" s="220"/>
      <c r="G7144" s="220"/>
      <c r="H7144" s="220"/>
      <c r="I7144" s="220"/>
      <c r="J7144" s="220"/>
      <c r="K7144" s="220"/>
      <c r="L7144" s="220"/>
      <c r="M7144" s="326"/>
      <c r="N7144" s="220"/>
      <c r="O7144" s="220"/>
      <c r="P7144" s="220"/>
      <c r="Q7144" s="326"/>
      <c r="R7144" s="326"/>
      <c r="S7144" s="326"/>
      <c r="T7144" s="326"/>
    </row>
    <row r="7145" spans="1:20">
      <c r="A7145" s="220"/>
      <c r="B7145" s="220"/>
      <c r="C7145" s="220"/>
      <c r="D7145" s="220"/>
      <c r="E7145" s="220"/>
      <c r="F7145" s="220"/>
      <c r="G7145" s="220"/>
      <c r="H7145" s="220"/>
      <c r="I7145" s="220"/>
      <c r="J7145" s="220"/>
      <c r="K7145" s="220"/>
      <c r="L7145" s="220"/>
      <c r="M7145" s="326"/>
      <c r="N7145" s="220"/>
      <c r="O7145" s="220"/>
      <c r="P7145" s="220"/>
      <c r="Q7145" s="326"/>
      <c r="R7145" s="326"/>
      <c r="S7145" s="326"/>
      <c r="T7145" s="326"/>
    </row>
    <row r="7146" spans="1:20">
      <c r="A7146" s="220"/>
      <c r="B7146" s="220"/>
      <c r="C7146" s="220"/>
      <c r="D7146" s="220"/>
      <c r="E7146" s="220"/>
      <c r="F7146" s="220"/>
      <c r="G7146" s="220"/>
      <c r="H7146" s="220"/>
      <c r="I7146" s="220"/>
      <c r="J7146" s="220"/>
      <c r="K7146" s="220"/>
      <c r="L7146" s="220"/>
      <c r="M7146" s="326"/>
      <c r="N7146" s="220"/>
      <c r="O7146" s="220"/>
      <c r="P7146" s="220"/>
      <c r="Q7146" s="326"/>
      <c r="R7146" s="326"/>
      <c r="S7146" s="326"/>
      <c r="T7146" s="326"/>
    </row>
    <row r="7147" spans="1:20">
      <c r="A7147" s="220"/>
      <c r="B7147" s="220"/>
      <c r="C7147" s="220"/>
      <c r="D7147" s="220"/>
      <c r="E7147" s="220"/>
      <c r="F7147" s="220"/>
      <c r="G7147" s="220"/>
      <c r="H7147" s="220"/>
      <c r="I7147" s="220"/>
      <c r="J7147" s="220"/>
      <c r="K7147" s="220"/>
      <c r="L7147" s="220"/>
      <c r="M7147" s="326"/>
      <c r="N7147" s="220"/>
      <c r="O7147" s="220"/>
      <c r="P7147" s="220"/>
      <c r="Q7147" s="326"/>
      <c r="R7147" s="326"/>
      <c r="S7147" s="326"/>
      <c r="T7147" s="326"/>
    </row>
    <row r="7148" spans="1:20">
      <c r="A7148" s="220"/>
      <c r="B7148" s="220"/>
      <c r="C7148" s="220"/>
      <c r="D7148" s="220"/>
      <c r="E7148" s="220"/>
      <c r="F7148" s="220"/>
      <c r="G7148" s="220"/>
      <c r="H7148" s="220"/>
      <c r="I7148" s="220"/>
      <c r="J7148" s="220"/>
      <c r="K7148" s="220"/>
      <c r="L7148" s="220"/>
      <c r="M7148" s="326"/>
      <c r="N7148" s="220"/>
      <c r="O7148" s="220"/>
      <c r="P7148" s="220"/>
      <c r="Q7148" s="326"/>
      <c r="R7148" s="326"/>
      <c r="S7148" s="326"/>
      <c r="T7148" s="326"/>
    </row>
    <row r="7149" spans="1:20">
      <c r="A7149" s="220"/>
      <c r="B7149" s="220"/>
      <c r="C7149" s="220"/>
      <c r="D7149" s="220"/>
      <c r="E7149" s="220"/>
      <c r="F7149" s="220"/>
      <c r="G7149" s="220"/>
      <c r="H7149" s="220"/>
      <c r="I7149" s="220"/>
      <c r="J7149" s="220"/>
      <c r="K7149" s="220"/>
      <c r="L7149" s="220"/>
      <c r="M7149" s="326"/>
      <c r="N7149" s="220"/>
      <c r="O7149" s="220"/>
      <c r="P7149" s="220"/>
      <c r="Q7149" s="326"/>
      <c r="R7149" s="326"/>
      <c r="S7149" s="326"/>
      <c r="T7149" s="326"/>
    </row>
    <row r="7150" spans="1:20">
      <c r="A7150" s="220"/>
      <c r="B7150" s="220"/>
      <c r="C7150" s="220"/>
      <c r="D7150" s="220"/>
      <c r="E7150" s="220"/>
      <c r="F7150" s="220"/>
      <c r="G7150" s="220"/>
      <c r="H7150" s="220"/>
      <c r="I7150" s="220"/>
      <c r="J7150" s="220"/>
      <c r="K7150" s="220"/>
      <c r="L7150" s="220"/>
      <c r="M7150" s="326"/>
      <c r="N7150" s="220"/>
      <c r="O7150" s="220"/>
      <c r="P7150" s="220"/>
      <c r="Q7150" s="326"/>
      <c r="R7150" s="326"/>
      <c r="S7150" s="326"/>
      <c r="T7150" s="326"/>
    </row>
    <row r="7151" spans="1:20">
      <c r="A7151" s="220"/>
      <c r="B7151" s="220"/>
      <c r="C7151" s="220"/>
      <c r="D7151" s="220"/>
      <c r="E7151" s="220"/>
      <c r="F7151" s="220"/>
      <c r="G7151" s="220"/>
      <c r="H7151" s="220"/>
      <c r="I7151" s="220"/>
      <c r="J7151" s="220"/>
      <c r="K7151" s="220"/>
      <c r="L7151" s="220"/>
      <c r="M7151" s="326"/>
      <c r="N7151" s="220"/>
      <c r="O7151" s="220"/>
      <c r="P7151" s="220"/>
      <c r="Q7151" s="326"/>
      <c r="R7151" s="326"/>
      <c r="S7151" s="326"/>
      <c r="T7151" s="326"/>
    </row>
    <row r="7152" spans="1:20">
      <c r="A7152" s="220"/>
      <c r="B7152" s="220"/>
      <c r="C7152" s="220"/>
      <c r="D7152" s="220"/>
      <c r="E7152" s="220"/>
      <c r="F7152" s="220"/>
      <c r="G7152" s="220"/>
      <c r="H7152" s="220"/>
      <c r="I7152" s="220"/>
      <c r="J7152" s="220"/>
      <c r="K7152" s="220"/>
      <c r="L7152" s="220"/>
      <c r="M7152" s="326"/>
      <c r="N7152" s="220"/>
      <c r="O7152" s="220"/>
      <c r="P7152" s="220"/>
      <c r="Q7152" s="326"/>
      <c r="R7152" s="326"/>
      <c r="S7152" s="326"/>
      <c r="T7152" s="326"/>
    </row>
    <row r="7153" spans="1:20">
      <c r="A7153" s="220"/>
      <c r="B7153" s="220"/>
      <c r="C7153" s="220"/>
      <c r="D7153" s="220"/>
      <c r="E7153" s="220"/>
      <c r="F7153" s="220"/>
      <c r="G7153" s="220"/>
      <c r="H7153" s="220"/>
      <c r="I7153" s="220"/>
      <c r="J7153" s="220"/>
      <c r="K7153" s="220"/>
      <c r="L7153" s="220"/>
      <c r="M7153" s="326"/>
      <c r="N7153" s="220"/>
      <c r="O7153" s="220"/>
      <c r="P7153" s="220"/>
      <c r="Q7153" s="326"/>
      <c r="R7153" s="326"/>
      <c r="S7153" s="326"/>
      <c r="T7153" s="326"/>
    </row>
    <row r="7154" spans="1:20">
      <c r="A7154" s="220"/>
      <c r="B7154" s="220"/>
      <c r="C7154" s="220"/>
      <c r="D7154" s="220"/>
      <c r="E7154" s="220"/>
      <c r="F7154" s="220"/>
      <c r="G7154" s="220"/>
      <c r="H7154" s="220"/>
      <c r="I7154" s="220"/>
      <c r="J7154" s="220"/>
      <c r="K7154" s="220"/>
      <c r="L7154" s="220"/>
      <c r="M7154" s="326"/>
      <c r="N7154" s="220"/>
      <c r="O7154" s="220"/>
      <c r="P7154" s="220"/>
      <c r="Q7154" s="326"/>
      <c r="R7154" s="326"/>
      <c r="S7154" s="326"/>
      <c r="T7154" s="326"/>
    </row>
    <row r="7155" spans="1:20">
      <c r="A7155" s="220"/>
      <c r="B7155" s="220"/>
      <c r="C7155" s="220"/>
      <c r="D7155" s="220"/>
      <c r="E7155" s="220"/>
      <c r="F7155" s="220"/>
      <c r="G7155" s="220"/>
      <c r="H7155" s="220"/>
      <c r="I7155" s="220"/>
      <c r="J7155" s="220"/>
      <c r="K7155" s="220"/>
      <c r="L7155" s="220"/>
      <c r="M7155" s="326"/>
      <c r="N7155" s="220"/>
      <c r="O7155" s="220"/>
      <c r="P7155" s="220"/>
      <c r="Q7155" s="326"/>
      <c r="R7155" s="326"/>
      <c r="S7155" s="326"/>
      <c r="T7155" s="326"/>
    </row>
    <row r="7156" spans="1:20">
      <c r="A7156" s="220"/>
      <c r="B7156" s="220"/>
      <c r="C7156" s="220"/>
      <c r="D7156" s="220"/>
      <c r="E7156" s="220"/>
      <c r="F7156" s="220"/>
      <c r="G7156" s="220"/>
      <c r="H7156" s="220"/>
      <c r="I7156" s="220"/>
      <c r="J7156" s="220"/>
      <c r="K7156" s="220"/>
      <c r="L7156" s="220"/>
      <c r="M7156" s="326"/>
      <c r="N7156" s="220"/>
      <c r="O7156" s="220"/>
      <c r="P7156" s="220"/>
      <c r="Q7156" s="326"/>
      <c r="R7156" s="326"/>
      <c r="S7156" s="326"/>
      <c r="T7156" s="326"/>
    </row>
    <row r="7157" spans="1:20">
      <c r="A7157" s="220"/>
      <c r="B7157" s="220"/>
      <c r="C7157" s="220"/>
      <c r="D7157" s="220"/>
      <c r="E7157" s="220"/>
      <c r="F7157" s="220"/>
      <c r="G7157" s="220"/>
      <c r="H7157" s="220"/>
      <c r="I7157" s="220"/>
      <c r="J7157" s="220"/>
      <c r="K7157" s="220"/>
      <c r="L7157" s="220"/>
      <c r="M7157" s="326"/>
      <c r="N7157" s="220"/>
      <c r="O7157" s="220"/>
      <c r="P7157" s="220"/>
      <c r="Q7157" s="326"/>
      <c r="R7157" s="326"/>
      <c r="S7157" s="326"/>
      <c r="T7157" s="326"/>
    </row>
    <row r="7158" spans="1:20">
      <c r="A7158" s="220"/>
      <c r="B7158" s="220"/>
      <c r="C7158" s="220"/>
      <c r="D7158" s="220"/>
      <c r="E7158" s="220"/>
      <c r="F7158" s="220"/>
      <c r="G7158" s="220"/>
      <c r="H7158" s="220"/>
      <c r="I7158" s="220"/>
      <c r="J7158" s="220"/>
      <c r="K7158" s="220"/>
      <c r="L7158" s="220"/>
      <c r="M7158" s="326"/>
      <c r="N7158" s="220"/>
      <c r="O7158" s="220"/>
      <c r="P7158" s="220"/>
      <c r="Q7158" s="326"/>
      <c r="R7158" s="326"/>
      <c r="S7158" s="326"/>
      <c r="T7158" s="326"/>
    </row>
    <row r="7159" spans="1:20">
      <c r="A7159" s="220"/>
      <c r="B7159" s="220"/>
      <c r="C7159" s="220"/>
      <c r="D7159" s="220"/>
      <c r="E7159" s="220"/>
      <c r="F7159" s="220"/>
      <c r="G7159" s="220"/>
      <c r="H7159" s="220"/>
      <c r="I7159" s="220"/>
      <c r="J7159" s="220"/>
      <c r="K7159" s="220"/>
      <c r="L7159" s="220"/>
      <c r="M7159" s="326"/>
      <c r="N7159" s="220"/>
      <c r="O7159" s="220"/>
      <c r="P7159" s="220"/>
      <c r="Q7159" s="326"/>
      <c r="R7159" s="326"/>
      <c r="S7159" s="326"/>
      <c r="T7159" s="326"/>
    </row>
    <row r="7160" spans="1:20">
      <c r="A7160" s="220"/>
      <c r="B7160" s="220"/>
      <c r="C7160" s="220"/>
      <c r="D7160" s="220"/>
      <c r="E7160" s="220"/>
      <c r="F7160" s="220"/>
      <c r="G7160" s="220"/>
      <c r="H7160" s="220"/>
      <c r="I7160" s="220"/>
      <c r="J7160" s="220"/>
      <c r="K7160" s="220"/>
      <c r="L7160" s="220"/>
      <c r="M7160" s="326"/>
      <c r="N7160" s="220"/>
      <c r="O7160" s="220"/>
      <c r="P7160" s="220"/>
      <c r="Q7160" s="326"/>
      <c r="R7160" s="326"/>
      <c r="S7160" s="326"/>
      <c r="T7160" s="326"/>
    </row>
    <row r="7161" spans="1:20">
      <c r="A7161" s="220"/>
      <c r="B7161" s="220"/>
      <c r="C7161" s="220"/>
      <c r="D7161" s="220"/>
      <c r="E7161" s="220"/>
      <c r="F7161" s="220"/>
      <c r="G7161" s="220"/>
      <c r="H7161" s="220"/>
      <c r="I7161" s="220"/>
      <c r="J7161" s="220"/>
      <c r="K7161" s="220"/>
      <c r="L7161" s="220"/>
      <c r="M7161" s="326"/>
      <c r="N7161" s="220"/>
      <c r="O7161" s="220"/>
      <c r="P7161" s="220"/>
      <c r="Q7161" s="326"/>
      <c r="R7161" s="326"/>
      <c r="S7161" s="326"/>
      <c r="T7161" s="326"/>
    </row>
    <row r="7162" spans="1:20">
      <c r="A7162" s="220"/>
      <c r="B7162" s="220"/>
      <c r="C7162" s="220"/>
      <c r="D7162" s="220"/>
      <c r="E7162" s="220"/>
      <c r="F7162" s="220"/>
      <c r="G7162" s="220"/>
      <c r="H7162" s="220"/>
      <c r="I7162" s="220"/>
      <c r="J7162" s="220"/>
      <c r="K7162" s="220"/>
      <c r="L7162" s="220"/>
      <c r="M7162" s="326"/>
      <c r="N7162" s="220"/>
      <c r="O7162" s="220"/>
      <c r="P7162" s="220"/>
      <c r="Q7162" s="326"/>
      <c r="R7162" s="326"/>
      <c r="S7162" s="326"/>
      <c r="T7162" s="326"/>
    </row>
    <row r="7163" spans="1:20">
      <c r="A7163" s="220"/>
      <c r="B7163" s="220"/>
      <c r="C7163" s="220"/>
      <c r="D7163" s="220"/>
      <c r="E7163" s="220"/>
      <c r="F7163" s="220"/>
      <c r="G7163" s="220"/>
      <c r="H7163" s="220"/>
      <c r="I7163" s="220"/>
      <c r="J7163" s="220"/>
      <c r="K7163" s="220"/>
      <c r="L7163" s="220"/>
      <c r="M7163" s="326"/>
      <c r="N7163" s="220"/>
      <c r="O7163" s="220"/>
      <c r="P7163" s="220"/>
      <c r="Q7163" s="326"/>
      <c r="R7163" s="326"/>
      <c r="S7163" s="326"/>
      <c r="T7163" s="326"/>
    </row>
    <row r="7164" spans="1:20">
      <c r="A7164" s="220"/>
      <c r="B7164" s="220"/>
      <c r="C7164" s="220"/>
      <c r="D7164" s="220"/>
      <c r="E7164" s="220"/>
      <c r="F7164" s="220"/>
      <c r="G7164" s="220"/>
      <c r="H7164" s="220"/>
      <c r="I7164" s="220"/>
      <c r="J7164" s="220"/>
      <c r="K7164" s="220"/>
      <c r="L7164" s="220"/>
      <c r="M7164" s="326"/>
      <c r="N7164" s="220"/>
      <c r="O7164" s="220"/>
      <c r="P7164" s="220"/>
      <c r="Q7164" s="326"/>
      <c r="R7164" s="326"/>
      <c r="S7164" s="326"/>
      <c r="T7164" s="326"/>
    </row>
    <row r="7165" spans="1:20">
      <c r="A7165" s="220"/>
      <c r="B7165" s="220"/>
      <c r="C7165" s="220"/>
      <c r="D7165" s="220"/>
      <c r="E7165" s="220"/>
      <c r="F7165" s="220"/>
      <c r="G7165" s="220"/>
      <c r="H7165" s="220"/>
      <c r="I7165" s="220"/>
      <c r="J7165" s="220"/>
      <c r="K7165" s="220"/>
      <c r="L7165" s="220"/>
      <c r="M7165" s="326"/>
      <c r="N7165" s="220"/>
      <c r="O7165" s="220"/>
      <c r="P7165" s="220"/>
      <c r="Q7165" s="326"/>
      <c r="R7165" s="326"/>
      <c r="S7165" s="326"/>
      <c r="T7165" s="326"/>
    </row>
    <row r="7166" spans="1:20">
      <c r="A7166" s="220"/>
      <c r="B7166" s="220"/>
      <c r="C7166" s="220"/>
      <c r="D7166" s="220"/>
      <c r="E7166" s="220"/>
      <c r="F7166" s="220"/>
      <c r="G7166" s="220"/>
      <c r="H7166" s="220"/>
      <c r="I7166" s="220"/>
      <c r="J7166" s="220"/>
      <c r="K7166" s="220"/>
      <c r="L7166" s="220"/>
      <c r="M7166" s="326"/>
      <c r="N7166" s="220"/>
      <c r="O7166" s="220"/>
      <c r="P7166" s="220"/>
      <c r="Q7166" s="326"/>
      <c r="R7166" s="326"/>
      <c r="S7166" s="326"/>
      <c r="T7166" s="326"/>
    </row>
    <row r="7167" spans="1:20">
      <c r="A7167" s="220"/>
      <c r="B7167" s="220"/>
      <c r="C7167" s="220"/>
      <c r="D7167" s="220"/>
      <c r="E7167" s="220"/>
      <c r="F7167" s="220"/>
      <c r="G7167" s="220"/>
      <c r="H7167" s="220"/>
      <c r="I7167" s="220"/>
      <c r="J7167" s="220"/>
      <c r="K7167" s="220"/>
      <c r="L7167" s="220"/>
      <c r="M7167" s="326"/>
      <c r="N7167" s="220"/>
      <c r="O7167" s="220"/>
      <c r="P7167" s="220"/>
      <c r="Q7167" s="326"/>
      <c r="R7167" s="326"/>
      <c r="S7167" s="326"/>
      <c r="T7167" s="326"/>
    </row>
    <row r="7168" spans="1:20">
      <c r="A7168" s="220"/>
      <c r="B7168" s="220"/>
      <c r="C7168" s="220"/>
      <c r="D7168" s="220"/>
      <c r="E7168" s="220"/>
      <c r="F7168" s="220"/>
      <c r="G7168" s="220"/>
      <c r="H7168" s="220"/>
      <c r="I7168" s="220"/>
      <c r="J7168" s="220"/>
      <c r="K7168" s="220"/>
      <c r="L7168" s="220"/>
      <c r="M7168" s="326"/>
      <c r="N7168" s="220"/>
      <c r="O7168" s="220"/>
      <c r="P7168" s="220"/>
      <c r="Q7168" s="326"/>
      <c r="R7168" s="326"/>
      <c r="S7168" s="326"/>
      <c r="T7168" s="326"/>
    </row>
    <row r="7169" spans="1:20">
      <c r="A7169" s="220"/>
      <c r="B7169" s="220"/>
      <c r="C7169" s="220"/>
      <c r="D7169" s="220"/>
      <c r="E7169" s="220"/>
      <c r="F7169" s="220"/>
      <c r="G7169" s="220"/>
      <c r="H7169" s="220"/>
      <c r="I7169" s="220"/>
      <c r="J7169" s="220"/>
      <c r="K7169" s="220"/>
      <c r="L7169" s="220"/>
      <c r="M7169" s="326"/>
      <c r="N7169" s="220"/>
      <c r="O7169" s="220"/>
      <c r="P7169" s="220"/>
      <c r="Q7169" s="326"/>
      <c r="R7169" s="326"/>
      <c r="S7169" s="326"/>
      <c r="T7169" s="326"/>
    </row>
    <row r="7170" spans="1:20">
      <c r="A7170" s="220"/>
      <c r="B7170" s="220"/>
      <c r="C7170" s="220"/>
      <c r="D7170" s="220"/>
      <c r="E7170" s="220"/>
      <c r="F7170" s="220"/>
      <c r="G7170" s="220"/>
      <c r="H7170" s="220"/>
      <c r="I7170" s="220"/>
      <c r="J7170" s="220"/>
      <c r="K7170" s="220"/>
      <c r="L7170" s="220"/>
      <c r="M7170" s="326"/>
      <c r="N7170" s="220"/>
      <c r="O7170" s="220"/>
      <c r="P7170" s="220"/>
      <c r="Q7170" s="326"/>
      <c r="R7170" s="326"/>
      <c r="S7170" s="326"/>
      <c r="T7170" s="326"/>
    </row>
    <row r="7171" spans="1:20">
      <c r="A7171" s="220"/>
      <c r="B7171" s="220"/>
      <c r="C7171" s="220"/>
      <c r="D7171" s="220"/>
      <c r="E7171" s="220"/>
      <c r="F7171" s="220"/>
      <c r="G7171" s="220"/>
      <c r="H7171" s="220"/>
      <c r="I7171" s="220"/>
      <c r="J7171" s="220"/>
      <c r="K7171" s="220"/>
      <c r="L7171" s="220"/>
      <c r="M7171" s="326"/>
      <c r="N7171" s="220"/>
      <c r="O7171" s="220"/>
      <c r="P7171" s="220"/>
      <c r="Q7171" s="326"/>
      <c r="R7171" s="326"/>
      <c r="S7171" s="326"/>
      <c r="T7171" s="326"/>
    </row>
    <row r="7172" spans="1:20">
      <c r="A7172" s="220"/>
      <c r="B7172" s="220"/>
      <c r="C7172" s="220"/>
      <c r="D7172" s="220"/>
      <c r="E7172" s="220"/>
      <c r="F7172" s="220"/>
      <c r="G7172" s="220"/>
      <c r="H7172" s="220"/>
      <c r="I7172" s="220"/>
      <c r="J7172" s="220"/>
      <c r="K7172" s="220"/>
      <c r="L7172" s="220"/>
      <c r="M7172" s="326"/>
      <c r="N7172" s="220"/>
      <c r="O7172" s="220"/>
      <c r="P7172" s="220"/>
      <c r="Q7172" s="326"/>
      <c r="R7172" s="326"/>
      <c r="S7172" s="326"/>
      <c r="T7172" s="326"/>
    </row>
    <row r="7173" spans="1:20">
      <c r="A7173" s="220"/>
      <c r="B7173" s="220"/>
      <c r="C7173" s="220"/>
      <c r="D7173" s="220"/>
      <c r="E7173" s="220"/>
      <c r="F7173" s="220"/>
      <c r="G7173" s="220"/>
      <c r="H7173" s="220"/>
      <c r="I7173" s="220"/>
      <c r="J7173" s="220"/>
      <c r="K7173" s="220"/>
      <c r="L7173" s="220"/>
      <c r="M7173" s="326"/>
      <c r="N7173" s="220"/>
      <c r="O7173" s="220"/>
      <c r="P7173" s="220"/>
      <c r="Q7173" s="326"/>
      <c r="R7173" s="326"/>
      <c r="S7173" s="326"/>
      <c r="T7173" s="326"/>
    </row>
    <row r="7174" spans="1:20">
      <c r="A7174" s="220"/>
      <c r="B7174" s="220"/>
      <c r="C7174" s="220"/>
      <c r="D7174" s="220"/>
      <c r="E7174" s="220"/>
      <c r="F7174" s="220"/>
      <c r="G7174" s="220"/>
      <c r="H7174" s="220"/>
      <c r="I7174" s="220"/>
      <c r="J7174" s="220"/>
      <c r="K7174" s="220"/>
      <c r="L7174" s="220"/>
      <c r="M7174" s="326"/>
      <c r="N7174" s="220"/>
      <c r="O7174" s="220"/>
      <c r="P7174" s="220"/>
      <c r="Q7174" s="326"/>
      <c r="R7174" s="326"/>
      <c r="S7174" s="326"/>
      <c r="T7174" s="326"/>
    </row>
    <row r="7175" spans="1:20">
      <c r="A7175" s="220"/>
      <c r="B7175" s="220"/>
      <c r="C7175" s="220"/>
      <c r="D7175" s="220"/>
      <c r="E7175" s="220"/>
      <c r="F7175" s="220"/>
      <c r="G7175" s="220"/>
      <c r="H7175" s="220"/>
      <c r="I7175" s="220"/>
      <c r="J7175" s="220"/>
      <c r="K7175" s="220"/>
      <c r="L7175" s="220"/>
      <c r="M7175" s="326"/>
      <c r="N7175" s="220"/>
      <c r="O7175" s="220"/>
      <c r="P7175" s="220"/>
      <c r="Q7175" s="326"/>
      <c r="R7175" s="326"/>
      <c r="S7175" s="326"/>
      <c r="T7175" s="326"/>
    </row>
    <row r="7176" spans="1:20">
      <c r="A7176" s="220"/>
      <c r="B7176" s="220"/>
      <c r="C7176" s="220"/>
      <c r="D7176" s="220"/>
      <c r="E7176" s="220"/>
      <c r="F7176" s="220"/>
      <c r="G7176" s="220"/>
      <c r="H7176" s="220"/>
      <c r="I7176" s="220"/>
      <c r="J7176" s="220"/>
      <c r="K7176" s="220"/>
      <c r="L7176" s="220"/>
      <c r="M7176" s="326"/>
      <c r="N7176" s="220"/>
      <c r="O7176" s="220"/>
      <c r="P7176" s="220"/>
      <c r="Q7176" s="326"/>
      <c r="R7176" s="326"/>
      <c r="S7176" s="326"/>
      <c r="T7176" s="326"/>
    </row>
    <row r="7177" spans="1:20">
      <c r="A7177" s="220"/>
      <c r="B7177" s="220"/>
      <c r="C7177" s="220"/>
      <c r="D7177" s="220"/>
      <c r="E7177" s="220"/>
      <c r="F7177" s="220"/>
      <c r="G7177" s="220"/>
      <c r="H7177" s="220"/>
      <c r="I7177" s="220"/>
      <c r="J7177" s="220"/>
      <c r="K7177" s="220"/>
      <c r="L7177" s="220"/>
      <c r="M7177" s="326"/>
      <c r="N7177" s="220"/>
      <c r="O7177" s="220"/>
      <c r="P7177" s="220"/>
      <c r="Q7177" s="326"/>
      <c r="R7177" s="326"/>
      <c r="S7177" s="326"/>
      <c r="T7177" s="326"/>
    </row>
    <row r="7178" spans="1:20">
      <c r="A7178" s="220"/>
      <c r="B7178" s="220"/>
      <c r="C7178" s="220"/>
      <c r="D7178" s="220"/>
      <c r="E7178" s="220"/>
      <c r="F7178" s="220"/>
      <c r="G7178" s="220"/>
      <c r="H7178" s="220"/>
      <c r="I7178" s="220"/>
      <c r="J7178" s="220"/>
      <c r="K7178" s="220"/>
      <c r="L7178" s="220"/>
      <c r="M7178" s="326"/>
      <c r="N7178" s="220"/>
      <c r="O7178" s="220"/>
      <c r="P7178" s="220"/>
      <c r="Q7178" s="326"/>
      <c r="R7178" s="326"/>
      <c r="S7178" s="326"/>
      <c r="T7178" s="326"/>
    </row>
    <row r="7179" spans="1:20">
      <c r="A7179" s="220"/>
      <c r="B7179" s="220"/>
      <c r="C7179" s="220"/>
      <c r="D7179" s="220"/>
      <c r="E7179" s="220"/>
      <c r="F7179" s="220"/>
      <c r="G7179" s="220"/>
      <c r="H7179" s="220"/>
      <c r="I7179" s="220"/>
      <c r="J7179" s="220"/>
      <c r="K7179" s="220"/>
      <c r="L7179" s="220"/>
      <c r="M7179" s="326"/>
      <c r="N7179" s="220"/>
      <c r="O7179" s="220"/>
      <c r="P7179" s="220"/>
      <c r="Q7179" s="326"/>
      <c r="R7179" s="326"/>
      <c r="S7179" s="326"/>
      <c r="T7179" s="326"/>
    </row>
    <row r="7180" spans="1:20">
      <c r="A7180" s="220"/>
      <c r="B7180" s="220"/>
      <c r="C7180" s="220"/>
      <c r="D7180" s="220"/>
      <c r="E7180" s="220"/>
      <c r="F7180" s="220"/>
      <c r="G7180" s="220"/>
      <c r="H7180" s="220"/>
      <c r="I7180" s="220"/>
      <c r="J7180" s="220"/>
      <c r="K7180" s="220"/>
      <c r="L7180" s="220"/>
      <c r="M7180" s="326"/>
      <c r="N7180" s="220"/>
      <c r="O7180" s="220"/>
      <c r="P7180" s="220"/>
      <c r="Q7180" s="326"/>
      <c r="R7180" s="326"/>
      <c r="S7180" s="326"/>
      <c r="T7180" s="326"/>
    </row>
    <row r="7181" spans="1:20">
      <c r="A7181" s="220"/>
      <c r="B7181" s="220"/>
      <c r="C7181" s="220"/>
      <c r="D7181" s="220"/>
      <c r="E7181" s="220"/>
      <c r="F7181" s="220"/>
      <c r="G7181" s="220"/>
      <c r="H7181" s="220"/>
      <c r="I7181" s="220"/>
      <c r="J7181" s="220"/>
      <c r="K7181" s="220"/>
      <c r="L7181" s="220"/>
      <c r="M7181" s="326"/>
      <c r="N7181" s="220"/>
      <c r="O7181" s="220"/>
      <c r="P7181" s="220"/>
      <c r="Q7181" s="326"/>
      <c r="R7181" s="326"/>
      <c r="S7181" s="326"/>
      <c r="T7181" s="326"/>
    </row>
    <row r="7182" spans="1:20">
      <c r="A7182" s="220"/>
      <c r="B7182" s="220"/>
      <c r="C7182" s="220"/>
      <c r="D7182" s="220"/>
      <c r="E7182" s="220"/>
      <c r="F7182" s="220"/>
      <c r="G7182" s="220"/>
      <c r="H7182" s="220"/>
      <c r="I7182" s="220"/>
      <c r="J7182" s="220"/>
      <c r="K7182" s="220"/>
      <c r="L7182" s="220"/>
      <c r="M7182" s="326"/>
      <c r="N7182" s="220"/>
      <c r="O7182" s="220"/>
      <c r="P7182" s="220"/>
      <c r="Q7182" s="326"/>
      <c r="R7182" s="326"/>
      <c r="S7182" s="326"/>
      <c r="T7182" s="326"/>
    </row>
    <row r="7183" spans="1:20">
      <c r="A7183" s="220"/>
      <c r="B7183" s="220"/>
      <c r="C7183" s="220"/>
      <c r="D7183" s="220"/>
      <c r="E7183" s="220"/>
      <c r="F7183" s="220"/>
      <c r="G7183" s="220"/>
      <c r="H7183" s="220"/>
      <c r="I7183" s="220"/>
      <c r="J7183" s="220"/>
      <c r="K7183" s="220"/>
      <c r="L7183" s="220"/>
      <c r="M7183" s="326"/>
      <c r="N7183" s="220"/>
      <c r="O7183" s="220"/>
      <c r="P7183" s="220"/>
      <c r="Q7183" s="326"/>
      <c r="R7183" s="326"/>
      <c r="S7183" s="326"/>
      <c r="T7183" s="326"/>
    </row>
    <row r="7184" spans="1:20">
      <c r="A7184" s="220"/>
      <c r="B7184" s="220"/>
      <c r="C7184" s="220"/>
      <c r="D7184" s="220"/>
      <c r="E7184" s="220"/>
      <c r="F7184" s="220"/>
      <c r="G7184" s="220"/>
      <c r="H7184" s="220"/>
      <c r="I7184" s="220"/>
      <c r="J7184" s="220"/>
      <c r="K7184" s="220"/>
      <c r="L7184" s="220"/>
      <c r="M7184" s="326"/>
      <c r="N7184" s="220"/>
      <c r="O7184" s="220"/>
      <c r="P7184" s="220"/>
      <c r="Q7184" s="326"/>
      <c r="R7184" s="326"/>
      <c r="S7184" s="326"/>
      <c r="T7184" s="326"/>
    </row>
    <row r="7185" spans="1:20">
      <c r="A7185" s="220"/>
      <c r="B7185" s="220"/>
      <c r="C7185" s="220"/>
      <c r="D7185" s="220"/>
      <c r="E7185" s="220"/>
      <c r="F7185" s="220"/>
      <c r="G7185" s="220"/>
      <c r="H7185" s="220"/>
      <c r="I7185" s="220"/>
      <c r="J7185" s="220"/>
      <c r="K7185" s="220"/>
      <c r="L7185" s="220"/>
      <c r="M7185" s="326"/>
      <c r="N7185" s="220"/>
      <c r="O7185" s="220"/>
      <c r="P7185" s="220"/>
      <c r="Q7185" s="326"/>
      <c r="R7185" s="326"/>
      <c r="S7185" s="326"/>
      <c r="T7185" s="326"/>
    </row>
    <row r="7186" spans="1:20">
      <c r="A7186" s="220"/>
      <c r="B7186" s="220"/>
      <c r="C7186" s="220"/>
      <c r="D7186" s="220"/>
      <c r="E7186" s="220"/>
      <c r="F7186" s="220"/>
      <c r="G7186" s="220"/>
      <c r="H7186" s="220"/>
      <c r="I7186" s="220"/>
      <c r="J7186" s="220"/>
      <c r="K7186" s="220"/>
      <c r="L7186" s="220"/>
      <c r="M7186" s="326"/>
      <c r="N7186" s="220"/>
      <c r="O7186" s="220"/>
      <c r="P7186" s="220"/>
      <c r="Q7186" s="326"/>
      <c r="R7186" s="326"/>
      <c r="S7186" s="326"/>
      <c r="T7186" s="326"/>
    </row>
    <row r="7187" spans="1:20">
      <c r="A7187" s="220"/>
      <c r="B7187" s="220"/>
      <c r="C7187" s="220"/>
      <c r="D7187" s="220"/>
      <c r="E7187" s="220"/>
      <c r="F7187" s="220"/>
      <c r="G7187" s="220"/>
      <c r="H7187" s="220"/>
      <c r="I7187" s="220"/>
      <c r="J7187" s="220"/>
      <c r="K7187" s="220"/>
      <c r="L7187" s="220"/>
      <c r="M7187" s="326"/>
      <c r="N7187" s="220"/>
      <c r="O7187" s="220"/>
      <c r="P7187" s="220"/>
      <c r="Q7187" s="326"/>
      <c r="R7187" s="326"/>
      <c r="S7187" s="326"/>
      <c r="T7187" s="326"/>
    </row>
    <row r="7188" spans="1:20">
      <c r="A7188" s="220"/>
      <c r="B7188" s="220"/>
      <c r="C7188" s="220"/>
      <c r="D7188" s="220"/>
      <c r="E7188" s="220"/>
      <c r="F7188" s="220"/>
      <c r="G7188" s="220"/>
      <c r="H7188" s="220"/>
      <c r="I7188" s="220"/>
      <c r="J7188" s="220"/>
      <c r="K7188" s="220"/>
      <c r="L7188" s="220"/>
      <c r="M7188" s="326"/>
      <c r="N7188" s="220"/>
      <c r="O7188" s="220"/>
      <c r="P7188" s="220"/>
      <c r="Q7188" s="326"/>
      <c r="R7188" s="326"/>
      <c r="S7188" s="326"/>
      <c r="T7188" s="326"/>
    </row>
    <row r="7189" spans="1:20">
      <c r="A7189" s="220"/>
      <c r="B7189" s="220"/>
      <c r="C7189" s="220"/>
      <c r="D7189" s="220"/>
      <c r="E7189" s="220"/>
      <c r="F7189" s="220"/>
      <c r="G7189" s="220"/>
      <c r="H7189" s="220"/>
      <c r="I7189" s="220"/>
      <c r="J7189" s="220"/>
      <c r="K7189" s="220"/>
      <c r="L7189" s="220"/>
      <c r="M7189" s="326"/>
      <c r="N7189" s="220"/>
      <c r="O7189" s="220"/>
      <c r="P7189" s="220"/>
      <c r="Q7189" s="326"/>
      <c r="R7189" s="326"/>
      <c r="S7189" s="326"/>
      <c r="T7189" s="326"/>
    </row>
    <row r="7190" spans="1:20">
      <c r="A7190" s="220"/>
      <c r="B7190" s="220"/>
      <c r="C7190" s="220"/>
      <c r="D7190" s="220"/>
      <c r="E7190" s="220"/>
      <c r="F7190" s="220"/>
      <c r="G7190" s="220"/>
      <c r="H7190" s="220"/>
      <c r="I7190" s="220"/>
      <c r="J7190" s="220"/>
      <c r="K7190" s="220"/>
      <c r="L7190" s="220"/>
      <c r="M7190" s="326"/>
      <c r="N7190" s="220"/>
      <c r="O7190" s="220"/>
      <c r="P7190" s="220"/>
      <c r="Q7190" s="326"/>
      <c r="R7190" s="326"/>
      <c r="S7190" s="326"/>
      <c r="T7190" s="326"/>
    </row>
    <row r="7191" spans="1:20">
      <c r="A7191" s="220"/>
      <c r="B7191" s="220"/>
      <c r="C7191" s="220"/>
      <c r="D7191" s="220"/>
      <c r="E7191" s="220"/>
      <c r="F7191" s="220"/>
      <c r="G7191" s="220"/>
      <c r="H7191" s="220"/>
      <c r="I7191" s="220"/>
      <c r="J7191" s="220"/>
      <c r="K7191" s="220"/>
      <c r="L7191" s="220"/>
      <c r="M7191" s="326"/>
      <c r="N7191" s="220"/>
      <c r="O7191" s="220"/>
      <c r="P7191" s="220"/>
      <c r="Q7191" s="326"/>
      <c r="R7191" s="326"/>
      <c r="S7191" s="326"/>
      <c r="T7191" s="326"/>
    </row>
    <row r="7192" spans="1:20">
      <c r="A7192" s="220"/>
      <c r="B7192" s="220"/>
      <c r="C7192" s="220"/>
      <c r="D7192" s="220"/>
      <c r="E7192" s="220"/>
      <c r="F7192" s="220"/>
      <c r="G7192" s="220"/>
      <c r="H7192" s="220"/>
      <c r="I7192" s="220"/>
      <c r="J7192" s="220"/>
      <c r="K7192" s="220"/>
      <c r="L7192" s="220"/>
      <c r="M7192" s="326"/>
      <c r="N7192" s="220"/>
      <c r="O7192" s="220"/>
      <c r="P7192" s="220"/>
      <c r="Q7192" s="326"/>
      <c r="R7192" s="326"/>
      <c r="S7192" s="326"/>
      <c r="T7192" s="326"/>
    </row>
    <row r="7193" spans="1:20">
      <c r="A7193" s="220"/>
      <c r="B7193" s="220"/>
      <c r="C7193" s="220"/>
      <c r="D7193" s="220"/>
      <c r="E7193" s="220"/>
      <c r="F7193" s="220"/>
      <c r="G7193" s="220"/>
      <c r="H7193" s="220"/>
      <c r="I7193" s="220"/>
      <c r="J7193" s="220"/>
      <c r="K7193" s="220"/>
      <c r="L7193" s="220"/>
      <c r="M7193" s="326"/>
      <c r="N7193" s="220"/>
      <c r="O7193" s="220"/>
      <c r="P7193" s="220"/>
      <c r="Q7193" s="326"/>
      <c r="R7193" s="326"/>
      <c r="S7193" s="326"/>
      <c r="T7193" s="326"/>
    </row>
    <row r="7194" spans="1:20">
      <c r="A7194" s="220"/>
      <c r="B7194" s="220"/>
      <c r="C7194" s="220"/>
      <c r="D7194" s="220"/>
      <c r="E7194" s="220"/>
      <c r="F7194" s="220"/>
      <c r="G7194" s="220"/>
      <c r="H7194" s="220"/>
      <c r="I7194" s="220"/>
      <c r="J7194" s="220"/>
      <c r="K7194" s="220"/>
      <c r="L7194" s="220"/>
      <c r="M7194" s="326"/>
      <c r="N7194" s="220"/>
      <c r="O7194" s="220"/>
      <c r="P7194" s="220"/>
      <c r="Q7194" s="326"/>
      <c r="R7194" s="326"/>
      <c r="S7194" s="326"/>
      <c r="T7194" s="326"/>
    </row>
    <row r="7195" spans="1:20">
      <c r="A7195" s="220"/>
      <c r="B7195" s="220"/>
      <c r="C7195" s="220"/>
      <c r="D7195" s="220"/>
      <c r="E7195" s="220"/>
      <c r="F7195" s="220"/>
      <c r="G7195" s="220"/>
      <c r="H7195" s="220"/>
      <c r="I7195" s="220"/>
      <c r="J7195" s="220"/>
      <c r="K7195" s="220"/>
      <c r="L7195" s="220"/>
      <c r="M7195" s="326"/>
      <c r="N7195" s="220"/>
      <c r="O7195" s="220"/>
      <c r="P7195" s="220"/>
      <c r="Q7195" s="326"/>
      <c r="R7195" s="326"/>
      <c r="S7195" s="326"/>
      <c r="T7195" s="326"/>
    </row>
    <row r="7196" spans="1:20">
      <c r="A7196" s="220"/>
      <c r="B7196" s="220"/>
      <c r="C7196" s="220"/>
      <c r="D7196" s="220"/>
      <c r="E7196" s="220"/>
      <c r="F7196" s="220"/>
      <c r="G7196" s="220"/>
      <c r="H7196" s="220"/>
      <c r="I7196" s="220"/>
      <c r="J7196" s="220"/>
      <c r="K7196" s="220"/>
      <c r="L7196" s="220"/>
      <c r="M7196" s="326"/>
      <c r="N7196" s="220"/>
      <c r="O7196" s="220"/>
      <c r="P7196" s="220"/>
      <c r="Q7196" s="326"/>
      <c r="R7196" s="326"/>
      <c r="S7196" s="326"/>
      <c r="T7196" s="326"/>
    </row>
    <row r="7197" spans="1:20">
      <c r="A7197" s="220"/>
      <c r="B7197" s="220"/>
      <c r="C7197" s="220"/>
      <c r="D7197" s="220"/>
      <c r="E7197" s="220"/>
      <c r="F7197" s="220"/>
      <c r="G7197" s="220"/>
      <c r="H7197" s="220"/>
      <c r="I7197" s="220"/>
      <c r="J7197" s="220"/>
      <c r="K7197" s="220"/>
      <c r="L7197" s="220"/>
      <c r="M7197" s="326"/>
      <c r="N7197" s="220"/>
      <c r="O7197" s="220"/>
      <c r="P7197" s="220"/>
      <c r="Q7197" s="326"/>
      <c r="R7197" s="326"/>
      <c r="S7197" s="326"/>
      <c r="T7197" s="326"/>
    </row>
    <row r="7198" spans="1:20">
      <c r="A7198" s="220"/>
      <c r="B7198" s="220"/>
      <c r="C7198" s="220"/>
      <c r="D7198" s="220"/>
      <c r="E7198" s="220"/>
      <c r="F7198" s="220"/>
      <c r="G7198" s="220"/>
      <c r="H7198" s="220"/>
      <c r="I7198" s="220"/>
      <c r="J7198" s="220"/>
      <c r="K7198" s="220"/>
      <c r="L7198" s="220"/>
      <c r="M7198" s="326"/>
      <c r="N7198" s="220"/>
      <c r="O7198" s="220"/>
      <c r="P7198" s="220"/>
      <c r="Q7198" s="326"/>
      <c r="R7198" s="326"/>
      <c r="S7198" s="326"/>
      <c r="T7198" s="326"/>
    </row>
    <row r="7199" spans="1:20">
      <c r="A7199" s="220"/>
      <c r="B7199" s="220"/>
      <c r="C7199" s="220"/>
      <c r="D7199" s="220"/>
      <c r="E7199" s="220"/>
      <c r="F7199" s="220"/>
      <c r="G7199" s="220"/>
      <c r="H7199" s="220"/>
      <c r="I7199" s="220"/>
      <c r="J7199" s="220"/>
      <c r="K7199" s="220"/>
      <c r="L7199" s="220"/>
      <c r="M7199" s="326"/>
      <c r="N7199" s="220"/>
      <c r="O7199" s="220"/>
      <c r="P7199" s="220"/>
      <c r="Q7199" s="326"/>
      <c r="R7199" s="326"/>
      <c r="S7199" s="326"/>
      <c r="T7199" s="326"/>
    </row>
    <row r="7200" spans="1:20">
      <c r="A7200" s="220"/>
      <c r="B7200" s="220"/>
      <c r="C7200" s="220"/>
      <c r="D7200" s="220"/>
      <c r="E7200" s="220"/>
      <c r="F7200" s="220"/>
      <c r="G7200" s="220"/>
      <c r="H7200" s="220"/>
      <c r="I7200" s="220"/>
      <c r="J7200" s="220"/>
      <c r="K7200" s="220"/>
      <c r="L7200" s="220"/>
      <c r="M7200" s="326"/>
      <c r="N7200" s="220"/>
      <c r="O7200" s="220"/>
      <c r="P7200" s="220"/>
      <c r="Q7200" s="326"/>
      <c r="R7200" s="326"/>
      <c r="S7200" s="326"/>
      <c r="T7200" s="326"/>
    </row>
    <row r="7201" spans="1:20">
      <c r="A7201" s="220"/>
      <c r="B7201" s="220"/>
      <c r="C7201" s="220"/>
      <c r="D7201" s="220"/>
      <c r="E7201" s="220"/>
      <c r="F7201" s="220"/>
      <c r="G7201" s="220"/>
      <c r="H7201" s="220"/>
      <c r="I7201" s="220"/>
      <c r="J7201" s="220"/>
      <c r="K7201" s="220"/>
      <c r="L7201" s="220"/>
      <c r="M7201" s="326"/>
      <c r="N7201" s="220"/>
      <c r="O7201" s="220"/>
      <c r="P7201" s="220"/>
      <c r="Q7201" s="326"/>
      <c r="R7201" s="326"/>
      <c r="S7201" s="326"/>
      <c r="T7201" s="326"/>
    </row>
    <row r="7202" spans="1:20">
      <c r="A7202" s="220"/>
      <c r="B7202" s="220"/>
      <c r="C7202" s="220"/>
      <c r="D7202" s="220"/>
      <c r="E7202" s="220"/>
      <c r="F7202" s="220"/>
      <c r="G7202" s="220"/>
      <c r="H7202" s="220"/>
      <c r="I7202" s="220"/>
      <c r="J7202" s="220"/>
      <c r="K7202" s="220"/>
      <c r="L7202" s="220"/>
      <c r="M7202" s="326"/>
      <c r="N7202" s="220"/>
      <c r="O7202" s="220"/>
      <c r="P7202" s="220"/>
      <c r="Q7202" s="326"/>
      <c r="R7202" s="326"/>
      <c r="S7202" s="326"/>
      <c r="T7202" s="326"/>
    </row>
    <row r="7203" spans="1:20">
      <c r="A7203" s="220"/>
      <c r="B7203" s="220"/>
      <c r="C7203" s="220"/>
      <c r="D7203" s="220"/>
      <c r="E7203" s="220"/>
      <c r="F7203" s="220"/>
      <c r="G7203" s="220"/>
      <c r="H7203" s="220"/>
      <c r="I7203" s="220"/>
      <c r="J7203" s="220"/>
      <c r="K7203" s="220"/>
      <c r="L7203" s="220"/>
      <c r="M7203" s="326"/>
      <c r="N7203" s="220"/>
      <c r="O7203" s="220"/>
      <c r="P7203" s="220"/>
      <c r="Q7203" s="326"/>
      <c r="R7203" s="326"/>
      <c r="S7203" s="326"/>
      <c r="T7203" s="326"/>
    </row>
    <row r="7204" spans="1:20">
      <c r="A7204" s="220"/>
      <c r="B7204" s="220"/>
      <c r="C7204" s="220"/>
      <c r="D7204" s="220"/>
      <c r="E7204" s="220"/>
      <c r="F7204" s="220"/>
      <c r="G7204" s="220"/>
      <c r="H7204" s="220"/>
      <c r="I7204" s="220"/>
      <c r="J7204" s="220"/>
      <c r="K7204" s="220"/>
      <c r="L7204" s="220"/>
      <c r="M7204" s="326"/>
      <c r="N7204" s="220"/>
      <c r="O7204" s="220"/>
      <c r="P7204" s="220"/>
      <c r="Q7204" s="326"/>
      <c r="R7204" s="326"/>
      <c r="S7204" s="326"/>
      <c r="T7204" s="326"/>
    </row>
    <row r="7205" spans="1:20">
      <c r="A7205" s="220"/>
      <c r="B7205" s="220"/>
      <c r="C7205" s="220"/>
      <c r="D7205" s="220"/>
      <c r="E7205" s="220"/>
      <c r="F7205" s="220"/>
      <c r="G7205" s="220"/>
      <c r="H7205" s="220"/>
      <c r="I7205" s="220"/>
      <c r="J7205" s="220"/>
      <c r="K7205" s="220"/>
      <c r="L7205" s="220"/>
      <c r="M7205" s="326"/>
      <c r="N7205" s="220"/>
      <c r="O7205" s="220"/>
      <c r="P7205" s="220"/>
      <c r="Q7205" s="326"/>
      <c r="R7205" s="326"/>
      <c r="S7205" s="326"/>
      <c r="T7205" s="326"/>
    </row>
    <row r="7206" spans="1:20">
      <c r="A7206" s="220"/>
      <c r="B7206" s="220"/>
      <c r="C7206" s="220"/>
      <c r="D7206" s="220"/>
      <c r="E7206" s="220"/>
      <c r="F7206" s="220"/>
      <c r="G7206" s="220"/>
      <c r="H7206" s="220"/>
      <c r="I7206" s="220"/>
      <c r="J7206" s="220"/>
      <c r="K7206" s="220"/>
      <c r="L7206" s="220"/>
      <c r="M7206" s="326"/>
      <c r="N7206" s="220"/>
      <c r="O7206" s="220"/>
      <c r="P7206" s="220"/>
      <c r="Q7206" s="326"/>
      <c r="R7206" s="326"/>
      <c r="S7206" s="326"/>
      <c r="T7206" s="326"/>
    </row>
    <row r="7207" spans="1:20">
      <c r="A7207" s="220"/>
      <c r="B7207" s="220"/>
      <c r="C7207" s="220"/>
      <c r="D7207" s="220"/>
      <c r="E7207" s="220"/>
      <c r="F7207" s="220"/>
      <c r="G7207" s="220"/>
      <c r="H7207" s="220"/>
      <c r="I7207" s="220"/>
      <c r="J7207" s="220"/>
      <c r="K7207" s="220"/>
      <c r="L7207" s="220"/>
      <c r="M7207" s="326"/>
      <c r="N7207" s="220"/>
      <c r="O7207" s="220"/>
      <c r="P7207" s="220"/>
      <c r="Q7207" s="326"/>
      <c r="R7207" s="326"/>
      <c r="S7207" s="326"/>
      <c r="T7207" s="326"/>
    </row>
    <row r="7208" spans="1:20">
      <c r="A7208" s="220"/>
      <c r="B7208" s="220"/>
      <c r="C7208" s="220"/>
      <c r="D7208" s="220"/>
      <c r="E7208" s="220"/>
      <c r="F7208" s="220"/>
      <c r="G7208" s="220"/>
      <c r="H7208" s="220"/>
      <c r="I7208" s="220"/>
      <c r="J7208" s="220"/>
      <c r="K7208" s="220"/>
      <c r="L7208" s="220"/>
      <c r="M7208" s="326"/>
      <c r="N7208" s="220"/>
      <c r="O7208" s="220"/>
      <c r="P7208" s="220"/>
      <c r="Q7208" s="326"/>
      <c r="R7208" s="326"/>
      <c r="S7208" s="326"/>
      <c r="T7208" s="326"/>
    </row>
    <row r="7209" spans="1:20">
      <c r="A7209" s="220"/>
      <c r="B7209" s="220"/>
      <c r="C7209" s="220"/>
      <c r="D7209" s="220"/>
      <c r="E7209" s="220"/>
      <c r="F7209" s="220"/>
      <c r="G7209" s="220"/>
      <c r="H7209" s="220"/>
      <c r="I7209" s="220"/>
      <c r="J7209" s="220"/>
      <c r="K7209" s="220"/>
      <c r="L7209" s="220"/>
      <c r="M7209" s="326"/>
      <c r="N7209" s="220"/>
      <c r="O7209" s="220"/>
      <c r="P7209" s="220"/>
      <c r="Q7209" s="326"/>
      <c r="R7209" s="326"/>
      <c r="S7209" s="326"/>
      <c r="T7209" s="326"/>
    </row>
    <row r="7210" spans="1:20">
      <c r="A7210" s="220"/>
      <c r="B7210" s="220"/>
      <c r="C7210" s="220"/>
      <c r="D7210" s="220"/>
      <c r="E7210" s="220"/>
      <c r="F7210" s="220"/>
      <c r="G7210" s="220"/>
      <c r="H7210" s="220"/>
      <c r="I7210" s="220"/>
      <c r="J7210" s="220"/>
      <c r="K7210" s="220"/>
      <c r="L7210" s="220"/>
      <c r="M7210" s="326"/>
      <c r="N7210" s="220"/>
      <c r="O7210" s="220"/>
      <c r="P7210" s="220"/>
      <c r="Q7210" s="326"/>
      <c r="R7210" s="326"/>
      <c r="S7210" s="326"/>
      <c r="T7210" s="326"/>
    </row>
    <row r="7211" spans="1:20">
      <c r="A7211" s="220"/>
      <c r="B7211" s="220"/>
      <c r="C7211" s="220"/>
      <c r="D7211" s="220"/>
      <c r="E7211" s="220"/>
      <c r="F7211" s="220"/>
      <c r="G7211" s="220"/>
      <c r="H7211" s="220"/>
      <c r="I7211" s="220"/>
      <c r="J7211" s="220"/>
      <c r="K7211" s="220"/>
      <c r="L7211" s="220"/>
      <c r="M7211" s="326"/>
      <c r="N7211" s="220"/>
      <c r="O7211" s="220"/>
      <c r="P7211" s="220"/>
      <c r="Q7211" s="326"/>
      <c r="R7211" s="326"/>
      <c r="S7211" s="326"/>
      <c r="T7211" s="326"/>
    </row>
    <row r="7212" spans="1:20">
      <c r="A7212" s="220"/>
      <c r="B7212" s="220"/>
      <c r="C7212" s="220"/>
      <c r="D7212" s="220"/>
      <c r="E7212" s="220"/>
      <c r="F7212" s="220"/>
      <c r="G7212" s="220"/>
      <c r="H7212" s="220"/>
      <c r="I7212" s="220"/>
      <c r="J7212" s="220"/>
      <c r="K7212" s="220"/>
      <c r="L7212" s="220"/>
      <c r="M7212" s="326"/>
      <c r="N7212" s="220"/>
      <c r="O7212" s="220"/>
      <c r="P7212" s="220"/>
      <c r="Q7212" s="326"/>
      <c r="R7212" s="326"/>
      <c r="S7212" s="326"/>
      <c r="T7212" s="326"/>
    </row>
    <row r="7213" spans="1:20">
      <c r="A7213" s="220"/>
      <c r="B7213" s="220"/>
      <c r="C7213" s="220"/>
      <c r="D7213" s="220"/>
      <c r="E7213" s="220"/>
      <c r="F7213" s="220"/>
      <c r="G7213" s="220"/>
      <c r="H7213" s="220"/>
      <c r="I7213" s="220"/>
      <c r="J7213" s="220"/>
      <c r="K7213" s="220"/>
      <c r="L7213" s="220"/>
      <c r="M7213" s="326"/>
      <c r="N7213" s="220"/>
      <c r="O7213" s="220"/>
      <c r="P7213" s="220"/>
      <c r="Q7213" s="326"/>
      <c r="R7213" s="326"/>
      <c r="S7213" s="326"/>
      <c r="T7213" s="326"/>
    </row>
    <row r="7214" spans="1:20">
      <c r="A7214" s="220"/>
      <c r="B7214" s="220"/>
      <c r="C7214" s="220"/>
      <c r="D7214" s="220"/>
      <c r="E7214" s="220"/>
      <c r="F7214" s="220"/>
      <c r="G7214" s="220"/>
      <c r="H7214" s="220"/>
      <c r="I7214" s="220"/>
      <c r="J7214" s="220"/>
      <c r="K7214" s="220"/>
      <c r="L7214" s="220"/>
      <c r="M7214" s="326"/>
      <c r="N7214" s="220"/>
      <c r="O7214" s="220"/>
      <c r="P7214" s="220"/>
      <c r="Q7214" s="326"/>
      <c r="R7214" s="326"/>
      <c r="S7214" s="326"/>
      <c r="T7214" s="326"/>
    </row>
    <row r="7215" spans="1:20">
      <c r="A7215" s="220"/>
      <c r="B7215" s="220"/>
      <c r="C7215" s="220"/>
      <c r="D7215" s="220"/>
      <c r="E7215" s="220"/>
      <c r="F7215" s="220"/>
      <c r="G7215" s="220"/>
      <c r="H7215" s="220"/>
      <c r="I7215" s="220"/>
      <c r="J7215" s="220"/>
      <c r="K7215" s="220"/>
      <c r="L7215" s="220"/>
      <c r="M7215" s="326"/>
      <c r="N7215" s="220"/>
      <c r="O7215" s="220"/>
      <c r="P7215" s="220"/>
      <c r="Q7215" s="326"/>
      <c r="R7215" s="326"/>
      <c r="S7215" s="326"/>
      <c r="T7215" s="326"/>
    </row>
    <row r="7216" spans="1:20">
      <c r="A7216" s="220"/>
      <c r="B7216" s="220"/>
      <c r="C7216" s="220"/>
      <c r="D7216" s="220"/>
      <c r="E7216" s="220"/>
      <c r="F7216" s="220"/>
      <c r="G7216" s="220"/>
      <c r="H7216" s="220"/>
      <c r="I7216" s="220"/>
      <c r="J7216" s="220"/>
      <c r="K7216" s="220"/>
      <c r="L7216" s="220"/>
      <c r="M7216" s="326"/>
      <c r="N7216" s="220"/>
      <c r="O7216" s="220"/>
      <c r="P7216" s="220"/>
      <c r="Q7216" s="326"/>
      <c r="R7216" s="326"/>
      <c r="S7216" s="326"/>
      <c r="T7216" s="326"/>
    </row>
    <row r="7217" spans="1:20">
      <c r="A7217" s="220"/>
      <c r="B7217" s="220"/>
      <c r="C7217" s="220"/>
      <c r="D7217" s="220"/>
      <c r="E7217" s="220"/>
      <c r="F7217" s="220"/>
      <c r="G7217" s="220"/>
      <c r="H7217" s="220"/>
      <c r="I7217" s="220"/>
      <c r="J7217" s="220"/>
      <c r="K7217" s="220"/>
      <c r="L7217" s="220"/>
      <c r="M7217" s="326"/>
      <c r="N7217" s="220"/>
      <c r="O7217" s="220"/>
      <c r="P7217" s="220"/>
      <c r="Q7217" s="326"/>
      <c r="R7217" s="326"/>
      <c r="S7217" s="326"/>
      <c r="T7217" s="326"/>
    </row>
    <row r="7218" spans="1:20">
      <c r="A7218" s="220"/>
      <c r="B7218" s="220"/>
      <c r="C7218" s="220"/>
      <c r="D7218" s="220"/>
      <c r="E7218" s="220"/>
      <c r="F7218" s="220"/>
      <c r="G7218" s="220"/>
      <c r="H7218" s="220"/>
      <c r="I7218" s="220"/>
      <c r="J7218" s="220"/>
      <c r="K7218" s="220"/>
      <c r="L7218" s="220"/>
      <c r="M7218" s="326"/>
      <c r="N7218" s="220"/>
      <c r="O7218" s="220"/>
      <c r="P7218" s="220"/>
      <c r="Q7218" s="326"/>
      <c r="R7218" s="326"/>
      <c r="S7218" s="326"/>
      <c r="T7218" s="326"/>
    </row>
    <row r="7219" spans="1:20">
      <c r="A7219" s="220"/>
      <c r="B7219" s="220"/>
      <c r="C7219" s="220"/>
      <c r="D7219" s="220"/>
      <c r="E7219" s="220"/>
      <c r="F7219" s="220"/>
      <c r="G7219" s="220"/>
      <c r="H7219" s="220"/>
      <c r="I7219" s="220"/>
      <c r="J7219" s="220"/>
      <c r="K7219" s="220"/>
      <c r="L7219" s="220"/>
      <c r="M7219" s="326"/>
      <c r="N7219" s="220"/>
      <c r="O7219" s="220"/>
      <c r="P7219" s="220"/>
      <c r="Q7219" s="326"/>
      <c r="R7219" s="326"/>
      <c r="S7219" s="326"/>
      <c r="T7219" s="326"/>
    </row>
    <row r="7220" spans="1:20">
      <c r="A7220" s="220"/>
      <c r="B7220" s="220"/>
      <c r="C7220" s="220"/>
      <c r="D7220" s="220"/>
      <c r="E7220" s="220"/>
      <c r="F7220" s="220"/>
      <c r="G7220" s="220"/>
      <c r="H7220" s="220"/>
      <c r="I7220" s="220"/>
      <c r="J7220" s="220"/>
      <c r="K7220" s="220"/>
      <c r="L7220" s="220"/>
      <c r="M7220" s="326"/>
      <c r="N7220" s="220"/>
      <c r="O7220" s="220"/>
      <c r="P7220" s="220"/>
      <c r="Q7220" s="326"/>
      <c r="R7220" s="326"/>
      <c r="S7220" s="326"/>
      <c r="T7220" s="326"/>
    </row>
    <row r="7221" spans="1:20">
      <c r="A7221" s="220"/>
      <c r="B7221" s="220"/>
      <c r="C7221" s="220"/>
      <c r="D7221" s="220"/>
      <c r="E7221" s="220"/>
      <c r="F7221" s="220"/>
      <c r="G7221" s="220"/>
      <c r="H7221" s="220"/>
      <c r="I7221" s="220"/>
      <c r="J7221" s="220"/>
      <c r="K7221" s="220"/>
      <c r="L7221" s="220"/>
      <c r="M7221" s="326"/>
      <c r="N7221" s="220"/>
      <c r="O7221" s="220"/>
      <c r="P7221" s="220"/>
      <c r="Q7221" s="326"/>
      <c r="R7221" s="326"/>
      <c r="S7221" s="326"/>
      <c r="T7221" s="326"/>
    </row>
    <row r="7222" spans="1:20">
      <c r="A7222" s="220"/>
      <c r="B7222" s="220"/>
      <c r="C7222" s="220"/>
      <c r="D7222" s="220"/>
      <c r="E7222" s="220"/>
      <c r="F7222" s="220"/>
      <c r="G7222" s="220"/>
      <c r="H7222" s="220"/>
      <c r="I7222" s="220"/>
      <c r="J7222" s="220"/>
      <c r="K7222" s="220"/>
      <c r="L7222" s="220"/>
      <c r="M7222" s="326"/>
      <c r="N7222" s="220"/>
      <c r="O7222" s="220"/>
      <c r="P7222" s="220"/>
      <c r="Q7222" s="326"/>
      <c r="R7222" s="326"/>
      <c r="S7222" s="326"/>
      <c r="T7222" s="326"/>
    </row>
    <row r="7223" spans="1:20">
      <c r="A7223" s="220"/>
      <c r="B7223" s="220"/>
      <c r="C7223" s="220"/>
      <c r="D7223" s="220"/>
      <c r="E7223" s="220"/>
      <c r="F7223" s="220"/>
      <c r="G7223" s="220"/>
      <c r="H7223" s="220"/>
      <c r="I7223" s="220"/>
      <c r="J7223" s="220"/>
      <c r="K7223" s="220"/>
      <c r="L7223" s="220"/>
      <c r="M7223" s="326"/>
      <c r="N7223" s="220"/>
      <c r="O7223" s="220"/>
      <c r="P7223" s="220"/>
      <c r="Q7223" s="326"/>
      <c r="R7223" s="326"/>
      <c r="S7223" s="326"/>
      <c r="T7223" s="326"/>
    </row>
    <row r="7224" spans="1:20">
      <c r="A7224" s="220"/>
      <c r="B7224" s="220"/>
      <c r="C7224" s="220"/>
      <c r="D7224" s="220"/>
      <c r="E7224" s="220"/>
      <c r="F7224" s="220"/>
      <c r="G7224" s="220"/>
      <c r="H7224" s="220"/>
      <c r="I7224" s="220"/>
      <c r="J7224" s="220"/>
      <c r="K7224" s="220"/>
      <c r="L7224" s="220"/>
      <c r="M7224" s="326"/>
      <c r="N7224" s="220"/>
      <c r="O7224" s="220"/>
      <c r="P7224" s="220"/>
      <c r="Q7224" s="326"/>
      <c r="R7224" s="326"/>
      <c r="S7224" s="326"/>
      <c r="T7224" s="326"/>
    </row>
    <row r="7225" spans="1:20">
      <c r="A7225" s="220"/>
      <c r="B7225" s="220"/>
      <c r="C7225" s="220"/>
      <c r="D7225" s="220"/>
      <c r="E7225" s="220"/>
      <c r="F7225" s="220"/>
      <c r="G7225" s="220"/>
      <c r="H7225" s="220"/>
      <c r="I7225" s="220"/>
      <c r="J7225" s="220"/>
      <c r="K7225" s="220"/>
      <c r="L7225" s="220"/>
      <c r="M7225" s="326"/>
      <c r="N7225" s="220"/>
      <c r="O7225" s="220"/>
      <c r="P7225" s="220"/>
      <c r="Q7225" s="326"/>
      <c r="R7225" s="326"/>
      <c r="S7225" s="326"/>
      <c r="T7225" s="326"/>
    </row>
    <row r="7226" spans="1:20">
      <c r="A7226" s="220"/>
      <c r="B7226" s="220"/>
      <c r="C7226" s="220"/>
      <c r="D7226" s="220"/>
      <c r="E7226" s="220"/>
      <c r="F7226" s="220"/>
      <c r="G7226" s="220"/>
      <c r="H7226" s="220"/>
      <c r="I7226" s="220"/>
      <c r="J7226" s="220"/>
      <c r="K7226" s="220"/>
      <c r="L7226" s="220"/>
      <c r="M7226" s="326"/>
      <c r="N7226" s="220"/>
      <c r="O7226" s="220"/>
      <c r="P7226" s="220"/>
      <c r="Q7226" s="326"/>
      <c r="R7226" s="326"/>
      <c r="S7226" s="326"/>
      <c r="T7226" s="326"/>
    </row>
    <row r="7227" spans="1:20">
      <c r="A7227" s="220"/>
      <c r="B7227" s="220"/>
      <c r="C7227" s="220"/>
      <c r="D7227" s="220"/>
      <c r="E7227" s="220"/>
      <c r="F7227" s="220"/>
      <c r="G7227" s="220"/>
      <c r="H7227" s="220"/>
      <c r="I7227" s="220"/>
      <c r="J7227" s="220"/>
      <c r="K7227" s="220"/>
      <c r="L7227" s="220"/>
      <c r="M7227" s="326"/>
      <c r="N7227" s="220"/>
      <c r="O7227" s="220"/>
      <c r="P7227" s="220"/>
      <c r="Q7227" s="326"/>
      <c r="R7227" s="326"/>
      <c r="S7227" s="326"/>
      <c r="T7227" s="326"/>
    </row>
    <row r="7228" spans="1:20">
      <c r="A7228" s="220"/>
      <c r="B7228" s="220"/>
      <c r="C7228" s="220"/>
      <c r="D7228" s="220"/>
      <c r="E7228" s="220"/>
      <c r="F7228" s="220"/>
      <c r="G7228" s="220"/>
      <c r="H7228" s="220"/>
      <c r="I7228" s="220"/>
      <c r="J7228" s="220"/>
      <c r="K7228" s="220"/>
      <c r="L7228" s="220"/>
      <c r="M7228" s="326"/>
      <c r="N7228" s="220"/>
      <c r="O7228" s="220"/>
      <c r="P7228" s="220"/>
      <c r="Q7228" s="326"/>
      <c r="R7228" s="326"/>
      <c r="S7228" s="326"/>
      <c r="T7228" s="326"/>
    </row>
    <row r="7229" spans="1:20">
      <c r="A7229" s="220"/>
      <c r="B7229" s="220"/>
      <c r="C7229" s="220"/>
      <c r="D7229" s="220"/>
      <c r="E7229" s="220"/>
      <c r="F7229" s="220"/>
      <c r="G7229" s="220"/>
      <c r="H7229" s="220"/>
      <c r="I7229" s="220"/>
      <c r="J7229" s="220"/>
      <c r="K7229" s="220"/>
      <c r="L7229" s="220"/>
      <c r="M7229" s="326"/>
      <c r="N7229" s="220"/>
      <c r="O7229" s="220"/>
      <c r="P7229" s="220"/>
      <c r="Q7229" s="326"/>
      <c r="R7229" s="326"/>
      <c r="S7229" s="326"/>
      <c r="T7229" s="326"/>
    </row>
    <row r="7230" spans="1:20">
      <c r="A7230" s="220"/>
      <c r="B7230" s="220"/>
      <c r="C7230" s="220"/>
      <c r="D7230" s="220"/>
      <c r="E7230" s="220"/>
      <c r="F7230" s="220"/>
      <c r="G7230" s="220"/>
      <c r="H7230" s="220"/>
      <c r="I7230" s="220"/>
      <c r="J7230" s="220"/>
      <c r="K7230" s="220"/>
      <c r="L7230" s="220"/>
      <c r="M7230" s="326"/>
      <c r="N7230" s="220"/>
      <c r="O7230" s="220"/>
      <c r="P7230" s="220"/>
      <c r="Q7230" s="326"/>
      <c r="R7230" s="326"/>
      <c r="S7230" s="326"/>
      <c r="T7230" s="326"/>
    </row>
    <row r="7231" spans="1:20">
      <c r="A7231" s="220"/>
      <c r="B7231" s="220"/>
      <c r="C7231" s="220"/>
      <c r="D7231" s="220"/>
      <c r="E7231" s="220"/>
      <c r="F7231" s="220"/>
      <c r="G7231" s="220"/>
      <c r="H7231" s="220"/>
      <c r="I7231" s="220"/>
      <c r="J7231" s="220"/>
      <c r="K7231" s="220"/>
      <c r="L7231" s="220"/>
      <c r="M7231" s="326"/>
      <c r="N7231" s="220"/>
      <c r="O7231" s="220"/>
      <c r="P7231" s="220"/>
      <c r="Q7231" s="326"/>
      <c r="R7231" s="326"/>
      <c r="S7231" s="326"/>
      <c r="T7231" s="326"/>
    </row>
    <row r="7232" spans="1:20">
      <c r="A7232" s="220"/>
      <c r="B7232" s="220"/>
      <c r="C7232" s="220"/>
      <c r="D7232" s="220"/>
      <c r="E7232" s="220"/>
      <c r="F7232" s="220"/>
      <c r="G7232" s="220"/>
      <c r="H7232" s="220"/>
      <c r="I7232" s="220"/>
      <c r="J7232" s="220"/>
      <c r="K7232" s="220"/>
      <c r="L7232" s="220"/>
      <c r="M7232" s="326"/>
      <c r="N7232" s="220"/>
      <c r="O7232" s="220"/>
      <c r="P7232" s="220"/>
      <c r="Q7232" s="326"/>
      <c r="R7232" s="326"/>
      <c r="S7232" s="326"/>
      <c r="T7232" s="326"/>
    </row>
    <row r="7233" spans="1:20">
      <c r="A7233" s="220"/>
      <c r="B7233" s="220"/>
      <c r="C7233" s="220"/>
      <c r="D7233" s="220"/>
      <c r="E7233" s="220"/>
      <c r="F7233" s="220"/>
      <c r="G7233" s="220"/>
      <c r="H7233" s="220"/>
      <c r="I7233" s="220"/>
      <c r="J7233" s="220"/>
      <c r="K7233" s="220"/>
      <c r="L7233" s="220"/>
      <c r="M7233" s="326"/>
      <c r="N7233" s="220"/>
      <c r="O7233" s="220"/>
      <c r="P7233" s="220"/>
      <c r="Q7233" s="326"/>
      <c r="R7233" s="326"/>
      <c r="S7233" s="326"/>
      <c r="T7233" s="326"/>
    </row>
    <row r="7234" spans="1:20">
      <c r="A7234" s="220"/>
      <c r="B7234" s="220"/>
      <c r="C7234" s="220"/>
      <c r="D7234" s="220"/>
      <c r="E7234" s="220"/>
      <c r="F7234" s="220"/>
      <c r="G7234" s="220"/>
      <c r="H7234" s="220"/>
      <c r="I7234" s="220"/>
      <c r="J7234" s="220"/>
      <c r="K7234" s="220"/>
      <c r="L7234" s="220"/>
      <c r="M7234" s="326"/>
      <c r="N7234" s="220"/>
      <c r="O7234" s="220"/>
      <c r="P7234" s="220"/>
      <c r="Q7234" s="326"/>
      <c r="R7234" s="326"/>
      <c r="S7234" s="326"/>
      <c r="T7234" s="326"/>
    </row>
    <row r="7235" spans="1:20">
      <c r="A7235" s="220"/>
      <c r="B7235" s="220"/>
      <c r="C7235" s="220"/>
      <c r="D7235" s="220"/>
      <c r="E7235" s="220"/>
      <c r="F7235" s="220"/>
      <c r="G7235" s="220"/>
      <c r="H7235" s="220"/>
      <c r="I7235" s="220"/>
      <c r="J7235" s="220"/>
      <c r="K7235" s="220"/>
      <c r="L7235" s="220"/>
      <c r="M7235" s="326"/>
      <c r="N7235" s="220"/>
      <c r="O7235" s="220"/>
      <c r="P7235" s="220"/>
      <c r="Q7235" s="326"/>
      <c r="R7235" s="326"/>
      <c r="S7235" s="326"/>
      <c r="T7235" s="326"/>
    </row>
    <row r="7236" spans="1:20">
      <c r="A7236" s="220"/>
      <c r="B7236" s="220"/>
      <c r="C7236" s="220"/>
      <c r="D7236" s="220"/>
      <c r="E7236" s="220"/>
      <c r="F7236" s="220"/>
      <c r="G7236" s="220"/>
      <c r="H7236" s="220"/>
      <c r="I7236" s="220"/>
      <c r="J7236" s="220"/>
      <c r="K7236" s="220"/>
      <c r="L7236" s="220"/>
      <c r="M7236" s="326"/>
      <c r="N7236" s="220"/>
      <c r="O7236" s="220"/>
      <c r="P7236" s="220"/>
      <c r="Q7236" s="326"/>
      <c r="R7236" s="326"/>
      <c r="S7236" s="326"/>
      <c r="T7236" s="326"/>
    </row>
    <row r="7237" spans="1:20">
      <c r="A7237" s="220"/>
      <c r="B7237" s="220"/>
      <c r="C7237" s="220"/>
      <c r="D7237" s="220"/>
      <c r="E7237" s="220"/>
      <c r="F7237" s="220"/>
      <c r="G7237" s="220"/>
      <c r="H7237" s="220"/>
      <c r="I7237" s="220"/>
      <c r="J7237" s="220"/>
      <c r="K7237" s="220"/>
      <c r="L7237" s="220"/>
      <c r="M7237" s="326"/>
      <c r="N7237" s="220"/>
      <c r="O7237" s="220"/>
      <c r="P7237" s="220"/>
      <c r="Q7237" s="326"/>
      <c r="R7237" s="326"/>
      <c r="S7237" s="326"/>
      <c r="T7237" s="326"/>
    </row>
    <row r="7238" spans="1:20">
      <c r="A7238" s="220"/>
      <c r="B7238" s="220"/>
      <c r="C7238" s="220"/>
      <c r="D7238" s="220"/>
      <c r="E7238" s="220"/>
      <c r="F7238" s="220"/>
      <c r="G7238" s="220"/>
      <c r="H7238" s="220"/>
      <c r="I7238" s="220"/>
      <c r="J7238" s="220"/>
      <c r="K7238" s="220"/>
      <c r="L7238" s="220"/>
      <c r="M7238" s="326"/>
      <c r="N7238" s="220"/>
      <c r="O7238" s="220"/>
      <c r="P7238" s="220"/>
      <c r="Q7238" s="326"/>
      <c r="R7238" s="326"/>
      <c r="S7238" s="326"/>
      <c r="T7238" s="326"/>
    </row>
    <row r="7239" spans="1:20">
      <c r="A7239" s="220"/>
      <c r="B7239" s="220"/>
      <c r="C7239" s="220"/>
      <c r="D7239" s="220"/>
      <c r="E7239" s="220"/>
      <c r="F7239" s="220"/>
      <c r="G7239" s="220"/>
      <c r="H7239" s="220"/>
      <c r="I7239" s="220"/>
      <c r="J7239" s="220"/>
      <c r="K7239" s="220"/>
      <c r="L7239" s="220"/>
      <c r="M7239" s="326"/>
      <c r="N7239" s="220"/>
      <c r="O7239" s="220"/>
      <c r="P7239" s="220"/>
      <c r="Q7239" s="326"/>
      <c r="R7239" s="326"/>
      <c r="S7239" s="326"/>
      <c r="T7239" s="326"/>
    </row>
    <row r="7240" spans="1:20">
      <c r="A7240" s="220"/>
      <c r="B7240" s="220"/>
      <c r="C7240" s="220"/>
      <c r="D7240" s="220"/>
      <c r="E7240" s="220"/>
      <c r="F7240" s="220"/>
      <c r="G7240" s="220"/>
      <c r="H7240" s="220"/>
      <c r="I7240" s="220"/>
      <c r="J7240" s="220"/>
      <c r="K7240" s="220"/>
      <c r="L7240" s="220"/>
      <c r="M7240" s="326"/>
      <c r="N7240" s="220"/>
      <c r="O7240" s="220"/>
      <c r="P7240" s="220"/>
      <c r="Q7240" s="326"/>
      <c r="R7240" s="326"/>
      <c r="S7240" s="326"/>
      <c r="T7240" s="326"/>
    </row>
    <row r="7241" spans="1:20">
      <c r="A7241" s="220"/>
      <c r="B7241" s="220"/>
      <c r="C7241" s="220"/>
      <c r="D7241" s="220"/>
      <c r="E7241" s="220"/>
      <c r="F7241" s="220"/>
      <c r="G7241" s="220"/>
      <c r="H7241" s="220"/>
      <c r="I7241" s="220"/>
      <c r="J7241" s="220"/>
      <c r="K7241" s="220"/>
      <c r="L7241" s="220"/>
      <c r="M7241" s="326"/>
      <c r="N7241" s="220"/>
      <c r="O7241" s="220"/>
      <c r="P7241" s="220"/>
      <c r="Q7241" s="326"/>
      <c r="R7241" s="326"/>
      <c r="S7241" s="326"/>
      <c r="T7241" s="326"/>
    </row>
    <row r="7242" spans="1:20">
      <c r="A7242" s="220"/>
      <c r="B7242" s="220"/>
      <c r="C7242" s="220"/>
      <c r="D7242" s="220"/>
      <c r="E7242" s="220"/>
      <c r="F7242" s="220"/>
      <c r="G7242" s="220"/>
      <c r="H7242" s="220"/>
      <c r="I7242" s="220"/>
      <c r="J7242" s="220"/>
      <c r="K7242" s="220"/>
      <c r="L7242" s="220"/>
      <c r="M7242" s="326"/>
      <c r="N7242" s="220"/>
      <c r="O7242" s="220"/>
      <c r="P7242" s="220"/>
      <c r="Q7242" s="326"/>
      <c r="R7242" s="326"/>
      <c r="S7242" s="326"/>
      <c r="T7242" s="326"/>
    </row>
    <row r="7243" spans="1:20">
      <c r="A7243" s="220"/>
      <c r="B7243" s="220"/>
      <c r="C7243" s="220"/>
      <c r="D7243" s="220"/>
      <c r="E7243" s="220"/>
      <c r="F7243" s="220"/>
      <c r="G7243" s="220"/>
      <c r="H7243" s="220"/>
      <c r="I7243" s="220"/>
      <c r="J7243" s="220"/>
      <c r="K7243" s="220"/>
      <c r="L7243" s="220"/>
      <c r="M7243" s="326"/>
      <c r="N7243" s="220"/>
      <c r="O7243" s="220"/>
      <c r="P7243" s="220"/>
      <c r="Q7243" s="326"/>
      <c r="R7243" s="326"/>
      <c r="S7243" s="326"/>
      <c r="T7243" s="326"/>
    </row>
    <row r="7244" spans="1:20">
      <c r="A7244" s="220"/>
      <c r="B7244" s="220"/>
      <c r="C7244" s="220"/>
      <c r="D7244" s="220"/>
      <c r="E7244" s="220"/>
      <c r="F7244" s="220"/>
      <c r="G7244" s="220"/>
      <c r="H7244" s="220"/>
      <c r="I7244" s="220"/>
      <c r="J7244" s="220"/>
      <c r="K7244" s="220"/>
      <c r="L7244" s="220"/>
      <c r="M7244" s="326"/>
      <c r="N7244" s="220"/>
      <c r="O7244" s="220"/>
      <c r="P7244" s="220"/>
      <c r="Q7244" s="326"/>
      <c r="R7244" s="326"/>
      <c r="S7244" s="326"/>
      <c r="T7244" s="326"/>
    </row>
    <row r="7245" spans="1:20">
      <c r="A7245" s="220"/>
      <c r="B7245" s="220"/>
      <c r="C7245" s="220"/>
      <c r="D7245" s="220"/>
      <c r="E7245" s="220"/>
      <c r="F7245" s="220"/>
      <c r="G7245" s="220"/>
      <c r="H7245" s="220"/>
      <c r="I7245" s="220"/>
      <c r="J7245" s="220"/>
      <c r="K7245" s="220"/>
      <c r="L7245" s="220"/>
      <c r="M7245" s="326"/>
      <c r="N7245" s="220"/>
      <c r="O7245" s="220"/>
      <c r="P7245" s="220"/>
      <c r="Q7245" s="326"/>
      <c r="R7245" s="326"/>
      <c r="S7245" s="326"/>
      <c r="T7245" s="326"/>
    </row>
    <row r="7246" spans="1:20">
      <c r="A7246" s="220"/>
      <c r="B7246" s="220"/>
      <c r="C7246" s="220"/>
      <c r="D7246" s="220"/>
      <c r="E7246" s="220"/>
      <c r="F7246" s="220"/>
      <c r="G7246" s="220"/>
      <c r="H7246" s="220"/>
      <c r="I7246" s="220"/>
      <c r="J7246" s="220"/>
      <c r="K7246" s="220"/>
      <c r="L7246" s="220"/>
      <c r="M7246" s="326"/>
      <c r="N7246" s="220"/>
      <c r="O7246" s="220"/>
      <c r="P7246" s="220"/>
      <c r="Q7246" s="326"/>
      <c r="R7246" s="326"/>
      <c r="S7246" s="326"/>
      <c r="T7246" s="326"/>
    </row>
    <row r="7247" spans="1:20">
      <c r="A7247" s="220"/>
      <c r="B7247" s="220"/>
      <c r="C7247" s="220"/>
      <c r="D7247" s="220"/>
      <c r="E7247" s="220"/>
      <c r="F7247" s="220"/>
      <c r="G7247" s="220"/>
      <c r="H7247" s="220"/>
      <c r="I7247" s="220"/>
      <c r="J7247" s="220"/>
      <c r="K7247" s="220"/>
      <c r="L7247" s="220"/>
      <c r="M7247" s="326"/>
      <c r="N7247" s="220"/>
      <c r="O7247" s="220"/>
      <c r="P7247" s="220"/>
      <c r="Q7247" s="326"/>
      <c r="R7247" s="326"/>
      <c r="S7247" s="326"/>
      <c r="T7247" s="326"/>
    </row>
    <row r="7248" spans="1:20">
      <c r="A7248" s="220"/>
      <c r="B7248" s="220"/>
      <c r="C7248" s="220"/>
      <c r="D7248" s="220"/>
      <c r="E7248" s="220"/>
      <c r="F7248" s="220"/>
      <c r="G7248" s="220"/>
      <c r="H7248" s="220"/>
      <c r="I7248" s="220"/>
      <c r="J7248" s="220"/>
      <c r="K7248" s="220"/>
      <c r="L7248" s="220"/>
      <c r="M7248" s="326"/>
      <c r="N7248" s="220"/>
      <c r="O7248" s="220"/>
      <c r="P7248" s="220"/>
      <c r="Q7248" s="326"/>
      <c r="R7248" s="326"/>
      <c r="S7248" s="326"/>
      <c r="T7248" s="326"/>
    </row>
    <row r="7249" spans="1:20">
      <c r="A7249" s="220"/>
      <c r="B7249" s="220"/>
      <c r="C7249" s="220"/>
      <c r="D7249" s="220"/>
      <c r="E7249" s="220"/>
      <c r="F7249" s="220"/>
      <c r="G7249" s="220"/>
      <c r="H7249" s="220"/>
      <c r="I7249" s="220"/>
      <c r="J7249" s="220"/>
      <c r="K7249" s="220"/>
      <c r="L7249" s="220"/>
      <c r="M7249" s="326"/>
      <c r="N7249" s="220"/>
      <c r="O7249" s="220"/>
      <c r="P7249" s="220"/>
      <c r="Q7249" s="326"/>
      <c r="R7249" s="326"/>
      <c r="S7249" s="326"/>
      <c r="T7249" s="326"/>
    </row>
    <row r="7250" spans="1:20">
      <c r="A7250" s="220"/>
      <c r="B7250" s="220"/>
      <c r="C7250" s="220"/>
      <c r="D7250" s="220"/>
      <c r="E7250" s="220"/>
      <c r="F7250" s="220"/>
      <c r="G7250" s="220"/>
      <c r="H7250" s="220"/>
      <c r="I7250" s="220"/>
      <c r="J7250" s="220"/>
      <c r="K7250" s="220"/>
      <c r="L7250" s="220"/>
      <c r="M7250" s="326"/>
      <c r="N7250" s="220"/>
      <c r="O7250" s="220"/>
      <c r="P7250" s="220"/>
      <c r="Q7250" s="326"/>
      <c r="R7250" s="326"/>
      <c r="S7250" s="326"/>
      <c r="T7250" s="326"/>
    </row>
    <row r="7251" spans="1:20">
      <c r="A7251" s="220"/>
      <c r="B7251" s="220"/>
      <c r="C7251" s="220"/>
      <c r="D7251" s="220"/>
      <c r="E7251" s="220"/>
      <c r="F7251" s="220"/>
      <c r="G7251" s="220"/>
      <c r="H7251" s="220"/>
      <c r="I7251" s="220"/>
      <c r="J7251" s="220"/>
      <c r="K7251" s="220"/>
      <c r="L7251" s="220"/>
      <c r="M7251" s="326"/>
      <c r="N7251" s="220"/>
      <c r="O7251" s="220"/>
      <c r="P7251" s="220"/>
      <c r="Q7251" s="326"/>
      <c r="R7251" s="326"/>
      <c r="S7251" s="326"/>
      <c r="T7251" s="326"/>
    </row>
    <row r="7252" spans="1:20">
      <c r="A7252" s="220"/>
      <c r="B7252" s="220"/>
      <c r="C7252" s="220"/>
      <c r="D7252" s="220"/>
      <c r="E7252" s="220"/>
      <c r="F7252" s="220"/>
      <c r="G7252" s="220"/>
      <c r="H7252" s="220"/>
      <c r="I7252" s="220"/>
      <c r="J7252" s="220"/>
      <c r="K7252" s="220"/>
      <c r="L7252" s="220"/>
      <c r="M7252" s="326"/>
      <c r="N7252" s="220"/>
      <c r="O7252" s="220"/>
      <c r="P7252" s="220"/>
      <c r="Q7252" s="326"/>
      <c r="R7252" s="326"/>
      <c r="S7252" s="326"/>
      <c r="T7252" s="326"/>
    </row>
    <row r="7253" spans="1:20">
      <c r="A7253" s="220"/>
      <c r="B7253" s="220"/>
      <c r="C7253" s="220"/>
      <c r="D7253" s="220"/>
      <c r="E7253" s="220"/>
      <c r="F7253" s="220"/>
      <c r="G7253" s="220"/>
      <c r="H7253" s="220"/>
      <c r="I7253" s="220"/>
      <c r="J7253" s="220"/>
      <c r="K7253" s="220"/>
      <c r="L7253" s="220"/>
      <c r="M7253" s="326"/>
      <c r="N7253" s="220"/>
      <c r="O7253" s="220"/>
      <c r="P7253" s="220"/>
      <c r="Q7253" s="326"/>
      <c r="R7253" s="326"/>
      <c r="S7253" s="326"/>
      <c r="T7253" s="326"/>
    </row>
    <row r="7254" spans="1:20">
      <c r="A7254" s="220"/>
      <c r="B7254" s="220"/>
      <c r="C7254" s="220"/>
      <c r="D7254" s="220"/>
      <c r="E7254" s="220"/>
      <c r="F7254" s="220"/>
      <c r="G7254" s="220"/>
      <c r="H7254" s="220"/>
      <c r="I7254" s="220"/>
      <c r="J7254" s="220"/>
      <c r="K7254" s="220"/>
      <c r="L7254" s="220"/>
      <c r="M7254" s="326"/>
      <c r="N7254" s="220"/>
      <c r="O7254" s="220"/>
      <c r="P7254" s="220"/>
      <c r="Q7254" s="326"/>
      <c r="R7254" s="326"/>
      <c r="S7254" s="326"/>
      <c r="T7254" s="326"/>
    </row>
    <row r="7255" spans="1:20">
      <c r="A7255" s="220"/>
      <c r="B7255" s="220"/>
      <c r="C7255" s="220"/>
      <c r="D7255" s="220"/>
      <c r="E7255" s="220"/>
      <c r="F7255" s="220"/>
      <c r="G7255" s="220"/>
      <c r="H7255" s="220"/>
      <c r="I7255" s="220"/>
      <c r="J7255" s="220"/>
      <c r="K7255" s="220"/>
      <c r="L7255" s="220"/>
      <c r="M7255" s="326"/>
      <c r="N7255" s="220"/>
      <c r="O7255" s="220"/>
      <c r="P7255" s="220"/>
      <c r="Q7255" s="326"/>
      <c r="R7255" s="326"/>
      <c r="S7255" s="326"/>
      <c r="T7255" s="326"/>
    </row>
    <row r="7256" spans="1:20">
      <c r="A7256" s="220"/>
      <c r="B7256" s="220"/>
      <c r="C7256" s="220"/>
      <c r="D7256" s="220"/>
      <c r="E7256" s="220"/>
      <c r="F7256" s="220"/>
      <c r="G7256" s="220"/>
      <c r="H7256" s="220"/>
      <c r="I7256" s="220"/>
      <c r="J7256" s="220"/>
      <c r="K7256" s="220"/>
      <c r="L7256" s="220"/>
      <c r="M7256" s="326"/>
      <c r="N7256" s="220"/>
      <c r="O7256" s="220"/>
      <c r="P7256" s="220"/>
      <c r="Q7256" s="326"/>
      <c r="R7256" s="326"/>
      <c r="S7256" s="326"/>
      <c r="T7256" s="326"/>
    </row>
    <row r="7257" spans="1:20">
      <c r="A7257" s="220"/>
      <c r="B7257" s="220"/>
      <c r="C7257" s="220"/>
      <c r="D7257" s="220"/>
      <c r="E7257" s="220"/>
      <c r="F7257" s="220"/>
      <c r="G7257" s="220"/>
      <c r="H7257" s="220"/>
      <c r="I7257" s="220"/>
      <c r="J7257" s="220"/>
      <c r="K7257" s="220"/>
      <c r="L7257" s="220"/>
      <c r="M7257" s="326"/>
      <c r="N7257" s="220"/>
      <c r="O7257" s="220"/>
      <c r="P7257" s="220"/>
      <c r="Q7257" s="326"/>
      <c r="R7257" s="326"/>
      <c r="S7257" s="326"/>
      <c r="T7257" s="326"/>
    </row>
    <row r="7258" spans="1:20">
      <c r="A7258" s="220"/>
      <c r="B7258" s="220"/>
      <c r="C7258" s="220"/>
      <c r="D7258" s="220"/>
      <c r="E7258" s="220"/>
      <c r="F7258" s="220"/>
      <c r="G7258" s="220"/>
      <c r="H7258" s="220"/>
      <c r="I7258" s="220"/>
      <c r="J7258" s="220"/>
      <c r="K7258" s="220"/>
      <c r="L7258" s="220"/>
      <c r="M7258" s="326"/>
      <c r="N7258" s="220"/>
      <c r="O7258" s="220"/>
      <c r="P7258" s="220"/>
      <c r="Q7258" s="326"/>
      <c r="R7258" s="326"/>
      <c r="S7258" s="326"/>
      <c r="T7258" s="326"/>
    </row>
    <row r="7259" spans="1:20">
      <c r="A7259" s="220"/>
      <c r="B7259" s="220"/>
      <c r="C7259" s="220"/>
      <c r="D7259" s="220"/>
      <c r="E7259" s="220"/>
      <c r="F7259" s="220"/>
      <c r="G7259" s="220"/>
      <c r="H7259" s="220"/>
      <c r="I7259" s="220"/>
      <c r="J7259" s="220"/>
      <c r="K7259" s="220"/>
      <c r="L7259" s="220"/>
      <c r="M7259" s="326"/>
      <c r="N7259" s="220"/>
      <c r="O7259" s="220"/>
      <c r="P7259" s="220"/>
      <c r="Q7259" s="326"/>
      <c r="R7259" s="326"/>
      <c r="S7259" s="326"/>
      <c r="T7259" s="326"/>
    </row>
    <row r="7260" spans="1:20">
      <c r="A7260" s="220"/>
      <c r="B7260" s="220"/>
      <c r="C7260" s="220"/>
      <c r="D7260" s="220"/>
      <c r="E7260" s="220"/>
      <c r="F7260" s="220"/>
      <c r="G7260" s="220"/>
      <c r="H7260" s="220"/>
      <c r="I7260" s="220"/>
      <c r="J7260" s="220"/>
      <c r="K7260" s="220"/>
      <c r="L7260" s="220"/>
      <c r="M7260" s="326"/>
      <c r="N7260" s="220"/>
      <c r="O7260" s="220"/>
      <c r="P7260" s="220"/>
      <c r="Q7260" s="326"/>
      <c r="R7260" s="326"/>
      <c r="S7260" s="326"/>
      <c r="T7260" s="326"/>
    </row>
    <row r="7261" spans="1:20">
      <c r="A7261" s="220"/>
      <c r="B7261" s="220"/>
      <c r="C7261" s="220"/>
      <c r="D7261" s="220"/>
      <c r="E7261" s="220"/>
      <c r="F7261" s="220"/>
      <c r="G7261" s="220"/>
      <c r="H7261" s="220"/>
      <c r="I7261" s="220"/>
      <c r="J7261" s="220"/>
      <c r="K7261" s="220"/>
      <c r="L7261" s="220"/>
      <c r="M7261" s="326"/>
      <c r="N7261" s="220"/>
      <c r="O7261" s="220"/>
      <c r="P7261" s="220"/>
      <c r="Q7261" s="326"/>
      <c r="R7261" s="326"/>
      <c r="S7261" s="326"/>
      <c r="T7261" s="326"/>
    </row>
    <row r="7262" spans="1:20">
      <c r="A7262" s="220"/>
      <c r="B7262" s="220"/>
      <c r="C7262" s="220"/>
      <c r="D7262" s="220"/>
      <c r="E7262" s="220"/>
      <c r="F7262" s="220"/>
      <c r="G7262" s="220"/>
      <c r="H7262" s="220"/>
      <c r="I7262" s="220"/>
      <c r="J7262" s="220"/>
      <c r="K7262" s="220"/>
      <c r="L7262" s="220"/>
      <c r="M7262" s="326"/>
      <c r="N7262" s="220"/>
      <c r="O7262" s="220"/>
      <c r="P7262" s="220"/>
      <c r="Q7262" s="326"/>
      <c r="R7262" s="326"/>
      <c r="S7262" s="326"/>
      <c r="T7262" s="326"/>
    </row>
    <row r="7263" spans="1:20">
      <c r="A7263" s="220"/>
      <c r="B7263" s="220"/>
      <c r="C7263" s="220"/>
      <c r="D7263" s="220"/>
      <c r="E7263" s="220"/>
      <c r="F7263" s="220"/>
      <c r="G7263" s="220"/>
      <c r="H7263" s="220"/>
      <c r="I7263" s="220"/>
      <c r="J7263" s="220"/>
      <c r="K7263" s="220"/>
      <c r="L7263" s="220"/>
      <c r="M7263" s="326"/>
      <c r="N7263" s="220"/>
      <c r="O7263" s="220"/>
      <c r="P7263" s="220"/>
      <c r="Q7263" s="326"/>
      <c r="R7263" s="326"/>
      <c r="S7263" s="326"/>
      <c r="T7263" s="326"/>
    </row>
    <row r="7264" spans="1:20">
      <c r="A7264" s="220"/>
      <c r="B7264" s="220"/>
      <c r="C7264" s="220"/>
      <c r="D7264" s="220"/>
      <c r="E7264" s="220"/>
      <c r="F7264" s="220"/>
      <c r="G7264" s="220"/>
      <c r="H7264" s="220"/>
      <c r="I7264" s="220"/>
      <c r="J7264" s="220"/>
      <c r="K7264" s="220"/>
      <c r="L7264" s="220"/>
      <c r="M7264" s="326"/>
      <c r="N7264" s="220"/>
      <c r="O7264" s="220"/>
      <c r="P7264" s="220"/>
      <c r="Q7264" s="326"/>
      <c r="R7264" s="326"/>
      <c r="S7264" s="326"/>
      <c r="T7264" s="326"/>
    </row>
    <row r="7265" spans="1:20">
      <c r="A7265" s="220"/>
      <c r="B7265" s="220"/>
      <c r="C7265" s="220"/>
      <c r="D7265" s="220"/>
      <c r="E7265" s="220"/>
      <c r="F7265" s="220"/>
      <c r="G7265" s="220"/>
      <c r="H7265" s="220"/>
      <c r="I7265" s="220"/>
      <c r="J7265" s="220"/>
      <c r="K7265" s="220"/>
      <c r="L7265" s="220"/>
      <c r="M7265" s="326"/>
      <c r="N7265" s="220"/>
      <c r="O7265" s="220"/>
      <c r="P7265" s="220"/>
      <c r="Q7265" s="326"/>
      <c r="R7265" s="326"/>
      <c r="S7265" s="326"/>
      <c r="T7265" s="326"/>
    </row>
    <row r="7266" spans="1:20">
      <c r="A7266" s="220"/>
      <c r="B7266" s="220"/>
      <c r="C7266" s="220"/>
      <c r="D7266" s="220"/>
      <c r="E7266" s="220"/>
      <c r="F7266" s="220"/>
      <c r="G7266" s="220"/>
      <c r="H7266" s="220"/>
      <c r="I7266" s="220"/>
      <c r="J7266" s="220"/>
      <c r="K7266" s="220"/>
      <c r="L7266" s="220"/>
      <c r="M7266" s="326"/>
      <c r="N7266" s="220"/>
      <c r="O7266" s="220"/>
      <c r="P7266" s="220"/>
      <c r="Q7266" s="326"/>
      <c r="R7266" s="326"/>
      <c r="S7266" s="326"/>
      <c r="T7266" s="326"/>
    </row>
    <row r="7267" spans="1:20">
      <c r="A7267" s="220"/>
      <c r="B7267" s="220"/>
      <c r="C7267" s="220"/>
      <c r="D7267" s="220"/>
      <c r="E7267" s="220"/>
      <c r="F7267" s="220"/>
      <c r="G7267" s="220"/>
      <c r="H7267" s="220"/>
      <c r="I7267" s="220"/>
      <c r="J7267" s="220"/>
      <c r="K7267" s="220"/>
      <c r="L7267" s="220"/>
      <c r="M7267" s="326"/>
      <c r="N7267" s="220"/>
      <c r="O7267" s="220"/>
      <c r="P7267" s="220"/>
      <c r="Q7267" s="326"/>
      <c r="R7267" s="326"/>
      <c r="S7267" s="326"/>
      <c r="T7267" s="326"/>
    </row>
    <row r="7268" spans="1:20">
      <c r="A7268" s="220"/>
      <c r="B7268" s="220"/>
      <c r="C7268" s="220"/>
      <c r="D7268" s="220"/>
      <c r="E7268" s="220"/>
      <c r="F7268" s="220"/>
      <c r="G7268" s="220"/>
      <c r="H7268" s="220"/>
      <c r="I7268" s="220"/>
      <c r="J7268" s="220"/>
      <c r="K7268" s="220"/>
      <c r="L7268" s="220"/>
      <c r="M7268" s="326"/>
      <c r="N7268" s="220"/>
      <c r="O7268" s="220"/>
      <c r="P7268" s="220"/>
      <c r="Q7268" s="326"/>
      <c r="R7268" s="326"/>
      <c r="S7268" s="326"/>
      <c r="T7268" s="326"/>
    </row>
    <row r="7269" spans="1:20">
      <c r="A7269" s="220"/>
      <c r="B7269" s="220"/>
      <c r="C7269" s="220"/>
      <c r="D7269" s="220"/>
      <c r="E7269" s="220"/>
      <c r="F7269" s="220"/>
      <c r="G7269" s="220"/>
      <c r="H7269" s="220"/>
      <c r="I7269" s="220"/>
      <c r="J7269" s="220"/>
      <c r="K7269" s="220"/>
      <c r="L7269" s="220"/>
      <c r="M7269" s="326"/>
      <c r="N7269" s="220"/>
      <c r="O7269" s="220"/>
      <c r="P7269" s="220"/>
      <c r="Q7269" s="326"/>
      <c r="R7269" s="326"/>
      <c r="S7269" s="326"/>
      <c r="T7269" s="326"/>
    </row>
    <row r="7270" spans="1:20">
      <c r="A7270" s="220"/>
      <c r="B7270" s="220"/>
      <c r="C7270" s="220"/>
      <c r="D7270" s="220"/>
      <c r="E7270" s="220"/>
      <c r="F7270" s="220"/>
      <c r="G7270" s="220"/>
      <c r="H7270" s="220"/>
      <c r="I7270" s="220"/>
      <c r="J7270" s="220"/>
      <c r="K7270" s="220"/>
      <c r="L7270" s="220"/>
      <c r="M7270" s="326"/>
      <c r="N7270" s="220"/>
      <c r="O7270" s="220"/>
      <c r="P7270" s="220"/>
      <c r="Q7270" s="326"/>
      <c r="R7270" s="326"/>
      <c r="S7270" s="326"/>
      <c r="T7270" s="326"/>
    </row>
    <row r="7271" spans="1:20">
      <c r="A7271" s="220"/>
      <c r="B7271" s="220"/>
      <c r="C7271" s="220"/>
      <c r="D7271" s="220"/>
      <c r="E7271" s="220"/>
      <c r="F7271" s="220"/>
      <c r="G7271" s="220"/>
      <c r="H7271" s="220"/>
      <c r="I7271" s="220"/>
      <c r="J7271" s="220"/>
      <c r="K7271" s="220"/>
      <c r="L7271" s="220"/>
      <c r="M7271" s="326"/>
      <c r="N7271" s="220"/>
      <c r="O7271" s="220"/>
      <c r="P7271" s="220"/>
      <c r="Q7271" s="326"/>
      <c r="R7271" s="326"/>
      <c r="S7271" s="326"/>
      <c r="T7271" s="326"/>
    </row>
    <row r="7272" spans="1:20">
      <c r="A7272" s="220"/>
      <c r="B7272" s="220"/>
      <c r="C7272" s="220"/>
      <c r="D7272" s="220"/>
      <c r="E7272" s="220"/>
      <c r="F7272" s="220"/>
      <c r="G7272" s="220"/>
      <c r="H7272" s="220"/>
      <c r="I7272" s="220"/>
      <c r="J7272" s="220"/>
      <c r="K7272" s="220"/>
      <c r="L7272" s="220"/>
      <c r="M7272" s="326"/>
      <c r="N7272" s="220"/>
      <c r="O7272" s="220"/>
      <c r="P7272" s="220"/>
      <c r="Q7272" s="326"/>
      <c r="R7272" s="326"/>
      <c r="S7272" s="326"/>
      <c r="T7272" s="326"/>
    </row>
    <row r="7273" spans="1:20">
      <c r="A7273" s="220"/>
      <c r="B7273" s="220"/>
      <c r="C7273" s="220"/>
      <c r="D7273" s="220"/>
      <c r="E7273" s="220"/>
      <c r="F7273" s="220"/>
      <c r="G7273" s="220"/>
      <c r="H7273" s="220"/>
      <c r="I7273" s="220"/>
      <c r="J7273" s="220"/>
      <c r="K7273" s="220"/>
      <c r="L7273" s="220"/>
      <c r="M7273" s="326"/>
      <c r="N7273" s="220"/>
      <c r="O7273" s="220"/>
      <c r="P7273" s="220"/>
      <c r="Q7273" s="326"/>
      <c r="R7273" s="326"/>
      <c r="S7273" s="326"/>
      <c r="T7273" s="326"/>
    </row>
    <row r="7274" spans="1:20">
      <c r="A7274" s="220"/>
      <c r="B7274" s="220"/>
      <c r="C7274" s="220"/>
      <c r="D7274" s="220"/>
      <c r="E7274" s="220"/>
      <c r="F7274" s="220"/>
      <c r="G7274" s="220"/>
      <c r="H7274" s="220"/>
      <c r="I7274" s="220"/>
      <c r="J7274" s="220"/>
      <c r="K7274" s="220"/>
      <c r="L7274" s="220"/>
      <c r="M7274" s="326"/>
      <c r="N7274" s="220"/>
      <c r="O7274" s="220"/>
      <c r="P7274" s="220"/>
      <c r="Q7274" s="326"/>
      <c r="R7274" s="326"/>
      <c r="S7274" s="326"/>
      <c r="T7274" s="326"/>
    </row>
    <row r="7275" spans="1:20">
      <c r="A7275" s="220"/>
      <c r="B7275" s="220"/>
      <c r="C7275" s="220"/>
      <c r="D7275" s="220"/>
      <c r="E7275" s="220"/>
      <c r="F7275" s="220"/>
      <c r="G7275" s="220"/>
      <c r="H7275" s="220"/>
      <c r="I7275" s="220"/>
      <c r="J7275" s="220"/>
      <c r="K7275" s="220"/>
      <c r="L7275" s="220"/>
      <c r="M7275" s="326"/>
      <c r="N7275" s="220"/>
      <c r="O7275" s="220"/>
      <c r="P7275" s="220"/>
      <c r="Q7275" s="326"/>
      <c r="R7275" s="326"/>
      <c r="S7275" s="326"/>
      <c r="T7275" s="326"/>
    </row>
    <row r="7276" spans="1:20">
      <c r="A7276" s="220"/>
      <c r="B7276" s="220"/>
      <c r="C7276" s="220"/>
      <c r="D7276" s="220"/>
      <c r="E7276" s="220"/>
      <c r="F7276" s="220"/>
      <c r="G7276" s="220"/>
      <c r="H7276" s="220"/>
      <c r="I7276" s="220"/>
      <c r="J7276" s="220"/>
      <c r="K7276" s="220"/>
      <c r="L7276" s="220"/>
      <c r="M7276" s="326"/>
      <c r="N7276" s="220"/>
      <c r="O7276" s="220"/>
      <c r="P7276" s="220"/>
      <c r="Q7276" s="326"/>
      <c r="R7276" s="326"/>
      <c r="S7276" s="326"/>
      <c r="T7276" s="326"/>
    </row>
    <row r="7277" spans="1:20">
      <c r="A7277" s="220"/>
      <c r="B7277" s="220"/>
      <c r="C7277" s="220"/>
      <c r="D7277" s="220"/>
      <c r="E7277" s="220"/>
      <c r="F7277" s="220"/>
      <c r="G7277" s="220"/>
      <c r="H7277" s="220"/>
      <c r="I7277" s="220"/>
      <c r="J7277" s="220"/>
      <c r="K7277" s="220"/>
      <c r="L7277" s="220"/>
      <c r="M7277" s="326"/>
      <c r="N7277" s="220"/>
      <c r="O7277" s="220"/>
      <c r="P7277" s="220"/>
      <c r="Q7277" s="326"/>
      <c r="R7277" s="326"/>
      <c r="S7277" s="326"/>
      <c r="T7277" s="326"/>
    </row>
    <row r="7278" spans="1:20">
      <c r="A7278" s="220"/>
      <c r="B7278" s="220"/>
      <c r="C7278" s="220"/>
      <c r="D7278" s="220"/>
      <c r="E7278" s="220"/>
      <c r="F7278" s="220"/>
      <c r="G7278" s="220"/>
      <c r="H7278" s="220"/>
      <c r="I7278" s="220"/>
      <c r="J7278" s="220"/>
      <c r="K7278" s="220"/>
      <c r="L7278" s="220"/>
      <c r="M7278" s="326"/>
      <c r="N7278" s="220"/>
      <c r="O7278" s="220"/>
      <c r="P7278" s="220"/>
      <c r="Q7278" s="326"/>
      <c r="R7278" s="326"/>
      <c r="S7278" s="326"/>
      <c r="T7278" s="326"/>
    </row>
    <row r="7279" spans="1:20">
      <c r="A7279" s="220"/>
      <c r="B7279" s="220"/>
      <c r="C7279" s="220"/>
      <c r="D7279" s="220"/>
      <c r="E7279" s="220"/>
      <c r="F7279" s="220"/>
      <c r="G7279" s="220"/>
      <c r="H7279" s="220"/>
      <c r="I7279" s="220"/>
      <c r="J7279" s="220"/>
      <c r="K7279" s="220"/>
      <c r="L7279" s="220"/>
      <c r="M7279" s="326"/>
      <c r="N7279" s="220"/>
      <c r="O7279" s="220"/>
      <c r="P7279" s="220"/>
      <c r="Q7279" s="326"/>
      <c r="R7279" s="326"/>
      <c r="S7279" s="326"/>
      <c r="T7279" s="326"/>
    </row>
    <row r="7280" spans="1:20">
      <c r="A7280" s="220"/>
      <c r="B7280" s="220"/>
      <c r="C7280" s="220"/>
      <c r="D7280" s="220"/>
      <c r="E7280" s="220"/>
      <c r="F7280" s="220"/>
      <c r="G7280" s="220"/>
      <c r="H7280" s="220"/>
      <c r="I7280" s="220"/>
      <c r="J7280" s="220"/>
      <c r="K7280" s="220"/>
      <c r="L7280" s="220"/>
      <c r="M7280" s="326"/>
      <c r="N7280" s="220"/>
      <c r="O7280" s="220"/>
      <c r="P7280" s="220"/>
      <c r="Q7280" s="326"/>
      <c r="R7280" s="326"/>
      <c r="S7280" s="326"/>
      <c r="T7280" s="326"/>
    </row>
    <row r="7281" spans="1:20">
      <c r="A7281" s="220"/>
      <c r="B7281" s="220"/>
      <c r="C7281" s="220"/>
      <c r="D7281" s="220"/>
      <c r="E7281" s="220"/>
      <c r="F7281" s="220"/>
      <c r="G7281" s="220"/>
      <c r="H7281" s="220"/>
      <c r="I7281" s="220"/>
      <c r="J7281" s="220"/>
      <c r="K7281" s="220"/>
      <c r="L7281" s="220"/>
      <c r="M7281" s="326"/>
      <c r="N7281" s="220"/>
      <c r="O7281" s="220"/>
      <c r="P7281" s="220"/>
      <c r="Q7281" s="326"/>
      <c r="R7281" s="326"/>
      <c r="S7281" s="326"/>
      <c r="T7281" s="326"/>
    </row>
    <row r="7282" spans="1:20">
      <c r="A7282" s="220"/>
      <c r="B7282" s="220"/>
      <c r="C7282" s="220"/>
      <c r="D7282" s="220"/>
      <c r="E7282" s="220"/>
      <c r="F7282" s="220"/>
      <c r="G7282" s="220"/>
      <c r="H7282" s="220"/>
      <c r="I7282" s="220"/>
      <c r="J7282" s="220"/>
      <c r="K7282" s="220"/>
      <c r="L7282" s="220"/>
      <c r="M7282" s="326"/>
      <c r="N7282" s="220"/>
      <c r="O7282" s="220"/>
      <c r="P7282" s="220"/>
      <c r="Q7282" s="326"/>
      <c r="R7282" s="326"/>
      <c r="S7282" s="326"/>
      <c r="T7282" s="326"/>
    </row>
    <row r="7283" spans="1:20">
      <c r="A7283" s="220"/>
      <c r="B7283" s="220"/>
      <c r="C7283" s="220"/>
      <c r="D7283" s="220"/>
      <c r="E7283" s="220"/>
      <c r="F7283" s="220"/>
      <c r="G7283" s="220"/>
      <c r="H7283" s="220"/>
      <c r="I7283" s="220"/>
      <c r="J7283" s="220"/>
      <c r="K7283" s="220"/>
      <c r="L7283" s="220"/>
      <c r="M7283" s="326"/>
      <c r="N7283" s="220"/>
      <c r="O7283" s="220"/>
      <c r="P7283" s="220"/>
      <c r="Q7283" s="326"/>
      <c r="R7283" s="326"/>
      <c r="S7283" s="326"/>
      <c r="T7283" s="326"/>
    </row>
    <row r="7284" spans="1:20">
      <c r="A7284" s="220"/>
      <c r="B7284" s="220"/>
      <c r="C7284" s="220"/>
      <c r="D7284" s="220"/>
      <c r="E7284" s="220"/>
      <c r="F7284" s="220"/>
      <c r="G7284" s="220"/>
      <c r="H7284" s="220"/>
      <c r="I7284" s="220"/>
      <c r="J7284" s="220"/>
      <c r="K7284" s="220"/>
      <c r="L7284" s="220"/>
      <c r="M7284" s="326"/>
      <c r="N7284" s="220"/>
      <c r="O7284" s="220"/>
      <c r="P7284" s="220"/>
      <c r="Q7284" s="326"/>
      <c r="R7284" s="326"/>
      <c r="S7284" s="326"/>
      <c r="T7284" s="326"/>
    </row>
    <row r="7285" spans="1:20">
      <c r="A7285" s="220"/>
      <c r="B7285" s="220"/>
      <c r="C7285" s="220"/>
      <c r="D7285" s="220"/>
      <c r="E7285" s="220"/>
      <c r="F7285" s="220"/>
      <c r="G7285" s="220"/>
      <c r="H7285" s="220"/>
      <c r="I7285" s="220"/>
      <c r="J7285" s="220"/>
      <c r="K7285" s="220"/>
      <c r="L7285" s="220"/>
      <c r="M7285" s="326"/>
      <c r="N7285" s="220"/>
      <c r="O7285" s="220"/>
      <c r="P7285" s="220"/>
      <c r="Q7285" s="326"/>
      <c r="R7285" s="326"/>
      <c r="S7285" s="326"/>
      <c r="T7285" s="326"/>
    </row>
    <row r="7286" spans="1:20">
      <c r="A7286" s="220"/>
      <c r="B7286" s="220"/>
      <c r="C7286" s="220"/>
      <c r="D7286" s="220"/>
      <c r="E7286" s="220"/>
      <c r="F7286" s="220"/>
      <c r="G7286" s="220"/>
      <c r="H7286" s="220"/>
      <c r="I7286" s="220"/>
      <c r="J7286" s="220"/>
      <c r="K7286" s="220"/>
      <c r="L7286" s="220"/>
      <c r="M7286" s="326"/>
      <c r="N7286" s="220"/>
      <c r="O7286" s="220"/>
      <c r="P7286" s="220"/>
      <c r="Q7286" s="326"/>
      <c r="R7286" s="326"/>
      <c r="S7286" s="326"/>
      <c r="T7286" s="326"/>
    </row>
    <row r="7287" spans="1:20">
      <c r="A7287" s="220"/>
      <c r="B7287" s="220"/>
      <c r="C7287" s="220"/>
      <c r="D7287" s="220"/>
      <c r="E7287" s="220"/>
      <c r="F7287" s="220"/>
      <c r="G7287" s="220"/>
      <c r="H7287" s="220"/>
      <c r="I7287" s="220"/>
      <c r="J7287" s="220"/>
      <c r="K7287" s="220"/>
      <c r="L7287" s="220"/>
      <c r="M7287" s="326"/>
      <c r="N7287" s="220"/>
      <c r="O7287" s="220"/>
      <c r="P7287" s="220"/>
      <c r="Q7287" s="326"/>
      <c r="R7287" s="326"/>
      <c r="S7287" s="326"/>
      <c r="T7287" s="326"/>
    </row>
    <row r="7288" spans="1:20">
      <c r="A7288" s="220"/>
      <c r="B7288" s="220"/>
      <c r="C7288" s="220"/>
      <c r="D7288" s="220"/>
      <c r="E7288" s="220"/>
      <c r="F7288" s="220"/>
      <c r="G7288" s="220"/>
      <c r="H7288" s="220"/>
      <c r="I7288" s="220"/>
      <c r="J7288" s="220"/>
      <c r="K7288" s="220"/>
      <c r="L7288" s="220"/>
      <c r="M7288" s="326"/>
      <c r="N7288" s="220"/>
      <c r="O7288" s="220"/>
      <c r="P7288" s="220"/>
      <c r="Q7288" s="326"/>
      <c r="R7288" s="326"/>
      <c r="S7288" s="326"/>
      <c r="T7288" s="326"/>
    </row>
    <row r="7289" spans="1:20">
      <c r="A7289" s="220"/>
      <c r="B7289" s="220"/>
      <c r="C7289" s="220"/>
      <c r="D7289" s="220"/>
      <c r="E7289" s="220"/>
      <c r="F7289" s="220"/>
      <c r="G7289" s="220"/>
      <c r="H7289" s="220"/>
      <c r="I7289" s="220"/>
      <c r="J7289" s="220"/>
      <c r="K7289" s="220"/>
      <c r="L7289" s="220"/>
      <c r="M7289" s="326"/>
      <c r="N7289" s="220"/>
      <c r="O7289" s="220"/>
      <c r="P7289" s="220"/>
      <c r="Q7289" s="326"/>
      <c r="R7289" s="326"/>
      <c r="S7289" s="326"/>
      <c r="T7289" s="326"/>
    </row>
    <row r="7290" spans="1:20">
      <c r="A7290" s="220"/>
      <c r="B7290" s="220"/>
      <c r="C7290" s="220"/>
      <c r="D7290" s="220"/>
      <c r="E7290" s="220"/>
      <c r="F7290" s="220"/>
      <c r="G7290" s="220"/>
      <c r="H7290" s="220"/>
      <c r="I7290" s="220"/>
      <c r="J7290" s="220"/>
      <c r="K7290" s="220"/>
      <c r="L7290" s="220"/>
      <c r="M7290" s="326"/>
      <c r="N7290" s="220"/>
      <c r="O7290" s="220"/>
      <c r="P7290" s="220"/>
      <c r="Q7290" s="326"/>
      <c r="R7290" s="326"/>
      <c r="S7290" s="326"/>
      <c r="T7290" s="326"/>
    </row>
    <row r="7291" spans="1:20">
      <c r="A7291" s="220"/>
      <c r="B7291" s="220"/>
      <c r="C7291" s="220"/>
      <c r="D7291" s="220"/>
      <c r="E7291" s="220"/>
      <c r="F7291" s="220"/>
      <c r="G7291" s="220"/>
      <c r="H7291" s="220"/>
      <c r="I7291" s="220"/>
      <c r="J7291" s="220"/>
      <c r="K7291" s="220"/>
      <c r="L7291" s="220"/>
      <c r="M7291" s="326"/>
      <c r="N7291" s="220"/>
      <c r="O7291" s="220"/>
      <c r="P7291" s="220"/>
      <c r="Q7291" s="326"/>
      <c r="R7291" s="326"/>
      <c r="S7291" s="326"/>
      <c r="T7291" s="326"/>
    </row>
    <row r="7292" spans="1:20">
      <c r="A7292" s="220"/>
      <c r="B7292" s="220"/>
      <c r="C7292" s="220"/>
      <c r="D7292" s="220"/>
      <c r="E7292" s="220"/>
      <c r="F7292" s="220"/>
      <c r="G7292" s="220"/>
      <c r="H7292" s="220"/>
      <c r="I7292" s="220"/>
      <c r="J7292" s="220"/>
      <c r="K7292" s="220"/>
      <c r="L7292" s="220"/>
      <c r="M7292" s="326"/>
      <c r="N7292" s="220"/>
      <c r="O7292" s="220"/>
      <c r="P7292" s="220"/>
      <c r="Q7292" s="326"/>
      <c r="R7292" s="326"/>
      <c r="S7292" s="326"/>
      <c r="T7292" s="326"/>
    </row>
    <row r="7293" spans="1:20">
      <c r="A7293" s="220"/>
      <c r="B7293" s="220"/>
      <c r="C7293" s="220"/>
      <c r="D7293" s="220"/>
      <c r="E7293" s="220"/>
      <c r="F7293" s="220"/>
      <c r="G7293" s="220"/>
      <c r="H7293" s="220"/>
      <c r="I7293" s="220"/>
      <c r="J7293" s="220"/>
      <c r="K7293" s="220"/>
      <c r="L7293" s="220"/>
      <c r="M7293" s="326"/>
      <c r="N7293" s="220"/>
      <c r="O7293" s="220"/>
      <c r="P7293" s="220"/>
      <c r="Q7293" s="326"/>
      <c r="R7293" s="326"/>
      <c r="S7293" s="326"/>
      <c r="T7293" s="326"/>
    </row>
    <row r="7294" spans="1:20">
      <c r="A7294" s="220"/>
      <c r="B7294" s="220"/>
      <c r="C7294" s="220"/>
      <c r="D7294" s="220"/>
      <c r="E7294" s="220"/>
      <c r="F7294" s="220"/>
      <c r="G7294" s="220"/>
      <c r="H7294" s="220"/>
      <c r="I7294" s="220"/>
      <c r="J7294" s="220"/>
      <c r="K7294" s="220"/>
      <c r="L7294" s="220"/>
      <c r="M7294" s="326"/>
      <c r="N7294" s="220"/>
      <c r="O7294" s="220"/>
      <c r="P7294" s="220"/>
      <c r="Q7294" s="326"/>
      <c r="R7294" s="326"/>
      <c r="S7294" s="326"/>
      <c r="T7294" s="326"/>
    </row>
    <row r="7295" spans="1:20">
      <c r="A7295" s="220"/>
      <c r="B7295" s="220"/>
      <c r="C7295" s="220"/>
      <c r="D7295" s="220"/>
      <c r="E7295" s="220"/>
      <c r="F7295" s="220"/>
      <c r="G7295" s="220"/>
      <c r="H7295" s="220"/>
      <c r="I7295" s="220"/>
      <c r="J7295" s="220"/>
      <c r="K7295" s="220"/>
      <c r="L7295" s="220"/>
      <c r="M7295" s="326"/>
      <c r="N7295" s="220"/>
      <c r="O7295" s="220"/>
      <c r="P7295" s="220"/>
      <c r="Q7295" s="326"/>
      <c r="R7295" s="326"/>
      <c r="S7295" s="326"/>
      <c r="T7295" s="326"/>
    </row>
    <row r="7296" spans="1:20">
      <c r="A7296" s="220"/>
      <c r="B7296" s="220"/>
      <c r="C7296" s="220"/>
      <c r="D7296" s="220"/>
      <c r="E7296" s="220"/>
      <c r="F7296" s="220"/>
      <c r="G7296" s="220"/>
      <c r="H7296" s="220"/>
      <c r="I7296" s="220"/>
      <c r="J7296" s="220"/>
      <c r="K7296" s="220"/>
      <c r="L7296" s="220"/>
      <c r="M7296" s="326"/>
      <c r="N7296" s="220"/>
      <c r="O7296" s="220"/>
      <c r="P7296" s="220"/>
      <c r="Q7296" s="326"/>
      <c r="R7296" s="326"/>
      <c r="S7296" s="326"/>
      <c r="T7296" s="326"/>
    </row>
    <row r="7297" spans="1:20">
      <c r="A7297" s="220"/>
      <c r="B7297" s="220"/>
      <c r="C7297" s="220"/>
      <c r="D7297" s="220"/>
      <c r="E7297" s="220"/>
      <c r="F7297" s="220"/>
      <c r="G7297" s="220"/>
      <c r="H7297" s="220"/>
      <c r="I7297" s="220"/>
      <c r="J7297" s="220"/>
      <c r="K7297" s="220"/>
      <c r="L7297" s="220"/>
      <c r="M7297" s="326"/>
      <c r="N7297" s="220"/>
      <c r="O7297" s="220"/>
      <c r="P7297" s="220"/>
      <c r="Q7297" s="326"/>
      <c r="R7297" s="326"/>
      <c r="S7297" s="326"/>
      <c r="T7297" s="326"/>
    </row>
    <row r="7298" spans="1:20">
      <c r="A7298" s="220"/>
      <c r="B7298" s="220"/>
      <c r="C7298" s="220"/>
      <c r="D7298" s="220"/>
      <c r="E7298" s="220"/>
      <c r="F7298" s="220"/>
      <c r="G7298" s="220"/>
      <c r="H7298" s="220"/>
      <c r="I7298" s="220"/>
      <c r="J7298" s="220"/>
      <c r="K7298" s="220"/>
      <c r="L7298" s="220"/>
      <c r="M7298" s="326"/>
      <c r="N7298" s="220"/>
      <c r="O7298" s="220"/>
      <c r="P7298" s="220"/>
      <c r="Q7298" s="326"/>
      <c r="R7298" s="326"/>
      <c r="S7298" s="326"/>
      <c r="T7298" s="326"/>
    </row>
    <row r="7299" spans="1:20">
      <c r="A7299" s="220"/>
      <c r="B7299" s="220"/>
      <c r="C7299" s="220"/>
      <c r="D7299" s="220"/>
      <c r="E7299" s="220"/>
      <c r="F7299" s="220"/>
      <c r="G7299" s="220"/>
      <c r="H7299" s="220"/>
      <c r="I7299" s="220"/>
      <c r="J7299" s="220"/>
      <c r="K7299" s="220"/>
      <c r="L7299" s="220"/>
      <c r="M7299" s="326"/>
      <c r="N7299" s="220"/>
      <c r="O7299" s="220"/>
      <c r="P7299" s="220"/>
      <c r="Q7299" s="326"/>
      <c r="R7299" s="326"/>
      <c r="S7299" s="326"/>
      <c r="T7299" s="326"/>
    </row>
    <row r="7300" spans="1:20">
      <c r="A7300" s="220"/>
      <c r="B7300" s="220"/>
      <c r="C7300" s="220"/>
      <c r="D7300" s="220"/>
      <c r="E7300" s="220"/>
      <c r="F7300" s="220"/>
      <c r="G7300" s="220"/>
      <c r="H7300" s="220"/>
      <c r="I7300" s="220"/>
      <c r="J7300" s="220"/>
      <c r="K7300" s="220"/>
      <c r="L7300" s="220"/>
      <c r="M7300" s="326"/>
      <c r="N7300" s="220"/>
      <c r="O7300" s="220"/>
      <c r="P7300" s="220"/>
      <c r="Q7300" s="326"/>
      <c r="R7300" s="326"/>
      <c r="S7300" s="326"/>
      <c r="T7300" s="326"/>
    </row>
    <row r="7301" spans="1:20">
      <c r="A7301" s="220"/>
      <c r="B7301" s="220"/>
      <c r="C7301" s="220"/>
      <c r="D7301" s="220"/>
      <c r="E7301" s="220"/>
      <c r="F7301" s="220"/>
      <c r="G7301" s="220"/>
      <c r="H7301" s="220"/>
      <c r="I7301" s="220"/>
      <c r="J7301" s="220"/>
      <c r="K7301" s="220"/>
      <c r="L7301" s="220"/>
      <c r="M7301" s="326"/>
      <c r="N7301" s="220"/>
      <c r="O7301" s="220"/>
      <c r="P7301" s="220"/>
      <c r="Q7301" s="326"/>
      <c r="R7301" s="326"/>
      <c r="S7301" s="326"/>
      <c r="T7301" s="326"/>
    </row>
    <row r="7302" spans="1:20">
      <c r="A7302" s="220"/>
      <c r="B7302" s="220"/>
      <c r="C7302" s="220"/>
      <c r="D7302" s="220"/>
      <c r="E7302" s="220"/>
      <c r="F7302" s="220"/>
      <c r="G7302" s="220"/>
      <c r="H7302" s="220"/>
      <c r="I7302" s="220"/>
      <c r="J7302" s="220"/>
      <c r="K7302" s="220"/>
      <c r="L7302" s="220"/>
      <c r="M7302" s="326"/>
      <c r="N7302" s="220"/>
      <c r="O7302" s="220"/>
      <c r="P7302" s="220"/>
      <c r="Q7302" s="326"/>
      <c r="R7302" s="326"/>
      <c r="S7302" s="326"/>
      <c r="T7302" s="326"/>
    </row>
    <row r="7303" spans="1:20">
      <c r="A7303" s="220"/>
      <c r="B7303" s="220"/>
      <c r="C7303" s="220"/>
      <c r="D7303" s="220"/>
      <c r="E7303" s="220"/>
      <c r="F7303" s="220"/>
      <c r="G7303" s="220"/>
      <c r="H7303" s="220"/>
      <c r="I7303" s="220"/>
      <c r="J7303" s="220"/>
      <c r="K7303" s="220"/>
      <c r="L7303" s="220"/>
      <c r="M7303" s="326"/>
      <c r="N7303" s="220"/>
      <c r="O7303" s="220"/>
      <c r="P7303" s="220"/>
      <c r="Q7303" s="326"/>
      <c r="R7303" s="326"/>
      <c r="S7303" s="326"/>
      <c r="T7303" s="326"/>
    </row>
    <row r="7304" spans="1:20">
      <c r="A7304" s="220"/>
      <c r="B7304" s="220"/>
      <c r="C7304" s="220"/>
      <c r="D7304" s="220"/>
      <c r="E7304" s="220"/>
      <c r="F7304" s="220"/>
      <c r="G7304" s="220"/>
      <c r="H7304" s="220"/>
      <c r="I7304" s="220"/>
      <c r="J7304" s="220"/>
      <c r="K7304" s="220"/>
      <c r="L7304" s="220"/>
      <c r="M7304" s="326"/>
      <c r="N7304" s="220"/>
      <c r="O7304" s="220"/>
      <c r="P7304" s="220"/>
      <c r="Q7304" s="326"/>
      <c r="R7304" s="326"/>
      <c r="S7304" s="326"/>
      <c r="T7304" s="326"/>
    </row>
    <row r="7305" spans="1:20">
      <c r="A7305" s="220"/>
      <c r="B7305" s="220"/>
      <c r="C7305" s="220"/>
      <c r="D7305" s="220"/>
      <c r="E7305" s="220"/>
      <c r="F7305" s="220"/>
      <c r="G7305" s="220"/>
      <c r="H7305" s="220"/>
      <c r="I7305" s="220"/>
      <c r="J7305" s="220"/>
      <c r="K7305" s="220"/>
      <c r="L7305" s="220"/>
      <c r="M7305" s="326"/>
      <c r="N7305" s="220"/>
      <c r="O7305" s="220"/>
      <c r="P7305" s="220"/>
      <c r="Q7305" s="326"/>
      <c r="R7305" s="326"/>
      <c r="S7305" s="326"/>
      <c r="T7305" s="326"/>
    </row>
    <row r="7306" spans="1:20">
      <c r="A7306" s="220"/>
      <c r="B7306" s="220"/>
      <c r="C7306" s="220"/>
      <c r="D7306" s="220"/>
      <c r="E7306" s="220"/>
      <c r="F7306" s="220"/>
      <c r="G7306" s="220"/>
      <c r="H7306" s="220"/>
      <c r="I7306" s="220"/>
      <c r="J7306" s="220"/>
      <c r="K7306" s="220"/>
      <c r="L7306" s="220"/>
      <c r="M7306" s="326"/>
      <c r="N7306" s="220"/>
      <c r="O7306" s="220"/>
      <c r="P7306" s="220"/>
      <c r="Q7306" s="326"/>
      <c r="R7306" s="326"/>
      <c r="S7306" s="326"/>
      <c r="T7306" s="326"/>
    </row>
    <row r="7307" spans="1:20">
      <c r="A7307" s="220"/>
      <c r="B7307" s="220"/>
      <c r="C7307" s="220"/>
      <c r="D7307" s="220"/>
      <c r="E7307" s="220"/>
      <c r="F7307" s="220"/>
      <c r="G7307" s="220"/>
      <c r="H7307" s="220"/>
      <c r="I7307" s="220"/>
      <c r="J7307" s="220"/>
      <c r="K7307" s="220"/>
      <c r="L7307" s="220"/>
      <c r="M7307" s="326"/>
      <c r="N7307" s="220"/>
      <c r="O7307" s="220"/>
      <c r="P7307" s="220"/>
      <c r="Q7307" s="326"/>
      <c r="R7307" s="326"/>
      <c r="S7307" s="326"/>
      <c r="T7307" s="326"/>
    </row>
    <row r="7308" spans="1:20">
      <c r="A7308" s="220"/>
      <c r="B7308" s="220"/>
      <c r="C7308" s="220"/>
      <c r="D7308" s="220"/>
      <c r="E7308" s="220"/>
      <c r="F7308" s="220"/>
      <c r="G7308" s="220"/>
      <c r="H7308" s="220"/>
      <c r="I7308" s="220"/>
      <c r="J7308" s="220"/>
      <c r="K7308" s="220"/>
      <c r="L7308" s="220"/>
      <c r="M7308" s="326"/>
      <c r="N7308" s="220"/>
      <c r="O7308" s="220"/>
      <c r="P7308" s="220"/>
      <c r="Q7308" s="326"/>
      <c r="R7308" s="326"/>
      <c r="S7308" s="326"/>
      <c r="T7308" s="326"/>
    </row>
    <row r="7309" spans="1:20">
      <c r="A7309" s="220"/>
      <c r="B7309" s="220"/>
      <c r="C7309" s="220"/>
      <c r="D7309" s="220"/>
      <c r="E7309" s="220"/>
      <c r="F7309" s="220"/>
      <c r="G7309" s="220"/>
      <c r="H7309" s="220"/>
      <c r="I7309" s="220"/>
      <c r="J7309" s="220"/>
      <c r="K7309" s="220"/>
      <c r="L7309" s="220"/>
      <c r="M7309" s="326"/>
      <c r="N7309" s="220"/>
      <c r="O7309" s="220"/>
      <c r="P7309" s="220"/>
      <c r="Q7309" s="326"/>
      <c r="R7309" s="326"/>
      <c r="S7309" s="326"/>
      <c r="T7309" s="326"/>
    </row>
    <row r="7310" spans="1:20">
      <c r="A7310" s="220"/>
      <c r="B7310" s="220"/>
      <c r="C7310" s="220"/>
      <c r="D7310" s="220"/>
      <c r="E7310" s="220"/>
      <c r="F7310" s="220"/>
      <c r="G7310" s="220"/>
      <c r="H7310" s="220"/>
      <c r="I7310" s="220"/>
      <c r="J7310" s="220"/>
      <c r="K7310" s="220"/>
      <c r="L7310" s="220"/>
      <c r="M7310" s="326"/>
      <c r="N7310" s="220"/>
      <c r="O7310" s="220"/>
      <c r="P7310" s="220"/>
      <c r="Q7310" s="326"/>
      <c r="R7310" s="326"/>
      <c r="S7310" s="326"/>
      <c r="T7310" s="326"/>
    </row>
    <row r="7311" spans="1:20">
      <c r="A7311" s="220"/>
      <c r="B7311" s="220"/>
      <c r="C7311" s="220"/>
      <c r="D7311" s="220"/>
      <c r="E7311" s="220"/>
      <c r="F7311" s="220"/>
      <c r="G7311" s="220"/>
      <c r="H7311" s="220"/>
      <c r="I7311" s="220"/>
      <c r="J7311" s="220"/>
      <c r="K7311" s="220"/>
      <c r="L7311" s="220"/>
      <c r="M7311" s="326"/>
      <c r="N7311" s="220"/>
      <c r="O7311" s="220"/>
      <c r="P7311" s="220"/>
      <c r="Q7311" s="326"/>
      <c r="R7311" s="326"/>
      <c r="S7311" s="326"/>
      <c r="T7311" s="326"/>
    </row>
    <row r="7312" spans="1:20">
      <c r="A7312" s="220"/>
      <c r="B7312" s="220"/>
      <c r="C7312" s="220"/>
      <c r="D7312" s="220"/>
      <c r="E7312" s="220"/>
      <c r="F7312" s="220"/>
      <c r="G7312" s="220"/>
      <c r="H7312" s="220"/>
      <c r="I7312" s="220"/>
      <c r="J7312" s="220"/>
      <c r="K7312" s="220"/>
      <c r="L7312" s="220"/>
      <c r="M7312" s="326"/>
      <c r="N7312" s="220"/>
      <c r="O7312" s="220"/>
      <c r="P7312" s="220"/>
      <c r="Q7312" s="326"/>
      <c r="R7312" s="326"/>
      <c r="S7312" s="326"/>
      <c r="T7312" s="326"/>
    </row>
    <row r="7313" spans="1:20">
      <c r="A7313" s="220"/>
      <c r="B7313" s="220"/>
      <c r="C7313" s="220"/>
      <c r="D7313" s="220"/>
      <c r="E7313" s="220"/>
      <c r="F7313" s="220"/>
      <c r="G7313" s="220"/>
      <c r="H7313" s="220"/>
      <c r="I7313" s="220"/>
      <c r="J7313" s="220"/>
      <c r="K7313" s="220"/>
      <c r="L7313" s="220"/>
      <c r="M7313" s="326"/>
      <c r="N7313" s="220"/>
      <c r="O7313" s="220"/>
      <c r="P7313" s="220"/>
      <c r="Q7313" s="326"/>
      <c r="R7313" s="326"/>
      <c r="S7313" s="326"/>
      <c r="T7313" s="326"/>
    </row>
    <row r="7314" spans="1:20">
      <c r="A7314" s="220"/>
      <c r="B7314" s="220"/>
      <c r="C7314" s="220"/>
      <c r="D7314" s="220"/>
      <c r="E7314" s="220"/>
      <c r="F7314" s="220"/>
      <c r="G7314" s="220"/>
      <c r="H7314" s="220"/>
      <c r="I7314" s="220"/>
      <c r="J7314" s="220"/>
      <c r="K7314" s="220"/>
      <c r="L7314" s="220"/>
      <c r="M7314" s="326"/>
      <c r="N7314" s="220"/>
      <c r="O7314" s="220"/>
      <c r="P7314" s="220"/>
      <c r="Q7314" s="326"/>
      <c r="R7314" s="326"/>
      <c r="S7314" s="326"/>
      <c r="T7314" s="326"/>
    </row>
    <row r="7315" spans="1:20">
      <c r="A7315" s="220"/>
      <c r="B7315" s="220"/>
      <c r="C7315" s="220"/>
      <c r="D7315" s="220"/>
      <c r="E7315" s="220"/>
      <c r="F7315" s="220"/>
      <c r="G7315" s="220"/>
      <c r="H7315" s="220"/>
      <c r="I7315" s="220"/>
      <c r="J7315" s="220"/>
      <c r="K7315" s="220"/>
      <c r="L7315" s="220"/>
      <c r="M7315" s="326"/>
      <c r="N7315" s="220"/>
      <c r="O7315" s="220"/>
      <c r="P7315" s="220"/>
      <c r="Q7315" s="326"/>
      <c r="R7315" s="326"/>
      <c r="S7315" s="326"/>
      <c r="T7315" s="326"/>
    </row>
    <row r="7316" spans="1:20">
      <c r="A7316" s="220"/>
      <c r="B7316" s="220"/>
      <c r="C7316" s="220"/>
      <c r="D7316" s="220"/>
      <c r="E7316" s="220"/>
      <c r="F7316" s="220"/>
      <c r="G7316" s="220"/>
      <c r="H7316" s="220"/>
      <c r="I7316" s="220"/>
      <c r="J7316" s="220"/>
      <c r="K7316" s="220"/>
      <c r="L7316" s="220"/>
      <c r="M7316" s="326"/>
      <c r="N7316" s="220"/>
      <c r="O7316" s="220"/>
      <c r="P7316" s="220"/>
      <c r="Q7316" s="326"/>
      <c r="R7316" s="326"/>
      <c r="S7316" s="326"/>
      <c r="T7316" s="326"/>
    </row>
    <row r="7317" spans="1:20">
      <c r="A7317" s="220"/>
      <c r="B7317" s="220"/>
      <c r="C7317" s="220"/>
      <c r="D7317" s="220"/>
      <c r="E7317" s="220"/>
      <c r="F7317" s="220"/>
      <c r="G7317" s="220"/>
      <c r="H7317" s="220"/>
      <c r="I7317" s="220"/>
      <c r="J7317" s="220"/>
      <c r="K7317" s="220"/>
      <c r="L7317" s="220"/>
      <c r="M7317" s="326"/>
      <c r="N7317" s="220"/>
      <c r="O7317" s="220"/>
      <c r="P7317" s="220"/>
      <c r="Q7317" s="326"/>
      <c r="R7317" s="326"/>
      <c r="S7317" s="326"/>
      <c r="T7317" s="326"/>
    </row>
    <row r="7318" spans="1:20">
      <c r="A7318" s="220"/>
      <c r="B7318" s="220"/>
      <c r="C7318" s="220"/>
      <c r="D7318" s="220"/>
      <c r="E7318" s="220"/>
      <c r="F7318" s="220"/>
      <c r="G7318" s="220"/>
      <c r="H7318" s="220"/>
      <c r="I7318" s="220"/>
      <c r="J7318" s="220"/>
      <c r="K7318" s="220"/>
      <c r="L7318" s="220"/>
      <c r="M7318" s="326"/>
      <c r="N7318" s="220"/>
      <c r="O7318" s="220"/>
      <c r="P7318" s="220"/>
      <c r="Q7318" s="326"/>
      <c r="R7318" s="326"/>
      <c r="S7318" s="326"/>
      <c r="T7318" s="326"/>
    </row>
    <row r="7319" spans="1:20">
      <c r="A7319" s="220"/>
      <c r="B7319" s="220"/>
      <c r="C7319" s="220"/>
      <c r="D7319" s="220"/>
      <c r="E7319" s="220"/>
      <c r="F7319" s="220"/>
      <c r="G7319" s="220"/>
      <c r="H7319" s="220"/>
      <c r="I7319" s="220"/>
      <c r="J7319" s="220"/>
      <c r="K7319" s="220"/>
      <c r="L7319" s="220"/>
      <c r="M7319" s="326"/>
      <c r="N7319" s="220"/>
      <c r="O7319" s="220"/>
      <c r="P7319" s="220"/>
      <c r="Q7319" s="326"/>
      <c r="R7319" s="326"/>
      <c r="S7319" s="326"/>
      <c r="T7319" s="326"/>
    </row>
    <row r="7320" spans="1:20">
      <c r="A7320" s="220"/>
      <c r="B7320" s="220"/>
      <c r="C7320" s="220"/>
      <c r="D7320" s="220"/>
      <c r="E7320" s="220"/>
      <c r="F7320" s="220"/>
      <c r="G7320" s="220"/>
      <c r="H7320" s="220"/>
      <c r="I7320" s="220"/>
      <c r="J7320" s="220"/>
      <c r="K7320" s="220"/>
      <c r="L7320" s="220"/>
      <c r="M7320" s="326"/>
      <c r="N7320" s="220"/>
      <c r="O7320" s="220"/>
      <c r="P7320" s="220"/>
      <c r="Q7320" s="326"/>
      <c r="R7320" s="326"/>
      <c r="S7320" s="326"/>
      <c r="T7320" s="326"/>
    </row>
    <row r="7321" spans="1:20">
      <c r="A7321" s="220"/>
      <c r="B7321" s="220"/>
      <c r="C7321" s="220"/>
      <c r="D7321" s="220"/>
      <c r="E7321" s="220"/>
      <c r="F7321" s="220"/>
      <c r="G7321" s="220"/>
      <c r="H7321" s="220"/>
      <c r="I7321" s="220"/>
      <c r="J7321" s="220"/>
      <c r="K7321" s="220"/>
      <c r="L7321" s="220"/>
      <c r="M7321" s="326"/>
      <c r="N7321" s="220"/>
      <c r="O7321" s="220"/>
      <c r="P7321" s="220"/>
      <c r="Q7321" s="326"/>
      <c r="R7321" s="326"/>
      <c r="S7321" s="326"/>
      <c r="T7321" s="326"/>
    </row>
    <row r="7322" spans="1:20">
      <c r="A7322" s="220"/>
      <c r="B7322" s="220"/>
      <c r="C7322" s="220"/>
      <c r="D7322" s="220"/>
      <c r="E7322" s="220"/>
      <c r="F7322" s="220"/>
      <c r="G7322" s="220"/>
      <c r="H7322" s="220"/>
      <c r="I7322" s="220"/>
      <c r="J7322" s="220"/>
      <c r="K7322" s="220"/>
      <c r="L7322" s="220"/>
      <c r="M7322" s="326"/>
      <c r="N7322" s="220"/>
      <c r="O7322" s="220"/>
      <c r="P7322" s="220"/>
      <c r="Q7322" s="326"/>
      <c r="R7322" s="326"/>
      <c r="S7322" s="326"/>
      <c r="T7322" s="326"/>
    </row>
    <row r="7323" spans="1:20">
      <c r="A7323" s="220"/>
      <c r="B7323" s="220"/>
      <c r="C7323" s="220"/>
      <c r="D7323" s="220"/>
      <c r="E7323" s="220"/>
      <c r="F7323" s="220"/>
      <c r="G7323" s="220"/>
      <c r="H7323" s="220"/>
      <c r="I7323" s="220"/>
      <c r="J7323" s="220"/>
      <c r="K7323" s="220"/>
      <c r="L7323" s="220"/>
      <c r="M7323" s="326"/>
      <c r="N7323" s="220"/>
      <c r="O7323" s="220"/>
      <c r="P7323" s="220"/>
      <c r="Q7323" s="326"/>
      <c r="R7323" s="326"/>
      <c r="S7323" s="326"/>
      <c r="T7323" s="326"/>
    </row>
    <row r="7324" spans="1:20">
      <c r="A7324" s="220"/>
      <c r="B7324" s="220"/>
      <c r="C7324" s="220"/>
      <c r="D7324" s="220"/>
      <c r="E7324" s="220"/>
      <c r="F7324" s="220"/>
      <c r="G7324" s="220"/>
      <c r="H7324" s="220"/>
      <c r="I7324" s="220"/>
      <c r="J7324" s="220"/>
      <c r="K7324" s="220"/>
      <c r="L7324" s="220"/>
      <c r="M7324" s="326"/>
      <c r="N7324" s="220"/>
      <c r="O7324" s="220"/>
      <c r="P7324" s="220"/>
      <c r="Q7324" s="326"/>
      <c r="R7324" s="326"/>
      <c r="S7324" s="326"/>
      <c r="T7324" s="326"/>
    </row>
    <row r="7325" spans="1:20">
      <c r="A7325" s="220"/>
      <c r="B7325" s="220"/>
      <c r="C7325" s="220"/>
      <c r="D7325" s="220"/>
      <c r="E7325" s="220"/>
      <c r="F7325" s="220"/>
      <c r="G7325" s="220"/>
      <c r="H7325" s="220"/>
      <c r="I7325" s="220"/>
      <c r="J7325" s="220"/>
      <c r="K7325" s="220"/>
      <c r="L7325" s="220"/>
      <c r="M7325" s="326"/>
      <c r="N7325" s="220"/>
      <c r="O7325" s="220"/>
      <c r="P7325" s="220"/>
      <c r="Q7325" s="326"/>
      <c r="R7325" s="326"/>
      <c r="S7325" s="326"/>
      <c r="T7325" s="326"/>
    </row>
    <row r="7326" spans="1:20">
      <c r="A7326" s="220"/>
      <c r="B7326" s="220"/>
      <c r="C7326" s="220"/>
      <c r="D7326" s="220"/>
      <c r="E7326" s="220"/>
      <c r="F7326" s="220"/>
      <c r="G7326" s="220"/>
      <c r="H7326" s="220"/>
      <c r="I7326" s="220"/>
      <c r="J7326" s="220"/>
      <c r="K7326" s="220"/>
      <c r="L7326" s="220"/>
      <c r="M7326" s="326"/>
      <c r="N7326" s="220"/>
      <c r="O7326" s="220"/>
      <c r="P7326" s="220"/>
      <c r="Q7326" s="326"/>
      <c r="R7326" s="326"/>
      <c r="S7326" s="326"/>
      <c r="T7326" s="326"/>
    </row>
    <row r="7327" spans="1:20">
      <c r="A7327" s="220"/>
      <c r="B7327" s="220"/>
      <c r="C7327" s="220"/>
      <c r="D7327" s="220"/>
      <c r="E7327" s="220"/>
      <c r="F7327" s="220"/>
      <c r="G7327" s="220"/>
      <c r="H7327" s="220"/>
      <c r="I7327" s="220"/>
      <c r="J7327" s="220"/>
      <c r="K7327" s="220"/>
      <c r="L7327" s="220"/>
      <c r="M7327" s="326"/>
      <c r="N7327" s="220"/>
      <c r="O7327" s="220"/>
      <c r="P7327" s="220"/>
      <c r="Q7327" s="326"/>
      <c r="R7327" s="326"/>
      <c r="S7327" s="326"/>
      <c r="T7327" s="326"/>
    </row>
    <row r="7328" spans="1:20">
      <c r="A7328" s="220"/>
      <c r="B7328" s="220"/>
      <c r="C7328" s="220"/>
      <c r="D7328" s="220"/>
      <c r="E7328" s="220"/>
      <c r="F7328" s="220"/>
      <c r="G7328" s="220"/>
      <c r="H7328" s="220"/>
      <c r="I7328" s="220"/>
      <c r="J7328" s="220"/>
      <c r="K7328" s="220"/>
      <c r="L7328" s="220"/>
      <c r="M7328" s="326"/>
      <c r="N7328" s="220"/>
      <c r="O7328" s="220"/>
      <c r="P7328" s="220"/>
      <c r="Q7328" s="326"/>
      <c r="R7328" s="326"/>
      <c r="S7328" s="326"/>
      <c r="T7328" s="326"/>
    </row>
    <row r="7329" spans="1:20">
      <c r="A7329" s="220"/>
      <c r="B7329" s="220"/>
      <c r="C7329" s="220"/>
      <c r="D7329" s="220"/>
      <c r="E7329" s="220"/>
      <c r="F7329" s="220"/>
      <c r="G7329" s="220"/>
      <c r="H7329" s="220"/>
      <c r="I7329" s="220"/>
      <c r="J7329" s="220"/>
      <c r="K7329" s="220"/>
      <c r="L7329" s="220"/>
      <c r="M7329" s="326"/>
      <c r="N7329" s="220"/>
      <c r="O7329" s="220"/>
      <c r="P7329" s="220"/>
      <c r="Q7329" s="326"/>
      <c r="R7329" s="326"/>
      <c r="S7329" s="326"/>
      <c r="T7329" s="326"/>
    </row>
    <row r="7330" spans="1:20">
      <c r="A7330" s="220"/>
      <c r="B7330" s="220"/>
      <c r="C7330" s="220"/>
      <c r="D7330" s="220"/>
      <c r="E7330" s="220"/>
      <c r="F7330" s="220"/>
      <c r="G7330" s="220"/>
      <c r="H7330" s="220"/>
      <c r="I7330" s="220"/>
      <c r="J7330" s="220"/>
      <c r="K7330" s="220"/>
      <c r="L7330" s="220"/>
      <c r="M7330" s="326"/>
      <c r="N7330" s="220"/>
      <c r="O7330" s="220"/>
      <c r="P7330" s="220"/>
      <c r="Q7330" s="326"/>
      <c r="R7330" s="326"/>
      <c r="S7330" s="326"/>
      <c r="T7330" s="326"/>
    </row>
    <row r="7331" spans="1:20">
      <c r="A7331" s="220"/>
      <c r="B7331" s="220"/>
      <c r="C7331" s="220"/>
      <c r="D7331" s="220"/>
      <c r="E7331" s="220"/>
      <c r="F7331" s="220"/>
      <c r="G7331" s="220"/>
      <c r="H7331" s="220"/>
      <c r="I7331" s="220"/>
      <c r="J7331" s="220"/>
      <c r="K7331" s="220"/>
      <c r="L7331" s="220"/>
      <c r="M7331" s="326"/>
      <c r="N7331" s="220"/>
      <c r="O7331" s="220"/>
      <c r="P7331" s="220"/>
      <c r="Q7331" s="326"/>
      <c r="R7331" s="326"/>
      <c r="S7331" s="326"/>
      <c r="T7331" s="326"/>
    </row>
    <row r="7332" spans="1:20">
      <c r="A7332" s="220"/>
      <c r="B7332" s="220"/>
      <c r="C7332" s="220"/>
      <c r="D7332" s="220"/>
      <c r="E7332" s="220"/>
      <c r="F7332" s="220"/>
      <c r="G7332" s="220"/>
      <c r="H7332" s="220"/>
      <c r="I7332" s="220"/>
      <c r="J7332" s="220"/>
      <c r="K7332" s="220"/>
      <c r="L7332" s="220"/>
      <c r="M7332" s="326"/>
      <c r="N7332" s="220"/>
      <c r="O7332" s="220"/>
      <c r="P7332" s="220"/>
      <c r="Q7332" s="326"/>
      <c r="R7332" s="326"/>
      <c r="S7332" s="326"/>
      <c r="T7332" s="326"/>
    </row>
    <row r="7333" spans="1:20">
      <c r="A7333" s="220"/>
      <c r="B7333" s="220"/>
      <c r="C7333" s="220"/>
      <c r="D7333" s="220"/>
      <c r="E7333" s="220"/>
      <c r="F7333" s="220"/>
      <c r="G7333" s="220"/>
      <c r="H7333" s="220"/>
      <c r="I7333" s="220"/>
      <c r="J7333" s="220"/>
      <c r="K7333" s="220"/>
      <c r="L7333" s="220"/>
      <c r="M7333" s="326"/>
      <c r="N7333" s="220"/>
      <c r="O7333" s="220"/>
      <c r="P7333" s="220"/>
      <c r="Q7333" s="326"/>
      <c r="R7333" s="326"/>
      <c r="S7333" s="326"/>
      <c r="T7333" s="326"/>
    </row>
    <row r="7334" spans="1:20">
      <c r="A7334" s="220"/>
      <c r="B7334" s="220"/>
      <c r="C7334" s="220"/>
      <c r="D7334" s="220"/>
      <c r="E7334" s="220"/>
      <c r="F7334" s="220"/>
      <c r="G7334" s="220"/>
      <c r="H7334" s="220"/>
      <c r="I7334" s="220"/>
      <c r="J7334" s="220"/>
      <c r="K7334" s="220"/>
      <c r="L7334" s="220"/>
      <c r="M7334" s="326"/>
      <c r="N7334" s="220"/>
      <c r="O7334" s="220"/>
      <c r="P7334" s="220"/>
      <c r="Q7334" s="326"/>
      <c r="R7334" s="326"/>
      <c r="S7334" s="326"/>
      <c r="T7334" s="326"/>
    </row>
    <row r="7335" spans="1:20">
      <c r="A7335" s="220"/>
      <c r="B7335" s="220"/>
      <c r="C7335" s="220"/>
      <c r="D7335" s="220"/>
      <c r="E7335" s="220"/>
      <c r="F7335" s="220"/>
      <c r="G7335" s="220"/>
      <c r="H7335" s="220"/>
      <c r="I7335" s="220"/>
      <c r="J7335" s="220"/>
      <c r="K7335" s="220"/>
      <c r="L7335" s="220"/>
      <c r="M7335" s="326"/>
      <c r="N7335" s="220"/>
      <c r="O7335" s="220"/>
      <c r="P7335" s="220"/>
      <c r="Q7335" s="326"/>
      <c r="R7335" s="326"/>
      <c r="S7335" s="326"/>
      <c r="T7335" s="326"/>
    </row>
    <row r="7336" spans="1:20">
      <c r="A7336" s="220"/>
      <c r="B7336" s="220"/>
      <c r="C7336" s="220"/>
      <c r="D7336" s="220"/>
      <c r="E7336" s="220"/>
      <c r="F7336" s="220"/>
      <c r="G7336" s="220"/>
      <c r="H7336" s="220"/>
      <c r="I7336" s="220"/>
      <c r="J7336" s="220"/>
      <c r="K7336" s="220"/>
      <c r="L7336" s="220"/>
      <c r="M7336" s="326"/>
      <c r="N7336" s="220"/>
      <c r="O7336" s="220"/>
      <c r="P7336" s="220"/>
      <c r="Q7336" s="326"/>
      <c r="R7336" s="326"/>
      <c r="S7336" s="326"/>
      <c r="T7336" s="326"/>
    </row>
    <row r="7337" spans="1:20">
      <c r="A7337" s="220"/>
      <c r="B7337" s="220"/>
      <c r="C7337" s="220"/>
      <c r="D7337" s="220"/>
      <c r="E7337" s="220"/>
      <c r="F7337" s="220"/>
      <c r="G7337" s="220"/>
      <c r="H7337" s="220"/>
      <c r="I7337" s="220"/>
      <c r="J7337" s="220"/>
      <c r="K7337" s="220"/>
      <c r="L7337" s="220"/>
      <c r="M7337" s="326"/>
      <c r="N7337" s="220"/>
      <c r="O7337" s="220"/>
      <c r="P7337" s="220"/>
      <c r="Q7337" s="326"/>
      <c r="R7337" s="326"/>
      <c r="S7337" s="326"/>
      <c r="T7337" s="326"/>
    </row>
    <row r="7338" spans="1:20">
      <c r="A7338" s="220"/>
      <c r="B7338" s="220"/>
      <c r="C7338" s="220"/>
      <c r="D7338" s="220"/>
      <c r="E7338" s="220"/>
      <c r="F7338" s="220"/>
      <c r="G7338" s="220"/>
      <c r="H7338" s="220"/>
      <c r="I7338" s="220"/>
      <c r="J7338" s="220"/>
      <c r="K7338" s="220"/>
      <c r="L7338" s="220"/>
      <c r="M7338" s="326"/>
      <c r="N7338" s="220"/>
      <c r="O7338" s="220"/>
      <c r="P7338" s="220"/>
      <c r="Q7338" s="326"/>
      <c r="R7338" s="326"/>
      <c r="S7338" s="326"/>
      <c r="T7338" s="326"/>
    </row>
    <row r="7339" spans="1:20">
      <c r="A7339" s="220"/>
      <c r="B7339" s="220"/>
      <c r="C7339" s="220"/>
      <c r="D7339" s="220"/>
      <c r="E7339" s="220"/>
      <c r="F7339" s="220"/>
      <c r="G7339" s="220"/>
      <c r="H7339" s="220"/>
      <c r="I7339" s="220"/>
      <c r="J7339" s="220"/>
      <c r="K7339" s="220"/>
      <c r="L7339" s="220"/>
      <c r="M7339" s="326"/>
      <c r="N7339" s="220"/>
      <c r="O7339" s="220"/>
      <c r="P7339" s="220"/>
      <c r="Q7339" s="326"/>
      <c r="R7339" s="326"/>
      <c r="S7339" s="326"/>
      <c r="T7339" s="326"/>
    </row>
    <row r="7340" spans="1:20">
      <c r="A7340" s="220"/>
      <c r="B7340" s="220"/>
      <c r="C7340" s="220"/>
      <c r="D7340" s="220"/>
      <c r="E7340" s="220"/>
      <c r="F7340" s="220"/>
      <c r="G7340" s="220"/>
      <c r="H7340" s="220"/>
      <c r="I7340" s="220"/>
      <c r="J7340" s="220"/>
      <c r="K7340" s="220"/>
      <c r="L7340" s="220"/>
      <c r="M7340" s="326"/>
      <c r="N7340" s="220"/>
      <c r="O7340" s="220"/>
      <c r="P7340" s="220"/>
      <c r="Q7340" s="326"/>
      <c r="R7340" s="326"/>
      <c r="S7340" s="326"/>
      <c r="T7340" s="326"/>
    </row>
    <row r="7341" spans="1:20">
      <c r="A7341" s="220"/>
      <c r="B7341" s="220"/>
      <c r="C7341" s="220"/>
      <c r="D7341" s="220"/>
      <c r="E7341" s="220"/>
      <c r="F7341" s="220"/>
      <c r="G7341" s="220"/>
      <c r="H7341" s="220"/>
      <c r="I7341" s="220"/>
      <c r="J7341" s="220"/>
      <c r="K7341" s="220"/>
      <c r="L7341" s="220"/>
      <c r="M7341" s="326"/>
      <c r="N7341" s="220"/>
      <c r="O7341" s="220"/>
      <c r="P7341" s="220"/>
      <c r="Q7341" s="326"/>
      <c r="R7341" s="326"/>
      <c r="S7341" s="326"/>
      <c r="T7341" s="326"/>
    </row>
    <row r="7342" spans="1:20">
      <c r="A7342" s="220"/>
      <c r="B7342" s="220"/>
      <c r="C7342" s="220"/>
      <c r="D7342" s="220"/>
      <c r="E7342" s="220"/>
      <c r="F7342" s="220"/>
      <c r="G7342" s="220"/>
      <c r="H7342" s="220"/>
      <c r="I7342" s="220"/>
      <c r="J7342" s="220"/>
      <c r="K7342" s="220"/>
      <c r="L7342" s="220"/>
      <c r="M7342" s="326"/>
      <c r="N7342" s="220"/>
      <c r="O7342" s="220"/>
      <c r="P7342" s="220"/>
      <c r="Q7342" s="326"/>
      <c r="R7342" s="326"/>
      <c r="S7342" s="326"/>
      <c r="T7342" s="326"/>
    </row>
    <row r="7343" spans="1:20">
      <c r="A7343" s="220"/>
      <c r="B7343" s="220"/>
      <c r="C7343" s="220"/>
      <c r="D7343" s="220"/>
      <c r="E7343" s="220"/>
      <c r="F7343" s="220"/>
      <c r="G7343" s="220"/>
      <c r="H7343" s="220"/>
      <c r="I7343" s="220"/>
      <c r="J7343" s="220"/>
      <c r="K7343" s="220"/>
      <c r="L7343" s="220"/>
      <c r="M7343" s="326"/>
      <c r="N7343" s="220"/>
      <c r="O7343" s="220"/>
      <c r="P7343" s="220"/>
      <c r="Q7343" s="326"/>
      <c r="R7343" s="326"/>
      <c r="S7343" s="326"/>
      <c r="T7343" s="326"/>
    </row>
    <row r="7344" spans="1:20">
      <c r="A7344" s="220"/>
      <c r="B7344" s="220"/>
      <c r="C7344" s="220"/>
      <c r="D7344" s="220"/>
      <c r="E7344" s="220"/>
      <c r="F7344" s="220"/>
      <c r="G7344" s="220"/>
      <c r="H7344" s="220"/>
      <c r="I7344" s="220"/>
      <c r="J7344" s="220"/>
      <c r="K7344" s="220"/>
      <c r="L7344" s="220"/>
      <c r="M7344" s="326"/>
      <c r="N7344" s="220"/>
      <c r="O7344" s="220"/>
      <c r="P7344" s="220"/>
      <c r="Q7344" s="326"/>
      <c r="R7344" s="326"/>
      <c r="S7344" s="326"/>
      <c r="T7344" s="326"/>
    </row>
    <row r="7345" spans="1:20">
      <c r="A7345" s="220"/>
      <c r="B7345" s="220"/>
      <c r="C7345" s="220"/>
      <c r="D7345" s="220"/>
      <c r="E7345" s="220"/>
      <c r="F7345" s="220"/>
      <c r="G7345" s="220"/>
      <c r="H7345" s="220"/>
      <c r="I7345" s="220"/>
      <c r="J7345" s="220"/>
      <c r="K7345" s="220"/>
      <c r="L7345" s="220"/>
      <c r="M7345" s="326"/>
      <c r="N7345" s="220"/>
      <c r="O7345" s="220"/>
      <c r="P7345" s="220"/>
      <c r="Q7345" s="326"/>
      <c r="R7345" s="326"/>
      <c r="S7345" s="326"/>
      <c r="T7345" s="326"/>
    </row>
    <row r="7346" spans="1:20">
      <c r="A7346" s="220"/>
      <c r="B7346" s="220"/>
      <c r="C7346" s="220"/>
      <c r="D7346" s="220"/>
      <c r="E7346" s="220"/>
      <c r="F7346" s="220"/>
      <c r="G7346" s="220"/>
      <c r="H7346" s="220"/>
      <c r="I7346" s="220"/>
      <c r="J7346" s="220"/>
      <c r="K7346" s="220"/>
      <c r="L7346" s="220"/>
      <c r="M7346" s="326"/>
      <c r="N7346" s="220"/>
      <c r="O7346" s="220"/>
      <c r="P7346" s="220"/>
      <c r="Q7346" s="326"/>
      <c r="R7346" s="326"/>
      <c r="S7346" s="326"/>
      <c r="T7346" s="326"/>
    </row>
    <row r="7347" spans="1:20">
      <c r="A7347" s="220"/>
      <c r="B7347" s="220"/>
      <c r="C7347" s="220"/>
      <c r="D7347" s="220"/>
      <c r="E7347" s="220"/>
      <c r="F7347" s="220"/>
      <c r="G7347" s="220"/>
      <c r="H7347" s="220"/>
      <c r="I7347" s="220"/>
      <c r="J7347" s="220"/>
      <c r="K7347" s="220"/>
      <c r="L7347" s="220"/>
      <c r="M7347" s="326"/>
      <c r="N7347" s="220"/>
      <c r="O7347" s="220"/>
      <c r="P7347" s="220"/>
      <c r="Q7347" s="326"/>
      <c r="R7347" s="326"/>
      <c r="S7347" s="326"/>
      <c r="T7347" s="326"/>
    </row>
    <row r="7348" spans="1:20">
      <c r="A7348" s="220"/>
      <c r="B7348" s="220"/>
      <c r="C7348" s="220"/>
      <c r="D7348" s="220"/>
      <c r="E7348" s="220"/>
      <c r="F7348" s="220"/>
      <c r="G7348" s="220"/>
      <c r="H7348" s="220"/>
      <c r="I7348" s="220"/>
      <c r="J7348" s="220"/>
      <c r="K7348" s="220"/>
      <c r="L7348" s="220"/>
      <c r="M7348" s="326"/>
      <c r="N7348" s="220"/>
      <c r="O7348" s="220"/>
      <c r="P7348" s="220"/>
      <c r="Q7348" s="326"/>
      <c r="R7348" s="326"/>
      <c r="S7348" s="326"/>
      <c r="T7348" s="326"/>
    </row>
    <row r="7349" spans="1:20">
      <c r="A7349" s="220"/>
      <c r="B7349" s="220"/>
      <c r="C7349" s="220"/>
      <c r="D7349" s="220"/>
      <c r="E7349" s="220"/>
      <c r="F7349" s="220"/>
      <c r="G7349" s="220"/>
      <c r="H7349" s="220"/>
      <c r="I7349" s="220"/>
      <c r="J7349" s="220"/>
      <c r="K7349" s="220"/>
      <c r="L7349" s="220"/>
      <c r="M7349" s="326"/>
      <c r="N7349" s="220"/>
      <c r="O7349" s="220"/>
      <c r="P7349" s="220"/>
      <c r="Q7349" s="326"/>
      <c r="R7349" s="326"/>
      <c r="S7349" s="326"/>
      <c r="T7349" s="326"/>
    </row>
    <row r="7350" spans="1:20">
      <c r="A7350" s="220"/>
      <c r="B7350" s="220"/>
      <c r="C7350" s="220"/>
      <c r="D7350" s="220"/>
      <c r="E7350" s="220"/>
      <c r="F7350" s="220"/>
      <c r="G7350" s="220"/>
      <c r="H7350" s="220"/>
      <c r="I7350" s="220"/>
      <c r="J7350" s="220"/>
      <c r="K7350" s="220"/>
      <c r="L7350" s="220"/>
      <c r="M7350" s="326"/>
      <c r="N7350" s="220"/>
      <c r="O7350" s="220"/>
      <c r="P7350" s="220"/>
      <c r="Q7350" s="326"/>
      <c r="R7350" s="326"/>
      <c r="S7350" s="326"/>
      <c r="T7350" s="326"/>
    </row>
    <row r="7351" spans="1:20">
      <c r="A7351" s="220"/>
      <c r="B7351" s="220"/>
      <c r="C7351" s="220"/>
      <c r="D7351" s="220"/>
      <c r="E7351" s="220"/>
      <c r="F7351" s="220"/>
      <c r="G7351" s="220"/>
      <c r="H7351" s="220"/>
      <c r="I7351" s="220"/>
      <c r="J7351" s="220"/>
      <c r="K7351" s="220"/>
      <c r="L7351" s="220"/>
      <c r="M7351" s="326"/>
      <c r="N7351" s="220"/>
      <c r="O7351" s="220"/>
      <c r="P7351" s="220"/>
      <c r="Q7351" s="326"/>
      <c r="R7351" s="326"/>
      <c r="S7351" s="326"/>
      <c r="T7351" s="326"/>
    </row>
    <row r="7352" spans="1:20">
      <c r="A7352" s="220"/>
      <c r="B7352" s="220"/>
      <c r="C7352" s="220"/>
      <c r="D7352" s="220"/>
      <c r="E7352" s="220"/>
      <c r="F7352" s="220"/>
      <c r="G7352" s="220"/>
      <c r="H7352" s="220"/>
      <c r="I7352" s="220"/>
      <c r="J7352" s="220"/>
      <c r="K7352" s="220"/>
      <c r="L7352" s="220"/>
      <c r="M7352" s="326"/>
      <c r="N7352" s="220"/>
      <c r="O7352" s="220"/>
      <c r="P7352" s="220"/>
      <c r="Q7352" s="326"/>
      <c r="R7352" s="326"/>
      <c r="S7352" s="326"/>
      <c r="T7352" s="326"/>
    </row>
    <row r="7353" spans="1:20">
      <c r="A7353" s="220"/>
      <c r="B7353" s="220"/>
      <c r="C7353" s="220"/>
      <c r="D7353" s="220"/>
      <c r="E7353" s="220"/>
      <c r="F7353" s="220"/>
      <c r="G7353" s="220"/>
      <c r="H7353" s="220"/>
      <c r="I7353" s="220"/>
      <c r="J7353" s="220"/>
      <c r="K7353" s="220"/>
      <c r="L7353" s="220"/>
      <c r="M7353" s="326"/>
      <c r="N7353" s="220"/>
      <c r="O7353" s="220"/>
      <c r="P7353" s="220"/>
      <c r="Q7353" s="326"/>
      <c r="R7353" s="326"/>
      <c r="S7353" s="326"/>
      <c r="T7353" s="326"/>
    </row>
    <row r="7354" spans="1:20">
      <c r="A7354" s="220"/>
      <c r="B7354" s="220"/>
      <c r="C7354" s="220"/>
      <c r="D7354" s="220"/>
      <c r="E7354" s="220"/>
      <c r="F7354" s="220"/>
      <c r="G7354" s="220"/>
      <c r="H7354" s="220"/>
      <c r="I7354" s="220"/>
      <c r="J7354" s="220"/>
      <c r="K7354" s="220"/>
      <c r="L7354" s="220"/>
      <c r="M7354" s="326"/>
      <c r="N7354" s="220"/>
      <c r="O7354" s="220"/>
      <c r="P7354" s="220"/>
      <c r="Q7354" s="326"/>
      <c r="R7354" s="326"/>
      <c r="S7354" s="326"/>
      <c r="T7354" s="326"/>
    </row>
    <row r="7355" spans="1:20">
      <c r="A7355" s="220"/>
      <c r="B7355" s="220"/>
      <c r="C7355" s="220"/>
      <c r="D7355" s="220"/>
      <c r="E7355" s="220"/>
      <c r="F7355" s="220"/>
      <c r="G7355" s="220"/>
      <c r="H7355" s="220"/>
      <c r="I7355" s="220"/>
      <c r="J7355" s="220"/>
      <c r="K7355" s="220"/>
      <c r="L7355" s="220"/>
      <c r="M7355" s="326"/>
      <c r="N7355" s="220"/>
      <c r="O7355" s="220"/>
      <c r="P7355" s="220"/>
      <c r="Q7355" s="326"/>
      <c r="R7355" s="326"/>
      <c r="S7355" s="326"/>
      <c r="T7355" s="326"/>
    </row>
    <row r="7356" spans="1:20">
      <c r="A7356" s="220"/>
      <c r="B7356" s="220"/>
      <c r="C7356" s="220"/>
      <c r="D7356" s="220"/>
      <c r="E7356" s="220"/>
      <c r="F7356" s="220"/>
      <c r="G7356" s="220"/>
      <c r="H7356" s="220"/>
      <c r="I7356" s="220"/>
      <c r="J7356" s="220"/>
      <c r="K7356" s="220"/>
      <c r="L7356" s="220"/>
      <c r="M7356" s="326"/>
      <c r="N7356" s="220"/>
      <c r="O7356" s="220"/>
      <c r="P7356" s="220"/>
      <c r="Q7356" s="326"/>
      <c r="R7356" s="326"/>
      <c r="S7356" s="326"/>
      <c r="T7356" s="326"/>
    </row>
    <row r="7357" spans="1:20">
      <c r="A7357" s="220"/>
      <c r="B7357" s="220"/>
      <c r="C7357" s="220"/>
      <c r="D7357" s="220"/>
      <c r="E7357" s="220"/>
      <c r="F7357" s="220"/>
      <c r="G7357" s="220"/>
      <c r="H7357" s="220"/>
      <c r="I7357" s="220"/>
      <c r="J7357" s="220"/>
      <c r="K7357" s="220"/>
      <c r="L7357" s="220"/>
      <c r="M7357" s="326"/>
      <c r="N7357" s="220"/>
      <c r="O7357" s="220"/>
      <c r="P7357" s="220"/>
      <c r="Q7357" s="326"/>
      <c r="R7357" s="326"/>
      <c r="S7357" s="326"/>
      <c r="T7357" s="326"/>
    </row>
    <row r="7358" spans="1:20">
      <c r="A7358" s="220"/>
      <c r="B7358" s="220"/>
      <c r="C7358" s="220"/>
      <c r="D7358" s="220"/>
      <c r="E7358" s="220"/>
      <c r="F7358" s="220"/>
      <c r="G7358" s="220"/>
      <c r="H7358" s="220"/>
      <c r="I7358" s="220"/>
      <c r="J7358" s="220"/>
      <c r="K7358" s="220"/>
      <c r="L7358" s="220"/>
      <c r="M7358" s="326"/>
      <c r="N7358" s="220"/>
      <c r="O7358" s="220"/>
      <c r="P7358" s="220"/>
      <c r="Q7358" s="326"/>
      <c r="R7358" s="326"/>
      <c r="S7358" s="326"/>
      <c r="T7358" s="326"/>
    </row>
    <row r="7359" spans="1:20">
      <c r="A7359" s="220"/>
      <c r="B7359" s="220"/>
      <c r="C7359" s="220"/>
      <c r="D7359" s="220"/>
      <c r="E7359" s="220"/>
      <c r="F7359" s="220"/>
      <c r="G7359" s="220"/>
      <c r="H7359" s="220"/>
      <c r="I7359" s="220"/>
      <c r="J7359" s="220"/>
      <c r="K7359" s="220"/>
      <c r="L7359" s="220"/>
      <c r="M7359" s="326"/>
      <c r="N7359" s="220"/>
      <c r="O7359" s="220"/>
      <c r="P7359" s="220"/>
      <c r="Q7359" s="326"/>
      <c r="R7359" s="326"/>
      <c r="S7359" s="326"/>
      <c r="T7359" s="326"/>
    </row>
    <row r="7360" spans="1:20">
      <c r="A7360" s="220"/>
      <c r="B7360" s="220"/>
      <c r="C7360" s="220"/>
      <c r="D7360" s="220"/>
      <c r="E7360" s="220"/>
      <c r="F7360" s="220"/>
      <c r="G7360" s="220"/>
      <c r="H7360" s="220"/>
      <c r="I7360" s="220"/>
      <c r="J7360" s="220"/>
      <c r="K7360" s="220"/>
      <c r="L7360" s="220"/>
      <c r="M7360" s="326"/>
      <c r="N7360" s="220"/>
      <c r="O7360" s="220"/>
      <c r="P7360" s="220"/>
      <c r="Q7360" s="326"/>
      <c r="R7360" s="326"/>
      <c r="S7360" s="326"/>
      <c r="T7360" s="326"/>
    </row>
    <row r="7361" spans="1:20">
      <c r="A7361" s="220"/>
      <c r="B7361" s="220"/>
      <c r="C7361" s="220"/>
      <c r="D7361" s="220"/>
      <c r="E7361" s="220"/>
      <c r="F7361" s="220"/>
      <c r="G7361" s="220"/>
      <c r="H7361" s="220"/>
      <c r="I7361" s="220"/>
      <c r="J7361" s="220"/>
      <c r="K7361" s="220"/>
      <c r="L7361" s="220"/>
      <c r="M7361" s="326"/>
      <c r="N7361" s="220"/>
      <c r="O7361" s="220"/>
      <c r="P7361" s="220"/>
      <c r="Q7361" s="326"/>
      <c r="R7361" s="326"/>
      <c r="S7361" s="326"/>
      <c r="T7361" s="326"/>
    </row>
    <row r="7362" spans="1:20">
      <c r="A7362" s="220"/>
      <c r="B7362" s="220"/>
      <c r="C7362" s="220"/>
      <c r="D7362" s="220"/>
      <c r="E7362" s="220"/>
      <c r="F7362" s="220"/>
      <c r="G7362" s="220"/>
      <c r="H7362" s="220"/>
      <c r="I7362" s="220"/>
      <c r="J7362" s="220"/>
      <c r="K7362" s="220"/>
      <c r="L7362" s="220"/>
      <c r="M7362" s="326"/>
      <c r="N7362" s="220"/>
      <c r="O7362" s="220"/>
      <c r="P7362" s="220"/>
      <c r="Q7362" s="326"/>
      <c r="R7362" s="326"/>
      <c r="S7362" s="326"/>
      <c r="T7362" s="326"/>
    </row>
    <row r="7363" spans="1:20">
      <c r="A7363" s="220"/>
      <c r="B7363" s="220"/>
      <c r="C7363" s="220"/>
      <c r="D7363" s="220"/>
      <c r="E7363" s="220"/>
      <c r="F7363" s="220"/>
      <c r="G7363" s="220"/>
      <c r="H7363" s="220"/>
      <c r="I7363" s="220"/>
      <c r="J7363" s="220"/>
      <c r="K7363" s="220"/>
      <c r="L7363" s="220"/>
      <c r="M7363" s="326"/>
      <c r="N7363" s="220"/>
      <c r="O7363" s="220"/>
      <c r="P7363" s="220"/>
      <c r="Q7363" s="326"/>
      <c r="R7363" s="326"/>
      <c r="S7363" s="326"/>
      <c r="T7363" s="326"/>
    </row>
    <row r="7364" spans="1:20">
      <c r="A7364" s="220"/>
      <c r="B7364" s="220"/>
      <c r="C7364" s="220"/>
      <c r="D7364" s="220"/>
      <c r="E7364" s="220"/>
      <c r="F7364" s="220"/>
      <c r="G7364" s="220"/>
      <c r="H7364" s="220"/>
      <c r="I7364" s="220"/>
      <c r="J7364" s="220"/>
      <c r="K7364" s="220"/>
      <c r="L7364" s="220"/>
      <c r="M7364" s="326"/>
      <c r="N7364" s="220"/>
      <c r="O7364" s="220"/>
      <c r="P7364" s="220"/>
      <c r="Q7364" s="326"/>
      <c r="R7364" s="326"/>
      <c r="S7364" s="326"/>
      <c r="T7364" s="326"/>
    </row>
    <row r="7365" spans="1:20">
      <c r="A7365" s="220"/>
      <c r="B7365" s="220"/>
      <c r="C7365" s="220"/>
      <c r="D7365" s="220"/>
      <c r="E7365" s="220"/>
      <c r="F7365" s="220"/>
      <c r="G7365" s="220"/>
      <c r="H7365" s="220"/>
      <c r="I7365" s="220"/>
      <c r="J7365" s="220"/>
      <c r="K7365" s="220"/>
      <c r="L7365" s="220"/>
      <c r="M7365" s="326"/>
      <c r="N7365" s="220"/>
      <c r="O7365" s="220"/>
      <c r="P7365" s="220"/>
      <c r="Q7365" s="326"/>
      <c r="R7365" s="326"/>
      <c r="S7365" s="326"/>
      <c r="T7365" s="326"/>
    </row>
    <row r="7366" spans="1:20">
      <c r="A7366" s="220"/>
      <c r="B7366" s="220"/>
      <c r="C7366" s="220"/>
      <c r="D7366" s="220"/>
      <c r="E7366" s="220"/>
      <c r="F7366" s="220"/>
      <c r="G7366" s="220"/>
      <c r="H7366" s="220"/>
      <c r="I7366" s="220"/>
      <c r="J7366" s="220"/>
      <c r="K7366" s="220"/>
      <c r="L7366" s="220"/>
      <c r="M7366" s="326"/>
      <c r="N7366" s="220"/>
      <c r="O7366" s="220"/>
      <c r="P7366" s="220"/>
      <c r="Q7366" s="326"/>
      <c r="R7366" s="326"/>
      <c r="S7366" s="326"/>
      <c r="T7366" s="326"/>
    </row>
    <row r="7367" spans="1:20">
      <c r="A7367" s="220"/>
      <c r="B7367" s="220"/>
      <c r="C7367" s="220"/>
      <c r="D7367" s="220"/>
      <c r="E7367" s="220"/>
      <c r="F7367" s="220"/>
      <c r="G7367" s="220"/>
      <c r="H7367" s="220"/>
      <c r="I7367" s="220"/>
      <c r="J7367" s="220"/>
      <c r="K7367" s="220"/>
      <c r="L7367" s="220"/>
      <c r="M7367" s="326"/>
      <c r="N7367" s="220"/>
      <c r="O7367" s="220"/>
      <c r="P7367" s="220"/>
      <c r="Q7367" s="326"/>
      <c r="R7367" s="326"/>
      <c r="S7367" s="326"/>
      <c r="T7367" s="326"/>
    </row>
    <row r="7368" spans="1:20">
      <c r="A7368" s="220"/>
      <c r="B7368" s="220"/>
      <c r="C7368" s="220"/>
      <c r="D7368" s="220"/>
      <c r="E7368" s="220"/>
      <c r="F7368" s="220"/>
      <c r="G7368" s="220"/>
      <c r="H7368" s="220"/>
      <c r="I7368" s="220"/>
      <c r="J7368" s="220"/>
      <c r="K7368" s="220"/>
      <c r="L7368" s="220"/>
      <c r="M7368" s="326"/>
      <c r="N7368" s="220"/>
      <c r="O7368" s="220"/>
      <c r="P7368" s="220"/>
      <c r="Q7368" s="326"/>
      <c r="R7368" s="326"/>
      <c r="S7368" s="326"/>
      <c r="T7368" s="326"/>
    </row>
    <row r="7369" spans="1:20">
      <c r="A7369" s="220"/>
      <c r="B7369" s="220"/>
      <c r="C7369" s="220"/>
      <c r="D7369" s="220"/>
      <c r="E7369" s="220"/>
      <c r="F7369" s="220"/>
      <c r="G7369" s="220"/>
      <c r="H7369" s="220"/>
      <c r="I7369" s="220"/>
      <c r="J7369" s="220"/>
      <c r="K7369" s="220"/>
      <c r="L7369" s="220"/>
      <c r="M7369" s="326"/>
      <c r="N7369" s="220"/>
      <c r="O7369" s="220"/>
      <c r="P7369" s="220"/>
      <c r="Q7369" s="326"/>
      <c r="R7369" s="326"/>
      <c r="S7369" s="326"/>
      <c r="T7369" s="326"/>
    </row>
    <row r="7370" spans="1:20">
      <c r="A7370" s="220"/>
      <c r="B7370" s="220"/>
      <c r="C7370" s="220"/>
      <c r="D7370" s="220"/>
      <c r="E7370" s="220"/>
      <c r="F7370" s="220"/>
      <c r="G7370" s="220"/>
      <c r="H7370" s="220"/>
      <c r="I7370" s="220"/>
      <c r="J7370" s="220"/>
      <c r="K7370" s="220"/>
      <c r="L7370" s="220"/>
      <c r="M7370" s="326"/>
      <c r="N7370" s="220"/>
      <c r="O7370" s="220"/>
      <c r="P7370" s="220"/>
      <c r="Q7370" s="326"/>
      <c r="R7370" s="326"/>
      <c r="S7370" s="326"/>
      <c r="T7370" s="326"/>
    </row>
    <row r="7371" spans="1:20">
      <c r="A7371" s="220"/>
      <c r="B7371" s="220"/>
      <c r="C7371" s="220"/>
      <c r="D7371" s="220"/>
      <c r="E7371" s="220"/>
      <c r="F7371" s="220"/>
      <c r="G7371" s="220"/>
      <c r="H7371" s="220"/>
      <c r="I7371" s="220"/>
      <c r="J7371" s="220"/>
      <c r="K7371" s="220"/>
      <c r="L7371" s="220"/>
      <c r="M7371" s="326"/>
      <c r="N7371" s="220"/>
      <c r="O7371" s="220"/>
      <c r="P7371" s="220"/>
      <c r="Q7371" s="326"/>
      <c r="R7371" s="326"/>
      <c r="S7371" s="326"/>
      <c r="T7371" s="326"/>
    </row>
    <row r="7372" spans="1:20">
      <c r="A7372" s="220"/>
      <c r="B7372" s="220"/>
      <c r="C7372" s="220"/>
      <c r="D7372" s="220"/>
      <c r="E7372" s="220"/>
      <c r="F7372" s="220"/>
      <c r="G7372" s="220"/>
      <c r="H7372" s="220"/>
      <c r="I7372" s="220"/>
      <c r="J7372" s="220"/>
      <c r="K7372" s="220"/>
      <c r="L7372" s="220"/>
      <c r="M7372" s="326"/>
      <c r="N7372" s="220"/>
      <c r="O7372" s="220"/>
      <c r="P7372" s="220"/>
      <c r="Q7372" s="326"/>
      <c r="R7372" s="326"/>
      <c r="S7372" s="326"/>
      <c r="T7372" s="326"/>
    </row>
    <row r="7373" spans="1:20">
      <c r="A7373" s="220"/>
      <c r="B7373" s="220"/>
      <c r="C7373" s="220"/>
      <c r="D7373" s="220"/>
      <c r="E7373" s="220"/>
      <c r="F7373" s="220"/>
      <c r="G7373" s="220"/>
      <c r="H7373" s="220"/>
      <c r="I7373" s="220"/>
      <c r="J7373" s="220"/>
      <c r="K7373" s="220"/>
      <c r="L7373" s="220"/>
      <c r="M7373" s="326"/>
      <c r="N7373" s="220"/>
      <c r="O7373" s="220"/>
      <c r="P7373" s="220"/>
      <c r="Q7373" s="326"/>
      <c r="R7373" s="326"/>
      <c r="S7373" s="326"/>
      <c r="T7373" s="326"/>
    </row>
    <row r="7374" spans="1:20">
      <c r="A7374" s="220"/>
      <c r="B7374" s="220"/>
      <c r="C7374" s="220"/>
      <c r="D7374" s="220"/>
      <c r="E7374" s="220"/>
      <c r="F7374" s="220"/>
      <c r="G7374" s="220"/>
      <c r="H7374" s="220"/>
      <c r="I7374" s="220"/>
      <c r="J7374" s="220"/>
      <c r="K7374" s="220"/>
      <c r="L7374" s="220"/>
      <c r="M7374" s="326"/>
      <c r="N7374" s="220"/>
      <c r="O7374" s="220"/>
      <c r="P7374" s="220"/>
      <c r="Q7374" s="326"/>
      <c r="R7374" s="326"/>
      <c r="S7374" s="326"/>
      <c r="T7374" s="326"/>
    </row>
    <row r="7375" spans="1:20">
      <c r="A7375" s="220"/>
      <c r="B7375" s="220"/>
      <c r="C7375" s="220"/>
      <c r="D7375" s="220"/>
      <c r="E7375" s="220"/>
      <c r="F7375" s="220"/>
      <c r="G7375" s="220"/>
      <c r="H7375" s="220"/>
      <c r="I7375" s="220"/>
      <c r="J7375" s="220"/>
      <c r="K7375" s="220"/>
      <c r="L7375" s="220"/>
      <c r="M7375" s="326"/>
      <c r="N7375" s="220"/>
      <c r="O7375" s="220"/>
      <c r="P7375" s="220"/>
      <c r="Q7375" s="326"/>
      <c r="R7375" s="326"/>
      <c r="S7375" s="326"/>
      <c r="T7375" s="326"/>
    </row>
    <row r="7376" spans="1:20">
      <c r="A7376" s="220"/>
      <c r="B7376" s="220"/>
      <c r="C7376" s="220"/>
      <c r="D7376" s="220"/>
      <c r="E7376" s="220"/>
      <c r="F7376" s="220"/>
      <c r="G7376" s="220"/>
      <c r="H7376" s="220"/>
      <c r="I7376" s="220"/>
      <c r="J7376" s="220"/>
      <c r="K7376" s="220"/>
      <c r="L7376" s="220"/>
      <c r="M7376" s="326"/>
      <c r="N7376" s="220"/>
      <c r="O7376" s="220"/>
      <c r="P7376" s="220"/>
      <c r="Q7376" s="326"/>
      <c r="R7376" s="326"/>
      <c r="S7376" s="326"/>
      <c r="T7376" s="326"/>
    </row>
    <row r="7377" spans="1:20">
      <c r="A7377" s="220"/>
      <c r="B7377" s="220"/>
      <c r="C7377" s="220"/>
      <c r="D7377" s="220"/>
      <c r="E7377" s="220"/>
      <c r="F7377" s="220"/>
      <c r="G7377" s="220"/>
      <c r="H7377" s="220"/>
      <c r="I7377" s="220"/>
      <c r="J7377" s="220"/>
      <c r="K7377" s="220"/>
      <c r="L7377" s="220"/>
      <c r="M7377" s="326"/>
      <c r="N7377" s="220"/>
      <c r="O7377" s="220"/>
      <c r="P7377" s="220"/>
      <c r="Q7377" s="326"/>
      <c r="R7377" s="326"/>
      <c r="S7377" s="326"/>
      <c r="T7377" s="326"/>
    </row>
    <row r="7378" spans="1:20">
      <c r="A7378" s="220"/>
      <c r="B7378" s="220"/>
      <c r="C7378" s="220"/>
      <c r="D7378" s="220"/>
      <c r="E7378" s="220"/>
      <c r="F7378" s="220"/>
      <c r="G7378" s="220"/>
      <c r="H7378" s="220"/>
      <c r="I7378" s="220"/>
      <c r="J7378" s="220"/>
      <c r="K7378" s="220"/>
      <c r="L7378" s="220"/>
      <c r="M7378" s="326"/>
      <c r="N7378" s="220"/>
      <c r="O7378" s="220"/>
      <c r="P7378" s="220"/>
      <c r="Q7378" s="326"/>
      <c r="R7378" s="326"/>
      <c r="S7378" s="326"/>
      <c r="T7378" s="326"/>
    </row>
    <row r="7379" spans="1:20">
      <c r="A7379" s="220"/>
      <c r="B7379" s="220"/>
      <c r="C7379" s="220"/>
      <c r="D7379" s="220"/>
      <c r="E7379" s="220"/>
      <c r="F7379" s="220"/>
      <c r="G7379" s="220"/>
      <c r="H7379" s="220"/>
      <c r="I7379" s="220"/>
      <c r="J7379" s="220"/>
      <c r="K7379" s="220"/>
      <c r="L7379" s="220"/>
      <c r="M7379" s="326"/>
      <c r="N7379" s="220"/>
      <c r="O7379" s="220"/>
      <c r="P7379" s="220"/>
      <c r="Q7379" s="326"/>
      <c r="R7379" s="326"/>
      <c r="S7379" s="326"/>
      <c r="T7379" s="326"/>
    </row>
    <row r="7380" spans="1:20">
      <c r="A7380" s="220"/>
      <c r="B7380" s="220"/>
      <c r="C7380" s="220"/>
      <c r="D7380" s="220"/>
      <c r="E7380" s="220"/>
      <c r="F7380" s="220"/>
      <c r="G7380" s="220"/>
      <c r="H7380" s="220"/>
      <c r="I7380" s="220"/>
      <c r="J7380" s="220"/>
      <c r="K7380" s="220"/>
      <c r="L7380" s="220"/>
      <c r="M7380" s="326"/>
      <c r="N7380" s="220"/>
      <c r="O7380" s="220"/>
      <c r="P7380" s="220"/>
      <c r="Q7380" s="326"/>
      <c r="R7380" s="326"/>
      <c r="S7380" s="326"/>
      <c r="T7380" s="326"/>
    </row>
    <row r="7381" spans="1:20">
      <c r="A7381" s="220"/>
      <c r="B7381" s="220"/>
      <c r="C7381" s="220"/>
      <c r="D7381" s="220"/>
      <c r="E7381" s="220"/>
      <c r="F7381" s="220"/>
      <c r="G7381" s="220"/>
      <c r="H7381" s="220"/>
      <c r="I7381" s="220"/>
      <c r="J7381" s="220"/>
      <c r="K7381" s="220"/>
      <c r="L7381" s="220"/>
      <c r="M7381" s="326"/>
      <c r="N7381" s="220"/>
      <c r="O7381" s="220"/>
      <c r="P7381" s="220"/>
      <c r="Q7381" s="326"/>
      <c r="R7381" s="326"/>
      <c r="S7381" s="326"/>
      <c r="T7381" s="326"/>
    </row>
    <row r="7382" spans="1:20">
      <c r="A7382" s="220"/>
      <c r="B7382" s="220"/>
      <c r="C7382" s="220"/>
      <c r="D7382" s="220"/>
      <c r="E7382" s="220"/>
      <c r="F7382" s="220"/>
      <c r="G7382" s="220"/>
      <c r="H7382" s="220"/>
      <c r="I7382" s="220"/>
      <c r="J7382" s="220"/>
      <c r="K7382" s="220"/>
      <c r="L7382" s="220"/>
      <c r="M7382" s="326"/>
      <c r="N7382" s="220"/>
      <c r="O7382" s="220"/>
      <c r="P7382" s="220"/>
      <c r="Q7382" s="326"/>
      <c r="R7382" s="326"/>
      <c r="S7382" s="326"/>
      <c r="T7382" s="326"/>
    </row>
    <row r="7383" spans="1:20">
      <c r="A7383" s="220"/>
      <c r="B7383" s="220"/>
      <c r="C7383" s="220"/>
      <c r="D7383" s="220"/>
      <c r="E7383" s="220"/>
      <c r="F7383" s="220"/>
      <c r="G7383" s="220"/>
      <c r="H7383" s="220"/>
      <c r="I7383" s="220"/>
      <c r="J7383" s="220"/>
      <c r="K7383" s="220"/>
      <c r="L7383" s="220"/>
      <c r="M7383" s="326"/>
      <c r="N7383" s="220"/>
      <c r="O7383" s="220"/>
      <c r="P7383" s="220"/>
      <c r="Q7383" s="326"/>
      <c r="R7383" s="326"/>
      <c r="S7383" s="326"/>
      <c r="T7383" s="326"/>
    </row>
    <row r="7384" spans="1:20">
      <c r="A7384" s="220"/>
      <c r="B7384" s="220"/>
      <c r="C7384" s="220"/>
      <c r="D7384" s="220"/>
      <c r="E7384" s="220"/>
      <c r="F7384" s="220"/>
      <c r="G7384" s="220"/>
      <c r="H7384" s="220"/>
      <c r="I7384" s="220"/>
      <c r="J7384" s="220"/>
      <c r="K7384" s="220"/>
      <c r="L7384" s="220"/>
      <c r="M7384" s="326"/>
      <c r="N7384" s="220"/>
      <c r="O7384" s="220"/>
      <c r="P7384" s="220"/>
      <c r="Q7384" s="326"/>
      <c r="R7384" s="326"/>
      <c r="S7384" s="326"/>
      <c r="T7384" s="326"/>
    </row>
    <row r="7385" spans="1:20">
      <c r="A7385" s="220"/>
      <c r="B7385" s="220"/>
      <c r="C7385" s="220"/>
      <c r="D7385" s="220"/>
      <c r="E7385" s="220"/>
      <c r="F7385" s="220"/>
      <c r="G7385" s="220"/>
      <c r="H7385" s="220"/>
      <c r="I7385" s="220"/>
      <c r="J7385" s="220"/>
      <c r="K7385" s="220"/>
      <c r="L7385" s="220"/>
      <c r="M7385" s="326"/>
      <c r="N7385" s="220"/>
      <c r="O7385" s="220"/>
      <c r="P7385" s="220"/>
      <c r="Q7385" s="326"/>
      <c r="R7385" s="326"/>
      <c r="S7385" s="326"/>
      <c r="T7385" s="326"/>
    </row>
    <row r="7386" spans="1:20">
      <c r="A7386" s="220"/>
      <c r="B7386" s="220"/>
      <c r="C7386" s="220"/>
      <c r="D7386" s="220"/>
      <c r="E7386" s="220"/>
      <c r="F7386" s="220"/>
      <c r="G7386" s="220"/>
      <c r="H7386" s="220"/>
      <c r="I7386" s="220"/>
      <c r="J7386" s="220"/>
      <c r="K7386" s="220"/>
      <c r="L7386" s="220"/>
      <c r="M7386" s="326"/>
      <c r="N7386" s="220"/>
      <c r="O7386" s="220"/>
      <c r="P7386" s="220"/>
      <c r="Q7386" s="326"/>
      <c r="R7386" s="326"/>
      <c r="S7386" s="326"/>
      <c r="T7386" s="326"/>
    </row>
    <row r="7387" spans="1:20">
      <c r="A7387" s="220"/>
      <c r="B7387" s="220"/>
      <c r="C7387" s="220"/>
      <c r="D7387" s="220"/>
      <c r="E7387" s="220"/>
      <c r="F7387" s="220"/>
      <c r="G7387" s="220"/>
      <c r="H7387" s="220"/>
      <c r="I7387" s="220"/>
      <c r="J7387" s="220"/>
      <c r="K7387" s="220"/>
      <c r="L7387" s="220"/>
      <c r="M7387" s="326"/>
      <c r="N7387" s="220"/>
      <c r="O7387" s="220"/>
      <c r="P7387" s="220"/>
      <c r="Q7387" s="326"/>
      <c r="R7387" s="326"/>
      <c r="S7387" s="326"/>
      <c r="T7387" s="326"/>
    </row>
    <row r="7388" spans="1:20">
      <c r="A7388" s="220"/>
      <c r="B7388" s="220"/>
      <c r="C7388" s="220"/>
      <c r="D7388" s="220"/>
      <c r="E7388" s="220"/>
      <c r="F7388" s="220"/>
      <c r="G7388" s="220"/>
      <c r="H7388" s="220"/>
      <c r="I7388" s="220"/>
      <c r="J7388" s="220"/>
      <c r="K7388" s="220"/>
      <c r="L7388" s="220"/>
      <c r="M7388" s="326"/>
      <c r="N7388" s="220"/>
      <c r="O7388" s="220"/>
      <c r="P7388" s="220"/>
      <c r="Q7388" s="326"/>
      <c r="R7388" s="326"/>
      <c r="S7388" s="326"/>
      <c r="T7388" s="326"/>
    </row>
    <row r="7389" spans="1:20">
      <c r="A7389" s="220"/>
      <c r="B7389" s="220"/>
      <c r="C7389" s="220"/>
      <c r="D7389" s="220"/>
      <c r="E7389" s="220"/>
      <c r="F7389" s="220"/>
      <c r="G7389" s="220"/>
      <c r="H7389" s="220"/>
      <c r="I7389" s="220"/>
      <c r="J7389" s="220"/>
      <c r="K7389" s="220"/>
      <c r="L7389" s="220"/>
      <c r="M7389" s="326"/>
      <c r="N7389" s="220"/>
      <c r="O7389" s="220"/>
      <c r="P7389" s="220"/>
      <c r="Q7389" s="326"/>
      <c r="R7389" s="326"/>
      <c r="S7389" s="326"/>
      <c r="T7389" s="326"/>
    </row>
    <row r="7390" spans="1:20">
      <c r="A7390" s="220"/>
      <c r="B7390" s="220"/>
      <c r="C7390" s="220"/>
      <c r="D7390" s="220"/>
      <c r="E7390" s="220"/>
      <c r="F7390" s="220"/>
      <c r="G7390" s="220"/>
      <c r="H7390" s="220"/>
      <c r="I7390" s="220"/>
      <c r="J7390" s="220"/>
      <c r="K7390" s="220"/>
      <c r="L7390" s="220"/>
      <c r="M7390" s="326"/>
      <c r="N7390" s="220"/>
      <c r="O7390" s="220"/>
      <c r="P7390" s="220"/>
      <c r="Q7390" s="326"/>
      <c r="R7390" s="326"/>
      <c r="S7390" s="326"/>
      <c r="T7390" s="326"/>
    </row>
    <row r="7391" spans="1:20">
      <c r="A7391" s="220"/>
      <c r="B7391" s="220"/>
      <c r="C7391" s="220"/>
      <c r="D7391" s="220"/>
      <c r="E7391" s="220"/>
      <c r="F7391" s="220"/>
      <c r="G7391" s="220"/>
      <c r="H7391" s="220"/>
      <c r="I7391" s="220"/>
      <c r="J7391" s="220"/>
      <c r="K7391" s="220"/>
      <c r="L7391" s="220"/>
      <c r="M7391" s="326"/>
      <c r="N7391" s="220"/>
      <c r="O7391" s="220"/>
      <c r="P7391" s="220"/>
      <c r="Q7391" s="326"/>
      <c r="R7391" s="326"/>
      <c r="S7391" s="326"/>
      <c r="T7391" s="326"/>
    </row>
    <row r="7392" spans="1:20">
      <c r="A7392" s="220"/>
      <c r="B7392" s="220"/>
      <c r="C7392" s="220"/>
      <c r="D7392" s="220"/>
      <c r="E7392" s="220"/>
      <c r="F7392" s="220"/>
      <c r="G7392" s="220"/>
      <c r="H7392" s="220"/>
      <c r="I7392" s="220"/>
      <c r="J7392" s="220"/>
      <c r="K7392" s="220"/>
      <c r="L7392" s="220"/>
      <c r="M7392" s="326"/>
      <c r="N7392" s="220"/>
      <c r="O7392" s="220"/>
      <c r="P7392" s="220"/>
      <c r="Q7392" s="326"/>
      <c r="R7392" s="326"/>
      <c r="S7392" s="326"/>
      <c r="T7392" s="326"/>
    </row>
    <row r="7393" spans="1:20">
      <c r="A7393" s="220"/>
      <c r="B7393" s="220"/>
      <c r="C7393" s="220"/>
      <c r="D7393" s="220"/>
      <c r="E7393" s="220"/>
      <c r="F7393" s="220"/>
      <c r="G7393" s="220"/>
      <c r="H7393" s="220"/>
      <c r="I7393" s="220"/>
      <c r="J7393" s="220"/>
      <c r="K7393" s="220"/>
      <c r="L7393" s="220"/>
      <c r="M7393" s="326"/>
      <c r="N7393" s="220"/>
      <c r="O7393" s="220"/>
      <c r="P7393" s="220"/>
      <c r="Q7393" s="326"/>
      <c r="R7393" s="326"/>
      <c r="S7393" s="326"/>
      <c r="T7393" s="326"/>
    </row>
    <row r="7394" spans="1:20">
      <c r="A7394" s="220"/>
      <c r="B7394" s="220"/>
      <c r="C7394" s="220"/>
      <c r="D7394" s="220"/>
      <c r="E7394" s="220"/>
      <c r="F7394" s="220"/>
      <c r="G7394" s="220"/>
      <c r="H7394" s="220"/>
      <c r="I7394" s="220"/>
      <c r="J7394" s="220"/>
      <c r="K7394" s="220"/>
      <c r="L7394" s="220"/>
      <c r="M7394" s="326"/>
      <c r="N7394" s="220"/>
      <c r="O7394" s="220"/>
      <c r="P7394" s="220"/>
      <c r="Q7394" s="326"/>
      <c r="R7394" s="326"/>
      <c r="S7394" s="326"/>
      <c r="T7394" s="326"/>
    </row>
    <row r="7395" spans="1:20">
      <c r="A7395" s="220"/>
      <c r="B7395" s="220"/>
      <c r="C7395" s="220"/>
      <c r="D7395" s="220"/>
      <c r="E7395" s="220"/>
      <c r="F7395" s="220"/>
      <c r="G7395" s="220"/>
      <c r="H7395" s="220"/>
      <c r="I7395" s="220"/>
      <c r="J7395" s="220"/>
      <c r="K7395" s="220"/>
      <c r="L7395" s="220"/>
      <c r="M7395" s="326"/>
      <c r="N7395" s="220"/>
      <c r="O7395" s="220"/>
      <c r="P7395" s="220"/>
      <c r="Q7395" s="326"/>
      <c r="R7395" s="326"/>
      <c r="S7395" s="326"/>
      <c r="T7395" s="326"/>
    </row>
    <row r="7396" spans="1:20">
      <c r="A7396" s="220"/>
      <c r="B7396" s="220"/>
      <c r="C7396" s="220"/>
      <c r="D7396" s="220"/>
      <c r="E7396" s="220"/>
      <c r="F7396" s="220"/>
      <c r="G7396" s="220"/>
      <c r="H7396" s="220"/>
      <c r="I7396" s="220"/>
      <c r="J7396" s="220"/>
      <c r="K7396" s="220"/>
      <c r="L7396" s="220"/>
      <c r="M7396" s="326"/>
      <c r="N7396" s="220"/>
      <c r="O7396" s="220"/>
      <c r="P7396" s="220"/>
      <c r="Q7396" s="326"/>
      <c r="R7396" s="326"/>
      <c r="S7396" s="326"/>
      <c r="T7396" s="326"/>
    </row>
    <row r="7397" spans="1:20">
      <c r="A7397" s="220"/>
      <c r="B7397" s="220"/>
      <c r="C7397" s="220"/>
      <c r="D7397" s="220"/>
      <c r="E7397" s="220"/>
      <c r="F7397" s="220"/>
      <c r="G7397" s="220"/>
      <c r="H7397" s="220"/>
      <c r="I7397" s="220"/>
      <c r="J7397" s="220"/>
      <c r="K7397" s="220"/>
      <c r="L7397" s="220"/>
      <c r="M7397" s="326"/>
      <c r="N7397" s="220"/>
      <c r="O7397" s="220"/>
      <c r="P7397" s="220"/>
      <c r="Q7397" s="326"/>
      <c r="R7397" s="326"/>
      <c r="S7397" s="326"/>
      <c r="T7397" s="326"/>
    </row>
    <row r="7398" spans="1:20">
      <c r="A7398" s="220"/>
      <c r="B7398" s="220"/>
      <c r="C7398" s="220"/>
      <c r="D7398" s="220"/>
      <c r="E7398" s="220"/>
      <c r="F7398" s="220"/>
      <c r="G7398" s="220"/>
      <c r="H7398" s="220"/>
      <c r="I7398" s="220"/>
      <c r="J7398" s="220"/>
      <c r="K7398" s="220"/>
      <c r="L7398" s="220"/>
      <c r="M7398" s="326"/>
      <c r="N7398" s="220"/>
      <c r="O7398" s="220"/>
      <c r="P7398" s="220"/>
      <c r="Q7398" s="326"/>
      <c r="R7398" s="326"/>
      <c r="S7398" s="326"/>
      <c r="T7398" s="326"/>
    </row>
    <row r="7399" spans="1:20">
      <c r="A7399" s="220"/>
      <c r="B7399" s="220"/>
      <c r="C7399" s="220"/>
      <c r="D7399" s="220"/>
      <c r="E7399" s="220"/>
      <c r="F7399" s="220"/>
      <c r="G7399" s="220"/>
      <c r="H7399" s="220"/>
      <c r="I7399" s="220"/>
      <c r="J7399" s="220"/>
      <c r="K7399" s="220"/>
      <c r="L7399" s="220"/>
      <c r="M7399" s="326"/>
      <c r="N7399" s="220"/>
      <c r="O7399" s="220"/>
      <c r="P7399" s="220"/>
      <c r="Q7399" s="326"/>
      <c r="R7399" s="326"/>
      <c r="S7399" s="326"/>
      <c r="T7399" s="326"/>
    </row>
    <row r="7400" spans="1:20">
      <c r="A7400" s="220"/>
      <c r="B7400" s="220"/>
      <c r="C7400" s="220"/>
      <c r="D7400" s="220"/>
      <c r="E7400" s="220"/>
      <c r="F7400" s="220"/>
      <c r="G7400" s="220"/>
      <c r="H7400" s="220"/>
      <c r="I7400" s="220"/>
      <c r="J7400" s="220"/>
      <c r="K7400" s="220"/>
      <c r="L7400" s="220"/>
      <c r="M7400" s="326"/>
      <c r="N7400" s="220"/>
      <c r="O7400" s="220"/>
      <c r="P7400" s="220"/>
      <c r="Q7400" s="326"/>
      <c r="R7400" s="326"/>
      <c r="S7400" s="326"/>
      <c r="T7400" s="326"/>
    </row>
    <row r="7401" spans="1:20">
      <c r="A7401" s="220"/>
      <c r="B7401" s="220"/>
      <c r="C7401" s="220"/>
      <c r="D7401" s="220"/>
      <c r="E7401" s="220"/>
      <c r="F7401" s="220"/>
      <c r="G7401" s="220"/>
      <c r="H7401" s="220"/>
      <c r="I7401" s="220"/>
      <c r="J7401" s="220"/>
      <c r="K7401" s="220"/>
      <c r="L7401" s="220"/>
      <c r="M7401" s="326"/>
      <c r="N7401" s="220"/>
      <c r="O7401" s="220"/>
      <c r="P7401" s="220"/>
      <c r="Q7401" s="326"/>
      <c r="R7401" s="326"/>
      <c r="S7401" s="326"/>
      <c r="T7401" s="326"/>
    </row>
    <row r="7402" spans="1:20">
      <c r="A7402" s="220"/>
      <c r="B7402" s="220"/>
      <c r="C7402" s="220"/>
      <c r="D7402" s="220"/>
      <c r="E7402" s="220"/>
      <c r="F7402" s="220"/>
      <c r="G7402" s="220"/>
      <c r="H7402" s="220"/>
      <c r="I7402" s="220"/>
      <c r="J7402" s="220"/>
      <c r="K7402" s="220"/>
      <c r="L7402" s="220"/>
      <c r="M7402" s="326"/>
      <c r="N7402" s="220"/>
      <c r="O7402" s="220"/>
      <c r="P7402" s="220"/>
      <c r="Q7402" s="326"/>
      <c r="R7402" s="326"/>
      <c r="S7402" s="326"/>
      <c r="T7402" s="326"/>
    </row>
    <row r="7403" spans="1:20">
      <c r="A7403" s="220"/>
      <c r="B7403" s="220"/>
      <c r="C7403" s="220"/>
      <c r="D7403" s="220"/>
      <c r="E7403" s="220"/>
      <c r="F7403" s="220"/>
      <c r="G7403" s="220"/>
      <c r="H7403" s="220"/>
      <c r="I7403" s="220"/>
      <c r="J7403" s="220"/>
      <c r="K7403" s="220"/>
      <c r="L7403" s="220"/>
      <c r="M7403" s="326"/>
      <c r="N7403" s="220"/>
      <c r="O7403" s="220"/>
      <c r="P7403" s="220"/>
      <c r="Q7403" s="326"/>
      <c r="R7403" s="326"/>
      <c r="S7403" s="326"/>
      <c r="T7403" s="326"/>
    </row>
    <row r="7404" spans="1:20">
      <c r="A7404" s="220"/>
      <c r="B7404" s="220"/>
      <c r="C7404" s="220"/>
      <c r="D7404" s="220"/>
      <c r="E7404" s="220"/>
      <c r="F7404" s="220"/>
      <c r="G7404" s="220"/>
      <c r="H7404" s="220"/>
      <c r="I7404" s="220"/>
      <c r="J7404" s="220"/>
      <c r="K7404" s="220"/>
      <c r="L7404" s="220"/>
      <c r="M7404" s="326"/>
      <c r="N7404" s="220"/>
      <c r="O7404" s="220"/>
      <c r="P7404" s="220"/>
      <c r="Q7404" s="326"/>
      <c r="R7404" s="326"/>
      <c r="S7404" s="326"/>
      <c r="T7404" s="326"/>
    </row>
    <row r="7405" spans="1:20">
      <c r="A7405" s="220"/>
      <c r="B7405" s="220"/>
      <c r="C7405" s="220"/>
      <c r="D7405" s="220"/>
      <c r="E7405" s="220"/>
      <c r="F7405" s="220"/>
      <c r="G7405" s="220"/>
      <c r="H7405" s="220"/>
      <c r="I7405" s="220"/>
      <c r="J7405" s="220"/>
      <c r="K7405" s="220"/>
      <c r="L7405" s="220"/>
      <c r="M7405" s="326"/>
      <c r="N7405" s="220"/>
      <c r="O7405" s="220"/>
      <c r="P7405" s="220"/>
      <c r="Q7405" s="326"/>
      <c r="R7405" s="326"/>
      <c r="S7405" s="326"/>
      <c r="T7405" s="326"/>
    </row>
    <row r="7406" spans="1:20">
      <c r="A7406" s="220"/>
      <c r="B7406" s="220"/>
      <c r="C7406" s="220"/>
      <c r="D7406" s="220"/>
      <c r="E7406" s="220"/>
      <c r="F7406" s="220"/>
      <c r="G7406" s="220"/>
      <c r="H7406" s="220"/>
      <c r="I7406" s="220"/>
      <c r="J7406" s="220"/>
      <c r="K7406" s="220"/>
      <c r="L7406" s="220"/>
      <c r="M7406" s="326"/>
      <c r="N7406" s="220"/>
      <c r="O7406" s="220"/>
      <c r="P7406" s="220"/>
      <c r="Q7406" s="326"/>
      <c r="R7406" s="326"/>
      <c r="S7406" s="326"/>
      <c r="T7406" s="326"/>
    </row>
    <row r="7407" spans="1:20">
      <c r="A7407" s="220"/>
      <c r="B7407" s="220"/>
      <c r="C7407" s="220"/>
      <c r="D7407" s="220"/>
      <c r="E7407" s="220"/>
      <c r="F7407" s="220"/>
      <c r="G7407" s="220"/>
      <c r="H7407" s="220"/>
      <c r="I7407" s="220"/>
      <c r="J7407" s="220"/>
      <c r="K7407" s="220"/>
      <c r="L7407" s="220"/>
      <c r="M7407" s="326"/>
      <c r="N7407" s="220"/>
      <c r="O7407" s="220"/>
      <c r="P7407" s="220"/>
      <c r="Q7407" s="326"/>
      <c r="R7407" s="326"/>
      <c r="S7407" s="326"/>
      <c r="T7407" s="326"/>
    </row>
    <row r="7408" spans="1:20">
      <c r="A7408" s="220"/>
      <c r="B7408" s="220"/>
      <c r="C7408" s="220"/>
      <c r="D7408" s="220"/>
      <c r="E7408" s="220"/>
      <c r="F7408" s="220"/>
      <c r="G7408" s="220"/>
      <c r="H7408" s="220"/>
      <c r="I7408" s="220"/>
      <c r="J7408" s="220"/>
      <c r="K7408" s="220"/>
      <c r="L7408" s="220"/>
      <c r="M7408" s="326"/>
      <c r="N7408" s="220"/>
      <c r="O7408" s="220"/>
      <c r="P7408" s="220"/>
      <c r="Q7408" s="326"/>
      <c r="R7408" s="326"/>
      <c r="S7408" s="326"/>
      <c r="T7408" s="326"/>
    </row>
    <row r="7409" spans="1:20">
      <c r="A7409" s="220"/>
      <c r="B7409" s="220"/>
      <c r="C7409" s="220"/>
      <c r="D7409" s="220"/>
      <c r="E7409" s="220"/>
      <c r="F7409" s="220"/>
      <c r="G7409" s="220"/>
      <c r="H7409" s="220"/>
      <c r="I7409" s="220"/>
      <c r="J7409" s="220"/>
      <c r="K7409" s="220"/>
      <c r="L7409" s="220"/>
      <c r="M7409" s="326"/>
      <c r="N7409" s="220"/>
      <c r="O7409" s="220"/>
      <c r="P7409" s="220"/>
      <c r="Q7409" s="326"/>
      <c r="R7409" s="326"/>
      <c r="S7409" s="326"/>
      <c r="T7409" s="326"/>
    </row>
    <row r="7410" spans="1:20">
      <c r="A7410" s="220"/>
      <c r="B7410" s="220"/>
      <c r="C7410" s="220"/>
      <c r="D7410" s="220"/>
      <c r="E7410" s="220"/>
      <c r="F7410" s="220"/>
      <c r="G7410" s="220"/>
      <c r="H7410" s="220"/>
      <c r="I7410" s="220"/>
      <c r="J7410" s="220"/>
      <c r="K7410" s="220"/>
      <c r="L7410" s="220"/>
      <c r="M7410" s="326"/>
      <c r="N7410" s="220"/>
      <c r="O7410" s="220"/>
      <c r="P7410" s="220"/>
      <c r="Q7410" s="326"/>
      <c r="R7410" s="326"/>
      <c r="S7410" s="326"/>
      <c r="T7410" s="326"/>
    </row>
    <row r="7411" spans="1:20">
      <c r="A7411" s="220"/>
      <c r="B7411" s="220"/>
      <c r="C7411" s="220"/>
      <c r="D7411" s="220"/>
      <c r="E7411" s="220"/>
      <c r="F7411" s="220"/>
      <c r="G7411" s="220"/>
      <c r="H7411" s="220"/>
      <c r="I7411" s="220"/>
      <c r="J7411" s="220"/>
      <c r="K7411" s="220"/>
      <c r="L7411" s="220"/>
      <c r="M7411" s="326"/>
      <c r="N7411" s="220"/>
      <c r="O7411" s="220"/>
      <c r="P7411" s="220"/>
      <c r="Q7411" s="326"/>
      <c r="R7411" s="326"/>
      <c r="S7411" s="326"/>
      <c r="T7411" s="326"/>
    </row>
    <row r="7412" spans="1:20">
      <c r="A7412" s="220"/>
      <c r="B7412" s="220"/>
      <c r="C7412" s="220"/>
      <c r="D7412" s="220"/>
      <c r="E7412" s="220"/>
      <c r="F7412" s="220"/>
      <c r="G7412" s="220"/>
      <c r="H7412" s="220"/>
      <c r="I7412" s="220"/>
      <c r="J7412" s="220"/>
      <c r="K7412" s="220"/>
      <c r="L7412" s="220"/>
      <c r="M7412" s="326"/>
      <c r="N7412" s="220"/>
      <c r="O7412" s="220"/>
      <c r="P7412" s="220"/>
      <c r="Q7412" s="326"/>
      <c r="R7412" s="326"/>
      <c r="S7412" s="326"/>
      <c r="T7412" s="326"/>
    </row>
    <row r="7413" spans="1:20">
      <c r="A7413" s="220"/>
      <c r="B7413" s="220"/>
      <c r="C7413" s="220"/>
      <c r="D7413" s="220"/>
      <c r="E7413" s="220"/>
      <c r="F7413" s="220"/>
      <c r="G7413" s="220"/>
      <c r="H7413" s="220"/>
      <c r="I7413" s="220"/>
      <c r="J7413" s="220"/>
      <c r="K7413" s="220"/>
      <c r="L7413" s="220"/>
      <c r="M7413" s="326"/>
      <c r="N7413" s="220"/>
      <c r="O7413" s="220"/>
      <c r="P7413" s="220"/>
      <c r="Q7413" s="326"/>
      <c r="R7413" s="326"/>
      <c r="S7413" s="326"/>
      <c r="T7413" s="326"/>
    </row>
    <row r="7414" spans="1:20">
      <c r="A7414" s="220"/>
      <c r="B7414" s="220"/>
      <c r="C7414" s="220"/>
      <c r="D7414" s="220"/>
      <c r="E7414" s="220"/>
      <c r="F7414" s="220"/>
      <c r="G7414" s="220"/>
      <c r="H7414" s="220"/>
      <c r="I7414" s="220"/>
      <c r="J7414" s="220"/>
      <c r="K7414" s="220"/>
      <c r="L7414" s="220"/>
      <c r="M7414" s="326"/>
      <c r="N7414" s="220"/>
      <c r="O7414" s="220"/>
      <c r="P7414" s="220"/>
      <c r="Q7414" s="326"/>
      <c r="R7414" s="326"/>
      <c r="S7414" s="326"/>
      <c r="T7414" s="326"/>
    </row>
    <row r="7415" spans="1:20">
      <c r="A7415" s="220"/>
      <c r="B7415" s="220"/>
      <c r="C7415" s="220"/>
      <c r="D7415" s="220"/>
      <c r="E7415" s="220"/>
      <c r="F7415" s="220"/>
      <c r="G7415" s="220"/>
      <c r="H7415" s="220"/>
      <c r="I7415" s="220"/>
      <c r="J7415" s="220"/>
      <c r="K7415" s="220"/>
      <c r="L7415" s="220"/>
      <c r="M7415" s="326"/>
      <c r="N7415" s="220"/>
      <c r="O7415" s="220"/>
      <c r="P7415" s="220"/>
      <c r="Q7415" s="326"/>
      <c r="R7415" s="326"/>
      <c r="S7415" s="326"/>
      <c r="T7415" s="326"/>
    </row>
    <row r="7416" spans="1:20">
      <c r="A7416" s="220"/>
      <c r="B7416" s="220"/>
      <c r="C7416" s="220"/>
      <c r="D7416" s="220"/>
      <c r="E7416" s="220"/>
      <c r="F7416" s="220"/>
      <c r="G7416" s="220"/>
      <c r="H7416" s="220"/>
      <c r="I7416" s="220"/>
      <c r="J7416" s="220"/>
      <c r="K7416" s="220"/>
      <c r="L7416" s="220"/>
      <c r="M7416" s="326"/>
      <c r="N7416" s="220"/>
      <c r="O7416" s="220"/>
      <c r="P7416" s="220"/>
      <c r="Q7416" s="326"/>
      <c r="R7416" s="326"/>
      <c r="S7416" s="326"/>
      <c r="T7416" s="326"/>
    </row>
    <row r="7417" spans="1:20">
      <c r="A7417" s="220"/>
      <c r="B7417" s="220"/>
      <c r="C7417" s="220"/>
      <c r="D7417" s="220"/>
      <c r="E7417" s="220"/>
      <c r="F7417" s="220"/>
      <c r="G7417" s="220"/>
      <c r="H7417" s="220"/>
      <c r="I7417" s="220"/>
      <c r="J7417" s="220"/>
      <c r="K7417" s="220"/>
      <c r="L7417" s="220"/>
      <c r="M7417" s="326"/>
      <c r="N7417" s="220"/>
      <c r="O7417" s="220"/>
      <c r="P7417" s="220"/>
      <c r="Q7417" s="326"/>
      <c r="R7417" s="326"/>
      <c r="S7417" s="326"/>
      <c r="T7417" s="326"/>
    </row>
    <row r="7418" spans="1:20">
      <c r="A7418" s="220"/>
      <c r="B7418" s="220"/>
      <c r="C7418" s="220"/>
      <c r="D7418" s="220"/>
      <c r="E7418" s="220"/>
      <c r="F7418" s="220"/>
      <c r="G7418" s="220"/>
      <c r="H7418" s="220"/>
      <c r="I7418" s="220"/>
      <c r="J7418" s="220"/>
      <c r="K7418" s="220"/>
      <c r="L7418" s="220"/>
      <c r="M7418" s="326"/>
      <c r="N7418" s="220"/>
      <c r="O7418" s="220"/>
      <c r="P7418" s="220"/>
      <c r="Q7418" s="326"/>
      <c r="R7418" s="326"/>
      <c r="S7418" s="326"/>
      <c r="T7418" s="326"/>
    </row>
    <row r="7419" spans="1:20">
      <c r="A7419" s="220"/>
      <c r="B7419" s="220"/>
      <c r="C7419" s="220"/>
      <c r="D7419" s="220"/>
      <c r="E7419" s="220"/>
      <c r="F7419" s="220"/>
      <c r="G7419" s="220"/>
      <c r="H7419" s="220"/>
      <c r="I7419" s="220"/>
      <c r="J7419" s="220"/>
      <c r="K7419" s="220"/>
      <c r="L7419" s="220"/>
      <c r="M7419" s="326"/>
      <c r="N7419" s="220"/>
      <c r="O7419" s="220"/>
      <c r="P7419" s="220"/>
      <c r="Q7419" s="326"/>
      <c r="R7419" s="326"/>
      <c r="S7419" s="326"/>
      <c r="T7419" s="326"/>
    </row>
    <row r="7420" spans="1:20">
      <c r="A7420" s="220"/>
      <c r="B7420" s="220"/>
      <c r="C7420" s="220"/>
      <c r="D7420" s="220"/>
      <c r="E7420" s="220"/>
      <c r="F7420" s="220"/>
      <c r="G7420" s="220"/>
      <c r="H7420" s="220"/>
      <c r="I7420" s="220"/>
      <c r="J7420" s="220"/>
      <c r="K7420" s="220"/>
      <c r="L7420" s="220"/>
      <c r="M7420" s="326"/>
      <c r="N7420" s="220"/>
      <c r="O7420" s="220"/>
      <c r="P7420" s="220"/>
      <c r="Q7420" s="326"/>
      <c r="R7420" s="326"/>
      <c r="S7420" s="326"/>
      <c r="T7420" s="326"/>
    </row>
    <row r="7421" spans="1:20">
      <c r="A7421" s="220"/>
      <c r="B7421" s="220"/>
      <c r="C7421" s="220"/>
      <c r="D7421" s="220"/>
      <c r="E7421" s="220"/>
      <c r="F7421" s="220"/>
      <c r="G7421" s="220"/>
      <c r="H7421" s="220"/>
      <c r="I7421" s="220"/>
      <c r="J7421" s="220"/>
      <c r="K7421" s="220"/>
      <c r="L7421" s="220"/>
      <c r="M7421" s="326"/>
      <c r="N7421" s="220"/>
      <c r="O7421" s="220"/>
      <c r="P7421" s="220"/>
      <c r="Q7421" s="326"/>
      <c r="R7421" s="326"/>
      <c r="S7421" s="326"/>
      <c r="T7421" s="326"/>
    </row>
    <row r="7422" spans="1:20">
      <c r="A7422" s="220"/>
      <c r="B7422" s="220"/>
      <c r="C7422" s="220"/>
      <c r="D7422" s="220"/>
      <c r="E7422" s="220"/>
      <c r="F7422" s="220"/>
      <c r="G7422" s="220"/>
      <c r="H7422" s="220"/>
      <c r="I7422" s="220"/>
      <c r="J7422" s="220"/>
      <c r="K7422" s="220"/>
      <c r="L7422" s="220"/>
      <c r="M7422" s="326"/>
      <c r="N7422" s="220"/>
      <c r="O7422" s="220"/>
      <c r="P7422" s="220"/>
      <c r="Q7422" s="326"/>
      <c r="R7422" s="326"/>
      <c r="S7422" s="326"/>
      <c r="T7422" s="326"/>
    </row>
    <row r="7423" spans="1:20">
      <c r="A7423" s="220"/>
      <c r="B7423" s="220"/>
      <c r="C7423" s="220"/>
      <c r="D7423" s="220"/>
      <c r="E7423" s="220"/>
      <c r="F7423" s="220"/>
      <c r="G7423" s="220"/>
      <c r="H7423" s="220"/>
      <c r="I7423" s="220"/>
      <c r="J7423" s="220"/>
      <c r="K7423" s="220"/>
      <c r="L7423" s="220"/>
      <c r="M7423" s="326"/>
      <c r="N7423" s="220"/>
      <c r="O7423" s="220"/>
      <c r="P7423" s="220"/>
      <c r="Q7423" s="326"/>
      <c r="R7423" s="326"/>
      <c r="S7423" s="326"/>
      <c r="T7423" s="326"/>
    </row>
    <row r="7424" spans="1:20">
      <c r="A7424" s="220"/>
      <c r="B7424" s="220"/>
      <c r="C7424" s="220"/>
      <c r="D7424" s="220"/>
      <c r="E7424" s="220"/>
      <c r="F7424" s="220"/>
      <c r="G7424" s="220"/>
      <c r="H7424" s="220"/>
      <c r="I7424" s="220"/>
      <c r="J7424" s="220"/>
      <c r="K7424" s="220"/>
      <c r="L7424" s="220"/>
      <c r="M7424" s="326"/>
      <c r="N7424" s="220"/>
      <c r="O7424" s="220"/>
      <c r="P7424" s="220"/>
      <c r="Q7424" s="326"/>
      <c r="R7424" s="326"/>
      <c r="S7424" s="326"/>
      <c r="T7424" s="326"/>
    </row>
    <row r="7425" spans="1:20">
      <c r="A7425" s="220"/>
      <c r="B7425" s="220"/>
      <c r="C7425" s="220"/>
      <c r="D7425" s="220"/>
      <c r="E7425" s="220"/>
      <c r="F7425" s="220"/>
      <c r="G7425" s="220"/>
      <c r="H7425" s="220"/>
      <c r="I7425" s="220"/>
      <c r="J7425" s="220"/>
      <c r="K7425" s="220"/>
      <c r="L7425" s="220"/>
      <c r="M7425" s="326"/>
      <c r="N7425" s="220"/>
      <c r="O7425" s="220"/>
      <c r="P7425" s="220"/>
      <c r="Q7425" s="326"/>
      <c r="R7425" s="326"/>
      <c r="S7425" s="326"/>
      <c r="T7425" s="326"/>
    </row>
    <row r="7426" spans="1:20">
      <c r="A7426" s="220"/>
      <c r="B7426" s="220"/>
      <c r="C7426" s="220"/>
      <c r="D7426" s="220"/>
      <c r="E7426" s="220"/>
      <c r="F7426" s="220"/>
      <c r="G7426" s="220"/>
      <c r="H7426" s="220"/>
      <c r="I7426" s="220"/>
      <c r="J7426" s="220"/>
      <c r="K7426" s="220"/>
      <c r="L7426" s="220"/>
      <c r="M7426" s="326"/>
      <c r="N7426" s="220"/>
      <c r="O7426" s="220"/>
      <c r="P7426" s="220"/>
      <c r="Q7426" s="326"/>
      <c r="R7426" s="326"/>
      <c r="S7426" s="326"/>
      <c r="T7426" s="326"/>
    </row>
    <row r="7427" spans="1:20">
      <c r="A7427" s="220"/>
      <c r="B7427" s="220"/>
      <c r="C7427" s="220"/>
      <c r="D7427" s="220"/>
      <c r="E7427" s="220"/>
      <c r="F7427" s="220"/>
      <c r="G7427" s="220"/>
      <c r="H7427" s="220"/>
      <c r="I7427" s="220"/>
      <c r="J7427" s="220"/>
      <c r="K7427" s="220"/>
      <c r="L7427" s="220"/>
      <c r="M7427" s="326"/>
      <c r="N7427" s="220"/>
      <c r="O7427" s="220"/>
      <c r="P7427" s="220"/>
      <c r="Q7427" s="326"/>
      <c r="R7427" s="326"/>
      <c r="S7427" s="326"/>
      <c r="T7427" s="326"/>
    </row>
    <row r="7428" spans="1:20">
      <c r="A7428" s="220"/>
      <c r="B7428" s="220"/>
      <c r="C7428" s="220"/>
      <c r="D7428" s="220"/>
      <c r="E7428" s="220"/>
      <c r="F7428" s="220"/>
      <c r="G7428" s="220"/>
      <c r="H7428" s="220"/>
      <c r="I7428" s="220"/>
      <c r="J7428" s="220"/>
      <c r="K7428" s="220"/>
      <c r="L7428" s="220"/>
      <c r="M7428" s="326"/>
      <c r="N7428" s="220"/>
      <c r="O7428" s="220"/>
      <c r="P7428" s="220"/>
      <c r="Q7428" s="326"/>
      <c r="R7428" s="326"/>
      <c r="S7428" s="326"/>
      <c r="T7428" s="326"/>
    </row>
    <row r="7429" spans="1:20">
      <c r="A7429" s="220"/>
      <c r="B7429" s="220"/>
      <c r="C7429" s="220"/>
      <c r="D7429" s="220"/>
      <c r="E7429" s="220"/>
      <c r="F7429" s="220"/>
      <c r="G7429" s="220"/>
      <c r="H7429" s="220"/>
      <c r="I7429" s="220"/>
      <c r="J7429" s="220"/>
      <c r="K7429" s="220"/>
      <c r="L7429" s="220"/>
      <c r="M7429" s="326"/>
      <c r="N7429" s="220"/>
      <c r="O7429" s="220"/>
      <c r="P7429" s="220"/>
      <c r="Q7429" s="326"/>
      <c r="R7429" s="326"/>
      <c r="S7429" s="326"/>
      <c r="T7429" s="326"/>
    </row>
    <row r="7430" spans="1:20">
      <c r="A7430" s="220"/>
      <c r="B7430" s="220"/>
      <c r="C7430" s="220"/>
      <c r="D7430" s="220"/>
      <c r="E7430" s="220"/>
      <c r="F7430" s="220"/>
      <c r="G7430" s="220"/>
      <c r="H7430" s="220"/>
      <c r="I7430" s="220"/>
      <c r="J7430" s="220"/>
      <c r="K7430" s="220"/>
      <c r="L7430" s="220"/>
      <c r="M7430" s="326"/>
      <c r="N7430" s="220"/>
      <c r="O7430" s="220"/>
      <c r="P7430" s="220"/>
      <c r="Q7430" s="326"/>
      <c r="R7430" s="326"/>
      <c r="S7430" s="326"/>
      <c r="T7430" s="326"/>
    </row>
    <row r="7431" spans="1:20">
      <c r="A7431" s="220"/>
      <c r="B7431" s="220"/>
      <c r="C7431" s="220"/>
      <c r="D7431" s="220"/>
      <c r="E7431" s="220"/>
      <c r="F7431" s="220"/>
      <c r="G7431" s="220"/>
      <c r="H7431" s="220"/>
      <c r="I7431" s="220"/>
      <c r="J7431" s="220"/>
      <c r="K7431" s="220"/>
      <c r="L7431" s="220"/>
      <c r="M7431" s="326"/>
      <c r="N7431" s="220"/>
      <c r="O7431" s="220"/>
      <c r="P7431" s="220"/>
      <c r="Q7431" s="326"/>
      <c r="R7431" s="326"/>
      <c r="S7431" s="326"/>
      <c r="T7431" s="326"/>
    </row>
    <row r="7432" spans="1:20">
      <c r="A7432" s="220"/>
      <c r="B7432" s="220"/>
      <c r="C7432" s="220"/>
      <c r="D7432" s="220"/>
      <c r="E7432" s="220"/>
      <c r="F7432" s="220"/>
      <c r="G7432" s="220"/>
      <c r="H7432" s="220"/>
      <c r="I7432" s="220"/>
      <c r="J7432" s="220"/>
      <c r="K7432" s="220"/>
      <c r="L7432" s="220"/>
      <c r="M7432" s="326"/>
      <c r="N7432" s="220"/>
      <c r="O7432" s="220"/>
      <c r="P7432" s="220"/>
      <c r="Q7432" s="326"/>
      <c r="R7432" s="326"/>
      <c r="S7432" s="326"/>
      <c r="T7432" s="326"/>
    </row>
    <row r="7433" spans="1:20">
      <c r="A7433" s="220"/>
      <c r="B7433" s="220"/>
      <c r="C7433" s="220"/>
      <c r="D7433" s="220"/>
      <c r="E7433" s="220"/>
      <c r="F7433" s="220"/>
      <c r="G7433" s="220"/>
      <c r="H7433" s="220"/>
      <c r="I7433" s="220"/>
      <c r="J7433" s="220"/>
      <c r="K7433" s="220"/>
      <c r="L7433" s="220"/>
      <c r="M7433" s="326"/>
      <c r="N7433" s="220"/>
      <c r="O7433" s="220"/>
      <c r="P7433" s="220"/>
      <c r="Q7433" s="326"/>
      <c r="R7433" s="326"/>
      <c r="S7433" s="326"/>
      <c r="T7433" s="326"/>
    </row>
    <row r="7434" spans="1:20">
      <c r="A7434" s="220"/>
      <c r="B7434" s="220"/>
      <c r="C7434" s="220"/>
      <c r="D7434" s="220"/>
      <c r="E7434" s="220"/>
      <c r="F7434" s="220"/>
      <c r="G7434" s="220"/>
      <c r="H7434" s="220"/>
      <c r="I7434" s="220"/>
      <c r="J7434" s="220"/>
      <c r="K7434" s="220"/>
      <c r="L7434" s="220"/>
      <c r="M7434" s="326"/>
      <c r="N7434" s="220"/>
      <c r="O7434" s="220"/>
      <c r="P7434" s="220"/>
      <c r="Q7434" s="326"/>
      <c r="R7434" s="326"/>
      <c r="S7434" s="326"/>
      <c r="T7434" s="326"/>
    </row>
    <row r="7435" spans="1:20">
      <c r="A7435" s="220"/>
      <c r="B7435" s="220"/>
      <c r="C7435" s="220"/>
      <c r="D7435" s="220"/>
      <c r="E7435" s="220"/>
      <c r="F7435" s="220"/>
      <c r="G7435" s="220"/>
      <c r="H7435" s="220"/>
      <c r="I7435" s="220"/>
      <c r="J7435" s="220"/>
      <c r="K7435" s="220"/>
      <c r="L7435" s="220"/>
      <c r="M7435" s="326"/>
      <c r="N7435" s="220"/>
      <c r="O7435" s="220"/>
      <c r="P7435" s="220"/>
      <c r="Q7435" s="326"/>
      <c r="R7435" s="326"/>
      <c r="S7435" s="326"/>
      <c r="T7435" s="326"/>
    </row>
    <row r="7436" spans="1:20">
      <c r="A7436" s="220"/>
      <c r="B7436" s="220"/>
      <c r="C7436" s="220"/>
      <c r="D7436" s="220"/>
      <c r="E7436" s="220"/>
      <c r="F7436" s="220"/>
      <c r="G7436" s="220"/>
      <c r="H7436" s="220"/>
      <c r="I7436" s="220"/>
      <c r="J7436" s="220"/>
      <c r="K7436" s="220"/>
      <c r="L7436" s="220"/>
      <c r="M7436" s="326"/>
      <c r="N7436" s="220"/>
      <c r="O7436" s="220"/>
      <c r="P7436" s="220"/>
      <c r="Q7436" s="326"/>
      <c r="R7436" s="326"/>
      <c r="S7436" s="326"/>
      <c r="T7436" s="326"/>
    </row>
    <row r="7437" spans="1:20">
      <c r="A7437" s="220"/>
      <c r="B7437" s="220"/>
      <c r="C7437" s="220"/>
      <c r="D7437" s="220"/>
      <c r="E7437" s="220"/>
      <c r="F7437" s="220"/>
      <c r="G7437" s="220"/>
      <c r="H7437" s="220"/>
      <c r="I7437" s="220"/>
      <c r="J7437" s="220"/>
      <c r="K7437" s="220"/>
      <c r="L7437" s="220"/>
      <c r="M7437" s="326"/>
      <c r="N7437" s="220"/>
      <c r="O7437" s="220"/>
      <c r="P7437" s="220"/>
      <c r="Q7437" s="326"/>
      <c r="R7437" s="326"/>
      <c r="S7437" s="326"/>
      <c r="T7437" s="326"/>
    </row>
    <row r="7438" spans="1:20">
      <c r="A7438" s="220"/>
      <c r="B7438" s="220"/>
      <c r="C7438" s="220"/>
      <c r="D7438" s="220"/>
      <c r="E7438" s="220"/>
      <c r="F7438" s="220"/>
      <c r="G7438" s="220"/>
      <c r="H7438" s="220"/>
      <c r="I7438" s="220"/>
      <c r="J7438" s="220"/>
      <c r="K7438" s="220"/>
      <c r="L7438" s="220"/>
      <c r="M7438" s="326"/>
      <c r="N7438" s="220"/>
      <c r="O7438" s="220"/>
      <c r="P7438" s="220"/>
      <c r="Q7438" s="326"/>
      <c r="R7438" s="326"/>
      <c r="S7438" s="326"/>
      <c r="T7438" s="326"/>
    </row>
    <row r="7439" spans="1:20">
      <c r="A7439" s="220"/>
      <c r="B7439" s="220"/>
      <c r="C7439" s="220"/>
      <c r="D7439" s="220"/>
      <c r="E7439" s="220"/>
      <c r="F7439" s="220"/>
      <c r="G7439" s="220"/>
      <c r="H7439" s="220"/>
      <c r="I7439" s="220"/>
      <c r="J7439" s="220"/>
      <c r="K7439" s="220"/>
      <c r="L7439" s="220"/>
      <c r="M7439" s="326"/>
      <c r="N7439" s="220"/>
      <c r="O7439" s="220"/>
      <c r="P7439" s="220"/>
      <c r="Q7439" s="326"/>
      <c r="R7439" s="326"/>
      <c r="S7439" s="326"/>
      <c r="T7439" s="326"/>
    </row>
    <row r="7440" spans="1:20">
      <c r="A7440" s="220"/>
      <c r="B7440" s="220"/>
      <c r="C7440" s="220"/>
      <c r="D7440" s="220"/>
      <c r="E7440" s="220"/>
      <c r="F7440" s="220"/>
      <c r="G7440" s="220"/>
      <c r="H7440" s="220"/>
      <c r="I7440" s="220"/>
      <c r="J7440" s="220"/>
      <c r="K7440" s="220"/>
      <c r="L7440" s="220"/>
      <c r="M7440" s="326"/>
      <c r="N7440" s="220"/>
      <c r="O7440" s="220"/>
      <c r="P7440" s="220"/>
      <c r="Q7440" s="326"/>
      <c r="R7440" s="326"/>
      <c r="S7440" s="326"/>
      <c r="T7440" s="326"/>
    </row>
    <row r="7441" spans="1:20">
      <c r="A7441" s="220"/>
      <c r="B7441" s="220"/>
      <c r="C7441" s="220"/>
      <c r="D7441" s="220"/>
      <c r="E7441" s="220"/>
      <c r="F7441" s="220"/>
      <c r="G7441" s="220"/>
      <c r="H7441" s="220"/>
      <c r="I7441" s="220"/>
      <c r="J7441" s="220"/>
      <c r="K7441" s="220"/>
      <c r="L7441" s="220"/>
      <c r="M7441" s="326"/>
      <c r="N7441" s="220"/>
      <c r="O7441" s="220"/>
      <c r="P7441" s="220"/>
      <c r="Q7441" s="326"/>
      <c r="R7441" s="326"/>
      <c r="S7441" s="326"/>
      <c r="T7441" s="326"/>
    </row>
    <row r="7442" spans="1:20">
      <c r="A7442" s="220"/>
      <c r="B7442" s="220"/>
      <c r="C7442" s="220"/>
      <c r="D7442" s="220"/>
      <c r="E7442" s="220"/>
      <c r="F7442" s="220"/>
      <c r="G7442" s="220"/>
      <c r="H7442" s="220"/>
      <c r="I7442" s="220"/>
      <c r="J7442" s="220"/>
      <c r="K7442" s="220"/>
      <c r="L7442" s="220"/>
      <c r="M7442" s="326"/>
      <c r="N7442" s="220"/>
      <c r="O7442" s="220"/>
      <c r="P7442" s="220"/>
      <c r="Q7442" s="326"/>
      <c r="R7442" s="326"/>
      <c r="S7442" s="326"/>
      <c r="T7442" s="326"/>
    </row>
    <row r="7443" spans="1:20">
      <c r="A7443" s="220"/>
      <c r="B7443" s="220"/>
      <c r="C7443" s="220"/>
      <c r="D7443" s="220"/>
      <c r="E7443" s="220"/>
      <c r="F7443" s="220"/>
      <c r="G7443" s="220"/>
      <c r="H7443" s="220"/>
      <c r="I7443" s="220"/>
      <c r="J7443" s="220"/>
      <c r="K7443" s="220"/>
      <c r="L7443" s="220"/>
      <c r="M7443" s="326"/>
      <c r="N7443" s="220"/>
      <c r="O7443" s="220"/>
      <c r="P7443" s="220"/>
      <c r="Q7443" s="326"/>
      <c r="R7443" s="326"/>
      <c r="S7443" s="326"/>
      <c r="T7443" s="326"/>
    </row>
    <row r="7444" spans="1:20">
      <c r="A7444" s="220"/>
      <c r="B7444" s="220"/>
      <c r="C7444" s="220"/>
      <c r="D7444" s="220"/>
      <c r="E7444" s="220"/>
      <c r="F7444" s="220"/>
      <c r="G7444" s="220"/>
      <c r="H7444" s="220"/>
      <c r="I7444" s="220"/>
      <c r="J7444" s="220"/>
      <c r="K7444" s="220"/>
      <c r="L7444" s="220"/>
      <c r="M7444" s="326"/>
      <c r="N7444" s="220"/>
      <c r="O7444" s="220"/>
      <c r="P7444" s="220"/>
      <c r="Q7444" s="326"/>
      <c r="R7444" s="326"/>
      <c r="S7444" s="326"/>
      <c r="T7444" s="326"/>
    </row>
    <row r="7445" spans="1:20">
      <c r="A7445" s="220"/>
      <c r="B7445" s="220"/>
      <c r="C7445" s="220"/>
      <c r="D7445" s="220"/>
      <c r="E7445" s="220"/>
      <c r="F7445" s="220"/>
      <c r="G7445" s="220"/>
      <c r="H7445" s="220"/>
      <c r="I7445" s="220"/>
      <c r="J7445" s="220"/>
      <c r="K7445" s="220"/>
      <c r="L7445" s="220"/>
      <c r="M7445" s="326"/>
      <c r="N7445" s="220"/>
      <c r="O7445" s="220"/>
      <c r="P7445" s="220"/>
      <c r="Q7445" s="326"/>
      <c r="R7445" s="326"/>
      <c r="S7445" s="326"/>
      <c r="T7445" s="326"/>
    </row>
    <row r="7446" spans="1:20">
      <c r="A7446" s="220"/>
      <c r="B7446" s="220"/>
      <c r="C7446" s="220"/>
      <c r="D7446" s="220"/>
      <c r="E7446" s="220"/>
      <c r="F7446" s="220"/>
      <c r="G7446" s="220"/>
      <c r="H7446" s="220"/>
      <c r="I7446" s="220"/>
      <c r="J7446" s="220"/>
      <c r="K7446" s="220"/>
      <c r="L7446" s="220"/>
      <c r="M7446" s="326"/>
      <c r="N7446" s="220"/>
      <c r="O7446" s="220"/>
      <c r="P7446" s="220"/>
      <c r="Q7446" s="326"/>
      <c r="R7446" s="326"/>
      <c r="S7446" s="326"/>
      <c r="T7446" s="326"/>
    </row>
    <row r="7447" spans="1:20">
      <c r="A7447" s="220"/>
      <c r="B7447" s="220"/>
      <c r="C7447" s="220"/>
      <c r="D7447" s="220"/>
      <c r="E7447" s="220"/>
      <c r="F7447" s="220"/>
      <c r="G7447" s="220"/>
      <c r="H7447" s="220"/>
      <c r="I7447" s="220"/>
      <c r="J7447" s="220"/>
      <c r="K7447" s="220"/>
      <c r="L7447" s="220"/>
      <c r="M7447" s="326"/>
      <c r="N7447" s="220"/>
      <c r="O7447" s="220"/>
      <c r="P7447" s="220"/>
      <c r="Q7447" s="326"/>
      <c r="R7447" s="326"/>
      <c r="S7447" s="326"/>
      <c r="T7447" s="326"/>
    </row>
    <row r="7448" spans="1:20">
      <c r="A7448" s="220"/>
      <c r="B7448" s="220"/>
      <c r="C7448" s="220"/>
      <c r="D7448" s="220"/>
      <c r="E7448" s="220"/>
      <c r="F7448" s="220"/>
      <c r="G7448" s="220"/>
      <c r="H7448" s="220"/>
      <c r="I7448" s="220"/>
      <c r="J7448" s="220"/>
      <c r="K7448" s="220"/>
      <c r="L7448" s="220"/>
      <c r="M7448" s="326"/>
      <c r="N7448" s="220"/>
      <c r="O7448" s="220"/>
      <c r="P7448" s="220"/>
      <c r="Q7448" s="326"/>
      <c r="R7448" s="326"/>
      <c r="S7448" s="326"/>
      <c r="T7448" s="326"/>
    </row>
    <row r="7449" spans="1:20">
      <c r="A7449" s="220"/>
      <c r="B7449" s="220"/>
      <c r="C7449" s="220"/>
      <c r="D7449" s="220"/>
      <c r="E7449" s="220"/>
      <c r="F7449" s="220"/>
      <c r="G7449" s="220"/>
      <c r="H7449" s="220"/>
      <c r="I7449" s="220"/>
      <c r="J7449" s="220"/>
      <c r="K7449" s="220"/>
      <c r="L7449" s="220"/>
      <c r="M7449" s="326"/>
      <c r="N7449" s="220"/>
      <c r="O7449" s="220"/>
      <c r="P7449" s="220"/>
      <c r="Q7449" s="326"/>
      <c r="R7449" s="326"/>
      <c r="S7449" s="326"/>
      <c r="T7449" s="326"/>
    </row>
    <row r="7450" spans="1:20">
      <c r="A7450" s="220"/>
      <c r="B7450" s="220"/>
      <c r="C7450" s="220"/>
      <c r="D7450" s="220"/>
      <c r="E7450" s="220"/>
      <c r="F7450" s="220"/>
      <c r="G7450" s="220"/>
      <c r="H7450" s="220"/>
      <c r="I7450" s="220"/>
      <c r="J7450" s="220"/>
      <c r="K7450" s="220"/>
      <c r="L7450" s="220"/>
      <c r="M7450" s="326"/>
      <c r="N7450" s="220"/>
      <c r="O7450" s="220"/>
      <c r="P7450" s="220"/>
      <c r="Q7450" s="326"/>
      <c r="R7450" s="326"/>
      <c r="S7450" s="326"/>
      <c r="T7450" s="326"/>
    </row>
    <row r="7451" spans="1:20">
      <c r="A7451" s="220"/>
      <c r="B7451" s="220"/>
      <c r="C7451" s="220"/>
      <c r="D7451" s="220"/>
      <c r="E7451" s="220"/>
      <c r="F7451" s="220"/>
      <c r="G7451" s="220"/>
      <c r="H7451" s="220"/>
      <c r="I7451" s="220"/>
      <c r="J7451" s="220"/>
      <c r="K7451" s="220"/>
      <c r="L7451" s="220"/>
      <c r="M7451" s="326"/>
      <c r="N7451" s="220"/>
      <c r="O7451" s="220"/>
      <c r="P7451" s="220"/>
      <c r="Q7451" s="326"/>
      <c r="R7451" s="326"/>
      <c r="S7451" s="326"/>
      <c r="T7451" s="326"/>
    </row>
    <row r="7452" spans="1:20">
      <c r="A7452" s="220"/>
      <c r="B7452" s="220"/>
      <c r="C7452" s="220"/>
      <c r="D7452" s="220"/>
      <c r="E7452" s="220"/>
      <c r="F7452" s="220"/>
      <c r="G7452" s="220"/>
      <c r="H7452" s="220"/>
      <c r="I7452" s="220"/>
      <c r="J7452" s="220"/>
      <c r="K7452" s="220"/>
      <c r="L7452" s="220"/>
      <c r="M7452" s="326"/>
      <c r="N7452" s="220"/>
      <c r="O7452" s="220"/>
      <c r="P7452" s="220"/>
      <c r="Q7452" s="326"/>
      <c r="R7452" s="326"/>
      <c r="S7452" s="326"/>
      <c r="T7452" s="326"/>
    </row>
    <row r="7453" spans="1:20">
      <c r="A7453" s="220"/>
      <c r="B7453" s="220"/>
      <c r="C7453" s="220"/>
      <c r="D7453" s="220"/>
      <c r="E7453" s="220"/>
      <c r="F7453" s="220"/>
      <c r="G7453" s="220"/>
      <c r="H7453" s="220"/>
      <c r="I7453" s="220"/>
      <c r="J7453" s="220"/>
      <c r="K7453" s="220"/>
      <c r="L7453" s="220"/>
      <c r="M7453" s="326"/>
      <c r="N7453" s="220"/>
      <c r="O7453" s="220"/>
      <c r="P7453" s="220"/>
      <c r="Q7453" s="326"/>
      <c r="R7453" s="326"/>
      <c r="S7453" s="326"/>
      <c r="T7453" s="326"/>
    </row>
    <row r="7454" spans="1:20">
      <c r="A7454" s="220"/>
      <c r="B7454" s="220"/>
      <c r="C7454" s="220"/>
      <c r="D7454" s="220"/>
      <c r="E7454" s="220"/>
      <c r="F7454" s="220"/>
      <c r="G7454" s="220"/>
      <c r="H7454" s="220"/>
      <c r="I7454" s="220"/>
      <c r="J7454" s="220"/>
      <c r="K7454" s="220"/>
      <c r="L7454" s="220"/>
      <c r="M7454" s="326"/>
      <c r="N7454" s="220"/>
      <c r="O7454" s="220"/>
      <c r="P7454" s="220"/>
      <c r="Q7454" s="326"/>
      <c r="R7454" s="326"/>
      <c r="S7454" s="326"/>
      <c r="T7454" s="326"/>
    </row>
    <row r="7455" spans="1:20">
      <c r="A7455" s="220"/>
      <c r="B7455" s="220"/>
      <c r="C7455" s="220"/>
      <c r="D7455" s="220"/>
      <c r="E7455" s="220"/>
      <c r="F7455" s="220"/>
      <c r="G7455" s="220"/>
      <c r="H7455" s="220"/>
      <c r="I7455" s="220"/>
      <c r="J7455" s="220"/>
      <c r="K7455" s="220"/>
      <c r="L7455" s="220"/>
      <c r="M7455" s="326"/>
      <c r="N7455" s="220"/>
      <c r="O7455" s="220"/>
      <c r="P7455" s="220"/>
      <c r="Q7455" s="326"/>
      <c r="R7455" s="326"/>
      <c r="S7455" s="326"/>
      <c r="T7455" s="326"/>
    </row>
    <row r="7456" spans="1:20">
      <c r="A7456" s="220"/>
      <c r="B7456" s="220"/>
      <c r="C7456" s="220"/>
      <c r="D7456" s="220"/>
      <c r="E7456" s="220"/>
      <c r="F7456" s="220"/>
      <c r="G7456" s="220"/>
      <c r="H7456" s="220"/>
      <c r="I7456" s="220"/>
      <c r="J7456" s="220"/>
      <c r="K7456" s="220"/>
      <c r="L7456" s="220"/>
      <c r="M7456" s="326"/>
      <c r="N7456" s="220"/>
      <c r="O7456" s="220"/>
      <c r="P7456" s="220"/>
      <c r="Q7456" s="326"/>
      <c r="R7456" s="326"/>
      <c r="S7456" s="326"/>
      <c r="T7456" s="326"/>
    </row>
    <row r="7457" spans="1:20">
      <c r="A7457" s="220"/>
      <c r="B7457" s="220"/>
      <c r="C7457" s="220"/>
      <c r="D7457" s="220"/>
      <c r="E7457" s="220"/>
      <c r="F7457" s="220"/>
      <c r="G7457" s="220"/>
      <c r="H7457" s="220"/>
      <c r="I7457" s="220"/>
      <c r="J7457" s="220"/>
      <c r="K7457" s="220"/>
      <c r="L7457" s="220"/>
      <c r="M7457" s="326"/>
      <c r="N7457" s="220"/>
      <c r="O7457" s="220"/>
      <c r="P7457" s="220"/>
      <c r="Q7457" s="326"/>
      <c r="R7457" s="326"/>
      <c r="S7457" s="326"/>
      <c r="T7457" s="326"/>
    </row>
    <row r="7458" spans="1:20">
      <c r="A7458" s="220"/>
      <c r="B7458" s="220"/>
      <c r="C7458" s="220"/>
      <c r="D7458" s="220"/>
      <c r="E7458" s="220"/>
      <c r="F7458" s="220"/>
      <c r="G7458" s="220"/>
      <c r="H7458" s="220"/>
      <c r="I7458" s="220"/>
      <c r="J7458" s="220"/>
      <c r="K7458" s="220"/>
      <c r="L7458" s="220"/>
      <c r="M7458" s="326"/>
      <c r="N7458" s="220"/>
      <c r="O7458" s="220"/>
      <c r="P7458" s="220"/>
      <c r="Q7458" s="326"/>
      <c r="R7458" s="326"/>
      <c r="S7458" s="326"/>
      <c r="T7458" s="326"/>
    </row>
    <row r="7459" spans="1:20">
      <c r="A7459" s="220"/>
      <c r="B7459" s="220"/>
      <c r="C7459" s="220"/>
      <c r="D7459" s="220"/>
      <c r="E7459" s="220"/>
      <c r="F7459" s="220"/>
      <c r="G7459" s="220"/>
      <c r="H7459" s="220"/>
      <c r="I7459" s="220"/>
      <c r="J7459" s="220"/>
      <c r="K7459" s="220"/>
      <c r="L7459" s="220"/>
      <c r="M7459" s="326"/>
      <c r="N7459" s="220"/>
      <c r="O7459" s="220"/>
      <c r="P7459" s="220"/>
      <c r="Q7459" s="326"/>
      <c r="R7459" s="326"/>
      <c r="S7459" s="326"/>
      <c r="T7459" s="326"/>
    </row>
    <row r="7460" spans="1:20">
      <c r="A7460" s="220"/>
      <c r="B7460" s="220"/>
      <c r="C7460" s="220"/>
      <c r="D7460" s="220"/>
      <c r="E7460" s="220"/>
      <c r="F7460" s="220"/>
      <c r="G7460" s="220"/>
      <c r="H7460" s="220"/>
      <c r="I7460" s="220"/>
      <c r="J7460" s="220"/>
      <c r="K7460" s="220"/>
      <c r="L7460" s="220"/>
      <c r="M7460" s="326"/>
      <c r="N7460" s="220"/>
      <c r="O7460" s="220"/>
      <c r="P7460" s="220"/>
      <c r="Q7460" s="326"/>
      <c r="R7460" s="326"/>
      <c r="S7460" s="326"/>
      <c r="T7460" s="326"/>
    </row>
    <row r="7461" spans="1:20">
      <c r="A7461" s="220"/>
      <c r="B7461" s="220"/>
      <c r="C7461" s="220"/>
      <c r="D7461" s="220"/>
      <c r="E7461" s="220"/>
      <c r="F7461" s="220"/>
      <c r="G7461" s="220"/>
      <c r="H7461" s="220"/>
      <c r="I7461" s="220"/>
      <c r="J7461" s="220"/>
      <c r="K7461" s="220"/>
      <c r="L7461" s="220"/>
      <c r="M7461" s="326"/>
      <c r="N7461" s="220"/>
      <c r="O7461" s="220"/>
      <c r="P7461" s="220"/>
      <c r="Q7461" s="326"/>
      <c r="R7461" s="326"/>
      <c r="S7461" s="326"/>
      <c r="T7461" s="326"/>
    </row>
    <row r="7462" spans="1:20">
      <c r="A7462" s="220"/>
      <c r="B7462" s="220"/>
      <c r="C7462" s="220"/>
      <c r="D7462" s="220"/>
      <c r="E7462" s="220"/>
      <c r="F7462" s="220"/>
      <c r="G7462" s="220"/>
      <c r="H7462" s="220"/>
      <c r="I7462" s="220"/>
      <c r="J7462" s="220"/>
      <c r="K7462" s="220"/>
      <c r="L7462" s="220"/>
      <c r="M7462" s="326"/>
      <c r="N7462" s="220"/>
      <c r="O7462" s="220"/>
      <c r="P7462" s="220"/>
      <c r="Q7462" s="326"/>
      <c r="R7462" s="326"/>
      <c r="S7462" s="326"/>
      <c r="T7462" s="326"/>
    </row>
    <row r="7463" spans="1:20">
      <c r="A7463" s="220"/>
      <c r="B7463" s="220"/>
      <c r="C7463" s="220"/>
      <c r="D7463" s="220"/>
      <c r="E7463" s="220"/>
      <c r="F7463" s="220"/>
      <c r="G7463" s="220"/>
      <c r="H7463" s="220"/>
      <c r="I7463" s="220"/>
      <c r="J7463" s="220"/>
      <c r="K7463" s="220"/>
      <c r="L7463" s="220"/>
      <c r="M7463" s="326"/>
      <c r="N7463" s="220"/>
      <c r="O7463" s="220"/>
      <c r="P7463" s="220"/>
      <c r="Q7463" s="326"/>
      <c r="R7463" s="326"/>
      <c r="S7463" s="326"/>
      <c r="T7463" s="326"/>
    </row>
    <row r="7464" spans="1:20">
      <c r="A7464" s="220"/>
      <c r="B7464" s="220"/>
      <c r="C7464" s="220"/>
      <c r="D7464" s="220"/>
      <c r="E7464" s="220"/>
      <c r="F7464" s="220"/>
      <c r="G7464" s="220"/>
      <c r="H7464" s="220"/>
      <c r="I7464" s="220"/>
      <c r="J7464" s="220"/>
      <c r="K7464" s="220"/>
      <c r="L7464" s="220"/>
      <c r="M7464" s="326"/>
      <c r="N7464" s="220"/>
      <c r="O7464" s="220"/>
      <c r="P7464" s="220"/>
      <c r="Q7464" s="326"/>
      <c r="R7464" s="326"/>
      <c r="S7464" s="326"/>
      <c r="T7464" s="326"/>
    </row>
    <row r="7465" spans="1:20">
      <c r="A7465" s="220"/>
      <c r="B7465" s="220"/>
      <c r="C7465" s="220"/>
      <c r="D7465" s="220"/>
      <c r="E7465" s="220"/>
      <c r="F7465" s="220"/>
      <c r="G7465" s="220"/>
      <c r="H7465" s="220"/>
      <c r="I7465" s="220"/>
      <c r="J7465" s="220"/>
      <c r="K7465" s="220"/>
      <c r="L7465" s="220"/>
      <c r="M7465" s="326"/>
      <c r="N7465" s="220"/>
      <c r="O7465" s="220"/>
      <c r="P7465" s="220"/>
      <c r="Q7465" s="326"/>
      <c r="R7465" s="326"/>
      <c r="S7465" s="326"/>
      <c r="T7465" s="326"/>
    </row>
    <row r="7466" spans="1:20">
      <c r="A7466" s="220"/>
      <c r="B7466" s="220"/>
      <c r="C7466" s="220"/>
      <c r="D7466" s="220"/>
      <c r="E7466" s="220"/>
      <c r="F7466" s="220"/>
      <c r="G7466" s="220"/>
      <c r="H7466" s="220"/>
      <c r="I7466" s="220"/>
      <c r="J7466" s="220"/>
      <c r="K7466" s="220"/>
      <c r="L7466" s="220"/>
      <c r="M7466" s="326"/>
      <c r="N7466" s="220"/>
      <c r="O7466" s="220"/>
      <c r="P7466" s="220"/>
      <c r="Q7466" s="326"/>
      <c r="R7466" s="326"/>
      <c r="S7466" s="326"/>
      <c r="T7466" s="326"/>
    </row>
    <row r="7467" spans="1:20">
      <c r="A7467" s="220"/>
      <c r="B7467" s="220"/>
      <c r="C7467" s="220"/>
      <c r="D7467" s="220"/>
      <c r="E7467" s="220"/>
      <c r="F7467" s="220"/>
      <c r="G7467" s="220"/>
      <c r="H7467" s="220"/>
      <c r="I7467" s="220"/>
      <c r="J7467" s="220"/>
      <c r="K7467" s="220"/>
      <c r="L7467" s="220"/>
      <c r="M7467" s="326"/>
      <c r="N7467" s="220"/>
      <c r="O7467" s="220"/>
      <c r="P7467" s="220"/>
      <c r="Q7467" s="326"/>
      <c r="R7467" s="326"/>
      <c r="S7467" s="326"/>
      <c r="T7467" s="326"/>
    </row>
    <row r="7468" spans="1:20">
      <c r="A7468" s="220"/>
      <c r="B7468" s="220"/>
      <c r="C7468" s="220"/>
      <c r="D7468" s="220"/>
      <c r="E7468" s="220"/>
      <c r="F7468" s="220"/>
      <c r="G7468" s="220"/>
      <c r="H7468" s="220"/>
      <c r="I7468" s="220"/>
      <c r="J7468" s="220"/>
      <c r="K7468" s="220"/>
      <c r="L7468" s="220"/>
      <c r="M7468" s="326"/>
      <c r="N7468" s="220"/>
      <c r="O7468" s="220"/>
      <c r="P7468" s="220"/>
      <c r="Q7468" s="326"/>
      <c r="R7468" s="326"/>
      <c r="S7468" s="326"/>
      <c r="T7468" s="326"/>
    </row>
    <row r="7469" spans="1:20">
      <c r="A7469" s="220"/>
      <c r="B7469" s="220"/>
      <c r="C7469" s="220"/>
      <c r="D7469" s="220"/>
      <c r="E7469" s="220"/>
      <c r="F7469" s="220"/>
      <c r="G7469" s="220"/>
      <c r="H7469" s="220"/>
      <c r="I7469" s="220"/>
      <c r="J7469" s="220"/>
      <c r="K7469" s="220"/>
      <c r="L7469" s="220"/>
      <c r="M7469" s="326"/>
      <c r="N7469" s="220"/>
      <c r="O7469" s="220"/>
      <c r="P7469" s="220"/>
      <c r="Q7469" s="326"/>
      <c r="R7469" s="326"/>
      <c r="S7469" s="326"/>
      <c r="T7469" s="326"/>
    </row>
    <row r="7470" spans="1:20">
      <c r="A7470" s="220"/>
      <c r="B7470" s="220"/>
      <c r="C7470" s="220"/>
      <c r="D7470" s="220"/>
      <c r="E7470" s="220"/>
      <c r="F7470" s="220"/>
      <c r="G7470" s="220"/>
      <c r="H7470" s="220"/>
      <c r="I7470" s="220"/>
      <c r="J7470" s="220"/>
      <c r="K7470" s="220"/>
      <c r="L7470" s="220"/>
      <c r="M7470" s="326"/>
      <c r="N7470" s="220"/>
      <c r="O7470" s="220"/>
      <c r="P7470" s="220"/>
      <c r="Q7470" s="326"/>
      <c r="R7470" s="326"/>
      <c r="S7470" s="326"/>
      <c r="T7470" s="326"/>
    </row>
    <row r="7471" spans="1:20">
      <c r="A7471" s="220"/>
      <c r="B7471" s="220"/>
      <c r="C7471" s="220"/>
      <c r="D7471" s="220"/>
      <c r="E7471" s="220"/>
      <c r="F7471" s="220"/>
      <c r="G7471" s="220"/>
      <c r="H7471" s="220"/>
      <c r="I7471" s="220"/>
      <c r="J7471" s="220"/>
      <c r="K7471" s="220"/>
      <c r="L7471" s="220"/>
      <c r="M7471" s="326"/>
      <c r="N7471" s="220"/>
      <c r="O7471" s="220"/>
      <c r="P7471" s="220"/>
      <c r="Q7471" s="326"/>
      <c r="R7471" s="326"/>
      <c r="S7471" s="326"/>
      <c r="T7471" s="326"/>
    </row>
    <row r="7472" spans="1:20">
      <c r="A7472" s="220"/>
      <c r="B7472" s="220"/>
      <c r="C7472" s="220"/>
      <c r="D7472" s="220"/>
      <c r="E7472" s="220"/>
      <c r="F7472" s="220"/>
      <c r="G7472" s="220"/>
      <c r="H7472" s="220"/>
      <c r="I7472" s="220"/>
      <c r="J7472" s="220"/>
      <c r="K7472" s="220"/>
      <c r="L7472" s="220"/>
      <c r="M7472" s="326"/>
      <c r="N7472" s="220"/>
      <c r="O7472" s="220"/>
      <c r="P7472" s="220"/>
      <c r="Q7472" s="326"/>
      <c r="R7472" s="326"/>
      <c r="S7472" s="326"/>
      <c r="T7472" s="326"/>
    </row>
    <row r="7473" spans="1:20">
      <c r="A7473" s="220"/>
      <c r="B7473" s="220"/>
      <c r="C7473" s="220"/>
      <c r="D7473" s="220"/>
      <c r="E7473" s="220"/>
      <c r="F7473" s="220"/>
      <c r="G7473" s="220"/>
      <c r="H7473" s="220"/>
      <c r="I7473" s="220"/>
      <c r="J7473" s="220"/>
      <c r="K7473" s="220"/>
      <c r="L7473" s="220"/>
      <c r="M7473" s="326"/>
      <c r="N7473" s="220"/>
      <c r="O7473" s="220"/>
      <c r="P7473" s="220"/>
      <c r="Q7473" s="326"/>
      <c r="R7473" s="326"/>
      <c r="S7473" s="326"/>
      <c r="T7473" s="326"/>
    </row>
    <row r="7474" spans="1:20">
      <c r="A7474" s="220"/>
      <c r="B7474" s="220"/>
      <c r="C7474" s="220"/>
      <c r="D7474" s="220"/>
      <c r="E7474" s="220"/>
      <c r="F7474" s="220"/>
      <c r="G7474" s="220"/>
      <c r="H7474" s="220"/>
      <c r="I7474" s="220"/>
      <c r="J7474" s="220"/>
      <c r="K7474" s="220"/>
      <c r="L7474" s="220"/>
      <c r="M7474" s="326"/>
      <c r="N7474" s="220"/>
      <c r="O7474" s="220"/>
      <c r="P7474" s="220"/>
      <c r="Q7474" s="326"/>
      <c r="R7474" s="326"/>
      <c r="S7474" s="326"/>
      <c r="T7474" s="326"/>
    </row>
    <row r="7475" spans="1:20">
      <c r="A7475" s="220"/>
      <c r="B7475" s="220"/>
      <c r="C7475" s="220"/>
      <c r="D7475" s="220"/>
      <c r="E7475" s="220"/>
      <c r="F7475" s="220"/>
      <c r="G7475" s="220"/>
      <c r="H7475" s="220"/>
      <c r="I7475" s="220"/>
      <c r="J7475" s="220"/>
      <c r="K7475" s="220"/>
      <c r="L7475" s="220"/>
      <c r="M7475" s="326"/>
      <c r="N7475" s="220"/>
      <c r="O7475" s="220"/>
      <c r="P7475" s="220"/>
      <c r="Q7475" s="326"/>
      <c r="R7475" s="326"/>
      <c r="S7475" s="326"/>
      <c r="T7475" s="326"/>
    </row>
    <row r="7476" spans="1:20">
      <c r="A7476" s="220"/>
      <c r="B7476" s="220"/>
      <c r="C7476" s="220"/>
      <c r="D7476" s="220"/>
      <c r="E7476" s="220"/>
      <c r="F7476" s="220"/>
      <c r="G7476" s="220"/>
      <c r="H7476" s="220"/>
      <c r="I7476" s="220"/>
      <c r="J7476" s="220"/>
      <c r="K7476" s="220"/>
      <c r="L7476" s="220"/>
      <c r="M7476" s="326"/>
      <c r="N7476" s="220"/>
      <c r="O7476" s="220"/>
      <c r="P7476" s="220"/>
      <c r="Q7476" s="326"/>
      <c r="R7476" s="326"/>
      <c r="S7476" s="326"/>
      <c r="T7476" s="326"/>
    </row>
    <row r="7477" spans="1:20">
      <c r="A7477" s="220"/>
      <c r="B7477" s="220"/>
      <c r="C7477" s="220"/>
      <c r="D7477" s="220"/>
      <c r="E7477" s="220"/>
      <c r="F7477" s="220"/>
      <c r="G7477" s="220"/>
      <c r="H7477" s="220"/>
      <c r="I7477" s="220"/>
      <c r="J7477" s="220"/>
      <c r="K7477" s="220"/>
      <c r="L7477" s="220"/>
      <c r="M7477" s="326"/>
      <c r="N7477" s="220"/>
      <c r="O7477" s="220"/>
      <c r="P7477" s="220"/>
      <c r="Q7477" s="326"/>
      <c r="R7477" s="326"/>
      <c r="S7477" s="326"/>
      <c r="T7477" s="326"/>
    </row>
    <row r="7478" spans="1:20">
      <c r="A7478" s="220"/>
      <c r="B7478" s="220"/>
      <c r="C7478" s="220"/>
      <c r="D7478" s="220"/>
      <c r="E7478" s="220"/>
      <c r="F7478" s="220"/>
      <c r="G7478" s="220"/>
      <c r="H7478" s="220"/>
      <c r="I7478" s="220"/>
      <c r="J7478" s="220"/>
      <c r="K7478" s="220"/>
      <c r="L7478" s="220"/>
      <c r="M7478" s="326"/>
      <c r="N7478" s="220"/>
      <c r="O7478" s="220"/>
      <c r="P7478" s="220"/>
      <c r="Q7478" s="326"/>
      <c r="R7478" s="326"/>
      <c r="S7478" s="326"/>
      <c r="T7478" s="326"/>
    </row>
    <row r="7479" spans="1:20">
      <c r="A7479" s="220"/>
      <c r="B7479" s="220"/>
      <c r="C7479" s="220"/>
      <c r="D7479" s="220"/>
      <c r="E7479" s="220"/>
      <c r="F7479" s="220"/>
      <c r="G7479" s="220"/>
      <c r="H7479" s="220"/>
      <c r="I7479" s="220"/>
      <c r="J7479" s="220"/>
      <c r="K7479" s="220"/>
      <c r="L7479" s="220"/>
      <c r="M7479" s="326"/>
      <c r="N7479" s="220"/>
      <c r="O7479" s="220"/>
      <c r="P7479" s="220"/>
      <c r="Q7479" s="326"/>
      <c r="R7479" s="326"/>
      <c r="S7479" s="326"/>
      <c r="T7479" s="326"/>
    </row>
    <row r="7480" spans="1:20">
      <c r="A7480" s="220"/>
      <c r="B7480" s="220"/>
      <c r="C7480" s="220"/>
      <c r="D7480" s="220"/>
      <c r="E7480" s="220"/>
      <c r="F7480" s="220"/>
      <c r="G7480" s="220"/>
      <c r="H7480" s="220"/>
      <c r="I7480" s="220"/>
      <c r="J7480" s="220"/>
      <c r="K7480" s="220"/>
      <c r="L7480" s="220"/>
      <c r="M7480" s="326"/>
      <c r="N7480" s="220"/>
      <c r="O7480" s="220"/>
      <c r="P7480" s="220"/>
      <c r="Q7480" s="326"/>
      <c r="R7480" s="326"/>
      <c r="S7480" s="326"/>
      <c r="T7480" s="326"/>
    </row>
    <row r="7481" spans="1:20">
      <c r="A7481" s="220"/>
      <c r="B7481" s="220"/>
      <c r="C7481" s="220"/>
      <c r="D7481" s="220"/>
      <c r="E7481" s="220"/>
      <c r="F7481" s="220"/>
      <c r="G7481" s="220"/>
      <c r="H7481" s="220"/>
      <c r="I7481" s="220"/>
      <c r="J7481" s="220"/>
      <c r="K7481" s="220"/>
      <c r="L7481" s="220"/>
      <c r="M7481" s="326"/>
      <c r="N7481" s="220"/>
      <c r="O7481" s="220"/>
      <c r="P7481" s="220"/>
      <c r="Q7481" s="326"/>
      <c r="R7481" s="326"/>
      <c r="S7481" s="326"/>
      <c r="T7481" s="326"/>
    </row>
    <row r="7482" spans="1:20">
      <c r="A7482" s="220"/>
      <c r="B7482" s="220"/>
      <c r="C7482" s="220"/>
      <c r="D7482" s="220"/>
      <c r="E7482" s="220"/>
      <c r="F7482" s="220"/>
      <c r="G7482" s="220"/>
      <c r="H7482" s="220"/>
      <c r="I7482" s="220"/>
      <c r="J7482" s="220"/>
      <c r="K7482" s="220"/>
      <c r="L7482" s="220"/>
      <c r="M7482" s="326"/>
      <c r="N7482" s="220"/>
      <c r="O7482" s="220"/>
      <c r="P7482" s="220"/>
      <c r="Q7482" s="326"/>
      <c r="R7482" s="326"/>
      <c r="S7482" s="326"/>
      <c r="T7482" s="326"/>
    </row>
    <row r="7483" spans="1:20">
      <c r="A7483" s="220"/>
      <c r="B7483" s="220"/>
      <c r="C7483" s="220"/>
      <c r="D7483" s="220"/>
      <c r="E7483" s="220"/>
      <c r="F7483" s="220"/>
      <c r="G7483" s="220"/>
      <c r="H7483" s="220"/>
      <c r="I7483" s="220"/>
      <c r="J7483" s="220"/>
      <c r="K7483" s="220"/>
      <c r="L7483" s="220"/>
      <c r="M7483" s="326"/>
      <c r="N7483" s="220"/>
      <c r="O7483" s="220"/>
      <c r="P7483" s="220"/>
      <c r="Q7483" s="326"/>
      <c r="R7483" s="326"/>
      <c r="S7483" s="326"/>
      <c r="T7483" s="326"/>
    </row>
    <row r="7484" spans="1:20">
      <c r="A7484" s="220"/>
      <c r="B7484" s="220"/>
      <c r="C7484" s="220"/>
      <c r="D7484" s="220"/>
      <c r="E7484" s="220"/>
      <c r="F7484" s="220"/>
      <c r="G7484" s="220"/>
      <c r="H7484" s="220"/>
      <c r="I7484" s="220"/>
      <c r="J7484" s="220"/>
      <c r="K7484" s="220"/>
      <c r="L7484" s="220"/>
      <c r="M7484" s="326"/>
      <c r="N7484" s="220"/>
      <c r="O7484" s="220"/>
      <c r="P7484" s="220"/>
      <c r="Q7484" s="326"/>
      <c r="R7484" s="326"/>
      <c r="S7484" s="326"/>
      <c r="T7484" s="326"/>
    </row>
    <row r="7485" spans="1:20">
      <c r="A7485" s="220"/>
      <c r="B7485" s="220"/>
      <c r="C7485" s="220"/>
      <c r="D7485" s="220"/>
      <c r="E7485" s="220"/>
      <c r="F7485" s="220"/>
      <c r="G7485" s="220"/>
      <c r="H7485" s="220"/>
      <c r="I7485" s="220"/>
      <c r="J7485" s="220"/>
      <c r="K7485" s="220"/>
      <c r="L7485" s="220"/>
      <c r="M7485" s="326"/>
      <c r="N7485" s="220"/>
      <c r="O7485" s="220"/>
      <c r="P7485" s="220"/>
      <c r="Q7485" s="326"/>
      <c r="R7485" s="326"/>
      <c r="S7485" s="326"/>
      <c r="T7485" s="326"/>
    </row>
    <row r="7486" spans="1:20">
      <c r="A7486" s="220"/>
      <c r="B7486" s="220"/>
      <c r="C7486" s="220"/>
      <c r="D7486" s="220"/>
      <c r="E7486" s="220"/>
      <c r="F7486" s="220"/>
      <c r="G7486" s="220"/>
      <c r="H7486" s="220"/>
      <c r="I7486" s="220"/>
      <c r="J7486" s="220"/>
      <c r="K7486" s="220"/>
      <c r="L7486" s="220"/>
      <c r="M7486" s="326"/>
      <c r="N7486" s="220"/>
      <c r="O7486" s="220"/>
      <c r="P7486" s="220"/>
      <c r="Q7486" s="326"/>
      <c r="R7486" s="326"/>
      <c r="S7486" s="326"/>
      <c r="T7486" s="326"/>
    </row>
    <row r="7487" spans="1:20">
      <c r="A7487" s="220"/>
      <c r="B7487" s="220"/>
      <c r="C7487" s="220"/>
      <c r="D7487" s="220"/>
      <c r="E7487" s="220"/>
      <c r="F7487" s="220"/>
      <c r="G7487" s="220"/>
      <c r="H7487" s="220"/>
      <c r="I7487" s="220"/>
      <c r="J7487" s="220"/>
      <c r="K7487" s="220"/>
      <c r="L7487" s="220"/>
      <c r="M7487" s="326"/>
      <c r="N7487" s="220"/>
      <c r="O7487" s="220"/>
      <c r="P7487" s="220"/>
      <c r="Q7487" s="326"/>
      <c r="R7487" s="326"/>
      <c r="S7487" s="326"/>
      <c r="T7487" s="326"/>
    </row>
    <row r="7488" spans="1:20">
      <c r="A7488" s="220"/>
      <c r="B7488" s="220"/>
      <c r="C7488" s="220"/>
      <c r="D7488" s="220"/>
      <c r="E7488" s="220"/>
      <c r="F7488" s="220"/>
      <c r="G7488" s="220"/>
      <c r="H7488" s="220"/>
      <c r="I7488" s="220"/>
      <c r="J7488" s="220"/>
      <c r="K7488" s="220"/>
      <c r="L7488" s="220"/>
      <c r="M7488" s="326"/>
      <c r="N7488" s="220"/>
      <c r="O7488" s="220"/>
      <c r="P7488" s="220"/>
      <c r="Q7488" s="326"/>
      <c r="R7488" s="326"/>
      <c r="S7488" s="326"/>
      <c r="T7488" s="326"/>
    </row>
    <row r="7489" spans="1:20">
      <c r="A7489" s="220"/>
      <c r="B7489" s="220"/>
      <c r="C7489" s="220"/>
      <c r="D7489" s="220"/>
      <c r="E7489" s="220"/>
      <c r="F7489" s="220"/>
      <c r="G7489" s="220"/>
      <c r="H7489" s="220"/>
      <c r="I7489" s="220"/>
      <c r="J7489" s="220"/>
      <c r="K7489" s="220"/>
      <c r="L7489" s="220"/>
      <c r="M7489" s="326"/>
      <c r="N7489" s="220"/>
      <c r="O7489" s="220"/>
      <c r="P7489" s="220"/>
      <c r="Q7489" s="326"/>
      <c r="R7489" s="326"/>
      <c r="S7489" s="326"/>
      <c r="T7489" s="326"/>
    </row>
    <row r="7490" spans="1:20">
      <c r="A7490" s="220"/>
      <c r="B7490" s="220"/>
      <c r="C7490" s="220"/>
      <c r="D7490" s="220"/>
      <c r="E7490" s="220"/>
      <c r="F7490" s="220"/>
      <c r="G7490" s="220"/>
      <c r="H7490" s="220"/>
      <c r="I7490" s="220"/>
      <c r="J7490" s="220"/>
      <c r="K7490" s="220"/>
      <c r="L7490" s="220"/>
      <c r="M7490" s="326"/>
      <c r="N7490" s="220"/>
      <c r="O7490" s="220"/>
      <c r="P7490" s="220"/>
      <c r="Q7490" s="326"/>
      <c r="R7490" s="326"/>
      <c r="S7490" s="326"/>
      <c r="T7490" s="326"/>
    </row>
    <row r="7491" spans="1:20">
      <c r="A7491" s="220"/>
      <c r="B7491" s="220"/>
      <c r="C7491" s="220"/>
      <c r="D7491" s="220"/>
      <c r="E7491" s="220"/>
      <c r="F7491" s="220"/>
      <c r="G7491" s="220"/>
      <c r="H7491" s="220"/>
      <c r="I7491" s="220"/>
      <c r="J7491" s="220"/>
      <c r="K7491" s="220"/>
      <c r="L7491" s="220"/>
      <c r="M7491" s="326"/>
      <c r="N7491" s="220"/>
      <c r="O7491" s="220"/>
      <c r="P7491" s="220"/>
      <c r="Q7491" s="326"/>
      <c r="R7491" s="326"/>
      <c r="S7491" s="326"/>
      <c r="T7491" s="326"/>
    </row>
    <row r="7492" spans="1:20">
      <c r="A7492" s="220"/>
      <c r="B7492" s="220"/>
      <c r="C7492" s="220"/>
      <c r="D7492" s="220"/>
      <c r="E7492" s="220"/>
      <c r="F7492" s="220"/>
      <c r="G7492" s="220"/>
      <c r="H7492" s="220"/>
      <c r="I7492" s="220"/>
      <c r="J7492" s="220"/>
      <c r="K7492" s="220"/>
      <c r="L7492" s="220"/>
      <c r="M7492" s="326"/>
      <c r="N7492" s="220"/>
      <c r="O7492" s="220"/>
      <c r="P7492" s="220"/>
      <c r="Q7492" s="326"/>
      <c r="R7492" s="326"/>
      <c r="S7492" s="326"/>
      <c r="T7492" s="326"/>
    </row>
    <row r="7493" spans="1:20">
      <c r="A7493" s="220"/>
      <c r="B7493" s="220"/>
      <c r="C7493" s="220"/>
      <c r="D7493" s="220"/>
      <c r="E7493" s="220"/>
      <c r="F7493" s="220"/>
      <c r="G7493" s="220"/>
      <c r="H7493" s="220"/>
      <c r="I7493" s="220"/>
      <c r="J7493" s="220"/>
      <c r="K7493" s="220"/>
      <c r="L7493" s="220"/>
      <c r="M7493" s="326"/>
      <c r="N7493" s="220"/>
      <c r="O7493" s="220"/>
      <c r="P7493" s="220"/>
      <c r="Q7493" s="326"/>
      <c r="R7493" s="326"/>
      <c r="S7493" s="326"/>
      <c r="T7493" s="326"/>
    </row>
    <row r="7494" spans="1:20">
      <c r="A7494" s="220"/>
      <c r="B7494" s="220"/>
      <c r="C7494" s="220"/>
      <c r="D7494" s="220"/>
      <c r="E7494" s="220"/>
      <c r="F7494" s="220"/>
      <c r="G7494" s="220"/>
      <c r="H7494" s="220"/>
      <c r="I7494" s="220"/>
      <c r="J7494" s="220"/>
      <c r="K7494" s="220"/>
      <c r="L7494" s="220"/>
      <c r="M7494" s="326"/>
      <c r="N7494" s="220"/>
      <c r="O7494" s="220"/>
      <c r="P7494" s="220"/>
      <c r="Q7494" s="326"/>
      <c r="R7494" s="326"/>
      <c r="S7494" s="326"/>
      <c r="T7494" s="326"/>
    </row>
    <row r="7495" spans="1:20">
      <c r="A7495" s="220"/>
      <c r="B7495" s="220"/>
      <c r="C7495" s="220"/>
      <c r="D7495" s="220"/>
      <c r="E7495" s="220"/>
      <c r="F7495" s="220"/>
      <c r="G7495" s="220"/>
      <c r="H7495" s="220"/>
      <c r="I7495" s="220"/>
      <c r="J7495" s="220"/>
      <c r="K7495" s="220"/>
      <c r="L7495" s="220"/>
      <c r="M7495" s="326"/>
      <c r="N7495" s="220"/>
      <c r="O7495" s="220"/>
      <c r="P7495" s="220"/>
      <c r="Q7495" s="326"/>
      <c r="R7495" s="326"/>
      <c r="S7495" s="326"/>
      <c r="T7495" s="326"/>
    </row>
    <row r="7496" spans="1:20">
      <c r="A7496" s="220"/>
      <c r="B7496" s="220"/>
      <c r="C7496" s="220"/>
      <c r="D7496" s="220"/>
      <c r="E7496" s="220"/>
      <c r="F7496" s="220"/>
      <c r="G7496" s="220"/>
      <c r="H7496" s="220"/>
      <c r="I7496" s="220"/>
      <c r="J7496" s="220"/>
      <c r="K7496" s="220"/>
      <c r="L7496" s="220"/>
      <c r="M7496" s="326"/>
      <c r="N7496" s="220"/>
      <c r="O7496" s="220"/>
      <c r="P7496" s="220"/>
      <c r="Q7496" s="326"/>
      <c r="R7496" s="326"/>
      <c r="S7496" s="326"/>
      <c r="T7496" s="326"/>
    </row>
    <row r="7497" spans="1:20">
      <c r="A7497" s="220"/>
      <c r="B7497" s="220"/>
      <c r="C7497" s="220"/>
      <c r="D7497" s="220"/>
      <c r="E7497" s="220"/>
      <c r="F7497" s="220"/>
      <c r="G7497" s="220"/>
      <c r="H7497" s="220"/>
      <c r="I7497" s="220"/>
      <c r="J7497" s="220"/>
      <c r="K7497" s="220"/>
      <c r="L7497" s="220"/>
      <c r="M7497" s="326"/>
      <c r="N7497" s="220"/>
      <c r="O7497" s="220"/>
      <c r="P7497" s="220"/>
      <c r="Q7497" s="326"/>
      <c r="R7497" s="326"/>
      <c r="S7497" s="326"/>
      <c r="T7497" s="326"/>
    </row>
    <row r="7498" spans="1:20">
      <c r="A7498" s="220"/>
      <c r="B7498" s="220"/>
      <c r="C7498" s="220"/>
      <c r="D7498" s="220"/>
      <c r="E7498" s="220"/>
      <c r="F7498" s="220"/>
      <c r="G7498" s="220"/>
      <c r="H7498" s="220"/>
      <c r="I7498" s="220"/>
      <c r="J7498" s="220"/>
      <c r="K7498" s="220"/>
      <c r="L7498" s="220"/>
      <c r="M7498" s="326"/>
      <c r="N7498" s="220"/>
      <c r="O7498" s="220"/>
      <c r="P7498" s="220"/>
      <c r="Q7498" s="326"/>
      <c r="R7498" s="326"/>
      <c r="S7498" s="326"/>
      <c r="T7498" s="326"/>
    </row>
    <row r="7499" spans="1:20">
      <c r="A7499" s="220"/>
      <c r="B7499" s="220"/>
      <c r="C7499" s="220"/>
      <c r="D7499" s="220"/>
      <c r="E7499" s="220"/>
      <c r="F7499" s="220"/>
      <c r="G7499" s="220"/>
      <c r="H7499" s="220"/>
      <c r="I7499" s="220"/>
      <c r="J7499" s="220"/>
      <c r="K7499" s="220"/>
      <c r="L7499" s="220"/>
      <c r="M7499" s="326"/>
      <c r="N7499" s="220"/>
      <c r="O7499" s="220"/>
      <c r="P7499" s="220"/>
      <c r="Q7499" s="326"/>
      <c r="R7499" s="326"/>
      <c r="S7499" s="326"/>
      <c r="T7499" s="326"/>
    </row>
    <row r="7500" spans="1:20">
      <c r="A7500" s="220"/>
      <c r="B7500" s="220"/>
      <c r="C7500" s="220"/>
      <c r="D7500" s="220"/>
      <c r="E7500" s="220"/>
      <c r="F7500" s="220"/>
      <c r="G7500" s="220"/>
      <c r="H7500" s="220"/>
      <c r="I7500" s="220"/>
      <c r="J7500" s="220"/>
      <c r="K7500" s="220"/>
      <c r="L7500" s="220"/>
      <c r="M7500" s="326"/>
      <c r="N7500" s="220"/>
      <c r="O7500" s="220"/>
      <c r="P7500" s="220"/>
      <c r="Q7500" s="326"/>
      <c r="R7500" s="326"/>
      <c r="S7500" s="326"/>
      <c r="T7500" s="326"/>
    </row>
    <row r="7501" spans="1:20">
      <c r="A7501" s="220"/>
      <c r="B7501" s="220"/>
      <c r="C7501" s="220"/>
      <c r="D7501" s="220"/>
      <c r="E7501" s="220"/>
      <c r="F7501" s="220"/>
      <c r="G7501" s="220"/>
      <c r="H7501" s="220"/>
      <c r="I7501" s="220"/>
      <c r="J7501" s="220"/>
      <c r="K7501" s="220"/>
      <c r="L7501" s="220"/>
      <c r="M7501" s="326"/>
      <c r="N7501" s="220"/>
      <c r="O7501" s="220"/>
      <c r="P7501" s="220"/>
      <c r="Q7501" s="326"/>
      <c r="R7501" s="326"/>
      <c r="S7501" s="326"/>
      <c r="T7501" s="326"/>
    </row>
    <row r="7502" spans="1:20">
      <c r="A7502" s="220"/>
      <c r="B7502" s="220"/>
      <c r="C7502" s="220"/>
      <c r="D7502" s="220"/>
      <c r="E7502" s="220"/>
      <c r="F7502" s="220"/>
      <c r="G7502" s="220"/>
      <c r="H7502" s="220"/>
      <c r="I7502" s="220"/>
      <c r="J7502" s="220"/>
      <c r="K7502" s="220"/>
      <c r="L7502" s="220"/>
      <c r="M7502" s="326"/>
      <c r="N7502" s="220"/>
      <c r="O7502" s="220"/>
      <c r="P7502" s="220"/>
      <c r="Q7502" s="326"/>
      <c r="R7502" s="326"/>
      <c r="S7502" s="326"/>
      <c r="T7502" s="326"/>
    </row>
    <row r="7503" spans="1:20">
      <c r="A7503" s="220"/>
      <c r="B7503" s="220"/>
      <c r="C7503" s="220"/>
      <c r="D7503" s="220"/>
      <c r="E7503" s="220"/>
      <c r="F7503" s="220"/>
      <c r="G7503" s="220"/>
      <c r="H7503" s="220"/>
      <c r="I7503" s="220"/>
      <c r="J7503" s="220"/>
      <c r="K7503" s="220"/>
      <c r="L7503" s="220"/>
      <c r="M7503" s="326"/>
      <c r="N7503" s="220"/>
      <c r="O7503" s="220"/>
      <c r="P7503" s="220"/>
      <c r="Q7503" s="326"/>
      <c r="R7503" s="326"/>
      <c r="S7503" s="326"/>
      <c r="T7503" s="326"/>
    </row>
    <row r="7504" spans="1:20">
      <c r="A7504" s="220"/>
      <c r="B7504" s="220"/>
      <c r="C7504" s="220"/>
      <c r="D7504" s="220"/>
      <c r="E7504" s="220"/>
      <c r="F7504" s="220"/>
      <c r="G7504" s="220"/>
      <c r="H7504" s="220"/>
      <c r="I7504" s="220"/>
      <c r="J7504" s="220"/>
      <c r="K7504" s="220"/>
      <c r="L7504" s="220"/>
      <c r="M7504" s="326"/>
      <c r="N7504" s="220"/>
      <c r="O7504" s="220"/>
      <c r="P7504" s="220"/>
      <c r="Q7504" s="326"/>
      <c r="R7504" s="326"/>
      <c r="S7504" s="326"/>
      <c r="T7504" s="326"/>
    </row>
    <row r="7505" spans="1:20">
      <c r="A7505" s="220"/>
      <c r="B7505" s="220"/>
      <c r="C7505" s="220"/>
      <c r="D7505" s="220"/>
      <c r="E7505" s="220"/>
      <c r="F7505" s="220"/>
      <c r="G7505" s="220"/>
      <c r="H7505" s="220"/>
      <c r="I7505" s="220"/>
      <c r="J7505" s="220"/>
      <c r="K7505" s="220"/>
      <c r="L7505" s="220"/>
      <c r="M7505" s="326"/>
      <c r="N7505" s="220"/>
      <c r="O7505" s="220"/>
      <c r="P7505" s="220"/>
      <c r="Q7505" s="326"/>
      <c r="R7505" s="326"/>
      <c r="S7505" s="326"/>
      <c r="T7505" s="326"/>
    </row>
    <row r="7506" spans="1:20">
      <c r="A7506" s="220"/>
      <c r="B7506" s="220"/>
      <c r="C7506" s="220"/>
      <c r="D7506" s="220"/>
      <c r="E7506" s="220"/>
      <c r="F7506" s="220"/>
      <c r="G7506" s="220"/>
      <c r="H7506" s="220"/>
      <c r="I7506" s="220"/>
      <c r="J7506" s="220"/>
      <c r="K7506" s="220"/>
      <c r="L7506" s="220"/>
      <c r="M7506" s="326"/>
      <c r="N7506" s="220"/>
      <c r="O7506" s="220"/>
      <c r="P7506" s="220"/>
      <c r="Q7506" s="326"/>
      <c r="R7506" s="326"/>
      <c r="S7506" s="326"/>
      <c r="T7506" s="326"/>
    </row>
    <row r="7507" spans="1:20">
      <c r="A7507" s="220"/>
      <c r="B7507" s="220"/>
      <c r="C7507" s="220"/>
      <c r="D7507" s="220"/>
      <c r="E7507" s="220"/>
      <c r="F7507" s="220"/>
      <c r="G7507" s="220"/>
      <c r="H7507" s="220"/>
      <c r="I7507" s="220"/>
      <c r="J7507" s="220"/>
      <c r="K7507" s="220"/>
      <c r="L7507" s="220"/>
      <c r="M7507" s="326"/>
      <c r="N7507" s="220"/>
      <c r="O7507" s="220"/>
      <c r="P7507" s="220"/>
      <c r="Q7507" s="326"/>
      <c r="R7507" s="326"/>
      <c r="S7507" s="326"/>
      <c r="T7507" s="326"/>
    </row>
    <row r="7508" spans="1:20">
      <c r="A7508" s="220"/>
      <c r="B7508" s="220"/>
      <c r="C7508" s="220"/>
      <c r="D7508" s="220"/>
      <c r="E7508" s="220"/>
      <c r="F7508" s="220"/>
      <c r="G7508" s="220"/>
      <c r="H7508" s="220"/>
      <c r="I7508" s="220"/>
      <c r="J7508" s="220"/>
      <c r="K7508" s="220"/>
      <c r="L7508" s="220"/>
      <c r="M7508" s="326"/>
      <c r="N7508" s="220"/>
      <c r="O7508" s="220"/>
      <c r="P7508" s="220"/>
      <c r="Q7508" s="326"/>
      <c r="R7508" s="326"/>
      <c r="S7508" s="326"/>
      <c r="T7508" s="326"/>
    </row>
    <row r="7509" spans="1:20">
      <c r="A7509" s="220"/>
      <c r="B7509" s="220"/>
      <c r="C7509" s="220"/>
      <c r="D7509" s="220"/>
      <c r="E7509" s="220"/>
      <c r="F7509" s="220"/>
      <c r="G7509" s="220"/>
      <c r="H7509" s="220"/>
      <c r="I7509" s="220"/>
      <c r="J7509" s="220"/>
      <c r="K7509" s="220"/>
      <c r="L7509" s="220"/>
      <c r="M7509" s="326"/>
      <c r="N7509" s="220"/>
      <c r="O7509" s="220"/>
      <c r="P7509" s="220"/>
      <c r="Q7509" s="326"/>
      <c r="R7509" s="326"/>
      <c r="S7509" s="326"/>
      <c r="T7509" s="326"/>
    </row>
    <row r="7510" spans="1:20">
      <c r="A7510" s="220"/>
      <c r="B7510" s="220"/>
      <c r="C7510" s="220"/>
      <c r="D7510" s="220"/>
      <c r="E7510" s="220"/>
      <c r="F7510" s="220"/>
      <c r="G7510" s="220"/>
      <c r="H7510" s="220"/>
      <c r="I7510" s="220"/>
      <c r="J7510" s="220"/>
      <c r="K7510" s="220"/>
      <c r="L7510" s="220"/>
      <c r="M7510" s="326"/>
      <c r="N7510" s="220"/>
      <c r="O7510" s="220"/>
      <c r="P7510" s="220"/>
      <c r="Q7510" s="326"/>
      <c r="R7510" s="326"/>
      <c r="S7510" s="326"/>
      <c r="T7510" s="326"/>
    </row>
    <row r="7511" spans="1:20">
      <c r="A7511" s="220"/>
      <c r="B7511" s="220"/>
      <c r="C7511" s="220"/>
      <c r="D7511" s="220"/>
      <c r="E7511" s="220"/>
      <c r="F7511" s="220"/>
      <c r="G7511" s="220"/>
      <c r="H7511" s="220"/>
      <c r="I7511" s="220"/>
      <c r="J7511" s="220"/>
      <c r="K7511" s="220"/>
      <c r="L7511" s="220"/>
      <c r="M7511" s="326"/>
      <c r="N7511" s="220"/>
      <c r="O7511" s="220"/>
      <c r="P7511" s="220"/>
      <c r="Q7511" s="326"/>
      <c r="R7511" s="326"/>
      <c r="S7511" s="326"/>
      <c r="T7511" s="326"/>
    </row>
    <row r="7512" spans="1:20">
      <c r="A7512" s="220"/>
      <c r="B7512" s="220"/>
      <c r="C7512" s="220"/>
      <c r="D7512" s="220"/>
      <c r="E7512" s="220"/>
      <c r="F7512" s="220"/>
      <c r="G7512" s="220"/>
      <c r="H7512" s="220"/>
      <c r="I7512" s="220"/>
      <c r="J7512" s="220"/>
      <c r="K7512" s="220"/>
      <c r="L7512" s="220"/>
      <c r="M7512" s="326"/>
      <c r="N7512" s="220"/>
      <c r="O7512" s="220"/>
      <c r="P7512" s="220"/>
      <c r="Q7512" s="326"/>
      <c r="R7512" s="326"/>
      <c r="S7512" s="326"/>
      <c r="T7512" s="326"/>
    </row>
    <row r="7513" spans="1:20">
      <c r="A7513" s="220"/>
      <c r="B7513" s="220"/>
      <c r="C7513" s="220"/>
      <c r="D7513" s="220"/>
      <c r="E7513" s="220"/>
      <c r="F7513" s="220"/>
      <c r="G7513" s="220"/>
      <c r="H7513" s="220"/>
      <c r="I7513" s="220"/>
      <c r="J7513" s="220"/>
      <c r="K7513" s="220"/>
      <c r="L7513" s="220"/>
      <c r="M7513" s="326"/>
      <c r="N7513" s="220"/>
      <c r="O7513" s="220"/>
      <c r="P7513" s="220"/>
      <c r="Q7513" s="326"/>
      <c r="R7513" s="326"/>
      <c r="S7513" s="326"/>
      <c r="T7513" s="326"/>
    </row>
    <row r="7514" spans="1:20">
      <c r="A7514" s="220"/>
      <c r="B7514" s="220"/>
      <c r="C7514" s="220"/>
      <c r="D7514" s="220"/>
      <c r="E7514" s="220"/>
      <c r="F7514" s="220"/>
      <c r="G7514" s="220"/>
      <c r="H7514" s="220"/>
      <c r="I7514" s="220"/>
      <c r="J7514" s="220"/>
      <c r="K7514" s="220"/>
      <c r="L7514" s="220"/>
      <c r="M7514" s="326"/>
      <c r="N7514" s="220"/>
      <c r="O7514" s="220"/>
      <c r="P7514" s="220"/>
      <c r="Q7514" s="326"/>
      <c r="R7514" s="326"/>
      <c r="S7514" s="326"/>
      <c r="T7514" s="326"/>
    </row>
    <row r="7515" spans="1:20">
      <c r="A7515" s="220"/>
      <c r="B7515" s="220"/>
      <c r="C7515" s="220"/>
      <c r="D7515" s="220"/>
      <c r="E7515" s="220"/>
      <c r="F7515" s="220"/>
      <c r="G7515" s="220"/>
      <c r="H7515" s="220"/>
      <c r="I7515" s="220"/>
      <c r="J7515" s="220"/>
      <c r="K7515" s="220"/>
      <c r="L7515" s="220"/>
      <c r="M7515" s="326"/>
      <c r="N7515" s="220"/>
      <c r="O7515" s="220"/>
      <c r="P7515" s="220"/>
      <c r="Q7515" s="326"/>
      <c r="R7515" s="326"/>
      <c r="S7515" s="326"/>
      <c r="T7515" s="326"/>
    </row>
    <row r="7516" spans="1:20">
      <c r="A7516" s="220"/>
      <c r="B7516" s="220"/>
      <c r="C7516" s="220"/>
      <c r="D7516" s="220"/>
      <c r="E7516" s="220"/>
      <c r="F7516" s="220"/>
      <c r="G7516" s="220"/>
      <c r="H7516" s="220"/>
      <c r="I7516" s="220"/>
      <c r="J7516" s="220"/>
      <c r="K7516" s="220"/>
      <c r="L7516" s="220"/>
      <c r="M7516" s="326"/>
      <c r="N7516" s="220"/>
      <c r="O7516" s="220"/>
      <c r="P7516" s="220"/>
      <c r="Q7516" s="326"/>
      <c r="R7516" s="326"/>
      <c r="S7516" s="326"/>
      <c r="T7516" s="326"/>
    </row>
    <row r="7517" spans="1:20">
      <c r="A7517" s="220"/>
      <c r="B7517" s="220"/>
      <c r="C7517" s="220"/>
      <c r="D7517" s="220"/>
      <c r="E7517" s="220"/>
      <c r="F7517" s="220"/>
      <c r="G7517" s="220"/>
      <c r="H7517" s="220"/>
      <c r="I7517" s="220"/>
      <c r="J7517" s="220"/>
      <c r="K7517" s="220"/>
      <c r="L7517" s="220"/>
      <c r="M7517" s="326"/>
      <c r="N7517" s="220"/>
      <c r="O7517" s="220"/>
      <c r="P7517" s="220"/>
      <c r="Q7517" s="326"/>
      <c r="R7517" s="326"/>
      <c r="S7517" s="326"/>
      <c r="T7517" s="326"/>
    </row>
    <row r="7518" spans="1:20">
      <c r="A7518" s="220"/>
      <c r="B7518" s="220"/>
      <c r="C7518" s="220"/>
      <c r="D7518" s="220"/>
      <c r="E7518" s="220"/>
      <c r="F7518" s="220"/>
      <c r="G7518" s="220"/>
      <c r="H7518" s="220"/>
      <c r="I7518" s="220"/>
      <c r="J7518" s="220"/>
      <c r="K7518" s="220"/>
      <c r="L7518" s="220"/>
      <c r="M7518" s="326"/>
      <c r="N7518" s="220"/>
      <c r="O7518" s="220"/>
      <c r="P7518" s="220"/>
      <c r="Q7518" s="326"/>
      <c r="R7518" s="326"/>
      <c r="S7518" s="326"/>
      <c r="T7518" s="326"/>
    </row>
    <row r="7519" spans="1:20">
      <c r="A7519" s="220"/>
      <c r="B7519" s="220"/>
      <c r="C7519" s="220"/>
      <c r="D7519" s="220"/>
      <c r="E7519" s="220"/>
      <c r="F7519" s="220"/>
      <c r="G7519" s="220"/>
      <c r="H7519" s="220"/>
      <c r="I7519" s="220"/>
      <c r="J7519" s="220"/>
      <c r="K7519" s="220"/>
      <c r="L7519" s="220"/>
      <c r="M7519" s="326"/>
      <c r="N7519" s="220"/>
      <c r="O7519" s="220"/>
      <c r="P7519" s="220"/>
      <c r="Q7519" s="326"/>
      <c r="R7519" s="326"/>
      <c r="S7519" s="326"/>
      <c r="T7519" s="326"/>
    </row>
    <row r="7520" spans="1:20">
      <c r="A7520" s="220"/>
      <c r="B7520" s="220"/>
      <c r="C7520" s="220"/>
      <c r="D7520" s="220"/>
      <c r="E7520" s="220"/>
      <c r="F7520" s="220"/>
      <c r="G7520" s="220"/>
      <c r="H7520" s="220"/>
      <c r="I7520" s="220"/>
      <c r="J7520" s="220"/>
      <c r="K7520" s="220"/>
      <c r="L7520" s="220"/>
      <c r="M7520" s="326"/>
      <c r="N7520" s="220"/>
      <c r="O7520" s="220"/>
      <c r="P7520" s="220"/>
      <c r="Q7520" s="326"/>
      <c r="R7520" s="326"/>
      <c r="S7520" s="326"/>
      <c r="T7520" s="326"/>
    </row>
    <row r="7521" spans="1:20">
      <c r="A7521" s="220"/>
      <c r="B7521" s="220"/>
      <c r="C7521" s="220"/>
      <c r="D7521" s="220"/>
      <c r="E7521" s="220"/>
      <c r="F7521" s="220"/>
      <c r="G7521" s="220"/>
      <c r="H7521" s="220"/>
      <c r="I7521" s="220"/>
      <c r="J7521" s="220"/>
      <c r="K7521" s="220"/>
      <c r="L7521" s="220"/>
      <c r="M7521" s="326"/>
      <c r="N7521" s="220"/>
      <c r="O7521" s="220"/>
      <c r="P7521" s="220"/>
      <c r="Q7521" s="326"/>
      <c r="R7521" s="326"/>
      <c r="S7521" s="326"/>
      <c r="T7521" s="326"/>
    </row>
    <row r="7522" spans="1:20">
      <c r="A7522" s="220"/>
      <c r="B7522" s="220"/>
      <c r="C7522" s="220"/>
      <c r="D7522" s="220"/>
      <c r="E7522" s="220"/>
      <c r="F7522" s="220"/>
      <c r="G7522" s="220"/>
      <c r="H7522" s="220"/>
      <c r="I7522" s="220"/>
      <c r="J7522" s="220"/>
      <c r="K7522" s="220"/>
      <c r="L7522" s="220"/>
      <c r="M7522" s="326"/>
      <c r="N7522" s="220"/>
      <c r="O7522" s="220"/>
      <c r="P7522" s="220"/>
      <c r="Q7522" s="326"/>
      <c r="R7522" s="326"/>
      <c r="S7522" s="326"/>
      <c r="T7522" s="326"/>
    </row>
    <row r="7523" spans="1:20">
      <c r="A7523" s="220"/>
      <c r="B7523" s="220"/>
      <c r="C7523" s="220"/>
      <c r="D7523" s="220"/>
      <c r="E7523" s="220"/>
      <c r="F7523" s="220"/>
      <c r="G7523" s="220"/>
      <c r="H7523" s="220"/>
      <c r="I7523" s="220"/>
      <c r="J7523" s="220"/>
      <c r="K7523" s="220"/>
      <c r="L7523" s="220"/>
      <c r="M7523" s="326"/>
      <c r="N7523" s="220"/>
      <c r="O7523" s="220"/>
      <c r="P7523" s="220"/>
      <c r="Q7523" s="326"/>
      <c r="R7523" s="326"/>
      <c r="S7523" s="326"/>
      <c r="T7523" s="326"/>
    </row>
    <row r="7524" spans="1:20">
      <c r="A7524" s="220"/>
      <c r="B7524" s="220"/>
      <c r="C7524" s="220"/>
      <c r="D7524" s="220"/>
      <c r="E7524" s="220"/>
      <c r="F7524" s="220"/>
      <c r="G7524" s="220"/>
      <c r="H7524" s="220"/>
      <c r="I7524" s="220"/>
      <c r="J7524" s="220"/>
      <c r="K7524" s="220"/>
      <c r="L7524" s="220"/>
      <c r="M7524" s="326"/>
      <c r="N7524" s="220"/>
      <c r="O7524" s="220"/>
      <c r="P7524" s="220"/>
      <c r="Q7524" s="326"/>
      <c r="R7524" s="326"/>
      <c r="S7524" s="326"/>
      <c r="T7524" s="326"/>
    </row>
    <row r="7525" spans="1:20">
      <c r="A7525" s="220"/>
      <c r="B7525" s="220"/>
      <c r="C7525" s="220"/>
      <c r="D7525" s="220"/>
      <c r="E7525" s="220"/>
      <c r="F7525" s="220"/>
      <c r="G7525" s="220"/>
      <c r="H7525" s="220"/>
      <c r="I7525" s="220"/>
      <c r="J7525" s="220"/>
      <c r="K7525" s="220"/>
      <c r="L7525" s="220"/>
      <c r="M7525" s="326"/>
      <c r="N7525" s="220"/>
      <c r="O7525" s="220"/>
      <c r="P7525" s="220"/>
      <c r="Q7525" s="326"/>
      <c r="R7525" s="326"/>
      <c r="S7525" s="326"/>
      <c r="T7525" s="326"/>
    </row>
    <row r="7526" spans="1:20">
      <c r="A7526" s="220"/>
      <c r="B7526" s="220"/>
      <c r="C7526" s="220"/>
      <c r="D7526" s="220"/>
      <c r="E7526" s="220"/>
      <c r="F7526" s="220"/>
      <c r="G7526" s="220"/>
      <c r="H7526" s="220"/>
      <c r="I7526" s="220"/>
      <c r="J7526" s="220"/>
      <c r="K7526" s="220"/>
      <c r="L7526" s="220"/>
      <c r="M7526" s="326"/>
      <c r="N7526" s="220"/>
      <c r="O7526" s="220"/>
      <c r="P7526" s="220"/>
      <c r="Q7526" s="326"/>
      <c r="R7526" s="326"/>
      <c r="S7526" s="326"/>
      <c r="T7526" s="326"/>
    </row>
    <row r="7527" spans="1:20">
      <c r="A7527" s="220"/>
      <c r="B7527" s="220"/>
      <c r="C7527" s="220"/>
      <c r="D7527" s="220"/>
      <c r="E7527" s="220"/>
      <c r="F7527" s="220"/>
      <c r="G7527" s="220"/>
      <c r="H7527" s="220"/>
      <c r="I7527" s="220"/>
      <c r="J7527" s="220"/>
      <c r="K7527" s="220"/>
      <c r="L7527" s="220"/>
      <c r="M7527" s="326"/>
      <c r="N7527" s="220"/>
      <c r="O7527" s="220"/>
      <c r="P7527" s="220"/>
      <c r="Q7527" s="326"/>
      <c r="R7527" s="326"/>
      <c r="S7527" s="326"/>
      <c r="T7527" s="326"/>
    </row>
    <row r="7528" spans="1:20">
      <c r="A7528" s="220"/>
      <c r="B7528" s="220"/>
      <c r="C7528" s="220"/>
      <c r="D7528" s="220"/>
      <c r="E7528" s="220"/>
      <c r="F7528" s="220"/>
      <c r="G7528" s="220"/>
      <c r="H7528" s="220"/>
      <c r="I7528" s="220"/>
      <c r="J7528" s="220"/>
      <c r="K7528" s="220"/>
      <c r="L7528" s="220"/>
      <c r="M7528" s="326"/>
      <c r="N7528" s="220"/>
      <c r="O7528" s="220"/>
      <c r="P7528" s="220"/>
      <c r="Q7528" s="326"/>
      <c r="R7528" s="326"/>
      <c r="S7528" s="326"/>
      <c r="T7528" s="326"/>
    </row>
    <row r="7529" spans="1:20">
      <c r="A7529" s="220"/>
      <c r="B7529" s="220"/>
      <c r="C7529" s="220"/>
      <c r="D7529" s="220"/>
      <c r="E7529" s="220"/>
      <c r="F7529" s="220"/>
      <c r="G7529" s="220"/>
      <c r="H7529" s="220"/>
      <c r="I7529" s="220"/>
      <c r="J7529" s="220"/>
      <c r="K7529" s="220"/>
      <c r="L7529" s="220"/>
      <c r="M7529" s="326"/>
      <c r="N7529" s="220"/>
      <c r="O7529" s="220"/>
      <c r="P7529" s="220"/>
      <c r="Q7529" s="326"/>
      <c r="R7529" s="326"/>
      <c r="S7529" s="326"/>
      <c r="T7529" s="326"/>
    </row>
    <row r="7530" spans="1:20">
      <c r="A7530" s="220"/>
      <c r="B7530" s="220"/>
      <c r="C7530" s="220"/>
      <c r="D7530" s="220"/>
      <c r="E7530" s="220"/>
      <c r="F7530" s="220"/>
      <c r="G7530" s="220"/>
      <c r="H7530" s="220"/>
      <c r="I7530" s="220"/>
      <c r="J7530" s="220"/>
      <c r="K7530" s="220"/>
      <c r="L7530" s="220"/>
      <c r="M7530" s="326"/>
      <c r="N7530" s="220"/>
      <c r="O7530" s="220"/>
      <c r="P7530" s="220"/>
      <c r="Q7530" s="326"/>
      <c r="R7530" s="326"/>
      <c r="S7530" s="326"/>
      <c r="T7530" s="326"/>
    </row>
    <row r="7531" spans="1:20">
      <c r="A7531" s="220"/>
      <c r="B7531" s="220"/>
      <c r="C7531" s="220"/>
      <c r="D7531" s="220"/>
      <c r="E7531" s="220"/>
      <c r="F7531" s="220"/>
      <c r="G7531" s="220"/>
      <c r="H7531" s="220"/>
      <c r="I7531" s="220"/>
      <c r="J7531" s="220"/>
      <c r="K7531" s="220"/>
      <c r="L7531" s="220"/>
      <c r="M7531" s="326"/>
      <c r="N7531" s="220"/>
      <c r="O7531" s="220"/>
      <c r="P7531" s="220"/>
      <c r="Q7531" s="326"/>
      <c r="R7531" s="326"/>
      <c r="S7531" s="326"/>
      <c r="T7531" s="326"/>
    </row>
    <row r="7532" spans="1:20">
      <c r="A7532" s="220"/>
      <c r="B7532" s="220"/>
      <c r="C7532" s="220"/>
      <c r="D7532" s="220"/>
      <c r="E7532" s="220"/>
      <c r="F7532" s="220"/>
      <c r="G7532" s="220"/>
      <c r="H7532" s="220"/>
      <c r="I7532" s="220"/>
      <c r="J7532" s="220"/>
      <c r="K7532" s="220"/>
      <c r="L7532" s="220"/>
      <c r="M7532" s="326"/>
      <c r="N7532" s="220"/>
      <c r="O7532" s="220"/>
      <c r="P7532" s="220"/>
      <c r="Q7532" s="326"/>
      <c r="R7532" s="326"/>
      <c r="S7532" s="326"/>
      <c r="T7532" s="326"/>
    </row>
    <row r="7533" spans="1:20">
      <c r="A7533" s="220"/>
      <c r="B7533" s="220"/>
      <c r="C7533" s="220"/>
      <c r="D7533" s="220"/>
      <c r="E7533" s="220"/>
      <c r="F7533" s="220"/>
      <c r="G7533" s="220"/>
      <c r="H7533" s="220"/>
      <c r="I7533" s="220"/>
      <c r="J7533" s="220"/>
      <c r="K7533" s="220"/>
      <c r="L7533" s="220"/>
      <c r="M7533" s="326"/>
      <c r="N7533" s="220"/>
      <c r="O7533" s="220"/>
      <c r="P7533" s="220"/>
      <c r="Q7533" s="326"/>
      <c r="R7533" s="326"/>
      <c r="S7533" s="326"/>
      <c r="T7533" s="326"/>
    </row>
    <row r="7534" spans="1:20">
      <c r="A7534" s="220"/>
      <c r="B7534" s="220"/>
      <c r="C7534" s="220"/>
      <c r="D7534" s="220"/>
      <c r="E7534" s="220"/>
      <c r="F7534" s="220"/>
      <c r="G7534" s="220"/>
      <c r="H7534" s="220"/>
      <c r="I7534" s="220"/>
      <c r="J7534" s="220"/>
      <c r="K7534" s="220"/>
      <c r="L7534" s="220"/>
      <c r="M7534" s="326"/>
      <c r="N7534" s="220"/>
      <c r="O7534" s="220"/>
      <c r="P7534" s="220"/>
      <c r="Q7534" s="326"/>
      <c r="R7534" s="326"/>
      <c r="S7534" s="326"/>
      <c r="T7534" s="326"/>
    </row>
    <row r="7535" spans="1:20">
      <c r="A7535" s="220"/>
      <c r="B7535" s="220"/>
      <c r="C7535" s="220"/>
      <c r="D7535" s="220"/>
      <c r="E7535" s="220"/>
      <c r="F7535" s="220"/>
      <c r="G7535" s="220"/>
      <c r="H7535" s="220"/>
      <c r="I7535" s="220"/>
      <c r="J7535" s="220"/>
      <c r="K7535" s="220"/>
      <c r="L7535" s="220"/>
      <c r="M7535" s="326"/>
      <c r="N7535" s="220"/>
      <c r="O7535" s="220"/>
      <c r="P7535" s="220"/>
      <c r="Q7535" s="326"/>
      <c r="R7535" s="326"/>
      <c r="S7535" s="326"/>
      <c r="T7535" s="326"/>
    </row>
    <row r="7536" spans="1:20">
      <c r="A7536" s="220"/>
      <c r="B7536" s="220"/>
      <c r="C7536" s="220"/>
      <c r="D7536" s="220"/>
      <c r="E7536" s="220"/>
      <c r="F7536" s="220"/>
      <c r="G7536" s="220"/>
      <c r="H7536" s="220"/>
      <c r="I7536" s="220"/>
      <c r="J7536" s="220"/>
      <c r="K7536" s="220"/>
      <c r="L7536" s="220"/>
      <c r="M7536" s="326"/>
      <c r="N7536" s="220"/>
      <c r="O7536" s="220"/>
      <c r="P7536" s="220"/>
      <c r="Q7536" s="326"/>
      <c r="R7536" s="326"/>
      <c r="S7536" s="326"/>
      <c r="T7536" s="326"/>
    </row>
    <row r="7537" spans="1:20">
      <c r="A7537" s="220"/>
      <c r="B7537" s="220"/>
      <c r="C7537" s="220"/>
      <c r="D7537" s="220"/>
      <c r="E7537" s="220"/>
      <c r="F7537" s="220"/>
      <c r="G7537" s="220"/>
      <c r="H7537" s="220"/>
      <c r="I7537" s="220"/>
      <c r="J7537" s="220"/>
      <c r="K7537" s="220"/>
      <c r="L7537" s="220"/>
      <c r="M7537" s="326"/>
      <c r="N7537" s="220"/>
      <c r="O7537" s="220"/>
      <c r="P7537" s="220"/>
      <c r="Q7537" s="326"/>
      <c r="R7537" s="326"/>
      <c r="S7537" s="326"/>
      <c r="T7537" s="326"/>
    </row>
    <row r="7538" spans="1:20">
      <c r="A7538" s="220"/>
      <c r="B7538" s="220"/>
      <c r="C7538" s="220"/>
      <c r="D7538" s="220"/>
      <c r="E7538" s="220"/>
      <c r="F7538" s="220"/>
      <c r="G7538" s="220"/>
      <c r="H7538" s="220"/>
      <c r="I7538" s="220"/>
      <c r="J7538" s="220"/>
      <c r="K7538" s="220"/>
      <c r="L7538" s="220"/>
      <c r="M7538" s="326"/>
      <c r="N7538" s="220"/>
      <c r="O7538" s="220"/>
      <c r="P7538" s="220"/>
      <c r="Q7538" s="326"/>
      <c r="R7538" s="326"/>
      <c r="S7538" s="326"/>
      <c r="T7538" s="326"/>
    </row>
    <row r="7539" spans="1:20">
      <c r="A7539" s="220"/>
      <c r="B7539" s="220"/>
      <c r="C7539" s="220"/>
      <c r="D7539" s="220"/>
      <c r="E7539" s="220"/>
      <c r="F7539" s="220"/>
      <c r="G7539" s="220"/>
      <c r="H7539" s="220"/>
      <c r="I7539" s="220"/>
      <c r="J7539" s="220"/>
      <c r="K7539" s="220"/>
      <c r="L7539" s="220"/>
      <c r="M7539" s="326"/>
      <c r="N7539" s="220"/>
      <c r="O7539" s="220"/>
      <c r="P7539" s="220"/>
      <c r="Q7539" s="326"/>
      <c r="R7539" s="326"/>
      <c r="S7539" s="326"/>
      <c r="T7539" s="326"/>
    </row>
    <row r="7540" spans="1:20">
      <c r="A7540" s="220"/>
      <c r="B7540" s="220"/>
      <c r="C7540" s="220"/>
      <c r="D7540" s="220"/>
      <c r="E7540" s="220"/>
      <c r="F7540" s="220"/>
      <c r="G7540" s="220"/>
      <c r="H7540" s="220"/>
      <c r="I7540" s="220"/>
      <c r="J7540" s="220"/>
      <c r="K7540" s="220"/>
      <c r="L7540" s="220"/>
      <c r="M7540" s="326"/>
      <c r="N7540" s="220"/>
      <c r="O7540" s="220"/>
      <c r="P7540" s="220"/>
      <c r="Q7540" s="326"/>
      <c r="R7540" s="326"/>
      <c r="S7540" s="326"/>
      <c r="T7540" s="326"/>
    </row>
    <row r="7541" spans="1:20">
      <c r="A7541" s="220"/>
      <c r="B7541" s="220"/>
      <c r="C7541" s="220"/>
      <c r="D7541" s="220"/>
      <c r="E7541" s="220"/>
      <c r="F7541" s="220"/>
      <c r="G7541" s="220"/>
      <c r="H7541" s="220"/>
      <c r="I7541" s="220"/>
      <c r="J7541" s="220"/>
      <c r="K7541" s="220"/>
      <c r="L7541" s="220"/>
      <c r="M7541" s="326"/>
      <c r="N7541" s="220"/>
      <c r="O7541" s="220"/>
      <c r="P7541" s="220"/>
      <c r="Q7541" s="326"/>
      <c r="R7541" s="326"/>
      <c r="S7541" s="326"/>
      <c r="T7541" s="326"/>
    </row>
    <row r="7542" spans="1:20">
      <c r="A7542" s="220"/>
      <c r="B7542" s="220"/>
      <c r="C7542" s="220"/>
      <c r="D7542" s="220"/>
      <c r="E7542" s="220"/>
      <c r="F7542" s="220"/>
      <c r="G7542" s="220"/>
      <c r="H7542" s="220"/>
      <c r="I7542" s="220"/>
      <c r="J7542" s="220"/>
      <c r="K7542" s="220"/>
      <c r="L7542" s="220"/>
      <c r="M7542" s="326"/>
      <c r="N7542" s="220"/>
      <c r="O7542" s="220"/>
      <c r="P7542" s="220"/>
      <c r="Q7542" s="326"/>
      <c r="R7542" s="326"/>
      <c r="S7542" s="326"/>
      <c r="T7542" s="326"/>
    </row>
    <row r="7543" spans="1:20">
      <c r="A7543" s="220"/>
      <c r="B7543" s="220"/>
      <c r="C7543" s="220"/>
      <c r="D7543" s="220"/>
      <c r="E7543" s="220"/>
      <c r="F7543" s="220"/>
      <c r="G7543" s="220"/>
      <c r="H7543" s="220"/>
      <c r="I7543" s="220"/>
      <c r="J7543" s="220"/>
      <c r="K7543" s="220"/>
      <c r="L7543" s="220"/>
      <c r="M7543" s="326"/>
      <c r="N7543" s="220"/>
      <c r="O7543" s="220"/>
      <c r="P7543" s="220"/>
      <c r="Q7543" s="326"/>
      <c r="R7543" s="326"/>
      <c r="S7543" s="326"/>
      <c r="T7543" s="326"/>
    </row>
    <row r="7544" spans="1:20">
      <c r="A7544" s="220"/>
      <c r="B7544" s="220"/>
      <c r="C7544" s="220"/>
      <c r="D7544" s="220"/>
      <c r="E7544" s="220"/>
      <c r="F7544" s="220"/>
      <c r="G7544" s="220"/>
      <c r="H7544" s="220"/>
      <c r="I7544" s="220"/>
      <c r="J7544" s="220"/>
      <c r="K7544" s="220"/>
      <c r="L7544" s="220"/>
      <c r="M7544" s="326"/>
      <c r="N7544" s="220"/>
      <c r="O7544" s="220"/>
      <c r="P7544" s="220"/>
      <c r="Q7544" s="326"/>
      <c r="R7544" s="326"/>
      <c r="S7544" s="326"/>
      <c r="T7544" s="326"/>
    </row>
    <row r="7545" spans="1:20">
      <c r="A7545" s="220"/>
      <c r="B7545" s="220"/>
      <c r="C7545" s="220"/>
      <c r="D7545" s="220"/>
      <c r="E7545" s="220"/>
      <c r="F7545" s="220"/>
      <c r="G7545" s="220"/>
      <c r="H7545" s="220"/>
      <c r="I7545" s="220"/>
      <c r="J7545" s="220"/>
      <c r="K7545" s="220"/>
      <c r="L7545" s="220"/>
      <c r="M7545" s="326"/>
      <c r="N7545" s="220"/>
      <c r="O7545" s="220"/>
      <c r="P7545" s="220"/>
      <c r="Q7545" s="326"/>
      <c r="R7545" s="326"/>
      <c r="S7545" s="326"/>
      <c r="T7545" s="326"/>
    </row>
    <row r="7546" spans="1:20">
      <c r="A7546" s="220"/>
      <c r="B7546" s="220"/>
      <c r="C7546" s="220"/>
      <c r="D7546" s="220"/>
      <c r="E7546" s="220"/>
      <c r="F7546" s="220"/>
      <c r="G7546" s="220"/>
      <c r="H7546" s="220"/>
      <c r="I7546" s="220"/>
      <c r="J7546" s="220"/>
      <c r="K7546" s="220"/>
      <c r="L7546" s="220"/>
      <c r="M7546" s="326"/>
      <c r="N7546" s="220"/>
      <c r="O7546" s="220"/>
      <c r="P7546" s="220"/>
      <c r="Q7546" s="326"/>
      <c r="R7546" s="326"/>
      <c r="S7546" s="326"/>
      <c r="T7546" s="326"/>
    </row>
    <row r="7547" spans="1:20">
      <c r="A7547" s="220"/>
      <c r="B7547" s="220"/>
      <c r="C7547" s="220"/>
      <c r="D7547" s="220"/>
      <c r="E7547" s="220"/>
      <c r="F7547" s="220"/>
      <c r="G7547" s="220"/>
      <c r="H7547" s="220"/>
      <c r="I7547" s="220"/>
      <c r="J7547" s="220"/>
      <c r="K7547" s="220"/>
      <c r="L7547" s="220"/>
      <c r="M7547" s="326"/>
      <c r="N7547" s="220"/>
      <c r="O7547" s="220"/>
      <c r="P7547" s="220"/>
      <c r="Q7547" s="326"/>
      <c r="R7547" s="326"/>
      <c r="S7547" s="326"/>
      <c r="T7547" s="326"/>
    </row>
    <row r="7548" spans="1:20">
      <c r="A7548" s="220"/>
      <c r="B7548" s="220"/>
      <c r="C7548" s="220"/>
      <c r="D7548" s="220"/>
      <c r="E7548" s="220"/>
      <c r="F7548" s="220"/>
      <c r="G7548" s="220"/>
      <c r="H7548" s="220"/>
      <c r="I7548" s="220"/>
      <c r="J7548" s="220"/>
      <c r="K7548" s="220"/>
      <c r="L7548" s="220"/>
      <c r="M7548" s="326"/>
      <c r="N7548" s="220"/>
      <c r="O7548" s="220"/>
      <c r="P7548" s="220"/>
      <c r="Q7548" s="326"/>
      <c r="R7548" s="326"/>
      <c r="S7548" s="326"/>
      <c r="T7548" s="326"/>
    </row>
    <row r="7549" spans="1:20">
      <c r="A7549" s="220"/>
      <c r="B7549" s="220"/>
      <c r="C7549" s="220"/>
      <c r="D7549" s="220"/>
      <c r="E7549" s="220"/>
      <c r="F7549" s="220"/>
      <c r="G7549" s="220"/>
      <c r="H7549" s="220"/>
      <c r="I7549" s="220"/>
      <c r="J7549" s="220"/>
      <c r="K7549" s="220"/>
      <c r="L7549" s="220"/>
      <c r="M7549" s="326"/>
      <c r="N7549" s="220"/>
      <c r="O7549" s="220"/>
      <c r="P7549" s="220"/>
      <c r="Q7549" s="326"/>
      <c r="R7549" s="326"/>
      <c r="S7549" s="326"/>
      <c r="T7549" s="326"/>
    </row>
    <row r="7550" spans="1:20">
      <c r="A7550" s="220"/>
      <c r="B7550" s="220"/>
      <c r="C7550" s="220"/>
      <c r="D7550" s="220"/>
      <c r="E7550" s="220"/>
      <c r="F7550" s="220"/>
      <c r="G7550" s="220"/>
      <c r="H7550" s="220"/>
      <c r="I7550" s="220"/>
      <c r="J7550" s="220"/>
      <c r="K7550" s="220"/>
      <c r="L7550" s="220"/>
      <c r="M7550" s="326"/>
      <c r="N7550" s="220"/>
      <c r="O7550" s="220"/>
      <c r="P7550" s="220"/>
      <c r="Q7550" s="326"/>
      <c r="R7550" s="326"/>
      <c r="S7550" s="326"/>
      <c r="T7550" s="326"/>
    </row>
    <row r="7551" spans="1:20">
      <c r="A7551" s="220"/>
      <c r="B7551" s="220"/>
      <c r="C7551" s="220"/>
      <c r="D7551" s="220"/>
      <c r="E7551" s="220"/>
      <c r="F7551" s="220"/>
      <c r="G7551" s="220"/>
      <c r="H7551" s="220"/>
      <c r="I7551" s="220"/>
      <c r="J7551" s="220"/>
      <c r="K7551" s="220"/>
      <c r="L7551" s="220"/>
      <c r="M7551" s="326"/>
      <c r="N7551" s="220"/>
      <c r="O7551" s="220"/>
      <c r="P7551" s="220"/>
      <c r="Q7551" s="326"/>
      <c r="R7551" s="326"/>
      <c r="S7551" s="326"/>
      <c r="T7551" s="326"/>
    </row>
    <row r="7552" spans="1:20">
      <c r="A7552" s="220"/>
      <c r="B7552" s="220"/>
      <c r="C7552" s="220"/>
      <c r="D7552" s="220"/>
      <c r="E7552" s="220"/>
      <c r="F7552" s="220"/>
      <c r="G7552" s="220"/>
      <c r="H7552" s="220"/>
      <c r="I7552" s="220"/>
      <c r="J7552" s="220"/>
      <c r="K7552" s="220"/>
      <c r="L7552" s="220"/>
      <c r="M7552" s="326"/>
      <c r="N7552" s="220"/>
      <c r="O7552" s="220"/>
      <c r="P7552" s="220"/>
      <c r="Q7552" s="326"/>
      <c r="R7552" s="326"/>
      <c r="S7552" s="326"/>
      <c r="T7552" s="326"/>
    </row>
    <row r="7553" spans="1:20">
      <c r="A7553" s="220"/>
      <c r="B7553" s="220"/>
      <c r="C7553" s="220"/>
      <c r="D7553" s="220"/>
      <c r="E7553" s="220"/>
      <c r="F7553" s="220"/>
      <c r="G7553" s="220"/>
      <c r="H7553" s="220"/>
      <c r="I7553" s="220"/>
      <c r="J7553" s="220"/>
      <c r="K7553" s="220"/>
      <c r="L7553" s="220"/>
      <c r="M7553" s="326"/>
      <c r="N7553" s="220"/>
      <c r="O7553" s="220"/>
      <c r="P7553" s="220"/>
      <c r="Q7553" s="326"/>
      <c r="R7553" s="326"/>
      <c r="S7553" s="326"/>
      <c r="T7553" s="326"/>
    </row>
    <row r="7554" spans="1:20">
      <c r="A7554" s="220"/>
      <c r="B7554" s="220"/>
      <c r="C7554" s="220"/>
      <c r="D7554" s="220"/>
      <c r="E7554" s="220"/>
      <c r="F7554" s="220"/>
      <c r="G7554" s="220"/>
      <c r="H7554" s="220"/>
      <c r="I7554" s="220"/>
      <c r="J7554" s="220"/>
      <c r="K7554" s="220"/>
      <c r="L7554" s="220"/>
      <c r="M7554" s="326"/>
      <c r="N7554" s="220"/>
      <c r="O7554" s="220"/>
      <c r="P7554" s="220"/>
      <c r="Q7554" s="326"/>
      <c r="R7554" s="326"/>
      <c r="S7554" s="326"/>
      <c r="T7554" s="326"/>
    </row>
    <row r="7555" spans="1:20">
      <c r="A7555" s="220"/>
      <c r="B7555" s="220"/>
      <c r="C7555" s="220"/>
      <c r="D7555" s="220"/>
      <c r="E7555" s="220"/>
      <c r="F7555" s="220"/>
      <c r="G7555" s="220"/>
      <c r="H7555" s="220"/>
      <c r="I7555" s="220"/>
      <c r="J7555" s="220"/>
      <c r="K7555" s="220"/>
      <c r="L7555" s="220"/>
      <c r="M7555" s="326"/>
      <c r="N7555" s="220"/>
      <c r="O7555" s="220"/>
      <c r="P7555" s="220"/>
      <c r="Q7555" s="326"/>
      <c r="R7555" s="326"/>
      <c r="S7555" s="326"/>
      <c r="T7555" s="326"/>
    </row>
    <row r="7556" spans="1:20">
      <c r="A7556" s="220"/>
      <c r="B7556" s="220"/>
      <c r="C7556" s="220"/>
      <c r="D7556" s="220"/>
      <c r="E7556" s="220"/>
      <c r="F7556" s="220"/>
      <c r="G7556" s="220"/>
      <c r="H7556" s="220"/>
      <c r="I7556" s="220"/>
      <c r="J7556" s="220"/>
      <c r="K7556" s="220"/>
      <c r="L7556" s="220"/>
      <c r="M7556" s="326"/>
      <c r="N7556" s="220"/>
      <c r="O7556" s="220"/>
      <c r="P7556" s="220"/>
      <c r="Q7556" s="326"/>
      <c r="R7556" s="326"/>
      <c r="S7556" s="326"/>
      <c r="T7556" s="326"/>
    </row>
    <row r="7557" spans="1:20">
      <c r="A7557" s="220"/>
      <c r="B7557" s="220"/>
      <c r="C7557" s="220"/>
      <c r="D7557" s="220"/>
      <c r="E7557" s="220"/>
      <c r="F7557" s="220"/>
      <c r="G7557" s="220"/>
      <c r="H7557" s="220"/>
      <c r="I7557" s="220"/>
      <c r="J7557" s="220"/>
      <c r="K7557" s="220"/>
      <c r="L7557" s="220"/>
      <c r="M7557" s="326"/>
      <c r="N7557" s="220"/>
      <c r="O7557" s="220"/>
      <c r="P7557" s="220"/>
      <c r="Q7557" s="326"/>
      <c r="R7557" s="326"/>
      <c r="S7557" s="326"/>
      <c r="T7557" s="326"/>
    </row>
    <row r="7558" spans="1:20">
      <c r="A7558" s="220"/>
      <c r="B7558" s="220"/>
      <c r="C7558" s="220"/>
      <c r="D7558" s="220"/>
      <c r="E7558" s="220"/>
      <c r="F7558" s="220"/>
      <c r="G7558" s="220"/>
      <c r="H7558" s="220"/>
      <c r="I7558" s="220"/>
      <c r="J7558" s="220"/>
      <c r="K7558" s="220"/>
      <c r="L7558" s="220"/>
      <c r="M7558" s="326"/>
      <c r="N7558" s="220"/>
      <c r="O7558" s="220"/>
      <c r="P7558" s="220"/>
      <c r="Q7558" s="326"/>
      <c r="R7558" s="326"/>
      <c r="S7558" s="326"/>
      <c r="T7558" s="326"/>
    </row>
    <row r="7559" spans="1:20">
      <c r="A7559" s="220"/>
      <c r="B7559" s="220"/>
      <c r="C7559" s="220"/>
      <c r="D7559" s="220"/>
      <c r="E7559" s="220"/>
      <c r="F7559" s="220"/>
      <c r="G7559" s="220"/>
      <c r="H7559" s="220"/>
      <c r="I7559" s="220"/>
      <c r="J7559" s="220"/>
      <c r="K7559" s="220"/>
      <c r="L7559" s="220"/>
      <c r="M7559" s="326"/>
      <c r="N7559" s="220"/>
      <c r="O7559" s="220"/>
      <c r="P7559" s="220"/>
      <c r="Q7559" s="326"/>
      <c r="R7559" s="326"/>
      <c r="S7559" s="326"/>
      <c r="T7559" s="326"/>
    </row>
    <row r="7560" spans="1:20">
      <c r="A7560" s="220"/>
      <c r="B7560" s="220"/>
      <c r="C7560" s="220"/>
      <c r="D7560" s="220"/>
      <c r="E7560" s="220"/>
      <c r="F7560" s="220"/>
      <c r="G7560" s="220"/>
      <c r="H7560" s="220"/>
      <c r="I7560" s="220"/>
      <c r="J7560" s="220"/>
      <c r="K7560" s="220"/>
      <c r="L7560" s="220"/>
      <c r="M7560" s="326"/>
      <c r="N7560" s="220"/>
      <c r="O7560" s="220"/>
      <c r="P7560" s="220"/>
      <c r="Q7560" s="326"/>
      <c r="R7560" s="326"/>
      <c r="S7560" s="326"/>
      <c r="T7560" s="326"/>
    </row>
    <row r="7561" spans="1:20">
      <c r="A7561" s="220"/>
      <c r="B7561" s="220"/>
      <c r="C7561" s="220"/>
      <c r="D7561" s="220"/>
      <c r="E7561" s="220"/>
      <c r="F7561" s="220"/>
      <c r="G7561" s="220"/>
      <c r="H7561" s="220"/>
      <c r="I7561" s="220"/>
      <c r="J7561" s="220"/>
      <c r="K7561" s="220"/>
      <c r="L7561" s="220"/>
      <c r="M7561" s="326"/>
      <c r="N7561" s="220"/>
      <c r="O7561" s="220"/>
      <c r="P7561" s="220"/>
      <c r="Q7561" s="326"/>
      <c r="R7561" s="326"/>
      <c r="S7561" s="326"/>
      <c r="T7561" s="326"/>
    </row>
    <row r="7562" spans="1:20">
      <c r="A7562" s="220"/>
      <c r="B7562" s="220"/>
      <c r="C7562" s="220"/>
      <c r="D7562" s="220"/>
      <c r="E7562" s="220"/>
      <c r="F7562" s="220"/>
      <c r="G7562" s="220"/>
      <c r="H7562" s="220"/>
      <c r="I7562" s="220"/>
      <c r="J7562" s="220"/>
      <c r="K7562" s="220"/>
      <c r="L7562" s="220"/>
      <c r="M7562" s="326"/>
      <c r="N7562" s="220"/>
      <c r="O7562" s="220"/>
      <c r="P7562" s="220"/>
      <c r="Q7562" s="326"/>
      <c r="R7562" s="326"/>
      <c r="S7562" s="326"/>
      <c r="T7562" s="326"/>
    </row>
    <row r="7563" spans="1:20">
      <c r="A7563" s="220"/>
      <c r="B7563" s="220"/>
      <c r="C7563" s="220"/>
      <c r="D7563" s="220"/>
      <c r="E7563" s="220"/>
      <c r="F7563" s="220"/>
      <c r="G7563" s="220"/>
      <c r="H7563" s="220"/>
      <c r="I7563" s="220"/>
      <c r="J7563" s="220"/>
      <c r="K7563" s="220"/>
      <c r="L7563" s="220"/>
      <c r="M7563" s="326"/>
      <c r="N7563" s="220"/>
      <c r="O7563" s="220"/>
      <c r="P7563" s="220"/>
      <c r="Q7563" s="326"/>
      <c r="R7563" s="326"/>
      <c r="S7563" s="326"/>
      <c r="T7563" s="326"/>
    </row>
    <row r="7564" spans="1:20">
      <c r="A7564" s="220"/>
      <c r="B7564" s="220"/>
      <c r="C7564" s="220"/>
      <c r="D7564" s="220"/>
      <c r="E7564" s="220"/>
      <c r="F7564" s="220"/>
      <c r="G7564" s="220"/>
      <c r="H7564" s="220"/>
      <c r="I7564" s="220"/>
      <c r="J7564" s="220"/>
      <c r="K7564" s="220"/>
      <c r="L7564" s="220"/>
      <c r="M7564" s="326"/>
      <c r="N7564" s="220"/>
      <c r="O7564" s="220"/>
      <c r="P7564" s="220"/>
      <c r="Q7564" s="326"/>
      <c r="R7564" s="326"/>
      <c r="S7564" s="326"/>
      <c r="T7564" s="326"/>
    </row>
    <row r="7565" spans="1:20">
      <c r="A7565" s="220"/>
      <c r="B7565" s="220"/>
      <c r="C7565" s="220"/>
      <c r="D7565" s="220"/>
      <c r="E7565" s="220"/>
      <c r="F7565" s="220"/>
      <c r="G7565" s="220"/>
      <c r="H7565" s="220"/>
      <c r="I7565" s="220"/>
      <c r="J7565" s="220"/>
      <c r="K7565" s="220"/>
      <c r="L7565" s="220"/>
      <c r="M7565" s="326"/>
      <c r="N7565" s="220"/>
      <c r="O7565" s="220"/>
      <c r="P7565" s="220"/>
      <c r="Q7565" s="326"/>
      <c r="R7565" s="326"/>
      <c r="S7565" s="326"/>
      <c r="T7565" s="326"/>
    </row>
    <row r="7566" spans="1:20">
      <c r="A7566" s="220"/>
      <c r="B7566" s="220"/>
      <c r="C7566" s="220"/>
      <c r="D7566" s="220"/>
      <c r="E7566" s="220"/>
      <c r="F7566" s="220"/>
      <c r="G7566" s="220"/>
      <c r="H7566" s="220"/>
      <c r="I7566" s="220"/>
      <c r="J7566" s="220"/>
      <c r="K7566" s="220"/>
      <c r="L7566" s="220"/>
      <c r="M7566" s="326"/>
      <c r="N7566" s="220"/>
      <c r="O7566" s="220"/>
      <c r="P7566" s="220"/>
      <c r="Q7566" s="326"/>
      <c r="R7566" s="326"/>
      <c r="S7566" s="326"/>
      <c r="T7566" s="326"/>
    </row>
    <row r="7567" spans="1:20">
      <c r="A7567" s="220"/>
      <c r="B7567" s="220"/>
      <c r="C7567" s="220"/>
      <c r="D7567" s="220"/>
      <c r="E7567" s="220"/>
      <c r="F7567" s="220"/>
      <c r="G7567" s="220"/>
      <c r="H7567" s="220"/>
      <c r="I7567" s="220"/>
      <c r="J7567" s="220"/>
      <c r="K7567" s="220"/>
      <c r="L7567" s="220"/>
      <c r="M7567" s="326"/>
      <c r="N7567" s="220"/>
      <c r="O7567" s="220"/>
      <c r="P7567" s="220"/>
      <c r="Q7567" s="326"/>
      <c r="R7567" s="326"/>
      <c r="S7567" s="326"/>
      <c r="T7567" s="326"/>
    </row>
    <row r="7568" spans="1:20">
      <c r="A7568" s="220"/>
      <c r="B7568" s="220"/>
      <c r="C7568" s="220"/>
      <c r="D7568" s="220"/>
      <c r="E7568" s="220"/>
      <c r="F7568" s="220"/>
      <c r="G7568" s="220"/>
      <c r="H7568" s="220"/>
      <c r="I7568" s="220"/>
      <c r="J7568" s="220"/>
      <c r="K7568" s="220"/>
      <c r="L7568" s="220"/>
      <c r="M7568" s="326"/>
      <c r="N7568" s="220"/>
      <c r="O7568" s="220"/>
      <c r="P7568" s="220"/>
      <c r="Q7568" s="326"/>
      <c r="R7568" s="326"/>
      <c r="S7568" s="326"/>
      <c r="T7568" s="326"/>
    </row>
    <row r="7569" spans="1:20">
      <c r="A7569" s="220"/>
      <c r="B7569" s="220"/>
      <c r="C7569" s="220"/>
      <c r="D7569" s="220"/>
      <c r="E7569" s="220"/>
      <c r="F7569" s="220"/>
      <c r="G7569" s="220"/>
      <c r="H7569" s="220"/>
      <c r="I7569" s="220"/>
      <c r="J7569" s="220"/>
      <c r="K7569" s="220"/>
      <c r="L7569" s="220"/>
      <c r="M7569" s="326"/>
      <c r="N7569" s="220"/>
      <c r="O7569" s="220"/>
      <c r="P7569" s="220"/>
      <c r="Q7569" s="326"/>
      <c r="R7569" s="326"/>
      <c r="S7569" s="326"/>
      <c r="T7569" s="326"/>
    </row>
    <row r="7570" spans="1:20">
      <c r="A7570" s="220"/>
      <c r="B7570" s="220"/>
      <c r="C7570" s="220"/>
      <c r="D7570" s="220"/>
      <c r="E7570" s="220"/>
      <c r="F7570" s="220"/>
      <c r="G7570" s="220"/>
      <c r="H7570" s="220"/>
      <c r="I7570" s="220"/>
      <c r="J7570" s="220"/>
      <c r="K7570" s="220"/>
      <c r="L7570" s="220"/>
      <c r="M7570" s="326"/>
      <c r="N7570" s="220"/>
      <c r="O7570" s="220"/>
      <c r="P7570" s="220"/>
      <c r="Q7570" s="326"/>
      <c r="R7570" s="326"/>
      <c r="S7570" s="326"/>
      <c r="T7570" s="326"/>
    </row>
    <row r="7571" spans="1:20">
      <c r="A7571" s="220"/>
      <c r="B7571" s="220"/>
      <c r="C7571" s="220"/>
      <c r="D7571" s="220"/>
      <c r="E7571" s="220"/>
      <c r="F7571" s="220"/>
      <c r="G7571" s="220"/>
      <c r="H7571" s="220"/>
      <c r="I7571" s="220"/>
      <c r="J7571" s="220"/>
      <c r="K7571" s="220"/>
      <c r="L7571" s="220"/>
      <c r="M7571" s="326"/>
      <c r="N7571" s="220"/>
      <c r="O7571" s="220"/>
      <c r="P7571" s="220"/>
      <c r="Q7571" s="326"/>
      <c r="R7571" s="326"/>
      <c r="S7571" s="326"/>
      <c r="T7571" s="326"/>
    </row>
    <row r="7572" spans="1:20">
      <c r="A7572" s="220"/>
      <c r="B7572" s="220"/>
      <c r="C7572" s="220"/>
      <c r="D7572" s="220"/>
      <c r="E7572" s="220"/>
      <c r="F7572" s="220"/>
      <c r="G7572" s="220"/>
      <c r="H7572" s="220"/>
      <c r="I7572" s="220"/>
      <c r="J7572" s="220"/>
      <c r="K7572" s="220"/>
      <c r="L7572" s="220"/>
      <c r="M7572" s="326"/>
      <c r="N7572" s="220"/>
      <c r="O7572" s="220"/>
      <c r="P7572" s="220"/>
      <c r="Q7572" s="326"/>
      <c r="R7572" s="326"/>
      <c r="S7572" s="326"/>
      <c r="T7572" s="326"/>
    </row>
    <row r="7573" spans="1:20">
      <c r="A7573" s="220"/>
      <c r="B7573" s="220"/>
      <c r="C7573" s="220"/>
      <c r="D7573" s="220"/>
      <c r="E7573" s="220"/>
      <c r="F7573" s="220"/>
      <c r="G7573" s="220"/>
      <c r="H7573" s="220"/>
      <c r="I7573" s="220"/>
      <c r="J7573" s="220"/>
      <c r="K7573" s="220"/>
      <c r="L7573" s="220"/>
      <c r="M7573" s="326"/>
      <c r="N7573" s="220"/>
      <c r="O7573" s="220"/>
      <c r="P7573" s="220"/>
      <c r="Q7573" s="326"/>
      <c r="R7573" s="326"/>
      <c r="S7573" s="326"/>
      <c r="T7573" s="326"/>
    </row>
    <row r="7574" spans="1:20">
      <c r="A7574" s="220"/>
      <c r="B7574" s="220"/>
      <c r="C7574" s="220"/>
      <c r="D7574" s="220"/>
      <c r="E7574" s="220"/>
      <c r="F7574" s="220"/>
      <c r="G7574" s="220"/>
      <c r="H7574" s="220"/>
      <c r="I7574" s="220"/>
      <c r="J7574" s="220"/>
      <c r="K7574" s="220"/>
      <c r="L7574" s="220"/>
      <c r="M7574" s="326"/>
      <c r="N7574" s="220"/>
      <c r="O7574" s="220"/>
      <c r="P7574" s="220"/>
      <c r="Q7574" s="326"/>
      <c r="R7574" s="326"/>
      <c r="S7574" s="326"/>
      <c r="T7574" s="326"/>
    </row>
    <row r="7575" spans="1:20">
      <c r="A7575" s="220"/>
      <c r="B7575" s="220"/>
      <c r="C7575" s="220"/>
      <c r="D7575" s="220"/>
      <c r="E7575" s="220"/>
      <c r="F7575" s="220"/>
      <c r="G7575" s="220"/>
      <c r="H7575" s="220"/>
      <c r="I7575" s="220"/>
      <c r="J7575" s="220"/>
      <c r="K7575" s="220"/>
      <c r="L7575" s="220"/>
      <c r="M7575" s="326"/>
      <c r="N7575" s="220"/>
      <c r="O7575" s="220"/>
      <c r="P7575" s="220"/>
      <c r="Q7575" s="326"/>
      <c r="R7575" s="326"/>
      <c r="S7575" s="326"/>
      <c r="T7575" s="326"/>
    </row>
    <row r="7576" spans="1:20">
      <c r="A7576" s="220"/>
      <c r="B7576" s="220"/>
      <c r="C7576" s="220"/>
      <c r="D7576" s="220"/>
      <c r="E7576" s="220"/>
      <c r="F7576" s="220"/>
      <c r="G7576" s="220"/>
      <c r="H7576" s="220"/>
      <c r="I7576" s="220"/>
      <c r="J7576" s="220"/>
      <c r="K7576" s="220"/>
      <c r="L7576" s="220"/>
      <c r="M7576" s="326"/>
      <c r="N7576" s="220"/>
      <c r="O7576" s="220"/>
      <c r="P7576" s="220"/>
      <c r="Q7576" s="326"/>
      <c r="R7576" s="326"/>
      <c r="S7576" s="326"/>
      <c r="T7576" s="326"/>
    </row>
    <row r="7577" spans="1:20">
      <c r="A7577" s="220"/>
      <c r="B7577" s="220"/>
      <c r="C7577" s="220"/>
      <c r="D7577" s="220"/>
      <c r="E7577" s="220"/>
      <c r="F7577" s="220"/>
      <c r="G7577" s="220"/>
      <c r="H7577" s="220"/>
      <c r="I7577" s="220"/>
      <c r="J7577" s="220"/>
      <c r="K7577" s="220"/>
      <c r="L7577" s="220"/>
      <c r="M7577" s="326"/>
      <c r="N7577" s="220"/>
      <c r="O7577" s="220"/>
      <c r="P7577" s="220"/>
      <c r="Q7577" s="326"/>
      <c r="R7577" s="326"/>
      <c r="S7577" s="326"/>
      <c r="T7577" s="326"/>
    </row>
    <row r="7578" spans="1:20">
      <c r="A7578" s="220"/>
      <c r="B7578" s="220"/>
      <c r="C7578" s="220"/>
      <c r="D7578" s="220"/>
      <c r="E7578" s="220"/>
      <c r="F7578" s="220"/>
      <c r="G7578" s="220"/>
      <c r="H7578" s="220"/>
      <c r="I7578" s="220"/>
      <c r="J7578" s="220"/>
      <c r="K7578" s="220"/>
      <c r="L7578" s="220"/>
      <c r="M7578" s="326"/>
      <c r="N7578" s="220"/>
      <c r="O7578" s="220"/>
      <c r="P7578" s="220"/>
      <c r="Q7578" s="326"/>
      <c r="R7578" s="326"/>
      <c r="S7578" s="326"/>
      <c r="T7578" s="326"/>
    </row>
    <row r="7579" spans="1:20">
      <c r="A7579" s="220"/>
      <c r="B7579" s="220"/>
      <c r="C7579" s="220"/>
      <c r="D7579" s="220"/>
      <c r="E7579" s="220"/>
      <c r="F7579" s="220"/>
      <c r="G7579" s="220"/>
      <c r="H7579" s="220"/>
      <c r="I7579" s="220"/>
      <c r="J7579" s="220"/>
      <c r="K7579" s="220"/>
      <c r="L7579" s="220"/>
      <c r="M7579" s="326"/>
      <c r="N7579" s="220"/>
      <c r="O7579" s="220"/>
      <c r="P7579" s="220"/>
      <c r="Q7579" s="326"/>
      <c r="R7579" s="326"/>
      <c r="S7579" s="326"/>
      <c r="T7579" s="326"/>
    </row>
    <row r="7580" spans="1:20">
      <c r="A7580" s="220"/>
      <c r="B7580" s="220"/>
      <c r="C7580" s="220"/>
      <c r="D7580" s="220"/>
      <c r="E7580" s="220"/>
      <c r="F7580" s="220"/>
      <c r="G7580" s="220"/>
      <c r="H7580" s="220"/>
      <c r="I7580" s="220"/>
      <c r="J7580" s="220"/>
      <c r="K7580" s="220"/>
      <c r="L7580" s="220"/>
      <c r="M7580" s="326"/>
      <c r="N7580" s="220"/>
      <c r="O7580" s="220"/>
      <c r="P7580" s="220"/>
      <c r="Q7580" s="326"/>
      <c r="R7580" s="326"/>
      <c r="S7580" s="326"/>
      <c r="T7580" s="326"/>
    </row>
    <row r="7581" spans="1:20">
      <c r="A7581" s="220"/>
      <c r="B7581" s="220"/>
      <c r="C7581" s="220"/>
      <c r="D7581" s="220"/>
      <c r="E7581" s="220"/>
      <c r="F7581" s="220"/>
      <c r="G7581" s="220"/>
      <c r="H7581" s="220"/>
      <c r="I7581" s="220"/>
      <c r="J7581" s="220"/>
      <c r="K7581" s="220"/>
      <c r="L7581" s="220"/>
      <c r="M7581" s="326"/>
      <c r="N7581" s="220"/>
      <c r="O7581" s="220"/>
      <c r="P7581" s="220"/>
      <c r="Q7581" s="326"/>
      <c r="R7581" s="326"/>
      <c r="S7581" s="326"/>
      <c r="T7581" s="326"/>
    </row>
    <row r="7582" spans="1:20">
      <c r="A7582" s="220"/>
      <c r="B7582" s="220"/>
      <c r="C7582" s="220"/>
      <c r="D7582" s="220"/>
      <c r="E7582" s="220"/>
      <c r="F7582" s="220"/>
      <c r="G7582" s="220"/>
      <c r="H7582" s="220"/>
      <c r="I7582" s="220"/>
      <c r="J7582" s="220"/>
      <c r="K7582" s="220"/>
      <c r="L7582" s="220"/>
      <c r="M7582" s="326"/>
      <c r="N7582" s="220"/>
      <c r="O7582" s="220"/>
      <c r="P7582" s="220"/>
      <c r="Q7582" s="326"/>
      <c r="R7582" s="326"/>
      <c r="S7582" s="326"/>
      <c r="T7582" s="326"/>
    </row>
    <row r="7583" spans="1:20">
      <c r="A7583" s="220"/>
      <c r="B7583" s="220"/>
      <c r="C7583" s="220"/>
      <c r="D7583" s="220"/>
      <c r="E7583" s="220"/>
      <c r="F7583" s="220"/>
      <c r="G7583" s="220"/>
      <c r="H7583" s="220"/>
      <c r="I7583" s="220"/>
      <c r="J7583" s="220"/>
      <c r="K7583" s="220"/>
      <c r="L7583" s="220"/>
      <c r="M7583" s="326"/>
      <c r="N7583" s="220"/>
      <c r="O7583" s="220"/>
      <c r="P7583" s="220"/>
      <c r="Q7583" s="326"/>
      <c r="R7583" s="326"/>
      <c r="S7583" s="326"/>
      <c r="T7583" s="326"/>
    </row>
    <row r="7584" spans="1:20">
      <c r="A7584" s="220"/>
      <c r="B7584" s="220"/>
      <c r="C7584" s="220"/>
      <c r="D7584" s="220"/>
      <c r="E7584" s="220"/>
      <c r="F7584" s="220"/>
      <c r="G7584" s="220"/>
      <c r="H7584" s="220"/>
      <c r="I7584" s="220"/>
      <c r="J7584" s="220"/>
      <c r="K7584" s="220"/>
      <c r="L7584" s="220"/>
      <c r="M7584" s="326"/>
      <c r="N7584" s="220"/>
      <c r="O7584" s="220"/>
      <c r="P7584" s="220"/>
      <c r="Q7584" s="326"/>
      <c r="R7584" s="326"/>
      <c r="S7584" s="326"/>
      <c r="T7584" s="326"/>
    </row>
    <row r="7585" spans="1:20">
      <c r="A7585" s="220"/>
      <c r="B7585" s="220"/>
      <c r="C7585" s="220"/>
      <c r="D7585" s="220"/>
      <c r="E7585" s="220"/>
      <c r="F7585" s="220"/>
      <c r="G7585" s="220"/>
      <c r="H7585" s="220"/>
      <c r="I7585" s="220"/>
      <c r="J7585" s="220"/>
      <c r="K7585" s="220"/>
      <c r="L7585" s="220"/>
      <c r="M7585" s="326"/>
      <c r="N7585" s="220"/>
      <c r="O7585" s="220"/>
      <c r="P7585" s="220"/>
      <c r="Q7585" s="326"/>
      <c r="R7585" s="326"/>
      <c r="S7585" s="326"/>
      <c r="T7585" s="326"/>
    </row>
    <row r="7586" spans="1:20">
      <c r="A7586" s="220"/>
      <c r="B7586" s="220"/>
      <c r="C7586" s="220"/>
      <c r="D7586" s="220"/>
      <c r="E7586" s="220"/>
      <c r="F7586" s="220"/>
      <c r="G7586" s="220"/>
      <c r="H7586" s="220"/>
      <c r="I7586" s="220"/>
      <c r="J7586" s="220"/>
      <c r="K7586" s="220"/>
      <c r="L7586" s="220"/>
      <c r="M7586" s="326"/>
      <c r="N7586" s="220"/>
      <c r="O7586" s="220"/>
      <c r="P7586" s="220"/>
      <c r="Q7586" s="326"/>
      <c r="R7586" s="326"/>
      <c r="S7586" s="326"/>
      <c r="T7586" s="326"/>
    </row>
    <row r="7587" spans="1:20">
      <c r="A7587" s="220"/>
      <c r="B7587" s="220"/>
      <c r="C7587" s="220"/>
      <c r="D7587" s="220"/>
      <c r="E7587" s="220"/>
      <c r="F7587" s="220"/>
      <c r="G7587" s="220"/>
      <c r="H7587" s="220"/>
      <c r="I7587" s="220"/>
      <c r="J7587" s="220"/>
      <c r="K7587" s="220"/>
      <c r="L7587" s="220"/>
      <c r="M7587" s="326"/>
      <c r="N7587" s="220"/>
      <c r="O7587" s="220"/>
      <c r="P7587" s="220"/>
      <c r="Q7587" s="326"/>
      <c r="R7587" s="326"/>
      <c r="S7587" s="326"/>
      <c r="T7587" s="326"/>
    </row>
    <row r="7588" spans="1:20">
      <c r="A7588" s="220"/>
      <c r="B7588" s="220"/>
      <c r="C7588" s="220"/>
      <c r="D7588" s="220"/>
      <c r="E7588" s="220"/>
      <c r="F7588" s="220"/>
      <c r="G7588" s="220"/>
      <c r="H7588" s="220"/>
      <c r="I7588" s="220"/>
      <c r="J7588" s="220"/>
      <c r="K7588" s="220"/>
      <c r="L7588" s="220"/>
      <c r="M7588" s="326"/>
      <c r="N7588" s="220"/>
      <c r="O7588" s="220"/>
      <c r="P7588" s="220"/>
      <c r="Q7588" s="326"/>
      <c r="R7588" s="326"/>
      <c r="S7588" s="326"/>
      <c r="T7588" s="326"/>
    </row>
    <row r="7589" spans="1:20">
      <c r="A7589" s="220"/>
      <c r="B7589" s="220"/>
      <c r="C7589" s="220"/>
      <c r="D7589" s="220"/>
      <c r="E7589" s="220"/>
      <c r="F7589" s="220"/>
      <c r="G7589" s="220"/>
      <c r="H7589" s="220"/>
      <c r="I7589" s="220"/>
      <c r="J7589" s="220"/>
      <c r="K7589" s="220"/>
      <c r="L7589" s="220"/>
      <c r="M7589" s="326"/>
      <c r="N7589" s="220"/>
      <c r="O7589" s="220"/>
      <c r="P7589" s="220"/>
      <c r="Q7589" s="326"/>
      <c r="R7589" s="326"/>
      <c r="S7589" s="326"/>
      <c r="T7589" s="326"/>
    </row>
    <row r="7590" spans="1:20">
      <c r="A7590" s="220"/>
      <c r="B7590" s="220"/>
      <c r="C7590" s="220"/>
      <c r="D7590" s="220"/>
      <c r="E7590" s="220"/>
      <c r="F7590" s="220"/>
      <c r="G7590" s="220"/>
      <c r="H7590" s="220"/>
      <c r="I7590" s="220"/>
      <c r="J7590" s="220"/>
      <c r="K7590" s="220"/>
      <c r="L7590" s="220"/>
      <c r="M7590" s="326"/>
      <c r="N7590" s="220"/>
      <c r="O7590" s="220"/>
      <c r="P7590" s="220"/>
      <c r="Q7590" s="326"/>
      <c r="R7590" s="326"/>
      <c r="S7590" s="326"/>
      <c r="T7590" s="326"/>
    </row>
    <row r="7591" spans="1:20">
      <c r="A7591" s="220"/>
      <c r="B7591" s="220"/>
      <c r="C7591" s="220"/>
      <c r="D7591" s="220"/>
      <c r="E7591" s="220"/>
      <c r="F7591" s="220"/>
      <c r="G7591" s="220"/>
      <c r="H7591" s="220"/>
      <c r="I7591" s="220"/>
      <c r="J7591" s="220"/>
      <c r="K7591" s="220"/>
      <c r="L7591" s="220"/>
      <c r="M7591" s="326"/>
      <c r="N7591" s="220"/>
      <c r="O7591" s="220"/>
      <c r="P7591" s="220"/>
      <c r="Q7591" s="326"/>
      <c r="R7591" s="326"/>
      <c r="S7591" s="326"/>
      <c r="T7591" s="326"/>
    </row>
    <row r="7592" spans="1:20">
      <c r="A7592" s="220"/>
      <c r="B7592" s="220"/>
      <c r="C7592" s="220"/>
      <c r="D7592" s="220"/>
      <c r="E7592" s="220"/>
      <c r="F7592" s="220"/>
      <c r="G7592" s="220"/>
      <c r="H7592" s="220"/>
      <c r="I7592" s="220"/>
      <c r="J7592" s="220"/>
      <c r="K7592" s="220"/>
      <c r="L7592" s="220"/>
      <c r="M7592" s="326"/>
      <c r="N7592" s="220"/>
      <c r="O7592" s="220"/>
      <c r="P7592" s="220"/>
      <c r="Q7592" s="326"/>
      <c r="R7592" s="326"/>
      <c r="S7592" s="326"/>
      <c r="T7592" s="326"/>
    </row>
    <row r="7593" spans="1:20">
      <c r="A7593" s="220"/>
      <c r="B7593" s="220"/>
      <c r="C7593" s="220"/>
      <c r="D7593" s="220"/>
      <c r="E7593" s="220"/>
      <c r="F7593" s="220"/>
      <c r="G7593" s="220"/>
      <c r="H7593" s="220"/>
      <c r="I7593" s="220"/>
      <c r="J7593" s="220"/>
      <c r="K7593" s="220"/>
      <c r="L7593" s="220"/>
      <c r="M7593" s="326"/>
      <c r="N7593" s="220"/>
      <c r="O7593" s="220"/>
      <c r="P7593" s="220"/>
      <c r="Q7593" s="326"/>
      <c r="R7593" s="326"/>
      <c r="S7593" s="326"/>
      <c r="T7593" s="326"/>
    </row>
    <row r="7594" spans="1:20">
      <c r="A7594" s="220"/>
      <c r="B7594" s="220"/>
      <c r="C7594" s="220"/>
      <c r="D7594" s="220"/>
      <c r="E7594" s="220"/>
      <c r="F7594" s="220"/>
      <c r="G7594" s="220"/>
      <c r="H7594" s="220"/>
      <c r="I7594" s="220"/>
      <c r="J7594" s="220"/>
      <c r="K7594" s="220"/>
      <c r="L7594" s="220"/>
      <c r="M7594" s="326"/>
      <c r="N7594" s="220"/>
      <c r="O7594" s="220"/>
      <c r="P7594" s="220"/>
      <c r="Q7594" s="326"/>
      <c r="R7594" s="326"/>
      <c r="S7594" s="326"/>
      <c r="T7594" s="326"/>
    </row>
    <row r="7595" spans="1:20">
      <c r="A7595" s="220"/>
      <c r="B7595" s="220"/>
      <c r="C7595" s="220"/>
      <c r="D7595" s="220"/>
      <c r="E7595" s="220"/>
      <c r="F7595" s="220"/>
      <c r="G7595" s="220"/>
      <c r="H7595" s="220"/>
      <c r="I7595" s="220"/>
      <c r="J7595" s="220"/>
      <c r="K7595" s="220"/>
      <c r="L7595" s="220"/>
      <c r="M7595" s="326"/>
      <c r="N7595" s="220"/>
      <c r="O7595" s="220"/>
      <c r="P7595" s="220"/>
      <c r="Q7595" s="326"/>
      <c r="R7595" s="326"/>
      <c r="S7595" s="326"/>
      <c r="T7595" s="326"/>
    </row>
    <row r="7596" spans="1:20">
      <c r="A7596" s="220"/>
      <c r="B7596" s="220"/>
      <c r="C7596" s="220"/>
      <c r="D7596" s="220"/>
      <c r="E7596" s="220"/>
      <c r="F7596" s="220"/>
      <c r="G7596" s="220"/>
      <c r="H7596" s="220"/>
      <c r="I7596" s="220"/>
      <c r="J7596" s="220"/>
      <c r="K7596" s="220"/>
      <c r="L7596" s="220"/>
      <c r="M7596" s="326"/>
      <c r="N7596" s="220"/>
      <c r="O7596" s="220"/>
      <c r="P7596" s="220"/>
      <c r="Q7596" s="326"/>
      <c r="R7596" s="326"/>
      <c r="S7596" s="326"/>
      <c r="T7596" s="326"/>
    </row>
    <row r="7597" spans="1:20">
      <c r="A7597" s="220"/>
      <c r="B7597" s="220"/>
      <c r="C7597" s="220"/>
      <c r="D7597" s="220"/>
      <c r="E7597" s="220"/>
      <c r="F7597" s="220"/>
      <c r="G7597" s="220"/>
      <c r="H7597" s="220"/>
      <c r="I7597" s="220"/>
      <c r="J7597" s="220"/>
      <c r="K7597" s="220"/>
      <c r="L7597" s="220"/>
      <c r="M7597" s="326"/>
      <c r="N7597" s="220"/>
      <c r="O7597" s="220"/>
      <c r="P7597" s="220"/>
      <c r="Q7597" s="326"/>
      <c r="R7597" s="326"/>
      <c r="S7597" s="326"/>
      <c r="T7597" s="326"/>
    </row>
    <row r="7598" spans="1:20">
      <c r="A7598" s="220"/>
      <c r="B7598" s="220"/>
      <c r="C7598" s="220"/>
      <c r="D7598" s="220"/>
      <c r="E7598" s="220"/>
      <c r="F7598" s="220"/>
      <c r="G7598" s="220"/>
      <c r="H7598" s="220"/>
      <c r="I7598" s="220"/>
      <c r="J7598" s="220"/>
      <c r="K7598" s="220"/>
      <c r="L7598" s="220"/>
      <c r="M7598" s="326"/>
      <c r="N7598" s="220"/>
      <c r="O7598" s="220"/>
      <c r="P7598" s="220"/>
      <c r="Q7598" s="326"/>
      <c r="R7598" s="326"/>
      <c r="S7598" s="326"/>
      <c r="T7598" s="326"/>
    </row>
    <row r="7599" spans="1:20">
      <c r="A7599" s="220"/>
      <c r="B7599" s="220"/>
      <c r="C7599" s="220"/>
      <c r="D7599" s="220"/>
      <c r="E7599" s="220"/>
      <c r="F7599" s="220"/>
      <c r="G7599" s="220"/>
      <c r="H7599" s="220"/>
      <c r="I7599" s="220"/>
      <c r="J7599" s="220"/>
      <c r="K7599" s="220"/>
      <c r="L7599" s="220"/>
      <c r="M7599" s="326"/>
      <c r="N7599" s="220"/>
      <c r="O7599" s="220"/>
      <c r="P7599" s="220"/>
      <c r="Q7599" s="326"/>
      <c r="R7599" s="326"/>
      <c r="S7599" s="326"/>
      <c r="T7599" s="326"/>
    </row>
    <row r="7600" spans="1:20">
      <c r="A7600" s="220"/>
      <c r="B7600" s="220"/>
      <c r="C7600" s="220"/>
      <c r="D7600" s="220"/>
      <c r="E7600" s="220"/>
      <c r="F7600" s="220"/>
      <c r="G7600" s="220"/>
      <c r="H7600" s="220"/>
      <c r="I7600" s="220"/>
      <c r="J7600" s="220"/>
      <c r="K7600" s="220"/>
      <c r="L7600" s="220"/>
      <c r="M7600" s="326"/>
      <c r="N7600" s="220"/>
      <c r="O7600" s="220"/>
      <c r="P7600" s="220"/>
      <c r="Q7600" s="326"/>
      <c r="R7600" s="326"/>
      <c r="S7600" s="326"/>
      <c r="T7600" s="326"/>
    </row>
    <row r="7601" spans="1:20">
      <c r="A7601" s="220"/>
      <c r="B7601" s="220"/>
      <c r="C7601" s="220"/>
      <c r="D7601" s="220"/>
      <c r="E7601" s="220"/>
      <c r="F7601" s="220"/>
      <c r="G7601" s="220"/>
      <c r="H7601" s="220"/>
      <c r="I7601" s="220"/>
      <c r="J7601" s="220"/>
      <c r="K7601" s="220"/>
      <c r="L7601" s="220"/>
      <c r="M7601" s="326"/>
      <c r="N7601" s="220"/>
      <c r="O7601" s="220"/>
      <c r="P7601" s="220"/>
      <c r="Q7601" s="326"/>
      <c r="R7601" s="326"/>
      <c r="S7601" s="326"/>
      <c r="T7601" s="326"/>
    </row>
    <row r="7602" spans="1:20">
      <c r="A7602" s="220"/>
      <c r="B7602" s="220"/>
      <c r="C7602" s="220"/>
      <c r="D7602" s="220"/>
      <c r="E7602" s="220"/>
      <c r="F7602" s="220"/>
      <c r="G7602" s="220"/>
      <c r="H7602" s="220"/>
      <c r="I7602" s="220"/>
      <c r="J7602" s="220"/>
      <c r="K7602" s="220"/>
      <c r="L7602" s="220"/>
      <c r="M7602" s="326"/>
      <c r="N7602" s="220"/>
      <c r="O7602" s="220"/>
      <c r="P7602" s="220"/>
      <c r="Q7602" s="326"/>
      <c r="R7602" s="326"/>
      <c r="S7602" s="326"/>
      <c r="T7602" s="326"/>
    </row>
    <row r="7603" spans="1:20">
      <c r="A7603" s="220"/>
      <c r="B7603" s="220"/>
      <c r="C7603" s="220"/>
      <c r="D7603" s="220"/>
      <c r="E7603" s="220"/>
      <c r="F7603" s="220"/>
      <c r="G7603" s="220"/>
      <c r="H7603" s="220"/>
      <c r="I7603" s="220"/>
      <c r="J7603" s="220"/>
      <c r="K7603" s="220"/>
      <c r="L7603" s="220"/>
      <c r="M7603" s="326"/>
      <c r="N7603" s="220"/>
      <c r="O7603" s="220"/>
      <c r="P7603" s="220"/>
      <c r="Q7603" s="326"/>
      <c r="R7603" s="326"/>
      <c r="S7603" s="326"/>
      <c r="T7603" s="326"/>
    </row>
    <row r="7604" spans="1:20">
      <c r="A7604" s="220"/>
      <c r="B7604" s="220"/>
      <c r="C7604" s="220"/>
      <c r="D7604" s="220"/>
      <c r="E7604" s="220"/>
      <c r="F7604" s="220"/>
      <c r="G7604" s="220"/>
      <c r="H7604" s="220"/>
      <c r="I7604" s="220"/>
      <c r="J7604" s="220"/>
      <c r="K7604" s="220"/>
      <c r="L7604" s="220"/>
      <c r="M7604" s="326"/>
      <c r="N7604" s="220"/>
      <c r="O7604" s="220"/>
      <c r="P7604" s="220"/>
      <c r="Q7604" s="326"/>
      <c r="R7604" s="326"/>
      <c r="S7604" s="326"/>
      <c r="T7604" s="326"/>
    </row>
    <row r="7605" spans="1:20">
      <c r="A7605" s="220"/>
      <c r="B7605" s="220"/>
      <c r="C7605" s="220"/>
      <c r="D7605" s="220"/>
      <c r="E7605" s="220"/>
      <c r="F7605" s="220"/>
      <c r="G7605" s="220"/>
      <c r="H7605" s="220"/>
      <c r="I7605" s="220"/>
      <c r="J7605" s="220"/>
      <c r="K7605" s="220"/>
      <c r="L7605" s="220"/>
      <c r="M7605" s="326"/>
      <c r="N7605" s="220"/>
      <c r="O7605" s="220"/>
      <c r="P7605" s="220"/>
      <c r="Q7605" s="326"/>
      <c r="R7605" s="326"/>
      <c r="S7605" s="326"/>
      <c r="T7605" s="326"/>
    </row>
    <row r="7606" spans="1:20">
      <c r="A7606" s="220"/>
      <c r="B7606" s="220"/>
      <c r="C7606" s="220"/>
      <c r="D7606" s="220"/>
      <c r="E7606" s="220"/>
      <c r="F7606" s="220"/>
      <c r="G7606" s="220"/>
      <c r="H7606" s="220"/>
      <c r="I7606" s="220"/>
      <c r="J7606" s="220"/>
      <c r="K7606" s="220"/>
      <c r="L7606" s="220"/>
      <c r="M7606" s="326"/>
      <c r="N7606" s="220"/>
      <c r="O7606" s="220"/>
      <c r="P7606" s="220"/>
      <c r="Q7606" s="326"/>
      <c r="R7606" s="326"/>
      <c r="S7606" s="326"/>
      <c r="T7606" s="326"/>
    </row>
    <row r="7607" spans="1:20">
      <c r="A7607" s="220"/>
      <c r="B7607" s="220"/>
      <c r="C7607" s="220"/>
      <c r="D7607" s="220"/>
      <c r="E7607" s="220"/>
      <c r="F7607" s="220"/>
      <c r="G7607" s="220"/>
      <c r="H7607" s="220"/>
      <c r="I7607" s="220"/>
      <c r="J7607" s="220"/>
      <c r="K7607" s="220"/>
      <c r="L7607" s="220"/>
      <c r="M7607" s="326"/>
      <c r="N7607" s="220"/>
      <c r="O7607" s="220"/>
      <c r="P7607" s="220"/>
      <c r="Q7607" s="326"/>
      <c r="R7607" s="326"/>
      <c r="S7607" s="326"/>
      <c r="T7607" s="326"/>
    </row>
    <row r="7608" spans="1:20">
      <c r="A7608" s="220"/>
      <c r="B7608" s="220"/>
      <c r="C7608" s="220"/>
      <c r="D7608" s="220"/>
      <c r="E7608" s="220"/>
      <c r="F7608" s="220"/>
      <c r="G7608" s="220"/>
      <c r="H7608" s="220"/>
      <c r="I7608" s="220"/>
      <c r="J7608" s="220"/>
      <c r="K7608" s="220"/>
      <c r="L7608" s="220"/>
      <c r="M7608" s="326"/>
      <c r="N7608" s="220"/>
      <c r="O7608" s="220"/>
      <c r="P7608" s="220"/>
      <c r="Q7608" s="326"/>
      <c r="R7608" s="326"/>
      <c r="S7608" s="326"/>
      <c r="T7608" s="326"/>
    </row>
    <row r="7609" spans="1:20">
      <c r="A7609" s="220"/>
      <c r="B7609" s="220"/>
      <c r="C7609" s="220"/>
      <c r="D7609" s="220"/>
      <c r="E7609" s="220"/>
      <c r="F7609" s="220"/>
      <c r="G7609" s="220"/>
      <c r="H7609" s="220"/>
      <c r="I7609" s="220"/>
      <c r="J7609" s="220"/>
      <c r="K7609" s="220"/>
      <c r="L7609" s="220"/>
      <c r="M7609" s="326"/>
      <c r="N7609" s="220"/>
      <c r="O7609" s="220"/>
      <c r="P7609" s="220"/>
      <c r="Q7609" s="326"/>
      <c r="R7609" s="326"/>
      <c r="S7609" s="326"/>
      <c r="T7609" s="326"/>
    </row>
    <row r="7610" spans="1:20">
      <c r="A7610" s="220"/>
      <c r="B7610" s="220"/>
      <c r="C7610" s="220"/>
      <c r="D7610" s="220"/>
      <c r="E7610" s="220"/>
      <c r="F7610" s="220"/>
      <c r="G7610" s="220"/>
      <c r="H7610" s="220"/>
      <c r="I7610" s="220"/>
      <c r="J7610" s="220"/>
      <c r="K7610" s="220"/>
      <c r="L7610" s="220"/>
      <c r="M7610" s="326"/>
      <c r="N7610" s="220"/>
      <c r="O7610" s="220"/>
      <c r="P7610" s="220"/>
      <c r="Q7610" s="326"/>
      <c r="R7610" s="326"/>
      <c r="S7610" s="326"/>
      <c r="T7610" s="326"/>
    </row>
    <row r="7611" spans="1:20">
      <c r="A7611" s="220"/>
      <c r="B7611" s="220"/>
      <c r="C7611" s="220"/>
      <c r="D7611" s="220"/>
      <c r="E7611" s="220"/>
      <c r="F7611" s="220"/>
      <c r="G7611" s="220"/>
      <c r="H7611" s="220"/>
      <c r="I7611" s="220"/>
      <c r="J7611" s="220"/>
      <c r="K7611" s="220"/>
      <c r="L7611" s="220"/>
      <c r="M7611" s="326"/>
      <c r="N7611" s="220"/>
      <c r="O7611" s="220"/>
      <c r="P7611" s="220"/>
      <c r="Q7611" s="326"/>
      <c r="R7611" s="326"/>
      <c r="S7611" s="326"/>
      <c r="T7611" s="326"/>
    </row>
    <row r="7612" spans="1:20">
      <c r="A7612" s="220"/>
      <c r="B7612" s="220"/>
      <c r="C7612" s="220"/>
      <c r="D7612" s="220"/>
      <c r="E7612" s="220"/>
      <c r="F7612" s="220"/>
      <c r="G7612" s="220"/>
      <c r="H7612" s="220"/>
      <c r="I7612" s="220"/>
      <c r="J7612" s="220"/>
      <c r="K7612" s="220"/>
      <c r="L7612" s="220"/>
      <c r="M7612" s="326"/>
      <c r="N7612" s="220"/>
      <c r="O7612" s="220"/>
      <c r="P7612" s="220"/>
      <c r="Q7612" s="326"/>
      <c r="R7612" s="326"/>
      <c r="S7612" s="326"/>
      <c r="T7612" s="326"/>
    </row>
    <row r="7613" spans="1:20">
      <c r="A7613" s="220"/>
      <c r="B7613" s="220"/>
      <c r="C7613" s="220"/>
      <c r="D7613" s="220"/>
      <c r="E7613" s="220"/>
      <c r="F7613" s="220"/>
      <c r="G7613" s="220"/>
      <c r="H7613" s="220"/>
      <c r="I7613" s="220"/>
      <c r="J7613" s="220"/>
      <c r="K7613" s="220"/>
      <c r="L7613" s="220"/>
      <c r="M7613" s="326"/>
      <c r="N7613" s="220"/>
      <c r="O7613" s="220"/>
      <c r="P7613" s="220"/>
      <c r="Q7613" s="326"/>
      <c r="R7613" s="326"/>
      <c r="S7613" s="326"/>
      <c r="T7613" s="326"/>
    </row>
    <row r="7614" spans="1:20">
      <c r="A7614" s="220"/>
      <c r="B7614" s="220"/>
      <c r="C7614" s="220"/>
      <c r="D7614" s="220"/>
      <c r="E7614" s="220"/>
      <c r="F7614" s="220"/>
      <c r="G7614" s="220"/>
      <c r="H7614" s="220"/>
      <c r="I7614" s="220"/>
      <c r="J7614" s="220"/>
      <c r="K7614" s="220"/>
      <c r="L7614" s="220"/>
      <c r="M7614" s="326"/>
      <c r="N7614" s="220"/>
      <c r="O7614" s="220"/>
      <c r="P7614" s="220"/>
      <c r="Q7614" s="326"/>
      <c r="R7614" s="326"/>
      <c r="S7614" s="326"/>
      <c r="T7614" s="326"/>
    </row>
    <row r="7615" spans="1:20">
      <c r="A7615" s="220"/>
      <c r="B7615" s="220"/>
      <c r="C7615" s="220"/>
      <c r="D7615" s="220"/>
      <c r="E7615" s="220"/>
      <c r="F7615" s="220"/>
      <c r="G7615" s="220"/>
      <c r="H7615" s="220"/>
      <c r="I7615" s="220"/>
      <c r="J7615" s="220"/>
      <c r="K7615" s="220"/>
      <c r="L7615" s="220"/>
      <c r="M7615" s="326"/>
      <c r="N7615" s="220"/>
      <c r="O7615" s="220"/>
      <c r="P7615" s="220"/>
      <c r="Q7615" s="326"/>
      <c r="R7615" s="326"/>
      <c r="S7615" s="326"/>
      <c r="T7615" s="326"/>
    </row>
    <row r="7616" spans="1:20">
      <c r="A7616" s="220"/>
      <c r="B7616" s="220"/>
      <c r="C7616" s="220"/>
      <c r="D7616" s="220"/>
      <c r="E7616" s="220"/>
      <c r="F7616" s="220"/>
      <c r="G7616" s="220"/>
      <c r="H7616" s="220"/>
      <c r="I7616" s="220"/>
      <c r="J7616" s="220"/>
      <c r="K7616" s="220"/>
      <c r="L7616" s="220"/>
      <c r="M7616" s="326"/>
      <c r="N7616" s="220"/>
      <c r="O7616" s="220"/>
      <c r="P7616" s="220"/>
      <c r="Q7616" s="326"/>
      <c r="R7616" s="326"/>
      <c r="S7616" s="326"/>
      <c r="T7616" s="326"/>
    </row>
    <row r="7617" spans="1:20">
      <c r="A7617" s="220"/>
      <c r="B7617" s="220"/>
      <c r="C7617" s="220"/>
      <c r="D7617" s="220"/>
      <c r="E7617" s="220"/>
      <c r="F7617" s="220"/>
      <c r="G7617" s="220"/>
      <c r="H7617" s="220"/>
      <c r="I7617" s="220"/>
      <c r="J7617" s="220"/>
      <c r="K7617" s="220"/>
      <c r="L7617" s="220"/>
      <c r="M7617" s="326"/>
      <c r="N7617" s="220"/>
      <c r="O7617" s="220"/>
      <c r="P7617" s="220"/>
      <c r="Q7617" s="326"/>
      <c r="R7617" s="326"/>
      <c r="S7617" s="326"/>
      <c r="T7617" s="326"/>
    </row>
    <row r="7618" spans="1:20">
      <c r="A7618" s="220"/>
      <c r="B7618" s="220"/>
      <c r="C7618" s="220"/>
      <c r="D7618" s="220"/>
      <c r="E7618" s="220"/>
      <c r="F7618" s="220"/>
      <c r="G7618" s="220"/>
      <c r="H7618" s="220"/>
      <c r="I7618" s="220"/>
      <c r="J7618" s="220"/>
      <c r="K7618" s="220"/>
      <c r="L7618" s="220"/>
      <c r="M7618" s="326"/>
      <c r="N7618" s="220"/>
      <c r="O7618" s="220"/>
      <c r="P7618" s="220"/>
      <c r="Q7618" s="326"/>
      <c r="R7618" s="326"/>
      <c r="S7618" s="326"/>
      <c r="T7618" s="326"/>
    </row>
    <row r="7619" spans="1:20">
      <c r="A7619" s="220"/>
      <c r="B7619" s="220"/>
      <c r="C7619" s="220"/>
      <c r="D7619" s="220"/>
      <c r="E7619" s="220"/>
      <c r="F7619" s="220"/>
      <c r="G7619" s="220"/>
      <c r="H7619" s="220"/>
      <c r="I7619" s="220"/>
      <c r="J7619" s="220"/>
      <c r="K7619" s="220"/>
      <c r="L7619" s="220"/>
      <c r="M7619" s="326"/>
      <c r="N7619" s="220"/>
      <c r="O7619" s="220"/>
      <c r="P7619" s="220"/>
      <c r="Q7619" s="326"/>
      <c r="R7619" s="326"/>
      <c r="S7619" s="326"/>
      <c r="T7619" s="326"/>
    </row>
    <row r="7620" spans="1:20">
      <c r="A7620" s="220"/>
      <c r="B7620" s="220"/>
      <c r="C7620" s="220"/>
      <c r="D7620" s="220"/>
      <c r="E7620" s="220"/>
      <c r="F7620" s="220"/>
      <c r="G7620" s="220"/>
      <c r="H7620" s="220"/>
      <c r="I7620" s="220"/>
      <c r="J7620" s="220"/>
      <c r="K7620" s="220"/>
      <c r="L7620" s="220"/>
      <c r="M7620" s="326"/>
      <c r="N7620" s="220"/>
      <c r="O7620" s="220"/>
      <c r="P7620" s="220"/>
      <c r="Q7620" s="326"/>
      <c r="R7620" s="326"/>
      <c r="S7620" s="326"/>
      <c r="T7620" s="326"/>
    </row>
    <row r="7621" spans="1:20">
      <c r="A7621" s="220"/>
      <c r="B7621" s="220"/>
      <c r="C7621" s="220"/>
      <c r="D7621" s="220"/>
      <c r="E7621" s="220"/>
      <c r="F7621" s="220"/>
      <c r="G7621" s="220"/>
      <c r="H7621" s="220"/>
      <c r="I7621" s="220"/>
      <c r="J7621" s="220"/>
      <c r="K7621" s="220"/>
      <c r="L7621" s="220"/>
      <c r="M7621" s="326"/>
      <c r="N7621" s="220"/>
      <c r="O7621" s="220"/>
      <c r="P7621" s="220"/>
      <c r="Q7621" s="326"/>
      <c r="R7621" s="326"/>
      <c r="S7621" s="326"/>
      <c r="T7621" s="326"/>
    </row>
    <row r="7622" spans="1:20">
      <c r="A7622" s="220"/>
      <c r="B7622" s="220"/>
      <c r="C7622" s="220"/>
      <c r="D7622" s="220"/>
      <c r="E7622" s="220"/>
      <c r="F7622" s="220"/>
      <c r="G7622" s="220"/>
      <c r="H7622" s="220"/>
      <c r="I7622" s="220"/>
      <c r="J7622" s="220"/>
      <c r="K7622" s="220"/>
      <c r="L7622" s="220"/>
      <c r="M7622" s="326"/>
      <c r="N7622" s="220"/>
      <c r="O7622" s="220"/>
      <c r="P7622" s="220"/>
      <c r="Q7622" s="326"/>
      <c r="R7622" s="326"/>
      <c r="S7622" s="326"/>
      <c r="T7622" s="326"/>
    </row>
    <row r="7623" spans="1:20">
      <c r="A7623" s="220"/>
      <c r="B7623" s="220"/>
      <c r="C7623" s="220"/>
      <c r="D7623" s="220"/>
      <c r="E7623" s="220"/>
      <c r="F7623" s="220"/>
      <c r="G7623" s="220"/>
      <c r="H7623" s="220"/>
      <c r="I7623" s="220"/>
      <c r="J7623" s="220"/>
      <c r="K7623" s="220"/>
      <c r="L7623" s="220"/>
      <c r="M7623" s="326"/>
      <c r="N7623" s="220"/>
      <c r="O7623" s="220"/>
      <c r="P7623" s="220"/>
      <c r="Q7623" s="326"/>
      <c r="R7623" s="326"/>
      <c r="S7623" s="326"/>
      <c r="T7623" s="326"/>
    </row>
    <row r="7624" spans="1:20">
      <c r="A7624" s="220"/>
      <c r="B7624" s="220"/>
      <c r="C7624" s="220"/>
      <c r="D7624" s="220"/>
      <c r="E7624" s="220"/>
      <c r="F7624" s="220"/>
      <c r="G7624" s="220"/>
      <c r="H7624" s="220"/>
      <c r="I7624" s="220"/>
      <c r="J7624" s="220"/>
      <c r="K7624" s="220"/>
      <c r="L7624" s="220"/>
      <c r="M7624" s="326"/>
      <c r="N7624" s="220"/>
      <c r="O7624" s="220"/>
      <c r="P7624" s="220"/>
      <c r="Q7624" s="326"/>
      <c r="R7624" s="326"/>
      <c r="S7624" s="326"/>
      <c r="T7624" s="326"/>
    </row>
    <row r="7625" spans="1:20">
      <c r="A7625" s="220"/>
      <c r="B7625" s="220"/>
      <c r="C7625" s="220"/>
      <c r="D7625" s="220"/>
      <c r="E7625" s="220"/>
      <c r="F7625" s="220"/>
      <c r="G7625" s="220"/>
      <c r="H7625" s="220"/>
      <c r="I7625" s="220"/>
      <c r="J7625" s="220"/>
      <c r="K7625" s="220"/>
      <c r="L7625" s="220"/>
      <c r="M7625" s="326"/>
      <c r="N7625" s="220"/>
      <c r="O7625" s="220"/>
      <c r="P7625" s="220"/>
      <c r="Q7625" s="326"/>
      <c r="R7625" s="326"/>
      <c r="S7625" s="326"/>
      <c r="T7625" s="326"/>
    </row>
    <row r="7626" spans="1:20">
      <c r="A7626" s="220"/>
      <c r="B7626" s="220"/>
      <c r="C7626" s="220"/>
      <c r="D7626" s="220"/>
      <c r="E7626" s="220"/>
      <c r="F7626" s="220"/>
      <c r="G7626" s="220"/>
      <c r="H7626" s="220"/>
      <c r="I7626" s="220"/>
      <c r="J7626" s="220"/>
      <c r="K7626" s="220"/>
      <c r="L7626" s="220"/>
      <c r="M7626" s="326"/>
      <c r="N7626" s="220"/>
      <c r="O7626" s="220"/>
      <c r="P7626" s="220"/>
      <c r="Q7626" s="326"/>
      <c r="R7626" s="326"/>
      <c r="S7626" s="326"/>
      <c r="T7626" s="326"/>
    </row>
    <row r="7627" spans="1:20">
      <c r="A7627" s="220"/>
      <c r="B7627" s="220"/>
      <c r="C7627" s="220"/>
      <c r="D7627" s="220"/>
      <c r="E7627" s="220"/>
      <c r="F7627" s="220"/>
      <c r="G7627" s="220"/>
      <c r="H7627" s="220"/>
      <c r="I7627" s="220"/>
      <c r="J7627" s="220"/>
      <c r="K7627" s="220"/>
      <c r="L7627" s="220"/>
      <c r="M7627" s="326"/>
      <c r="N7627" s="220"/>
      <c r="O7627" s="220"/>
      <c r="P7627" s="220"/>
      <c r="Q7627" s="326"/>
      <c r="R7627" s="326"/>
      <c r="S7627" s="326"/>
      <c r="T7627" s="326"/>
    </row>
    <row r="7628" spans="1:20">
      <c r="A7628" s="220"/>
      <c r="B7628" s="220"/>
      <c r="C7628" s="220"/>
      <c r="D7628" s="220"/>
      <c r="E7628" s="220"/>
      <c r="F7628" s="220"/>
      <c r="G7628" s="220"/>
      <c r="H7628" s="220"/>
      <c r="I7628" s="220"/>
      <c r="J7628" s="220"/>
      <c r="K7628" s="220"/>
      <c r="L7628" s="220"/>
      <c r="M7628" s="326"/>
      <c r="N7628" s="220"/>
      <c r="O7628" s="220"/>
      <c r="P7628" s="220"/>
      <c r="Q7628" s="326"/>
      <c r="R7628" s="326"/>
      <c r="S7628" s="326"/>
      <c r="T7628" s="326"/>
    </row>
    <row r="7629" spans="1:20">
      <c r="A7629" s="220"/>
      <c r="B7629" s="220"/>
      <c r="C7629" s="220"/>
      <c r="D7629" s="220"/>
      <c r="E7629" s="220"/>
      <c r="F7629" s="220"/>
      <c r="G7629" s="220"/>
      <c r="H7629" s="220"/>
      <c r="I7629" s="220"/>
      <c r="J7629" s="220"/>
      <c r="K7629" s="220"/>
      <c r="L7629" s="220"/>
      <c r="M7629" s="326"/>
      <c r="N7629" s="220"/>
      <c r="O7629" s="220"/>
      <c r="P7629" s="220"/>
      <c r="Q7629" s="326"/>
      <c r="R7629" s="326"/>
      <c r="S7629" s="326"/>
      <c r="T7629" s="326"/>
    </row>
    <row r="7630" spans="1:20">
      <c r="A7630" s="220"/>
      <c r="B7630" s="220"/>
      <c r="C7630" s="220"/>
      <c r="D7630" s="220"/>
      <c r="E7630" s="220"/>
      <c r="F7630" s="220"/>
      <c r="G7630" s="220"/>
      <c r="H7630" s="220"/>
      <c r="I7630" s="220"/>
      <c r="J7630" s="220"/>
      <c r="K7630" s="220"/>
      <c r="L7630" s="220"/>
      <c r="M7630" s="326"/>
      <c r="N7630" s="220"/>
      <c r="O7630" s="220"/>
      <c r="P7630" s="220"/>
      <c r="Q7630" s="326"/>
      <c r="R7630" s="326"/>
      <c r="S7630" s="326"/>
      <c r="T7630" s="326"/>
    </row>
    <row r="7631" spans="1:20">
      <c r="A7631" s="220"/>
      <c r="B7631" s="220"/>
      <c r="C7631" s="220"/>
      <c r="D7631" s="220"/>
      <c r="E7631" s="220"/>
      <c r="F7631" s="220"/>
      <c r="G7631" s="220"/>
      <c r="H7631" s="220"/>
      <c r="I7631" s="220"/>
      <c r="J7631" s="220"/>
      <c r="K7631" s="220"/>
      <c r="L7631" s="220"/>
      <c r="M7631" s="326"/>
      <c r="N7631" s="220"/>
      <c r="O7631" s="220"/>
      <c r="P7631" s="220"/>
      <c r="Q7631" s="326"/>
      <c r="R7631" s="326"/>
      <c r="S7631" s="326"/>
      <c r="T7631" s="326"/>
    </row>
    <row r="7632" spans="1:20">
      <c r="A7632" s="220"/>
      <c r="B7632" s="220"/>
      <c r="C7632" s="220"/>
      <c r="D7632" s="220"/>
      <c r="E7632" s="220"/>
      <c r="F7632" s="220"/>
      <c r="G7632" s="220"/>
      <c r="H7632" s="220"/>
      <c r="I7632" s="220"/>
      <c r="J7632" s="220"/>
      <c r="K7632" s="220"/>
      <c r="L7632" s="220"/>
      <c r="M7632" s="326"/>
      <c r="N7632" s="220"/>
      <c r="O7632" s="220"/>
      <c r="P7632" s="220"/>
      <c r="Q7632" s="326"/>
      <c r="R7632" s="326"/>
      <c r="S7632" s="326"/>
      <c r="T7632" s="326"/>
    </row>
    <row r="7633" spans="1:20">
      <c r="A7633" s="220"/>
      <c r="B7633" s="220"/>
      <c r="C7633" s="220"/>
      <c r="D7633" s="220"/>
      <c r="E7633" s="220"/>
      <c r="F7633" s="220"/>
      <c r="G7633" s="220"/>
      <c r="H7633" s="220"/>
      <c r="I7633" s="220"/>
      <c r="J7633" s="220"/>
      <c r="K7633" s="220"/>
      <c r="L7633" s="220"/>
      <c r="M7633" s="326"/>
      <c r="N7633" s="220"/>
      <c r="O7633" s="220"/>
      <c r="P7633" s="220"/>
      <c r="Q7633" s="326"/>
      <c r="R7633" s="326"/>
      <c r="S7633" s="326"/>
      <c r="T7633" s="326"/>
    </row>
    <row r="7634" spans="1:20">
      <c r="A7634" s="220"/>
      <c r="B7634" s="220"/>
      <c r="C7634" s="220"/>
      <c r="D7634" s="220"/>
      <c r="E7634" s="220"/>
      <c r="F7634" s="220"/>
      <c r="G7634" s="220"/>
      <c r="H7634" s="220"/>
      <c r="I7634" s="220"/>
      <c r="J7634" s="220"/>
      <c r="K7634" s="220"/>
      <c r="L7634" s="220"/>
      <c r="M7634" s="326"/>
      <c r="N7634" s="220"/>
      <c r="O7634" s="220"/>
      <c r="P7634" s="220"/>
      <c r="Q7634" s="326"/>
      <c r="R7634" s="326"/>
      <c r="S7634" s="326"/>
      <c r="T7634" s="326"/>
    </row>
    <row r="7635" spans="1:20">
      <c r="A7635" s="220"/>
      <c r="B7635" s="220"/>
      <c r="C7635" s="220"/>
      <c r="D7635" s="220"/>
      <c r="E7635" s="220"/>
      <c r="F7635" s="220"/>
      <c r="G7635" s="220"/>
      <c r="H7635" s="220"/>
      <c r="I7635" s="220"/>
      <c r="J7635" s="220"/>
      <c r="K7635" s="220"/>
      <c r="L7635" s="220"/>
      <c r="M7635" s="326"/>
      <c r="N7635" s="220"/>
      <c r="O7635" s="220"/>
      <c r="P7635" s="220"/>
      <c r="Q7635" s="326"/>
      <c r="R7635" s="326"/>
      <c r="S7635" s="326"/>
      <c r="T7635" s="326"/>
    </row>
    <row r="7636" spans="1:20">
      <c r="A7636" s="220"/>
      <c r="B7636" s="220"/>
      <c r="C7636" s="220"/>
      <c r="D7636" s="220"/>
      <c r="E7636" s="220"/>
      <c r="F7636" s="220"/>
      <c r="G7636" s="220"/>
      <c r="H7636" s="220"/>
      <c r="I7636" s="220"/>
      <c r="J7636" s="220"/>
      <c r="K7636" s="220"/>
      <c r="L7636" s="220"/>
      <c r="M7636" s="326"/>
      <c r="N7636" s="220"/>
      <c r="O7636" s="220"/>
      <c r="P7636" s="220"/>
      <c r="Q7636" s="326"/>
      <c r="R7636" s="326"/>
      <c r="S7636" s="326"/>
      <c r="T7636" s="326"/>
    </row>
    <row r="7637" spans="1:20">
      <c r="A7637" s="220"/>
      <c r="B7637" s="220"/>
      <c r="C7637" s="220"/>
      <c r="D7637" s="220"/>
      <c r="E7637" s="220"/>
      <c r="F7637" s="220"/>
      <c r="G7637" s="220"/>
      <c r="H7637" s="220"/>
      <c r="I7637" s="220"/>
      <c r="J7637" s="220"/>
      <c r="K7637" s="220"/>
      <c r="L7637" s="220"/>
      <c r="M7637" s="326"/>
      <c r="N7637" s="220"/>
      <c r="O7637" s="220"/>
      <c r="P7637" s="220"/>
      <c r="Q7637" s="326"/>
      <c r="R7637" s="326"/>
      <c r="S7637" s="326"/>
      <c r="T7637" s="326"/>
    </row>
    <row r="7638" spans="1:20">
      <c r="A7638" s="220"/>
      <c r="B7638" s="220"/>
      <c r="C7638" s="220"/>
      <c r="D7638" s="220"/>
      <c r="E7638" s="220"/>
      <c r="F7638" s="220"/>
      <c r="G7638" s="220"/>
      <c r="H7638" s="220"/>
      <c r="I7638" s="220"/>
      <c r="J7638" s="220"/>
      <c r="K7638" s="220"/>
      <c r="L7638" s="220"/>
      <c r="M7638" s="326"/>
      <c r="N7638" s="220"/>
      <c r="O7638" s="220"/>
      <c r="P7638" s="220"/>
      <c r="Q7638" s="326"/>
      <c r="R7638" s="326"/>
      <c r="S7638" s="326"/>
      <c r="T7638" s="326"/>
    </row>
    <row r="7639" spans="1:20">
      <c r="A7639" s="220"/>
      <c r="B7639" s="220"/>
      <c r="C7639" s="220"/>
      <c r="D7639" s="220"/>
      <c r="E7639" s="220"/>
      <c r="F7639" s="220"/>
      <c r="G7639" s="220"/>
      <c r="H7639" s="220"/>
      <c r="I7639" s="220"/>
      <c r="J7639" s="220"/>
      <c r="K7639" s="220"/>
      <c r="L7639" s="220"/>
      <c r="M7639" s="326"/>
      <c r="N7639" s="220"/>
      <c r="O7639" s="220"/>
      <c r="P7639" s="220"/>
      <c r="Q7639" s="326"/>
      <c r="R7639" s="326"/>
      <c r="S7639" s="326"/>
      <c r="T7639" s="326"/>
    </row>
    <row r="7640" spans="1:20">
      <c r="A7640" s="220"/>
      <c r="B7640" s="220"/>
      <c r="C7640" s="220"/>
      <c r="D7640" s="220"/>
      <c r="E7640" s="220"/>
      <c r="F7640" s="220"/>
      <c r="G7640" s="220"/>
      <c r="H7640" s="220"/>
      <c r="I7640" s="220"/>
      <c r="J7640" s="220"/>
      <c r="K7640" s="220"/>
      <c r="L7640" s="220"/>
      <c r="M7640" s="326"/>
      <c r="N7640" s="220"/>
      <c r="O7640" s="220"/>
      <c r="P7640" s="220"/>
      <c r="Q7640" s="326"/>
      <c r="R7640" s="326"/>
      <c r="S7640" s="326"/>
      <c r="T7640" s="326"/>
    </row>
    <row r="7641" spans="1:20">
      <c r="A7641" s="220"/>
      <c r="B7641" s="220"/>
      <c r="C7641" s="220"/>
      <c r="D7641" s="220"/>
      <c r="E7641" s="220"/>
      <c r="F7641" s="220"/>
      <c r="G7641" s="220"/>
      <c r="H7641" s="220"/>
      <c r="I7641" s="220"/>
      <c r="J7641" s="220"/>
      <c r="K7641" s="220"/>
      <c r="L7641" s="220"/>
      <c r="M7641" s="326"/>
      <c r="N7641" s="220"/>
      <c r="O7641" s="220"/>
      <c r="P7641" s="220"/>
      <c r="Q7641" s="326"/>
      <c r="R7641" s="326"/>
      <c r="S7641" s="326"/>
      <c r="T7641" s="326"/>
    </row>
    <row r="7642" spans="1:20">
      <c r="A7642" s="220"/>
      <c r="B7642" s="220"/>
      <c r="C7642" s="220"/>
      <c r="D7642" s="220"/>
      <c r="E7642" s="220"/>
      <c r="F7642" s="220"/>
      <c r="G7642" s="220"/>
      <c r="H7642" s="220"/>
      <c r="I7642" s="220"/>
      <c r="J7642" s="220"/>
      <c r="K7642" s="220"/>
      <c r="L7642" s="220"/>
      <c r="M7642" s="326"/>
      <c r="N7642" s="220"/>
      <c r="O7642" s="220"/>
      <c r="P7642" s="220"/>
      <c r="Q7642" s="326"/>
      <c r="R7642" s="326"/>
      <c r="S7642" s="326"/>
      <c r="T7642" s="326"/>
    </row>
    <row r="7643" spans="1:20">
      <c r="A7643" s="220"/>
      <c r="B7643" s="220"/>
      <c r="C7643" s="220"/>
      <c r="D7643" s="220"/>
      <c r="E7643" s="220"/>
      <c r="F7643" s="220"/>
      <c r="G7643" s="220"/>
      <c r="H7643" s="220"/>
      <c r="I7643" s="220"/>
      <c r="J7643" s="220"/>
      <c r="K7643" s="220"/>
      <c r="L7643" s="220"/>
      <c r="M7643" s="326"/>
      <c r="N7643" s="220"/>
      <c r="O7643" s="220"/>
      <c r="P7643" s="220"/>
      <c r="Q7643" s="326"/>
      <c r="R7643" s="326"/>
      <c r="S7643" s="326"/>
      <c r="T7643" s="326"/>
    </row>
    <row r="7644" spans="1:20">
      <c r="A7644" s="220"/>
      <c r="B7644" s="220"/>
      <c r="C7644" s="220"/>
      <c r="D7644" s="220"/>
      <c r="E7644" s="220"/>
      <c r="F7644" s="220"/>
      <c r="G7644" s="220"/>
      <c r="H7644" s="220"/>
      <c r="I7644" s="220"/>
      <c r="J7644" s="220"/>
      <c r="K7644" s="220"/>
      <c r="L7644" s="220"/>
      <c r="M7644" s="326"/>
      <c r="N7644" s="220"/>
      <c r="O7644" s="220"/>
      <c r="P7644" s="220"/>
      <c r="Q7644" s="326"/>
      <c r="R7644" s="326"/>
      <c r="S7644" s="326"/>
      <c r="T7644" s="326"/>
    </row>
    <row r="7645" spans="1:20">
      <c r="A7645" s="220"/>
      <c r="B7645" s="220"/>
      <c r="C7645" s="220"/>
      <c r="D7645" s="220"/>
      <c r="E7645" s="220"/>
      <c r="F7645" s="220"/>
      <c r="G7645" s="220"/>
      <c r="H7645" s="220"/>
      <c r="I7645" s="220"/>
      <c r="J7645" s="220"/>
      <c r="K7645" s="220"/>
      <c r="L7645" s="220"/>
      <c r="M7645" s="326"/>
      <c r="N7645" s="220"/>
      <c r="O7645" s="220"/>
      <c r="P7645" s="220"/>
      <c r="Q7645" s="326"/>
      <c r="R7645" s="326"/>
      <c r="S7645" s="326"/>
      <c r="T7645" s="326"/>
    </row>
    <row r="7646" spans="1:20">
      <c r="A7646" s="220"/>
      <c r="B7646" s="220"/>
      <c r="C7646" s="220"/>
      <c r="D7646" s="220"/>
      <c r="E7646" s="220"/>
      <c r="F7646" s="220"/>
      <c r="G7646" s="220"/>
      <c r="H7646" s="220"/>
      <c r="I7646" s="220"/>
      <c r="J7646" s="220"/>
      <c r="K7646" s="220"/>
      <c r="L7646" s="220"/>
      <c r="M7646" s="326"/>
      <c r="N7646" s="220"/>
      <c r="O7646" s="220"/>
      <c r="P7646" s="220"/>
      <c r="Q7646" s="326"/>
      <c r="R7646" s="326"/>
      <c r="S7646" s="326"/>
      <c r="T7646" s="326"/>
    </row>
    <row r="7647" spans="1:20">
      <c r="A7647" s="220"/>
      <c r="B7647" s="220"/>
      <c r="C7647" s="220"/>
      <c r="D7647" s="220"/>
      <c r="E7647" s="220"/>
      <c r="F7647" s="220"/>
      <c r="G7647" s="220"/>
      <c r="H7647" s="220"/>
      <c r="I7647" s="220"/>
      <c r="J7647" s="220"/>
      <c r="K7647" s="220"/>
      <c r="L7647" s="220"/>
      <c r="M7647" s="326"/>
      <c r="N7647" s="220"/>
      <c r="O7647" s="220"/>
      <c r="P7647" s="220"/>
      <c r="Q7647" s="326"/>
      <c r="R7647" s="326"/>
      <c r="S7647" s="326"/>
      <c r="T7647" s="326"/>
    </row>
    <row r="7648" spans="1:20">
      <c r="A7648" s="220"/>
      <c r="B7648" s="220"/>
      <c r="C7648" s="220"/>
      <c r="D7648" s="220"/>
      <c r="E7648" s="220"/>
      <c r="F7648" s="220"/>
      <c r="G7648" s="220"/>
      <c r="H7648" s="220"/>
      <c r="I7648" s="220"/>
      <c r="J7648" s="220"/>
      <c r="K7648" s="220"/>
      <c r="L7648" s="220"/>
      <c r="M7648" s="326"/>
      <c r="N7648" s="220"/>
      <c r="O7648" s="220"/>
      <c r="P7648" s="220"/>
      <c r="Q7648" s="326"/>
      <c r="R7648" s="326"/>
      <c r="S7648" s="326"/>
      <c r="T7648" s="326"/>
    </row>
    <row r="7649" spans="1:20">
      <c r="A7649" s="220"/>
      <c r="B7649" s="220"/>
      <c r="C7649" s="220"/>
      <c r="D7649" s="220"/>
      <c r="E7649" s="220"/>
      <c r="F7649" s="220"/>
      <c r="G7649" s="220"/>
      <c r="H7649" s="220"/>
      <c r="I7649" s="220"/>
      <c r="J7649" s="220"/>
      <c r="K7649" s="220"/>
      <c r="L7649" s="220"/>
      <c r="M7649" s="326"/>
      <c r="N7649" s="220"/>
      <c r="O7649" s="220"/>
      <c r="P7649" s="220"/>
      <c r="Q7649" s="326"/>
      <c r="R7649" s="326"/>
      <c r="S7649" s="326"/>
      <c r="T7649" s="326"/>
    </row>
    <row r="7650" spans="1:20">
      <c r="A7650" s="220"/>
      <c r="B7650" s="220"/>
      <c r="C7650" s="220"/>
      <c r="D7650" s="220"/>
      <c r="E7650" s="220"/>
      <c r="F7650" s="220"/>
      <c r="G7650" s="220"/>
      <c r="H7650" s="220"/>
      <c r="I7650" s="220"/>
      <c r="J7650" s="220"/>
      <c r="K7650" s="220"/>
      <c r="L7650" s="220"/>
      <c r="M7650" s="326"/>
      <c r="N7650" s="220"/>
      <c r="O7650" s="220"/>
      <c r="P7650" s="220"/>
      <c r="Q7650" s="326"/>
      <c r="R7650" s="326"/>
      <c r="S7650" s="326"/>
      <c r="T7650" s="326"/>
    </row>
    <row r="7651" spans="1:20">
      <c r="A7651" s="220"/>
      <c r="B7651" s="220"/>
      <c r="C7651" s="220"/>
      <c r="D7651" s="220"/>
      <c r="E7651" s="220"/>
      <c r="F7651" s="220"/>
      <c r="G7651" s="220"/>
      <c r="H7651" s="220"/>
      <c r="I7651" s="220"/>
      <c r="J7651" s="220"/>
      <c r="K7651" s="220"/>
      <c r="L7651" s="220"/>
      <c r="M7651" s="326"/>
      <c r="N7651" s="220"/>
      <c r="O7651" s="220"/>
      <c r="P7651" s="220"/>
      <c r="Q7651" s="326"/>
      <c r="R7651" s="326"/>
      <c r="S7651" s="326"/>
      <c r="T7651" s="326"/>
    </row>
    <row r="7652" spans="1:20">
      <c r="A7652" s="220"/>
      <c r="B7652" s="220"/>
      <c r="C7652" s="220"/>
      <c r="D7652" s="220"/>
      <c r="E7652" s="220"/>
      <c r="F7652" s="220"/>
      <c r="G7652" s="220"/>
      <c r="H7652" s="220"/>
      <c r="I7652" s="220"/>
      <c r="J7652" s="220"/>
      <c r="K7652" s="220"/>
      <c r="L7652" s="220"/>
      <c r="M7652" s="326"/>
      <c r="N7652" s="220"/>
      <c r="O7652" s="220"/>
      <c r="P7652" s="220"/>
      <c r="Q7652" s="326"/>
      <c r="R7652" s="326"/>
      <c r="S7652" s="326"/>
      <c r="T7652" s="326"/>
    </row>
    <row r="7653" spans="1:20">
      <c r="A7653" s="220"/>
      <c r="B7653" s="220"/>
      <c r="C7653" s="220"/>
      <c r="D7653" s="220"/>
      <c r="E7653" s="220"/>
      <c r="F7653" s="220"/>
      <c r="G7653" s="220"/>
      <c r="H7653" s="220"/>
      <c r="I7653" s="220"/>
      <c r="J7653" s="220"/>
      <c r="K7653" s="220"/>
      <c r="L7653" s="220"/>
      <c r="M7653" s="326"/>
      <c r="N7653" s="220"/>
      <c r="O7653" s="220"/>
      <c r="P7653" s="220"/>
      <c r="Q7653" s="326"/>
      <c r="R7653" s="326"/>
      <c r="S7653" s="326"/>
      <c r="T7653" s="326"/>
    </row>
    <row r="7654" spans="1:20">
      <c r="A7654" s="220"/>
      <c r="B7654" s="220"/>
      <c r="C7654" s="220"/>
      <c r="D7654" s="220"/>
      <c r="E7654" s="220"/>
      <c r="F7654" s="220"/>
      <c r="G7654" s="220"/>
      <c r="H7654" s="220"/>
      <c r="I7654" s="220"/>
      <c r="J7654" s="220"/>
      <c r="K7654" s="220"/>
      <c r="L7654" s="220"/>
      <c r="M7654" s="326"/>
      <c r="N7654" s="220"/>
      <c r="O7654" s="220"/>
      <c r="P7654" s="220"/>
      <c r="Q7654" s="326"/>
      <c r="R7654" s="326"/>
      <c r="S7654" s="326"/>
      <c r="T7654" s="326"/>
    </row>
    <row r="7655" spans="1:20">
      <c r="A7655" s="220"/>
      <c r="B7655" s="220"/>
      <c r="C7655" s="220"/>
      <c r="D7655" s="220"/>
      <c r="E7655" s="220"/>
      <c r="F7655" s="220"/>
      <c r="G7655" s="220"/>
      <c r="H7655" s="220"/>
      <c r="I7655" s="220"/>
      <c r="J7655" s="220"/>
      <c r="K7655" s="220"/>
      <c r="L7655" s="220"/>
      <c r="M7655" s="326"/>
      <c r="N7655" s="220"/>
      <c r="O7655" s="220"/>
      <c r="P7655" s="220"/>
      <c r="Q7655" s="326"/>
      <c r="R7655" s="326"/>
      <c r="S7655" s="326"/>
      <c r="T7655" s="326"/>
    </row>
    <row r="7656" spans="1:20">
      <c r="A7656" s="220"/>
      <c r="B7656" s="220"/>
      <c r="C7656" s="220"/>
      <c r="D7656" s="220"/>
      <c r="E7656" s="220"/>
      <c r="F7656" s="220"/>
      <c r="G7656" s="220"/>
      <c r="H7656" s="220"/>
      <c r="I7656" s="220"/>
      <c r="J7656" s="220"/>
      <c r="K7656" s="220"/>
      <c r="L7656" s="220"/>
      <c r="M7656" s="326"/>
      <c r="N7656" s="220"/>
      <c r="O7656" s="220"/>
      <c r="P7656" s="220"/>
      <c r="Q7656" s="326"/>
      <c r="R7656" s="326"/>
      <c r="S7656" s="326"/>
      <c r="T7656" s="326"/>
    </row>
    <row r="7657" spans="1:20">
      <c r="A7657" s="220"/>
      <c r="B7657" s="220"/>
      <c r="C7657" s="220"/>
      <c r="D7657" s="220"/>
      <c r="E7657" s="220"/>
      <c r="F7657" s="220"/>
      <c r="G7657" s="220"/>
      <c r="H7657" s="220"/>
      <c r="I7657" s="220"/>
      <c r="J7657" s="220"/>
      <c r="K7657" s="220"/>
      <c r="L7657" s="220"/>
      <c r="M7657" s="326"/>
      <c r="N7657" s="220"/>
      <c r="O7657" s="220"/>
      <c r="P7657" s="220"/>
      <c r="Q7657" s="326"/>
      <c r="R7657" s="326"/>
      <c r="S7657" s="326"/>
      <c r="T7657" s="326"/>
    </row>
    <row r="7658" spans="1:20">
      <c r="A7658" s="220"/>
      <c r="B7658" s="220"/>
      <c r="C7658" s="220"/>
      <c r="D7658" s="220"/>
      <c r="E7658" s="220"/>
      <c r="F7658" s="220"/>
      <c r="G7658" s="220"/>
      <c r="H7658" s="220"/>
      <c r="I7658" s="220"/>
      <c r="J7658" s="220"/>
      <c r="K7658" s="220"/>
      <c r="L7658" s="220"/>
      <c r="M7658" s="326"/>
      <c r="N7658" s="220"/>
      <c r="O7658" s="220"/>
      <c r="P7658" s="220"/>
      <c r="Q7658" s="326"/>
      <c r="R7658" s="326"/>
      <c r="S7658" s="326"/>
      <c r="T7658" s="326"/>
    </row>
    <row r="7659" spans="1:20">
      <c r="A7659" s="220"/>
      <c r="B7659" s="220"/>
      <c r="C7659" s="220"/>
      <c r="D7659" s="220"/>
      <c r="E7659" s="220"/>
      <c r="F7659" s="220"/>
      <c r="G7659" s="220"/>
      <c r="H7659" s="220"/>
      <c r="I7659" s="220"/>
      <c r="J7659" s="220"/>
      <c r="K7659" s="220"/>
      <c r="L7659" s="220"/>
      <c r="M7659" s="326"/>
      <c r="N7659" s="220"/>
      <c r="O7659" s="220"/>
      <c r="P7659" s="220"/>
      <c r="Q7659" s="326"/>
      <c r="R7659" s="326"/>
      <c r="S7659" s="326"/>
      <c r="T7659" s="326"/>
    </row>
    <row r="7660" spans="1:20">
      <c r="A7660" s="220"/>
      <c r="B7660" s="220"/>
      <c r="C7660" s="220"/>
      <c r="D7660" s="220"/>
      <c r="E7660" s="220"/>
      <c r="F7660" s="220"/>
      <c r="G7660" s="220"/>
      <c r="H7660" s="220"/>
      <c r="I7660" s="220"/>
      <c r="J7660" s="220"/>
      <c r="K7660" s="220"/>
      <c r="L7660" s="220"/>
      <c r="M7660" s="326"/>
      <c r="N7660" s="220"/>
      <c r="O7660" s="220"/>
      <c r="P7660" s="220"/>
      <c r="Q7660" s="326"/>
      <c r="R7660" s="326"/>
      <c r="S7660" s="326"/>
      <c r="T7660" s="326"/>
    </row>
    <row r="7661" spans="1:20">
      <c r="A7661" s="220"/>
      <c r="B7661" s="220"/>
      <c r="C7661" s="220"/>
      <c r="D7661" s="220"/>
      <c r="E7661" s="220"/>
      <c r="F7661" s="220"/>
      <c r="G7661" s="220"/>
      <c r="H7661" s="220"/>
      <c r="I7661" s="220"/>
      <c r="J7661" s="220"/>
      <c r="K7661" s="220"/>
      <c r="L7661" s="220"/>
      <c r="M7661" s="326"/>
      <c r="N7661" s="220"/>
      <c r="O7661" s="220"/>
      <c r="P7661" s="220"/>
      <c r="Q7661" s="326"/>
      <c r="R7661" s="326"/>
      <c r="S7661" s="326"/>
      <c r="T7661" s="326"/>
    </row>
    <row r="7662" spans="1:20">
      <c r="A7662" s="220"/>
      <c r="B7662" s="220"/>
      <c r="C7662" s="220"/>
      <c r="D7662" s="220"/>
      <c r="E7662" s="220"/>
      <c r="F7662" s="220"/>
      <c r="G7662" s="220"/>
      <c r="H7662" s="220"/>
      <c r="I7662" s="220"/>
      <c r="J7662" s="220"/>
      <c r="K7662" s="220"/>
      <c r="L7662" s="220"/>
      <c r="M7662" s="326"/>
      <c r="N7662" s="220"/>
      <c r="O7662" s="220"/>
      <c r="P7662" s="220"/>
      <c r="Q7662" s="326"/>
      <c r="R7662" s="326"/>
      <c r="S7662" s="326"/>
      <c r="T7662" s="326"/>
    </row>
    <row r="7663" spans="1:20">
      <c r="A7663" s="220"/>
      <c r="B7663" s="220"/>
      <c r="C7663" s="220"/>
      <c r="D7663" s="220"/>
      <c r="E7663" s="220"/>
      <c r="F7663" s="220"/>
      <c r="G7663" s="220"/>
      <c r="H7663" s="220"/>
      <c r="I7663" s="220"/>
      <c r="J7663" s="220"/>
      <c r="K7663" s="220"/>
      <c r="L7663" s="220"/>
      <c r="M7663" s="326"/>
      <c r="N7663" s="220"/>
      <c r="O7663" s="220"/>
      <c r="P7663" s="220"/>
      <c r="Q7663" s="326"/>
      <c r="R7663" s="326"/>
      <c r="S7663" s="326"/>
      <c r="T7663" s="326"/>
    </row>
    <row r="7664" spans="1:20">
      <c r="A7664" s="220"/>
      <c r="B7664" s="220"/>
      <c r="C7664" s="220"/>
      <c r="D7664" s="220"/>
      <c r="E7664" s="220"/>
      <c r="F7664" s="220"/>
      <c r="G7664" s="220"/>
      <c r="H7664" s="220"/>
      <c r="I7664" s="220"/>
      <c r="J7664" s="220"/>
      <c r="K7664" s="220"/>
      <c r="L7664" s="220"/>
      <c r="M7664" s="326"/>
      <c r="N7664" s="220"/>
      <c r="O7664" s="220"/>
      <c r="P7664" s="220"/>
      <c r="Q7664" s="326"/>
      <c r="R7664" s="326"/>
      <c r="S7664" s="326"/>
      <c r="T7664" s="326"/>
    </row>
    <row r="7665" spans="1:20">
      <c r="A7665" s="220"/>
      <c r="B7665" s="220"/>
      <c r="C7665" s="220"/>
      <c r="D7665" s="220"/>
      <c r="E7665" s="220"/>
      <c r="F7665" s="220"/>
      <c r="G7665" s="220"/>
      <c r="H7665" s="220"/>
      <c r="I7665" s="220"/>
      <c r="J7665" s="220"/>
      <c r="K7665" s="220"/>
      <c r="L7665" s="220"/>
      <c r="M7665" s="326"/>
      <c r="N7665" s="220"/>
      <c r="O7665" s="220"/>
      <c r="P7665" s="220"/>
      <c r="Q7665" s="326"/>
      <c r="R7665" s="326"/>
      <c r="S7665" s="326"/>
      <c r="T7665" s="326"/>
    </row>
    <row r="7666" spans="1:20">
      <c r="A7666" s="220"/>
      <c r="B7666" s="220"/>
      <c r="C7666" s="220"/>
      <c r="D7666" s="220"/>
      <c r="E7666" s="220"/>
      <c r="F7666" s="220"/>
      <c r="G7666" s="220"/>
      <c r="H7666" s="220"/>
      <c r="I7666" s="220"/>
      <c r="J7666" s="220"/>
      <c r="K7666" s="220"/>
      <c r="L7666" s="220"/>
      <c r="M7666" s="326"/>
      <c r="N7666" s="220"/>
      <c r="O7666" s="220"/>
      <c r="P7666" s="220"/>
      <c r="Q7666" s="326"/>
      <c r="R7666" s="326"/>
      <c r="S7666" s="326"/>
      <c r="T7666" s="326"/>
    </row>
    <row r="7667" spans="1:20">
      <c r="A7667" s="220"/>
      <c r="B7667" s="220"/>
      <c r="C7667" s="220"/>
      <c r="D7667" s="220"/>
      <c r="E7667" s="220"/>
      <c r="F7667" s="220"/>
      <c r="G7667" s="220"/>
      <c r="H7667" s="220"/>
      <c r="I7667" s="220"/>
      <c r="J7667" s="220"/>
      <c r="K7667" s="220"/>
      <c r="L7667" s="220"/>
      <c r="M7667" s="326"/>
      <c r="N7667" s="220"/>
      <c r="O7667" s="220"/>
      <c r="P7667" s="220"/>
      <c r="Q7667" s="326"/>
      <c r="R7667" s="326"/>
      <c r="S7667" s="326"/>
      <c r="T7667" s="326"/>
    </row>
    <row r="7668" spans="1:20">
      <c r="A7668" s="220"/>
      <c r="B7668" s="220"/>
      <c r="C7668" s="220"/>
      <c r="D7668" s="220"/>
      <c r="E7668" s="220"/>
      <c r="F7668" s="220"/>
      <c r="G7668" s="220"/>
      <c r="H7668" s="220"/>
      <c r="I7668" s="220"/>
      <c r="J7668" s="220"/>
      <c r="K7668" s="220"/>
      <c r="L7668" s="220"/>
      <c r="M7668" s="326"/>
      <c r="N7668" s="220"/>
      <c r="O7668" s="220"/>
      <c r="P7668" s="220"/>
      <c r="Q7668" s="326"/>
      <c r="R7668" s="326"/>
      <c r="S7668" s="326"/>
      <c r="T7668" s="326"/>
    </row>
    <row r="7669" spans="1:20">
      <c r="A7669" s="220"/>
      <c r="B7669" s="220"/>
      <c r="C7669" s="220"/>
      <c r="D7669" s="220"/>
      <c r="E7669" s="220"/>
      <c r="F7669" s="220"/>
      <c r="G7669" s="220"/>
      <c r="H7669" s="220"/>
      <c r="I7669" s="220"/>
      <c r="J7669" s="220"/>
      <c r="K7669" s="220"/>
      <c r="L7669" s="220"/>
      <c r="M7669" s="326"/>
      <c r="N7669" s="220"/>
      <c r="O7669" s="220"/>
      <c r="P7669" s="220"/>
      <c r="Q7669" s="326"/>
      <c r="R7669" s="326"/>
      <c r="S7669" s="326"/>
      <c r="T7669" s="326"/>
    </row>
    <row r="7670" spans="1:20">
      <c r="A7670" s="220"/>
      <c r="B7670" s="220"/>
      <c r="C7670" s="220"/>
      <c r="D7670" s="220"/>
      <c r="E7670" s="220"/>
      <c r="F7670" s="220"/>
      <c r="G7670" s="220"/>
      <c r="H7670" s="220"/>
      <c r="I7670" s="220"/>
      <c r="J7670" s="220"/>
      <c r="K7670" s="220"/>
      <c r="L7670" s="220"/>
      <c r="M7670" s="326"/>
      <c r="N7670" s="220"/>
      <c r="O7670" s="220"/>
      <c r="P7670" s="220"/>
      <c r="Q7670" s="326"/>
      <c r="R7670" s="326"/>
      <c r="S7670" s="326"/>
      <c r="T7670" s="326"/>
    </row>
    <row r="7671" spans="1:20">
      <c r="A7671" s="220"/>
      <c r="B7671" s="220"/>
      <c r="C7671" s="220"/>
      <c r="D7671" s="220"/>
      <c r="E7671" s="220"/>
      <c r="F7671" s="220"/>
      <c r="G7671" s="220"/>
      <c r="H7671" s="220"/>
      <c r="I7671" s="220"/>
      <c r="J7671" s="220"/>
      <c r="K7671" s="220"/>
      <c r="L7671" s="220"/>
      <c r="M7671" s="326"/>
      <c r="N7671" s="220"/>
      <c r="O7671" s="220"/>
      <c r="P7671" s="220"/>
      <c r="Q7671" s="326"/>
      <c r="R7671" s="326"/>
      <c r="S7671" s="326"/>
      <c r="T7671" s="326"/>
    </row>
    <row r="7672" spans="1:20">
      <c r="A7672" s="220"/>
      <c r="B7672" s="220"/>
      <c r="C7672" s="220"/>
      <c r="D7672" s="220"/>
      <c r="E7672" s="220"/>
      <c r="F7672" s="220"/>
      <c r="G7672" s="220"/>
      <c r="H7672" s="220"/>
      <c r="I7672" s="220"/>
      <c r="J7672" s="220"/>
      <c r="K7672" s="220"/>
      <c r="L7672" s="220"/>
      <c r="M7672" s="326"/>
      <c r="N7672" s="220"/>
      <c r="O7672" s="220"/>
      <c r="P7672" s="220"/>
      <c r="Q7672" s="326"/>
      <c r="R7672" s="326"/>
      <c r="S7672" s="326"/>
      <c r="T7672" s="326"/>
    </row>
    <row r="7673" spans="1:20">
      <c r="A7673" s="220"/>
      <c r="B7673" s="220"/>
      <c r="C7673" s="220"/>
      <c r="D7673" s="220"/>
      <c r="E7673" s="220"/>
      <c r="F7673" s="220"/>
      <c r="G7673" s="220"/>
      <c r="H7673" s="220"/>
      <c r="I7673" s="220"/>
      <c r="J7673" s="220"/>
      <c r="K7673" s="220"/>
      <c r="L7673" s="220"/>
      <c r="M7673" s="326"/>
      <c r="N7673" s="220"/>
      <c r="O7673" s="220"/>
      <c r="P7673" s="220"/>
      <c r="Q7673" s="326"/>
      <c r="R7673" s="326"/>
      <c r="S7673" s="326"/>
      <c r="T7673" s="326"/>
    </row>
    <row r="7674" spans="1:20">
      <c r="A7674" s="220"/>
      <c r="B7674" s="220"/>
      <c r="C7674" s="220"/>
      <c r="D7674" s="220"/>
      <c r="E7674" s="220"/>
      <c r="F7674" s="220"/>
      <c r="G7674" s="220"/>
      <c r="H7674" s="220"/>
      <c r="I7674" s="220"/>
      <c r="J7674" s="220"/>
      <c r="K7674" s="220"/>
      <c r="L7674" s="220"/>
      <c r="M7674" s="326"/>
      <c r="N7674" s="220"/>
      <c r="O7674" s="220"/>
      <c r="P7674" s="220"/>
      <c r="Q7674" s="326"/>
      <c r="R7674" s="326"/>
      <c r="S7674" s="326"/>
      <c r="T7674" s="326"/>
    </row>
    <row r="7675" spans="1:20">
      <c r="A7675" s="220"/>
      <c r="B7675" s="220"/>
      <c r="C7675" s="220"/>
      <c r="D7675" s="220"/>
      <c r="E7675" s="220"/>
      <c r="F7675" s="220"/>
      <c r="G7675" s="220"/>
      <c r="H7675" s="220"/>
      <c r="I7675" s="220"/>
      <c r="J7675" s="220"/>
      <c r="K7675" s="220"/>
      <c r="L7675" s="220"/>
      <c r="M7675" s="326"/>
      <c r="N7675" s="220"/>
      <c r="O7675" s="220"/>
      <c r="P7675" s="220"/>
      <c r="Q7675" s="326"/>
      <c r="R7675" s="326"/>
      <c r="S7675" s="326"/>
      <c r="T7675" s="326"/>
    </row>
    <row r="7676" spans="1:20">
      <c r="A7676" s="220"/>
      <c r="B7676" s="220"/>
      <c r="C7676" s="220"/>
      <c r="D7676" s="220"/>
      <c r="E7676" s="220"/>
      <c r="F7676" s="220"/>
      <c r="G7676" s="220"/>
      <c r="H7676" s="220"/>
      <c r="I7676" s="220"/>
      <c r="J7676" s="220"/>
      <c r="K7676" s="220"/>
      <c r="L7676" s="220"/>
      <c r="M7676" s="326"/>
      <c r="N7676" s="220"/>
      <c r="O7676" s="220"/>
      <c r="P7676" s="220"/>
      <c r="Q7676" s="326"/>
      <c r="R7676" s="326"/>
      <c r="S7676" s="326"/>
      <c r="T7676" s="326"/>
    </row>
    <row r="7677" spans="1:20">
      <c r="A7677" s="220"/>
      <c r="B7677" s="220"/>
      <c r="C7677" s="220"/>
      <c r="D7677" s="220"/>
      <c r="E7677" s="220"/>
      <c r="F7677" s="220"/>
      <c r="G7677" s="220"/>
      <c r="H7677" s="220"/>
      <c r="I7677" s="220"/>
      <c r="J7677" s="220"/>
      <c r="K7677" s="220"/>
      <c r="L7677" s="220"/>
      <c r="M7677" s="326"/>
      <c r="N7677" s="220"/>
      <c r="O7677" s="220"/>
      <c r="P7677" s="220"/>
      <c r="Q7677" s="326"/>
      <c r="R7677" s="326"/>
      <c r="S7677" s="326"/>
      <c r="T7677" s="326"/>
    </row>
    <row r="7678" spans="1:20">
      <c r="A7678" s="220"/>
      <c r="B7678" s="220"/>
      <c r="C7678" s="220"/>
      <c r="D7678" s="220"/>
      <c r="E7678" s="220"/>
      <c r="F7678" s="220"/>
      <c r="G7678" s="220"/>
      <c r="H7678" s="220"/>
      <c r="I7678" s="220"/>
      <c r="J7678" s="220"/>
      <c r="K7678" s="220"/>
      <c r="L7678" s="220"/>
      <c r="M7678" s="326"/>
      <c r="N7678" s="220"/>
      <c r="O7678" s="220"/>
      <c r="P7678" s="220"/>
      <c r="Q7678" s="326"/>
      <c r="R7678" s="326"/>
      <c r="S7678" s="326"/>
      <c r="T7678" s="326"/>
    </row>
    <row r="7679" spans="1:20">
      <c r="A7679" s="220"/>
      <c r="B7679" s="220"/>
      <c r="C7679" s="220"/>
      <c r="D7679" s="220"/>
      <c r="E7679" s="220"/>
      <c r="F7679" s="220"/>
      <c r="G7679" s="220"/>
      <c r="H7679" s="220"/>
      <c r="I7679" s="220"/>
      <c r="J7679" s="220"/>
      <c r="K7679" s="220"/>
      <c r="L7679" s="220"/>
      <c r="M7679" s="326"/>
      <c r="N7679" s="220"/>
      <c r="O7679" s="220"/>
      <c r="P7679" s="220"/>
      <c r="Q7679" s="326"/>
      <c r="R7679" s="326"/>
      <c r="S7679" s="326"/>
      <c r="T7679" s="326"/>
    </row>
    <row r="7680" spans="1:20">
      <c r="A7680" s="220"/>
      <c r="B7680" s="220"/>
      <c r="C7680" s="220"/>
      <c r="D7680" s="220"/>
      <c r="E7680" s="220"/>
      <c r="F7680" s="220"/>
      <c r="G7680" s="220"/>
      <c r="H7680" s="220"/>
      <c r="I7680" s="220"/>
      <c r="J7680" s="220"/>
      <c r="K7680" s="220"/>
      <c r="L7680" s="220"/>
      <c r="M7680" s="326"/>
      <c r="N7680" s="220"/>
      <c r="O7680" s="220"/>
      <c r="P7680" s="220"/>
      <c r="Q7680" s="326"/>
      <c r="R7680" s="326"/>
      <c r="S7680" s="326"/>
      <c r="T7680" s="326"/>
    </row>
    <row r="7681" spans="1:20">
      <c r="A7681" s="220"/>
      <c r="B7681" s="220"/>
      <c r="C7681" s="220"/>
      <c r="D7681" s="220"/>
      <c r="E7681" s="220"/>
      <c r="F7681" s="220"/>
      <c r="G7681" s="220"/>
      <c r="H7681" s="220"/>
      <c r="I7681" s="220"/>
      <c r="J7681" s="220"/>
      <c r="K7681" s="220"/>
      <c r="L7681" s="220"/>
      <c r="M7681" s="326"/>
      <c r="N7681" s="220"/>
      <c r="O7681" s="220"/>
      <c r="P7681" s="220"/>
      <c r="Q7681" s="326"/>
      <c r="R7681" s="326"/>
      <c r="S7681" s="326"/>
      <c r="T7681" s="326"/>
    </row>
    <row r="7682" spans="1:20">
      <c r="A7682" s="220"/>
      <c r="B7682" s="220"/>
      <c r="C7682" s="220"/>
      <c r="D7682" s="220"/>
      <c r="E7682" s="220"/>
      <c r="F7682" s="220"/>
      <c r="G7682" s="220"/>
      <c r="H7682" s="220"/>
      <c r="I7682" s="220"/>
      <c r="J7682" s="220"/>
      <c r="K7682" s="220"/>
      <c r="L7682" s="220"/>
      <c r="M7682" s="326"/>
      <c r="N7682" s="220"/>
      <c r="O7682" s="220"/>
      <c r="P7682" s="220"/>
      <c r="Q7682" s="326"/>
      <c r="R7682" s="326"/>
      <c r="S7682" s="326"/>
      <c r="T7682" s="326"/>
    </row>
    <row r="7683" spans="1:20">
      <c r="A7683" s="220"/>
      <c r="B7683" s="220"/>
      <c r="C7683" s="220"/>
      <c r="D7683" s="220"/>
      <c r="E7683" s="220"/>
      <c r="F7683" s="220"/>
      <c r="G7683" s="220"/>
      <c r="H7683" s="220"/>
      <c r="I7683" s="220"/>
      <c r="J7683" s="220"/>
      <c r="K7683" s="220"/>
      <c r="L7683" s="220"/>
      <c r="M7683" s="326"/>
      <c r="N7683" s="220"/>
      <c r="O7683" s="220"/>
      <c r="P7683" s="220"/>
      <c r="Q7683" s="326"/>
      <c r="R7683" s="326"/>
      <c r="S7683" s="326"/>
      <c r="T7683" s="326"/>
    </row>
    <row r="7684" spans="1:20">
      <c r="A7684" s="220"/>
      <c r="B7684" s="220"/>
      <c r="C7684" s="220"/>
      <c r="D7684" s="220"/>
      <c r="E7684" s="220"/>
      <c r="F7684" s="220"/>
      <c r="G7684" s="220"/>
      <c r="H7684" s="220"/>
      <c r="I7684" s="220"/>
      <c r="J7684" s="220"/>
      <c r="K7684" s="220"/>
      <c r="L7684" s="220"/>
      <c r="M7684" s="326"/>
      <c r="N7684" s="220"/>
      <c r="O7684" s="220"/>
      <c r="P7684" s="220"/>
      <c r="Q7684" s="326"/>
      <c r="R7684" s="326"/>
      <c r="S7684" s="326"/>
      <c r="T7684" s="326"/>
    </row>
    <row r="7685" spans="1:20">
      <c r="A7685" s="220"/>
      <c r="B7685" s="220"/>
      <c r="C7685" s="220"/>
      <c r="D7685" s="220"/>
      <c r="E7685" s="220"/>
      <c r="F7685" s="220"/>
      <c r="G7685" s="220"/>
      <c r="H7685" s="220"/>
      <c r="I7685" s="220"/>
      <c r="J7685" s="220"/>
      <c r="K7685" s="220"/>
      <c r="L7685" s="220"/>
      <c r="M7685" s="326"/>
      <c r="N7685" s="220"/>
      <c r="O7685" s="220"/>
      <c r="P7685" s="220"/>
      <c r="Q7685" s="326"/>
      <c r="R7685" s="326"/>
      <c r="S7685" s="326"/>
      <c r="T7685" s="326"/>
    </row>
    <row r="7686" spans="1:20">
      <c r="A7686" s="220"/>
      <c r="B7686" s="220"/>
      <c r="C7686" s="220"/>
      <c r="D7686" s="220"/>
      <c r="E7686" s="220"/>
      <c r="F7686" s="220"/>
      <c r="G7686" s="220"/>
      <c r="H7686" s="220"/>
      <c r="I7686" s="220"/>
      <c r="J7686" s="220"/>
      <c r="K7686" s="220"/>
      <c r="L7686" s="220"/>
      <c r="M7686" s="326"/>
      <c r="N7686" s="220"/>
      <c r="O7686" s="220"/>
      <c r="P7686" s="220"/>
      <c r="Q7686" s="326"/>
      <c r="R7686" s="326"/>
      <c r="S7686" s="326"/>
      <c r="T7686" s="326"/>
    </row>
    <row r="7687" spans="1:20">
      <c r="A7687" s="220"/>
      <c r="B7687" s="220"/>
      <c r="C7687" s="220"/>
      <c r="D7687" s="220"/>
      <c r="E7687" s="220"/>
      <c r="F7687" s="220"/>
      <c r="G7687" s="220"/>
      <c r="H7687" s="220"/>
      <c r="I7687" s="220"/>
      <c r="J7687" s="220"/>
      <c r="K7687" s="220"/>
      <c r="L7687" s="220"/>
      <c r="M7687" s="326"/>
      <c r="N7687" s="220"/>
      <c r="O7687" s="220"/>
      <c r="P7687" s="220"/>
      <c r="Q7687" s="326"/>
      <c r="R7687" s="326"/>
      <c r="S7687" s="326"/>
      <c r="T7687" s="326"/>
    </row>
    <row r="7688" spans="1:20">
      <c r="A7688" s="220"/>
      <c r="B7688" s="220"/>
      <c r="C7688" s="220"/>
      <c r="D7688" s="220"/>
      <c r="E7688" s="220"/>
      <c r="F7688" s="220"/>
      <c r="G7688" s="220"/>
      <c r="H7688" s="220"/>
      <c r="I7688" s="220"/>
      <c r="J7688" s="220"/>
      <c r="K7688" s="220"/>
      <c r="L7688" s="220"/>
      <c r="M7688" s="326"/>
      <c r="N7688" s="220"/>
      <c r="O7688" s="220"/>
      <c r="P7688" s="220"/>
      <c r="Q7688" s="326"/>
      <c r="R7688" s="326"/>
      <c r="S7688" s="326"/>
      <c r="T7688" s="326"/>
    </row>
    <row r="7689" spans="1:20">
      <c r="A7689" s="220"/>
      <c r="B7689" s="220"/>
      <c r="C7689" s="220"/>
      <c r="D7689" s="220"/>
      <c r="E7689" s="220"/>
      <c r="F7689" s="220"/>
      <c r="G7689" s="220"/>
      <c r="H7689" s="220"/>
      <c r="I7689" s="220"/>
      <c r="J7689" s="220"/>
      <c r="K7689" s="220"/>
      <c r="L7689" s="220"/>
      <c r="M7689" s="326"/>
      <c r="N7689" s="220"/>
      <c r="O7689" s="220"/>
      <c r="P7689" s="220"/>
      <c r="Q7689" s="326"/>
      <c r="R7689" s="326"/>
      <c r="S7689" s="326"/>
      <c r="T7689" s="326"/>
    </row>
    <row r="7690" spans="1:20">
      <c r="A7690" s="220"/>
      <c r="B7690" s="220"/>
      <c r="C7690" s="220"/>
      <c r="D7690" s="220"/>
      <c r="E7690" s="220"/>
      <c r="F7690" s="220"/>
      <c r="G7690" s="220"/>
      <c r="H7690" s="220"/>
      <c r="I7690" s="220"/>
      <c r="J7690" s="220"/>
      <c r="K7690" s="220"/>
      <c r="L7690" s="220"/>
      <c r="M7690" s="326"/>
      <c r="N7690" s="220"/>
      <c r="O7690" s="220"/>
      <c r="P7690" s="220"/>
      <c r="Q7690" s="326"/>
      <c r="R7690" s="326"/>
      <c r="S7690" s="326"/>
      <c r="T7690" s="326"/>
    </row>
    <row r="7691" spans="1:20">
      <c r="A7691" s="220"/>
      <c r="B7691" s="220"/>
      <c r="C7691" s="220"/>
      <c r="D7691" s="220"/>
      <c r="E7691" s="220"/>
      <c r="F7691" s="220"/>
      <c r="G7691" s="220"/>
      <c r="H7691" s="220"/>
      <c r="I7691" s="220"/>
      <c r="J7691" s="220"/>
      <c r="K7691" s="220"/>
      <c r="L7691" s="220"/>
      <c r="M7691" s="326"/>
      <c r="N7691" s="220"/>
      <c r="O7691" s="220"/>
      <c r="P7691" s="220"/>
      <c r="Q7691" s="326"/>
      <c r="R7691" s="326"/>
      <c r="S7691" s="326"/>
      <c r="T7691" s="326"/>
    </row>
    <row r="7692" spans="1:20">
      <c r="A7692" s="220"/>
      <c r="B7692" s="220"/>
      <c r="C7692" s="220"/>
      <c r="D7692" s="220"/>
      <c r="E7692" s="220"/>
      <c r="F7692" s="220"/>
      <c r="G7692" s="220"/>
      <c r="H7692" s="220"/>
      <c r="I7692" s="220"/>
      <c r="J7692" s="220"/>
      <c r="K7692" s="220"/>
      <c r="L7692" s="220"/>
      <c r="M7692" s="326"/>
      <c r="N7692" s="220"/>
      <c r="O7692" s="220"/>
      <c r="P7692" s="220"/>
      <c r="Q7692" s="326"/>
      <c r="R7692" s="326"/>
      <c r="S7692" s="326"/>
      <c r="T7692" s="326"/>
    </row>
    <row r="7693" spans="1:20">
      <c r="A7693" s="220"/>
      <c r="B7693" s="220"/>
      <c r="C7693" s="220"/>
      <c r="D7693" s="220"/>
      <c r="E7693" s="220"/>
      <c r="F7693" s="220"/>
      <c r="G7693" s="220"/>
      <c r="H7693" s="220"/>
      <c r="I7693" s="220"/>
      <c r="J7693" s="220"/>
      <c r="K7693" s="220"/>
      <c r="L7693" s="220"/>
      <c r="M7693" s="326"/>
      <c r="N7693" s="220"/>
      <c r="O7693" s="220"/>
      <c r="P7693" s="220"/>
      <c r="Q7693" s="326"/>
      <c r="R7693" s="326"/>
      <c r="S7693" s="326"/>
      <c r="T7693" s="326"/>
    </row>
    <row r="7694" spans="1:20">
      <c r="A7694" s="220"/>
      <c r="B7694" s="220"/>
      <c r="C7694" s="220"/>
      <c r="D7694" s="220"/>
      <c r="E7694" s="220"/>
      <c r="F7694" s="220"/>
      <c r="G7694" s="220"/>
      <c r="H7694" s="220"/>
      <c r="I7694" s="220"/>
      <c r="J7694" s="220"/>
      <c r="K7694" s="220"/>
      <c r="L7694" s="220"/>
      <c r="M7694" s="326"/>
      <c r="N7694" s="220"/>
      <c r="O7694" s="220"/>
      <c r="P7694" s="220"/>
      <c r="Q7694" s="326"/>
      <c r="R7694" s="326"/>
      <c r="S7694" s="326"/>
      <c r="T7694" s="326"/>
    </row>
    <row r="7695" spans="1:20">
      <c r="A7695" s="220"/>
      <c r="B7695" s="220"/>
      <c r="C7695" s="220"/>
      <c r="D7695" s="220"/>
      <c r="E7695" s="220"/>
      <c r="F7695" s="220"/>
      <c r="G7695" s="220"/>
      <c r="H7695" s="220"/>
      <c r="I7695" s="220"/>
      <c r="J7695" s="220"/>
      <c r="K7695" s="220"/>
      <c r="L7695" s="220"/>
      <c r="M7695" s="326"/>
      <c r="N7695" s="220"/>
      <c r="O7695" s="220"/>
      <c r="P7695" s="220"/>
      <c r="Q7695" s="326"/>
      <c r="R7695" s="326"/>
      <c r="S7695" s="326"/>
      <c r="T7695" s="326"/>
    </row>
    <row r="7696" spans="1:20">
      <c r="A7696" s="220"/>
      <c r="B7696" s="220"/>
      <c r="C7696" s="220"/>
      <c r="D7696" s="220"/>
      <c r="E7696" s="220"/>
      <c r="F7696" s="220"/>
      <c r="G7696" s="220"/>
      <c r="H7696" s="220"/>
      <c r="I7696" s="220"/>
      <c r="J7696" s="220"/>
      <c r="K7696" s="220"/>
      <c r="L7696" s="220"/>
      <c r="M7696" s="326"/>
      <c r="N7696" s="220"/>
      <c r="O7696" s="220"/>
      <c r="P7696" s="220"/>
      <c r="Q7696" s="326"/>
      <c r="R7696" s="326"/>
      <c r="S7696" s="326"/>
      <c r="T7696" s="326"/>
    </row>
    <row r="7697" spans="1:20">
      <c r="A7697" s="220"/>
      <c r="B7697" s="220"/>
      <c r="C7697" s="220"/>
      <c r="D7697" s="220"/>
      <c r="E7697" s="220"/>
      <c r="F7697" s="220"/>
      <c r="G7697" s="220"/>
      <c r="H7697" s="220"/>
      <c r="I7697" s="220"/>
      <c r="J7697" s="220"/>
      <c r="K7697" s="220"/>
      <c r="L7697" s="220"/>
      <c r="M7697" s="326"/>
      <c r="N7697" s="220"/>
      <c r="O7697" s="220"/>
      <c r="P7697" s="220"/>
      <c r="Q7697" s="326"/>
      <c r="R7697" s="326"/>
      <c r="S7697" s="326"/>
      <c r="T7697" s="326"/>
    </row>
    <row r="7698" spans="1:20">
      <c r="A7698" s="220"/>
      <c r="B7698" s="220"/>
      <c r="C7698" s="220"/>
      <c r="D7698" s="220"/>
      <c r="E7698" s="220"/>
      <c r="F7698" s="220"/>
      <c r="G7698" s="220"/>
      <c r="H7698" s="220"/>
      <c r="I7698" s="220"/>
      <c r="J7698" s="220"/>
      <c r="K7698" s="220"/>
      <c r="L7698" s="220"/>
      <c r="M7698" s="326"/>
      <c r="N7698" s="220"/>
      <c r="O7698" s="220"/>
      <c r="P7698" s="220"/>
      <c r="Q7698" s="326"/>
      <c r="R7698" s="326"/>
      <c r="S7698" s="326"/>
      <c r="T7698" s="326"/>
    </row>
    <row r="7699" spans="1:20">
      <c r="A7699" s="220"/>
      <c r="B7699" s="220"/>
      <c r="C7699" s="220"/>
      <c r="D7699" s="220"/>
      <c r="E7699" s="220"/>
      <c r="F7699" s="220"/>
      <c r="G7699" s="220"/>
      <c r="H7699" s="220"/>
      <c r="I7699" s="220"/>
      <c r="J7699" s="220"/>
      <c r="K7699" s="220"/>
      <c r="L7699" s="220"/>
      <c r="M7699" s="326"/>
      <c r="N7699" s="220"/>
      <c r="O7699" s="220"/>
      <c r="P7699" s="220"/>
      <c r="Q7699" s="326"/>
      <c r="R7699" s="326"/>
      <c r="S7699" s="326"/>
      <c r="T7699" s="326"/>
    </row>
    <row r="7700" spans="1:20">
      <c r="A7700" s="220"/>
      <c r="B7700" s="220"/>
      <c r="C7700" s="220"/>
      <c r="D7700" s="220"/>
      <c r="E7700" s="220"/>
      <c r="F7700" s="220"/>
      <c r="G7700" s="220"/>
      <c r="H7700" s="220"/>
      <c r="I7700" s="220"/>
      <c r="J7700" s="220"/>
      <c r="K7700" s="220"/>
      <c r="L7700" s="220"/>
      <c r="M7700" s="326"/>
      <c r="N7700" s="220"/>
      <c r="O7700" s="220"/>
      <c r="P7700" s="220"/>
      <c r="Q7700" s="326"/>
      <c r="R7700" s="326"/>
      <c r="S7700" s="326"/>
      <c r="T7700" s="326"/>
    </row>
    <row r="7701" spans="1:20">
      <c r="A7701" s="220"/>
      <c r="B7701" s="220"/>
      <c r="C7701" s="220"/>
      <c r="D7701" s="220"/>
      <c r="E7701" s="220"/>
      <c r="F7701" s="220"/>
      <c r="G7701" s="220"/>
      <c r="H7701" s="220"/>
      <c r="I7701" s="220"/>
      <c r="J7701" s="220"/>
      <c r="K7701" s="220"/>
      <c r="L7701" s="220"/>
      <c r="M7701" s="326"/>
      <c r="N7701" s="220"/>
      <c r="O7701" s="220"/>
      <c r="P7701" s="220"/>
      <c r="Q7701" s="326"/>
      <c r="R7701" s="326"/>
      <c r="S7701" s="326"/>
      <c r="T7701" s="326"/>
    </row>
    <row r="7702" spans="1:20">
      <c r="A7702" s="220"/>
      <c r="B7702" s="220"/>
      <c r="C7702" s="220"/>
      <c r="D7702" s="220"/>
      <c r="E7702" s="220"/>
      <c r="F7702" s="220"/>
      <c r="G7702" s="220"/>
      <c r="H7702" s="220"/>
      <c r="I7702" s="220"/>
      <c r="J7702" s="220"/>
      <c r="K7702" s="220"/>
      <c r="L7702" s="220"/>
      <c r="M7702" s="326"/>
      <c r="N7702" s="220"/>
      <c r="O7702" s="220"/>
      <c r="P7702" s="220"/>
      <c r="Q7702" s="326"/>
      <c r="R7702" s="326"/>
      <c r="S7702" s="326"/>
      <c r="T7702" s="326"/>
    </row>
    <row r="7703" spans="1:20">
      <c r="A7703" s="220"/>
      <c r="B7703" s="220"/>
      <c r="C7703" s="220"/>
      <c r="D7703" s="220"/>
      <c r="E7703" s="220"/>
      <c r="F7703" s="220"/>
      <c r="G7703" s="220"/>
      <c r="H7703" s="220"/>
      <c r="I7703" s="220"/>
      <c r="J7703" s="220"/>
      <c r="K7703" s="220"/>
      <c r="L7703" s="220"/>
      <c r="M7703" s="326"/>
      <c r="N7703" s="220"/>
      <c r="O7703" s="220"/>
      <c r="P7703" s="220"/>
      <c r="Q7703" s="326"/>
      <c r="R7703" s="326"/>
      <c r="S7703" s="326"/>
      <c r="T7703" s="326"/>
    </row>
    <row r="7704" spans="1:20">
      <c r="A7704" s="220"/>
      <c r="B7704" s="220"/>
      <c r="C7704" s="220"/>
      <c r="D7704" s="220"/>
      <c r="E7704" s="220"/>
      <c r="F7704" s="220"/>
      <c r="G7704" s="220"/>
      <c r="H7704" s="220"/>
      <c r="I7704" s="220"/>
      <c r="J7704" s="220"/>
      <c r="K7704" s="220"/>
      <c r="L7704" s="220"/>
      <c r="M7704" s="326"/>
      <c r="N7704" s="220"/>
      <c r="O7704" s="220"/>
      <c r="P7704" s="220"/>
      <c r="Q7704" s="326"/>
      <c r="R7704" s="326"/>
      <c r="S7704" s="326"/>
      <c r="T7704" s="326"/>
    </row>
    <row r="7705" spans="1:20">
      <c r="A7705" s="220"/>
      <c r="B7705" s="220"/>
      <c r="C7705" s="220"/>
      <c r="D7705" s="220"/>
      <c r="E7705" s="220"/>
      <c r="F7705" s="220"/>
      <c r="G7705" s="220"/>
      <c r="H7705" s="220"/>
      <c r="I7705" s="220"/>
      <c r="J7705" s="220"/>
      <c r="K7705" s="220"/>
      <c r="L7705" s="220"/>
      <c r="M7705" s="326"/>
      <c r="N7705" s="220"/>
      <c r="O7705" s="220"/>
      <c r="P7705" s="220"/>
      <c r="Q7705" s="326"/>
      <c r="R7705" s="326"/>
      <c r="S7705" s="326"/>
      <c r="T7705" s="326"/>
    </row>
    <row r="7706" spans="1:20">
      <c r="A7706" s="220"/>
      <c r="B7706" s="220"/>
      <c r="C7706" s="220"/>
      <c r="D7706" s="220"/>
      <c r="E7706" s="220"/>
      <c r="F7706" s="220"/>
      <c r="G7706" s="220"/>
      <c r="H7706" s="220"/>
      <c r="I7706" s="220"/>
      <c r="J7706" s="220"/>
      <c r="K7706" s="220"/>
      <c r="L7706" s="220"/>
      <c r="M7706" s="326"/>
      <c r="N7706" s="220"/>
      <c r="O7706" s="220"/>
      <c r="P7706" s="220"/>
      <c r="Q7706" s="326"/>
      <c r="R7706" s="326"/>
      <c r="S7706" s="326"/>
      <c r="T7706" s="326"/>
    </row>
    <row r="7707" spans="1:20">
      <c r="A7707" s="220"/>
      <c r="B7707" s="220"/>
      <c r="C7707" s="220"/>
      <c r="D7707" s="220"/>
      <c r="E7707" s="220"/>
      <c r="F7707" s="220"/>
      <c r="G7707" s="220"/>
      <c r="H7707" s="220"/>
      <c r="I7707" s="220"/>
      <c r="J7707" s="220"/>
      <c r="K7707" s="220"/>
      <c r="L7707" s="220"/>
      <c r="M7707" s="326"/>
      <c r="N7707" s="220"/>
      <c r="O7707" s="220"/>
      <c r="P7707" s="220"/>
      <c r="Q7707" s="326"/>
      <c r="R7707" s="326"/>
      <c r="S7707" s="326"/>
      <c r="T7707" s="326"/>
    </row>
    <row r="7708" spans="1:20">
      <c r="A7708" s="220"/>
      <c r="B7708" s="220"/>
      <c r="C7708" s="220"/>
      <c r="D7708" s="220"/>
      <c r="E7708" s="220"/>
      <c r="F7708" s="220"/>
      <c r="G7708" s="220"/>
      <c r="H7708" s="220"/>
      <c r="I7708" s="220"/>
      <c r="J7708" s="220"/>
      <c r="K7708" s="220"/>
      <c r="L7708" s="220"/>
      <c r="M7708" s="326"/>
      <c r="N7708" s="220"/>
      <c r="O7708" s="220"/>
      <c r="P7708" s="220"/>
      <c r="Q7708" s="326"/>
      <c r="R7708" s="326"/>
      <c r="S7708" s="326"/>
      <c r="T7708" s="326"/>
    </row>
    <row r="7709" spans="1:20">
      <c r="A7709" s="220"/>
      <c r="B7709" s="220"/>
      <c r="C7709" s="220"/>
      <c r="D7709" s="220"/>
      <c r="E7709" s="220"/>
      <c r="F7709" s="220"/>
      <c r="G7709" s="220"/>
      <c r="H7709" s="220"/>
      <c r="I7709" s="220"/>
      <c r="J7709" s="220"/>
      <c r="K7709" s="220"/>
      <c r="L7709" s="220"/>
      <c r="M7709" s="326"/>
      <c r="N7709" s="220"/>
      <c r="O7709" s="220"/>
      <c r="P7709" s="220"/>
      <c r="Q7709" s="326"/>
      <c r="R7709" s="326"/>
      <c r="S7709" s="326"/>
      <c r="T7709" s="326"/>
    </row>
    <row r="7710" spans="1:20">
      <c r="A7710" s="220"/>
      <c r="B7710" s="220"/>
      <c r="C7710" s="220"/>
      <c r="D7710" s="220"/>
      <c r="E7710" s="220"/>
      <c r="F7710" s="220"/>
      <c r="G7710" s="220"/>
      <c r="H7710" s="220"/>
      <c r="I7710" s="220"/>
      <c r="J7710" s="220"/>
      <c r="K7710" s="220"/>
      <c r="L7710" s="220"/>
      <c r="M7710" s="326"/>
      <c r="N7710" s="220"/>
      <c r="O7710" s="220"/>
      <c r="P7710" s="220"/>
      <c r="Q7710" s="326"/>
      <c r="R7710" s="326"/>
      <c r="S7710" s="326"/>
      <c r="T7710" s="326"/>
    </row>
    <row r="7711" spans="1:20">
      <c r="A7711" s="220"/>
      <c r="B7711" s="220"/>
      <c r="C7711" s="220"/>
      <c r="D7711" s="220"/>
      <c r="E7711" s="220"/>
      <c r="F7711" s="220"/>
      <c r="G7711" s="220"/>
      <c r="H7711" s="220"/>
      <c r="I7711" s="220"/>
      <c r="J7711" s="220"/>
      <c r="K7711" s="220"/>
      <c r="L7711" s="220"/>
      <c r="M7711" s="326"/>
      <c r="N7711" s="220"/>
      <c r="O7711" s="220"/>
      <c r="P7711" s="220"/>
      <c r="Q7711" s="326"/>
      <c r="R7711" s="326"/>
      <c r="S7711" s="326"/>
      <c r="T7711" s="326"/>
    </row>
    <row r="7712" spans="1:20">
      <c r="A7712" s="220"/>
      <c r="B7712" s="220"/>
      <c r="C7712" s="220"/>
      <c r="D7712" s="220"/>
      <c r="E7712" s="220"/>
      <c r="F7712" s="220"/>
      <c r="G7712" s="220"/>
      <c r="H7712" s="220"/>
      <c r="I7712" s="220"/>
      <c r="J7712" s="220"/>
      <c r="K7712" s="220"/>
      <c r="L7712" s="220"/>
      <c r="M7712" s="326"/>
      <c r="N7712" s="220"/>
      <c r="O7712" s="220"/>
      <c r="P7712" s="220"/>
      <c r="Q7712" s="326"/>
      <c r="R7712" s="326"/>
      <c r="S7712" s="326"/>
      <c r="T7712" s="326"/>
    </row>
    <row r="7713" spans="1:20">
      <c r="A7713" s="220"/>
      <c r="B7713" s="220"/>
      <c r="C7713" s="220"/>
      <c r="D7713" s="220"/>
      <c r="E7713" s="220"/>
      <c r="F7713" s="220"/>
      <c r="G7713" s="220"/>
      <c r="H7713" s="220"/>
      <c r="I7713" s="220"/>
      <c r="J7713" s="220"/>
      <c r="K7713" s="220"/>
      <c r="L7713" s="220"/>
      <c r="M7713" s="326"/>
      <c r="N7713" s="220"/>
      <c r="O7713" s="220"/>
      <c r="P7713" s="220"/>
      <c r="Q7713" s="326"/>
      <c r="R7713" s="326"/>
      <c r="S7713" s="326"/>
      <c r="T7713" s="326"/>
    </row>
    <row r="7714" spans="1:20">
      <c r="A7714" s="220"/>
      <c r="B7714" s="220"/>
      <c r="C7714" s="220"/>
      <c r="D7714" s="220"/>
      <c r="E7714" s="220"/>
      <c r="F7714" s="220"/>
      <c r="G7714" s="220"/>
      <c r="H7714" s="220"/>
      <c r="I7714" s="220"/>
      <c r="J7714" s="220"/>
      <c r="K7714" s="220"/>
      <c r="L7714" s="220"/>
      <c r="M7714" s="326"/>
      <c r="N7714" s="220"/>
      <c r="O7714" s="220"/>
      <c r="P7714" s="220"/>
      <c r="Q7714" s="326"/>
      <c r="R7714" s="326"/>
      <c r="S7714" s="326"/>
      <c r="T7714" s="326"/>
    </row>
    <row r="7715" spans="1:20">
      <c r="A7715" s="220"/>
      <c r="B7715" s="220"/>
      <c r="C7715" s="220"/>
      <c r="D7715" s="220"/>
      <c r="E7715" s="220"/>
      <c r="F7715" s="220"/>
      <c r="G7715" s="220"/>
      <c r="H7715" s="220"/>
      <c r="I7715" s="220"/>
      <c r="J7715" s="220"/>
      <c r="K7715" s="220"/>
      <c r="L7715" s="220"/>
      <c r="M7715" s="326"/>
      <c r="N7715" s="220"/>
      <c r="O7715" s="220"/>
      <c r="P7715" s="220"/>
      <c r="Q7715" s="326"/>
      <c r="R7715" s="326"/>
      <c r="S7715" s="326"/>
      <c r="T7715" s="326"/>
    </row>
    <row r="7716" spans="1:20">
      <c r="A7716" s="220"/>
      <c r="B7716" s="220"/>
      <c r="C7716" s="220"/>
      <c r="D7716" s="220"/>
      <c r="E7716" s="220"/>
      <c r="F7716" s="220"/>
      <c r="G7716" s="220"/>
      <c r="H7716" s="220"/>
      <c r="I7716" s="220"/>
      <c r="J7716" s="220"/>
      <c r="K7716" s="220"/>
      <c r="L7716" s="220"/>
      <c r="M7716" s="326"/>
      <c r="N7716" s="220"/>
      <c r="O7716" s="220"/>
      <c r="P7716" s="220"/>
      <c r="Q7716" s="326"/>
      <c r="R7716" s="326"/>
      <c r="S7716" s="326"/>
      <c r="T7716" s="326"/>
    </row>
    <row r="7717" spans="1:20">
      <c r="A7717" s="220"/>
      <c r="B7717" s="220"/>
      <c r="C7717" s="220"/>
      <c r="D7717" s="220"/>
      <c r="E7717" s="220"/>
      <c r="F7717" s="220"/>
      <c r="G7717" s="220"/>
      <c r="H7717" s="220"/>
      <c r="I7717" s="220"/>
      <c r="J7717" s="220"/>
      <c r="K7717" s="220"/>
      <c r="L7717" s="220"/>
      <c r="M7717" s="326"/>
      <c r="N7717" s="220"/>
      <c r="O7717" s="220"/>
      <c r="P7717" s="220"/>
      <c r="Q7717" s="326"/>
      <c r="R7717" s="326"/>
      <c r="S7717" s="326"/>
      <c r="T7717" s="326"/>
    </row>
    <row r="7718" spans="1:20">
      <c r="A7718" s="220"/>
      <c r="B7718" s="220"/>
      <c r="C7718" s="220"/>
      <c r="D7718" s="220"/>
      <c r="E7718" s="220"/>
      <c r="F7718" s="220"/>
      <c r="G7718" s="220"/>
      <c r="H7718" s="220"/>
      <c r="I7718" s="220"/>
      <c r="J7718" s="220"/>
      <c r="K7718" s="220"/>
      <c r="L7718" s="220"/>
      <c r="M7718" s="326"/>
      <c r="N7718" s="220"/>
      <c r="O7718" s="220"/>
      <c r="P7718" s="220"/>
      <c r="Q7718" s="326"/>
      <c r="R7718" s="326"/>
      <c r="S7718" s="326"/>
      <c r="T7718" s="326"/>
    </row>
    <row r="7719" spans="1:20">
      <c r="A7719" s="220"/>
      <c r="B7719" s="220"/>
      <c r="C7719" s="220"/>
      <c r="D7719" s="220"/>
      <c r="E7719" s="220"/>
      <c r="F7719" s="220"/>
      <c r="G7719" s="220"/>
      <c r="H7719" s="220"/>
      <c r="I7719" s="220"/>
      <c r="J7719" s="220"/>
      <c r="K7719" s="220"/>
      <c r="L7719" s="220"/>
      <c r="M7719" s="326"/>
      <c r="N7719" s="220"/>
      <c r="O7719" s="220"/>
      <c r="P7719" s="220"/>
      <c r="Q7719" s="326"/>
      <c r="R7719" s="326"/>
      <c r="S7719" s="326"/>
      <c r="T7719" s="326"/>
    </row>
    <row r="7720" spans="1:20">
      <c r="A7720" s="220"/>
      <c r="B7720" s="220"/>
      <c r="C7720" s="220"/>
      <c r="D7720" s="220"/>
      <c r="E7720" s="220"/>
      <c r="F7720" s="220"/>
      <c r="G7720" s="220"/>
      <c r="H7720" s="220"/>
      <c r="I7720" s="220"/>
      <c r="J7720" s="220"/>
      <c r="K7720" s="220"/>
      <c r="L7720" s="220"/>
      <c r="M7720" s="326"/>
      <c r="N7720" s="220"/>
      <c r="O7720" s="220"/>
      <c r="P7720" s="220"/>
      <c r="Q7720" s="326"/>
      <c r="R7720" s="326"/>
      <c r="S7720" s="326"/>
      <c r="T7720" s="326"/>
    </row>
    <row r="7721" spans="1:20">
      <c r="A7721" s="220"/>
      <c r="B7721" s="220"/>
      <c r="C7721" s="220"/>
      <c r="D7721" s="220"/>
      <c r="E7721" s="220"/>
      <c r="F7721" s="220"/>
      <c r="G7721" s="220"/>
      <c r="H7721" s="220"/>
      <c r="I7721" s="220"/>
      <c r="J7721" s="220"/>
      <c r="K7721" s="220"/>
      <c r="L7721" s="220"/>
      <c r="M7721" s="326"/>
      <c r="N7721" s="220"/>
      <c r="O7721" s="220"/>
      <c r="P7721" s="220"/>
      <c r="Q7721" s="326"/>
      <c r="R7721" s="326"/>
      <c r="S7721" s="326"/>
      <c r="T7721" s="326"/>
    </row>
    <row r="7722" spans="1:20">
      <c r="A7722" s="220"/>
      <c r="B7722" s="220"/>
      <c r="C7722" s="220"/>
      <c r="D7722" s="220"/>
      <c r="E7722" s="220"/>
      <c r="F7722" s="220"/>
      <c r="G7722" s="220"/>
      <c r="H7722" s="220"/>
      <c r="I7722" s="220"/>
      <c r="J7722" s="220"/>
      <c r="K7722" s="220"/>
      <c r="L7722" s="220"/>
      <c r="M7722" s="326"/>
      <c r="N7722" s="220"/>
      <c r="O7722" s="220"/>
      <c r="P7722" s="220"/>
      <c r="Q7722" s="326"/>
      <c r="R7722" s="326"/>
      <c r="S7722" s="326"/>
      <c r="T7722" s="326"/>
    </row>
    <row r="7723" spans="1:20">
      <c r="A7723" s="220"/>
      <c r="B7723" s="220"/>
      <c r="C7723" s="220"/>
      <c r="D7723" s="220"/>
      <c r="E7723" s="220"/>
      <c r="F7723" s="220"/>
      <c r="G7723" s="220"/>
      <c r="H7723" s="220"/>
      <c r="I7723" s="220"/>
      <c r="J7723" s="220"/>
      <c r="K7723" s="220"/>
      <c r="L7723" s="220"/>
      <c r="M7723" s="326"/>
      <c r="N7723" s="220"/>
      <c r="O7723" s="220"/>
      <c r="P7723" s="220"/>
      <c r="Q7723" s="326"/>
      <c r="R7723" s="326"/>
      <c r="S7723" s="326"/>
      <c r="T7723" s="326"/>
    </row>
    <row r="7724" spans="1:20">
      <c r="A7724" s="220"/>
      <c r="B7724" s="220"/>
      <c r="C7724" s="220"/>
      <c r="D7724" s="220"/>
      <c r="E7724" s="220"/>
      <c r="F7724" s="220"/>
      <c r="G7724" s="220"/>
      <c r="H7724" s="220"/>
      <c r="I7724" s="220"/>
      <c r="J7724" s="220"/>
      <c r="K7724" s="220"/>
      <c r="L7724" s="220"/>
      <c r="M7724" s="326"/>
      <c r="N7724" s="220"/>
      <c r="O7724" s="220"/>
      <c r="P7724" s="220"/>
      <c r="Q7724" s="326"/>
      <c r="R7724" s="326"/>
      <c r="S7724" s="326"/>
      <c r="T7724" s="326"/>
    </row>
    <row r="7725" spans="1:20">
      <c r="A7725" s="220"/>
      <c r="B7725" s="220"/>
      <c r="C7725" s="220"/>
      <c r="D7725" s="220"/>
      <c r="E7725" s="220"/>
      <c r="F7725" s="220"/>
      <c r="G7725" s="220"/>
      <c r="H7725" s="220"/>
      <c r="I7725" s="220"/>
      <c r="J7725" s="220"/>
      <c r="K7725" s="220"/>
      <c r="L7725" s="220"/>
      <c r="M7725" s="326"/>
      <c r="N7725" s="220"/>
      <c r="O7725" s="220"/>
      <c r="P7725" s="220"/>
      <c r="Q7725" s="326"/>
      <c r="R7725" s="326"/>
      <c r="S7725" s="326"/>
      <c r="T7725" s="326"/>
    </row>
    <row r="7726" spans="1:20">
      <c r="A7726" s="220"/>
      <c r="B7726" s="220"/>
      <c r="C7726" s="220"/>
      <c r="D7726" s="220"/>
      <c r="E7726" s="220"/>
      <c r="F7726" s="220"/>
      <c r="G7726" s="220"/>
      <c r="H7726" s="220"/>
      <c r="I7726" s="220"/>
      <c r="J7726" s="220"/>
      <c r="K7726" s="220"/>
      <c r="L7726" s="220"/>
      <c r="M7726" s="326"/>
      <c r="N7726" s="220"/>
      <c r="O7726" s="220"/>
      <c r="P7726" s="220"/>
      <c r="Q7726" s="326"/>
      <c r="R7726" s="326"/>
      <c r="S7726" s="326"/>
      <c r="T7726" s="326"/>
    </row>
    <row r="7727" spans="1:20">
      <c r="A7727" s="220"/>
      <c r="B7727" s="220"/>
      <c r="C7727" s="220"/>
      <c r="D7727" s="220"/>
      <c r="E7727" s="220"/>
      <c r="F7727" s="220"/>
      <c r="G7727" s="220"/>
      <c r="H7727" s="220"/>
      <c r="I7727" s="220"/>
      <c r="J7727" s="220"/>
      <c r="K7727" s="220"/>
      <c r="L7727" s="220"/>
      <c r="M7727" s="326"/>
      <c r="N7727" s="220"/>
      <c r="O7727" s="220"/>
      <c r="P7727" s="220"/>
      <c r="Q7727" s="326"/>
      <c r="R7727" s="326"/>
      <c r="S7727" s="326"/>
      <c r="T7727" s="326"/>
    </row>
    <row r="7728" spans="1:20">
      <c r="A7728" s="220"/>
      <c r="B7728" s="220"/>
      <c r="C7728" s="220"/>
      <c r="D7728" s="220"/>
      <c r="E7728" s="220"/>
      <c r="F7728" s="220"/>
      <c r="G7728" s="220"/>
      <c r="H7728" s="220"/>
      <c r="I7728" s="220"/>
      <c r="J7728" s="220"/>
      <c r="K7728" s="220"/>
      <c r="L7728" s="220"/>
      <c r="M7728" s="326"/>
      <c r="N7728" s="220"/>
      <c r="O7728" s="220"/>
      <c r="P7728" s="220"/>
      <c r="Q7728" s="326"/>
      <c r="R7728" s="326"/>
      <c r="S7728" s="326"/>
      <c r="T7728" s="326"/>
    </row>
    <row r="7729" spans="1:20">
      <c r="A7729" s="220"/>
      <c r="B7729" s="220"/>
      <c r="C7729" s="220"/>
      <c r="D7729" s="220"/>
      <c r="E7729" s="220"/>
      <c r="F7729" s="220"/>
      <c r="G7729" s="220"/>
      <c r="H7729" s="220"/>
      <c r="I7729" s="220"/>
      <c r="J7729" s="220"/>
      <c r="K7729" s="220"/>
      <c r="L7729" s="220"/>
      <c r="M7729" s="326"/>
      <c r="N7729" s="220"/>
      <c r="O7729" s="220"/>
      <c r="P7729" s="220"/>
      <c r="Q7729" s="326"/>
      <c r="R7729" s="326"/>
      <c r="S7729" s="326"/>
      <c r="T7729" s="326"/>
    </row>
    <row r="7730" spans="1:20">
      <c r="A7730" s="220"/>
      <c r="B7730" s="220"/>
      <c r="C7730" s="220"/>
      <c r="D7730" s="220"/>
      <c r="E7730" s="220"/>
      <c r="F7730" s="220"/>
      <c r="G7730" s="220"/>
      <c r="H7730" s="220"/>
      <c r="I7730" s="220"/>
      <c r="J7730" s="220"/>
      <c r="K7730" s="220"/>
      <c r="L7730" s="220"/>
      <c r="M7730" s="326"/>
      <c r="N7730" s="220"/>
      <c r="O7730" s="220"/>
      <c r="P7730" s="220"/>
      <c r="Q7730" s="326"/>
      <c r="R7730" s="326"/>
      <c r="S7730" s="326"/>
      <c r="T7730" s="326"/>
    </row>
    <row r="7731" spans="1:20">
      <c r="A7731" s="220"/>
      <c r="B7731" s="220"/>
      <c r="C7731" s="220"/>
      <c r="D7731" s="220"/>
      <c r="E7731" s="220"/>
      <c r="F7731" s="220"/>
      <c r="G7731" s="220"/>
      <c r="H7731" s="220"/>
      <c r="I7731" s="220"/>
      <c r="J7731" s="220"/>
      <c r="K7731" s="220"/>
      <c r="L7731" s="220"/>
      <c r="M7731" s="326"/>
      <c r="N7731" s="220"/>
      <c r="O7731" s="220"/>
      <c r="P7731" s="220"/>
      <c r="Q7731" s="326"/>
      <c r="R7731" s="326"/>
      <c r="S7731" s="326"/>
      <c r="T7731" s="326"/>
    </row>
    <row r="7732" spans="1:20">
      <c r="A7732" s="220"/>
      <c r="B7732" s="220"/>
      <c r="C7732" s="220"/>
      <c r="D7732" s="220"/>
      <c r="E7732" s="220"/>
      <c r="F7732" s="220"/>
      <c r="G7732" s="220"/>
      <c r="H7732" s="220"/>
      <c r="I7732" s="220"/>
      <c r="J7732" s="220"/>
      <c r="K7732" s="220"/>
      <c r="L7732" s="220"/>
      <c r="M7732" s="326"/>
      <c r="N7732" s="220"/>
      <c r="O7732" s="220"/>
      <c r="P7732" s="220"/>
      <c r="Q7732" s="326"/>
      <c r="R7732" s="326"/>
      <c r="S7732" s="326"/>
      <c r="T7732" s="326"/>
    </row>
    <row r="7733" spans="1:20">
      <c r="A7733" s="220"/>
      <c r="B7733" s="220"/>
      <c r="C7733" s="220"/>
      <c r="D7733" s="220"/>
      <c r="E7733" s="220"/>
      <c r="F7733" s="220"/>
      <c r="G7733" s="220"/>
      <c r="H7733" s="220"/>
      <c r="I7733" s="220"/>
      <c r="J7733" s="220"/>
      <c r="K7733" s="220"/>
      <c r="L7733" s="220"/>
      <c r="M7733" s="326"/>
      <c r="N7733" s="220"/>
      <c r="O7733" s="220"/>
      <c r="P7733" s="220"/>
      <c r="Q7733" s="326"/>
      <c r="R7733" s="326"/>
      <c r="S7733" s="326"/>
      <c r="T7733" s="326"/>
    </row>
    <row r="7734" spans="1:20">
      <c r="A7734" s="220"/>
      <c r="B7734" s="220"/>
      <c r="C7734" s="220"/>
      <c r="D7734" s="220"/>
      <c r="E7734" s="220"/>
      <c r="F7734" s="220"/>
      <c r="G7734" s="220"/>
      <c r="H7734" s="220"/>
      <c r="I7734" s="220"/>
      <c r="J7734" s="220"/>
      <c r="K7734" s="220"/>
      <c r="L7734" s="220"/>
      <c r="M7734" s="326"/>
      <c r="N7734" s="220"/>
      <c r="O7734" s="220"/>
      <c r="P7734" s="220"/>
      <c r="Q7734" s="326"/>
      <c r="R7734" s="326"/>
      <c r="S7734" s="326"/>
      <c r="T7734" s="326"/>
    </row>
    <row r="7735" spans="1:20">
      <c r="A7735" s="220"/>
      <c r="B7735" s="220"/>
      <c r="C7735" s="220"/>
      <c r="D7735" s="220"/>
      <c r="E7735" s="220"/>
      <c r="F7735" s="220"/>
      <c r="G7735" s="220"/>
      <c r="H7735" s="220"/>
      <c r="I7735" s="220"/>
      <c r="J7735" s="220"/>
      <c r="K7735" s="220"/>
      <c r="L7735" s="220"/>
      <c r="M7735" s="326"/>
      <c r="N7735" s="220"/>
      <c r="O7735" s="220"/>
      <c r="P7735" s="220"/>
      <c r="Q7735" s="326"/>
      <c r="R7735" s="326"/>
      <c r="S7735" s="326"/>
      <c r="T7735" s="326"/>
    </row>
    <row r="7736" spans="1:20">
      <c r="A7736" s="220"/>
      <c r="B7736" s="220"/>
      <c r="C7736" s="220"/>
      <c r="D7736" s="220"/>
      <c r="E7736" s="220"/>
      <c r="F7736" s="220"/>
      <c r="G7736" s="220"/>
      <c r="H7736" s="220"/>
      <c r="I7736" s="220"/>
      <c r="J7736" s="220"/>
      <c r="K7736" s="220"/>
      <c r="L7736" s="220"/>
      <c r="M7736" s="326"/>
      <c r="N7736" s="220"/>
      <c r="O7736" s="220"/>
      <c r="P7736" s="220"/>
      <c r="Q7736" s="326"/>
      <c r="R7736" s="326"/>
      <c r="S7736" s="326"/>
      <c r="T7736" s="326"/>
    </row>
    <row r="7737" spans="1:20">
      <c r="A7737" s="220"/>
      <c r="B7737" s="220"/>
      <c r="C7737" s="220"/>
      <c r="D7737" s="220"/>
      <c r="E7737" s="220"/>
      <c r="F7737" s="220"/>
      <c r="G7737" s="220"/>
      <c r="H7737" s="220"/>
      <c r="I7737" s="220"/>
      <c r="J7737" s="220"/>
      <c r="K7737" s="220"/>
      <c r="L7737" s="220"/>
      <c r="M7737" s="326"/>
      <c r="N7737" s="220"/>
      <c r="O7737" s="220"/>
      <c r="P7737" s="220"/>
      <c r="Q7737" s="326"/>
      <c r="R7737" s="326"/>
      <c r="S7737" s="326"/>
      <c r="T7737" s="326"/>
    </row>
    <row r="7738" spans="1:20">
      <c r="A7738" s="220"/>
      <c r="B7738" s="220"/>
      <c r="C7738" s="220"/>
      <c r="D7738" s="220"/>
      <c r="E7738" s="220"/>
      <c r="F7738" s="220"/>
      <c r="G7738" s="220"/>
      <c r="H7738" s="220"/>
      <c r="I7738" s="220"/>
      <c r="J7738" s="220"/>
      <c r="K7738" s="220"/>
      <c r="L7738" s="220"/>
      <c r="M7738" s="326"/>
      <c r="N7738" s="220"/>
      <c r="O7738" s="220"/>
      <c r="P7738" s="220"/>
      <c r="Q7738" s="326"/>
      <c r="R7738" s="326"/>
      <c r="S7738" s="326"/>
      <c r="T7738" s="326"/>
    </row>
    <row r="7739" spans="1:20">
      <c r="A7739" s="220"/>
      <c r="B7739" s="220"/>
      <c r="C7739" s="220"/>
      <c r="D7739" s="220"/>
      <c r="E7739" s="220"/>
      <c r="F7739" s="220"/>
      <c r="G7739" s="220"/>
      <c r="H7739" s="220"/>
      <c r="I7739" s="220"/>
      <c r="J7739" s="220"/>
      <c r="K7739" s="220"/>
      <c r="L7739" s="220"/>
      <c r="M7739" s="326"/>
      <c r="N7739" s="220"/>
      <c r="O7739" s="220"/>
      <c r="P7739" s="220"/>
      <c r="Q7739" s="326"/>
      <c r="R7739" s="326"/>
      <c r="S7739" s="326"/>
      <c r="T7739" s="326"/>
    </row>
    <row r="7740" spans="1:20">
      <c r="A7740" s="220"/>
      <c r="B7740" s="220"/>
      <c r="C7740" s="220"/>
      <c r="D7740" s="220"/>
      <c r="E7740" s="220"/>
      <c r="F7740" s="220"/>
      <c r="G7740" s="220"/>
      <c r="H7740" s="220"/>
      <c r="I7740" s="220"/>
      <c r="J7740" s="220"/>
      <c r="K7740" s="220"/>
      <c r="L7740" s="220"/>
      <c r="M7740" s="326"/>
      <c r="N7740" s="220"/>
      <c r="O7740" s="220"/>
      <c r="P7740" s="220"/>
      <c r="Q7740" s="326"/>
      <c r="R7740" s="326"/>
      <c r="S7740" s="326"/>
      <c r="T7740" s="326"/>
    </row>
    <row r="7741" spans="1:20">
      <c r="A7741" s="220"/>
      <c r="B7741" s="220"/>
      <c r="C7741" s="220"/>
      <c r="D7741" s="220"/>
      <c r="E7741" s="220"/>
      <c r="F7741" s="220"/>
      <c r="G7741" s="220"/>
      <c r="H7741" s="220"/>
      <c r="I7741" s="220"/>
      <c r="J7741" s="220"/>
      <c r="K7741" s="220"/>
      <c r="L7741" s="220"/>
      <c r="M7741" s="326"/>
      <c r="N7741" s="220"/>
      <c r="O7741" s="220"/>
      <c r="P7741" s="220"/>
      <c r="Q7741" s="326"/>
      <c r="R7741" s="326"/>
      <c r="S7741" s="326"/>
      <c r="T7741" s="326"/>
    </row>
    <row r="7742" spans="1:20">
      <c r="A7742" s="220"/>
      <c r="B7742" s="220"/>
      <c r="C7742" s="220"/>
      <c r="D7742" s="220"/>
      <c r="E7742" s="220"/>
      <c r="F7742" s="220"/>
      <c r="G7742" s="220"/>
      <c r="H7742" s="220"/>
      <c r="I7742" s="220"/>
      <c r="J7742" s="220"/>
      <c r="K7742" s="220"/>
      <c r="L7742" s="220"/>
      <c r="M7742" s="326"/>
      <c r="N7742" s="220"/>
      <c r="O7742" s="220"/>
      <c r="P7742" s="220"/>
      <c r="Q7742" s="326"/>
      <c r="R7742" s="326"/>
      <c r="S7742" s="326"/>
      <c r="T7742" s="326"/>
    </row>
    <row r="7743" spans="1:20">
      <c r="A7743" s="220"/>
      <c r="B7743" s="220"/>
      <c r="C7743" s="220"/>
      <c r="D7743" s="220"/>
      <c r="E7743" s="220"/>
      <c r="F7743" s="220"/>
      <c r="G7743" s="220"/>
      <c r="H7743" s="220"/>
      <c r="I7743" s="220"/>
      <c r="J7743" s="220"/>
      <c r="K7743" s="220"/>
      <c r="L7743" s="220"/>
      <c r="M7743" s="326"/>
      <c r="N7743" s="220"/>
      <c r="O7743" s="220"/>
      <c r="P7743" s="220"/>
      <c r="Q7743" s="326"/>
      <c r="R7743" s="326"/>
      <c r="S7743" s="326"/>
      <c r="T7743" s="326"/>
    </row>
    <row r="7744" spans="1:20">
      <c r="A7744" s="220"/>
      <c r="B7744" s="220"/>
      <c r="C7744" s="220"/>
      <c r="D7744" s="220"/>
      <c r="E7744" s="220"/>
      <c r="F7744" s="220"/>
      <c r="G7744" s="220"/>
      <c r="H7744" s="220"/>
      <c r="I7744" s="220"/>
      <c r="J7744" s="220"/>
      <c r="K7744" s="220"/>
      <c r="L7744" s="220"/>
      <c r="M7744" s="326"/>
      <c r="N7744" s="220"/>
      <c r="O7744" s="220"/>
      <c r="P7744" s="220"/>
      <c r="Q7744" s="326"/>
      <c r="R7744" s="326"/>
      <c r="S7744" s="326"/>
      <c r="T7744" s="326"/>
    </row>
    <row r="7745" spans="1:20">
      <c r="A7745" s="220"/>
      <c r="B7745" s="220"/>
      <c r="C7745" s="220"/>
      <c r="D7745" s="220"/>
      <c r="E7745" s="220"/>
      <c r="F7745" s="220"/>
      <c r="G7745" s="220"/>
      <c r="H7745" s="220"/>
      <c r="I7745" s="220"/>
      <c r="J7745" s="220"/>
      <c r="K7745" s="220"/>
      <c r="L7745" s="220"/>
      <c r="M7745" s="326"/>
      <c r="N7745" s="220"/>
      <c r="O7745" s="220"/>
      <c r="P7745" s="220"/>
      <c r="Q7745" s="326"/>
      <c r="R7745" s="326"/>
      <c r="S7745" s="326"/>
      <c r="T7745" s="326"/>
    </row>
    <row r="7746" spans="1:20">
      <c r="A7746" s="220"/>
      <c r="B7746" s="220"/>
      <c r="C7746" s="220"/>
      <c r="D7746" s="220"/>
      <c r="E7746" s="220"/>
      <c r="F7746" s="220"/>
      <c r="G7746" s="220"/>
      <c r="H7746" s="220"/>
      <c r="I7746" s="220"/>
      <c r="J7746" s="220"/>
      <c r="K7746" s="220"/>
      <c r="L7746" s="220"/>
      <c r="M7746" s="326"/>
      <c r="N7746" s="220"/>
      <c r="O7746" s="220"/>
      <c r="P7746" s="220"/>
      <c r="Q7746" s="326"/>
      <c r="R7746" s="326"/>
      <c r="S7746" s="326"/>
      <c r="T7746" s="326"/>
    </row>
    <row r="7747" spans="1:20">
      <c r="A7747" s="220"/>
      <c r="B7747" s="220"/>
      <c r="C7747" s="220"/>
      <c r="D7747" s="220"/>
      <c r="E7747" s="220"/>
      <c r="F7747" s="220"/>
      <c r="G7747" s="220"/>
      <c r="H7747" s="220"/>
      <c r="I7747" s="220"/>
      <c r="J7747" s="220"/>
      <c r="K7747" s="220"/>
      <c r="L7747" s="220"/>
      <c r="M7747" s="326"/>
      <c r="N7747" s="220"/>
      <c r="O7747" s="220"/>
      <c r="P7747" s="220"/>
      <c r="Q7747" s="326"/>
      <c r="R7747" s="326"/>
      <c r="S7747" s="326"/>
      <c r="T7747" s="326"/>
    </row>
    <row r="7748" spans="1:20">
      <c r="A7748" s="220"/>
      <c r="B7748" s="220"/>
      <c r="C7748" s="220"/>
      <c r="D7748" s="220"/>
      <c r="E7748" s="220"/>
      <c r="F7748" s="220"/>
      <c r="G7748" s="220"/>
      <c r="H7748" s="220"/>
      <c r="I7748" s="220"/>
      <c r="J7748" s="220"/>
      <c r="K7748" s="220"/>
      <c r="L7748" s="220"/>
      <c r="M7748" s="326"/>
      <c r="N7748" s="220"/>
      <c r="O7748" s="220"/>
      <c r="P7748" s="220"/>
      <c r="Q7748" s="326"/>
      <c r="R7748" s="326"/>
      <c r="S7748" s="326"/>
      <c r="T7748" s="326"/>
    </row>
    <row r="7749" spans="1:20">
      <c r="A7749" s="220"/>
      <c r="B7749" s="220"/>
      <c r="C7749" s="220"/>
      <c r="D7749" s="220"/>
      <c r="E7749" s="220"/>
      <c r="F7749" s="220"/>
      <c r="G7749" s="220"/>
      <c r="H7749" s="220"/>
      <c r="I7749" s="220"/>
      <c r="J7749" s="220"/>
      <c r="K7749" s="220"/>
      <c r="L7749" s="220"/>
      <c r="M7749" s="326"/>
      <c r="N7749" s="220"/>
      <c r="O7749" s="220"/>
      <c r="P7749" s="220"/>
      <c r="Q7749" s="326"/>
      <c r="R7749" s="326"/>
      <c r="S7749" s="326"/>
      <c r="T7749" s="326"/>
    </row>
    <row r="7750" spans="1:20">
      <c r="A7750" s="220"/>
      <c r="B7750" s="220"/>
      <c r="C7750" s="220"/>
      <c r="D7750" s="220"/>
      <c r="E7750" s="220"/>
      <c r="F7750" s="220"/>
      <c r="G7750" s="220"/>
      <c r="H7750" s="220"/>
      <c r="I7750" s="220"/>
      <c r="J7750" s="220"/>
      <c r="K7750" s="220"/>
      <c r="L7750" s="220"/>
      <c r="M7750" s="326"/>
      <c r="N7750" s="220"/>
      <c r="O7750" s="220"/>
      <c r="P7750" s="220"/>
      <c r="Q7750" s="326"/>
      <c r="R7750" s="326"/>
      <c r="S7750" s="326"/>
      <c r="T7750" s="326"/>
    </row>
    <row r="7751" spans="1:20">
      <c r="A7751" s="220"/>
      <c r="B7751" s="220"/>
      <c r="C7751" s="220"/>
      <c r="D7751" s="220"/>
      <c r="E7751" s="220"/>
      <c r="F7751" s="220"/>
      <c r="G7751" s="220"/>
      <c r="H7751" s="220"/>
      <c r="I7751" s="220"/>
      <c r="J7751" s="220"/>
      <c r="K7751" s="220"/>
      <c r="L7751" s="220"/>
      <c r="M7751" s="326"/>
      <c r="N7751" s="220"/>
      <c r="O7751" s="220"/>
      <c r="P7751" s="220"/>
      <c r="Q7751" s="326"/>
      <c r="R7751" s="326"/>
      <c r="S7751" s="326"/>
      <c r="T7751" s="326"/>
    </row>
    <row r="7752" spans="1:20">
      <c r="A7752" s="220"/>
      <c r="B7752" s="220"/>
      <c r="C7752" s="220"/>
      <c r="D7752" s="220"/>
      <c r="E7752" s="220"/>
      <c r="F7752" s="220"/>
      <c r="G7752" s="220"/>
      <c r="H7752" s="220"/>
      <c r="I7752" s="220"/>
      <c r="J7752" s="220"/>
      <c r="K7752" s="220"/>
      <c r="L7752" s="220"/>
      <c r="M7752" s="326"/>
      <c r="N7752" s="220"/>
      <c r="O7752" s="220"/>
      <c r="P7752" s="220"/>
      <c r="Q7752" s="326"/>
      <c r="R7752" s="326"/>
      <c r="S7752" s="326"/>
      <c r="T7752" s="326"/>
    </row>
    <row r="7753" spans="1:20">
      <c r="A7753" s="220"/>
      <c r="B7753" s="220"/>
      <c r="C7753" s="220"/>
      <c r="D7753" s="220"/>
      <c r="E7753" s="220"/>
      <c r="F7753" s="220"/>
      <c r="G7753" s="220"/>
      <c r="H7753" s="220"/>
      <c r="I7753" s="220"/>
      <c r="J7753" s="220"/>
      <c r="K7753" s="220"/>
      <c r="L7753" s="220"/>
      <c r="M7753" s="326"/>
      <c r="N7753" s="220"/>
      <c r="O7753" s="220"/>
      <c r="P7753" s="220"/>
      <c r="Q7753" s="326"/>
      <c r="R7753" s="326"/>
      <c r="S7753" s="326"/>
      <c r="T7753" s="326"/>
    </row>
    <row r="7754" spans="1:20">
      <c r="A7754" s="220"/>
      <c r="B7754" s="220"/>
      <c r="C7754" s="220"/>
      <c r="D7754" s="220"/>
      <c r="E7754" s="220"/>
      <c r="F7754" s="220"/>
      <c r="G7754" s="220"/>
      <c r="H7754" s="220"/>
      <c r="I7754" s="220"/>
      <c r="J7754" s="220"/>
      <c r="K7754" s="220"/>
      <c r="L7754" s="220"/>
      <c r="M7754" s="326"/>
      <c r="N7754" s="220"/>
      <c r="O7754" s="220"/>
      <c r="P7754" s="220"/>
      <c r="Q7754" s="326"/>
      <c r="R7754" s="326"/>
      <c r="S7754" s="326"/>
      <c r="T7754" s="326"/>
    </row>
    <row r="7755" spans="1:20">
      <c r="A7755" s="220"/>
      <c r="B7755" s="220"/>
      <c r="C7755" s="220"/>
      <c r="D7755" s="220"/>
      <c r="E7755" s="220"/>
      <c r="F7755" s="220"/>
      <c r="G7755" s="220"/>
      <c r="H7755" s="220"/>
      <c r="I7755" s="220"/>
      <c r="J7755" s="220"/>
      <c r="K7755" s="220"/>
      <c r="L7755" s="220"/>
      <c r="M7755" s="326"/>
      <c r="N7755" s="220"/>
      <c r="O7755" s="220"/>
      <c r="P7755" s="220"/>
      <c r="Q7755" s="326"/>
      <c r="R7755" s="326"/>
      <c r="S7755" s="326"/>
      <c r="T7755" s="326"/>
    </row>
    <row r="7756" spans="1:20">
      <c r="A7756" s="220"/>
      <c r="B7756" s="220"/>
      <c r="C7756" s="220"/>
      <c r="D7756" s="220"/>
      <c r="E7756" s="220"/>
      <c r="F7756" s="220"/>
      <c r="G7756" s="220"/>
      <c r="H7756" s="220"/>
      <c r="I7756" s="220"/>
      <c r="J7756" s="220"/>
      <c r="K7756" s="220"/>
      <c r="L7756" s="220"/>
      <c r="M7756" s="326"/>
      <c r="N7756" s="220"/>
      <c r="O7756" s="220"/>
      <c r="P7756" s="220"/>
      <c r="Q7756" s="326"/>
      <c r="R7756" s="326"/>
      <c r="S7756" s="326"/>
      <c r="T7756" s="326"/>
    </row>
    <row r="7757" spans="1:20">
      <c r="A7757" s="220"/>
      <c r="B7757" s="220"/>
      <c r="C7757" s="220"/>
      <c r="D7757" s="220"/>
      <c r="E7757" s="220"/>
      <c r="F7757" s="220"/>
      <c r="G7757" s="220"/>
      <c r="H7757" s="220"/>
      <c r="I7757" s="220"/>
      <c r="J7757" s="220"/>
      <c r="K7757" s="220"/>
      <c r="L7757" s="220"/>
      <c r="M7757" s="326"/>
      <c r="N7757" s="220"/>
      <c r="O7757" s="220"/>
      <c r="P7757" s="220"/>
      <c r="Q7757" s="326"/>
      <c r="R7757" s="326"/>
      <c r="S7757" s="326"/>
      <c r="T7757" s="326"/>
    </row>
    <row r="7758" spans="1:20">
      <c r="A7758" s="220"/>
      <c r="B7758" s="220"/>
      <c r="C7758" s="220"/>
      <c r="D7758" s="220"/>
      <c r="E7758" s="220"/>
      <c r="F7758" s="220"/>
      <c r="G7758" s="220"/>
      <c r="H7758" s="220"/>
      <c r="I7758" s="220"/>
      <c r="J7758" s="220"/>
      <c r="K7758" s="220"/>
      <c r="L7758" s="220"/>
      <c r="M7758" s="326"/>
      <c r="N7758" s="220"/>
      <c r="O7758" s="220"/>
      <c r="P7758" s="220"/>
      <c r="Q7758" s="326"/>
      <c r="R7758" s="326"/>
      <c r="S7758" s="326"/>
      <c r="T7758" s="326"/>
    </row>
    <row r="7759" spans="1:20">
      <c r="A7759" s="220"/>
      <c r="B7759" s="220"/>
      <c r="C7759" s="220"/>
      <c r="D7759" s="220"/>
      <c r="E7759" s="220"/>
      <c r="F7759" s="220"/>
      <c r="G7759" s="220"/>
      <c r="H7759" s="220"/>
      <c r="I7759" s="220"/>
      <c r="J7759" s="220"/>
      <c r="K7759" s="220"/>
      <c r="L7759" s="220"/>
      <c r="M7759" s="326"/>
      <c r="N7759" s="220"/>
      <c r="O7759" s="220"/>
      <c r="P7759" s="220"/>
      <c r="Q7759" s="326"/>
      <c r="R7759" s="326"/>
      <c r="S7759" s="326"/>
      <c r="T7759" s="326"/>
    </row>
    <row r="7760" spans="1:20">
      <c r="A7760" s="220"/>
      <c r="B7760" s="220"/>
      <c r="C7760" s="220"/>
      <c r="D7760" s="220"/>
      <c r="E7760" s="220"/>
      <c r="F7760" s="220"/>
      <c r="G7760" s="220"/>
      <c r="H7760" s="220"/>
      <c r="I7760" s="220"/>
      <c r="J7760" s="220"/>
      <c r="K7760" s="220"/>
      <c r="L7760" s="220"/>
      <c r="M7760" s="326"/>
      <c r="N7760" s="220"/>
      <c r="O7760" s="220"/>
      <c r="P7760" s="220"/>
      <c r="Q7760" s="326"/>
      <c r="R7760" s="326"/>
      <c r="S7760" s="326"/>
      <c r="T7760" s="326"/>
    </row>
    <row r="7761" spans="1:20">
      <c r="A7761" s="220"/>
      <c r="B7761" s="220"/>
      <c r="C7761" s="220"/>
      <c r="D7761" s="220"/>
      <c r="E7761" s="220"/>
      <c r="F7761" s="220"/>
      <c r="G7761" s="220"/>
      <c r="H7761" s="220"/>
      <c r="I7761" s="220"/>
      <c r="J7761" s="220"/>
      <c r="K7761" s="220"/>
      <c r="L7761" s="220"/>
      <c r="M7761" s="326"/>
      <c r="N7761" s="220"/>
      <c r="O7761" s="220"/>
      <c r="P7761" s="220"/>
      <c r="Q7761" s="326"/>
      <c r="R7761" s="326"/>
      <c r="S7761" s="326"/>
      <c r="T7761" s="326"/>
    </row>
    <row r="7762" spans="1:20">
      <c r="A7762" s="220"/>
      <c r="B7762" s="220"/>
      <c r="C7762" s="220"/>
      <c r="D7762" s="220"/>
      <c r="E7762" s="220"/>
      <c r="F7762" s="220"/>
      <c r="G7762" s="220"/>
      <c r="H7762" s="220"/>
      <c r="I7762" s="220"/>
      <c r="J7762" s="220"/>
      <c r="K7762" s="220"/>
      <c r="L7762" s="220"/>
      <c r="M7762" s="326"/>
      <c r="N7762" s="220"/>
      <c r="O7762" s="220"/>
      <c r="P7762" s="220"/>
      <c r="Q7762" s="326"/>
      <c r="R7762" s="326"/>
      <c r="S7762" s="326"/>
      <c r="T7762" s="326"/>
    </row>
    <row r="7763" spans="1:20">
      <c r="A7763" s="220"/>
      <c r="B7763" s="220"/>
      <c r="C7763" s="220"/>
      <c r="D7763" s="220"/>
      <c r="E7763" s="220"/>
      <c r="F7763" s="220"/>
      <c r="G7763" s="220"/>
      <c r="H7763" s="220"/>
      <c r="I7763" s="220"/>
      <c r="J7763" s="220"/>
      <c r="K7763" s="220"/>
      <c r="L7763" s="220"/>
      <c r="M7763" s="326"/>
      <c r="N7763" s="220"/>
      <c r="O7763" s="220"/>
      <c r="P7763" s="220"/>
      <c r="Q7763" s="326"/>
      <c r="R7763" s="326"/>
      <c r="S7763" s="326"/>
      <c r="T7763" s="326"/>
    </row>
    <row r="7764" spans="1:20">
      <c r="A7764" s="220"/>
      <c r="B7764" s="220"/>
      <c r="C7764" s="220"/>
      <c r="D7764" s="220"/>
      <c r="E7764" s="220"/>
      <c r="F7764" s="220"/>
      <c r="G7764" s="220"/>
      <c r="H7764" s="220"/>
      <c r="I7764" s="220"/>
      <c r="J7764" s="220"/>
      <c r="K7764" s="220"/>
      <c r="L7764" s="220"/>
      <c r="M7764" s="326"/>
      <c r="N7764" s="220"/>
      <c r="O7764" s="220"/>
      <c r="P7764" s="220"/>
      <c r="Q7764" s="326"/>
      <c r="R7764" s="326"/>
      <c r="S7764" s="326"/>
      <c r="T7764" s="326"/>
    </row>
    <row r="7765" spans="1:20">
      <c r="A7765" s="220"/>
      <c r="B7765" s="220"/>
      <c r="C7765" s="220"/>
      <c r="D7765" s="220"/>
      <c r="E7765" s="220"/>
      <c r="F7765" s="220"/>
      <c r="G7765" s="220"/>
      <c r="H7765" s="220"/>
      <c r="I7765" s="220"/>
      <c r="J7765" s="220"/>
      <c r="K7765" s="220"/>
      <c r="L7765" s="220"/>
      <c r="M7765" s="326"/>
      <c r="N7765" s="220"/>
      <c r="O7765" s="220"/>
      <c r="P7765" s="220"/>
      <c r="Q7765" s="326"/>
      <c r="R7765" s="326"/>
      <c r="S7765" s="326"/>
      <c r="T7765" s="326"/>
    </row>
    <row r="7766" spans="1:20">
      <c r="A7766" s="220"/>
      <c r="B7766" s="220"/>
      <c r="C7766" s="220"/>
      <c r="D7766" s="220"/>
      <c r="E7766" s="220"/>
      <c r="F7766" s="220"/>
      <c r="G7766" s="220"/>
      <c r="H7766" s="220"/>
      <c r="I7766" s="220"/>
      <c r="J7766" s="220"/>
      <c r="K7766" s="220"/>
      <c r="L7766" s="220"/>
      <c r="M7766" s="326"/>
      <c r="N7766" s="220"/>
      <c r="O7766" s="220"/>
      <c r="P7766" s="220"/>
      <c r="Q7766" s="326"/>
      <c r="R7766" s="326"/>
      <c r="S7766" s="326"/>
      <c r="T7766" s="326"/>
    </row>
    <row r="7767" spans="1:20">
      <c r="A7767" s="220"/>
      <c r="B7767" s="220"/>
      <c r="C7767" s="220"/>
      <c r="D7767" s="220"/>
      <c r="E7767" s="220"/>
      <c r="F7767" s="220"/>
      <c r="G7767" s="220"/>
      <c r="H7767" s="220"/>
      <c r="I7767" s="220"/>
      <c r="J7767" s="220"/>
      <c r="K7767" s="220"/>
      <c r="L7767" s="220"/>
      <c r="M7767" s="326"/>
      <c r="N7767" s="220"/>
      <c r="O7767" s="220"/>
      <c r="P7767" s="220"/>
      <c r="Q7767" s="326"/>
      <c r="R7767" s="326"/>
      <c r="S7767" s="326"/>
      <c r="T7767" s="326"/>
    </row>
    <row r="7768" spans="1:20">
      <c r="A7768" s="220"/>
      <c r="B7768" s="220"/>
      <c r="C7768" s="220"/>
      <c r="D7768" s="220"/>
      <c r="E7768" s="220"/>
      <c r="F7768" s="220"/>
      <c r="G7768" s="220"/>
      <c r="H7768" s="220"/>
      <c r="I7768" s="220"/>
      <c r="J7768" s="220"/>
      <c r="K7768" s="220"/>
      <c r="L7768" s="220"/>
      <c r="M7768" s="326"/>
      <c r="N7768" s="220"/>
      <c r="O7768" s="220"/>
      <c r="P7768" s="220"/>
      <c r="Q7768" s="326"/>
      <c r="R7768" s="326"/>
      <c r="S7768" s="326"/>
      <c r="T7768" s="326"/>
    </row>
    <row r="7769" spans="1:20">
      <c r="A7769" s="220"/>
      <c r="B7769" s="220"/>
      <c r="C7769" s="220"/>
      <c r="D7769" s="220"/>
      <c r="E7769" s="220"/>
      <c r="F7769" s="220"/>
      <c r="G7769" s="220"/>
      <c r="H7769" s="220"/>
      <c r="I7769" s="220"/>
      <c r="J7769" s="220"/>
      <c r="K7769" s="220"/>
      <c r="L7769" s="220"/>
      <c r="M7769" s="326"/>
      <c r="N7769" s="220"/>
      <c r="O7769" s="220"/>
      <c r="P7769" s="220"/>
      <c r="Q7769" s="326"/>
      <c r="R7769" s="326"/>
      <c r="S7769" s="326"/>
      <c r="T7769" s="326"/>
    </row>
    <row r="7770" spans="1:20">
      <c r="A7770" s="220"/>
      <c r="B7770" s="220"/>
      <c r="C7770" s="220"/>
      <c r="D7770" s="220"/>
      <c r="E7770" s="220"/>
      <c r="F7770" s="220"/>
      <c r="G7770" s="220"/>
      <c r="H7770" s="220"/>
      <c r="I7770" s="220"/>
      <c r="J7770" s="220"/>
      <c r="K7770" s="220"/>
      <c r="L7770" s="220"/>
      <c r="M7770" s="326"/>
      <c r="N7770" s="220"/>
      <c r="O7770" s="220"/>
      <c r="P7770" s="220"/>
      <c r="Q7770" s="326"/>
      <c r="R7770" s="326"/>
      <c r="S7770" s="326"/>
      <c r="T7770" s="326"/>
    </row>
    <row r="7771" spans="1:20">
      <c r="A7771" s="220"/>
      <c r="B7771" s="220"/>
      <c r="C7771" s="220"/>
      <c r="D7771" s="220"/>
      <c r="E7771" s="220"/>
      <c r="F7771" s="220"/>
      <c r="G7771" s="220"/>
      <c r="H7771" s="220"/>
      <c r="I7771" s="220"/>
      <c r="J7771" s="220"/>
      <c r="K7771" s="220"/>
      <c r="L7771" s="220"/>
      <c r="M7771" s="326"/>
      <c r="N7771" s="220"/>
      <c r="O7771" s="220"/>
      <c r="P7771" s="220"/>
      <c r="Q7771" s="326"/>
      <c r="R7771" s="326"/>
      <c r="S7771" s="326"/>
      <c r="T7771" s="326"/>
    </row>
    <row r="7772" spans="1:20">
      <c r="A7772" s="220"/>
      <c r="B7772" s="220"/>
      <c r="C7772" s="220"/>
      <c r="D7772" s="220"/>
      <c r="E7772" s="220"/>
      <c r="F7772" s="220"/>
      <c r="G7772" s="220"/>
      <c r="H7772" s="220"/>
      <c r="I7772" s="220"/>
      <c r="J7772" s="220"/>
      <c r="K7772" s="220"/>
      <c r="L7772" s="220"/>
      <c r="M7772" s="326"/>
      <c r="N7772" s="220"/>
      <c r="O7772" s="220"/>
      <c r="P7772" s="220"/>
      <c r="Q7772" s="326"/>
      <c r="R7772" s="326"/>
      <c r="S7772" s="326"/>
      <c r="T7772" s="326"/>
    </row>
    <row r="7773" spans="1:20">
      <c r="A7773" s="220"/>
      <c r="B7773" s="220"/>
      <c r="C7773" s="220"/>
      <c r="D7773" s="220"/>
      <c r="E7773" s="220"/>
      <c r="F7773" s="220"/>
      <c r="G7773" s="220"/>
      <c r="H7773" s="220"/>
      <c r="I7773" s="220"/>
      <c r="J7773" s="220"/>
      <c r="K7773" s="220"/>
      <c r="L7773" s="220"/>
      <c r="M7773" s="326"/>
      <c r="N7773" s="220"/>
      <c r="O7773" s="220"/>
      <c r="P7773" s="220"/>
      <c r="Q7773" s="326"/>
      <c r="R7773" s="326"/>
      <c r="S7773" s="326"/>
      <c r="T7773" s="326"/>
    </row>
    <row r="7774" spans="1:20">
      <c r="A7774" s="220"/>
      <c r="B7774" s="220"/>
      <c r="C7774" s="220"/>
      <c r="D7774" s="220"/>
      <c r="E7774" s="220"/>
      <c r="F7774" s="220"/>
      <c r="G7774" s="220"/>
      <c r="H7774" s="220"/>
      <c r="I7774" s="220"/>
      <c r="J7774" s="220"/>
      <c r="K7774" s="220"/>
      <c r="L7774" s="220"/>
      <c r="M7774" s="326"/>
      <c r="N7774" s="220"/>
      <c r="O7774" s="220"/>
      <c r="P7774" s="220"/>
      <c r="Q7774" s="326"/>
      <c r="R7774" s="326"/>
      <c r="S7774" s="326"/>
      <c r="T7774" s="326"/>
    </row>
    <row r="7775" spans="1:20">
      <c r="A7775" s="220"/>
      <c r="B7775" s="220"/>
      <c r="C7775" s="220"/>
      <c r="D7775" s="220"/>
      <c r="E7775" s="220"/>
      <c r="F7775" s="220"/>
      <c r="G7775" s="220"/>
      <c r="H7775" s="220"/>
      <c r="I7775" s="220"/>
      <c r="J7775" s="220"/>
      <c r="K7775" s="220"/>
      <c r="L7775" s="220"/>
      <c r="M7775" s="326"/>
      <c r="N7775" s="220"/>
      <c r="O7775" s="220"/>
      <c r="P7775" s="220"/>
      <c r="Q7775" s="326"/>
      <c r="R7775" s="326"/>
      <c r="S7775" s="326"/>
      <c r="T7775" s="326"/>
    </row>
    <row r="7776" spans="1:20">
      <c r="A7776" s="220"/>
      <c r="B7776" s="220"/>
      <c r="C7776" s="220"/>
      <c r="D7776" s="220"/>
      <c r="E7776" s="220"/>
      <c r="F7776" s="220"/>
      <c r="G7776" s="220"/>
      <c r="H7776" s="220"/>
      <c r="I7776" s="220"/>
      <c r="J7776" s="220"/>
      <c r="K7776" s="220"/>
      <c r="L7776" s="220"/>
      <c r="M7776" s="326"/>
      <c r="N7776" s="220"/>
      <c r="O7776" s="220"/>
      <c r="P7776" s="220"/>
      <c r="Q7776" s="326"/>
      <c r="R7776" s="326"/>
      <c r="S7776" s="326"/>
      <c r="T7776" s="326"/>
    </row>
    <row r="7777" spans="1:20">
      <c r="A7777" s="220"/>
      <c r="B7777" s="220"/>
      <c r="C7777" s="220"/>
      <c r="D7777" s="220"/>
      <c r="E7777" s="220"/>
      <c r="F7777" s="220"/>
      <c r="G7777" s="220"/>
      <c r="H7777" s="220"/>
      <c r="I7777" s="220"/>
      <c r="J7777" s="220"/>
      <c r="K7777" s="220"/>
      <c r="L7777" s="220"/>
      <c r="M7777" s="326"/>
      <c r="N7777" s="220"/>
      <c r="O7777" s="220"/>
      <c r="P7777" s="220"/>
      <c r="Q7777" s="326"/>
      <c r="R7777" s="326"/>
      <c r="S7777" s="326"/>
      <c r="T7777" s="326"/>
    </row>
    <row r="7778" spans="1:20">
      <c r="A7778" s="220"/>
      <c r="B7778" s="220"/>
      <c r="C7778" s="220"/>
      <c r="D7778" s="220"/>
      <c r="E7778" s="220"/>
      <c r="F7778" s="220"/>
      <c r="G7778" s="220"/>
      <c r="H7778" s="220"/>
      <c r="I7778" s="220"/>
      <c r="J7778" s="220"/>
      <c r="K7778" s="220"/>
      <c r="L7778" s="220"/>
      <c r="M7778" s="326"/>
      <c r="N7778" s="220"/>
      <c r="O7778" s="220"/>
      <c r="P7778" s="220"/>
      <c r="Q7778" s="326"/>
      <c r="R7778" s="326"/>
      <c r="S7778" s="326"/>
      <c r="T7778" s="326"/>
    </row>
    <row r="7779" spans="1:20">
      <c r="A7779" s="220"/>
      <c r="B7779" s="220"/>
      <c r="C7779" s="220"/>
      <c r="D7779" s="220"/>
      <c r="E7779" s="220"/>
      <c r="F7779" s="220"/>
      <c r="G7779" s="220"/>
      <c r="H7779" s="220"/>
      <c r="I7779" s="220"/>
      <c r="J7779" s="220"/>
      <c r="K7779" s="220"/>
      <c r="L7779" s="220"/>
      <c r="M7779" s="326"/>
      <c r="N7779" s="220"/>
      <c r="O7779" s="220"/>
      <c r="P7779" s="220"/>
      <c r="Q7779" s="326"/>
      <c r="R7779" s="326"/>
      <c r="S7779" s="326"/>
      <c r="T7779" s="326"/>
    </row>
    <row r="7780" spans="1:20">
      <c r="A7780" s="220"/>
      <c r="B7780" s="220"/>
      <c r="C7780" s="220"/>
      <c r="D7780" s="220"/>
      <c r="E7780" s="220"/>
      <c r="F7780" s="220"/>
      <c r="G7780" s="220"/>
      <c r="H7780" s="220"/>
      <c r="I7780" s="220"/>
      <c r="J7780" s="220"/>
      <c r="K7780" s="220"/>
      <c r="L7780" s="220"/>
      <c r="M7780" s="326"/>
      <c r="N7780" s="220"/>
      <c r="O7780" s="220"/>
      <c r="P7780" s="220"/>
      <c r="Q7780" s="326"/>
      <c r="R7780" s="326"/>
      <c r="S7780" s="326"/>
      <c r="T7780" s="326"/>
    </row>
    <row r="7781" spans="1:20">
      <c r="A7781" s="220"/>
      <c r="B7781" s="220"/>
      <c r="C7781" s="220"/>
      <c r="D7781" s="220"/>
      <c r="E7781" s="220"/>
      <c r="F7781" s="220"/>
      <c r="G7781" s="220"/>
      <c r="H7781" s="220"/>
      <c r="I7781" s="220"/>
      <c r="J7781" s="220"/>
      <c r="K7781" s="220"/>
      <c r="L7781" s="220"/>
      <c r="M7781" s="326"/>
      <c r="N7781" s="220"/>
      <c r="O7781" s="220"/>
      <c r="P7781" s="220"/>
      <c r="Q7781" s="326"/>
      <c r="R7781" s="326"/>
      <c r="S7781" s="326"/>
      <c r="T7781" s="326"/>
    </row>
    <row r="7782" spans="1:20">
      <c r="A7782" s="220"/>
      <c r="B7782" s="220"/>
      <c r="C7782" s="220"/>
      <c r="D7782" s="220"/>
      <c r="E7782" s="220"/>
      <c r="F7782" s="220"/>
      <c r="G7782" s="220"/>
      <c r="H7782" s="220"/>
      <c r="I7782" s="220"/>
      <c r="J7782" s="220"/>
      <c r="K7782" s="220"/>
      <c r="L7782" s="220"/>
      <c r="M7782" s="326"/>
      <c r="N7782" s="220"/>
      <c r="O7782" s="220"/>
      <c r="P7782" s="220"/>
      <c r="Q7782" s="326"/>
      <c r="R7782" s="326"/>
      <c r="S7782" s="326"/>
      <c r="T7782" s="326"/>
    </row>
    <row r="7783" spans="1:20">
      <c r="A7783" s="220"/>
      <c r="B7783" s="220"/>
      <c r="C7783" s="220"/>
      <c r="D7783" s="220"/>
      <c r="E7783" s="220"/>
      <c r="F7783" s="220"/>
      <c r="G7783" s="220"/>
      <c r="H7783" s="220"/>
      <c r="I7783" s="220"/>
      <c r="J7783" s="220"/>
      <c r="K7783" s="220"/>
      <c r="L7783" s="220"/>
      <c r="M7783" s="326"/>
      <c r="N7783" s="220"/>
      <c r="O7783" s="220"/>
      <c r="P7783" s="220"/>
      <c r="Q7783" s="326"/>
      <c r="R7783" s="326"/>
      <c r="S7783" s="326"/>
      <c r="T7783" s="326"/>
    </row>
    <row r="7784" spans="1:20">
      <c r="A7784" s="220"/>
      <c r="B7784" s="220"/>
      <c r="C7784" s="220"/>
      <c r="D7784" s="220"/>
      <c r="E7784" s="220"/>
      <c r="F7784" s="220"/>
      <c r="G7784" s="220"/>
      <c r="H7784" s="220"/>
      <c r="I7784" s="220"/>
      <c r="J7784" s="220"/>
      <c r="K7784" s="220"/>
      <c r="L7784" s="220"/>
      <c r="M7784" s="326"/>
      <c r="N7784" s="220"/>
      <c r="O7784" s="220"/>
      <c r="P7784" s="220"/>
      <c r="Q7784" s="326"/>
      <c r="R7784" s="326"/>
      <c r="S7784" s="326"/>
      <c r="T7784" s="326"/>
    </row>
    <row r="7785" spans="1:20">
      <c r="A7785" s="220"/>
      <c r="B7785" s="220"/>
      <c r="C7785" s="220"/>
      <c r="D7785" s="220"/>
      <c r="E7785" s="220"/>
      <c r="F7785" s="220"/>
      <c r="G7785" s="220"/>
      <c r="H7785" s="220"/>
      <c r="I7785" s="220"/>
      <c r="J7785" s="220"/>
      <c r="K7785" s="220"/>
      <c r="L7785" s="220"/>
      <c r="M7785" s="326"/>
      <c r="N7785" s="220"/>
      <c r="O7785" s="220"/>
      <c r="P7785" s="220"/>
      <c r="Q7785" s="326"/>
      <c r="R7785" s="326"/>
      <c r="S7785" s="326"/>
      <c r="T7785" s="326"/>
    </row>
    <row r="7786" spans="1:20">
      <c r="A7786" s="220"/>
      <c r="B7786" s="220"/>
      <c r="C7786" s="220"/>
      <c r="D7786" s="220"/>
      <c r="E7786" s="220"/>
      <c r="F7786" s="220"/>
      <c r="G7786" s="220"/>
      <c r="H7786" s="220"/>
      <c r="I7786" s="220"/>
      <c r="J7786" s="220"/>
      <c r="K7786" s="220"/>
      <c r="L7786" s="220"/>
      <c r="M7786" s="326"/>
      <c r="N7786" s="220"/>
      <c r="O7786" s="220"/>
      <c r="P7786" s="220"/>
      <c r="Q7786" s="326"/>
      <c r="R7786" s="326"/>
      <c r="S7786" s="326"/>
      <c r="T7786" s="326"/>
    </row>
    <row r="7787" spans="1:20">
      <c r="A7787" s="220"/>
      <c r="B7787" s="220"/>
      <c r="C7787" s="220"/>
      <c r="D7787" s="220"/>
      <c r="E7787" s="220"/>
      <c r="F7787" s="220"/>
      <c r="G7787" s="220"/>
      <c r="H7787" s="220"/>
      <c r="I7787" s="220"/>
      <c r="J7787" s="220"/>
      <c r="K7787" s="220"/>
      <c r="L7787" s="220"/>
      <c r="M7787" s="326"/>
      <c r="N7787" s="220"/>
      <c r="O7787" s="220"/>
      <c r="P7787" s="220"/>
      <c r="Q7787" s="326"/>
      <c r="R7787" s="326"/>
      <c r="S7787" s="326"/>
      <c r="T7787" s="326"/>
    </row>
    <row r="7788" spans="1:20">
      <c r="A7788" s="220"/>
      <c r="B7788" s="220"/>
      <c r="C7788" s="220"/>
      <c r="D7788" s="220"/>
      <c r="E7788" s="220"/>
      <c r="F7788" s="220"/>
      <c r="G7788" s="220"/>
      <c r="H7788" s="220"/>
      <c r="I7788" s="220"/>
      <c r="J7788" s="220"/>
      <c r="K7788" s="220"/>
      <c r="L7788" s="220"/>
      <c r="M7788" s="326"/>
      <c r="N7788" s="220"/>
      <c r="O7788" s="220"/>
      <c r="P7788" s="220"/>
      <c r="Q7788" s="326"/>
      <c r="R7788" s="326"/>
      <c r="S7788" s="326"/>
      <c r="T7788" s="326"/>
    </row>
    <row r="7789" spans="1:20">
      <c r="A7789" s="220"/>
      <c r="B7789" s="220"/>
      <c r="C7789" s="220"/>
      <c r="D7789" s="220"/>
      <c r="E7789" s="220"/>
      <c r="F7789" s="220"/>
      <c r="G7789" s="220"/>
      <c r="H7789" s="220"/>
      <c r="I7789" s="220"/>
      <c r="J7789" s="220"/>
      <c r="K7789" s="220"/>
      <c r="L7789" s="220"/>
      <c r="M7789" s="326"/>
      <c r="N7789" s="220"/>
      <c r="O7789" s="220"/>
      <c r="P7789" s="220"/>
      <c r="Q7789" s="326"/>
      <c r="R7789" s="326"/>
      <c r="S7789" s="326"/>
      <c r="T7789" s="326"/>
    </row>
    <row r="7790" spans="1:20">
      <c r="A7790" s="220"/>
      <c r="B7790" s="220"/>
      <c r="C7790" s="220"/>
      <c r="D7790" s="220"/>
      <c r="E7790" s="220"/>
      <c r="F7790" s="220"/>
      <c r="G7790" s="220"/>
      <c r="H7790" s="220"/>
      <c r="I7790" s="220"/>
      <c r="J7790" s="220"/>
      <c r="K7790" s="220"/>
      <c r="L7790" s="220"/>
      <c r="M7790" s="326"/>
      <c r="N7790" s="220"/>
      <c r="O7790" s="220"/>
      <c r="P7790" s="220"/>
      <c r="Q7790" s="326"/>
      <c r="R7790" s="326"/>
      <c r="S7790" s="326"/>
      <c r="T7790" s="326"/>
    </row>
    <row r="7791" spans="1:20">
      <c r="A7791" s="220"/>
      <c r="B7791" s="220"/>
      <c r="C7791" s="220"/>
      <c r="D7791" s="220"/>
      <c r="E7791" s="220"/>
      <c r="F7791" s="220"/>
      <c r="G7791" s="220"/>
      <c r="H7791" s="220"/>
      <c r="I7791" s="220"/>
      <c r="J7791" s="220"/>
      <c r="K7791" s="220"/>
      <c r="L7791" s="220"/>
      <c r="M7791" s="326"/>
      <c r="N7791" s="220"/>
      <c r="O7791" s="220"/>
      <c r="P7791" s="220"/>
      <c r="Q7791" s="326"/>
      <c r="R7791" s="326"/>
      <c r="S7791" s="326"/>
      <c r="T7791" s="326"/>
    </row>
    <row r="7792" spans="1:20">
      <c r="A7792" s="220"/>
      <c r="B7792" s="220"/>
      <c r="C7792" s="220"/>
      <c r="D7792" s="220"/>
      <c r="E7792" s="220"/>
      <c r="F7792" s="220"/>
      <c r="G7792" s="220"/>
      <c r="H7792" s="220"/>
      <c r="I7792" s="220"/>
      <c r="J7792" s="220"/>
      <c r="K7792" s="220"/>
      <c r="L7792" s="220"/>
      <c r="M7792" s="326"/>
      <c r="N7792" s="220"/>
      <c r="O7792" s="220"/>
      <c r="P7792" s="220"/>
      <c r="Q7792" s="326"/>
      <c r="R7792" s="326"/>
      <c r="S7792" s="326"/>
      <c r="T7792" s="326"/>
    </row>
    <row r="7793" spans="1:20">
      <c r="A7793" s="220"/>
      <c r="B7793" s="220"/>
      <c r="C7793" s="220"/>
      <c r="D7793" s="220"/>
      <c r="E7793" s="220"/>
      <c r="F7793" s="220"/>
      <c r="G7793" s="220"/>
      <c r="H7793" s="220"/>
      <c r="I7793" s="220"/>
      <c r="J7793" s="220"/>
      <c r="K7793" s="220"/>
      <c r="L7793" s="220"/>
      <c r="M7793" s="326"/>
      <c r="N7793" s="220"/>
      <c r="O7793" s="220"/>
      <c r="P7793" s="220"/>
      <c r="Q7793" s="326"/>
      <c r="R7793" s="326"/>
      <c r="S7793" s="326"/>
      <c r="T7793" s="326"/>
    </row>
    <row r="7794" spans="1:20">
      <c r="A7794" s="220"/>
      <c r="B7794" s="220"/>
      <c r="C7794" s="220"/>
      <c r="D7794" s="220"/>
      <c r="E7794" s="220"/>
      <c r="F7794" s="220"/>
      <c r="G7794" s="220"/>
      <c r="H7794" s="220"/>
      <c r="I7794" s="220"/>
      <c r="J7794" s="220"/>
      <c r="K7794" s="220"/>
      <c r="L7794" s="220"/>
      <c r="M7794" s="326"/>
      <c r="N7794" s="220"/>
      <c r="O7794" s="220"/>
      <c r="P7794" s="220"/>
      <c r="Q7794" s="326"/>
      <c r="R7794" s="326"/>
      <c r="S7794" s="326"/>
      <c r="T7794" s="326"/>
    </row>
    <row r="7795" spans="1:20">
      <c r="A7795" s="220"/>
      <c r="B7795" s="220"/>
      <c r="C7795" s="220"/>
      <c r="D7795" s="220"/>
      <c r="E7795" s="220"/>
      <c r="F7795" s="220"/>
      <c r="G7795" s="220"/>
      <c r="H7795" s="220"/>
      <c r="I7795" s="220"/>
      <c r="J7795" s="220"/>
      <c r="K7795" s="220"/>
      <c r="L7795" s="220"/>
      <c r="M7795" s="326"/>
      <c r="N7795" s="220"/>
      <c r="O7795" s="220"/>
      <c r="P7795" s="220"/>
      <c r="Q7795" s="326"/>
      <c r="R7795" s="326"/>
      <c r="S7795" s="326"/>
      <c r="T7795" s="326"/>
    </row>
    <row r="7796" spans="1:20">
      <c r="A7796" s="220"/>
      <c r="B7796" s="220"/>
      <c r="C7796" s="220"/>
      <c r="D7796" s="220"/>
      <c r="E7796" s="220"/>
      <c r="F7796" s="220"/>
      <c r="G7796" s="220"/>
      <c r="H7796" s="220"/>
      <c r="I7796" s="220"/>
      <c r="J7796" s="220"/>
      <c r="K7796" s="220"/>
      <c r="L7796" s="220"/>
      <c r="M7796" s="326"/>
      <c r="N7796" s="220"/>
      <c r="O7796" s="220"/>
      <c r="P7796" s="220"/>
      <c r="Q7796" s="326"/>
      <c r="R7796" s="326"/>
      <c r="S7796" s="326"/>
      <c r="T7796" s="326"/>
    </row>
    <row r="7797" spans="1:20">
      <c r="A7797" s="220"/>
      <c r="B7797" s="220"/>
      <c r="C7797" s="220"/>
      <c r="D7797" s="220"/>
      <c r="E7797" s="220"/>
      <c r="F7797" s="220"/>
      <c r="G7797" s="220"/>
      <c r="H7797" s="220"/>
      <c r="I7797" s="220"/>
      <c r="J7797" s="220"/>
      <c r="K7797" s="220"/>
      <c r="L7797" s="220"/>
      <c r="M7797" s="326"/>
      <c r="N7797" s="220"/>
      <c r="O7797" s="220"/>
      <c r="P7797" s="220"/>
      <c r="Q7797" s="326"/>
      <c r="R7797" s="326"/>
      <c r="S7797" s="326"/>
      <c r="T7797" s="326"/>
    </row>
    <row r="7798" spans="1:20">
      <c r="A7798" s="220"/>
      <c r="B7798" s="220"/>
      <c r="C7798" s="220"/>
      <c r="D7798" s="220"/>
      <c r="E7798" s="220"/>
      <c r="F7798" s="220"/>
      <c r="G7798" s="220"/>
      <c r="H7798" s="220"/>
      <c r="I7798" s="220"/>
      <c r="J7798" s="220"/>
      <c r="K7798" s="220"/>
      <c r="L7798" s="220"/>
      <c r="M7798" s="326"/>
      <c r="N7798" s="220"/>
      <c r="O7798" s="220"/>
      <c r="P7798" s="220"/>
      <c r="Q7798" s="326"/>
      <c r="R7798" s="326"/>
      <c r="S7798" s="326"/>
      <c r="T7798" s="326"/>
    </row>
    <row r="7799" spans="1:20">
      <c r="A7799" s="220"/>
      <c r="B7799" s="220"/>
      <c r="C7799" s="220"/>
      <c r="D7799" s="220"/>
      <c r="E7799" s="220"/>
      <c r="F7799" s="220"/>
      <c r="G7799" s="220"/>
      <c r="H7799" s="220"/>
      <c r="I7799" s="220"/>
      <c r="J7799" s="220"/>
      <c r="K7799" s="220"/>
      <c r="L7799" s="220"/>
      <c r="M7799" s="326"/>
      <c r="N7799" s="220"/>
      <c r="O7799" s="220"/>
      <c r="P7799" s="220"/>
      <c r="Q7799" s="326"/>
      <c r="R7799" s="326"/>
      <c r="S7799" s="326"/>
      <c r="T7799" s="326"/>
    </row>
    <row r="7800" spans="1:20">
      <c r="A7800" s="220"/>
      <c r="B7800" s="220"/>
      <c r="C7800" s="220"/>
      <c r="D7800" s="220"/>
      <c r="E7800" s="220"/>
      <c r="F7800" s="220"/>
      <c r="G7800" s="220"/>
      <c r="H7800" s="220"/>
      <c r="I7800" s="220"/>
      <c r="J7800" s="220"/>
      <c r="K7800" s="220"/>
      <c r="L7800" s="220"/>
      <c r="M7800" s="326"/>
      <c r="N7800" s="220"/>
      <c r="O7800" s="220"/>
      <c r="P7800" s="220"/>
      <c r="Q7800" s="326"/>
      <c r="R7800" s="326"/>
      <c r="S7800" s="326"/>
      <c r="T7800" s="326"/>
    </row>
    <row r="7801" spans="1:20">
      <c r="A7801" s="220"/>
      <c r="B7801" s="220"/>
      <c r="C7801" s="220"/>
      <c r="D7801" s="220"/>
      <c r="E7801" s="220"/>
      <c r="F7801" s="220"/>
      <c r="G7801" s="220"/>
      <c r="H7801" s="220"/>
      <c r="I7801" s="220"/>
      <c r="J7801" s="220"/>
      <c r="K7801" s="220"/>
      <c r="L7801" s="220"/>
      <c r="M7801" s="326"/>
      <c r="N7801" s="220"/>
      <c r="O7801" s="220"/>
      <c r="P7801" s="220"/>
      <c r="Q7801" s="326"/>
      <c r="R7801" s="326"/>
      <c r="S7801" s="326"/>
      <c r="T7801" s="326"/>
    </row>
    <row r="7802" spans="1:20">
      <c r="A7802" s="220"/>
      <c r="B7802" s="220"/>
      <c r="C7802" s="220"/>
      <c r="D7802" s="220"/>
      <c r="E7802" s="220"/>
      <c r="F7802" s="220"/>
      <c r="G7802" s="220"/>
      <c r="H7802" s="220"/>
      <c r="I7802" s="220"/>
      <c r="J7802" s="220"/>
      <c r="K7802" s="220"/>
      <c r="L7802" s="220"/>
      <c r="M7802" s="326"/>
      <c r="N7802" s="220"/>
      <c r="O7802" s="220"/>
      <c r="P7802" s="220"/>
      <c r="Q7802" s="326"/>
      <c r="R7802" s="326"/>
      <c r="S7802" s="326"/>
      <c r="T7802" s="326"/>
    </row>
    <row r="7803" spans="1:20">
      <c r="A7803" s="220"/>
      <c r="B7803" s="220"/>
      <c r="C7803" s="220"/>
      <c r="D7803" s="220"/>
      <c r="E7803" s="220"/>
      <c r="F7803" s="220"/>
      <c r="G7803" s="220"/>
      <c r="H7803" s="220"/>
      <c r="I7803" s="220"/>
      <c r="J7803" s="220"/>
      <c r="K7803" s="220"/>
      <c r="L7803" s="220"/>
      <c r="M7803" s="326"/>
      <c r="N7803" s="220"/>
      <c r="O7803" s="220"/>
      <c r="P7803" s="220"/>
      <c r="Q7803" s="326"/>
      <c r="R7803" s="326"/>
      <c r="S7803" s="326"/>
      <c r="T7803" s="326"/>
    </row>
    <row r="7804" spans="1:20">
      <c r="A7804" s="220"/>
      <c r="B7804" s="220"/>
      <c r="C7804" s="220"/>
      <c r="D7804" s="220"/>
      <c r="E7804" s="220"/>
      <c r="F7804" s="220"/>
      <c r="G7804" s="220"/>
      <c r="H7804" s="220"/>
      <c r="I7804" s="220"/>
      <c r="J7804" s="220"/>
      <c r="K7804" s="220"/>
      <c r="L7804" s="220"/>
      <c r="M7804" s="326"/>
      <c r="N7804" s="220"/>
      <c r="O7804" s="220"/>
      <c r="P7804" s="220"/>
      <c r="Q7804" s="326"/>
      <c r="R7804" s="326"/>
      <c r="S7804" s="326"/>
      <c r="T7804" s="326"/>
    </row>
    <row r="7805" spans="1:20">
      <c r="A7805" s="220"/>
      <c r="B7805" s="220"/>
      <c r="C7805" s="220"/>
      <c r="D7805" s="220"/>
      <c r="E7805" s="220"/>
      <c r="F7805" s="220"/>
      <c r="G7805" s="220"/>
      <c r="H7805" s="220"/>
      <c r="I7805" s="220"/>
      <c r="J7805" s="220"/>
      <c r="K7805" s="220"/>
      <c r="L7805" s="220"/>
      <c r="M7805" s="326"/>
      <c r="N7805" s="220"/>
      <c r="O7805" s="220"/>
      <c r="P7805" s="220"/>
      <c r="Q7805" s="326"/>
      <c r="R7805" s="326"/>
      <c r="S7805" s="326"/>
      <c r="T7805" s="326"/>
    </row>
    <row r="7806" spans="1:20">
      <c r="A7806" s="220"/>
      <c r="B7806" s="220"/>
      <c r="C7806" s="220"/>
      <c r="D7806" s="220"/>
      <c r="E7806" s="220"/>
      <c r="F7806" s="220"/>
      <c r="G7806" s="220"/>
      <c r="H7806" s="220"/>
      <c r="I7806" s="220"/>
      <c r="J7806" s="220"/>
      <c r="K7806" s="220"/>
      <c r="L7806" s="220"/>
      <c r="M7806" s="326"/>
      <c r="N7806" s="220"/>
      <c r="O7806" s="220"/>
      <c r="P7806" s="220"/>
      <c r="Q7806" s="326"/>
      <c r="R7806" s="326"/>
      <c r="S7806" s="326"/>
      <c r="T7806" s="326"/>
    </row>
    <row r="7807" spans="1:20">
      <c r="A7807" s="220"/>
      <c r="B7807" s="220"/>
      <c r="C7807" s="220"/>
      <c r="D7807" s="220"/>
      <c r="E7807" s="220"/>
      <c r="F7807" s="220"/>
      <c r="G7807" s="220"/>
      <c r="H7807" s="220"/>
      <c r="I7807" s="220"/>
      <c r="J7807" s="220"/>
      <c r="K7807" s="220"/>
      <c r="L7807" s="220"/>
      <c r="M7807" s="326"/>
      <c r="N7807" s="220"/>
      <c r="O7807" s="220"/>
      <c r="P7807" s="220"/>
      <c r="Q7807" s="326"/>
      <c r="R7807" s="326"/>
      <c r="S7807" s="326"/>
      <c r="T7807" s="326"/>
    </row>
    <row r="7808" spans="1:20">
      <c r="A7808" s="220"/>
      <c r="B7808" s="220"/>
      <c r="C7808" s="220"/>
      <c r="D7808" s="220"/>
      <c r="E7808" s="220"/>
      <c r="F7808" s="220"/>
      <c r="G7808" s="220"/>
      <c r="H7808" s="220"/>
      <c r="I7808" s="220"/>
      <c r="J7808" s="220"/>
      <c r="K7808" s="220"/>
      <c r="L7808" s="220"/>
      <c r="M7808" s="326"/>
      <c r="N7808" s="220"/>
      <c r="O7808" s="220"/>
      <c r="P7808" s="220"/>
      <c r="Q7808" s="326"/>
      <c r="R7808" s="326"/>
      <c r="S7808" s="326"/>
      <c r="T7808" s="326"/>
    </row>
    <row r="7809" spans="1:20">
      <c r="A7809" s="220"/>
      <c r="B7809" s="220"/>
      <c r="C7809" s="220"/>
      <c r="D7809" s="220"/>
      <c r="E7809" s="220"/>
      <c r="F7809" s="220"/>
      <c r="G7809" s="220"/>
      <c r="H7809" s="220"/>
      <c r="I7809" s="220"/>
      <c r="J7809" s="220"/>
      <c r="K7809" s="220"/>
      <c r="L7809" s="220"/>
      <c r="M7809" s="326"/>
      <c r="N7809" s="220"/>
      <c r="O7809" s="220"/>
      <c r="P7809" s="220"/>
      <c r="Q7809" s="326"/>
      <c r="R7809" s="326"/>
      <c r="S7809" s="326"/>
      <c r="T7809" s="326"/>
    </row>
    <row r="7810" spans="1:20">
      <c r="A7810" s="220"/>
      <c r="B7810" s="220"/>
      <c r="C7810" s="220"/>
      <c r="D7810" s="220"/>
      <c r="E7810" s="220"/>
      <c r="F7810" s="220"/>
      <c r="G7810" s="220"/>
      <c r="H7810" s="220"/>
      <c r="I7810" s="220"/>
      <c r="J7810" s="220"/>
      <c r="K7810" s="220"/>
      <c r="L7810" s="220"/>
      <c r="M7810" s="326"/>
      <c r="N7810" s="220"/>
      <c r="O7810" s="220"/>
      <c r="P7810" s="220"/>
      <c r="Q7810" s="326"/>
      <c r="R7810" s="326"/>
      <c r="S7810" s="326"/>
      <c r="T7810" s="326"/>
    </row>
    <row r="7811" spans="1:20">
      <c r="A7811" s="220"/>
      <c r="B7811" s="220"/>
      <c r="C7811" s="220"/>
      <c r="D7811" s="220"/>
      <c r="E7811" s="220"/>
      <c r="F7811" s="220"/>
      <c r="G7811" s="220"/>
      <c r="H7811" s="220"/>
      <c r="I7811" s="220"/>
      <c r="J7811" s="220"/>
      <c r="K7811" s="220"/>
      <c r="L7811" s="220"/>
      <c r="M7811" s="326"/>
      <c r="N7811" s="220"/>
      <c r="O7811" s="220"/>
      <c r="P7811" s="220"/>
      <c r="Q7811" s="326"/>
      <c r="R7811" s="326"/>
      <c r="S7811" s="326"/>
      <c r="T7811" s="326"/>
    </row>
    <row r="7812" spans="1:20">
      <c r="A7812" s="220"/>
      <c r="B7812" s="220"/>
      <c r="C7812" s="220"/>
      <c r="D7812" s="220"/>
      <c r="E7812" s="220"/>
      <c r="F7812" s="220"/>
      <c r="G7812" s="220"/>
      <c r="H7812" s="220"/>
      <c r="I7812" s="220"/>
      <c r="J7812" s="220"/>
      <c r="K7812" s="220"/>
      <c r="L7812" s="220"/>
      <c r="M7812" s="326"/>
      <c r="N7812" s="220"/>
      <c r="O7812" s="220"/>
      <c r="P7812" s="220"/>
      <c r="Q7812" s="326"/>
      <c r="R7812" s="326"/>
      <c r="S7812" s="326"/>
      <c r="T7812" s="326"/>
    </row>
    <row r="7813" spans="1:20">
      <c r="A7813" s="220"/>
      <c r="B7813" s="220"/>
      <c r="C7813" s="220"/>
      <c r="D7813" s="220"/>
      <c r="E7813" s="220"/>
      <c r="F7813" s="220"/>
      <c r="G7813" s="220"/>
      <c r="H7813" s="220"/>
      <c r="I7813" s="220"/>
      <c r="J7813" s="220"/>
      <c r="K7813" s="220"/>
      <c r="L7813" s="220"/>
      <c r="M7813" s="326"/>
      <c r="N7813" s="220"/>
      <c r="O7813" s="220"/>
      <c r="P7813" s="220"/>
      <c r="Q7813" s="326"/>
      <c r="R7813" s="326"/>
      <c r="S7813" s="326"/>
      <c r="T7813" s="326"/>
    </row>
    <row r="7814" spans="1:20">
      <c r="A7814" s="220"/>
      <c r="B7814" s="220"/>
      <c r="C7814" s="220"/>
      <c r="D7814" s="220"/>
      <c r="E7814" s="220"/>
      <c r="F7814" s="220"/>
      <c r="G7814" s="220"/>
      <c r="H7814" s="220"/>
      <c r="I7814" s="220"/>
      <c r="J7814" s="220"/>
      <c r="K7814" s="220"/>
      <c r="L7814" s="220"/>
      <c r="M7814" s="326"/>
      <c r="N7814" s="220"/>
      <c r="O7814" s="220"/>
      <c r="P7814" s="220"/>
      <c r="Q7814" s="326"/>
      <c r="R7814" s="326"/>
      <c r="S7814" s="326"/>
      <c r="T7814" s="326"/>
    </row>
    <row r="7815" spans="1:20">
      <c r="A7815" s="220"/>
      <c r="B7815" s="220"/>
      <c r="C7815" s="220"/>
      <c r="D7815" s="220"/>
      <c r="E7815" s="220"/>
      <c r="F7815" s="220"/>
      <c r="G7815" s="220"/>
      <c r="H7815" s="220"/>
      <c r="I7815" s="220"/>
      <c r="J7815" s="220"/>
      <c r="K7815" s="220"/>
      <c r="L7815" s="220"/>
      <c r="M7815" s="326"/>
      <c r="N7815" s="220"/>
      <c r="O7815" s="220"/>
      <c r="P7815" s="220"/>
      <c r="Q7815" s="326"/>
      <c r="R7815" s="326"/>
      <c r="S7815" s="326"/>
      <c r="T7815" s="326"/>
    </row>
    <row r="7816" spans="1:20">
      <c r="A7816" s="220"/>
      <c r="B7816" s="220"/>
      <c r="C7816" s="220"/>
      <c r="D7816" s="220"/>
      <c r="E7816" s="220"/>
      <c r="F7816" s="220"/>
      <c r="G7816" s="220"/>
      <c r="H7816" s="220"/>
      <c r="I7816" s="220"/>
      <c r="J7816" s="220"/>
      <c r="K7816" s="220"/>
      <c r="L7816" s="220"/>
      <c r="M7816" s="326"/>
      <c r="N7816" s="220"/>
      <c r="O7816" s="220"/>
      <c r="P7816" s="220"/>
      <c r="Q7816" s="326"/>
      <c r="R7816" s="326"/>
      <c r="S7816" s="326"/>
      <c r="T7816" s="326"/>
    </row>
    <row r="7817" spans="1:20">
      <c r="A7817" s="220"/>
      <c r="B7817" s="220"/>
      <c r="C7817" s="220"/>
      <c r="D7817" s="220"/>
      <c r="E7817" s="220"/>
      <c r="F7817" s="220"/>
      <c r="G7817" s="220"/>
      <c r="H7817" s="220"/>
      <c r="I7817" s="220"/>
      <c r="J7817" s="220"/>
      <c r="K7817" s="220"/>
      <c r="L7817" s="220"/>
      <c r="M7817" s="326"/>
      <c r="N7817" s="220"/>
      <c r="O7817" s="220"/>
      <c r="P7817" s="220"/>
      <c r="Q7817" s="326"/>
      <c r="R7817" s="326"/>
      <c r="S7817" s="326"/>
      <c r="T7817" s="326"/>
    </row>
    <row r="7818" spans="1:20">
      <c r="A7818" s="220"/>
      <c r="B7818" s="220"/>
      <c r="C7818" s="220"/>
      <c r="D7818" s="220"/>
      <c r="E7818" s="220"/>
      <c r="F7818" s="220"/>
      <c r="G7818" s="220"/>
      <c r="H7818" s="220"/>
      <c r="I7818" s="220"/>
      <c r="J7818" s="220"/>
      <c r="K7818" s="220"/>
      <c r="L7818" s="220"/>
      <c r="M7818" s="326"/>
      <c r="N7818" s="220"/>
      <c r="O7818" s="220"/>
      <c r="P7818" s="220"/>
      <c r="Q7818" s="326"/>
      <c r="R7818" s="326"/>
      <c r="S7818" s="326"/>
      <c r="T7818" s="326"/>
    </row>
    <row r="7819" spans="1:20">
      <c r="A7819" s="220"/>
      <c r="B7819" s="220"/>
      <c r="C7819" s="220"/>
      <c r="D7819" s="220"/>
      <c r="E7819" s="220"/>
      <c r="F7819" s="220"/>
      <c r="G7819" s="220"/>
      <c r="H7819" s="220"/>
      <c r="I7819" s="220"/>
      <c r="J7819" s="220"/>
      <c r="K7819" s="220"/>
      <c r="L7819" s="220"/>
      <c r="M7819" s="326"/>
      <c r="N7819" s="220"/>
      <c r="O7819" s="220"/>
      <c r="P7819" s="220"/>
      <c r="Q7819" s="326"/>
      <c r="R7819" s="326"/>
      <c r="S7819" s="326"/>
      <c r="T7819" s="326"/>
    </row>
    <row r="7820" spans="1:20">
      <c r="A7820" s="220"/>
      <c r="B7820" s="220"/>
      <c r="C7820" s="220"/>
      <c r="D7820" s="220"/>
      <c r="E7820" s="220"/>
      <c r="F7820" s="220"/>
      <c r="G7820" s="220"/>
      <c r="H7820" s="220"/>
      <c r="I7820" s="220"/>
      <c r="J7820" s="220"/>
      <c r="K7820" s="220"/>
      <c r="L7820" s="220"/>
      <c r="M7820" s="326"/>
      <c r="N7820" s="220"/>
      <c r="O7820" s="220"/>
      <c r="P7820" s="220"/>
      <c r="Q7820" s="326"/>
      <c r="R7820" s="326"/>
      <c r="S7820" s="326"/>
      <c r="T7820" s="326"/>
    </row>
    <row r="7821" spans="1:20">
      <c r="A7821" s="220"/>
      <c r="B7821" s="220"/>
      <c r="C7821" s="220"/>
      <c r="D7821" s="220"/>
      <c r="E7821" s="220"/>
      <c r="F7821" s="220"/>
      <c r="G7821" s="220"/>
      <c r="H7821" s="220"/>
      <c r="I7821" s="220"/>
      <c r="J7821" s="220"/>
      <c r="K7821" s="220"/>
      <c r="L7821" s="220"/>
      <c r="M7821" s="326"/>
      <c r="N7821" s="220"/>
      <c r="O7821" s="220"/>
      <c r="P7821" s="220"/>
      <c r="Q7821" s="326"/>
      <c r="R7821" s="326"/>
      <c r="S7821" s="326"/>
      <c r="T7821" s="326"/>
    </row>
    <row r="7822" spans="1:20">
      <c r="A7822" s="220"/>
      <c r="B7822" s="220"/>
      <c r="C7822" s="220"/>
      <c r="D7822" s="220"/>
      <c r="E7822" s="220"/>
      <c r="F7822" s="220"/>
      <c r="G7822" s="220"/>
      <c r="H7822" s="220"/>
      <c r="I7822" s="220"/>
      <c r="J7822" s="220"/>
      <c r="K7822" s="220"/>
      <c r="L7822" s="220"/>
      <c r="M7822" s="326"/>
      <c r="N7822" s="220"/>
      <c r="O7822" s="220"/>
      <c r="P7822" s="220"/>
      <c r="Q7822" s="326"/>
      <c r="R7822" s="326"/>
      <c r="S7822" s="326"/>
      <c r="T7822" s="326"/>
    </row>
    <row r="7823" spans="1:20">
      <c r="A7823" s="220"/>
      <c r="B7823" s="220"/>
      <c r="C7823" s="220"/>
      <c r="D7823" s="220"/>
      <c r="E7823" s="220"/>
      <c r="F7823" s="220"/>
      <c r="G7823" s="220"/>
      <c r="H7823" s="220"/>
      <c r="I7823" s="220"/>
      <c r="J7823" s="220"/>
      <c r="K7823" s="220"/>
      <c r="L7823" s="220"/>
      <c r="M7823" s="326"/>
      <c r="N7823" s="220"/>
      <c r="O7823" s="220"/>
      <c r="P7823" s="220"/>
      <c r="Q7823" s="326"/>
      <c r="R7823" s="326"/>
      <c r="S7823" s="326"/>
      <c r="T7823" s="326"/>
    </row>
    <row r="7824" spans="1:20">
      <c r="A7824" s="220"/>
      <c r="B7824" s="220"/>
      <c r="C7824" s="220"/>
      <c r="D7824" s="220"/>
      <c r="E7824" s="220"/>
      <c r="F7824" s="220"/>
      <c r="G7824" s="220"/>
      <c r="H7824" s="220"/>
      <c r="I7824" s="220"/>
      <c r="J7824" s="220"/>
      <c r="K7824" s="220"/>
      <c r="L7824" s="220"/>
      <c r="M7824" s="326"/>
      <c r="N7824" s="220"/>
      <c r="O7824" s="220"/>
      <c r="P7824" s="220"/>
      <c r="Q7824" s="326"/>
      <c r="R7824" s="326"/>
      <c r="S7824" s="326"/>
      <c r="T7824" s="326"/>
    </row>
    <row r="7825" spans="1:20">
      <c r="A7825" s="220"/>
      <c r="B7825" s="220"/>
      <c r="C7825" s="220"/>
      <c r="D7825" s="220"/>
      <c r="E7825" s="220"/>
      <c r="F7825" s="220"/>
      <c r="G7825" s="220"/>
      <c r="H7825" s="220"/>
      <c r="I7825" s="220"/>
      <c r="J7825" s="220"/>
      <c r="K7825" s="220"/>
      <c r="L7825" s="220"/>
      <c r="M7825" s="326"/>
      <c r="N7825" s="220"/>
      <c r="O7825" s="220"/>
      <c r="P7825" s="220"/>
      <c r="Q7825" s="326"/>
      <c r="R7825" s="326"/>
      <c r="S7825" s="326"/>
      <c r="T7825" s="326"/>
    </row>
    <row r="7826" spans="1:20">
      <c r="A7826" s="220"/>
      <c r="B7826" s="220"/>
      <c r="C7826" s="220"/>
      <c r="D7826" s="220"/>
      <c r="E7826" s="220"/>
      <c r="F7826" s="220"/>
      <c r="G7826" s="220"/>
      <c r="H7826" s="220"/>
      <c r="I7826" s="220"/>
      <c r="J7826" s="220"/>
      <c r="K7826" s="220"/>
      <c r="L7826" s="220"/>
      <c r="M7826" s="326"/>
      <c r="N7826" s="220"/>
      <c r="O7826" s="220"/>
      <c r="P7826" s="220"/>
      <c r="Q7826" s="326"/>
      <c r="R7826" s="326"/>
      <c r="S7826" s="326"/>
      <c r="T7826" s="326"/>
    </row>
    <row r="7827" spans="1:20">
      <c r="A7827" s="220"/>
      <c r="B7827" s="220"/>
      <c r="C7827" s="220"/>
      <c r="D7827" s="220"/>
      <c r="E7827" s="220"/>
      <c r="F7827" s="220"/>
      <c r="G7827" s="220"/>
      <c r="H7827" s="220"/>
      <c r="I7827" s="220"/>
      <c r="J7827" s="220"/>
      <c r="K7827" s="220"/>
      <c r="L7827" s="220"/>
      <c r="M7827" s="326"/>
      <c r="N7827" s="220"/>
      <c r="O7827" s="220"/>
      <c r="P7827" s="220"/>
      <c r="Q7827" s="326"/>
      <c r="R7827" s="326"/>
      <c r="S7827" s="326"/>
      <c r="T7827" s="326"/>
    </row>
    <row r="7828" spans="1:20">
      <c r="A7828" s="220"/>
      <c r="B7828" s="220"/>
      <c r="C7828" s="220"/>
      <c r="D7828" s="220"/>
      <c r="E7828" s="220"/>
      <c r="F7828" s="220"/>
      <c r="G7828" s="220"/>
      <c r="H7828" s="220"/>
      <c r="I7828" s="220"/>
      <c r="J7828" s="220"/>
      <c r="K7828" s="220"/>
      <c r="L7828" s="220"/>
      <c r="M7828" s="326"/>
      <c r="N7828" s="220"/>
      <c r="O7828" s="220"/>
      <c r="P7828" s="220"/>
      <c r="Q7828" s="326"/>
      <c r="R7828" s="326"/>
      <c r="S7828" s="326"/>
      <c r="T7828" s="326"/>
    </row>
    <row r="7829" spans="1:20">
      <c r="A7829" s="220"/>
      <c r="B7829" s="220"/>
      <c r="C7829" s="220"/>
      <c r="D7829" s="220"/>
      <c r="E7829" s="220"/>
      <c r="F7829" s="220"/>
      <c r="G7829" s="220"/>
      <c r="H7829" s="220"/>
      <c r="I7829" s="220"/>
      <c r="J7829" s="220"/>
      <c r="K7829" s="220"/>
      <c r="L7829" s="220"/>
      <c r="M7829" s="326"/>
      <c r="N7829" s="220"/>
      <c r="O7829" s="220"/>
      <c r="P7829" s="220"/>
      <c r="Q7829" s="326"/>
      <c r="R7829" s="326"/>
      <c r="S7829" s="326"/>
      <c r="T7829" s="326"/>
    </row>
    <row r="7830" spans="1:20">
      <c r="A7830" s="220"/>
      <c r="B7830" s="220"/>
      <c r="C7830" s="220"/>
      <c r="D7830" s="220"/>
      <c r="E7830" s="220"/>
      <c r="F7830" s="220"/>
      <c r="G7830" s="220"/>
      <c r="H7830" s="220"/>
      <c r="I7830" s="220"/>
      <c r="J7830" s="220"/>
      <c r="K7830" s="220"/>
      <c r="L7830" s="220"/>
      <c r="M7830" s="326"/>
      <c r="N7830" s="220"/>
      <c r="O7830" s="220"/>
      <c r="P7830" s="220"/>
      <c r="Q7830" s="326"/>
      <c r="R7830" s="326"/>
      <c r="S7830" s="326"/>
      <c r="T7830" s="326"/>
    </row>
    <row r="7831" spans="1:20">
      <c r="A7831" s="220"/>
      <c r="B7831" s="220"/>
      <c r="C7831" s="220"/>
      <c r="D7831" s="220"/>
      <c r="E7831" s="220"/>
      <c r="F7831" s="220"/>
      <c r="G7831" s="220"/>
      <c r="H7831" s="220"/>
      <c r="I7831" s="220"/>
      <c r="J7831" s="220"/>
      <c r="K7831" s="220"/>
      <c r="L7831" s="220"/>
      <c r="M7831" s="326"/>
      <c r="N7831" s="220"/>
      <c r="O7831" s="220"/>
      <c r="P7831" s="220"/>
      <c r="Q7831" s="326"/>
      <c r="R7831" s="326"/>
      <c r="S7831" s="326"/>
      <c r="T7831" s="326"/>
    </row>
    <row r="7832" spans="1:20">
      <c r="A7832" s="220"/>
      <c r="B7832" s="220"/>
      <c r="C7832" s="220"/>
      <c r="D7832" s="220"/>
      <c r="E7832" s="220"/>
      <c r="F7832" s="220"/>
      <c r="G7832" s="220"/>
      <c r="H7832" s="220"/>
      <c r="I7832" s="220"/>
      <c r="J7832" s="220"/>
      <c r="K7832" s="220"/>
      <c r="L7832" s="220"/>
      <c r="M7832" s="326"/>
      <c r="N7832" s="220"/>
      <c r="O7832" s="220"/>
      <c r="P7832" s="220"/>
      <c r="Q7832" s="326"/>
      <c r="R7832" s="326"/>
      <c r="S7832" s="326"/>
      <c r="T7832" s="326"/>
    </row>
    <row r="7833" spans="1:20">
      <c r="A7833" s="220"/>
      <c r="B7833" s="220"/>
      <c r="C7833" s="220"/>
      <c r="D7833" s="220"/>
      <c r="E7833" s="220"/>
      <c r="F7833" s="220"/>
      <c r="G7833" s="220"/>
      <c r="H7833" s="220"/>
      <c r="I7833" s="220"/>
      <c r="J7833" s="220"/>
      <c r="K7833" s="220"/>
      <c r="L7833" s="220"/>
      <c r="M7833" s="326"/>
      <c r="N7833" s="220"/>
      <c r="O7833" s="220"/>
      <c r="P7833" s="220"/>
      <c r="Q7833" s="326"/>
      <c r="R7833" s="326"/>
      <c r="S7833" s="326"/>
      <c r="T7833" s="326"/>
    </row>
    <row r="7834" spans="1:20">
      <c r="A7834" s="220"/>
      <c r="B7834" s="220"/>
      <c r="C7834" s="220"/>
      <c r="D7834" s="220"/>
      <c r="E7834" s="220"/>
      <c r="F7834" s="220"/>
      <c r="G7834" s="220"/>
      <c r="H7834" s="220"/>
      <c r="I7834" s="220"/>
      <c r="J7834" s="220"/>
      <c r="K7834" s="220"/>
      <c r="L7834" s="220"/>
      <c r="M7834" s="326"/>
      <c r="N7834" s="220"/>
      <c r="O7834" s="220"/>
      <c r="P7834" s="220"/>
      <c r="Q7834" s="326"/>
      <c r="R7834" s="326"/>
      <c r="S7834" s="326"/>
      <c r="T7834" s="326"/>
    </row>
    <row r="7835" spans="1:20">
      <c r="A7835" s="220"/>
      <c r="B7835" s="220"/>
      <c r="C7835" s="220"/>
      <c r="D7835" s="220"/>
      <c r="E7835" s="220"/>
      <c r="F7835" s="220"/>
      <c r="G7835" s="220"/>
      <c r="H7835" s="220"/>
      <c r="I7835" s="220"/>
      <c r="J7835" s="220"/>
      <c r="K7835" s="220"/>
      <c r="L7835" s="220"/>
      <c r="M7835" s="326"/>
      <c r="N7835" s="220"/>
      <c r="O7835" s="220"/>
      <c r="P7835" s="220"/>
      <c r="Q7835" s="326"/>
      <c r="R7835" s="326"/>
      <c r="S7835" s="326"/>
      <c r="T7835" s="326"/>
    </row>
    <row r="7836" spans="1:20">
      <c r="A7836" s="220"/>
      <c r="B7836" s="220"/>
      <c r="C7836" s="220"/>
      <c r="D7836" s="220"/>
      <c r="E7836" s="220"/>
      <c r="F7836" s="220"/>
      <c r="G7836" s="220"/>
      <c r="H7836" s="220"/>
      <c r="I7836" s="220"/>
      <c r="J7836" s="220"/>
      <c r="K7836" s="220"/>
      <c r="L7836" s="220"/>
      <c r="M7836" s="326"/>
      <c r="N7836" s="220"/>
      <c r="O7836" s="220"/>
      <c r="P7836" s="220"/>
      <c r="Q7836" s="326"/>
      <c r="R7836" s="326"/>
      <c r="S7836" s="326"/>
      <c r="T7836" s="326"/>
    </row>
    <row r="7837" spans="1:20">
      <c r="A7837" s="220"/>
      <c r="B7837" s="220"/>
      <c r="C7837" s="220"/>
      <c r="D7837" s="220"/>
      <c r="E7837" s="220"/>
      <c r="F7837" s="220"/>
      <c r="G7837" s="220"/>
      <c r="H7837" s="220"/>
      <c r="I7837" s="220"/>
      <c r="J7837" s="220"/>
      <c r="K7837" s="220"/>
      <c r="L7837" s="220"/>
      <c r="M7837" s="326"/>
      <c r="N7837" s="220"/>
      <c r="O7837" s="220"/>
      <c r="P7837" s="220"/>
      <c r="Q7837" s="326"/>
      <c r="R7837" s="326"/>
      <c r="S7837" s="326"/>
      <c r="T7837" s="326"/>
    </row>
    <row r="7838" spans="1:20">
      <c r="A7838" s="220"/>
      <c r="B7838" s="220"/>
      <c r="C7838" s="220"/>
      <c r="D7838" s="220"/>
      <c r="E7838" s="220"/>
      <c r="F7838" s="220"/>
      <c r="G7838" s="220"/>
      <c r="H7838" s="220"/>
      <c r="I7838" s="220"/>
      <c r="J7838" s="220"/>
      <c r="K7838" s="220"/>
      <c r="L7838" s="220"/>
      <c r="M7838" s="326"/>
      <c r="N7838" s="220"/>
      <c r="O7838" s="220"/>
      <c r="P7838" s="220"/>
      <c r="Q7838" s="326"/>
      <c r="R7838" s="326"/>
      <c r="S7838" s="326"/>
      <c r="T7838" s="326"/>
    </row>
    <row r="7839" spans="1:20">
      <c r="A7839" s="220"/>
      <c r="B7839" s="220"/>
      <c r="C7839" s="220"/>
      <c r="D7839" s="220"/>
      <c r="E7839" s="220"/>
      <c r="F7839" s="220"/>
      <c r="G7839" s="220"/>
      <c r="H7839" s="220"/>
      <c r="I7839" s="220"/>
      <c r="J7839" s="220"/>
      <c r="K7839" s="220"/>
      <c r="L7839" s="220"/>
      <c r="M7839" s="326"/>
      <c r="N7839" s="220"/>
      <c r="O7839" s="220"/>
      <c r="P7839" s="220"/>
      <c r="Q7839" s="326"/>
      <c r="R7839" s="326"/>
      <c r="S7839" s="326"/>
      <c r="T7839" s="326"/>
    </row>
    <row r="7840" spans="1:20">
      <c r="A7840" s="220"/>
      <c r="B7840" s="220"/>
      <c r="C7840" s="220"/>
      <c r="D7840" s="220"/>
      <c r="E7840" s="220"/>
      <c r="F7840" s="220"/>
      <c r="G7840" s="220"/>
      <c r="H7840" s="220"/>
      <c r="I7840" s="220"/>
      <c r="J7840" s="220"/>
      <c r="K7840" s="220"/>
      <c r="L7840" s="220"/>
      <c r="M7840" s="326"/>
      <c r="N7840" s="220"/>
      <c r="O7840" s="220"/>
      <c r="P7840" s="220"/>
      <c r="Q7840" s="326"/>
      <c r="R7840" s="326"/>
      <c r="S7840" s="326"/>
      <c r="T7840" s="326"/>
    </row>
    <row r="7841" spans="1:20">
      <c r="A7841" s="220"/>
      <c r="B7841" s="220"/>
      <c r="C7841" s="220"/>
      <c r="D7841" s="220"/>
      <c r="E7841" s="220"/>
      <c r="F7841" s="220"/>
      <c r="G7841" s="220"/>
      <c r="H7841" s="220"/>
      <c r="I7841" s="220"/>
      <c r="J7841" s="220"/>
      <c r="K7841" s="220"/>
      <c r="L7841" s="220"/>
      <c r="M7841" s="326"/>
      <c r="N7841" s="220"/>
      <c r="O7841" s="220"/>
      <c r="P7841" s="220"/>
      <c r="Q7841" s="326"/>
      <c r="R7841" s="326"/>
      <c r="S7841" s="326"/>
      <c r="T7841" s="326"/>
    </row>
    <row r="7842" spans="1:20">
      <c r="A7842" s="220"/>
      <c r="B7842" s="220"/>
      <c r="C7842" s="220"/>
      <c r="D7842" s="220"/>
      <c r="E7842" s="220"/>
      <c r="F7842" s="220"/>
      <c r="G7842" s="220"/>
      <c r="H7842" s="220"/>
      <c r="I7842" s="220"/>
      <c r="J7842" s="220"/>
      <c r="K7842" s="220"/>
      <c r="L7842" s="220"/>
      <c r="M7842" s="326"/>
      <c r="N7842" s="220"/>
      <c r="O7842" s="220"/>
      <c r="P7842" s="220"/>
      <c r="Q7842" s="326"/>
      <c r="R7842" s="326"/>
      <c r="S7842" s="326"/>
      <c r="T7842" s="326"/>
    </row>
    <row r="7843" spans="1:20">
      <c r="A7843" s="220"/>
      <c r="B7843" s="220"/>
      <c r="C7843" s="220"/>
      <c r="D7843" s="220"/>
      <c r="E7843" s="220"/>
      <c r="F7843" s="220"/>
      <c r="G7843" s="220"/>
      <c r="H7843" s="220"/>
      <c r="I7843" s="220"/>
      <c r="J7843" s="220"/>
      <c r="K7843" s="220"/>
      <c r="L7843" s="220"/>
      <c r="M7843" s="326"/>
      <c r="N7843" s="220"/>
      <c r="O7843" s="220"/>
      <c r="P7843" s="220"/>
      <c r="Q7843" s="326"/>
      <c r="R7843" s="326"/>
      <c r="S7843" s="326"/>
      <c r="T7843" s="326"/>
    </row>
    <row r="7844" spans="1:20">
      <c r="A7844" s="220"/>
      <c r="B7844" s="220"/>
      <c r="C7844" s="220"/>
      <c r="D7844" s="220"/>
      <c r="E7844" s="220"/>
      <c r="F7844" s="220"/>
      <c r="G7844" s="220"/>
      <c r="H7844" s="220"/>
      <c r="I7844" s="220"/>
      <c r="J7844" s="220"/>
      <c r="K7844" s="220"/>
      <c r="L7844" s="220"/>
      <c r="M7844" s="326"/>
      <c r="N7844" s="220"/>
      <c r="O7844" s="220"/>
      <c r="P7844" s="220"/>
      <c r="Q7844" s="326"/>
      <c r="R7844" s="326"/>
      <c r="S7844" s="326"/>
      <c r="T7844" s="326"/>
    </row>
    <row r="7845" spans="1:20">
      <c r="A7845" s="220"/>
      <c r="B7845" s="220"/>
      <c r="C7845" s="220"/>
      <c r="D7845" s="220"/>
      <c r="E7845" s="220"/>
      <c r="F7845" s="220"/>
      <c r="G7845" s="220"/>
      <c r="H7845" s="220"/>
      <c r="I7845" s="220"/>
      <c r="J7845" s="220"/>
      <c r="K7845" s="220"/>
      <c r="L7845" s="220"/>
      <c r="M7845" s="326"/>
      <c r="N7845" s="220"/>
      <c r="O7845" s="220"/>
      <c r="P7845" s="220"/>
      <c r="Q7845" s="326"/>
      <c r="R7845" s="326"/>
      <c r="S7845" s="326"/>
      <c r="T7845" s="326"/>
    </row>
    <row r="7846" spans="1:20">
      <c r="A7846" s="220"/>
      <c r="B7846" s="220"/>
      <c r="C7846" s="220"/>
      <c r="D7846" s="220"/>
      <c r="E7846" s="220"/>
      <c r="F7846" s="220"/>
      <c r="G7846" s="220"/>
      <c r="H7846" s="220"/>
      <c r="I7846" s="220"/>
      <c r="J7846" s="220"/>
      <c r="K7846" s="220"/>
      <c r="L7846" s="220"/>
      <c r="M7846" s="326"/>
      <c r="N7846" s="220"/>
      <c r="O7846" s="220"/>
      <c r="P7846" s="220"/>
      <c r="Q7846" s="326"/>
      <c r="R7846" s="326"/>
      <c r="S7846" s="326"/>
      <c r="T7846" s="326"/>
    </row>
    <row r="7847" spans="1:20">
      <c r="A7847" s="220"/>
      <c r="B7847" s="220"/>
      <c r="C7847" s="220"/>
      <c r="D7847" s="220"/>
      <c r="E7847" s="220"/>
      <c r="F7847" s="220"/>
      <c r="G7847" s="220"/>
      <c r="H7847" s="220"/>
      <c r="I7847" s="220"/>
      <c r="J7847" s="220"/>
      <c r="K7847" s="220"/>
      <c r="L7847" s="220"/>
      <c r="M7847" s="326"/>
      <c r="N7847" s="220"/>
      <c r="O7847" s="220"/>
      <c r="P7847" s="220"/>
      <c r="Q7847" s="326"/>
      <c r="R7847" s="326"/>
      <c r="S7847" s="326"/>
      <c r="T7847" s="326"/>
    </row>
    <row r="7848" spans="1:20">
      <c r="A7848" s="220"/>
      <c r="B7848" s="220"/>
      <c r="C7848" s="220"/>
      <c r="D7848" s="220"/>
      <c r="E7848" s="220"/>
      <c r="F7848" s="220"/>
      <c r="G7848" s="220"/>
      <c r="H7848" s="220"/>
      <c r="I7848" s="220"/>
      <c r="J7848" s="220"/>
      <c r="K7848" s="220"/>
      <c r="L7848" s="220"/>
      <c r="M7848" s="326"/>
      <c r="N7848" s="220"/>
      <c r="O7848" s="220"/>
      <c r="P7848" s="220"/>
      <c r="Q7848" s="326"/>
      <c r="R7848" s="326"/>
      <c r="S7848" s="326"/>
      <c r="T7848" s="326"/>
    </row>
    <row r="7849" spans="1:20">
      <c r="A7849" s="220"/>
      <c r="B7849" s="220"/>
      <c r="C7849" s="220"/>
      <c r="D7849" s="220"/>
      <c r="E7849" s="220"/>
      <c r="F7849" s="220"/>
      <c r="G7849" s="220"/>
      <c r="H7849" s="220"/>
      <c r="I7849" s="220"/>
      <c r="J7849" s="220"/>
      <c r="K7849" s="220"/>
      <c r="L7849" s="220"/>
      <c r="M7849" s="326"/>
      <c r="N7849" s="220"/>
      <c r="O7849" s="220"/>
      <c r="P7849" s="220"/>
      <c r="Q7849" s="326"/>
      <c r="R7849" s="326"/>
      <c r="S7849" s="326"/>
      <c r="T7849" s="326"/>
    </row>
    <row r="7850" spans="1:20">
      <c r="A7850" s="220"/>
      <c r="B7850" s="220"/>
      <c r="C7850" s="220"/>
      <c r="D7850" s="220"/>
      <c r="E7850" s="220"/>
      <c r="F7850" s="220"/>
      <c r="G7850" s="220"/>
      <c r="H7850" s="220"/>
      <c r="I7850" s="220"/>
      <c r="J7850" s="220"/>
      <c r="K7850" s="220"/>
      <c r="L7850" s="220"/>
      <c r="M7850" s="326"/>
      <c r="N7850" s="220"/>
      <c r="O7850" s="220"/>
      <c r="P7850" s="220"/>
      <c r="Q7850" s="326"/>
      <c r="R7850" s="326"/>
      <c r="S7850" s="326"/>
      <c r="T7850" s="326"/>
    </row>
    <row r="7851" spans="1:20">
      <c r="A7851" s="220"/>
      <c r="B7851" s="220"/>
      <c r="C7851" s="220"/>
      <c r="D7851" s="220"/>
      <c r="E7851" s="220"/>
      <c r="F7851" s="220"/>
      <c r="G7851" s="220"/>
      <c r="H7851" s="220"/>
      <c r="I7851" s="220"/>
      <c r="J7851" s="220"/>
      <c r="K7851" s="220"/>
      <c r="L7851" s="220"/>
      <c r="M7851" s="326"/>
      <c r="N7851" s="220"/>
      <c r="O7851" s="220"/>
      <c r="P7851" s="220"/>
      <c r="Q7851" s="326"/>
      <c r="R7851" s="326"/>
      <c r="S7851" s="326"/>
      <c r="T7851" s="326"/>
    </row>
    <row r="7852" spans="1:20">
      <c r="A7852" s="220"/>
      <c r="B7852" s="220"/>
      <c r="C7852" s="220"/>
      <c r="D7852" s="220"/>
      <c r="E7852" s="220"/>
      <c r="F7852" s="220"/>
      <c r="G7852" s="220"/>
      <c r="H7852" s="220"/>
      <c r="I7852" s="220"/>
      <c r="J7852" s="220"/>
      <c r="K7852" s="220"/>
      <c r="L7852" s="220"/>
      <c r="M7852" s="326"/>
      <c r="N7852" s="220"/>
      <c r="O7852" s="220"/>
      <c r="P7852" s="220"/>
      <c r="Q7852" s="326"/>
      <c r="R7852" s="326"/>
      <c r="S7852" s="326"/>
      <c r="T7852" s="326"/>
    </row>
    <row r="7853" spans="1:20">
      <c r="A7853" s="220"/>
      <c r="B7853" s="220"/>
      <c r="C7853" s="220"/>
      <c r="D7853" s="220"/>
      <c r="E7853" s="220"/>
      <c r="F7853" s="220"/>
      <c r="G7853" s="220"/>
      <c r="H7853" s="220"/>
      <c r="I7853" s="220"/>
      <c r="J7853" s="220"/>
      <c r="K7853" s="220"/>
      <c r="L7853" s="220"/>
      <c r="M7853" s="326"/>
      <c r="N7853" s="220"/>
      <c r="O7853" s="220"/>
      <c r="P7853" s="220"/>
      <c r="Q7853" s="326"/>
      <c r="R7853" s="326"/>
      <c r="S7853" s="326"/>
      <c r="T7853" s="326"/>
    </row>
    <row r="7854" spans="1:20">
      <c r="A7854" s="220"/>
      <c r="B7854" s="220"/>
      <c r="C7854" s="220"/>
      <c r="D7854" s="220"/>
      <c r="E7854" s="220"/>
      <c r="F7854" s="220"/>
      <c r="G7854" s="220"/>
      <c r="H7854" s="220"/>
      <c r="I7854" s="220"/>
      <c r="J7854" s="220"/>
      <c r="K7854" s="220"/>
      <c r="L7854" s="220"/>
      <c r="M7854" s="326"/>
      <c r="N7854" s="220"/>
      <c r="O7854" s="220"/>
      <c r="P7854" s="220"/>
      <c r="Q7854" s="326"/>
      <c r="R7854" s="326"/>
      <c r="S7854" s="326"/>
      <c r="T7854" s="326"/>
    </row>
    <row r="7855" spans="1:20">
      <c r="A7855" s="220"/>
      <c r="B7855" s="220"/>
      <c r="C7855" s="220"/>
      <c r="D7855" s="220"/>
      <c r="E7855" s="220"/>
      <c r="F7855" s="220"/>
      <c r="G7855" s="220"/>
      <c r="H7855" s="220"/>
      <c r="I7855" s="220"/>
      <c r="J7855" s="220"/>
      <c r="K7855" s="220"/>
      <c r="L7855" s="220"/>
      <c r="M7855" s="326"/>
      <c r="N7855" s="220"/>
      <c r="O7855" s="220"/>
      <c r="P7855" s="220"/>
      <c r="Q7855" s="326"/>
      <c r="R7855" s="326"/>
      <c r="S7855" s="326"/>
      <c r="T7855" s="326"/>
    </row>
    <row r="7856" spans="1:20">
      <c r="A7856" s="220"/>
      <c r="B7856" s="220"/>
      <c r="C7856" s="220"/>
      <c r="D7856" s="220"/>
      <c r="E7856" s="220"/>
      <c r="F7856" s="220"/>
      <c r="G7856" s="220"/>
      <c r="H7856" s="220"/>
      <c r="I7856" s="220"/>
      <c r="J7856" s="220"/>
      <c r="K7856" s="220"/>
      <c r="L7856" s="220"/>
      <c r="M7856" s="326"/>
      <c r="N7856" s="220"/>
      <c r="O7856" s="220"/>
      <c r="P7856" s="220"/>
      <c r="Q7856" s="326"/>
      <c r="R7856" s="326"/>
      <c r="S7856" s="326"/>
      <c r="T7856" s="326"/>
    </row>
    <row r="7857" spans="1:20">
      <c r="A7857" s="220"/>
      <c r="B7857" s="220"/>
      <c r="C7857" s="220"/>
      <c r="D7857" s="220"/>
      <c r="E7857" s="220"/>
      <c r="F7857" s="220"/>
      <c r="G7857" s="220"/>
      <c r="H7857" s="220"/>
      <c r="I7857" s="220"/>
      <c r="J7857" s="220"/>
      <c r="K7857" s="220"/>
      <c r="L7857" s="220"/>
      <c r="M7857" s="326"/>
      <c r="N7857" s="220"/>
      <c r="O7857" s="220"/>
      <c r="P7857" s="220"/>
      <c r="Q7857" s="326"/>
      <c r="R7857" s="326"/>
      <c r="S7857" s="326"/>
      <c r="T7857" s="326"/>
    </row>
    <row r="7858" spans="1:20">
      <c r="A7858" s="220"/>
      <c r="B7858" s="220"/>
      <c r="C7858" s="220"/>
      <c r="D7858" s="220"/>
      <c r="E7858" s="220"/>
      <c r="F7858" s="220"/>
      <c r="G7858" s="220"/>
      <c r="H7858" s="220"/>
      <c r="I7858" s="220"/>
      <c r="J7858" s="220"/>
      <c r="K7858" s="220"/>
      <c r="L7858" s="220"/>
      <c r="M7858" s="326"/>
      <c r="N7858" s="220"/>
      <c r="O7858" s="220"/>
      <c r="P7858" s="220"/>
      <c r="Q7858" s="326"/>
      <c r="R7858" s="326"/>
      <c r="S7858" s="326"/>
      <c r="T7858" s="326"/>
    </row>
    <row r="7859" spans="1:20">
      <c r="A7859" s="220"/>
      <c r="B7859" s="220"/>
      <c r="C7859" s="220"/>
      <c r="D7859" s="220"/>
      <c r="E7859" s="220"/>
      <c r="F7859" s="220"/>
      <c r="G7859" s="220"/>
      <c r="H7859" s="220"/>
      <c r="I7859" s="220"/>
      <c r="J7859" s="220"/>
      <c r="K7859" s="220"/>
      <c r="L7859" s="220"/>
      <c r="M7859" s="326"/>
      <c r="N7859" s="220"/>
      <c r="O7859" s="220"/>
      <c r="P7859" s="220"/>
      <c r="Q7859" s="326"/>
      <c r="R7859" s="326"/>
      <c r="S7859" s="326"/>
      <c r="T7859" s="326"/>
    </row>
    <row r="7860" spans="1:20">
      <c r="A7860" s="220"/>
      <c r="B7860" s="220"/>
      <c r="C7860" s="220"/>
      <c r="D7860" s="220"/>
      <c r="E7860" s="220"/>
      <c r="F7860" s="220"/>
      <c r="G7860" s="220"/>
      <c r="H7860" s="220"/>
      <c r="I7860" s="220"/>
      <c r="J7860" s="220"/>
      <c r="K7860" s="220"/>
      <c r="L7860" s="220"/>
      <c r="M7860" s="326"/>
      <c r="N7860" s="220"/>
      <c r="O7860" s="220"/>
      <c r="P7860" s="220"/>
      <c r="Q7860" s="326"/>
      <c r="R7860" s="326"/>
      <c r="S7860" s="326"/>
      <c r="T7860" s="326"/>
    </row>
    <row r="7861" spans="1:20">
      <c r="A7861" s="220"/>
      <c r="B7861" s="220"/>
      <c r="C7861" s="220"/>
      <c r="D7861" s="220"/>
      <c r="E7861" s="220"/>
      <c r="F7861" s="220"/>
      <c r="G7861" s="220"/>
      <c r="H7861" s="220"/>
      <c r="I7861" s="220"/>
      <c r="J7861" s="220"/>
      <c r="K7861" s="220"/>
      <c r="L7861" s="220"/>
      <c r="M7861" s="326"/>
      <c r="N7861" s="220"/>
      <c r="O7861" s="220"/>
      <c r="P7861" s="220"/>
      <c r="Q7861" s="326"/>
      <c r="R7861" s="326"/>
      <c r="S7861" s="326"/>
      <c r="T7861" s="326"/>
    </row>
    <row r="7862" spans="1:20">
      <c r="A7862" s="220"/>
      <c r="B7862" s="220"/>
      <c r="C7862" s="220"/>
      <c r="D7862" s="220"/>
      <c r="E7862" s="220"/>
      <c r="F7862" s="220"/>
      <c r="G7862" s="220"/>
      <c r="H7862" s="220"/>
      <c r="I7862" s="220"/>
      <c r="J7862" s="220"/>
      <c r="K7862" s="220"/>
      <c r="L7862" s="220"/>
      <c r="M7862" s="326"/>
      <c r="N7862" s="220"/>
      <c r="O7862" s="220"/>
      <c r="P7862" s="220"/>
      <c r="Q7862" s="326"/>
      <c r="R7862" s="326"/>
      <c r="S7862" s="326"/>
      <c r="T7862" s="326"/>
    </row>
    <row r="7863" spans="1:20">
      <c r="A7863" s="220"/>
      <c r="B7863" s="220"/>
      <c r="C7863" s="220"/>
      <c r="D7863" s="220"/>
      <c r="E7863" s="220"/>
      <c r="F7863" s="220"/>
      <c r="G7863" s="220"/>
      <c r="H7863" s="220"/>
      <c r="I7863" s="220"/>
      <c r="J7863" s="220"/>
      <c r="K7863" s="220"/>
      <c r="L7863" s="220"/>
      <c r="M7863" s="326"/>
      <c r="N7863" s="220"/>
      <c r="O7863" s="220"/>
      <c r="P7863" s="220"/>
      <c r="Q7863" s="326"/>
      <c r="R7863" s="326"/>
      <c r="S7863" s="326"/>
      <c r="T7863" s="326"/>
    </row>
    <row r="7864" spans="1:20">
      <c r="A7864" s="220"/>
      <c r="B7864" s="220"/>
      <c r="C7864" s="220"/>
      <c r="D7864" s="220"/>
      <c r="E7864" s="220"/>
      <c r="F7864" s="220"/>
      <c r="G7864" s="220"/>
      <c r="H7864" s="220"/>
      <c r="I7864" s="220"/>
      <c r="J7864" s="220"/>
      <c r="K7864" s="220"/>
      <c r="L7864" s="220"/>
      <c r="M7864" s="326"/>
      <c r="N7864" s="220"/>
      <c r="O7864" s="220"/>
      <c r="P7864" s="220"/>
      <c r="Q7864" s="326"/>
      <c r="R7864" s="326"/>
      <c r="S7864" s="326"/>
      <c r="T7864" s="326"/>
    </row>
    <row r="7865" spans="1:20">
      <c r="A7865" s="220"/>
      <c r="B7865" s="220"/>
      <c r="C7865" s="220"/>
      <c r="D7865" s="220"/>
      <c r="E7865" s="220"/>
      <c r="F7865" s="220"/>
      <c r="G7865" s="220"/>
      <c r="H7865" s="220"/>
      <c r="I7865" s="220"/>
      <c r="J7865" s="220"/>
      <c r="K7865" s="220"/>
      <c r="L7865" s="220"/>
      <c r="M7865" s="326"/>
      <c r="N7865" s="220"/>
      <c r="O7865" s="220"/>
      <c r="P7865" s="220"/>
      <c r="Q7865" s="326"/>
      <c r="R7865" s="326"/>
      <c r="S7865" s="326"/>
      <c r="T7865" s="326"/>
    </row>
    <row r="7866" spans="1:20">
      <c r="A7866" s="220"/>
      <c r="B7866" s="220"/>
      <c r="C7866" s="220"/>
      <c r="D7866" s="220"/>
      <c r="E7866" s="220"/>
      <c r="F7866" s="220"/>
      <c r="G7866" s="220"/>
      <c r="H7866" s="220"/>
      <c r="I7866" s="220"/>
      <c r="J7866" s="220"/>
      <c r="K7866" s="220"/>
      <c r="L7866" s="220"/>
      <c r="M7866" s="326"/>
      <c r="N7866" s="220"/>
      <c r="O7866" s="220"/>
      <c r="P7866" s="220"/>
      <c r="Q7866" s="326"/>
      <c r="R7866" s="326"/>
      <c r="S7866" s="326"/>
      <c r="T7866" s="326"/>
    </row>
    <row r="7867" spans="1:20">
      <c r="A7867" s="220"/>
      <c r="B7867" s="220"/>
      <c r="C7867" s="220"/>
      <c r="D7867" s="220"/>
      <c r="E7867" s="220"/>
      <c r="F7867" s="220"/>
      <c r="G7867" s="220"/>
      <c r="H7867" s="220"/>
      <c r="I7867" s="220"/>
      <c r="J7867" s="220"/>
      <c r="K7867" s="220"/>
      <c r="L7867" s="220"/>
      <c r="M7867" s="326"/>
      <c r="N7867" s="220"/>
      <c r="O7867" s="220"/>
      <c r="P7867" s="220"/>
      <c r="Q7867" s="326"/>
      <c r="R7867" s="326"/>
      <c r="S7867" s="326"/>
      <c r="T7867" s="326"/>
    </row>
    <row r="7868" spans="1:20">
      <c r="A7868" s="220"/>
      <c r="B7868" s="220"/>
      <c r="C7868" s="220"/>
      <c r="D7868" s="220"/>
      <c r="E7868" s="220"/>
      <c r="F7868" s="220"/>
      <c r="G7868" s="220"/>
      <c r="H7868" s="220"/>
      <c r="I7868" s="220"/>
      <c r="J7868" s="220"/>
      <c r="K7868" s="220"/>
      <c r="L7868" s="220"/>
      <c r="M7868" s="326"/>
      <c r="N7868" s="220"/>
      <c r="O7868" s="220"/>
      <c r="P7868" s="220"/>
      <c r="Q7868" s="326"/>
      <c r="R7868" s="326"/>
      <c r="S7868" s="326"/>
      <c r="T7868" s="326"/>
    </row>
    <row r="7869" spans="1:20">
      <c r="A7869" s="220"/>
      <c r="B7869" s="220"/>
      <c r="C7869" s="220"/>
      <c r="D7869" s="220"/>
      <c r="E7869" s="220"/>
      <c r="F7869" s="220"/>
      <c r="G7869" s="220"/>
      <c r="H7869" s="220"/>
      <c r="I7869" s="220"/>
      <c r="J7869" s="220"/>
      <c r="K7869" s="220"/>
      <c r="L7869" s="220"/>
      <c r="M7869" s="326"/>
      <c r="N7869" s="220"/>
      <c r="O7869" s="220"/>
      <c r="P7869" s="220"/>
      <c r="Q7869" s="326"/>
      <c r="R7869" s="326"/>
      <c r="S7869" s="326"/>
      <c r="T7869" s="326"/>
    </row>
    <row r="7870" spans="1:20">
      <c r="A7870" s="220"/>
      <c r="B7870" s="220"/>
      <c r="C7870" s="220"/>
      <c r="D7870" s="220"/>
      <c r="E7870" s="220"/>
      <c r="F7870" s="220"/>
      <c r="G7870" s="220"/>
      <c r="H7870" s="220"/>
      <c r="I7870" s="220"/>
      <c r="J7870" s="220"/>
      <c r="K7870" s="220"/>
      <c r="L7870" s="220"/>
      <c r="M7870" s="326"/>
      <c r="N7870" s="220"/>
      <c r="O7870" s="220"/>
      <c r="P7870" s="220"/>
      <c r="Q7870" s="326"/>
      <c r="R7870" s="326"/>
      <c r="S7870" s="326"/>
      <c r="T7870" s="326"/>
    </row>
    <row r="7871" spans="1:20">
      <c r="A7871" s="220"/>
      <c r="B7871" s="220"/>
      <c r="C7871" s="220"/>
      <c r="D7871" s="220"/>
      <c r="E7871" s="220"/>
      <c r="F7871" s="220"/>
      <c r="G7871" s="220"/>
      <c r="H7871" s="220"/>
      <c r="I7871" s="220"/>
      <c r="J7871" s="220"/>
      <c r="K7871" s="220"/>
      <c r="L7871" s="220"/>
      <c r="M7871" s="326"/>
      <c r="N7871" s="220"/>
      <c r="O7871" s="220"/>
      <c r="P7871" s="220"/>
      <c r="Q7871" s="326"/>
      <c r="R7871" s="326"/>
      <c r="S7871" s="326"/>
      <c r="T7871" s="326"/>
    </row>
    <row r="7872" spans="1:20">
      <c r="A7872" s="220"/>
      <c r="B7872" s="220"/>
      <c r="C7872" s="220"/>
      <c r="D7872" s="220"/>
      <c r="E7872" s="220"/>
      <c r="F7872" s="220"/>
      <c r="G7872" s="220"/>
      <c r="H7872" s="220"/>
      <c r="I7872" s="220"/>
      <c r="J7872" s="220"/>
      <c r="K7872" s="220"/>
      <c r="L7872" s="220"/>
      <c r="M7872" s="326"/>
      <c r="N7872" s="220"/>
      <c r="O7872" s="220"/>
      <c r="P7872" s="220"/>
      <c r="Q7872" s="326"/>
      <c r="R7872" s="326"/>
      <c r="S7872" s="326"/>
      <c r="T7872" s="326"/>
    </row>
    <row r="7873" spans="1:20">
      <c r="A7873" s="220"/>
      <c r="B7873" s="220"/>
      <c r="C7873" s="220"/>
      <c r="D7873" s="220"/>
      <c r="E7873" s="220"/>
      <c r="F7873" s="220"/>
      <c r="G7873" s="220"/>
      <c r="H7873" s="220"/>
      <c r="I7873" s="220"/>
      <c r="J7873" s="220"/>
      <c r="K7873" s="220"/>
      <c r="L7873" s="220"/>
      <c r="M7873" s="326"/>
      <c r="N7873" s="220"/>
      <c r="O7873" s="220"/>
      <c r="P7873" s="220"/>
      <c r="Q7873" s="326"/>
      <c r="R7873" s="326"/>
      <c r="S7873" s="326"/>
      <c r="T7873" s="326"/>
    </row>
    <row r="7874" spans="1:20">
      <c r="A7874" s="220"/>
      <c r="B7874" s="220"/>
      <c r="C7874" s="220"/>
      <c r="D7874" s="220"/>
      <c r="E7874" s="220"/>
      <c r="F7874" s="220"/>
      <c r="G7874" s="220"/>
      <c r="H7874" s="220"/>
      <c r="I7874" s="220"/>
      <c r="J7874" s="220"/>
      <c r="K7874" s="220"/>
      <c r="L7874" s="220"/>
      <c r="M7874" s="326"/>
      <c r="N7874" s="220"/>
      <c r="O7874" s="220"/>
      <c r="P7874" s="220"/>
      <c r="Q7874" s="326"/>
      <c r="R7874" s="326"/>
      <c r="S7874" s="326"/>
      <c r="T7874" s="326"/>
    </row>
    <row r="7875" spans="1:20">
      <c r="A7875" s="220"/>
      <c r="B7875" s="220"/>
      <c r="C7875" s="220"/>
      <c r="D7875" s="220"/>
      <c r="E7875" s="220"/>
      <c r="F7875" s="220"/>
      <c r="G7875" s="220"/>
      <c r="H7875" s="220"/>
      <c r="I7875" s="220"/>
      <c r="J7875" s="220"/>
      <c r="K7875" s="220"/>
      <c r="L7875" s="220"/>
      <c r="M7875" s="326"/>
      <c r="N7875" s="220"/>
      <c r="O7875" s="220"/>
      <c r="P7875" s="220"/>
      <c r="Q7875" s="326"/>
      <c r="R7875" s="326"/>
      <c r="S7875" s="326"/>
      <c r="T7875" s="326"/>
    </row>
    <row r="7876" spans="1:20">
      <c r="A7876" s="220"/>
      <c r="B7876" s="220"/>
      <c r="C7876" s="220"/>
      <c r="D7876" s="220"/>
      <c r="E7876" s="220"/>
      <c r="F7876" s="220"/>
      <c r="G7876" s="220"/>
      <c r="H7876" s="220"/>
      <c r="I7876" s="220"/>
      <c r="J7876" s="220"/>
      <c r="K7876" s="220"/>
      <c r="L7876" s="220"/>
      <c r="M7876" s="326"/>
      <c r="N7876" s="220"/>
      <c r="O7876" s="220"/>
      <c r="P7876" s="220"/>
      <c r="Q7876" s="326"/>
      <c r="R7876" s="326"/>
      <c r="S7876" s="326"/>
      <c r="T7876" s="326"/>
    </row>
    <row r="7877" spans="1:20">
      <c r="A7877" s="220"/>
      <c r="B7877" s="220"/>
      <c r="C7877" s="220"/>
      <c r="D7877" s="220"/>
      <c r="E7877" s="220"/>
      <c r="F7877" s="220"/>
      <c r="G7877" s="220"/>
      <c r="H7877" s="220"/>
      <c r="I7877" s="220"/>
      <c r="J7877" s="220"/>
      <c r="K7877" s="220"/>
      <c r="L7877" s="220"/>
      <c r="M7877" s="326"/>
      <c r="N7877" s="220"/>
      <c r="O7877" s="220"/>
      <c r="P7877" s="220"/>
      <c r="Q7877" s="326"/>
      <c r="R7877" s="326"/>
      <c r="S7877" s="326"/>
      <c r="T7877" s="326"/>
    </row>
    <row r="7878" spans="1:20">
      <c r="A7878" s="220"/>
      <c r="B7878" s="220"/>
      <c r="C7878" s="220"/>
      <c r="D7878" s="220"/>
      <c r="E7878" s="220"/>
      <c r="F7878" s="220"/>
      <c r="G7878" s="220"/>
      <c r="H7878" s="220"/>
      <c r="I7878" s="220"/>
      <c r="J7878" s="220"/>
      <c r="K7878" s="220"/>
      <c r="L7878" s="220"/>
      <c r="M7878" s="326"/>
      <c r="N7878" s="220"/>
      <c r="O7878" s="220"/>
      <c r="P7878" s="220"/>
      <c r="Q7878" s="326"/>
      <c r="R7878" s="326"/>
      <c r="S7878" s="326"/>
      <c r="T7878" s="326"/>
    </row>
    <row r="7879" spans="1:20">
      <c r="A7879" s="220"/>
      <c r="B7879" s="220"/>
      <c r="C7879" s="220"/>
      <c r="D7879" s="220"/>
      <c r="E7879" s="220"/>
      <c r="F7879" s="220"/>
      <c r="G7879" s="220"/>
      <c r="H7879" s="220"/>
      <c r="I7879" s="220"/>
      <c r="J7879" s="220"/>
      <c r="K7879" s="220"/>
      <c r="L7879" s="220"/>
      <c r="M7879" s="326"/>
      <c r="N7879" s="220"/>
      <c r="O7879" s="220"/>
      <c r="P7879" s="220"/>
      <c r="Q7879" s="326"/>
      <c r="R7879" s="326"/>
      <c r="S7879" s="326"/>
      <c r="T7879" s="326"/>
    </row>
    <row r="7880" spans="1:20">
      <c r="A7880" s="220"/>
      <c r="B7880" s="220"/>
      <c r="C7880" s="220"/>
      <c r="D7880" s="220"/>
      <c r="E7880" s="220"/>
      <c r="F7880" s="220"/>
      <c r="G7880" s="220"/>
      <c r="H7880" s="220"/>
      <c r="I7880" s="220"/>
      <c r="J7880" s="220"/>
      <c r="K7880" s="220"/>
      <c r="L7880" s="220"/>
      <c r="M7880" s="326"/>
      <c r="N7880" s="220"/>
      <c r="O7880" s="220"/>
      <c r="P7880" s="220"/>
      <c r="Q7880" s="326"/>
      <c r="R7880" s="326"/>
      <c r="S7880" s="326"/>
      <c r="T7880" s="326"/>
    </row>
    <row r="7881" spans="1:20">
      <c r="A7881" s="220"/>
      <c r="B7881" s="220"/>
      <c r="C7881" s="220"/>
      <c r="D7881" s="220"/>
      <c r="E7881" s="220"/>
      <c r="F7881" s="220"/>
      <c r="G7881" s="220"/>
      <c r="H7881" s="220"/>
      <c r="I7881" s="220"/>
      <c r="J7881" s="220"/>
      <c r="K7881" s="220"/>
      <c r="L7881" s="220"/>
      <c r="M7881" s="326"/>
      <c r="N7881" s="220"/>
      <c r="O7881" s="220"/>
      <c r="P7881" s="220"/>
      <c r="Q7881" s="326"/>
      <c r="R7881" s="326"/>
      <c r="S7881" s="326"/>
      <c r="T7881" s="326"/>
    </row>
    <row r="7882" spans="1:20">
      <c r="A7882" s="220"/>
      <c r="B7882" s="220"/>
      <c r="C7882" s="220"/>
      <c r="D7882" s="220"/>
      <c r="E7882" s="220"/>
      <c r="F7882" s="220"/>
      <c r="G7882" s="220"/>
      <c r="H7882" s="220"/>
      <c r="I7882" s="220"/>
      <c r="J7882" s="220"/>
      <c r="K7882" s="220"/>
      <c r="L7882" s="220"/>
      <c r="M7882" s="326"/>
      <c r="N7882" s="220"/>
      <c r="O7882" s="220"/>
      <c r="P7882" s="220"/>
      <c r="Q7882" s="326"/>
      <c r="R7882" s="326"/>
      <c r="S7882" s="326"/>
      <c r="T7882" s="326"/>
    </row>
    <row r="7883" spans="1:20">
      <c r="A7883" s="220"/>
      <c r="B7883" s="220"/>
      <c r="C7883" s="220"/>
      <c r="D7883" s="220"/>
      <c r="E7883" s="220"/>
      <c r="F7883" s="220"/>
      <c r="G7883" s="220"/>
      <c r="H7883" s="220"/>
      <c r="I7883" s="220"/>
      <c r="J7883" s="220"/>
      <c r="K7883" s="220"/>
      <c r="L7883" s="220"/>
      <c r="M7883" s="326"/>
      <c r="N7883" s="220"/>
      <c r="O7883" s="220"/>
      <c r="P7883" s="220"/>
      <c r="Q7883" s="326"/>
      <c r="R7883" s="326"/>
      <c r="S7883" s="326"/>
      <c r="T7883" s="326"/>
    </row>
    <row r="7884" spans="1:20">
      <c r="A7884" s="220"/>
      <c r="B7884" s="220"/>
      <c r="C7884" s="220"/>
      <c r="D7884" s="220"/>
      <c r="E7884" s="220"/>
      <c r="F7884" s="220"/>
      <c r="G7884" s="220"/>
      <c r="H7884" s="220"/>
      <c r="I7884" s="220"/>
      <c r="J7884" s="220"/>
      <c r="K7884" s="220"/>
      <c r="L7884" s="220"/>
      <c r="M7884" s="326"/>
      <c r="N7884" s="220"/>
      <c r="O7884" s="220"/>
      <c r="P7884" s="220"/>
      <c r="Q7884" s="326"/>
      <c r="R7884" s="326"/>
      <c r="S7884" s="326"/>
      <c r="T7884" s="326"/>
    </row>
    <row r="7885" spans="1:20">
      <c r="A7885" s="220"/>
      <c r="B7885" s="220"/>
      <c r="C7885" s="220"/>
      <c r="D7885" s="220"/>
      <c r="E7885" s="220"/>
      <c r="F7885" s="220"/>
      <c r="G7885" s="220"/>
      <c r="H7885" s="220"/>
      <c r="I7885" s="220"/>
      <c r="J7885" s="220"/>
      <c r="K7885" s="220"/>
      <c r="L7885" s="220"/>
      <c r="M7885" s="326"/>
      <c r="N7885" s="220"/>
      <c r="O7885" s="220"/>
      <c r="P7885" s="220"/>
      <c r="Q7885" s="326"/>
      <c r="R7885" s="326"/>
      <c r="S7885" s="326"/>
      <c r="T7885" s="326"/>
    </row>
    <row r="7886" spans="1:20">
      <c r="A7886" s="220"/>
      <c r="B7886" s="220"/>
      <c r="C7886" s="220"/>
      <c r="D7886" s="220"/>
      <c r="E7886" s="220"/>
      <c r="F7886" s="220"/>
      <c r="G7886" s="220"/>
      <c r="H7886" s="220"/>
      <c r="I7886" s="220"/>
      <c r="J7886" s="220"/>
      <c r="K7886" s="220"/>
      <c r="L7886" s="220"/>
      <c r="M7886" s="326"/>
      <c r="N7886" s="220"/>
      <c r="O7886" s="220"/>
      <c r="P7886" s="220"/>
      <c r="Q7886" s="326"/>
      <c r="R7886" s="326"/>
      <c r="S7886" s="326"/>
      <c r="T7886" s="326"/>
    </row>
    <row r="7887" spans="1:20">
      <c r="A7887" s="220"/>
      <c r="B7887" s="220"/>
      <c r="C7887" s="220"/>
      <c r="D7887" s="220"/>
      <c r="E7887" s="220"/>
      <c r="F7887" s="220"/>
      <c r="G7887" s="220"/>
      <c r="H7887" s="220"/>
      <c r="I7887" s="220"/>
      <c r="J7887" s="220"/>
      <c r="K7887" s="220"/>
      <c r="L7887" s="220"/>
      <c r="M7887" s="326"/>
      <c r="N7887" s="220"/>
      <c r="O7887" s="220"/>
      <c r="P7887" s="220"/>
      <c r="Q7887" s="326"/>
      <c r="R7887" s="326"/>
      <c r="S7887" s="326"/>
      <c r="T7887" s="326"/>
    </row>
    <row r="7888" spans="1:20">
      <c r="A7888" s="220"/>
      <c r="B7888" s="220"/>
      <c r="C7888" s="220"/>
      <c r="D7888" s="220"/>
      <c r="E7888" s="220"/>
      <c r="F7888" s="220"/>
      <c r="G7888" s="220"/>
      <c r="H7888" s="220"/>
      <c r="I7888" s="220"/>
      <c r="J7888" s="220"/>
      <c r="K7888" s="220"/>
      <c r="L7888" s="220"/>
      <c r="M7888" s="326"/>
      <c r="N7888" s="220"/>
      <c r="O7888" s="220"/>
      <c r="P7888" s="220"/>
      <c r="Q7888" s="326"/>
      <c r="R7888" s="326"/>
      <c r="S7888" s="326"/>
      <c r="T7888" s="326"/>
    </row>
    <row r="7889" spans="1:20">
      <c r="A7889" s="220"/>
      <c r="B7889" s="220"/>
      <c r="C7889" s="220"/>
      <c r="D7889" s="220"/>
      <c r="E7889" s="220"/>
      <c r="F7889" s="220"/>
      <c r="G7889" s="220"/>
      <c r="H7889" s="220"/>
      <c r="I7889" s="220"/>
      <c r="J7889" s="220"/>
      <c r="K7889" s="220"/>
      <c r="L7889" s="220"/>
      <c r="M7889" s="326"/>
      <c r="N7889" s="220"/>
      <c r="O7889" s="220"/>
      <c r="P7889" s="220"/>
      <c r="Q7889" s="326"/>
      <c r="R7889" s="326"/>
      <c r="S7889" s="326"/>
      <c r="T7889" s="326"/>
    </row>
    <row r="7890" spans="1:20">
      <c r="A7890" s="220"/>
      <c r="B7890" s="220"/>
      <c r="C7890" s="220"/>
      <c r="D7890" s="220"/>
      <c r="E7890" s="220"/>
      <c r="F7890" s="220"/>
      <c r="G7890" s="220"/>
      <c r="H7890" s="220"/>
      <c r="I7890" s="220"/>
      <c r="J7890" s="220"/>
      <c r="K7890" s="220"/>
      <c r="L7890" s="220"/>
      <c r="M7890" s="326"/>
      <c r="N7890" s="220"/>
      <c r="O7890" s="220"/>
      <c r="P7890" s="220"/>
      <c r="Q7890" s="326"/>
      <c r="R7890" s="326"/>
      <c r="S7890" s="326"/>
      <c r="T7890" s="326"/>
    </row>
    <row r="7891" spans="1:20">
      <c r="A7891" s="220"/>
      <c r="B7891" s="220"/>
      <c r="C7891" s="220"/>
      <c r="D7891" s="220"/>
      <c r="E7891" s="220"/>
      <c r="F7891" s="220"/>
      <c r="G7891" s="220"/>
      <c r="H7891" s="220"/>
      <c r="I7891" s="220"/>
      <c r="J7891" s="220"/>
      <c r="K7891" s="220"/>
      <c r="L7891" s="220"/>
      <c r="M7891" s="326"/>
      <c r="N7891" s="220"/>
      <c r="O7891" s="220"/>
      <c r="P7891" s="220"/>
      <c r="Q7891" s="326"/>
      <c r="R7891" s="326"/>
      <c r="S7891" s="326"/>
      <c r="T7891" s="326"/>
    </row>
    <row r="7892" spans="1:20">
      <c r="A7892" s="220"/>
      <c r="B7892" s="220"/>
      <c r="C7892" s="220"/>
      <c r="D7892" s="220"/>
      <c r="E7892" s="220"/>
      <c r="F7892" s="220"/>
      <c r="G7892" s="220"/>
      <c r="H7892" s="220"/>
      <c r="I7892" s="220"/>
      <c r="J7892" s="220"/>
      <c r="K7892" s="220"/>
      <c r="L7892" s="220"/>
      <c r="M7892" s="326"/>
      <c r="N7892" s="220"/>
      <c r="O7892" s="220"/>
      <c r="P7892" s="220"/>
      <c r="Q7892" s="326"/>
      <c r="R7892" s="326"/>
      <c r="S7892" s="326"/>
      <c r="T7892" s="326"/>
    </row>
    <row r="7893" spans="1:20">
      <c r="A7893" s="220"/>
      <c r="B7893" s="220"/>
      <c r="C7893" s="220"/>
      <c r="D7893" s="220"/>
      <c r="E7893" s="220"/>
      <c r="F7893" s="220"/>
      <c r="G7893" s="220"/>
      <c r="H7893" s="220"/>
      <c r="I7893" s="220"/>
      <c r="J7893" s="220"/>
      <c r="K7893" s="220"/>
      <c r="L7893" s="220"/>
      <c r="M7893" s="326"/>
      <c r="N7893" s="220"/>
      <c r="O7893" s="220"/>
      <c r="P7893" s="220"/>
      <c r="Q7893" s="326"/>
      <c r="R7893" s="326"/>
      <c r="S7893" s="326"/>
      <c r="T7893" s="326"/>
    </row>
    <row r="7894" spans="1:20">
      <c r="A7894" s="220"/>
      <c r="B7894" s="220"/>
      <c r="C7894" s="220"/>
      <c r="D7894" s="220"/>
      <c r="E7894" s="220"/>
      <c r="F7894" s="220"/>
      <c r="G7894" s="220"/>
      <c r="H7894" s="220"/>
      <c r="I7894" s="220"/>
      <c r="J7894" s="220"/>
      <c r="K7894" s="220"/>
      <c r="L7894" s="220"/>
      <c r="M7894" s="326"/>
      <c r="N7894" s="220"/>
      <c r="O7894" s="220"/>
      <c r="P7894" s="220"/>
      <c r="Q7894" s="326"/>
      <c r="R7894" s="326"/>
      <c r="S7894" s="326"/>
      <c r="T7894" s="326"/>
    </row>
    <row r="7895" spans="1:20">
      <c r="A7895" s="220"/>
      <c r="B7895" s="220"/>
      <c r="C7895" s="220"/>
      <c r="D7895" s="220"/>
      <c r="E7895" s="220"/>
      <c r="F7895" s="220"/>
      <c r="G7895" s="220"/>
      <c r="H7895" s="220"/>
      <c r="I7895" s="220"/>
      <c r="J7895" s="220"/>
      <c r="K7895" s="220"/>
      <c r="L7895" s="220"/>
      <c r="M7895" s="326"/>
      <c r="N7895" s="220"/>
      <c r="O7895" s="220"/>
      <c r="P7895" s="220"/>
      <c r="Q7895" s="326"/>
      <c r="R7895" s="326"/>
      <c r="S7895" s="326"/>
      <c r="T7895" s="326"/>
    </row>
    <row r="7896" spans="1:20">
      <c r="A7896" s="220"/>
      <c r="B7896" s="220"/>
      <c r="C7896" s="220"/>
      <c r="D7896" s="220"/>
      <c r="E7896" s="220"/>
      <c r="F7896" s="220"/>
      <c r="G7896" s="220"/>
      <c r="H7896" s="220"/>
      <c r="I7896" s="220"/>
      <c r="J7896" s="220"/>
      <c r="K7896" s="220"/>
      <c r="L7896" s="220"/>
      <c r="M7896" s="326"/>
      <c r="N7896" s="220"/>
      <c r="O7896" s="220"/>
      <c r="P7896" s="220"/>
      <c r="Q7896" s="326"/>
      <c r="R7896" s="326"/>
      <c r="S7896" s="326"/>
      <c r="T7896" s="326"/>
    </row>
    <row r="7897" spans="1:20">
      <c r="A7897" s="220"/>
      <c r="B7897" s="220"/>
      <c r="C7897" s="220"/>
      <c r="D7897" s="220"/>
      <c r="E7897" s="220"/>
      <c r="F7897" s="220"/>
      <c r="G7897" s="220"/>
      <c r="H7897" s="220"/>
      <c r="I7897" s="220"/>
      <c r="J7897" s="220"/>
      <c r="K7897" s="220"/>
      <c r="L7897" s="220"/>
      <c r="M7897" s="326"/>
      <c r="N7897" s="220"/>
      <c r="O7897" s="220"/>
      <c r="P7897" s="220"/>
      <c r="Q7897" s="326"/>
      <c r="R7897" s="326"/>
      <c r="S7897" s="326"/>
      <c r="T7897" s="326"/>
    </row>
    <row r="7898" spans="1:20">
      <c r="A7898" s="220"/>
      <c r="B7898" s="220"/>
      <c r="C7898" s="220"/>
      <c r="D7898" s="220"/>
      <c r="E7898" s="220"/>
      <c r="F7898" s="220"/>
      <c r="G7898" s="220"/>
      <c r="H7898" s="220"/>
      <c r="I7898" s="220"/>
      <c r="J7898" s="220"/>
      <c r="K7898" s="220"/>
      <c r="L7898" s="220"/>
      <c r="M7898" s="326"/>
      <c r="N7898" s="220"/>
      <c r="O7898" s="220"/>
      <c r="P7898" s="220"/>
      <c r="Q7898" s="326"/>
      <c r="R7898" s="326"/>
      <c r="S7898" s="326"/>
      <c r="T7898" s="326"/>
    </row>
    <row r="7899" spans="1:20">
      <c r="A7899" s="220"/>
      <c r="B7899" s="220"/>
      <c r="C7899" s="220"/>
      <c r="D7899" s="220"/>
      <c r="E7899" s="220"/>
      <c r="F7899" s="220"/>
      <c r="G7899" s="220"/>
      <c r="H7899" s="220"/>
      <c r="I7899" s="220"/>
      <c r="J7899" s="220"/>
      <c r="K7899" s="220"/>
      <c r="L7899" s="220"/>
      <c r="M7899" s="326"/>
      <c r="N7899" s="220"/>
      <c r="O7899" s="220"/>
      <c r="P7899" s="220"/>
      <c r="Q7899" s="326"/>
      <c r="R7899" s="326"/>
      <c r="S7899" s="326"/>
      <c r="T7899" s="326"/>
    </row>
    <row r="7900" spans="1:20">
      <c r="A7900" s="220"/>
      <c r="B7900" s="220"/>
      <c r="C7900" s="220"/>
      <c r="D7900" s="220"/>
      <c r="E7900" s="220"/>
      <c r="F7900" s="220"/>
      <c r="G7900" s="220"/>
      <c r="H7900" s="220"/>
      <c r="I7900" s="220"/>
      <c r="J7900" s="220"/>
      <c r="K7900" s="220"/>
      <c r="L7900" s="220"/>
      <c r="M7900" s="326"/>
      <c r="N7900" s="220"/>
      <c r="O7900" s="220"/>
      <c r="P7900" s="220"/>
      <c r="Q7900" s="326"/>
      <c r="R7900" s="326"/>
      <c r="S7900" s="326"/>
      <c r="T7900" s="326"/>
    </row>
    <row r="7901" spans="1:20">
      <c r="A7901" s="220"/>
      <c r="B7901" s="220"/>
      <c r="C7901" s="220"/>
      <c r="D7901" s="220"/>
      <c r="E7901" s="220"/>
      <c r="F7901" s="220"/>
      <c r="G7901" s="220"/>
      <c r="H7901" s="220"/>
      <c r="I7901" s="220"/>
      <c r="J7901" s="220"/>
      <c r="K7901" s="220"/>
      <c r="L7901" s="220"/>
      <c r="M7901" s="326"/>
      <c r="N7901" s="220"/>
      <c r="O7901" s="220"/>
      <c r="P7901" s="220"/>
      <c r="Q7901" s="326"/>
      <c r="R7901" s="326"/>
      <c r="S7901" s="326"/>
      <c r="T7901" s="326"/>
    </row>
    <row r="7902" spans="1:20">
      <c r="A7902" s="220"/>
      <c r="B7902" s="220"/>
      <c r="C7902" s="220"/>
      <c r="D7902" s="220"/>
      <c r="E7902" s="220"/>
      <c r="F7902" s="220"/>
      <c r="G7902" s="220"/>
      <c r="H7902" s="220"/>
      <c r="I7902" s="220"/>
      <c r="J7902" s="220"/>
      <c r="K7902" s="220"/>
      <c r="L7902" s="220"/>
      <c r="M7902" s="326"/>
      <c r="N7902" s="220"/>
      <c r="O7902" s="220"/>
      <c r="P7902" s="220"/>
      <c r="Q7902" s="326"/>
      <c r="R7902" s="326"/>
      <c r="S7902" s="326"/>
      <c r="T7902" s="326"/>
    </row>
    <row r="7903" spans="1:20">
      <c r="A7903" s="220"/>
      <c r="B7903" s="220"/>
      <c r="C7903" s="220"/>
      <c r="D7903" s="220"/>
      <c r="E7903" s="220"/>
      <c r="F7903" s="220"/>
      <c r="G7903" s="220"/>
      <c r="H7903" s="220"/>
      <c r="I7903" s="220"/>
      <c r="J7903" s="220"/>
      <c r="K7903" s="220"/>
      <c r="L7903" s="220"/>
      <c r="M7903" s="326"/>
      <c r="N7903" s="220"/>
      <c r="O7903" s="220"/>
      <c r="P7903" s="220"/>
      <c r="Q7903" s="326"/>
      <c r="R7903" s="326"/>
      <c r="S7903" s="326"/>
      <c r="T7903" s="326"/>
    </row>
    <row r="7904" spans="1:20">
      <c r="A7904" s="220"/>
      <c r="B7904" s="220"/>
      <c r="C7904" s="220"/>
      <c r="D7904" s="220"/>
      <c r="E7904" s="220"/>
      <c r="F7904" s="220"/>
      <c r="G7904" s="220"/>
      <c r="H7904" s="220"/>
      <c r="I7904" s="220"/>
      <c r="J7904" s="220"/>
      <c r="K7904" s="220"/>
      <c r="L7904" s="220"/>
      <c r="M7904" s="326"/>
      <c r="N7904" s="220"/>
      <c r="O7904" s="220"/>
      <c r="P7904" s="220"/>
      <c r="Q7904" s="326"/>
      <c r="R7904" s="326"/>
      <c r="S7904" s="326"/>
      <c r="T7904" s="326"/>
    </row>
    <row r="7905" spans="1:20">
      <c r="A7905" s="220"/>
      <c r="B7905" s="220"/>
      <c r="C7905" s="220"/>
      <c r="D7905" s="220"/>
      <c r="E7905" s="220"/>
      <c r="F7905" s="220"/>
      <c r="G7905" s="220"/>
      <c r="H7905" s="220"/>
      <c r="I7905" s="220"/>
      <c r="J7905" s="220"/>
      <c r="K7905" s="220"/>
      <c r="L7905" s="220"/>
      <c r="M7905" s="326"/>
      <c r="N7905" s="220"/>
      <c r="O7905" s="220"/>
      <c r="P7905" s="220"/>
      <c r="Q7905" s="326"/>
      <c r="R7905" s="326"/>
      <c r="S7905" s="326"/>
      <c r="T7905" s="326"/>
    </row>
    <row r="7906" spans="1:20">
      <c r="A7906" s="220"/>
      <c r="B7906" s="220"/>
      <c r="C7906" s="220"/>
      <c r="D7906" s="220"/>
      <c r="E7906" s="220"/>
      <c r="F7906" s="220"/>
      <c r="G7906" s="220"/>
      <c r="H7906" s="220"/>
      <c r="I7906" s="220"/>
      <c r="J7906" s="220"/>
      <c r="K7906" s="220"/>
      <c r="L7906" s="220"/>
      <c r="M7906" s="326"/>
      <c r="N7906" s="220"/>
      <c r="O7906" s="220"/>
      <c r="P7906" s="220"/>
      <c r="Q7906" s="326"/>
      <c r="R7906" s="326"/>
      <c r="S7906" s="326"/>
      <c r="T7906" s="326"/>
    </row>
    <row r="7907" spans="1:20">
      <c r="A7907" s="220"/>
      <c r="B7907" s="220"/>
      <c r="C7907" s="220"/>
      <c r="D7907" s="220"/>
      <c r="E7907" s="220"/>
      <c r="F7907" s="220"/>
      <c r="G7907" s="220"/>
      <c r="H7907" s="220"/>
      <c r="I7907" s="220"/>
      <c r="J7907" s="220"/>
      <c r="K7907" s="220"/>
      <c r="L7907" s="220"/>
      <c r="M7907" s="326"/>
      <c r="N7907" s="220"/>
      <c r="O7907" s="220"/>
      <c r="P7907" s="220"/>
      <c r="Q7907" s="326"/>
      <c r="R7907" s="326"/>
      <c r="S7907" s="326"/>
      <c r="T7907" s="326"/>
    </row>
    <row r="7908" spans="1:20">
      <c r="A7908" s="220"/>
      <c r="B7908" s="220"/>
      <c r="C7908" s="220"/>
      <c r="D7908" s="220"/>
      <c r="E7908" s="220"/>
      <c r="F7908" s="220"/>
      <c r="G7908" s="220"/>
      <c r="H7908" s="220"/>
      <c r="I7908" s="220"/>
      <c r="J7908" s="220"/>
      <c r="K7908" s="220"/>
      <c r="L7908" s="220"/>
      <c r="M7908" s="326"/>
      <c r="N7908" s="220"/>
      <c r="O7908" s="220"/>
      <c r="P7908" s="220"/>
      <c r="Q7908" s="326"/>
      <c r="R7908" s="326"/>
      <c r="S7908" s="326"/>
      <c r="T7908" s="326"/>
    </row>
    <row r="7909" spans="1:20">
      <c r="A7909" s="220"/>
      <c r="B7909" s="220"/>
      <c r="C7909" s="220"/>
      <c r="D7909" s="220"/>
      <c r="E7909" s="220"/>
      <c r="F7909" s="220"/>
      <c r="G7909" s="220"/>
      <c r="H7909" s="220"/>
      <c r="I7909" s="220"/>
      <c r="J7909" s="220"/>
      <c r="K7909" s="220"/>
      <c r="L7909" s="220"/>
      <c r="M7909" s="326"/>
      <c r="N7909" s="220"/>
      <c r="O7909" s="220"/>
      <c r="P7909" s="220"/>
      <c r="Q7909" s="326"/>
      <c r="R7909" s="326"/>
      <c r="S7909" s="326"/>
      <c r="T7909" s="326"/>
    </row>
    <row r="7910" spans="1:20">
      <c r="A7910" s="220"/>
      <c r="B7910" s="220"/>
      <c r="C7910" s="220"/>
      <c r="D7910" s="220"/>
      <c r="E7910" s="220"/>
      <c r="F7910" s="220"/>
      <c r="G7910" s="220"/>
      <c r="H7910" s="220"/>
      <c r="I7910" s="220"/>
      <c r="J7910" s="220"/>
      <c r="K7910" s="220"/>
      <c r="L7910" s="220"/>
      <c r="M7910" s="326"/>
      <c r="N7910" s="220"/>
      <c r="O7910" s="220"/>
      <c r="P7910" s="220"/>
      <c r="Q7910" s="326"/>
      <c r="R7910" s="326"/>
      <c r="S7910" s="326"/>
      <c r="T7910" s="326"/>
    </row>
    <row r="7911" spans="1:20">
      <c r="A7911" s="220"/>
      <c r="B7911" s="220"/>
      <c r="C7911" s="220"/>
      <c r="D7911" s="220"/>
      <c r="E7911" s="220"/>
      <c r="F7911" s="220"/>
      <c r="G7911" s="220"/>
      <c r="H7911" s="220"/>
      <c r="I7911" s="220"/>
      <c r="J7911" s="220"/>
      <c r="K7911" s="220"/>
      <c r="L7911" s="220"/>
      <c r="M7911" s="326"/>
      <c r="N7911" s="220"/>
      <c r="O7911" s="220"/>
      <c r="P7911" s="220"/>
      <c r="Q7911" s="326"/>
      <c r="R7911" s="326"/>
      <c r="S7911" s="326"/>
      <c r="T7911" s="326"/>
    </row>
    <row r="7912" spans="1:20">
      <c r="A7912" s="220"/>
      <c r="B7912" s="220"/>
      <c r="C7912" s="220"/>
      <c r="D7912" s="220"/>
      <c r="E7912" s="220"/>
      <c r="F7912" s="220"/>
      <c r="G7912" s="220"/>
      <c r="H7912" s="220"/>
      <c r="I7912" s="220"/>
      <c r="J7912" s="220"/>
      <c r="K7912" s="220"/>
      <c r="L7912" s="220"/>
      <c r="M7912" s="326"/>
      <c r="N7912" s="220"/>
      <c r="O7912" s="220"/>
      <c r="P7912" s="220"/>
      <c r="Q7912" s="326"/>
      <c r="R7912" s="326"/>
      <c r="S7912" s="326"/>
      <c r="T7912" s="326"/>
    </row>
    <row r="7913" spans="1:20">
      <c r="A7913" s="220"/>
      <c r="B7913" s="220"/>
      <c r="C7913" s="220"/>
      <c r="D7913" s="220"/>
      <c r="E7913" s="220"/>
      <c r="F7913" s="220"/>
      <c r="G7913" s="220"/>
      <c r="H7913" s="220"/>
      <c r="I7913" s="220"/>
      <c r="J7913" s="220"/>
      <c r="K7913" s="220"/>
      <c r="L7913" s="220"/>
      <c r="M7913" s="326"/>
      <c r="N7913" s="220"/>
      <c r="O7913" s="220"/>
      <c r="P7913" s="220"/>
      <c r="Q7913" s="326"/>
      <c r="R7913" s="326"/>
      <c r="S7913" s="326"/>
      <c r="T7913" s="326"/>
    </row>
    <row r="7914" spans="1:20">
      <c r="A7914" s="220"/>
      <c r="B7914" s="220"/>
      <c r="C7914" s="220"/>
      <c r="D7914" s="220"/>
      <c r="E7914" s="220"/>
      <c r="F7914" s="220"/>
      <c r="G7914" s="220"/>
      <c r="H7914" s="220"/>
      <c r="I7914" s="220"/>
      <c r="J7914" s="220"/>
      <c r="K7914" s="220"/>
      <c r="L7914" s="220"/>
      <c r="M7914" s="326"/>
      <c r="N7914" s="220"/>
      <c r="O7914" s="220"/>
      <c r="P7914" s="220"/>
      <c r="Q7914" s="326"/>
      <c r="R7914" s="326"/>
      <c r="S7914" s="326"/>
      <c r="T7914" s="326"/>
    </row>
    <row r="7915" spans="1:20">
      <c r="A7915" s="220"/>
      <c r="B7915" s="220"/>
      <c r="C7915" s="220"/>
      <c r="D7915" s="220"/>
      <c r="E7915" s="220"/>
      <c r="F7915" s="220"/>
      <c r="G7915" s="220"/>
      <c r="H7915" s="220"/>
      <c r="I7915" s="220"/>
      <c r="J7915" s="220"/>
      <c r="K7915" s="220"/>
      <c r="L7915" s="220"/>
      <c r="M7915" s="326"/>
      <c r="N7915" s="220"/>
      <c r="O7915" s="220"/>
      <c r="P7915" s="220"/>
      <c r="Q7915" s="326"/>
      <c r="R7915" s="326"/>
      <c r="S7915" s="326"/>
      <c r="T7915" s="326"/>
    </row>
    <row r="7916" spans="1:20">
      <c r="A7916" s="220"/>
      <c r="B7916" s="220"/>
      <c r="C7916" s="220"/>
      <c r="D7916" s="220"/>
      <c r="E7916" s="220"/>
      <c r="F7916" s="220"/>
      <c r="G7916" s="220"/>
      <c r="H7916" s="220"/>
      <c r="I7916" s="220"/>
      <c r="J7916" s="220"/>
      <c r="K7916" s="220"/>
      <c r="L7916" s="220"/>
      <c r="M7916" s="326"/>
      <c r="N7916" s="220"/>
      <c r="O7916" s="220"/>
      <c r="P7916" s="220"/>
      <c r="Q7916" s="326"/>
      <c r="R7916" s="326"/>
      <c r="S7916" s="326"/>
      <c r="T7916" s="326"/>
    </row>
    <row r="7917" spans="1:20">
      <c r="A7917" s="220"/>
      <c r="B7917" s="220"/>
      <c r="C7917" s="220"/>
      <c r="D7917" s="220"/>
      <c r="E7917" s="220"/>
      <c r="F7917" s="220"/>
      <c r="G7917" s="220"/>
      <c r="H7917" s="220"/>
      <c r="I7917" s="220"/>
      <c r="J7917" s="220"/>
      <c r="K7917" s="220"/>
      <c r="L7917" s="220"/>
      <c r="M7917" s="326"/>
      <c r="N7917" s="220"/>
      <c r="O7917" s="220"/>
      <c r="P7917" s="220"/>
      <c r="Q7917" s="326"/>
      <c r="R7917" s="326"/>
      <c r="S7917" s="326"/>
      <c r="T7917" s="326"/>
    </row>
    <row r="7918" spans="1:20">
      <c r="A7918" s="220"/>
      <c r="B7918" s="220"/>
      <c r="C7918" s="220"/>
      <c r="D7918" s="220"/>
      <c r="E7918" s="220"/>
      <c r="F7918" s="220"/>
      <c r="G7918" s="220"/>
      <c r="H7918" s="220"/>
      <c r="I7918" s="220"/>
      <c r="J7918" s="220"/>
      <c r="K7918" s="220"/>
      <c r="L7918" s="220"/>
      <c r="M7918" s="326"/>
      <c r="N7918" s="220"/>
      <c r="O7918" s="220"/>
      <c r="P7918" s="220"/>
      <c r="Q7918" s="326"/>
      <c r="R7918" s="326"/>
      <c r="S7918" s="326"/>
      <c r="T7918" s="326"/>
    </row>
    <row r="7919" spans="1:20">
      <c r="A7919" s="220"/>
      <c r="B7919" s="220"/>
      <c r="C7919" s="220"/>
      <c r="D7919" s="220"/>
      <c r="E7919" s="220"/>
      <c r="F7919" s="220"/>
      <c r="G7919" s="220"/>
      <c r="H7919" s="220"/>
      <c r="I7919" s="220"/>
      <c r="J7919" s="220"/>
      <c r="K7919" s="220"/>
      <c r="L7919" s="220"/>
      <c r="M7919" s="326"/>
      <c r="N7919" s="220"/>
      <c r="O7919" s="220"/>
      <c r="P7919" s="220"/>
      <c r="Q7919" s="326"/>
      <c r="R7919" s="326"/>
      <c r="S7919" s="326"/>
      <c r="T7919" s="326"/>
    </row>
    <row r="7920" spans="1:20">
      <c r="A7920" s="220"/>
      <c r="B7920" s="220"/>
      <c r="C7920" s="220"/>
      <c r="D7920" s="220"/>
      <c r="E7920" s="220"/>
      <c r="F7920" s="220"/>
      <c r="G7920" s="220"/>
      <c r="H7920" s="220"/>
      <c r="I7920" s="220"/>
      <c r="J7920" s="220"/>
      <c r="K7920" s="220"/>
      <c r="L7920" s="220"/>
      <c r="M7920" s="326"/>
      <c r="N7920" s="220"/>
      <c r="O7920" s="220"/>
      <c r="P7920" s="220"/>
      <c r="Q7920" s="326"/>
      <c r="R7920" s="326"/>
      <c r="S7920" s="326"/>
      <c r="T7920" s="326"/>
    </row>
    <row r="7921" spans="1:20">
      <c r="A7921" s="220"/>
      <c r="B7921" s="220"/>
      <c r="C7921" s="220"/>
      <c r="D7921" s="220"/>
      <c r="E7921" s="220"/>
      <c r="F7921" s="220"/>
      <c r="G7921" s="220"/>
      <c r="H7921" s="220"/>
      <c r="I7921" s="220"/>
      <c r="J7921" s="220"/>
      <c r="K7921" s="220"/>
      <c r="L7921" s="220"/>
      <c r="M7921" s="326"/>
      <c r="N7921" s="220"/>
      <c r="O7921" s="220"/>
      <c r="P7921" s="220"/>
      <c r="Q7921" s="326"/>
      <c r="R7921" s="326"/>
      <c r="S7921" s="326"/>
      <c r="T7921" s="326"/>
    </row>
    <row r="7922" spans="1:20">
      <c r="A7922" s="220"/>
      <c r="B7922" s="220"/>
      <c r="C7922" s="220"/>
      <c r="D7922" s="220"/>
      <c r="E7922" s="220"/>
      <c r="F7922" s="220"/>
      <c r="G7922" s="220"/>
      <c r="H7922" s="220"/>
      <c r="I7922" s="220"/>
      <c r="J7922" s="220"/>
      <c r="K7922" s="220"/>
      <c r="L7922" s="220"/>
      <c r="M7922" s="326"/>
      <c r="N7922" s="220"/>
      <c r="O7922" s="220"/>
      <c r="P7922" s="220"/>
      <c r="Q7922" s="326"/>
      <c r="R7922" s="326"/>
      <c r="S7922" s="326"/>
      <c r="T7922" s="326"/>
    </row>
    <row r="7923" spans="1:20">
      <c r="A7923" s="220"/>
      <c r="B7923" s="220"/>
      <c r="C7923" s="220"/>
      <c r="D7923" s="220"/>
      <c r="E7923" s="220"/>
      <c r="F7923" s="220"/>
      <c r="G7923" s="220"/>
      <c r="H7923" s="220"/>
      <c r="I7923" s="220"/>
      <c r="J7923" s="220"/>
      <c r="K7923" s="220"/>
      <c r="L7923" s="220"/>
      <c r="M7923" s="326"/>
      <c r="N7923" s="220"/>
      <c r="O7923" s="220"/>
      <c r="P7923" s="220"/>
      <c r="Q7923" s="326"/>
      <c r="R7923" s="326"/>
      <c r="S7923" s="326"/>
      <c r="T7923" s="326"/>
    </row>
    <row r="7924" spans="1:20">
      <c r="A7924" s="220"/>
      <c r="B7924" s="220"/>
      <c r="C7924" s="220"/>
      <c r="D7924" s="220"/>
      <c r="E7924" s="220"/>
      <c r="F7924" s="220"/>
      <c r="G7924" s="220"/>
      <c r="H7924" s="220"/>
      <c r="I7924" s="220"/>
      <c r="J7924" s="220"/>
      <c r="K7924" s="220"/>
      <c r="L7924" s="220"/>
      <c r="M7924" s="326"/>
      <c r="N7924" s="220"/>
      <c r="O7924" s="220"/>
      <c r="P7924" s="220"/>
      <c r="Q7924" s="326"/>
      <c r="R7924" s="326"/>
      <c r="S7924" s="326"/>
      <c r="T7924" s="326"/>
    </row>
    <row r="7925" spans="1:20">
      <c r="A7925" s="220"/>
      <c r="B7925" s="220"/>
      <c r="C7925" s="220"/>
      <c r="D7925" s="220"/>
      <c r="E7925" s="220"/>
      <c r="F7925" s="220"/>
      <c r="G7925" s="220"/>
      <c r="H7925" s="220"/>
      <c r="I7925" s="220"/>
      <c r="J7925" s="220"/>
      <c r="K7925" s="220"/>
      <c r="L7925" s="220"/>
      <c r="M7925" s="326"/>
      <c r="N7925" s="220"/>
      <c r="O7925" s="220"/>
      <c r="P7925" s="220"/>
      <c r="Q7925" s="326"/>
      <c r="R7925" s="326"/>
      <c r="S7925" s="326"/>
      <c r="T7925" s="326"/>
    </row>
    <row r="7926" spans="1:20">
      <c r="A7926" s="220"/>
      <c r="B7926" s="220"/>
      <c r="C7926" s="220"/>
      <c r="D7926" s="220"/>
      <c r="E7926" s="220"/>
      <c r="F7926" s="220"/>
      <c r="G7926" s="220"/>
      <c r="H7926" s="220"/>
      <c r="I7926" s="220"/>
      <c r="J7926" s="220"/>
      <c r="K7926" s="220"/>
      <c r="L7926" s="220"/>
      <c r="M7926" s="326"/>
      <c r="N7926" s="220"/>
      <c r="O7926" s="220"/>
      <c r="P7926" s="220"/>
      <c r="Q7926" s="326"/>
      <c r="R7926" s="326"/>
      <c r="S7926" s="326"/>
      <c r="T7926" s="326"/>
    </row>
    <row r="7927" spans="1:20">
      <c r="A7927" s="220"/>
      <c r="B7927" s="220"/>
      <c r="C7927" s="220"/>
      <c r="D7927" s="220"/>
      <c r="E7927" s="220"/>
      <c r="F7927" s="220"/>
      <c r="G7927" s="220"/>
      <c r="H7927" s="220"/>
      <c r="I7927" s="220"/>
      <c r="J7927" s="220"/>
      <c r="K7927" s="220"/>
      <c r="L7927" s="220"/>
      <c r="M7927" s="326"/>
      <c r="N7927" s="220"/>
      <c r="O7927" s="220"/>
      <c r="P7927" s="220"/>
      <c r="Q7927" s="326"/>
      <c r="R7927" s="326"/>
      <c r="S7927" s="326"/>
      <c r="T7927" s="326"/>
    </row>
    <row r="7928" spans="1:20">
      <c r="A7928" s="220"/>
      <c r="B7928" s="220"/>
      <c r="C7928" s="220"/>
      <c r="D7928" s="220"/>
      <c r="E7928" s="220"/>
      <c r="F7928" s="220"/>
      <c r="G7928" s="220"/>
      <c r="H7928" s="220"/>
      <c r="I7928" s="220"/>
      <c r="J7928" s="220"/>
      <c r="K7928" s="220"/>
      <c r="L7928" s="220"/>
      <c r="M7928" s="326"/>
      <c r="N7928" s="220"/>
      <c r="O7928" s="220"/>
      <c r="P7928" s="220"/>
      <c r="Q7928" s="326"/>
      <c r="R7928" s="326"/>
      <c r="S7928" s="326"/>
      <c r="T7928" s="326"/>
    </row>
    <row r="7929" spans="1:20">
      <c r="A7929" s="220"/>
      <c r="B7929" s="220"/>
      <c r="C7929" s="220"/>
      <c r="D7929" s="220"/>
      <c r="E7929" s="220"/>
      <c r="F7929" s="220"/>
      <c r="G7929" s="220"/>
      <c r="H7929" s="220"/>
      <c r="I7929" s="220"/>
      <c r="J7929" s="220"/>
      <c r="K7929" s="220"/>
      <c r="L7929" s="220"/>
      <c r="M7929" s="326"/>
      <c r="N7929" s="220"/>
      <c r="O7929" s="220"/>
      <c r="P7929" s="220"/>
      <c r="Q7929" s="326"/>
      <c r="R7929" s="326"/>
      <c r="S7929" s="326"/>
      <c r="T7929" s="326"/>
    </row>
    <row r="7930" spans="1:20">
      <c r="A7930" s="220"/>
      <c r="B7930" s="220"/>
      <c r="C7930" s="220"/>
      <c r="D7930" s="220"/>
      <c r="E7930" s="220"/>
      <c r="F7930" s="220"/>
      <c r="G7930" s="220"/>
      <c r="H7930" s="220"/>
      <c r="I7930" s="220"/>
      <c r="J7930" s="220"/>
      <c r="K7930" s="220"/>
      <c r="L7930" s="220"/>
      <c r="M7930" s="326"/>
      <c r="N7930" s="220"/>
      <c r="O7930" s="220"/>
      <c r="P7930" s="220"/>
      <c r="Q7930" s="326"/>
      <c r="R7930" s="326"/>
      <c r="S7930" s="326"/>
      <c r="T7930" s="326"/>
    </row>
    <row r="7931" spans="1:20">
      <c r="A7931" s="220"/>
      <c r="B7931" s="220"/>
      <c r="C7931" s="220"/>
      <c r="D7931" s="220"/>
      <c r="E7931" s="220"/>
      <c r="F7931" s="220"/>
      <c r="G7931" s="220"/>
      <c r="H7931" s="220"/>
      <c r="I7931" s="220"/>
      <c r="J7931" s="220"/>
      <c r="K7931" s="220"/>
      <c r="L7931" s="220"/>
      <c r="M7931" s="326"/>
      <c r="N7931" s="220"/>
      <c r="O7931" s="220"/>
      <c r="P7931" s="220"/>
      <c r="Q7931" s="326"/>
      <c r="R7931" s="326"/>
      <c r="S7931" s="326"/>
      <c r="T7931" s="326"/>
    </row>
    <row r="7932" spans="1:20">
      <c r="A7932" s="220"/>
      <c r="B7932" s="220"/>
      <c r="C7932" s="220"/>
      <c r="D7932" s="220"/>
      <c r="E7932" s="220"/>
      <c r="F7932" s="220"/>
      <c r="G7932" s="220"/>
      <c r="H7932" s="220"/>
      <c r="I7932" s="220"/>
      <c r="J7932" s="220"/>
      <c r="K7932" s="220"/>
      <c r="L7932" s="220"/>
      <c r="M7932" s="326"/>
      <c r="N7932" s="220"/>
      <c r="O7932" s="220"/>
      <c r="P7932" s="220"/>
      <c r="Q7932" s="326"/>
      <c r="R7932" s="326"/>
      <c r="S7932" s="326"/>
      <c r="T7932" s="326"/>
    </row>
    <row r="7933" spans="1:20">
      <c r="A7933" s="220"/>
      <c r="B7933" s="220"/>
      <c r="C7933" s="220"/>
      <c r="D7933" s="220"/>
      <c r="E7933" s="220"/>
      <c r="F7933" s="220"/>
      <c r="G7933" s="220"/>
      <c r="H7933" s="220"/>
      <c r="I7933" s="220"/>
      <c r="J7933" s="220"/>
      <c r="K7933" s="220"/>
      <c r="L7933" s="220"/>
      <c r="M7933" s="326"/>
      <c r="N7933" s="220"/>
      <c r="O7933" s="220"/>
      <c r="P7933" s="220"/>
      <c r="Q7933" s="326"/>
      <c r="R7933" s="326"/>
      <c r="S7933" s="326"/>
      <c r="T7933" s="326"/>
    </row>
    <row r="7934" spans="1:20">
      <c r="A7934" s="220"/>
      <c r="B7934" s="220"/>
      <c r="C7934" s="220"/>
      <c r="D7934" s="220"/>
      <c r="E7934" s="220"/>
      <c r="F7934" s="220"/>
      <c r="G7934" s="220"/>
      <c r="H7934" s="220"/>
      <c r="I7934" s="220"/>
      <c r="J7934" s="220"/>
      <c r="K7934" s="220"/>
      <c r="L7934" s="220"/>
      <c r="M7934" s="326"/>
      <c r="N7934" s="220"/>
      <c r="O7934" s="220"/>
      <c r="P7934" s="220"/>
      <c r="Q7934" s="326"/>
      <c r="R7934" s="326"/>
      <c r="S7934" s="326"/>
      <c r="T7934" s="326"/>
    </row>
    <row r="7935" spans="1:20">
      <c r="A7935" s="220"/>
      <c r="B7935" s="220"/>
      <c r="C7935" s="220"/>
      <c r="D7935" s="220"/>
      <c r="E7935" s="220"/>
      <c r="F7935" s="220"/>
      <c r="G7935" s="220"/>
      <c r="H7935" s="220"/>
      <c r="I7935" s="220"/>
      <c r="J7935" s="220"/>
      <c r="K7935" s="220"/>
      <c r="L7935" s="220"/>
      <c r="M7935" s="326"/>
      <c r="N7935" s="220"/>
      <c r="O7935" s="220"/>
      <c r="P7935" s="220"/>
      <c r="Q7935" s="326"/>
      <c r="R7935" s="326"/>
      <c r="S7935" s="326"/>
      <c r="T7935" s="326"/>
    </row>
    <row r="7936" spans="1:20">
      <c r="A7936" s="220"/>
      <c r="B7936" s="220"/>
      <c r="C7936" s="220"/>
      <c r="D7936" s="220"/>
      <c r="E7936" s="220"/>
      <c r="F7936" s="220"/>
      <c r="G7936" s="220"/>
      <c r="H7936" s="220"/>
      <c r="I7936" s="220"/>
      <c r="J7936" s="220"/>
      <c r="K7936" s="220"/>
      <c r="L7936" s="220"/>
      <c r="M7936" s="326"/>
      <c r="N7936" s="220"/>
      <c r="O7936" s="220"/>
      <c r="P7936" s="220"/>
      <c r="Q7936" s="326"/>
      <c r="R7936" s="326"/>
      <c r="S7936" s="326"/>
      <c r="T7936" s="326"/>
    </row>
    <row r="7937" spans="1:20">
      <c r="A7937" s="220"/>
      <c r="B7937" s="220"/>
      <c r="C7937" s="220"/>
      <c r="D7937" s="220"/>
      <c r="E7937" s="220"/>
      <c r="F7937" s="220"/>
      <c r="G7937" s="220"/>
      <c r="H7937" s="220"/>
      <c r="I7937" s="220"/>
      <c r="J7937" s="220"/>
      <c r="K7937" s="220"/>
      <c r="L7937" s="220"/>
      <c r="M7937" s="326"/>
      <c r="N7937" s="220"/>
      <c r="O7937" s="220"/>
      <c r="P7937" s="220"/>
      <c r="Q7937" s="326"/>
      <c r="R7937" s="326"/>
      <c r="S7937" s="326"/>
      <c r="T7937" s="326"/>
    </row>
    <row r="7938" spans="1:20">
      <c r="A7938" s="220"/>
      <c r="B7938" s="220"/>
      <c r="C7938" s="220"/>
      <c r="D7938" s="220"/>
      <c r="E7938" s="220"/>
      <c r="F7938" s="220"/>
      <c r="G7938" s="220"/>
      <c r="H7938" s="220"/>
      <c r="I7938" s="220"/>
      <c r="J7938" s="220"/>
      <c r="K7938" s="220"/>
      <c r="L7938" s="220"/>
      <c r="M7938" s="326"/>
      <c r="N7938" s="220"/>
      <c r="O7938" s="220"/>
      <c r="P7938" s="220"/>
      <c r="Q7938" s="326"/>
      <c r="R7938" s="326"/>
      <c r="S7938" s="326"/>
      <c r="T7938" s="326"/>
    </row>
    <row r="7939" spans="1:20">
      <c r="A7939" s="220"/>
      <c r="B7939" s="220"/>
      <c r="C7939" s="220"/>
      <c r="D7939" s="220"/>
      <c r="E7939" s="220"/>
      <c r="F7939" s="220"/>
      <c r="G7939" s="220"/>
      <c r="H7939" s="220"/>
      <c r="I7939" s="220"/>
      <c r="J7939" s="220"/>
      <c r="K7939" s="220"/>
      <c r="L7939" s="220"/>
      <c r="M7939" s="326"/>
      <c r="N7939" s="220"/>
      <c r="O7939" s="220"/>
      <c r="P7939" s="220"/>
      <c r="Q7939" s="326"/>
      <c r="R7939" s="326"/>
      <c r="S7939" s="326"/>
      <c r="T7939" s="326"/>
    </row>
    <row r="7940" spans="1:20">
      <c r="A7940" s="220"/>
      <c r="B7940" s="220"/>
      <c r="C7940" s="220"/>
      <c r="D7940" s="220"/>
      <c r="E7940" s="220"/>
      <c r="F7940" s="220"/>
      <c r="G7940" s="220"/>
      <c r="H7940" s="220"/>
      <c r="I7940" s="220"/>
      <c r="J7940" s="220"/>
      <c r="K7940" s="220"/>
      <c r="L7940" s="220"/>
      <c r="M7940" s="326"/>
      <c r="N7940" s="220"/>
      <c r="O7940" s="220"/>
      <c r="P7940" s="220"/>
      <c r="Q7940" s="326"/>
      <c r="R7940" s="326"/>
      <c r="S7940" s="326"/>
      <c r="T7940" s="326"/>
    </row>
    <row r="7941" spans="1:20">
      <c r="A7941" s="220"/>
      <c r="B7941" s="220"/>
      <c r="C7941" s="220"/>
      <c r="D7941" s="220"/>
      <c r="E7941" s="220"/>
      <c r="F7941" s="220"/>
      <c r="G7941" s="220"/>
      <c r="H7941" s="220"/>
      <c r="I7941" s="220"/>
      <c r="J7941" s="220"/>
      <c r="K7941" s="220"/>
      <c r="L7941" s="220"/>
      <c r="M7941" s="326"/>
      <c r="N7941" s="220"/>
      <c r="O7941" s="220"/>
      <c r="P7941" s="220"/>
      <c r="Q7941" s="326"/>
      <c r="R7941" s="326"/>
      <c r="S7941" s="326"/>
      <c r="T7941" s="326"/>
    </row>
    <row r="7942" spans="1:20">
      <c r="A7942" s="220"/>
      <c r="B7942" s="220"/>
      <c r="C7942" s="220"/>
      <c r="D7942" s="220"/>
      <c r="E7942" s="220"/>
      <c r="F7942" s="220"/>
      <c r="G7942" s="220"/>
      <c r="H7942" s="220"/>
      <c r="I7942" s="220"/>
      <c r="J7942" s="220"/>
      <c r="K7942" s="220"/>
      <c r="L7942" s="220"/>
      <c r="M7942" s="326"/>
      <c r="N7942" s="220"/>
      <c r="O7942" s="220"/>
      <c r="P7942" s="220"/>
      <c r="Q7942" s="326"/>
      <c r="R7942" s="326"/>
      <c r="S7942" s="326"/>
      <c r="T7942" s="326"/>
    </row>
    <row r="7943" spans="1:20">
      <c r="A7943" s="220"/>
      <c r="B7943" s="220"/>
      <c r="C7943" s="220"/>
      <c r="D7943" s="220"/>
      <c r="E7943" s="220"/>
      <c r="F7943" s="220"/>
      <c r="G7943" s="220"/>
      <c r="H7943" s="220"/>
      <c r="I7943" s="220"/>
      <c r="J7943" s="220"/>
      <c r="K7943" s="220"/>
      <c r="L7943" s="220"/>
      <c r="M7943" s="326"/>
      <c r="N7943" s="220"/>
      <c r="O7943" s="220"/>
      <c r="P7943" s="220"/>
      <c r="Q7943" s="326"/>
      <c r="R7943" s="326"/>
      <c r="S7943" s="326"/>
      <c r="T7943" s="326"/>
    </row>
    <row r="7944" spans="1:20">
      <c r="A7944" s="220"/>
      <c r="B7944" s="220"/>
      <c r="C7944" s="220"/>
      <c r="D7944" s="220"/>
      <c r="E7944" s="220"/>
      <c r="F7944" s="220"/>
      <c r="G7944" s="220"/>
      <c r="H7944" s="220"/>
      <c r="I7944" s="220"/>
      <c r="J7944" s="220"/>
      <c r="K7944" s="220"/>
      <c r="L7944" s="220"/>
      <c r="M7944" s="326"/>
      <c r="N7944" s="220"/>
      <c r="O7944" s="220"/>
      <c r="P7944" s="220"/>
      <c r="Q7944" s="326"/>
      <c r="R7944" s="326"/>
      <c r="S7944" s="326"/>
      <c r="T7944" s="326"/>
    </row>
    <row r="7945" spans="1:20">
      <c r="A7945" s="220"/>
      <c r="B7945" s="220"/>
      <c r="C7945" s="220"/>
      <c r="D7945" s="220"/>
      <c r="E7945" s="220"/>
      <c r="F7945" s="220"/>
      <c r="G7945" s="220"/>
      <c r="H7945" s="220"/>
      <c r="I7945" s="220"/>
      <c r="J7945" s="220"/>
      <c r="K7945" s="220"/>
      <c r="L7945" s="220"/>
      <c r="M7945" s="326"/>
      <c r="N7945" s="220"/>
      <c r="O7945" s="220"/>
      <c r="P7945" s="220"/>
      <c r="Q7945" s="326"/>
      <c r="R7945" s="326"/>
      <c r="S7945" s="326"/>
      <c r="T7945" s="326"/>
    </row>
    <row r="7946" spans="1:20">
      <c r="A7946" s="220"/>
      <c r="B7946" s="220"/>
      <c r="C7946" s="220"/>
      <c r="D7946" s="220"/>
      <c r="E7946" s="220"/>
      <c r="F7946" s="220"/>
      <c r="G7946" s="220"/>
      <c r="H7946" s="220"/>
      <c r="I7946" s="220"/>
      <c r="J7946" s="220"/>
      <c r="K7946" s="220"/>
      <c r="L7946" s="220"/>
      <c r="M7946" s="326"/>
      <c r="N7946" s="220"/>
      <c r="O7946" s="220"/>
      <c r="P7946" s="220"/>
      <c r="Q7946" s="326"/>
      <c r="R7946" s="326"/>
      <c r="S7946" s="326"/>
      <c r="T7946" s="326"/>
    </row>
    <row r="7947" spans="1:20">
      <c r="A7947" s="220"/>
      <c r="B7947" s="220"/>
      <c r="C7947" s="220"/>
      <c r="D7947" s="220"/>
      <c r="E7947" s="220"/>
      <c r="F7947" s="220"/>
      <c r="G7947" s="220"/>
      <c r="H7947" s="220"/>
      <c r="I7947" s="220"/>
      <c r="J7947" s="220"/>
      <c r="K7947" s="220"/>
      <c r="L7947" s="220"/>
      <c r="M7947" s="326"/>
      <c r="N7947" s="220"/>
      <c r="O7947" s="220"/>
      <c r="P7947" s="220"/>
      <c r="Q7947" s="326"/>
      <c r="R7947" s="326"/>
      <c r="S7947" s="326"/>
      <c r="T7947" s="326"/>
    </row>
    <row r="7948" spans="1:20">
      <c r="A7948" s="220"/>
      <c r="B7948" s="220"/>
      <c r="C7948" s="220"/>
      <c r="D7948" s="220"/>
      <c r="E7948" s="220"/>
      <c r="F7948" s="220"/>
      <c r="G7948" s="220"/>
      <c r="H7948" s="220"/>
      <c r="I7948" s="220"/>
      <c r="J7948" s="220"/>
      <c r="K7948" s="220"/>
      <c r="L7948" s="220"/>
      <c r="M7948" s="326"/>
      <c r="N7948" s="220"/>
      <c r="O7948" s="220"/>
      <c r="P7948" s="220"/>
      <c r="Q7948" s="326"/>
      <c r="R7948" s="326"/>
      <c r="S7948" s="326"/>
      <c r="T7948" s="326"/>
    </row>
    <row r="7949" spans="1:20">
      <c r="A7949" s="220"/>
      <c r="B7949" s="220"/>
      <c r="C7949" s="220"/>
      <c r="D7949" s="220"/>
      <c r="E7949" s="220"/>
      <c r="F7949" s="220"/>
      <c r="G7949" s="220"/>
      <c r="H7949" s="220"/>
      <c r="I7949" s="220"/>
      <c r="J7949" s="220"/>
      <c r="K7949" s="220"/>
      <c r="L7949" s="220"/>
      <c r="M7949" s="326"/>
      <c r="N7949" s="220"/>
      <c r="O7949" s="220"/>
      <c r="P7949" s="220"/>
      <c r="Q7949" s="326"/>
      <c r="R7949" s="326"/>
      <c r="S7949" s="326"/>
      <c r="T7949" s="326"/>
    </row>
    <row r="7950" spans="1:20">
      <c r="A7950" s="220"/>
      <c r="B7950" s="220"/>
      <c r="C7950" s="220"/>
      <c r="D7950" s="220"/>
      <c r="E7950" s="220"/>
      <c r="F7950" s="220"/>
      <c r="G7950" s="220"/>
      <c r="H7950" s="220"/>
      <c r="I7950" s="220"/>
      <c r="J7950" s="220"/>
      <c r="K7950" s="220"/>
      <c r="L7950" s="220"/>
      <c r="M7950" s="326"/>
      <c r="N7950" s="220"/>
      <c r="O7950" s="220"/>
      <c r="P7950" s="220"/>
      <c r="Q7950" s="326"/>
      <c r="R7950" s="326"/>
      <c r="S7950" s="326"/>
      <c r="T7950" s="326"/>
    </row>
    <row r="7951" spans="1:20">
      <c r="A7951" s="220"/>
      <c r="B7951" s="220"/>
      <c r="C7951" s="220"/>
      <c r="D7951" s="220"/>
      <c r="E7951" s="220"/>
      <c r="F7951" s="220"/>
      <c r="G7951" s="220"/>
      <c r="H7951" s="220"/>
      <c r="I7951" s="220"/>
      <c r="J7951" s="220"/>
      <c r="K7951" s="220"/>
      <c r="L7951" s="220"/>
      <c r="M7951" s="326"/>
      <c r="N7951" s="220"/>
      <c r="O7951" s="220"/>
      <c r="P7951" s="220"/>
      <c r="Q7951" s="326"/>
      <c r="R7951" s="326"/>
      <c r="S7951" s="326"/>
      <c r="T7951" s="326"/>
    </row>
    <row r="7952" spans="1:20">
      <c r="A7952" s="220"/>
      <c r="B7952" s="220"/>
      <c r="C7952" s="220"/>
      <c r="D7952" s="220"/>
      <c r="E7952" s="220"/>
      <c r="F7952" s="220"/>
      <c r="G7952" s="220"/>
      <c r="H7952" s="220"/>
      <c r="I7952" s="220"/>
      <c r="J7952" s="220"/>
      <c r="K7952" s="220"/>
      <c r="L7952" s="220"/>
      <c r="M7952" s="326"/>
      <c r="N7952" s="220"/>
      <c r="O7952" s="220"/>
      <c r="P7952" s="220"/>
      <c r="Q7952" s="326"/>
      <c r="R7952" s="326"/>
      <c r="S7952" s="326"/>
      <c r="T7952" s="326"/>
    </row>
    <row r="7953" spans="1:20">
      <c r="A7953" s="220"/>
      <c r="B7953" s="220"/>
      <c r="C7953" s="220"/>
      <c r="D7953" s="220"/>
      <c r="E7953" s="220"/>
      <c r="F7953" s="220"/>
      <c r="G7953" s="220"/>
      <c r="H7953" s="220"/>
      <c r="I7953" s="220"/>
      <c r="J7953" s="220"/>
      <c r="K7953" s="220"/>
      <c r="L7953" s="220"/>
      <c r="M7953" s="326"/>
      <c r="N7953" s="220"/>
      <c r="O7953" s="220"/>
      <c r="P7953" s="220"/>
      <c r="Q7953" s="326"/>
      <c r="R7953" s="326"/>
      <c r="S7953" s="326"/>
      <c r="T7953" s="326"/>
    </row>
    <row r="7954" spans="1:20">
      <c r="A7954" s="220"/>
      <c r="B7954" s="220"/>
      <c r="C7954" s="220"/>
      <c r="D7954" s="220"/>
      <c r="E7954" s="220"/>
      <c r="F7954" s="220"/>
      <c r="G7954" s="220"/>
      <c r="H7954" s="220"/>
      <c r="I7954" s="220"/>
      <c r="J7954" s="220"/>
      <c r="K7954" s="220"/>
      <c r="L7954" s="220"/>
      <c r="M7954" s="326"/>
      <c r="N7954" s="220"/>
      <c r="O7954" s="220"/>
      <c r="P7954" s="220"/>
      <c r="Q7954" s="326"/>
      <c r="R7954" s="326"/>
      <c r="S7954" s="326"/>
      <c r="T7954" s="326"/>
    </row>
    <row r="7955" spans="1:20">
      <c r="A7955" s="220"/>
      <c r="B7955" s="220"/>
      <c r="C7955" s="220"/>
      <c r="D7955" s="220"/>
      <c r="E7955" s="220"/>
      <c r="F7955" s="220"/>
      <c r="G7955" s="220"/>
      <c r="H7955" s="220"/>
      <c r="I7955" s="220"/>
      <c r="J7955" s="220"/>
      <c r="K7955" s="220"/>
      <c r="L7955" s="220"/>
      <c r="M7955" s="326"/>
      <c r="N7955" s="220"/>
      <c r="O7955" s="220"/>
      <c r="P7955" s="220"/>
      <c r="Q7955" s="326"/>
      <c r="R7955" s="326"/>
      <c r="S7955" s="326"/>
      <c r="T7955" s="326"/>
    </row>
    <row r="7956" spans="1:20">
      <c r="A7956" s="220"/>
      <c r="B7956" s="220"/>
      <c r="C7956" s="220"/>
      <c r="D7956" s="220"/>
      <c r="E7956" s="220"/>
      <c r="F7956" s="220"/>
      <c r="G7956" s="220"/>
      <c r="H7956" s="220"/>
      <c r="I7956" s="220"/>
      <c r="J7956" s="220"/>
      <c r="K7956" s="220"/>
      <c r="L7956" s="220"/>
      <c r="M7956" s="326"/>
      <c r="N7956" s="220"/>
      <c r="O7956" s="220"/>
      <c r="P7956" s="220"/>
      <c r="Q7956" s="326"/>
      <c r="R7956" s="326"/>
      <c r="S7956" s="326"/>
      <c r="T7956" s="326"/>
    </row>
    <row r="7957" spans="1:20">
      <c r="A7957" s="220"/>
      <c r="B7957" s="220"/>
      <c r="C7957" s="220"/>
      <c r="D7957" s="220"/>
      <c r="E7957" s="220"/>
      <c r="F7957" s="220"/>
      <c r="G7957" s="220"/>
      <c r="H7957" s="220"/>
      <c r="I7957" s="220"/>
      <c r="J7957" s="220"/>
      <c r="K7957" s="220"/>
      <c r="L7957" s="220"/>
      <c r="M7957" s="326"/>
      <c r="N7957" s="220"/>
      <c r="O7957" s="220"/>
      <c r="P7957" s="220"/>
      <c r="Q7957" s="326"/>
      <c r="R7957" s="326"/>
      <c r="S7957" s="326"/>
      <c r="T7957" s="326"/>
    </row>
    <row r="7958" spans="1:20">
      <c r="A7958" s="220"/>
      <c r="B7958" s="220"/>
      <c r="C7958" s="220"/>
      <c r="D7958" s="220"/>
      <c r="E7958" s="220"/>
      <c r="F7958" s="220"/>
      <c r="G7958" s="220"/>
      <c r="H7958" s="220"/>
      <c r="I7958" s="220"/>
      <c r="J7958" s="220"/>
      <c r="K7958" s="220"/>
      <c r="L7958" s="220"/>
      <c r="M7958" s="326"/>
      <c r="N7958" s="220"/>
      <c r="O7958" s="220"/>
      <c r="P7958" s="220"/>
      <c r="Q7958" s="326"/>
      <c r="R7958" s="326"/>
      <c r="S7958" s="326"/>
      <c r="T7958" s="326"/>
    </row>
    <row r="7959" spans="1:20">
      <c r="A7959" s="220"/>
      <c r="B7959" s="220"/>
      <c r="C7959" s="220"/>
      <c r="D7959" s="220"/>
      <c r="E7959" s="220"/>
      <c r="F7959" s="220"/>
      <c r="G7959" s="220"/>
      <c r="H7959" s="220"/>
      <c r="I7959" s="220"/>
      <c r="J7959" s="220"/>
      <c r="K7959" s="220"/>
      <c r="L7959" s="220"/>
      <c r="M7959" s="326"/>
      <c r="N7959" s="220"/>
      <c r="O7959" s="220"/>
      <c r="P7959" s="220"/>
      <c r="Q7959" s="326"/>
      <c r="R7959" s="326"/>
      <c r="S7959" s="326"/>
      <c r="T7959" s="326"/>
    </row>
    <row r="7960" spans="1:20">
      <c r="A7960" s="220"/>
      <c r="B7960" s="220"/>
      <c r="C7960" s="220"/>
      <c r="D7960" s="220"/>
      <c r="E7960" s="220"/>
      <c r="F7960" s="220"/>
      <c r="G7960" s="220"/>
      <c r="H7960" s="220"/>
      <c r="I7960" s="220"/>
      <c r="J7960" s="220"/>
      <c r="K7960" s="220"/>
      <c r="L7960" s="220"/>
      <c r="M7960" s="326"/>
      <c r="N7960" s="220"/>
      <c r="O7960" s="220"/>
      <c r="P7960" s="220"/>
      <c r="Q7960" s="326"/>
      <c r="R7960" s="326"/>
      <c r="S7960" s="326"/>
      <c r="T7960" s="326"/>
    </row>
    <row r="7961" spans="1:20">
      <c r="A7961" s="220"/>
      <c r="B7961" s="220"/>
      <c r="C7961" s="220"/>
      <c r="D7961" s="220"/>
      <c r="E7961" s="220"/>
      <c r="F7961" s="220"/>
      <c r="G7961" s="220"/>
      <c r="H7961" s="220"/>
      <c r="I7961" s="220"/>
      <c r="J7961" s="220"/>
      <c r="K7961" s="220"/>
      <c r="L7961" s="220"/>
      <c r="M7961" s="326"/>
      <c r="N7961" s="220"/>
      <c r="O7961" s="220"/>
      <c r="P7961" s="220"/>
      <c r="Q7961" s="326"/>
      <c r="R7961" s="326"/>
      <c r="S7961" s="326"/>
      <c r="T7961" s="326"/>
    </row>
    <row r="7962" spans="1:20">
      <c r="A7962" s="220"/>
      <c r="B7962" s="220"/>
      <c r="C7962" s="220"/>
      <c r="D7962" s="220"/>
      <c r="E7962" s="220"/>
      <c r="F7962" s="220"/>
      <c r="G7962" s="220"/>
      <c r="H7962" s="220"/>
      <c r="I7962" s="220"/>
      <c r="J7962" s="220"/>
      <c r="K7962" s="220"/>
      <c r="L7962" s="220"/>
      <c r="M7962" s="326"/>
      <c r="N7962" s="220"/>
      <c r="O7962" s="220"/>
      <c r="P7962" s="220"/>
      <c r="Q7962" s="326"/>
      <c r="R7962" s="326"/>
      <c r="S7962" s="326"/>
      <c r="T7962" s="326"/>
    </row>
    <row r="7963" spans="1:20">
      <c r="A7963" s="220"/>
      <c r="B7963" s="220"/>
      <c r="C7963" s="220"/>
      <c r="D7963" s="220"/>
      <c r="E7963" s="220"/>
      <c r="F7963" s="220"/>
      <c r="G7963" s="220"/>
      <c r="H7963" s="220"/>
      <c r="I7963" s="220"/>
      <c r="J7963" s="220"/>
      <c r="K7963" s="220"/>
      <c r="L7963" s="220"/>
      <c r="M7963" s="326"/>
      <c r="N7963" s="220"/>
      <c r="O7963" s="220"/>
      <c r="P7963" s="220"/>
      <c r="Q7963" s="326"/>
      <c r="R7963" s="326"/>
      <c r="S7963" s="326"/>
      <c r="T7963" s="326"/>
    </row>
    <row r="7964" spans="1:20">
      <c r="A7964" s="220"/>
      <c r="B7964" s="220"/>
      <c r="C7964" s="220"/>
      <c r="D7964" s="220"/>
      <c r="E7964" s="220"/>
      <c r="F7964" s="220"/>
      <c r="G7964" s="220"/>
      <c r="H7964" s="220"/>
      <c r="I7964" s="220"/>
      <c r="J7964" s="220"/>
      <c r="K7964" s="220"/>
      <c r="L7964" s="220"/>
      <c r="M7964" s="326"/>
      <c r="N7964" s="220"/>
      <c r="O7964" s="220"/>
      <c r="P7964" s="220"/>
      <c r="Q7964" s="326"/>
      <c r="R7964" s="326"/>
      <c r="S7964" s="326"/>
      <c r="T7964" s="326"/>
    </row>
    <row r="7965" spans="1:20">
      <c r="A7965" s="220"/>
      <c r="B7965" s="220"/>
      <c r="C7965" s="220"/>
      <c r="D7965" s="220"/>
      <c r="E7965" s="220"/>
      <c r="F7965" s="220"/>
      <c r="G7965" s="220"/>
      <c r="H7965" s="220"/>
      <c r="I7965" s="220"/>
      <c r="J7965" s="220"/>
      <c r="K7965" s="220"/>
      <c r="L7965" s="220"/>
      <c r="M7965" s="326"/>
      <c r="N7965" s="220"/>
      <c r="O7965" s="220"/>
      <c r="P7965" s="220"/>
      <c r="Q7965" s="326"/>
      <c r="R7965" s="326"/>
      <c r="S7965" s="326"/>
      <c r="T7965" s="326"/>
    </row>
    <row r="7966" spans="1:20">
      <c r="A7966" s="220"/>
      <c r="B7966" s="220"/>
      <c r="C7966" s="220"/>
      <c r="D7966" s="220"/>
      <c r="E7966" s="220"/>
      <c r="F7966" s="220"/>
      <c r="G7966" s="220"/>
      <c r="H7966" s="220"/>
      <c r="I7966" s="220"/>
      <c r="J7966" s="220"/>
      <c r="K7966" s="220"/>
      <c r="L7966" s="220"/>
      <c r="M7966" s="326"/>
      <c r="N7966" s="220"/>
      <c r="O7966" s="220"/>
      <c r="P7966" s="220"/>
      <c r="Q7966" s="326"/>
      <c r="R7966" s="326"/>
      <c r="S7966" s="326"/>
      <c r="T7966" s="326"/>
    </row>
    <row r="7967" spans="1:20">
      <c r="A7967" s="220"/>
      <c r="B7967" s="220"/>
      <c r="C7967" s="220"/>
      <c r="D7967" s="220"/>
      <c r="E7967" s="220"/>
      <c r="F7967" s="220"/>
      <c r="G7967" s="220"/>
      <c r="H7967" s="220"/>
      <c r="I7967" s="220"/>
      <c r="J7967" s="220"/>
      <c r="K7967" s="220"/>
      <c r="L7967" s="220"/>
      <c r="M7967" s="326"/>
      <c r="N7967" s="220"/>
      <c r="O7967" s="220"/>
      <c r="P7967" s="220"/>
      <c r="Q7967" s="326"/>
      <c r="R7967" s="326"/>
      <c r="S7967" s="326"/>
      <c r="T7967" s="326"/>
    </row>
    <row r="7968" spans="1:20">
      <c r="A7968" s="220"/>
      <c r="B7968" s="220"/>
      <c r="C7968" s="220"/>
      <c r="D7968" s="220"/>
      <c r="E7968" s="220"/>
      <c r="F7968" s="220"/>
      <c r="G7968" s="220"/>
      <c r="H7968" s="220"/>
      <c r="I7968" s="220"/>
      <c r="J7968" s="220"/>
      <c r="K7968" s="220"/>
      <c r="L7968" s="220"/>
      <c r="M7968" s="326"/>
      <c r="N7968" s="220"/>
      <c r="O7968" s="220"/>
      <c r="P7968" s="220"/>
      <c r="Q7968" s="326"/>
      <c r="R7968" s="326"/>
      <c r="S7968" s="326"/>
      <c r="T7968" s="326"/>
    </row>
    <row r="7969" spans="1:20">
      <c r="A7969" s="220"/>
      <c r="B7969" s="220"/>
      <c r="C7969" s="220"/>
      <c r="D7969" s="220"/>
      <c r="E7969" s="220"/>
      <c r="F7969" s="220"/>
      <c r="G7969" s="220"/>
      <c r="H7969" s="220"/>
      <c r="I7969" s="220"/>
      <c r="J7969" s="220"/>
      <c r="K7969" s="220"/>
      <c r="L7969" s="220"/>
      <c r="M7969" s="326"/>
      <c r="N7969" s="220"/>
      <c r="O7969" s="220"/>
      <c r="P7969" s="220"/>
      <c r="Q7969" s="326"/>
      <c r="R7969" s="326"/>
      <c r="S7969" s="326"/>
      <c r="T7969" s="326"/>
    </row>
    <row r="7970" spans="1:20">
      <c r="A7970" s="220"/>
      <c r="B7970" s="220"/>
      <c r="C7970" s="220"/>
      <c r="D7970" s="220"/>
      <c r="E7970" s="220"/>
      <c r="F7970" s="220"/>
      <c r="G7970" s="220"/>
      <c r="H7970" s="220"/>
      <c r="I7970" s="220"/>
      <c r="J7970" s="220"/>
      <c r="K7970" s="220"/>
      <c r="L7970" s="220"/>
      <c r="M7970" s="326"/>
      <c r="N7970" s="220"/>
      <c r="O7970" s="220"/>
      <c r="P7970" s="220"/>
      <c r="Q7970" s="326"/>
      <c r="R7970" s="326"/>
      <c r="S7970" s="326"/>
      <c r="T7970" s="326"/>
    </row>
    <row r="7971" spans="1:20">
      <c r="A7971" s="220"/>
      <c r="B7971" s="220"/>
      <c r="C7971" s="220"/>
      <c r="D7971" s="220"/>
      <c r="E7971" s="220"/>
      <c r="F7971" s="220"/>
      <c r="G7971" s="220"/>
      <c r="H7971" s="220"/>
      <c r="I7971" s="220"/>
      <c r="J7971" s="220"/>
      <c r="K7971" s="220"/>
      <c r="L7971" s="220"/>
      <c r="M7971" s="326"/>
      <c r="N7971" s="220"/>
      <c r="O7971" s="220"/>
      <c r="P7971" s="220"/>
      <c r="Q7971" s="326"/>
      <c r="R7971" s="326"/>
      <c r="S7971" s="326"/>
      <c r="T7971" s="326"/>
    </row>
    <row r="7972" spans="1:20">
      <c r="A7972" s="220"/>
      <c r="B7972" s="220"/>
      <c r="C7972" s="220"/>
      <c r="D7972" s="220"/>
      <c r="E7972" s="220"/>
      <c r="F7972" s="220"/>
      <c r="G7972" s="220"/>
      <c r="H7972" s="220"/>
      <c r="I7972" s="220"/>
      <c r="J7972" s="220"/>
      <c r="K7972" s="220"/>
      <c r="L7972" s="220"/>
      <c r="M7972" s="326"/>
      <c r="N7972" s="220"/>
      <c r="O7972" s="220"/>
      <c r="P7972" s="220"/>
      <c r="Q7972" s="326"/>
      <c r="R7972" s="326"/>
      <c r="S7972" s="326"/>
      <c r="T7972" s="326"/>
    </row>
    <row r="7973" spans="1:20">
      <c r="A7973" s="220"/>
      <c r="B7973" s="220"/>
      <c r="C7973" s="220"/>
      <c r="D7973" s="220"/>
      <c r="E7973" s="220"/>
      <c r="F7973" s="220"/>
      <c r="G7973" s="220"/>
      <c r="H7973" s="220"/>
      <c r="I7973" s="220"/>
      <c r="J7973" s="220"/>
      <c r="K7973" s="220"/>
      <c r="L7973" s="220"/>
      <c r="M7973" s="326"/>
      <c r="N7973" s="220"/>
      <c r="O7973" s="220"/>
      <c r="P7973" s="220"/>
      <c r="Q7973" s="326"/>
      <c r="R7973" s="326"/>
      <c r="S7973" s="326"/>
      <c r="T7973" s="326"/>
    </row>
    <row r="7974" spans="1:20">
      <c r="A7974" s="220"/>
      <c r="B7974" s="220"/>
      <c r="C7974" s="220"/>
      <c r="D7974" s="220"/>
      <c r="E7974" s="220"/>
      <c r="F7974" s="220"/>
      <c r="G7974" s="220"/>
      <c r="H7974" s="220"/>
      <c r="I7974" s="220"/>
      <c r="J7974" s="220"/>
      <c r="K7974" s="220"/>
      <c r="L7974" s="220"/>
      <c r="M7974" s="326"/>
      <c r="N7974" s="220"/>
      <c r="O7974" s="220"/>
      <c r="P7974" s="220"/>
      <c r="Q7974" s="326"/>
      <c r="R7974" s="326"/>
      <c r="S7974" s="326"/>
      <c r="T7974" s="326"/>
    </row>
    <row r="7975" spans="1:20">
      <c r="A7975" s="220"/>
      <c r="B7975" s="220"/>
      <c r="C7975" s="220"/>
      <c r="D7975" s="220"/>
      <c r="E7975" s="220"/>
      <c r="F7975" s="220"/>
      <c r="G7975" s="220"/>
      <c r="H7975" s="220"/>
      <c r="I7975" s="220"/>
      <c r="J7975" s="220"/>
      <c r="K7975" s="220"/>
      <c r="L7975" s="220"/>
      <c r="M7975" s="326"/>
      <c r="N7975" s="220"/>
      <c r="O7975" s="220"/>
      <c r="P7975" s="220"/>
      <c r="Q7975" s="326"/>
      <c r="R7975" s="326"/>
      <c r="S7975" s="326"/>
      <c r="T7975" s="326"/>
    </row>
    <row r="7976" spans="1:20">
      <c r="A7976" s="220"/>
      <c r="B7976" s="220"/>
      <c r="C7976" s="220"/>
      <c r="D7976" s="220"/>
      <c r="E7976" s="220"/>
      <c r="F7976" s="220"/>
      <c r="G7976" s="220"/>
      <c r="H7976" s="220"/>
      <c r="I7976" s="220"/>
      <c r="J7976" s="220"/>
      <c r="K7976" s="220"/>
      <c r="L7976" s="220"/>
      <c r="M7976" s="326"/>
      <c r="N7976" s="220"/>
      <c r="O7976" s="220"/>
      <c r="P7976" s="220"/>
      <c r="Q7976" s="326"/>
      <c r="R7976" s="326"/>
      <c r="S7976" s="326"/>
      <c r="T7976" s="326"/>
    </row>
    <row r="7977" spans="1:20">
      <c r="A7977" s="220"/>
      <c r="B7977" s="220"/>
      <c r="C7977" s="220"/>
      <c r="D7977" s="220"/>
      <c r="E7977" s="220"/>
      <c r="F7977" s="220"/>
      <c r="G7977" s="220"/>
      <c r="H7977" s="220"/>
      <c r="I7977" s="220"/>
      <c r="J7977" s="220"/>
      <c r="K7977" s="220"/>
      <c r="L7977" s="220"/>
      <c r="M7977" s="326"/>
      <c r="N7977" s="220"/>
      <c r="O7977" s="220"/>
      <c r="P7977" s="220"/>
      <c r="Q7977" s="326"/>
      <c r="R7977" s="326"/>
      <c r="S7977" s="326"/>
      <c r="T7977" s="326"/>
    </row>
    <row r="7978" spans="1:20">
      <c r="A7978" s="220"/>
      <c r="B7978" s="220"/>
      <c r="C7978" s="220"/>
      <c r="D7978" s="220"/>
      <c r="E7978" s="220"/>
      <c r="F7978" s="220"/>
      <c r="G7978" s="220"/>
      <c r="H7978" s="220"/>
      <c r="I7978" s="220"/>
      <c r="J7978" s="220"/>
      <c r="K7978" s="220"/>
      <c r="L7978" s="220"/>
      <c r="M7978" s="326"/>
      <c r="N7978" s="220"/>
      <c r="O7978" s="220"/>
      <c r="P7978" s="220"/>
      <c r="Q7978" s="326"/>
      <c r="R7978" s="326"/>
      <c r="S7978" s="326"/>
      <c r="T7978" s="326"/>
    </row>
    <row r="7979" spans="1:20">
      <c r="A7979" s="220"/>
      <c r="B7979" s="220"/>
      <c r="C7979" s="220"/>
      <c r="D7979" s="220"/>
      <c r="E7979" s="220"/>
      <c r="F7979" s="220"/>
      <c r="G7979" s="220"/>
      <c r="H7979" s="220"/>
      <c r="I7979" s="220"/>
      <c r="J7979" s="220"/>
      <c r="K7979" s="220"/>
      <c r="L7979" s="220"/>
      <c r="M7979" s="326"/>
      <c r="N7979" s="220"/>
      <c r="O7979" s="220"/>
      <c r="P7979" s="220"/>
      <c r="Q7979" s="326"/>
      <c r="R7979" s="326"/>
      <c r="S7979" s="326"/>
      <c r="T7979" s="326"/>
    </row>
    <row r="7980" spans="1:20">
      <c r="A7980" s="220"/>
      <c r="B7980" s="220"/>
      <c r="C7980" s="220"/>
      <c r="D7980" s="220"/>
      <c r="E7980" s="220"/>
      <c r="F7980" s="220"/>
      <c r="G7980" s="220"/>
      <c r="H7980" s="220"/>
      <c r="I7980" s="220"/>
      <c r="J7980" s="220"/>
      <c r="K7980" s="220"/>
      <c r="L7980" s="220"/>
      <c r="M7980" s="326"/>
      <c r="N7980" s="220"/>
      <c r="O7980" s="220"/>
      <c r="P7980" s="220"/>
      <c r="Q7980" s="326"/>
      <c r="R7980" s="326"/>
      <c r="S7980" s="326"/>
      <c r="T7980" s="326"/>
    </row>
    <row r="7981" spans="1:20">
      <c r="A7981" s="220"/>
      <c r="B7981" s="220"/>
      <c r="C7981" s="220"/>
      <c r="D7981" s="220"/>
      <c r="E7981" s="220"/>
      <c r="F7981" s="220"/>
      <c r="G7981" s="220"/>
      <c r="H7981" s="220"/>
      <c r="I7981" s="220"/>
      <c r="J7981" s="220"/>
      <c r="K7981" s="220"/>
      <c r="L7981" s="220"/>
      <c r="M7981" s="326"/>
      <c r="N7981" s="220"/>
      <c r="O7981" s="220"/>
      <c r="P7981" s="220"/>
      <c r="Q7981" s="326"/>
      <c r="R7981" s="326"/>
      <c r="S7981" s="326"/>
      <c r="T7981" s="326"/>
    </row>
    <row r="7982" spans="1:20">
      <c r="A7982" s="220"/>
      <c r="B7982" s="220"/>
      <c r="C7982" s="220"/>
      <c r="D7982" s="220"/>
      <c r="E7982" s="220"/>
      <c r="F7982" s="220"/>
      <c r="G7982" s="220"/>
      <c r="H7982" s="220"/>
      <c r="I7982" s="220"/>
      <c r="J7982" s="220"/>
      <c r="K7982" s="220"/>
      <c r="L7982" s="220"/>
      <c r="M7982" s="326"/>
      <c r="N7982" s="220"/>
      <c r="O7982" s="220"/>
      <c r="P7982" s="220"/>
      <c r="Q7982" s="326"/>
      <c r="R7982" s="326"/>
      <c r="S7982" s="326"/>
      <c r="T7982" s="326"/>
    </row>
    <row r="7983" spans="1:20">
      <c r="A7983" s="220"/>
      <c r="B7983" s="220"/>
      <c r="C7983" s="220"/>
      <c r="D7983" s="220"/>
      <c r="E7983" s="220"/>
      <c r="F7983" s="220"/>
      <c r="G7983" s="220"/>
      <c r="H7983" s="220"/>
      <c r="I7983" s="220"/>
      <c r="J7983" s="220"/>
      <c r="K7983" s="220"/>
      <c r="L7983" s="220"/>
      <c r="M7983" s="326"/>
      <c r="N7983" s="220"/>
      <c r="O7983" s="220"/>
      <c r="P7983" s="220"/>
      <c r="Q7983" s="326"/>
      <c r="R7983" s="326"/>
      <c r="S7983" s="326"/>
      <c r="T7983" s="326"/>
    </row>
    <row r="7984" spans="1:20">
      <c r="A7984" s="220"/>
      <c r="B7984" s="220"/>
      <c r="C7984" s="220"/>
      <c r="D7984" s="220"/>
      <c r="E7984" s="220"/>
      <c r="F7984" s="220"/>
      <c r="G7984" s="220"/>
      <c r="H7984" s="220"/>
      <c r="I7984" s="220"/>
      <c r="J7984" s="220"/>
      <c r="K7984" s="220"/>
      <c r="L7984" s="220"/>
      <c r="M7984" s="326"/>
      <c r="N7984" s="220"/>
      <c r="O7984" s="220"/>
      <c r="P7984" s="220"/>
      <c r="Q7984" s="326"/>
      <c r="R7984" s="326"/>
      <c r="S7984" s="326"/>
      <c r="T7984" s="326"/>
    </row>
    <row r="7985" spans="1:20">
      <c r="A7985" s="220"/>
      <c r="B7985" s="220"/>
      <c r="C7985" s="220"/>
      <c r="D7985" s="220"/>
      <c r="E7985" s="220"/>
      <c r="F7985" s="220"/>
      <c r="G7985" s="220"/>
      <c r="H7985" s="220"/>
      <c r="I7985" s="220"/>
      <c r="J7985" s="220"/>
      <c r="K7985" s="220"/>
      <c r="L7985" s="220"/>
      <c r="M7985" s="326"/>
      <c r="N7985" s="220"/>
      <c r="O7985" s="220"/>
      <c r="P7985" s="220"/>
      <c r="Q7985" s="326"/>
      <c r="R7985" s="326"/>
      <c r="S7985" s="326"/>
      <c r="T7985" s="326"/>
    </row>
    <row r="7986" spans="1:20">
      <c r="A7986" s="220"/>
      <c r="B7986" s="220"/>
      <c r="C7986" s="220"/>
      <c r="D7986" s="220"/>
      <c r="E7986" s="220"/>
      <c r="F7986" s="220"/>
      <c r="G7986" s="220"/>
      <c r="H7986" s="220"/>
      <c r="I7986" s="220"/>
      <c r="J7986" s="220"/>
      <c r="K7986" s="220"/>
      <c r="L7986" s="220"/>
      <c r="M7986" s="326"/>
      <c r="N7986" s="220"/>
      <c r="O7986" s="220"/>
      <c r="P7986" s="220"/>
      <c r="Q7986" s="326"/>
      <c r="R7986" s="326"/>
      <c r="S7986" s="326"/>
      <c r="T7986" s="326"/>
    </row>
    <row r="7987" spans="1:20">
      <c r="A7987" s="220"/>
      <c r="B7987" s="220"/>
      <c r="C7987" s="220"/>
      <c r="D7987" s="220"/>
      <c r="E7987" s="220"/>
      <c r="F7987" s="220"/>
      <c r="G7987" s="220"/>
      <c r="H7987" s="220"/>
      <c r="I7987" s="220"/>
      <c r="J7987" s="220"/>
      <c r="K7987" s="220"/>
      <c r="L7987" s="220"/>
      <c r="M7987" s="326"/>
      <c r="N7987" s="220"/>
      <c r="O7987" s="220"/>
      <c r="P7987" s="220"/>
      <c r="Q7987" s="326"/>
      <c r="R7987" s="326"/>
      <c r="S7987" s="326"/>
      <c r="T7987" s="326"/>
    </row>
    <row r="7988" spans="1:20">
      <c r="A7988" s="220"/>
      <c r="B7988" s="220"/>
      <c r="C7988" s="220"/>
      <c r="D7988" s="220"/>
      <c r="E7988" s="220"/>
      <c r="F7988" s="220"/>
      <c r="G7988" s="220"/>
      <c r="H7988" s="220"/>
      <c r="I7988" s="220"/>
      <c r="J7988" s="220"/>
      <c r="K7988" s="220"/>
      <c r="L7988" s="220"/>
      <c r="M7988" s="326"/>
      <c r="N7988" s="220"/>
      <c r="O7988" s="220"/>
      <c r="P7988" s="220"/>
      <c r="Q7988" s="326"/>
      <c r="R7988" s="326"/>
      <c r="S7988" s="326"/>
      <c r="T7988" s="326"/>
    </row>
    <row r="7989" spans="1:20">
      <c r="A7989" s="220"/>
      <c r="B7989" s="220"/>
      <c r="C7989" s="220"/>
      <c r="D7989" s="220"/>
      <c r="E7989" s="220"/>
      <c r="F7989" s="220"/>
      <c r="G7989" s="220"/>
      <c r="H7989" s="220"/>
      <c r="I7989" s="220"/>
      <c r="J7989" s="220"/>
      <c r="K7989" s="220"/>
      <c r="L7989" s="220"/>
      <c r="M7989" s="326"/>
      <c r="N7989" s="220"/>
      <c r="O7989" s="220"/>
      <c r="P7989" s="220"/>
      <c r="Q7989" s="326"/>
      <c r="R7989" s="326"/>
      <c r="S7989" s="326"/>
      <c r="T7989" s="326"/>
    </row>
    <row r="7990" spans="1:20">
      <c r="A7990" s="220"/>
      <c r="B7990" s="220"/>
      <c r="C7990" s="220"/>
      <c r="D7990" s="220"/>
      <c r="E7990" s="220"/>
      <c r="F7990" s="220"/>
      <c r="G7990" s="220"/>
      <c r="H7990" s="220"/>
      <c r="I7990" s="220"/>
      <c r="J7990" s="220"/>
      <c r="K7990" s="220"/>
      <c r="L7990" s="220"/>
      <c r="M7990" s="326"/>
      <c r="N7990" s="220"/>
      <c r="O7990" s="220"/>
      <c r="P7990" s="220"/>
      <c r="Q7990" s="326"/>
      <c r="R7990" s="326"/>
      <c r="S7990" s="326"/>
      <c r="T7990" s="326"/>
    </row>
    <row r="7991" spans="1:20">
      <c r="A7991" s="220"/>
      <c r="B7991" s="220"/>
      <c r="C7991" s="220"/>
      <c r="D7991" s="220"/>
      <c r="E7991" s="220"/>
      <c r="F7991" s="220"/>
      <c r="G7991" s="220"/>
      <c r="H7991" s="220"/>
      <c r="I7991" s="220"/>
      <c r="J7991" s="220"/>
      <c r="K7991" s="220"/>
      <c r="L7991" s="220"/>
      <c r="M7991" s="326"/>
      <c r="N7991" s="220"/>
      <c r="O7991" s="220"/>
      <c r="P7991" s="220"/>
      <c r="Q7991" s="326"/>
      <c r="R7991" s="326"/>
      <c r="S7991" s="326"/>
      <c r="T7991" s="326"/>
    </row>
    <row r="7992" spans="1:20">
      <c r="A7992" s="220"/>
      <c r="B7992" s="220"/>
      <c r="C7992" s="220"/>
      <c r="D7992" s="220"/>
      <c r="E7992" s="220"/>
      <c r="F7992" s="220"/>
      <c r="G7992" s="220"/>
      <c r="H7992" s="220"/>
      <c r="I7992" s="220"/>
      <c r="J7992" s="220"/>
      <c r="K7992" s="220"/>
      <c r="L7992" s="220"/>
      <c r="M7992" s="326"/>
      <c r="N7992" s="220"/>
      <c r="O7992" s="220"/>
      <c r="P7992" s="220"/>
      <c r="Q7992" s="326"/>
      <c r="R7992" s="326"/>
      <c r="S7992" s="326"/>
      <c r="T7992" s="326"/>
    </row>
    <row r="7993" spans="1:20">
      <c r="A7993" s="220"/>
      <c r="B7993" s="220"/>
      <c r="C7993" s="220"/>
      <c r="D7993" s="220"/>
      <c r="E7993" s="220"/>
      <c r="F7993" s="220"/>
      <c r="G7993" s="220"/>
      <c r="H7993" s="220"/>
      <c r="I7993" s="220"/>
      <c r="J7993" s="220"/>
      <c r="K7993" s="220"/>
      <c r="L7993" s="220"/>
      <c r="M7993" s="326"/>
      <c r="N7993" s="220"/>
      <c r="O7993" s="220"/>
      <c r="P7993" s="220"/>
      <c r="Q7993" s="326"/>
      <c r="R7993" s="326"/>
      <c r="S7993" s="326"/>
      <c r="T7993" s="326"/>
    </row>
    <row r="7994" spans="1:20">
      <c r="A7994" s="220"/>
      <c r="B7994" s="220"/>
      <c r="C7994" s="220"/>
      <c r="D7994" s="220"/>
      <c r="E7994" s="220"/>
      <c r="F7994" s="220"/>
      <c r="G7994" s="220"/>
      <c r="H7994" s="220"/>
      <c r="I7994" s="220"/>
      <c r="J7994" s="220"/>
      <c r="K7994" s="220"/>
      <c r="L7994" s="220"/>
      <c r="M7994" s="326"/>
      <c r="N7994" s="220"/>
      <c r="O7994" s="220"/>
      <c r="P7994" s="220"/>
      <c r="Q7994" s="326"/>
      <c r="R7994" s="326"/>
      <c r="S7994" s="326"/>
      <c r="T7994" s="326"/>
    </row>
    <row r="7995" spans="1:20">
      <c r="A7995" s="220"/>
      <c r="B7995" s="220"/>
      <c r="C7995" s="220"/>
      <c r="D7995" s="220"/>
      <c r="E7995" s="220"/>
      <c r="F7995" s="220"/>
      <c r="G7995" s="220"/>
      <c r="H7995" s="220"/>
      <c r="I7995" s="220"/>
      <c r="J7995" s="220"/>
      <c r="K7995" s="220"/>
      <c r="L7995" s="220"/>
      <c r="M7995" s="326"/>
      <c r="N7995" s="220"/>
      <c r="O7995" s="220"/>
      <c r="P7995" s="220"/>
      <c r="Q7995" s="326"/>
      <c r="R7995" s="326"/>
      <c r="S7995" s="326"/>
      <c r="T7995" s="326"/>
    </row>
    <row r="7996" spans="1:20">
      <c r="A7996" s="220"/>
      <c r="B7996" s="220"/>
      <c r="C7996" s="220"/>
      <c r="D7996" s="220"/>
      <c r="E7996" s="220"/>
      <c r="F7996" s="220"/>
      <c r="G7996" s="220"/>
      <c r="H7996" s="220"/>
      <c r="I7996" s="220"/>
      <c r="J7996" s="220"/>
      <c r="K7996" s="220"/>
      <c r="L7996" s="220"/>
      <c r="M7996" s="326"/>
      <c r="N7996" s="220"/>
      <c r="O7996" s="220"/>
      <c r="P7996" s="220"/>
      <c r="Q7996" s="326"/>
      <c r="R7996" s="326"/>
      <c r="S7996" s="326"/>
      <c r="T7996" s="326"/>
    </row>
    <row r="7997" spans="1:20">
      <c r="A7997" s="220"/>
      <c r="B7997" s="220"/>
      <c r="C7997" s="220"/>
      <c r="D7997" s="220"/>
      <c r="E7997" s="220"/>
      <c r="F7997" s="220"/>
      <c r="G7997" s="220"/>
      <c r="H7997" s="220"/>
      <c r="I7997" s="220"/>
      <c r="J7997" s="220"/>
      <c r="K7997" s="220"/>
      <c r="L7997" s="220"/>
      <c r="M7997" s="326"/>
      <c r="N7997" s="220"/>
      <c r="O7997" s="220"/>
      <c r="P7997" s="220"/>
      <c r="Q7997" s="326"/>
      <c r="R7997" s="326"/>
      <c r="S7997" s="326"/>
      <c r="T7997" s="326"/>
    </row>
    <row r="7998" spans="1:20">
      <c r="A7998" s="220"/>
      <c r="B7998" s="220"/>
      <c r="C7998" s="220"/>
      <c r="D7998" s="220"/>
      <c r="E7998" s="220"/>
      <c r="F7998" s="220"/>
      <c r="G7998" s="220"/>
      <c r="H7998" s="220"/>
      <c r="I7998" s="220"/>
      <c r="J7998" s="220"/>
      <c r="K7998" s="220"/>
      <c r="L7998" s="220"/>
      <c r="M7998" s="326"/>
      <c r="N7998" s="220"/>
      <c r="O7998" s="220"/>
      <c r="P7998" s="220"/>
      <c r="Q7998" s="326"/>
      <c r="R7998" s="326"/>
      <c r="S7998" s="326"/>
      <c r="T7998" s="326"/>
    </row>
    <row r="7999" spans="1:20">
      <c r="A7999" s="220"/>
      <c r="B7999" s="220"/>
      <c r="C7999" s="220"/>
      <c r="D7999" s="220"/>
      <c r="E7999" s="220"/>
      <c r="F7999" s="220"/>
      <c r="G7999" s="220"/>
      <c r="H7999" s="220"/>
      <c r="I7999" s="220"/>
      <c r="J7999" s="220"/>
      <c r="K7999" s="220"/>
      <c r="L7999" s="220"/>
      <c r="M7999" s="326"/>
      <c r="N7999" s="220"/>
      <c r="O7999" s="220"/>
      <c r="P7999" s="220"/>
      <c r="Q7999" s="326"/>
      <c r="R7999" s="326"/>
      <c r="S7999" s="326"/>
      <c r="T7999" s="326"/>
    </row>
    <row r="8000" spans="1:20">
      <c r="A8000" s="220"/>
      <c r="B8000" s="220"/>
      <c r="C8000" s="220"/>
      <c r="D8000" s="220"/>
      <c r="E8000" s="220"/>
      <c r="F8000" s="220"/>
      <c r="G8000" s="220"/>
      <c r="H8000" s="220"/>
      <c r="I8000" s="220"/>
      <c r="J8000" s="220"/>
      <c r="K8000" s="220"/>
      <c r="L8000" s="220"/>
      <c r="M8000" s="326"/>
      <c r="N8000" s="220"/>
      <c r="O8000" s="220"/>
      <c r="P8000" s="220"/>
      <c r="Q8000" s="326"/>
      <c r="R8000" s="326"/>
      <c r="S8000" s="326"/>
      <c r="T8000" s="326"/>
    </row>
    <row r="8001" spans="1:20">
      <c r="A8001" s="220"/>
      <c r="B8001" s="220"/>
      <c r="C8001" s="220"/>
      <c r="D8001" s="220"/>
      <c r="E8001" s="220"/>
      <c r="F8001" s="220"/>
      <c r="G8001" s="220"/>
      <c r="H8001" s="220"/>
      <c r="I8001" s="220"/>
      <c r="J8001" s="220"/>
      <c r="K8001" s="220"/>
      <c r="L8001" s="220"/>
      <c r="M8001" s="326"/>
      <c r="N8001" s="220"/>
      <c r="O8001" s="220"/>
      <c r="P8001" s="220"/>
      <c r="Q8001" s="326"/>
      <c r="R8001" s="326"/>
      <c r="S8001" s="326"/>
      <c r="T8001" s="326"/>
    </row>
    <row r="8002" spans="1:20">
      <c r="A8002" s="220"/>
      <c r="B8002" s="220"/>
      <c r="C8002" s="220"/>
      <c r="D8002" s="220"/>
      <c r="E8002" s="220"/>
      <c r="F8002" s="220"/>
      <c r="G8002" s="220"/>
      <c r="H8002" s="220"/>
      <c r="I8002" s="220"/>
      <c r="J8002" s="220"/>
      <c r="K8002" s="220"/>
      <c r="L8002" s="220"/>
      <c r="M8002" s="326"/>
      <c r="N8002" s="220"/>
      <c r="O8002" s="220"/>
      <c r="P8002" s="220"/>
      <c r="Q8002" s="326"/>
      <c r="R8002" s="326"/>
      <c r="S8002" s="326"/>
      <c r="T8002" s="326"/>
    </row>
    <row r="8003" spans="1:20">
      <c r="A8003" s="220"/>
      <c r="B8003" s="220"/>
      <c r="C8003" s="220"/>
      <c r="D8003" s="220"/>
      <c r="E8003" s="220"/>
      <c r="F8003" s="220"/>
      <c r="G8003" s="220"/>
      <c r="H8003" s="220"/>
      <c r="I8003" s="220"/>
      <c r="J8003" s="220"/>
      <c r="K8003" s="220"/>
      <c r="L8003" s="220"/>
      <c r="M8003" s="326"/>
      <c r="N8003" s="220"/>
      <c r="O8003" s="220"/>
      <c r="P8003" s="220"/>
      <c r="Q8003" s="326"/>
      <c r="R8003" s="326"/>
      <c r="S8003" s="326"/>
      <c r="T8003" s="326"/>
    </row>
    <row r="8004" spans="1:20">
      <c r="A8004" s="220"/>
      <c r="B8004" s="220"/>
      <c r="C8004" s="220"/>
      <c r="D8004" s="220"/>
      <c r="E8004" s="220"/>
      <c r="F8004" s="220"/>
      <c r="G8004" s="220"/>
      <c r="H8004" s="220"/>
      <c r="I8004" s="220"/>
      <c r="J8004" s="220"/>
      <c r="K8004" s="220"/>
      <c r="L8004" s="220"/>
      <c r="M8004" s="326"/>
      <c r="N8004" s="220"/>
      <c r="O8004" s="220"/>
      <c r="P8004" s="220"/>
      <c r="Q8004" s="326"/>
      <c r="R8004" s="326"/>
      <c r="S8004" s="326"/>
      <c r="T8004" s="326"/>
    </row>
    <row r="8005" spans="1:20">
      <c r="A8005" s="220"/>
      <c r="B8005" s="220"/>
      <c r="C8005" s="220"/>
      <c r="D8005" s="220"/>
      <c r="E8005" s="220"/>
      <c r="F8005" s="220"/>
      <c r="G8005" s="220"/>
      <c r="H8005" s="220"/>
      <c r="I8005" s="220"/>
      <c r="J8005" s="220"/>
      <c r="K8005" s="220"/>
      <c r="L8005" s="220"/>
      <c r="M8005" s="326"/>
      <c r="N8005" s="220"/>
      <c r="O8005" s="220"/>
      <c r="P8005" s="220"/>
      <c r="Q8005" s="326"/>
      <c r="R8005" s="326"/>
      <c r="S8005" s="326"/>
      <c r="T8005" s="326"/>
    </row>
    <row r="8006" spans="1:20">
      <c r="A8006" s="220"/>
      <c r="B8006" s="220"/>
      <c r="C8006" s="220"/>
      <c r="D8006" s="220"/>
      <c r="E8006" s="220"/>
      <c r="F8006" s="220"/>
      <c r="G8006" s="220"/>
      <c r="H8006" s="220"/>
      <c r="I8006" s="220"/>
      <c r="J8006" s="220"/>
      <c r="K8006" s="220"/>
      <c r="L8006" s="220"/>
      <c r="M8006" s="326"/>
      <c r="N8006" s="220"/>
      <c r="O8006" s="220"/>
      <c r="P8006" s="220"/>
      <c r="Q8006" s="326"/>
      <c r="R8006" s="326"/>
      <c r="S8006" s="326"/>
      <c r="T8006" s="326"/>
    </row>
    <row r="8007" spans="1:20">
      <c r="A8007" s="220"/>
      <c r="B8007" s="220"/>
      <c r="C8007" s="220"/>
      <c r="D8007" s="220"/>
      <c r="E8007" s="220"/>
      <c r="F8007" s="220"/>
      <c r="G8007" s="220"/>
      <c r="H8007" s="220"/>
      <c r="I8007" s="220"/>
      <c r="J8007" s="220"/>
      <c r="K8007" s="220"/>
      <c r="L8007" s="220"/>
      <c r="M8007" s="326"/>
      <c r="N8007" s="220"/>
      <c r="O8007" s="220"/>
      <c r="P8007" s="220"/>
      <c r="Q8007" s="326"/>
      <c r="R8007" s="326"/>
      <c r="S8007" s="326"/>
      <c r="T8007" s="326"/>
    </row>
    <row r="8008" spans="1:20">
      <c r="A8008" s="220"/>
      <c r="B8008" s="220"/>
      <c r="C8008" s="220"/>
      <c r="D8008" s="220"/>
      <c r="E8008" s="220"/>
      <c r="F8008" s="220"/>
      <c r="G8008" s="220"/>
      <c r="H8008" s="220"/>
      <c r="I8008" s="220"/>
      <c r="J8008" s="220"/>
      <c r="K8008" s="220"/>
      <c r="L8008" s="220"/>
      <c r="M8008" s="326"/>
      <c r="N8008" s="220"/>
      <c r="O8008" s="220"/>
      <c r="P8008" s="220"/>
      <c r="Q8008" s="326"/>
      <c r="R8008" s="326"/>
      <c r="S8008" s="326"/>
      <c r="T8008" s="326"/>
    </row>
    <row r="8009" spans="1:20">
      <c r="A8009" s="220"/>
      <c r="B8009" s="220"/>
      <c r="C8009" s="220"/>
      <c r="D8009" s="220"/>
      <c r="E8009" s="220"/>
      <c r="F8009" s="220"/>
      <c r="G8009" s="220"/>
      <c r="H8009" s="220"/>
      <c r="I8009" s="220"/>
      <c r="J8009" s="220"/>
      <c r="K8009" s="220"/>
      <c r="L8009" s="220"/>
      <c r="M8009" s="326"/>
      <c r="N8009" s="220"/>
      <c r="O8009" s="220"/>
      <c r="P8009" s="220"/>
      <c r="Q8009" s="326"/>
      <c r="R8009" s="326"/>
      <c r="S8009" s="326"/>
      <c r="T8009" s="326"/>
    </row>
    <row r="8010" spans="1:20">
      <c r="A8010" s="220"/>
      <c r="B8010" s="220"/>
      <c r="C8010" s="220"/>
      <c r="D8010" s="220"/>
      <c r="E8010" s="220"/>
      <c r="F8010" s="220"/>
      <c r="G8010" s="220"/>
      <c r="H8010" s="220"/>
      <c r="I8010" s="220"/>
      <c r="J8010" s="220"/>
      <c r="K8010" s="220"/>
      <c r="L8010" s="220"/>
      <c r="M8010" s="326"/>
      <c r="N8010" s="220"/>
      <c r="O8010" s="220"/>
      <c r="P8010" s="220"/>
      <c r="Q8010" s="326"/>
      <c r="R8010" s="326"/>
      <c r="S8010" s="326"/>
      <c r="T8010" s="326"/>
    </row>
    <row r="8011" spans="1:20">
      <c r="A8011" s="220"/>
      <c r="B8011" s="220"/>
      <c r="C8011" s="220"/>
      <c r="D8011" s="220"/>
      <c r="E8011" s="220"/>
      <c r="F8011" s="220"/>
      <c r="G8011" s="220"/>
      <c r="H8011" s="220"/>
      <c r="I8011" s="220"/>
      <c r="J8011" s="220"/>
      <c r="K8011" s="220"/>
      <c r="L8011" s="220"/>
      <c r="M8011" s="326"/>
      <c r="N8011" s="220"/>
      <c r="O8011" s="220"/>
      <c r="P8011" s="220"/>
      <c r="Q8011" s="326"/>
      <c r="R8011" s="326"/>
      <c r="S8011" s="326"/>
      <c r="T8011" s="326"/>
    </row>
    <row r="8012" spans="1:20">
      <c r="A8012" s="220"/>
      <c r="B8012" s="220"/>
      <c r="C8012" s="220"/>
      <c r="D8012" s="220"/>
      <c r="E8012" s="220"/>
      <c r="F8012" s="220"/>
      <c r="G8012" s="220"/>
      <c r="H8012" s="220"/>
      <c r="I8012" s="220"/>
      <c r="J8012" s="220"/>
      <c r="K8012" s="220"/>
      <c r="L8012" s="220"/>
      <c r="M8012" s="326"/>
      <c r="N8012" s="220"/>
      <c r="O8012" s="220"/>
      <c r="P8012" s="220"/>
      <c r="Q8012" s="326"/>
      <c r="R8012" s="326"/>
      <c r="S8012" s="326"/>
      <c r="T8012" s="326"/>
    </row>
    <row r="8013" spans="1:20">
      <c r="A8013" s="220"/>
      <c r="B8013" s="220"/>
      <c r="C8013" s="220"/>
      <c r="D8013" s="220"/>
      <c r="E8013" s="220"/>
      <c r="F8013" s="220"/>
      <c r="G8013" s="220"/>
      <c r="H8013" s="220"/>
      <c r="I8013" s="220"/>
      <c r="J8013" s="220"/>
      <c r="K8013" s="220"/>
      <c r="L8013" s="220"/>
      <c r="M8013" s="326"/>
      <c r="N8013" s="220"/>
      <c r="O8013" s="220"/>
      <c r="P8013" s="220"/>
      <c r="Q8013" s="326"/>
      <c r="R8013" s="326"/>
      <c r="S8013" s="326"/>
      <c r="T8013" s="326"/>
    </row>
    <row r="8014" spans="1:20">
      <c r="A8014" s="220"/>
      <c r="B8014" s="220"/>
      <c r="C8014" s="220"/>
      <c r="D8014" s="220"/>
      <c r="E8014" s="220"/>
      <c r="F8014" s="220"/>
      <c r="G8014" s="220"/>
      <c r="H8014" s="220"/>
      <c r="I8014" s="220"/>
      <c r="J8014" s="220"/>
      <c r="K8014" s="220"/>
      <c r="L8014" s="220"/>
      <c r="M8014" s="326"/>
      <c r="N8014" s="220"/>
      <c r="O8014" s="220"/>
      <c r="P8014" s="220"/>
      <c r="Q8014" s="326"/>
      <c r="R8014" s="326"/>
      <c r="S8014" s="326"/>
      <c r="T8014" s="326"/>
    </row>
    <row r="8015" spans="1:20">
      <c r="A8015" s="220"/>
      <c r="B8015" s="220"/>
      <c r="C8015" s="220"/>
      <c r="D8015" s="220"/>
      <c r="E8015" s="220"/>
      <c r="F8015" s="220"/>
      <c r="G8015" s="220"/>
      <c r="H8015" s="220"/>
      <c r="I8015" s="220"/>
      <c r="J8015" s="220"/>
      <c r="K8015" s="220"/>
      <c r="L8015" s="220"/>
      <c r="M8015" s="326"/>
      <c r="N8015" s="220"/>
      <c r="O8015" s="220"/>
      <c r="P8015" s="220"/>
      <c r="Q8015" s="326"/>
      <c r="R8015" s="326"/>
      <c r="S8015" s="326"/>
      <c r="T8015" s="326"/>
    </row>
    <row r="8016" spans="1:20">
      <c r="A8016" s="220"/>
      <c r="B8016" s="220"/>
      <c r="C8016" s="220"/>
      <c r="D8016" s="220"/>
      <c r="E8016" s="220"/>
      <c r="F8016" s="220"/>
      <c r="G8016" s="220"/>
      <c r="H8016" s="220"/>
      <c r="I8016" s="220"/>
      <c r="J8016" s="220"/>
      <c r="K8016" s="220"/>
      <c r="L8016" s="220"/>
      <c r="M8016" s="326"/>
      <c r="N8016" s="220"/>
      <c r="O8016" s="220"/>
      <c r="P8016" s="220"/>
      <c r="Q8016" s="326"/>
      <c r="R8016" s="326"/>
      <c r="S8016" s="326"/>
      <c r="T8016" s="326"/>
    </row>
    <row r="8017" spans="1:20">
      <c r="A8017" s="220"/>
      <c r="B8017" s="220"/>
      <c r="C8017" s="220"/>
      <c r="D8017" s="220"/>
      <c r="E8017" s="220"/>
      <c r="F8017" s="220"/>
      <c r="G8017" s="220"/>
      <c r="H8017" s="220"/>
      <c r="I8017" s="220"/>
      <c r="J8017" s="220"/>
      <c r="K8017" s="220"/>
      <c r="L8017" s="220"/>
      <c r="M8017" s="326"/>
      <c r="N8017" s="220"/>
      <c r="O8017" s="220"/>
      <c r="P8017" s="220"/>
      <c r="Q8017" s="326"/>
      <c r="R8017" s="326"/>
      <c r="S8017" s="326"/>
      <c r="T8017" s="326"/>
    </row>
    <row r="8018" spans="1:20">
      <c r="A8018" s="220"/>
      <c r="B8018" s="220"/>
      <c r="C8018" s="220"/>
      <c r="D8018" s="220"/>
      <c r="E8018" s="220"/>
      <c r="F8018" s="220"/>
      <c r="G8018" s="220"/>
      <c r="H8018" s="220"/>
      <c r="I8018" s="220"/>
      <c r="J8018" s="220"/>
      <c r="K8018" s="220"/>
      <c r="L8018" s="220"/>
      <c r="M8018" s="326"/>
      <c r="N8018" s="220"/>
      <c r="O8018" s="220"/>
      <c r="P8018" s="220"/>
      <c r="Q8018" s="326"/>
      <c r="R8018" s="326"/>
      <c r="S8018" s="326"/>
      <c r="T8018" s="326"/>
    </row>
    <row r="8019" spans="1:20">
      <c r="A8019" s="220"/>
      <c r="B8019" s="220"/>
      <c r="C8019" s="220"/>
      <c r="D8019" s="220"/>
      <c r="E8019" s="220"/>
      <c r="F8019" s="220"/>
      <c r="G8019" s="220"/>
      <c r="H8019" s="220"/>
      <c r="I8019" s="220"/>
      <c r="J8019" s="220"/>
      <c r="K8019" s="220"/>
      <c r="L8019" s="220"/>
      <c r="M8019" s="326"/>
      <c r="N8019" s="220"/>
      <c r="O8019" s="220"/>
      <c r="P8019" s="220"/>
      <c r="Q8019" s="326"/>
      <c r="R8019" s="326"/>
      <c r="S8019" s="326"/>
      <c r="T8019" s="326"/>
    </row>
    <row r="8020" spans="1:20">
      <c r="A8020" s="220"/>
      <c r="B8020" s="220"/>
      <c r="C8020" s="220"/>
      <c r="D8020" s="220"/>
      <c r="E8020" s="220"/>
      <c r="F8020" s="220"/>
      <c r="G8020" s="220"/>
      <c r="H8020" s="220"/>
      <c r="I8020" s="220"/>
      <c r="J8020" s="220"/>
      <c r="K8020" s="220"/>
      <c r="L8020" s="220"/>
      <c r="M8020" s="326"/>
      <c r="N8020" s="220"/>
      <c r="O8020" s="220"/>
      <c r="P8020" s="220"/>
      <c r="Q8020" s="326"/>
      <c r="R8020" s="326"/>
      <c r="S8020" s="326"/>
      <c r="T8020" s="326"/>
    </row>
    <row r="8021" spans="1:20">
      <c r="A8021" s="220"/>
      <c r="B8021" s="220"/>
      <c r="C8021" s="220"/>
      <c r="D8021" s="220"/>
      <c r="E8021" s="220"/>
      <c r="F8021" s="220"/>
      <c r="G8021" s="220"/>
      <c r="H8021" s="220"/>
      <c r="I8021" s="220"/>
      <c r="J8021" s="220"/>
      <c r="K8021" s="220"/>
      <c r="L8021" s="220"/>
      <c r="M8021" s="326"/>
      <c r="N8021" s="220"/>
      <c r="O8021" s="220"/>
      <c r="P8021" s="220"/>
      <c r="Q8021" s="326"/>
      <c r="R8021" s="326"/>
      <c r="S8021" s="326"/>
      <c r="T8021" s="326"/>
    </row>
    <row r="8022" spans="1:20">
      <c r="A8022" s="220"/>
      <c r="B8022" s="220"/>
      <c r="C8022" s="220"/>
      <c r="D8022" s="220"/>
      <c r="E8022" s="220"/>
      <c r="F8022" s="220"/>
      <c r="G8022" s="220"/>
      <c r="H8022" s="220"/>
      <c r="I8022" s="220"/>
      <c r="J8022" s="220"/>
      <c r="K8022" s="220"/>
      <c r="L8022" s="220"/>
      <c r="M8022" s="326"/>
      <c r="N8022" s="220"/>
      <c r="O8022" s="220"/>
      <c r="P8022" s="220"/>
      <c r="Q8022" s="326"/>
      <c r="R8022" s="326"/>
      <c r="S8022" s="326"/>
      <c r="T8022" s="326"/>
    </row>
    <row r="8023" spans="1:20">
      <c r="A8023" s="220"/>
      <c r="B8023" s="220"/>
      <c r="C8023" s="220"/>
      <c r="D8023" s="220"/>
      <c r="E8023" s="220"/>
      <c r="F8023" s="220"/>
      <c r="G8023" s="220"/>
      <c r="H8023" s="220"/>
      <c r="I8023" s="220"/>
      <c r="J8023" s="220"/>
      <c r="K8023" s="220"/>
      <c r="L8023" s="220"/>
      <c r="M8023" s="326"/>
      <c r="N8023" s="220"/>
      <c r="O8023" s="220"/>
      <c r="P8023" s="220"/>
      <c r="Q8023" s="326"/>
      <c r="R8023" s="326"/>
      <c r="S8023" s="326"/>
      <c r="T8023" s="326"/>
    </row>
    <row r="8024" spans="1:20">
      <c r="A8024" s="220"/>
      <c r="B8024" s="220"/>
      <c r="C8024" s="220"/>
      <c r="D8024" s="220"/>
      <c r="E8024" s="220"/>
      <c r="F8024" s="220"/>
      <c r="G8024" s="220"/>
      <c r="H8024" s="220"/>
      <c r="I8024" s="220"/>
      <c r="J8024" s="220"/>
      <c r="K8024" s="220"/>
      <c r="L8024" s="220"/>
      <c r="M8024" s="326"/>
      <c r="N8024" s="220"/>
      <c r="O8024" s="220"/>
      <c r="P8024" s="220"/>
      <c r="Q8024" s="326"/>
      <c r="R8024" s="326"/>
      <c r="S8024" s="326"/>
      <c r="T8024" s="326"/>
    </row>
    <row r="8025" spans="1:20">
      <c r="A8025" s="220"/>
      <c r="B8025" s="220"/>
      <c r="C8025" s="220"/>
      <c r="D8025" s="220"/>
      <c r="E8025" s="220"/>
      <c r="F8025" s="220"/>
      <c r="G8025" s="220"/>
      <c r="H8025" s="220"/>
      <c r="I8025" s="220"/>
      <c r="J8025" s="220"/>
      <c r="K8025" s="220"/>
      <c r="L8025" s="220"/>
      <c r="M8025" s="326"/>
      <c r="N8025" s="220"/>
      <c r="O8025" s="220"/>
      <c r="P8025" s="220"/>
      <c r="Q8025" s="326"/>
      <c r="R8025" s="326"/>
      <c r="S8025" s="326"/>
      <c r="T8025" s="326"/>
    </row>
    <row r="8026" spans="1:20">
      <c r="A8026" s="220"/>
      <c r="B8026" s="220"/>
      <c r="C8026" s="220"/>
      <c r="D8026" s="220"/>
      <c r="E8026" s="220"/>
      <c r="F8026" s="220"/>
      <c r="G8026" s="220"/>
      <c r="H8026" s="220"/>
      <c r="I8026" s="220"/>
      <c r="J8026" s="220"/>
      <c r="K8026" s="220"/>
      <c r="L8026" s="220"/>
      <c r="M8026" s="326"/>
      <c r="N8026" s="220"/>
      <c r="O8026" s="220"/>
      <c r="P8026" s="220"/>
      <c r="Q8026" s="326"/>
      <c r="R8026" s="326"/>
      <c r="S8026" s="326"/>
      <c r="T8026" s="326"/>
    </row>
    <row r="8027" spans="1:20">
      <c r="A8027" s="220"/>
      <c r="B8027" s="220"/>
      <c r="C8027" s="220"/>
      <c r="D8027" s="220"/>
      <c r="E8027" s="220"/>
      <c r="F8027" s="220"/>
      <c r="G8027" s="220"/>
      <c r="H8027" s="220"/>
      <c r="I8027" s="220"/>
      <c r="J8027" s="220"/>
      <c r="K8027" s="220"/>
      <c r="L8027" s="220"/>
      <c r="M8027" s="326"/>
      <c r="N8027" s="220"/>
      <c r="O8027" s="220"/>
      <c r="P8027" s="220"/>
      <c r="Q8027" s="326"/>
      <c r="R8027" s="326"/>
      <c r="S8027" s="326"/>
      <c r="T8027" s="326"/>
    </row>
    <row r="8028" spans="1:20">
      <c r="A8028" s="220"/>
      <c r="B8028" s="220"/>
      <c r="C8028" s="220"/>
      <c r="D8028" s="220"/>
      <c r="E8028" s="220"/>
      <c r="F8028" s="220"/>
      <c r="G8028" s="220"/>
      <c r="H8028" s="220"/>
      <c r="I8028" s="220"/>
      <c r="J8028" s="220"/>
      <c r="K8028" s="220"/>
      <c r="L8028" s="220"/>
      <c r="M8028" s="326"/>
      <c r="N8028" s="220"/>
      <c r="O8028" s="220"/>
      <c r="P8028" s="220"/>
      <c r="Q8028" s="326"/>
      <c r="R8028" s="326"/>
      <c r="S8028" s="326"/>
      <c r="T8028" s="326"/>
    </row>
    <row r="8029" spans="1:20">
      <c r="A8029" s="220"/>
      <c r="B8029" s="220"/>
      <c r="C8029" s="220"/>
      <c r="D8029" s="220"/>
      <c r="E8029" s="220"/>
      <c r="F8029" s="220"/>
      <c r="G8029" s="220"/>
      <c r="H8029" s="220"/>
      <c r="I8029" s="220"/>
      <c r="J8029" s="220"/>
      <c r="K8029" s="220"/>
      <c r="L8029" s="220"/>
      <c r="M8029" s="326"/>
      <c r="N8029" s="220"/>
      <c r="O8029" s="220"/>
      <c r="P8029" s="220"/>
      <c r="Q8029" s="326"/>
      <c r="R8029" s="326"/>
      <c r="S8029" s="326"/>
      <c r="T8029" s="326"/>
    </row>
    <row r="8030" spans="1:20">
      <c r="A8030" s="220"/>
      <c r="B8030" s="220"/>
      <c r="C8030" s="220"/>
      <c r="D8030" s="220"/>
      <c r="E8030" s="220"/>
      <c r="F8030" s="220"/>
      <c r="G8030" s="220"/>
      <c r="H8030" s="220"/>
      <c r="I8030" s="220"/>
      <c r="J8030" s="220"/>
      <c r="K8030" s="220"/>
      <c r="L8030" s="220"/>
      <c r="M8030" s="326"/>
      <c r="N8030" s="220"/>
      <c r="O8030" s="220"/>
      <c r="P8030" s="220"/>
      <c r="Q8030" s="326"/>
      <c r="R8030" s="326"/>
      <c r="S8030" s="326"/>
      <c r="T8030" s="326"/>
    </row>
    <row r="8031" spans="1:20">
      <c r="A8031" s="220"/>
      <c r="B8031" s="220"/>
      <c r="C8031" s="220"/>
      <c r="D8031" s="220"/>
      <c r="E8031" s="220"/>
      <c r="F8031" s="220"/>
      <c r="G8031" s="220"/>
      <c r="H8031" s="220"/>
      <c r="I8031" s="220"/>
      <c r="J8031" s="220"/>
      <c r="K8031" s="220"/>
      <c r="L8031" s="220"/>
      <c r="M8031" s="326"/>
      <c r="N8031" s="220"/>
      <c r="O8031" s="220"/>
      <c r="P8031" s="220"/>
      <c r="Q8031" s="326"/>
      <c r="R8031" s="326"/>
      <c r="S8031" s="326"/>
      <c r="T8031" s="326"/>
    </row>
    <row r="8032" spans="1:20">
      <c r="A8032" s="220"/>
      <c r="B8032" s="220"/>
      <c r="C8032" s="220"/>
      <c r="D8032" s="220"/>
      <c r="E8032" s="220"/>
      <c r="F8032" s="220"/>
      <c r="G8032" s="220"/>
      <c r="H8032" s="220"/>
      <c r="I8032" s="220"/>
      <c r="J8032" s="220"/>
      <c r="K8032" s="220"/>
      <c r="L8032" s="220"/>
      <c r="M8032" s="326"/>
      <c r="N8032" s="220"/>
      <c r="O8032" s="220"/>
      <c r="P8032" s="220"/>
      <c r="Q8032" s="326"/>
      <c r="R8032" s="326"/>
      <c r="S8032" s="326"/>
      <c r="T8032" s="326"/>
    </row>
    <row r="8033" spans="1:20">
      <c r="A8033" s="220"/>
      <c r="B8033" s="220"/>
      <c r="C8033" s="220"/>
      <c r="D8033" s="220"/>
      <c r="E8033" s="220"/>
      <c r="F8033" s="220"/>
      <c r="G8033" s="220"/>
      <c r="H8033" s="220"/>
      <c r="I8033" s="220"/>
      <c r="J8033" s="220"/>
      <c r="K8033" s="220"/>
      <c r="L8033" s="220"/>
      <c r="M8033" s="326"/>
      <c r="N8033" s="220"/>
      <c r="O8033" s="220"/>
      <c r="P8033" s="220"/>
      <c r="Q8033" s="326"/>
      <c r="R8033" s="326"/>
      <c r="S8033" s="326"/>
      <c r="T8033" s="326"/>
    </row>
    <row r="8034" spans="1:20">
      <c r="A8034" s="220"/>
      <c r="B8034" s="220"/>
      <c r="C8034" s="220"/>
      <c r="D8034" s="220"/>
      <c r="E8034" s="220"/>
      <c r="F8034" s="220"/>
      <c r="G8034" s="220"/>
      <c r="H8034" s="220"/>
      <c r="I8034" s="220"/>
      <c r="J8034" s="220"/>
      <c r="K8034" s="220"/>
      <c r="L8034" s="220"/>
      <c r="M8034" s="326"/>
      <c r="N8034" s="220"/>
      <c r="O8034" s="220"/>
      <c r="P8034" s="220"/>
      <c r="Q8034" s="326"/>
      <c r="R8034" s="326"/>
      <c r="S8034" s="326"/>
      <c r="T8034" s="326"/>
    </row>
    <row r="8035" spans="1:20">
      <c r="A8035" s="220"/>
      <c r="B8035" s="220"/>
      <c r="C8035" s="220"/>
      <c r="D8035" s="220"/>
      <c r="E8035" s="220"/>
      <c r="F8035" s="220"/>
      <c r="G8035" s="220"/>
      <c r="H8035" s="220"/>
      <c r="I8035" s="220"/>
      <c r="J8035" s="220"/>
      <c r="K8035" s="220"/>
      <c r="L8035" s="220"/>
      <c r="M8035" s="326"/>
      <c r="N8035" s="220"/>
      <c r="O8035" s="220"/>
      <c r="P8035" s="220"/>
      <c r="Q8035" s="326"/>
      <c r="R8035" s="326"/>
      <c r="S8035" s="326"/>
      <c r="T8035" s="326"/>
    </row>
    <row r="8036" spans="1:20">
      <c r="A8036" s="220"/>
      <c r="B8036" s="220"/>
      <c r="C8036" s="220"/>
      <c r="D8036" s="220"/>
      <c r="E8036" s="220"/>
      <c r="F8036" s="220"/>
      <c r="G8036" s="220"/>
      <c r="H8036" s="220"/>
      <c r="I8036" s="220"/>
      <c r="J8036" s="220"/>
      <c r="K8036" s="220"/>
      <c r="L8036" s="220"/>
      <c r="M8036" s="326"/>
      <c r="N8036" s="220"/>
      <c r="O8036" s="220"/>
      <c r="P8036" s="220"/>
      <c r="Q8036" s="326"/>
      <c r="R8036" s="326"/>
      <c r="S8036" s="326"/>
      <c r="T8036" s="326"/>
    </row>
    <row r="8037" spans="1:20">
      <c r="A8037" s="220"/>
      <c r="B8037" s="220"/>
      <c r="C8037" s="220"/>
      <c r="D8037" s="220"/>
      <c r="E8037" s="220"/>
      <c r="F8037" s="220"/>
      <c r="G8037" s="220"/>
      <c r="H8037" s="220"/>
      <c r="I8037" s="220"/>
      <c r="J8037" s="220"/>
      <c r="K8037" s="220"/>
      <c r="L8037" s="220"/>
      <c r="M8037" s="326"/>
      <c r="N8037" s="220"/>
      <c r="O8037" s="220"/>
      <c r="P8037" s="220"/>
      <c r="Q8037" s="326"/>
      <c r="R8037" s="326"/>
      <c r="S8037" s="326"/>
      <c r="T8037" s="326"/>
    </row>
    <row r="8038" spans="1:20">
      <c r="A8038" s="220"/>
      <c r="B8038" s="220"/>
      <c r="C8038" s="220"/>
      <c r="D8038" s="220"/>
      <c r="E8038" s="220"/>
      <c r="F8038" s="220"/>
      <c r="G8038" s="220"/>
      <c r="H8038" s="220"/>
      <c r="I8038" s="220"/>
      <c r="J8038" s="220"/>
      <c r="K8038" s="220"/>
      <c r="L8038" s="220"/>
      <c r="M8038" s="326"/>
      <c r="N8038" s="220"/>
      <c r="O8038" s="220"/>
      <c r="P8038" s="220"/>
      <c r="Q8038" s="326"/>
      <c r="R8038" s="326"/>
      <c r="S8038" s="326"/>
      <c r="T8038" s="326"/>
    </row>
    <row r="8039" spans="1:20">
      <c r="A8039" s="220"/>
      <c r="B8039" s="220"/>
      <c r="C8039" s="220"/>
      <c r="D8039" s="220"/>
      <c r="E8039" s="220"/>
      <c r="F8039" s="220"/>
      <c r="G8039" s="220"/>
      <c r="H8039" s="220"/>
      <c r="I8039" s="220"/>
      <c r="J8039" s="220"/>
      <c r="K8039" s="220"/>
      <c r="L8039" s="220"/>
      <c r="M8039" s="326"/>
      <c r="N8039" s="220"/>
      <c r="O8039" s="220"/>
      <c r="P8039" s="220"/>
      <c r="Q8039" s="326"/>
      <c r="R8039" s="326"/>
      <c r="S8039" s="326"/>
      <c r="T8039" s="326"/>
    </row>
    <row r="8040" spans="1:20">
      <c r="A8040" s="220"/>
      <c r="B8040" s="220"/>
      <c r="C8040" s="220"/>
      <c r="D8040" s="220"/>
      <c r="E8040" s="220"/>
      <c r="F8040" s="220"/>
      <c r="G8040" s="220"/>
      <c r="H8040" s="220"/>
      <c r="I8040" s="220"/>
      <c r="J8040" s="220"/>
      <c r="K8040" s="220"/>
      <c r="L8040" s="220"/>
      <c r="M8040" s="326"/>
      <c r="N8040" s="220"/>
      <c r="O8040" s="220"/>
      <c r="P8040" s="220"/>
      <c r="Q8040" s="326"/>
      <c r="R8040" s="326"/>
      <c r="S8040" s="326"/>
      <c r="T8040" s="326"/>
    </row>
    <row r="8041" spans="1:20">
      <c r="A8041" s="220"/>
      <c r="B8041" s="220"/>
      <c r="C8041" s="220"/>
      <c r="D8041" s="220"/>
      <c r="E8041" s="220"/>
      <c r="F8041" s="220"/>
      <c r="G8041" s="220"/>
      <c r="H8041" s="220"/>
      <c r="I8041" s="220"/>
      <c r="J8041" s="220"/>
      <c r="K8041" s="220"/>
      <c r="L8041" s="220"/>
      <c r="M8041" s="326"/>
      <c r="N8041" s="220"/>
      <c r="O8041" s="220"/>
      <c r="P8041" s="220"/>
      <c r="Q8041" s="326"/>
      <c r="R8041" s="326"/>
      <c r="S8041" s="326"/>
      <c r="T8041" s="326"/>
    </row>
    <row r="8042" spans="1:20">
      <c r="A8042" s="220"/>
      <c r="B8042" s="220"/>
      <c r="C8042" s="220"/>
      <c r="D8042" s="220"/>
      <c r="E8042" s="220"/>
      <c r="F8042" s="220"/>
      <c r="G8042" s="220"/>
      <c r="H8042" s="220"/>
      <c r="I8042" s="220"/>
      <c r="J8042" s="220"/>
      <c r="K8042" s="220"/>
      <c r="L8042" s="220"/>
      <c r="M8042" s="326"/>
      <c r="N8042" s="220"/>
      <c r="O8042" s="220"/>
      <c r="P8042" s="220"/>
      <c r="Q8042" s="326"/>
      <c r="R8042" s="326"/>
      <c r="S8042" s="326"/>
      <c r="T8042" s="326"/>
    </row>
    <row r="8043" spans="1:20">
      <c r="A8043" s="220"/>
      <c r="B8043" s="220"/>
      <c r="C8043" s="220"/>
      <c r="D8043" s="220"/>
      <c r="E8043" s="220"/>
      <c r="F8043" s="220"/>
      <c r="G8043" s="220"/>
      <c r="H8043" s="220"/>
      <c r="I8043" s="220"/>
      <c r="J8043" s="220"/>
      <c r="K8043" s="220"/>
      <c r="L8043" s="220"/>
      <c r="M8043" s="326"/>
      <c r="N8043" s="220"/>
      <c r="O8043" s="220"/>
      <c r="P8043" s="220"/>
      <c r="Q8043" s="326"/>
      <c r="R8043" s="326"/>
      <c r="S8043" s="326"/>
      <c r="T8043" s="326"/>
    </row>
    <row r="8044" spans="1:20">
      <c r="A8044" s="220"/>
      <c r="B8044" s="220"/>
      <c r="C8044" s="220"/>
      <c r="D8044" s="220"/>
      <c r="E8044" s="220"/>
      <c r="F8044" s="220"/>
      <c r="G8044" s="220"/>
      <c r="H8044" s="220"/>
      <c r="I8044" s="220"/>
      <c r="J8044" s="220"/>
      <c r="K8044" s="220"/>
      <c r="L8044" s="220"/>
      <c r="M8044" s="326"/>
      <c r="N8044" s="220"/>
      <c r="O8044" s="220"/>
      <c r="P8044" s="220"/>
      <c r="Q8044" s="326"/>
      <c r="R8044" s="326"/>
      <c r="S8044" s="326"/>
      <c r="T8044" s="326"/>
    </row>
    <row r="8045" spans="1:20">
      <c r="A8045" s="220"/>
      <c r="B8045" s="220"/>
      <c r="C8045" s="220"/>
      <c r="D8045" s="220"/>
      <c r="E8045" s="220"/>
      <c r="F8045" s="220"/>
      <c r="G8045" s="220"/>
      <c r="H8045" s="220"/>
      <c r="I8045" s="220"/>
      <c r="J8045" s="220"/>
      <c r="K8045" s="220"/>
      <c r="L8045" s="220"/>
      <c r="M8045" s="326"/>
      <c r="N8045" s="220"/>
      <c r="O8045" s="220"/>
      <c r="P8045" s="220"/>
      <c r="Q8045" s="326"/>
      <c r="R8045" s="326"/>
      <c r="S8045" s="326"/>
      <c r="T8045" s="326"/>
    </row>
    <row r="8046" spans="1:20">
      <c r="A8046" s="220"/>
      <c r="B8046" s="220"/>
      <c r="C8046" s="220"/>
      <c r="D8046" s="220"/>
      <c r="E8046" s="220"/>
      <c r="F8046" s="220"/>
      <c r="G8046" s="220"/>
      <c r="H8046" s="220"/>
      <c r="I8046" s="220"/>
      <c r="J8046" s="220"/>
      <c r="K8046" s="220"/>
      <c r="L8046" s="220"/>
      <c r="M8046" s="326"/>
      <c r="N8046" s="220"/>
      <c r="O8046" s="220"/>
      <c r="P8046" s="220"/>
      <c r="Q8046" s="326"/>
      <c r="R8046" s="326"/>
      <c r="S8046" s="326"/>
      <c r="T8046" s="326"/>
    </row>
    <row r="8047" spans="1:20">
      <c r="A8047" s="220"/>
      <c r="B8047" s="220"/>
      <c r="C8047" s="220"/>
      <c r="D8047" s="220"/>
      <c r="E8047" s="220"/>
      <c r="F8047" s="220"/>
      <c r="G8047" s="220"/>
      <c r="H8047" s="220"/>
      <c r="I8047" s="220"/>
      <c r="J8047" s="220"/>
      <c r="K8047" s="220"/>
      <c r="L8047" s="220"/>
      <c r="M8047" s="326"/>
      <c r="N8047" s="220"/>
      <c r="O8047" s="220"/>
      <c r="P8047" s="220"/>
      <c r="Q8047" s="326"/>
      <c r="R8047" s="326"/>
      <c r="S8047" s="326"/>
      <c r="T8047" s="326"/>
    </row>
    <row r="8048" spans="1:20">
      <c r="A8048" s="220"/>
      <c r="B8048" s="220"/>
      <c r="C8048" s="220"/>
      <c r="D8048" s="220"/>
      <c r="E8048" s="220"/>
      <c r="F8048" s="220"/>
      <c r="G8048" s="220"/>
      <c r="H8048" s="220"/>
      <c r="I8048" s="220"/>
      <c r="J8048" s="220"/>
      <c r="K8048" s="220"/>
      <c r="L8048" s="220"/>
      <c r="M8048" s="326"/>
      <c r="N8048" s="220"/>
      <c r="O8048" s="220"/>
      <c r="P8048" s="220"/>
      <c r="Q8048" s="326"/>
      <c r="R8048" s="326"/>
      <c r="S8048" s="326"/>
      <c r="T8048" s="326"/>
    </row>
    <row r="8049" spans="1:20">
      <c r="A8049" s="220"/>
      <c r="B8049" s="220"/>
      <c r="C8049" s="220"/>
      <c r="D8049" s="220"/>
      <c r="E8049" s="220"/>
      <c r="F8049" s="220"/>
      <c r="G8049" s="220"/>
      <c r="H8049" s="220"/>
      <c r="I8049" s="220"/>
      <c r="J8049" s="220"/>
      <c r="K8049" s="220"/>
      <c r="L8049" s="220"/>
      <c r="M8049" s="326"/>
      <c r="N8049" s="220"/>
      <c r="O8049" s="220"/>
      <c r="P8049" s="220"/>
      <c r="Q8049" s="326"/>
      <c r="R8049" s="326"/>
      <c r="S8049" s="326"/>
      <c r="T8049" s="326"/>
    </row>
    <row r="8050" spans="1:20">
      <c r="A8050" s="220"/>
      <c r="B8050" s="220"/>
      <c r="C8050" s="220"/>
      <c r="D8050" s="220"/>
      <c r="E8050" s="220"/>
      <c r="F8050" s="220"/>
      <c r="G8050" s="220"/>
      <c r="H8050" s="220"/>
      <c r="I8050" s="220"/>
      <c r="J8050" s="220"/>
      <c r="K8050" s="220"/>
      <c r="L8050" s="220"/>
      <c r="M8050" s="326"/>
      <c r="N8050" s="220"/>
      <c r="O8050" s="220"/>
      <c r="P8050" s="220"/>
      <c r="Q8050" s="326"/>
      <c r="R8050" s="326"/>
      <c r="S8050" s="326"/>
      <c r="T8050" s="326"/>
    </row>
    <row r="8051" spans="1:20">
      <c r="A8051" s="220"/>
      <c r="B8051" s="220"/>
      <c r="C8051" s="220"/>
      <c r="D8051" s="220"/>
      <c r="E8051" s="220"/>
      <c r="F8051" s="220"/>
      <c r="G8051" s="220"/>
      <c r="H8051" s="220"/>
      <c r="I8051" s="220"/>
      <c r="J8051" s="220"/>
      <c r="K8051" s="220"/>
      <c r="L8051" s="220"/>
      <c r="M8051" s="326"/>
      <c r="N8051" s="220"/>
      <c r="O8051" s="220"/>
      <c r="P8051" s="220"/>
      <c r="Q8051" s="326"/>
      <c r="R8051" s="326"/>
      <c r="S8051" s="326"/>
      <c r="T8051" s="326"/>
    </row>
    <row r="8052" spans="1:20">
      <c r="A8052" s="220"/>
      <c r="B8052" s="220"/>
      <c r="C8052" s="220"/>
      <c r="D8052" s="220"/>
      <c r="E8052" s="220"/>
      <c r="F8052" s="220"/>
      <c r="G8052" s="220"/>
      <c r="H8052" s="220"/>
      <c r="I8052" s="220"/>
      <c r="J8052" s="220"/>
      <c r="K8052" s="220"/>
      <c r="L8052" s="220"/>
      <c r="M8052" s="326"/>
      <c r="N8052" s="220"/>
      <c r="O8052" s="220"/>
      <c r="P8052" s="220"/>
      <c r="Q8052" s="326"/>
      <c r="R8052" s="326"/>
      <c r="S8052" s="326"/>
      <c r="T8052" s="326"/>
    </row>
    <row r="8053" spans="1:20">
      <c r="A8053" s="220"/>
      <c r="B8053" s="220"/>
      <c r="C8053" s="220"/>
      <c r="D8053" s="220"/>
      <c r="E8053" s="220"/>
      <c r="F8053" s="220"/>
      <c r="G8053" s="220"/>
      <c r="H8053" s="220"/>
      <c r="I8053" s="220"/>
      <c r="J8053" s="220"/>
      <c r="K8053" s="220"/>
      <c r="L8053" s="220"/>
      <c r="M8053" s="326"/>
      <c r="N8053" s="220"/>
      <c r="O8053" s="220"/>
      <c r="P8053" s="220"/>
      <c r="Q8053" s="326"/>
      <c r="R8053" s="326"/>
      <c r="S8053" s="326"/>
      <c r="T8053" s="326"/>
    </row>
    <row r="8054" spans="1:20">
      <c r="A8054" s="220"/>
      <c r="B8054" s="220"/>
      <c r="C8054" s="220"/>
      <c r="D8054" s="220"/>
      <c r="E8054" s="220"/>
      <c r="F8054" s="220"/>
      <c r="G8054" s="220"/>
      <c r="H8054" s="220"/>
      <c r="I8054" s="220"/>
      <c r="J8054" s="220"/>
      <c r="K8054" s="220"/>
      <c r="L8054" s="220"/>
      <c r="M8054" s="326"/>
      <c r="N8054" s="220"/>
      <c r="O8054" s="220"/>
      <c r="P8054" s="220"/>
      <c r="Q8054" s="326"/>
      <c r="R8054" s="326"/>
      <c r="S8054" s="326"/>
      <c r="T8054" s="326"/>
    </row>
    <row r="8055" spans="1:20">
      <c r="A8055" s="220"/>
      <c r="B8055" s="220"/>
      <c r="C8055" s="220"/>
      <c r="D8055" s="220"/>
      <c r="E8055" s="220"/>
      <c r="F8055" s="220"/>
      <c r="G8055" s="220"/>
      <c r="H8055" s="220"/>
      <c r="I8055" s="220"/>
      <c r="J8055" s="220"/>
      <c r="K8055" s="220"/>
      <c r="L8055" s="220"/>
      <c r="M8055" s="326"/>
      <c r="N8055" s="220"/>
      <c r="O8055" s="220"/>
      <c r="P8055" s="220"/>
      <c r="Q8055" s="326"/>
      <c r="R8055" s="326"/>
      <c r="S8055" s="326"/>
      <c r="T8055" s="326"/>
    </row>
    <row r="8056" spans="1:20">
      <c r="A8056" s="220"/>
      <c r="B8056" s="220"/>
      <c r="C8056" s="220"/>
      <c r="D8056" s="220"/>
      <c r="E8056" s="220"/>
      <c r="F8056" s="220"/>
      <c r="G8056" s="220"/>
      <c r="H8056" s="220"/>
      <c r="I8056" s="220"/>
      <c r="J8056" s="220"/>
      <c r="K8056" s="220"/>
      <c r="L8056" s="220"/>
      <c r="M8056" s="326"/>
      <c r="N8056" s="220"/>
      <c r="O8056" s="220"/>
      <c r="P8056" s="220"/>
      <c r="Q8056" s="326"/>
      <c r="R8056" s="326"/>
      <c r="S8056" s="326"/>
      <c r="T8056" s="326"/>
    </row>
    <row r="8057" spans="1:20">
      <c r="A8057" s="220"/>
      <c r="B8057" s="220"/>
      <c r="C8057" s="220"/>
      <c r="D8057" s="220"/>
      <c r="E8057" s="220"/>
      <c r="F8057" s="220"/>
      <c r="G8057" s="220"/>
      <c r="H8057" s="220"/>
      <c r="I8057" s="220"/>
      <c r="J8057" s="220"/>
      <c r="K8057" s="220"/>
      <c r="L8057" s="220"/>
      <c r="M8057" s="326"/>
      <c r="N8057" s="220"/>
      <c r="O8057" s="220"/>
      <c r="P8057" s="220"/>
      <c r="Q8057" s="326"/>
      <c r="R8057" s="326"/>
      <c r="S8057" s="326"/>
      <c r="T8057" s="326"/>
    </row>
    <row r="8058" spans="1:20">
      <c r="A8058" s="220"/>
      <c r="B8058" s="220"/>
      <c r="C8058" s="220"/>
      <c r="D8058" s="220"/>
      <c r="E8058" s="220"/>
      <c r="F8058" s="220"/>
      <c r="G8058" s="220"/>
      <c r="H8058" s="220"/>
      <c r="I8058" s="220"/>
      <c r="J8058" s="220"/>
      <c r="K8058" s="220"/>
      <c r="L8058" s="220"/>
      <c r="M8058" s="326"/>
      <c r="N8058" s="220"/>
      <c r="O8058" s="220"/>
      <c r="P8058" s="220"/>
      <c r="Q8058" s="326"/>
      <c r="R8058" s="326"/>
      <c r="S8058" s="326"/>
      <c r="T8058" s="326"/>
    </row>
    <row r="8059" spans="1:20">
      <c r="A8059" s="220"/>
      <c r="B8059" s="220"/>
      <c r="C8059" s="220"/>
      <c r="D8059" s="220"/>
      <c r="E8059" s="220"/>
      <c r="F8059" s="220"/>
      <c r="G8059" s="220"/>
      <c r="H8059" s="220"/>
      <c r="I8059" s="220"/>
      <c r="J8059" s="220"/>
      <c r="K8059" s="220"/>
      <c r="L8059" s="220"/>
      <c r="M8059" s="326"/>
      <c r="N8059" s="220"/>
      <c r="O8059" s="220"/>
      <c r="P8059" s="220"/>
      <c r="Q8059" s="326"/>
      <c r="R8059" s="326"/>
      <c r="S8059" s="326"/>
      <c r="T8059" s="326"/>
    </row>
    <row r="8060" spans="1:20">
      <c r="A8060" s="220"/>
      <c r="B8060" s="220"/>
      <c r="C8060" s="220"/>
      <c r="D8060" s="220"/>
      <c r="E8060" s="220"/>
      <c r="F8060" s="220"/>
      <c r="G8060" s="220"/>
      <c r="H8060" s="220"/>
      <c r="I8060" s="220"/>
      <c r="J8060" s="220"/>
      <c r="K8060" s="220"/>
      <c r="L8060" s="220"/>
      <c r="M8060" s="326"/>
      <c r="N8060" s="220"/>
      <c r="O8060" s="220"/>
      <c r="P8060" s="220"/>
      <c r="Q8060" s="326"/>
      <c r="R8060" s="326"/>
      <c r="S8060" s="326"/>
      <c r="T8060" s="326"/>
    </row>
    <row r="8061" spans="1:20">
      <c r="A8061" s="220"/>
      <c r="B8061" s="220"/>
      <c r="C8061" s="220"/>
      <c r="D8061" s="220"/>
      <c r="E8061" s="220"/>
      <c r="F8061" s="220"/>
      <c r="G8061" s="220"/>
      <c r="H8061" s="220"/>
      <c r="I8061" s="220"/>
      <c r="J8061" s="220"/>
      <c r="K8061" s="220"/>
      <c r="L8061" s="220"/>
      <c r="M8061" s="326"/>
      <c r="N8061" s="220"/>
      <c r="O8061" s="220"/>
      <c r="P8061" s="220"/>
      <c r="Q8061" s="326"/>
      <c r="R8061" s="326"/>
      <c r="S8061" s="326"/>
      <c r="T8061" s="326"/>
    </row>
    <row r="8062" spans="1:20">
      <c r="A8062" s="220"/>
      <c r="B8062" s="220"/>
      <c r="C8062" s="220"/>
      <c r="D8062" s="220"/>
      <c r="E8062" s="220"/>
      <c r="F8062" s="220"/>
      <c r="G8062" s="220"/>
      <c r="H8062" s="220"/>
      <c r="I8062" s="220"/>
      <c r="J8062" s="220"/>
      <c r="K8062" s="220"/>
      <c r="L8062" s="220"/>
      <c r="M8062" s="326"/>
      <c r="N8062" s="220"/>
      <c r="O8062" s="220"/>
      <c r="P8062" s="220"/>
      <c r="Q8062" s="326"/>
      <c r="R8062" s="326"/>
      <c r="S8062" s="326"/>
      <c r="T8062" s="326"/>
    </row>
    <row r="8063" spans="1:20">
      <c r="A8063" s="220"/>
      <c r="B8063" s="220"/>
      <c r="C8063" s="220"/>
      <c r="D8063" s="220"/>
      <c r="E8063" s="220"/>
      <c r="F8063" s="220"/>
      <c r="G8063" s="220"/>
      <c r="H8063" s="220"/>
      <c r="I8063" s="220"/>
      <c r="J8063" s="220"/>
      <c r="K8063" s="220"/>
      <c r="L8063" s="220"/>
      <c r="M8063" s="326"/>
      <c r="N8063" s="220"/>
      <c r="O8063" s="220"/>
      <c r="P8063" s="220"/>
      <c r="Q8063" s="326"/>
      <c r="R8063" s="326"/>
      <c r="S8063" s="326"/>
      <c r="T8063" s="326"/>
    </row>
    <row r="8064" spans="1:20">
      <c r="A8064" s="220"/>
      <c r="B8064" s="220"/>
      <c r="C8064" s="220"/>
      <c r="D8064" s="220"/>
      <c r="E8064" s="220"/>
      <c r="F8064" s="220"/>
      <c r="G8064" s="220"/>
      <c r="H8064" s="220"/>
      <c r="I8064" s="220"/>
      <c r="J8064" s="220"/>
      <c r="K8064" s="220"/>
      <c r="L8064" s="220"/>
      <c r="M8064" s="326"/>
      <c r="N8064" s="220"/>
      <c r="O8064" s="220"/>
      <c r="P8064" s="220"/>
      <c r="Q8064" s="326"/>
      <c r="R8064" s="326"/>
      <c r="S8064" s="326"/>
      <c r="T8064" s="326"/>
    </row>
    <row r="8065" spans="1:20">
      <c r="A8065" s="220"/>
      <c r="B8065" s="220"/>
      <c r="C8065" s="220"/>
      <c r="D8065" s="220"/>
      <c r="E8065" s="220"/>
      <c r="F8065" s="220"/>
      <c r="G8065" s="220"/>
      <c r="H8065" s="220"/>
      <c r="I8065" s="220"/>
      <c r="J8065" s="220"/>
      <c r="K8065" s="220"/>
      <c r="L8065" s="220"/>
      <c r="M8065" s="326"/>
      <c r="N8065" s="220"/>
      <c r="O8065" s="220"/>
      <c r="P8065" s="220"/>
      <c r="Q8065" s="326"/>
      <c r="R8065" s="326"/>
      <c r="S8065" s="326"/>
      <c r="T8065" s="326"/>
    </row>
    <row r="8066" spans="1:20">
      <c r="A8066" s="220"/>
      <c r="B8066" s="220"/>
      <c r="C8066" s="220"/>
      <c r="D8066" s="220"/>
      <c r="E8066" s="220"/>
      <c r="F8066" s="220"/>
      <c r="G8066" s="220"/>
      <c r="H8066" s="220"/>
      <c r="I8066" s="220"/>
      <c r="J8066" s="220"/>
      <c r="K8066" s="220"/>
      <c r="L8066" s="220"/>
      <c r="M8066" s="326"/>
      <c r="N8066" s="220"/>
      <c r="O8066" s="220"/>
      <c r="P8066" s="220"/>
      <c r="Q8066" s="326"/>
      <c r="R8066" s="326"/>
      <c r="S8066" s="326"/>
      <c r="T8066" s="326"/>
    </row>
    <row r="8067" spans="1:20">
      <c r="A8067" s="220"/>
      <c r="B8067" s="220"/>
      <c r="C8067" s="220"/>
      <c r="D8067" s="220"/>
      <c r="E8067" s="220"/>
      <c r="F8067" s="220"/>
      <c r="G8067" s="220"/>
      <c r="H8067" s="220"/>
      <c r="I8067" s="220"/>
      <c r="J8067" s="220"/>
      <c r="K8067" s="220"/>
      <c r="L8067" s="220"/>
      <c r="M8067" s="326"/>
      <c r="N8067" s="220"/>
      <c r="O8067" s="220"/>
      <c r="P8067" s="220"/>
      <c r="Q8067" s="326"/>
      <c r="R8067" s="326"/>
      <c r="S8067" s="326"/>
      <c r="T8067" s="326"/>
    </row>
    <row r="8068" spans="1:20">
      <c r="A8068" s="220"/>
      <c r="B8068" s="220"/>
      <c r="C8068" s="220"/>
      <c r="D8068" s="220"/>
      <c r="E8068" s="220"/>
      <c r="F8068" s="220"/>
      <c r="G8068" s="220"/>
      <c r="H8068" s="220"/>
      <c r="I8068" s="220"/>
      <c r="J8068" s="220"/>
      <c r="K8068" s="220"/>
      <c r="L8068" s="220"/>
      <c r="M8068" s="326"/>
      <c r="N8068" s="220"/>
      <c r="O8068" s="220"/>
      <c r="P8068" s="220"/>
      <c r="Q8068" s="326"/>
      <c r="R8068" s="326"/>
      <c r="S8068" s="326"/>
      <c r="T8068" s="326"/>
    </row>
    <row r="8069" spans="1:20">
      <c r="A8069" s="220"/>
      <c r="B8069" s="220"/>
      <c r="C8069" s="220"/>
      <c r="D8069" s="220"/>
      <c r="E8069" s="220"/>
      <c r="F8069" s="220"/>
      <c r="G8069" s="220"/>
      <c r="H8069" s="220"/>
      <c r="I8069" s="220"/>
      <c r="J8069" s="220"/>
      <c r="K8069" s="220"/>
      <c r="L8069" s="220"/>
      <c r="M8069" s="326"/>
      <c r="N8069" s="220"/>
      <c r="O8069" s="220"/>
      <c r="P8069" s="220"/>
      <c r="Q8069" s="326"/>
      <c r="R8069" s="326"/>
      <c r="S8069" s="326"/>
      <c r="T8069" s="326"/>
    </row>
    <row r="8070" spans="1:20">
      <c r="A8070" s="220"/>
      <c r="B8070" s="220"/>
      <c r="C8070" s="220"/>
      <c r="D8070" s="220"/>
      <c r="E8070" s="220"/>
      <c r="F8070" s="220"/>
      <c r="G8070" s="220"/>
      <c r="H8070" s="220"/>
      <c r="I8070" s="220"/>
      <c r="J8070" s="220"/>
      <c r="K8070" s="220"/>
      <c r="L8070" s="220"/>
      <c r="M8070" s="326"/>
      <c r="N8070" s="220"/>
      <c r="O8070" s="220"/>
      <c r="P8070" s="220"/>
      <c r="Q8070" s="326"/>
      <c r="R8070" s="326"/>
      <c r="S8070" s="326"/>
      <c r="T8070" s="326"/>
    </row>
    <row r="8071" spans="1:20">
      <c r="A8071" s="220"/>
      <c r="B8071" s="220"/>
      <c r="C8071" s="220"/>
      <c r="D8071" s="220"/>
      <c r="E8071" s="220"/>
      <c r="F8071" s="220"/>
      <c r="G8071" s="220"/>
      <c r="H8071" s="220"/>
      <c r="I8071" s="220"/>
      <c r="J8071" s="220"/>
      <c r="K8071" s="220"/>
      <c r="L8071" s="220"/>
      <c r="M8071" s="326"/>
      <c r="N8071" s="220"/>
      <c r="O8071" s="220"/>
      <c r="P8071" s="220"/>
      <c r="Q8071" s="326"/>
      <c r="R8071" s="326"/>
      <c r="S8071" s="326"/>
      <c r="T8071" s="326"/>
    </row>
    <row r="8072" spans="1:20">
      <c r="A8072" s="220"/>
      <c r="B8072" s="220"/>
      <c r="C8072" s="220"/>
      <c r="D8072" s="220"/>
      <c r="E8072" s="220"/>
      <c r="F8072" s="220"/>
      <c r="G8072" s="220"/>
      <c r="H8072" s="220"/>
      <c r="I8072" s="220"/>
      <c r="J8072" s="220"/>
      <c r="K8072" s="220"/>
      <c r="L8072" s="220"/>
      <c r="M8072" s="326"/>
      <c r="N8072" s="220"/>
      <c r="O8072" s="220"/>
      <c r="P8072" s="220"/>
      <c r="Q8072" s="326"/>
      <c r="R8072" s="326"/>
      <c r="S8072" s="326"/>
      <c r="T8072" s="326"/>
    </row>
    <row r="8073" spans="1:20">
      <c r="A8073" s="220"/>
      <c r="B8073" s="220"/>
      <c r="C8073" s="220"/>
      <c r="D8073" s="220"/>
      <c r="E8073" s="220"/>
      <c r="F8073" s="220"/>
      <c r="G8073" s="220"/>
      <c r="H8073" s="220"/>
      <c r="I8073" s="220"/>
      <c r="J8073" s="220"/>
      <c r="K8073" s="220"/>
      <c r="L8073" s="220"/>
      <c r="M8073" s="326"/>
      <c r="N8073" s="220"/>
      <c r="O8073" s="220"/>
      <c r="P8073" s="220"/>
      <c r="Q8073" s="326"/>
      <c r="R8073" s="326"/>
      <c r="S8073" s="326"/>
      <c r="T8073" s="326"/>
    </row>
    <row r="8074" spans="1:20">
      <c r="A8074" s="220"/>
      <c r="B8074" s="220"/>
      <c r="C8074" s="220"/>
      <c r="D8074" s="220"/>
      <c r="E8074" s="220"/>
      <c r="F8074" s="220"/>
      <c r="G8074" s="220"/>
      <c r="H8074" s="220"/>
      <c r="I8074" s="220"/>
      <c r="J8074" s="220"/>
      <c r="K8074" s="220"/>
      <c r="L8074" s="220"/>
      <c r="M8074" s="326"/>
      <c r="N8074" s="220"/>
      <c r="O8074" s="220"/>
      <c r="P8074" s="220"/>
      <c r="Q8074" s="326"/>
      <c r="R8074" s="326"/>
      <c r="S8074" s="326"/>
      <c r="T8074" s="326"/>
    </row>
    <row r="8075" spans="1:20">
      <c r="A8075" s="220"/>
      <c r="B8075" s="220"/>
      <c r="C8075" s="220"/>
      <c r="D8075" s="220"/>
      <c r="E8075" s="220"/>
      <c r="F8075" s="220"/>
      <c r="G8075" s="220"/>
      <c r="H8075" s="220"/>
      <c r="I8075" s="220"/>
      <c r="J8075" s="220"/>
      <c r="K8075" s="220"/>
      <c r="L8075" s="220"/>
      <c r="M8075" s="326"/>
      <c r="N8075" s="220"/>
      <c r="O8075" s="220"/>
      <c r="P8075" s="220"/>
      <c r="Q8075" s="326"/>
      <c r="R8075" s="326"/>
      <c r="S8075" s="326"/>
      <c r="T8075" s="326"/>
    </row>
    <row r="8076" spans="1:20">
      <c r="A8076" s="220"/>
      <c r="B8076" s="220"/>
      <c r="C8076" s="220"/>
      <c r="D8076" s="220"/>
      <c r="E8076" s="220"/>
      <c r="F8076" s="220"/>
      <c r="G8076" s="220"/>
      <c r="H8076" s="220"/>
      <c r="I8076" s="220"/>
      <c r="J8076" s="220"/>
      <c r="K8076" s="220"/>
      <c r="L8076" s="220"/>
      <c r="M8076" s="326"/>
      <c r="N8076" s="220"/>
      <c r="O8076" s="220"/>
      <c r="P8076" s="220"/>
      <c r="Q8076" s="326"/>
      <c r="R8076" s="326"/>
      <c r="S8076" s="326"/>
      <c r="T8076" s="326"/>
    </row>
    <row r="8077" spans="1:20">
      <c r="A8077" s="220"/>
      <c r="B8077" s="220"/>
      <c r="C8077" s="220"/>
      <c r="D8077" s="220"/>
      <c r="E8077" s="220"/>
      <c r="F8077" s="220"/>
      <c r="G8077" s="220"/>
      <c r="H8077" s="220"/>
      <c r="I8077" s="220"/>
      <c r="J8077" s="220"/>
      <c r="K8077" s="220"/>
      <c r="L8077" s="220"/>
      <c r="M8077" s="326"/>
      <c r="N8077" s="220"/>
      <c r="O8077" s="220"/>
      <c r="P8077" s="220"/>
      <c r="Q8077" s="326"/>
      <c r="R8077" s="326"/>
      <c r="S8077" s="326"/>
      <c r="T8077" s="326"/>
    </row>
    <row r="8078" spans="1:20">
      <c r="A8078" s="220"/>
      <c r="B8078" s="220"/>
      <c r="C8078" s="220"/>
      <c r="D8078" s="220"/>
      <c r="E8078" s="220"/>
      <c r="F8078" s="220"/>
      <c r="G8078" s="220"/>
      <c r="H8078" s="220"/>
      <c r="I8078" s="220"/>
      <c r="J8078" s="220"/>
      <c r="K8078" s="220"/>
      <c r="L8078" s="220"/>
      <c r="M8078" s="326"/>
      <c r="N8078" s="220"/>
      <c r="O8078" s="220"/>
      <c r="P8078" s="220"/>
      <c r="Q8078" s="326"/>
      <c r="R8078" s="326"/>
      <c r="S8078" s="326"/>
      <c r="T8078" s="326"/>
    </row>
    <row r="8079" spans="1:20">
      <c r="A8079" s="220"/>
      <c r="B8079" s="220"/>
      <c r="C8079" s="220"/>
      <c r="D8079" s="220"/>
      <c r="E8079" s="220"/>
      <c r="F8079" s="220"/>
      <c r="G8079" s="220"/>
      <c r="H8079" s="220"/>
      <c r="I8079" s="220"/>
      <c r="J8079" s="220"/>
      <c r="K8079" s="220"/>
      <c r="L8079" s="220"/>
      <c r="M8079" s="326"/>
      <c r="N8079" s="220"/>
      <c r="O8079" s="220"/>
      <c r="P8079" s="220"/>
      <c r="Q8079" s="326"/>
      <c r="R8079" s="326"/>
      <c r="S8079" s="326"/>
      <c r="T8079" s="326"/>
    </row>
    <row r="8080" spans="1:20">
      <c r="A8080" s="220"/>
      <c r="B8080" s="220"/>
      <c r="C8080" s="220"/>
      <c r="D8080" s="220"/>
      <c r="E8080" s="220"/>
      <c r="F8080" s="220"/>
      <c r="G8080" s="220"/>
      <c r="H8080" s="220"/>
      <c r="I8080" s="220"/>
      <c r="J8080" s="220"/>
      <c r="K8080" s="220"/>
      <c r="L8080" s="220"/>
      <c r="M8080" s="326"/>
      <c r="N8080" s="220"/>
      <c r="O8080" s="220"/>
      <c r="P8080" s="220"/>
      <c r="Q8080" s="326"/>
      <c r="R8080" s="326"/>
      <c r="S8080" s="326"/>
      <c r="T8080" s="326"/>
    </row>
    <row r="8081" spans="1:20">
      <c r="A8081" s="220"/>
      <c r="B8081" s="220"/>
      <c r="C8081" s="220"/>
      <c r="D8081" s="220"/>
      <c r="E8081" s="220"/>
      <c r="F8081" s="220"/>
      <c r="G8081" s="220"/>
      <c r="H8081" s="220"/>
      <c r="I8081" s="220"/>
      <c r="J8081" s="220"/>
      <c r="K8081" s="220"/>
      <c r="L8081" s="220"/>
      <c r="M8081" s="326"/>
      <c r="N8081" s="220"/>
      <c r="O8081" s="220"/>
      <c r="P8081" s="220"/>
      <c r="Q8081" s="326"/>
      <c r="R8081" s="326"/>
      <c r="S8081" s="326"/>
      <c r="T8081" s="326"/>
    </row>
    <row r="8082" spans="1:20">
      <c r="A8082" s="220"/>
      <c r="B8082" s="220"/>
      <c r="C8082" s="220"/>
      <c r="D8082" s="220"/>
      <c r="E8082" s="220"/>
      <c r="F8082" s="220"/>
      <c r="G8082" s="220"/>
      <c r="H8082" s="220"/>
      <c r="I8082" s="220"/>
      <c r="J8082" s="220"/>
      <c r="K8082" s="220"/>
      <c r="L8082" s="220"/>
      <c r="M8082" s="326"/>
      <c r="N8082" s="220"/>
      <c r="O8082" s="220"/>
      <c r="P8082" s="220"/>
      <c r="Q8082" s="326"/>
      <c r="R8082" s="326"/>
      <c r="S8082" s="326"/>
      <c r="T8082" s="326"/>
    </row>
    <row r="8083" spans="1:20">
      <c r="A8083" s="220"/>
      <c r="B8083" s="220"/>
      <c r="C8083" s="220"/>
      <c r="D8083" s="220"/>
      <c r="E8083" s="220"/>
      <c r="F8083" s="220"/>
      <c r="G8083" s="220"/>
      <c r="H8083" s="220"/>
      <c r="I8083" s="220"/>
      <c r="J8083" s="220"/>
      <c r="K8083" s="220"/>
      <c r="L8083" s="220"/>
      <c r="M8083" s="326"/>
      <c r="N8083" s="220"/>
      <c r="O8083" s="220"/>
      <c r="P8083" s="220"/>
      <c r="Q8083" s="326"/>
      <c r="R8083" s="326"/>
      <c r="S8083" s="326"/>
      <c r="T8083" s="326"/>
    </row>
    <row r="8084" spans="1:20">
      <c r="A8084" s="220"/>
      <c r="B8084" s="220"/>
      <c r="C8084" s="220"/>
      <c r="D8084" s="220"/>
      <c r="E8084" s="220"/>
      <c r="F8084" s="220"/>
      <c r="G8084" s="220"/>
      <c r="H8084" s="220"/>
      <c r="I8084" s="220"/>
      <c r="J8084" s="220"/>
      <c r="K8084" s="220"/>
      <c r="L8084" s="220"/>
      <c r="M8084" s="326"/>
      <c r="N8084" s="220"/>
      <c r="O8084" s="220"/>
      <c r="P8084" s="220"/>
      <c r="Q8084" s="326"/>
      <c r="R8084" s="326"/>
      <c r="S8084" s="326"/>
      <c r="T8084" s="326"/>
    </row>
    <row r="8085" spans="1:20">
      <c r="A8085" s="220"/>
      <c r="B8085" s="220"/>
      <c r="C8085" s="220"/>
      <c r="D8085" s="220"/>
      <c r="E8085" s="220"/>
      <c r="F8085" s="220"/>
      <c r="G8085" s="220"/>
      <c r="H8085" s="220"/>
      <c r="I8085" s="220"/>
      <c r="J8085" s="220"/>
      <c r="K8085" s="220"/>
      <c r="L8085" s="220"/>
      <c r="M8085" s="326"/>
      <c r="N8085" s="220"/>
      <c r="O8085" s="220"/>
      <c r="P8085" s="220"/>
      <c r="Q8085" s="326"/>
      <c r="R8085" s="326"/>
      <c r="S8085" s="326"/>
      <c r="T8085" s="326"/>
    </row>
    <row r="8086" spans="1:20">
      <c r="A8086" s="220"/>
      <c r="B8086" s="220"/>
      <c r="C8086" s="220"/>
      <c r="D8086" s="220"/>
      <c r="E8086" s="220"/>
      <c r="F8086" s="220"/>
      <c r="G8086" s="220"/>
      <c r="H8086" s="220"/>
      <c r="I8086" s="220"/>
      <c r="J8086" s="220"/>
      <c r="K8086" s="220"/>
      <c r="L8086" s="220"/>
      <c r="M8086" s="326"/>
      <c r="N8086" s="220"/>
      <c r="O8086" s="220"/>
      <c r="P8086" s="220"/>
      <c r="Q8086" s="326"/>
      <c r="R8086" s="326"/>
      <c r="S8086" s="326"/>
      <c r="T8086" s="326"/>
    </row>
    <row r="8087" spans="1:20">
      <c r="A8087" s="220"/>
      <c r="B8087" s="220"/>
      <c r="C8087" s="220"/>
      <c r="D8087" s="220"/>
      <c r="E8087" s="220"/>
      <c r="F8087" s="220"/>
      <c r="G8087" s="220"/>
      <c r="H8087" s="220"/>
      <c r="I8087" s="220"/>
      <c r="J8087" s="220"/>
      <c r="K8087" s="220"/>
      <c r="L8087" s="220"/>
      <c r="M8087" s="326"/>
      <c r="N8087" s="220"/>
      <c r="O8087" s="220"/>
      <c r="P8087" s="220"/>
      <c r="Q8087" s="326"/>
      <c r="R8087" s="326"/>
      <c r="S8087" s="326"/>
      <c r="T8087" s="326"/>
    </row>
    <row r="8088" spans="1:20">
      <c r="A8088" s="220"/>
      <c r="B8088" s="220"/>
      <c r="C8088" s="220"/>
      <c r="D8088" s="220"/>
      <c r="E8088" s="220"/>
      <c r="F8088" s="220"/>
      <c r="G8088" s="220"/>
      <c r="H8088" s="220"/>
      <c r="I8088" s="220"/>
      <c r="J8088" s="220"/>
      <c r="K8088" s="220"/>
      <c r="L8088" s="220"/>
      <c r="M8088" s="326"/>
      <c r="N8088" s="220"/>
      <c r="O8088" s="220"/>
      <c r="P8088" s="220"/>
      <c r="Q8088" s="326"/>
      <c r="R8088" s="326"/>
      <c r="S8088" s="326"/>
      <c r="T8088" s="326"/>
    </row>
    <row r="8089" spans="1:20">
      <c r="A8089" s="220"/>
      <c r="B8089" s="220"/>
      <c r="C8089" s="220"/>
      <c r="D8089" s="220"/>
      <c r="E8089" s="220"/>
      <c r="F8089" s="220"/>
      <c r="G8089" s="220"/>
      <c r="H8089" s="220"/>
      <c r="I8089" s="220"/>
      <c r="J8089" s="220"/>
      <c r="K8089" s="220"/>
      <c r="L8089" s="220"/>
      <c r="M8089" s="326"/>
      <c r="N8089" s="220"/>
      <c r="O8089" s="220"/>
      <c r="P8089" s="220"/>
      <c r="Q8089" s="326"/>
      <c r="R8089" s="326"/>
      <c r="S8089" s="326"/>
      <c r="T8089" s="326"/>
    </row>
    <row r="8090" spans="1:20">
      <c r="A8090" s="220"/>
      <c r="B8090" s="220"/>
      <c r="C8090" s="220"/>
      <c r="D8090" s="220"/>
      <c r="E8090" s="220"/>
      <c r="F8090" s="220"/>
      <c r="G8090" s="220"/>
      <c r="H8090" s="220"/>
      <c r="I8090" s="220"/>
      <c r="J8090" s="220"/>
      <c r="K8090" s="220"/>
      <c r="L8090" s="220"/>
      <c r="M8090" s="326"/>
      <c r="N8090" s="220"/>
      <c r="O8090" s="220"/>
      <c r="P8090" s="220"/>
      <c r="Q8090" s="326"/>
      <c r="R8090" s="326"/>
      <c r="S8090" s="326"/>
      <c r="T8090" s="326"/>
    </row>
    <row r="8091" spans="1:20">
      <c r="A8091" s="220"/>
      <c r="B8091" s="220"/>
      <c r="C8091" s="220"/>
      <c r="D8091" s="220"/>
      <c r="E8091" s="220"/>
      <c r="F8091" s="220"/>
      <c r="G8091" s="220"/>
      <c r="H8091" s="220"/>
      <c r="I8091" s="220"/>
      <c r="J8091" s="220"/>
      <c r="K8091" s="220"/>
      <c r="L8091" s="220"/>
      <c r="M8091" s="326"/>
      <c r="N8091" s="220"/>
      <c r="O8091" s="220"/>
      <c r="P8091" s="220"/>
      <c r="Q8091" s="326"/>
      <c r="R8091" s="326"/>
      <c r="S8091" s="326"/>
      <c r="T8091" s="326"/>
    </row>
    <row r="8092" spans="1:20">
      <c r="A8092" s="220"/>
      <c r="B8092" s="220"/>
      <c r="C8092" s="220"/>
      <c r="D8092" s="220"/>
      <c r="E8092" s="220"/>
      <c r="F8092" s="220"/>
      <c r="G8092" s="220"/>
      <c r="H8092" s="220"/>
      <c r="I8092" s="220"/>
      <c r="J8092" s="220"/>
      <c r="K8092" s="220"/>
      <c r="L8092" s="220"/>
      <c r="M8092" s="326"/>
      <c r="N8092" s="220"/>
      <c r="O8092" s="220"/>
      <c r="P8092" s="220"/>
      <c r="Q8092" s="326"/>
      <c r="R8092" s="326"/>
      <c r="S8092" s="326"/>
      <c r="T8092" s="326"/>
    </row>
    <row r="8093" spans="1:20">
      <c r="A8093" s="220"/>
      <c r="B8093" s="220"/>
      <c r="C8093" s="220"/>
      <c r="D8093" s="220"/>
      <c r="E8093" s="220"/>
      <c r="F8093" s="220"/>
      <c r="G8093" s="220"/>
      <c r="H8093" s="220"/>
      <c r="I8093" s="220"/>
      <c r="J8093" s="220"/>
      <c r="K8093" s="220"/>
      <c r="L8093" s="220"/>
      <c r="M8093" s="326"/>
      <c r="N8093" s="220"/>
      <c r="O8093" s="220"/>
      <c r="P8093" s="220"/>
      <c r="Q8093" s="326"/>
      <c r="R8093" s="326"/>
      <c r="S8093" s="326"/>
      <c r="T8093" s="326"/>
    </row>
    <row r="8094" spans="1:20">
      <c r="A8094" s="220"/>
      <c r="B8094" s="220"/>
      <c r="C8094" s="220"/>
      <c r="D8094" s="220"/>
      <c r="E8094" s="220"/>
      <c r="F8094" s="220"/>
      <c r="G8094" s="220"/>
      <c r="H8094" s="220"/>
      <c r="I8094" s="220"/>
      <c r="J8094" s="220"/>
      <c r="K8094" s="220"/>
      <c r="L8094" s="220"/>
      <c r="M8094" s="326"/>
      <c r="N8094" s="220"/>
      <c r="O8094" s="220"/>
      <c r="P8094" s="220"/>
      <c r="Q8094" s="326"/>
      <c r="R8094" s="326"/>
      <c r="S8094" s="326"/>
      <c r="T8094" s="326"/>
    </row>
    <row r="8095" spans="1:20">
      <c r="A8095" s="220"/>
      <c r="B8095" s="220"/>
      <c r="C8095" s="220"/>
      <c r="D8095" s="220"/>
      <c r="E8095" s="220"/>
      <c r="F8095" s="220"/>
      <c r="G8095" s="220"/>
      <c r="H8095" s="220"/>
      <c r="I8095" s="220"/>
      <c r="J8095" s="220"/>
      <c r="K8095" s="220"/>
      <c r="L8095" s="220"/>
      <c r="M8095" s="326"/>
      <c r="N8095" s="220"/>
      <c r="O8095" s="220"/>
      <c r="P8095" s="220"/>
      <c r="Q8095" s="326"/>
      <c r="R8095" s="326"/>
      <c r="S8095" s="326"/>
      <c r="T8095" s="326"/>
    </row>
    <row r="8096" spans="1:20">
      <c r="A8096" s="220"/>
      <c r="B8096" s="220"/>
      <c r="C8096" s="220"/>
      <c r="D8096" s="220"/>
      <c r="E8096" s="220"/>
      <c r="F8096" s="220"/>
      <c r="G8096" s="220"/>
      <c r="H8096" s="220"/>
      <c r="I8096" s="220"/>
      <c r="J8096" s="220"/>
      <c r="K8096" s="220"/>
      <c r="L8096" s="220"/>
      <c r="M8096" s="326"/>
      <c r="N8096" s="220"/>
      <c r="O8096" s="220"/>
      <c r="P8096" s="220"/>
      <c r="Q8096" s="326"/>
      <c r="R8096" s="326"/>
      <c r="S8096" s="326"/>
      <c r="T8096" s="326"/>
    </row>
    <row r="8097" spans="1:20">
      <c r="A8097" s="220"/>
      <c r="B8097" s="220"/>
      <c r="C8097" s="220"/>
      <c r="D8097" s="220"/>
      <c r="E8097" s="220"/>
      <c r="F8097" s="220"/>
      <c r="G8097" s="220"/>
      <c r="H8097" s="220"/>
      <c r="I8097" s="220"/>
      <c r="J8097" s="220"/>
      <c r="K8097" s="220"/>
      <c r="L8097" s="220"/>
      <c r="M8097" s="326"/>
      <c r="N8097" s="220"/>
      <c r="O8097" s="220"/>
      <c r="P8097" s="220"/>
      <c r="Q8097" s="326"/>
      <c r="R8097" s="326"/>
      <c r="S8097" s="326"/>
      <c r="T8097" s="326"/>
    </row>
    <row r="8098" spans="1:20">
      <c r="A8098" s="220"/>
      <c r="B8098" s="220"/>
      <c r="C8098" s="220"/>
      <c r="D8098" s="220"/>
      <c r="E8098" s="220"/>
      <c r="F8098" s="220"/>
      <c r="G8098" s="220"/>
      <c r="H8098" s="220"/>
      <c r="I8098" s="220"/>
      <c r="J8098" s="220"/>
      <c r="K8098" s="220"/>
      <c r="L8098" s="220"/>
      <c r="M8098" s="326"/>
      <c r="N8098" s="220"/>
      <c r="O8098" s="220"/>
      <c r="P8098" s="220"/>
      <c r="Q8098" s="326"/>
      <c r="R8098" s="326"/>
      <c r="S8098" s="326"/>
      <c r="T8098" s="326"/>
    </row>
    <row r="8099" spans="1:20">
      <c r="A8099" s="220"/>
      <c r="B8099" s="220"/>
      <c r="C8099" s="220"/>
      <c r="D8099" s="220"/>
      <c r="E8099" s="220"/>
      <c r="F8099" s="220"/>
      <c r="G8099" s="220"/>
      <c r="H8099" s="220"/>
      <c r="I8099" s="220"/>
      <c r="J8099" s="220"/>
      <c r="K8099" s="220"/>
      <c r="L8099" s="220"/>
      <c r="M8099" s="326"/>
      <c r="N8099" s="220"/>
      <c r="O8099" s="220"/>
      <c r="P8099" s="220"/>
      <c r="Q8099" s="326"/>
      <c r="R8099" s="326"/>
      <c r="S8099" s="326"/>
      <c r="T8099" s="326"/>
    </row>
    <row r="8100" spans="1:20">
      <c r="A8100" s="220"/>
      <c r="B8100" s="220"/>
      <c r="C8100" s="220"/>
      <c r="D8100" s="220"/>
      <c r="E8100" s="220"/>
      <c r="F8100" s="220"/>
      <c r="G8100" s="220"/>
      <c r="H8100" s="220"/>
      <c r="I8100" s="220"/>
      <c r="J8100" s="220"/>
      <c r="K8100" s="220"/>
      <c r="L8100" s="220"/>
      <c r="M8100" s="326"/>
      <c r="N8100" s="220"/>
      <c r="O8100" s="220"/>
      <c r="P8100" s="220"/>
      <c r="Q8100" s="326"/>
      <c r="R8100" s="326"/>
      <c r="S8100" s="326"/>
      <c r="T8100" s="326"/>
    </row>
    <row r="8101" spans="1:20">
      <c r="A8101" s="220"/>
      <c r="B8101" s="220"/>
      <c r="C8101" s="220"/>
      <c r="D8101" s="220"/>
      <c r="E8101" s="220"/>
      <c r="F8101" s="220"/>
      <c r="G8101" s="220"/>
      <c r="H8101" s="220"/>
      <c r="I8101" s="220"/>
      <c r="J8101" s="220"/>
      <c r="K8101" s="220"/>
      <c r="L8101" s="220"/>
      <c r="M8101" s="326"/>
      <c r="N8101" s="220"/>
      <c r="O8101" s="220"/>
      <c r="P8101" s="220"/>
      <c r="Q8101" s="326"/>
      <c r="R8101" s="326"/>
      <c r="S8101" s="326"/>
      <c r="T8101" s="326"/>
    </row>
    <row r="8102" spans="1:20">
      <c r="A8102" s="220"/>
      <c r="B8102" s="220"/>
      <c r="C8102" s="220"/>
      <c r="D8102" s="220"/>
      <c r="E8102" s="220"/>
      <c r="F8102" s="220"/>
      <c r="G8102" s="220"/>
      <c r="H8102" s="220"/>
      <c r="I8102" s="220"/>
      <c r="J8102" s="220"/>
      <c r="K8102" s="220"/>
      <c r="L8102" s="220"/>
      <c r="M8102" s="326"/>
      <c r="N8102" s="220"/>
      <c r="O8102" s="220"/>
      <c r="P8102" s="220"/>
      <c r="Q8102" s="326"/>
      <c r="R8102" s="326"/>
      <c r="S8102" s="326"/>
      <c r="T8102" s="326"/>
    </row>
    <row r="8103" spans="1:20">
      <c r="A8103" s="220"/>
      <c r="B8103" s="220"/>
      <c r="C8103" s="220"/>
      <c r="D8103" s="220"/>
      <c r="E8103" s="220"/>
      <c r="F8103" s="220"/>
      <c r="G8103" s="220"/>
      <c r="H8103" s="220"/>
      <c r="I8103" s="220"/>
      <c r="J8103" s="220"/>
      <c r="K8103" s="220"/>
      <c r="L8103" s="220"/>
      <c r="M8103" s="326"/>
      <c r="N8103" s="220"/>
      <c r="O8103" s="220"/>
      <c r="P8103" s="220"/>
      <c r="Q8103" s="326"/>
      <c r="R8103" s="326"/>
      <c r="S8103" s="326"/>
      <c r="T8103" s="326"/>
    </row>
    <row r="8104" spans="1:20">
      <c r="A8104" s="220"/>
      <c r="B8104" s="220"/>
      <c r="C8104" s="220"/>
      <c r="D8104" s="220"/>
      <c r="E8104" s="220"/>
      <c r="F8104" s="220"/>
      <c r="G8104" s="220"/>
      <c r="H8104" s="220"/>
      <c r="I8104" s="220"/>
      <c r="J8104" s="220"/>
      <c r="K8104" s="220"/>
      <c r="L8104" s="220"/>
      <c r="M8104" s="326"/>
      <c r="N8104" s="220"/>
      <c r="O8104" s="220"/>
      <c r="P8104" s="220"/>
      <c r="Q8104" s="326"/>
      <c r="R8104" s="326"/>
      <c r="S8104" s="326"/>
      <c r="T8104" s="326"/>
    </row>
    <row r="8105" spans="1:20">
      <c r="A8105" s="220"/>
      <c r="B8105" s="220"/>
      <c r="C8105" s="220"/>
      <c r="D8105" s="220"/>
      <c r="E8105" s="220"/>
      <c r="F8105" s="220"/>
      <c r="G8105" s="220"/>
      <c r="H8105" s="220"/>
      <c r="I8105" s="220"/>
      <c r="J8105" s="220"/>
      <c r="K8105" s="220"/>
      <c r="L8105" s="220"/>
      <c r="M8105" s="326"/>
      <c r="N8105" s="220"/>
      <c r="O8105" s="220"/>
      <c r="P8105" s="220"/>
      <c r="Q8105" s="326"/>
      <c r="R8105" s="326"/>
      <c r="S8105" s="326"/>
      <c r="T8105" s="326"/>
    </row>
    <row r="8106" spans="1:20">
      <c r="A8106" s="220"/>
      <c r="B8106" s="220"/>
      <c r="C8106" s="220"/>
      <c r="D8106" s="220"/>
      <c r="E8106" s="220"/>
      <c r="F8106" s="220"/>
      <c r="G8106" s="220"/>
      <c r="H8106" s="220"/>
      <c r="I8106" s="220"/>
      <c r="J8106" s="220"/>
      <c r="K8106" s="220"/>
      <c r="L8106" s="220"/>
      <c r="M8106" s="326"/>
      <c r="N8106" s="220"/>
      <c r="O8106" s="220"/>
      <c r="P8106" s="220"/>
      <c r="Q8106" s="326"/>
      <c r="R8106" s="326"/>
      <c r="S8106" s="326"/>
      <c r="T8106" s="326"/>
    </row>
    <row r="8107" spans="1:20">
      <c r="A8107" s="220"/>
      <c r="B8107" s="220"/>
      <c r="C8107" s="220"/>
      <c r="D8107" s="220"/>
      <c r="E8107" s="220"/>
      <c r="F8107" s="220"/>
      <c r="G8107" s="220"/>
      <c r="H8107" s="220"/>
      <c r="I8107" s="220"/>
      <c r="J8107" s="220"/>
      <c r="K8107" s="220"/>
      <c r="L8107" s="220"/>
      <c r="M8107" s="326"/>
      <c r="N8107" s="220"/>
      <c r="O8107" s="220"/>
      <c r="P8107" s="220"/>
      <c r="Q8107" s="326"/>
      <c r="R8107" s="326"/>
      <c r="S8107" s="326"/>
      <c r="T8107" s="326"/>
    </row>
    <row r="8108" spans="1:20">
      <c r="A8108" s="220"/>
      <c r="B8108" s="220"/>
      <c r="C8108" s="220"/>
      <c r="D8108" s="220"/>
      <c r="E8108" s="220"/>
      <c r="F8108" s="220"/>
      <c r="G8108" s="220"/>
      <c r="H8108" s="220"/>
      <c r="I8108" s="220"/>
      <c r="J8108" s="220"/>
      <c r="K8108" s="220"/>
      <c r="L8108" s="220"/>
      <c r="M8108" s="326"/>
      <c r="N8108" s="220"/>
      <c r="O8108" s="220"/>
      <c r="P8108" s="220"/>
      <c r="Q8108" s="326"/>
      <c r="R8108" s="326"/>
      <c r="S8108" s="326"/>
      <c r="T8108" s="326"/>
    </row>
    <row r="8109" spans="1:20">
      <c r="A8109" s="220"/>
      <c r="B8109" s="220"/>
      <c r="C8109" s="220"/>
      <c r="D8109" s="220"/>
      <c r="E8109" s="220"/>
      <c r="F8109" s="220"/>
      <c r="G8109" s="220"/>
      <c r="H8109" s="220"/>
      <c r="I8109" s="220"/>
      <c r="J8109" s="220"/>
      <c r="K8109" s="220"/>
      <c r="L8109" s="220"/>
      <c r="M8109" s="326"/>
      <c r="N8109" s="220"/>
      <c r="O8109" s="220"/>
      <c r="P8109" s="220"/>
      <c r="Q8109" s="326"/>
      <c r="R8109" s="326"/>
      <c r="S8109" s="326"/>
      <c r="T8109" s="326"/>
    </row>
    <row r="8110" spans="1:20">
      <c r="A8110" s="220"/>
      <c r="B8110" s="220"/>
      <c r="C8110" s="220"/>
      <c r="D8110" s="220"/>
      <c r="E8110" s="220"/>
      <c r="F8110" s="220"/>
      <c r="G8110" s="220"/>
      <c r="H8110" s="220"/>
      <c r="I8110" s="220"/>
      <c r="J8110" s="220"/>
      <c r="K8110" s="220"/>
      <c r="L8110" s="220"/>
      <c r="M8110" s="326"/>
      <c r="N8110" s="220"/>
      <c r="O8110" s="220"/>
      <c r="P8110" s="220"/>
      <c r="Q8110" s="326"/>
      <c r="R8110" s="326"/>
      <c r="S8110" s="326"/>
      <c r="T8110" s="326"/>
    </row>
    <row r="8111" spans="1:20">
      <c r="A8111" s="220"/>
      <c r="B8111" s="220"/>
      <c r="C8111" s="220"/>
      <c r="D8111" s="220"/>
      <c r="E8111" s="220"/>
      <c r="F8111" s="220"/>
      <c r="G8111" s="220"/>
      <c r="H8111" s="220"/>
      <c r="I8111" s="220"/>
      <c r="J8111" s="220"/>
      <c r="K8111" s="220"/>
      <c r="L8111" s="220"/>
      <c r="M8111" s="326"/>
      <c r="N8111" s="220"/>
      <c r="O8111" s="220"/>
      <c r="P8111" s="220"/>
      <c r="Q8111" s="326"/>
      <c r="R8111" s="326"/>
      <c r="S8111" s="326"/>
      <c r="T8111" s="326"/>
    </row>
    <row r="8112" spans="1:20">
      <c r="A8112" s="220"/>
      <c r="B8112" s="220"/>
      <c r="C8112" s="220"/>
      <c r="D8112" s="220"/>
      <c r="E8112" s="220"/>
      <c r="F8112" s="220"/>
      <c r="G8112" s="220"/>
      <c r="H8112" s="220"/>
      <c r="I8112" s="220"/>
      <c r="J8112" s="220"/>
      <c r="K8112" s="220"/>
      <c r="L8112" s="220"/>
      <c r="M8112" s="326"/>
      <c r="N8112" s="220"/>
      <c r="O8112" s="220"/>
      <c r="P8112" s="220"/>
      <c r="Q8112" s="326"/>
      <c r="R8112" s="326"/>
      <c r="S8112" s="326"/>
      <c r="T8112" s="326"/>
    </row>
    <row r="8113" spans="1:20">
      <c r="A8113" s="220"/>
      <c r="B8113" s="220"/>
      <c r="C8113" s="220"/>
      <c r="D8113" s="220"/>
      <c r="E8113" s="220"/>
      <c r="F8113" s="220"/>
      <c r="G8113" s="220"/>
      <c r="H8113" s="220"/>
      <c r="I8113" s="220"/>
      <c r="J8113" s="220"/>
      <c r="K8113" s="220"/>
      <c r="L8113" s="220"/>
      <c r="M8113" s="326"/>
      <c r="N8113" s="220"/>
      <c r="O8113" s="220"/>
      <c r="P8113" s="220"/>
      <c r="Q8113" s="326"/>
      <c r="R8113" s="326"/>
      <c r="S8113" s="326"/>
      <c r="T8113" s="326"/>
    </row>
    <row r="8114" spans="1:20">
      <c r="A8114" s="220"/>
      <c r="B8114" s="220"/>
      <c r="C8114" s="220"/>
      <c r="D8114" s="220"/>
      <c r="E8114" s="220"/>
      <c r="F8114" s="220"/>
      <c r="G8114" s="220"/>
      <c r="H8114" s="220"/>
      <c r="I8114" s="220"/>
      <c r="J8114" s="220"/>
      <c r="K8114" s="220"/>
      <c r="L8114" s="220"/>
      <c r="M8114" s="326"/>
      <c r="N8114" s="220"/>
      <c r="O8114" s="220"/>
      <c r="P8114" s="220"/>
      <c r="Q8114" s="326"/>
      <c r="R8114" s="326"/>
      <c r="S8114" s="326"/>
      <c r="T8114" s="326"/>
    </row>
    <row r="8115" spans="1:20">
      <c r="A8115" s="220"/>
      <c r="B8115" s="220"/>
      <c r="C8115" s="220"/>
      <c r="D8115" s="220"/>
      <c r="E8115" s="220"/>
      <c r="F8115" s="220"/>
      <c r="G8115" s="220"/>
      <c r="H8115" s="220"/>
      <c r="I8115" s="220"/>
      <c r="J8115" s="220"/>
      <c r="K8115" s="220"/>
      <c r="L8115" s="220"/>
      <c r="M8115" s="326"/>
      <c r="N8115" s="220"/>
      <c r="O8115" s="220"/>
      <c r="P8115" s="220"/>
      <c r="Q8115" s="326"/>
      <c r="R8115" s="326"/>
      <c r="S8115" s="326"/>
      <c r="T8115" s="326"/>
    </row>
    <row r="8116" spans="1:20">
      <c r="A8116" s="220"/>
      <c r="B8116" s="220"/>
      <c r="C8116" s="220"/>
      <c r="D8116" s="220"/>
      <c r="E8116" s="220"/>
      <c r="F8116" s="220"/>
      <c r="G8116" s="220"/>
      <c r="H8116" s="220"/>
      <c r="I8116" s="220"/>
      <c r="J8116" s="220"/>
      <c r="K8116" s="220"/>
      <c r="L8116" s="220"/>
      <c r="M8116" s="326"/>
      <c r="N8116" s="220"/>
      <c r="O8116" s="220"/>
      <c r="P8116" s="220"/>
      <c r="Q8116" s="326"/>
      <c r="R8116" s="326"/>
      <c r="S8116" s="326"/>
      <c r="T8116" s="326"/>
    </row>
    <row r="8117" spans="1:20">
      <c r="A8117" s="220"/>
      <c r="B8117" s="220"/>
      <c r="C8117" s="220"/>
      <c r="D8117" s="220"/>
      <c r="E8117" s="220"/>
      <c r="F8117" s="220"/>
      <c r="G8117" s="220"/>
      <c r="H8117" s="220"/>
      <c r="I8117" s="220"/>
      <c r="J8117" s="220"/>
      <c r="K8117" s="220"/>
      <c r="L8117" s="220"/>
      <c r="M8117" s="326"/>
      <c r="N8117" s="220"/>
      <c r="O8117" s="220"/>
      <c r="P8117" s="220"/>
      <c r="Q8117" s="326"/>
      <c r="R8117" s="326"/>
      <c r="S8117" s="326"/>
      <c r="T8117" s="326"/>
    </row>
    <row r="8118" spans="1:20">
      <c r="A8118" s="220"/>
      <c r="B8118" s="220"/>
      <c r="C8118" s="220"/>
      <c r="D8118" s="220"/>
      <c r="E8118" s="220"/>
      <c r="F8118" s="220"/>
      <c r="G8118" s="220"/>
      <c r="H8118" s="220"/>
      <c r="I8118" s="220"/>
      <c r="J8118" s="220"/>
      <c r="K8118" s="220"/>
      <c r="L8118" s="220"/>
      <c r="M8118" s="326"/>
      <c r="N8118" s="220"/>
      <c r="O8118" s="220"/>
      <c r="P8118" s="220"/>
      <c r="Q8118" s="326"/>
      <c r="R8118" s="326"/>
      <c r="S8118" s="326"/>
      <c r="T8118" s="326"/>
    </row>
    <row r="8119" spans="1:20">
      <c r="A8119" s="220"/>
      <c r="B8119" s="220"/>
      <c r="C8119" s="220"/>
      <c r="D8119" s="220"/>
      <c r="E8119" s="220"/>
      <c r="F8119" s="220"/>
      <c r="G8119" s="220"/>
      <c r="H8119" s="220"/>
      <c r="I8119" s="220"/>
      <c r="J8119" s="220"/>
      <c r="K8119" s="220"/>
      <c r="L8119" s="220"/>
      <c r="M8119" s="326"/>
      <c r="N8119" s="220"/>
      <c r="O8119" s="220"/>
      <c r="P8119" s="220"/>
      <c r="Q8119" s="326"/>
      <c r="R8119" s="326"/>
      <c r="S8119" s="326"/>
      <c r="T8119" s="326"/>
    </row>
    <row r="8120" spans="1:20">
      <c r="A8120" s="220"/>
      <c r="B8120" s="220"/>
      <c r="C8120" s="220"/>
      <c r="D8120" s="220"/>
      <c r="E8120" s="220"/>
      <c r="F8120" s="220"/>
      <c r="G8120" s="220"/>
      <c r="H8120" s="220"/>
      <c r="I8120" s="220"/>
      <c r="J8120" s="220"/>
      <c r="K8120" s="220"/>
      <c r="L8120" s="220"/>
      <c r="M8120" s="326"/>
      <c r="N8120" s="220"/>
      <c r="O8120" s="220"/>
      <c r="P8120" s="220"/>
      <c r="Q8120" s="326"/>
      <c r="R8120" s="326"/>
      <c r="S8120" s="326"/>
      <c r="T8120" s="326"/>
    </row>
    <row r="8121" spans="1:20">
      <c r="A8121" s="220"/>
      <c r="B8121" s="220"/>
      <c r="C8121" s="220"/>
      <c r="D8121" s="220"/>
      <c r="E8121" s="220"/>
      <c r="F8121" s="220"/>
      <c r="G8121" s="220"/>
      <c r="H8121" s="220"/>
      <c r="I8121" s="220"/>
      <c r="J8121" s="220"/>
      <c r="K8121" s="220"/>
      <c r="L8121" s="220"/>
      <c r="M8121" s="326"/>
      <c r="N8121" s="220"/>
      <c r="O8121" s="220"/>
      <c r="P8121" s="220"/>
      <c r="Q8121" s="326"/>
      <c r="R8121" s="326"/>
      <c r="S8121" s="326"/>
      <c r="T8121" s="326"/>
    </row>
    <row r="8122" spans="1:20">
      <c r="A8122" s="220"/>
      <c r="B8122" s="220"/>
      <c r="C8122" s="220"/>
      <c r="D8122" s="220"/>
      <c r="E8122" s="220"/>
      <c r="F8122" s="220"/>
      <c r="G8122" s="220"/>
      <c r="H8122" s="220"/>
      <c r="I8122" s="220"/>
      <c r="J8122" s="220"/>
      <c r="K8122" s="220"/>
      <c r="L8122" s="220"/>
      <c r="M8122" s="326"/>
      <c r="N8122" s="220"/>
      <c r="O8122" s="220"/>
      <c r="P8122" s="220"/>
      <c r="Q8122" s="326"/>
      <c r="R8122" s="326"/>
      <c r="S8122" s="326"/>
      <c r="T8122" s="326"/>
    </row>
    <row r="8123" spans="1:20">
      <c r="A8123" s="220"/>
      <c r="B8123" s="220"/>
      <c r="C8123" s="220"/>
      <c r="D8123" s="220"/>
      <c r="E8123" s="220"/>
      <c r="F8123" s="220"/>
      <c r="G8123" s="220"/>
      <c r="H8123" s="220"/>
      <c r="I8123" s="220"/>
      <c r="J8123" s="220"/>
      <c r="K8123" s="220"/>
      <c r="L8123" s="220"/>
      <c r="M8123" s="326"/>
      <c r="N8123" s="220"/>
      <c r="O8123" s="220"/>
      <c r="P8123" s="220"/>
      <c r="Q8123" s="326"/>
      <c r="R8123" s="326"/>
      <c r="S8123" s="326"/>
      <c r="T8123" s="326"/>
    </row>
    <row r="8124" spans="1:20">
      <c r="A8124" s="220"/>
      <c r="B8124" s="220"/>
      <c r="C8124" s="220"/>
      <c r="D8124" s="220"/>
      <c r="E8124" s="220"/>
      <c r="F8124" s="220"/>
      <c r="G8124" s="220"/>
      <c r="H8124" s="220"/>
      <c r="I8124" s="220"/>
      <c r="J8124" s="220"/>
      <c r="K8124" s="220"/>
      <c r="L8124" s="220"/>
      <c r="M8124" s="326"/>
      <c r="N8124" s="220"/>
      <c r="O8124" s="220"/>
      <c r="P8124" s="220"/>
      <c r="Q8124" s="326"/>
      <c r="R8124" s="326"/>
      <c r="S8124" s="326"/>
      <c r="T8124" s="326"/>
    </row>
    <row r="8125" spans="1:20">
      <c r="A8125" s="220"/>
      <c r="B8125" s="220"/>
      <c r="C8125" s="220"/>
      <c r="D8125" s="220"/>
      <c r="E8125" s="220"/>
      <c r="F8125" s="220"/>
      <c r="G8125" s="220"/>
      <c r="H8125" s="220"/>
      <c r="I8125" s="220"/>
      <c r="J8125" s="220"/>
      <c r="K8125" s="220"/>
      <c r="L8125" s="220"/>
      <c r="M8125" s="326"/>
      <c r="N8125" s="220"/>
      <c r="O8125" s="220"/>
      <c r="P8125" s="220"/>
      <c r="Q8125" s="326"/>
      <c r="R8125" s="326"/>
      <c r="S8125" s="326"/>
      <c r="T8125" s="326"/>
    </row>
    <row r="8126" spans="1:20">
      <c r="A8126" s="220"/>
      <c r="B8126" s="220"/>
      <c r="C8126" s="220"/>
      <c r="D8126" s="220"/>
      <c r="E8126" s="220"/>
      <c r="F8126" s="220"/>
      <c r="G8126" s="220"/>
      <c r="H8126" s="220"/>
      <c r="I8126" s="220"/>
      <c r="J8126" s="220"/>
      <c r="K8126" s="220"/>
      <c r="L8126" s="220"/>
      <c r="M8126" s="326"/>
      <c r="N8126" s="220"/>
      <c r="O8126" s="220"/>
      <c r="P8126" s="220"/>
      <c r="Q8126" s="326"/>
      <c r="R8126" s="326"/>
      <c r="S8126" s="326"/>
      <c r="T8126" s="326"/>
    </row>
    <row r="8127" spans="1:20">
      <c r="A8127" s="220"/>
      <c r="B8127" s="220"/>
      <c r="C8127" s="220"/>
      <c r="D8127" s="220"/>
      <c r="E8127" s="220"/>
      <c r="F8127" s="220"/>
      <c r="G8127" s="220"/>
      <c r="H8127" s="220"/>
      <c r="I8127" s="220"/>
      <c r="J8127" s="220"/>
      <c r="K8127" s="220"/>
      <c r="L8127" s="220"/>
      <c r="M8127" s="326"/>
      <c r="N8127" s="220"/>
      <c r="O8127" s="220"/>
      <c r="P8127" s="220"/>
      <c r="Q8127" s="326"/>
      <c r="R8127" s="326"/>
      <c r="S8127" s="326"/>
      <c r="T8127" s="326"/>
    </row>
    <row r="8128" spans="1:20">
      <c r="A8128" s="220"/>
      <c r="B8128" s="220"/>
      <c r="C8128" s="220"/>
      <c r="D8128" s="220"/>
      <c r="E8128" s="220"/>
      <c r="F8128" s="220"/>
      <c r="G8128" s="220"/>
      <c r="H8128" s="220"/>
      <c r="I8128" s="220"/>
      <c r="J8128" s="220"/>
      <c r="K8128" s="220"/>
      <c r="L8128" s="220"/>
      <c r="M8128" s="326"/>
      <c r="N8128" s="220"/>
      <c r="O8128" s="220"/>
      <c r="P8128" s="220"/>
      <c r="Q8128" s="326"/>
      <c r="R8128" s="326"/>
      <c r="S8128" s="326"/>
      <c r="T8128" s="326"/>
    </row>
    <row r="8129" spans="1:20">
      <c r="A8129" s="220"/>
      <c r="B8129" s="220"/>
      <c r="C8129" s="220"/>
      <c r="D8129" s="220"/>
      <c r="E8129" s="220"/>
      <c r="F8129" s="220"/>
      <c r="G8129" s="220"/>
      <c r="H8129" s="220"/>
      <c r="I8129" s="220"/>
      <c r="J8129" s="220"/>
      <c r="K8129" s="220"/>
      <c r="L8129" s="220"/>
      <c r="M8129" s="326"/>
      <c r="N8129" s="220"/>
      <c r="O8129" s="220"/>
      <c r="P8129" s="220"/>
      <c r="Q8129" s="326"/>
      <c r="R8129" s="326"/>
      <c r="S8129" s="326"/>
      <c r="T8129" s="326"/>
    </row>
    <row r="8130" spans="1:20">
      <c r="A8130" s="220"/>
      <c r="B8130" s="220"/>
      <c r="C8130" s="220"/>
      <c r="D8130" s="220"/>
      <c r="E8130" s="220"/>
      <c r="F8130" s="220"/>
      <c r="G8130" s="220"/>
      <c r="H8130" s="220"/>
      <c r="I8130" s="220"/>
      <c r="J8130" s="220"/>
      <c r="K8130" s="220"/>
      <c r="L8130" s="220"/>
      <c r="M8130" s="326"/>
      <c r="N8130" s="220"/>
      <c r="O8130" s="220"/>
      <c r="P8130" s="220"/>
      <c r="Q8130" s="326"/>
      <c r="R8130" s="326"/>
      <c r="S8130" s="326"/>
      <c r="T8130" s="326"/>
    </row>
    <row r="8131" spans="1:20">
      <c r="A8131" s="220"/>
      <c r="B8131" s="220"/>
      <c r="C8131" s="220"/>
      <c r="D8131" s="220"/>
      <c r="E8131" s="220"/>
      <c r="F8131" s="220"/>
      <c r="G8131" s="220"/>
      <c r="H8131" s="220"/>
      <c r="I8131" s="220"/>
      <c r="J8131" s="220"/>
      <c r="K8131" s="220"/>
      <c r="L8131" s="220"/>
      <c r="M8131" s="326"/>
      <c r="N8131" s="220"/>
      <c r="O8131" s="220"/>
      <c r="P8131" s="220"/>
      <c r="Q8131" s="326"/>
      <c r="R8131" s="326"/>
      <c r="S8131" s="326"/>
      <c r="T8131" s="326"/>
    </row>
    <row r="8132" spans="1:20">
      <c r="A8132" s="220"/>
      <c r="B8132" s="220"/>
      <c r="C8132" s="220"/>
      <c r="D8132" s="220"/>
      <c r="E8132" s="220"/>
      <c r="F8132" s="220"/>
      <c r="G8132" s="220"/>
      <c r="H8132" s="220"/>
      <c r="I8132" s="220"/>
      <c r="J8132" s="220"/>
      <c r="K8132" s="220"/>
      <c r="L8132" s="220"/>
      <c r="M8132" s="326"/>
      <c r="N8132" s="220"/>
      <c r="O8132" s="220"/>
      <c r="P8132" s="220"/>
      <c r="Q8132" s="326"/>
      <c r="R8132" s="326"/>
      <c r="S8132" s="326"/>
      <c r="T8132" s="326"/>
    </row>
    <row r="8133" spans="1:20">
      <c r="A8133" s="220"/>
      <c r="B8133" s="220"/>
      <c r="C8133" s="220"/>
      <c r="D8133" s="220"/>
      <c r="E8133" s="220"/>
      <c r="F8133" s="220"/>
      <c r="G8133" s="220"/>
      <c r="H8133" s="220"/>
      <c r="I8133" s="220"/>
      <c r="J8133" s="220"/>
      <c r="K8133" s="220"/>
      <c r="L8133" s="220"/>
      <c r="M8133" s="326"/>
      <c r="N8133" s="220"/>
      <c r="O8133" s="220"/>
      <c r="P8133" s="220"/>
      <c r="Q8133" s="326"/>
      <c r="R8133" s="326"/>
      <c r="S8133" s="326"/>
      <c r="T8133" s="326"/>
    </row>
    <row r="8134" spans="1:20">
      <c r="A8134" s="220"/>
      <c r="B8134" s="220"/>
      <c r="C8134" s="220"/>
      <c r="D8134" s="220"/>
      <c r="E8134" s="220"/>
      <c r="F8134" s="220"/>
      <c r="G8134" s="220"/>
      <c r="H8134" s="220"/>
      <c r="I8134" s="220"/>
      <c r="J8134" s="220"/>
      <c r="K8134" s="220"/>
      <c r="L8134" s="220"/>
      <c r="M8134" s="326"/>
      <c r="N8134" s="220"/>
      <c r="O8134" s="220"/>
      <c r="P8134" s="220"/>
      <c r="Q8134" s="326"/>
      <c r="R8134" s="326"/>
      <c r="S8134" s="326"/>
      <c r="T8134" s="326"/>
    </row>
    <row r="8135" spans="1:20">
      <c r="A8135" s="220"/>
      <c r="B8135" s="220"/>
      <c r="C8135" s="220"/>
      <c r="D8135" s="220"/>
      <c r="E8135" s="220"/>
      <c r="F8135" s="220"/>
      <c r="G8135" s="220"/>
      <c r="H8135" s="220"/>
      <c r="I8135" s="220"/>
      <c r="J8135" s="220"/>
      <c r="K8135" s="220"/>
      <c r="L8135" s="220"/>
      <c r="M8135" s="326"/>
      <c r="N8135" s="220"/>
      <c r="O8135" s="220"/>
      <c r="P8135" s="220"/>
      <c r="Q8135" s="326"/>
      <c r="R8135" s="326"/>
      <c r="S8135" s="326"/>
      <c r="T8135" s="326"/>
    </row>
    <row r="8136" spans="1:20">
      <c r="A8136" s="220"/>
      <c r="B8136" s="220"/>
      <c r="C8136" s="220"/>
      <c r="D8136" s="220"/>
      <c r="E8136" s="220"/>
      <c r="F8136" s="220"/>
      <c r="G8136" s="220"/>
      <c r="H8136" s="220"/>
      <c r="I8136" s="220"/>
      <c r="J8136" s="220"/>
      <c r="K8136" s="220"/>
      <c r="L8136" s="220"/>
      <c r="M8136" s="326"/>
      <c r="N8136" s="220"/>
      <c r="O8136" s="220"/>
      <c r="P8136" s="220"/>
      <c r="Q8136" s="326"/>
      <c r="R8136" s="326"/>
      <c r="S8136" s="326"/>
      <c r="T8136" s="326"/>
    </row>
    <row r="8137" spans="1:20">
      <c r="A8137" s="220"/>
      <c r="B8137" s="220"/>
      <c r="C8137" s="220"/>
      <c r="D8137" s="220"/>
      <c r="E8137" s="220"/>
      <c r="F8137" s="220"/>
      <c r="G8137" s="220"/>
      <c r="H8137" s="220"/>
      <c r="I8137" s="220"/>
      <c r="J8137" s="220"/>
      <c r="K8137" s="220"/>
      <c r="L8137" s="220"/>
      <c r="M8137" s="326"/>
      <c r="N8137" s="220"/>
      <c r="O8137" s="220"/>
      <c r="P8137" s="220"/>
      <c r="Q8137" s="326"/>
      <c r="R8137" s="326"/>
      <c r="S8137" s="326"/>
      <c r="T8137" s="326"/>
    </row>
    <row r="8138" spans="1:20">
      <c r="A8138" s="220"/>
      <c r="B8138" s="220"/>
      <c r="C8138" s="220"/>
      <c r="D8138" s="220"/>
      <c r="E8138" s="220"/>
      <c r="F8138" s="220"/>
      <c r="G8138" s="220"/>
      <c r="H8138" s="220"/>
      <c r="I8138" s="220"/>
      <c r="J8138" s="220"/>
      <c r="K8138" s="220"/>
      <c r="L8138" s="220"/>
      <c r="M8138" s="326"/>
      <c r="N8138" s="220"/>
      <c r="O8138" s="220"/>
      <c r="P8138" s="220"/>
      <c r="Q8138" s="326"/>
      <c r="R8138" s="326"/>
      <c r="S8138" s="326"/>
      <c r="T8138" s="326"/>
    </row>
    <row r="8139" spans="1:20">
      <c r="A8139" s="220"/>
      <c r="B8139" s="220"/>
      <c r="C8139" s="220"/>
      <c r="D8139" s="220"/>
      <c r="E8139" s="220"/>
      <c r="F8139" s="220"/>
      <c r="G8139" s="220"/>
      <c r="H8139" s="220"/>
      <c r="I8139" s="220"/>
      <c r="J8139" s="220"/>
      <c r="K8139" s="220"/>
      <c r="L8139" s="220"/>
      <c r="M8139" s="326"/>
      <c r="N8139" s="220"/>
      <c r="O8139" s="220"/>
      <c r="P8139" s="220"/>
      <c r="Q8139" s="326"/>
      <c r="R8139" s="326"/>
      <c r="S8139" s="326"/>
      <c r="T8139" s="326"/>
    </row>
    <row r="8140" spans="1:20">
      <c r="A8140" s="220"/>
      <c r="B8140" s="220"/>
      <c r="C8140" s="220"/>
      <c r="D8140" s="220"/>
      <c r="E8140" s="220"/>
      <c r="F8140" s="220"/>
      <c r="G8140" s="220"/>
      <c r="H8140" s="220"/>
      <c r="I8140" s="220"/>
      <c r="J8140" s="220"/>
      <c r="K8140" s="220"/>
      <c r="L8140" s="220"/>
      <c r="M8140" s="326"/>
      <c r="N8140" s="220"/>
      <c r="O8140" s="220"/>
      <c r="P8140" s="220"/>
      <c r="Q8140" s="326"/>
      <c r="R8140" s="326"/>
      <c r="S8140" s="326"/>
      <c r="T8140" s="326"/>
    </row>
    <row r="8141" spans="1:20">
      <c r="A8141" s="220"/>
      <c r="B8141" s="220"/>
      <c r="C8141" s="220"/>
      <c r="D8141" s="220"/>
      <c r="E8141" s="220"/>
      <c r="F8141" s="220"/>
      <c r="G8141" s="220"/>
      <c r="H8141" s="220"/>
      <c r="I8141" s="220"/>
      <c r="J8141" s="220"/>
      <c r="K8141" s="220"/>
      <c r="L8141" s="220"/>
      <c r="M8141" s="326"/>
      <c r="N8141" s="220"/>
      <c r="O8141" s="220"/>
      <c r="P8141" s="220"/>
      <c r="Q8141" s="326"/>
      <c r="R8141" s="326"/>
      <c r="S8141" s="326"/>
      <c r="T8141" s="326"/>
    </row>
    <row r="8142" spans="1:20">
      <c r="A8142" s="220"/>
      <c r="B8142" s="220"/>
      <c r="C8142" s="220"/>
      <c r="D8142" s="220"/>
      <c r="E8142" s="220"/>
      <c r="F8142" s="220"/>
      <c r="G8142" s="220"/>
      <c r="H8142" s="220"/>
      <c r="I8142" s="220"/>
      <c r="J8142" s="220"/>
      <c r="K8142" s="220"/>
      <c r="L8142" s="220"/>
      <c r="M8142" s="326"/>
      <c r="N8142" s="220"/>
      <c r="O8142" s="220"/>
      <c r="P8142" s="220"/>
      <c r="Q8142" s="326"/>
      <c r="R8142" s="326"/>
      <c r="S8142" s="326"/>
      <c r="T8142" s="326"/>
    </row>
    <row r="8143" spans="1:20">
      <c r="A8143" s="220"/>
      <c r="B8143" s="220"/>
      <c r="C8143" s="220"/>
      <c r="D8143" s="220"/>
      <c r="E8143" s="220"/>
      <c r="F8143" s="220"/>
      <c r="G8143" s="220"/>
      <c r="H8143" s="220"/>
      <c r="I8143" s="220"/>
      <c r="J8143" s="220"/>
      <c r="K8143" s="220"/>
      <c r="L8143" s="220"/>
      <c r="M8143" s="326"/>
      <c r="N8143" s="220"/>
      <c r="O8143" s="220"/>
      <c r="P8143" s="220"/>
      <c r="Q8143" s="326"/>
      <c r="R8143" s="326"/>
      <c r="S8143" s="326"/>
      <c r="T8143" s="326"/>
    </row>
    <row r="8144" spans="1:20">
      <c r="A8144" s="220"/>
      <c r="B8144" s="220"/>
      <c r="C8144" s="220"/>
      <c r="D8144" s="220"/>
      <c r="E8144" s="220"/>
      <c r="F8144" s="220"/>
      <c r="G8144" s="220"/>
      <c r="H8144" s="220"/>
      <c r="I8144" s="220"/>
      <c r="J8144" s="220"/>
      <c r="K8144" s="220"/>
      <c r="L8144" s="220"/>
      <c r="M8144" s="326"/>
      <c r="N8144" s="220"/>
      <c r="O8144" s="220"/>
      <c r="P8144" s="220"/>
      <c r="Q8144" s="326"/>
      <c r="R8144" s="326"/>
      <c r="S8144" s="326"/>
      <c r="T8144" s="326"/>
    </row>
    <row r="8145" spans="1:20">
      <c r="A8145" s="220"/>
      <c r="B8145" s="220"/>
      <c r="C8145" s="220"/>
      <c r="D8145" s="220"/>
      <c r="E8145" s="220"/>
      <c r="F8145" s="220"/>
      <c r="G8145" s="220"/>
      <c r="H8145" s="220"/>
      <c r="I8145" s="220"/>
      <c r="J8145" s="220"/>
      <c r="K8145" s="220"/>
      <c r="L8145" s="220"/>
      <c r="M8145" s="326"/>
      <c r="N8145" s="220"/>
      <c r="O8145" s="220"/>
      <c r="P8145" s="220"/>
      <c r="Q8145" s="326"/>
      <c r="R8145" s="326"/>
      <c r="S8145" s="326"/>
      <c r="T8145" s="326"/>
    </row>
    <row r="8146" spans="1:20">
      <c r="A8146" s="220"/>
      <c r="B8146" s="220"/>
      <c r="C8146" s="220"/>
      <c r="D8146" s="220"/>
      <c r="E8146" s="220"/>
      <c r="F8146" s="220"/>
      <c r="G8146" s="220"/>
      <c r="H8146" s="220"/>
      <c r="I8146" s="220"/>
      <c r="J8146" s="220"/>
      <c r="K8146" s="220"/>
      <c r="L8146" s="220"/>
      <c r="M8146" s="326"/>
      <c r="N8146" s="220"/>
      <c r="O8146" s="220"/>
      <c r="P8146" s="220"/>
      <c r="Q8146" s="326"/>
      <c r="R8146" s="326"/>
      <c r="S8146" s="326"/>
      <c r="T8146" s="326"/>
    </row>
    <row r="8147" spans="1:20">
      <c r="A8147" s="220"/>
      <c r="B8147" s="220"/>
      <c r="C8147" s="220"/>
      <c r="D8147" s="220"/>
      <c r="E8147" s="220"/>
      <c r="F8147" s="220"/>
      <c r="G8147" s="220"/>
      <c r="H8147" s="220"/>
      <c r="I8147" s="220"/>
      <c r="J8147" s="220"/>
      <c r="K8147" s="220"/>
      <c r="L8147" s="220"/>
      <c r="M8147" s="326"/>
      <c r="N8147" s="220"/>
      <c r="O8147" s="220"/>
      <c r="P8147" s="220"/>
      <c r="Q8147" s="326"/>
      <c r="R8147" s="326"/>
      <c r="S8147" s="326"/>
      <c r="T8147" s="326"/>
    </row>
    <row r="8148" spans="1:20">
      <c r="A8148" s="220"/>
      <c r="B8148" s="220"/>
      <c r="C8148" s="220"/>
      <c r="D8148" s="220"/>
      <c r="E8148" s="220"/>
      <c r="F8148" s="220"/>
      <c r="G8148" s="220"/>
      <c r="H8148" s="220"/>
      <c r="I8148" s="220"/>
      <c r="J8148" s="220"/>
      <c r="K8148" s="220"/>
      <c r="L8148" s="220"/>
      <c r="M8148" s="326"/>
      <c r="N8148" s="220"/>
      <c r="O8148" s="220"/>
      <c r="P8148" s="220"/>
      <c r="Q8148" s="326"/>
      <c r="R8148" s="326"/>
      <c r="S8148" s="326"/>
      <c r="T8148" s="326"/>
    </row>
    <row r="8149" spans="1:20">
      <c r="A8149" s="220"/>
      <c r="B8149" s="220"/>
      <c r="C8149" s="220"/>
      <c r="D8149" s="220"/>
      <c r="E8149" s="220"/>
      <c r="F8149" s="220"/>
      <c r="G8149" s="220"/>
      <c r="H8149" s="220"/>
      <c r="I8149" s="220"/>
      <c r="J8149" s="220"/>
      <c r="K8149" s="220"/>
      <c r="L8149" s="220"/>
      <c r="M8149" s="326"/>
      <c r="N8149" s="220"/>
      <c r="O8149" s="220"/>
      <c r="P8149" s="220"/>
      <c r="Q8149" s="326"/>
      <c r="R8149" s="326"/>
      <c r="S8149" s="326"/>
      <c r="T8149" s="326"/>
    </row>
    <row r="8150" spans="1:20">
      <c r="A8150" s="220"/>
      <c r="B8150" s="220"/>
      <c r="C8150" s="220"/>
      <c r="D8150" s="220"/>
      <c r="E8150" s="220"/>
      <c r="F8150" s="220"/>
      <c r="G8150" s="220"/>
      <c r="H8150" s="220"/>
      <c r="I8150" s="220"/>
      <c r="J8150" s="220"/>
      <c r="K8150" s="220"/>
      <c r="L8150" s="220"/>
      <c r="M8150" s="326"/>
      <c r="N8150" s="220"/>
      <c r="O8150" s="220"/>
      <c r="P8150" s="220"/>
      <c r="Q8150" s="326"/>
      <c r="R8150" s="326"/>
      <c r="S8150" s="326"/>
      <c r="T8150" s="326"/>
    </row>
    <row r="8151" spans="1:20">
      <c r="A8151" s="220"/>
      <c r="B8151" s="220"/>
      <c r="C8151" s="220"/>
      <c r="D8151" s="220"/>
      <c r="E8151" s="220"/>
      <c r="F8151" s="220"/>
      <c r="G8151" s="220"/>
      <c r="H8151" s="220"/>
      <c r="I8151" s="220"/>
      <c r="J8151" s="220"/>
      <c r="K8151" s="220"/>
      <c r="L8151" s="220"/>
      <c r="M8151" s="326"/>
      <c r="N8151" s="220"/>
      <c r="O8151" s="220"/>
      <c r="P8151" s="220"/>
      <c r="Q8151" s="326"/>
      <c r="R8151" s="326"/>
      <c r="S8151" s="326"/>
      <c r="T8151" s="326"/>
    </row>
    <row r="8152" spans="1:20">
      <c r="A8152" s="220"/>
      <c r="B8152" s="220"/>
      <c r="C8152" s="220"/>
      <c r="D8152" s="220"/>
      <c r="E8152" s="220"/>
      <c r="F8152" s="220"/>
      <c r="G8152" s="220"/>
      <c r="H8152" s="220"/>
      <c r="I8152" s="220"/>
      <c r="J8152" s="220"/>
      <c r="K8152" s="220"/>
      <c r="L8152" s="220"/>
      <c r="M8152" s="326"/>
      <c r="N8152" s="220"/>
      <c r="O8152" s="220"/>
      <c r="P8152" s="220"/>
      <c r="Q8152" s="326"/>
      <c r="R8152" s="326"/>
      <c r="S8152" s="326"/>
      <c r="T8152" s="326"/>
    </row>
    <row r="8153" spans="1:20">
      <c r="A8153" s="220"/>
      <c r="B8153" s="220"/>
      <c r="C8153" s="220"/>
      <c r="D8153" s="220"/>
      <c r="E8153" s="220"/>
      <c r="F8153" s="220"/>
      <c r="G8153" s="220"/>
      <c r="H8153" s="220"/>
      <c r="I8153" s="220"/>
      <c r="J8153" s="220"/>
      <c r="K8153" s="220"/>
      <c r="L8153" s="220"/>
      <c r="M8153" s="326"/>
      <c r="N8153" s="220"/>
      <c r="O8153" s="220"/>
      <c r="P8153" s="220"/>
      <c r="Q8153" s="326"/>
      <c r="R8153" s="326"/>
      <c r="S8153" s="326"/>
      <c r="T8153" s="326"/>
    </row>
    <row r="8154" spans="1:20">
      <c r="A8154" s="220"/>
      <c r="B8154" s="220"/>
      <c r="C8154" s="220"/>
      <c r="D8154" s="220"/>
      <c r="E8154" s="220"/>
      <c r="F8154" s="220"/>
      <c r="G8154" s="220"/>
      <c r="H8154" s="220"/>
      <c r="I8154" s="220"/>
      <c r="J8154" s="220"/>
      <c r="K8154" s="220"/>
      <c r="L8154" s="220"/>
      <c r="M8154" s="326"/>
      <c r="N8154" s="220"/>
      <c r="O8154" s="220"/>
      <c r="P8154" s="220"/>
      <c r="Q8154" s="326"/>
      <c r="R8154" s="326"/>
      <c r="S8154" s="326"/>
      <c r="T8154" s="326"/>
    </row>
    <row r="8155" spans="1:20">
      <c r="A8155" s="220"/>
      <c r="B8155" s="220"/>
      <c r="C8155" s="220"/>
      <c r="D8155" s="220"/>
      <c r="E8155" s="220"/>
      <c r="F8155" s="220"/>
      <c r="G8155" s="220"/>
      <c r="H8155" s="220"/>
      <c r="I8155" s="220"/>
      <c r="J8155" s="220"/>
      <c r="K8155" s="220"/>
      <c r="L8155" s="220"/>
      <c r="M8155" s="326"/>
      <c r="N8155" s="220"/>
      <c r="O8155" s="220"/>
      <c r="P8155" s="220"/>
      <c r="Q8155" s="326"/>
      <c r="R8155" s="326"/>
      <c r="S8155" s="326"/>
      <c r="T8155" s="326"/>
    </row>
    <row r="8156" spans="1:20">
      <c r="A8156" s="220"/>
      <c r="B8156" s="220"/>
      <c r="C8156" s="220"/>
      <c r="D8156" s="220"/>
      <c r="E8156" s="220"/>
      <c r="F8156" s="220"/>
      <c r="G8156" s="220"/>
      <c r="H8156" s="220"/>
      <c r="I8156" s="220"/>
      <c r="J8156" s="220"/>
      <c r="K8156" s="220"/>
      <c r="L8156" s="220"/>
      <c r="M8156" s="326"/>
      <c r="N8156" s="220"/>
      <c r="O8156" s="220"/>
      <c r="P8156" s="220"/>
      <c r="Q8156" s="326"/>
      <c r="R8156" s="326"/>
      <c r="S8156" s="326"/>
      <c r="T8156" s="326"/>
    </row>
    <row r="8157" spans="1:20">
      <c r="A8157" s="220"/>
      <c r="B8157" s="220"/>
      <c r="C8157" s="220"/>
      <c r="D8157" s="220"/>
      <c r="E8157" s="220"/>
      <c r="F8157" s="220"/>
      <c r="G8157" s="220"/>
      <c r="H8157" s="220"/>
      <c r="I8157" s="220"/>
      <c r="J8157" s="220"/>
      <c r="K8157" s="220"/>
      <c r="L8157" s="220"/>
      <c r="M8157" s="326"/>
      <c r="N8157" s="220"/>
      <c r="O8157" s="220"/>
      <c r="P8157" s="220"/>
      <c r="Q8157" s="326"/>
      <c r="R8157" s="326"/>
      <c r="S8157" s="326"/>
      <c r="T8157" s="326"/>
    </row>
    <row r="8158" spans="1:20">
      <c r="A8158" s="220"/>
      <c r="B8158" s="220"/>
      <c r="C8158" s="220"/>
      <c r="D8158" s="220"/>
      <c r="E8158" s="220"/>
      <c r="F8158" s="220"/>
      <c r="G8158" s="220"/>
      <c r="H8158" s="220"/>
      <c r="I8158" s="220"/>
      <c r="J8158" s="220"/>
      <c r="K8158" s="220"/>
      <c r="L8158" s="220"/>
      <c r="M8158" s="326"/>
      <c r="N8158" s="220"/>
      <c r="O8158" s="220"/>
      <c r="P8158" s="220"/>
      <c r="Q8158" s="326"/>
      <c r="R8158" s="326"/>
      <c r="S8158" s="326"/>
      <c r="T8158" s="326"/>
    </row>
    <row r="8159" spans="1:20">
      <c r="A8159" s="220"/>
      <c r="B8159" s="220"/>
      <c r="C8159" s="220"/>
      <c r="D8159" s="220"/>
      <c r="E8159" s="220"/>
      <c r="F8159" s="220"/>
      <c r="G8159" s="220"/>
      <c r="H8159" s="220"/>
      <c r="I8159" s="220"/>
      <c r="J8159" s="220"/>
      <c r="K8159" s="220"/>
      <c r="L8159" s="220"/>
      <c r="M8159" s="326"/>
      <c r="N8159" s="220"/>
      <c r="O8159" s="220"/>
      <c r="P8159" s="220"/>
      <c r="Q8159" s="326"/>
      <c r="R8159" s="326"/>
      <c r="S8159" s="326"/>
      <c r="T8159" s="326"/>
    </row>
    <row r="8160" spans="1:20">
      <c r="A8160" s="220"/>
      <c r="B8160" s="220"/>
      <c r="C8160" s="220"/>
      <c r="D8160" s="220"/>
      <c r="E8160" s="220"/>
      <c r="F8160" s="220"/>
      <c r="G8160" s="220"/>
      <c r="H8160" s="220"/>
      <c r="I8160" s="220"/>
      <c r="J8160" s="220"/>
      <c r="K8160" s="220"/>
      <c r="L8160" s="220"/>
      <c r="M8160" s="326"/>
      <c r="N8160" s="220"/>
      <c r="O8160" s="220"/>
      <c r="P8160" s="220"/>
      <c r="Q8160" s="326"/>
      <c r="R8160" s="326"/>
      <c r="S8160" s="326"/>
      <c r="T8160" s="326"/>
    </row>
    <row r="8161" spans="1:20">
      <c r="A8161" s="220"/>
      <c r="B8161" s="220"/>
      <c r="C8161" s="220"/>
      <c r="D8161" s="220"/>
      <c r="E8161" s="220"/>
      <c r="F8161" s="220"/>
      <c r="G8161" s="220"/>
      <c r="H8161" s="220"/>
      <c r="I8161" s="220"/>
      <c r="J8161" s="220"/>
      <c r="K8161" s="220"/>
      <c r="L8161" s="220"/>
      <c r="M8161" s="326"/>
      <c r="N8161" s="220"/>
      <c r="O8161" s="220"/>
      <c r="P8161" s="220"/>
      <c r="Q8161" s="326"/>
      <c r="R8161" s="326"/>
      <c r="S8161" s="326"/>
      <c r="T8161" s="326"/>
    </row>
    <row r="8162" spans="1:20">
      <c r="A8162" s="220"/>
      <c r="B8162" s="220"/>
      <c r="C8162" s="220"/>
      <c r="D8162" s="220"/>
      <c r="E8162" s="220"/>
      <c r="F8162" s="220"/>
      <c r="G8162" s="220"/>
      <c r="H8162" s="220"/>
      <c r="I8162" s="220"/>
      <c r="J8162" s="220"/>
      <c r="K8162" s="220"/>
      <c r="L8162" s="220"/>
      <c r="M8162" s="326"/>
      <c r="N8162" s="220"/>
      <c r="O8162" s="220"/>
      <c r="P8162" s="220"/>
      <c r="Q8162" s="326"/>
      <c r="R8162" s="326"/>
      <c r="S8162" s="326"/>
      <c r="T8162" s="326"/>
    </row>
    <row r="8163" spans="1:20">
      <c r="A8163" s="220"/>
      <c r="B8163" s="220"/>
      <c r="C8163" s="220"/>
      <c r="D8163" s="220"/>
      <c r="E8163" s="220"/>
      <c r="F8163" s="220"/>
      <c r="G8163" s="220"/>
      <c r="H8163" s="220"/>
      <c r="I8163" s="220"/>
      <c r="J8163" s="220"/>
      <c r="K8163" s="220"/>
      <c r="L8163" s="220"/>
      <c r="M8163" s="326"/>
      <c r="N8163" s="220"/>
      <c r="O8163" s="220"/>
      <c r="P8163" s="220"/>
      <c r="Q8163" s="326"/>
      <c r="R8163" s="326"/>
      <c r="S8163" s="326"/>
      <c r="T8163" s="326"/>
    </row>
    <row r="8164" spans="1:20">
      <c r="A8164" s="220"/>
      <c r="B8164" s="220"/>
      <c r="C8164" s="220"/>
      <c r="D8164" s="220"/>
      <c r="E8164" s="220"/>
      <c r="F8164" s="220"/>
      <c r="G8164" s="220"/>
      <c r="H8164" s="220"/>
      <c r="I8164" s="220"/>
      <c r="J8164" s="220"/>
      <c r="K8164" s="220"/>
      <c r="L8164" s="220"/>
      <c r="M8164" s="326"/>
      <c r="N8164" s="220"/>
      <c r="O8164" s="220"/>
      <c r="P8164" s="220"/>
      <c r="Q8164" s="326"/>
      <c r="R8164" s="326"/>
      <c r="S8164" s="326"/>
      <c r="T8164" s="326"/>
    </row>
    <row r="8165" spans="1:20">
      <c r="A8165" s="220"/>
      <c r="B8165" s="220"/>
      <c r="C8165" s="220"/>
      <c r="D8165" s="220"/>
      <c r="E8165" s="220"/>
      <c r="F8165" s="220"/>
      <c r="G8165" s="220"/>
      <c r="H8165" s="220"/>
      <c r="I8165" s="220"/>
      <c r="J8165" s="220"/>
      <c r="K8165" s="220"/>
      <c r="L8165" s="220"/>
      <c r="M8165" s="326"/>
      <c r="N8165" s="220"/>
      <c r="O8165" s="220"/>
      <c r="P8165" s="220"/>
      <c r="Q8165" s="326"/>
      <c r="R8165" s="326"/>
      <c r="S8165" s="326"/>
      <c r="T8165" s="326"/>
    </row>
    <row r="8166" spans="1:20">
      <c r="A8166" s="220"/>
      <c r="B8166" s="220"/>
      <c r="C8166" s="220"/>
      <c r="D8166" s="220"/>
      <c r="E8166" s="220"/>
      <c r="F8166" s="220"/>
      <c r="G8166" s="220"/>
      <c r="H8166" s="220"/>
      <c r="I8166" s="220"/>
      <c r="J8166" s="220"/>
      <c r="K8166" s="220"/>
      <c r="L8166" s="220"/>
      <c r="M8166" s="326"/>
      <c r="N8166" s="220"/>
      <c r="O8166" s="220"/>
      <c r="P8166" s="220"/>
      <c r="Q8166" s="326"/>
      <c r="R8166" s="326"/>
      <c r="S8166" s="326"/>
      <c r="T8166" s="326"/>
    </row>
    <row r="8167" spans="1:20">
      <c r="A8167" s="220"/>
      <c r="B8167" s="220"/>
      <c r="C8167" s="220"/>
      <c r="D8167" s="220"/>
      <c r="E8167" s="220"/>
      <c r="F8167" s="220"/>
      <c r="G8167" s="220"/>
      <c r="H8167" s="220"/>
      <c r="I8167" s="220"/>
      <c r="J8167" s="220"/>
      <c r="K8167" s="220"/>
      <c r="L8167" s="220"/>
      <c r="M8167" s="326"/>
      <c r="N8167" s="220"/>
      <c r="O8167" s="220"/>
      <c r="P8167" s="220"/>
      <c r="Q8167" s="326"/>
      <c r="R8167" s="326"/>
      <c r="S8167" s="326"/>
      <c r="T8167" s="326"/>
    </row>
    <row r="8168" spans="1:20">
      <c r="A8168" s="220"/>
      <c r="B8168" s="220"/>
      <c r="C8168" s="220"/>
      <c r="D8168" s="220"/>
      <c r="E8168" s="220"/>
      <c r="F8168" s="220"/>
      <c r="G8168" s="220"/>
      <c r="H8168" s="220"/>
      <c r="I8168" s="220"/>
      <c r="J8168" s="220"/>
      <c r="K8168" s="220"/>
      <c r="L8168" s="220"/>
      <c r="M8168" s="326"/>
      <c r="N8168" s="220"/>
      <c r="O8168" s="220"/>
      <c r="P8168" s="220"/>
      <c r="Q8168" s="326"/>
      <c r="R8168" s="326"/>
      <c r="S8168" s="326"/>
      <c r="T8168" s="326"/>
    </row>
    <row r="8169" spans="1:20">
      <c r="A8169" s="220"/>
      <c r="B8169" s="220"/>
      <c r="C8169" s="220"/>
      <c r="D8169" s="220"/>
      <c r="E8169" s="220"/>
      <c r="F8169" s="220"/>
      <c r="G8169" s="220"/>
      <c r="H8169" s="220"/>
      <c r="I8169" s="220"/>
      <c r="J8169" s="220"/>
      <c r="K8169" s="220"/>
      <c r="L8169" s="220"/>
      <c r="M8169" s="326"/>
      <c r="N8169" s="220"/>
      <c r="O8169" s="220"/>
      <c r="P8169" s="220"/>
      <c r="Q8169" s="326"/>
      <c r="R8169" s="326"/>
      <c r="S8169" s="326"/>
      <c r="T8169" s="326"/>
    </row>
    <row r="8170" spans="1:20">
      <c r="A8170" s="220"/>
      <c r="B8170" s="220"/>
      <c r="C8170" s="220"/>
      <c r="D8170" s="220"/>
      <c r="E8170" s="220"/>
      <c r="F8170" s="220"/>
      <c r="G8170" s="220"/>
      <c r="H8170" s="220"/>
      <c r="I8170" s="220"/>
      <c r="J8170" s="220"/>
      <c r="K8170" s="220"/>
      <c r="L8170" s="220"/>
      <c r="M8170" s="326"/>
      <c r="N8170" s="220"/>
      <c r="O8170" s="220"/>
      <c r="P8170" s="220"/>
      <c r="Q8170" s="326"/>
      <c r="R8170" s="326"/>
      <c r="S8170" s="326"/>
      <c r="T8170" s="326"/>
    </row>
    <row r="8171" spans="1:20">
      <c r="A8171" s="220"/>
      <c r="B8171" s="220"/>
      <c r="C8171" s="220"/>
      <c r="D8171" s="220"/>
      <c r="E8171" s="220"/>
      <c r="F8171" s="220"/>
      <c r="G8171" s="220"/>
      <c r="H8171" s="220"/>
      <c r="I8171" s="220"/>
      <c r="J8171" s="220"/>
      <c r="K8171" s="220"/>
      <c r="L8171" s="220"/>
      <c r="M8171" s="326"/>
      <c r="N8171" s="220"/>
      <c r="O8171" s="220"/>
      <c r="P8171" s="220"/>
      <c r="Q8171" s="326"/>
      <c r="R8171" s="326"/>
      <c r="S8171" s="326"/>
      <c r="T8171" s="326"/>
    </row>
    <row r="8172" spans="1:20">
      <c r="A8172" s="220"/>
      <c r="B8172" s="220"/>
      <c r="C8172" s="220"/>
      <c r="D8172" s="220"/>
      <c r="E8172" s="220"/>
      <c r="F8172" s="220"/>
      <c r="G8172" s="220"/>
      <c r="H8172" s="220"/>
      <c r="I8172" s="220"/>
      <c r="J8172" s="220"/>
      <c r="K8172" s="220"/>
      <c r="L8172" s="220"/>
      <c r="M8172" s="326"/>
      <c r="N8172" s="220"/>
      <c r="O8172" s="220"/>
      <c r="P8172" s="220"/>
      <c r="Q8172" s="326"/>
      <c r="R8172" s="326"/>
      <c r="S8172" s="326"/>
      <c r="T8172" s="326"/>
    </row>
    <row r="8173" spans="1:20">
      <c r="A8173" s="220"/>
      <c r="B8173" s="220"/>
      <c r="C8173" s="220"/>
      <c r="D8173" s="220"/>
      <c r="E8173" s="220"/>
      <c r="F8173" s="220"/>
      <c r="G8173" s="220"/>
      <c r="H8173" s="220"/>
      <c r="I8173" s="220"/>
      <c r="J8173" s="220"/>
      <c r="K8173" s="220"/>
      <c r="L8173" s="220"/>
      <c r="M8173" s="326"/>
      <c r="N8173" s="220"/>
      <c r="O8173" s="220"/>
      <c r="P8173" s="220"/>
      <c r="Q8173" s="326"/>
      <c r="R8173" s="326"/>
      <c r="S8173" s="326"/>
      <c r="T8173" s="326"/>
    </row>
    <row r="8174" spans="1:20">
      <c r="A8174" s="220"/>
      <c r="B8174" s="220"/>
      <c r="C8174" s="220"/>
      <c r="D8174" s="220"/>
      <c r="E8174" s="220"/>
      <c r="F8174" s="220"/>
      <c r="G8174" s="220"/>
      <c r="H8174" s="220"/>
      <c r="I8174" s="220"/>
      <c r="J8174" s="220"/>
      <c r="K8174" s="220"/>
      <c r="L8174" s="220"/>
      <c r="M8174" s="326"/>
      <c r="N8174" s="220"/>
      <c r="O8174" s="220"/>
      <c r="P8174" s="220"/>
      <c r="Q8174" s="326"/>
      <c r="R8174" s="326"/>
      <c r="S8174" s="326"/>
      <c r="T8174" s="326"/>
    </row>
    <row r="8175" spans="1:20">
      <c r="A8175" s="220"/>
      <c r="B8175" s="220"/>
      <c r="C8175" s="220"/>
      <c r="D8175" s="220"/>
      <c r="E8175" s="220"/>
      <c r="F8175" s="220"/>
      <c r="G8175" s="220"/>
      <c r="H8175" s="220"/>
      <c r="I8175" s="220"/>
      <c r="J8175" s="220"/>
      <c r="K8175" s="220"/>
      <c r="L8175" s="220"/>
      <c r="M8175" s="326"/>
      <c r="N8175" s="220"/>
      <c r="O8175" s="220"/>
      <c r="P8175" s="220"/>
      <c r="Q8175" s="326"/>
      <c r="R8175" s="326"/>
      <c r="S8175" s="326"/>
      <c r="T8175" s="326"/>
    </row>
    <row r="8176" spans="1:20">
      <c r="A8176" s="220"/>
      <c r="B8176" s="220"/>
      <c r="C8176" s="220"/>
      <c r="D8176" s="220"/>
      <c r="E8176" s="220"/>
      <c r="F8176" s="220"/>
      <c r="G8176" s="220"/>
      <c r="H8176" s="220"/>
      <c r="I8176" s="220"/>
      <c r="J8176" s="220"/>
      <c r="K8176" s="220"/>
      <c r="L8176" s="220"/>
      <c r="M8176" s="326"/>
      <c r="N8176" s="220"/>
      <c r="O8176" s="220"/>
      <c r="P8176" s="220"/>
      <c r="Q8176" s="326"/>
      <c r="R8176" s="326"/>
      <c r="S8176" s="326"/>
      <c r="T8176" s="326"/>
    </row>
    <row r="8177" spans="1:20">
      <c r="A8177" s="220"/>
      <c r="B8177" s="220"/>
      <c r="C8177" s="220"/>
      <c r="D8177" s="220"/>
      <c r="E8177" s="220"/>
      <c r="F8177" s="220"/>
      <c r="G8177" s="220"/>
      <c r="H8177" s="220"/>
      <c r="I8177" s="220"/>
      <c r="J8177" s="220"/>
      <c r="K8177" s="220"/>
      <c r="L8177" s="220"/>
      <c r="M8177" s="326"/>
      <c r="N8177" s="220"/>
      <c r="O8177" s="220"/>
      <c r="P8177" s="220"/>
      <c r="Q8177" s="326"/>
      <c r="R8177" s="326"/>
      <c r="S8177" s="326"/>
      <c r="T8177" s="326"/>
    </row>
    <row r="8178" spans="1:20">
      <c r="A8178" s="220"/>
      <c r="B8178" s="220"/>
      <c r="C8178" s="220"/>
      <c r="D8178" s="220"/>
      <c r="E8178" s="220"/>
      <c r="F8178" s="220"/>
      <c r="G8178" s="220"/>
      <c r="H8178" s="220"/>
      <c r="I8178" s="220"/>
      <c r="J8178" s="220"/>
      <c r="K8178" s="220"/>
      <c r="L8178" s="220"/>
      <c r="M8178" s="326"/>
      <c r="N8178" s="220"/>
      <c r="O8178" s="220"/>
      <c r="P8178" s="220"/>
      <c r="Q8178" s="326"/>
      <c r="R8178" s="326"/>
      <c r="S8178" s="326"/>
      <c r="T8178" s="326"/>
    </row>
    <row r="8179" spans="1:20">
      <c r="A8179" s="220"/>
      <c r="B8179" s="220"/>
      <c r="C8179" s="220"/>
      <c r="D8179" s="220"/>
      <c r="E8179" s="220"/>
      <c r="F8179" s="220"/>
      <c r="G8179" s="220"/>
      <c r="H8179" s="220"/>
      <c r="I8179" s="220"/>
      <c r="J8179" s="220"/>
      <c r="K8179" s="220"/>
      <c r="L8179" s="220"/>
      <c r="M8179" s="326"/>
      <c r="N8179" s="220"/>
      <c r="O8179" s="220"/>
      <c r="P8179" s="220"/>
      <c r="Q8179" s="326"/>
      <c r="R8179" s="326"/>
      <c r="S8179" s="326"/>
      <c r="T8179" s="326"/>
    </row>
    <row r="8180" spans="1:20">
      <c r="A8180" s="220"/>
      <c r="B8180" s="220"/>
      <c r="C8180" s="220"/>
      <c r="D8180" s="220"/>
      <c r="E8180" s="220"/>
      <c r="F8180" s="220"/>
      <c r="G8180" s="220"/>
      <c r="H8180" s="220"/>
      <c r="I8180" s="220"/>
      <c r="J8180" s="220"/>
      <c r="K8180" s="220"/>
      <c r="L8180" s="220"/>
      <c r="M8180" s="326"/>
      <c r="N8180" s="220"/>
      <c r="O8180" s="220"/>
      <c r="P8180" s="220"/>
      <c r="Q8180" s="326"/>
      <c r="R8180" s="326"/>
      <c r="S8180" s="326"/>
      <c r="T8180" s="326"/>
    </row>
    <row r="8181" spans="1:20">
      <c r="A8181" s="220"/>
      <c r="B8181" s="220"/>
      <c r="C8181" s="220"/>
      <c r="D8181" s="220"/>
      <c r="E8181" s="220"/>
      <c r="F8181" s="220"/>
      <c r="G8181" s="220"/>
      <c r="H8181" s="220"/>
      <c r="I8181" s="220"/>
      <c r="J8181" s="220"/>
      <c r="K8181" s="220"/>
      <c r="L8181" s="220"/>
      <c r="M8181" s="326"/>
      <c r="N8181" s="220"/>
      <c r="O8181" s="220"/>
      <c r="P8181" s="220"/>
      <c r="Q8181" s="326"/>
      <c r="R8181" s="326"/>
      <c r="S8181" s="326"/>
      <c r="T8181" s="326"/>
    </row>
    <row r="8182" spans="1:20">
      <c r="A8182" s="220"/>
      <c r="B8182" s="220"/>
      <c r="C8182" s="220"/>
      <c r="D8182" s="220"/>
      <c r="E8182" s="220"/>
      <c r="F8182" s="220"/>
      <c r="G8182" s="220"/>
      <c r="H8182" s="220"/>
      <c r="I8182" s="220"/>
      <c r="J8182" s="220"/>
      <c r="K8182" s="220"/>
      <c r="L8182" s="220"/>
      <c r="M8182" s="326"/>
      <c r="N8182" s="220"/>
      <c r="O8182" s="220"/>
      <c r="P8182" s="220"/>
      <c r="Q8182" s="326"/>
      <c r="R8182" s="326"/>
      <c r="S8182" s="326"/>
      <c r="T8182" s="326"/>
    </row>
    <row r="8183" spans="1:20">
      <c r="A8183" s="220"/>
      <c r="B8183" s="220"/>
      <c r="C8183" s="220"/>
      <c r="D8183" s="220"/>
      <c r="E8183" s="220"/>
      <c r="F8183" s="220"/>
      <c r="G8183" s="220"/>
      <c r="H8183" s="220"/>
      <c r="I8183" s="220"/>
      <c r="J8183" s="220"/>
      <c r="K8183" s="220"/>
      <c r="L8183" s="220"/>
      <c r="M8183" s="326"/>
      <c r="N8183" s="220"/>
      <c r="O8183" s="220"/>
      <c r="P8183" s="220"/>
      <c r="Q8183" s="326"/>
      <c r="R8183" s="326"/>
      <c r="S8183" s="326"/>
      <c r="T8183" s="326"/>
    </row>
    <row r="8184" spans="1:20">
      <c r="A8184" s="220"/>
      <c r="B8184" s="220"/>
      <c r="C8184" s="220"/>
      <c r="D8184" s="220"/>
      <c r="E8184" s="220"/>
      <c r="F8184" s="220"/>
      <c r="G8184" s="220"/>
      <c r="H8184" s="220"/>
      <c r="I8184" s="220"/>
      <c r="J8184" s="220"/>
      <c r="K8184" s="220"/>
      <c r="L8184" s="220"/>
      <c r="M8184" s="326"/>
      <c r="N8184" s="220"/>
      <c r="O8184" s="220"/>
      <c r="P8184" s="220"/>
      <c r="Q8184" s="326"/>
      <c r="R8184" s="326"/>
      <c r="S8184" s="326"/>
      <c r="T8184" s="326"/>
    </row>
    <row r="8185" spans="1:20">
      <c r="A8185" s="220"/>
      <c r="B8185" s="220"/>
      <c r="C8185" s="220"/>
      <c r="D8185" s="220"/>
      <c r="E8185" s="220"/>
      <c r="F8185" s="220"/>
      <c r="G8185" s="220"/>
      <c r="H8185" s="220"/>
      <c r="I8185" s="220"/>
      <c r="J8185" s="220"/>
      <c r="K8185" s="220"/>
      <c r="L8185" s="220"/>
      <c r="M8185" s="326"/>
      <c r="N8185" s="220"/>
      <c r="O8185" s="220"/>
      <c r="P8185" s="220"/>
      <c r="Q8185" s="326"/>
      <c r="R8185" s="326"/>
      <c r="S8185" s="326"/>
      <c r="T8185" s="326"/>
    </row>
    <row r="8186" spans="1:20">
      <c r="A8186" s="220"/>
      <c r="B8186" s="220"/>
      <c r="C8186" s="220"/>
      <c r="D8186" s="220"/>
      <c r="E8186" s="220"/>
      <c r="F8186" s="220"/>
      <c r="G8186" s="220"/>
      <c r="H8186" s="220"/>
      <c r="I8186" s="220"/>
      <c r="J8186" s="220"/>
      <c r="K8186" s="220"/>
      <c r="L8186" s="220"/>
      <c r="M8186" s="326"/>
      <c r="N8186" s="220"/>
      <c r="O8186" s="220"/>
      <c r="P8186" s="220"/>
      <c r="Q8186" s="326"/>
      <c r="R8186" s="326"/>
      <c r="S8186" s="326"/>
      <c r="T8186" s="326"/>
    </row>
    <row r="8187" spans="1:20">
      <c r="A8187" s="220"/>
      <c r="B8187" s="220"/>
      <c r="C8187" s="220"/>
      <c r="D8187" s="220"/>
      <c r="E8187" s="220"/>
      <c r="F8187" s="220"/>
      <c r="G8187" s="220"/>
      <c r="H8187" s="220"/>
      <c r="I8187" s="220"/>
      <c r="J8187" s="220"/>
      <c r="K8187" s="220"/>
      <c r="L8187" s="220"/>
      <c r="M8187" s="326"/>
      <c r="N8187" s="220"/>
      <c r="O8187" s="220"/>
      <c r="P8187" s="220"/>
      <c r="Q8187" s="326"/>
      <c r="R8187" s="326"/>
      <c r="S8187" s="326"/>
      <c r="T8187" s="326"/>
    </row>
    <row r="8188" spans="1:20">
      <c r="A8188" s="220"/>
      <c r="B8188" s="220"/>
      <c r="C8188" s="220"/>
      <c r="D8188" s="220"/>
      <c r="E8188" s="220"/>
      <c r="F8188" s="220"/>
      <c r="G8188" s="220"/>
      <c r="H8188" s="220"/>
      <c r="I8188" s="220"/>
      <c r="J8188" s="220"/>
      <c r="K8188" s="220"/>
      <c r="L8188" s="220"/>
      <c r="M8188" s="326"/>
      <c r="N8188" s="220"/>
      <c r="O8188" s="220"/>
      <c r="P8188" s="220"/>
      <c r="Q8188" s="326"/>
      <c r="R8188" s="326"/>
      <c r="S8188" s="326"/>
      <c r="T8188" s="326"/>
    </row>
    <row r="8189" spans="1:20">
      <c r="A8189" s="220"/>
      <c r="B8189" s="220"/>
      <c r="C8189" s="220"/>
      <c r="D8189" s="220"/>
      <c r="E8189" s="220"/>
      <c r="F8189" s="220"/>
      <c r="G8189" s="220"/>
      <c r="H8189" s="220"/>
      <c r="I8189" s="220"/>
      <c r="J8189" s="220"/>
      <c r="K8189" s="220"/>
      <c r="L8189" s="220"/>
      <c r="M8189" s="326"/>
      <c r="N8189" s="220"/>
      <c r="O8189" s="220"/>
      <c r="P8189" s="220"/>
      <c r="Q8189" s="326"/>
      <c r="R8189" s="326"/>
      <c r="S8189" s="326"/>
      <c r="T8189" s="326"/>
    </row>
    <row r="8190" spans="1:20">
      <c r="A8190" s="220"/>
      <c r="B8190" s="220"/>
      <c r="C8190" s="220"/>
      <c r="D8190" s="220"/>
      <c r="E8190" s="220"/>
      <c r="F8190" s="220"/>
      <c r="G8190" s="220"/>
      <c r="H8190" s="220"/>
      <c r="I8190" s="220"/>
      <c r="J8190" s="220"/>
      <c r="K8190" s="220"/>
      <c r="L8190" s="220"/>
      <c r="M8190" s="326"/>
      <c r="N8190" s="220"/>
      <c r="O8190" s="220"/>
      <c r="P8190" s="220"/>
      <c r="Q8190" s="326"/>
      <c r="R8190" s="326"/>
      <c r="S8190" s="326"/>
      <c r="T8190" s="326"/>
    </row>
    <row r="8191" spans="1:20">
      <c r="A8191" s="220"/>
      <c r="B8191" s="220"/>
      <c r="C8191" s="220"/>
      <c r="D8191" s="220"/>
      <c r="E8191" s="220"/>
      <c r="F8191" s="220"/>
      <c r="G8191" s="220"/>
      <c r="H8191" s="220"/>
      <c r="I8191" s="220"/>
      <c r="J8191" s="220"/>
      <c r="K8191" s="220"/>
      <c r="L8191" s="220"/>
      <c r="M8191" s="326"/>
      <c r="N8191" s="220"/>
      <c r="O8191" s="220"/>
      <c r="P8191" s="220"/>
      <c r="Q8191" s="326"/>
      <c r="R8191" s="326"/>
      <c r="S8191" s="326"/>
      <c r="T8191" s="326"/>
    </row>
    <row r="8192" spans="1:20">
      <c r="A8192" s="220"/>
      <c r="B8192" s="220"/>
      <c r="C8192" s="220"/>
      <c r="D8192" s="220"/>
      <c r="E8192" s="220"/>
      <c r="F8192" s="220"/>
      <c r="G8192" s="220"/>
      <c r="H8192" s="220"/>
      <c r="I8192" s="220"/>
      <c r="J8192" s="220"/>
      <c r="K8192" s="220"/>
      <c r="L8192" s="220"/>
      <c r="M8192" s="326"/>
      <c r="N8192" s="220"/>
      <c r="O8192" s="220"/>
      <c r="P8192" s="220"/>
      <c r="Q8192" s="326"/>
      <c r="R8192" s="326"/>
      <c r="S8192" s="326"/>
      <c r="T8192" s="326"/>
    </row>
    <row r="8193" spans="1:20">
      <c r="A8193" s="220"/>
      <c r="B8193" s="220"/>
      <c r="C8193" s="220"/>
      <c r="D8193" s="220"/>
      <c r="E8193" s="220"/>
      <c r="F8193" s="220"/>
      <c r="G8193" s="220"/>
      <c r="H8193" s="220"/>
      <c r="I8193" s="220"/>
      <c r="J8193" s="220"/>
      <c r="K8193" s="220"/>
      <c r="L8193" s="220"/>
      <c r="M8193" s="326"/>
      <c r="N8193" s="220"/>
      <c r="O8193" s="220"/>
      <c r="P8193" s="220"/>
      <c r="Q8193" s="326"/>
      <c r="R8193" s="326"/>
      <c r="S8193" s="326"/>
      <c r="T8193" s="326"/>
    </row>
    <row r="8194" spans="1:20">
      <c r="A8194" s="220"/>
      <c r="B8194" s="220"/>
      <c r="C8194" s="220"/>
      <c r="D8194" s="220"/>
      <c r="E8194" s="220"/>
      <c r="F8194" s="220"/>
      <c r="G8194" s="220"/>
      <c r="H8194" s="220"/>
      <c r="I8194" s="220"/>
      <c r="J8194" s="220"/>
      <c r="K8194" s="220"/>
      <c r="L8194" s="220"/>
      <c r="M8194" s="326"/>
      <c r="N8194" s="220"/>
      <c r="O8194" s="220"/>
      <c r="P8194" s="220"/>
      <c r="Q8194" s="326"/>
      <c r="R8194" s="326"/>
      <c r="S8194" s="326"/>
      <c r="T8194" s="326"/>
    </row>
    <row r="8195" spans="1:20">
      <c r="A8195" s="220"/>
      <c r="B8195" s="220"/>
      <c r="C8195" s="220"/>
      <c r="D8195" s="220"/>
      <c r="E8195" s="220"/>
      <c r="F8195" s="220"/>
      <c r="G8195" s="220"/>
      <c r="H8195" s="220"/>
      <c r="I8195" s="220"/>
      <c r="J8195" s="220"/>
      <c r="K8195" s="220"/>
      <c r="L8195" s="220"/>
      <c r="M8195" s="326"/>
      <c r="N8195" s="220"/>
      <c r="O8195" s="220"/>
      <c r="P8195" s="220"/>
      <c r="Q8195" s="326"/>
      <c r="R8195" s="326"/>
      <c r="S8195" s="326"/>
      <c r="T8195" s="326"/>
    </row>
    <row r="8196" spans="1:20">
      <c r="A8196" s="220"/>
      <c r="B8196" s="220"/>
      <c r="C8196" s="220"/>
      <c r="D8196" s="220"/>
      <c r="E8196" s="220"/>
      <c r="F8196" s="220"/>
      <c r="G8196" s="220"/>
      <c r="H8196" s="220"/>
      <c r="I8196" s="220"/>
      <c r="J8196" s="220"/>
      <c r="K8196" s="220"/>
      <c r="L8196" s="220"/>
      <c r="M8196" s="326"/>
      <c r="N8196" s="220"/>
      <c r="O8196" s="220"/>
      <c r="P8196" s="220"/>
      <c r="Q8196" s="326"/>
      <c r="R8196" s="326"/>
      <c r="S8196" s="326"/>
      <c r="T8196" s="326"/>
    </row>
    <row r="8197" spans="1:20">
      <c r="A8197" s="220"/>
      <c r="B8197" s="220"/>
      <c r="C8197" s="220"/>
      <c r="D8197" s="220"/>
      <c r="E8197" s="220"/>
      <c r="F8197" s="220"/>
      <c r="G8197" s="220"/>
      <c r="H8197" s="220"/>
      <c r="I8197" s="220"/>
      <c r="J8197" s="220"/>
      <c r="K8197" s="220"/>
      <c r="L8197" s="220"/>
      <c r="M8197" s="326"/>
      <c r="N8197" s="220"/>
      <c r="O8197" s="220"/>
      <c r="P8197" s="220"/>
      <c r="Q8197" s="326"/>
      <c r="R8197" s="326"/>
      <c r="S8197" s="326"/>
      <c r="T8197" s="326"/>
    </row>
    <row r="8198" spans="1:20">
      <c r="A8198" s="220"/>
      <c r="B8198" s="220"/>
      <c r="C8198" s="220"/>
      <c r="D8198" s="220"/>
      <c r="E8198" s="220"/>
      <c r="F8198" s="220"/>
      <c r="G8198" s="220"/>
      <c r="H8198" s="220"/>
      <c r="I8198" s="220"/>
      <c r="J8198" s="220"/>
      <c r="K8198" s="220"/>
      <c r="L8198" s="220"/>
      <c r="M8198" s="326"/>
      <c r="N8198" s="220"/>
      <c r="O8198" s="220"/>
      <c r="P8198" s="220"/>
      <c r="Q8198" s="326"/>
      <c r="R8198" s="326"/>
      <c r="S8198" s="326"/>
      <c r="T8198" s="326"/>
    </row>
    <row r="8199" spans="1:20">
      <c r="A8199" s="220"/>
      <c r="B8199" s="220"/>
      <c r="C8199" s="220"/>
      <c r="D8199" s="220"/>
      <c r="E8199" s="220"/>
      <c r="F8199" s="220"/>
      <c r="G8199" s="220"/>
      <c r="H8199" s="220"/>
      <c r="I8199" s="220"/>
      <c r="J8199" s="220"/>
      <c r="K8199" s="220"/>
      <c r="L8199" s="220"/>
      <c r="M8199" s="326"/>
      <c r="N8199" s="220"/>
      <c r="O8199" s="220"/>
      <c r="P8199" s="220"/>
      <c r="Q8199" s="326"/>
      <c r="R8199" s="326"/>
      <c r="S8199" s="326"/>
      <c r="T8199" s="326"/>
    </row>
    <row r="8200" spans="1:20">
      <c r="A8200" s="220"/>
      <c r="B8200" s="220"/>
      <c r="C8200" s="220"/>
      <c r="D8200" s="220"/>
      <c r="E8200" s="220"/>
      <c r="F8200" s="220"/>
      <c r="G8200" s="220"/>
      <c r="H8200" s="220"/>
      <c r="I8200" s="220"/>
      <c r="J8200" s="220"/>
      <c r="K8200" s="220"/>
      <c r="L8200" s="220"/>
      <c r="M8200" s="326"/>
      <c r="N8200" s="220"/>
      <c r="O8200" s="220"/>
      <c r="P8200" s="220"/>
      <c r="Q8200" s="326"/>
      <c r="R8200" s="326"/>
      <c r="S8200" s="326"/>
      <c r="T8200" s="326"/>
    </row>
    <row r="8201" spans="1:20">
      <c r="A8201" s="220"/>
      <c r="B8201" s="220"/>
      <c r="C8201" s="220"/>
      <c r="D8201" s="220"/>
      <c r="E8201" s="220"/>
      <c r="F8201" s="220"/>
      <c r="G8201" s="220"/>
      <c r="H8201" s="220"/>
      <c r="I8201" s="220"/>
      <c r="J8201" s="220"/>
      <c r="K8201" s="220"/>
      <c r="L8201" s="220"/>
      <c r="M8201" s="326"/>
      <c r="N8201" s="220"/>
      <c r="O8201" s="220"/>
      <c r="P8201" s="220"/>
      <c r="Q8201" s="326"/>
      <c r="R8201" s="326"/>
      <c r="S8201" s="326"/>
      <c r="T8201" s="326"/>
    </row>
    <row r="8202" spans="1:20">
      <c r="A8202" s="220"/>
      <c r="B8202" s="220"/>
      <c r="C8202" s="220"/>
      <c r="D8202" s="220"/>
      <c r="E8202" s="220"/>
      <c r="F8202" s="220"/>
      <c r="G8202" s="220"/>
      <c r="H8202" s="220"/>
      <c r="I8202" s="220"/>
      <c r="J8202" s="220"/>
      <c r="K8202" s="220"/>
      <c r="L8202" s="220"/>
      <c r="M8202" s="326"/>
      <c r="N8202" s="220"/>
      <c r="O8202" s="220"/>
      <c r="P8202" s="220"/>
      <c r="Q8202" s="326"/>
      <c r="R8202" s="326"/>
      <c r="S8202" s="326"/>
      <c r="T8202" s="326"/>
    </row>
    <row r="8203" spans="1:20">
      <c r="A8203" s="220"/>
      <c r="B8203" s="220"/>
      <c r="C8203" s="220"/>
      <c r="D8203" s="220"/>
      <c r="E8203" s="220"/>
      <c r="F8203" s="220"/>
      <c r="G8203" s="220"/>
      <c r="H8203" s="220"/>
      <c r="I8203" s="220"/>
      <c r="J8203" s="220"/>
      <c r="K8203" s="220"/>
      <c r="L8203" s="220"/>
      <c r="M8203" s="326"/>
      <c r="N8203" s="220"/>
      <c r="O8203" s="220"/>
      <c r="P8203" s="220"/>
      <c r="Q8203" s="326"/>
      <c r="R8203" s="326"/>
      <c r="S8203" s="326"/>
      <c r="T8203" s="326"/>
    </row>
    <row r="8204" spans="1:20">
      <c r="A8204" s="220"/>
      <c r="B8204" s="220"/>
      <c r="C8204" s="220"/>
      <c r="D8204" s="220"/>
      <c r="E8204" s="220"/>
      <c r="F8204" s="220"/>
      <c r="G8204" s="220"/>
      <c r="H8204" s="220"/>
      <c r="I8204" s="220"/>
      <c r="J8204" s="220"/>
      <c r="K8204" s="220"/>
      <c r="L8204" s="220"/>
      <c r="M8204" s="326"/>
      <c r="N8204" s="220"/>
      <c r="O8204" s="220"/>
      <c r="P8204" s="220"/>
      <c r="Q8204" s="326"/>
      <c r="R8204" s="326"/>
      <c r="S8204" s="326"/>
      <c r="T8204" s="326"/>
    </row>
    <row r="8205" spans="1:20">
      <c r="A8205" s="220"/>
      <c r="B8205" s="220"/>
      <c r="C8205" s="220"/>
      <c r="D8205" s="220"/>
      <c r="E8205" s="220"/>
      <c r="F8205" s="220"/>
      <c r="G8205" s="220"/>
      <c r="H8205" s="220"/>
      <c r="I8205" s="220"/>
      <c r="J8205" s="220"/>
      <c r="K8205" s="220"/>
      <c r="L8205" s="220"/>
      <c r="M8205" s="326"/>
      <c r="N8205" s="220"/>
      <c r="O8205" s="220"/>
      <c r="P8205" s="220"/>
      <c r="Q8205" s="326"/>
      <c r="R8205" s="326"/>
      <c r="S8205" s="326"/>
      <c r="T8205" s="326"/>
    </row>
    <row r="8206" spans="1:20">
      <c r="A8206" s="220"/>
      <c r="B8206" s="220"/>
      <c r="C8206" s="220"/>
      <c r="D8206" s="220"/>
      <c r="E8206" s="220"/>
      <c r="F8206" s="220"/>
      <c r="G8206" s="220"/>
      <c r="H8206" s="220"/>
      <c r="I8206" s="220"/>
      <c r="J8206" s="220"/>
      <c r="K8206" s="220"/>
      <c r="L8206" s="220"/>
      <c r="M8206" s="326"/>
      <c r="N8206" s="220"/>
      <c r="O8206" s="220"/>
      <c r="P8206" s="220"/>
      <c r="Q8206" s="326"/>
      <c r="R8206" s="326"/>
      <c r="S8206" s="326"/>
      <c r="T8206" s="326"/>
    </row>
    <row r="8207" spans="1:20">
      <c r="A8207" s="220"/>
      <c r="B8207" s="220"/>
      <c r="C8207" s="220"/>
      <c r="D8207" s="220"/>
      <c r="E8207" s="220"/>
      <c r="F8207" s="220"/>
      <c r="G8207" s="220"/>
      <c r="H8207" s="220"/>
      <c r="I8207" s="220"/>
      <c r="J8207" s="220"/>
      <c r="K8207" s="220"/>
      <c r="L8207" s="220"/>
      <c r="M8207" s="326"/>
      <c r="N8207" s="220"/>
      <c r="O8207" s="220"/>
      <c r="P8207" s="220"/>
      <c r="Q8207" s="326"/>
      <c r="R8207" s="326"/>
      <c r="S8207" s="326"/>
      <c r="T8207" s="326"/>
    </row>
    <row r="8208" spans="1:20">
      <c r="A8208" s="220"/>
      <c r="B8208" s="220"/>
      <c r="C8208" s="220"/>
      <c r="D8208" s="220"/>
      <c r="E8208" s="220"/>
      <c r="F8208" s="220"/>
      <c r="G8208" s="220"/>
      <c r="H8208" s="220"/>
      <c r="I8208" s="220"/>
      <c r="J8208" s="220"/>
      <c r="K8208" s="220"/>
      <c r="L8208" s="220"/>
      <c r="M8208" s="326"/>
      <c r="N8208" s="220"/>
      <c r="O8208" s="220"/>
      <c r="P8208" s="220"/>
      <c r="Q8208" s="326"/>
      <c r="R8208" s="326"/>
      <c r="S8208" s="326"/>
      <c r="T8208" s="326"/>
    </row>
    <row r="8209" spans="1:20">
      <c r="A8209" s="220"/>
      <c r="B8209" s="220"/>
      <c r="C8209" s="220"/>
      <c r="D8209" s="220"/>
      <c r="E8209" s="220"/>
      <c r="F8209" s="220"/>
      <c r="G8209" s="220"/>
      <c r="H8209" s="220"/>
      <c r="I8209" s="220"/>
      <c r="J8209" s="220"/>
      <c r="K8209" s="220"/>
      <c r="L8209" s="220"/>
      <c r="M8209" s="326"/>
      <c r="N8209" s="220"/>
      <c r="O8209" s="220"/>
      <c r="P8209" s="220"/>
      <c r="Q8209" s="326"/>
      <c r="R8209" s="326"/>
      <c r="S8209" s="326"/>
      <c r="T8209" s="326"/>
    </row>
    <row r="8210" spans="1:20">
      <c r="A8210" s="220"/>
      <c r="B8210" s="220"/>
      <c r="C8210" s="220"/>
      <c r="D8210" s="220"/>
      <c r="E8210" s="220"/>
      <c r="F8210" s="220"/>
      <c r="G8210" s="220"/>
      <c r="H8210" s="220"/>
      <c r="I8210" s="220"/>
      <c r="J8210" s="220"/>
      <c r="K8210" s="220"/>
      <c r="L8210" s="220"/>
      <c r="M8210" s="326"/>
      <c r="N8210" s="220"/>
      <c r="O8210" s="220"/>
      <c r="P8210" s="220"/>
      <c r="Q8210" s="326"/>
      <c r="R8210" s="326"/>
      <c r="S8210" s="326"/>
      <c r="T8210" s="326"/>
    </row>
    <row r="8211" spans="1:20">
      <c r="A8211" s="220"/>
      <c r="B8211" s="220"/>
      <c r="C8211" s="220"/>
      <c r="D8211" s="220"/>
      <c r="E8211" s="220"/>
      <c r="F8211" s="220"/>
      <c r="G8211" s="220"/>
      <c r="H8211" s="220"/>
      <c r="I8211" s="220"/>
      <c r="J8211" s="220"/>
      <c r="K8211" s="220"/>
      <c r="L8211" s="220"/>
      <c r="M8211" s="326"/>
      <c r="N8211" s="220"/>
      <c r="O8211" s="220"/>
      <c r="P8211" s="220"/>
      <c r="Q8211" s="326"/>
      <c r="R8211" s="326"/>
      <c r="S8211" s="326"/>
      <c r="T8211" s="326"/>
    </row>
    <row r="8212" spans="1:20">
      <c r="A8212" s="220"/>
      <c r="B8212" s="220"/>
      <c r="C8212" s="220"/>
      <c r="D8212" s="220"/>
      <c r="E8212" s="220"/>
      <c r="F8212" s="220"/>
      <c r="G8212" s="220"/>
      <c r="H8212" s="220"/>
      <c r="I8212" s="220"/>
      <c r="J8212" s="220"/>
      <c r="K8212" s="220"/>
      <c r="L8212" s="220"/>
      <c r="M8212" s="326"/>
      <c r="N8212" s="220"/>
      <c r="O8212" s="220"/>
      <c r="P8212" s="220"/>
      <c r="Q8212" s="326"/>
      <c r="R8212" s="326"/>
      <c r="S8212" s="326"/>
      <c r="T8212" s="326"/>
    </row>
    <row r="8213" spans="1:20">
      <c r="A8213" s="220"/>
      <c r="B8213" s="220"/>
      <c r="C8213" s="220"/>
      <c r="D8213" s="220"/>
      <c r="E8213" s="220"/>
      <c r="F8213" s="220"/>
      <c r="G8213" s="220"/>
      <c r="H8213" s="220"/>
      <c r="I8213" s="220"/>
      <c r="J8213" s="220"/>
      <c r="K8213" s="220"/>
      <c r="L8213" s="220"/>
      <c r="M8213" s="326"/>
      <c r="N8213" s="220"/>
      <c r="O8213" s="220"/>
      <c r="P8213" s="220"/>
      <c r="Q8213" s="326"/>
      <c r="R8213" s="326"/>
      <c r="S8213" s="326"/>
      <c r="T8213" s="326"/>
    </row>
    <row r="8214" spans="1:20">
      <c r="A8214" s="220"/>
      <c r="B8214" s="220"/>
      <c r="C8214" s="220"/>
      <c r="D8214" s="220"/>
      <c r="E8214" s="220"/>
      <c r="F8214" s="220"/>
      <c r="G8214" s="220"/>
      <c r="H8214" s="220"/>
      <c r="I8214" s="220"/>
      <c r="J8214" s="220"/>
      <c r="K8214" s="220"/>
      <c r="L8214" s="220"/>
      <c r="M8214" s="326"/>
      <c r="N8214" s="220"/>
      <c r="O8214" s="220"/>
      <c r="P8214" s="220"/>
      <c r="Q8214" s="326"/>
      <c r="R8214" s="326"/>
      <c r="S8214" s="326"/>
      <c r="T8214" s="326"/>
    </row>
    <row r="8215" spans="1:20">
      <c r="A8215" s="220"/>
      <c r="B8215" s="220"/>
      <c r="C8215" s="220"/>
      <c r="D8215" s="220"/>
      <c r="E8215" s="220"/>
      <c r="F8215" s="220"/>
      <c r="G8215" s="220"/>
      <c r="H8215" s="220"/>
      <c r="I8215" s="220"/>
      <c r="J8215" s="220"/>
      <c r="K8215" s="220"/>
      <c r="L8215" s="220"/>
      <c r="M8215" s="326"/>
      <c r="N8215" s="220"/>
      <c r="O8215" s="220"/>
      <c r="P8215" s="220"/>
      <c r="Q8215" s="326"/>
      <c r="R8215" s="326"/>
      <c r="S8215" s="326"/>
      <c r="T8215" s="326"/>
    </row>
    <row r="8216" spans="1:20">
      <c r="A8216" s="220"/>
      <c r="B8216" s="220"/>
      <c r="C8216" s="220"/>
      <c r="D8216" s="220"/>
      <c r="E8216" s="220"/>
      <c r="F8216" s="220"/>
      <c r="G8216" s="220"/>
      <c r="H8216" s="220"/>
      <c r="I8216" s="220"/>
      <c r="J8216" s="220"/>
      <c r="K8216" s="220"/>
      <c r="L8216" s="220"/>
      <c r="M8216" s="326"/>
      <c r="N8216" s="220"/>
      <c r="O8216" s="220"/>
      <c r="P8216" s="220"/>
      <c r="Q8216" s="326"/>
      <c r="R8216" s="326"/>
      <c r="S8216" s="326"/>
      <c r="T8216" s="326"/>
    </row>
    <row r="8217" spans="1:20">
      <c r="A8217" s="220"/>
      <c r="B8217" s="220"/>
      <c r="C8217" s="220"/>
      <c r="D8217" s="220"/>
      <c r="E8217" s="220"/>
      <c r="F8217" s="220"/>
      <c r="G8217" s="220"/>
      <c r="H8217" s="220"/>
      <c r="I8217" s="220"/>
      <c r="J8217" s="220"/>
      <c r="K8217" s="220"/>
      <c r="L8217" s="220"/>
      <c r="M8217" s="326"/>
      <c r="N8217" s="220"/>
      <c r="O8217" s="220"/>
      <c r="P8217" s="220"/>
      <c r="Q8217" s="326"/>
      <c r="R8217" s="326"/>
      <c r="S8217" s="326"/>
      <c r="T8217" s="326"/>
    </row>
    <row r="8218" spans="1:20">
      <c r="A8218" s="220"/>
      <c r="B8218" s="220"/>
      <c r="C8218" s="220"/>
      <c r="D8218" s="220"/>
      <c r="E8218" s="220"/>
      <c r="F8218" s="220"/>
      <c r="G8218" s="220"/>
      <c r="H8218" s="220"/>
      <c r="I8218" s="220"/>
      <c r="J8218" s="220"/>
      <c r="K8218" s="220"/>
      <c r="L8218" s="220"/>
      <c r="M8218" s="326"/>
      <c r="N8218" s="220"/>
      <c r="O8218" s="220"/>
      <c r="P8218" s="220"/>
      <c r="Q8218" s="326"/>
      <c r="R8218" s="326"/>
      <c r="S8218" s="326"/>
      <c r="T8218" s="326"/>
    </row>
    <row r="8219" spans="1:20">
      <c r="A8219" s="220"/>
      <c r="B8219" s="220"/>
      <c r="C8219" s="220"/>
      <c r="D8219" s="220"/>
      <c r="E8219" s="220"/>
      <c r="F8219" s="220"/>
      <c r="G8219" s="220"/>
      <c r="H8219" s="220"/>
      <c r="I8219" s="220"/>
      <c r="J8219" s="220"/>
      <c r="K8219" s="220"/>
      <c r="L8219" s="220"/>
      <c r="M8219" s="326"/>
      <c r="N8219" s="220"/>
      <c r="O8219" s="220"/>
      <c r="P8219" s="220"/>
      <c r="Q8219" s="326"/>
      <c r="R8219" s="326"/>
      <c r="S8219" s="326"/>
      <c r="T8219" s="326"/>
    </row>
    <row r="8220" spans="1:20">
      <c r="A8220" s="220"/>
      <c r="B8220" s="220"/>
      <c r="C8220" s="220"/>
      <c r="D8220" s="220"/>
      <c r="E8220" s="220"/>
      <c r="F8220" s="220"/>
      <c r="G8220" s="220"/>
      <c r="H8220" s="220"/>
      <c r="I8220" s="220"/>
      <c r="J8220" s="220"/>
      <c r="K8220" s="220"/>
      <c r="L8220" s="220"/>
      <c r="M8220" s="326"/>
      <c r="N8220" s="220"/>
      <c r="O8220" s="220"/>
      <c r="P8220" s="220"/>
      <c r="Q8220" s="326"/>
      <c r="R8220" s="326"/>
      <c r="S8220" s="326"/>
      <c r="T8220" s="326"/>
    </row>
    <row r="8221" spans="1:20">
      <c r="A8221" s="220"/>
      <c r="B8221" s="220"/>
      <c r="C8221" s="220"/>
      <c r="D8221" s="220"/>
      <c r="E8221" s="220"/>
      <c r="F8221" s="220"/>
      <c r="G8221" s="220"/>
      <c r="H8221" s="220"/>
      <c r="I8221" s="220"/>
      <c r="J8221" s="220"/>
      <c r="K8221" s="220"/>
      <c r="L8221" s="220"/>
      <c r="M8221" s="326"/>
      <c r="N8221" s="220"/>
      <c r="O8221" s="220"/>
      <c r="P8221" s="220"/>
      <c r="Q8221" s="326"/>
      <c r="R8221" s="326"/>
      <c r="S8221" s="326"/>
      <c r="T8221" s="326"/>
    </row>
    <row r="8222" spans="1:20">
      <c r="A8222" s="220"/>
      <c r="B8222" s="220"/>
      <c r="C8222" s="220"/>
      <c r="D8222" s="220"/>
      <c r="E8222" s="220"/>
      <c r="F8222" s="220"/>
      <c r="G8222" s="220"/>
      <c r="H8222" s="220"/>
      <c r="I8222" s="220"/>
      <c r="J8222" s="220"/>
      <c r="K8222" s="220"/>
      <c r="L8222" s="220"/>
      <c r="M8222" s="326"/>
      <c r="N8222" s="220"/>
      <c r="O8222" s="220"/>
      <c r="P8222" s="220"/>
      <c r="Q8222" s="326"/>
      <c r="R8222" s="326"/>
      <c r="S8222" s="326"/>
      <c r="T8222" s="326"/>
    </row>
    <row r="8223" spans="1:20">
      <c r="A8223" s="220"/>
      <c r="B8223" s="220"/>
      <c r="C8223" s="220"/>
      <c r="D8223" s="220"/>
      <c r="E8223" s="220"/>
      <c r="F8223" s="220"/>
      <c r="G8223" s="220"/>
      <c r="H8223" s="220"/>
      <c r="I8223" s="220"/>
      <c r="J8223" s="220"/>
      <c r="K8223" s="220"/>
      <c r="L8223" s="220"/>
      <c r="M8223" s="326"/>
      <c r="N8223" s="220"/>
      <c r="O8223" s="220"/>
      <c r="P8223" s="220"/>
      <c r="Q8223" s="326"/>
      <c r="R8223" s="326"/>
      <c r="S8223" s="326"/>
      <c r="T8223" s="326"/>
    </row>
    <row r="8224" spans="1:20">
      <c r="A8224" s="220"/>
      <c r="B8224" s="220"/>
      <c r="C8224" s="220"/>
      <c r="D8224" s="220"/>
      <c r="E8224" s="220"/>
      <c r="F8224" s="220"/>
      <c r="G8224" s="220"/>
      <c r="H8224" s="220"/>
      <c r="I8224" s="220"/>
      <c r="J8224" s="220"/>
      <c r="K8224" s="220"/>
      <c r="L8224" s="220"/>
      <c r="M8224" s="326"/>
      <c r="N8224" s="220"/>
      <c r="O8224" s="220"/>
      <c r="P8224" s="220"/>
      <c r="Q8224" s="326"/>
      <c r="R8224" s="326"/>
      <c r="S8224" s="326"/>
      <c r="T8224" s="326"/>
    </row>
    <row r="8225" spans="1:20">
      <c r="A8225" s="220"/>
      <c r="B8225" s="220"/>
      <c r="C8225" s="220"/>
      <c r="D8225" s="220"/>
      <c r="E8225" s="220"/>
      <c r="F8225" s="220"/>
      <c r="G8225" s="220"/>
      <c r="H8225" s="220"/>
      <c r="I8225" s="220"/>
      <c r="J8225" s="220"/>
      <c r="K8225" s="220"/>
      <c r="L8225" s="220"/>
      <c r="M8225" s="326"/>
      <c r="N8225" s="220"/>
      <c r="O8225" s="220"/>
      <c r="P8225" s="220"/>
      <c r="Q8225" s="326"/>
      <c r="R8225" s="326"/>
      <c r="S8225" s="326"/>
      <c r="T8225" s="326"/>
    </row>
    <row r="8226" spans="1:20">
      <c r="A8226" s="220"/>
      <c r="B8226" s="220"/>
      <c r="C8226" s="220"/>
      <c r="D8226" s="220"/>
      <c r="E8226" s="220"/>
      <c r="F8226" s="220"/>
      <c r="G8226" s="220"/>
      <c r="H8226" s="220"/>
      <c r="I8226" s="220"/>
      <c r="J8226" s="220"/>
      <c r="K8226" s="220"/>
      <c r="L8226" s="220"/>
      <c r="M8226" s="326"/>
      <c r="N8226" s="220"/>
      <c r="O8226" s="220"/>
      <c r="P8226" s="220"/>
      <c r="Q8226" s="326"/>
      <c r="R8226" s="326"/>
      <c r="S8226" s="326"/>
      <c r="T8226" s="326"/>
    </row>
    <row r="8227" spans="1:20">
      <c r="A8227" s="220"/>
      <c r="B8227" s="220"/>
      <c r="C8227" s="220"/>
      <c r="D8227" s="220"/>
      <c r="E8227" s="220"/>
      <c r="F8227" s="220"/>
      <c r="G8227" s="220"/>
      <c r="H8227" s="220"/>
      <c r="I8227" s="220"/>
      <c r="J8227" s="220"/>
      <c r="K8227" s="220"/>
      <c r="L8227" s="220"/>
      <c r="M8227" s="326"/>
      <c r="N8227" s="220"/>
      <c r="O8227" s="220"/>
      <c r="P8227" s="220"/>
      <c r="Q8227" s="326"/>
      <c r="R8227" s="326"/>
      <c r="S8227" s="326"/>
      <c r="T8227" s="326"/>
    </row>
    <row r="8228" spans="1:20">
      <c r="A8228" s="220"/>
      <c r="B8228" s="220"/>
      <c r="C8228" s="220"/>
      <c r="D8228" s="220"/>
      <c r="E8228" s="220"/>
      <c r="F8228" s="220"/>
      <c r="G8228" s="220"/>
      <c r="H8228" s="220"/>
      <c r="I8228" s="220"/>
      <c r="J8228" s="220"/>
      <c r="K8228" s="220"/>
      <c r="L8228" s="220"/>
      <c r="M8228" s="326"/>
      <c r="N8228" s="220"/>
      <c r="O8228" s="220"/>
      <c r="P8228" s="220"/>
      <c r="Q8228" s="326"/>
      <c r="R8228" s="326"/>
      <c r="S8228" s="326"/>
      <c r="T8228" s="326"/>
    </row>
    <row r="8229" spans="1:20">
      <c r="A8229" s="220"/>
      <c r="B8229" s="220"/>
      <c r="C8229" s="220"/>
      <c r="D8229" s="220"/>
      <c r="E8229" s="220"/>
      <c r="F8229" s="220"/>
      <c r="G8229" s="220"/>
      <c r="H8229" s="220"/>
      <c r="I8229" s="220"/>
      <c r="J8229" s="220"/>
      <c r="K8229" s="220"/>
      <c r="L8229" s="220"/>
      <c r="M8229" s="326"/>
      <c r="N8229" s="220"/>
      <c r="O8229" s="220"/>
      <c r="P8229" s="220"/>
      <c r="Q8229" s="326"/>
      <c r="R8229" s="326"/>
      <c r="S8229" s="326"/>
      <c r="T8229" s="326"/>
    </row>
    <row r="8230" spans="1:20">
      <c r="A8230" s="220"/>
      <c r="B8230" s="220"/>
      <c r="C8230" s="220"/>
      <c r="D8230" s="220"/>
      <c r="E8230" s="220"/>
      <c r="F8230" s="220"/>
      <c r="G8230" s="220"/>
      <c r="H8230" s="220"/>
      <c r="I8230" s="220"/>
      <c r="J8230" s="220"/>
      <c r="K8230" s="220"/>
      <c r="L8230" s="220"/>
      <c r="M8230" s="326"/>
      <c r="N8230" s="220"/>
      <c r="O8230" s="220"/>
      <c r="P8230" s="220"/>
      <c r="Q8230" s="326"/>
      <c r="R8230" s="326"/>
      <c r="S8230" s="326"/>
      <c r="T8230" s="326"/>
    </row>
    <row r="8231" spans="1:20">
      <c r="A8231" s="220"/>
      <c r="B8231" s="220"/>
      <c r="C8231" s="220"/>
      <c r="D8231" s="220"/>
      <c r="E8231" s="220"/>
      <c r="F8231" s="220"/>
      <c r="G8231" s="220"/>
      <c r="H8231" s="220"/>
      <c r="I8231" s="220"/>
      <c r="J8231" s="220"/>
      <c r="K8231" s="220"/>
      <c r="L8231" s="220"/>
      <c r="M8231" s="326"/>
      <c r="N8231" s="220"/>
      <c r="O8231" s="220"/>
      <c r="P8231" s="220"/>
      <c r="Q8231" s="326"/>
      <c r="R8231" s="326"/>
      <c r="S8231" s="326"/>
      <c r="T8231" s="326"/>
    </row>
    <row r="8232" spans="1:20">
      <c r="A8232" s="220"/>
      <c r="B8232" s="220"/>
      <c r="C8232" s="220"/>
      <c r="D8232" s="220"/>
      <c r="E8232" s="220"/>
      <c r="F8232" s="220"/>
      <c r="G8232" s="220"/>
      <c r="H8232" s="220"/>
      <c r="I8232" s="220"/>
      <c r="J8232" s="220"/>
      <c r="K8232" s="220"/>
      <c r="L8232" s="220"/>
      <c r="M8232" s="326"/>
      <c r="N8232" s="220"/>
      <c r="O8232" s="220"/>
      <c r="P8232" s="220"/>
      <c r="Q8232" s="326"/>
      <c r="R8232" s="326"/>
      <c r="S8232" s="326"/>
      <c r="T8232" s="326"/>
    </row>
    <row r="8233" spans="1:20">
      <c r="A8233" s="220"/>
      <c r="B8233" s="220"/>
      <c r="C8233" s="220"/>
      <c r="D8233" s="220"/>
      <c r="E8233" s="220"/>
      <c r="F8233" s="220"/>
      <c r="G8233" s="220"/>
      <c r="H8233" s="220"/>
      <c r="I8233" s="220"/>
      <c r="J8233" s="220"/>
      <c r="K8233" s="220"/>
      <c r="L8233" s="220"/>
      <c r="M8233" s="326"/>
      <c r="N8233" s="220"/>
      <c r="O8233" s="220"/>
      <c r="P8233" s="220"/>
      <c r="Q8233" s="326"/>
      <c r="R8233" s="326"/>
      <c r="S8233" s="326"/>
      <c r="T8233" s="326"/>
    </row>
    <row r="8234" spans="1:20">
      <c r="A8234" s="220"/>
      <c r="B8234" s="220"/>
      <c r="C8234" s="220"/>
      <c r="D8234" s="220"/>
      <c r="E8234" s="220"/>
      <c r="F8234" s="220"/>
      <c r="G8234" s="220"/>
      <c r="H8234" s="220"/>
      <c r="I8234" s="220"/>
      <c r="J8234" s="220"/>
      <c r="K8234" s="220"/>
      <c r="L8234" s="220"/>
      <c r="M8234" s="326"/>
      <c r="N8234" s="220"/>
      <c r="O8234" s="220"/>
      <c r="P8234" s="220"/>
      <c r="Q8234" s="326"/>
      <c r="R8234" s="326"/>
      <c r="S8234" s="326"/>
      <c r="T8234" s="326"/>
    </row>
    <row r="8235" spans="1:20">
      <c r="A8235" s="220"/>
      <c r="B8235" s="220"/>
      <c r="C8235" s="220"/>
      <c r="D8235" s="220"/>
      <c r="E8235" s="220"/>
      <c r="F8235" s="220"/>
      <c r="G8235" s="220"/>
      <c r="H8235" s="220"/>
      <c r="I8235" s="220"/>
      <c r="J8235" s="220"/>
      <c r="K8235" s="220"/>
      <c r="L8235" s="220"/>
      <c r="M8235" s="326"/>
      <c r="N8235" s="220"/>
      <c r="O8235" s="220"/>
      <c r="P8235" s="220"/>
      <c r="Q8235" s="326"/>
      <c r="R8235" s="326"/>
      <c r="S8235" s="326"/>
      <c r="T8235" s="326"/>
    </row>
    <row r="8236" spans="1:20">
      <c r="A8236" s="220"/>
      <c r="B8236" s="220"/>
      <c r="C8236" s="220"/>
      <c r="D8236" s="220"/>
      <c r="E8236" s="220"/>
      <c r="F8236" s="220"/>
      <c r="G8236" s="220"/>
      <c r="H8236" s="220"/>
      <c r="I8236" s="220"/>
      <c r="J8236" s="220"/>
      <c r="K8236" s="220"/>
      <c r="L8236" s="220"/>
      <c r="M8236" s="326"/>
      <c r="N8236" s="220"/>
      <c r="O8236" s="220"/>
      <c r="P8236" s="220"/>
      <c r="Q8236" s="326"/>
      <c r="R8236" s="326"/>
      <c r="S8236" s="326"/>
      <c r="T8236" s="326"/>
    </row>
    <row r="8237" spans="1:20">
      <c r="A8237" s="220"/>
      <c r="B8237" s="220"/>
      <c r="C8237" s="220"/>
      <c r="D8237" s="220"/>
      <c r="E8237" s="220"/>
      <c r="F8237" s="220"/>
      <c r="G8237" s="220"/>
      <c r="H8237" s="220"/>
      <c r="I8237" s="220"/>
      <c r="J8237" s="220"/>
      <c r="K8237" s="220"/>
      <c r="L8237" s="220"/>
      <c r="M8237" s="326"/>
      <c r="N8237" s="220"/>
      <c r="O8237" s="220"/>
      <c r="P8237" s="220"/>
      <c r="Q8237" s="326"/>
      <c r="R8237" s="326"/>
      <c r="S8237" s="326"/>
      <c r="T8237" s="326"/>
    </row>
    <row r="8238" spans="1:20">
      <c r="A8238" s="220"/>
      <c r="B8238" s="220"/>
      <c r="C8238" s="220"/>
      <c r="D8238" s="220"/>
      <c r="E8238" s="220"/>
      <c r="F8238" s="220"/>
      <c r="G8238" s="220"/>
      <c r="H8238" s="220"/>
      <c r="I8238" s="220"/>
      <c r="J8238" s="220"/>
      <c r="K8238" s="220"/>
      <c r="L8238" s="220"/>
      <c r="M8238" s="326"/>
      <c r="N8238" s="220"/>
      <c r="O8238" s="220"/>
      <c r="P8238" s="220"/>
      <c r="Q8238" s="326"/>
      <c r="R8238" s="326"/>
      <c r="S8238" s="326"/>
      <c r="T8238" s="326"/>
    </row>
    <row r="8239" spans="1:20">
      <c r="A8239" s="220"/>
      <c r="B8239" s="220"/>
      <c r="C8239" s="220"/>
      <c r="D8239" s="220"/>
      <c r="E8239" s="220"/>
      <c r="F8239" s="220"/>
      <c r="G8239" s="220"/>
      <c r="H8239" s="220"/>
      <c r="I8239" s="220"/>
      <c r="J8239" s="220"/>
      <c r="K8239" s="220"/>
      <c r="L8239" s="220"/>
      <c r="M8239" s="326"/>
      <c r="N8239" s="220"/>
      <c r="O8239" s="220"/>
      <c r="P8239" s="220"/>
      <c r="Q8239" s="326"/>
      <c r="R8239" s="326"/>
      <c r="S8239" s="326"/>
      <c r="T8239" s="326"/>
    </row>
    <row r="8240" spans="1:20">
      <c r="A8240" s="220"/>
      <c r="B8240" s="220"/>
      <c r="C8240" s="220"/>
      <c r="D8240" s="220"/>
      <c r="E8240" s="220"/>
      <c r="F8240" s="220"/>
      <c r="G8240" s="220"/>
      <c r="H8240" s="220"/>
      <c r="I8240" s="220"/>
      <c r="J8240" s="220"/>
      <c r="K8240" s="220"/>
      <c r="L8240" s="220"/>
      <c r="M8240" s="326"/>
      <c r="N8240" s="220"/>
      <c r="O8240" s="220"/>
      <c r="P8240" s="220"/>
      <c r="Q8240" s="326"/>
      <c r="R8240" s="326"/>
      <c r="S8240" s="326"/>
      <c r="T8240" s="326"/>
    </row>
    <row r="8241" spans="1:20">
      <c r="A8241" s="220"/>
      <c r="B8241" s="220"/>
      <c r="C8241" s="220"/>
      <c r="D8241" s="220"/>
      <c r="E8241" s="220"/>
      <c r="F8241" s="220"/>
      <c r="G8241" s="220"/>
      <c r="H8241" s="220"/>
      <c r="I8241" s="220"/>
      <c r="J8241" s="220"/>
      <c r="K8241" s="220"/>
      <c r="L8241" s="220"/>
      <c r="M8241" s="326"/>
      <c r="N8241" s="220"/>
      <c r="O8241" s="220"/>
      <c r="P8241" s="220"/>
      <c r="Q8241" s="326"/>
      <c r="R8241" s="326"/>
      <c r="S8241" s="326"/>
      <c r="T8241" s="326"/>
    </row>
    <row r="8242" spans="1:20">
      <c r="A8242" s="220"/>
      <c r="B8242" s="220"/>
      <c r="C8242" s="220"/>
      <c r="D8242" s="220"/>
      <c r="E8242" s="220"/>
      <c r="F8242" s="220"/>
      <c r="G8242" s="220"/>
      <c r="H8242" s="220"/>
      <c r="I8242" s="220"/>
      <c r="J8242" s="220"/>
      <c r="K8242" s="220"/>
      <c r="L8242" s="220"/>
      <c r="M8242" s="326"/>
      <c r="N8242" s="220"/>
      <c r="O8242" s="220"/>
      <c r="P8242" s="220"/>
      <c r="Q8242" s="326"/>
      <c r="R8242" s="326"/>
      <c r="S8242" s="326"/>
      <c r="T8242" s="326"/>
    </row>
    <row r="8243" spans="1:20">
      <c r="A8243" s="220"/>
      <c r="B8243" s="220"/>
      <c r="C8243" s="220"/>
      <c r="D8243" s="220"/>
      <c r="E8243" s="220"/>
      <c r="F8243" s="220"/>
      <c r="G8243" s="220"/>
      <c r="H8243" s="220"/>
      <c r="I8243" s="220"/>
      <c r="J8243" s="220"/>
      <c r="K8243" s="220"/>
      <c r="L8243" s="220"/>
      <c r="M8243" s="326"/>
      <c r="N8243" s="220"/>
      <c r="O8243" s="220"/>
      <c r="P8243" s="220"/>
      <c r="Q8243" s="326"/>
      <c r="R8243" s="326"/>
      <c r="S8243" s="326"/>
      <c r="T8243" s="326"/>
    </row>
    <row r="8244" spans="1:20">
      <c r="A8244" s="220"/>
      <c r="B8244" s="220"/>
      <c r="C8244" s="220"/>
      <c r="D8244" s="220"/>
      <c r="E8244" s="220"/>
      <c r="F8244" s="220"/>
      <c r="G8244" s="220"/>
      <c r="H8244" s="220"/>
      <c r="I8244" s="220"/>
      <c r="J8244" s="220"/>
      <c r="K8244" s="220"/>
      <c r="L8244" s="220"/>
      <c r="M8244" s="326"/>
      <c r="N8244" s="220"/>
      <c r="O8244" s="220"/>
      <c r="P8244" s="220"/>
      <c r="Q8244" s="326"/>
      <c r="R8244" s="326"/>
      <c r="S8244" s="326"/>
      <c r="T8244" s="326"/>
    </row>
    <row r="8245" spans="1:20">
      <c r="A8245" s="220"/>
      <c r="B8245" s="220"/>
      <c r="C8245" s="220"/>
      <c r="D8245" s="220"/>
      <c r="E8245" s="220"/>
      <c r="F8245" s="220"/>
      <c r="G8245" s="220"/>
      <c r="H8245" s="220"/>
      <c r="I8245" s="220"/>
      <c r="J8245" s="220"/>
      <c r="K8245" s="220"/>
      <c r="L8245" s="220"/>
      <c r="M8245" s="326"/>
      <c r="N8245" s="220"/>
      <c r="O8245" s="220"/>
      <c r="P8245" s="220"/>
      <c r="Q8245" s="326"/>
      <c r="R8245" s="326"/>
      <c r="S8245" s="326"/>
      <c r="T8245" s="326"/>
    </row>
    <row r="8246" spans="1:20">
      <c r="A8246" s="220"/>
      <c r="B8246" s="220"/>
      <c r="C8246" s="220"/>
      <c r="D8246" s="220"/>
      <c r="E8246" s="220"/>
      <c r="F8246" s="220"/>
      <c r="G8246" s="220"/>
      <c r="H8246" s="220"/>
      <c r="I8246" s="220"/>
      <c r="J8246" s="220"/>
      <c r="K8246" s="220"/>
      <c r="L8246" s="220"/>
      <c r="M8246" s="326"/>
      <c r="N8246" s="220"/>
      <c r="O8246" s="220"/>
      <c r="P8246" s="220"/>
      <c r="Q8246" s="326"/>
      <c r="R8246" s="326"/>
      <c r="S8246" s="326"/>
      <c r="T8246" s="326"/>
    </row>
    <row r="8247" spans="1:20">
      <c r="A8247" s="220"/>
      <c r="B8247" s="220"/>
      <c r="C8247" s="220"/>
      <c r="D8247" s="220"/>
      <c r="E8247" s="220"/>
      <c r="F8247" s="220"/>
      <c r="G8247" s="220"/>
      <c r="H8247" s="220"/>
      <c r="I8247" s="220"/>
      <c r="J8247" s="220"/>
      <c r="K8247" s="220"/>
      <c r="L8247" s="220"/>
      <c r="M8247" s="326"/>
      <c r="N8247" s="220"/>
      <c r="O8247" s="220"/>
      <c r="P8247" s="220"/>
      <c r="Q8247" s="326"/>
      <c r="R8247" s="326"/>
      <c r="S8247" s="326"/>
      <c r="T8247" s="326"/>
    </row>
    <row r="8248" spans="1:20">
      <c r="A8248" s="220"/>
      <c r="B8248" s="220"/>
      <c r="C8248" s="220"/>
      <c r="D8248" s="220"/>
      <c r="E8248" s="220"/>
      <c r="F8248" s="220"/>
      <c r="G8248" s="220"/>
      <c r="H8248" s="220"/>
      <c r="I8248" s="220"/>
      <c r="J8248" s="220"/>
      <c r="K8248" s="220"/>
      <c r="L8248" s="220"/>
      <c r="M8248" s="326"/>
      <c r="N8248" s="220"/>
      <c r="O8248" s="220"/>
      <c r="P8248" s="220"/>
      <c r="Q8248" s="326"/>
      <c r="R8248" s="326"/>
      <c r="S8248" s="326"/>
      <c r="T8248" s="326"/>
    </row>
    <row r="8249" spans="1:20">
      <c r="A8249" s="220"/>
      <c r="B8249" s="220"/>
      <c r="C8249" s="220"/>
      <c r="D8249" s="220"/>
      <c r="E8249" s="220"/>
      <c r="F8249" s="220"/>
      <c r="G8249" s="220"/>
      <c r="H8249" s="220"/>
      <c r="I8249" s="220"/>
      <c r="J8249" s="220"/>
      <c r="K8249" s="220"/>
      <c r="L8249" s="220"/>
      <c r="M8249" s="326"/>
      <c r="N8249" s="220"/>
      <c r="O8249" s="220"/>
      <c r="P8249" s="220"/>
      <c r="Q8249" s="326"/>
      <c r="R8249" s="326"/>
      <c r="S8249" s="326"/>
      <c r="T8249" s="326"/>
    </row>
    <row r="8250" spans="1:20">
      <c r="A8250" s="220"/>
      <c r="B8250" s="220"/>
      <c r="C8250" s="220"/>
      <c r="D8250" s="220"/>
      <c r="E8250" s="220"/>
      <c r="F8250" s="220"/>
      <c r="G8250" s="220"/>
      <c r="H8250" s="220"/>
      <c r="I8250" s="220"/>
      <c r="J8250" s="220"/>
      <c r="K8250" s="220"/>
      <c r="L8250" s="220"/>
      <c r="M8250" s="326"/>
      <c r="N8250" s="220"/>
      <c r="O8250" s="220"/>
      <c r="P8250" s="220"/>
      <c r="Q8250" s="326"/>
      <c r="R8250" s="326"/>
      <c r="S8250" s="326"/>
      <c r="T8250" s="326"/>
    </row>
    <row r="8251" spans="1:20">
      <c r="A8251" s="220"/>
      <c r="B8251" s="220"/>
      <c r="C8251" s="220"/>
      <c r="D8251" s="220"/>
      <c r="E8251" s="220"/>
      <c r="F8251" s="220"/>
      <c r="G8251" s="220"/>
      <c r="H8251" s="220"/>
      <c r="I8251" s="220"/>
      <c r="J8251" s="220"/>
      <c r="K8251" s="220"/>
      <c r="L8251" s="220"/>
      <c r="M8251" s="326"/>
      <c r="N8251" s="220"/>
      <c r="O8251" s="220"/>
      <c r="P8251" s="220"/>
      <c r="Q8251" s="326"/>
      <c r="R8251" s="326"/>
      <c r="S8251" s="326"/>
      <c r="T8251" s="326"/>
    </row>
    <row r="8252" spans="1:20">
      <c r="A8252" s="220"/>
      <c r="B8252" s="220"/>
      <c r="C8252" s="220"/>
      <c r="D8252" s="220"/>
      <c r="E8252" s="220"/>
      <c r="F8252" s="220"/>
      <c r="G8252" s="220"/>
      <c r="H8252" s="220"/>
      <c r="I8252" s="220"/>
      <c r="J8252" s="220"/>
      <c r="K8252" s="220"/>
      <c r="L8252" s="220"/>
      <c r="M8252" s="326"/>
      <c r="N8252" s="220"/>
      <c r="O8252" s="220"/>
      <c r="P8252" s="220"/>
      <c r="Q8252" s="326"/>
      <c r="R8252" s="326"/>
      <c r="S8252" s="326"/>
      <c r="T8252" s="326"/>
    </row>
    <row r="8253" spans="1:20">
      <c r="A8253" s="220"/>
      <c r="B8253" s="220"/>
      <c r="C8253" s="220"/>
      <c r="D8253" s="220"/>
      <c r="E8253" s="220"/>
      <c r="F8253" s="220"/>
      <c r="G8253" s="220"/>
      <c r="H8253" s="220"/>
      <c r="I8253" s="220"/>
      <c r="J8253" s="220"/>
      <c r="K8253" s="220"/>
      <c r="L8253" s="220"/>
      <c r="M8253" s="326"/>
      <c r="N8253" s="220"/>
      <c r="O8253" s="220"/>
      <c r="P8253" s="220"/>
      <c r="Q8253" s="326"/>
      <c r="R8253" s="326"/>
      <c r="S8253" s="326"/>
      <c r="T8253" s="326"/>
    </row>
    <row r="8254" spans="1:20">
      <c r="A8254" s="220"/>
      <c r="B8254" s="220"/>
      <c r="C8254" s="220"/>
      <c r="D8254" s="220"/>
      <c r="E8254" s="220"/>
      <c r="F8254" s="220"/>
      <c r="G8254" s="220"/>
      <c r="H8254" s="220"/>
      <c r="I8254" s="220"/>
      <c r="J8254" s="220"/>
      <c r="K8254" s="220"/>
      <c r="L8254" s="220"/>
      <c r="M8254" s="326"/>
      <c r="N8254" s="220"/>
      <c r="O8254" s="220"/>
      <c r="P8254" s="220"/>
      <c r="Q8254" s="326"/>
      <c r="R8254" s="326"/>
      <c r="S8254" s="326"/>
      <c r="T8254" s="326"/>
    </row>
    <row r="8255" spans="1:20">
      <c r="A8255" s="220"/>
      <c r="B8255" s="220"/>
      <c r="C8255" s="220"/>
      <c r="D8255" s="220"/>
      <c r="E8255" s="220"/>
      <c r="F8255" s="220"/>
      <c r="G8255" s="220"/>
      <c r="H8255" s="220"/>
      <c r="I8255" s="220"/>
      <c r="J8255" s="220"/>
      <c r="K8255" s="220"/>
      <c r="L8255" s="220"/>
      <c r="M8255" s="326"/>
      <c r="N8255" s="220"/>
      <c r="O8255" s="220"/>
      <c r="P8255" s="220"/>
      <c r="Q8255" s="326"/>
      <c r="R8255" s="326"/>
      <c r="S8255" s="326"/>
      <c r="T8255" s="326"/>
    </row>
    <row r="8256" spans="1:20">
      <c r="A8256" s="220"/>
      <c r="B8256" s="220"/>
      <c r="C8256" s="220"/>
      <c r="D8256" s="220"/>
      <c r="E8256" s="220"/>
      <c r="F8256" s="220"/>
      <c r="G8256" s="220"/>
      <c r="H8256" s="220"/>
      <c r="I8256" s="220"/>
      <c r="J8256" s="220"/>
      <c r="K8256" s="220"/>
      <c r="L8256" s="220"/>
      <c r="M8256" s="326"/>
      <c r="N8256" s="220"/>
      <c r="O8256" s="220"/>
      <c r="P8256" s="220"/>
      <c r="Q8256" s="326"/>
      <c r="R8256" s="326"/>
      <c r="S8256" s="326"/>
      <c r="T8256" s="326"/>
    </row>
    <row r="8257" spans="1:20">
      <c r="A8257" s="220"/>
      <c r="B8257" s="220"/>
      <c r="C8257" s="220"/>
      <c r="D8257" s="220"/>
      <c r="E8257" s="220"/>
      <c r="F8257" s="220"/>
      <c r="G8257" s="220"/>
      <c r="H8257" s="220"/>
      <c r="I8257" s="220"/>
      <c r="J8257" s="220"/>
      <c r="K8257" s="220"/>
      <c r="L8257" s="220"/>
      <c r="M8257" s="326"/>
      <c r="N8257" s="220"/>
      <c r="O8257" s="220"/>
      <c r="P8257" s="220"/>
      <c r="Q8257" s="326"/>
      <c r="R8257" s="326"/>
      <c r="S8257" s="326"/>
      <c r="T8257" s="326"/>
    </row>
    <row r="8258" spans="1:20">
      <c r="A8258" s="220"/>
      <c r="B8258" s="220"/>
      <c r="C8258" s="220"/>
      <c r="D8258" s="220"/>
      <c r="E8258" s="220"/>
      <c r="F8258" s="220"/>
      <c r="G8258" s="220"/>
      <c r="H8258" s="220"/>
      <c r="I8258" s="220"/>
      <c r="J8258" s="220"/>
      <c r="K8258" s="220"/>
      <c r="L8258" s="220"/>
      <c r="M8258" s="326"/>
      <c r="N8258" s="220"/>
      <c r="O8258" s="220"/>
      <c r="P8258" s="220"/>
      <c r="Q8258" s="326"/>
      <c r="R8258" s="326"/>
      <c r="S8258" s="326"/>
      <c r="T8258" s="326"/>
    </row>
    <row r="8259" spans="1:20">
      <c r="A8259" s="220"/>
      <c r="B8259" s="220"/>
      <c r="C8259" s="220"/>
      <c r="D8259" s="220"/>
      <c r="E8259" s="220"/>
      <c r="F8259" s="220"/>
      <c r="G8259" s="220"/>
      <c r="H8259" s="220"/>
      <c r="I8259" s="220"/>
      <c r="J8259" s="220"/>
      <c r="K8259" s="220"/>
      <c r="L8259" s="220"/>
      <c r="M8259" s="326"/>
      <c r="N8259" s="220"/>
      <c r="O8259" s="220"/>
      <c r="P8259" s="220"/>
      <c r="Q8259" s="326"/>
      <c r="R8259" s="326"/>
      <c r="S8259" s="326"/>
      <c r="T8259" s="326"/>
    </row>
    <row r="8260" spans="1:20">
      <c r="A8260" s="220"/>
      <c r="B8260" s="220"/>
      <c r="C8260" s="220"/>
      <c r="D8260" s="220"/>
      <c r="E8260" s="220"/>
      <c r="F8260" s="220"/>
      <c r="G8260" s="220"/>
      <c r="H8260" s="220"/>
      <c r="I8260" s="220"/>
      <c r="J8260" s="220"/>
      <c r="K8260" s="220"/>
      <c r="L8260" s="220"/>
      <c r="M8260" s="326"/>
      <c r="N8260" s="220"/>
      <c r="O8260" s="220"/>
      <c r="P8260" s="220"/>
      <c r="Q8260" s="326"/>
      <c r="R8260" s="326"/>
      <c r="S8260" s="326"/>
      <c r="T8260" s="326"/>
    </row>
    <row r="8261" spans="1:20">
      <c r="A8261" s="220"/>
      <c r="B8261" s="220"/>
      <c r="C8261" s="220"/>
      <c r="D8261" s="220"/>
      <c r="E8261" s="220"/>
      <c r="F8261" s="220"/>
      <c r="G8261" s="220"/>
      <c r="H8261" s="220"/>
      <c r="I8261" s="220"/>
      <c r="J8261" s="220"/>
      <c r="K8261" s="220"/>
      <c r="L8261" s="220"/>
      <c r="M8261" s="326"/>
      <c r="N8261" s="220"/>
      <c r="O8261" s="220"/>
      <c r="P8261" s="220"/>
      <c r="Q8261" s="326"/>
      <c r="R8261" s="326"/>
      <c r="S8261" s="326"/>
      <c r="T8261" s="326"/>
    </row>
    <row r="8262" spans="1:20">
      <c r="A8262" s="220"/>
      <c r="B8262" s="220"/>
      <c r="C8262" s="220"/>
      <c r="D8262" s="220"/>
      <c r="E8262" s="220"/>
      <c r="F8262" s="220"/>
      <c r="G8262" s="220"/>
      <c r="H8262" s="220"/>
      <c r="I8262" s="220"/>
      <c r="J8262" s="220"/>
      <c r="K8262" s="220"/>
      <c r="L8262" s="220"/>
      <c r="M8262" s="326"/>
      <c r="N8262" s="220"/>
      <c r="O8262" s="220"/>
      <c r="P8262" s="220"/>
      <c r="Q8262" s="326"/>
      <c r="R8262" s="326"/>
      <c r="S8262" s="326"/>
      <c r="T8262" s="326"/>
    </row>
    <row r="8263" spans="1:20">
      <c r="A8263" s="220"/>
      <c r="B8263" s="220"/>
      <c r="C8263" s="220"/>
      <c r="D8263" s="220"/>
      <c r="E8263" s="220"/>
      <c r="F8263" s="220"/>
      <c r="G8263" s="220"/>
      <c r="H8263" s="220"/>
      <c r="I8263" s="220"/>
      <c r="J8263" s="220"/>
      <c r="K8263" s="220"/>
      <c r="L8263" s="220"/>
      <c r="M8263" s="326"/>
      <c r="N8263" s="220"/>
      <c r="O8263" s="220"/>
      <c r="P8263" s="220"/>
      <c r="Q8263" s="326"/>
      <c r="R8263" s="326"/>
      <c r="S8263" s="326"/>
      <c r="T8263" s="326"/>
    </row>
    <row r="8264" spans="1:20">
      <c r="A8264" s="220"/>
      <c r="B8264" s="220"/>
      <c r="C8264" s="220"/>
      <c r="D8264" s="220"/>
      <c r="E8264" s="220"/>
      <c r="F8264" s="220"/>
      <c r="G8264" s="220"/>
      <c r="H8264" s="220"/>
      <c r="I8264" s="220"/>
      <c r="J8264" s="220"/>
      <c r="K8264" s="220"/>
      <c r="L8264" s="220"/>
      <c r="M8264" s="326"/>
      <c r="N8264" s="220"/>
      <c r="O8264" s="220"/>
      <c r="P8264" s="220"/>
      <c r="Q8264" s="326"/>
      <c r="R8264" s="326"/>
      <c r="S8264" s="326"/>
      <c r="T8264" s="326"/>
    </row>
    <row r="8265" spans="1:20">
      <c r="A8265" s="220"/>
      <c r="B8265" s="220"/>
      <c r="C8265" s="220"/>
      <c r="D8265" s="220"/>
      <c r="E8265" s="220"/>
      <c r="F8265" s="220"/>
      <c r="G8265" s="220"/>
      <c r="H8265" s="220"/>
      <c r="I8265" s="220"/>
      <c r="J8265" s="220"/>
      <c r="K8265" s="220"/>
      <c r="L8265" s="220"/>
      <c r="M8265" s="326"/>
      <c r="N8265" s="220"/>
      <c r="O8265" s="220"/>
      <c r="P8265" s="220"/>
      <c r="Q8265" s="326"/>
      <c r="R8265" s="326"/>
      <c r="S8265" s="326"/>
      <c r="T8265" s="326"/>
    </row>
    <row r="8266" spans="1:20">
      <c r="A8266" s="220"/>
      <c r="B8266" s="220"/>
      <c r="C8266" s="220"/>
      <c r="D8266" s="220"/>
      <c r="E8266" s="220"/>
      <c r="F8266" s="220"/>
      <c r="G8266" s="220"/>
      <c r="H8266" s="220"/>
      <c r="I8266" s="220"/>
      <c r="J8266" s="220"/>
      <c r="K8266" s="220"/>
      <c r="L8266" s="220"/>
      <c r="M8266" s="326"/>
      <c r="N8266" s="220"/>
      <c r="O8266" s="220"/>
      <c r="P8266" s="220"/>
      <c r="Q8266" s="326"/>
      <c r="R8266" s="326"/>
      <c r="S8266" s="326"/>
      <c r="T8266" s="326"/>
    </row>
    <row r="8267" spans="1:20">
      <c r="A8267" s="220"/>
      <c r="B8267" s="220"/>
      <c r="C8267" s="220"/>
      <c r="D8267" s="220"/>
      <c r="E8267" s="220"/>
      <c r="F8267" s="220"/>
      <c r="G8267" s="220"/>
      <c r="H8267" s="220"/>
      <c r="I8267" s="220"/>
      <c r="J8267" s="220"/>
      <c r="K8267" s="220"/>
      <c r="L8267" s="220"/>
      <c r="M8267" s="326"/>
      <c r="N8267" s="220"/>
      <c r="O8267" s="220"/>
      <c r="P8267" s="220"/>
      <c r="Q8267" s="326"/>
      <c r="R8267" s="326"/>
      <c r="S8267" s="326"/>
      <c r="T8267" s="326"/>
    </row>
    <row r="8268" spans="1:20">
      <c r="A8268" s="220"/>
      <c r="B8268" s="220"/>
      <c r="C8268" s="220"/>
      <c r="D8268" s="220"/>
      <c r="E8268" s="220"/>
      <c r="F8268" s="220"/>
      <c r="G8268" s="220"/>
      <c r="H8268" s="220"/>
      <c r="I8268" s="220"/>
      <c r="J8268" s="220"/>
      <c r="K8268" s="220"/>
      <c r="L8268" s="220"/>
      <c r="M8268" s="326"/>
      <c r="N8268" s="220"/>
      <c r="O8268" s="220"/>
      <c r="P8268" s="220"/>
      <c r="Q8268" s="326"/>
      <c r="R8268" s="326"/>
      <c r="S8268" s="326"/>
      <c r="T8268" s="326"/>
    </row>
    <row r="8269" spans="1:20">
      <c r="A8269" s="220"/>
      <c r="B8269" s="220"/>
      <c r="C8269" s="220"/>
      <c r="D8269" s="220"/>
      <c r="E8269" s="220"/>
      <c r="F8269" s="220"/>
      <c r="G8269" s="220"/>
      <c r="H8269" s="220"/>
      <c r="I8269" s="220"/>
      <c r="J8269" s="220"/>
      <c r="K8269" s="220"/>
      <c r="L8269" s="220"/>
      <c r="M8269" s="326"/>
      <c r="N8269" s="220"/>
      <c r="O8269" s="220"/>
      <c r="P8269" s="220"/>
      <c r="Q8269" s="326"/>
      <c r="R8269" s="326"/>
      <c r="S8269" s="326"/>
      <c r="T8269" s="326"/>
    </row>
    <row r="8270" spans="1:20">
      <c r="A8270" s="220"/>
      <c r="B8270" s="220"/>
      <c r="C8270" s="220"/>
      <c r="D8270" s="220"/>
      <c r="E8270" s="220"/>
      <c r="F8270" s="220"/>
      <c r="G8270" s="220"/>
      <c r="H8270" s="220"/>
      <c r="I8270" s="220"/>
      <c r="J8270" s="220"/>
      <c r="K8270" s="220"/>
      <c r="L8270" s="220"/>
      <c r="M8270" s="326"/>
      <c r="N8270" s="220"/>
      <c r="O8270" s="220"/>
      <c r="P8270" s="220"/>
      <c r="Q8270" s="326"/>
      <c r="R8270" s="326"/>
      <c r="S8270" s="326"/>
      <c r="T8270" s="326"/>
    </row>
    <row r="8271" spans="1:20">
      <c r="A8271" s="220"/>
      <c r="B8271" s="220"/>
      <c r="C8271" s="220"/>
      <c r="D8271" s="220"/>
      <c r="E8271" s="220"/>
      <c r="F8271" s="220"/>
      <c r="G8271" s="220"/>
      <c r="H8271" s="220"/>
      <c r="I8271" s="220"/>
      <c r="J8271" s="220"/>
      <c r="K8271" s="220"/>
      <c r="L8271" s="220"/>
      <c r="M8271" s="326"/>
      <c r="N8271" s="220"/>
      <c r="O8271" s="220"/>
      <c r="P8271" s="220"/>
      <c r="Q8271" s="326"/>
      <c r="R8271" s="326"/>
      <c r="S8271" s="326"/>
      <c r="T8271" s="326"/>
    </row>
    <row r="8272" spans="1:20">
      <c r="A8272" s="220"/>
      <c r="B8272" s="220"/>
      <c r="C8272" s="220"/>
      <c r="D8272" s="220"/>
      <c r="E8272" s="220"/>
      <c r="F8272" s="220"/>
      <c r="G8272" s="220"/>
      <c r="H8272" s="220"/>
      <c r="I8272" s="220"/>
      <c r="J8272" s="220"/>
      <c r="K8272" s="220"/>
      <c r="L8272" s="220"/>
      <c r="M8272" s="326"/>
      <c r="N8272" s="220"/>
      <c r="O8272" s="220"/>
      <c r="P8272" s="220"/>
      <c r="Q8272" s="326"/>
      <c r="R8272" s="326"/>
      <c r="S8272" s="326"/>
      <c r="T8272" s="326"/>
    </row>
    <row r="8273" spans="1:20">
      <c r="A8273" s="220"/>
      <c r="B8273" s="220"/>
      <c r="C8273" s="220"/>
      <c r="D8273" s="220"/>
      <c r="E8273" s="220"/>
      <c r="F8273" s="220"/>
      <c r="G8273" s="220"/>
      <c r="H8273" s="220"/>
      <c r="I8273" s="220"/>
      <c r="J8273" s="220"/>
      <c r="K8273" s="220"/>
      <c r="L8273" s="220"/>
      <c r="M8273" s="326"/>
      <c r="N8273" s="220"/>
      <c r="O8273" s="220"/>
      <c r="P8273" s="220"/>
      <c r="Q8273" s="326"/>
      <c r="R8273" s="326"/>
      <c r="S8273" s="326"/>
      <c r="T8273" s="326"/>
    </row>
    <row r="8274" spans="1:20">
      <c r="A8274" s="220"/>
      <c r="B8274" s="220"/>
      <c r="C8274" s="220"/>
      <c r="D8274" s="220"/>
      <c r="E8274" s="220"/>
      <c r="F8274" s="220"/>
      <c r="G8274" s="220"/>
      <c r="H8274" s="220"/>
      <c r="I8274" s="220"/>
      <c r="J8274" s="220"/>
      <c r="K8274" s="220"/>
      <c r="L8274" s="220"/>
      <c r="M8274" s="326"/>
      <c r="N8274" s="220"/>
      <c r="O8274" s="220"/>
      <c r="P8274" s="220"/>
      <c r="Q8274" s="326"/>
      <c r="R8274" s="326"/>
      <c r="S8274" s="326"/>
      <c r="T8274" s="326"/>
    </row>
    <row r="8275" spans="1:20">
      <c r="A8275" s="220"/>
      <c r="B8275" s="220"/>
      <c r="C8275" s="220"/>
      <c r="D8275" s="220"/>
      <c r="E8275" s="220"/>
      <c r="F8275" s="220"/>
      <c r="G8275" s="220"/>
      <c r="H8275" s="220"/>
      <c r="I8275" s="220"/>
      <c r="J8275" s="220"/>
      <c r="K8275" s="220"/>
      <c r="L8275" s="220"/>
      <c r="M8275" s="326"/>
      <c r="N8275" s="220"/>
      <c r="O8275" s="220"/>
      <c r="P8275" s="220"/>
      <c r="Q8275" s="326"/>
      <c r="R8275" s="326"/>
      <c r="S8275" s="326"/>
      <c r="T8275" s="326"/>
    </row>
    <row r="8276" spans="1:20">
      <c r="A8276" s="220"/>
      <c r="B8276" s="220"/>
      <c r="C8276" s="220"/>
      <c r="D8276" s="220"/>
      <c r="E8276" s="220"/>
      <c r="F8276" s="220"/>
      <c r="G8276" s="220"/>
      <c r="H8276" s="220"/>
      <c r="I8276" s="220"/>
      <c r="J8276" s="220"/>
      <c r="K8276" s="220"/>
      <c r="L8276" s="220"/>
      <c r="M8276" s="326"/>
      <c r="N8276" s="220"/>
      <c r="O8276" s="220"/>
      <c r="P8276" s="220"/>
      <c r="Q8276" s="326"/>
      <c r="R8276" s="326"/>
      <c r="S8276" s="326"/>
      <c r="T8276" s="326"/>
    </row>
    <row r="8277" spans="1:20">
      <c r="A8277" s="220"/>
      <c r="B8277" s="220"/>
      <c r="C8277" s="220"/>
      <c r="D8277" s="220"/>
      <c r="E8277" s="220"/>
      <c r="F8277" s="220"/>
      <c r="G8277" s="220"/>
      <c r="H8277" s="220"/>
      <c r="I8277" s="220"/>
      <c r="J8277" s="220"/>
      <c r="K8277" s="220"/>
      <c r="L8277" s="220"/>
      <c r="M8277" s="326"/>
      <c r="N8277" s="220"/>
      <c r="O8277" s="220"/>
      <c r="P8277" s="220"/>
      <c r="Q8277" s="326"/>
      <c r="R8277" s="326"/>
      <c r="S8277" s="326"/>
      <c r="T8277" s="326"/>
    </row>
    <row r="8278" spans="1:20">
      <c r="A8278" s="220"/>
      <c r="B8278" s="220"/>
      <c r="C8278" s="220"/>
      <c r="D8278" s="220"/>
      <c r="E8278" s="220"/>
      <c r="F8278" s="220"/>
      <c r="G8278" s="220"/>
      <c r="H8278" s="220"/>
      <c r="I8278" s="220"/>
      <c r="J8278" s="220"/>
      <c r="K8278" s="220"/>
      <c r="L8278" s="220"/>
      <c r="M8278" s="326"/>
      <c r="N8278" s="220"/>
      <c r="O8278" s="220"/>
      <c r="P8278" s="220"/>
      <c r="Q8278" s="326"/>
      <c r="R8278" s="326"/>
      <c r="S8278" s="326"/>
      <c r="T8278" s="326"/>
    </row>
    <row r="8279" spans="1:20">
      <c r="A8279" s="220"/>
      <c r="B8279" s="220"/>
      <c r="C8279" s="220"/>
      <c r="D8279" s="220"/>
      <c r="E8279" s="220"/>
      <c r="F8279" s="220"/>
      <c r="G8279" s="220"/>
      <c r="H8279" s="220"/>
      <c r="I8279" s="220"/>
      <c r="J8279" s="220"/>
      <c r="K8279" s="220"/>
      <c r="L8279" s="220"/>
      <c r="M8279" s="326"/>
      <c r="N8279" s="220"/>
      <c r="O8279" s="220"/>
      <c r="P8279" s="220"/>
      <c r="Q8279" s="326"/>
      <c r="R8279" s="326"/>
      <c r="S8279" s="326"/>
      <c r="T8279" s="326"/>
    </row>
    <row r="8280" spans="1:20">
      <c r="A8280" s="220"/>
      <c r="B8280" s="220"/>
      <c r="C8280" s="220"/>
      <c r="D8280" s="220"/>
      <c r="E8280" s="220"/>
      <c r="F8280" s="220"/>
      <c r="G8280" s="220"/>
      <c r="H8280" s="220"/>
      <c r="I8280" s="220"/>
      <c r="J8280" s="220"/>
      <c r="K8280" s="220"/>
      <c r="L8280" s="220"/>
      <c r="M8280" s="326"/>
      <c r="N8280" s="220"/>
      <c r="O8280" s="220"/>
      <c r="P8280" s="220"/>
      <c r="Q8280" s="326"/>
      <c r="R8280" s="326"/>
      <c r="S8280" s="326"/>
      <c r="T8280" s="326"/>
    </row>
    <row r="8281" spans="1:20">
      <c r="A8281" s="220"/>
      <c r="B8281" s="220"/>
      <c r="C8281" s="220"/>
      <c r="D8281" s="220"/>
      <c r="E8281" s="220"/>
      <c r="F8281" s="220"/>
      <c r="G8281" s="220"/>
      <c r="H8281" s="220"/>
      <c r="I8281" s="220"/>
      <c r="J8281" s="220"/>
      <c r="K8281" s="220"/>
      <c r="L8281" s="220"/>
      <c r="M8281" s="326"/>
      <c r="N8281" s="220"/>
      <c r="O8281" s="220"/>
      <c r="P8281" s="220"/>
      <c r="Q8281" s="326"/>
      <c r="R8281" s="326"/>
      <c r="S8281" s="326"/>
      <c r="T8281" s="326"/>
    </row>
    <row r="8282" spans="1:20">
      <c r="A8282" s="220"/>
      <c r="B8282" s="220"/>
      <c r="C8282" s="220"/>
      <c r="D8282" s="220"/>
      <c r="E8282" s="220"/>
      <c r="F8282" s="220"/>
      <c r="G8282" s="220"/>
      <c r="H8282" s="220"/>
      <c r="I8282" s="220"/>
      <c r="J8282" s="220"/>
      <c r="K8282" s="220"/>
      <c r="L8282" s="220"/>
      <c r="M8282" s="326"/>
      <c r="N8282" s="220"/>
      <c r="O8282" s="220"/>
      <c r="P8282" s="220"/>
      <c r="Q8282" s="326"/>
      <c r="R8282" s="326"/>
      <c r="S8282" s="326"/>
      <c r="T8282" s="326"/>
    </row>
    <row r="8283" spans="1:20">
      <c r="A8283" s="220"/>
      <c r="B8283" s="220"/>
      <c r="C8283" s="220"/>
      <c r="D8283" s="220"/>
      <c r="E8283" s="220"/>
      <c r="F8283" s="220"/>
      <c r="G8283" s="220"/>
      <c r="H8283" s="220"/>
      <c r="I8283" s="220"/>
      <c r="J8283" s="220"/>
      <c r="K8283" s="220"/>
      <c r="L8283" s="220"/>
      <c r="M8283" s="326"/>
      <c r="N8283" s="220"/>
      <c r="O8283" s="220"/>
      <c r="P8283" s="220"/>
      <c r="Q8283" s="326"/>
      <c r="R8283" s="326"/>
      <c r="S8283" s="326"/>
      <c r="T8283" s="326"/>
    </row>
    <row r="8284" spans="1:20">
      <c r="A8284" s="220"/>
      <c r="B8284" s="220"/>
      <c r="C8284" s="220"/>
      <c r="D8284" s="220"/>
      <c r="E8284" s="220"/>
      <c r="F8284" s="220"/>
      <c r="G8284" s="220"/>
      <c r="H8284" s="220"/>
      <c r="I8284" s="220"/>
      <c r="J8284" s="220"/>
      <c r="K8284" s="220"/>
      <c r="L8284" s="220"/>
      <c r="M8284" s="326"/>
      <c r="N8284" s="220"/>
      <c r="O8284" s="220"/>
      <c r="P8284" s="220"/>
      <c r="Q8284" s="326"/>
      <c r="R8284" s="326"/>
      <c r="S8284" s="326"/>
      <c r="T8284" s="326"/>
    </row>
    <row r="8285" spans="1:20">
      <c r="A8285" s="220"/>
      <c r="B8285" s="220"/>
      <c r="C8285" s="220"/>
      <c r="D8285" s="220"/>
      <c r="E8285" s="220"/>
      <c r="F8285" s="220"/>
      <c r="G8285" s="220"/>
      <c r="H8285" s="220"/>
      <c r="I8285" s="220"/>
      <c r="J8285" s="220"/>
      <c r="K8285" s="220"/>
      <c r="L8285" s="220"/>
      <c r="M8285" s="326"/>
      <c r="N8285" s="220"/>
      <c r="O8285" s="220"/>
      <c r="P8285" s="220"/>
      <c r="Q8285" s="326"/>
      <c r="R8285" s="326"/>
      <c r="S8285" s="326"/>
      <c r="T8285" s="326"/>
    </row>
    <row r="8286" spans="1:20">
      <c r="A8286" s="220"/>
      <c r="B8286" s="220"/>
      <c r="C8286" s="220"/>
      <c r="D8286" s="220"/>
      <c r="E8286" s="220"/>
      <c r="F8286" s="220"/>
      <c r="G8286" s="220"/>
      <c r="H8286" s="220"/>
      <c r="I8286" s="220"/>
      <c r="J8286" s="220"/>
      <c r="K8286" s="220"/>
      <c r="L8286" s="220"/>
      <c r="M8286" s="326"/>
      <c r="N8286" s="220"/>
      <c r="O8286" s="220"/>
      <c r="P8286" s="220"/>
      <c r="Q8286" s="326"/>
      <c r="R8286" s="326"/>
      <c r="S8286" s="326"/>
      <c r="T8286" s="326"/>
    </row>
    <row r="8287" spans="1:20">
      <c r="A8287" s="220"/>
      <c r="B8287" s="220"/>
      <c r="C8287" s="220"/>
      <c r="D8287" s="220"/>
      <c r="E8287" s="220"/>
      <c r="F8287" s="220"/>
      <c r="G8287" s="220"/>
      <c r="H8287" s="220"/>
      <c r="I8287" s="220"/>
      <c r="J8287" s="220"/>
      <c r="K8287" s="220"/>
      <c r="L8287" s="220"/>
      <c r="M8287" s="326"/>
      <c r="N8287" s="220"/>
      <c r="O8287" s="220"/>
      <c r="P8287" s="220"/>
      <c r="Q8287" s="326"/>
      <c r="R8287" s="326"/>
      <c r="S8287" s="326"/>
      <c r="T8287" s="326"/>
    </row>
    <row r="8288" spans="1:20">
      <c r="A8288" s="220"/>
      <c r="B8288" s="220"/>
      <c r="C8288" s="220"/>
      <c r="D8288" s="220"/>
      <c r="E8288" s="220"/>
      <c r="F8288" s="220"/>
      <c r="G8288" s="220"/>
      <c r="H8288" s="220"/>
      <c r="I8288" s="220"/>
      <c r="J8288" s="220"/>
      <c r="K8288" s="220"/>
      <c r="L8288" s="220"/>
      <c r="M8288" s="326"/>
      <c r="N8288" s="220"/>
      <c r="O8288" s="220"/>
      <c r="P8288" s="220"/>
      <c r="Q8288" s="326"/>
      <c r="R8288" s="326"/>
      <c r="S8288" s="326"/>
      <c r="T8288" s="326"/>
    </row>
    <row r="8289" spans="1:20">
      <c r="A8289" s="220"/>
      <c r="B8289" s="220"/>
      <c r="C8289" s="220"/>
      <c r="D8289" s="220"/>
      <c r="E8289" s="220"/>
      <c r="F8289" s="220"/>
      <c r="G8289" s="220"/>
      <c r="H8289" s="220"/>
      <c r="I8289" s="220"/>
      <c r="J8289" s="220"/>
      <c r="K8289" s="220"/>
      <c r="L8289" s="220"/>
      <c r="M8289" s="326"/>
      <c r="N8289" s="220"/>
      <c r="O8289" s="220"/>
      <c r="P8289" s="220"/>
      <c r="Q8289" s="326"/>
      <c r="R8289" s="326"/>
      <c r="S8289" s="326"/>
      <c r="T8289" s="326"/>
    </row>
    <row r="8290" spans="1:20">
      <c r="A8290" s="220"/>
      <c r="B8290" s="220"/>
      <c r="C8290" s="220"/>
      <c r="D8290" s="220"/>
      <c r="E8290" s="220"/>
      <c r="F8290" s="220"/>
      <c r="G8290" s="220"/>
      <c r="H8290" s="220"/>
      <c r="I8290" s="220"/>
      <c r="J8290" s="220"/>
      <c r="K8290" s="220"/>
      <c r="L8290" s="220"/>
      <c r="M8290" s="326"/>
      <c r="N8290" s="220"/>
      <c r="O8290" s="220"/>
      <c r="P8290" s="220"/>
      <c r="Q8290" s="326"/>
      <c r="R8290" s="326"/>
      <c r="S8290" s="326"/>
      <c r="T8290" s="326"/>
    </row>
    <row r="8291" spans="1:20">
      <c r="A8291" s="220"/>
      <c r="B8291" s="220"/>
      <c r="C8291" s="220"/>
      <c r="D8291" s="220"/>
      <c r="E8291" s="220"/>
      <c r="F8291" s="220"/>
      <c r="G8291" s="220"/>
      <c r="H8291" s="220"/>
      <c r="I8291" s="220"/>
      <c r="J8291" s="220"/>
      <c r="K8291" s="220"/>
      <c r="L8291" s="220"/>
      <c r="M8291" s="326"/>
      <c r="N8291" s="220"/>
      <c r="O8291" s="220"/>
      <c r="P8291" s="220"/>
      <c r="Q8291" s="326"/>
      <c r="R8291" s="326"/>
      <c r="S8291" s="326"/>
      <c r="T8291" s="326"/>
    </row>
    <row r="8292" spans="1:20">
      <c r="A8292" s="220"/>
      <c r="B8292" s="220"/>
      <c r="C8292" s="220"/>
      <c r="D8292" s="220"/>
      <c r="E8292" s="220"/>
      <c r="F8292" s="220"/>
      <c r="G8292" s="220"/>
      <c r="H8292" s="220"/>
      <c r="I8292" s="220"/>
      <c r="J8292" s="220"/>
      <c r="K8292" s="220"/>
      <c r="L8292" s="220"/>
      <c r="M8292" s="326"/>
      <c r="N8292" s="220"/>
      <c r="O8292" s="220"/>
      <c r="P8292" s="220"/>
      <c r="Q8292" s="326"/>
      <c r="R8292" s="326"/>
      <c r="S8292" s="326"/>
      <c r="T8292" s="326"/>
    </row>
    <row r="8293" spans="1:20">
      <c r="A8293" s="220"/>
      <c r="B8293" s="220"/>
      <c r="C8293" s="220"/>
      <c r="D8293" s="220"/>
      <c r="E8293" s="220"/>
      <c r="F8293" s="220"/>
      <c r="G8293" s="220"/>
      <c r="H8293" s="220"/>
      <c r="I8293" s="220"/>
      <c r="J8293" s="220"/>
      <c r="K8293" s="220"/>
      <c r="L8293" s="220"/>
      <c r="M8293" s="326"/>
      <c r="N8293" s="220"/>
      <c r="O8293" s="220"/>
      <c r="P8293" s="220"/>
      <c r="Q8293" s="326"/>
      <c r="R8293" s="326"/>
      <c r="S8293" s="326"/>
      <c r="T8293" s="326"/>
    </row>
    <row r="8294" spans="1:20">
      <c r="A8294" s="220"/>
      <c r="B8294" s="220"/>
      <c r="C8294" s="220"/>
      <c r="D8294" s="220"/>
      <c r="E8294" s="220"/>
      <c r="F8294" s="220"/>
      <c r="G8294" s="220"/>
      <c r="H8294" s="220"/>
      <c r="I8294" s="220"/>
      <c r="J8294" s="220"/>
      <c r="K8294" s="220"/>
      <c r="L8294" s="220"/>
      <c r="M8294" s="326"/>
      <c r="N8294" s="220"/>
      <c r="O8294" s="220"/>
      <c r="P8294" s="220"/>
      <c r="Q8294" s="326"/>
      <c r="R8294" s="326"/>
      <c r="S8294" s="326"/>
      <c r="T8294" s="326"/>
    </row>
    <row r="8295" spans="1:20">
      <c r="A8295" s="220"/>
      <c r="B8295" s="220"/>
      <c r="C8295" s="220"/>
      <c r="D8295" s="220"/>
      <c r="E8295" s="220"/>
      <c r="F8295" s="220"/>
      <c r="G8295" s="220"/>
      <c r="H8295" s="220"/>
      <c r="I8295" s="220"/>
      <c r="J8295" s="220"/>
      <c r="K8295" s="220"/>
      <c r="L8295" s="220"/>
      <c r="M8295" s="326"/>
      <c r="N8295" s="220"/>
      <c r="O8295" s="220"/>
      <c r="P8295" s="220"/>
      <c r="Q8295" s="326"/>
      <c r="R8295" s="326"/>
      <c r="S8295" s="326"/>
      <c r="T8295" s="326"/>
    </row>
    <row r="8296" spans="1:20">
      <c r="A8296" s="220"/>
      <c r="B8296" s="220"/>
      <c r="C8296" s="220"/>
      <c r="D8296" s="220"/>
      <c r="E8296" s="220"/>
      <c r="F8296" s="220"/>
      <c r="G8296" s="220"/>
      <c r="H8296" s="220"/>
      <c r="I8296" s="220"/>
      <c r="J8296" s="220"/>
      <c r="K8296" s="220"/>
      <c r="L8296" s="220"/>
      <c r="M8296" s="326"/>
      <c r="N8296" s="220"/>
      <c r="O8296" s="220"/>
      <c r="P8296" s="220"/>
      <c r="Q8296" s="326"/>
      <c r="R8296" s="326"/>
      <c r="S8296" s="326"/>
      <c r="T8296" s="326"/>
    </row>
    <row r="8297" spans="1:20">
      <c r="A8297" s="220"/>
      <c r="B8297" s="220"/>
      <c r="C8297" s="220"/>
      <c r="D8297" s="220"/>
      <c r="E8297" s="220"/>
      <c r="F8297" s="220"/>
      <c r="G8297" s="220"/>
      <c r="H8297" s="220"/>
      <c r="I8297" s="220"/>
      <c r="J8297" s="220"/>
      <c r="K8297" s="220"/>
      <c r="L8297" s="220"/>
      <c r="M8297" s="326"/>
      <c r="N8297" s="220"/>
      <c r="O8297" s="220"/>
      <c r="P8297" s="220"/>
      <c r="Q8297" s="326"/>
      <c r="R8297" s="326"/>
      <c r="S8297" s="326"/>
      <c r="T8297" s="326"/>
    </row>
    <row r="8298" spans="1:20">
      <c r="A8298" s="220"/>
      <c r="B8298" s="220"/>
      <c r="C8298" s="220"/>
      <c r="D8298" s="220"/>
      <c r="E8298" s="220"/>
      <c r="F8298" s="220"/>
      <c r="G8298" s="220"/>
      <c r="H8298" s="220"/>
      <c r="I8298" s="220"/>
      <c r="J8298" s="220"/>
      <c r="K8298" s="220"/>
      <c r="L8298" s="220"/>
      <c r="M8298" s="326"/>
      <c r="N8298" s="220"/>
      <c r="O8298" s="220"/>
      <c r="P8298" s="220"/>
      <c r="Q8298" s="326"/>
      <c r="R8298" s="326"/>
      <c r="S8298" s="326"/>
      <c r="T8298" s="326"/>
    </row>
    <row r="8299" spans="1:20">
      <c r="A8299" s="220"/>
      <c r="B8299" s="220"/>
      <c r="C8299" s="220"/>
      <c r="D8299" s="220"/>
      <c r="E8299" s="220"/>
      <c r="F8299" s="220"/>
      <c r="G8299" s="220"/>
      <c r="H8299" s="220"/>
      <c r="I8299" s="220"/>
      <c r="J8299" s="220"/>
      <c r="K8299" s="220"/>
      <c r="L8299" s="220"/>
      <c r="M8299" s="326"/>
      <c r="N8299" s="220"/>
      <c r="O8299" s="220"/>
      <c r="P8299" s="220"/>
      <c r="Q8299" s="326"/>
      <c r="R8299" s="326"/>
      <c r="S8299" s="326"/>
      <c r="T8299" s="326"/>
    </row>
    <row r="8300" spans="1:20">
      <c r="A8300" s="220"/>
      <c r="B8300" s="220"/>
      <c r="C8300" s="220"/>
      <c r="D8300" s="220"/>
      <c r="E8300" s="220"/>
      <c r="F8300" s="220"/>
      <c r="G8300" s="220"/>
      <c r="H8300" s="220"/>
      <c r="I8300" s="220"/>
      <c r="J8300" s="220"/>
      <c r="K8300" s="220"/>
      <c r="L8300" s="220"/>
      <c r="M8300" s="326"/>
      <c r="N8300" s="220"/>
      <c r="O8300" s="220"/>
      <c r="P8300" s="220"/>
      <c r="Q8300" s="326"/>
      <c r="R8300" s="326"/>
      <c r="S8300" s="326"/>
      <c r="T8300" s="326"/>
    </row>
    <row r="8301" spans="1:20">
      <c r="A8301" s="220"/>
      <c r="B8301" s="220"/>
      <c r="C8301" s="220"/>
      <c r="D8301" s="220"/>
      <c r="E8301" s="220"/>
      <c r="F8301" s="220"/>
      <c r="G8301" s="220"/>
      <c r="H8301" s="220"/>
      <c r="I8301" s="220"/>
      <c r="J8301" s="220"/>
      <c r="K8301" s="220"/>
      <c r="L8301" s="220"/>
      <c r="M8301" s="326"/>
      <c r="N8301" s="220"/>
      <c r="O8301" s="220"/>
      <c r="P8301" s="220"/>
      <c r="Q8301" s="326"/>
      <c r="R8301" s="326"/>
      <c r="S8301" s="326"/>
      <c r="T8301" s="326"/>
    </row>
    <row r="8302" spans="1:20">
      <c r="A8302" s="220"/>
      <c r="B8302" s="220"/>
      <c r="C8302" s="220"/>
      <c r="D8302" s="220"/>
      <c r="E8302" s="220"/>
      <c r="F8302" s="220"/>
      <c r="G8302" s="220"/>
      <c r="H8302" s="220"/>
      <c r="I8302" s="220"/>
      <c r="J8302" s="220"/>
      <c r="K8302" s="220"/>
      <c r="L8302" s="220"/>
      <c r="M8302" s="326"/>
      <c r="N8302" s="220"/>
      <c r="O8302" s="220"/>
      <c r="P8302" s="220"/>
      <c r="Q8302" s="326"/>
      <c r="R8302" s="326"/>
      <c r="S8302" s="326"/>
      <c r="T8302" s="326"/>
    </row>
    <row r="8303" spans="1:20">
      <c r="A8303" s="220"/>
      <c r="B8303" s="220"/>
      <c r="C8303" s="220"/>
      <c r="D8303" s="220"/>
      <c r="E8303" s="220"/>
      <c r="F8303" s="220"/>
      <c r="G8303" s="220"/>
      <c r="H8303" s="220"/>
      <c r="I8303" s="220"/>
      <c r="J8303" s="220"/>
      <c r="K8303" s="220"/>
      <c r="L8303" s="220"/>
      <c r="M8303" s="326"/>
      <c r="N8303" s="220"/>
      <c r="O8303" s="220"/>
      <c r="P8303" s="220"/>
      <c r="Q8303" s="326"/>
      <c r="R8303" s="326"/>
      <c r="S8303" s="326"/>
      <c r="T8303" s="326"/>
    </row>
    <row r="8304" spans="1:20">
      <c r="A8304" s="220"/>
      <c r="B8304" s="220"/>
      <c r="C8304" s="220"/>
      <c r="D8304" s="220"/>
      <c r="E8304" s="220"/>
      <c r="F8304" s="220"/>
      <c r="G8304" s="220"/>
      <c r="H8304" s="220"/>
      <c r="I8304" s="220"/>
      <c r="J8304" s="220"/>
      <c r="K8304" s="220"/>
      <c r="L8304" s="220"/>
      <c r="M8304" s="326"/>
      <c r="N8304" s="220"/>
      <c r="O8304" s="220"/>
      <c r="P8304" s="220"/>
      <c r="Q8304" s="326"/>
      <c r="R8304" s="326"/>
      <c r="S8304" s="326"/>
      <c r="T8304" s="326"/>
    </row>
    <row r="8305" spans="1:20">
      <c r="A8305" s="220"/>
      <c r="B8305" s="220"/>
      <c r="C8305" s="220"/>
      <c r="D8305" s="220"/>
      <c r="E8305" s="220"/>
      <c r="F8305" s="220"/>
      <c r="G8305" s="220"/>
      <c r="H8305" s="220"/>
      <c r="I8305" s="220"/>
      <c r="J8305" s="220"/>
      <c r="K8305" s="220"/>
      <c r="L8305" s="220"/>
      <c r="M8305" s="326"/>
      <c r="N8305" s="220"/>
      <c r="O8305" s="220"/>
      <c r="P8305" s="220"/>
      <c r="Q8305" s="326"/>
      <c r="R8305" s="326"/>
      <c r="S8305" s="326"/>
      <c r="T8305" s="326"/>
    </row>
    <row r="8306" spans="1:20">
      <c r="A8306" s="220"/>
      <c r="B8306" s="220"/>
      <c r="C8306" s="220"/>
      <c r="D8306" s="220"/>
      <c r="E8306" s="220"/>
      <c r="F8306" s="220"/>
      <c r="G8306" s="220"/>
      <c r="H8306" s="220"/>
      <c r="I8306" s="220"/>
      <c r="J8306" s="220"/>
      <c r="K8306" s="220"/>
      <c r="L8306" s="220"/>
      <c r="M8306" s="326"/>
      <c r="N8306" s="220"/>
      <c r="O8306" s="220"/>
      <c r="P8306" s="220"/>
      <c r="Q8306" s="326"/>
      <c r="R8306" s="326"/>
      <c r="S8306" s="326"/>
      <c r="T8306" s="326"/>
    </row>
    <row r="8307" spans="1:20">
      <c r="A8307" s="220"/>
      <c r="B8307" s="220"/>
      <c r="C8307" s="220"/>
      <c r="D8307" s="220"/>
      <c r="E8307" s="220"/>
      <c r="F8307" s="220"/>
      <c r="G8307" s="220"/>
      <c r="H8307" s="220"/>
      <c r="I8307" s="220"/>
      <c r="J8307" s="220"/>
      <c r="K8307" s="220"/>
      <c r="L8307" s="220"/>
      <c r="M8307" s="326"/>
      <c r="N8307" s="220"/>
      <c r="O8307" s="220"/>
      <c r="P8307" s="220"/>
      <c r="Q8307" s="326"/>
      <c r="R8307" s="326"/>
      <c r="S8307" s="326"/>
      <c r="T8307" s="326"/>
    </row>
    <row r="8308" spans="1:20">
      <c r="A8308" s="220"/>
      <c r="B8308" s="220"/>
      <c r="C8308" s="220"/>
      <c r="D8308" s="220"/>
      <c r="E8308" s="220"/>
      <c r="F8308" s="220"/>
      <c r="G8308" s="220"/>
      <c r="H8308" s="220"/>
      <c r="I8308" s="220"/>
      <c r="J8308" s="220"/>
      <c r="K8308" s="220"/>
      <c r="L8308" s="220"/>
      <c r="M8308" s="326"/>
      <c r="N8308" s="220"/>
      <c r="O8308" s="220"/>
      <c r="P8308" s="220"/>
      <c r="Q8308" s="326"/>
      <c r="R8308" s="326"/>
      <c r="S8308" s="326"/>
      <c r="T8308" s="326"/>
    </row>
    <row r="8309" spans="1:20">
      <c r="A8309" s="220"/>
      <c r="B8309" s="220"/>
      <c r="C8309" s="220"/>
      <c r="D8309" s="220"/>
      <c r="E8309" s="220"/>
      <c r="F8309" s="220"/>
      <c r="G8309" s="220"/>
      <c r="H8309" s="220"/>
      <c r="I8309" s="220"/>
      <c r="J8309" s="220"/>
      <c r="K8309" s="220"/>
      <c r="L8309" s="220"/>
      <c r="M8309" s="326"/>
      <c r="N8309" s="220"/>
      <c r="O8309" s="220"/>
      <c r="P8309" s="220"/>
      <c r="Q8309" s="326"/>
      <c r="R8309" s="326"/>
      <c r="S8309" s="326"/>
      <c r="T8309" s="326"/>
    </row>
    <row r="8310" spans="1:20">
      <c r="A8310" s="220"/>
      <c r="B8310" s="220"/>
      <c r="C8310" s="220"/>
      <c r="D8310" s="220"/>
      <c r="E8310" s="220"/>
      <c r="F8310" s="220"/>
      <c r="G8310" s="220"/>
      <c r="H8310" s="220"/>
      <c r="I8310" s="220"/>
      <c r="J8310" s="220"/>
      <c r="K8310" s="220"/>
      <c r="L8310" s="220"/>
      <c r="M8310" s="326"/>
      <c r="N8310" s="220"/>
      <c r="O8310" s="220"/>
      <c r="P8310" s="220"/>
      <c r="Q8310" s="326"/>
      <c r="R8310" s="326"/>
      <c r="S8310" s="326"/>
      <c r="T8310" s="326"/>
    </row>
    <row r="8311" spans="1:20">
      <c r="A8311" s="220"/>
      <c r="B8311" s="220"/>
      <c r="C8311" s="220"/>
      <c r="D8311" s="220"/>
      <c r="E8311" s="220"/>
      <c r="F8311" s="220"/>
      <c r="G8311" s="220"/>
      <c r="H8311" s="220"/>
      <c r="I8311" s="220"/>
      <c r="J8311" s="220"/>
      <c r="K8311" s="220"/>
      <c r="L8311" s="220"/>
      <c r="M8311" s="326"/>
      <c r="N8311" s="220"/>
      <c r="O8311" s="220"/>
      <c r="P8311" s="220"/>
      <c r="Q8311" s="326"/>
      <c r="R8311" s="326"/>
      <c r="S8311" s="326"/>
      <c r="T8311" s="326"/>
    </row>
    <row r="8312" spans="1:20">
      <c r="A8312" s="220"/>
      <c r="B8312" s="220"/>
      <c r="C8312" s="220"/>
      <c r="D8312" s="220"/>
      <c r="E8312" s="220"/>
      <c r="F8312" s="220"/>
      <c r="G8312" s="220"/>
      <c r="H8312" s="220"/>
      <c r="I8312" s="220"/>
      <c r="J8312" s="220"/>
      <c r="K8312" s="220"/>
      <c r="L8312" s="220"/>
      <c r="M8312" s="326"/>
      <c r="N8312" s="220"/>
      <c r="O8312" s="220"/>
      <c r="P8312" s="220"/>
      <c r="Q8312" s="326"/>
      <c r="R8312" s="326"/>
      <c r="S8312" s="326"/>
      <c r="T8312" s="326"/>
    </row>
    <row r="8313" spans="1:20">
      <c r="A8313" s="220"/>
      <c r="B8313" s="220"/>
      <c r="C8313" s="220"/>
      <c r="D8313" s="220"/>
      <c r="E8313" s="220"/>
      <c r="F8313" s="220"/>
      <c r="G8313" s="220"/>
      <c r="H8313" s="220"/>
      <c r="I8313" s="220"/>
      <c r="J8313" s="220"/>
      <c r="K8313" s="220"/>
      <c r="L8313" s="220"/>
      <c r="M8313" s="326"/>
      <c r="N8313" s="220"/>
      <c r="O8313" s="220"/>
      <c r="P8313" s="220"/>
      <c r="Q8313" s="326"/>
      <c r="R8313" s="326"/>
      <c r="S8313" s="326"/>
      <c r="T8313" s="326"/>
    </row>
    <row r="8314" spans="1:20">
      <c r="A8314" s="220"/>
      <c r="B8314" s="220"/>
      <c r="C8314" s="220"/>
      <c r="D8314" s="220"/>
      <c r="E8314" s="220"/>
      <c r="F8314" s="220"/>
      <c r="G8314" s="220"/>
      <c r="H8314" s="220"/>
      <c r="I8314" s="220"/>
      <c r="J8314" s="220"/>
      <c r="K8314" s="220"/>
      <c r="L8314" s="220"/>
      <c r="M8314" s="326"/>
      <c r="N8314" s="220"/>
      <c r="O8314" s="220"/>
      <c r="P8314" s="220"/>
      <c r="Q8314" s="326"/>
      <c r="R8314" s="326"/>
      <c r="S8314" s="326"/>
      <c r="T8314" s="326"/>
    </row>
    <row r="8315" spans="1:20">
      <c r="A8315" s="220"/>
      <c r="B8315" s="220"/>
      <c r="C8315" s="220"/>
      <c r="D8315" s="220"/>
      <c r="E8315" s="220"/>
      <c r="F8315" s="220"/>
      <c r="G8315" s="220"/>
      <c r="H8315" s="220"/>
      <c r="I8315" s="220"/>
      <c r="J8315" s="220"/>
      <c r="K8315" s="220"/>
      <c r="L8315" s="220"/>
      <c r="M8315" s="326"/>
      <c r="N8315" s="220"/>
      <c r="O8315" s="220"/>
      <c r="P8315" s="220"/>
      <c r="Q8315" s="326"/>
      <c r="R8315" s="326"/>
      <c r="S8315" s="326"/>
      <c r="T8315" s="326"/>
    </row>
    <row r="8316" spans="1:20">
      <c r="A8316" s="220"/>
      <c r="B8316" s="220"/>
      <c r="C8316" s="220"/>
      <c r="D8316" s="220"/>
      <c r="E8316" s="220"/>
      <c r="F8316" s="220"/>
      <c r="G8316" s="220"/>
      <c r="H8316" s="220"/>
      <c r="I8316" s="220"/>
      <c r="J8316" s="220"/>
      <c r="K8316" s="220"/>
      <c r="L8316" s="220"/>
      <c r="M8316" s="326"/>
      <c r="N8316" s="220"/>
      <c r="O8316" s="220"/>
      <c r="P8316" s="220"/>
      <c r="Q8316" s="326"/>
      <c r="R8316" s="326"/>
      <c r="S8316" s="326"/>
      <c r="T8316" s="326"/>
    </row>
    <row r="8317" spans="1:20">
      <c r="A8317" s="220"/>
      <c r="B8317" s="220"/>
      <c r="C8317" s="220"/>
      <c r="D8317" s="220"/>
      <c r="E8317" s="220"/>
      <c r="F8317" s="220"/>
      <c r="G8317" s="220"/>
      <c r="H8317" s="220"/>
      <c r="I8317" s="220"/>
      <c r="J8317" s="220"/>
      <c r="K8317" s="220"/>
      <c r="L8317" s="220"/>
      <c r="M8317" s="326"/>
      <c r="N8317" s="220"/>
      <c r="O8317" s="220"/>
      <c r="P8317" s="220"/>
      <c r="Q8317" s="326"/>
      <c r="R8317" s="326"/>
      <c r="S8317" s="326"/>
      <c r="T8317" s="326"/>
    </row>
    <row r="8318" spans="1:20">
      <c r="A8318" s="220"/>
      <c r="B8318" s="220"/>
      <c r="C8318" s="220"/>
      <c r="D8318" s="220"/>
      <c r="E8318" s="220"/>
      <c r="F8318" s="220"/>
      <c r="G8318" s="220"/>
      <c r="H8318" s="220"/>
      <c r="I8318" s="220"/>
      <c r="J8318" s="220"/>
      <c r="K8318" s="220"/>
      <c r="L8318" s="220"/>
      <c r="M8318" s="326"/>
      <c r="N8318" s="220"/>
      <c r="O8318" s="220"/>
      <c r="P8318" s="220"/>
      <c r="Q8318" s="326"/>
      <c r="R8318" s="326"/>
      <c r="S8318" s="326"/>
      <c r="T8318" s="326"/>
    </row>
    <row r="8319" spans="1:20">
      <c r="A8319" s="220"/>
      <c r="B8319" s="220"/>
      <c r="C8319" s="220"/>
      <c r="D8319" s="220"/>
      <c r="E8319" s="220"/>
      <c r="F8319" s="220"/>
      <c r="G8319" s="220"/>
      <c r="H8319" s="220"/>
      <c r="I8319" s="220"/>
      <c r="J8319" s="220"/>
      <c r="K8319" s="220"/>
      <c r="L8319" s="220"/>
      <c r="M8319" s="326"/>
      <c r="N8319" s="220"/>
      <c r="O8319" s="220"/>
      <c r="P8319" s="220"/>
      <c r="Q8319" s="326"/>
      <c r="R8319" s="326"/>
      <c r="S8319" s="326"/>
      <c r="T8319" s="326"/>
    </row>
    <row r="8320" spans="1:20">
      <c r="A8320" s="220"/>
      <c r="B8320" s="220"/>
      <c r="C8320" s="220"/>
      <c r="D8320" s="220"/>
      <c r="E8320" s="220"/>
      <c r="F8320" s="220"/>
      <c r="G8320" s="220"/>
      <c r="H8320" s="220"/>
      <c r="I8320" s="220"/>
      <c r="J8320" s="220"/>
      <c r="K8320" s="220"/>
      <c r="L8320" s="220"/>
      <c r="M8320" s="326"/>
      <c r="N8320" s="220"/>
      <c r="O8320" s="220"/>
      <c r="P8320" s="220"/>
      <c r="Q8320" s="326"/>
      <c r="R8320" s="326"/>
      <c r="S8320" s="326"/>
      <c r="T8320" s="326"/>
    </row>
    <row r="8321" spans="1:20">
      <c r="A8321" s="220"/>
      <c r="B8321" s="220"/>
      <c r="C8321" s="220"/>
      <c r="D8321" s="220"/>
      <c r="E8321" s="220"/>
      <c r="F8321" s="220"/>
      <c r="G8321" s="220"/>
      <c r="H8321" s="220"/>
      <c r="I8321" s="220"/>
      <c r="J8321" s="220"/>
      <c r="K8321" s="220"/>
      <c r="L8321" s="220"/>
      <c r="M8321" s="326"/>
      <c r="N8321" s="220"/>
      <c r="O8321" s="220"/>
      <c r="P8321" s="220"/>
      <c r="Q8321" s="326"/>
      <c r="R8321" s="326"/>
      <c r="S8321" s="326"/>
      <c r="T8321" s="326"/>
    </row>
    <row r="8322" spans="1:20">
      <c r="A8322" s="220"/>
      <c r="B8322" s="220"/>
      <c r="C8322" s="220"/>
      <c r="D8322" s="220"/>
      <c r="E8322" s="220"/>
      <c r="F8322" s="220"/>
      <c r="G8322" s="220"/>
      <c r="H8322" s="220"/>
      <c r="I8322" s="220"/>
      <c r="J8322" s="220"/>
      <c r="K8322" s="220"/>
      <c r="L8322" s="220"/>
      <c r="M8322" s="326"/>
      <c r="N8322" s="220"/>
      <c r="O8322" s="220"/>
      <c r="P8322" s="220"/>
      <c r="Q8322" s="326"/>
      <c r="R8322" s="326"/>
      <c r="S8322" s="326"/>
      <c r="T8322" s="326"/>
    </row>
    <row r="8323" spans="1:20">
      <c r="A8323" s="220"/>
      <c r="B8323" s="220"/>
      <c r="C8323" s="220"/>
      <c r="D8323" s="220"/>
      <c r="E8323" s="220"/>
      <c r="F8323" s="220"/>
      <c r="G8323" s="220"/>
      <c r="H8323" s="220"/>
      <c r="I8323" s="220"/>
      <c r="J8323" s="220"/>
      <c r="K8323" s="220"/>
      <c r="L8323" s="220"/>
      <c r="M8323" s="326"/>
      <c r="N8323" s="220"/>
      <c r="O8323" s="220"/>
      <c r="P8323" s="220"/>
      <c r="Q8323" s="326"/>
      <c r="R8323" s="326"/>
      <c r="S8323" s="326"/>
      <c r="T8323" s="326"/>
    </row>
    <row r="8324" spans="1:20">
      <c r="A8324" s="220"/>
      <c r="B8324" s="220"/>
      <c r="C8324" s="220"/>
      <c r="D8324" s="220"/>
      <c r="E8324" s="220"/>
      <c r="F8324" s="220"/>
      <c r="G8324" s="220"/>
      <c r="H8324" s="220"/>
      <c r="I8324" s="220"/>
      <c r="J8324" s="220"/>
      <c r="K8324" s="220"/>
      <c r="L8324" s="220"/>
      <c r="M8324" s="326"/>
      <c r="N8324" s="220"/>
      <c r="O8324" s="220"/>
      <c r="P8324" s="220"/>
      <c r="Q8324" s="326"/>
      <c r="R8324" s="326"/>
      <c r="S8324" s="326"/>
      <c r="T8324" s="326"/>
    </row>
    <row r="8325" spans="1:20">
      <c r="A8325" s="220"/>
      <c r="B8325" s="220"/>
      <c r="C8325" s="220"/>
      <c r="D8325" s="220"/>
      <c r="E8325" s="220"/>
      <c r="F8325" s="220"/>
      <c r="G8325" s="220"/>
      <c r="H8325" s="220"/>
      <c r="I8325" s="220"/>
      <c r="J8325" s="220"/>
      <c r="K8325" s="220"/>
      <c r="L8325" s="220"/>
      <c r="M8325" s="326"/>
      <c r="N8325" s="220"/>
      <c r="O8325" s="220"/>
      <c r="P8325" s="220"/>
      <c r="Q8325" s="326"/>
      <c r="R8325" s="326"/>
      <c r="S8325" s="326"/>
      <c r="T8325" s="326"/>
    </row>
    <row r="8326" spans="1:20">
      <c r="A8326" s="220"/>
      <c r="B8326" s="220"/>
      <c r="C8326" s="220"/>
      <c r="D8326" s="220"/>
      <c r="E8326" s="220"/>
      <c r="F8326" s="220"/>
      <c r="G8326" s="220"/>
      <c r="H8326" s="220"/>
      <c r="I8326" s="220"/>
      <c r="J8326" s="220"/>
      <c r="K8326" s="220"/>
      <c r="L8326" s="220"/>
      <c r="M8326" s="326"/>
      <c r="N8326" s="220"/>
      <c r="O8326" s="220"/>
      <c r="P8326" s="220"/>
      <c r="Q8326" s="326"/>
      <c r="R8326" s="326"/>
      <c r="S8326" s="326"/>
      <c r="T8326" s="326"/>
    </row>
    <row r="8327" spans="1:20">
      <c r="A8327" s="220"/>
      <c r="B8327" s="220"/>
      <c r="C8327" s="220"/>
      <c r="D8327" s="220"/>
      <c r="E8327" s="220"/>
      <c r="F8327" s="220"/>
      <c r="G8327" s="220"/>
      <c r="H8327" s="220"/>
      <c r="I8327" s="220"/>
      <c r="J8327" s="220"/>
      <c r="K8327" s="220"/>
      <c r="L8327" s="220"/>
      <c r="M8327" s="326"/>
      <c r="N8327" s="220"/>
      <c r="O8327" s="220"/>
      <c r="P8327" s="220"/>
      <c r="Q8327" s="326"/>
      <c r="R8327" s="326"/>
      <c r="S8327" s="326"/>
      <c r="T8327" s="326"/>
    </row>
    <row r="8328" spans="1:20">
      <c r="A8328" s="220"/>
      <c r="B8328" s="220"/>
      <c r="C8328" s="220"/>
      <c r="D8328" s="220"/>
      <c r="E8328" s="220"/>
      <c r="F8328" s="220"/>
      <c r="G8328" s="220"/>
      <c r="H8328" s="220"/>
      <c r="I8328" s="220"/>
      <c r="J8328" s="220"/>
      <c r="K8328" s="220"/>
      <c r="L8328" s="220"/>
      <c r="M8328" s="326"/>
      <c r="N8328" s="220"/>
      <c r="O8328" s="220"/>
      <c r="P8328" s="220"/>
      <c r="Q8328" s="326"/>
      <c r="R8328" s="326"/>
      <c r="S8328" s="326"/>
      <c r="T8328" s="326"/>
    </row>
    <row r="8329" spans="1:20">
      <c r="A8329" s="220"/>
      <c r="B8329" s="220"/>
      <c r="C8329" s="220"/>
      <c r="D8329" s="220"/>
      <c r="E8329" s="220"/>
      <c r="F8329" s="220"/>
      <c r="G8329" s="220"/>
      <c r="H8329" s="220"/>
      <c r="I8329" s="220"/>
      <c r="J8329" s="220"/>
      <c r="K8329" s="220"/>
      <c r="L8329" s="220"/>
      <c r="M8329" s="326"/>
      <c r="N8329" s="220"/>
      <c r="O8329" s="220"/>
      <c r="P8329" s="220"/>
      <c r="Q8329" s="326"/>
      <c r="R8329" s="326"/>
      <c r="S8329" s="326"/>
      <c r="T8329" s="326"/>
    </row>
    <row r="8330" spans="1:20">
      <c r="A8330" s="220"/>
      <c r="B8330" s="220"/>
      <c r="C8330" s="220"/>
      <c r="D8330" s="220"/>
      <c r="E8330" s="220"/>
      <c r="F8330" s="220"/>
      <c r="G8330" s="220"/>
      <c r="H8330" s="220"/>
      <c r="I8330" s="220"/>
      <c r="J8330" s="220"/>
      <c r="K8330" s="220"/>
      <c r="L8330" s="220"/>
      <c r="M8330" s="326"/>
      <c r="N8330" s="220"/>
      <c r="O8330" s="220"/>
      <c r="P8330" s="220"/>
      <c r="Q8330" s="326"/>
      <c r="R8330" s="326"/>
      <c r="S8330" s="326"/>
      <c r="T8330" s="326"/>
    </row>
    <row r="8331" spans="1:20">
      <c r="A8331" s="220"/>
      <c r="B8331" s="220"/>
      <c r="C8331" s="220"/>
      <c r="D8331" s="220"/>
      <c r="E8331" s="220"/>
      <c r="F8331" s="220"/>
      <c r="G8331" s="220"/>
      <c r="H8331" s="220"/>
      <c r="I8331" s="220"/>
      <c r="J8331" s="220"/>
      <c r="K8331" s="220"/>
      <c r="L8331" s="220"/>
      <c r="M8331" s="326"/>
      <c r="N8331" s="220"/>
      <c r="O8331" s="220"/>
      <c r="P8331" s="220"/>
      <c r="Q8331" s="326"/>
      <c r="R8331" s="326"/>
      <c r="S8331" s="326"/>
      <c r="T8331" s="326"/>
    </row>
    <row r="8332" spans="1:20">
      <c r="A8332" s="220"/>
      <c r="B8332" s="220"/>
      <c r="C8332" s="220"/>
      <c r="D8332" s="220"/>
      <c r="E8332" s="220"/>
      <c r="F8332" s="220"/>
      <c r="G8332" s="220"/>
      <c r="H8332" s="220"/>
      <c r="I8332" s="220"/>
      <c r="J8332" s="220"/>
      <c r="K8332" s="220"/>
      <c r="L8332" s="220"/>
      <c r="M8332" s="326"/>
      <c r="N8332" s="220"/>
      <c r="O8332" s="220"/>
      <c r="P8332" s="220"/>
      <c r="Q8332" s="326"/>
      <c r="R8332" s="326"/>
      <c r="S8332" s="326"/>
      <c r="T8332" s="326"/>
    </row>
    <row r="8333" spans="1:20">
      <c r="A8333" s="220"/>
      <c r="B8333" s="220"/>
      <c r="C8333" s="220"/>
      <c r="D8333" s="220"/>
      <c r="E8333" s="220"/>
      <c r="F8333" s="220"/>
      <c r="G8333" s="220"/>
      <c r="H8333" s="220"/>
      <c r="I8333" s="220"/>
      <c r="J8333" s="220"/>
      <c r="K8333" s="220"/>
      <c r="L8333" s="220"/>
      <c r="M8333" s="326"/>
      <c r="N8333" s="220"/>
      <c r="O8333" s="220"/>
      <c r="P8333" s="220"/>
      <c r="Q8333" s="326"/>
      <c r="R8333" s="326"/>
      <c r="S8333" s="326"/>
      <c r="T8333" s="326"/>
    </row>
    <row r="8334" spans="1:20">
      <c r="A8334" s="220"/>
      <c r="B8334" s="220"/>
      <c r="C8334" s="220"/>
      <c r="D8334" s="220"/>
      <c r="E8334" s="220"/>
      <c r="F8334" s="220"/>
      <c r="G8334" s="220"/>
      <c r="H8334" s="220"/>
      <c r="I8334" s="220"/>
      <c r="J8334" s="220"/>
      <c r="K8334" s="220"/>
      <c r="L8334" s="220"/>
      <c r="M8334" s="326"/>
      <c r="N8334" s="220"/>
      <c r="O8334" s="220"/>
      <c r="P8334" s="220"/>
      <c r="Q8334" s="326"/>
      <c r="R8334" s="326"/>
      <c r="S8334" s="326"/>
      <c r="T8334" s="326"/>
    </row>
    <row r="8335" spans="1:20">
      <c r="A8335" s="220"/>
      <c r="B8335" s="220"/>
      <c r="C8335" s="220"/>
      <c r="D8335" s="220"/>
      <c r="E8335" s="220"/>
      <c r="F8335" s="220"/>
      <c r="G8335" s="220"/>
      <c r="H8335" s="220"/>
      <c r="I8335" s="220"/>
      <c r="J8335" s="220"/>
      <c r="K8335" s="220"/>
      <c r="L8335" s="220"/>
      <c r="M8335" s="326"/>
      <c r="N8335" s="220"/>
      <c r="O8335" s="220"/>
      <c r="P8335" s="220"/>
      <c r="Q8335" s="326"/>
      <c r="R8335" s="326"/>
      <c r="S8335" s="326"/>
      <c r="T8335" s="326"/>
    </row>
    <row r="8336" spans="1:20">
      <c r="A8336" s="220"/>
      <c r="B8336" s="220"/>
      <c r="C8336" s="220"/>
      <c r="D8336" s="220"/>
      <c r="E8336" s="220"/>
      <c r="F8336" s="220"/>
      <c r="G8336" s="220"/>
      <c r="H8336" s="220"/>
      <c r="I8336" s="220"/>
      <c r="J8336" s="220"/>
      <c r="K8336" s="220"/>
      <c r="L8336" s="220"/>
      <c r="M8336" s="326"/>
      <c r="N8336" s="220"/>
      <c r="O8336" s="220"/>
      <c r="P8336" s="220"/>
      <c r="Q8336" s="326"/>
      <c r="R8336" s="326"/>
      <c r="S8336" s="326"/>
      <c r="T8336" s="326"/>
    </row>
    <row r="8337" spans="1:20">
      <c r="A8337" s="220"/>
      <c r="B8337" s="220"/>
      <c r="C8337" s="220"/>
      <c r="D8337" s="220"/>
      <c r="E8337" s="220"/>
      <c r="F8337" s="220"/>
      <c r="G8337" s="220"/>
      <c r="H8337" s="220"/>
      <c r="I8337" s="220"/>
      <c r="J8337" s="220"/>
      <c r="K8337" s="220"/>
      <c r="L8337" s="220"/>
      <c r="M8337" s="326"/>
      <c r="N8337" s="220"/>
      <c r="O8337" s="220"/>
      <c r="P8337" s="220"/>
      <c r="Q8337" s="326"/>
      <c r="R8337" s="326"/>
      <c r="S8337" s="326"/>
      <c r="T8337" s="326"/>
    </row>
    <row r="8338" spans="1:20">
      <c r="A8338" s="220"/>
      <c r="B8338" s="220"/>
      <c r="C8338" s="220"/>
      <c r="D8338" s="220"/>
      <c r="E8338" s="220"/>
      <c r="F8338" s="220"/>
      <c r="G8338" s="220"/>
      <c r="H8338" s="220"/>
      <c r="I8338" s="220"/>
      <c r="J8338" s="220"/>
      <c r="K8338" s="220"/>
      <c r="L8338" s="220"/>
      <c r="M8338" s="326"/>
      <c r="N8338" s="220"/>
      <c r="O8338" s="220"/>
      <c r="P8338" s="220"/>
      <c r="Q8338" s="326"/>
      <c r="R8338" s="326"/>
      <c r="S8338" s="326"/>
      <c r="T8338" s="326"/>
    </row>
    <row r="8339" spans="1:20">
      <c r="A8339" s="220"/>
      <c r="B8339" s="220"/>
      <c r="C8339" s="220"/>
      <c r="D8339" s="220"/>
      <c r="E8339" s="220"/>
      <c r="F8339" s="220"/>
      <c r="G8339" s="220"/>
      <c r="H8339" s="220"/>
      <c r="I8339" s="220"/>
      <c r="J8339" s="220"/>
      <c r="K8339" s="220"/>
      <c r="L8339" s="220"/>
      <c r="M8339" s="326"/>
      <c r="N8339" s="220"/>
      <c r="O8339" s="220"/>
      <c r="P8339" s="220"/>
      <c r="Q8339" s="326"/>
      <c r="R8339" s="326"/>
      <c r="S8339" s="326"/>
      <c r="T8339" s="326"/>
    </row>
    <row r="8340" spans="1:20">
      <c r="A8340" s="220"/>
      <c r="B8340" s="220"/>
      <c r="C8340" s="220"/>
      <c r="D8340" s="220"/>
      <c r="E8340" s="220"/>
      <c r="F8340" s="220"/>
      <c r="G8340" s="220"/>
      <c r="H8340" s="220"/>
      <c r="I8340" s="220"/>
      <c r="J8340" s="220"/>
      <c r="K8340" s="220"/>
      <c r="L8340" s="220"/>
      <c r="M8340" s="326"/>
      <c r="N8340" s="220"/>
      <c r="O8340" s="220"/>
      <c r="P8340" s="220"/>
      <c r="Q8340" s="326"/>
      <c r="R8340" s="326"/>
      <c r="S8340" s="326"/>
      <c r="T8340" s="326"/>
    </row>
    <row r="8341" spans="1:20">
      <c r="A8341" s="220"/>
      <c r="B8341" s="220"/>
      <c r="C8341" s="220"/>
      <c r="D8341" s="220"/>
      <c r="E8341" s="220"/>
      <c r="F8341" s="220"/>
      <c r="G8341" s="220"/>
      <c r="H8341" s="220"/>
      <c r="I8341" s="220"/>
      <c r="J8341" s="220"/>
      <c r="K8341" s="220"/>
      <c r="L8341" s="220"/>
      <c r="M8341" s="326"/>
      <c r="N8341" s="220"/>
      <c r="O8341" s="220"/>
      <c r="P8341" s="220"/>
      <c r="Q8341" s="326"/>
      <c r="R8341" s="326"/>
      <c r="S8341" s="326"/>
      <c r="T8341" s="326"/>
    </row>
    <row r="8342" spans="1:20">
      <c r="A8342" s="220"/>
      <c r="B8342" s="220"/>
      <c r="C8342" s="220"/>
      <c r="D8342" s="220"/>
      <c r="E8342" s="220"/>
      <c r="F8342" s="220"/>
      <c r="G8342" s="220"/>
      <c r="H8342" s="220"/>
      <c r="I8342" s="220"/>
      <c r="J8342" s="220"/>
      <c r="K8342" s="220"/>
      <c r="L8342" s="220"/>
      <c r="M8342" s="326"/>
      <c r="N8342" s="220"/>
      <c r="O8342" s="220"/>
      <c r="P8342" s="220"/>
      <c r="Q8342" s="326"/>
      <c r="R8342" s="326"/>
      <c r="S8342" s="326"/>
      <c r="T8342" s="326"/>
    </row>
    <row r="8343" spans="1:20">
      <c r="A8343" s="220"/>
      <c r="B8343" s="220"/>
      <c r="C8343" s="220"/>
      <c r="D8343" s="220"/>
      <c r="E8343" s="220"/>
      <c r="F8343" s="220"/>
      <c r="G8343" s="220"/>
      <c r="H8343" s="220"/>
      <c r="I8343" s="220"/>
      <c r="J8343" s="220"/>
      <c r="K8343" s="220"/>
      <c r="L8343" s="220"/>
      <c r="M8343" s="326"/>
      <c r="N8343" s="220"/>
      <c r="O8343" s="220"/>
      <c r="P8343" s="220"/>
      <c r="Q8343" s="326"/>
      <c r="R8343" s="326"/>
      <c r="S8343" s="326"/>
      <c r="T8343" s="326"/>
    </row>
    <row r="8344" spans="1:20">
      <c r="A8344" s="220"/>
      <c r="B8344" s="220"/>
      <c r="C8344" s="220"/>
      <c r="D8344" s="220"/>
      <c r="E8344" s="220"/>
      <c r="F8344" s="220"/>
      <c r="G8344" s="220"/>
      <c r="H8344" s="220"/>
      <c r="I8344" s="220"/>
      <c r="J8344" s="220"/>
      <c r="K8344" s="220"/>
      <c r="L8344" s="220"/>
      <c r="M8344" s="326"/>
      <c r="N8344" s="220"/>
      <c r="O8344" s="220"/>
      <c r="P8344" s="220"/>
      <c r="Q8344" s="326"/>
      <c r="R8344" s="326"/>
      <c r="S8344" s="326"/>
      <c r="T8344" s="326"/>
    </row>
    <row r="8345" spans="1:20">
      <c r="A8345" s="220"/>
      <c r="B8345" s="220"/>
      <c r="C8345" s="220"/>
      <c r="D8345" s="220"/>
      <c r="E8345" s="220"/>
      <c r="F8345" s="220"/>
      <c r="G8345" s="220"/>
      <c r="H8345" s="220"/>
      <c r="I8345" s="220"/>
      <c r="J8345" s="220"/>
      <c r="K8345" s="220"/>
      <c r="L8345" s="220"/>
      <c r="M8345" s="326"/>
      <c r="N8345" s="220"/>
      <c r="O8345" s="220"/>
      <c r="P8345" s="220"/>
      <c r="Q8345" s="326"/>
      <c r="R8345" s="326"/>
      <c r="S8345" s="326"/>
      <c r="T8345" s="326"/>
    </row>
    <row r="8346" spans="1:20">
      <c r="A8346" s="220"/>
      <c r="B8346" s="220"/>
      <c r="C8346" s="220"/>
      <c r="D8346" s="220"/>
      <c r="E8346" s="220"/>
      <c r="F8346" s="220"/>
      <c r="G8346" s="220"/>
      <c r="H8346" s="220"/>
      <c r="I8346" s="220"/>
      <c r="J8346" s="220"/>
      <c r="K8346" s="220"/>
      <c r="L8346" s="220"/>
      <c r="M8346" s="326"/>
      <c r="N8346" s="220"/>
      <c r="O8346" s="220"/>
      <c r="P8346" s="220"/>
      <c r="Q8346" s="326"/>
      <c r="R8346" s="326"/>
      <c r="S8346" s="326"/>
      <c r="T8346" s="326"/>
    </row>
    <row r="8347" spans="1:20">
      <c r="A8347" s="220"/>
      <c r="B8347" s="220"/>
      <c r="C8347" s="220"/>
      <c r="D8347" s="220"/>
      <c r="E8347" s="220"/>
      <c r="F8347" s="220"/>
      <c r="G8347" s="220"/>
      <c r="H8347" s="220"/>
      <c r="I8347" s="220"/>
      <c r="J8347" s="220"/>
      <c r="K8347" s="220"/>
      <c r="L8347" s="220"/>
      <c r="M8347" s="326"/>
      <c r="N8347" s="220"/>
      <c r="O8347" s="220"/>
      <c r="P8347" s="220"/>
      <c r="Q8347" s="326"/>
      <c r="R8347" s="326"/>
      <c r="S8347" s="326"/>
      <c r="T8347" s="326"/>
    </row>
    <row r="8348" spans="1:20">
      <c r="A8348" s="220"/>
      <c r="B8348" s="220"/>
      <c r="C8348" s="220"/>
      <c r="D8348" s="220"/>
      <c r="E8348" s="220"/>
      <c r="F8348" s="220"/>
      <c r="G8348" s="220"/>
      <c r="H8348" s="220"/>
      <c r="I8348" s="220"/>
      <c r="J8348" s="220"/>
      <c r="K8348" s="220"/>
      <c r="L8348" s="220"/>
      <c r="M8348" s="326"/>
      <c r="N8348" s="220"/>
      <c r="O8348" s="220"/>
      <c r="P8348" s="220"/>
      <c r="Q8348" s="326"/>
      <c r="R8348" s="326"/>
      <c r="S8348" s="326"/>
      <c r="T8348" s="326"/>
    </row>
    <row r="8349" spans="1:20">
      <c r="A8349" s="220"/>
      <c r="B8349" s="220"/>
      <c r="C8349" s="220"/>
      <c r="D8349" s="220"/>
      <c r="E8349" s="220"/>
      <c r="F8349" s="220"/>
      <c r="G8349" s="220"/>
      <c r="H8349" s="220"/>
      <c r="I8349" s="220"/>
      <c r="J8349" s="220"/>
      <c r="K8349" s="220"/>
      <c r="L8349" s="220"/>
      <c r="M8349" s="326"/>
      <c r="N8349" s="220"/>
      <c r="O8349" s="220"/>
      <c r="P8349" s="220"/>
      <c r="Q8349" s="326"/>
      <c r="R8349" s="326"/>
      <c r="S8349" s="326"/>
      <c r="T8349" s="326"/>
    </row>
    <row r="8350" spans="1:20">
      <c r="A8350" s="220"/>
      <c r="B8350" s="220"/>
      <c r="C8350" s="220"/>
      <c r="D8350" s="220"/>
      <c r="E8350" s="220"/>
      <c r="F8350" s="220"/>
      <c r="G8350" s="220"/>
      <c r="H8350" s="220"/>
      <c r="I8350" s="220"/>
      <c r="J8350" s="220"/>
      <c r="K8350" s="220"/>
      <c r="L8350" s="220"/>
      <c r="M8350" s="326"/>
      <c r="N8350" s="220"/>
      <c r="O8350" s="220"/>
      <c r="P8350" s="220"/>
      <c r="Q8350" s="326"/>
      <c r="R8350" s="326"/>
      <c r="S8350" s="326"/>
      <c r="T8350" s="326"/>
    </row>
    <row r="8351" spans="1:20">
      <c r="A8351" s="220"/>
      <c r="B8351" s="220"/>
      <c r="C8351" s="220"/>
      <c r="D8351" s="220"/>
      <c r="E8351" s="220"/>
      <c r="F8351" s="220"/>
      <c r="G8351" s="220"/>
      <c r="H8351" s="220"/>
      <c r="I8351" s="220"/>
      <c r="J8351" s="220"/>
      <c r="K8351" s="220"/>
      <c r="L8351" s="220"/>
      <c r="M8351" s="326"/>
      <c r="N8351" s="220"/>
      <c r="O8351" s="220"/>
      <c r="P8351" s="220"/>
      <c r="Q8351" s="326"/>
      <c r="R8351" s="326"/>
      <c r="S8351" s="326"/>
      <c r="T8351" s="326"/>
    </row>
    <row r="8352" spans="1:20">
      <c r="A8352" s="220"/>
      <c r="B8352" s="220"/>
      <c r="C8352" s="220"/>
      <c r="D8352" s="220"/>
      <c r="E8352" s="220"/>
      <c r="F8352" s="220"/>
      <c r="G8352" s="220"/>
      <c r="H8352" s="220"/>
      <c r="I8352" s="220"/>
      <c r="J8352" s="220"/>
      <c r="K8352" s="220"/>
      <c r="L8352" s="220"/>
      <c r="M8352" s="326"/>
      <c r="N8352" s="220"/>
      <c r="O8352" s="220"/>
      <c r="P8352" s="220"/>
      <c r="Q8352" s="326"/>
      <c r="R8352" s="326"/>
      <c r="S8352" s="326"/>
      <c r="T8352" s="326"/>
    </row>
    <row r="8353" spans="1:20">
      <c r="A8353" s="220"/>
      <c r="B8353" s="220"/>
      <c r="C8353" s="220"/>
      <c r="D8353" s="220"/>
      <c r="E8353" s="220"/>
      <c r="F8353" s="220"/>
      <c r="G8353" s="220"/>
      <c r="H8353" s="220"/>
      <c r="I8353" s="220"/>
      <c r="J8353" s="220"/>
      <c r="K8353" s="220"/>
      <c r="L8353" s="220"/>
      <c r="M8353" s="326"/>
      <c r="N8353" s="220"/>
      <c r="O8353" s="220"/>
      <c r="P8353" s="220"/>
      <c r="Q8353" s="326"/>
      <c r="R8353" s="326"/>
      <c r="S8353" s="326"/>
      <c r="T8353" s="326"/>
    </row>
    <row r="8354" spans="1:20">
      <c r="A8354" s="220"/>
      <c r="B8354" s="220"/>
      <c r="C8354" s="220"/>
      <c r="D8354" s="220"/>
      <c r="E8354" s="220"/>
      <c r="F8354" s="220"/>
      <c r="G8354" s="220"/>
      <c r="H8354" s="220"/>
      <c r="I8354" s="220"/>
      <c r="J8354" s="220"/>
      <c r="K8354" s="220"/>
      <c r="L8354" s="220"/>
      <c r="M8354" s="326"/>
      <c r="N8354" s="220"/>
      <c r="O8354" s="220"/>
      <c r="P8354" s="220"/>
      <c r="Q8354" s="326"/>
      <c r="R8354" s="326"/>
      <c r="S8354" s="326"/>
      <c r="T8354" s="326"/>
    </row>
    <row r="8355" spans="1:20">
      <c r="A8355" s="220"/>
      <c r="B8355" s="220"/>
      <c r="C8355" s="220"/>
      <c r="D8355" s="220"/>
      <c r="E8355" s="220"/>
      <c r="F8355" s="220"/>
      <c r="G8355" s="220"/>
      <c r="H8355" s="220"/>
      <c r="I8355" s="220"/>
      <c r="J8355" s="220"/>
      <c r="K8355" s="220"/>
      <c r="L8355" s="220"/>
      <c r="M8355" s="326"/>
      <c r="N8355" s="220"/>
      <c r="O8355" s="220"/>
      <c r="P8355" s="220"/>
      <c r="Q8355" s="326"/>
      <c r="R8355" s="326"/>
      <c r="S8355" s="326"/>
      <c r="T8355" s="326"/>
    </row>
    <row r="8356" spans="1:20">
      <c r="A8356" s="220"/>
      <c r="B8356" s="220"/>
      <c r="C8356" s="220"/>
      <c r="D8356" s="220"/>
      <c r="E8356" s="220"/>
      <c r="F8356" s="220"/>
      <c r="G8356" s="220"/>
      <c r="H8356" s="220"/>
      <c r="I8356" s="220"/>
      <c r="J8356" s="220"/>
      <c r="K8356" s="220"/>
      <c r="L8356" s="220"/>
      <c r="M8356" s="326"/>
      <c r="N8356" s="220"/>
      <c r="O8356" s="220"/>
      <c r="P8356" s="220"/>
      <c r="Q8356" s="326"/>
      <c r="R8356" s="326"/>
      <c r="S8356" s="326"/>
      <c r="T8356" s="326"/>
    </row>
    <row r="8357" spans="1:20">
      <c r="A8357" s="220"/>
      <c r="B8357" s="220"/>
      <c r="C8357" s="220"/>
      <c r="D8357" s="220"/>
      <c r="E8357" s="220"/>
      <c r="F8357" s="220"/>
      <c r="G8357" s="220"/>
      <c r="H8357" s="220"/>
      <c r="I8357" s="220"/>
      <c r="J8357" s="220"/>
      <c r="K8357" s="220"/>
      <c r="L8357" s="220"/>
      <c r="M8357" s="326"/>
      <c r="N8357" s="220"/>
      <c r="O8357" s="220"/>
      <c r="P8357" s="220"/>
      <c r="Q8357" s="326"/>
      <c r="R8357" s="326"/>
      <c r="S8357" s="326"/>
      <c r="T8357" s="326"/>
    </row>
    <row r="8358" spans="1:20">
      <c r="A8358" s="220"/>
      <c r="B8358" s="220"/>
      <c r="C8358" s="220"/>
      <c r="D8358" s="220"/>
      <c r="E8358" s="220"/>
      <c r="F8358" s="220"/>
      <c r="G8358" s="220"/>
      <c r="H8358" s="220"/>
      <c r="I8358" s="220"/>
      <c r="J8358" s="220"/>
      <c r="K8358" s="220"/>
      <c r="L8358" s="220"/>
      <c r="M8358" s="326"/>
      <c r="N8358" s="220"/>
      <c r="O8358" s="220"/>
      <c r="P8358" s="220"/>
      <c r="Q8358" s="326"/>
      <c r="R8358" s="326"/>
      <c r="S8358" s="326"/>
      <c r="T8358" s="326"/>
    </row>
    <row r="8359" spans="1:20">
      <c r="A8359" s="220"/>
      <c r="B8359" s="220"/>
      <c r="C8359" s="220"/>
      <c r="D8359" s="220"/>
      <c r="E8359" s="220"/>
      <c r="F8359" s="220"/>
      <c r="G8359" s="220"/>
      <c r="H8359" s="220"/>
      <c r="I8359" s="220"/>
      <c r="J8359" s="220"/>
      <c r="K8359" s="220"/>
      <c r="L8359" s="220"/>
      <c r="M8359" s="326"/>
      <c r="N8359" s="220"/>
      <c r="O8359" s="220"/>
      <c r="P8359" s="220"/>
      <c r="Q8359" s="326"/>
      <c r="R8359" s="326"/>
      <c r="S8359" s="326"/>
      <c r="T8359" s="326"/>
    </row>
    <row r="8360" spans="1:20">
      <c r="A8360" s="220"/>
      <c r="B8360" s="220"/>
      <c r="C8360" s="220"/>
      <c r="D8360" s="220"/>
      <c r="E8360" s="220"/>
      <c r="F8360" s="220"/>
      <c r="G8360" s="220"/>
      <c r="H8360" s="220"/>
      <c r="I8360" s="220"/>
      <c r="J8360" s="220"/>
      <c r="K8360" s="220"/>
      <c r="L8360" s="220"/>
      <c r="M8360" s="326"/>
      <c r="N8360" s="220"/>
      <c r="O8360" s="220"/>
      <c r="P8360" s="220"/>
      <c r="Q8360" s="326"/>
      <c r="R8360" s="326"/>
      <c r="S8360" s="326"/>
      <c r="T8360" s="326"/>
    </row>
    <row r="8361" spans="1:20">
      <c r="A8361" s="220"/>
      <c r="B8361" s="220"/>
      <c r="C8361" s="220"/>
      <c r="D8361" s="220"/>
      <c r="E8361" s="220"/>
      <c r="F8361" s="220"/>
      <c r="G8361" s="220"/>
      <c r="H8361" s="220"/>
      <c r="I8361" s="220"/>
      <c r="J8361" s="220"/>
      <c r="K8361" s="220"/>
      <c r="L8361" s="220"/>
      <c r="M8361" s="326"/>
      <c r="N8361" s="220"/>
      <c r="O8361" s="220"/>
      <c r="P8361" s="220"/>
      <c r="Q8361" s="326"/>
      <c r="R8361" s="326"/>
      <c r="S8361" s="326"/>
      <c r="T8361" s="326"/>
    </row>
    <row r="8362" spans="1:20">
      <c r="A8362" s="220"/>
      <c r="B8362" s="220"/>
      <c r="C8362" s="220"/>
      <c r="D8362" s="220"/>
      <c r="E8362" s="220"/>
      <c r="F8362" s="220"/>
      <c r="G8362" s="220"/>
      <c r="H8362" s="220"/>
      <c r="I8362" s="220"/>
      <c r="J8362" s="220"/>
      <c r="K8362" s="220"/>
      <c r="L8362" s="220"/>
      <c r="M8362" s="326"/>
      <c r="N8362" s="220"/>
      <c r="O8362" s="220"/>
      <c r="P8362" s="220"/>
      <c r="Q8362" s="326"/>
      <c r="R8362" s="326"/>
      <c r="S8362" s="326"/>
      <c r="T8362" s="326"/>
    </row>
    <row r="8363" spans="1:20">
      <c r="A8363" s="220"/>
      <c r="B8363" s="220"/>
      <c r="C8363" s="220"/>
      <c r="D8363" s="220"/>
      <c r="E8363" s="220"/>
      <c r="F8363" s="220"/>
      <c r="G8363" s="220"/>
      <c r="H8363" s="220"/>
      <c r="I8363" s="220"/>
      <c r="J8363" s="220"/>
      <c r="K8363" s="220"/>
      <c r="L8363" s="220"/>
      <c r="M8363" s="326"/>
      <c r="N8363" s="220"/>
      <c r="O8363" s="220"/>
      <c r="P8363" s="220"/>
      <c r="Q8363" s="326"/>
      <c r="R8363" s="326"/>
      <c r="S8363" s="326"/>
      <c r="T8363" s="326"/>
    </row>
    <row r="8364" spans="1:20">
      <c r="A8364" s="220"/>
      <c r="B8364" s="220"/>
      <c r="C8364" s="220"/>
      <c r="D8364" s="220"/>
      <c r="E8364" s="220"/>
      <c r="F8364" s="220"/>
      <c r="G8364" s="220"/>
      <c r="H8364" s="220"/>
      <c r="I8364" s="220"/>
      <c r="J8364" s="220"/>
      <c r="K8364" s="220"/>
      <c r="L8364" s="220"/>
      <c r="M8364" s="326"/>
      <c r="N8364" s="220"/>
      <c r="O8364" s="220"/>
      <c r="P8364" s="220"/>
      <c r="Q8364" s="326"/>
      <c r="R8364" s="326"/>
      <c r="S8364" s="326"/>
      <c r="T8364" s="326"/>
    </row>
    <row r="8365" spans="1:20">
      <c r="A8365" s="220"/>
      <c r="B8365" s="220"/>
      <c r="C8365" s="220"/>
      <c r="D8365" s="220"/>
      <c r="E8365" s="220"/>
      <c r="F8365" s="220"/>
      <c r="G8365" s="220"/>
      <c r="H8365" s="220"/>
      <c r="I8365" s="220"/>
      <c r="J8365" s="220"/>
      <c r="K8365" s="220"/>
      <c r="L8365" s="220"/>
      <c r="M8365" s="326"/>
      <c r="N8365" s="220"/>
      <c r="O8365" s="220"/>
      <c r="P8365" s="220"/>
      <c r="Q8365" s="326"/>
      <c r="R8365" s="326"/>
      <c r="S8365" s="326"/>
      <c r="T8365" s="326"/>
    </row>
    <row r="8366" spans="1:20">
      <c r="A8366" s="220"/>
      <c r="B8366" s="220"/>
      <c r="C8366" s="220"/>
      <c r="D8366" s="220"/>
      <c r="E8366" s="220"/>
      <c r="F8366" s="220"/>
      <c r="G8366" s="220"/>
      <c r="H8366" s="220"/>
      <c r="I8366" s="220"/>
      <c r="J8366" s="220"/>
      <c r="K8366" s="220"/>
      <c r="L8366" s="220"/>
      <c r="M8366" s="326"/>
      <c r="N8366" s="220"/>
      <c r="O8366" s="220"/>
      <c r="P8366" s="220"/>
      <c r="Q8366" s="326"/>
      <c r="R8366" s="326"/>
      <c r="S8366" s="326"/>
      <c r="T8366" s="326"/>
    </row>
    <row r="8367" spans="1:20">
      <c r="A8367" s="220"/>
      <c r="B8367" s="220"/>
      <c r="C8367" s="220"/>
      <c r="D8367" s="220"/>
      <c r="E8367" s="220"/>
      <c r="F8367" s="220"/>
      <c r="G8367" s="220"/>
      <c r="H8367" s="220"/>
      <c r="I8367" s="220"/>
      <c r="J8367" s="220"/>
      <c r="K8367" s="220"/>
      <c r="L8367" s="220"/>
      <c r="M8367" s="326"/>
      <c r="N8367" s="220"/>
      <c r="O8367" s="220"/>
      <c r="P8367" s="220"/>
      <c r="Q8367" s="326"/>
      <c r="R8367" s="326"/>
      <c r="S8367" s="326"/>
      <c r="T8367" s="326"/>
    </row>
    <row r="8368" spans="1:20">
      <c r="A8368" s="220"/>
      <c r="B8368" s="220"/>
      <c r="C8368" s="220"/>
      <c r="D8368" s="220"/>
      <c r="E8368" s="220"/>
      <c r="F8368" s="220"/>
      <c r="G8368" s="220"/>
      <c r="H8368" s="220"/>
      <c r="I8368" s="220"/>
      <c r="J8368" s="220"/>
      <c r="K8368" s="220"/>
      <c r="L8368" s="220"/>
      <c r="M8368" s="326"/>
      <c r="N8368" s="220"/>
      <c r="O8368" s="220"/>
      <c r="P8368" s="220"/>
      <c r="Q8368" s="326"/>
      <c r="R8368" s="326"/>
      <c r="S8368" s="326"/>
      <c r="T8368" s="326"/>
    </row>
    <row r="8369" spans="1:20">
      <c r="A8369" s="220"/>
      <c r="B8369" s="220"/>
      <c r="C8369" s="220"/>
      <c r="D8369" s="220"/>
      <c r="E8369" s="220"/>
      <c r="F8369" s="220"/>
      <c r="G8369" s="220"/>
      <c r="H8369" s="220"/>
      <c r="I8369" s="220"/>
      <c r="J8369" s="220"/>
      <c r="K8369" s="220"/>
      <c r="L8369" s="220"/>
      <c r="M8369" s="326"/>
      <c r="N8369" s="220"/>
      <c r="O8369" s="220"/>
      <c r="P8369" s="220"/>
      <c r="Q8369" s="326"/>
      <c r="R8369" s="326"/>
      <c r="S8369" s="326"/>
      <c r="T8369" s="326"/>
    </row>
    <row r="8370" spans="1:20">
      <c r="A8370" s="220"/>
      <c r="B8370" s="220"/>
      <c r="C8370" s="220"/>
      <c r="D8370" s="220"/>
      <c r="E8370" s="220"/>
      <c r="F8370" s="220"/>
      <c r="G8370" s="220"/>
      <c r="H8370" s="220"/>
      <c r="I8370" s="220"/>
      <c r="J8370" s="220"/>
      <c r="K8370" s="220"/>
      <c r="L8370" s="220"/>
      <c r="M8370" s="326"/>
      <c r="N8370" s="220"/>
      <c r="O8370" s="220"/>
      <c r="P8370" s="220"/>
      <c r="Q8370" s="326"/>
      <c r="R8370" s="326"/>
      <c r="S8370" s="326"/>
      <c r="T8370" s="326"/>
    </row>
    <row r="8371" spans="1:20">
      <c r="A8371" s="220"/>
      <c r="B8371" s="220"/>
      <c r="C8371" s="220"/>
      <c r="D8371" s="220"/>
      <c r="E8371" s="220"/>
      <c r="F8371" s="220"/>
      <c r="G8371" s="220"/>
      <c r="H8371" s="220"/>
      <c r="I8371" s="220"/>
      <c r="J8371" s="220"/>
      <c r="K8371" s="220"/>
      <c r="L8371" s="220"/>
      <c r="M8371" s="326"/>
      <c r="N8371" s="220"/>
      <c r="O8371" s="220"/>
      <c r="P8371" s="220"/>
      <c r="Q8371" s="326"/>
      <c r="R8371" s="326"/>
      <c r="S8371" s="326"/>
      <c r="T8371" s="326"/>
    </row>
    <row r="8372" spans="1:20">
      <c r="A8372" s="220"/>
      <c r="B8372" s="220"/>
      <c r="C8372" s="220"/>
      <c r="D8372" s="220"/>
      <c r="E8372" s="220"/>
      <c r="F8372" s="220"/>
      <c r="G8372" s="220"/>
      <c r="H8372" s="220"/>
      <c r="I8372" s="220"/>
      <c r="J8372" s="220"/>
      <c r="K8372" s="220"/>
      <c r="L8372" s="220"/>
      <c r="M8372" s="326"/>
      <c r="N8372" s="220"/>
      <c r="O8372" s="220"/>
      <c r="P8372" s="220"/>
      <c r="Q8372" s="326"/>
      <c r="R8372" s="326"/>
      <c r="S8372" s="326"/>
      <c r="T8372" s="326"/>
    </row>
    <row r="8373" spans="1:20">
      <c r="A8373" s="220"/>
      <c r="B8373" s="220"/>
      <c r="C8373" s="220"/>
      <c r="D8373" s="220"/>
      <c r="E8373" s="220"/>
      <c r="F8373" s="220"/>
      <c r="G8373" s="220"/>
      <c r="H8373" s="220"/>
      <c r="I8373" s="220"/>
      <c r="J8373" s="220"/>
      <c r="K8373" s="220"/>
      <c r="L8373" s="220"/>
      <c r="M8373" s="326"/>
      <c r="N8373" s="220"/>
      <c r="O8373" s="220"/>
      <c r="P8373" s="220"/>
      <c r="Q8373" s="326"/>
      <c r="R8373" s="326"/>
      <c r="S8373" s="326"/>
      <c r="T8373" s="326"/>
    </row>
    <row r="8374" spans="1:20">
      <c r="A8374" s="220"/>
      <c r="B8374" s="220"/>
      <c r="C8374" s="220"/>
      <c r="D8374" s="220"/>
      <c r="E8374" s="220"/>
      <c r="F8374" s="220"/>
      <c r="G8374" s="220"/>
      <c r="H8374" s="220"/>
      <c r="I8374" s="220"/>
      <c r="J8374" s="220"/>
      <c r="K8374" s="220"/>
      <c r="L8374" s="220"/>
      <c r="M8374" s="326"/>
      <c r="N8374" s="220"/>
      <c r="O8374" s="220"/>
      <c r="P8374" s="220"/>
      <c r="Q8374" s="326"/>
      <c r="R8374" s="326"/>
      <c r="S8374" s="326"/>
      <c r="T8374" s="326"/>
    </row>
    <row r="8375" spans="1:20">
      <c r="A8375" s="220"/>
      <c r="B8375" s="220"/>
      <c r="C8375" s="220"/>
      <c r="D8375" s="220"/>
      <c r="E8375" s="220"/>
      <c r="F8375" s="220"/>
      <c r="G8375" s="220"/>
      <c r="H8375" s="220"/>
      <c r="I8375" s="220"/>
      <c r="J8375" s="220"/>
      <c r="K8375" s="220"/>
      <c r="L8375" s="220"/>
      <c r="M8375" s="326"/>
      <c r="N8375" s="220"/>
      <c r="O8375" s="220"/>
      <c r="P8375" s="220"/>
      <c r="Q8375" s="326"/>
      <c r="R8375" s="326"/>
      <c r="S8375" s="326"/>
      <c r="T8375" s="326"/>
    </row>
    <row r="8376" spans="1:20">
      <c r="A8376" s="220"/>
      <c r="B8376" s="220"/>
      <c r="C8376" s="220"/>
      <c r="D8376" s="220"/>
      <c r="E8376" s="220"/>
      <c r="F8376" s="220"/>
      <c r="G8376" s="220"/>
      <c r="H8376" s="220"/>
      <c r="I8376" s="220"/>
      <c r="J8376" s="220"/>
      <c r="K8376" s="220"/>
      <c r="L8376" s="220"/>
      <c r="M8376" s="326"/>
      <c r="N8376" s="220"/>
      <c r="O8376" s="220"/>
      <c r="P8376" s="220"/>
      <c r="Q8376" s="326"/>
      <c r="R8376" s="326"/>
      <c r="S8376" s="326"/>
      <c r="T8376" s="326"/>
    </row>
    <row r="8377" spans="1:20">
      <c r="A8377" s="220"/>
      <c r="B8377" s="220"/>
      <c r="C8377" s="220"/>
      <c r="D8377" s="220"/>
      <c r="E8377" s="220"/>
      <c r="F8377" s="220"/>
      <c r="G8377" s="220"/>
      <c r="H8377" s="220"/>
      <c r="I8377" s="220"/>
      <c r="J8377" s="220"/>
      <c r="K8377" s="220"/>
      <c r="L8377" s="220"/>
      <c r="M8377" s="326"/>
      <c r="N8377" s="220"/>
      <c r="O8377" s="220"/>
      <c r="P8377" s="220"/>
      <c r="Q8377" s="326"/>
      <c r="R8377" s="326"/>
      <c r="S8377" s="326"/>
      <c r="T8377" s="326"/>
    </row>
    <row r="8378" spans="1:20">
      <c r="A8378" s="220"/>
      <c r="B8378" s="220"/>
      <c r="C8378" s="220"/>
      <c r="D8378" s="220"/>
      <c r="E8378" s="220"/>
      <c r="F8378" s="220"/>
      <c r="G8378" s="220"/>
      <c r="H8378" s="220"/>
      <c r="I8378" s="220"/>
      <c r="J8378" s="220"/>
      <c r="K8378" s="220"/>
      <c r="L8378" s="220"/>
      <c r="M8378" s="326"/>
      <c r="N8378" s="220"/>
      <c r="O8378" s="220"/>
      <c r="P8378" s="220"/>
      <c r="Q8378" s="326"/>
      <c r="R8378" s="326"/>
      <c r="S8378" s="326"/>
      <c r="T8378" s="326"/>
    </row>
    <row r="8379" spans="1:20">
      <c r="A8379" s="220"/>
      <c r="B8379" s="220"/>
      <c r="C8379" s="220"/>
      <c r="D8379" s="220"/>
      <c r="E8379" s="220"/>
      <c r="F8379" s="220"/>
      <c r="G8379" s="220"/>
      <c r="H8379" s="220"/>
      <c r="I8379" s="220"/>
      <c r="J8379" s="220"/>
      <c r="K8379" s="220"/>
      <c r="L8379" s="220"/>
      <c r="M8379" s="326"/>
      <c r="N8379" s="220"/>
      <c r="O8379" s="220"/>
      <c r="P8379" s="220"/>
      <c r="Q8379" s="326"/>
      <c r="R8379" s="326"/>
      <c r="S8379" s="326"/>
      <c r="T8379" s="326"/>
    </row>
    <row r="8380" spans="1:20">
      <c r="A8380" s="220"/>
      <c r="B8380" s="220"/>
      <c r="C8380" s="220"/>
      <c r="D8380" s="220"/>
      <c r="E8380" s="220"/>
      <c r="F8380" s="220"/>
      <c r="G8380" s="220"/>
      <c r="H8380" s="220"/>
      <c r="I8380" s="220"/>
      <c r="J8380" s="220"/>
      <c r="K8380" s="220"/>
      <c r="L8380" s="220"/>
      <c r="M8380" s="326"/>
      <c r="N8380" s="220"/>
      <c r="O8380" s="220"/>
      <c r="P8380" s="220"/>
      <c r="Q8380" s="326"/>
      <c r="R8380" s="326"/>
      <c r="S8380" s="326"/>
      <c r="T8380" s="326"/>
    </row>
    <row r="8381" spans="1:20">
      <c r="A8381" s="220"/>
      <c r="B8381" s="220"/>
      <c r="C8381" s="220"/>
      <c r="D8381" s="220"/>
      <c r="E8381" s="220"/>
      <c r="F8381" s="220"/>
      <c r="G8381" s="220"/>
      <c r="H8381" s="220"/>
      <c r="I8381" s="220"/>
      <c r="J8381" s="220"/>
      <c r="K8381" s="220"/>
      <c r="L8381" s="220"/>
      <c r="M8381" s="326"/>
      <c r="N8381" s="220"/>
      <c r="O8381" s="220"/>
      <c r="P8381" s="220"/>
      <c r="Q8381" s="326"/>
      <c r="R8381" s="326"/>
      <c r="S8381" s="326"/>
      <c r="T8381" s="326"/>
    </row>
    <row r="8382" spans="1:20">
      <c r="A8382" s="220"/>
      <c r="B8382" s="220"/>
      <c r="C8382" s="220"/>
      <c r="D8382" s="220"/>
      <c r="E8382" s="220"/>
      <c r="F8382" s="220"/>
      <c r="G8382" s="220"/>
      <c r="H8382" s="220"/>
      <c r="I8382" s="220"/>
      <c r="J8382" s="220"/>
      <c r="K8382" s="220"/>
      <c r="L8382" s="220"/>
      <c r="M8382" s="326"/>
      <c r="N8382" s="220"/>
      <c r="O8382" s="220"/>
      <c r="P8382" s="220"/>
      <c r="Q8382" s="326"/>
      <c r="R8382" s="326"/>
      <c r="S8382" s="326"/>
      <c r="T8382" s="326"/>
    </row>
    <row r="8383" spans="1:20">
      <c r="A8383" s="220"/>
      <c r="B8383" s="220"/>
      <c r="C8383" s="220"/>
      <c r="D8383" s="220"/>
      <c r="E8383" s="220"/>
      <c r="F8383" s="220"/>
      <c r="G8383" s="220"/>
      <c r="H8383" s="220"/>
      <c r="I8383" s="220"/>
      <c r="J8383" s="220"/>
      <c r="K8383" s="220"/>
      <c r="L8383" s="220"/>
      <c r="M8383" s="326"/>
      <c r="N8383" s="220"/>
      <c r="O8383" s="220"/>
      <c r="P8383" s="220"/>
      <c r="Q8383" s="326"/>
      <c r="R8383" s="326"/>
      <c r="S8383" s="326"/>
      <c r="T8383" s="326"/>
    </row>
    <row r="8384" spans="1:20">
      <c r="A8384" s="220"/>
      <c r="B8384" s="220"/>
      <c r="C8384" s="220"/>
      <c r="D8384" s="220"/>
      <c r="E8384" s="220"/>
      <c r="F8384" s="220"/>
      <c r="G8384" s="220"/>
      <c r="H8384" s="220"/>
      <c r="I8384" s="220"/>
      <c r="J8384" s="220"/>
      <c r="K8384" s="220"/>
      <c r="L8384" s="220"/>
      <c r="M8384" s="326"/>
      <c r="N8384" s="220"/>
      <c r="O8384" s="220"/>
      <c r="P8384" s="220"/>
      <c r="Q8384" s="326"/>
      <c r="R8384" s="326"/>
      <c r="S8384" s="326"/>
      <c r="T8384" s="326"/>
    </row>
    <row r="8385" spans="1:20">
      <c r="A8385" s="220"/>
      <c r="B8385" s="220"/>
      <c r="C8385" s="220"/>
      <c r="D8385" s="220"/>
      <c r="E8385" s="220"/>
      <c r="F8385" s="220"/>
      <c r="G8385" s="220"/>
      <c r="H8385" s="220"/>
      <c r="I8385" s="220"/>
      <c r="J8385" s="220"/>
      <c r="K8385" s="220"/>
      <c r="L8385" s="220"/>
      <c r="M8385" s="326"/>
      <c r="N8385" s="220"/>
      <c r="O8385" s="220"/>
      <c r="P8385" s="220"/>
      <c r="Q8385" s="326"/>
      <c r="R8385" s="326"/>
      <c r="S8385" s="326"/>
      <c r="T8385" s="326"/>
    </row>
    <row r="8386" spans="1:20">
      <c r="A8386" s="220"/>
      <c r="B8386" s="220"/>
      <c r="C8386" s="220"/>
      <c r="D8386" s="220"/>
      <c r="E8386" s="220"/>
      <c r="F8386" s="220"/>
      <c r="G8386" s="220"/>
      <c r="H8386" s="220"/>
      <c r="I8386" s="220"/>
      <c r="J8386" s="220"/>
      <c r="K8386" s="220"/>
      <c r="L8386" s="220"/>
      <c r="M8386" s="326"/>
      <c r="N8386" s="220"/>
      <c r="O8386" s="220"/>
      <c r="P8386" s="220"/>
      <c r="Q8386" s="326"/>
      <c r="R8386" s="326"/>
      <c r="S8386" s="326"/>
      <c r="T8386" s="326"/>
    </row>
    <row r="8387" spans="1:20">
      <c r="A8387" s="220"/>
      <c r="B8387" s="220"/>
      <c r="C8387" s="220"/>
      <c r="D8387" s="220"/>
      <c r="E8387" s="220"/>
      <c r="F8387" s="220"/>
      <c r="G8387" s="220"/>
      <c r="H8387" s="220"/>
      <c r="I8387" s="220"/>
      <c r="J8387" s="220"/>
      <c r="K8387" s="220"/>
      <c r="L8387" s="220"/>
      <c r="M8387" s="326"/>
      <c r="N8387" s="220"/>
      <c r="O8387" s="220"/>
      <c r="P8387" s="220"/>
      <c r="Q8387" s="326"/>
      <c r="R8387" s="326"/>
      <c r="S8387" s="326"/>
      <c r="T8387" s="326"/>
    </row>
    <row r="8388" spans="1:20">
      <c r="A8388" s="220"/>
      <c r="B8388" s="220"/>
      <c r="C8388" s="220"/>
      <c r="D8388" s="220"/>
      <c r="E8388" s="220"/>
      <c r="F8388" s="220"/>
      <c r="G8388" s="220"/>
      <c r="H8388" s="220"/>
      <c r="I8388" s="220"/>
      <c r="J8388" s="220"/>
      <c r="K8388" s="220"/>
      <c r="L8388" s="220"/>
      <c r="M8388" s="326"/>
      <c r="N8388" s="220"/>
      <c r="O8388" s="220"/>
      <c r="P8388" s="220"/>
      <c r="Q8388" s="326"/>
      <c r="R8388" s="326"/>
      <c r="S8388" s="326"/>
      <c r="T8388" s="326"/>
    </row>
    <row r="8389" spans="1:20">
      <c r="A8389" s="220"/>
      <c r="B8389" s="220"/>
      <c r="C8389" s="220"/>
      <c r="D8389" s="220"/>
      <c r="E8389" s="220"/>
      <c r="F8389" s="220"/>
      <c r="G8389" s="220"/>
      <c r="H8389" s="220"/>
      <c r="I8389" s="220"/>
      <c r="J8389" s="220"/>
      <c r="K8389" s="220"/>
      <c r="L8389" s="220"/>
      <c r="M8389" s="326"/>
      <c r="N8389" s="220"/>
      <c r="O8389" s="220"/>
      <c r="P8389" s="220"/>
      <c r="Q8389" s="326"/>
      <c r="R8389" s="326"/>
      <c r="S8389" s="326"/>
      <c r="T8389" s="326"/>
    </row>
    <row r="8390" spans="1:20">
      <c r="A8390" s="220"/>
      <c r="B8390" s="220"/>
      <c r="C8390" s="220"/>
      <c r="D8390" s="220"/>
      <c r="E8390" s="220"/>
      <c r="F8390" s="220"/>
      <c r="G8390" s="220"/>
      <c r="H8390" s="220"/>
      <c r="I8390" s="220"/>
      <c r="J8390" s="220"/>
      <c r="K8390" s="220"/>
      <c r="L8390" s="220"/>
      <c r="M8390" s="326"/>
      <c r="N8390" s="220"/>
      <c r="O8390" s="220"/>
      <c r="P8390" s="220"/>
      <c r="Q8390" s="326"/>
      <c r="R8390" s="326"/>
      <c r="S8390" s="326"/>
      <c r="T8390" s="326"/>
    </row>
    <row r="8391" spans="1:20">
      <c r="A8391" s="220"/>
      <c r="B8391" s="220"/>
      <c r="C8391" s="220"/>
      <c r="D8391" s="220"/>
      <c r="E8391" s="220"/>
      <c r="F8391" s="220"/>
      <c r="G8391" s="220"/>
      <c r="H8391" s="220"/>
      <c r="I8391" s="220"/>
      <c r="J8391" s="220"/>
      <c r="K8391" s="220"/>
      <c r="L8391" s="220"/>
      <c r="M8391" s="326"/>
      <c r="N8391" s="220"/>
      <c r="O8391" s="220"/>
      <c r="P8391" s="220"/>
      <c r="Q8391" s="326"/>
      <c r="R8391" s="326"/>
      <c r="S8391" s="326"/>
      <c r="T8391" s="326"/>
    </row>
    <row r="8392" spans="1:20">
      <c r="A8392" s="220"/>
      <c r="B8392" s="220"/>
      <c r="C8392" s="220"/>
      <c r="D8392" s="220"/>
      <c r="E8392" s="220"/>
      <c r="F8392" s="220"/>
      <c r="G8392" s="220"/>
      <c r="H8392" s="220"/>
      <c r="I8392" s="220"/>
      <c r="J8392" s="220"/>
      <c r="K8392" s="220"/>
      <c r="L8392" s="220"/>
      <c r="M8392" s="326"/>
      <c r="N8392" s="220"/>
      <c r="O8392" s="220"/>
      <c r="P8392" s="220"/>
      <c r="Q8392" s="326"/>
      <c r="R8392" s="326"/>
      <c r="S8392" s="326"/>
      <c r="T8392" s="326"/>
    </row>
    <row r="8393" spans="1:20">
      <c r="A8393" s="220"/>
      <c r="B8393" s="220"/>
      <c r="C8393" s="220"/>
      <c r="D8393" s="220"/>
      <c r="E8393" s="220"/>
      <c r="F8393" s="220"/>
      <c r="G8393" s="220"/>
      <c r="H8393" s="220"/>
      <c r="I8393" s="220"/>
      <c r="J8393" s="220"/>
      <c r="K8393" s="220"/>
      <c r="L8393" s="220"/>
      <c r="M8393" s="326"/>
      <c r="N8393" s="220"/>
      <c r="O8393" s="220"/>
      <c r="P8393" s="220"/>
      <c r="Q8393" s="326"/>
      <c r="R8393" s="326"/>
      <c r="S8393" s="326"/>
      <c r="T8393" s="326"/>
    </row>
    <row r="8394" spans="1:20">
      <c r="A8394" s="220"/>
      <c r="B8394" s="220"/>
      <c r="C8394" s="220"/>
      <c r="D8394" s="220"/>
      <c r="E8394" s="220"/>
      <c r="F8394" s="220"/>
      <c r="G8394" s="220"/>
      <c r="H8394" s="220"/>
      <c r="I8394" s="220"/>
      <c r="J8394" s="220"/>
      <c r="K8394" s="220"/>
      <c r="L8394" s="220"/>
      <c r="M8394" s="326"/>
      <c r="N8394" s="220"/>
      <c r="O8394" s="220"/>
      <c r="P8394" s="220"/>
      <c r="Q8394" s="326"/>
      <c r="R8394" s="326"/>
      <c r="S8394" s="326"/>
      <c r="T8394" s="326"/>
    </row>
    <row r="8395" spans="1:20">
      <c r="A8395" s="220"/>
      <c r="B8395" s="220"/>
      <c r="C8395" s="220"/>
      <c r="D8395" s="220"/>
      <c r="E8395" s="220"/>
      <c r="F8395" s="220"/>
      <c r="G8395" s="220"/>
      <c r="H8395" s="220"/>
      <c r="I8395" s="220"/>
      <c r="J8395" s="220"/>
      <c r="K8395" s="220"/>
      <c r="L8395" s="220"/>
      <c r="M8395" s="326"/>
      <c r="N8395" s="220"/>
      <c r="O8395" s="220"/>
      <c r="P8395" s="220"/>
      <c r="Q8395" s="326"/>
      <c r="R8395" s="326"/>
      <c r="S8395" s="326"/>
      <c r="T8395" s="326"/>
    </row>
    <row r="8396" spans="1:20">
      <c r="A8396" s="220"/>
      <c r="B8396" s="220"/>
      <c r="C8396" s="220"/>
      <c r="D8396" s="220"/>
      <c r="E8396" s="220"/>
      <c r="F8396" s="220"/>
      <c r="G8396" s="220"/>
      <c r="H8396" s="220"/>
      <c r="I8396" s="220"/>
      <c r="J8396" s="220"/>
      <c r="K8396" s="220"/>
      <c r="L8396" s="220"/>
      <c r="M8396" s="326"/>
      <c r="N8396" s="220"/>
      <c r="O8396" s="220"/>
      <c r="P8396" s="220"/>
      <c r="Q8396" s="326"/>
      <c r="R8396" s="326"/>
      <c r="S8396" s="326"/>
      <c r="T8396" s="326"/>
    </row>
    <row r="8397" spans="1:20">
      <c r="A8397" s="220"/>
      <c r="B8397" s="220"/>
      <c r="C8397" s="220"/>
      <c r="D8397" s="220"/>
      <c r="E8397" s="220"/>
      <c r="F8397" s="220"/>
      <c r="G8397" s="220"/>
      <c r="H8397" s="220"/>
      <c r="I8397" s="220"/>
      <c r="J8397" s="220"/>
      <c r="K8397" s="220"/>
      <c r="L8397" s="220"/>
      <c r="M8397" s="326"/>
      <c r="N8397" s="220"/>
      <c r="O8397" s="220"/>
      <c r="P8397" s="220"/>
      <c r="Q8397" s="326"/>
      <c r="R8397" s="326"/>
      <c r="S8397" s="326"/>
      <c r="T8397" s="326"/>
    </row>
    <row r="8398" spans="1:20">
      <c r="A8398" s="220"/>
      <c r="B8398" s="220"/>
      <c r="C8398" s="220"/>
      <c r="D8398" s="220"/>
      <c r="E8398" s="220"/>
      <c r="F8398" s="220"/>
      <c r="G8398" s="220"/>
      <c r="H8398" s="220"/>
      <c r="I8398" s="220"/>
      <c r="J8398" s="220"/>
      <c r="K8398" s="220"/>
      <c r="L8398" s="220"/>
      <c r="M8398" s="326"/>
      <c r="N8398" s="220"/>
      <c r="O8398" s="220"/>
      <c r="P8398" s="220"/>
      <c r="Q8398" s="326"/>
      <c r="R8398" s="326"/>
      <c r="S8398" s="326"/>
      <c r="T8398" s="326"/>
    </row>
    <row r="8399" spans="1:20">
      <c r="A8399" s="220"/>
      <c r="B8399" s="220"/>
      <c r="C8399" s="220"/>
      <c r="D8399" s="220"/>
      <c r="E8399" s="220"/>
      <c r="F8399" s="220"/>
      <c r="G8399" s="220"/>
      <c r="H8399" s="220"/>
      <c r="I8399" s="220"/>
      <c r="J8399" s="220"/>
      <c r="K8399" s="220"/>
      <c r="L8399" s="220"/>
      <c r="M8399" s="326"/>
      <c r="N8399" s="220"/>
      <c r="O8399" s="220"/>
      <c r="P8399" s="220"/>
      <c r="Q8399" s="326"/>
      <c r="R8399" s="326"/>
      <c r="S8399" s="326"/>
      <c r="T8399" s="326"/>
    </row>
    <row r="8400" spans="1:20">
      <c r="A8400" s="220"/>
      <c r="B8400" s="220"/>
      <c r="C8400" s="220"/>
      <c r="D8400" s="220"/>
      <c r="E8400" s="220"/>
      <c r="F8400" s="220"/>
      <c r="G8400" s="220"/>
      <c r="H8400" s="220"/>
      <c r="I8400" s="220"/>
      <c r="J8400" s="220"/>
      <c r="K8400" s="220"/>
      <c r="L8400" s="220"/>
      <c r="M8400" s="326"/>
      <c r="N8400" s="220"/>
      <c r="O8400" s="220"/>
      <c r="P8400" s="220"/>
      <c r="Q8400" s="326"/>
      <c r="R8400" s="326"/>
      <c r="S8400" s="326"/>
      <c r="T8400" s="326"/>
    </row>
    <row r="8401" spans="1:20">
      <c r="A8401" s="220"/>
      <c r="B8401" s="220"/>
      <c r="C8401" s="220"/>
      <c r="D8401" s="220"/>
      <c r="E8401" s="220"/>
      <c r="F8401" s="220"/>
      <c r="G8401" s="220"/>
      <c r="H8401" s="220"/>
      <c r="I8401" s="220"/>
      <c r="J8401" s="220"/>
      <c r="K8401" s="220"/>
      <c r="L8401" s="220"/>
      <c r="M8401" s="326"/>
      <c r="N8401" s="220"/>
      <c r="O8401" s="220"/>
      <c r="P8401" s="220"/>
      <c r="Q8401" s="326"/>
      <c r="R8401" s="326"/>
      <c r="S8401" s="326"/>
      <c r="T8401" s="326"/>
    </row>
    <row r="8402" spans="1:20">
      <c r="A8402" s="220"/>
      <c r="B8402" s="220"/>
      <c r="C8402" s="220"/>
      <c r="D8402" s="220"/>
      <c r="E8402" s="220"/>
      <c r="F8402" s="220"/>
      <c r="G8402" s="220"/>
      <c r="H8402" s="220"/>
      <c r="I8402" s="220"/>
      <c r="J8402" s="220"/>
      <c r="K8402" s="220"/>
      <c r="L8402" s="220"/>
      <c r="M8402" s="326"/>
      <c r="N8402" s="220"/>
      <c r="O8402" s="220"/>
      <c r="P8402" s="220"/>
      <c r="Q8402" s="326"/>
      <c r="R8402" s="326"/>
      <c r="S8402" s="326"/>
      <c r="T8402" s="326"/>
    </row>
    <row r="8403" spans="1:20">
      <c r="A8403" s="220"/>
      <c r="B8403" s="220"/>
      <c r="C8403" s="220"/>
      <c r="D8403" s="220"/>
      <c r="E8403" s="220"/>
      <c r="F8403" s="220"/>
      <c r="G8403" s="220"/>
      <c r="H8403" s="220"/>
      <c r="I8403" s="220"/>
      <c r="J8403" s="220"/>
      <c r="K8403" s="220"/>
      <c r="L8403" s="220"/>
      <c r="M8403" s="326"/>
      <c r="N8403" s="220"/>
      <c r="O8403" s="220"/>
      <c r="P8403" s="220"/>
      <c r="Q8403" s="326"/>
      <c r="R8403" s="326"/>
      <c r="S8403" s="326"/>
      <c r="T8403" s="326"/>
    </row>
    <row r="8404" spans="1:20">
      <c r="A8404" s="220"/>
      <c r="B8404" s="220"/>
      <c r="C8404" s="220"/>
      <c r="D8404" s="220"/>
      <c r="E8404" s="220"/>
      <c r="F8404" s="220"/>
      <c r="G8404" s="220"/>
      <c r="H8404" s="220"/>
      <c r="I8404" s="220"/>
      <c r="J8404" s="220"/>
      <c r="K8404" s="220"/>
      <c r="L8404" s="220"/>
      <c r="M8404" s="326"/>
      <c r="N8404" s="220"/>
      <c r="O8404" s="220"/>
      <c r="P8404" s="220"/>
      <c r="Q8404" s="326"/>
      <c r="R8404" s="326"/>
      <c r="S8404" s="326"/>
      <c r="T8404" s="326"/>
    </row>
    <row r="8405" spans="1:20">
      <c r="A8405" s="220"/>
      <c r="B8405" s="220"/>
      <c r="C8405" s="220"/>
      <c r="D8405" s="220"/>
      <c r="E8405" s="220"/>
      <c r="F8405" s="220"/>
      <c r="G8405" s="220"/>
      <c r="H8405" s="220"/>
      <c r="I8405" s="220"/>
      <c r="J8405" s="220"/>
      <c r="K8405" s="220"/>
      <c r="L8405" s="220"/>
      <c r="M8405" s="326"/>
      <c r="N8405" s="220"/>
      <c r="O8405" s="220"/>
      <c r="P8405" s="220"/>
      <c r="Q8405" s="326"/>
      <c r="R8405" s="326"/>
      <c r="S8405" s="326"/>
      <c r="T8405" s="326"/>
    </row>
    <row r="8406" spans="1:20">
      <c r="A8406" s="220"/>
      <c r="B8406" s="220"/>
      <c r="C8406" s="220"/>
      <c r="D8406" s="220"/>
      <c r="E8406" s="220"/>
      <c r="F8406" s="220"/>
      <c r="G8406" s="220"/>
      <c r="H8406" s="220"/>
      <c r="I8406" s="220"/>
      <c r="J8406" s="220"/>
      <c r="K8406" s="220"/>
      <c r="L8406" s="220"/>
      <c r="M8406" s="326"/>
      <c r="N8406" s="220"/>
      <c r="O8406" s="220"/>
      <c r="P8406" s="220"/>
      <c r="Q8406" s="326"/>
      <c r="R8406" s="326"/>
      <c r="S8406" s="326"/>
      <c r="T8406" s="326"/>
    </row>
    <row r="8407" spans="1:20">
      <c r="A8407" s="220"/>
      <c r="B8407" s="220"/>
      <c r="C8407" s="220"/>
      <c r="D8407" s="220"/>
      <c r="E8407" s="220"/>
      <c r="F8407" s="220"/>
      <c r="G8407" s="220"/>
      <c r="H8407" s="220"/>
      <c r="I8407" s="220"/>
      <c r="J8407" s="220"/>
      <c r="K8407" s="220"/>
      <c r="L8407" s="220"/>
      <c r="M8407" s="326"/>
      <c r="N8407" s="220"/>
      <c r="O8407" s="220"/>
      <c r="P8407" s="220"/>
      <c r="Q8407" s="326"/>
      <c r="R8407" s="326"/>
      <c r="S8407" s="326"/>
      <c r="T8407" s="326"/>
    </row>
    <row r="8408" spans="1:20">
      <c r="A8408" s="220"/>
      <c r="B8408" s="220"/>
      <c r="C8408" s="220"/>
      <c r="D8408" s="220"/>
      <c r="E8408" s="220"/>
      <c r="F8408" s="220"/>
      <c r="G8408" s="220"/>
      <c r="H8408" s="220"/>
      <c r="I8408" s="220"/>
      <c r="J8408" s="220"/>
      <c r="K8408" s="220"/>
      <c r="L8408" s="220"/>
      <c r="M8408" s="326"/>
      <c r="N8408" s="220"/>
      <c r="O8408" s="220"/>
      <c r="P8408" s="220"/>
      <c r="Q8408" s="326"/>
      <c r="R8408" s="326"/>
      <c r="S8408" s="326"/>
      <c r="T8408" s="326"/>
    </row>
    <row r="8409" spans="1:20">
      <c r="A8409" s="220"/>
      <c r="B8409" s="220"/>
      <c r="C8409" s="220"/>
      <c r="D8409" s="220"/>
      <c r="E8409" s="220"/>
      <c r="F8409" s="220"/>
      <c r="G8409" s="220"/>
      <c r="H8409" s="220"/>
      <c r="I8409" s="220"/>
      <c r="J8409" s="220"/>
      <c r="K8409" s="220"/>
      <c r="L8409" s="220"/>
      <c r="M8409" s="326"/>
      <c r="N8409" s="220"/>
      <c r="O8409" s="220"/>
      <c r="P8409" s="220"/>
      <c r="Q8409" s="326"/>
      <c r="R8409" s="326"/>
      <c r="S8409" s="326"/>
      <c r="T8409" s="326"/>
    </row>
    <row r="8410" spans="1:20">
      <c r="A8410" s="220"/>
      <c r="B8410" s="220"/>
      <c r="C8410" s="220"/>
      <c r="D8410" s="220"/>
      <c r="E8410" s="220"/>
      <c r="F8410" s="220"/>
      <c r="G8410" s="220"/>
      <c r="H8410" s="220"/>
      <c r="I8410" s="220"/>
      <c r="J8410" s="220"/>
      <c r="K8410" s="220"/>
      <c r="L8410" s="220"/>
      <c r="M8410" s="326"/>
      <c r="N8410" s="220"/>
      <c r="O8410" s="220"/>
      <c r="P8410" s="220"/>
      <c r="Q8410" s="326"/>
      <c r="R8410" s="326"/>
      <c r="S8410" s="326"/>
      <c r="T8410" s="326"/>
    </row>
    <row r="8411" spans="1:20">
      <c r="A8411" s="220"/>
      <c r="B8411" s="220"/>
      <c r="C8411" s="220"/>
      <c r="D8411" s="220"/>
      <c r="E8411" s="220"/>
      <c r="F8411" s="220"/>
      <c r="G8411" s="220"/>
      <c r="H8411" s="220"/>
      <c r="I8411" s="220"/>
      <c r="J8411" s="220"/>
      <c r="K8411" s="220"/>
      <c r="L8411" s="220"/>
      <c r="M8411" s="326"/>
      <c r="N8411" s="220"/>
      <c r="O8411" s="220"/>
      <c r="P8411" s="220"/>
      <c r="Q8411" s="326"/>
      <c r="R8411" s="326"/>
      <c r="S8411" s="326"/>
      <c r="T8411" s="326"/>
    </row>
    <row r="8412" spans="1:20">
      <c r="A8412" s="220"/>
      <c r="B8412" s="220"/>
      <c r="C8412" s="220"/>
      <c r="D8412" s="220"/>
      <c r="E8412" s="220"/>
      <c r="F8412" s="220"/>
      <c r="G8412" s="220"/>
      <c r="H8412" s="220"/>
      <c r="I8412" s="220"/>
      <c r="J8412" s="220"/>
      <c r="K8412" s="220"/>
      <c r="L8412" s="220"/>
      <c r="M8412" s="326"/>
      <c r="N8412" s="220"/>
      <c r="O8412" s="220"/>
      <c r="P8412" s="220"/>
      <c r="Q8412" s="326"/>
      <c r="R8412" s="326"/>
      <c r="S8412" s="326"/>
      <c r="T8412" s="326"/>
    </row>
    <row r="8413" spans="1:20">
      <c r="A8413" s="220"/>
      <c r="B8413" s="220"/>
      <c r="C8413" s="220"/>
      <c r="D8413" s="220"/>
      <c r="E8413" s="220"/>
      <c r="F8413" s="220"/>
      <c r="G8413" s="220"/>
      <c r="H8413" s="220"/>
      <c r="I8413" s="220"/>
      <c r="J8413" s="220"/>
      <c r="K8413" s="220"/>
      <c r="L8413" s="220"/>
      <c r="M8413" s="326"/>
      <c r="N8413" s="220"/>
      <c r="O8413" s="220"/>
      <c r="P8413" s="220"/>
      <c r="Q8413" s="326"/>
      <c r="R8413" s="326"/>
      <c r="S8413" s="326"/>
      <c r="T8413" s="326"/>
    </row>
    <row r="8414" spans="1:20">
      <c r="A8414" s="220"/>
      <c r="B8414" s="220"/>
      <c r="C8414" s="220"/>
      <c r="D8414" s="220"/>
      <c r="E8414" s="220"/>
      <c r="F8414" s="220"/>
      <c r="G8414" s="220"/>
      <c r="H8414" s="220"/>
      <c r="I8414" s="220"/>
      <c r="J8414" s="220"/>
      <c r="K8414" s="220"/>
      <c r="L8414" s="220"/>
      <c r="M8414" s="326"/>
      <c r="N8414" s="220"/>
      <c r="O8414" s="220"/>
      <c r="P8414" s="220"/>
      <c r="Q8414" s="326"/>
      <c r="R8414" s="326"/>
      <c r="S8414" s="326"/>
      <c r="T8414" s="326"/>
    </row>
    <row r="8415" spans="1:20">
      <c r="A8415" s="220"/>
      <c r="B8415" s="220"/>
      <c r="C8415" s="220"/>
      <c r="D8415" s="220"/>
      <c r="E8415" s="220"/>
      <c r="F8415" s="220"/>
      <c r="G8415" s="220"/>
      <c r="H8415" s="220"/>
      <c r="I8415" s="220"/>
      <c r="J8415" s="220"/>
      <c r="K8415" s="220"/>
      <c r="L8415" s="220"/>
      <c r="M8415" s="326"/>
      <c r="N8415" s="220"/>
      <c r="O8415" s="220"/>
      <c r="P8415" s="220"/>
      <c r="Q8415" s="326"/>
      <c r="R8415" s="326"/>
      <c r="S8415" s="326"/>
      <c r="T8415" s="326"/>
    </row>
    <row r="8416" spans="1:20">
      <c r="A8416" s="220"/>
      <c r="B8416" s="220"/>
      <c r="C8416" s="220"/>
      <c r="D8416" s="220"/>
      <c r="E8416" s="220"/>
      <c r="F8416" s="220"/>
      <c r="G8416" s="220"/>
      <c r="H8416" s="220"/>
      <c r="I8416" s="220"/>
      <c r="J8416" s="220"/>
      <c r="K8416" s="220"/>
      <c r="L8416" s="220"/>
      <c r="M8416" s="326"/>
      <c r="N8416" s="220"/>
      <c r="O8416" s="220"/>
      <c r="P8416" s="220"/>
      <c r="Q8416" s="326"/>
      <c r="R8416" s="326"/>
      <c r="S8416" s="326"/>
      <c r="T8416" s="326"/>
    </row>
    <row r="8417" spans="1:20">
      <c r="A8417" s="220"/>
      <c r="B8417" s="220"/>
      <c r="C8417" s="220"/>
      <c r="D8417" s="220"/>
      <c r="E8417" s="220"/>
      <c r="F8417" s="220"/>
      <c r="G8417" s="220"/>
      <c r="H8417" s="220"/>
      <c r="I8417" s="220"/>
      <c r="J8417" s="220"/>
      <c r="K8417" s="220"/>
      <c r="L8417" s="220"/>
      <c r="M8417" s="326"/>
      <c r="N8417" s="220"/>
      <c r="O8417" s="220"/>
      <c r="P8417" s="220"/>
      <c r="Q8417" s="326"/>
      <c r="R8417" s="326"/>
      <c r="S8417" s="326"/>
      <c r="T8417" s="326"/>
    </row>
    <row r="8418" spans="1:20">
      <c r="A8418" s="220"/>
      <c r="B8418" s="220"/>
      <c r="C8418" s="220"/>
      <c r="D8418" s="220"/>
      <c r="E8418" s="220"/>
      <c r="F8418" s="220"/>
      <c r="G8418" s="220"/>
      <c r="H8418" s="220"/>
      <c r="I8418" s="220"/>
      <c r="J8418" s="220"/>
      <c r="K8418" s="220"/>
      <c r="L8418" s="220"/>
      <c r="M8418" s="326"/>
      <c r="N8418" s="220"/>
      <c r="O8418" s="220"/>
      <c r="P8418" s="220"/>
      <c r="Q8418" s="326"/>
      <c r="R8418" s="326"/>
      <c r="S8418" s="326"/>
      <c r="T8418" s="326"/>
    </row>
    <row r="8419" spans="1:20">
      <c r="A8419" s="220"/>
      <c r="B8419" s="220"/>
      <c r="C8419" s="220"/>
      <c r="D8419" s="220"/>
      <c r="E8419" s="220"/>
      <c r="F8419" s="220"/>
      <c r="G8419" s="220"/>
      <c r="H8419" s="220"/>
      <c r="I8419" s="220"/>
      <c r="J8419" s="220"/>
      <c r="K8419" s="220"/>
      <c r="L8419" s="220"/>
      <c r="M8419" s="326"/>
      <c r="N8419" s="220"/>
      <c r="O8419" s="220"/>
      <c r="P8419" s="220"/>
      <c r="Q8419" s="326"/>
      <c r="R8419" s="326"/>
      <c r="S8419" s="326"/>
      <c r="T8419" s="326"/>
    </row>
    <row r="8420" spans="1:20">
      <c r="A8420" s="220"/>
      <c r="B8420" s="220"/>
      <c r="C8420" s="220"/>
      <c r="D8420" s="220"/>
      <c r="E8420" s="220"/>
      <c r="F8420" s="220"/>
      <c r="G8420" s="220"/>
      <c r="H8420" s="220"/>
      <c r="I8420" s="220"/>
      <c r="J8420" s="220"/>
      <c r="K8420" s="220"/>
      <c r="L8420" s="220"/>
      <c r="M8420" s="326"/>
      <c r="N8420" s="220"/>
      <c r="O8420" s="220"/>
      <c r="P8420" s="220"/>
      <c r="Q8420" s="326"/>
      <c r="R8420" s="326"/>
      <c r="S8420" s="326"/>
      <c r="T8420" s="326"/>
    </row>
    <row r="8421" spans="1:20">
      <c r="A8421" s="220"/>
      <c r="B8421" s="220"/>
      <c r="C8421" s="220"/>
      <c r="D8421" s="220"/>
      <c r="E8421" s="220"/>
      <c r="F8421" s="220"/>
      <c r="G8421" s="220"/>
      <c r="H8421" s="220"/>
      <c r="I8421" s="220"/>
      <c r="J8421" s="220"/>
      <c r="K8421" s="220"/>
      <c r="L8421" s="220"/>
      <c r="M8421" s="326"/>
      <c r="N8421" s="220"/>
      <c r="O8421" s="220"/>
      <c r="P8421" s="220"/>
      <c r="Q8421" s="326"/>
      <c r="R8421" s="326"/>
      <c r="S8421" s="326"/>
      <c r="T8421" s="326"/>
    </row>
    <row r="8422" spans="1:20">
      <c r="A8422" s="220"/>
      <c r="B8422" s="220"/>
      <c r="C8422" s="220"/>
      <c r="D8422" s="220"/>
      <c r="E8422" s="220"/>
      <c r="F8422" s="220"/>
      <c r="G8422" s="220"/>
      <c r="H8422" s="220"/>
      <c r="I8422" s="220"/>
      <c r="J8422" s="220"/>
      <c r="K8422" s="220"/>
      <c r="L8422" s="220"/>
      <c r="M8422" s="326"/>
      <c r="N8422" s="220"/>
      <c r="O8422" s="220"/>
      <c r="P8422" s="220"/>
      <c r="Q8422" s="326"/>
      <c r="R8422" s="326"/>
      <c r="S8422" s="326"/>
      <c r="T8422" s="326"/>
    </row>
    <row r="8423" spans="1:20">
      <c r="A8423" s="220"/>
      <c r="B8423" s="220"/>
      <c r="C8423" s="220"/>
      <c r="D8423" s="220"/>
      <c r="E8423" s="220"/>
      <c r="F8423" s="220"/>
      <c r="G8423" s="220"/>
      <c r="H8423" s="220"/>
      <c r="I8423" s="220"/>
      <c r="J8423" s="220"/>
      <c r="K8423" s="220"/>
      <c r="L8423" s="220"/>
      <c r="M8423" s="326"/>
      <c r="N8423" s="220"/>
      <c r="O8423" s="220"/>
      <c r="P8423" s="220"/>
      <c r="Q8423" s="326"/>
      <c r="R8423" s="326"/>
      <c r="S8423" s="326"/>
      <c r="T8423" s="326"/>
    </row>
    <row r="8424" spans="1:20">
      <c r="A8424" s="220"/>
      <c r="B8424" s="220"/>
      <c r="C8424" s="220"/>
      <c r="D8424" s="220"/>
      <c r="E8424" s="220"/>
      <c r="F8424" s="220"/>
      <c r="G8424" s="220"/>
      <c r="H8424" s="220"/>
      <c r="I8424" s="220"/>
      <c r="J8424" s="220"/>
      <c r="K8424" s="220"/>
      <c r="L8424" s="220"/>
      <c r="M8424" s="326"/>
      <c r="N8424" s="220"/>
      <c r="O8424" s="220"/>
      <c r="P8424" s="220"/>
      <c r="Q8424" s="326"/>
      <c r="R8424" s="326"/>
      <c r="S8424" s="326"/>
      <c r="T8424" s="326"/>
    </row>
    <row r="8425" spans="1:20">
      <c r="A8425" s="220"/>
      <c r="B8425" s="220"/>
      <c r="C8425" s="220"/>
      <c r="D8425" s="220"/>
      <c r="E8425" s="220"/>
      <c r="F8425" s="220"/>
      <c r="G8425" s="220"/>
      <c r="H8425" s="220"/>
      <c r="I8425" s="220"/>
      <c r="J8425" s="220"/>
      <c r="K8425" s="220"/>
      <c r="L8425" s="220"/>
      <c r="M8425" s="326"/>
      <c r="N8425" s="220"/>
      <c r="O8425" s="220"/>
      <c r="P8425" s="220"/>
      <c r="Q8425" s="326"/>
      <c r="R8425" s="326"/>
      <c r="S8425" s="326"/>
      <c r="T8425" s="326"/>
    </row>
    <row r="8426" spans="1:20">
      <c r="A8426" s="220"/>
      <c r="B8426" s="220"/>
      <c r="C8426" s="220"/>
      <c r="D8426" s="220"/>
      <c r="E8426" s="220"/>
      <c r="F8426" s="220"/>
      <c r="G8426" s="220"/>
      <c r="H8426" s="220"/>
      <c r="I8426" s="220"/>
      <c r="J8426" s="220"/>
      <c r="K8426" s="220"/>
      <c r="L8426" s="220"/>
      <c r="M8426" s="326"/>
      <c r="N8426" s="220"/>
      <c r="O8426" s="220"/>
      <c r="P8426" s="220"/>
      <c r="Q8426" s="326"/>
      <c r="R8426" s="326"/>
      <c r="S8426" s="326"/>
      <c r="T8426" s="326"/>
    </row>
    <row r="8427" spans="1:20">
      <c r="A8427" s="220"/>
      <c r="B8427" s="220"/>
      <c r="C8427" s="220"/>
      <c r="D8427" s="220"/>
      <c r="E8427" s="220"/>
      <c r="F8427" s="220"/>
      <c r="G8427" s="220"/>
      <c r="H8427" s="220"/>
      <c r="I8427" s="220"/>
      <c r="J8427" s="220"/>
      <c r="K8427" s="220"/>
      <c r="L8427" s="220"/>
      <c r="M8427" s="326"/>
      <c r="N8427" s="220"/>
      <c r="O8427" s="220"/>
      <c r="P8427" s="220"/>
      <c r="Q8427" s="326"/>
      <c r="R8427" s="326"/>
      <c r="S8427" s="326"/>
      <c r="T8427" s="326"/>
    </row>
    <row r="8428" spans="1:20">
      <c r="A8428" s="220"/>
      <c r="B8428" s="220"/>
      <c r="C8428" s="220"/>
      <c r="D8428" s="220"/>
      <c r="E8428" s="220"/>
      <c r="F8428" s="220"/>
      <c r="G8428" s="220"/>
      <c r="H8428" s="220"/>
      <c r="I8428" s="220"/>
      <c r="J8428" s="220"/>
      <c r="K8428" s="220"/>
      <c r="L8428" s="220"/>
      <c r="M8428" s="326"/>
      <c r="N8428" s="220"/>
      <c r="O8428" s="220"/>
      <c r="P8428" s="220"/>
      <c r="Q8428" s="326"/>
      <c r="R8428" s="326"/>
      <c r="S8428" s="326"/>
      <c r="T8428" s="326"/>
    </row>
    <row r="8429" spans="1:20">
      <c r="A8429" s="220"/>
      <c r="B8429" s="220"/>
      <c r="C8429" s="220"/>
      <c r="D8429" s="220"/>
      <c r="E8429" s="220"/>
      <c r="F8429" s="220"/>
      <c r="G8429" s="220"/>
      <c r="H8429" s="220"/>
      <c r="I8429" s="220"/>
      <c r="J8429" s="220"/>
      <c r="K8429" s="220"/>
      <c r="L8429" s="220"/>
      <c r="M8429" s="326"/>
      <c r="N8429" s="220"/>
      <c r="O8429" s="220"/>
      <c r="P8429" s="220"/>
      <c r="Q8429" s="326"/>
      <c r="R8429" s="326"/>
      <c r="S8429" s="326"/>
      <c r="T8429" s="326"/>
    </row>
    <row r="8430" spans="1:20">
      <c r="A8430" s="220"/>
      <c r="B8430" s="220"/>
      <c r="C8430" s="220"/>
      <c r="D8430" s="220"/>
      <c r="E8430" s="220"/>
      <c r="F8430" s="220"/>
      <c r="G8430" s="220"/>
      <c r="H8430" s="220"/>
      <c r="I8430" s="220"/>
      <c r="J8430" s="220"/>
      <c r="K8430" s="220"/>
      <c r="L8430" s="220"/>
      <c r="M8430" s="326"/>
      <c r="N8430" s="220"/>
      <c r="O8430" s="220"/>
      <c r="P8430" s="220"/>
      <c r="Q8430" s="326"/>
      <c r="R8430" s="326"/>
      <c r="S8430" s="326"/>
      <c r="T8430" s="326"/>
    </row>
    <row r="8431" spans="1:20">
      <c r="A8431" s="220"/>
      <c r="B8431" s="220"/>
      <c r="C8431" s="220"/>
      <c r="D8431" s="220"/>
      <c r="E8431" s="220"/>
      <c r="F8431" s="220"/>
      <c r="G8431" s="220"/>
      <c r="H8431" s="220"/>
      <c r="I8431" s="220"/>
      <c r="J8431" s="220"/>
      <c r="K8431" s="220"/>
      <c r="L8431" s="220"/>
      <c r="M8431" s="326"/>
      <c r="N8431" s="220"/>
      <c r="O8431" s="220"/>
      <c r="P8431" s="220"/>
      <c r="Q8431" s="326"/>
      <c r="R8431" s="326"/>
      <c r="S8431" s="326"/>
      <c r="T8431" s="326"/>
    </row>
    <row r="8432" spans="1:20">
      <c r="A8432" s="220"/>
      <c r="B8432" s="220"/>
      <c r="C8432" s="220"/>
      <c r="D8432" s="220"/>
      <c r="E8432" s="220"/>
      <c r="F8432" s="220"/>
      <c r="G8432" s="220"/>
      <c r="H8432" s="220"/>
      <c r="I8432" s="220"/>
      <c r="J8432" s="220"/>
      <c r="K8432" s="220"/>
      <c r="L8432" s="220"/>
      <c r="M8432" s="326"/>
      <c r="N8432" s="220"/>
      <c r="O8432" s="220"/>
      <c r="P8432" s="220"/>
      <c r="Q8432" s="326"/>
      <c r="R8432" s="326"/>
      <c r="S8432" s="326"/>
      <c r="T8432" s="326"/>
    </row>
    <row r="8433" spans="1:20">
      <c r="A8433" s="220"/>
      <c r="B8433" s="220"/>
      <c r="C8433" s="220"/>
      <c r="D8433" s="220"/>
      <c r="E8433" s="220"/>
      <c r="F8433" s="220"/>
      <c r="G8433" s="220"/>
      <c r="H8433" s="220"/>
      <c r="I8433" s="220"/>
      <c r="J8433" s="220"/>
      <c r="K8433" s="220"/>
      <c r="L8433" s="220"/>
      <c r="M8433" s="326"/>
      <c r="N8433" s="220"/>
      <c r="O8433" s="220"/>
      <c r="P8433" s="220"/>
      <c r="Q8433" s="326"/>
      <c r="R8433" s="326"/>
      <c r="S8433" s="326"/>
      <c r="T8433" s="326"/>
    </row>
    <row r="8434" spans="1:20">
      <c r="A8434" s="220"/>
      <c r="B8434" s="220"/>
      <c r="C8434" s="220"/>
      <c r="D8434" s="220"/>
      <c r="E8434" s="220"/>
      <c r="F8434" s="220"/>
      <c r="G8434" s="220"/>
      <c r="H8434" s="220"/>
      <c r="I8434" s="220"/>
      <c r="J8434" s="220"/>
      <c r="K8434" s="220"/>
      <c r="L8434" s="220"/>
      <c r="M8434" s="326"/>
      <c r="N8434" s="220"/>
      <c r="O8434" s="220"/>
      <c r="P8434" s="220"/>
      <c r="Q8434" s="326"/>
      <c r="R8434" s="326"/>
      <c r="S8434" s="326"/>
      <c r="T8434" s="326"/>
    </row>
    <row r="8435" spans="1:20">
      <c r="A8435" s="220"/>
      <c r="B8435" s="220"/>
      <c r="C8435" s="220"/>
      <c r="D8435" s="220"/>
      <c r="E8435" s="220"/>
      <c r="F8435" s="220"/>
      <c r="G8435" s="220"/>
      <c r="H8435" s="220"/>
      <c r="I8435" s="220"/>
      <c r="J8435" s="220"/>
      <c r="K8435" s="220"/>
      <c r="L8435" s="220"/>
      <c r="M8435" s="326"/>
      <c r="N8435" s="220"/>
      <c r="O8435" s="220"/>
      <c r="P8435" s="220"/>
      <c r="Q8435" s="326"/>
      <c r="R8435" s="326"/>
      <c r="S8435" s="326"/>
      <c r="T8435" s="326"/>
    </row>
    <row r="8436" spans="1:20">
      <c r="A8436" s="220"/>
      <c r="B8436" s="220"/>
      <c r="C8436" s="220"/>
      <c r="D8436" s="220"/>
      <c r="E8436" s="220"/>
      <c r="F8436" s="220"/>
      <c r="G8436" s="220"/>
      <c r="H8436" s="220"/>
      <c r="I8436" s="220"/>
      <c r="J8436" s="220"/>
      <c r="K8436" s="220"/>
      <c r="L8436" s="220"/>
      <c r="M8436" s="326"/>
      <c r="N8436" s="220"/>
      <c r="O8436" s="220"/>
      <c r="P8436" s="220"/>
      <c r="Q8436" s="326"/>
      <c r="R8436" s="326"/>
      <c r="S8436" s="326"/>
      <c r="T8436" s="326"/>
    </row>
    <row r="8437" spans="1:20">
      <c r="A8437" s="220"/>
      <c r="B8437" s="220"/>
      <c r="C8437" s="220"/>
      <c r="D8437" s="220"/>
      <c r="E8437" s="220"/>
      <c r="F8437" s="220"/>
      <c r="G8437" s="220"/>
      <c r="H8437" s="220"/>
      <c r="I8437" s="220"/>
      <c r="J8437" s="220"/>
      <c r="K8437" s="220"/>
      <c r="L8437" s="220"/>
      <c r="M8437" s="326"/>
      <c r="N8437" s="220"/>
      <c r="O8437" s="220"/>
      <c r="P8437" s="220"/>
      <c r="Q8437" s="326"/>
      <c r="R8437" s="326"/>
      <c r="S8437" s="326"/>
      <c r="T8437" s="326"/>
    </row>
    <row r="8438" spans="1:20">
      <c r="A8438" s="220"/>
      <c r="B8438" s="220"/>
      <c r="C8438" s="220"/>
      <c r="D8438" s="220"/>
      <c r="E8438" s="220"/>
      <c r="F8438" s="220"/>
      <c r="G8438" s="220"/>
      <c r="H8438" s="220"/>
      <c r="I8438" s="220"/>
      <c r="J8438" s="220"/>
      <c r="K8438" s="220"/>
      <c r="L8438" s="220"/>
      <c r="M8438" s="326"/>
      <c r="N8438" s="220"/>
      <c r="O8438" s="220"/>
      <c r="P8438" s="220"/>
      <c r="Q8438" s="326"/>
      <c r="R8438" s="326"/>
      <c r="S8438" s="326"/>
      <c r="T8438" s="326"/>
    </row>
    <row r="8439" spans="1:20">
      <c r="A8439" s="220"/>
      <c r="B8439" s="220"/>
      <c r="C8439" s="220"/>
      <c r="D8439" s="220"/>
      <c r="E8439" s="220"/>
      <c r="F8439" s="220"/>
      <c r="G8439" s="220"/>
      <c r="H8439" s="220"/>
      <c r="I8439" s="220"/>
      <c r="J8439" s="220"/>
      <c r="K8439" s="220"/>
      <c r="L8439" s="220"/>
      <c r="M8439" s="326"/>
      <c r="N8439" s="220"/>
      <c r="O8439" s="220"/>
      <c r="P8439" s="220"/>
      <c r="Q8439" s="326"/>
      <c r="R8439" s="326"/>
      <c r="S8439" s="326"/>
      <c r="T8439" s="326"/>
    </row>
    <row r="8440" spans="1:20">
      <c r="A8440" s="220"/>
      <c r="B8440" s="220"/>
      <c r="C8440" s="220"/>
      <c r="D8440" s="220"/>
      <c r="E8440" s="220"/>
      <c r="F8440" s="220"/>
      <c r="G8440" s="220"/>
      <c r="H8440" s="220"/>
      <c r="I8440" s="220"/>
      <c r="J8440" s="220"/>
      <c r="K8440" s="220"/>
      <c r="L8440" s="220"/>
      <c r="M8440" s="326"/>
      <c r="N8440" s="220"/>
      <c r="O8440" s="220"/>
      <c r="P8440" s="220"/>
      <c r="Q8440" s="326"/>
      <c r="R8440" s="326"/>
      <c r="S8440" s="326"/>
      <c r="T8440" s="326"/>
    </row>
    <row r="8441" spans="1:20">
      <c r="A8441" s="220"/>
      <c r="B8441" s="220"/>
      <c r="C8441" s="220"/>
      <c r="D8441" s="220"/>
      <c r="E8441" s="220"/>
      <c r="F8441" s="220"/>
      <c r="G8441" s="220"/>
      <c r="H8441" s="220"/>
      <c r="I8441" s="220"/>
      <c r="J8441" s="220"/>
      <c r="K8441" s="220"/>
      <c r="L8441" s="220"/>
      <c r="M8441" s="326"/>
      <c r="N8441" s="220"/>
      <c r="O8441" s="220"/>
      <c r="P8441" s="220"/>
      <c r="Q8441" s="326"/>
      <c r="R8441" s="326"/>
      <c r="S8441" s="326"/>
      <c r="T8441" s="326"/>
    </row>
    <row r="8442" spans="1:20">
      <c r="A8442" s="220"/>
      <c r="B8442" s="220"/>
      <c r="C8442" s="220"/>
      <c r="D8442" s="220"/>
      <c r="E8442" s="220"/>
      <c r="F8442" s="220"/>
      <c r="G8442" s="220"/>
      <c r="H8442" s="220"/>
      <c r="I8442" s="220"/>
      <c r="J8442" s="220"/>
      <c r="K8442" s="220"/>
      <c r="L8442" s="220"/>
      <c r="M8442" s="326"/>
      <c r="N8442" s="220"/>
      <c r="O8442" s="220"/>
      <c r="P8442" s="220"/>
      <c r="Q8442" s="326"/>
      <c r="R8442" s="326"/>
      <c r="S8442" s="326"/>
      <c r="T8442" s="326"/>
    </row>
    <row r="8443" spans="1:20">
      <c r="A8443" s="220"/>
      <c r="B8443" s="220"/>
      <c r="C8443" s="220"/>
      <c r="D8443" s="220"/>
      <c r="E8443" s="220"/>
      <c r="F8443" s="220"/>
      <c r="G8443" s="220"/>
      <c r="H8443" s="220"/>
      <c r="I8443" s="220"/>
      <c r="J8443" s="220"/>
      <c r="K8443" s="220"/>
      <c r="L8443" s="220"/>
      <c r="M8443" s="326"/>
      <c r="N8443" s="220"/>
      <c r="O8443" s="220"/>
      <c r="P8443" s="220"/>
      <c r="Q8443" s="326"/>
      <c r="R8443" s="326"/>
      <c r="S8443" s="326"/>
      <c r="T8443" s="326"/>
    </row>
    <row r="8444" spans="1:20">
      <c r="A8444" s="220"/>
      <c r="B8444" s="220"/>
      <c r="C8444" s="220"/>
      <c r="D8444" s="220"/>
      <c r="E8444" s="220"/>
      <c r="F8444" s="220"/>
      <c r="G8444" s="220"/>
      <c r="H8444" s="220"/>
      <c r="I8444" s="220"/>
      <c r="J8444" s="220"/>
      <c r="K8444" s="220"/>
      <c r="L8444" s="220"/>
      <c r="M8444" s="326"/>
      <c r="N8444" s="220"/>
      <c r="O8444" s="220"/>
      <c r="P8444" s="220"/>
      <c r="Q8444" s="326"/>
      <c r="R8444" s="326"/>
      <c r="S8444" s="326"/>
      <c r="T8444" s="326"/>
    </row>
    <row r="8445" spans="1:20">
      <c r="A8445" s="220"/>
      <c r="B8445" s="220"/>
      <c r="C8445" s="220"/>
      <c r="D8445" s="220"/>
      <c r="E8445" s="220"/>
      <c r="F8445" s="220"/>
      <c r="G8445" s="220"/>
      <c r="H8445" s="220"/>
      <c r="I8445" s="220"/>
      <c r="J8445" s="220"/>
      <c r="K8445" s="220"/>
      <c r="L8445" s="220"/>
      <c r="M8445" s="326"/>
      <c r="N8445" s="220"/>
      <c r="O8445" s="220"/>
      <c r="P8445" s="220"/>
      <c r="Q8445" s="326"/>
      <c r="R8445" s="326"/>
      <c r="S8445" s="326"/>
      <c r="T8445" s="326"/>
    </row>
    <row r="8446" spans="1:20">
      <c r="A8446" s="220"/>
      <c r="B8446" s="220"/>
      <c r="C8446" s="220"/>
      <c r="D8446" s="220"/>
      <c r="E8446" s="220"/>
      <c r="F8446" s="220"/>
      <c r="G8446" s="220"/>
      <c r="H8446" s="220"/>
      <c r="I8446" s="220"/>
      <c r="J8446" s="220"/>
      <c r="K8446" s="220"/>
      <c r="L8446" s="220"/>
      <c r="M8446" s="326"/>
      <c r="N8446" s="220"/>
      <c r="O8446" s="220"/>
      <c r="P8446" s="220"/>
      <c r="Q8446" s="326"/>
      <c r="R8446" s="326"/>
      <c r="S8446" s="326"/>
      <c r="T8446" s="326"/>
    </row>
    <row r="8447" spans="1:20">
      <c r="A8447" s="220"/>
      <c r="B8447" s="220"/>
      <c r="C8447" s="220"/>
      <c r="D8447" s="220"/>
      <c r="E8447" s="220"/>
      <c r="F8447" s="220"/>
      <c r="G8447" s="220"/>
      <c r="H8447" s="220"/>
      <c r="I8447" s="220"/>
      <c r="J8447" s="220"/>
      <c r="K8447" s="220"/>
      <c r="L8447" s="220"/>
      <c r="M8447" s="326"/>
      <c r="N8447" s="220"/>
      <c r="O8447" s="220"/>
      <c r="P8447" s="220"/>
      <c r="Q8447" s="326"/>
      <c r="R8447" s="326"/>
      <c r="S8447" s="326"/>
      <c r="T8447" s="326"/>
    </row>
    <row r="8448" spans="1:20">
      <c r="A8448" s="220"/>
      <c r="B8448" s="220"/>
      <c r="C8448" s="220"/>
      <c r="D8448" s="220"/>
      <c r="E8448" s="220"/>
      <c r="F8448" s="220"/>
      <c r="G8448" s="220"/>
      <c r="H8448" s="220"/>
      <c r="I8448" s="220"/>
      <c r="J8448" s="220"/>
      <c r="K8448" s="220"/>
      <c r="L8448" s="220"/>
      <c r="M8448" s="326"/>
      <c r="N8448" s="220"/>
      <c r="O8448" s="220"/>
      <c r="P8448" s="220"/>
      <c r="Q8448" s="326"/>
      <c r="R8448" s="326"/>
      <c r="S8448" s="326"/>
      <c r="T8448" s="326"/>
    </row>
    <row r="8449" spans="1:20">
      <c r="A8449" s="220"/>
      <c r="B8449" s="220"/>
      <c r="C8449" s="220"/>
      <c r="D8449" s="220"/>
      <c r="E8449" s="220"/>
      <c r="F8449" s="220"/>
      <c r="G8449" s="220"/>
      <c r="H8449" s="220"/>
      <c r="I8449" s="220"/>
      <c r="J8449" s="220"/>
      <c r="K8449" s="220"/>
      <c r="L8449" s="220"/>
      <c r="M8449" s="326"/>
      <c r="N8449" s="220"/>
      <c r="O8449" s="220"/>
      <c r="P8449" s="220"/>
      <c r="Q8449" s="326"/>
      <c r="R8449" s="326"/>
      <c r="S8449" s="326"/>
      <c r="T8449" s="326"/>
    </row>
    <row r="8450" spans="1:20">
      <c r="A8450" s="220"/>
      <c r="B8450" s="220"/>
      <c r="C8450" s="220"/>
      <c r="D8450" s="220"/>
      <c r="E8450" s="220"/>
      <c r="F8450" s="220"/>
      <c r="G8450" s="220"/>
      <c r="H8450" s="220"/>
      <c r="I8450" s="220"/>
      <c r="J8450" s="220"/>
      <c r="K8450" s="220"/>
      <c r="L8450" s="220"/>
      <c r="M8450" s="326"/>
      <c r="N8450" s="220"/>
      <c r="O8450" s="220"/>
      <c r="P8450" s="220"/>
      <c r="Q8450" s="326"/>
      <c r="R8450" s="326"/>
      <c r="S8450" s="326"/>
      <c r="T8450" s="326"/>
    </row>
    <row r="8451" spans="1:20">
      <c r="A8451" s="220"/>
      <c r="B8451" s="220"/>
      <c r="C8451" s="220"/>
      <c r="D8451" s="220"/>
      <c r="E8451" s="220"/>
      <c r="F8451" s="220"/>
      <c r="G8451" s="220"/>
      <c r="H8451" s="220"/>
      <c r="I8451" s="220"/>
      <c r="J8451" s="220"/>
      <c r="K8451" s="220"/>
      <c r="L8451" s="220"/>
      <c r="M8451" s="326"/>
      <c r="N8451" s="220"/>
      <c r="O8451" s="220"/>
      <c r="P8451" s="220"/>
      <c r="Q8451" s="326"/>
      <c r="R8451" s="326"/>
      <c r="S8451" s="326"/>
      <c r="T8451" s="326"/>
    </row>
    <row r="8452" spans="1:20">
      <c r="A8452" s="220"/>
      <c r="B8452" s="220"/>
      <c r="C8452" s="220"/>
      <c r="D8452" s="220"/>
      <c r="E8452" s="220"/>
      <c r="F8452" s="220"/>
      <c r="G8452" s="220"/>
      <c r="H8452" s="220"/>
      <c r="I8452" s="220"/>
      <c r="J8452" s="220"/>
      <c r="K8452" s="220"/>
      <c r="L8452" s="220"/>
      <c r="M8452" s="326"/>
      <c r="N8452" s="220"/>
      <c r="O8452" s="220"/>
      <c r="P8452" s="220"/>
      <c r="Q8452" s="326"/>
      <c r="R8452" s="326"/>
      <c r="S8452" s="326"/>
      <c r="T8452" s="326"/>
    </row>
    <row r="8453" spans="1:20">
      <c r="A8453" s="220"/>
      <c r="B8453" s="220"/>
      <c r="C8453" s="220"/>
      <c r="D8453" s="220"/>
      <c r="E8453" s="220"/>
      <c r="F8453" s="220"/>
      <c r="G8453" s="220"/>
      <c r="H8453" s="220"/>
      <c r="I8453" s="220"/>
      <c r="J8453" s="220"/>
      <c r="K8453" s="220"/>
      <c r="L8453" s="220"/>
      <c r="M8453" s="326"/>
      <c r="N8453" s="220"/>
      <c r="O8453" s="220"/>
      <c r="P8453" s="220"/>
      <c r="Q8453" s="326"/>
      <c r="R8453" s="326"/>
      <c r="S8453" s="326"/>
      <c r="T8453" s="326"/>
    </row>
    <row r="8454" spans="1:20">
      <c r="A8454" s="220"/>
      <c r="B8454" s="220"/>
      <c r="C8454" s="220"/>
      <c r="D8454" s="220"/>
      <c r="E8454" s="220"/>
      <c r="F8454" s="220"/>
      <c r="G8454" s="220"/>
      <c r="H8454" s="220"/>
      <c r="I8454" s="220"/>
      <c r="J8454" s="220"/>
      <c r="K8454" s="220"/>
      <c r="L8454" s="220"/>
      <c r="M8454" s="326"/>
      <c r="N8454" s="220"/>
      <c r="O8454" s="220"/>
      <c r="P8454" s="220"/>
      <c r="Q8454" s="326"/>
      <c r="R8454" s="326"/>
      <c r="S8454" s="326"/>
      <c r="T8454" s="326"/>
    </row>
    <row r="8455" spans="1:20">
      <c r="A8455" s="220"/>
      <c r="B8455" s="220"/>
      <c r="C8455" s="220"/>
      <c r="D8455" s="220"/>
      <c r="E8455" s="220"/>
      <c r="F8455" s="220"/>
      <c r="G8455" s="220"/>
      <c r="H8455" s="220"/>
      <c r="I8455" s="220"/>
      <c r="J8455" s="220"/>
      <c r="K8455" s="220"/>
      <c r="L8455" s="220"/>
      <c r="M8455" s="326"/>
      <c r="N8455" s="220"/>
      <c r="O8455" s="220"/>
      <c r="P8455" s="220"/>
      <c r="Q8455" s="326"/>
      <c r="R8455" s="326"/>
      <c r="S8455" s="326"/>
      <c r="T8455" s="326"/>
    </row>
    <row r="8456" spans="1:20">
      <c r="A8456" s="220"/>
      <c r="B8456" s="220"/>
      <c r="C8456" s="220"/>
      <c r="D8456" s="220"/>
      <c r="E8456" s="220"/>
      <c r="F8456" s="220"/>
      <c r="G8456" s="220"/>
      <c r="H8456" s="220"/>
      <c r="I8456" s="220"/>
      <c r="J8456" s="220"/>
      <c r="K8456" s="220"/>
      <c r="L8456" s="220"/>
      <c r="M8456" s="326"/>
      <c r="N8456" s="220"/>
      <c r="O8456" s="220"/>
      <c r="P8456" s="220"/>
      <c r="Q8456" s="326"/>
      <c r="R8456" s="326"/>
      <c r="S8456" s="326"/>
      <c r="T8456" s="326"/>
    </row>
    <row r="8457" spans="1:20">
      <c r="A8457" s="220"/>
      <c r="B8457" s="220"/>
      <c r="C8457" s="220"/>
      <c r="D8457" s="220"/>
      <c r="E8457" s="220"/>
      <c r="F8457" s="220"/>
      <c r="G8457" s="220"/>
      <c r="H8457" s="220"/>
      <c r="I8457" s="220"/>
      <c r="J8457" s="220"/>
      <c r="K8457" s="220"/>
      <c r="L8457" s="220"/>
      <c r="M8457" s="326"/>
      <c r="N8457" s="220"/>
      <c r="O8457" s="220"/>
      <c r="P8457" s="220"/>
      <c r="Q8457" s="326"/>
      <c r="R8457" s="326"/>
      <c r="S8457" s="326"/>
      <c r="T8457" s="326"/>
    </row>
    <row r="8458" spans="1:20">
      <c r="A8458" s="220"/>
      <c r="B8458" s="220"/>
      <c r="C8458" s="220"/>
      <c r="D8458" s="220"/>
      <c r="E8458" s="220"/>
      <c r="F8458" s="220"/>
      <c r="G8458" s="220"/>
      <c r="H8458" s="220"/>
      <c r="I8458" s="220"/>
      <c r="J8458" s="220"/>
      <c r="K8458" s="220"/>
      <c r="L8458" s="220"/>
      <c r="M8458" s="326"/>
      <c r="N8458" s="220"/>
      <c r="O8458" s="220"/>
      <c r="P8458" s="220"/>
      <c r="Q8458" s="326"/>
      <c r="R8458" s="326"/>
      <c r="S8458" s="326"/>
      <c r="T8458" s="326"/>
    </row>
    <row r="8459" spans="1:20">
      <c r="A8459" s="220"/>
      <c r="B8459" s="220"/>
      <c r="C8459" s="220"/>
      <c r="D8459" s="220"/>
      <c r="E8459" s="220"/>
      <c r="F8459" s="220"/>
      <c r="G8459" s="220"/>
      <c r="H8459" s="220"/>
      <c r="I8459" s="220"/>
      <c r="J8459" s="220"/>
      <c r="K8459" s="220"/>
      <c r="L8459" s="220"/>
      <c r="M8459" s="326"/>
      <c r="N8459" s="220"/>
      <c r="O8459" s="220"/>
      <c r="P8459" s="220"/>
      <c r="Q8459" s="326"/>
      <c r="R8459" s="326"/>
      <c r="S8459" s="326"/>
      <c r="T8459" s="326"/>
    </row>
    <row r="8460" spans="1:20">
      <c r="A8460" s="220"/>
      <c r="B8460" s="220"/>
      <c r="C8460" s="220"/>
      <c r="D8460" s="220"/>
      <c r="E8460" s="220"/>
      <c r="F8460" s="220"/>
      <c r="G8460" s="220"/>
      <c r="H8460" s="220"/>
      <c r="I8460" s="220"/>
      <c r="J8460" s="220"/>
      <c r="K8460" s="220"/>
      <c r="L8460" s="220"/>
      <c r="M8460" s="326"/>
      <c r="N8460" s="220"/>
      <c r="O8460" s="220"/>
      <c r="P8460" s="220"/>
      <c r="Q8460" s="326"/>
      <c r="R8460" s="326"/>
      <c r="S8460" s="326"/>
      <c r="T8460" s="326"/>
    </row>
    <row r="8461" spans="1:20">
      <c r="A8461" s="220"/>
      <c r="B8461" s="220"/>
      <c r="C8461" s="220"/>
      <c r="D8461" s="220"/>
      <c r="E8461" s="220"/>
      <c r="F8461" s="220"/>
      <c r="G8461" s="220"/>
      <c r="H8461" s="220"/>
      <c r="I8461" s="220"/>
      <c r="J8461" s="220"/>
      <c r="K8461" s="220"/>
      <c r="L8461" s="220"/>
      <c r="M8461" s="326"/>
      <c r="N8461" s="220"/>
      <c r="O8461" s="220"/>
      <c r="P8461" s="220"/>
      <c r="Q8461" s="326"/>
      <c r="R8461" s="326"/>
      <c r="S8461" s="326"/>
      <c r="T8461" s="326"/>
    </row>
    <row r="8462" spans="1:20">
      <c r="A8462" s="220"/>
      <c r="B8462" s="220"/>
      <c r="C8462" s="220"/>
      <c r="D8462" s="220"/>
      <c r="E8462" s="220"/>
      <c r="F8462" s="220"/>
      <c r="G8462" s="220"/>
      <c r="H8462" s="220"/>
      <c r="I8462" s="220"/>
      <c r="J8462" s="220"/>
      <c r="K8462" s="220"/>
      <c r="L8462" s="220"/>
      <c r="M8462" s="326"/>
      <c r="N8462" s="220"/>
      <c r="O8462" s="220"/>
      <c r="P8462" s="220"/>
      <c r="Q8462" s="326"/>
      <c r="R8462" s="326"/>
      <c r="S8462" s="326"/>
      <c r="T8462" s="326"/>
    </row>
    <row r="8463" spans="1:20">
      <c r="A8463" s="220"/>
      <c r="B8463" s="220"/>
      <c r="C8463" s="220"/>
      <c r="D8463" s="220"/>
      <c r="E8463" s="220"/>
      <c r="F8463" s="220"/>
      <c r="G8463" s="220"/>
      <c r="H8463" s="220"/>
      <c r="I8463" s="220"/>
      <c r="J8463" s="220"/>
      <c r="K8463" s="220"/>
      <c r="L8463" s="220"/>
      <c r="M8463" s="326"/>
      <c r="N8463" s="220"/>
      <c r="O8463" s="220"/>
      <c r="P8463" s="220"/>
      <c r="Q8463" s="326"/>
      <c r="R8463" s="326"/>
      <c r="S8463" s="326"/>
      <c r="T8463" s="326"/>
    </row>
    <row r="8464" spans="1:20">
      <c r="A8464" s="220"/>
      <c r="B8464" s="220"/>
      <c r="C8464" s="220"/>
      <c r="D8464" s="220"/>
      <c r="E8464" s="220"/>
      <c r="F8464" s="220"/>
      <c r="G8464" s="220"/>
      <c r="H8464" s="220"/>
      <c r="I8464" s="220"/>
      <c r="J8464" s="220"/>
      <c r="K8464" s="220"/>
      <c r="L8464" s="220"/>
      <c r="M8464" s="326"/>
      <c r="N8464" s="220"/>
      <c r="O8464" s="220"/>
      <c r="P8464" s="220"/>
      <c r="Q8464" s="326"/>
      <c r="R8464" s="326"/>
      <c r="S8464" s="326"/>
      <c r="T8464" s="326"/>
    </row>
    <row r="8465" spans="1:20">
      <c r="A8465" s="220"/>
      <c r="B8465" s="220"/>
      <c r="C8465" s="220"/>
      <c r="D8465" s="220"/>
      <c r="E8465" s="220"/>
      <c r="F8465" s="220"/>
      <c r="G8465" s="220"/>
      <c r="H8465" s="220"/>
      <c r="I8465" s="220"/>
      <c r="J8465" s="220"/>
      <c r="K8465" s="220"/>
      <c r="L8465" s="220"/>
      <c r="M8465" s="326"/>
      <c r="N8465" s="220"/>
      <c r="O8465" s="220"/>
      <c r="P8465" s="220"/>
      <c r="Q8465" s="326"/>
      <c r="R8465" s="326"/>
      <c r="S8465" s="326"/>
      <c r="T8465" s="326"/>
    </row>
    <row r="8466" spans="1:20">
      <c r="A8466" s="220"/>
      <c r="B8466" s="220"/>
      <c r="C8466" s="220"/>
      <c r="D8466" s="220"/>
      <c r="E8466" s="220"/>
      <c r="F8466" s="220"/>
      <c r="G8466" s="220"/>
      <c r="H8466" s="220"/>
      <c r="I8466" s="220"/>
      <c r="J8466" s="220"/>
      <c r="K8466" s="220"/>
      <c r="L8466" s="220"/>
      <c r="M8466" s="326"/>
      <c r="N8466" s="220"/>
      <c r="O8466" s="220"/>
      <c r="P8466" s="220"/>
      <c r="Q8466" s="326"/>
      <c r="R8466" s="326"/>
      <c r="S8466" s="326"/>
      <c r="T8466" s="326"/>
    </row>
    <row r="8467" spans="1:20">
      <c r="A8467" s="220"/>
      <c r="B8467" s="220"/>
      <c r="C8467" s="220"/>
      <c r="D8467" s="220"/>
      <c r="E8467" s="220"/>
      <c r="F8467" s="220"/>
      <c r="G8467" s="220"/>
      <c r="H8467" s="220"/>
      <c r="I8467" s="220"/>
      <c r="J8467" s="220"/>
      <c r="K8467" s="220"/>
      <c r="L8467" s="220"/>
      <c r="M8467" s="326"/>
      <c r="N8467" s="220"/>
      <c r="O8467" s="220"/>
      <c r="P8467" s="220"/>
      <c r="Q8467" s="326"/>
      <c r="R8467" s="326"/>
      <c r="S8467" s="326"/>
      <c r="T8467" s="326"/>
    </row>
    <row r="8468" spans="1:20">
      <c r="A8468" s="220"/>
      <c r="B8468" s="220"/>
      <c r="C8468" s="220"/>
      <c r="D8468" s="220"/>
      <c r="E8468" s="220"/>
      <c r="F8468" s="220"/>
      <c r="G8468" s="220"/>
      <c r="H8468" s="220"/>
      <c r="I8468" s="220"/>
      <c r="J8468" s="220"/>
      <c r="K8468" s="220"/>
      <c r="L8468" s="220"/>
      <c r="M8468" s="326"/>
      <c r="N8468" s="220"/>
      <c r="O8468" s="220"/>
      <c r="P8468" s="220"/>
      <c r="Q8468" s="326"/>
      <c r="R8468" s="326"/>
      <c r="S8468" s="326"/>
      <c r="T8468" s="326"/>
    </row>
    <row r="8469" spans="1:20">
      <c r="A8469" s="220"/>
      <c r="B8469" s="220"/>
      <c r="C8469" s="220"/>
      <c r="D8469" s="220"/>
      <c r="E8469" s="220"/>
      <c r="F8469" s="220"/>
      <c r="G8469" s="220"/>
      <c r="H8469" s="220"/>
      <c r="I8469" s="220"/>
      <c r="J8469" s="220"/>
      <c r="K8469" s="220"/>
      <c r="L8469" s="220"/>
      <c r="M8469" s="326"/>
      <c r="N8469" s="220"/>
      <c r="O8469" s="220"/>
      <c r="P8469" s="220"/>
      <c r="Q8469" s="326"/>
      <c r="R8469" s="326"/>
      <c r="S8469" s="326"/>
      <c r="T8469" s="326"/>
    </row>
    <row r="8470" spans="1:20">
      <c r="A8470" s="220"/>
      <c r="B8470" s="220"/>
      <c r="C8470" s="220"/>
      <c r="D8470" s="220"/>
      <c r="E8470" s="220"/>
      <c r="F8470" s="220"/>
      <c r="G8470" s="220"/>
      <c r="H8470" s="220"/>
      <c r="I8470" s="220"/>
      <c r="J8470" s="220"/>
      <c r="K8470" s="220"/>
      <c r="L8470" s="220"/>
      <c r="M8470" s="326"/>
      <c r="N8470" s="220"/>
      <c r="O8470" s="220"/>
      <c r="P8470" s="220"/>
      <c r="Q8470" s="326"/>
      <c r="R8470" s="326"/>
      <c r="S8470" s="326"/>
      <c r="T8470" s="326"/>
    </row>
    <row r="8471" spans="1:20">
      <c r="A8471" s="220"/>
      <c r="B8471" s="220"/>
      <c r="C8471" s="220"/>
      <c r="D8471" s="220"/>
      <c r="E8471" s="220"/>
      <c r="F8471" s="220"/>
      <c r="G8471" s="220"/>
      <c r="H8471" s="220"/>
      <c r="I8471" s="220"/>
      <c r="J8471" s="220"/>
      <c r="K8471" s="220"/>
      <c r="L8471" s="220"/>
      <c r="M8471" s="326"/>
      <c r="N8471" s="220"/>
      <c r="O8471" s="220"/>
      <c r="P8471" s="220"/>
      <c r="Q8471" s="326"/>
      <c r="R8471" s="326"/>
      <c r="S8471" s="326"/>
      <c r="T8471" s="326"/>
    </row>
    <row r="8472" spans="1:20">
      <c r="A8472" s="220"/>
      <c r="B8472" s="220"/>
      <c r="C8472" s="220"/>
      <c r="D8472" s="220"/>
      <c r="E8472" s="220"/>
      <c r="F8472" s="220"/>
      <c r="G8472" s="220"/>
      <c r="H8472" s="220"/>
      <c r="I8472" s="220"/>
      <c r="J8472" s="220"/>
      <c r="K8472" s="220"/>
      <c r="L8472" s="220"/>
      <c r="M8472" s="326"/>
      <c r="N8472" s="220"/>
      <c r="O8472" s="220"/>
      <c r="P8472" s="220"/>
      <c r="Q8472" s="326"/>
      <c r="R8472" s="326"/>
      <c r="S8472" s="326"/>
      <c r="T8472" s="326"/>
    </row>
    <row r="8473" spans="1:20">
      <c r="A8473" s="220"/>
      <c r="B8473" s="220"/>
      <c r="C8473" s="220"/>
      <c r="D8473" s="220"/>
      <c r="E8473" s="220"/>
      <c r="F8473" s="220"/>
      <c r="G8473" s="220"/>
      <c r="H8473" s="220"/>
      <c r="I8473" s="220"/>
      <c r="J8473" s="220"/>
      <c r="K8473" s="220"/>
      <c r="L8473" s="220"/>
      <c r="M8473" s="326"/>
      <c r="N8473" s="220"/>
      <c r="O8473" s="220"/>
      <c r="P8473" s="220"/>
      <c r="Q8473" s="326"/>
      <c r="R8473" s="326"/>
      <c r="S8473" s="326"/>
      <c r="T8473" s="326"/>
    </row>
    <row r="8474" spans="1:20">
      <c r="A8474" s="220"/>
      <c r="B8474" s="220"/>
      <c r="C8474" s="220"/>
      <c r="D8474" s="220"/>
      <c r="E8474" s="220"/>
      <c r="F8474" s="220"/>
      <c r="G8474" s="220"/>
      <c r="H8474" s="220"/>
      <c r="I8474" s="220"/>
      <c r="J8474" s="220"/>
      <c r="K8474" s="220"/>
      <c r="L8474" s="220"/>
      <c r="M8474" s="326"/>
      <c r="N8474" s="220"/>
      <c r="O8474" s="220"/>
      <c r="P8474" s="220"/>
      <c r="Q8474" s="326"/>
      <c r="R8474" s="326"/>
      <c r="S8474" s="326"/>
      <c r="T8474" s="326"/>
    </row>
    <row r="8475" spans="1:20">
      <c r="A8475" s="220"/>
      <c r="B8475" s="220"/>
      <c r="C8475" s="220"/>
      <c r="D8475" s="220"/>
      <c r="E8475" s="220"/>
      <c r="F8475" s="220"/>
      <c r="G8475" s="220"/>
      <c r="H8475" s="220"/>
      <c r="I8475" s="220"/>
      <c r="J8475" s="220"/>
      <c r="K8475" s="220"/>
      <c r="L8475" s="220"/>
      <c r="M8475" s="326"/>
      <c r="N8475" s="220"/>
      <c r="O8475" s="220"/>
      <c r="P8475" s="220"/>
      <c r="Q8475" s="326"/>
      <c r="R8475" s="326"/>
      <c r="S8475" s="326"/>
      <c r="T8475" s="326"/>
    </row>
    <row r="8476" spans="1:20">
      <c r="A8476" s="220"/>
      <c r="B8476" s="220"/>
      <c r="C8476" s="220"/>
      <c r="D8476" s="220"/>
      <c r="E8476" s="220"/>
      <c r="F8476" s="220"/>
      <c r="G8476" s="220"/>
      <c r="H8476" s="220"/>
      <c r="I8476" s="220"/>
      <c r="J8476" s="220"/>
      <c r="K8476" s="220"/>
      <c r="L8476" s="220"/>
      <c r="M8476" s="326"/>
      <c r="N8476" s="220"/>
      <c r="O8476" s="220"/>
      <c r="P8476" s="220"/>
      <c r="Q8476" s="326"/>
      <c r="R8476" s="326"/>
      <c r="S8476" s="326"/>
      <c r="T8476" s="326"/>
    </row>
    <row r="8477" spans="1:20">
      <c r="A8477" s="220"/>
      <c r="B8477" s="220"/>
      <c r="C8477" s="220"/>
      <c r="D8477" s="220"/>
      <c r="E8477" s="220"/>
      <c r="F8477" s="220"/>
      <c r="G8477" s="220"/>
      <c r="H8477" s="220"/>
      <c r="I8477" s="220"/>
      <c r="J8477" s="220"/>
      <c r="K8477" s="220"/>
      <c r="L8477" s="220"/>
      <c r="M8477" s="326"/>
      <c r="N8477" s="220"/>
      <c r="O8477" s="220"/>
      <c r="P8477" s="220"/>
      <c r="Q8477" s="326"/>
      <c r="R8477" s="326"/>
      <c r="S8477" s="326"/>
      <c r="T8477" s="326"/>
    </row>
    <row r="8478" spans="1:20">
      <c r="A8478" s="220"/>
      <c r="B8478" s="220"/>
      <c r="C8478" s="220"/>
      <c r="D8478" s="220"/>
      <c r="E8478" s="220"/>
      <c r="F8478" s="220"/>
      <c r="G8478" s="220"/>
      <c r="H8478" s="220"/>
      <c r="I8478" s="220"/>
      <c r="J8478" s="220"/>
      <c r="K8478" s="220"/>
      <c r="L8478" s="220"/>
      <c r="M8478" s="326"/>
      <c r="N8478" s="220"/>
      <c r="O8478" s="220"/>
      <c r="P8478" s="220"/>
      <c r="Q8478" s="326"/>
      <c r="R8478" s="326"/>
      <c r="S8478" s="326"/>
      <c r="T8478" s="326"/>
    </row>
    <row r="8479" spans="1:20">
      <c r="A8479" s="220"/>
      <c r="B8479" s="220"/>
      <c r="C8479" s="220"/>
      <c r="D8479" s="220"/>
      <c r="E8479" s="220"/>
      <c r="F8479" s="220"/>
      <c r="G8479" s="220"/>
      <c r="H8479" s="220"/>
      <c r="I8479" s="220"/>
      <c r="J8479" s="220"/>
      <c r="K8479" s="220"/>
      <c r="L8479" s="220"/>
      <c r="M8479" s="326"/>
      <c r="N8479" s="220"/>
      <c r="O8479" s="220"/>
      <c r="P8479" s="220"/>
      <c r="Q8479" s="326"/>
      <c r="R8479" s="326"/>
      <c r="S8479" s="326"/>
      <c r="T8479" s="326"/>
    </row>
    <row r="8480" spans="1:20">
      <c r="A8480" s="220"/>
      <c r="B8480" s="220"/>
      <c r="C8480" s="220"/>
      <c r="D8480" s="220"/>
      <c r="E8480" s="220"/>
      <c r="F8480" s="220"/>
      <c r="G8480" s="220"/>
      <c r="H8480" s="220"/>
      <c r="I8480" s="220"/>
      <c r="J8480" s="220"/>
      <c r="K8480" s="220"/>
      <c r="L8480" s="220"/>
      <c r="M8480" s="326"/>
      <c r="N8480" s="220"/>
      <c r="O8480" s="220"/>
      <c r="P8480" s="220"/>
      <c r="Q8480" s="326"/>
      <c r="R8480" s="326"/>
      <c r="S8480" s="326"/>
      <c r="T8480" s="326"/>
    </row>
    <row r="8481" spans="1:20">
      <c r="A8481" s="220"/>
      <c r="B8481" s="220"/>
      <c r="C8481" s="220"/>
      <c r="D8481" s="220"/>
      <c r="E8481" s="220"/>
      <c r="F8481" s="220"/>
      <c r="G8481" s="220"/>
      <c r="H8481" s="220"/>
      <c r="I8481" s="220"/>
      <c r="J8481" s="220"/>
      <c r="K8481" s="220"/>
      <c r="L8481" s="220"/>
      <c r="M8481" s="326"/>
      <c r="N8481" s="220"/>
      <c r="O8481" s="220"/>
      <c r="P8481" s="220"/>
      <c r="Q8481" s="326"/>
      <c r="R8481" s="326"/>
      <c r="S8481" s="326"/>
      <c r="T8481" s="326"/>
    </row>
    <row r="8482" spans="1:20">
      <c r="A8482" s="220"/>
      <c r="B8482" s="220"/>
      <c r="C8482" s="220"/>
      <c r="D8482" s="220"/>
      <c r="E8482" s="220"/>
      <c r="F8482" s="220"/>
      <c r="G8482" s="220"/>
      <c r="H8482" s="220"/>
      <c r="I8482" s="220"/>
      <c r="J8482" s="220"/>
      <c r="K8482" s="220"/>
      <c r="L8482" s="220"/>
      <c r="M8482" s="326"/>
      <c r="N8482" s="220"/>
      <c r="O8482" s="220"/>
      <c r="P8482" s="220"/>
      <c r="Q8482" s="326"/>
      <c r="R8482" s="326"/>
      <c r="S8482" s="326"/>
      <c r="T8482" s="326"/>
    </row>
    <row r="8483" spans="1:20">
      <c r="A8483" s="220"/>
      <c r="B8483" s="220"/>
      <c r="C8483" s="220"/>
      <c r="D8483" s="220"/>
      <c r="E8483" s="220"/>
      <c r="F8483" s="220"/>
      <c r="G8483" s="220"/>
      <c r="H8483" s="220"/>
      <c r="I8483" s="220"/>
      <c r="J8483" s="220"/>
      <c r="K8483" s="220"/>
      <c r="L8483" s="220"/>
      <c r="M8483" s="326"/>
      <c r="N8483" s="220"/>
      <c r="O8483" s="220"/>
      <c r="P8483" s="220"/>
      <c r="Q8483" s="326"/>
      <c r="R8483" s="326"/>
      <c r="S8483" s="326"/>
      <c r="T8483" s="326"/>
    </row>
    <row r="8484" spans="1:20">
      <c r="A8484" s="220"/>
      <c r="B8484" s="220"/>
      <c r="C8484" s="220"/>
      <c r="D8484" s="220"/>
      <c r="E8484" s="220"/>
      <c r="F8484" s="220"/>
      <c r="G8484" s="220"/>
      <c r="H8484" s="220"/>
      <c r="I8484" s="220"/>
      <c r="J8484" s="220"/>
      <c r="K8484" s="220"/>
      <c r="L8484" s="220"/>
      <c r="M8484" s="326"/>
      <c r="N8484" s="220"/>
      <c r="O8484" s="220"/>
      <c r="P8484" s="220"/>
      <c r="Q8484" s="326"/>
      <c r="R8484" s="326"/>
      <c r="S8484" s="326"/>
      <c r="T8484" s="326"/>
    </row>
    <row r="8485" spans="1:20">
      <c r="A8485" s="220"/>
      <c r="B8485" s="220"/>
      <c r="C8485" s="220"/>
      <c r="D8485" s="220"/>
      <c r="E8485" s="220"/>
      <c r="F8485" s="220"/>
      <c r="G8485" s="220"/>
      <c r="H8485" s="220"/>
      <c r="I8485" s="220"/>
      <c r="J8485" s="220"/>
      <c r="K8485" s="220"/>
      <c r="L8485" s="220"/>
      <c r="M8485" s="326"/>
      <c r="N8485" s="220"/>
      <c r="O8485" s="220"/>
      <c r="P8485" s="220"/>
      <c r="Q8485" s="326"/>
      <c r="R8485" s="326"/>
      <c r="S8485" s="326"/>
      <c r="T8485" s="326"/>
    </row>
    <row r="8486" spans="1:20">
      <c r="A8486" s="220"/>
      <c r="B8486" s="220"/>
      <c r="C8486" s="220"/>
      <c r="D8486" s="220"/>
      <c r="E8486" s="220"/>
      <c r="F8486" s="220"/>
      <c r="G8486" s="220"/>
      <c r="H8486" s="220"/>
      <c r="I8486" s="220"/>
      <c r="J8486" s="220"/>
      <c r="K8486" s="220"/>
      <c r="L8486" s="220"/>
      <c r="M8486" s="326"/>
      <c r="N8486" s="220"/>
      <c r="O8486" s="220"/>
      <c r="P8486" s="220"/>
      <c r="Q8486" s="326"/>
      <c r="R8486" s="326"/>
      <c r="S8486" s="326"/>
      <c r="T8486" s="326"/>
    </row>
    <row r="8487" spans="1:20">
      <c r="A8487" s="220"/>
      <c r="B8487" s="220"/>
      <c r="C8487" s="220"/>
      <c r="D8487" s="220"/>
      <c r="E8487" s="220"/>
      <c r="F8487" s="220"/>
      <c r="G8487" s="220"/>
      <c r="H8487" s="220"/>
      <c r="I8487" s="220"/>
      <c r="J8487" s="220"/>
      <c r="K8487" s="220"/>
      <c r="L8487" s="220"/>
      <c r="M8487" s="326"/>
      <c r="N8487" s="220"/>
      <c r="O8487" s="220"/>
      <c r="P8487" s="220"/>
      <c r="Q8487" s="326"/>
      <c r="R8487" s="326"/>
      <c r="S8487" s="326"/>
      <c r="T8487" s="326"/>
    </row>
    <row r="8488" spans="1:20">
      <c r="A8488" s="220"/>
      <c r="B8488" s="220"/>
      <c r="C8488" s="220"/>
      <c r="D8488" s="220"/>
      <c r="E8488" s="220"/>
      <c r="F8488" s="220"/>
      <c r="G8488" s="220"/>
      <c r="H8488" s="220"/>
      <c r="I8488" s="220"/>
      <c r="J8488" s="220"/>
      <c r="K8488" s="220"/>
      <c r="L8488" s="220"/>
      <c r="M8488" s="326"/>
      <c r="N8488" s="220"/>
      <c r="O8488" s="220"/>
      <c r="P8488" s="220"/>
      <c r="Q8488" s="326"/>
      <c r="R8488" s="326"/>
      <c r="S8488" s="326"/>
      <c r="T8488" s="326"/>
    </row>
    <row r="8489" spans="1:20">
      <c r="A8489" s="220"/>
      <c r="B8489" s="220"/>
      <c r="C8489" s="220"/>
      <c r="D8489" s="220"/>
      <c r="E8489" s="220"/>
      <c r="F8489" s="220"/>
      <c r="G8489" s="220"/>
      <c r="H8489" s="220"/>
      <c r="I8489" s="220"/>
      <c r="J8489" s="220"/>
      <c r="K8489" s="220"/>
      <c r="L8489" s="220"/>
      <c r="M8489" s="326"/>
      <c r="N8489" s="220"/>
      <c r="O8489" s="220"/>
      <c r="P8489" s="220"/>
      <c r="Q8489" s="326"/>
      <c r="R8489" s="326"/>
      <c r="S8489" s="326"/>
      <c r="T8489" s="326"/>
    </row>
    <row r="8490" spans="1:20">
      <c r="A8490" s="220"/>
      <c r="B8490" s="220"/>
      <c r="C8490" s="220"/>
      <c r="D8490" s="220"/>
      <c r="E8490" s="220"/>
      <c r="F8490" s="220"/>
      <c r="G8490" s="220"/>
      <c r="H8490" s="220"/>
      <c r="I8490" s="220"/>
      <c r="J8490" s="220"/>
      <c r="K8490" s="220"/>
      <c r="L8490" s="220"/>
      <c r="M8490" s="326"/>
      <c r="N8490" s="220"/>
      <c r="O8490" s="220"/>
      <c r="P8490" s="220"/>
      <c r="Q8490" s="326"/>
      <c r="R8490" s="326"/>
      <c r="S8490" s="326"/>
      <c r="T8490" s="326"/>
    </row>
    <row r="8491" spans="1:20">
      <c r="A8491" s="220"/>
      <c r="B8491" s="220"/>
      <c r="C8491" s="220"/>
      <c r="D8491" s="220"/>
      <c r="E8491" s="220"/>
      <c r="F8491" s="220"/>
      <c r="G8491" s="220"/>
      <c r="H8491" s="220"/>
      <c r="I8491" s="220"/>
      <c r="J8491" s="220"/>
      <c r="K8491" s="220"/>
      <c r="L8491" s="220"/>
      <c r="M8491" s="326"/>
      <c r="N8491" s="220"/>
      <c r="O8491" s="220"/>
      <c r="P8491" s="220"/>
      <c r="Q8491" s="326"/>
      <c r="R8491" s="326"/>
      <c r="S8491" s="326"/>
      <c r="T8491" s="326"/>
    </row>
    <row r="8492" spans="1:20">
      <c r="A8492" s="220"/>
      <c r="B8492" s="220"/>
      <c r="C8492" s="220"/>
      <c r="D8492" s="220"/>
      <c r="E8492" s="220"/>
      <c r="F8492" s="220"/>
      <c r="G8492" s="220"/>
      <c r="H8492" s="220"/>
      <c r="I8492" s="220"/>
      <c r="J8492" s="220"/>
      <c r="K8492" s="220"/>
      <c r="L8492" s="220"/>
      <c r="M8492" s="326"/>
      <c r="N8492" s="220"/>
      <c r="O8492" s="220"/>
      <c r="P8492" s="220"/>
      <c r="Q8492" s="326"/>
      <c r="R8492" s="326"/>
      <c r="S8492" s="326"/>
      <c r="T8492" s="326"/>
    </row>
    <row r="8493" spans="1:20">
      <c r="A8493" s="220"/>
      <c r="B8493" s="220"/>
      <c r="C8493" s="220"/>
      <c r="D8493" s="220"/>
      <c r="E8493" s="220"/>
      <c r="F8493" s="220"/>
      <c r="G8493" s="220"/>
      <c r="H8493" s="220"/>
      <c r="I8493" s="220"/>
      <c r="J8493" s="220"/>
      <c r="K8493" s="220"/>
      <c r="L8493" s="220"/>
      <c r="M8493" s="326"/>
      <c r="N8493" s="220"/>
      <c r="O8493" s="220"/>
      <c r="P8493" s="220"/>
      <c r="Q8493" s="326"/>
      <c r="R8493" s="326"/>
      <c r="S8493" s="326"/>
      <c r="T8493" s="326"/>
    </row>
    <row r="8494" spans="1:20">
      <c r="A8494" s="220"/>
      <c r="B8494" s="220"/>
      <c r="C8494" s="220"/>
      <c r="D8494" s="220"/>
      <c r="E8494" s="220"/>
      <c r="F8494" s="220"/>
      <c r="G8494" s="220"/>
      <c r="H8494" s="220"/>
      <c r="I8494" s="220"/>
      <c r="J8494" s="220"/>
      <c r="K8494" s="220"/>
      <c r="L8494" s="220"/>
      <c r="M8494" s="326"/>
      <c r="N8494" s="220"/>
      <c r="O8494" s="220"/>
      <c r="P8494" s="220"/>
      <c r="Q8494" s="326"/>
      <c r="R8494" s="326"/>
      <c r="S8494" s="326"/>
      <c r="T8494" s="326"/>
    </row>
    <row r="8495" spans="1:20">
      <c r="A8495" s="220"/>
      <c r="B8495" s="220"/>
      <c r="C8495" s="220"/>
      <c r="D8495" s="220"/>
      <c r="E8495" s="220"/>
      <c r="F8495" s="220"/>
      <c r="G8495" s="220"/>
      <c r="H8495" s="220"/>
      <c r="I8495" s="220"/>
      <c r="J8495" s="220"/>
      <c r="K8495" s="220"/>
      <c r="L8495" s="220"/>
      <c r="M8495" s="326"/>
      <c r="N8495" s="220"/>
      <c r="O8495" s="220"/>
      <c r="P8495" s="220"/>
      <c r="Q8495" s="326"/>
      <c r="R8495" s="326"/>
      <c r="S8495" s="326"/>
      <c r="T8495" s="326"/>
    </row>
    <row r="8496" spans="1:20">
      <c r="A8496" s="220"/>
      <c r="B8496" s="220"/>
      <c r="C8496" s="220"/>
      <c r="D8496" s="220"/>
      <c r="E8496" s="220"/>
      <c r="F8496" s="220"/>
      <c r="G8496" s="220"/>
      <c r="H8496" s="220"/>
      <c r="I8496" s="220"/>
      <c r="J8496" s="220"/>
      <c r="K8496" s="220"/>
      <c r="L8496" s="220"/>
      <c r="M8496" s="326"/>
      <c r="N8496" s="220"/>
      <c r="O8496" s="220"/>
      <c r="P8496" s="220"/>
      <c r="Q8496" s="326"/>
      <c r="R8496" s="326"/>
      <c r="S8496" s="326"/>
      <c r="T8496" s="326"/>
    </row>
    <row r="8497" spans="1:20">
      <c r="A8497" s="220"/>
      <c r="B8497" s="220"/>
      <c r="C8497" s="220"/>
      <c r="D8497" s="220"/>
      <c r="E8497" s="220"/>
      <c r="F8497" s="220"/>
      <c r="G8497" s="220"/>
      <c r="H8497" s="220"/>
      <c r="I8497" s="220"/>
      <c r="J8497" s="220"/>
      <c r="K8497" s="220"/>
      <c r="L8497" s="220"/>
      <c r="M8497" s="326"/>
      <c r="N8497" s="220"/>
      <c r="O8497" s="220"/>
      <c r="P8497" s="220"/>
      <c r="Q8497" s="326"/>
      <c r="R8497" s="326"/>
      <c r="S8497" s="326"/>
      <c r="T8497" s="326"/>
    </row>
    <row r="8498" spans="1:20">
      <c r="A8498" s="220"/>
      <c r="B8498" s="220"/>
      <c r="C8498" s="220"/>
      <c r="D8498" s="220"/>
      <c r="E8498" s="220"/>
      <c r="F8498" s="220"/>
      <c r="G8498" s="220"/>
      <c r="H8498" s="220"/>
      <c r="I8498" s="220"/>
      <c r="J8498" s="220"/>
      <c r="K8498" s="220"/>
      <c r="L8498" s="220"/>
      <c r="M8498" s="326"/>
      <c r="N8498" s="220"/>
      <c r="O8498" s="220"/>
      <c r="P8498" s="220"/>
      <c r="Q8498" s="326"/>
      <c r="R8498" s="326"/>
      <c r="S8498" s="326"/>
      <c r="T8498" s="326"/>
    </row>
    <row r="8499" spans="1:20">
      <c r="A8499" s="220"/>
      <c r="B8499" s="220"/>
      <c r="C8499" s="220"/>
      <c r="D8499" s="220"/>
      <c r="E8499" s="220"/>
      <c r="F8499" s="220"/>
      <c r="G8499" s="220"/>
      <c r="H8499" s="220"/>
      <c r="I8499" s="220"/>
      <c r="J8499" s="220"/>
      <c r="K8499" s="220"/>
      <c r="L8499" s="220"/>
      <c r="M8499" s="326"/>
      <c r="N8499" s="220"/>
      <c r="O8499" s="220"/>
      <c r="P8499" s="220"/>
      <c r="Q8499" s="326"/>
      <c r="R8499" s="326"/>
      <c r="S8499" s="326"/>
      <c r="T8499" s="326"/>
    </row>
    <row r="8500" spans="1:20">
      <c r="A8500" s="220"/>
      <c r="B8500" s="220"/>
      <c r="C8500" s="220"/>
      <c r="D8500" s="220"/>
      <c r="E8500" s="220"/>
      <c r="F8500" s="220"/>
      <c r="G8500" s="220"/>
      <c r="H8500" s="220"/>
      <c r="I8500" s="220"/>
      <c r="J8500" s="220"/>
      <c r="K8500" s="220"/>
      <c r="L8500" s="220"/>
      <c r="M8500" s="326"/>
      <c r="N8500" s="220"/>
      <c r="O8500" s="220"/>
      <c r="P8500" s="220"/>
      <c r="Q8500" s="326"/>
      <c r="R8500" s="326"/>
      <c r="S8500" s="326"/>
      <c r="T8500" s="326"/>
    </row>
    <row r="8501" spans="1:20">
      <c r="A8501" s="220"/>
      <c r="B8501" s="220"/>
      <c r="C8501" s="220"/>
      <c r="D8501" s="220"/>
      <c r="E8501" s="220"/>
      <c r="F8501" s="220"/>
      <c r="G8501" s="220"/>
      <c r="H8501" s="220"/>
      <c r="I8501" s="220"/>
      <c r="J8501" s="220"/>
      <c r="K8501" s="220"/>
      <c r="L8501" s="220"/>
      <c r="M8501" s="326"/>
      <c r="N8501" s="220"/>
      <c r="O8501" s="220"/>
      <c r="P8501" s="220"/>
      <c r="Q8501" s="326"/>
      <c r="R8501" s="326"/>
      <c r="S8501" s="326"/>
      <c r="T8501" s="326"/>
    </row>
    <row r="8502" spans="1:20">
      <c r="A8502" s="220"/>
      <c r="B8502" s="220"/>
      <c r="C8502" s="220"/>
      <c r="D8502" s="220"/>
      <c r="E8502" s="220"/>
      <c r="F8502" s="220"/>
      <c r="G8502" s="220"/>
      <c r="H8502" s="220"/>
      <c r="I8502" s="220"/>
      <c r="J8502" s="220"/>
      <c r="K8502" s="220"/>
      <c r="L8502" s="220"/>
      <c r="M8502" s="326"/>
      <c r="N8502" s="220"/>
      <c r="O8502" s="220"/>
      <c r="P8502" s="220"/>
      <c r="Q8502" s="326"/>
      <c r="R8502" s="326"/>
      <c r="S8502" s="326"/>
      <c r="T8502" s="326"/>
    </row>
    <row r="8503" spans="1:20">
      <c r="A8503" s="220"/>
      <c r="B8503" s="220"/>
      <c r="C8503" s="220"/>
      <c r="D8503" s="220"/>
      <c r="E8503" s="220"/>
      <c r="F8503" s="220"/>
      <c r="G8503" s="220"/>
      <c r="H8503" s="220"/>
      <c r="I8503" s="220"/>
      <c r="J8503" s="220"/>
      <c r="K8503" s="220"/>
      <c r="L8503" s="220"/>
      <c r="M8503" s="326"/>
      <c r="N8503" s="220"/>
      <c r="O8503" s="220"/>
      <c r="P8503" s="220"/>
      <c r="Q8503" s="326"/>
      <c r="R8503" s="326"/>
      <c r="S8503" s="326"/>
      <c r="T8503" s="326"/>
    </row>
    <row r="8504" spans="1:20">
      <c r="A8504" s="220"/>
      <c r="B8504" s="220"/>
      <c r="C8504" s="220"/>
      <c r="D8504" s="220"/>
      <c r="E8504" s="220"/>
      <c r="F8504" s="220"/>
      <c r="G8504" s="220"/>
      <c r="H8504" s="220"/>
      <c r="I8504" s="220"/>
      <c r="J8504" s="220"/>
      <c r="K8504" s="220"/>
      <c r="L8504" s="220"/>
      <c r="M8504" s="326"/>
      <c r="N8504" s="220"/>
      <c r="O8504" s="220"/>
      <c r="P8504" s="220"/>
      <c r="Q8504" s="326"/>
      <c r="R8504" s="326"/>
      <c r="S8504" s="326"/>
      <c r="T8504" s="326"/>
    </row>
    <row r="8505" spans="1:20">
      <c r="A8505" s="220"/>
      <c r="B8505" s="220"/>
      <c r="C8505" s="220"/>
      <c r="D8505" s="220"/>
      <c r="E8505" s="220"/>
      <c r="F8505" s="220"/>
      <c r="G8505" s="220"/>
      <c r="H8505" s="220"/>
      <c r="I8505" s="220"/>
      <c r="J8505" s="220"/>
      <c r="K8505" s="220"/>
      <c r="L8505" s="220"/>
      <c r="M8505" s="326"/>
      <c r="N8505" s="220"/>
      <c r="O8505" s="220"/>
      <c r="P8505" s="220"/>
      <c r="Q8505" s="326"/>
      <c r="R8505" s="326"/>
      <c r="S8505" s="326"/>
      <c r="T8505" s="326"/>
    </row>
    <row r="8506" spans="1:20">
      <c r="A8506" s="220"/>
      <c r="B8506" s="220"/>
      <c r="C8506" s="220"/>
      <c r="D8506" s="220"/>
      <c r="E8506" s="220"/>
      <c r="F8506" s="220"/>
      <c r="G8506" s="220"/>
      <c r="H8506" s="220"/>
      <c r="I8506" s="220"/>
      <c r="J8506" s="220"/>
      <c r="K8506" s="220"/>
      <c r="L8506" s="220"/>
      <c r="M8506" s="326"/>
      <c r="N8506" s="220"/>
      <c r="O8506" s="220"/>
      <c r="P8506" s="220"/>
      <c r="Q8506" s="326"/>
      <c r="R8506" s="326"/>
      <c r="S8506" s="326"/>
      <c r="T8506" s="326"/>
    </row>
    <row r="8507" spans="1:20">
      <c r="A8507" s="220"/>
      <c r="B8507" s="220"/>
      <c r="C8507" s="220"/>
      <c r="D8507" s="220"/>
      <c r="E8507" s="220"/>
      <c r="F8507" s="220"/>
      <c r="G8507" s="220"/>
      <c r="H8507" s="220"/>
      <c r="I8507" s="220"/>
      <c r="J8507" s="220"/>
      <c r="K8507" s="220"/>
      <c r="L8507" s="220"/>
      <c r="M8507" s="326"/>
      <c r="N8507" s="220"/>
      <c r="O8507" s="220"/>
      <c r="P8507" s="220"/>
      <c r="Q8507" s="326"/>
      <c r="R8507" s="326"/>
      <c r="S8507" s="326"/>
      <c r="T8507" s="326"/>
    </row>
    <row r="8508" spans="1:20">
      <c r="A8508" s="220"/>
      <c r="B8508" s="220"/>
      <c r="C8508" s="220"/>
      <c r="D8508" s="220"/>
      <c r="E8508" s="220"/>
      <c r="F8508" s="220"/>
      <c r="G8508" s="220"/>
      <c r="H8508" s="220"/>
      <c r="I8508" s="220"/>
      <c r="J8508" s="220"/>
      <c r="K8508" s="220"/>
      <c r="L8508" s="220"/>
      <c r="M8508" s="326"/>
      <c r="N8508" s="220"/>
      <c r="O8508" s="220"/>
      <c r="P8508" s="220"/>
      <c r="Q8508" s="326"/>
      <c r="R8508" s="326"/>
      <c r="S8508" s="326"/>
      <c r="T8508" s="326"/>
    </row>
    <row r="8509" spans="1:20">
      <c r="A8509" s="220"/>
      <c r="B8509" s="220"/>
      <c r="C8509" s="220"/>
      <c r="D8509" s="220"/>
      <c r="E8509" s="220"/>
      <c r="F8509" s="220"/>
      <c r="G8509" s="220"/>
      <c r="H8509" s="220"/>
      <c r="I8509" s="220"/>
      <c r="J8509" s="220"/>
      <c r="K8509" s="220"/>
      <c r="L8509" s="220"/>
      <c r="M8509" s="326"/>
      <c r="N8509" s="220"/>
      <c r="O8509" s="220"/>
      <c r="P8509" s="220"/>
      <c r="Q8509" s="326"/>
      <c r="R8509" s="326"/>
      <c r="S8509" s="326"/>
      <c r="T8509" s="326"/>
    </row>
    <row r="8510" spans="1:20">
      <c r="A8510" s="220"/>
      <c r="B8510" s="220"/>
      <c r="C8510" s="220"/>
      <c r="D8510" s="220"/>
      <c r="E8510" s="220"/>
      <c r="F8510" s="220"/>
      <c r="G8510" s="220"/>
      <c r="H8510" s="220"/>
      <c r="I8510" s="220"/>
      <c r="J8510" s="220"/>
      <c r="K8510" s="220"/>
      <c r="L8510" s="220"/>
      <c r="M8510" s="326"/>
      <c r="N8510" s="220"/>
      <c r="O8510" s="220"/>
      <c r="P8510" s="220"/>
      <c r="Q8510" s="326"/>
      <c r="R8510" s="326"/>
      <c r="S8510" s="326"/>
      <c r="T8510" s="326"/>
    </row>
    <row r="8511" spans="1:20">
      <c r="A8511" s="220"/>
      <c r="B8511" s="220"/>
      <c r="C8511" s="220"/>
      <c r="D8511" s="220"/>
      <c r="E8511" s="220"/>
      <c r="F8511" s="220"/>
      <c r="G8511" s="220"/>
      <c r="H8511" s="220"/>
      <c r="I8511" s="220"/>
      <c r="J8511" s="220"/>
      <c r="K8511" s="220"/>
      <c r="L8511" s="220"/>
      <c r="M8511" s="326"/>
      <c r="N8511" s="220"/>
      <c r="O8511" s="220"/>
      <c r="P8511" s="220"/>
      <c r="Q8511" s="326"/>
      <c r="R8511" s="326"/>
      <c r="S8511" s="326"/>
      <c r="T8511" s="326"/>
    </row>
    <row r="8512" spans="1:20">
      <c r="A8512" s="220"/>
      <c r="B8512" s="220"/>
      <c r="C8512" s="220"/>
      <c r="D8512" s="220"/>
      <c r="E8512" s="220"/>
      <c r="F8512" s="220"/>
      <c r="G8512" s="220"/>
      <c r="H8512" s="220"/>
      <c r="I8512" s="220"/>
      <c r="J8512" s="220"/>
      <c r="K8512" s="220"/>
      <c r="L8512" s="220"/>
      <c r="M8512" s="326"/>
      <c r="N8512" s="220"/>
      <c r="O8512" s="220"/>
      <c r="P8512" s="220"/>
      <c r="Q8512" s="326"/>
      <c r="R8512" s="326"/>
      <c r="S8512" s="326"/>
      <c r="T8512" s="326"/>
    </row>
    <row r="8513" spans="1:20">
      <c r="A8513" s="220"/>
      <c r="B8513" s="220"/>
      <c r="C8513" s="220"/>
      <c r="D8513" s="220"/>
      <c r="E8513" s="220"/>
      <c r="F8513" s="220"/>
      <c r="G8513" s="220"/>
      <c r="H8513" s="220"/>
      <c r="I8513" s="220"/>
      <c r="J8513" s="220"/>
      <c r="K8513" s="220"/>
      <c r="L8513" s="220"/>
      <c r="M8513" s="326"/>
      <c r="N8513" s="220"/>
      <c r="O8513" s="220"/>
      <c r="P8513" s="220"/>
      <c r="Q8513" s="326"/>
      <c r="R8513" s="326"/>
      <c r="S8513" s="326"/>
      <c r="T8513" s="326"/>
    </row>
    <row r="8514" spans="1:20">
      <c r="A8514" s="220"/>
      <c r="B8514" s="220"/>
      <c r="C8514" s="220"/>
      <c r="D8514" s="220"/>
      <c r="E8514" s="220"/>
      <c r="F8514" s="220"/>
      <c r="G8514" s="220"/>
      <c r="H8514" s="220"/>
      <c r="I8514" s="220"/>
      <c r="J8514" s="220"/>
      <c r="K8514" s="220"/>
      <c r="L8514" s="220"/>
      <c r="M8514" s="326"/>
      <c r="N8514" s="220"/>
      <c r="O8514" s="220"/>
      <c r="P8514" s="220"/>
      <c r="Q8514" s="326"/>
      <c r="R8514" s="326"/>
      <c r="S8514" s="326"/>
      <c r="T8514" s="326"/>
    </row>
    <row r="8515" spans="1:20">
      <c r="A8515" s="220"/>
      <c r="B8515" s="220"/>
      <c r="C8515" s="220"/>
      <c r="D8515" s="220"/>
      <c r="E8515" s="220"/>
      <c r="F8515" s="220"/>
      <c r="G8515" s="220"/>
      <c r="H8515" s="220"/>
      <c r="I8515" s="220"/>
      <c r="J8515" s="220"/>
      <c r="K8515" s="220"/>
      <c r="L8515" s="220"/>
      <c r="M8515" s="326"/>
      <c r="N8515" s="220"/>
      <c r="O8515" s="220"/>
      <c r="P8515" s="220"/>
      <c r="Q8515" s="326"/>
      <c r="R8515" s="326"/>
      <c r="S8515" s="326"/>
      <c r="T8515" s="326"/>
    </row>
    <row r="8516" spans="1:20">
      <c r="A8516" s="220"/>
      <c r="B8516" s="220"/>
      <c r="C8516" s="220"/>
      <c r="D8516" s="220"/>
      <c r="E8516" s="220"/>
      <c r="F8516" s="220"/>
      <c r="G8516" s="220"/>
      <c r="H8516" s="220"/>
      <c r="I8516" s="220"/>
      <c r="J8516" s="220"/>
      <c r="K8516" s="220"/>
      <c r="L8516" s="220"/>
      <c r="M8516" s="326"/>
      <c r="N8516" s="220"/>
      <c r="O8516" s="220"/>
      <c r="P8516" s="220"/>
      <c r="Q8516" s="326"/>
      <c r="R8516" s="326"/>
      <c r="S8516" s="326"/>
      <c r="T8516" s="326"/>
    </row>
    <row r="8517" spans="1:20">
      <c r="A8517" s="220"/>
      <c r="B8517" s="220"/>
      <c r="C8517" s="220"/>
      <c r="D8517" s="220"/>
      <c r="E8517" s="220"/>
      <c r="F8517" s="220"/>
      <c r="G8517" s="220"/>
      <c r="H8517" s="220"/>
      <c r="I8517" s="220"/>
      <c r="J8517" s="220"/>
      <c r="K8517" s="220"/>
      <c r="L8517" s="220"/>
      <c r="M8517" s="326"/>
      <c r="N8517" s="220"/>
      <c r="O8517" s="220"/>
      <c r="P8517" s="220"/>
      <c r="Q8517" s="326"/>
      <c r="R8517" s="326"/>
      <c r="S8517" s="326"/>
      <c r="T8517" s="326"/>
    </row>
    <row r="8518" spans="1:20">
      <c r="A8518" s="220"/>
      <c r="B8518" s="220"/>
      <c r="C8518" s="220"/>
      <c r="D8518" s="220"/>
      <c r="E8518" s="220"/>
      <c r="F8518" s="220"/>
      <c r="G8518" s="220"/>
      <c r="H8518" s="220"/>
      <c r="I8518" s="220"/>
      <c r="J8518" s="220"/>
      <c r="K8518" s="220"/>
      <c r="L8518" s="220"/>
      <c r="M8518" s="326"/>
      <c r="N8518" s="220"/>
      <c r="O8518" s="220"/>
      <c r="P8518" s="220"/>
      <c r="Q8518" s="326"/>
      <c r="R8518" s="326"/>
      <c r="S8518" s="326"/>
      <c r="T8518" s="326"/>
    </row>
    <row r="8519" spans="1:20">
      <c r="A8519" s="220"/>
      <c r="B8519" s="220"/>
      <c r="C8519" s="220"/>
      <c r="D8519" s="220"/>
      <c r="E8519" s="220"/>
      <c r="F8519" s="220"/>
      <c r="G8519" s="220"/>
      <c r="H8519" s="220"/>
      <c r="I8519" s="220"/>
      <c r="J8519" s="220"/>
      <c r="K8519" s="220"/>
      <c r="L8519" s="220"/>
      <c r="M8519" s="326"/>
      <c r="N8519" s="220"/>
      <c r="O8519" s="220"/>
      <c r="P8519" s="220"/>
      <c r="Q8519" s="326"/>
      <c r="R8519" s="326"/>
      <c r="S8519" s="326"/>
      <c r="T8519" s="326"/>
    </row>
    <row r="8520" spans="1:20">
      <c r="A8520" s="220"/>
      <c r="B8520" s="220"/>
      <c r="C8520" s="220"/>
      <c r="D8520" s="220"/>
      <c r="E8520" s="220"/>
      <c r="F8520" s="220"/>
      <c r="G8520" s="220"/>
      <c r="H8520" s="220"/>
      <c r="I8520" s="220"/>
      <c r="J8520" s="220"/>
      <c r="K8520" s="220"/>
      <c r="L8520" s="220"/>
      <c r="M8520" s="326"/>
      <c r="N8520" s="220"/>
      <c r="O8520" s="220"/>
      <c r="P8520" s="220"/>
      <c r="Q8520" s="326"/>
      <c r="R8520" s="326"/>
      <c r="S8520" s="326"/>
      <c r="T8520" s="326"/>
    </row>
    <row r="8521" spans="1:20">
      <c r="A8521" s="220"/>
      <c r="B8521" s="220"/>
      <c r="C8521" s="220"/>
      <c r="D8521" s="220"/>
      <c r="E8521" s="220"/>
      <c r="F8521" s="220"/>
      <c r="G8521" s="220"/>
      <c r="H8521" s="220"/>
      <c r="I8521" s="220"/>
      <c r="J8521" s="220"/>
      <c r="K8521" s="220"/>
      <c r="L8521" s="220"/>
      <c r="M8521" s="326"/>
      <c r="N8521" s="220"/>
      <c r="O8521" s="220"/>
      <c r="P8521" s="220"/>
      <c r="Q8521" s="326"/>
      <c r="R8521" s="326"/>
      <c r="S8521" s="326"/>
      <c r="T8521" s="326"/>
    </row>
    <row r="8522" spans="1:20">
      <c r="A8522" s="220"/>
      <c r="B8522" s="220"/>
      <c r="C8522" s="220"/>
      <c r="D8522" s="220"/>
      <c r="E8522" s="220"/>
      <c r="F8522" s="220"/>
      <c r="G8522" s="220"/>
      <c r="H8522" s="220"/>
      <c r="I8522" s="220"/>
      <c r="J8522" s="220"/>
      <c r="K8522" s="220"/>
      <c r="L8522" s="220"/>
      <c r="M8522" s="326"/>
      <c r="N8522" s="220"/>
      <c r="O8522" s="220"/>
      <c r="P8522" s="220"/>
      <c r="Q8522" s="326"/>
      <c r="R8522" s="326"/>
      <c r="S8522" s="326"/>
      <c r="T8522" s="326"/>
    </row>
    <row r="8523" spans="1:20">
      <c r="A8523" s="220"/>
      <c r="B8523" s="220"/>
      <c r="C8523" s="220"/>
      <c r="D8523" s="220"/>
      <c r="E8523" s="220"/>
      <c r="F8523" s="220"/>
      <c r="G8523" s="220"/>
      <c r="H8523" s="220"/>
      <c r="I8523" s="220"/>
      <c r="J8523" s="220"/>
      <c r="K8523" s="220"/>
      <c r="L8523" s="220"/>
      <c r="M8523" s="326"/>
      <c r="N8523" s="220"/>
      <c r="O8523" s="220"/>
      <c r="P8523" s="220"/>
      <c r="Q8523" s="326"/>
      <c r="R8523" s="326"/>
      <c r="S8523" s="326"/>
      <c r="T8523" s="326"/>
    </row>
    <row r="8524" spans="1:20">
      <c r="A8524" s="220"/>
      <c r="B8524" s="220"/>
      <c r="C8524" s="220"/>
      <c r="D8524" s="220"/>
      <c r="E8524" s="220"/>
      <c r="F8524" s="220"/>
      <c r="G8524" s="220"/>
      <c r="H8524" s="220"/>
      <c r="I8524" s="220"/>
      <c r="J8524" s="220"/>
      <c r="K8524" s="220"/>
      <c r="L8524" s="220"/>
      <c r="M8524" s="326"/>
      <c r="N8524" s="220"/>
      <c r="O8524" s="220"/>
      <c r="P8524" s="220"/>
      <c r="Q8524" s="326"/>
      <c r="R8524" s="326"/>
      <c r="S8524" s="326"/>
      <c r="T8524" s="326"/>
    </row>
    <row r="8525" spans="1:20">
      <c r="A8525" s="220"/>
      <c r="B8525" s="220"/>
      <c r="C8525" s="220"/>
      <c r="D8525" s="220"/>
      <c r="E8525" s="220"/>
      <c r="F8525" s="220"/>
      <c r="G8525" s="220"/>
      <c r="H8525" s="220"/>
      <c r="I8525" s="220"/>
      <c r="J8525" s="220"/>
      <c r="K8525" s="220"/>
      <c r="L8525" s="220"/>
      <c r="M8525" s="326"/>
      <c r="N8525" s="220"/>
      <c r="O8525" s="220"/>
      <c r="P8525" s="220"/>
      <c r="Q8525" s="326"/>
      <c r="R8525" s="326"/>
      <c r="S8525" s="326"/>
      <c r="T8525" s="326"/>
    </row>
    <row r="8526" spans="1:20">
      <c r="A8526" s="220"/>
      <c r="B8526" s="220"/>
      <c r="C8526" s="220"/>
      <c r="D8526" s="220"/>
      <c r="E8526" s="220"/>
      <c r="F8526" s="220"/>
      <c r="G8526" s="220"/>
      <c r="H8526" s="220"/>
      <c r="I8526" s="220"/>
      <c r="J8526" s="220"/>
      <c r="K8526" s="220"/>
      <c r="L8526" s="220"/>
      <c r="M8526" s="326"/>
      <c r="N8526" s="220"/>
      <c r="O8526" s="220"/>
      <c r="P8526" s="220"/>
      <c r="Q8526" s="326"/>
      <c r="R8526" s="326"/>
      <c r="S8526" s="326"/>
      <c r="T8526" s="326"/>
    </row>
    <row r="8527" spans="1:20">
      <c r="A8527" s="220"/>
      <c r="B8527" s="220"/>
      <c r="C8527" s="220"/>
      <c r="D8527" s="220"/>
      <c r="E8527" s="220"/>
      <c r="F8527" s="220"/>
      <c r="G8527" s="220"/>
      <c r="H8527" s="220"/>
      <c r="I8527" s="220"/>
      <c r="J8527" s="220"/>
      <c r="K8527" s="220"/>
      <c r="L8527" s="220"/>
      <c r="M8527" s="326"/>
      <c r="N8527" s="220"/>
      <c r="O8527" s="220"/>
      <c r="P8527" s="220"/>
      <c r="Q8527" s="326"/>
      <c r="R8527" s="326"/>
      <c r="S8527" s="326"/>
      <c r="T8527" s="326"/>
    </row>
    <row r="8528" spans="1:20">
      <c r="A8528" s="220"/>
      <c r="B8528" s="220"/>
      <c r="C8528" s="220"/>
      <c r="D8528" s="220"/>
      <c r="E8528" s="220"/>
      <c r="F8528" s="220"/>
      <c r="G8528" s="220"/>
      <c r="H8528" s="220"/>
      <c r="I8528" s="220"/>
      <c r="J8528" s="220"/>
      <c r="K8528" s="220"/>
      <c r="L8528" s="220"/>
      <c r="M8528" s="326"/>
      <c r="N8528" s="220"/>
      <c r="O8528" s="220"/>
      <c r="P8528" s="220"/>
      <c r="Q8528" s="326"/>
      <c r="R8528" s="326"/>
      <c r="S8528" s="326"/>
      <c r="T8528" s="326"/>
    </row>
    <row r="8529" spans="1:20">
      <c r="A8529" s="220"/>
      <c r="B8529" s="220"/>
      <c r="C8529" s="220"/>
      <c r="D8529" s="220"/>
      <c r="E8529" s="220"/>
      <c r="F8529" s="220"/>
      <c r="G8529" s="220"/>
      <c r="H8529" s="220"/>
      <c r="I8529" s="220"/>
      <c r="J8529" s="220"/>
      <c r="K8529" s="220"/>
      <c r="L8529" s="220"/>
      <c r="M8529" s="326"/>
      <c r="N8529" s="220"/>
      <c r="O8529" s="220"/>
      <c r="P8529" s="220"/>
      <c r="Q8529" s="326"/>
      <c r="R8529" s="326"/>
      <c r="S8529" s="326"/>
      <c r="T8529" s="326"/>
    </row>
    <row r="8530" spans="1:20">
      <c r="A8530" s="220"/>
      <c r="B8530" s="220"/>
      <c r="C8530" s="220"/>
      <c r="D8530" s="220"/>
      <c r="E8530" s="220"/>
      <c r="F8530" s="220"/>
      <c r="G8530" s="220"/>
      <c r="H8530" s="220"/>
      <c r="I8530" s="220"/>
      <c r="J8530" s="220"/>
      <c r="K8530" s="220"/>
      <c r="L8530" s="220"/>
      <c r="M8530" s="326"/>
      <c r="N8530" s="220"/>
      <c r="O8530" s="220"/>
      <c r="P8530" s="220"/>
      <c r="Q8530" s="326"/>
      <c r="R8530" s="326"/>
      <c r="S8530" s="326"/>
      <c r="T8530" s="326"/>
    </row>
    <row r="8531" spans="1:20">
      <c r="A8531" s="220"/>
      <c r="B8531" s="220"/>
      <c r="C8531" s="220"/>
      <c r="D8531" s="220"/>
      <c r="E8531" s="220"/>
      <c r="F8531" s="220"/>
      <c r="G8531" s="220"/>
      <c r="H8531" s="220"/>
      <c r="I8531" s="220"/>
      <c r="J8531" s="220"/>
      <c r="K8531" s="220"/>
      <c r="L8531" s="220"/>
      <c r="M8531" s="326"/>
      <c r="N8531" s="220"/>
      <c r="O8531" s="220"/>
      <c r="P8531" s="220"/>
      <c r="Q8531" s="326"/>
      <c r="R8531" s="326"/>
      <c r="S8531" s="326"/>
      <c r="T8531" s="326"/>
    </row>
    <row r="8532" spans="1:20">
      <c r="A8532" s="220"/>
      <c r="B8532" s="220"/>
      <c r="C8532" s="220"/>
      <c r="D8532" s="220"/>
      <c r="E8532" s="220"/>
      <c r="F8532" s="220"/>
      <c r="G8532" s="220"/>
      <c r="H8532" s="220"/>
      <c r="I8532" s="220"/>
      <c r="J8532" s="220"/>
      <c r="K8532" s="220"/>
      <c r="L8532" s="220"/>
      <c r="M8532" s="326"/>
      <c r="N8532" s="220"/>
      <c r="O8532" s="220"/>
      <c r="P8532" s="220"/>
      <c r="Q8532" s="326"/>
      <c r="R8532" s="326"/>
      <c r="S8532" s="326"/>
      <c r="T8532" s="326"/>
    </row>
    <row r="8533" spans="1:20">
      <c r="A8533" s="220"/>
      <c r="B8533" s="220"/>
      <c r="C8533" s="220"/>
      <c r="D8533" s="220"/>
      <c r="E8533" s="220"/>
      <c r="F8533" s="220"/>
      <c r="G8533" s="220"/>
      <c r="H8533" s="220"/>
      <c r="I8533" s="220"/>
      <c r="J8533" s="220"/>
      <c r="K8533" s="220"/>
      <c r="L8533" s="220"/>
      <c r="M8533" s="326"/>
      <c r="N8533" s="220"/>
      <c r="O8533" s="220"/>
      <c r="P8533" s="220"/>
      <c r="Q8533" s="326"/>
      <c r="R8533" s="326"/>
      <c r="S8533" s="326"/>
      <c r="T8533" s="326"/>
    </row>
    <row r="8534" spans="1:20">
      <c r="A8534" s="220"/>
      <c r="B8534" s="220"/>
      <c r="C8534" s="220"/>
      <c r="D8534" s="220"/>
      <c r="E8534" s="220"/>
      <c r="F8534" s="220"/>
      <c r="G8534" s="220"/>
      <c r="H8534" s="220"/>
      <c r="I8534" s="220"/>
      <c r="J8534" s="220"/>
      <c r="K8534" s="220"/>
      <c r="L8534" s="220"/>
      <c r="M8534" s="326"/>
      <c r="N8534" s="220"/>
      <c r="O8534" s="220"/>
      <c r="P8534" s="220"/>
      <c r="Q8534" s="326"/>
      <c r="R8534" s="326"/>
      <c r="S8534" s="326"/>
      <c r="T8534" s="326"/>
    </row>
    <row r="8535" spans="1:20">
      <c r="A8535" s="220"/>
      <c r="B8535" s="220"/>
      <c r="C8535" s="220"/>
      <c r="D8535" s="220"/>
      <c r="E8535" s="220"/>
      <c r="F8535" s="220"/>
      <c r="G8535" s="220"/>
      <c r="H8535" s="220"/>
      <c r="I8535" s="220"/>
      <c r="J8535" s="220"/>
      <c r="K8535" s="220"/>
      <c r="L8535" s="220"/>
      <c r="M8535" s="326"/>
      <c r="N8535" s="220"/>
      <c r="O8535" s="220"/>
      <c r="P8535" s="220"/>
      <c r="Q8535" s="326"/>
      <c r="R8535" s="326"/>
      <c r="S8535" s="326"/>
      <c r="T8535" s="326"/>
    </row>
    <row r="8536" spans="1:20">
      <c r="A8536" s="220"/>
      <c r="B8536" s="220"/>
      <c r="C8536" s="220"/>
      <c r="D8536" s="220"/>
      <c r="E8536" s="220"/>
      <c r="F8536" s="220"/>
      <c r="G8536" s="220"/>
      <c r="H8536" s="220"/>
      <c r="I8536" s="220"/>
      <c r="J8536" s="220"/>
      <c r="K8536" s="220"/>
      <c r="L8536" s="220"/>
      <c r="M8536" s="326"/>
      <c r="N8536" s="220"/>
      <c r="O8536" s="220"/>
      <c r="P8536" s="220"/>
      <c r="Q8536" s="326"/>
      <c r="R8536" s="326"/>
      <c r="S8536" s="326"/>
      <c r="T8536" s="326"/>
    </row>
    <row r="8537" spans="1:20">
      <c r="A8537" s="220"/>
      <c r="B8537" s="220"/>
      <c r="C8537" s="220"/>
      <c r="D8537" s="220"/>
      <c r="E8537" s="220"/>
      <c r="F8537" s="220"/>
      <c r="G8537" s="220"/>
      <c r="H8537" s="220"/>
      <c r="I8537" s="220"/>
      <c r="J8537" s="220"/>
      <c r="K8537" s="220"/>
      <c r="L8537" s="220"/>
      <c r="M8537" s="326"/>
      <c r="N8537" s="220"/>
      <c r="O8537" s="220"/>
      <c r="P8537" s="220"/>
      <c r="Q8537" s="326"/>
      <c r="R8537" s="326"/>
      <c r="S8537" s="326"/>
      <c r="T8537" s="326"/>
    </row>
    <row r="8538" spans="1:20">
      <c r="A8538" s="220"/>
      <c r="B8538" s="220"/>
      <c r="C8538" s="220"/>
      <c r="D8538" s="220"/>
      <c r="E8538" s="220"/>
      <c r="F8538" s="220"/>
      <c r="G8538" s="220"/>
      <c r="H8538" s="220"/>
      <c r="I8538" s="220"/>
      <c r="J8538" s="220"/>
      <c r="K8538" s="220"/>
      <c r="L8538" s="220"/>
      <c r="M8538" s="326"/>
      <c r="N8538" s="220"/>
      <c r="O8538" s="220"/>
      <c r="P8538" s="220"/>
      <c r="Q8538" s="326"/>
      <c r="R8538" s="326"/>
      <c r="S8538" s="326"/>
      <c r="T8538" s="326"/>
    </row>
    <row r="8539" spans="1:20">
      <c r="A8539" s="220"/>
      <c r="B8539" s="220"/>
      <c r="C8539" s="220"/>
      <c r="D8539" s="220"/>
      <c r="E8539" s="220"/>
      <c r="F8539" s="220"/>
      <c r="G8539" s="220"/>
      <c r="H8539" s="220"/>
      <c r="I8539" s="220"/>
      <c r="J8539" s="220"/>
      <c r="K8539" s="220"/>
      <c r="L8539" s="220"/>
      <c r="M8539" s="326"/>
      <c r="N8539" s="220"/>
      <c r="O8539" s="220"/>
      <c r="P8539" s="220"/>
      <c r="Q8539" s="326"/>
      <c r="R8539" s="326"/>
      <c r="S8539" s="326"/>
      <c r="T8539" s="326"/>
    </row>
    <row r="8540" spans="1:20">
      <c r="A8540" s="220"/>
      <c r="B8540" s="220"/>
      <c r="C8540" s="220"/>
      <c r="D8540" s="220"/>
      <c r="E8540" s="220"/>
      <c r="F8540" s="220"/>
      <c r="G8540" s="220"/>
      <c r="H8540" s="220"/>
      <c r="I8540" s="220"/>
      <c r="J8540" s="220"/>
      <c r="K8540" s="220"/>
      <c r="L8540" s="220"/>
      <c r="M8540" s="326"/>
      <c r="N8540" s="220"/>
      <c r="O8540" s="220"/>
      <c r="P8540" s="220"/>
      <c r="Q8540" s="326"/>
      <c r="R8540" s="326"/>
      <c r="S8540" s="326"/>
      <c r="T8540" s="326"/>
    </row>
    <row r="8541" spans="1:20">
      <c r="A8541" s="220"/>
      <c r="B8541" s="220"/>
      <c r="C8541" s="220"/>
      <c r="D8541" s="220"/>
      <c r="E8541" s="220"/>
      <c r="F8541" s="220"/>
      <c r="G8541" s="220"/>
      <c r="H8541" s="220"/>
      <c r="I8541" s="220"/>
      <c r="J8541" s="220"/>
      <c r="K8541" s="220"/>
      <c r="L8541" s="220"/>
      <c r="M8541" s="326"/>
      <c r="N8541" s="220"/>
      <c r="O8541" s="220"/>
      <c r="P8541" s="220"/>
      <c r="Q8541" s="326"/>
      <c r="R8541" s="326"/>
      <c r="S8541" s="326"/>
      <c r="T8541" s="326"/>
    </row>
    <row r="8542" spans="1:20">
      <c r="A8542" s="220"/>
      <c r="B8542" s="220"/>
      <c r="C8542" s="220"/>
      <c r="D8542" s="220"/>
      <c r="E8542" s="220"/>
      <c r="F8542" s="220"/>
      <c r="G8542" s="220"/>
      <c r="H8542" s="220"/>
      <c r="I8542" s="220"/>
      <c r="J8542" s="220"/>
      <c r="K8542" s="220"/>
      <c r="L8542" s="220"/>
      <c r="M8542" s="326"/>
      <c r="N8542" s="220"/>
      <c r="O8542" s="220"/>
      <c r="P8542" s="220"/>
      <c r="Q8542" s="326"/>
      <c r="R8542" s="326"/>
      <c r="S8542" s="326"/>
      <c r="T8542" s="326"/>
    </row>
    <row r="8543" spans="1:20">
      <c r="A8543" s="220"/>
      <c r="B8543" s="220"/>
      <c r="C8543" s="220"/>
      <c r="D8543" s="220"/>
      <c r="E8543" s="220"/>
      <c r="F8543" s="220"/>
      <c r="G8543" s="220"/>
      <c r="H8543" s="220"/>
      <c r="I8543" s="220"/>
      <c r="J8543" s="220"/>
      <c r="K8543" s="220"/>
      <c r="L8543" s="220"/>
      <c r="M8543" s="326"/>
      <c r="N8543" s="220"/>
      <c r="O8543" s="220"/>
      <c r="P8543" s="220"/>
      <c r="Q8543" s="326"/>
      <c r="R8543" s="326"/>
      <c r="S8543" s="326"/>
      <c r="T8543" s="326"/>
    </row>
    <row r="8544" spans="1:20">
      <c r="A8544" s="220"/>
      <c r="B8544" s="220"/>
      <c r="C8544" s="220"/>
      <c r="D8544" s="220"/>
      <c r="E8544" s="220"/>
      <c r="F8544" s="220"/>
      <c r="G8544" s="220"/>
      <c r="H8544" s="220"/>
      <c r="I8544" s="220"/>
      <c r="J8544" s="220"/>
      <c r="K8544" s="220"/>
      <c r="L8544" s="220"/>
      <c r="M8544" s="326"/>
      <c r="N8544" s="220"/>
      <c r="O8544" s="220"/>
      <c r="P8544" s="220"/>
      <c r="Q8544" s="326"/>
      <c r="R8544" s="326"/>
      <c r="S8544" s="326"/>
      <c r="T8544" s="326"/>
    </row>
    <row r="8545" spans="1:20">
      <c r="A8545" s="220"/>
      <c r="B8545" s="220"/>
      <c r="C8545" s="220"/>
      <c r="D8545" s="220"/>
      <c r="E8545" s="220"/>
      <c r="F8545" s="220"/>
      <c r="G8545" s="220"/>
      <c r="H8545" s="220"/>
      <c r="I8545" s="220"/>
      <c r="J8545" s="220"/>
      <c r="K8545" s="220"/>
      <c r="L8545" s="220"/>
      <c r="M8545" s="326"/>
      <c r="N8545" s="220"/>
      <c r="O8545" s="220"/>
      <c r="P8545" s="220"/>
      <c r="Q8545" s="326"/>
      <c r="R8545" s="326"/>
      <c r="S8545" s="326"/>
      <c r="T8545" s="326"/>
    </row>
    <row r="8546" spans="1:20">
      <c r="A8546" s="220"/>
      <c r="B8546" s="220"/>
      <c r="C8546" s="220"/>
      <c r="D8546" s="220"/>
      <c r="E8546" s="220"/>
      <c r="F8546" s="220"/>
      <c r="G8546" s="220"/>
      <c r="H8546" s="220"/>
      <c r="I8546" s="220"/>
      <c r="J8546" s="220"/>
      <c r="K8546" s="220"/>
      <c r="L8546" s="220"/>
      <c r="M8546" s="326"/>
      <c r="N8546" s="220"/>
      <c r="O8546" s="220"/>
      <c r="P8546" s="220"/>
      <c r="Q8546" s="326"/>
      <c r="R8546" s="326"/>
      <c r="S8546" s="326"/>
      <c r="T8546" s="326"/>
    </row>
    <row r="8547" spans="1:20">
      <c r="A8547" s="220"/>
      <c r="B8547" s="220"/>
      <c r="C8547" s="220"/>
      <c r="D8547" s="220"/>
      <c r="E8547" s="220"/>
      <c r="F8547" s="220"/>
      <c r="G8547" s="220"/>
      <c r="H8547" s="220"/>
      <c r="I8547" s="220"/>
      <c r="J8547" s="220"/>
      <c r="K8547" s="220"/>
      <c r="L8547" s="220"/>
      <c r="M8547" s="326"/>
      <c r="N8547" s="220"/>
      <c r="O8547" s="220"/>
      <c r="P8547" s="220"/>
      <c r="Q8547" s="326"/>
      <c r="R8547" s="326"/>
      <c r="S8547" s="326"/>
      <c r="T8547" s="326"/>
    </row>
    <row r="8548" spans="1:20">
      <c r="A8548" s="220"/>
      <c r="B8548" s="220"/>
      <c r="C8548" s="220"/>
      <c r="D8548" s="220"/>
      <c r="E8548" s="220"/>
      <c r="F8548" s="220"/>
      <c r="G8548" s="220"/>
      <c r="H8548" s="220"/>
      <c r="I8548" s="220"/>
      <c r="J8548" s="220"/>
      <c r="K8548" s="220"/>
      <c r="L8548" s="220"/>
      <c r="M8548" s="326"/>
      <c r="N8548" s="220"/>
      <c r="O8548" s="220"/>
      <c r="P8548" s="220"/>
      <c r="Q8548" s="326"/>
      <c r="R8548" s="326"/>
      <c r="S8548" s="326"/>
      <c r="T8548" s="326"/>
    </row>
    <row r="8549" spans="1:20">
      <c r="A8549" s="220"/>
      <c r="B8549" s="220"/>
      <c r="C8549" s="220"/>
      <c r="D8549" s="220"/>
      <c r="E8549" s="220"/>
      <c r="F8549" s="220"/>
      <c r="G8549" s="220"/>
      <c r="H8549" s="220"/>
      <c r="I8549" s="220"/>
      <c r="J8549" s="220"/>
      <c r="K8549" s="220"/>
      <c r="L8549" s="220"/>
      <c r="M8549" s="326"/>
      <c r="N8549" s="220"/>
      <c r="O8549" s="220"/>
      <c r="P8549" s="220"/>
      <c r="Q8549" s="326"/>
      <c r="R8549" s="326"/>
      <c r="S8549" s="326"/>
      <c r="T8549" s="326"/>
    </row>
    <row r="8550" spans="1:20">
      <c r="A8550" s="220"/>
      <c r="B8550" s="220"/>
      <c r="C8550" s="220"/>
      <c r="D8550" s="220"/>
      <c r="E8550" s="220"/>
      <c r="F8550" s="220"/>
      <c r="G8550" s="220"/>
      <c r="H8550" s="220"/>
      <c r="I8550" s="220"/>
      <c r="J8550" s="220"/>
      <c r="K8550" s="220"/>
      <c r="L8550" s="220"/>
      <c r="M8550" s="326"/>
      <c r="N8550" s="220"/>
      <c r="O8550" s="220"/>
      <c r="P8550" s="220"/>
      <c r="Q8550" s="326"/>
      <c r="R8550" s="326"/>
      <c r="S8550" s="326"/>
      <c r="T8550" s="326"/>
    </row>
    <row r="8551" spans="1:20">
      <c r="A8551" s="220"/>
      <c r="B8551" s="220"/>
      <c r="C8551" s="220"/>
      <c r="D8551" s="220"/>
      <c r="E8551" s="220"/>
      <c r="F8551" s="220"/>
      <c r="G8551" s="220"/>
      <c r="H8551" s="220"/>
      <c r="I8551" s="220"/>
      <c r="J8551" s="220"/>
      <c r="K8551" s="220"/>
      <c r="L8551" s="220"/>
      <c r="M8551" s="326"/>
      <c r="N8551" s="220"/>
      <c r="O8551" s="220"/>
      <c r="P8551" s="220"/>
      <c r="Q8551" s="326"/>
      <c r="R8551" s="326"/>
      <c r="S8551" s="326"/>
      <c r="T8551" s="326"/>
    </row>
    <row r="8552" spans="1:20">
      <c r="A8552" s="220"/>
      <c r="B8552" s="220"/>
      <c r="C8552" s="220"/>
      <c r="D8552" s="220"/>
      <c r="E8552" s="220"/>
      <c r="F8552" s="220"/>
      <c r="G8552" s="220"/>
      <c r="H8552" s="220"/>
      <c r="I8552" s="220"/>
      <c r="J8552" s="220"/>
      <c r="K8552" s="220"/>
      <c r="L8552" s="220"/>
      <c r="M8552" s="326"/>
      <c r="N8552" s="220"/>
      <c r="O8552" s="220"/>
      <c r="P8552" s="220"/>
      <c r="Q8552" s="326"/>
      <c r="R8552" s="326"/>
      <c r="S8552" s="326"/>
      <c r="T8552" s="326"/>
    </row>
    <row r="8553" spans="1:20">
      <c r="A8553" s="220"/>
      <c r="B8553" s="220"/>
      <c r="C8553" s="220"/>
      <c r="D8553" s="220"/>
      <c r="E8553" s="220"/>
      <c r="F8553" s="220"/>
      <c r="G8553" s="220"/>
      <c r="H8553" s="220"/>
      <c r="I8553" s="220"/>
      <c r="J8553" s="220"/>
      <c r="K8553" s="220"/>
      <c r="L8553" s="220"/>
      <c r="M8553" s="326"/>
      <c r="N8553" s="220"/>
      <c r="O8553" s="220"/>
      <c r="P8553" s="220"/>
      <c r="Q8553" s="326"/>
      <c r="R8553" s="326"/>
      <c r="S8553" s="326"/>
      <c r="T8553" s="326"/>
    </row>
    <row r="8554" spans="1:20">
      <c r="A8554" s="220"/>
      <c r="B8554" s="220"/>
      <c r="C8554" s="220"/>
      <c r="D8554" s="220"/>
      <c r="E8554" s="220"/>
      <c r="F8554" s="220"/>
      <c r="G8554" s="220"/>
      <c r="H8554" s="220"/>
      <c r="I8554" s="220"/>
      <c r="J8554" s="220"/>
      <c r="K8554" s="220"/>
      <c r="L8554" s="220"/>
      <c r="M8554" s="326"/>
      <c r="N8554" s="220"/>
      <c r="O8554" s="220"/>
      <c r="P8554" s="220"/>
      <c r="Q8554" s="326"/>
      <c r="R8554" s="326"/>
      <c r="S8554" s="326"/>
      <c r="T8554" s="326"/>
    </row>
    <row r="8555" spans="1:20">
      <c r="A8555" s="220"/>
      <c r="B8555" s="220"/>
      <c r="C8555" s="220"/>
      <c r="D8555" s="220"/>
      <c r="E8555" s="220"/>
      <c r="F8555" s="220"/>
      <c r="G8555" s="220"/>
      <c r="H8555" s="220"/>
      <c r="I8555" s="220"/>
      <c r="J8555" s="220"/>
      <c r="K8555" s="220"/>
      <c r="L8555" s="220"/>
      <c r="M8555" s="326"/>
      <c r="N8555" s="220"/>
      <c r="O8555" s="220"/>
      <c r="P8555" s="220"/>
      <c r="Q8555" s="326"/>
      <c r="R8555" s="326"/>
      <c r="S8555" s="326"/>
      <c r="T8555" s="326"/>
    </row>
    <row r="8556" spans="1:20">
      <c r="A8556" s="220"/>
      <c r="B8556" s="220"/>
      <c r="C8556" s="220"/>
      <c r="D8556" s="220"/>
      <c r="E8556" s="220"/>
      <c r="F8556" s="220"/>
      <c r="G8556" s="220"/>
      <c r="H8556" s="220"/>
      <c r="I8556" s="220"/>
      <c r="J8556" s="220"/>
      <c r="K8556" s="220"/>
      <c r="L8556" s="220"/>
      <c r="M8556" s="326"/>
      <c r="N8556" s="220"/>
      <c r="O8556" s="220"/>
      <c r="P8556" s="220"/>
      <c r="Q8556" s="326"/>
      <c r="R8556" s="326"/>
      <c r="S8556" s="326"/>
      <c r="T8556" s="326"/>
    </row>
    <row r="8557" spans="1:20">
      <c r="A8557" s="220"/>
      <c r="B8557" s="220"/>
      <c r="C8557" s="220"/>
      <c r="D8557" s="220"/>
      <c r="E8557" s="220"/>
      <c r="F8557" s="220"/>
      <c r="G8557" s="220"/>
      <c r="H8557" s="220"/>
      <c r="I8557" s="220"/>
      <c r="J8557" s="220"/>
      <c r="K8557" s="220"/>
      <c r="L8557" s="220"/>
      <c r="M8557" s="326"/>
      <c r="N8557" s="220"/>
      <c r="O8557" s="220"/>
      <c r="P8557" s="220"/>
      <c r="Q8557" s="326"/>
      <c r="R8557" s="326"/>
      <c r="S8557" s="326"/>
      <c r="T8557" s="326"/>
    </row>
    <row r="8558" spans="1:20">
      <c r="A8558" s="220"/>
      <c r="B8558" s="220"/>
      <c r="C8558" s="220"/>
      <c r="D8558" s="220"/>
      <c r="E8558" s="220"/>
      <c r="F8558" s="220"/>
      <c r="G8558" s="220"/>
      <c r="H8558" s="220"/>
      <c r="I8558" s="220"/>
      <c r="J8558" s="220"/>
      <c r="K8558" s="220"/>
      <c r="L8558" s="220"/>
      <c r="M8558" s="326"/>
      <c r="N8558" s="220"/>
      <c r="O8558" s="220"/>
      <c r="P8558" s="220"/>
      <c r="Q8558" s="326"/>
      <c r="R8558" s="326"/>
      <c r="S8558" s="326"/>
      <c r="T8558" s="326"/>
    </row>
    <row r="8559" spans="1:20">
      <c r="A8559" s="220"/>
      <c r="B8559" s="220"/>
      <c r="C8559" s="220"/>
      <c r="D8559" s="220"/>
      <c r="E8559" s="220"/>
      <c r="F8559" s="220"/>
      <c r="G8559" s="220"/>
      <c r="H8559" s="220"/>
      <c r="I8559" s="220"/>
      <c r="J8559" s="220"/>
      <c r="K8559" s="220"/>
      <c r="L8559" s="220"/>
      <c r="M8559" s="326"/>
      <c r="N8559" s="220"/>
      <c r="O8559" s="220"/>
      <c r="P8559" s="220"/>
      <c r="Q8559" s="326"/>
      <c r="R8559" s="326"/>
      <c r="S8559" s="326"/>
      <c r="T8559" s="326"/>
    </row>
    <row r="8560" spans="1:20">
      <c r="A8560" s="220"/>
      <c r="B8560" s="220"/>
      <c r="C8560" s="220"/>
      <c r="D8560" s="220"/>
      <c r="E8560" s="220"/>
      <c r="F8560" s="220"/>
      <c r="G8560" s="220"/>
      <c r="H8560" s="220"/>
      <c r="I8560" s="220"/>
      <c r="J8560" s="220"/>
      <c r="K8560" s="220"/>
      <c r="L8560" s="220"/>
      <c r="M8560" s="326"/>
      <c r="N8560" s="220"/>
      <c r="O8560" s="220"/>
      <c r="P8560" s="220"/>
      <c r="Q8560" s="326"/>
      <c r="R8560" s="326"/>
      <c r="S8560" s="326"/>
      <c r="T8560" s="326"/>
    </row>
    <row r="8561" spans="1:20">
      <c r="A8561" s="220"/>
      <c r="B8561" s="220"/>
      <c r="C8561" s="220"/>
      <c r="D8561" s="220"/>
      <c r="E8561" s="220"/>
      <c r="F8561" s="220"/>
      <c r="G8561" s="220"/>
      <c r="H8561" s="220"/>
      <c r="I8561" s="220"/>
      <c r="J8561" s="220"/>
      <c r="K8561" s="220"/>
      <c r="L8561" s="220"/>
      <c r="M8561" s="326"/>
      <c r="N8561" s="220"/>
      <c r="O8561" s="220"/>
      <c r="P8561" s="220"/>
      <c r="Q8561" s="326"/>
      <c r="R8561" s="326"/>
      <c r="S8561" s="326"/>
      <c r="T8561" s="326"/>
    </row>
    <row r="8562" spans="1:20">
      <c r="A8562" s="220"/>
      <c r="B8562" s="220"/>
      <c r="C8562" s="220"/>
      <c r="D8562" s="220"/>
      <c r="E8562" s="220"/>
      <c r="F8562" s="220"/>
      <c r="G8562" s="220"/>
      <c r="H8562" s="220"/>
      <c r="I8562" s="220"/>
      <c r="J8562" s="220"/>
      <c r="K8562" s="220"/>
      <c r="L8562" s="220"/>
      <c r="M8562" s="326"/>
      <c r="N8562" s="220"/>
      <c r="O8562" s="220"/>
      <c r="P8562" s="220"/>
      <c r="Q8562" s="326"/>
      <c r="R8562" s="326"/>
      <c r="S8562" s="326"/>
      <c r="T8562" s="326"/>
    </row>
    <row r="8563" spans="1:20">
      <c r="A8563" s="220"/>
      <c r="B8563" s="220"/>
      <c r="C8563" s="220"/>
      <c r="D8563" s="220"/>
      <c r="E8563" s="220"/>
      <c r="F8563" s="220"/>
      <c r="G8563" s="220"/>
      <c r="H8563" s="220"/>
      <c r="I8563" s="220"/>
      <c r="J8563" s="220"/>
      <c r="K8563" s="220"/>
      <c r="L8563" s="220"/>
      <c r="M8563" s="326"/>
      <c r="N8563" s="220"/>
      <c r="O8563" s="220"/>
      <c r="P8563" s="220"/>
      <c r="Q8563" s="326"/>
      <c r="R8563" s="326"/>
      <c r="S8563" s="326"/>
      <c r="T8563" s="326"/>
    </row>
    <row r="8564" spans="1:20">
      <c r="A8564" s="220"/>
      <c r="B8564" s="220"/>
      <c r="C8564" s="220"/>
      <c r="D8564" s="220"/>
      <c r="E8564" s="220"/>
      <c r="F8564" s="220"/>
      <c r="G8564" s="220"/>
      <c r="H8564" s="220"/>
      <c r="I8564" s="220"/>
      <c r="J8564" s="220"/>
      <c r="K8564" s="220"/>
      <c r="L8564" s="220"/>
      <c r="M8564" s="326"/>
      <c r="N8564" s="220"/>
      <c r="O8564" s="220"/>
      <c r="P8564" s="220"/>
      <c r="Q8564" s="326"/>
      <c r="R8564" s="326"/>
      <c r="S8564" s="326"/>
      <c r="T8564" s="326"/>
    </row>
    <row r="8565" spans="1:20">
      <c r="A8565" s="220"/>
      <c r="B8565" s="220"/>
      <c r="C8565" s="220"/>
      <c r="D8565" s="220"/>
      <c r="E8565" s="220"/>
      <c r="F8565" s="220"/>
      <c r="G8565" s="220"/>
      <c r="H8565" s="220"/>
      <c r="I8565" s="220"/>
      <c r="J8565" s="220"/>
      <c r="K8565" s="220"/>
      <c r="L8565" s="220"/>
      <c r="M8565" s="326"/>
      <c r="N8565" s="220"/>
      <c r="O8565" s="220"/>
      <c r="P8565" s="220"/>
      <c r="Q8565" s="326"/>
      <c r="R8565" s="326"/>
      <c r="S8565" s="326"/>
      <c r="T8565" s="326"/>
    </row>
    <row r="8566" spans="1:20">
      <c r="A8566" s="220"/>
      <c r="B8566" s="220"/>
      <c r="C8566" s="220"/>
      <c r="D8566" s="220"/>
      <c r="E8566" s="220"/>
      <c r="F8566" s="220"/>
      <c r="G8566" s="220"/>
      <c r="H8566" s="220"/>
      <c r="I8566" s="220"/>
      <c r="J8566" s="220"/>
      <c r="K8566" s="220"/>
      <c r="L8566" s="220"/>
      <c r="M8566" s="326"/>
      <c r="N8566" s="220"/>
      <c r="O8566" s="220"/>
      <c r="P8566" s="220"/>
      <c r="Q8566" s="326"/>
      <c r="R8566" s="326"/>
      <c r="S8566" s="326"/>
      <c r="T8566" s="326"/>
    </row>
    <row r="8567" spans="1:20">
      <c r="A8567" s="220"/>
      <c r="B8567" s="220"/>
      <c r="C8567" s="220"/>
      <c r="D8567" s="220"/>
      <c r="E8567" s="220"/>
      <c r="F8567" s="220"/>
      <c r="G8567" s="220"/>
      <c r="H8567" s="220"/>
      <c r="I8567" s="220"/>
      <c r="J8567" s="220"/>
      <c r="K8567" s="220"/>
      <c r="L8567" s="220"/>
      <c r="M8567" s="326"/>
      <c r="N8567" s="220"/>
      <c r="O8567" s="220"/>
      <c r="P8567" s="220"/>
      <c r="Q8567" s="326"/>
      <c r="R8567" s="326"/>
      <c r="S8567" s="326"/>
      <c r="T8567" s="326"/>
    </row>
    <row r="8568" spans="1:20">
      <c r="A8568" s="220"/>
      <c r="B8568" s="220"/>
      <c r="C8568" s="220"/>
      <c r="D8568" s="220"/>
      <c r="E8568" s="220"/>
      <c r="F8568" s="220"/>
      <c r="G8568" s="220"/>
      <c r="H8568" s="220"/>
      <c r="I8568" s="220"/>
      <c r="J8568" s="220"/>
      <c r="K8568" s="220"/>
      <c r="L8568" s="220"/>
      <c r="M8568" s="326"/>
      <c r="N8568" s="220"/>
      <c r="O8568" s="220"/>
      <c r="P8568" s="220"/>
      <c r="Q8568" s="326"/>
      <c r="R8568" s="326"/>
      <c r="S8568" s="326"/>
      <c r="T8568" s="326"/>
    </row>
    <row r="8569" spans="1:20">
      <c r="A8569" s="220"/>
      <c r="B8569" s="220"/>
      <c r="C8569" s="220"/>
      <c r="D8569" s="220"/>
      <c r="E8569" s="220"/>
      <c r="F8569" s="220"/>
      <c r="G8569" s="220"/>
      <c r="H8569" s="220"/>
      <c r="I8569" s="220"/>
      <c r="J8569" s="220"/>
      <c r="K8569" s="220"/>
      <c r="L8569" s="220"/>
      <c r="M8569" s="326"/>
      <c r="N8569" s="220"/>
      <c r="O8569" s="220"/>
      <c r="P8569" s="220"/>
      <c r="Q8569" s="326"/>
      <c r="R8569" s="326"/>
      <c r="S8569" s="326"/>
      <c r="T8569" s="326"/>
    </row>
    <row r="8570" spans="1:20">
      <c r="A8570" s="220"/>
      <c r="B8570" s="220"/>
      <c r="C8570" s="220"/>
      <c r="D8570" s="220"/>
      <c r="E8570" s="220"/>
      <c r="F8570" s="220"/>
      <c r="G8570" s="220"/>
      <c r="H8570" s="220"/>
      <c r="I8570" s="220"/>
      <c r="J8570" s="220"/>
      <c r="K8570" s="220"/>
      <c r="L8570" s="220"/>
      <c r="M8570" s="326"/>
      <c r="N8570" s="220"/>
      <c r="O8570" s="220"/>
      <c r="P8570" s="220"/>
      <c r="Q8570" s="326"/>
      <c r="R8570" s="326"/>
      <c r="S8570" s="326"/>
      <c r="T8570" s="326"/>
    </row>
    <row r="8571" spans="1:20">
      <c r="A8571" s="220"/>
      <c r="B8571" s="220"/>
      <c r="C8571" s="220"/>
      <c r="D8571" s="220"/>
      <c r="E8571" s="220"/>
      <c r="F8571" s="220"/>
      <c r="G8571" s="220"/>
      <c r="H8571" s="220"/>
      <c r="I8571" s="220"/>
      <c r="J8571" s="220"/>
      <c r="K8571" s="220"/>
      <c r="L8571" s="220"/>
      <c r="M8571" s="326"/>
      <c r="N8571" s="220"/>
      <c r="O8571" s="220"/>
      <c r="P8571" s="220"/>
      <c r="Q8571" s="326"/>
      <c r="R8571" s="326"/>
      <c r="S8571" s="326"/>
      <c r="T8571" s="326"/>
    </row>
    <row r="8572" spans="1:20">
      <c r="A8572" s="220"/>
      <c r="B8572" s="220"/>
      <c r="C8572" s="220"/>
      <c r="D8572" s="220"/>
      <c r="E8572" s="220"/>
      <c r="F8572" s="220"/>
      <c r="G8572" s="220"/>
      <c r="H8572" s="220"/>
      <c r="I8572" s="220"/>
      <c r="J8572" s="220"/>
      <c r="K8572" s="220"/>
      <c r="L8572" s="220"/>
      <c r="M8572" s="326"/>
      <c r="N8572" s="220"/>
      <c r="O8572" s="220"/>
      <c r="P8572" s="220"/>
      <c r="Q8572" s="326"/>
      <c r="R8572" s="326"/>
      <c r="S8572" s="326"/>
      <c r="T8572" s="326"/>
    </row>
    <row r="8573" spans="1:20">
      <c r="A8573" s="220"/>
      <c r="B8573" s="220"/>
      <c r="C8573" s="220"/>
      <c r="D8573" s="220"/>
      <c r="E8573" s="220"/>
      <c r="F8573" s="220"/>
      <c r="G8573" s="220"/>
      <c r="H8573" s="220"/>
      <c r="I8573" s="220"/>
      <c r="J8573" s="220"/>
      <c r="K8573" s="220"/>
      <c r="L8573" s="220"/>
      <c r="M8573" s="326"/>
      <c r="N8573" s="220"/>
      <c r="O8573" s="220"/>
      <c r="P8573" s="220"/>
      <c r="Q8573" s="326"/>
      <c r="R8573" s="326"/>
      <c r="S8573" s="326"/>
      <c r="T8573" s="326"/>
    </row>
    <row r="8574" spans="1:20">
      <c r="A8574" s="220"/>
      <c r="B8574" s="220"/>
      <c r="C8574" s="220"/>
      <c r="D8574" s="220"/>
      <c r="E8574" s="220"/>
      <c r="F8574" s="220"/>
      <c r="G8574" s="220"/>
      <c r="H8574" s="220"/>
      <c r="I8574" s="220"/>
      <c r="J8574" s="220"/>
      <c r="K8574" s="220"/>
      <c r="L8574" s="220"/>
      <c r="M8574" s="326"/>
      <c r="N8574" s="220"/>
      <c r="O8574" s="220"/>
      <c r="P8574" s="220"/>
      <c r="Q8574" s="326"/>
      <c r="R8574" s="326"/>
      <c r="S8574" s="326"/>
      <c r="T8574" s="326"/>
    </row>
    <row r="8575" spans="1:20">
      <c r="A8575" s="220"/>
      <c r="B8575" s="220"/>
      <c r="C8575" s="220"/>
      <c r="D8575" s="220"/>
      <c r="E8575" s="220"/>
      <c r="F8575" s="220"/>
      <c r="G8575" s="220"/>
      <c r="H8575" s="220"/>
      <c r="I8575" s="220"/>
      <c r="J8575" s="220"/>
      <c r="K8575" s="220"/>
      <c r="L8575" s="220"/>
      <c r="M8575" s="326"/>
      <c r="N8575" s="220"/>
      <c r="O8575" s="220"/>
      <c r="P8575" s="220"/>
      <c r="Q8575" s="326"/>
      <c r="R8575" s="326"/>
      <c r="S8575" s="326"/>
      <c r="T8575" s="326"/>
    </row>
    <row r="8576" spans="1:20">
      <c r="A8576" s="220"/>
      <c r="B8576" s="220"/>
      <c r="C8576" s="220"/>
      <c r="D8576" s="220"/>
      <c r="E8576" s="220"/>
      <c r="F8576" s="220"/>
      <c r="G8576" s="220"/>
      <c r="H8576" s="220"/>
      <c r="I8576" s="220"/>
      <c r="J8576" s="220"/>
      <c r="K8576" s="220"/>
      <c r="L8576" s="220"/>
      <c r="M8576" s="326"/>
      <c r="N8576" s="220"/>
      <c r="O8576" s="220"/>
      <c r="P8576" s="220"/>
      <c r="Q8576" s="326"/>
      <c r="R8576" s="326"/>
      <c r="S8576" s="326"/>
      <c r="T8576" s="326"/>
    </row>
    <row r="8577" spans="1:20">
      <c r="A8577" s="220"/>
      <c r="B8577" s="220"/>
      <c r="C8577" s="220"/>
      <c r="D8577" s="220"/>
      <c r="E8577" s="220"/>
      <c r="F8577" s="220"/>
      <c r="G8577" s="220"/>
      <c r="H8577" s="220"/>
      <c r="I8577" s="220"/>
      <c r="J8577" s="220"/>
      <c r="K8577" s="220"/>
      <c r="L8577" s="220"/>
      <c r="M8577" s="326"/>
      <c r="N8577" s="220"/>
      <c r="O8577" s="220"/>
      <c r="P8577" s="220"/>
      <c r="Q8577" s="326"/>
      <c r="R8577" s="326"/>
      <c r="S8577" s="326"/>
      <c r="T8577" s="326"/>
    </row>
    <row r="8578" spans="1:20">
      <c r="A8578" s="220"/>
      <c r="B8578" s="220"/>
      <c r="C8578" s="220"/>
      <c r="D8578" s="220"/>
      <c r="E8578" s="220"/>
      <c r="F8578" s="220"/>
      <c r="G8578" s="220"/>
      <c r="H8578" s="220"/>
      <c r="I8578" s="220"/>
      <c r="J8578" s="220"/>
      <c r="K8578" s="220"/>
      <c r="L8578" s="220"/>
      <c r="M8578" s="326"/>
      <c r="N8578" s="220"/>
      <c r="O8578" s="220"/>
      <c r="P8578" s="220"/>
      <c r="Q8578" s="326"/>
      <c r="R8578" s="326"/>
      <c r="S8578" s="326"/>
      <c r="T8578" s="326"/>
    </row>
    <row r="8579" spans="1:20">
      <c r="A8579" s="220"/>
      <c r="B8579" s="220"/>
      <c r="C8579" s="220"/>
      <c r="D8579" s="220"/>
      <c r="E8579" s="220"/>
      <c r="F8579" s="220"/>
      <c r="G8579" s="220"/>
      <c r="H8579" s="220"/>
      <c r="I8579" s="220"/>
      <c r="J8579" s="220"/>
      <c r="K8579" s="220"/>
      <c r="L8579" s="220"/>
      <c r="M8579" s="326"/>
      <c r="N8579" s="220"/>
      <c r="O8579" s="220"/>
      <c r="P8579" s="220"/>
      <c r="Q8579" s="326"/>
      <c r="R8579" s="326"/>
      <c r="S8579" s="326"/>
      <c r="T8579" s="326"/>
    </row>
    <row r="8580" spans="1:20">
      <c r="A8580" s="220"/>
      <c r="B8580" s="220"/>
      <c r="C8580" s="220"/>
      <c r="D8580" s="220"/>
      <c r="E8580" s="220"/>
      <c r="F8580" s="220"/>
      <c r="G8580" s="220"/>
      <c r="H8580" s="220"/>
      <c r="I8580" s="220"/>
      <c r="J8580" s="220"/>
      <c r="K8580" s="220"/>
      <c r="L8580" s="220"/>
      <c r="M8580" s="326"/>
      <c r="N8580" s="220"/>
      <c r="O8580" s="220"/>
      <c r="P8580" s="220"/>
      <c r="Q8580" s="326"/>
      <c r="R8580" s="326"/>
      <c r="S8580" s="326"/>
      <c r="T8580" s="326"/>
    </row>
    <row r="8581" spans="1:20">
      <c r="A8581" s="220"/>
      <c r="B8581" s="220"/>
      <c r="C8581" s="220"/>
      <c r="D8581" s="220"/>
      <c r="E8581" s="220"/>
      <c r="F8581" s="220"/>
      <c r="G8581" s="220"/>
      <c r="H8581" s="220"/>
      <c r="I8581" s="220"/>
      <c r="J8581" s="220"/>
      <c r="K8581" s="220"/>
      <c r="L8581" s="220"/>
      <c r="M8581" s="326"/>
      <c r="N8581" s="220"/>
      <c r="O8581" s="220"/>
      <c r="P8581" s="220"/>
      <c r="Q8581" s="326"/>
      <c r="R8581" s="326"/>
      <c r="S8581" s="326"/>
      <c r="T8581" s="326"/>
    </row>
    <row r="8582" spans="1:20">
      <c r="A8582" s="220"/>
      <c r="B8582" s="220"/>
      <c r="C8582" s="220"/>
      <c r="D8582" s="220"/>
      <c r="E8582" s="220"/>
      <c r="F8582" s="220"/>
      <c r="G8582" s="220"/>
      <c r="H8582" s="220"/>
      <c r="I8582" s="220"/>
      <c r="J8582" s="220"/>
      <c r="K8582" s="220"/>
      <c r="L8582" s="220"/>
      <c r="M8582" s="326"/>
      <c r="N8582" s="220"/>
      <c r="O8582" s="220"/>
      <c r="P8582" s="220"/>
      <c r="Q8582" s="326"/>
      <c r="R8582" s="326"/>
      <c r="S8582" s="326"/>
      <c r="T8582" s="326"/>
    </row>
    <row r="8583" spans="1:20">
      <c r="A8583" s="220"/>
      <c r="B8583" s="220"/>
      <c r="C8583" s="220"/>
      <c r="D8583" s="220"/>
      <c r="E8583" s="220"/>
      <c r="F8583" s="220"/>
      <c r="G8583" s="220"/>
      <c r="H8583" s="220"/>
      <c r="I8583" s="220"/>
      <c r="J8583" s="220"/>
      <c r="K8583" s="220"/>
      <c r="L8583" s="220"/>
      <c r="M8583" s="326"/>
      <c r="N8583" s="220"/>
      <c r="O8583" s="220"/>
      <c r="P8583" s="220"/>
      <c r="Q8583" s="326"/>
      <c r="R8583" s="326"/>
      <c r="S8583" s="326"/>
      <c r="T8583" s="326"/>
    </row>
    <row r="8584" spans="1:20">
      <c r="A8584" s="220"/>
      <c r="B8584" s="220"/>
      <c r="C8584" s="220"/>
      <c r="D8584" s="220"/>
      <c r="E8584" s="220"/>
      <c r="F8584" s="220"/>
      <c r="G8584" s="220"/>
      <c r="H8584" s="220"/>
      <c r="I8584" s="220"/>
      <c r="J8584" s="220"/>
      <c r="K8584" s="220"/>
      <c r="L8584" s="220"/>
      <c r="M8584" s="326"/>
      <c r="N8584" s="220"/>
      <c r="O8584" s="220"/>
      <c r="P8584" s="220"/>
      <c r="Q8584" s="326"/>
      <c r="R8584" s="326"/>
      <c r="S8584" s="326"/>
      <c r="T8584" s="326"/>
    </row>
    <row r="8585" spans="1:20">
      <c r="A8585" s="220"/>
      <c r="B8585" s="220"/>
      <c r="C8585" s="220"/>
      <c r="D8585" s="220"/>
      <c r="E8585" s="220"/>
      <c r="F8585" s="220"/>
      <c r="G8585" s="220"/>
      <c r="H8585" s="220"/>
      <c r="I8585" s="220"/>
      <c r="J8585" s="220"/>
      <c r="K8585" s="220"/>
      <c r="L8585" s="220"/>
      <c r="M8585" s="326"/>
      <c r="N8585" s="220"/>
      <c r="O8585" s="220"/>
      <c r="P8585" s="220"/>
      <c r="Q8585" s="326"/>
      <c r="R8585" s="326"/>
      <c r="S8585" s="326"/>
      <c r="T8585" s="326"/>
    </row>
    <row r="8586" spans="1:20">
      <c r="A8586" s="220"/>
      <c r="B8586" s="220"/>
      <c r="C8586" s="220"/>
      <c r="D8586" s="220"/>
      <c r="E8586" s="220"/>
      <c r="F8586" s="220"/>
      <c r="G8586" s="220"/>
      <c r="H8586" s="220"/>
      <c r="I8586" s="220"/>
      <c r="J8586" s="220"/>
      <c r="K8586" s="220"/>
      <c r="L8586" s="220"/>
      <c r="M8586" s="326"/>
      <c r="N8586" s="220"/>
      <c r="O8586" s="220"/>
      <c r="P8586" s="220"/>
      <c r="Q8586" s="326"/>
      <c r="R8586" s="326"/>
      <c r="S8586" s="326"/>
      <c r="T8586" s="326"/>
    </row>
    <row r="8587" spans="1:20">
      <c r="A8587" s="220"/>
      <c r="B8587" s="220"/>
      <c r="C8587" s="220"/>
      <c r="D8587" s="220"/>
      <c r="E8587" s="220"/>
      <c r="F8587" s="220"/>
      <c r="G8587" s="220"/>
      <c r="H8587" s="220"/>
      <c r="I8587" s="220"/>
      <c r="J8587" s="220"/>
      <c r="K8587" s="220"/>
      <c r="L8587" s="220"/>
      <c r="M8587" s="326"/>
      <c r="N8587" s="220"/>
      <c r="O8587" s="220"/>
      <c r="P8587" s="220"/>
      <c r="Q8587" s="326"/>
      <c r="R8587" s="326"/>
      <c r="S8587" s="326"/>
      <c r="T8587" s="326"/>
    </row>
    <row r="8588" spans="1:20">
      <c r="A8588" s="220"/>
      <c r="B8588" s="220"/>
      <c r="C8588" s="220"/>
      <c r="D8588" s="220"/>
      <c r="E8588" s="220"/>
      <c r="F8588" s="220"/>
      <c r="G8588" s="220"/>
      <c r="H8588" s="220"/>
      <c r="I8588" s="220"/>
      <c r="J8588" s="220"/>
      <c r="K8588" s="220"/>
      <c r="L8588" s="220"/>
      <c r="M8588" s="326"/>
      <c r="N8588" s="220"/>
      <c r="O8588" s="220"/>
      <c r="P8588" s="220"/>
      <c r="Q8588" s="326"/>
      <c r="R8588" s="326"/>
      <c r="S8588" s="326"/>
      <c r="T8588" s="326"/>
    </row>
    <row r="8589" spans="1:20">
      <c r="A8589" s="220"/>
      <c r="B8589" s="220"/>
      <c r="C8589" s="220"/>
      <c r="D8589" s="220"/>
      <c r="E8589" s="220"/>
      <c r="F8589" s="220"/>
      <c r="G8589" s="220"/>
      <c r="H8589" s="220"/>
      <c r="I8589" s="220"/>
      <c r="J8589" s="220"/>
      <c r="K8589" s="220"/>
      <c r="L8589" s="220"/>
      <c r="M8589" s="326"/>
      <c r="N8589" s="220"/>
      <c r="O8589" s="220"/>
      <c r="P8589" s="220"/>
      <c r="Q8589" s="326"/>
      <c r="R8589" s="326"/>
      <c r="S8589" s="326"/>
      <c r="T8589" s="326"/>
    </row>
    <row r="8590" spans="1:20">
      <c r="A8590" s="220"/>
      <c r="B8590" s="220"/>
      <c r="C8590" s="220"/>
      <c r="D8590" s="220"/>
      <c r="E8590" s="220"/>
      <c r="F8590" s="220"/>
      <c r="G8590" s="220"/>
      <c r="H8590" s="220"/>
      <c r="I8590" s="220"/>
      <c r="J8590" s="220"/>
      <c r="K8590" s="220"/>
      <c r="L8590" s="220"/>
      <c r="M8590" s="326"/>
      <c r="N8590" s="220"/>
      <c r="O8590" s="220"/>
      <c r="P8590" s="220"/>
      <c r="Q8590" s="326"/>
      <c r="R8590" s="326"/>
      <c r="S8590" s="326"/>
      <c r="T8590" s="326"/>
    </row>
    <row r="8591" spans="1:20">
      <c r="A8591" s="220"/>
      <c r="B8591" s="220"/>
      <c r="C8591" s="220"/>
      <c r="D8591" s="220"/>
      <c r="E8591" s="220"/>
      <c r="F8591" s="220"/>
      <c r="G8591" s="220"/>
      <c r="H8591" s="220"/>
      <c r="I8591" s="220"/>
      <c r="J8591" s="220"/>
      <c r="K8591" s="220"/>
      <c r="L8591" s="220"/>
      <c r="M8591" s="326"/>
      <c r="N8591" s="220"/>
      <c r="O8591" s="220"/>
      <c r="P8591" s="220"/>
      <c r="Q8591" s="326"/>
      <c r="R8591" s="326"/>
      <c r="S8591" s="326"/>
      <c r="T8591" s="326"/>
    </row>
    <row r="8592" spans="1:20">
      <c r="A8592" s="220"/>
      <c r="B8592" s="220"/>
      <c r="C8592" s="220"/>
      <c r="D8592" s="220"/>
      <c r="E8592" s="220"/>
      <c r="F8592" s="220"/>
      <c r="G8592" s="220"/>
      <c r="H8592" s="220"/>
      <c r="I8592" s="220"/>
      <c r="J8592" s="220"/>
      <c r="K8592" s="220"/>
      <c r="L8592" s="220"/>
      <c r="M8592" s="326"/>
      <c r="N8592" s="220"/>
      <c r="O8592" s="220"/>
      <c r="P8592" s="220"/>
      <c r="Q8592" s="326"/>
      <c r="R8592" s="326"/>
      <c r="S8592" s="326"/>
      <c r="T8592" s="326"/>
    </row>
    <row r="8593" spans="1:20">
      <c r="A8593" s="220"/>
      <c r="B8593" s="220"/>
      <c r="C8593" s="220"/>
      <c r="D8593" s="220"/>
      <c r="E8593" s="220"/>
      <c r="F8593" s="220"/>
      <c r="G8593" s="220"/>
      <c r="H8593" s="220"/>
      <c r="I8593" s="220"/>
      <c r="J8593" s="220"/>
      <c r="K8593" s="220"/>
      <c r="L8593" s="220"/>
      <c r="M8593" s="326"/>
      <c r="N8593" s="220"/>
      <c r="O8593" s="220"/>
      <c r="P8593" s="220"/>
      <c r="Q8593" s="326"/>
      <c r="R8593" s="326"/>
      <c r="S8593" s="326"/>
      <c r="T8593" s="326"/>
    </row>
    <row r="8594" spans="1:20">
      <c r="A8594" s="220"/>
      <c r="B8594" s="220"/>
      <c r="C8594" s="220"/>
      <c r="D8594" s="220"/>
      <c r="E8594" s="220"/>
      <c r="F8594" s="220"/>
      <c r="G8594" s="220"/>
      <c r="H8594" s="220"/>
      <c r="I8594" s="220"/>
      <c r="J8594" s="220"/>
      <c r="K8594" s="220"/>
      <c r="L8594" s="220"/>
      <c r="M8594" s="326"/>
      <c r="N8594" s="220"/>
      <c r="O8594" s="220"/>
      <c r="P8594" s="220"/>
      <c r="Q8594" s="326"/>
      <c r="R8594" s="326"/>
      <c r="S8594" s="326"/>
      <c r="T8594" s="326"/>
    </row>
    <row r="8595" spans="1:20">
      <c r="A8595" s="220"/>
      <c r="B8595" s="220"/>
      <c r="C8595" s="220"/>
      <c r="D8595" s="220"/>
      <c r="E8595" s="220"/>
      <c r="F8595" s="220"/>
      <c r="G8595" s="220"/>
      <c r="H8595" s="220"/>
      <c r="I8595" s="220"/>
      <c r="J8595" s="220"/>
      <c r="K8595" s="220"/>
      <c r="L8595" s="220"/>
      <c r="M8595" s="326"/>
      <c r="N8595" s="220"/>
      <c r="O8595" s="220"/>
      <c r="P8595" s="220"/>
      <c r="Q8595" s="326"/>
      <c r="R8595" s="326"/>
      <c r="S8595" s="326"/>
      <c r="T8595" s="326"/>
    </row>
    <row r="8596" spans="1:20">
      <c r="A8596" s="220"/>
      <c r="B8596" s="220"/>
      <c r="C8596" s="220"/>
      <c r="D8596" s="220"/>
      <c r="E8596" s="220"/>
      <c r="F8596" s="220"/>
      <c r="G8596" s="220"/>
      <c r="H8596" s="220"/>
      <c r="I8596" s="220"/>
      <c r="J8596" s="220"/>
      <c r="K8596" s="220"/>
      <c r="L8596" s="220"/>
      <c r="M8596" s="326"/>
      <c r="N8596" s="220"/>
      <c r="O8596" s="220"/>
      <c r="P8596" s="220"/>
      <c r="Q8596" s="326"/>
      <c r="R8596" s="326"/>
      <c r="S8596" s="326"/>
      <c r="T8596" s="326"/>
    </row>
    <row r="8597" spans="1:20">
      <c r="A8597" s="220"/>
      <c r="B8597" s="220"/>
      <c r="C8597" s="220"/>
      <c r="D8597" s="220"/>
      <c r="E8597" s="220"/>
      <c r="F8597" s="220"/>
      <c r="G8597" s="220"/>
      <c r="H8597" s="220"/>
      <c r="I8597" s="220"/>
      <c r="J8597" s="220"/>
      <c r="K8597" s="220"/>
      <c r="L8597" s="220"/>
      <c r="M8597" s="326"/>
      <c r="N8597" s="220"/>
      <c r="O8597" s="220"/>
      <c r="P8597" s="220"/>
      <c r="Q8597" s="326"/>
      <c r="R8597" s="326"/>
      <c r="S8597" s="326"/>
      <c r="T8597" s="326"/>
    </row>
    <row r="8598" spans="1:20">
      <c r="A8598" s="220"/>
      <c r="B8598" s="220"/>
      <c r="C8598" s="220"/>
      <c r="D8598" s="220"/>
      <c r="E8598" s="220"/>
      <c r="F8598" s="220"/>
      <c r="G8598" s="220"/>
      <c r="H8598" s="220"/>
      <c r="I8598" s="220"/>
      <c r="J8598" s="220"/>
      <c r="K8598" s="220"/>
      <c r="L8598" s="220"/>
      <c r="M8598" s="326"/>
      <c r="N8598" s="220"/>
      <c r="O8598" s="220"/>
      <c r="P8598" s="220"/>
      <c r="Q8598" s="326"/>
      <c r="R8598" s="326"/>
      <c r="S8598" s="326"/>
      <c r="T8598" s="326"/>
    </row>
    <row r="8599" spans="1:20">
      <c r="A8599" s="220"/>
      <c r="B8599" s="220"/>
      <c r="C8599" s="220"/>
      <c r="D8599" s="220"/>
      <c r="E8599" s="220"/>
      <c r="F8599" s="220"/>
      <c r="G8599" s="220"/>
      <c r="H8599" s="220"/>
      <c r="I8599" s="220"/>
      <c r="J8599" s="220"/>
      <c r="K8599" s="220"/>
      <c r="L8599" s="220"/>
      <c r="M8599" s="326"/>
      <c r="N8599" s="220"/>
      <c r="O8599" s="220"/>
      <c r="P8599" s="220"/>
      <c r="Q8599" s="326"/>
      <c r="R8599" s="326"/>
      <c r="S8599" s="326"/>
      <c r="T8599" s="326"/>
    </row>
    <row r="8600" spans="1:20">
      <c r="A8600" s="220"/>
      <c r="B8600" s="220"/>
      <c r="C8600" s="220"/>
      <c r="D8600" s="220"/>
      <c r="E8600" s="220"/>
      <c r="F8600" s="220"/>
      <c r="G8600" s="220"/>
      <c r="H8600" s="220"/>
      <c r="I8600" s="220"/>
      <c r="J8600" s="220"/>
      <c r="K8600" s="220"/>
      <c r="L8600" s="220"/>
      <c r="M8600" s="326"/>
      <c r="N8600" s="220"/>
      <c r="O8600" s="220"/>
      <c r="P8600" s="220"/>
      <c r="Q8600" s="326"/>
      <c r="R8600" s="326"/>
      <c r="S8600" s="326"/>
      <c r="T8600" s="326"/>
    </row>
    <row r="8601" spans="1:20">
      <c r="A8601" s="220"/>
      <c r="B8601" s="220"/>
      <c r="C8601" s="220"/>
      <c r="D8601" s="220"/>
      <c r="E8601" s="220"/>
      <c r="F8601" s="220"/>
      <c r="G8601" s="220"/>
      <c r="H8601" s="220"/>
      <c r="I8601" s="220"/>
      <c r="J8601" s="220"/>
      <c r="K8601" s="220"/>
      <c r="L8601" s="220"/>
      <c r="M8601" s="326"/>
      <c r="N8601" s="220"/>
      <c r="O8601" s="220"/>
      <c r="P8601" s="220"/>
      <c r="Q8601" s="326"/>
      <c r="R8601" s="326"/>
      <c r="S8601" s="326"/>
      <c r="T8601" s="326"/>
    </row>
    <row r="8602" spans="1:20">
      <c r="A8602" s="220"/>
      <c r="B8602" s="220"/>
      <c r="C8602" s="220"/>
      <c r="D8602" s="220"/>
      <c r="E8602" s="220"/>
      <c r="F8602" s="220"/>
      <c r="G8602" s="220"/>
      <c r="H8602" s="220"/>
      <c r="I8602" s="220"/>
      <c r="J8602" s="220"/>
      <c r="K8602" s="220"/>
      <c r="L8602" s="220"/>
      <c r="M8602" s="326"/>
      <c r="N8602" s="220"/>
      <c r="O8602" s="220"/>
      <c r="P8602" s="220"/>
      <c r="Q8602" s="326"/>
      <c r="R8602" s="326"/>
      <c r="S8602" s="326"/>
      <c r="T8602" s="326"/>
    </row>
    <row r="8603" spans="1:20">
      <c r="A8603" s="220"/>
      <c r="B8603" s="220"/>
      <c r="C8603" s="220"/>
      <c r="D8603" s="220"/>
      <c r="E8603" s="220"/>
      <c r="F8603" s="220"/>
      <c r="G8603" s="220"/>
      <c r="H8603" s="220"/>
      <c r="I8603" s="220"/>
      <c r="J8603" s="220"/>
      <c r="K8603" s="220"/>
      <c r="L8603" s="220"/>
      <c r="M8603" s="326"/>
      <c r="N8603" s="220"/>
      <c r="O8603" s="220"/>
      <c r="P8603" s="220"/>
      <c r="Q8603" s="326"/>
      <c r="R8603" s="326"/>
      <c r="S8603" s="326"/>
      <c r="T8603" s="326"/>
    </row>
    <row r="8604" spans="1:20">
      <c r="A8604" s="220"/>
      <c r="B8604" s="220"/>
      <c r="C8604" s="220"/>
      <c r="D8604" s="220"/>
      <c r="E8604" s="220"/>
      <c r="F8604" s="220"/>
      <c r="G8604" s="220"/>
      <c r="H8604" s="220"/>
      <c r="I8604" s="220"/>
      <c r="J8604" s="220"/>
      <c r="K8604" s="220"/>
      <c r="L8604" s="220"/>
      <c r="M8604" s="326"/>
      <c r="N8604" s="220"/>
      <c r="O8604" s="220"/>
      <c r="P8604" s="220"/>
      <c r="Q8604" s="326"/>
      <c r="R8604" s="326"/>
      <c r="S8604" s="326"/>
      <c r="T8604" s="326"/>
    </row>
    <row r="8605" spans="1:20">
      <c r="A8605" s="220"/>
      <c r="B8605" s="220"/>
      <c r="C8605" s="220"/>
      <c r="D8605" s="220"/>
      <c r="E8605" s="220"/>
      <c r="F8605" s="220"/>
      <c r="G8605" s="220"/>
      <c r="H8605" s="220"/>
      <c r="I8605" s="220"/>
      <c r="J8605" s="220"/>
      <c r="K8605" s="220"/>
      <c r="L8605" s="220"/>
      <c r="M8605" s="326"/>
      <c r="N8605" s="220"/>
      <c r="O8605" s="220"/>
      <c r="P8605" s="220"/>
      <c r="Q8605" s="326"/>
      <c r="R8605" s="326"/>
      <c r="S8605" s="326"/>
      <c r="T8605" s="326"/>
    </row>
    <row r="8606" spans="1:20">
      <c r="A8606" s="220"/>
      <c r="B8606" s="220"/>
      <c r="C8606" s="220"/>
      <c r="D8606" s="220"/>
      <c r="E8606" s="220"/>
      <c r="F8606" s="220"/>
      <c r="G8606" s="220"/>
      <c r="H8606" s="220"/>
      <c r="I8606" s="220"/>
      <c r="J8606" s="220"/>
      <c r="K8606" s="220"/>
      <c r="L8606" s="220"/>
      <c r="M8606" s="326"/>
      <c r="N8606" s="220"/>
      <c r="O8606" s="220"/>
      <c r="P8606" s="220"/>
      <c r="Q8606" s="326"/>
      <c r="R8606" s="326"/>
      <c r="S8606" s="326"/>
      <c r="T8606" s="326"/>
    </row>
    <row r="8607" spans="1:20">
      <c r="A8607" s="220"/>
      <c r="B8607" s="220"/>
      <c r="C8607" s="220"/>
      <c r="D8607" s="220"/>
      <c r="E8607" s="220"/>
      <c r="F8607" s="220"/>
      <c r="G8607" s="220"/>
      <c r="H8607" s="220"/>
      <c r="I8607" s="220"/>
      <c r="J8607" s="220"/>
      <c r="K8607" s="220"/>
      <c r="L8607" s="220"/>
      <c r="M8607" s="326"/>
      <c r="N8607" s="220"/>
      <c r="O8607" s="220"/>
      <c r="P8607" s="220"/>
      <c r="Q8607" s="326"/>
      <c r="R8607" s="326"/>
      <c r="S8607" s="326"/>
      <c r="T8607" s="326"/>
    </row>
    <row r="8608" spans="1:20">
      <c r="A8608" s="220"/>
      <c r="B8608" s="220"/>
      <c r="C8608" s="220"/>
      <c r="D8608" s="220"/>
      <c r="E8608" s="220"/>
      <c r="F8608" s="220"/>
      <c r="G8608" s="220"/>
      <c r="H8608" s="220"/>
      <c r="I8608" s="220"/>
      <c r="J8608" s="220"/>
      <c r="K8608" s="220"/>
      <c r="L8608" s="220"/>
      <c r="M8608" s="326"/>
      <c r="N8608" s="220"/>
      <c r="O8608" s="220"/>
      <c r="P8608" s="220"/>
      <c r="Q8608" s="326"/>
      <c r="R8608" s="326"/>
      <c r="S8608" s="326"/>
      <c r="T8608" s="326"/>
    </row>
    <row r="8609" spans="1:20">
      <c r="A8609" s="220"/>
      <c r="B8609" s="220"/>
      <c r="C8609" s="220"/>
      <c r="D8609" s="220"/>
      <c r="E8609" s="220"/>
      <c r="F8609" s="220"/>
      <c r="G8609" s="220"/>
      <c r="H8609" s="220"/>
      <c r="I8609" s="220"/>
      <c r="J8609" s="220"/>
      <c r="K8609" s="220"/>
      <c r="L8609" s="220"/>
      <c r="M8609" s="326"/>
      <c r="N8609" s="220"/>
      <c r="O8609" s="220"/>
      <c r="P8609" s="220"/>
      <c r="Q8609" s="326"/>
      <c r="R8609" s="326"/>
      <c r="S8609" s="326"/>
      <c r="T8609" s="326"/>
    </row>
    <row r="8610" spans="1:20">
      <c r="A8610" s="220"/>
      <c r="B8610" s="220"/>
      <c r="C8610" s="220"/>
      <c r="D8610" s="220"/>
      <c r="E8610" s="220"/>
      <c r="F8610" s="220"/>
      <c r="G8610" s="220"/>
      <c r="H8610" s="220"/>
      <c r="I8610" s="220"/>
      <c r="J8610" s="220"/>
      <c r="K8610" s="220"/>
      <c r="L8610" s="220"/>
      <c r="M8610" s="326"/>
      <c r="N8610" s="220"/>
      <c r="O8610" s="220"/>
      <c r="P8610" s="220"/>
      <c r="Q8610" s="326"/>
      <c r="R8610" s="326"/>
      <c r="S8610" s="326"/>
      <c r="T8610" s="326"/>
    </row>
    <row r="8611" spans="1:20">
      <c r="A8611" s="220"/>
      <c r="B8611" s="220"/>
      <c r="C8611" s="220"/>
      <c r="D8611" s="220"/>
      <c r="E8611" s="220"/>
      <c r="F8611" s="220"/>
      <c r="G8611" s="220"/>
      <c r="H8611" s="220"/>
      <c r="I8611" s="220"/>
      <c r="J8611" s="220"/>
      <c r="K8611" s="220"/>
      <c r="L8611" s="220"/>
      <c r="M8611" s="326"/>
      <c r="N8611" s="220"/>
      <c r="O8611" s="220"/>
      <c r="P8611" s="220"/>
      <c r="Q8611" s="326"/>
      <c r="R8611" s="326"/>
      <c r="S8611" s="326"/>
      <c r="T8611" s="326"/>
    </row>
    <row r="8612" spans="1:20">
      <c r="A8612" s="220"/>
      <c r="B8612" s="220"/>
      <c r="C8612" s="220"/>
      <c r="D8612" s="220"/>
      <c r="E8612" s="220"/>
      <c r="F8612" s="220"/>
      <c r="G8612" s="220"/>
      <c r="H8612" s="220"/>
      <c r="I8612" s="220"/>
      <c r="J8612" s="220"/>
      <c r="K8612" s="220"/>
      <c r="L8612" s="220"/>
      <c r="M8612" s="326"/>
      <c r="N8612" s="220"/>
      <c r="O8612" s="220"/>
      <c r="P8612" s="220"/>
      <c r="Q8612" s="326"/>
      <c r="R8612" s="326"/>
      <c r="S8612" s="326"/>
      <c r="T8612" s="326"/>
    </row>
    <row r="8613" spans="1:20">
      <c r="A8613" s="220"/>
      <c r="B8613" s="220"/>
      <c r="C8613" s="220"/>
      <c r="D8613" s="220"/>
      <c r="E8613" s="220"/>
      <c r="F8613" s="220"/>
      <c r="G8613" s="220"/>
      <c r="H8613" s="220"/>
      <c r="I8613" s="220"/>
      <c r="J8613" s="220"/>
      <c r="K8613" s="220"/>
      <c r="L8613" s="220"/>
      <c r="M8613" s="326"/>
      <c r="N8613" s="220"/>
      <c r="O8613" s="220"/>
      <c r="P8613" s="220"/>
      <c r="Q8613" s="326"/>
      <c r="R8613" s="326"/>
      <c r="S8613" s="326"/>
      <c r="T8613" s="326"/>
    </row>
    <row r="8614" spans="1:20">
      <c r="A8614" s="220"/>
      <c r="B8614" s="220"/>
      <c r="C8614" s="220"/>
      <c r="D8614" s="220"/>
      <c r="E8614" s="220"/>
      <c r="F8614" s="220"/>
      <c r="G8614" s="220"/>
      <c r="H8614" s="220"/>
      <c r="I8614" s="220"/>
      <c r="J8614" s="220"/>
      <c r="K8614" s="220"/>
      <c r="L8614" s="220"/>
      <c r="M8614" s="326"/>
      <c r="N8614" s="220"/>
      <c r="O8614" s="220"/>
      <c r="P8614" s="220"/>
      <c r="Q8614" s="326"/>
      <c r="R8614" s="326"/>
      <c r="S8614" s="326"/>
      <c r="T8614" s="326"/>
    </row>
    <row r="8615" spans="1:20">
      <c r="A8615" s="220"/>
      <c r="B8615" s="220"/>
      <c r="C8615" s="220"/>
      <c r="D8615" s="220"/>
      <c r="E8615" s="220"/>
      <c r="F8615" s="220"/>
      <c r="G8615" s="220"/>
      <c r="H8615" s="220"/>
      <c r="I8615" s="220"/>
      <c r="J8615" s="220"/>
      <c r="K8615" s="220"/>
      <c r="L8615" s="220"/>
      <c r="M8615" s="326"/>
      <c r="N8615" s="220"/>
      <c r="O8615" s="220"/>
      <c r="P8615" s="220"/>
      <c r="Q8615" s="326"/>
      <c r="R8615" s="326"/>
      <c r="S8615" s="326"/>
      <c r="T8615" s="326"/>
    </row>
    <row r="8616" spans="1:20">
      <c r="A8616" s="220"/>
      <c r="B8616" s="220"/>
      <c r="C8616" s="220"/>
      <c r="D8616" s="220"/>
      <c r="E8616" s="220"/>
      <c r="F8616" s="220"/>
      <c r="G8616" s="220"/>
      <c r="H8616" s="220"/>
      <c r="I8616" s="220"/>
      <c r="J8616" s="220"/>
      <c r="K8616" s="220"/>
      <c r="L8616" s="220"/>
      <c r="M8616" s="326"/>
      <c r="N8616" s="220"/>
      <c r="O8616" s="220"/>
      <c r="P8616" s="220"/>
      <c r="Q8616" s="326"/>
      <c r="R8616" s="326"/>
      <c r="S8616" s="326"/>
      <c r="T8616" s="326"/>
    </row>
    <row r="8617" spans="1:20">
      <c r="A8617" s="220"/>
      <c r="B8617" s="220"/>
      <c r="C8617" s="220"/>
      <c r="D8617" s="220"/>
      <c r="E8617" s="220"/>
      <c r="F8617" s="220"/>
      <c r="G8617" s="220"/>
      <c r="H8617" s="220"/>
      <c r="I8617" s="220"/>
      <c r="J8617" s="220"/>
      <c r="K8617" s="220"/>
      <c r="L8617" s="220"/>
      <c r="M8617" s="326"/>
      <c r="N8617" s="220"/>
      <c r="O8617" s="220"/>
      <c r="P8617" s="220"/>
      <c r="Q8617" s="326"/>
      <c r="R8617" s="326"/>
      <c r="S8617" s="326"/>
      <c r="T8617" s="326"/>
    </row>
    <row r="8618" spans="1:20">
      <c r="A8618" s="220"/>
      <c r="B8618" s="220"/>
      <c r="C8618" s="220"/>
      <c r="D8618" s="220"/>
      <c r="E8618" s="220"/>
      <c r="F8618" s="220"/>
      <c r="G8618" s="220"/>
      <c r="H8618" s="220"/>
      <c r="I8618" s="220"/>
      <c r="J8618" s="220"/>
      <c r="K8618" s="220"/>
      <c r="L8618" s="220"/>
      <c r="M8618" s="326"/>
      <c r="N8618" s="220"/>
      <c r="O8618" s="220"/>
      <c r="P8618" s="220"/>
      <c r="Q8618" s="326"/>
      <c r="R8618" s="326"/>
      <c r="S8618" s="326"/>
      <c r="T8618" s="326"/>
    </row>
    <row r="8619" spans="1:20">
      <c r="A8619" s="220"/>
      <c r="B8619" s="220"/>
      <c r="C8619" s="220"/>
      <c r="D8619" s="220"/>
      <c r="E8619" s="220"/>
      <c r="F8619" s="220"/>
      <c r="G8619" s="220"/>
      <c r="H8619" s="220"/>
      <c r="I8619" s="220"/>
      <c r="J8619" s="220"/>
      <c r="K8619" s="220"/>
      <c r="L8619" s="220"/>
      <c r="M8619" s="326"/>
      <c r="N8619" s="220"/>
      <c r="O8619" s="220"/>
      <c r="P8619" s="220"/>
      <c r="Q8619" s="326"/>
      <c r="R8619" s="326"/>
      <c r="S8619" s="326"/>
      <c r="T8619" s="326"/>
    </row>
    <row r="8620" spans="1:20">
      <c r="A8620" s="220"/>
      <c r="B8620" s="220"/>
      <c r="C8620" s="220"/>
      <c r="D8620" s="220"/>
      <c r="E8620" s="220"/>
      <c r="F8620" s="220"/>
      <c r="G8620" s="220"/>
      <c r="H8620" s="220"/>
      <c r="I8620" s="220"/>
      <c r="J8620" s="220"/>
      <c r="K8620" s="220"/>
      <c r="L8620" s="220"/>
      <c r="M8620" s="326"/>
      <c r="N8620" s="220"/>
      <c r="O8620" s="220"/>
      <c r="P8620" s="220"/>
      <c r="Q8620" s="326"/>
      <c r="R8620" s="326"/>
      <c r="S8620" s="326"/>
      <c r="T8620" s="326"/>
    </row>
    <row r="8621" spans="1:20">
      <c r="A8621" s="220"/>
      <c r="B8621" s="220"/>
      <c r="C8621" s="220"/>
      <c r="D8621" s="220"/>
      <c r="E8621" s="220"/>
      <c r="F8621" s="220"/>
      <c r="G8621" s="220"/>
      <c r="H8621" s="220"/>
      <c r="I8621" s="220"/>
      <c r="J8621" s="220"/>
      <c r="K8621" s="220"/>
      <c r="L8621" s="220"/>
      <c r="M8621" s="326"/>
      <c r="N8621" s="220"/>
      <c r="O8621" s="220"/>
      <c r="P8621" s="220"/>
      <c r="Q8621" s="326"/>
      <c r="R8621" s="326"/>
      <c r="S8621" s="326"/>
      <c r="T8621" s="326"/>
    </row>
    <row r="8622" spans="1:20">
      <c r="A8622" s="220"/>
      <c r="B8622" s="220"/>
      <c r="C8622" s="220"/>
      <c r="D8622" s="220"/>
      <c r="E8622" s="220"/>
      <c r="F8622" s="220"/>
      <c r="G8622" s="220"/>
      <c r="H8622" s="220"/>
      <c r="I8622" s="220"/>
      <c r="J8622" s="220"/>
      <c r="K8622" s="220"/>
      <c r="L8622" s="220"/>
      <c r="M8622" s="326"/>
      <c r="N8622" s="220"/>
      <c r="O8622" s="220"/>
      <c r="P8622" s="220"/>
      <c r="Q8622" s="326"/>
      <c r="R8622" s="326"/>
      <c r="S8622" s="326"/>
      <c r="T8622" s="326"/>
    </row>
    <row r="8623" spans="1:20">
      <c r="A8623" s="220"/>
      <c r="B8623" s="220"/>
      <c r="C8623" s="220"/>
      <c r="D8623" s="220"/>
      <c r="E8623" s="220"/>
      <c r="F8623" s="220"/>
      <c r="G8623" s="220"/>
      <c r="H8623" s="220"/>
      <c r="I8623" s="220"/>
      <c r="J8623" s="220"/>
      <c r="K8623" s="220"/>
      <c r="L8623" s="220"/>
      <c r="M8623" s="326"/>
      <c r="N8623" s="220"/>
      <c r="O8623" s="220"/>
      <c r="P8623" s="220"/>
      <c r="Q8623" s="326"/>
      <c r="R8623" s="326"/>
      <c r="S8623" s="326"/>
      <c r="T8623" s="326"/>
    </row>
    <row r="8624" spans="1:20">
      <c r="A8624" s="220"/>
      <c r="B8624" s="220"/>
      <c r="C8624" s="220"/>
      <c r="D8624" s="220"/>
      <c r="E8624" s="220"/>
      <c r="F8624" s="220"/>
      <c r="G8624" s="220"/>
      <c r="H8624" s="220"/>
      <c r="I8624" s="220"/>
      <c r="J8624" s="220"/>
      <c r="K8624" s="220"/>
      <c r="L8624" s="220"/>
      <c r="M8624" s="326"/>
      <c r="N8624" s="220"/>
      <c r="O8624" s="220"/>
      <c r="P8624" s="220"/>
      <c r="Q8624" s="326"/>
      <c r="R8624" s="326"/>
      <c r="S8624" s="326"/>
      <c r="T8624" s="326"/>
    </row>
    <row r="8625" spans="1:20">
      <c r="A8625" s="220"/>
      <c r="B8625" s="220"/>
      <c r="C8625" s="220"/>
      <c r="D8625" s="220"/>
      <c r="E8625" s="220"/>
      <c r="F8625" s="220"/>
      <c r="G8625" s="220"/>
      <c r="H8625" s="220"/>
      <c r="I8625" s="220"/>
      <c r="J8625" s="220"/>
      <c r="K8625" s="220"/>
      <c r="L8625" s="220"/>
      <c r="M8625" s="326"/>
      <c r="N8625" s="220"/>
      <c r="O8625" s="220"/>
      <c r="P8625" s="220"/>
      <c r="Q8625" s="326"/>
      <c r="R8625" s="326"/>
      <c r="S8625" s="326"/>
      <c r="T8625" s="326"/>
    </row>
    <row r="8626" spans="1:20">
      <c r="A8626" s="220"/>
      <c r="B8626" s="220"/>
      <c r="C8626" s="220"/>
      <c r="D8626" s="220"/>
      <c r="E8626" s="220"/>
      <c r="F8626" s="220"/>
      <c r="G8626" s="220"/>
      <c r="H8626" s="220"/>
      <c r="I8626" s="220"/>
      <c r="J8626" s="220"/>
      <c r="K8626" s="220"/>
      <c r="L8626" s="220"/>
      <c r="M8626" s="326"/>
      <c r="N8626" s="220"/>
      <c r="O8626" s="220"/>
      <c r="P8626" s="220"/>
      <c r="Q8626" s="326"/>
      <c r="R8626" s="326"/>
      <c r="S8626" s="326"/>
      <c r="T8626" s="326"/>
    </row>
    <row r="8627" spans="1:20">
      <c r="A8627" s="220"/>
      <c r="B8627" s="220"/>
      <c r="C8627" s="220"/>
      <c r="D8627" s="220"/>
      <c r="E8627" s="220"/>
      <c r="F8627" s="220"/>
      <c r="G8627" s="220"/>
      <c r="H8627" s="220"/>
      <c r="I8627" s="220"/>
      <c r="J8627" s="220"/>
      <c r="K8627" s="220"/>
      <c r="L8627" s="220"/>
      <c r="M8627" s="326"/>
      <c r="N8627" s="220"/>
      <c r="O8627" s="220"/>
      <c r="P8627" s="220"/>
      <c r="Q8627" s="326"/>
      <c r="R8627" s="326"/>
      <c r="S8627" s="326"/>
      <c r="T8627" s="326"/>
    </row>
    <row r="8628" spans="1:20">
      <c r="A8628" s="220"/>
      <c r="B8628" s="220"/>
      <c r="C8628" s="220"/>
      <c r="D8628" s="220"/>
      <c r="E8628" s="220"/>
      <c r="F8628" s="220"/>
      <c r="G8628" s="220"/>
      <c r="H8628" s="220"/>
      <c r="I8628" s="220"/>
      <c r="J8628" s="220"/>
      <c r="K8628" s="220"/>
      <c r="L8628" s="220"/>
      <c r="M8628" s="326"/>
      <c r="N8628" s="220"/>
      <c r="O8628" s="220"/>
      <c r="P8628" s="220"/>
      <c r="Q8628" s="326"/>
      <c r="R8628" s="326"/>
      <c r="S8628" s="326"/>
      <c r="T8628" s="326"/>
    </row>
    <row r="8629" spans="1:20">
      <c r="A8629" s="220"/>
      <c r="B8629" s="220"/>
      <c r="C8629" s="220"/>
      <c r="D8629" s="220"/>
      <c r="E8629" s="220"/>
      <c r="F8629" s="220"/>
      <c r="G8629" s="220"/>
      <c r="H8629" s="220"/>
      <c r="I8629" s="220"/>
      <c r="J8629" s="220"/>
      <c r="K8629" s="220"/>
      <c r="L8629" s="220"/>
      <c r="M8629" s="326"/>
      <c r="N8629" s="220"/>
      <c r="O8629" s="220"/>
      <c r="P8629" s="220"/>
      <c r="Q8629" s="326"/>
      <c r="R8629" s="326"/>
      <c r="S8629" s="326"/>
      <c r="T8629" s="326"/>
    </row>
    <row r="8630" spans="1:20">
      <c r="A8630" s="220"/>
      <c r="B8630" s="220"/>
      <c r="C8630" s="220"/>
      <c r="D8630" s="220"/>
      <c r="E8630" s="220"/>
      <c r="F8630" s="220"/>
      <c r="G8630" s="220"/>
      <c r="H8630" s="220"/>
      <c r="I8630" s="220"/>
      <c r="J8630" s="220"/>
      <c r="K8630" s="220"/>
      <c r="L8630" s="220"/>
      <c r="M8630" s="326"/>
      <c r="N8630" s="220"/>
      <c r="O8630" s="220"/>
      <c r="P8630" s="220"/>
      <c r="Q8630" s="326"/>
      <c r="R8630" s="326"/>
      <c r="S8630" s="326"/>
      <c r="T8630" s="326"/>
    </row>
    <row r="8631" spans="1:20">
      <c r="A8631" s="220"/>
      <c r="B8631" s="220"/>
      <c r="C8631" s="220"/>
      <c r="D8631" s="220"/>
      <c r="E8631" s="220"/>
      <c r="F8631" s="220"/>
      <c r="G8631" s="220"/>
      <c r="H8631" s="220"/>
      <c r="I8631" s="220"/>
      <c r="J8631" s="220"/>
      <c r="K8631" s="220"/>
      <c r="L8631" s="220"/>
      <c r="M8631" s="326"/>
      <c r="N8631" s="220"/>
      <c r="O8631" s="220"/>
      <c r="P8631" s="220"/>
      <c r="Q8631" s="326"/>
      <c r="R8631" s="326"/>
      <c r="S8631" s="326"/>
      <c r="T8631" s="326"/>
    </row>
    <row r="8632" spans="1:20">
      <c r="A8632" s="220"/>
      <c r="B8632" s="220"/>
      <c r="C8632" s="220"/>
      <c r="D8632" s="220"/>
      <c r="E8632" s="220"/>
      <c r="F8632" s="220"/>
      <c r="G8632" s="220"/>
      <c r="H8632" s="220"/>
      <c r="I8632" s="220"/>
      <c r="J8632" s="220"/>
      <c r="K8632" s="220"/>
      <c r="L8632" s="220"/>
      <c r="M8632" s="326"/>
      <c r="N8632" s="220"/>
      <c r="O8632" s="220"/>
      <c r="P8632" s="220"/>
      <c r="Q8632" s="326"/>
      <c r="R8632" s="326"/>
      <c r="S8632" s="326"/>
      <c r="T8632" s="326"/>
    </row>
    <row r="8633" spans="1:20">
      <c r="A8633" s="220"/>
      <c r="B8633" s="220"/>
      <c r="C8633" s="220"/>
      <c r="D8633" s="220"/>
      <c r="E8633" s="220"/>
      <c r="F8633" s="220"/>
      <c r="G8633" s="220"/>
      <c r="H8633" s="220"/>
      <c r="I8633" s="220"/>
      <c r="J8633" s="220"/>
      <c r="K8633" s="220"/>
      <c r="L8633" s="220"/>
      <c r="M8633" s="326"/>
      <c r="N8633" s="220"/>
      <c r="O8633" s="220"/>
      <c r="P8633" s="220"/>
      <c r="Q8633" s="326"/>
      <c r="R8633" s="326"/>
      <c r="S8633" s="326"/>
      <c r="T8633" s="326"/>
    </row>
    <row r="8634" spans="1:20">
      <c r="A8634" s="220"/>
      <c r="B8634" s="220"/>
      <c r="C8634" s="220"/>
      <c r="D8634" s="220"/>
      <c r="E8634" s="220"/>
      <c r="F8634" s="220"/>
      <c r="G8634" s="220"/>
      <c r="H8634" s="220"/>
      <c r="I8634" s="220"/>
      <c r="J8634" s="220"/>
      <c r="K8634" s="220"/>
      <c r="L8634" s="220"/>
      <c r="M8634" s="326"/>
      <c r="N8634" s="220"/>
      <c r="O8634" s="220"/>
      <c r="P8634" s="220"/>
      <c r="Q8634" s="326"/>
      <c r="R8634" s="326"/>
      <c r="S8634" s="326"/>
      <c r="T8634" s="326"/>
    </row>
    <row r="8635" spans="1:20">
      <c r="A8635" s="220"/>
      <c r="B8635" s="220"/>
      <c r="C8635" s="220"/>
      <c r="D8635" s="220"/>
      <c r="E8635" s="220"/>
      <c r="F8635" s="220"/>
      <c r="G8635" s="220"/>
      <c r="H8635" s="220"/>
      <c r="I8635" s="220"/>
      <c r="J8635" s="220"/>
      <c r="K8635" s="220"/>
      <c r="L8635" s="220"/>
      <c r="M8635" s="326"/>
      <c r="N8635" s="220"/>
      <c r="O8635" s="220"/>
      <c r="P8635" s="220"/>
      <c r="Q8635" s="326"/>
      <c r="R8635" s="326"/>
      <c r="S8635" s="326"/>
      <c r="T8635" s="326"/>
    </row>
    <row r="8636" spans="1:20">
      <c r="A8636" s="220"/>
      <c r="B8636" s="220"/>
      <c r="C8636" s="220"/>
      <c r="D8636" s="220"/>
      <c r="E8636" s="220"/>
      <c r="F8636" s="220"/>
      <c r="G8636" s="220"/>
      <c r="H8636" s="220"/>
      <c r="I8636" s="220"/>
      <c r="J8636" s="220"/>
      <c r="K8636" s="220"/>
      <c r="L8636" s="220"/>
      <c r="M8636" s="326"/>
      <c r="N8636" s="220"/>
      <c r="O8636" s="220"/>
      <c r="P8636" s="220"/>
      <c r="Q8636" s="326"/>
      <c r="R8636" s="326"/>
      <c r="S8636" s="326"/>
      <c r="T8636" s="326"/>
    </row>
    <row r="8637" spans="1:20">
      <c r="A8637" s="220"/>
      <c r="B8637" s="220"/>
      <c r="C8637" s="220"/>
      <c r="D8637" s="220"/>
      <c r="E8637" s="220"/>
      <c r="F8637" s="220"/>
      <c r="G8637" s="220"/>
      <c r="H8637" s="220"/>
      <c r="I8637" s="220"/>
      <c r="J8637" s="220"/>
      <c r="K8637" s="220"/>
      <c r="L8637" s="220"/>
      <c r="M8637" s="326"/>
      <c r="N8637" s="220"/>
      <c r="O8637" s="220"/>
      <c r="P8637" s="220"/>
      <c r="Q8637" s="326"/>
      <c r="R8637" s="326"/>
      <c r="S8637" s="326"/>
      <c r="T8637" s="326"/>
    </row>
    <row r="8638" spans="1:20">
      <c r="A8638" s="220"/>
      <c r="B8638" s="220"/>
      <c r="C8638" s="220"/>
      <c r="D8638" s="220"/>
      <c r="E8638" s="220"/>
      <c r="F8638" s="220"/>
      <c r="G8638" s="220"/>
      <c r="H8638" s="220"/>
      <c r="I8638" s="220"/>
      <c r="J8638" s="220"/>
      <c r="K8638" s="220"/>
      <c r="L8638" s="220"/>
      <c r="M8638" s="326"/>
      <c r="N8638" s="220"/>
      <c r="O8638" s="220"/>
      <c r="P8638" s="220"/>
      <c r="Q8638" s="326"/>
      <c r="R8638" s="326"/>
      <c r="S8638" s="326"/>
      <c r="T8638" s="326"/>
    </row>
    <row r="8639" spans="1:20">
      <c r="A8639" s="220"/>
      <c r="B8639" s="220"/>
      <c r="C8639" s="220"/>
      <c r="D8639" s="220"/>
      <c r="E8639" s="220"/>
      <c r="F8639" s="220"/>
      <c r="G8639" s="220"/>
      <c r="H8639" s="220"/>
      <c r="I8639" s="220"/>
      <c r="J8639" s="220"/>
      <c r="K8639" s="220"/>
      <c r="L8639" s="220"/>
      <c r="M8639" s="326"/>
      <c r="N8639" s="220"/>
      <c r="O8639" s="220"/>
      <c r="P8639" s="220"/>
      <c r="Q8639" s="326"/>
      <c r="R8639" s="326"/>
      <c r="S8639" s="326"/>
      <c r="T8639" s="326"/>
    </row>
    <row r="8640" spans="1:20">
      <c r="A8640" s="220"/>
      <c r="B8640" s="220"/>
      <c r="C8640" s="220"/>
      <c r="D8640" s="220"/>
      <c r="E8640" s="220"/>
      <c r="F8640" s="220"/>
      <c r="G8640" s="220"/>
      <c r="H8640" s="220"/>
      <c r="I8640" s="220"/>
      <c r="J8640" s="220"/>
      <c r="K8640" s="220"/>
      <c r="L8640" s="220"/>
      <c r="M8640" s="326"/>
      <c r="N8640" s="220"/>
      <c r="O8640" s="220"/>
      <c r="P8640" s="220"/>
      <c r="Q8640" s="326"/>
      <c r="R8640" s="326"/>
      <c r="S8640" s="326"/>
      <c r="T8640" s="326"/>
    </row>
    <row r="8641" spans="1:20">
      <c r="A8641" s="220"/>
      <c r="B8641" s="220"/>
      <c r="C8641" s="220"/>
      <c r="D8641" s="220"/>
      <c r="E8641" s="220"/>
      <c r="F8641" s="220"/>
      <c r="G8641" s="220"/>
      <c r="H8641" s="220"/>
      <c r="I8641" s="220"/>
      <c r="J8641" s="220"/>
      <c r="K8641" s="220"/>
      <c r="L8641" s="220"/>
      <c r="M8641" s="326"/>
      <c r="N8641" s="220"/>
      <c r="O8641" s="220"/>
      <c r="P8641" s="220"/>
      <c r="Q8641" s="326"/>
      <c r="R8641" s="326"/>
      <c r="S8641" s="326"/>
      <c r="T8641" s="326"/>
    </row>
    <row r="8642" spans="1:20">
      <c r="A8642" s="220"/>
      <c r="B8642" s="220"/>
      <c r="C8642" s="220"/>
      <c r="D8642" s="220"/>
      <c r="E8642" s="220"/>
      <c r="F8642" s="220"/>
      <c r="G8642" s="220"/>
      <c r="H8642" s="220"/>
      <c r="I8642" s="220"/>
      <c r="J8642" s="220"/>
      <c r="K8642" s="220"/>
      <c r="L8642" s="220"/>
      <c r="M8642" s="326"/>
      <c r="N8642" s="220"/>
      <c r="O8642" s="220"/>
      <c r="P8642" s="220"/>
      <c r="Q8642" s="326"/>
      <c r="R8642" s="326"/>
      <c r="S8642" s="326"/>
      <c r="T8642" s="326"/>
    </row>
    <row r="8643" spans="1:20">
      <c r="A8643" s="220"/>
      <c r="B8643" s="220"/>
      <c r="C8643" s="220"/>
      <c r="D8643" s="220"/>
      <c r="E8643" s="220"/>
      <c r="F8643" s="220"/>
      <c r="G8643" s="220"/>
      <c r="H8643" s="220"/>
      <c r="I8643" s="220"/>
      <c r="J8643" s="220"/>
      <c r="K8643" s="220"/>
      <c r="L8643" s="220"/>
      <c r="M8643" s="326"/>
      <c r="N8643" s="220"/>
      <c r="O8643" s="220"/>
      <c r="P8643" s="220"/>
      <c r="Q8643" s="326"/>
      <c r="R8643" s="326"/>
      <c r="S8643" s="326"/>
      <c r="T8643" s="326"/>
    </row>
    <row r="8644" spans="1:20">
      <c r="A8644" s="220"/>
      <c r="B8644" s="220"/>
      <c r="C8644" s="220"/>
      <c r="D8644" s="220"/>
      <c r="E8644" s="220"/>
      <c r="F8644" s="220"/>
      <c r="G8644" s="220"/>
      <c r="H8644" s="220"/>
      <c r="I8644" s="220"/>
      <c r="J8644" s="220"/>
      <c r="K8644" s="220"/>
      <c r="L8644" s="220"/>
      <c r="M8644" s="326"/>
      <c r="N8644" s="220"/>
      <c r="O8644" s="220"/>
      <c r="P8644" s="220"/>
      <c r="Q8644" s="326"/>
      <c r="R8644" s="326"/>
      <c r="S8644" s="326"/>
      <c r="T8644" s="326"/>
    </row>
    <row r="8645" spans="1:20">
      <c r="A8645" s="220"/>
      <c r="B8645" s="220"/>
      <c r="C8645" s="220"/>
      <c r="D8645" s="220"/>
      <c r="E8645" s="220"/>
      <c r="F8645" s="220"/>
      <c r="G8645" s="220"/>
      <c r="H8645" s="220"/>
      <c r="I8645" s="220"/>
      <c r="J8645" s="220"/>
      <c r="K8645" s="220"/>
      <c r="L8645" s="220"/>
      <c r="M8645" s="326"/>
      <c r="N8645" s="220"/>
      <c r="O8645" s="220"/>
      <c r="P8645" s="220"/>
      <c r="Q8645" s="326"/>
      <c r="R8645" s="326"/>
      <c r="S8645" s="326"/>
      <c r="T8645" s="326"/>
    </row>
    <row r="8646" spans="1:20">
      <c r="A8646" s="220"/>
      <c r="B8646" s="220"/>
      <c r="C8646" s="220"/>
      <c r="D8646" s="220"/>
      <c r="E8646" s="220"/>
      <c r="F8646" s="220"/>
      <c r="G8646" s="220"/>
      <c r="H8646" s="220"/>
      <c r="I8646" s="220"/>
      <c r="J8646" s="220"/>
      <c r="K8646" s="220"/>
      <c r="L8646" s="220"/>
      <c r="M8646" s="326"/>
      <c r="N8646" s="220"/>
      <c r="O8646" s="220"/>
      <c r="P8646" s="220"/>
      <c r="Q8646" s="326"/>
      <c r="R8646" s="326"/>
      <c r="S8646" s="326"/>
      <c r="T8646" s="326"/>
    </row>
    <row r="8647" spans="1:20">
      <c r="A8647" s="220"/>
      <c r="B8647" s="220"/>
      <c r="C8647" s="220"/>
      <c r="D8647" s="220"/>
      <c r="E8647" s="220"/>
      <c r="F8647" s="220"/>
      <c r="G8647" s="220"/>
      <c r="H8647" s="220"/>
      <c r="I8647" s="220"/>
      <c r="J8647" s="220"/>
      <c r="K8647" s="220"/>
      <c r="L8647" s="220"/>
      <c r="M8647" s="326"/>
      <c r="N8647" s="220"/>
      <c r="O8647" s="220"/>
      <c r="P8647" s="220"/>
      <c r="Q8647" s="326"/>
      <c r="R8647" s="326"/>
      <c r="S8647" s="326"/>
      <c r="T8647" s="326"/>
    </row>
    <row r="8648" spans="1:20">
      <c r="A8648" s="220"/>
      <c r="B8648" s="220"/>
      <c r="C8648" s="220"/>
      <c r="D8648" s="220"/>
      <c r="E8648" s="220"/>
      <c r="F8648" s="220"/>
      <c r="G8648" s="220"/>
      <c r="H8648" s="220"/>
      <c r="I8648" s="220"/>
      <c r="J8648" s="220"/>
      <c r="K8648" s="220"/>
      <c r="L8648" s="220"/>
      <c r="M8648" s="326"/>
      <c r="N8648" s="220"/>
      <c r="O8648" s="220"/>
      <c r="P8648" s="220"/>
      <c r="Q8648" s="326"/>
      <c r="R8648" s="326"/>
      <c r="S8648" s="326"/>
      <c r="T8648" s="326"/>
    </row>
    <row r="8649" spans="1:20">
      <c r="A8649" s="220"/>
      <c r="B8649" s="220"/>
      <c r="C8649" s="220"/>
      <c r="D8649" s="220"/>
      <c r="E8649" s="220"/>
      <c r="F8649" s="220"/>
      <c r="G8649" s="220"/>
      <c r="H8649" s="220"/>
      <c r="I8649" s="220"/>
      <c r="J8649" s="220"/>
      <c r="K8649" s="220"/>
      <c r="L8649" s="220"/>
      <c r="M8649" s="326"/>
      <c r="N8649" s="220"/>
      <c r="O8649" s="220"/>
      <c r="P8649" s="220"/>
      <c r="Q8649" s="326"/>
      <c r="R8649" s="326"/>
      <c r="S8649" s="326"/>
      <c r="T8649" s="326"/>
    </row>
    <row r="8650" spans="1:20">
      <c r="A8650" s="220"/>
      <c r="B8650" s="220"/>
      <c r="C8650" s="220"/>
      <c r="D8650" s="220"/>
      <c r="E8650" s="220"/>
      <c r="F8650" s="220"/>
      <c r="G8650" s="220"/>
      <c r="H8650" s="220"/>
      <c r="I8650" s="220"/>
      <c r="J8650" s="220"/>
      <c r="K8650" s="220"/>
      <c r="L8650" s="220"/>
      <c r="M8650" s="326"/>
      <c r="N8650" s="220"/>
      <c r="O8650" s="220"/>
      <c r="P8650" s="220"/>
      <c r="Q8650" s="326"/>
      <c r="R8650" s="326"/>
      <c r="S8650" s="326"/>
      <c r="T8650" s="326"/>
    </row>
    <row r="8651" spans="1:20">
      <c r="A8651" s="220"/>
      <c r="B8651" s="220"/>
      <c r="C8651" s="220"/>
      <c r="D8651" s="220"/>
      <c r="E8651" s="220"/>
      <c r="F8651" s="220"/>
      <c r="G8651" s="220"/>
      <c r="H8651" s="220"/>
      <c r="I8651" s="220"/>
      <c r="J8651" s="220"/>
      <c r="K8651" s="220"/>
      <c r="L8651" s="220"/>
      <c r="M8651" s="326"/>
      <c r="N8651" s="220"/>
      <c r="O8651" s="220"/>
      <c r="P8651" s="220"/>
      <c r="Q8651" s="326"/>
      <c r="R8651" s="326"/>
      <c r="S8651" s="326"/>
      <c r="T8651" s="326"/>
    </row>
    <row r="8652" spans="1:20">
      <c r="A8652" s="220"/>
      <c r="B8652" s="220"/>
      <c r="C8652" s="220"/>
      <c r="D8652" s="220"/>
      <c r="E8652" s="220"/>
      <c r="F8652" s="220"/>
      <c r="G8652" s="220"/>
      <c r="H8652" s="220"/>
      <c r="I8652" s="220"/>
      <c r="J8652" s="220"/>
      <c r="K8652" s="220"/>
      <c r="L8652" s="220"/>
      <c r="M8652" s="326"/>
      <c r="N8652" s="220"/>
      <c r="O8652" s="220"/>
      <c r="P8652" s="220"/>
      <c r="Q8652" s="326"/>
      <c r="R8652" s="326"/>
      <c r="S8652" s="326"/>
      <c r="T8652" s="326"/>
    </row>
    <row r="8653" spans="1:20">
      <c r="A8653" s="220"/>
      <c r="B8653" s="220"/>
      <c r="C8653" s="220"/>
      <c r="D8653" s="220"/>
      <c r="E8653" s="220"/>
      <c r="F8653" s="220"/>
      <c r="G8653" s="220"/>
      <c r="H8653" s="220"/>
      <c r="I8653" s="220"/>
      <c r="J8653" s="220"/>
      <c r="K8653" s="220"/>
      <c r="L8653" s="220"/>
      <c r="M8653" s="326"/>
      <c r="N8653" s="220"/>
      <c r="O8653" s="220"/>
      <c r="P8653" s="220"/>
      <c r="Q8653" s="326"/>
      <c r="R8653" s="326"/>
      <c r="S8653" s="326"/>
      <c r="T8653" s="326"/>
    </row>
    <row r="8654" spans="1:20">
      <c r="A8654" s="220"/>
      <c r="B8654" s="220"/>
      <c r="C8654" s="220"/>
      <c r="D8654" s="220"/>
      <c r="E8654" s="220"/>
      <c r="F8654" s="220"/>
      <c r="G8654" s="220"/>
      <c r="H8654" s="220"/>
      <c r="I8654" s="220"/>
      <c r="J8654" s="220"/>
      <c r="K8654" s="220"/>
      <c r="L8654" s="220"/>
      <c r="M8654" s="326"/>
      <c r="N8654" s="220"/>
      <c r="O8654" s="220"/>
      <c r="P8654" s="220"/>
      <c r="Q8654" s="326"/>
      <c r="R8654" s="326"/>
      <c r="S8654" s="326"/>
      <c r="T8654" s="326"/>
    </row>
    <row r="8655" spans="1:20">
      <c r="A8655" s="220"/>
      <c r="B8655" s="220"/>
      <c r="C8655" s="220"/>
      <c r="D8655" s="220"/>
      <c r="E8655" s="220"/>
      <c r="F8655" s="220"/>
      <c r="G8655" s="220"/>
      <c r="H8655" s="220"/>
      <c r="I8655" s="220"/>
      <c r="J8655" s="220"/>
      <c r="K8655" s="220"/>
      <c r="L8655" s="220"/>
      <c r="M8655" s="326"/>
      <c r="N8655" s="220"/>
      <c r="O8655" s="220"/>
      <c r="P8655" s="220"/>
      <c r="Q8655" s="326"/>
      <c r="R8655" s="326"/>
      <c r="S8655" s="326"/>
      <c r="T8655" s="326"/>
    </row>
    <row r="8656" spans="1:20">
      <c r="A8656" s="220"/>
      <c r="B8656" s="220"/>
      <c r="C8656" s="220"/>
      <c r="D8656" s="220"/>
      <c r="E8656" s="220"/>
      <c r="F8656" s="220"/>
      <c r="G8656" s="220"/>
      <c r="H8656" s="220"/>
      <c r="I8656" s="220"/>
      <c r="J8656" s="220"/>
      <c r="K8656" s="220"/>
      <c r="L8656" s="220"/>
      <c r="M8656" s="326"/>
      <c r="N8656" s="220"/>
      <c r="O8656" s="220"/>
      <c r="P8656" s="220"/>
      <c r="Q8656" s="326"/>
      <c r="R8656" s="326"/>
      <c r="S8656" s="326"/>
      <c r="T8656" s="326"/>
    </row>
    <row r="8657" spans="1:20">
      <c r="A8657" s="220"/>
      <c r="B8657" s="220"/>
      <c r="C8657" s="220"/>
      <c r="D8657" s="220"/>
      <c r="E8657" s="220"/>
      <c r="F8657" s="220"/>
      <c r="G8657" s="220"/>
      <c r="H8657" s="220"/>
      <c r="I8657" s="220"/>
      <c r="J8657" s="220"/>
      <c r="K8657" s="220"/>
      <c r="L8657" s="220"/>
      <c r="M8657" s="326"/>
      <c r="N8657" s="220"/>
      <c r="O8657" s="220"/>
      <c r="P8657" s="220"/>
      <c r="Q8657" s="326"/>
      <c r="R8657" s="326"/>
      <c r="S8657" s="326"/>
      <c r="T8657" s="326"/>
    </row>
    <row r="8658" spans="1:20">
      <c r="A8658" s="220"/>
      <c r="B8658" s="220"/>
      <c r="C8658" s="220"/>
      <c r="D8658" s="220"/>
      <c r="E8658" s="220"/>
      <c r="F8658" s="220"/>
      <c r="G8658" s="220"/>
      <c r="H8658" s="220"/>
      <c r="I8658" s="220"/>
      <c r="J8658" s="220"/>
      <c r="K8658" s="220"/>
      <c r="L8658" s="220"/>
      <c r="M8658" s="326"/>
      <c r="N8658" s="220"/>
      <c r="O8658" s="220"/>
      <c r="P8658" s="220"/>
      <c r="Q8658" s="326"/>
      <c r="R8658" s="326"/>
      <c r="S8658" s="326"/>
      <c r="T8658" s="326"/>
    </row>
    <row r="8659" spans="1:20">
      <c r="A8659" s="220"/>
      <c r="B8659" s="220"/>
      <c r="C8659" s="220"/>
      <c r="D8659" s="220"/>
      <c r="E8659" s="220"/>
      <c r="F8659" s="220"/>
      <c r="G8659" s="220"/>
      <c r="H8659" s="220"/>
      <c r="I8659" s="220"/>
      <c r="J8659" s="220"/>
      <c r="K8659" s="220"/>
      <c r="L8659" s="220"/>
      <c r="M8659" s="326"/>
      <c r="N8659" s="220"/>
      <c r="O8659" s="220"/>
      <c r="P8659" s="220"/>
      <c r="Q8659" s="326"/>
      <c r="R8659" s="326"/>
      <c r="S8659" s="326"/>
      <c r="T8659" s="326"/>
    </row>
    <row r="8660" spans="1:20">
      <c r="A8660" s="220"/>
      <c r="B8660" s="220"/>
      <c r="C8660" s="220"/>
      <c r="D8660" s="220"/>
      <c r="E8660" s="220"/>
      <c r="F8660" s="220"/>
      <c r="G8660" s="220"/>
      <c r="H8660" s="220"/>
      <c r="I8660" s="220"/>
      <c r="J8660" s="220"/>
      <c r="K8660" s="220"/>
      <c r="L8660" s="220"/>
      <c r="M8660" s="326"/>
      <c r="N8660" s="220"/>
      <c r="O8660" s="220"/>
      <c r="P8660" s="220"/>
      <c r="Q8660" s="326"/>
      <c r="R8660" s="326"/>
      <c r="S8660" s="326"/>
      <c r="T8660" s="326"/>
    </row>
    <row r="8661" spans="1:20">
      <c r="A8661" s="220"/>
      <c r="B8661" s="220"/>
      <c r="C8661" s="220"/>
      <c r="D8661" s="220"/>
      <c r="E8661" s="220"/>
      <c r="F8661" s="220"/>
      <c r="G8661" s="220"/>
      <c r="H8661" s="220"/>
      <c r="I8661" s="220"/>
      <c r="J8661" s="220"/>
      <c r="K8661" s="220"/>
      <c r="L8661" s="220"/>
      <c r="M8661" s="326"/>
      <c r="N8661" s="220"/>
      <c r="O8661" s="220"/>
      <c r="P8661" s="220"/>
      <c r="Q8661" s="326"/>
      <c r="R8661" s="326"/>
      <c r="S8661" s="326"/>
      <c r="T8661" s="326"/>
    </row>
    <row r="8662" spans="1:20">
      <c r="A8662" s="220"/>
      <c r="B8662" s="220"/>
      <c r="C8662" s="220"/>
      <c r="D8662" s="220"/>
      <c r="E8662" s="220"/>
      <c r="F8662" s="220"/>
      <c r="G8662" s="220"/>
      <c r="H8662" s="220"/>
      <c r="I8662" s="220"/>
      <c r="J8662" s="220"/>
      <c r="K8662" s="220"/>
      <c r="L8662" s="220"/>
      <c r="M8662" s="326"/>
      <c r="N8662" s="220"/>
      <c r="O8662" s="220"/>
      <c r="P8662" s="220"/>
      <c r="Q8662" s="326"/>
      <c r="R8662" s="326"/>
      <c r="S8662" s="326"/>
      <c r="T8662" s="326"/>
    </row>
    <row r="8663" spans="1:20">
      <c r="A8663" s="220"/>
      <c r="B8663" s="220"/>
      <c r="C8663" s="220"/>
      <c r="D8663" s="220"/>
      <c r="E8663" s="220"/>
      <c r="F8663" s="220"/>
      <c r="G8663" s="220"/>
      <c r="H8663" s="220"/>
      <c r="I8663" s="220"/>
      <c r="J8663" s="220"/>
      <c r="K8663" s="220"/>
      <c r="L8663" s="220"/>
      <c r="M8663" s="326"/>
      <c r="N8663" s="220"/>
      <c r="O8663" s="220"/>
      <c r="P8663" s="220"/>
      <c r="Q8663" s="326"/>
      <c r="R8663" s="326"/>
      <c r="S8663" s="326"/>
      <c r="T8663" s="326"/>
    </row>
    <row r="8664" spans="1:20">
      <c r="A8664" s="220"/>
      <c r="B8664" s="220"/>
      <c r="C8664" s="220"/>
      <c r="D8664" s="220"/>
      <c r="E8664" s="220"/>
      <c r="F8664" s="220"/>
      <c r="G8664" s="220"/>
      <c r="H8664" s="220"/>
      <c r="I8664" s="220"/>
      <c r="J8664" s="220"/>
      <c r="K8664" s="220"/>
      <c r="L8664" s="220"/>
      <c r="M8664" s="326"/>
      <c r="N8664" s="220"/>
      <c r="O8664" s="220"/>
      <c r="P8664" s="220"/>
      <c r="Q8664" s="326"/>
      <c r="R8664" s="326"/>
      <c r="S8664" s="326"/>
      <c r="T8664" s="326"/>
    </row>
    <row r="8665" spans="1:20">
      <c r="A8665" s="220"/>
      <c r="B8665" s="220"/>
      <c r="C8665" s="220"/>
      <c r="D8665" s="220"/>
      <c r="E8665" s="220"/>
      <c r="F8665" s="220"/>
      <c r="G8665" s="220"/>
      <c r="H8665" s="220"/>
      <c r="I8665" s="220"/>
      <c r="J8665" s="220"/>
      <c r="K8665" s="220"/>
      <c r="L8665" s="220"/>
      <c r="M8665" s="326"/>
      <c r="N8665" s="220"/>
      <c r="O8665" s="220"/>
      <c r="P8665" s="220"/>
      <c r="Q8665" s="326"/>
      <c r="R8665" s="326"/>
      <c r="S8665" s="326"/>
      <c r="T8665" s="326"/>
    </row>
    <row r="8666" spans="1:20">
      <c r="A8666" s="220"/>
      <c r="B8666" s="220"/>
      <c r="C8666" s="220"/>
      <c r="D8666" s="220"/>
      <c r="E8666" s="220"/>
      <c r="F8666" s="220"/>
      <c r="G8666" s="220"/>
      <c r="H8666" s="220"/>
      <c r="I8666" s="220"/>
      <c r="J8666" s="220"/>
      <c r="K8666" s="220"/>
      <c r="L8666" s="220"/>
      <c r="M8666" s="326"/>
      <c r="N8666" s="220"/>
      <c r="O8666" s="220"/>
      <c r="P8666" s="220"/>
      <c r="Q8666" s="326"/>
      <c r="R8666" s="326"/>
      <c r="S8666" s="326"/>
      <c r="T8666" s="326"/>
    </row>
    <row r="8667" spans="1:20">
      <c r="A8667" s="220"/>
      <c r="B8667" s="220"/>
      <c r="C8667" s="220"/>
      <c r="D8667" s="220"/>
      <c r="E8667" s="220"/>
      <c r="F8667" s="220"/>
      <c r="G8667" s="220"/>
      <c r="H8667" s="220"/>
      <c r="I8667" s="220"/>
      <c r="J8667" s="220"/>
      <c r="K8667" s="220"/>
      <c r="L8667" s="220"/>
      <c r="M8667" s="326"/>
      <c r="N8667" s="220"/>
      <c r="O8667" s="220"/>
      <c r="P8667" s="220"/>
      <c r="Q8667" s="326"/>
      <c r="R8667" s="326"/>
      <c r="S8667" s="326"/>
      <c r="T8667" s="326"/>
    </row>
    <row r="8668" spans="1:20">
      <c r="A8668" s="220"/>
      <c r="B8668" s="220"/>
      <c r="C8668" s="220"/>
      <c r="D8668" s="220"/>
      <c r="E8668" s="220"/>
      <c r="F8668" s="220"/>
      <c r="G8668" s="220"/>
      <c r="H8668" s="220"/>
      <c r="I8668" s="220"/>
      <c r="J8668" s="220"/>
      <c r="K8668" s="220"/>
      <c r="L8668" s="220"/>
      <c r="M8668" s="326"/>
      <c r="N8668" s="220"/>
      <c r="O8668" s="220"/>
      <c r="P8668" s="220"/>
      <c r="Q8668" s="326"/>
      <c r="R8668" s="326"/>
      <c r="S8668" s="326"/>
      <c r="T8668" s="326"/>
    </row>
    <row r="8669" spans="1:20">
      <c r="A8669" s="220"/>
      <c r="B8669" s="220"/>
      <c r="C8669" s="220"/>
      <c r="D8669" s="220"/>
      <c r="E8669" s="220"/>
      <c r="F8669" s="220"/>
      <c r="G8669" s="220"/>
      <c r="H8669" s="220"/>
      <c r="I8669" s="220"/>
      <c r="J8669" s="220"/>
      <c r="K8669" s="220"/>
      <c r="L8669" s="220"/>
      <c r="M8669" s="326"/>
      <c r="N8669" s="220"/>
      <c r="O8669" s="220"/>
      <c r="P8669" s="220"/>
      <c r="Q8669" s="326"/>
      <c r="R8669" s="326"/>
      <c r="S8669" s="326"/>
      <c r="T8669" s="326"/>
    </row>
    <row r="8670" spans="1:20">
      <c r="A8670" s="220"/>
      <c r="B8670" s="220"/>
      <c r="C8670" s="220"/>
      <c r="D8670" s="220"/>
      <c r="E8670" s="220"/>
      <c r="F8670" s="220"/>
      <c r="G8670" s="220"/>
      <c r="H8670" s="220"/>
      <c r="I8670" s="220"/>
      <c r="J8670" s="220"/>
      <c r="K8670" s="220"/>
      <c r="L8670" s="220"/>
      <c r="M8670" s="326"/>
      <c r="N8670" s="220"/>
      <c r="O8670" s="220"/>
      <c r="P8670" s="220"/>
      <c r="Q8670" s="326"/>
      <c r="R8670" s="326"/>
      <c r="S8670" s="326"/>
      <c r="T8670" s="326"/>
    </row>
    <row r="8671" spans="1:20">
      <c r="A8671" s="220"/>
      <c r="B8671" s="220"/>
      <c r="C8671" s="220"/>
      <c r="D8671" s="220"/>
      <c r="E8671" s="220"/>
      <c r="F8671" s="220"/>
      <c r="G8671" s="220"/>
      <c r="H8671" s="220"/>
      <c r="I8671" s="220"/>
      <c r="J8671" s="220"/>
      <c r="K8671" s="220"/>
      <c r="L8671" s="220"/>
      <c r="M8671" s="326"/>
      <c r="N8671" s="220"/>
      <c r="O8671" s="220"/>
      <c r="P8671" s="220"/>
      <c r="Q8671" s="326"/>
      <c r="R8671" s="326"/>
      <c r="S8671" s="326"/>
      <c r="T8671" s="326"/>
    </row>
    <row r="8672" spans="1:20">
      <c r="A8672" s="220"/>
      <c r="B8672" s="220"/>
      <c r="C8672" s="220"/>
      <c r="D8672" s="220"/>
      <c r="E8672" s="220"/>
      <c r="F8672" s="220"/>
      <c r="G8672" s="220"/>
      <c r="H8672" s="220"/>
      <c r="I8672" s="220"/>
      <c r="J8672" s="220"/>
      <c r="K8672" s="220"/>
      <c r="L8672" s="220"/>
      <c r="M8672" s="326"/>
      <c r="N8672" s="220"/>
      <c r="O8672" s="220"/>
      <c r="P8672" s="220"/>
      <c r="Q8672" s="326"/>
      <c r="R8672" s="326"/>
      <c r="S8672" s="326"/>
      <c r="T8672" s="326"/>
    </row>
    <row r="8673" spans="1:20">
      <c r="A8673" s="220"/>
      <c r="B8673" s="220"/>
      <c r="C8673" s="220"/>
      <c r="D8673" s="220"/>
      <c r="E8673" s="220"/>
      <c r="F8673" s="220"/>
      <c r="G8673" s="220"/>
      <c r="H8673" s="220"/>
      <c r="I8673" s="220"/>
      <c r="J8673" s="220"/>
      <c r="K8673" s="220"/>
      <c r="L8673" s="220"/>
      <c r="M8673" s="326"/>
      <c r="N8673" s="220"/>
      <c r="O8673" s="220"/>
      <c r="P8673" s="220"/>
      <c r="Q8673" s="326"/>
      <c r="R8673" s="326"/>
      <c r="S8673" s="326"/>
      <c r="T8673" s="326"/>
    </row>
    <row r="8674" spans="1:20">
      <c r="A8674" s="220"/>
      <c r="B8674" s="220"/>
      <c r="C8674" s="220"/>
      <c r="D8674" s="220"/>
      <c r="E8674" s="220"/>
      <c r="F8674" s="220"/>
      <c r="G8674" s="220"/>
      <c r="H8674" s="220"/>
      <c r="I8674" s="220"/>
      <c r="J8674" s="220"/>
      <c r="K8674" s="220"/>
      <c r="L8674" s="220"/>
      <c r="M8674" s="326"/>
      <c r="N8674" s="220"/>
      <c r="O8674" s="220"/>
      <c r="P8674" s="220"/>
      <c r="Q8674" s="326"/>
      <c r="R8674" s="326"/>
      <c r="S8674" s="326"/>
      <c r="T8674" s="326"/>
    </row>
    <row r="8675" spans="1:20">
      <c r="A8675" s="220"/>
      <c r="B8675" s="220"/>
      <c r="C8675" s="220"/>
      <c r="D8675" s="220"/>
      <c r="E8675" s="220"/>
      <c r="F8675" s="220"/>
      <c r="G8675" s="220"/>
      <c r="H8675" s="220"/>
      <c r="I8675" s="220"/>
      <c r="J8675" s="220"/>
      <c r="K8675" s="220"/>
      <c r="L8675" s="220"/>
      <c r="M8675" s="326"/>
      <c r="N8675" s="220"/>
      <c r="O8675" s="220"/>
      <c r="P8675" s="220"/>
      <c r="Q8675" s="326"/>
      <c r="R8675" s="326"/>
      <c r="S8675" s="326"/>
      <c r="T8675" s="326"/>
    </row>
    <row r="8676" spans="1:20">
      <c r="A8676" s="220"/>
      <c r="B8676" s="220"/>
      <c r="C8676" s="220"/>
      <c r="D8676" s="220"/>
      <c r="E8676" s="220"/>
      <c r="F8676" s="220"/>
      <c r="G8676" s="220"/>
      <c r="H8676" s="220"/>
      <c r="I8676" s="220"/>
      <c r="J8676" s="220"/>
      <c r="K8676" s="220"/>
      <c r="L8676" s="220"/>
      <c r="M8676" s="326"/>
      <c r="N8676" s="220"/>
      <c r="O8676" s="220"/>
      <c r="P8676" s="220"/>
      <c r="Q8676" s="326"/>
      <c r="R8676" s="326"/>
      <c r="S8676" s="326"/>
      <c r="T8676" s="326"/>
    </row>
    <row r="8677" spans="1:20">
      <c r="A8677" s="220"/>
      <c r="B8677" s="220"/>
      <c r="C8677" s="220"/>
      <c r="D8677" s="220"/>
      <c r="E8677" s="220"/>
      <c r="F8677" s="220"/>
      <c r="G8677" s="220"/>
      <c r="H8677" s="220"/>
      <c r="I8677" s="220"/>
      <c r="J8677" s="220"/>
      <c r="K8677" s="220"/>
      <c r="L8677" s="220"/>
      <c r="M8677" s="326"/>
      <c r="N8677" s="220"/>
      <c r="O8677" s="220"/>
      <c r="P8677" s="220"/>
      <c r="Q8677" s="326"/>
      <c r="R8677" s="326"/>
      <c r="S8677" s="326"/>
      <c r="T8677" s="326"/>
    </row>
    <row r="8678" spans="1:20">
      <c r="A8678" s="220"/>
      <c r="B8678" s="220"/>
      <c r="C8678" s="220"/>
      <c r="D8678" s="220"/>
      <c r="E8678" s="220"/>
      <c r="F8678" s="220"/>
      <c r="G8678" s="220"/>
      <c r="H8678" s="220"/>
      <c r="I8678" s="220"/>
      <c r="J8678" s="220"/>
      <c r="K8678" s="220"/>
      <c r="L8678" s="220"/>
      <c r="M8678" s="326"/>
      <c r="N8678" s="220"/>
      <c r="O8678" s="220"/>
      <c r="P8678" s="220"/>
      <c r="Q8678" s="326"/>
      <c r="R8678" s="326"/>
      <c r="S8678" s="326"/>
      <c r="T8678" s="326"/>
    </row>
    <row r="8679" spans="1:20">
      <c r="A8679" s="220"/>
      <c r="B8679" s="220"/>
      <c r="C8679" s="220"/>
      <c r="D8679" s="220"/>
      <c r="E8679" s="220"/>
      <c r="F8679" s="220"/>
      <c r="G8679" s="220"/>
      <c r="H8679" s="220"/>
      <c r="I8679" s="220"/>
      <c r="J8679" s="220"/>
      <c r="K8679" s="220"/>
      <c r="L8679" s="220"/>
      <c r="M8679" s="326"/>
      <c r="N8679" s="220"/>
      <c r="O8679" s="220"/>
      <c r="P8679" s="220"/>
      <c r="Q8679" s="326"/>
      <c r="R8679" s="326"/>
      <c r="S8679" s="326"/>
      <c r="T8679" s="326"/>
    </row>
    <row r="8680" spans="1:20">
      <c r="A8680" s="220"/>
      <c r="B8680" s="220"/>
      <c r="C8680" s="220"/>
      <c r="D8680" s="220"/>
      <c r="E8680" s="220"/>
      <c r="F8680" s="220"/>
      <c r="G8680" s="220"/>
      <c r="H8680" s="220"/>
      <c r="I8680" s="220"/>
      <c r="J8680" s="220"/>
      <c r="K8680" s="220"/>
      <c r="L8680" s="220"/>
      <c r="M8680" s="326"/>
      <c r="N8680" s="220"/>
      <c r="O8680" s="220"/>
      <c r="P8680" s="220"/>
      <c r="Q8680" s="326"/>
      <c r="R8680" s="326"/>
      <c r="S8680" s="326"/>
      <c r="T8680" s="326"/>
    </row>
    <row r="8681" spans="1:20">
      <c r="A8681" s="220"/>
      <c r="B8681" s="220"/>
      <c r="C8681" s="220"/>
      <c r="D8681" s="220"/>
      <c r="E8681" s="220"/>
      <c r="F8681" s="220"/>
      <c r="G8681" s="220"/>
      <c r="H8681" s="220"/>
      <c r="I8681" s="220"/>
      <c r="J8681" s="220"/>
      <c r="K8681" s="220"/>
      <c r="L8681" s="220"/>
      <c r="M8681" s="326"/>
      <c r="N8681" s="220"/>
      <c r="O8681" s="220"/>
      <c r="P8681" s="220"/>
      <c r="Q8681" s="326"/>
      <c r="R8681" s="326"/>
      <c r="S8681" s="326"/>
      <c r="T8681" s="326"/>
    </row>
    <row r="8682" spans="1:20">
      <c r="A8682" s="220"/>
      <c r="B8682" s="220"/>
      <c r="C8682" s="220"/>
      <c r="D8682" s="220"/>
      <c r="E8682" s="220"/>
      <c r="F8682" s="220"/>
      <c r="G8682" s="220"/>
      <c r="H8682" s="220"/>
      <c r="I8682" s="220"/>
      <c r="J8682" s="220"/>
      <c r="K8682" s="220"/>
      <c r="L8682" s="220"/>
      <c r="M8682" s="326"/>
      <c r="N8682" s="220"/>
      <c r="O8682" s="220"/>
      <c r="P8682" s="220"/>
      <c r="Q8682" s="326"/>
      <c r="R8682" s="326"/>
      <c r="S8682" s="326"/>
      <c r="T8682" s="326"/>
    </row>
    <row r="8683" spans="1:20">
      <c r="A8683" s="220"/>
      <c r="B8683" s="220"/>
      <c r="C8683" s="220"/>
      <c r="D8683" s="220"/>
      <c r="E8683" s="220"/>
      <c r="F8683" s="220"/>
      <c r="G8683" s="220"/>
      <c r="H8683" s="220"/>
      <c r="I8683" s="220"/>
      <c r="J8683" s="220"/>
      <c r="K8683" s="220"/>
      <c r="L8683" s="220"/>
      <c r="M8683" s="326"/>
      <c r="N8683" s="220"/>
      <c r="O8683" s="220"/>
      <c r="P8683" s="220"/>
      <c r="Q8683" s="326"/>
      <c r="R8683" s="326"/>
      <c r="S8683" s="326"/>
      <c r="T8683" s="326"/>
    </row>
    <row r="8684" spans="1:20">
      <c r="A8684" s="220"/>
      <c r="B8684" s="220"/>
      <c r="C8684" s="220"/>
      <c r="D8684" s="220"/>
      <c r="E8684" s="220"/>
      <c r="F8684" s="220"/>
      <c r="G8684" s="220"/>
      <c r="H8684" s="220"/>
      <c r="I8684" s="220"/>
      <c r="J8684" s="220"/>
      <c r="K8684" s="220"/>
      <c r="L8684" s="220"/>
      <c r="M8684" s="326"/>
      <c r="N8684" s="220"/>
      <c r="O8684" s="220"/>
      <c r="P8684" s="220"/>
      <c r="Q8684" s="326"/>
      <c r="R8684" s="326"/>
      <c r="S8684" s="326"/>
      <c r="T8684" s="326"/>
    </row>
    <row r="8685" spans="1:20">
      <c r="A8685" s="220"/>
      <c r="B8685" s="220"/>
      <c r="C8685" s="220"/>
      <c r="D8685" s="220"/>
      <c r="E8685" s="220"/>
      <c r="F8685" s="220"/>
      <c r="G8685" s="220"/>
      <c r="H8685" s="220"/>
      <c r="I8685" s="220"/>
      <c r="J8685" s="220"/>
      <c r="K8685" s="220"/>
      <c r="L8685" s="220"/>
      <c r="M8685" s="326"/>
      <c r="N8685" s="220"/>
      <c r="O8685" s="220"/>
      <c r="P8685" s="220"/>
      <c r="Q8685" s="326"/>
      <c r="R8685" s="326"/>
      <c r="S8685" s="326"/>
      <c r="T8685" s="326"/>
    </row>
    <row r="8686" spans="1:20">
      <c r="A8686" s="220"/>
      <c r="B8686" s="220"/>
      <c r="C8686" s="220"/>
      <c r="D8686" s="220"/>
      <c r="E8686" s="220"/>
      <c r="F8686" s="220"/>
      <c r="G8686" s="220"/>
      <c r="H8686" s="220"/>
      <c r="I8686" s="220"/>
      <c r="J8686" s="220"/>
      <c r="K8686" s="220"/>
      <c r="L8686" s="220"/>
      <c r="M8686" s="326"/>
      <c r="N8686" s="220"/>
      <c r="O8686" s="220"/>
      <c r="P8686" s="220"/>
      <c r="Q8686" s="326"/>
      <c r="R8686" s="326"/>
      <c r="S8686" s="326"/>
      <c r="T8686" s="326"/>
    </row>
    <row r="8687" spans="1:20">
      <c r="A8687" s="220"/>
      <c r="B8687" s="220"/>
      <c r="C8687" s="220"/>
      <c r="D8687" s="220"/>
      <c r="E8687" s="220"/>
      <c r="F8687" s="220"/>
      <c r="G8687" s="220"/>
      <c r="H8687" s="220"/>
      <c r="I8687" s="220"/>
      <c r="J8687" s="220"/>
      <c r="K8687" s="220"/>
      <c r="L8687" s="220"/>
      <c r="M8687" s="326"/>
      <c r="N8687" s="220"/>
      <c r="O8687" s="220"/>
      <c r="P8687" s="220"/>
      <c r="Q8687" s="326"/>
      <c r="R8687" s="326"/>
      <c r="S8687" s="326"/>
      <c r="T8687" s="326"/>
    </row>
    <row r="8688" spans="1:20">
      <c r="A8688" s="220"/>
      <c r="B8688" s="220"/>
      <c r="C8688" s="220"/>
      <c r="D8688" s="220"/>
      <c r="E8688" s="220"/>
      <c r="F8688" s="220"/>
      <c r="G8688" s="220"/>
      <c r="H8688" s="220"/>
      <c r="I8688" s="220"/>
      <c r="J8688" s="220"/>
      <c r="K8688" s="220"/>
      <c r="L8688" s="220"/>
      <c r="M8688" s="326"/>
      <c r="N8688" s="220"/>
      <c r="O8688" s="220"/>
      <c r="P8688" s="220"/>
      <c r="Q8688" s="326"/>
      <c r="R8688" s="326"/>
      <c r="S8688" s="326"/>
      <c r="T8688" s="326"/>
    </row>
    <row r="8689" spans="1:20">
      <c r="A8689" s="220"/>
      <c r="B8689" s="220"/>
      <c r="C8689" s="220"/>
      <c r="D8689" s="220"/>
      <c r="E8689" s="220"/>
      <c r="F8689" s="220"/>
      <c r="G8689" s="220"/>
      <c r="H8689" s="220"/>
      <c r="I8689" s="220"/>
      <c r="J8689" s="220"/>
      <c r="K8689" s="220"/>
      <c r="L8689" s="220"/>
      <c r="M8689" s="326"/>
      <c r="N8689" s="220"/>
      <c r="O8689" s="220"/>
      <c r="P8689" s="220"/>
      <c r="Q8689" s="326"/>
      <c r="R8689" s="326"/>
      <c r="S8689" s="326"/>
      <c r="T8689" s="326"/>
    </row>
    <row r="8690" spans="1:20">
      <c r="A8690" s="220"/>
      <c r="B8690" s="220"/>
      <c r="C8690" s="220"/>
      <c r="D8690" s="220"/>
      <c r="E8690" s="220"/>
      <c r="F8690" s="220"/>
      <c r="G8690" s="220"/>
      <c r="H8690" s="220"/>
      <c r="I8690" s="220"/>
      <c r="J8690" s="220"/>
      <c r="K8690" s="220"/>
      <c r="L8690" s="220"/>
      <c r="M8690" s="326"/>
      <c r="N8690" s="220"/>
      <c r="O8690" s="220"/>
      <c r="P8690" s="220"/>
      <c r="Q8690" s="326"/>
      <c r="R8690" s="326"/>
      <c r="S8690" s="326"/>
      <c r="T8690" s="326"/>
    </row>
    <row r="8691" spans="1:20">
      <c r="A8691" s="220"/>
      <c r="B8691" s="220"/>
      <c r="C8691" s="220"/>
      <c r="D8691" s="220"/>
      <c r="E8691" s="220"/>
      <c r="F8691" s="220"/>
      <c r="G8691" s="220"/>
      <c r="H8691" s="220"/>
      <c r="I8691" s="220"/>
      <c r="J8691" s="220"/>
      <c r="K8691" s="220"/>
      <c r="L8691" s="220"/>
      <c r="M8691" s="326"/>
      <c r="N8691" s="220"/>
      <c r="O8691" s="220"/>
      <c r="P8691" s="220"/>
      <c r="Q8691" s="326"/>
      <c r="R8691" s="326"/>
      <c r="S8691" s="326"/>
      <c r="T8691" s="326"/>
    </row>
    <row r="8692" spans="1:20">
      <c r="A8692" s="220"/>
      <c r="B8692" s="220"/>
      <c r="C8692" s="220"/>
      <c r="D8692" s="220"/>
      <c r="E8692" s="220"/>
      <c r="F8692" s="220"/>
      <c r="G8692" s="220"/>
      <c r="H8692" s="220"/>
      <c r="I8692" s="220"/>
      <c r="J8692" s="220"/>
      <c r="K8692" s="220"/>
      <c r="L8692" s="220"/>
      <c r="M8692" s="326"/>
      <c r="N8692" s="220"/>
      <c r="O8692" s="220"/>
      <c r="P8692" s="220"/>
      <c r="Q8692" s="326"/>
      <c r="R8692" s="326"/>
      <c r="S8692" s="326"/>
      <c r="T8692" s="326"/>
    </row>
    <row r="8693" spans="1:20">
      <c r="A8693" s="220"/>
      <c r="B8693" s="220"/>
      <c r="C8693" s="220"/>
      <c r="D8693" s="220"/>
      <c r="E8693" s="220"/>
      <c r="F8693" s="220"/>
      <c r="G8693" s="220"/>
      <c r="H8693" s="220"/>
      <c r="I8693" s="220"/>
      <c r="J8693" s="220"/>
      <c r="K8693" s="220"/>
      <c r="L8693" s="220"/>
      <c r="M8693" s="326"/>
      <c r="N8693" s="220"/>
      <c r="O8693" s="220"/>
      <c r="P8693" s="220"/>
      <c r="Q8693" s="326"/>
      <c r="R8693" s="326"/>
      <c r="S8693" s="326"/>
      <c r="T8693" s="326"/>
    </row>
    <row r="8694" spans="1:20">
      <c r="A8694" s="220"/>
      <c r="B8694" s="220"/>
      <c r="C8694" s="220"/>
      <c r="D8694" s="220"/>
      <c r="E8694" s="220"/>
      <c r="F8694" s="220"/>
      <c r="G8694" s="220"/>
      <c r="H8694" s="220"/>
      <c r="I8694" s="220"/>
      <c r="J8694" s="220"/>
      <c r="K8694" s="220"/>
      <c r="L8694" s="220"/>
      <c r="M8694" s="326"/>
      <c r="N8694" s="220"/>
      <c r="O8694" s="220"/>
      <c r="P8694" s="220"/>
      <c r="Q8694" s="326"/>
      <c r="R8694" s="326"/>
      <c r="S8694" s="326"/>
      <c r="T8694" s="326"/>
    </row>
    <row r="8695" spans="1:20">
      <c r="A8695" s="220"/>
      <c r="B8695" s="220"/>
      <c r="C8695" s="220"/>
      <c r="D8695" s="220"/>
      <c r="E8695" s="220"/>
      <c r="F8695" s="220"/>
      <c r="G8695" s="220"/>
      <c r="H8695" s="220"/>
      <c r="I8695" s="220"/>
      <c r="J8695" s="220"/>
      <c r="K8695" s="220"/>
      <c r="L8695" s="220"/>
      <c r="M8695" s="326"/>
      <c r="N8695" s="220"/>
      <c r="O8695" s="220"/>
      <c r="P8695" s="220"/>
      <c r="Q8695" s="326"/>
      <c r="R8695" s="326"/>
      <c r="S8695" s="326"/>
      <c r="T8695" s="326"/>
    </row>
    <row r="8696" spans="1:20">
      <c r="A8696" s="220"/>
      <c r="B8696" s="220"/>
      <c r="C8696" s="220"/>
      <c r="D8696" s="220"/>
      <c r="E8696" s="220"/>
      <c r="F8696" s="220"/>
      <c r="G8696" s="220"/>
      <c r="H8696" s="220"/>
      <c r="I8696" s="220"/>
      <c r="J8696" s="220"/>
      <c r="K8696" s="220"/>
      <c r="L8696" s="220"/>
      <c r="M8696" s="326"/>
      <c r="N8696" s="220"/>
      <c r="O8696" s="220"/>
      <c r="P8696" s="220"/>
      <c r="Q8696" s="326"/>
      <c r="R8696" s="326"/>
      <c r="S8696" s="326"/>
      <c r="T8696" s="326"/>
    </row>
    <row r="8697" spans="1:20">
      <c r="A8697" s="220"/>
      <c r="B8697" s="220"/>
      <c r="C8697" s="220"/>
      <c r="D8697" s="220"/>
      <c r="E8697" s="220"/>
      <c r="F8697" s="220"/>
      <c r="G8697" s="220"/>
      <c r="H8697" s="220"/>
      <c r="I8697" s="220"/>
      <c r="J8697" s="220"/>
      <c r="K8697" s="220"/>
      <c r="L8697" s="220"/>
      <c r="M8697" s="326"/>
      <c r="N8697" s="220"/>
      <c r="O8697" s="220"/>
      <c r="P8697" s="220"/>
      <c r="Q8697" s="326"/>
      <c r="R8697" s="326"/>
      <c r="S8697" s="326"/>
      <c r="T8697" s="326"/>
    </row>
    <row r="8698" spans="1:20">
      <c r="A8698" s="220"/>
      <c r="B8698" s="220"/>
      <c r="C8698" s="220"/>
      <c r="D8698" s="220"/>
      <c r="E8698" s="220"/>
      <c r="F8698" s="220"/>
      <c r="G8698" s="220"/>
      <c r="H8698" s="220"/>
      <c r="I8698" s="220"/>
      <c r="J8698" s="220"/>
      <c r="K8698" s="220"/>
      <c r="L8698" s="220"/>
      <c r="M8698" s="326"/>
      <c r="N8698" s="220"/>
      <c r="O8698" s="220"/>
      <c r="P8698" s="220"/>
      <c r="Q8698" s="326"/>
      <c r="R8698" s="326"/>
      <c r="S8698" s="326"/>
      <c r="T8698" s="326"/>
    </row>
    <row r="8699" spans="1:20">
      <c r="A8699" s="220"/>
      <c r="B8699" s="220"/>
      <c r="C8699" s="220"/>
      <c r="D8699" s="220"/>
      <c r="E8699" s="220"/>
      <c r="F8699" s="220"/>
      <c r="G8699" s="220"/>
      <c r="H8699" s="220"/>
      <c r="I8699" s="220"/>
      <c r="J8699" s="220"/>
      <c r="K8699" s="220"/>
      <c r="L8699" s="220"/>
      <c r="M8699" s="326"/>
      <c r="N8699" s="220"/>
      <c r="O8699" s="220"/>
      <c r="P8699" s="220"/>
      <c r="Q8699" s="326"/>
      <c r="R8699" s="326"/>
      <c r="S8699" s="326"/>
      <c r="T8699" s="326"/>
    </row>
    <row r="8700" spans="1:20">
      <c r="A8700" s="220"/>
      <c r="B8700" s="220"/>
      <c r="C8700" s="220"/>
      <c r="D8700" s="220"/>
      <c r="E8700" s="220"/>
      <c r="F8700" s="220"/>
      <c r="G8700" s="220"/>
      <c r="H8700" s="220"/>
      <c r="I8700" s="220"/>
      <c r="J8700" s="220"/>
      <c r="K8700" s="220"/>
      <c r="L8700" s="220"/>
      <c r="M8700" s="326"/>
      <c r="N8700" s="220"/>
      <c r="O8700" s="220"/>
      <c r="P8700" s="220"/>
      <c r="Q8700" s="326"/>
      <c r="R8700" s="326"/>
      <c r="S8700" s="326"/>
      <c r="T8700" s="326"/>
    </row>
    <row r="8701" spans="1:20">
      <c r="A8701" s="220"/>
      <c r="B8701" s="220"/>
      <c r="C8701" s="220"/>
      <c r="D8701" s="220"/>
      <c r="E8701" s="220"/>
      <c r="F8701" s="220"/>
      <c r="G8701" s="220"/>
      <c r="H8701" s="220"/>
      <c r="I8701" s="220"/>
      <c r="J8701" s="220"/>
      <c r="K8701" s="220"/>
      <c r="L8701" s="220"/>
      <c r="M8701" s="326"/>
      <c r="N8701" s="220"/>
      <c r="O8701" s="220"/>
      <c r="P8701" s="220"/>
      <c r="Q8701" s="326"/>
      <c r="R8701" s="326"/>
      <c r="S8701" s="326"/>
      <c r="T8701" s="326"/>
    </row>
    <row r="8702" spans="1:20">
      <c r="A8702" s="220"/>
      <c r="B8702" s="220"/>
      <c r="C8702" s="220"/>
      <c r="D8702" s="220"/>
      <c r="E8702" s="220"/>
      <c r="F8702" s="220"/>
      <c r="G8702" s="220"/>
      <c r="H8702" s="220"/>
      <c r="I8702" s="220"/>
      <c r="J8702" s="220"/>
      <c r="K8702" s="220"/>
      <c r="L8702" s="220"/>
      <c r="M8702" s="326"/>
      <c r="N8702" s="220"/>
      <c r="O8702" s="220"/>
      <c r="P8702" s="220"/>
      <c r="Q8702" s="326"/>
      <c r="R8702" s="326"/>
      <c r="S8702" s="326"/>
      <c r="T8702" s="326"/>
    </row>
    <row r="8703" spans="1:20">
      <c r="A8703" s="220"/>
      <c r="B8703" s="220"/>
      <c r="C8703" s="220"/>
      <c r="D8703" s="220"/>
      <c r="E8703" s="220"/>
      <c r="F8703" s="220"/>
      <c r="G8703" s="220"/>
      <c r="H8703" s="220"/>
      <c r="I8703" s="220"/>
      <c r="J8703" s="220"/>
      <c r="K8703" s="220"/>
      <c r="L8703" s="220"/>
      <c r="M8703" s="326"/>
      <c r="N8703" s="220"/>
      <c r="O8703" s="220"/>
      <c r="P8703" s="220"/>
      <c r="Q8703" s="326"/>
      <c r="R8703" s="326"/>
      <c r="S8703" s="326"/>
      <c r="T8703" s="326"/>
    </row>
    <row r="8704" spans="1:20">
      <c r="A8704" s="220"/>
      <c r="B8704" s="220"/>
      <c r="C8704" s="220"/>
      <c r="D8704" s="220"/>
      <c r="E8704" s="220"/>
      <c r="F8704" s="220"/>
      <c r="G8704" s="220"/>
      <c r="H8704" s="220"/>
      <c r="I8704" s="220"/>
      <c r="J8704" s="220"/>
      <c r="K8704" s="220"/>
      <c r="L8704" s="220"/>
      <c r="M8704" s="326"/>
      <c r="N8704" s="220"/>
      <c r="O8704" s="220"/>
      <c r="P8704" s="220"/>
      <c r="Q8704" s="326"/>
      <c r="R8704" s="326"/>
      <c r="S8704" s="326"/>
      <c r="T8704" s="326"/>
    </row>
    <row r="8705" spans="1:20">
      <c r="A8705" s="220"/>
      <c r="B8705" s="220"/>
      <c r="C8705" s="220"/>
      <c r="D8705" s="220"/>
      <c r="E8705" s="220"/>
      <c r="F8705" s="220"/>
      <c r="G8705" s="220"/>
      <c r="H8705" s="220"/>
      <c r="I8705" s="220"/>
      <c r="J8705" s="220"/>
      <c r="K8705" s="220"/>
      <c r="L8705" s="220"/>
      <c r="M8705" s="326"/>
      <c r="N8705" s="220"/>
      <c r="O8705" s="220"/>
      <c r="P8705" s="220"/>
      <c r="Q8705" s="326"/>
      <c r="R8705" s="326"/>
      <c r="S8705" s="326"/>
      <c r="T8705" s="326"/>
    </row>
    <row r="8706" spans="1:20">
      <c r="A8706" s="220"/>
      <c r="B8706" s="220"/>
      <c r="C8706" s="220"/>
      <c r="D8706" s="220"/>
      <c r="E8706" s="220"/>
      <c r="F8706" s="220"/>
      <c r="G8706" s="220"/>
      <c r="H8706" s="220"/>
      <c r="I8706" s="220"/>
      <c r="J8706" s="220"/>
      <c r="K8706" s="220"/>
      <c r="L8706" s="220"/>
      <c r="M8706" s="326"/>
      <c r="N8706" s="220"/>
      <c r="O8706" s="220"/>
      <c r="P8706" s="220"/>
      <c r="Q8706" s="326"/>
      <c r="R8706" s="326"/>
      <c r="S8706" s="326"/>
      <c r="T8706" s="326"/>
    </row>
    <row r="8707" spans="1:20">
      <c r="A8707" s="220"/>
      <c r="B8707" s="220"/>
      <c r="C8707" s="220"/>
      <c r="D8707" s="220"/>
      <c r="E8707" s="220"/>
      <c r="F8707" s="220"/>
      <c r="G8707" s="220"/>
      <c r="H8707" s="220"/>
      <c r="I8707" s="220"/>
      <c r="J8707" s="220"/>
      <c r="K8707" s="220"/>
      <c r="L8707" s="220"/>
      <c r="M8707" s="326"/>
      <c r="N8707" s="220"/>
      <c r="O8707" s="220"/>
      <c r="P8707" s="220"/>
      <c r="Q8707" s="326"/>
      <c r="R8707" s="326"/>
      <c r="S8707" s="326"/>
      <c r="T8707" s="326"/>
    </row>
    <row r="8708" spans="1:20">
      <c r="A8708" s="220"/>
      <c r="B8708" s="220"/>
      <c r="C8708" s="220"/>
      <c r="D8708" s="220"/>
      <c r="E8708" s="220"/>
      <c r="F8708" s="220"/>
      <c r="G8708" s="220"/>
      <c r="H8708" s="220"/>
      <c r="I8708" s="220"/>
      <c r="J8708" s="220"/>
      <c r="K8708" s="220"/>
      <c r="L8708" s="220"/>
      <c r="M8708" s="326"/>
      <c r="N8708" s="220"/>
      <c r="O8708" s="220"/>
      <c r="P8708" s="220"/>
      <c r="Q8708" s="326"/>
      <c r="R8708" s="326"/>
      <c r="S8708" s="326"/>
      <c r="T8708" s="326"/>
    </row>
    <row r="8709" spans="1:20">
      <c r="A8709" s="220"/>
      <c r="B8709" s="220"/>
      <c r="C8709" s="220"/>
      <c r="D8709" s="220"/>
      <c r="E8709" s="220"/>
      <c r="F8709" s="220"/>
      <c r="G8709" s="220"/>
      <c r="H8709" s="220"/>
      <c r="I8709" s="220"/>
      <c r="J8709" s="220"/>
      <c r="K8709" s="220"/>
      <c r="L8709" s="220"/>
      <c r="M8709" s="326"/>
      <c r="N8709" s="220"/>
      <c r="O8709" s="220"/>
      <c r="P8709" s="220"/>
      <c r="Q8709" s="326"/>
      <c r="R8709" s="326"/>
      <c r="S8709" s="326"/>
      <c r="T8709" s="326"/>
    </row>
    <row r="8710" spans="1:20">
      <c r="A8710" s="220"/>
      <c r="B8710" s="220"/>
      <c r="C8710" s="220"/>
      <c r="D8710" s="220"/>
      <c r="E8710" s="220"/>
      <c r="F8710" s="220"/>
      <c r="G8710" s="220"/>
      <c r="H8710" s="220"/>
      <c r="I8710" s="220"/>
      <c r="J8710" s="220"/>
      <c r="K8710" s="220"/>
      <c r="L8710" s="220"/>
      <c r="M8710" s="326"/>
      <c r="N8710" s="220"/>
      <c r="O8710" s="220"/>
      <c r="P8710" s="220"/>
      <c r="Q8710" s="326"/>
      <c r="R8710" s="326"/>
      <c r="S8710" s="326"/>
      <c r="T8710" s="326"/>
    </row>
    <row r="8711" spans="1:20">
      <c r="A8711" s="220"/>
      <c r="B8711" s="220"/>
      <c r="C8711" s="220"/>
      <c r="D8711" s="220"/>
      <c r="E8711" s="220"/>
      <c r="F8711" s="220"/>
      <c r="G8711" s="220"/>
      <c r="H8711" s="220"/>
      <c r="I8711" s="220"/>
      <c r="J8711" s="220"/>
      <c r="K8711" s="220"/>
      <c r="L8711" s="220"/>
      <c r="M8711" s="326"/>
      <c r="N8711" s="220"/>
      <c r="O8711" s="220"/>
      <c r="P8711" s="220"/>
      <c r="Q8711" s="326"/>
      <c r="R8711" s="326"/>
      <c r="S8711" s="326"/>
      <c r="T8711" s="326"/>
    </row>
    <row r="8712" spans="1:20">
      <c r="A8712" s="220"/>
      <c r="B8712" s="220"/>
      <c r="C8712" s="220"/>
      <c r="D8712" s="220"/>
      <c r="E8712" s="220"/>
      <c r="F8712" s="220"/>
      <c r="G8712" s="220"/>
      <c r="H8712" s="220"/>
      <c r="I8712" s="220"/>
      <c r="J8712" s="220"/>
      <c r="K8712" s="220"/>
      <c r="L8712" s="220"/>
      <c r="M8712" s="326"/>
      <c r="N8712" s="220"/>
      <c r="O8712" s="220"/>
      <c r="P8712" s="220"/>
      <c r="Q8712" s="326"/>
      <c r="R8712" s="326"/>
      <c r="S8712" s="326"/>
      <c r="T8712" s="326"/>
    </row>
    <row r="8713" spans="1:20">
      <c r="A8713" s="220"/>
      <c r="B8713" s="220"/>
      <c r="C8713" s="220"/>
      <c r="D8713" s="220"/>
      <c r="E8713" s="220"/>
      <c r="F8713" s="220"/>
      <c r="G8713" s="220"/>
      <c r="H8713" s="220"/>
      <c r="I8713" s="220"/>
      <c r="J8713" s="220"/>
      <c r="K8713" s="220"/>
      <c r="L8713" s="220"/>
      <c r="M8713" s="326"/>
      <c r="N8713" s="220"/>
      <c r="O8713" s="220"/>
      <c r="P8713" s="220"/>
      <c r="Q8713" s="326"/>
      <c r="R8713" s="326"/>
      <c r="S8713" s="326"/>
      <c r="T8713" s="326"/>
    </row>
    <row r="8714" spans="1:20">
      <c r="A8714" s="220"/>
      <c r="B8714" s="220"/>
      <c r="C8714" s="220"/>
      <c r="D8714" s="220"/>
      <c r="E8714" s="220"/>
      <c r="F8714" s="220"/>
      <c r="G8714" s="220"/>
      <c r="H8714" s="220"/>
      <c r="I8714" s="220"/>
      <c r="J8714" s="220"/>
      <c r="K8714" s="220"/>
      <c r="L8714" s="220"/>
      <c r="M8714" s="326"/>
      <c r="N8714" s="220"/>
      <c r="O8714" s="220"/>
      <c r="P8714" s="220"/>
      <c r="Q8714" s="326"/>
      <c r="R8714" s="326"/>
      <c r="S8714" s="326"/>
      <c r="T8714" s="326"/>
    </row>
    <row r="8715" spans="1:20">
      <c r="A8715" s="220"/>
      <c r="B8715" s="220"/>
      <c r="C8715" s="220"/>
      <c r="D8715" s="220"/>
      <c r="E8715" s="220"/>
      <c r="F8715" s="220"/>
      <c r="G8715" s="220"/>
      <c r="H8715" s="220"/>
      <c r="I8715" s="220"/>
      <c r="J8715" s="220"/>
      <c r="K8715" s="220"/>
      <c r="L8715" s="220"/>
      <c r="M8715" s="326"/>
      <c r="N8715" s="220"/>
      <c r="O8715" s="220"/>
      <c r="P8715" s="220"/>
      <c r="Q8715" s="326"/>
      <c r="R8715" s="326"/>
      <c r="S8715" s="326"/>
      <c r="T8715" s="326"/>
    </row>
    <row r="8716" spans="1:20">
      <c r="A8716" s="220"/>
      <c r="B8716" s="220"/>
      <c r="C8716" s="220"/>
      <c r="D8716" s="220"/>
      <c r="E8716" s="220"/>
      <c r="F8716" s="220"/>
      <c r="G8716" s="220"/>
      <c r="H8716" s="220"/>
      <c r="I8716" s="220"/>
      <c r="J8716" s="220"/>
      <c r="K8716" s="220"/>
      <c r="L8716" s="220"/>
      <c r="M8716" s="326"/>
      <c r="N8716" s="220"/>
      <c r="O8716" s="220"/>
      <c r="P8716" s="220"/>
      <c r="Q8716" s="326"/>
      <c r="R8716" s="326"/>
      <c r="S8716" s="326"/>
      <c r="T8716" s="326"/>
    </row>
    <row r="8717" spans="1:20">
      <c r="A8717" s="220"/>
      <c r="B8717" s="220"/>
      <c r="C8717" s="220"/>
      <c r="D8717" s="220"/>
      <c r="E8717" s="220"/>
      <c r="F8717" s="220"/>
      <c r="G8717" s="220"/>
      <c r="H8717" s="220"/>
      <c r="I8717" s="220"/>
      <c r="J8717" s="220"/>
      <c r="K8717" s="220"/>
      <c r="L8717" s="220"/>
      <c r="M8717" s="326"/>
      <c r="N8717" s="220"/>
      <c r="O8717" s="220"/>
      <c r="P8717" s="220"/>
      <c r="Q8717" s="326"/>
      <c r="R8717" s="326"/>
      <c r="S8717" s="326"/>
      <c r="T8717" s="326"/>
    </row>
    <row r="8718" spans="1:20">
      <c r="A8718" s="220"/>
      <c r="B8718" s="220"/>
      <c r="C8718" s="220"/>
      <c r="D8718" s="220"/>
      <c r="E8718" s="220"/>
      <c r="F8718" s="220"/>
      <c r="G8718" s="220"/>
      <c r="H8718" s="220"/>
      <c r="I8718" s="220"/>
      <c r="J8718" s="220"/>
      <c r="K8718" s="220"/>
      <c r="L8718" s="220"/>
      <c r="M8718" s="326"/>
      <c r="N8718" s="220"/>
      <c r="O8718" s="220"/>
      <c r="P8718" s="220"/>
      <c r="Q8718" s="326"/>
      <c r="R8718" s="326"/>
      <c r="S8718" s="326"/>
      <c r="T8718" s="326"/>
    </row>
    <row r="8719" spans="1:20">
      <c r="A8719" s="220"/>
      <c r="B8719" s="220"/>
      <c r="C8719" s="220"/>
      <c r="D8719" s="220"/>
      <c r="E8719" s="220"/>
      <c r="F8719" s="220"/>
      <c r="G8719" s="220"/>
      <c r="H8719" s="220"/>
      <c r="I8719" s="220"/>
      <c r="J8719" s="220"/>
      <c r="K8719" s="220"/>
      <c r="L8719" s="220"/>
      <c r="M8719" s="326"/>
      <c r="N8719" s="220"/>
      <c r="O8719" s="220"/>
      <c r="P8719" s="220"/>
      <c r="Q8719" s="326"/>
      <c r="R8719" s="326"/>
      <c r="S8719" s="326"/>
      <c r="T8719" s="326"/>
    </row>
    <row r="8720" spans="1:20">
      <c r="A8720" s="220"/>
      <c r="B8720" s="220"/>
      <c r="C8720" s="220"/>
      <c r="D8720" s="220"/>
      <c r="E8720" s="220"/>
      <c r="F8720" s="220"/>
      <c r="G8720" s="220"/>
      <c r="H8720" s="220"/>
      <c r="I8720" s="220"/>
      <c r="J8720" s="220"/>
      <c r="K8720" s="220"/>
      <c r="L8720" s="220"/>
      <c r="M8720" s="326"/>
      <c r="N8720" s="220"/>
      <c r="O8720" s="220"/>
      <c r="P8720" s="220"/>
      <c r="Q8720" s="326"/>
      <c r="R8720" s="326"/>
      <c r="S8720" s="326"/>
      <c r="T8720" s="326"/>
    </row>
    <row r="8721" spans="1:20">
      <c r="A8721" s="220"/>
      <c r="B8721" s="220"/>
      <c r="C8721" s="220"/>
      <c r="D8721" s="220"/>
      <c r="E8721" s="220"/>
      <c r="F8721" s="220"/>
      <c r="G8721" s="220"/>
      <c r="H8721" s="220"/>
      <c r="I8721" s="220"/>
      <c r="J8721" s="220"/>
      <c r="K8721" s="220"/>
      <c r="L8721" s="220"/>
      <c r="M8721" s="326"/>
      <c r="N8721" s="220"/>
      <c r="O8721" s="220"/>
      <c r="P8721" s="220"/>
      <c r="Q8721" s="326"/>
      <c r="R8721" s="326"/>
      <c r="S8721" s="326"/>
      <c r="T8721" s="326"/>
    </row>
    <row r="8722" spans="1:20">
      <c r="A8722" s="220"/>
      <c r="B8722" s="220"/>
      <c r="C8722" s="220"/>
      <c r="D8722" s="220"/>
      <c r="E8722" s="220"/>
      <c r="F8722" s="220"/>
      <c r="G8722" s="220"/>
      <c r="H8722" s="220"/>
      <c r="I8722" s="220"/>
      <c r="J8722" s="220"/>
      <c r="K8722" s="220"/>
      <c r="L8722" s="220"/>
      <c r="M8722" s="326"/>
      <c r="N8722" s="220"/>
      <c r="O8722" s="220"/>
      <c r="P8722" s="220"/>
      <c r="Q8722" s="326"/>
      <c r="R8722" s="326"/>
      <c r="S8722" s="326"/>
      <c r="T8722" s="326"/>
    </row>
    <row r="8723" spans="1:20">
      <c r="A8723" s="220"/>
      <c r="B8723" s="220"/>
      <c r="C8723" s="220"/>
      <c r="D8723" s="220"/>
      <c r="E8723" s="220"/>
      <c r="F8723" s="220"/>
      <c r="G8723" s="220"/>
      <c r="H8723" s="220"/>
      <c r="I8723" s="220"/>
      <c r="J8723" s="220"/>
      <c r="K8723" s="220"/>
      <c r="L8723" s="220"/>
      <c r="M8723" s="326"/>
      <c r="N8723" s="220"/>
      <c r="O8723" s="220"/>
      <c r="P8723" s="220"/>
      <c r="Q8723" s="326"/>
      <c r="R8723" s="326"/>
      <c r="S8723" s="326"/>
      <c r="T8723" s="326"/>
    </row>
    <row r="8724" spans="1:20">
      <c r="A8724" s="220"/>
      <c r="B8724" s="220"/>
      <c r="C8724" s="220"/>
      <c r="D8724" s="220"/>
      <c r="E8724" s="220"/>
      <c r="F8724" s="220"/>
      <c r="G8724" s="220"/>
      <c r="H8724" s="220"/>
      <c r="I8724" s="220"/>
      <c r="J8724" s="220"/>
      <c r="K8724" s="220"/>
      <c r="L8724" s="220"/>
      <c r="M8724" s="326"/>
      <c r="N8724" s="220"/>
      <c r="O8724" s="220"/>
      <c r="P8724" s="220"/>
      <c r="Q8724" s="326"/>
      <c r="R8724" s="326"/>
      <c r="S8724" s="326"/>
      <c r="T8724" s="326"/>
    </row>
    <row r="8725" spans="1:20">
      <c r="A8725" s="220"/>
      <c r="B8725" s="220"/>
      <c r="C8725" s="220"/>
      <c r="D8725" s="220"/>
      <c r="E8725" s="220"/>
      <c r="F8725" s="220"/>
      <c r="G8725" s="220"/>
      <c r="H8725" s="220"/>
      <c r="I8725" s="220"/>
      <c r="J8725" s="220"/>
      <c r="K8725" s="220"/>
      <c r="L8725" s="220"/>
      <c r="M8725" s="326"/>
      <c r="N8725" s="220"/>
      <c r="O8725" s="220"/>
      <c r="P8725" s="220"/>
      <c r="Q8725" s="326"/>
      <c r="R8725" s="326"/>
      <c r="S8725" s="326"/>
      <c r="T8725" s="326"/>
    </row>
    <row r="8726" spans="1:20">
      <c r="A8726" s="220"/>
      <c r="B8726" s="220"/>
      <c r="C8726" s="220"/>
      <c r="D8726" s="220"/>
      <c r="E8726" s="220"/>
      <c r="F8726" s="220"/>
      <c r="G8726" s="220"/>
      <c r="H8726" s="220"/>
      <c r="I8726" s="220"/>
      <c r="J8726" s="220"/>
      <c r="K8726" s="220"/>
      <c r="L8726" s="220"/>
      <c r="M8726" s="326"/>
      <c r="N8726" s="220"/>
      <c r="O8726" s="220"/>
      <c r="P8726" s="220"/>
      <c r="Q8726" s="326"/>
      <c r="R8726" s="326"/>
      <c r="S8726" s="326"/>
      <c r="T8726" s="326"/>
    </row>
    <row r="8727" spans="1:20">
      <c r="A8727" s="220"/>
      <c r="B8727" s="220"/>
      <c r="C8727" s="220"/>
      <c r="D8727" s="220"/>
      <c r="E8727" s="220"/>
      <c r="F8727" s="220"/>
      <c r="G8727" s="220"/>
      <c r="H8727" s="220"/>
      <c r="I8727" s="220"/>
      <c r="J8727" s="220"/>
      <c r="K8727" s="220"/>
      <c r="L8727" s="220"/>
      <c r="M8727" s="326"/>
      <c r="N8727" s="220"/>
      <c r="O8727" s="220"/>
      <c r="P8727" s="220"/>
      <c r="Q8727" s="326"/>
      <c r="R8727" s="326"/>
      <c r="S8727" s="326"/>
      <c r="T8727" s="326"/>
    </row>
    <row r="8728" spans="1:20">
      <c r="A8728" s="220"/>
      <c r="B8728" s="220"/>
      <c r="C8728" s="220"/>
      <c r="D8728" s="220"/>
      <c r="E8728" s="220"/>
      <c r="F8728" s="220"/>
      <c r="G8728" s="220"/>
      <c r="H8728" s="220"/>
      <c r="I8728" s="220"/>
      <c r="J8728" s="220"/>
      <c r="K8728" s="220"/>
      <c r="L8728" s="220"/>
      <c r="M8728" s="326"/>
      <c r="N8728" s="220"/>
      <c r="O8728" s="220"/>
      <c r="P8728" s="220"/>
      <c r="Q8728" s="326"/>
      <c r="R8728" s="326"/>
      <c r="S8728" s="326"/>
      <c r="T8728" s="326"/>
    </row>
    <row r="8729" spans="1:20">
      <c r="A8729" s="220"/>
      <c r="B8729" s="220"/>
      <c r="C8729" s="220"/>
      <c r="D8729" s="220"/>
      <c r="E8729" s="220"/>
      <c r="F8729" s="220"/>
      <c r="G8729" s="220"/>
      <c r="H8729" s="220"/>
      <c r="I8729" s="220"/>
      <c r="J8729" s="220"/>
      <c r="K8729" s="220"/>
      <c r="L8729" s="220"/>
      <c r="M8729" s="326"/>
      <c r="N8729" s="220"/>
      <c r="O8729" s="220"/>
      <c r="P8729" s="220"/>
      <c r="Q8729" s="326"/>
      <c r="R8729" s="326"/>
      <c r="S8729" s="326"/>
      <c r="T8729" s="326"/>
    </row>
    <row r="8730" spans="1:20">
      <c r="A8730" s="220"/>
      <c r="B8730" s="220"/>
      <c r="C8730" s="220"/>
      <c r="D8730" s="220"/>
      <c r="E8730" s="220"/>
      <c r="F8730" s="220"/>
      <c r="G8730" s="220"/>
      <c r="H8730" s="220"/>
      <c r="I8730" s="220"/>
      <c r="J8730" s="220"/>
      <c r="K8730" s="220"/>
      <c r="L8730" s="220"/>
      <c r="M8730" s="326"/>
      <c r="N8730" s="220"/>
      <c r="O8730" s="220"/>
      <c r="P8730" s="220"/>
      <c r="Q8730" s="326"/>
      <c r="R8730" s="326"/>
      <c r="S8730" s="326"/>
      <c r="T8730" s="326"/>
    </row>
    <row r="8731" spans="1:20">
      <c r="A8731" s="220"/>
      <c r="B8731" s="220"/>
      <c r="C8731" s="220"/>
      <c r="D8731" s="220"/>
      <c r="E8731" s="220"/>
      <c r="F8731" s="220"/>
      <c r="G8731" s="220"/>
      <c r="H8731" s="220"/>
      <c r="I8731" s="220"/>
      <c r="J8731" s="220"/>
      <c r="K8731" s="220"/>
      <c r="L8731" s="220"/>
      <c r="M8731" s="326"/>
      <c r="N8731" s="220"/>
      <c r="O8731" s="220"/>
      <c r="P8731" s="220"/>
      <c r="Q8731" s="326"/>
      <c r="R8731" s="326"/>
      <c r="S8731" s="326"/>
      <c r="T8731" s="326"/>
    </row>
    <row r="8732" spans="1:20">
      <c r="A8732" s="220"/>
      <c r="B8732" s="220"/>
      <c r="C8732" s="220"/>
      <c r="D8732" s="220"/>
      <c r="E8732" s="220"/>
      <c r="F8732" s="220"/>
      <c r="G8732" s="220"/>
      <c r="H8732" s="220"/>
      <c r="I8732" s="220"/>
      <c r="J8732" s="220"/>
      <c r="K8732" s="220"/>
      <c r="L8732" s="220"/>
      <c r="M8732" s="326"/>
      <c r="N8732" s="220"/>
      <c r="O8732" s="220"/>
      <c r="P8732" s="220"/>
      <c r="Q8732" s="326"/>
      <c r="R8732" s="326"/>
      <c r="S8732" s="326"/>
      <c r="T8732" s="326"/>
    </row>
    <row r="8733" spans="1:20">
      <c r="A8733" s="220"/>
      <c r="B8733" s="220"/>
      <c r="C8733" s="220"/>
      <c r="D8733" s="220"/>
      <c r="E8733" s="220"/>
      <c r="F8733" s="220"/>
      <c r="G8733" s="220"/>
      <c r="H8733" s="220"/>
      <c r="I8733" s="220"/>
      <c r="J8733" s="220"/>
      <c r="K8733" s="220"/>
      <c r="L8733" s="220"/>
      <c r="M8733" s="326"/>
      <c r="N8733" s="220"/>
      <c r="O8733" s="220"/>
      <c r="P8733" s="220"/>
      <c r="Q8733" s="326"/>
      <c r="R8733" s="326"/>
      <c r="S8733" s="326"/>
      <c r="T8733" s="326"/>
    </row>
    <row r="8734" spans="1:20">
      <c r="A8734" s="220"/>
      <c r="B8734" s="220"/>
      <c r="C8734" s="220"/>
      <c r="D8734" s="220"/>
      <c r="E8734" s="220"/>
      <c r="F8734" s="220"/>
      <c r="G8734" s="220"/>
      <c r="H8734" s="220"/>
      <c r="I8734" s="220"/>
      <c r="J8734" s="220"/>
      <c r="K8734" s="220"/>
      <c r="L8734" s="220"/>
      <c r="M8734" s="326"/>
      <c r="N8734" s="220"/>
      <c r="O8734" s="220"/>
      <c r="P8734" s="220"/>
      <c r="Q8734" s="326"/>
      <c r="R8734" s="326"/>
      <c r="S8734" s="326"/>
      <c r="T8734" s="326"/>
    </row>
    <row r="8735" spans="1:20">
      <c r="A8735" s="220"/>
      <c r="B8735" s="220"/>
      <c r="C8735" s="220"/>
      <c r="D8735" s="220"/>
      <c r="E8735" s="220"/>
      <c r="F8735" s="220"/>
      <c r="G8735" s="220"/>
      <c r="H8735" s="220"/>
      <c r="I8735" s="220"/>
      <c r="J8735" s="220"/>
      <c r="K8735" s="220"/>
      <c r="L8735" s="220"/>
      <c r="M8735" s="326"/>
      <c r="N8735" s="220"/>
      <c r="O8735" s="220"/>
      <c r="P8735" s="220"/>
      <c r="Q8735" s="326"/>
      <c r="R8735" s="326"/>
      <c r="S8735" s="326"/>
      <c r="T8735" s="326"/>
    </row>
    <row r="8736" spans="1:20">
      <c r="A8736" s="220"/>
      <c r="B8736" s="220"/>
      <c r="C8736" s="220"/>
      <c r="D8736" s="220"/>
      <c r="E8736" s="220"/>
      <c r="F8736" s="220"/>
      <c r="G8736" s="220"/>
      <c r="H8736" s="220"/>
      <c r="I8736" s="220"/>
      <c r="J8736" s="220"/>
      <c r="K8736" s="220"/>
      <c r="L8736" s="220"/>
      <c r="M8736" s="326"/>
      <c r="N8736" s="220"/>
      <c r="O8736" s="220"/>
      <c r="P8736" s="220"/>
      <c r="Q8736" s="326"/>
      <c r="R8736" s="326"/>
      <c r="S8736" s="326"/>
      <c r="T8736" s="326"/>
    </row>
    <row r="8737" spans="1:20">
      <c r="A8737" s="220"/>
      <c r="B8737" s="220"/>
      <c r="C8737" s="220"/>
      <c r="D8737" s="220"/>
      <c r="E8737" s="220"/>
      <c r="F8737" s="220"/>
      <c r="G8737" s="220"/>
      <c r="H8737" s="220"/>
      <c r="I8737" s="220"/>
      <c r="J8737" s="220"/>
      <c r="K8737" s="220"/>
      <c r="L8737" s="220"/>
      <c r="M8737" s="326"/>
      <c r="N8737" s="220"/>
      <c r="O8737" s="220"/>
      <c r="P8737" s="220"/>
      <c r="Q8737" s="326"/>
      <c r="R8737" s="326"/>
      <c r="S8737" s="326"/>
      <c r="T8737" s="326"/>
    </row>
    <row r="8738" spans="1:20">
      <c r="A8738" s="220"/>
      <c r="B8738" s="220"/>
      <c r="C8738" s="220"/>
      <c r="D8738" s="220"/>
      <c r="E8738" s="220"/>
      <c r="F8738" s="220"/>
      <c r="G8738" s="220"/>
      <c r="H8738" s="220"/>
      <c r="I8738" s="220"/>
      <c r="J8738" s="220"/>
      <c r="K8738" s="220"/>
      <c r="L8738" s="220"/>
      <c r="M8738" s="326"/>
      <c r="N8738" s="220"/>
      <c r="O8738" s="220"/>
      <c r="P8738" s="220"/>
      <c r="Q8738" s="326"/>
      <c r="R8738" s="326"/>
      <c r="S8738" s="326"/>
      <c r="T8738" s="326"/>
    </row>
    <row r="8739" spans="1:20">
      <c r="A8739" s="220"/>
      <c r="B8739" s="220"/>
      <c r="C8739" s="220"/>
      <c r="D8739" s="220"/>
      <c r="E8739" s="220"/>
      <c r="F8739" s="220"/>
      <c r="G8739" s="220"/>
      <c r="H8739" s="220"/>
      <c r="I8739" s="220"/>
      <c r="J8739" s="220"/>
      <c r="K8739" s="220"/>
      <c r="L8739" s="220"/>
      <c r="M8739" s="326"/>
      <c r="N8739" s="220"/>
      <c r="O8739" s="220"/>
      <c r="P8739" s="220"/>
      <c r="Q8739" s="326"/>
      <c r="R8739" s="326"/>
      <c r="S8739" s="326"/>
      <c r="T8739" s="326"/>
    </row>
    <row r="8740" spans="1:20">
      <c r="A8740" s="220"/>
      <c r="B8740" s="220"/>
      <c r="C8740" s="220"/>
      <c r="D8740" s="220"/>
      <c r="E8740" s="220"/>
      <c r="F8740" s="220"/>
      <c r="G8740" s="220"/>
      <c r="H8740" s="220"/>
      <c r="I8740" s="220"/>
      <c r="J8740" s="220"/>
      <c r="K8740" s="220"/>
      <c r="L8740" s="220"/>
      <c r="M8740" s="326"/>
      <c r="N8740" s="220"/>
      <c r="O8740" s="220"/>
      <c r="P8740" s="220"/>
      <c r="Q8740" s="326"/>
      <c r="R8740" s="326"/>
      <c r="S8740" s="326"/>
      <c r="T8740" s="326"/>
    </row>
    <row r="8741" spans="1:20">
      <c r="A8741" s="220"/>
      <c r="B8741" s="220"/>
      <c r="C8741" s="220"/>
      <c r="D8741" s="220"/>
      <c r="E8741" s="220"/>
      <c r="F8741" s="220"/>
      <c r="G8741" s="220"/>
      <c r="H8741" s="220"/>
      <c r="I8741" s="220"/>
      <c r="J8741" s="220"/>
      <c r="K8741" s="220"/>
      <c r="L8741" s="220"/>
      <c r="M8741" s="326"/>
      <c r="N8741" s="220"/>
      <c r="O8741" s="220"/>
      <c r="P8741" s="220"/>
      <c r="Q8741" s="326"/>
      <c r="R8741" s="326"/>
      <c r="S8741" s="326"/>
      <c r="T8741" s="326"/>
    </row>
    <row r="8742" spans="1:20">
      <c r="A8742" s="220"/>
      <c r="B8742" s="220"/>
      <c r="C8742" s="220"/>
      <c r="D8742" s="220"/>
      <c r="E8742" s="220"/>
      <c r="F8742" s="220"/>
      <c r="G8742" s="220"/>
      <c r="H8742" s="220"/>
      <c r="I8742" s="220"/>
      <c r="J8742" s="220"/>
      <c r="K8742" s="220"/>
      <c r="L8742" s="220"/>
      <c r="M8742" s="326"/>
      <c r="N8742" s="220"/>
      <c r="O8742" s="220"/>
      <c r="P8742" s="220"/>
      <c r="Q8742" s="326"/>
      <c r="R8742" s="326"/>
      <c r="S8742" s="326"/>
      <c r="T8742" s="326"/>
    </row>
    <row r="8743" spans="1:20">
      <c r="A8743" s="220"/>
      <c r="B8743" s="220"/>
      <c r="C8743" s="220"/>
      <c r="D8743" s="220"/>
      <c r="E8743" s="220"/>
      <c r="F8743" s="220"/>
      <c r="G8743" s="220"/>
      <c r="H8743" s="220"/>
      <c r="I8743" s="220"/>
      <c r="J8743" s="220"/>
      <c r="K8743" s="220"/>
      <c r="L8743" s="220"/>
      <c r="M8743" s="326"/>
      <c r="N8743" s="220"/>
      <c r="O8743" s="220"/>
      <c r="P8743" s="220"/>
      <c r="Q8743" s="326"/>
      <c r="R8743" s="326"/>
      <c r="S8743" s="326"/>
      <c r="T8743" s="326"/>
    </row>
    <row r="8744" spans="1:20">
      <c r="A8744" s="220"/>
      <c r="B8744" s="220"/>
      <c r="C8744" s="220"/>
      <c r="D8744" s="220"/>
      <c r="E8744" s="220"/>
      <c r="F8744" s="220"/>
      <c r="G8744" s="220"/>
      <c r="H8744" s="220"/>
      <c r="I8744" s="220"/>
      <c r="J8744" s="220"/>
      <c r="K8744" s="220"/>
      <c r="L8744" s="220"/>
      <c r="M8744" s="326"/>
      <c r="N8744" s="220"/>
      <c r="O8744" s="220"/>
      <c r="P8744" s="220"/>
      <c r="Q8744" s="326"/>
      <c r="R8744" s="326"/>
      <c r="S8744" s="326"/>
      <c r="T8744" s="326"/>
    </row>
    <row r="8745" spans="1:20">
      <c r="A8745" s="220"/>
      <c r="B8745" s="220"/>
      <c r="C8745" s="220"/>
      <c r="D8745" s="220"/>
      <c r="E8745" s="220"/>
      <c r="F8745" s="220"/>
      <c r="G8745" s="220"/>
      <c r="H8745" s="220"/>
      <c r="I8745" s="220"/>
      <c r="J8745" s="220"/>
      <c r="K8745" s="220"/>
      <c r="L8745" s="220"/>
      <c r="M8745" s="326"/>
      <c r="N8745" s="220"/>
      <c r="O8745" s="220"/>
      <c r="P8745" s="220"/>
      <c r="Q8745" s="326"/>
      <c r="R8745" s="326"/>
      <c r="S8745" s="326"/>
      <c r="T8745" s="326"/>
    </row>
    <row r="8746" spans="1:20">
      <c r="A8746" s="220"/>
      <c r="B8746" s="220"/>
      <c r="C8746" s="220"/>
      <c r="D8746" s="220"/>
      <c r="E8746" s="220"/>
      <c r="F8746" s="220"/>
      <c r="G8746" s="220"/>
      <c r="H8746" s="220"/>
      <c r="I8746" s="220"/>
      <c r="J8746" s="220"/>
      <c r="K8746" s="220"/>
      <c r="L8746" s="220"/>
      <c r="M8746" s="326"/>
      <c r="N8746" s="220"/>
      <c r="O8746" s="220"/>
      <c r="P8746" s="220"/>
      <c r="Q8746" s="326"/>
      <c r="R8746" s="326"/>
      <c r="S8746" s="326"/>
      <c r="T8746" s="326"/>
    </row>
    <row r="8747" spans="1:20">
      <c r="A8747" s="220"/>
      <c r="B8747" s="220"/>
      <c r="C8747" s="220"/>
      <c r="D8747" s="220"/>
      <c r="E8747" s="220"/>
      <c r="F8747" s="220"/>
      <c r="G8747" s="220"/>
      <c r="H8747" s="220"/>
      <c r="I8747" s="220"/>
      <c r="J8747" s="220"/>
      <c r="K8747" s="220"/>
      <c r="L8747" s="220"/>
      <c r="M8747" s="326"/>
      <c r="N8747" s="220"/>
      <c r="O8747" s="220"/>
      <c r="P8747" s="220"/>
      <c r="Q8747" s="326"/>
      <c r="R8747" s="326"/>
      <c r="S8747" s="326"/>
      <c r="T8747" s="326"/>
    </row>
    <row r="8748" spans="1:20">
      <c r="A8748" s="220"/>
      <c r="B8748" s="220"/>
      <c r="C8748" s="220"/>
      <c r="D8748" s="220"/>
      <c r="E8748" s="220"/>
      <c r="F8748" s="220"/>
      <c r="G8748" s="220"/>
      <c r="H8748" s="220"/>
      <c r="I8748" s="220"/>
      <c r="J8748" s="220"/>
      <c r="K8748" s="220"/>
      <c r="L8748" s="220"/>
      <c r="M8748" s="326"/>
      <c r="N8748" s="220"/>
      <c r="O8748" s="220"/>
      <c r="P8748" s="220"/>
      <c r="Q8748" s="326"/>
      <c r="R8748" s="326"/>
      <c r="S8748" s="326"/>
      <c r="T8748" s="326"/>
    </row>
    <row r="8749" spans="1:20">
      <c r="A8749" s="220"/>
      <c r="B8749" s="220"/>
      <c r="C8749" s="220"/>
      <c r="D8749" s="220"/>
      <c r="E8749" s="220"/>
      <c r="F8749" s="220"/>
      <c r="G8749" s="220"/>
      <c r="H8749" s="220"/>
      <c r="I8749" s="220"/>
      <c r="J8749" s="220"/>
      <c r="K8749" s="220"/>
      <c r="L8749" s="220"/>
      <c r="M8749" s="326"/>
      <c r="N8749" s="220"/>
      <c r="O8749" s="220"/>
      <c r="P8749" s="220"/>
      <c r="Q8749" s="326"/>
      <c r="R8749" s="326"/>
      <c r="S8749" s="326"/>
      <c r="T8749" s="326"/>
    </row>
    <row r="8750" spans="1:20">
      <c r="A8750" s="220"/>
      <c r="B8750" s="220"/>
      <c r="C8750" s="220"/>
      <c r="D8750" s="220"/>
      <c r="E8750" s="220"/>
      <c r="F8750" s="220"/>
      <c r="G8750" s="220"/>
      <c r="H8750" s="220"/>
      <c r="I8750" s="220"/>
      <c r="J8750" s="220"/>
      <c r="K8750" s="220"/>
      <c r="L8750" s="220"/>
      <c r="M8750" s="326"/>
      <c r="N8750" s="220"/>
      <c r="O8750" s="220"/>
      <c r="P8750" s="220"/>
      <c r="Q8750" s="326"/>
      <c r="R8750" s="326"/>
      <c r="S8750" s="326"/>
      <c r="T8750" s="326"/>
    </row>
    <row r="8751" spans="1:20">
      <c r="A8751" s="220"/>
      <c r="B8751" s="220"/>
      <c r="C8751" s="220"/>
      <c r="D8751" s="220"/>
      <c r="E8751" s="220"/>
      <c r="F8751" s="220"/>
      <c r="G8751" s="220"/>
      <c r="H8751" s="220"/>
      <c r="I8751" s="220"/>
      <c r="J8751" s="220"/>
      <c r="K8751" s="220"/>
      <c r="L8751" s="220"/>
      <c r="M8751" s="326"/>
      <c r="N8751" s="220"/>
      <c r="O8751" s="220"/>
      <c r="P8751" s="220"/>
      <c r="Q8751" s="326"/>
      <c r="R8751" s="326"/>
      <c r="S8751" s="326"/>
      <c r="T8751" s="326"/>
    </row>
    <row r="8752" spans="1:20">
      <c r="A8752" s="220"/>
      <c r="B8752" s="220"/>
      <c r="C8752" s="220"/>
      <c r="D8752" s="220"/>
      <c r="E8752" s="220"/>
      <c r="F8752" s="220"/>
      <c r="G8752" s="220"/>
      <c r="H8752" s="220"/>
      <c r="I8752" s="220"/>
      <c r="J8752" s="220"/>
      <c r="K8752" s="220"/>
      <c r="L8752" s="220"/>
      <c r="M8752" s="326"/>
      <c r="N8752" s="220"/>
      <c r="O8752" s="220"/>
      <c r="P8752" s="220"/>
      <c r="Q8752" s="326"/>
      <c r="R8752" s="326"/>
      <c r="S8752" s="326"/>
      <c r="T8752" s="326"/>
    </row>
    <row r="8753" spans="1:20">
      <c r="A8753" s="220"/>
      <c r="B8753" s="220"/>
      <c r="C8753" s="220"/>
      <c r="D8753" s="220"/>
      <c r="E8753" s="220"/>
      <c r="F8753" s="220"/>
      <c r="G8753" s="220"/>
      <c r="H8753" s="220"/>
      <c r="I8753" s="220"/>
      <c r="J8753" s="220"/>
      <c r="K8753" s="220"/>
      <c r="L8753" s="220"/>
      <c r="M8753" s="326"/>
      <c r="N8753" s="220"/>
      <c r="O8753" s="220"/>
      <c r="P8753" s="220"/>
      <c r="Q8753" s="326"/>
      <c r="R8753" s="326"/>
      <c r="S8753" s="326"/>
      <c r="T8753" s="326"/>
    </row>
    <row r="8754" spans="1:20">
      <c r="A8754" s="220"/>
      <c r="B8754" s="220"/>
      <c r="C8754" s="220"/>
      <c r="D8754" s="220"/>
      <c r="E8754" s="220"/>
      <c r="F8754" s="220"/>
      <c r="G8754" s="220"/>
      <c r="H8754" s="220"/>
      <c r="I8754" s="220"/>
      <c r="J8754" s="220"/>
      <c r="K8754" s="220"/>
      <c r="L8754" s="220"/>
      <c r="M8754" s="326"/>
      <c r="N8754" s="220"/>
      <c r="O8754" s="220"/>
      <c r="P8754" s="220"/>
      <c r="Q8754" s="326"/>
      <c r="R8754" s="326"/>
      <c r="S8754" s="326"/>
      <c r="T8754" s="326"/>
    </row>
    <row r="8755" spans="1:20">
      <c r="A8755" s="220"/>
      <c r="B8755" s="220"/>
      <c r="C8755" s="220"/>
      <c r="D8755" s="220"/>
      <c r="E8755" s="220"/>
      <c r="F8755" s="220"/>
      <c r="G8755" s="220"/>
      <c r="H8755" s="220"/>
      <c r="I8755" s="220"/>
      <c r="J8755" s="220"/>
      <c r="K8755" s="220"/>
      <c r="L8755" s="220"/>
      <c r="M8755" s="326"/>
      <c r="N8755" s="220"/>
      <c r="O8755" s="220"/>
      <c r="P8755" s="220"/>
      <c r="Q8755" s="326"/>
      <c r="R8755" s="326"/>
      <c r="S8755" s="326"/>
      <c r="T8755" s="326"/>
    </row>
    <row r="8756" spans="1:20">
      <c r="A8756" s="220"/>
      <c r="B8756" s="220"/>
      <c r="C8756" s="220"/>
      <c r="D8756" s="220"/>
      <c r="E8756" s="220"/>
      <c r="F8756" s="220"/>
      <c r="G8756" s="220"/>
      <c r="H8756" s="220"/>
      <c r="I8756" s="220"/>
      <c r="J8756" s="220"/>
      <c r="K8756" s="220"/>
      <c r="L8756" s="220"/>
      <c r="M8756" s="326"/>
      <c r="N8756" s="220"/>
      <c r="O8756" s="220"/>
      <c r="P8756" s="220"/>
      <c r="Q8756" s="326"/>
      <c r="R8756" s="326"/>
      <c r="S8756" s="326"/>
      <c r="T8756" s="326"/>
    </row>
    <row r="8757" spans="1:20">
      <c r="A8757" s="220"/>
      <c r="B8757" s="220"/>
      <c r="C8757" s="220"/>
      <c r="D8757" s="220"/>
      <c r="E8757" s="220"/>
      <c r="F8757" s="220"/>
      <c r="G8757" s="220"/>
      <c r="H8757" s="220"/>
      <c r="I8757" s="220"/>
      <c r="J8757" s="220"/>
      <c r="K8757" s="220"/>
      <c r="L8757" s="220"/>
      <c r="M8757" s="326"/>
      <c r="N8757" s="220"/>
      <c r="O8757" s="220"/>
      <c r="P8757" s="220"/>
      <c r="Q8757" s="326"/>
      <c r="R8757" s="326"/>
      <c r="S8757" s="326"/>
      <c r="T8757" s="326"/>
    </row>
    <row r="8758" spans="1:20">
      <c r="A8758" s="220"/>
      <c r="B8758" s="220"/>
      <c r="C8758" s="220"/>
      <c r="D8758" s="220"/>
      <c r="E8758" s="220"/>
      <c r="F8758" s="220"/>
      <c r="G8758" s="220"/>
      <c r="H8758" s="220"/>
      <c r="I8758" s="220"/>
      <c r="J8758" s="220"/>
      <c r="K8758" s="220"/>
      <c r="L8758" s="220"/>
      <c r="M8758" s="326"/>
      <c r="N8758" s="220"/>
      <c r="O8758" s="220"/>
      <c r="P8758" s="220"/>
      <c r="Q8758" s="326"/>
      <c r="R8758" s="326"/>
      <c r="S8758" s="326"/>
      <c r="T8758" s="326"/>
    </row>
    <row r="8759" spans="1:20">
      <c r="A8759" s="220"/>
      <c r="B8759" s="220"/>
      <c r="C8759" s="220"/>
      <c r="D8759" s="220"/>
      <c r="E8759" s="220"/>
      <c r="F8759" s="220"/>
      <c r="G8759" s="220"/>
      <c r="H8759" s="220"/>
      <c r="I8759" s="220"/>
      <c r="J8759" s="220"/>
      <c r="K8759" s="220"/>
      <c r="L8759" s="220"/>
      <c r="M8759" s="326"/>
      <c r="N8759" s="220"/>
      <c r="O8759" s="220"/>
      <c r="P8759" s="220"/>
      <c r="Q8759" s="326"/>
      <c r="R8759" s="326"/>
      <c r="S8759" s="326"/>
      <c r="T8759" s="326"/>
    </row>
    <row r="8760" spans="1:20">
      <c r="A8760" s="220"/>
      <c r="B8760" s="220"/>
      <c r="C8760" s="220"/>
      <c r="D8760" s="220"/>
      <c r="E8760" s="220"/>
      <c r="F8760" s="220"/>
      <c r="G8760" s="220"/>
      <c r="H8760" s="220"/>
      <c r="I8760" s="220"/>
      <c r="J8760" s="220"/>
      <c r="K8760" s="220"/>
      <c r="L8760" s="220"/>
      <c r="M8760" s="326"/>
      <c r="N8760" s="220"/>
      <c r="O8760" s="220"/>
      <c r="P8760" s="220"/>
      <c r="Q8760" s="326"/>
      <c r="R8760" s="326"/>
      <c r="S8760" s="326"/>
      <c r="T8760" s="326"/>
    </row>
    <row r="8761" spans="1:20">
      <c r="A8761" s="220"/>
      <c r="B8761" s="220"/>
      <c r="C8761" s="220"/>
      <c r="D8761" s="220"/>
      <c r="E8761" s="220"/>
      <c r="F8761" s="220"/>
      <c r="G8761" s="220"/>
      <c r="H8761" s="220"/>
      <c r="I8761" s="220"/>
      <c r="J8761" s="220"/>
      <c r="K8761" s="220"/>
      <c r="L8761" s="220"/>
      <c r="M8761" s="326"/>
      <c r="N8761" s="220"/>
      <c r="O8761" s="220"/>
      <c r="P8761" s="220"/>
      <c r="Q8761" s="326"/>
      <c r="R8761" s="326"/>
      <c r="S8761" s="326"/>
      <c r="T8761" s="326"/>
    </row>
    <row r="8762" spans="1:20">
      <c r="A8762" s="220"/>
      <c r="B8762" s="220"/>
      <c r="C8762" s="220"/>
      <c r="D8762" s="220"/>
      <c r="E8762" s="220"/>
      <c r="F8762" s="220"/>
      <c r="G8762" s="220"/>
      <c r="H8762" s="220"/>
      <c r="I8762" s="220"/>
      <c r="J8762" s="220"/>
      <c r="K8762" s="220"/>
      <c r="L8762" s="220"/>
      <c r="M8762" s="326"/>
      <c r="N8762" s="220"/>
      <c r="O8762" s="220"/>
      <c r="P8762" s="220"/>
      <c r="Q8762" s="326"/>
      <c r="R8762" s="326"/>
      <c r="S8762" s="326"/>
      <c r="T8762" s="326"/>
    </row>
    <row r="8763" spans="1:20">
      <c r="A8763" s="220"/>
      <c r="B8763" s="220"/>
      <c r="C8763" s="220"/>
      <c r="D8763" s="220"/>
      <c r="E8763" s="220"/>
      <c r="F8763" s="220"/>
      <c r="G8763" s="220"/>
      <c r="H8763" s="220"/>
      <c r="I8763" s="220"/>
      <c r="J8763" s="220"/>
      <c r="K8763" s="220"/>
      <c r="L8763" s="220"/>
      <c r="M8763" s="326"/>
      <c r="N8763" s="220"/>
      <c r="O8763" s="220"/>
      <c r="P8763" s="220"/>
      <c r="Q8763" s="326"/>
      <c r="R8763" s="326"/>
      <c r="S8763" s="326"/>
      <c r="T8763" s="326"/>
    </row>
    <row r="8764" spans="1:20">
      <c r="A8764" s="220"/>
      <c r="B8764" s="220"/>
      <c r="C8764" s="220"/>
      <c r="D8764" s="220"/>
      <c r="E8764" s="220"/>
      <c r="F8764" s="220"/>
      <c r="G8764" s="220"/>
      <c r="H8764" s="220"/>
      <c r="I8764" s="220"/>
      <c r="J8764" s="220"/>
      <c r="K8764" s="220"/>
      <c r="L8764" s="220"/>
      <c r="M8764" s="326"/>
      <c r="N8764" s="220"/>
      <c r="O8764" s="220"/>
      <c r="P8764" s="220"/>
      <c r="Q8764" s="326"/>
      <c r="R8764" s="326"/>
      <c r="S8764" s="326"/>
      <c r="T8764" s="326"/>
    </row>
    <row r="8765" spans="1:20">
      <c r="A8765" s="220"/>
      <c r="B8765" s="220"/>
      <c r="C8765" s="220"/>
      <c r="D8765" s="220"/>
      <c r="E8765" s="220"/>
      <c r="F8765" s="220"/>
      <c r="G8765" s="220"/>
      <c r="H8765" s="220"/>
      <c r="I8765" s="220"/>
      <c r="J8765" s="220"/>
      <c r="K8765" s="220"/>
      <c r="L8765" s="220"/>
      <c r="M8765" s="326"/>
      <c r="N8765" s="220"/>
      <c r="O8765" s="220"/>
      <c r="P8765" s="220"/>
      <c r="Q8765" s="326"/>
      <c r="R8765" s="326"/>
      <c r="S8765" s="326"/>
      <c r="T8765" s="326"/>
    </row>
    <row r="8766" spans="1:20">
      <c r="A8766" s="220"/>
      <c r="B8766" s="220"/>
      <c r="C8766" s="220"/>
      <c r="D8766" s="220"/>
      <c r="E8766" s="220"/>
      <c r="F8766" s="220"/>
      <c r="G8766" s="220"/>
      <c r="H8766" s="220"/>
      <c r="I8766" s="220"/>
      <c r="J8766" s="220"/>
      <c r="K8766" s="220"/>
      <c r="L8766" s="220"/>
      <c r="M8766" s="326"/>
      <c r="N8766" s="220"/>
      <c r="O8766" s="220"/>
      <c r="P8766" s="220"/>
      <c r="Q8766" s="326"/>
      <c r="R8766" s="326"/>
      <c r="S8766" s="326"/>
      <c r="T8766" s="326"/>
    </row>
    <row r="8767" spans="1:20">
      <c r="A8767" s="220"/>
      <c r="B8767" s="220"/>
      <c r="C8767" s="220"/>
      <c r="D8767" s="220"/>
      <c r="E8767" s="220"/>
      <c r="F8767" s="220"/>
      <c r="G8767" s="220"/>
      <c r="H8767" s="220"/>
      <c r="I8767" s="220"/>
      <c r="J8767" s="220"/>
      <c r="K8767" s="220"/>
      <c r="L8767" s="220"/>
      <c r="M8767" s="326"/>
      <c r="N8767" s="220"/>
      <c r="O8767" s="220"/>
      <c r="P8767" s="220"/>
      <c r="Q8767" s="326"/>
      <c r="R8767" s="326"/>
      <c r="S8767" s="326"/>
      <c r="T8767" s="326"/>
    </row>
    <row r="8768" spans="1:20">
      <c r="A8768" s="220"/>
      <c r="B8768" s="220"/>
      <c r="C8768" s="220"/>
      <c r="D8768" s="220"/>
      <c r="E8768" s="220"/>
      <c r="F8768" s="220"/>
      <c r="G8768" s="220"/>
      <c r="H8768" s="220"/>
      <c r="I8768" s="220"/>
      <c r="J8768" s="220"/>
      <c r="K8768" s="220"/>
      <c r="L8768" s="220"/>
      <c r="M8768" s="326"/>
      <c r="N8768" s="220"/>
      <c r="O8768" s="220"/>
      <c r="P8768" s="220"/>
      <c r="Q8768" s="326"/>
      <c r="R8768" s="326"/>
      <c r="S8768" s="326"/>
      <c r="T8768" s="326"/>
    </row>
    <row r="8769" spans="1:20">
      <c r="A8769" s="220"/>
      <c r="B8769" s="220"/>
      <c r="C8769" s="220"/>
      <c r="D8769" s="220"/>
      <c r="E8769" s="220"/>
      <c r="F8769" s="220"/>
      <c r="G8769" s="220"/>
      <c r="H8769" s="220"/>
      <c r="I8769" s="220"/>
      <c r="J8769" s="220"/>
      <c r="K8769" s="220"/>
      <c r="L8769" s="220"/>
      <c r="M8769" s="326"/>
      <c r="N8769" s="220"/>
      <c r="O8769" s="220"/>
      <c r="P8769" s="220"/>
      <c r="Q8769" s="326"/>
      <c r="R8769" s="326"/>
      <c r="S8769" s="326"/>
      <c r="T8769" s="326"/>
    </row>
    <row r="8770" spans="1:20">
      <c r="A8770" s="220"/>
      <c r="B8770" s="220"/>
      <c r="C8770" s="220"/>
      <c r="D8770" s="220"/>
      <c r="E8770" s="220"/>
      <c r="F8770" s="220"/>
      <c r="G8770" s="220"/>
      <c r="H8770" s="220"/>
      <c r="I8770" s="220"/>
      <c r="J8770" s="220"/>
      <c r="K8770" s="220"/>
      <c r="L8770" s="220"/>
      <c r="M8770" s="326"/>
      <c r="N8770" s="220"/>
      <c r="O8770" s="220"/>
      <c r="P8770" s="220"/>
      <c r="Q8770" s="326"/>
      <c r="R8770" s="326"/>
      <c r="S8770" s="326"/>
      <c r="T8770" s="326"/>
    </row>
    <row r="8771" spans="1:20">
      <c r="A8771" s="220"/>
      <c r="B8771" s="220"/>
      <c r="C8771" s="220"/>
      <c r="D8771" s="220"/>
      <c r="E8771" s="220"/>
      <c r="F8771" s="220"/>
      <c r="G8771" s="220"/>
      <c r="H8771" s="220"/>
      <c r="I8771" s="220"/>
      <c r="J8771" s="220"/>
      <c r="K8771" s="220"/>
      <c r="L8771" s="220"/>
      <c r="M8771" s="326"/>
      <c r="N8771" s="220"/>
      <c r="O8771" s="220"/>
      <c r="P8771" s="220"/>
      <c r="Q8771" s="326"/>
      <c r="R8771" s="326"/>
      <c r="S8771" s="326"/>
      <c r="T8771" s="326"/>
    </row>
    <row r="8772" spans="1:20">
      <c r="A8772" s="220"/>
      <c r="B8772" s="220"/>
      <c r="C8772" s="220"/>
      <c r="D8772" s="220"/>
      <c r="E8772" s="220"/>
      <c r="F8772" s="220"/>
      <c r="G8772" s="220"/>
      <c r="H8772" s="220"/>
      <c r="I8772" s="220"/>
      <c r="J8772" s="220"/>
      <c r="K8772" s="220"/>
      <c r="L8772" s="220"/>
      <c r="M8772" s="326"/>
      <c r="N8772" s="220"/>
      <c r="O8772" s="220"/>
      <c r="P8772" s="220"/>
      <c r="Q8772" s="326"/>
      <c r="R8772" s="326"/>
      <c r="S8772" s="326"/>
      <c r="T8772" s="326"/>
    </row>
    <row r="8773" spans="1:20">
      <c r="A8773" s="220"/>
      <c r="B8773" s="220"/>
      <c r="C8773" s="220"/>
      <c r="D8773" s="220"/>
      <c r="E8773" s="220"/>
      <c r="F8773" s="220"/>
      <c r="G8773" s="220"/>
      <c r="H8773" s="220"/>
      <c r="I8773" s="220"/>
      <c r="J8773" s="220"/>
      <c r="K8773" s="220"/>
      <c r="L8773" s="220"/>
      <c r="M8773" s="326"/>
      <c r="N8773" s="220"/>
      <c r="O8773" s="220"/>
      <c r="P8773" s="220"/>
      <c r="Q8773" s="326"/>
      <c r="R8773" s="326"/>
      <c r="S8773" s="326"/>
      <c r="T8773" s="326"/>
    </row>
    <row r="8774" spans="1:20">
      <c r="A8774" s="220"/>
      <c r="B8774" s="220"/>
      <c r="C8774" s="220"/>
      <c r="D8774" s="220"/>
      <c r="E8774" s="220"/>
      <c r="F8774" s="220"/>
      <c r="G8774" s="220"/>
      <c r="H8774" s="220"/>
      <c r="I8774" s="220"/>
      <c r="J8774" s="220"/>
      <c r="K8774" s="220"/>
      <c r="L8774" s="220"/>
      <c r="M8774" s="326"/>
      <c r="N8774" s="220"/>
      <c r="O8774" s="220"/>
      <c r="P8774" s="220"/>
      <c r="Q8774" s="326"/>
      <c r="R8774" s="326"/>
      <c r="S8774" s="326"/>
      <c r="T8774" s="326"/>
    </row>
    <row r="8775" spans="1:20">
      <c r="A8775" s="220"/>
      <c r="B8775" s="220"/>
      <c r="C8775" s="220"/>
      <c r="D8775" s="220"/>
      <c r="E8775" s="220"/>
      <c r="F8775" s="220"/>
      <c r="G8775" s="220"/>
      <c r="H8775" s="220"/>
      <c r="I8775" s="220"/>
      <c r="J8775" s="220"/>
      <c r="K8775" s="220"/>
      <c r="L8775" s="220"/>
      <c r="M8775" s="326"/>
      <c r="N8775" s="220"/>
      <c r="O8775" s="220"/>
      <c r="P8775" s="220"/>
      <c r="Q8775" s="326"/>
      <c r="R8775" s="326"/>
      <c r="S8775" s="326"/>
      <c r="T8775" s="326"/>
    </row>
    <row r="8776" spans="1:20">
      <c r="A8776" s="220"/>
      <c r="B8776" s="220"/>
      <c r="C8776" s="220"/>
      <c r="D8776" s="220"/>
      <c r="E8776" s="220"/>
      <c r="F8776" s="220"/>
      <c r="G8776" s="220"/>
      <c r="H8776" s="220"/>
      <c r="I8776" s="220"/>
      <c r="J8776" s="220"/>
      <c r="K8776" s="220"/>
      <c r="L8776" s="220"/>
      <c r="M8776" s="326"/>
      <c r="N8776" s="220"/>
      <c r="O8776" s="220"/>
      <c r="P8776" s="220"/>
      <c r="Q8776" s="326"/>
      <c r="R8776" s="326"/>
      <c r="S8776" s="326"/>
      <c r="T8776" s="326"/>
    </row>
    <row r="8777" spans="1:20">
      <c r="A8777" s="220"/>
      <c r="B8777" s="220"/>
      <c r="C8777" s="220"/>
      <c r="D8777" s="220"/>
      <c r="E8777" s="220"/>
      <c r="F8777" s="220"/>
      <c r="G8777" s="220"/>
      <c r="H8777" s="220"/>
      <c r="I8777" s="220"/>
      <c r="J8777" s="220"/>
      <c r="K8777" s="220"/>
      <c r="L8777" s="220"/>
      <c r="M8777" s="326"/>
      <c r="N8777" s="220"/>
      <c r="O8777" s="220"/>
      <c r="P8777" s="220"/>
      <c r="Q8777" s="326"/>
      <c r="R8777" s="326"/>
      <c r="S8777" s="326"/>
      <c r="T8777" s="326"/>
    </row>
    <row r="8778" spans="1:20">
      <c r="A8778" s="220"/>
      <c r="B8778" s="220"/>
      <c r="C8778" s="220"/>
      <c r="D8778" s="220"/>
      <c r="E8778" s="220"/>
      <c r="F8778" s="220"/>
      <c r="G8778" s="220"/>
      <c r="H8778" s="220"/>
      <c r="I8778" s="220"/>
      <c r="J8778" s="220"/>
      <c r="K8778" s="220"/>
      <c r="L8778" s="220"/>
      <c r="M8778" s="326"/>
      <c r="N8778" s="220"/>
      <c r="O8778" s="220"/>
      <c r="P8778" s="220"/>
      <c r="Q8778" s="326"/>
      <c r="R8778" s="326"/>
      <c r="S8778" s="326"/>
      <c r="T8778" s="326"/>
    </row>
    <row r="8779" spans="1:20">
      <c r="A8779" s="220"/>
      <c r="B8779" s="220"/>
      <c r="C8779" s="220"/>
      <c r="D8779" s="220"/>
      <c r="E8779" s="220"/>
      <c r="F8779" s="220"/>
      <c r="G8779" s="220"/>
      <c r="H8779" s="220"/>
      <c r="I8779" s="220"/>
      <c r="J8779" s="220"/>
      <c r="K8779" s="220"/>
      <c r="L8779" s="220"/>
      <c r="M8779" s="326"/>
      <c r="N8779" s="220"/>
      <c r="O8779" s="220"/>
      <c r="P8779" s="220"/>
      <c r="Q8779" s="326"/>
      <c r="R8779" s="326"/>
      <c r="S8779" s="326"/>
      <c r="T8779" s="326"/>
    </row>
    <row r="8780" spans="1:20">
      <c r="A8780" s="220"/>
      <c r="B8780" s="220"/>
      <c r="C8780" s="220"/>
      <c r="D8780" s="220"/>
      <c r="E8780" s="220"/>
      <c r="F8780" s="220"/>
      <c r="G8780" s="220"/>
      <c r="H8780" s="220"/>
      <c r="I8780" s="220"/>
      <c r="J8780" s="220"/>
      <c r="K8780" s="220"/>
      <c r="L8780" s="220"/>
      <c r="M8780" s="326"/>
      <c r="N8780" s="220"/>
      <c r="O8780" s="220"/>
      <c r="P8780" s="220"/>
      <c r="Q8780" s="326"/>
      <c r="R8780" s="326"/>
      <c r="S8780" s="326"/>
      <c r="T8780" s="326"/>
    </row>
    <row r="8781" spans="1:20">
      <c r="A8781" s="220"/>
      <c r="B8781" s="220"/>
      <c r="C8781" s="220"/>
      <c r="D8781" s="220"/>
      <c r="E8781" s="220"/>
      <c r="F8781" s="220"/>
      <c r="G8781" s="220"/>
      <c r="H8781" s="220"/>
      <c r="I8781" s="220"/>
      <c r="J8781" s="220"/>
      <c r="K8781" s="220"/>
      <c r="L8781" s="220"/>
      <c r="M8781" s="326"/>
      <c r="N8781" s="220"/>
      <c r="O8781" s="220"/>
      <c r="P8781" s="220"/>
      <c r="Q8781" s="326"/>
      <c r="R8781" s="326"/>
      <c r="S8781" s="326"/>
      <c r="T8781" s="326"/>
    </row>
    <row r="8782" spans="1:20">
      <c r="A8782" s="220"/>
      <c r="B8782" s="220"/>
      <c r="C8782" s="220"/>
      <c r="D8782" s="220"/>
      <c r="E8782" s="220"/>
      <c r="F8782" s="220"/>
      <c r="G8782" s="220"/>
      <c r="H8782" s="220"/>
      <c r="I8782" s="220"/>
      <c r="J8782" s="220"/>
      <c r="K8782" s="220"/>
      <c r="L8782" s="220"/>
      <c r="M8782" s="326"/>
      <c r="N8782" s="220"/>
      <c r="O8782" s="220"/>
      <c r="P8782" s="220"/>
      <c r="Q8782" s="326"/>
      <c r="R8782" s="326"/>
      <c r="S8782" s="326"/>
      <c r="T8782" s="326"/>
    </row>
    <row r="8783" spans="1:20">
      <c r="A8783" s="220"/>
      <c r="B8783" s="220"/>
      <c r="C8783" s="220"/>
      <c r="D8783" s="220"/>
      <c r="E8783" s="220"/>
      <c r="F8783" s="220"/>
      <c r="G8783" s="220"/>
      <c r="H8783" s="220"/>
      <c r="I8783" s="220"/>
      <c r="J8783" s="220"/>
      <c r="K8783" s="220"/>
      <c r="L8783" s="220"/>
      <c r="M8783" s="326"/>
      <c r="N8783" s="220"/>
      <c r="O8783" s="220"/>
      <c r="P8783" s="220"/>
      <c r="Q8783" s="326"/>
      <c r="R8783" s="326"/>
      <c r="S8783" s="326"/>
      <c r="T8783" s="326"/>
    </row>
    <row r="8784" spans="1:20">
      <c r="A8784" s="220"/>
      <c r="B8784" s="220"/>
      <c r="C8784" s="220"/>
      <c r="D8784" s="220"/>
      <c r="E8784" s="220"/>
      <c r="F8784" s="220"/>
      <c r="G8784" s="220"/>
      <c r="H8784" s="220"/>
      <c r="I8784" s="220"/>
      <c r="J8784" s="220"/>
      <c r="K8784" s="220"/>
      <c r="L8784" s="220"/>
      <c r="M8784" s="326"/>
      <c r="N8784" s="220"/>
      <c r="O8784" s="220"/>
      <c r="P8784" s="220"/>
      <c r="Q8784" s="326"/>
      <c r="R8784" s="326"/>
      <c r="S8784" s="326"/>
      <c r="T8784" s="326"/>
    </row>
    <row r="8785" spans="1:20">
      <c r="A8785" s="220"/>
      <c r="B8785" s="220"/>
      <c r="C8785" s="220"/>
      <c r="D8785" s="220"/>
      <c r="E8785" s="220"/>
      <c r="F8785" s="220"/>
      <c r="G8785" s="220"/>
      <c r="H8785" s="220"/>
      <c r="I8785" s="220"/>
      <c r="J8785" s="220"/>
      <c r="K8785" s="220"/>
      <c r="L8785" s="220"/>
      <c r="M8785" s="326"/>
      <c r="N8785" s="220"/>
      <c r="O8785" s="220"/>
      <c r="P8785" s="220"/>
      <c r="Q8785" s="326"/>
      <c r="R8785" s="326"/>
      <c r="S8785" s="326"/>
      <c r="T8785" s="326"/>
    </row>
    <row r="8786" spans="1:20">
      <c r="A8786" s="220"/>
      <c r="B8786" s="220"/>
      <c r="C8786" s="220"/>
      <c r="D8786" s="220"/>
      <c r="E8786" s="220"/>
      <c r="F8786" s="220"/>
      <c r="G8786" s="220"/>
      <c r="H8786" s="220"/>
      <c r="I8786" s="220"/>
      <c r="J8786" s="220"/>
      <c r="K8786" s="220"/>
      <c r="L8786" s="220"/>
      <c r="M8786" s="326"/>
      <c r="N8786" s="220"/>
      <c r="O8786" s="220"/>
      <c r="P8786" s="220"/>
      <c r="Q8786" s="326"/>
      <c r="R8786" s="326"/>
      <c r="S8786" s="326"/>
      <c r="T8786" s="326"/>
    </row>
    <row r="8787" spans="1:20">
      <c r="A8787" s="220"/>
      <c r="B8787" s="220"/>
      <c r="C8787" s="220"/>
      <c r="D8787" s="220"/>
      <c r="E8787" s="220"/>
      <c r="F8787" s="220"/>
      <c r="G8787" s="220"/>
      <c r="H8787" s="220"/>
      <c r="I8787" s="220"/>
      <c r="J8787" s="220"/>
      <c r="K8787" s="220"/>
      <c r="L8787" s="220"/>
      <c r="M8787" s="326"/>
      <c r="N8787" s="220"/>
      <c r="O8787" s="220"/>
      <c r="P8787" s="220"/>
      <c r="Q8787" s="326"/>
      <c r="R8787" s="326"/>
      <c r="S8787" s="326"/>
      <c r="T8787" s="326"/>
    </row>
    <row r="8788" spans="1:20">
      <c r="A8788" s="220"/>
      <c r="B8788" s="220"/>
      <c r="C8788" s="220"/>
      <c r="D8788" s="220"/>
      <c r="E8788" s="220"/>
      <c r="F8788" s="220"/>
      <c r="G8788" s="220"/>
      <c r="H8788" s="220"/>
      <c r="I8788" s="220"/>
      <c r="J8788" s="220"/>
      <c r="K8788" s="220"/>
      <c r="L8788" s="220"/>
      <c r="M8788" s="326"/>
      <c r="N8788" s="220"/>
      <c r="O8788" s="220"/>
      <c r="P8788" s="220"/>
      <c r="Q8788" s="326"/>
      <c r="R8788" s="326"/>
      <c r="S8788" s="326"/>
      <c r="T8788" s="326"/>
    </row>
    <row r="8789" spans="1:20">
      <c r="A8789" s="220"/>
      <c r="B8789" s="220"/>
      <c r="C8789" s="220"/>
      <c r="D8789" s="220"/>
      <c r="E8789" s="220"/>
      <c r="F8789" s="220"/>
      <c r="G8789" s="220"/>
      <c r="H8789" s="220"/>
      <c r="I8789" s="220"/>
      <c r="J8789" s="220"/>
      <c r="K8789" s="220"/>
      <c r="L8789" s="220"/>
      <c r="M8789" s="326"/>
      <c r="N8789" s="220"/>
      <c r="O8789" s="220"/>
      <c r="P8789" s="220"/>
      <c r="Q8789" s="326"/>
      <c r="R8789" s="326"/>
      <c r="S8789" s="326"/>
      <c r="T8789" s="326"/>
    </row>
    <row r="8790" spans="1:20">
      <c r="A8790" s="220"/>
      <c r="B8790" s="220"/>
      <c r="C8790" s="220"/>
      <c r="D8790" s="220"/>
      <c r="E8790" s="220"/>
      <c r="F8790" s="220"/>
      <c r="G8790" s="220"/>
      <c r="H8790" s="220"/>
      <c r="I8790" s="220"/>
      <c r="J8790" s="220"/>
      <c r="K8790" s="220"/>
      <c r="L8790" s="220"/>
      <c r="M8790" s="326"/>
      <c r="N8790" s="220"/>
      <c r="O8790" s="220"/>
      <c r="P8790" s="220"/>
      <c r="Q8790" s="326"/>
      <c r="R8790" s="326"/>
      <c r="S8790" s="326"/>
      <c r="T8790" s="326"/>
    </row>
    <row r="8791" spans="1:20">
      <c r="A8791" s="220"/>
      <c r="B8791" s="220"/>
      <c r="C8791" s="220"/>
      <c r="D8791" s="220"/>
      <c r="E8791" s="220"/>
      <c r="F8791" s="220"/>
      <c r="G8791" s="220"/>
      <c r="H8791" s="220"/>
      <c r="I8791" s="220"/>
      <c r="J8791" s="220"/>
      <c r="K8791" s="220"/>
      <c r="L8791" s="220"/>
      <c r="M8791" s="326"/>
      <c r="N8791" s="220"/>
      <c r="O8791" s="220"/>
      <c r="P8791" s="220"/>
      <c r="Q8791" s="326"/>
      <c r="R8791" s="326"/>
      <c r="S8791" s="326"/>
      <c r="T8791" s="326"/>
    </row>
    <row r="8792" spans="1:20">
      <c r="A8792" s="220"/>
      <c r="B8792" s="220"/>
      <c r="C8792" s="220"/>
      <c r="D8792" s="220"/>
      <c r="E8792" s="220"/>
      <c r="F8792" s="220"/>
      <c r="G8792" s="220"/>
      <c r="H8792" s="220"/>
      <c r="I8792" s="220"/>
      <c r="J8792" s="220"/>
      <c r="K8792" s="220"/>
      <c r="L8792" s="220"/>
      <c r="M8792" s="326"/>
      <c r="N8792" s="220"/>
      <c r="O8792" s="220"/>
      <c r="P8792" s="220"/>
      <c r="Q8792" s="326"/>
      <c r="R8792" s="326"/>
      <c r="S8792" s="326"/>
      <c r="T8792" s="326"/>
    </row>
    <row r="8793" spans="1:20">
      <c r="A8793" s="220"/>
      <c r="B8793" s="220"/>
      <c r="C8793" s="220"/>
      <c r="D8793" s="220"/>
      <c r="E8793" s="220"/>
      <c r="F8793" s="220"/>
      <c r="G8793" s="220"/>
      <c r="H8793" s="220"/>
      <c r="I8793" s="220"/>
      <c r="J8793" s="220"/>
      <c r="K8793" s="220"/>
      <c r="L8793" s="220"/>
      <c r="M8793" s="326"/>
      <c r="N8793" s="220"/>
      <c r="O8793" s="220"/>
      <c r="P8793" s="220"/>
      <c r="Q8793" s="326"/>
      <c r="R8793" s="326"/>
      <c r="S8793" s="326"/>
      <c r="T8793" s="326"/>
    </row>
    <row r="8794" spans="1:20">
      <c r="A8794" s="220"/>
      <c r="B8794" s="220"/>
      <c r="C8794" s="220"/>
      <c r="D8794" s="220"/>
      <c r="E8794" s="220"/>
      <c r="F8794" s="220"/>
      <c r="G8794" s="220"/>
      <c r="H8794" s="220"/>
      <c r="I8794" s="220"/>
      <c r="J8794" s="220"/>
      <c r="K8794" s="220"/>
      <c r="L8794" s="220"/>
      <c r="M8794" s="326"/>
      <c r="N8794" s="220"/>
      <c r="O8794" s="220"/>
      <c r="P8794" s="220"/>
      <c r="Q8794" s="326"/>
      <c r="R8794" s="326"/>
      <c r="S8794" s="326"/>
      <c r="T8794" s="326"/>
    </row>
    <row r="8795" spans="1:20">
      <c r="A8795" s="220"/>
      <c r="B8795" s="220"/>
      <c r="C8795" s="220"/>
      <c r="D8795" s="220"/>
      <c r="E8795" s="220"/>
      <c r="F8795" s="220"/>
      <c r="G8795" s="220"/>
      <c r="H8795" s="220"/>
      <c r="I8795" s="220"/>
      <c r="J8795" s="220"/>
      <c r="K8795" s="220"/>
      <c r="L8795" s="220"/>
      <c r="M8795" s="326"/>
      <c r="N8795" s="220"/>
      <c r="O8795" s="220"/>
      <c r="P8795" s="220"/>
      <c r="Q8795" s="326"/>
      <c r="R8795" s="326"/>
      <c r="S8795" s="326"/>
      <c r="T8795" s="326"/>
    </row>
    <row r="8796" spans="1:20">
      <c r="A8796" s="220"/>
      <c r="B8796" s="220"/>
      <c r="C8796" s="220"/>
      <c r="D8796" s="220"/>
      <c r="E8796" s="220"/>
      <c r="F8796" s="220"/>
      <c r="G8796" s="220"/>
      <c r="H8796" s="220"/>
      <c r="I8796" s="220"/>
      <c r="J8796" s="220"/>
      <c r="K8796" s="220"/>
      <c r="L8796" s="220"/>
      <c r="M8796" s="326"/>
      <c r="N8796" s="220"/>
      <c r="O8796" s="220"/>
      <c r="P8796" s="220"/>
      <c r="Q8796" s="326"/>
      <c r="R8796" s="326"/>
      <c r="S8796" s="326"/>
      <c r="T8796" s="326"/>
    </row>
    <row r="8797" spans="1:20">
      <c r="A8797" s="220"/>
      <c r="B8797" s="220"/>
      <c r="C8797" s="220"/>
      <c r="D8797" s="220"/>
      <c r="E8797" s="220"/>
      <c r="F8797" s="220"/>
      <c r="G8797" s="220"/>
      <c r="H8797" s="220"/>
      <c r="I8797" s="220"/>
      <c r="J8797" s="220"/>
      <c r="K8797" s="220"/>
      <c r="L8797" s="220"/>
      <c r="M8797" s="326"/>
      <c r="N8797" s="220"/>
      <c r="O8797" s="220"/>
      <c r="P8797" s="220"/>
      <c r="Q8797" s="326"/>
      <c r="R8797" s="326"/>
      <c r="S8797" s="326"/>
      <c r="T8797" s="326"/>
    </row>
    <row r="8798" spans="1:20">
      <c r="A8798" s="220"/>
      <c r="B8798" s="220"/>
      <c r="C8798" s="220"/>
      <c r="D8798" s="220"/>
      <c r="E8798" s="220"/>
      <c r="F8798" s="220"/>
      <c r="G8798" s="220"/>
      <c r="H8798" s="220"/>
      <c r="I8798" s="220"/>
      <c r="J8798" s="220"/>
      <c r="K8798" s="220"/>
      <c r="L8798" s="220"/>
      <c r="M8798" s="326"/>
      <c r="N8798" s="220"/>
      <c r="O8798" s="220"/>
      <c r="P8798" s="220"/>
      <c r="Q8798" s="326"/>
      <c r="R8798" s="326"/>
      <c r="S8798" s="326"/>
      <c r="T8798" s="326"/>
    </row>
    <row r="8799" spans="1:20">
      <c r="A8799" s="220"/>
      <c r="B8799" s="220"/>
      <c r="C8799" s="220"/>
      <c r="D8799" s="220"/>
      <c r="E8799" s="220"/>
      <c r="F8799" s="220"/>
      <c r="G8799" s="220"/>
      <c r="H8799" s="220"/>
      <c r="I8799" s="220"/>
      <c r="J8799" s="220"/>
      <c r="K8799" s="220"/>
      <c r="L8799" s="220"/>
      <c r="M8799" s="326"/>
      <c r="N8799" s="220"/>
      <c r="O8799" s="220"/>
      <c r="P8799" s="220"/>
      <c r="Q8799" s="326"/>
      <c r="R8799" s="326"/>
      <c r="S8799" s="326"/>
      <c r="T8799" s="326"/>
    </row>
    <row r="8800" spans="1:20">
      <c r="A8800" s="220"/>
      <c r="B8800" s="220"/>
      <c r="C8800" s="220"/>
      <c r="D8800" s="220"/>
      <c r="E8800" s="220"/>
      <c r="F8800" s="220"/>
      <c r="G8800" s="220"/>
      <c r="H8800" s="220"/>
      <c r="I8800" s="220"/>
      <c r="J8800" s="220"/>
      <c r="K8800" s="220"/>
      <c r="L8800" s="220"/>
      <c r="M8800" s="326"/>
      <c r="N8800" s="220"/>
      <c r="O8800" s="220"/>
      <c r="P8800" s="220"/>
      <c r="Q8800" s="326"/>
      <c r="R8800" s="326"/>
      <c r="S8800" s="326"/>
      <c r="T8800" s="326"/>
    </row>
    <row r="8801" spans="1:20">
      <c r="A8801" s="220"/>
      <c r="B8801" s="220"/>
      <c r="C8801" s="220"/>
      <c r="D8801" s="220"/>
      <c r="E8801" s="220"/>
      <c r="F8801" s="220"/>
      <c r="G8801" s="220"/>
      <c r="H8801" s="220"/>
      <c r="I8801" s="220"/>
      <c r="J8801" s="220"/>
      <c r="K8801" s="220"/>
      <c r="L8801" s="220"/>
      <c r="M8801" s="326"/>
      <c r="N8801" s="220"/>
      <c r="O8801" s="220"/>
      <c r="P8801" s="220"/>
      <c r="Q8801" s="326"/>
      <c r="R8801" s="326"/>
      <c r="S8801" s="326"/>
      <c r="T8801" s="326"/>
    </row>
    <row r="8802" spans="1:20">
      <c r="A8802" s="220"/>
      <c r="B8802" s="220"/>
      <c r="C8802" s="220"/>
      <c r="D8802" s="220"/>
      <c r="E8802" s="220"/>
      <c r="F8802" s="220"/>
      <c r="G8802" s="220"/>
      <c r="H8802" s="220"/>
      <c r="I8802" s="220"/>
      <c r="J8802" s="220"/>
      <c r="K8802" s="220"/>
      <c r="L8802" s="220"/>
      <c r="M8802" s="326"/>
      <c r="N8802" s="220"/>
      <c r="O8802" s="220"/>
      <c r="P8802" s="220"/>
      <c r="Q8802" s="326"/>
      <c r="R8802" s="326"/>
      <c r="S8802" s="326"/>
      <c r="T8802" s="326"/>
    </row>
    <row r="8803" spans="1:20">
      <c r="A8803" s="220"/>
      <c r="B8803" s="220"/>
      <c r="C8803" s="220"/>
      <c r="D8803" s="220"/>
      <c r="E8803" s="220"/>
      <c r="F8803" s="220"/>
      <c r="G8803" s="220"/>
      <c r="H8803" s="220"/>
      <c r="I8803" s="220"/>
      <c r="J8803" s="220"/>
      <c r="K8803" s="220"/>
      <c r="L8803" s="220"/>
      <c r="M8803" s="326"/>
      <c r="N8803" s="220"/>
      <c r="O8803" s="220"/>
      <c r="P8803" s="220"/>
      <c r="Q8803" s="326"/>
      <c r="R8803" s="326"/>
      <c r="S8803" s="326"/>
      <c r="T8803" s="326"/>
    </row>
    <row r="8804" spans="1:20">
      <c r="A8804" s="220"/>
      <c r="B8804" s="220"/>
      <c r="C8804" s="220"/>
      <c r="D8804" s="220"/>
      <c r="E8804" s="220"/>
      <c r="F8804" s="220"/>
      <c r="G8804" s="220"/>
      <c r="H8804" s="220"/>
      <c r="I8804" s="220"/>
      <c r="J8804" s="220"/>
      <c r="K8804" s="220"/>
      <c r="L8804" s="220"/>
      <c r="M8804" s="326"/>
      <c r="N8804" s="220"/>
      <c r="O8804" s="220"/>
      <c r="P8804" s="220"/>
      <c r="Q8804" s="326"/>
      <c r="R8804" s="326"/>
      <c r="S8804" s="326"/>
      <c r="T8804" s="326"/>
    </row>
    <row r="8805" spans="1:20">
      <c r="A8805" s="220"/>
      <c r="B8805" s="220"/>
      <c r="C8805" s="220"/>
      <c r="D8805" s="220"/>
      <c r="E8805" s="220"/>
      <c r="F8805" s="220"/>
      <c r="G8805" s="220"/>
      <c r="H8805" s="220"/>
      <c r="I8805" s="220"/>
      <c r="J8805" s="220"/>
      <c r="K8805" s="220"/>
      <c r="L8805" s="220"/>
      <c r="M8805" s="326"/>
      <c r="N8805" s="220"/>
      <c r="O8805" s="220"/>
      <c r="P8805" s="220"/>
      <c r="Q8805" s="326"/>
      <c r="R8805" s="326"/>
      <c r="S8805" s="326"/>
      <c r="T8805" s="326"/>
    </row>
    <row r="8806" spans="1:20">
      <c r="A8806" s="220"/>
      <c r="B8806" s="220"/>
      <c r="C8806" s="220"/>
      <c r="D8806" s="220"/>
      <c r="E8806" s="220"/>
      <c r="F8806" s="220"/>
      <c r="G8806" s="220"/>
      <c r="H8806" s="220"/>
      <c r="I8806" s="220"/>
      <c r="J8806" s="220"/>
      <c r="K8806" s="220"/>
      <c r="L8806" s="220"/>
      <c r="M8806" s="326"/>
      <c r="N8806" s="220"/>
      <c r="O8806" s="220"/>
      <c r="P8806" s="220"/>
      <c r="Q8806" s="326"/>
      <c r="R8806" s="326"/>
      <c r="S8806" s="326"/>
      <c r="T8806" s="326"/>
    </row>
    <row r="8807" spans="1:20">
      <c r="A8807" s="220"/>
      <c r="B8807" s="220"/>
      <c r="C8807" s="220"/>
      <c r="D8807" s="220"/>
      <c r="E8807" s="220"/>
      <c r="F8807" s="220"/>
      <c r="G8807" s="220"/>
      <c r="H8807" s="220"/>
      <c r="I8807" s="220"/>
      <c r="J8807" s="220"/>
      <c r="K8807" s="220"/>
      <c r="L8807" s="220"/>
      <c r="M8807" s="326"/>
      <c r="N8807" s="220"/>
      <c r="O8807" s="220"/>
      <c r="P8807" s="220"/>
      <c r="Q8807" s="326"/>
      <c r="R8807" s="326"/>
      <c r="S8807" s="326"/>
      <c r="T8807" s="326"/>
    </row>
    <row r="8808" spans="1:20">
      <c r="A8808" s="220"/>
      <c r="B8808" s="220"/>
      <c r="C8808" s="220"/>
      <c r="D8808" s="220"/>
      <c r="E8808" s="220"/>
      <c r="F8808" s="220"/>
      <c r="G8808" s="220"/>
      <c r="H8808" s="220"/>
      <c r="I8808" s="220"/>
      <c r="J8808" s="220"/>
      <c r="K8808" s="220"/>
      <c r="L8808" s="220"/>
      <c r="M8808" s="326"/>
      <c r="N8808" s="220"/>
      <c r="O8808" s="220"/>
      <c r="P8808" s="220"/>
      <c r="Q8808" s="326"/>
      <c r="R8808" s="326"/>
      <c r="S8808" s="326"/>
      <c r="T8808" s="326"/>
    </row>
    <row r="8809" spans="1:20">
      <c r="A8809" s="220"/>
      <c r="B8809" s="220"/>
      <c r="C8809" s="220"/>
      <c r="D8809" s="220"/>
      <c r="E8809" s="220"/>
      <c r="F8809" s="220"/>
      <c r="G8809" s="220"/>
      <c r="H8809" s="220"/>
      <c r="I8809" s="220"/>
      <c r="J8809" s="220"/>
      <c r="K8809" s="220"/>
      <c r="L8809" s="220"/>
      <c r="M8809" s="326"/>
      <c r="N8809" s="220"/>
      <c r="O8809" s="220"/>
      <c r="P8809" s="220"/>
      <c r="Q8809" s="326"/>
      <c r="R8809" s="326"/>
      <c r="S8809" s="326"/>
      <c r="T8809" s="326"/>
    </row>
    <row r="8810" spans="1:20">
      <c r="A8810" s="220"/>
      <c r="B8810" s="220"/>
      <c r="C8810" s="220"/>
      <c r="D8810" s="220"/>
      <c r="E8810" s="220"/>
      <c r="F8810" s="220"/>
      <c r="G8810" s="220"/>
      <c r="H8810" s="220"/>
      <c r="I8810" s="220"/>
      <c r="J8810" s="220"/>
      <c r="K8810" s="220"/>
      <c r="L8810" s="220"/>
      <c r="M8810" s="326"/>
      <c r="N8810" s="220"/>
      <c r="O8810" s="220"/>
      <c r="P8810" s="220"/>
      <c r="Q8810" s="326"/>
      <c r="R8810" s="326"/>
      <c r="S8810" s="326"/>
      <c r="T8810" s="326"/>
    </row>
    <row r="8811" spans="1:20">
      <c r="A8811" s="220"/>
      <c r="B8811" s="220"/>
      <c r="C8811" s="220"/>
      <c r="D8811" s="220"/>
      <c r="E8811" s="220"/>
      <c r="F8811" s="220"/>
      <c r="G8811" s="220"/>
      <c r="H8811" s="220"/>
      <c r="I8811" s="220"/>
      <c r="J8811" s="220"/>
      <c r="K8811" s="220"/>
      <c r="L8811" s="220"/>
      <c r="M8811" s="326"/>
      <c r="N8811" s="220"/>
      <c r="O8811" s="220"/>
      <c r="P8811" s="220"/>
      <c r="Q8811" s="326"/>
      <c r="R8811" s="326"/>
      <c r="S8811" s="326"/>
      <c r="T8811" s="326"/>
    </row>
    <row r="8812" spans="1:20">
      <c r="A8812" s="220"/>
      <c r="B8812" s="220"/>
      <c r="C8812" s="220"/>
      <c r="D8812" s="220"/>
      <c r="E8812" s="220"/>
      <c r="F8812" s="220"/>
      <c r="G8812" s="220"/>
      <c r="H8812" s="220"/>
      <c r="I8812" s="220"/>
      <c r="J8812" s="220"/>
      <c r="K8812" s="220"/>
      <c r="L8812" s="220"/>
      <c r="M8812" s="326"/>
      <c r="N8812" s="220"/>
      <c r="O8812" s="220"/>
      <c r="P8812" s="220"/>
      <c r="Q8812" s="326"/>
      <c r="R8812" s="326"/>
      <c r="S8812" s="326"/>
      <c r="T8812" s="326"/>
    </row>
    <row r="8813" spans="1:20">
      <c r="A8813" s="220"/>
      <c r="B8813" s="220"/>
      <c r="C8813" s="220"/>
      <c r="D8813" s="220"/>
      <c r="E8813" s="220"/>
      <c r="F8813" s="220"/>
      <c r="G8813" s="220"/>
      <c r="H8813" s="220"/>
      <c r="I8813" s="220"/>
      <c r="J8813" s="220"/>
      <c r="K8813" s="220"/>
      <c r="L8813" s="220"/>
      <c r="M8813" s="326"/>
      <c r="N8813" s="220"/>
      <c r="O8813" s="220"/>
      <c r="P8813" s="220"/>
      <c r="Q8813" s="326"/>
      <c r="R8813" s="326"/>
      <c r="S8813" s="326"/>
      <c r="T8813" s="326"/>
    </row>
    <row r="8814" spans="1:20">
      <c r="A8814" s="220"/>
      <c r="B8814" s="220"/>
      <c r="C8814" s="220"/>
      <c r="D8814" s="220"/>
      <c r="E8814" s="220"/>
      <c r="F8814" s="220"/>
      <c r="G8814" s="220"/>
      <c r="H8814" s="220"/>
      <c r="I8814" s="220"/>
      <c r="J8814" s="220"/>
      <c r="K8814" s="220"/>
      <c r="L8814" s="220"/>
      <c r="M8814" s="326"/>
      <c r="N8814" s="220"/>
      <c r="O8814" s="220"/>
      <c r="P8814" s="220"/>
      <c r="Q8814" s="326"/>
      <c r="R8814" s="326"/>
      <c r="S8814" s="326"/>
      <c r="T8814" s="326"/>
    </row>
    <row r="8815" spans="1:20">
      <c r="A8815" s="220"/>
      <c r="B8815" s="220"/>
      <c r="C8815" s="220"/>
      <c r="D8815" s="220"/>
      <c r="E8815" s="220"/>
      <c r="F8815" s="220"/>
      <c r="G8815" s="220"/>
      <c r="H8815" s="220"/>
      <c r="I8815" s="220"/>
      <c r="J8815" s="220"/>
      <c r="K8815" s="220"/>
      <c r="L8815" s="220"/>
      <c r="M8815" s="326"/>
      <c r="N8815" s="220"/>
      <c r="O8815" s="220"/>
      <c r="P8815" s="220"/>
      <c r="Q8815" s="326"/>
      <c r="R8815" s="326"/>
      <c r="S8815" s="326"/>
      <c r="T8815" s="326"/>
    </row>
    <row r="8816" spans="1:20">
      <c r="A8816" s="220"/>
      <c r="B8816" s="220"/>
      <c r="C8816" s="220"/>
      <c r="D8816" s="220"/>
      <c r="E8816" s="220"/>
      <c r="F8816" s="220"/>
      <c r="G8816" s="220"/>
      <c r="H8816" s="220"/>
      <c r="I8816" s="220"/>
      <c r="J8816" s="220"/>
      <c r="K8816" s="220"/>
      <c r="L8816" s="220"/>
      <c r="M8816" s="326"/>
      <c r="N8816" s="220"/>
      <c r="O8816" s="220"/>
      <c r="P8816" s="220"/>
      <c r="Q8816" s="326"/>
      <c r="R8816" s="326"/>
      <c r="S8816" s="326"/>
      <c r="T8816" s="326"/>
    </row>
    <row r="8817" spans="1:20">
      <c r="A8817" s="220"/>
      <c r="B8817" s="220"/>
      <c r="C8817" s="220"/>
      <c r="D8817" s="220"/>
      <c r="E8817" s="220"/>
      <c r="F8817" s="220"/>
      <c r="G8817" s="220"/>
      <c r="H8817" s="220"/>
      <c r="I8817" s="220"/>
      <c r="J8817" s="220"/>
      <c r="K8817" s="220"/>
      <c r="L8817" s="220"/>
      <c r="M8817" s="326"/>
      <c r="N8817" s="220"/>
      <c r="O8817" s="220"/>
      <c r="P8817" s="220"/>
      <c r="Q8817" s="326"/>
      <c r="R8817" s="326"/>
      <c r="S8817" s="326"/>
      <c r="T8817" s="326"/>
    </row>
    <row r="8818" spans="1:20">
      <c r="A8818" s="220"/>
      <c r="B8818" s="220"/>
      <c r="C8818" s="220"/>
      <c r="D8818" s="220"/>
      <c r="E8818" s="220"/>
      <c r="F8818" s="220"/>
      <c r="G8818" s="220"/>
      <c r="H8818" s="220"/>
      <c r="I8818" s="220"/>
      <c r="J8818" s="220"/>
      <c r="K8818" s="220"/>
      <c r="L8818" s="220"/>
      <c r="M8818" s="326"/>
      <c r="N8818" s="220"/>
      <c r="O8818" s="220"/>
      <c r="P8818" s="220"/>
      <c r="Q8818" s="326"/>
      <c r="R8818" s="326"/>
      <c r="S8818" s="326"/>
      <c r="T8818" s="326"/>
    </row>
    <row r="8819" spans="1:20">
      <c r="A8819" s="220"/>
      <c r="B8819" s="220"/>
      <c r="C8819" s="220"/>
      <c r="D8819" s="220"/>
      <c r="E8819" s="220"/>
      <c r="F8819" s="220"/>
      <c r="G8819" s="220"/>
      <c r="H8819" s="220"/>
      <c r="I8819" s="220"/>
      <c r="J8819" s="220"/>
      <c r="K8819" s="220"/>
      <c r="L8819" s="220"/>
      <c r="M8819" s="326"/>
      <c r="N8819" s="220"/>
      <c r="O8819" s="220"/>
      <c r="P8819" s="220"/>
      <c r="Q8819" s="326"/>
      <c r="R8819" s="326"/>
      <c r="S8819" s="326"/>
      <c r="T8819" s="326"/>
    </row>
    <row r="8820" spans="1:20">
      <c r="A8820" s="220"/>
      <c r="B8820" s="220"/>
      <c r="C8820" s="220"/>
      <c r="D8820" s="220"/>
      <c r="E8820" s="220"/>
      <c r="F8820" s="220"/>
      <c r="G8820" s="220"/>
      <c r="H8820" s="220"/>
      <c r="I8820" s="220"/>
      <c r="J8820" s="220"/>
      <c r="K8820" s="220"/>
      <c r="L8820" s="220"/>
      <c r="M8820" s="326"/>
      <c r="N8820" s="220"/>
      <c r="O8820" s="220"/>
      <c r="P8820" s="220"/>
      <c r="Q8820" s="326"/>
      <c r="R8820" s="326"/>
      <c r="S8820" s="326"/>
      <c r="T8820" s="326"/>
    </row>
    <row r="8821" spans="1:20">
      <c r="A8821" s="220"/>
      <c r="B8821" s="220"/>
      <c r="C8821" s="220"/>
      <c r="D8821" s="220"/>
      <c r="E8821" s="220"/>
      <c r="F8821" s="220"/>
      <c r="G8821" s="220"/>
      <c r="H8821" s="220"/>
      <c r="I8821" s="220"/>
      <c r="J8821" s="220"/>
      <c r="K8821" s="220"/>
      <c r="L8821" s="220"/>
      <c r="M8821" s="326"/>
      <c r="N8821" s="220"/>
      <c r="O8821" s="220"/>
      <c r="P8821" s="220"/>
      <c r="Q8821" s="326"/>
      <c r="R8821" s="326"/>
      <c r="S8821" s="326"/>
      <c r="T8821" s="326"/>
    </row>
    <row r="8822" spans="1:20">
      <c r="A8822" s="220"/>
      <c r="B8822" s="220"/>
      <c r="C8822" s="220"/>
      <c r="D8822" s="220"/>
      <c r="E8822" s="220"/>
      <c r="F8822" s="220"/>
      <c r="G8822" s="220"/>
      <c r="H8822" s="220"/>
      <c r="I8822" s="220"/>
      <c r="J8822" s="220"/>
      <c r="K8822" s="220"/>
      <c r="L8822" s="220"/>
      <c r="M8822" s="326"/>
      <c r="N8822" s="220"/>
      <c r="O8822" s="220"/>
      <c r="P8822" s="220"/>
      <c r="Q8822" s="326"/>
      <c r="R8822" s="326"/>
      <c r="S8822" s="326"/>
      <c r="T8822" s="326"/>
    </row>
    <row r="8823" spans="1:20">
      <c r="A8823" s="220"/>
      <c r="B8823" s="220"/>
      <c r="C8823" s="220"/>
      <c r="D8823" s="220"/>
      <c r="E8823" s="220"/>
      <c r="F8823" s="220"/>
      <c r="G8823" s="220"/>
      <c r="H8823" s="220"/>
      <c r="I8823" s="220"/>
      <c r="J8823" s="220"/>
      <c r="K8823" s="220"/>
      <c r="L8823" s="220"/>
      <c r="M8823" s="326"/>
      <c r="N8823" s="220"/>
      <c r="O8823" s="220"/>
      <c r="P8823" s="220"/>
      <c r="Q8823" s="326"/>
      <c r="R8823" s="326"/>
      <c r="S8823" s="326"/>
      <c r="T8823" s="326"/>
    </row>
    <row r="8824" spans="1:20">
      <c r="A8824" s="220"/>
      <c r="B8824" s="220"/>
      <c r="C8824" s="220"/>
      <c r="D8824" s="220"/>
      <c r="E8824" s="220"/>
      <c r="F8824" s="220"/>
      <c r="G8824" s="220"/>
      <c r="H8824" s="220"/>
      <c r="I8824" s="220"/>
      <c r="J8824" s="220"/>
      <c r="K8824" s="220"/>
      <c r="L8824" s="220"/>
      <c r="M8824" s="326"/>
      <c r="N8824" s="220"/>
      <c r="O8824" s="220"/>
      <c r="P8824" s="220"/>
      <c r="Q8824" s="326"/>
      <c r="R8824" s="326"/>
      <c r="S8824" s="326"/>
      <c r="T8824" s="326"/>
    </row>
    <row r="8825" spans="1:20">
      <c r="A8825" s="220"/>
      <c r="B8825" s="220"/>
      <c r="C8825" s="220"/>
      <c r="D8825" s="220"/>
      <c r="E8825" s="220"/>
      <c r="F8825" s="220"/>
      <c r="G8825" s="220"/>
      <c r="H8825" s="220"/>
      <c r="I8825" s="220"/>
      <c r="J8825" s="220"/>
      <c r="K8825" s="220"/>
      <c r="L8825" s="220"/>
      <c r="M8825" s="326"/>
      <c r="N8825" s="220"/>
      <c r="O8825" s="220"/>
      <c r="P8825" s="220"/>
      <c r="Q8825" s="326"/>
      <c r="R8825" s="326"/>
      <c r="S8825" s="326"/>
      <c r="T8825" s="326"/>
    </row>
    <row r="8826" spans="1:20">
      <c r="A8826" s="220"/>
      <c r="B8826" s="220"/>
      <c r="C8826" s="220"/>
      <c r="D8826" s="220"/>
      <c r="E8826" s="220"/>
      <c r="F8826" s="220"/>
      <c r="G8826" s="220"/>
      <c r="H8826" s="220"/>
      <c r="I8826" s="220"/>
      <c r="J8826" s="220"/>
      <c r="K8826" s="220"/>
      <c r="L8826" s="220"/>
      <c r="M8826" s="326"/>
      <c r="N8826" s="220"/>
      <c r="O8826" s="220"/>
      <c r="P8826" s="220"/>
      <c r="Q8826" s="326"/>
      <c r="R8826" s="326"/>
      <c r="S8826" s="326"/>
      <c r="T8826" s="326"/>
    </row>
    <row r="8827" spans="1:20">
      <c r="A8827" s="220"/>
      <c r="B8827" s="220"/>
      <c r="C8827" s="220"/>
      <c r="D8827" s="220"/>
      <c r="E8827" s="220"/>
      <c r="F8827" s="220"/>
      <c r="G8827" s="220"/>
      <c r="H8827" s="220"/>
      <c r="I8827" s="220"/>
      <c r="J8827" s="220"/>
      <c r="K8827" s="220"/>
      <c r="L8827" s="220"/>
      <c r="M8827" s="326"/>
      <c r="N8827" s="220"/>
      <c r="O8827" s="220"/>
      <c r="P8827" s="220"/>
      <c r="Q8827" s="326"/>
      <c r="R8827" s="326"/>
      <c r="S8827" s="326"/>
      <c r="T8827" s="326"/>
    </row>
    <row r="8828" spans="1:20">
      <c r="A8828" s="220"/>
      <c r="B8828" s="220"/>
      <c r="C8828" s="220"/>
      <c r="D8828" s="220"/>
      <c r="E8828" s="220"/>
      <c r="F8828" s="220"/>
      <c r="G8828" s="220"/>
      <c r="H8828" s="220"/>
      <c r="I8828" s="220"/>
      <c r="J8828" s="220"/>
      <c r="K8828" s="220"/>
      <c r="L8828" s="220"/>
      <c r="M8828" s="326"/>
      <c r="N8828" s="220"/>
      <c r="O8828" s="220"/>
      <c r="P8828" s="220"/>
      <c r="Q8828" s="326"/>
      <c r="R8828" s="326"/>
      <c r="S8828" s="326"/>
      <c r="T8828" s="326"/>
    </row>
    <row r="8829" spans="1:20">
      <c r="A8829" s="220"/>
      <c r="B8829" s="220"/>
      <c r="C8829" s="220"/>
      <c r="D8829" s="220"/>
      <c r="E8829" s="220"/>
      <c r="F8829" s="220"/>
      <c r="G8829" s="220"/>
      <c r="H8829" s="220"/>
      <c r="I8829" s="220"/>
      <c r="J8829" s="220"/>
      <c r="K8829" s="220"/>
      <c r="L8829" s="220"/>
      <c r="M8829" s="326"/>
      <c r="N8829" s="220"/>
      <c r="O8829" s="220"/>
      <c r="P8829" s="220"/>
      <c r="Q8829" s="326"/>
      <c r="R8829" s="326"/>
      <c r="S8829" s="326"/>
      <c r="T8829" s="326"/>
    </row>
    <row r="8830" spans="1:20">
      <c r="A8830" s="220"/>
      <c r="B8830" s="220"/>
      <c r="C8830" s="220"/>
      <c r="D8830" s="220"/>
      <c r="E8830" s="220"/>
      <c r="F8830" s="220"/>
      <c r="G8830" s="220"/>
      <c r="H8830" s="220"/>
      <c r="I8830" s="220"/>
      <c r="J8830" s="220"/>
      <c r="K8830" s="220"/>
      <c r="L8830" s="220"/>
      <c r="M8830" s="326"/>
      <c r="N8830" s="220"/>
      <c r="O8830" s="220"/>
      <c r="P8830" s="220"/>
      <c r="Q8830" s="326"/>
      <c r="R8830" s="326"/>
      <c r="S8830" s="326"/>
      <c r="T8830" s="326"/>
    </row>
    <row r="8831" spans="1:20">
      <c r="A8831" s="220"/>
      <c r="B8831" s="220"/>
      <c r="C8831" s="220"/>
      <c r="D8831" s="220"/>
      <c r="E8831" s="220"/>
      <c r="F8831" s="220"/>
      <c r="G8831" s="220"/>
      <c r="H8831" s="220"/>
      <c r="I8831" s="220"/>
      <c r="J8831" s="220"/>
      <c r="K8831" s="220"/>
      <c r="L8831" s="220"/>
      <c r="M8831" s="326"/>
      <c r="N8831" s="220"/>
      <c r="O8831" s="220"/>
      <c r="P8831" s="220"/>
      <c r="Q8831" s="326"/>
      <c r="R8831" s="326"/>
      <c r="S8831" s="326"/>
      <c r="T8831" s="326"/>
    </row>
    <row r="8832" spans="1:20">
      <c r="A8832" s="220"/>
      <c r="B8832" s="220"/>
      <c r="C8832" s="220"/>
      <c r="D8832" s="220"/>
      <c r="E8832" s="220"/>
      <c r="F8832" s="220"/>
      <c r="G8832" s="220"/>
      <c r="H8832" s="220"/>
      <c r="I8832" s="220"/>
      <c r="J8832" s="220"/>
      <c r="K8832" s="220"/>
      <c r="L8832" s="220"/>
      <c r="M8832" s="326"/>
      <c r="N8832" s="220"/>
      <c r="O8832" s="220"/>
      <c r="P8832" s="220"/>
      <c r="Q8832" s="326"/>
      <c r="R8832" s="326"/>
      <c r="S8832" s="326"/>
      <c r="T8832" s="326"/>
    </row>
    <row r="8833" spans="1:20">
      <c r="A8833" s="220"/>
      <c r="B8833" s="220"/>
      <c r="C8833" s="220"/>
      <c r="D8833" s="220"/>
      <c r="E8833" s="220"/>
      <c r="F8833" s="220"/>
      <c r="G8833" s="220"/>
      <c r="H8833" s="220"/>
      <c r="I8833" s="220"/>
      <c r="J8833" s="220"/>
      <c r="K8833" s="220"/>
      <c r="L8833" s="220"/>
      <c r="M8833" s="326"/>
      <c r="N8833" s="220"/>
      <c r="O8833" s="220"/>
      <c r="P8833" s="220"/>
      <c r="Q8833" s="326"/>
      <c r="R8833" s="326"/>
      <c r="S8833" s="326"/>
      <c r="T8833" s="326"/>
    </row>
    <row r="8834" spans="1:20">
      <c r="A8834" s="220"/>
      <c r="B8834" s="220"/>
      <c r="C8834" s="220"/>
      <c r="D8834" s="220"/>
      <c r="E8834" s="220"/>
      <c r="F8834" s="220"/>
      <c r="G8834" s="220"/>
      <c r="H8834" s="220"/>
      <c r="I8834" s="220"/>
      <c r="J8834" s="220"/>
      <c r="K8834" s="220"/>
      <c r="L8834" s="220"/>
      <c r="M8834" s="326"/>
      <c r="N8834" s="220"/>
      <c r="O8834" s="220"/>
      <c r="P8834" s="220"/>
      <c r="Q8834" s="326"/>
      <c r="R8834" s="326"/>
      <c r="S8834" s="326"/>
      <c r="T8834" s="326"/>
    </row>
    <row r="8835" spans="1:20">
      <c r="A8835" s="220"/>
      <c r="B8835" s="220"/>
      <c r="C8835" s="220"/>
      <c r="D8835" s="220"/>
      <c r="E8835" s="220"/>
      <c r="F8835" s="220"/>
      <c r="G8835" s="220"/>
      <c r="H8835" s="220"/>
      <c r="I8835" s="220"/>
      <c r="J8835" s="220"/>
      <c r="K8835" s="220"/>
      <c r="L8835" s="220"/>
      <c r="M8835" s="326"/>
      <c r="N8835" s="220"/>
      <c r="O8835" s="220"/>
      <c r="P8835" s="220"/>
      <c r="Q8835" s="326"/>
      <c r="R8835" s="326"/>
      <c r="S8835" s="326"/>
      <c r="T8835" s="326"/>
    </row>
    <row r="8836" spans="1:20">
      <c r="A8836" s="220"/>
      <c r="B8836" s="220"/>
      <c r="C8836" s="220"/>
      <c r="D8836" s="220"/>
      <c r="E8836" s="220"/>
      <c r="F8836" s="220"/>
      <c r="G8836" s="220"/>
      <c r="H8836" s="220"/>
      <c r="I8836" s="220"/>
      <c r="J8836" s="220"/>
      <c r="K8836" s="220"/>
      <c r="L8836" s="220"/>
      <c r="M8836" s="326"/>
      <c r="N8836" s="220"/>
      <c r="O8836" s="220"/>
      <c r="P8836" s="220"/>
      <c r="Q8836" s="326"/>
      <c r="R8836" s="326"/>
      <c r="S8836" s="326"/>
      <c r="T8836" s="326"/>
    </row>
    <row r="8837" spans="1:20">
      <c r="A8837" s="220"/>
      <c r="B8837" s="220"/>
      <c r="C8837" s="220"/>
      <c r="D8837" s="220"/>
      <c r="E8837" s="220"/>
      <c r="F8837" s="220"/>
      <c r="G8837" s="220"/>
      <c r="H8837" s="220"/>
      <c r="I8837" s="220"/>
      <c r="J8837" s="220"/>
      <c r="K8837" s="220"/>
      <c r="L8837" s="220"/>
      <c r="M8837" s="326"/>
      <c r="N8837" s="220"/>
      <c r="O8837" s="220"/>
      <c r="P8837" s="220"/>
      <c r="Q8837" s="326"/>
      <c r="R8837" s="326"/>
      <c r="S8837" s="326"/>
      <c r="T8837" s="326"/>
    </row>
    <row r="8838" spans="1:20">
      <c r="A8838" s="220"/>
      <c r="B8838" s="220"/>
      <c r="C8838" s="220"/>
      <c r="D8838" s="220"/>
      <c r="E8838" s="220"/>
      <c r="F8838" s="220"/>
      <c r="G8838" s="220"/>
      <c r="H8838" s="220"/>
      <c r="I8838" s="220"/>
      <c r="J8838" s="220"/>
      <c r="K8838" s="220"/>
      <c r="L8838" s="220"/>
      <c r="M8838" s="326"/>
      <c r="N8838" s="220"/>
      <c r="O8838" s="220"/>
      <c r="P8838" s="220"/>
      <c r="Q8838" s="326"/>
      <c r="R8838" s="326"/>
      <c r="S8838" s="326"/>
      <c r="T8838" s="326"/>
    </row>
    <row r="8839" spans="1:20">
      <c r="A8839" s="220"/>
      <c r="B8839" s="220"/>
      <c r="C8839" s="220"/>
      <c r="D8839" s="220"/>
      <c r="E8839" s="220"/>
      <c r="F8839" s="220"/>
      <c r="G8839" s="220"/>
      <c r="H8839" s="220"/>
      <c r="I8839" s="220"/>
      <c r="J8839" s="220"/>
      <c r="K8839" s="220"/>
      <c r="L8839" s="220"/>
      <c r="M8839" s="326"/>
      <c r="N8839" s="220"/>
      <c r="O8839" s="220"/>
      <c r="P8839" s="220"/>
      <c r="Q8839" s="326"/>
      <c r="R8839" s="326"/>
      <c r="S8839" s="326"/>
      <c r="T8839" s="326"/>
    </row>
    <row r="8840" spans="1:20">
      <c r="A8840" s="220"/>
      <c r="B8840" s="220"/>
      <c r="C8840" s="220"/>
      <c r="D8840" s="220"/>
      <c r="E8840" s="220"/>
      <c r="F8840" s="220"/>
      <c r="G8840" s="220"/>
      <c r="H8840" s="220"/>
      <c r="I8840" s="220"/>
      <c r="J8840" s="220"/>
      <c r="K8840" s="220"/>
      <c r="L8840" s="220"/>
      <c r="M8840" s="326"/>
      <c r="N8840" s="220"/>
      <c r="O8840" s="220"/>
      <c r="P8840" s="220"/>
      <c r="Q8840" s="326"/>
      <c r="R8840" s="326"/>
      <c r="S8840" s="326"/>
      <c r="T8840" s="326"/>
    </row>
    <row r="8841" spans="1:20">
      <c r="A8841" s="220"/>
      <c r="B8841" s="220"/>
      <c r="C8841" s="220"/>
      <c r="D8841" s="220"/>
      <c r="E8841" s="220"/>
      <c r="F8841" s="220"/>
      <c r="G8841" s="220"/>
      <c r="H8841" s="220"/>
      <c r="I8841" s="220"/>
      <c r="J8841" s="220"/>
      <c r="K8841" s="220"/>
      <c r="L8841" s="220"/>
      <c r="M8841" s="326"/>
      <c r="N8841" s="220"/>
      <c r="O8841" s="220"/>
      <c r="P8841" s="220"/>
      <c r="Q8841" s="326"/>
      <c r="R8841" s="326"/>
      <c r="S8841" s="326"/>
      <c r="T8841" s="326"/>
    </row>
    <row r="8842" spans="1:20">
      <c r="A8842" s="220"/>
      <c r="B8842" s="220"/>
      <c r="C8842" s="220"/>
      <c r="D8842" s="220"/>
      <c r="E8842" s="220"/>
      <c r="F8842" s="220"/>
      <c r="G8842" s="220"/>
      <c r="H8842" s="220"/>
      <c r="I8842" s="220"/>
      <c r="J8842" s="220"/>
      <c r="K8842" s="220"/>
      <c r="L8842" s="220"/>
      <c r="M8842" s="326"/>
      <c r="N8842" s="220"/>
      <c r="O8842" s="220"/>
      <c r="P8842" s="220"/>
      <c r="Q8842" s="326"/>
      <c r="R8842" s="326"/>
      <c r="S8842" s="326"/>
      <c r="T8842" s="326"/>
    </row>
    <row r="8843" spans="1:20">
      <c r="A8843" s="220"/>
      <c r="B8843" s="220"/>
      <c r="C8843" s="220"/>
      <c r="D8843" s="220"/>
      <c r="E8843" s="220"/>
      <c r="F8843" s="220"/>
      <c r="G8843" s="220"/>
      <c r="H8843" s="220"/>
      <c r="I8843" s="220"/>
      <c r="J8843" s="220"/>
      <c r="K8843" s="220"/>
      <c r="L8843" s="220"/>
      <c r="M8843" s="326"/>
      <c r="N8843" s="220"/>
      <c r="O8843" s="220"/>
      <c r="P8843" s="220"/>
      <c r="Q8843" s="326"/>
      <c r="R8843" s="326"/>
      <c r="S8843" s="326"/>
      <c r="T8843" s="326"/>
    </row>
    <row r="8844" spans="1:20">
      <c r="A8844" s="220"/>
      <c r="B8844" s="220"/>
      <c r="C8844" s="220"/>
      <c r="D8844" s="220"/>
      <c r="E8844" s="220"/>
      <c r="F8844" s="220"/>
      <c r="G8844" s="220"/>
      <c r="H8844" s="220"/>
      <c r="I8844" s="220"/>
      <c r="J8844" s="220"/>
      <c r="K8844" s="220"/>
      <c r="L8844" s="220"/>
      <c r="M8844" s="326"/>
      <c r="N8844" s="220"/>
      <c r="O8844" s="220"/>
      <c r="P8844" s="220"/>
      <c r="Q8844" s="326"/>
      <c r="R8844" s="326"/>
      <c r="S8844" s="326"/>
      <c r="T8844" s="326"/>
    </row>
    <row r="8845" spans="1:20">
      <c r="A8845" s="220"/>
      <c r="B8845" s="220"/>
      <c r="C8845" s="220"/>
      <c r="D8845" s="220"/>
      <c r="E8845" s="220"/>
      <c r="F8845" s="220"/>
      <c r="G8845" s="220"/>
      <c r="H8845" s="220"/>
      <c r="I8845" s="220"/>
      <c r="J8845" s="220"/>
      <c r="K8845" s="220"/>
      <c r="L8845" s="220"/>
      <c r="M8845" s="326"/>
      <c r="N8845" s="220"/>
      <c r="O8845" s="220"/>
      <c r="P8845" s="220"/>
      <c r="Q8845" s="326"/>
      <c r="R8845" s="326"/>
      <c r="S8845" s="326"/>
      <c r="T8845" s="326"/>
    </row>
    <row r="8846" spans="1:20">
      <c r="A8846" s="220"/>
      <c r="B8846" s="220"/>
      <c r="C8846" s="220"/>
      <c r="D8846" s="220"/>
      <c r="E8846" s="220"/>
      <c r="F8846" s="220"/>
      <c r="G8846" s="220"/>
      <c r="H8846" s="220"/>
      <c r="I8846" s="220"/>
      <c r="J8846" s="220"/>
      <c r="K8846" s="220"/>
      <c r="L8846" s="220"/>
      <c r="M8846" s="326"/>
      <c r="N8846" s="220"/>
      <c r="O8846" s="220"/>
      <c r="P8846" s="220"/>
      <c r="Q8846" s="326"/>
      <c r="R8846" s="326"/>
      <c r="S8846" s="326"/>
      <c r="T8846" s="326"/>
    </row>
    <row r="8847" spans="1:20">
      <c r="A8847" s="220"/>
      <c r="B8847" s="220"/>
      <c r="C8847" s="220"/>
      <c r="D8847" s="220"/>
      <c r="E8847" s="220"/>
      <c r="F8847" s="220"/>
      <c r="G8847" s="220"/>
      <c r="H8847" s="220"/>
      <c r="I8847" s="220"/>
      <c r="J8847" s="220"/>
      <c r="K8847" s="220"/>
      <c r="L8847" s="220"/>
      <c r="M8847" s="326"/>
      <c r="N8847" s="220"/>
      <c r="O8847" s="220"/>
      <c r="P8847" s="220"/>
      <c r="Q8847" s="326"/>
      <c r="R8847" s="326"/>
      <c r="S8847" s="326"/>
      <c r="T8847" s="326"/>
    </row>
    <row r="8848" spans="1:20">
      <c r="A8848" s="220"/>
      <c r="B8848" s="220"/>
      <c r="C8848" s="220"/>
      <c r="D8848" s="220"/>
      <c r="E8848" s="220"/>
      <c r="F8848" s="220"/>
      <c r="G8848" s="220"/>
      <c r="H8848" s="220"/>
      <c r="I8848" s="220"/>
      <c r="J8848" s="220"/>
      <c r="K8848" s="220"/>
      <c r="L8848" s="220"/>
      <c r="M8848" s="326"/>
      <c r="N8848" s="220"/>
      <c r="O8848" s="220"/>
      <c r="P8848" s="220"/>
      <c r="Q8848" s="326"/>
      <c r="R8848" s="326"/>
      <c r="S8848" s="326"/>
      <c r="T8848" s="326"/>
    </row>
    <row r="8849" spans="1:20">
      <c r="A8849" s="220"/>
      <c r="B8849" s="220"/>
      <c r="C8849" s="220"/>
      <c r="D8849" s="220"/>
      <c r="E8849" s="220"/>
      <c r="F8849" s="220"/>
      <c r="G8849" s="220"/>
      <c r="H8849" s="220"/>
      <c r="I8849" s="220"/>
      <c r="J8849" s="220"/>
      <c r="K8849" s="220"/>
      <c r="L8849" s="220"/>
      <c r="M8849" s="326"/>
      <c r="N8849" s="220"/>
      <c r="O8849" s="220"/>
      <c r="P8849" s="220"/>
      <c r="Q8849" s="326"/>
      <c r="R8849" s="326"/>
      <c r="S8849" s="326"/>
      <c r="T8849" s="326"/>
    </row>
    <row r="8850" spans="1:20">
      <c r="A8850" s="220"/>
      <c r="B8850" s="220"/>
      <c r="C8850" s="220"/>
      <c r="D8850" s="220"/>
      <c r="E8850" s="220"/>
      <c r="F8850" s="220"/>
      <c r="G8850" s="220"/>
      <c r="H8850" s="220"/>
      <c r="I8850" s="220"/>
      <c r="J8850" s="220"/>
      <c r="K8850" s="220"/>
      <c r="L8850" s="220"/>
      <c r="M8850" s="326"/>
      <c r="N8850" s="220"/>
      <c r="O8850" s="220"/>
      <c r="P8850" s="220"/>
      <c r="Q8850" s="326"/>
      <c r="R8850" s="326"/>
      <c r="S8850" s="326"/>
      <c r="T8850" s="326"/>
    </row>
    <row r="8851" spans="1:20">
      <c r="A8851" s="220"/>
      <c r="B8851" s="220"/>
      <c r="C8851" s="220"/>
      <c r="D8851" s="220"/>
      <c r="E8851" s="220"/>
      <c r="F8851" s="220"/>
      <c r="G8851" s="220"/>
      <c r="H8851" s="220"/>
      <c r="I8851" s="220"/>
      <c r="J8851" s="220"/>
      <c r="K8851" s="220"/>
      <c r="L8851" s="220"/>
      <c r="M8851" s="326"/>
      <c r="N8851" s="220"/>
      <c r="O8851" s="220"/>
      <c r="P8851" s="220"/>
      <c r="Q8851" s="326"/>
      <c r="R8851" s="326"/>
      <c r="S8851" s="326"/>
      <c r="T8851" s="326"/>
    </row>
    <row r="8852" spans="1:20">
      <c r="A8852" s="220"/>
      <c r="B8852" s="220"/>
      <c r="C8852" s="220"/>
      <c r="D8852" s="220"/>
      <c r="E8852" s="220"/>
      <c r="F8852" s="220"/>
      <c r="G8852" s="220"/>
      <c r="H8852" s="220"/>
      <c r="I8852" s="220"/>
      <c r="J8852" s="220"/>
      <c r="K8852" s="220"/>
      <c r="L8852" s="220"/>
      <c r="M8852" s="326"/>
      <c r="N8852" s="220"/>
      <c r="O8852" s="220"/>
      <c r="P8852" s="220"/>
      <c r="Q8852" s="326"/>
      <c r="R8852" s="326"/>
      <c r="S8852" s="326"/>
      <c r="T8852" s="326"/>
    </row>
    <row r="8853" spans="1:20">
      <c r="A8853" s="220"/>
      <c r="B8853" s="220"/>
      <c r="C8853" s="220"/>
      <c r="D8853" s="220"/>
      <c r="E8853" s="220"/>
      <c r="F8853" s="220"/>
      <c r="G8853" s="220"/>
      <c r="H8853" s="220"/>
      <c r="I8853" s="220"/>
      <c r="J8853" s="220"/>
      <c r="K8853" s="220"/>
      <c r="L8853" s="220"/>
      <c r="M8853" s="326"/>
      <c r="N8853" s="220"/>
      <c r="O8853" s="220"/>
      <c r="P8853" s="220"/>
      <c r="Q8853" s="326"/>
      <c r="R8853" s="326"/>
      <c r="S8853" s="326"/>
      <c r="T8853" s="326"/>
    </row>
    <row r="8854" spans="1:20">
      <c r="A8854" s="220"/>
      <c r="B8854" s="220"/>
      <c r="C8854" s="220"/>
      <c r="D8854" s="220"/>
      <c r="E8854" s="220"/>
      <c r="F8854" s="220"/>
      <c r="G8854" s="220"/>
      <c r="H8854" s="220"/>
      <c r="I8854" s="220"/>
      <c r="J8854" s="220"/>
      <c r="K8854" s="220"/>
      <c r="L8854" s="220"/>
      <c r="M8854" s="326"/>
      <c r="N8854" s="220"/>
      <c r="O8854" s="220"/>
      <c r="P8854" s="220"/>
      <c r="Q8854" s="326"/>
      <c r="R8854" s="326"/>
      <c r="S8854" s="326"/>
      <c r="T8854" s="326"/>
    </row>
    <row r="8855" spans="1:20">
      <c r="A8855" s="220"/>
      <c r="B8855" s="220"/>
      <c r="C8855" s="220"/>
      <c r="D8855" s="220"/>
      <c r="E8855" s="220"/>
      <c r="F8855" s="220"/>
      <c r="G8855" s="220"/>
      <c r="H8855" s="220"/>
      <c r="I8855" s="220"/>
      <c r="J8855" s="220"/>
      <c r="K8855" s="220"/>
      <c r="L8855" s="220"/>
      <c r="M8855" s="326"/>
      <c r="N8855" s="220"/>
      <c r="O8855" s="220"/>
      <c r="P8855" s="220"/>
      <c r="Q8855" s="326"/>
      <c r="R8855" s="326"/>
      <c r="S8855" s="326"/>
      <c r="T8855" s="326"/>
    </row>
    <row r="8856" spans="1:20">
      <c r="A8856" s="220"/>
      <c r="B8856" s="220"/>
      <c r="C8856" s="220"/>
      <c r="D8856" s="220"/>
      <c r="E8856" s="220"/>
      <c r="F8856" s="220"/>
      <c r="G8856" s="220"/>
      <c r="H8856" s="220"/>
      <c r="I8856" s="220"/>
      <c r="J8856" s="220"/>
      <c r="K8856" s="220"/>
      <c r="L8856" s="220"/>
      <c r="M8856" s="326"/>
      <c r="N8856" s="220"/>
      <c r="O8856" s="220"/>
      <c r="P8856" s="220"/>
      <c r="Q8856" s="326"/>
      <c r="R8856" s="326"/>
      <c r="S8856" s="326"/>
      <c r="T8856" s="326"/>
    </row>
    <row r="8857" spans="1:20">
      <c r="A8857" s="220"/>
      <c r="B8857" s="220"/>
      <c r="C8857" s="220"/>
      <c r="D8857" s="220"/>
      <c r="E8857" s="220"/>
      <c r="F8857" s="220"/>
      <c r="G8857" s="220"/>
      <c r="H8857" s="220"/>
      <c r="I8857" s="220"/>
      <c r="J8857" s="220"/>
      <c r="K8857" s="220"/>
      <c r="L8857" s="220"/>
      <c r="M8857" s="326"/>
      <c r="N8857" s="220"/>
      <c r="O8857" s="220"/>
      <c r="P8857" s="220"/>
      <c r="Q8857" s="326"/>
      <c r="R8857" s="326"/>
      <c r="S8857" s="326"/>
      <c r="T8857" s="326"/>
    </row>
    <row r="8858" spans="1:20">
      <c r="A8858" s="220"/>
      <c r="B8858" s="220"/>
      <c r="C8858" s="220"/>
      <c r="D8858" s="220"/>
      <c r="E8858" s="220"/>
      <c r="F8858" s="220"/>
      <c r="G8858" s="220"/>
      <c r="H8858" s="220"/>
      <c r="I8858" s="220"/>
      <c r="J8858" s="220"/>
      <c r="K8858" s="220"/>
      <c r="L8858" s="220"/>
      <c r="M8858" s="326"/>
      <c r="N8858" s="220"/>
      <c r="O8858" s="220"/>
      <c r="P8858" s="220"/>
      <c r="Q8858" s="326"/>
      <c r="R8858" s="326"/>
      <c r="S8858" s="326"/>
      <c r="T8858" s="326"/>
    </row>
    <row r="8859" spans="1:20">
      <c r="A8859" s="220"/>
      <c r="B8859" s="220"/>
      <c r="C8859" s="220"/>
      <c r="D8859" s="220"/>
      <c r="E8859" s="220"/>
      <c r="F8859" s="220"/>
      <c r="G8859" s="220"/>
      <c r="H8859" s="220"/>
      <c r="I8859" s="220"/>
      <c r="J8859" s="220"/>
      <c r="K8859" s="220"/>
      <c r="L8859" s="220"/>
      <c r="M8859" s="326"/>
      <c r="N8859" s="220"/>
      <c r="O8859" s="220"/>
      <c r="P8859" s="220"/>
      <c r="Q8859" s="326"/>
      <c r="R8859" s="326"/>
      <c r="S8859" s="326"/>
      <c r="T8859" s="326"/>
    </row>
    <row r="8860" spans="1:20">
      <c r="A8860" s="220"/>
      <c r="B8860" s="220"/>
      <c r="C8860" s="220"/>
      <c r="D8860" s="220"/>
      <c r="E8860" s="220"/>
      <c r="F8860" s="220"/>
      <c r="G8860" s="220"/>
      <c r="H8860" s="220"/>
      <c r="I8860" s="220"/>
      <c r="J8860" s="220"/>
      <c r="K8860" s="220"/>
      <c r="L8860" s="220"/>
      <c r="M8860" s="326"/>
      <c r="N8860" s="220"/>
      <c r="O8860" s="220"/>
      <c r="P8860" s="220"/>
      <c r="Q8860" s="326"/>
      <c r="R8860" s="326"/>
      <c r="S8860" s="326"/>
      <c r="T8860" s="326"/>
    </row>
    <row r="8861" spans="1:20">
      <c r="A8861" s="220"/>
      <c r="B8861" s="220"/>
      <c r="C8861" s="220"/>
      <c r="D8861" s="220"/>
      <c r="E8861" s="220"/>
      <c r="F8861" s="220"/>
      <c r="G8861" s="220"/>
      <c r="H8861" s="220"/>
      <c r="I8861" s="220"/>
      <c r="J8861" s="220"/>
      <c r="K8861" s="220"/>
      <c r="L8861" s="220"/>
      <c r="M8861" s="326"/>
      <c r="N8861" s="220"/>
      <c r="O8861" s="220"/>
      <c r="P8861" s="220"/>
      <c r="Q8861" s="326"/>
      <c r="R8861" s="326"/>
      <c r="S8861" s="326"/>
      <c r="T8861" s="326"/>
    </row>
    <row r="8862" spans="1:20">
      <c r="A8862" s="220"/>
      <c r="B8862" s="220"/>
      <c r="C8862" s="220"/>
      <c r="D8862" s="220"/>
      <c r="E8862" s="220"/>
      <c r="F8862" s="220"/>
      <c r="G8862" s="220"/>
      <c r="H8862" s="220"/>
      <c r="I8862" s="220"/>
      <c r="J8862" s="220"/>
      <c r="K8862" s="220"/>
      <c r="L8862" s="220"/>
      <c r="M8862" s="326"/>
      <c r="N8862" s="220"/>
      <c r="O8862" s="220"/>
      <c r="P8862" s="220"/>
      <c r="Q8862" s="326"/>
      <c r="R8862" s="326"/>
      <c r="S8862" s="326"/>
      <c r="T8862" s="326"/>
    </row>
    <row r="8863" spans="1:20">
      <c r="A8863" s="220"/>
      <c r="B8863" s="220"/>
      <c r="C8863" s="220"/>
      <c r="D8863" s="220"/>
      <c r="E8863" s="220"/>
      <c r="F8863" s="220"/>
      <c r="G8863" s="220"/>
      <c r="H8863" s="220"/>
      <c r="I8863" s="220"/>
      <c r="J8863" s="220"/>
      <c r="K8863" s="220"/>
      <c r="L8863" s="220"/>
      <c r="M8863" s="326"/>
      <c r="N8863" s="220"/>
      <c r="O8863" s="220"/>
      <c r="P8863" s="220"/>
      <c r="Q8863" s="326"/>
      <c r="R8863" s="326"/>
      <c r="S8863" s="326"/>
      <c r="T8863" s="326"/>
    </row>
    <row r="8864" spans="1:20">
      <c r="A8864" s="220"/>
      <c r="B8864" s="220"/>
      <c r="C8864" s="220"/>
      <c r="D8864" s="220"/>
      <c r="E8864" s="220"/>
      <c r="F8864" s="220"/>
      <c r="G8864" s="220"/>
      <c r="H8864" s="220"/>
      <c r="I8864" s="220"/>
      <c r="J8864" s="220"/>
      <c r="K8864" s="220"/>
      <c r="L8864" s="220"/>
      <c r="M8864" s="326"/>
      <c r="N8864" s="220"/>
      <c r="O8864" s="220"/>
      <c r="P8864" s="220"/>
      <c r="Q8864" s="326"/>
      <c r="R8864" s="326"/>
      <c r="S8864" s="326"/>
      <c r="T8864" s="326"/>
    </row>
    <row r="8865" spans="1:20">
      <c r="A8865" s="220"/>
      <c r="B8865" s="220"/>
      <c r="C8865" s="220"/>
      <c r="D8865" s="220"/>
      <c r="E8865" s="220"/>
      <c r="F8865" s="220"/>
      <c r="G8865" s="220"/>
      <c r="H8865" s="220"/>
      <c r="I8865" s="220"/>
      <c r="J8865" s="220"/>
      <c r="K8865" s="220"/>
      <c r="L8865" s="220"/>
      <c r="M8865" s="326"/>
      <c r="N8865" s="220"/>
      <c r="O8865" s="220"/>
      <c r="P8865" s="220"/>
      <c r="Q8865" s="326"/>
      <c r="R8865" s="326"/>
      <c r="S8865" s="326"/>
      <c r="T8865" s="326"/>
    </row>
    <row r="8866" spans="1:20">
      <c r="A8866" s="220"/>
      <c r="B8866" s="220"/>
      <c r="C8866" s="220"/>
      <c r="D8866" s="220"/>
      <c r="E8866" s="220"/>
      <c r="F8866" s="220"/>
      <c r="G8866" s="220"/>
      <c r="H8866" s="220"/>
      <c r="I8866" s="220"/>
      <c r="J8866" s="220"/>
      <c r="K8866" s="220"/>
      <c r="L8866" s="220"/>
      <c r="M8866" s="326"/>
      <c r="N8866" s="220"/>
      <c r="O8866" s="220"/>
      <c r="P8866" s="220"/>
      <c r="Q8866" s="326"/>
      <c r="R8866" s="326"/>
      <c r="S8866" s="326"/>
      <c r="T8866" s="326"/>
    </row>
    <row r="8867" spans="1:20">
      <c r="A8867" s="220"/>
      <c r="B8867" s="220"/>
      <c r="C8867" s="220"/>
      <c r="D8867" s="220"/>
      <c r="E8867" s="220"/>
      <c r="F8867" s="220"/>
      <c r="G8867" s="220"/>
      <c r="H8867" s="220"/>
      <c r="I8867" s="220"/>
      <c r="J8867" s="220"/>
      <c r="K8867" s="220"/>
      <c r="L8867" s="220"/>
      <c r="M8867" s="326"/>
      <c r="N8867" s="220"/>
      <c r="O8867" s="220"/>
      <c r="P8867" s="220"/>
      <c r="Q8867" s="326"/>
      <c r="R8867" s="326"/>
      <c r="S8867" s="326"/>
      <c r="T8867" s="326"/>
    </row>
    <row r="8868" spans="1:20">
      <c r="A8868" s="220"/>
      <c r="B8868" s="220"/>
      <c r="C8868" s="220"/>
      <c r="D8868" s="220"/>
      <c r="E8868" s="220"/>
      <c r="F8868" s="220"/>
      <c r="G8868" s="220"/>
      <c r="H8868" s="220"/>
      <c r="I8868" s="220"/>
      <c r="J8868" s="220"/>
      <c r="K8868" s="220"/>
      <c r="L8868" s="220"/>
      <c r="M8868" s="326"/>
      <c r="N8868" s="220"/>
      <c r="O8868" s="220"/>
      <c r="P8868" s="220"/>
      <c r="Q8868" s="326"/>
      <c r="R8868" s="326"/>
      <c r="S8868" s="326"/>
      <c r="T8868" s="326"/>
    </row>
    <row r="8869" spans="1:20">
      <c r="A8869" s="220"/>
      <c r="B8869" s="220"/>
      <c r="C8869" s="220"/>
      <c r="D8869" s="220"/>
      <c r="E8869" s="220"/>
      <c r="F8869" s="220"/>
      <c r="G8869" s="220"/>
      <c r="H8869" s="220"/>
      <c r="I8869" s="220"/>
      <c r="J8869" s="220"/>
      <c r="K8869" s="220"/>
      <c r="L8869" s="220"/>
      <c r="M8869" s="326"/>
      <c r="N8869" s="220"/>
      <c r="O8869" s="220"/>
      <c r="P8869" s="220"/>
      <c r="Q8869" s="326"/>
      <c r="R8869" s="326"/>
      <c r="S8869" s="326"/>
      <c r="T8869" s="326"/>
    </row>
    <row r="8870" spans="1:20">
      <c r="A8870" s="220"/>
      <c r="B8870" s="220"/>
      <c r="C8870" s="220"/>
      <c r="D8870" s="220"/>
      <c r="E8870" s="220"/>
      <c r="F8870" s="220"/>
      <c r="G8870" s="220"/>
      <c r="H8870" s="220"/>
      <c r="I8870" s="220"/>
      <c r="J8870" s="220"/>
      <c r="K8870" s="220"/>
      <c r="L8870" s="220"/>
      <c r="M8870" s="326"/>
      <c r="N8870" s="220"/>
      <c r="O8870" s="220"/>
      <c r="P8870" s="220"/>
      <c r="Q8870" s="326"/>
      <c r="R8870" s="326"/>
      <c r="S8870" s="326"/>
      <c r="T8870" s="326"/>
    </row>
    <row r="8871" spans="1:20">
      <c r="A8871" s="220"/>
      <c r="B8871" s="220"/>
      <c r="C8871" s="220"/>
      <c r="D8871" s="220"/>
      <c r="E8871" s="220"/>
      <c r="F8871" s="220"/>
      <c r="G8871" s="220"/>
      <c r="H8871" s="220"/>
      <c r="I8871" s="220"/>
      <c r="J8871" s="220"/>
      <c r="K8871" s="220"/>
      <c r="L8871" s="220"/>
      <c r="M8871" s="326"/>
      <c r="N8871" s="220"/>
      <c r="O8871" s="220"/>
      <c r="P8871" s="220"/>
      <c r="Q8871" s="326"/>
      <c r="R8871" s="326"/>
      <c r="S8871" s="326"/>
      <c r="T8871" s="326"/>
    </row>
    <row r="8872" spans="1:20">
      <c r="A8872" s="220"/>
      <c r="B8872" s="220"/>
      <c r="C8872" s="220"/>
      <c r="D8872" s="220"/>
      <c r="E8872" s="220"/>
      <c r="F8872" s="220"/>
      <c r="G8872" s="220"/>
      <c r="H8872" s="220"/>
      <c r="I8872" s="220"/>
      <c r="J8872" s="220"/>
      <c r="K8872" s="220"/>
      <c r="L8872" s="220"/>
      <c r="M8872" s="326"/>
      <c r="N8872" s="220"/>
      <c r="O8872" s="220"/>
      <c r="P8872" s="220"/>
      <c r="Q8872" s="326"/>
      <c r="R8872" s="326"/>
      <c r="S8872" s="326"/>
      <c r="T8872" s="326"/>
    </row>
    <row r="8873" spans="1:20">
      <c r="A8873" s="220"/>
      <c r="B8873" s="220"/>
      <c r="C8873" s="220"/>
      <c r="D8873" s="220"/>
      <c r="E8873" s="220"/>
      <c r="F8873" s="220"/>
      <c r="G8873" s="220"/>
      <c r="H8873" s="220"/>
      <c r="I8873" s="220"/>
      <c r="J8873" s="220"/>
      <c r="K8873" s="220"/>
      <c r="L8873" s="220"/>
      <c r="M8873" s="326"/>
      <c r="N8873" s="220"/>
      <c r="O8873" s="220"/>
      <c r="P8873" s="220"/>
      <c r="Q8873" s="326"/>
      <c r="R8873" s="326"/>
      <c r="S8873" s="326"/>
      <c r="T8873" s="326"/>
    </row>
    <row r="8874" spans="1:20">
      <c r="A8874" s="220"/>
      <c r="B8874" s="220"/>
      <c r="C8874" s="220"/>
      <c r="D8874" s="220"/>
      <c r="E8874" s="220"/>
      <c r="F8874" s="220"/>
      <c r="G8874" s="220"/>
      <c r="H8874" s="220"/>
      <c r="I8874" s="220"/>
      <c r="J8874" s="220"/>
      <c r="K8874" s="220"/>
      <c r="L8874" s="220"/>
      <c r="M8874" s="326"/>
      <c r="N8874" s="220"/>
      <c r="O8874" s="220"/>
      <c r="P8874" s="220"/>
      <c r="Q8874" s="326"/>
      <c r="R8874" s="326"/>
      <c r="S8874" s="326"/>
      <c r="T8874" s="326"/>
    </row>
    <row r="8875" spans="1:20">
      <c r="A8875" s="220"/>
      <c r="B8875" s="220"/>
      <c r="C8875" s="220"/>
      <c r="D8875" s="220"/>
      <c r="E8875" s="220"/>
      <c r="F8875" s="220"/>
      <c r="G8875" s="220"/>
      <c r="H8875" s="220"/>
      <c r="I8875" s="220"/>
      <c r="J8875" s="220"/>
      <c r="K8875" s="220"/>
      <c r="L8875" s="220"/>
      <c r="M8875" s="326"/>
      <c r="N8875" s="220"/>
      <c r="O8875" s="220"/>
      <c r="P8875" s="220"/>
      <c r="Q8875" s="326"/>
      <c r="R8875" s="326"/>
      <c r="S8875" s="326"/>
      <c r="T8875" s="326"/>
    </row>
    <row r="8876" spans="1:20">
      <c r="A8876" s="220"/>
      <c r="B8876" s="220"/>
      <c r="C8876" s="220"/>
      <c r="D8876" s="220"/>
      <c r="E8876" s="220"/>
      <c r="F8876" s="220"/>
      <c r="G8876" s="220"/>
      <c r="H8876" s="220"/>
      <c r="I8876" s="220"/>
      <c r="J8876" s="220"/>
      <c r="K8876" s="220"/>
      <c r="L8876" s="220"/>
      <c r="M8876" s="326"/>
      <c r="N8876" s="220"/>
      <c r="O8876" s="220"/>
      <c r="P8876" s="220"/>
      <c r="Q8876" s="326"/>
      <c r="R8876" s="326"/>
      <c r="S8876" s="326"/>
      <c r="T8876" s="326"/>
    </row>
    <row r="8877" spans="1:20">
      <c r="A8877" s="220"/>
      <c r="B8877" s="220"/>
      <c r="C8877" s="220"/>
      <c r="D8877" s="220"/>
      <c r="E8877" s="220"/>
      <c r="F8877" s="220"/>
      <c r="G8877" s="220"/>
      <c r="H8877" s="220"/>
      <c r="I8877" s="220"/>
      <c r="J8877" s="220"/>
      <c r="K8877" s="220"/>
      <c r="L8877" s="220"/>
      <c r="M8877" s="326"/>
      <c r="N8877" s="220"/>
      <c r="O8877" s="220"/>
      <c r="P8877" s="220"/>
      <c r="Q8877" s="326"/>
      <c r="R8877" s="326"/>
      <c r="S8877" s="326"/>
      <c r="T8877" s="326"/>
    </row>
    <row r="8878" spans="1:20">
      <c r="A8878" s="220"/>
      <c r="B8878" s="220"/>
      <c r="C8878" s="220"/>
      <c r="D8878" s="220"/>
      <c r="E8878" s="220"/>
      <c r="F8878" s="220"/>
      <c r="G8878" s="220"/>
      <c r="H8878" s="220"/>
      <c r="I8878" s="220"/>
      <c r="J8878" s="220"/>
      <c r="K8878" s="220"/>
      <c r="L8878" s="220"/>
      <c r="M8878" s="326"/>
      <c r="N8878" s="220"/>
      <c r="O8878" s="220"/>
      <c r="P8878" s="220"/>
      <c r="Q8878" s="326"/>
      <c r="R8878" s="326"/>
      <c r="S8878" s="326"/>
      <c r="T8878" s="326"/>
    </row>
    <row r="8879" spans="1:20">
      <c r="A8879" s="220"/>
      <c r="B8879" s="220"/>
      <c r="C8879" s="220"/>
      <c r="D8879" s="220"/>
      <c r="E8879" s="220"/>
      <c r="F8879" s="220"/>
      <c r="G8879" s="220"/>
      <c r="H8879" s="220"/>
      <c r="I8879" s="220"/>
      <c r="J8879" s="220"/>
      <c r="K8879" s="220"/>
      <c r="L8879" s="220"/>
      <c r="M8879" s="326"/>
      <c r="N8879" s="220"/>
      <c r="O8879" s="220"/>
      <c r="P8879" s="220"/>
      <c r="Q8879" s="326"/>
      <c r="R8879" s="326"/>
      <c r="S8879" s="326"/>
      <c r="T8879" s="326"/>
    </row>
    <row r="8880" spans="1:20">
      <c r="A8880" s="220"/>
      <c r="B8880" s="220"/>
      <c r="C8880" s="220"/>
      <c r="D8880" s="220"/>
      <c r="E8880" s="220"/>
      <c r="F8880" s="220"/>
      <c r="G8880" s="220"/>
      <c r="H8880" s="220"/>
      <c r="I8880" s="220"/>
      <c r="J8880" s="220"/>
      <c r="K8880" s="220"/>
      <c r="L8880" s="220"/>
      <c r="M8880" s="326"/>
      <c r="N8880" s="220"/>
      <c r="O8880" s="220"/>
      <c r="P8880" s="220"/>
      <c r="Q8880" s="326"/>
      <c r="R8880" s="326"/>
      <c r="S8880" s="326"/>
      <c r="T8880" s="326"/>
    </row>
    <row r="8881" spans="1:20">
      <c r="A8881" s="220"/>
      <c r="B8881" s="220"/>
      <c r="C8881" s="220"/>
      <c r="D8881" s="220"/>
      <c r="E8881" s="220"/>
      <c r="F8881" s="220"/>
      <c r="G8881" s="220"/>
      <c r="H8881" s="220"/>
      <c r="I8881" s="220"/>
      <c r="J8881" s="220"/>
      <c r="K8881" s="220"/>
      <c r="L8881" s="220"/>
      <c r="M8881" s="326"/>
      <c r="N8881" s="220"/>
      <c r="O8881" s="220"/>
      <c r="P8881" s="220"/>
      <c r="Q8881" s="326"/>
      <c r="R8881" s="326"/>
      <c r="S8881" s="326"/>
      <c r="T8881" s="326"/>
    </row>
    <row r="8882" spans="1:20">
      <c r="A8882" s="220"/>
      <c r="B8882" s="220"/>
      <c r="C8882" s="220"/>
      <c r="D8882" s="220"/>
      <c r="E8882" s="220"/>
      <c r="F8882" s="220"/>
      <c r="G8882" s="220"/>
      <c r="H8882" s="220"/>
      <c r="I8882" s="220"/>
      <c r="J8882" s="220"/>
      <c r="K8882" s="220"/>
      <c r="L8882" s="220"/>
      <c r="M8882" s="326"/>
      <c r="N8882" s="220"/>
      <c r="O8882" s="220"/>
      <c r="P8882" s="220"/>
      <c r="Q8882" s="326"/>
      <c r="R8882" s="326"/>
      <c r="S8882" s="326"/>
      <c r="T8882" s="326"/>
    </row>
    <row r="8883" spans="1:20">
      <c r="A8883" s="220"/>
      <c r="B8883" s="220"/>
      <c r="C8883" s="220"/>
      <c r="D8883" s="220"/>
      <c r="E8883" s="220"/>
      <c r="F8883" s="220"/>
      <c r="G8883" s="220"/>
      <c r="H8883" s="220"/>
      <c r="I8883" s="220"/>
      <c r="J8883" s="220"/>
      <c r="K8883" s="220"/>
      <c r="L8883" s="220"/>
      <c r="M8883" s="326"/>
      <c r="N8883" s="220"/>
      <c r="O8883" s="220"/>
      <c r="P8883" s="220"/>
      <c r="Q8883" s="326"/>
      <c r="R8883" s="326"/>
      <c r="S8883" s="326"/>
      <c r="T8883" s="326"/>
    </row>
    <row r="8884" spans="1:20">
      <c r="A8884" s="220"/>
      <c r="B8884" s="220"/>
      <c r="C8884" s="220"/>
      <c r="D8884" s="220"/>
      <c r="E8884" s="220"/>
      <c r="F8884" s="220"/>
      <c r="G8884" s="220"/>
      <c r="H8884" s="220"/>
      <c r="I8884" s="220"/>
      <c r="J8884" s="220"/>
      <c r="K8884" s="220"/>
      <c r="L8884" s="220"/>
      <c r="M8884" s="326"/>
      <c r="N8884" s="220"/>
      <c r="O8884" s="220"/>
      <c r="P8884" s="220"/>
      <c r="Q8884" s="326"/>
      <c r="R8884" s="326"/>
      <c r="S8884" s="326"/>
      <c r="T8884" s="326"/>
    </row>
    <row r="8885" spans="1:20">
      <c r="A8885" s="220"/>
      <c r="B8885" s="220"/>
      <c r="C8885" s="220"/>
      <c r="D8885" s="220"/>
      <c r="E8885" s="220"/>
      <c r="F8885" s="220"/>
      <c r="G8885" s="220"/>
      <c r="H8885" s="220"/>
      <c r="I8885" s="220"/>
      <c r="J8885" s="220"/>
      <c r="K8885" s="220"/>
      <c r="L8885" s="220"/>
      <c r="M8885" s="326"/>
      <c r="N8885" s="220"/>
      <c r="O8885" s="220"/>
      <c r="P8885" s="220"/>
      <c r="Q8885" s="326"/>
      <c r="R8885" s="326"/>
      <c r="S8885" s="326"/>
      <c r="T8885" s="326"/>
    </row>
    <row r="8886" spans="1:20">
      <c r="A8886" s="220"/>
      <c r="B8886" s="220"/>
      <c r="C8886" s="220"/>
      <c r="D8886" s="220"/>
      <c r="E8886" s="220"/>
      <c r="F8886" s="220"/>
      <c r="G8886" s="220"/>
      <c r="H8886" s="220"/>
      <c r="I8886" s="220"/>
      <c r="J8886" s="220"/>
      <c r="K8886" s="220"/>
      <c r="L8886" s="220"/>
      <c r="M8886" s="326"/>
      <c r="N8886" s="220"/>
      <c r="O8886" s="220"/>
      <c r="P8886" s="220"/>
      <c r="Q8886" s="326"/>
      <c r="R8886" s="326"/>
      <c r="S8886" s="326"/>
      <c r="T8886" s="326"/>
    </row>
    <row r="8887" spans="1:20">
      <c r="A8887" s="220"/>
      <c r="B8887" s="220"/>
      <c r="C8887" s="220"/>
      <c r="D8887" s="220"/>
      <c r="E8887" s="220"/>
      <c r="F8887" s="220"/>
      <c r="G8887" s="220"/>
      <c r="H8887" s="220"/>
      <c r="I8887" s="220"/>
      <c r="J8887" s="220"/>
      <c r="K8887" s="220"/>
      <c r="L8887" s="220"/>
      <c r="M8887" s="326"/>
      <c r="N8887" s="220"/>
      <c r="O8887" s="220"/>
      <c r="P8887" s="220"/>
      <c r="Q8887" s="326"/>
      <c r="R8887" s="326"/>
      <c r="S8887" s="326"/>
      <c r="T8887" s="326"/>
    </row>
    <row r="8888" spans="1:20">
      <c r="A8888" s="220"/>
      <c r="B8888" s="220"/>
      <c r="C8888" s="220"/>
      <c r="D8888" s="220"/>
      <c r="E8888" s="220"/>
      <c r="F8888" s="220"/>
      <c r="G8888" s="220"/>
      <c r="H8888" s="220"/>
      <c r="I8888" s="220"/>
      <c r="J8888" s="220"/>
      <c r="K8888" s="220"/>
      <c r="L8888" s="220"/>
      <c r="M8888" s="326"/>
      <c r="N8888" s="220"/>
      <c r="O8888" s="220"/>
      <c r="P8888" s="220"/>
      <c r="Q8888" s="326"/>
      <c r="R8888" s="326"/>
      <c r="S8888" s="326"/>
      <c r="T8888" s="326"/>
    </row>
    <row r="8889" spans="1:20">
      <c r="A8889" s="220"/>
      <c r="B8889" s="220"/>
      <c r="C8889" s="220"/>
      <c r="D8889" s="220"/>
      <c r="E8889" s="220"/>
      <c r="F8889" s="220"/>
      <c r="G8889" s="220"/>
      <c r="H8889" s="220"/>
      <c r="I8889" s="220"/>
      <c r="J8889" s="220"/>
      <c r="K8889" s="220"/>
      <c r="L8889" s="220"/>
      <c r="M8889" s="326"/>
      <c r="N8889" s="220"/>
      <c r="O8889" s="220"/>
      <c r="P8889" s="220"/>
      <c r="Q8889" s="326"/>
      <c r="R8889" s="326"/>
      <c r="S8889" s="326"/>
      <c r="T8889" s="326"/>
    </row>
    <row r="8890" spans="1:20">
      <c r="A8890" s="220"/>
      <c r="B8890" s="220"/>
      <c r="C8890" s="220"/>
      <c r="D8890" s="220"/>
      <c r="E8890" s="220"/>
      <c r="F8890" s="220"/>
      <c r="G8890" s="220"/>
      <c r="H8890" s="220"/>
      <c r="I8890" s="220"/>
      <c r="J8890" s="220"/>
      <c r="K8890" s="220"/>
      <c r="L8890" s="220"/>
      <c r="M8890" s="326"/>
      <c r="N8890" s="220"/>
      <c r="O8890" s="220"/>
      <c r="P8890" s="220"/>
      <c r="Q8890" s="326"/>
      <c r="R8890" s="326"/>
      <c r="S8890" s="326"/>
      <c r="T8890" s="326"/>
    </row>
    <row r="8891" spans="1:20">
      <c r="A8891" s="220"/>
      <c r="B8891" s="220"/>
      <c r="C8891" s="220"/>
      <c r="D8891" s="220"/>
      <c r="E8891" s="220"/>
      <c r="F8891" s="220"/>
      <c r="G8891" s="220"/>
      <c r="H8891" s="220"/>
      <c r="I8891" s="220"/>
      <c r="J8891" s="220"/>
      <c r="K8891" s="220"/>
      <c r="L8891" s="220"/>
      <c r="M8891" s="326"/>
      <c r="N8891" s="220"/>
      <c r="O8891" s="220"/>
      <c r="P8891" s="220"/>
      <c r="Q8891" s="326"/>
      <c r="R8891" s="326"/>
      <c r="S8891" s="326"/>
      <c r="T8891" s="326"/>
    </row>
    <row r="8892" spans="1:20">
      <c r="A8892" s="220"/>
      <c r="B8892" s="220"/>
      <c r="C8892" s="220"/>
      <c r="D8892" s="220"/>
      <c r="E8892" s="220"/>
      <c r="F8892" s="220"/>
      <c r="G8892" s="220"/>
      <c r="H8892" s="220"/>
      <c r="I8892" s="220"/>
      <c r="J8892" s="220"/>
      <c r="K8892" s="220"/>
      <c r="L8892" s="220"/>
      <c r="M8892" s="326"/>
      <c r="N8892" s="220"/>
      <c r="O8892" s="220"/>
      <c r="P8892" s="220"/>
      <c r="Q8892" s="326"/>
      <c r="R8892" s="326"/>
      <c r="S8892" s="326"/>
      <c r="T8892" s="326"/>
    </row>
    <row r="8893" spans="1:20">
      <c r="A8893" s="220"/>
      <c r="B8893" s="220"/>
      <c r="C8893" s="220"/>
      <c r="D8893" s="220"/>
      <c r="E8893" s="220"/>
      <c r="F8893" s="220"/>
      <c r="G8893" s="220"/>
      <c r="H8893" s="220"/>
      <c r="I8893" s="220"/>
      <c r="J8893" s="220"/>
      <c r="K8893" s="220"/>
      <c r="L8893" s="220"/>
      <c r="M8893" s="326"/>
      <c r="N8893" s="220"/>
      <c r="O8893" s="220"/>
      <c r="P8893" s="220"/>
      <c r="Q8893" s="326"/>
      <c r="R8893" s="326"/>
      <c r="S8893" s="326"/>
      <c r="T8893" s="326"/>
    </row>
    <row r="8894" spans="1:20">
      <c r="A8894" s="220"/>
      <c r="B8894" s="220"/>
      <c r="C8894" s="220"/>
      <c r="D8894" s="220"/>
      <c r="E8894" s="220"/>
      <c r="F8894" s="220"/>
      <c r="G8894" s="220"/>
      <c r="H8894" s="220"/>
      <c r="I8894" s="220"/>
      <c r="J8894" s="220"/>
      <c r="K8894" s="220"/>
      <c r="L8894" s="220"/>
      <c r="M8894" s="326"/>
      <c r="N8894" s="220"/>
      <c r="O8894" s="220"/>
      <c r="P8894" s="220"/>
      <c r="Q8894" s="326"/>
      <c r="R8894" s="326"/>
      <c r="S8894" s="326"/>
      <c r="T8894" s="326"/>
    </row>
    <row r="8895" spans="1:20">
      <c r="A8895" s="220"/>
      <c r="B8895" s="220"/>
      <c r="C8895" s="220"/>
      <c r="D8895" s="220"/>
      <c r="E8895" s="220"/>
      <c r="F8895" s="220"/>
      <c r="G8895" s="220"/>
      <c r="H8895" s="220"/>
      <c r="I8895" s="220"/>
      <c r="J8895" s="220"/>
      <c r="K8895" s="220"/>
      <c r="L8895" s="220"/>
      <c r="M8895" s="326"/>
      <c r="N8895" s="220"/>
      <c r="O8895" s="220"/>
      <c r="P8895" s="220"/>
      <c r="Q8895" s="326"/>
      <c r="R8895" s="326"/>
      <c r="S8895" s="326"/>
      <c r="T8895" s="326"/>
    </row>
    <row r="8896" spans="1:20">
      <c r="A8896" s="220"/>
      <c r="B8896" s="220"/>
      <c r="C8896" s="220"/>
      <c r="D8896" s="220"/>
      <c r="E8896" s="220"/>
      <c r="F8896" s="220"/>
      <c r="G8896" s="220"/>
      <c r="H8896" s="220"/>
      <c r="I8896" s="220"/>
      <c r="J8896" s="220"/>
      <c r="K8896" s="220"/>
      <c r="L8896" s="220"/>
      <c r="M8896" s="326"/>
      <c r="N8896" s="220"/>
      <c r="O8896" s="220"/>
      <c r="P8896" s="220"/>
      <c r="Q8896" s="326"/>
      <c r="R8896" s="326"/>
      <c r="S8896" s="326"/>
      <c r="T8896" s="326"/>
    </row>
    <row r="8897" spans="1:20">
      <c r="A8897" s="220"/>
      <c r="B8897" s="220"/>
      <c r="C8897" s="220"/>
      <c r="D8897" s="220"/>
      <c r="E8897" s="220"/>
      <c r="F8897" s="220"/>
      <c r="G8897" s="220"/>
      <c r="H8897" s="220"/>
      <c r="I8897" s="220"/>
      <c r="J8897" s="220"/>
      <c r="K8897" s="220"/>
      <c r="L8897" s="220"/>
      <c r="M8897" s="326"/>
      <c r="N8897" s="220"/>
      <c r="O8897" s="220"/>
      <c r="P8897" s="220"/>
      <c r="Q8897" s="326"/>
      <c r="R8897" s="326"/>
      <c r="S8897" s="326"/>
      <c r="T8897" s="326"/>
    </row>
    <row r="8898" spans="1:20">
      <c r="A8898" s="220"/>
      <c r="B8898" s="220"/>
      <c r="C8898" s="220"/>
      <c r="D8898" s="220"/>
      <c r="E8898" s="220"/>
      <c r="F8898" s="220"/>
      <c r="G8898" s="220"/>
      <c r="H8898" s="220"/>
      <c r="I8898" s="220"/>
      <c r="J8898" s="220"/>
      <c r="K8898" s="220"/>
      <c r="L8898" s="220"/>
      <c r="M8898" s="326"/>
      <c r="N8898" s="220"/>
      <c r="O8898" s="220"/>
      <c r="P8898" s="220"/>
      <c r="Q8898" s="326"/>
      <c r="R8898" s="326"/>
      <c r="S8898" s="326"/>
      <c r="T8898" s="326"/>
    </row>
    <row r="8899" spans="1:20">
      <c r="A8899" s="220"/>
      <c r="B8899" s="220"/>
      <c r="C8899" s="220"/>
      <c r="D8899" s="220"/>
      <c r="E8899" s="220"/>
      <c r="F8899" s="220"/>
      <c r="G8899" s="220"/>
      <c r="H8899" s="220"/>
      <c r="I8899" s="220"/>
      <c r="J8899" s="220"/>
      <c r="K8899" s="220"/>
      <c r="L8899" s="220"/>
      <c r="M8899" s="326"/>
      <c r="N8899" s="220"/>
      <c r="O8899" s="220"/>
      <c r="P8899" s="220"/>
      <c r="Q8899" s="326"/>
      <c r="R8899" s="326"/>
      <c r="S8899" s="326"/>
      <c r="T8899" s="326"/>
    </row>
    <row r="8900" spans="1:20">
      <c r="A8900" s="220"/>
      <c r="B8900" s="220"/>
      <c r="C8900" s="220"/>
      <c r="D8900" s="220"/>
      <c r="E8900" s="220"/>
      <c r="F8900" s="220"/>
      <c r="G8900" s="220"/>
      <c r="H8900" s="220"/>
      <c r="I8900" s="220"/>
      <c r="J8900" s="220"/>
      <c r="K8900" s="220"/>
      <c r="L8900" s="220"/>
      <c r="M8900" s="326"/>
      <c r="N8900" s="220"/>
      <c r="O8900" s="220"/>
      <c r="P8900" s="220"/>
      <c r="Q8900" s="326"/>
      <c r="R8900" s="326"/>
      <c r="S8900" s="326"/>
      <c r="T8900" s="326"/>
    </row>
    <row r="8901" spans="1:20">
      <c r="A8901" s="220"/>
      <c r="B8901" s="220"/>
      <c r="C8901" s="220"/>
      <c r="D8901" s="220"/>
      <c r="E8901" s="220"/>
      <c r="F8901" s="220"/>
      <c r="G8901" s="220"/>
      <c r="H8901" s="220"/>
      <c r="I8901" s="220"/>
      <c r="J8901" s="220"/>
      <c r="K8901" s="220"/>
      <c r="L8901" s="220"/>
      <c r="M8901" s="326"/>
      <c r="N8901" s="220"/>
      <c r="O8901" s="220"/>
      <c r="P8901" s="220"/>
      <c r="Q8901" s="326"/>
      <c r="R8901" s="326"/>
      <c r="S8901" s="326"/>
      <c r="T8901" s="326"/>
    </row>
    <row r="8902" spans="1:20">
      <c r="A8902" s="220"/>
      <c r="B8902" s="220"/>
      <c r="C8902" s="220"/>
      <c r="D8902" s="220"/>
      <c r="E8902" s="220"/>
      <c r="F8902" s="220"/>
      <c r="G8902" s="220"/>
      <c r="H8902" s="220"/>
      <c r="I8902" s="220"/>
      <c r="J8902" s="220"/>
      <c r="K8902" s="220"/>
      <c r="L8902" s="220"/>
      <c r="M8902" s="326"/>
      <c r="N8902" s="220"/>
      <c r="O8902" s="220"/>
      <c r="P8902" s="220"/>
      <c r="Q8902" s="326"/>
      <c r="R8902" s="326"/>
      <c r="S8902" s="326"/>
      <c r="T8902" s="326"/>
    </row>
    <row r="8903" spans="1:20">
      <c r="A8903" s="220"/>
      <c r="B8903" s="220"/>
      <c r="C8903" s="220"/>
      <c r="D8903" s="220"/>
      <c r="E8903" s="220"/>
      <c r="F8903" s="220"/>
      <c r="G8903" s="220"/>
      <c r="H8903" s="220"/>
      <c r="I8903" s="220"/>
      <c r="J8903" s="220"/>
      <c r="K8903" s="220"/>
      <c r="L8903" s="220"/>
      <c r="M8903" s="326"/>
      <c r="N8903" s="220"/>
      <c r="O8903" s="220"/>
      <c r="P8903" s="220"/>
      <c r="Q8903" s="326"/>
      <c r="R8903" s="326"/>
      <c r="S8903" s="326"/>
      <c r="T8903" s="326"/>
    </row>
    <row r="8904" spans="1:20">
      <c r="A8904" s="220"/>
      <c r="B8904" s="220"/>
      <c r="C8904" s="220"/>
      <c r="D8904" s="220"/>
      <c r="E8904" s="220"/>
      <c r="F8904" s="220"/>
      <c r="G8904" s="220"/>
      <c r="H8904" s="220"/>
      <c r="I8904" s="220"/>
      <c r="J8904" s="220"/>
      <c r="K8904" s="220"/>
      <c r="L8904" s="220"/>
      <c r="M8904" s="326"/>
      <c r="N8904" s="220"/>
      <c r="O8904" s="220"/>
      <c r="P8904" s="220"/>
      <c r="Q8904" s="326"/>
      <c r="R8904" s="326"/>
      <c r="S8904" s="326"/>
      <c r="T8904" s="326"/>
    </row>
    <row r="8905" spans="1:20">
      <c r="A8905" s="220"/>
      <c r="B8905" s="220"/>
      <c r="C8905" s="220"/>
      <c r="D8905" s="220"/>
      <c r="E8905" s="220"/>
      <c r="F8905" s="220"/>
      <c r="G8905" s="220"/>
      <c r="H8905" s="220"/>
      <c r="I8905" s="220"/>
      <c r="J8905" s="220"/>
      <c r="K8905" s="220"/>
      <c r="L8905" s="220"/>
      <c r="M8905" s="326"/>
      <c r="N8905" s="220"/>
      <c r="O8905" s="220"/>
      <c r="P8905" s="220"/>
      <c r="Q8905" s="326"/>
      <c r="R8905" s="326"/>
      <c r="S8905" s="326"/>
      <c r="T8905" s="326"/>
    </row>
    <row r="8906" spans="1:20">
      <c r="A8906" s="220"/>
      <c r="B8906" s="220"/>
      <c r="C8906" s="220"/>
      <c r="D8906" s="220"/>
      <c r="E8906" s="220"/>
      <c r="F8906" s="220"/>
      <c r="G8906" s="220"/>
      <c r="H8906" s="220"/>
      <c r="I8906" s="220"/>
      <c r="J8906" s="220"/>
      <c r="K8906" s="220"/>
      <c r="L8906" s="220"/>
      <c r="M8906" s="326"/>
      <c r="N8906" s="220"/>
      <c r="O8906" s="220"/>
      <c r="P8906" s="220"/>
      <c r="Q8906" s="326"/>
      <c r="R8906" s="326"/>
      <c r="S8906" s="326"/>
      <c r="T8906" s="326"/>
    </row>
    <row r="8907" spans="1:20">
      <c r="A8907" s="220"/>
      <c r="B8907" s="220"/>
      <c r="C8907" s="220"/>
      <c r="D8907" s="220"/>
      <c r="E8907" s="220"/>
      <c r="F8907" s="220"/>
      <c r="G8907" s="220"/>
      <c r="H8907" s="220"/>
      <c r="I8907" s="220"/>
      <c r="J8907" s="220"/>
      <c r="K8907" s="220"/>
      <c r="L8907" s="220"/>
      <c r="M8907" s="326"/>
      <c r="N8907" s="220"/>
      <c r="O8907" s="220"/>
      <c r="P8907" s="220"/>
      <c r="Q8907" s="326"/>
      <c r="R8907" s="326"/>
      <c r="S8907" s="326"/>
      <c r="T8907" s="326"/>
    </row>
    <row r="8908" spans="1:20">
      <c r="A8908" s="220"/>
      <c r="B8908" s="220"/>
      <c r="C8908" s="220"/>
      <c r="D8908" s="220"/>
      <c r="E8908" s="220"/>
      <c r="F8908" s="220"/>
      <c r="G8908" s="220"/>
      <c r="H8908" s="220"/>
      <c r="I8908" s="220"/>
      <c r="J8908" s="220"/>
      <c r="K8908" s="220"/>
      <c r="L8908" s="220"/>
      <c r="M8908" s="326"/>
      <c r="N8908" s="220"/>
      <c r="O8908" s="220"/>
      <c r="P8908" s="220"/>
      <c r="Q8908" s="326"/>
      <c r="R8908" s="326"/>
      <c r="S8908" s="326"/>
      <c r="T8908" s="326"/>
    </row>
    <row r="8909" spans="1:20">
      <c r="A8909" s="220"/>
      <c r="B8909" s="220"/>
      <c r="C8909" s="220"/>
      <c r="D8909" s="220"/>
      <c r="E8909" s="220"/>
      <c r="F8909" s="220"/>
      <c r="G8909" s="220"/>
      <c r="H8909" s="220"/>
      <c r="I8909" s="220"/>
      <c r="J8909" s="220"/>
      <c r="K8909" s="220"/>
      <c r="L8909" s="220"/>
      <c r="M8909" s="326"/>
      <c r="N8909" s="220"/>
      <c r="O8909" s="220"/>
      <c r="P8909" s="220"/>
      <c r="Q8909" s="326"/>
      <c r="R8909" s="326"/>
      <c r="S8909" s="326"/>
      <c r="T8909" s="326"/>
    </row>
    <row r="8910" spans="1:20">
      <c r="A8910" s="220"/>
      <c r="B8910" s="220"/>
      <c r="C8910" s="220"/>
      <c r="D8910" s="220"/>
      <c r="E8910" s="220"/>
      <c r="F8910" s="220"/>
      <c r="G8910" s="220"/>
      <c r="H8910" s="220"/>
      <c r="I8910" s="220"/>
      <c r="J8910" s="220"/>
      <c r="K8910" s="220"/>
      <c r="L8910" s="220"/>
      <c r="M8910" s="326"/>
      <c r="N8910" s="220"/>
      <c r="O8910" s="220"/>
      <c r="P8910" s="220"/>
      <c r="Q8910" s="326"/>
      <c r="R8910" s="326"/>
      <c r="S8910" s="326"/>
      <c r="T8910" s="326"/>
    </row>
    <row r="8911" spans="1:20">
      <c r="A8911" s="220"/>
      <c r="B8911" s="220"/>
      <c r="C8911" s="220"/>
      <c r="D8911" s="220"/>
      <c r="E8911" s="220"/>
      <c r="F8911" s="220"/>
      <c r="G8911" s="220"/>
      <c r="H8911" s="220"/>
      <c r="I8911" s="220"/>
      <c r="J8911" s="220"/>
      <c r="K8911" s="220"/>
      <c r="L8911" s="220"/>
      <c r="M8911" s="326"/>
      <c r="N8911" s="220"/>
      <c r="O8911" s="220"/>
      <c r="P8911" s="220"/>
      <c r="Q8911" s="326"/>
      <c r="R8911" s="326"/>
      <c r="S8911" s="326"/>
      <c r="T8911" s="326"/>
    </row>
    <row r="8912" spans="1:20">
      <c r="A8912" s="220"/>
      <c r="B8912" s="220"/>
      <c r="C8912" s="220"/>
      <c r="D8912" s="220"/>
      <c r="E8912" s="220"/>
      <c r="F8912" s="220"/>
      <c r="G8912" s="220"/>
      <c r="H8912" s="220"/>
      <c r="I8912" s="220"/>
      <c r="J8912" s="220"/>
      <c r="K8912" s="220"/>
      <c r="L8912" s="220"/>
      <c r="M8912" s="326"/>
      <c r="N8912" s="220"/>
      <c r="O8912" s="220"/>
      <c r="P8912" s="220"/>
      <c r="Q8912" s="326"/>
      <c r="R8912" s="326"/>
      <c r="S8912" s="326"/>
      <c r="T8912" s="326"/>
    </row>
    <row r="8913" spans="1:20">
      <c r="A8913" s="220"/>
      <c r="B8913" s="220"/>
      <c r="C8913" s="220"/>
      <c r="D8913" s="220"/>
      <c r="E8913" s="220"/>
      <c r="F8913" s="220"/>
      <c r="G8913" s="220"/>
      <c r="H8913" s="220"/>
      <c r="I8913" s="220"/>
      <c r="J8913" s="220"/>
      <c r="K8913" s="220"/>
      <c r="L8913" s="220"/>
      <c r="M8913" s="326"/>
      <c r="N8913" s="220"/>
      <c r="O8913" s="220"/>
      <c r="P8913" s="220"/>
      <c r="Q8913" s="326"/>
      <c r="R8913" s="326"/>
      <c r="S8913" s="326"/>
      <c r="T8913" s="326"/>
    </row>
    <row r="8914" spans="1:20">
      <c r="A8914" s="220"/>
      <c r="B8914" s="220"/>
      <c r="C8914" s="220"/>
      <c r="D8914" s="220"/>
      <c r="E8914" s="220"/>
      <c r="F8914" s="220"/>
      <c r="G8914" s="220"/>
      <c r="H8914" s="220"/>
      <c r="I8914" s="220"/>
      <c r="J8914" s="220"/>
      <c r="K8914" s="220"/>
      <c r="L8914" s="220"/>
      <c r="M8914" s="326"/>
      <c r="N8914" s="220"/>
      <c r="O8914" s="220"/>
      <c r="P8914" s="220"/>
      <c r="Q8914" s="326"/>
      <c r="R8914" s="326"/>
      <c r="S8914" s="326"/>
      <c r="T8914" s="326"/>
    </row>
    <row r="8915" spans="1:20">
      <c r="A8915" s="220"/>
      <c r="B8915" s="220"/>
      <c r="C8915" s="220"/>
      <c r="D8915" s="220"/>
      <c r="E8915" s="220"/>
      <c r="F8915" s="220"/>
      <c r="G8915" s="220"/>
      <c r="H8915" s="220"/>
      <c r="I8915" s="220"/>
      <c r="J8915" s="220"/>
      <c r="K8915" s="220"/>
      <c r="L8915" s="220"/>
      <c r="M8915" s="326"/>
      <c r="N8915" s="220"/>
      <c r="O8915" s="220"/>
      <c r="P8915" s="220"/>
      <c r="Q8915" s="326"/>
      <c r="R8915" s="326"/>
      <c r="S8915" s="326"/>
      <c r="T8915" s="326"/>
    </row>
    <row r="8916" spans="1:20">
      <c r="A8916" s="220"/>
      <c r="B8916" s="220"/>
      <c r="C8916" s="220"/>
      <c r="D8916" s="220"/>
      <c r="E8916" s="220"/>
      <c r="F8916" s="220"/>
      <c r="G8916" s="220"/>
      <c r="H8916" s="220"/>
      <c r="I8916" s="220"/>
      <c r="J8916" s="220"/>
      <c r="K8916" s="220"/>
      <c r="L8916" s="220"/>
      <c r="M8916" s="326"/>
      <c r="N8916" s="220"/>
      <c r="O8916" s="220"/>
      <c r="P8916" s="220"/>
      <c r="Q8916" s="326"/>
      <c r="R8916" s="326"/>
      <c r="S8916" s="326"/>
      <c r="T8916" s="326"/>
    </row>
    <row r="8917" spans="1:20">
      <c r="A8917" s="220"/>
      <c r="B8917" s="220"/>
      <c r="C8917" s="220"/>
      <c r="D8917" s="220"/>
      <c r="E8917" s="220"/>
      <c r="F8917" s="220"/>
      <c r="G8917" s="220"/>
      <c r="H8917" s="220"/>
      <c r="I8917" s="220"/>
      <c r="J8917" s="220"/>
      <c r="K8917" s="220"/>
      <c r="L8917" s="220"/>
      <c r="M8917" s="326"/>
      <c r="N8917" s="220"/>
      <c r="O8917" s="220"/>
      <c r="P8917" s="220"/>
      <c r="Q8917" s="326"/>
      <c r="R8917" s="326"/>
      <c r="S8917" s="326"/>
      <c r="T8917" s="326"/>
    </row>
    <row r="8918" spans="1:20">
      <c r="A8918" s="220"/>
      <c r="B8918" s="220"/>
      <c r="C8918" s="220"/>
      <c r="D8918" s="220"/>
      <c r="E8918" s="220"/>
      <c r="F8918" s="220"/>
      <c r="G8918" s="220"/>
      <c r="H8918" s="220"/>
      <c r="I8918" s="220"/>
      <c r="J8918" s="220"/>
      <c r="K8918" s="220"/>
      <c r="L8918" s="220"/>
      <c r="M8918" s="326"/>
      <c r="N8918" s="220"/>
      <c r="O8918" s="220"/>
      <c r="P8918" s="220"/>
      <c r="Q8918" s="326"/>
      <c r="R8918" s="326"/>
      <c r="S8918" s="326"/>
      <c r="T8918" s="326"/>
    </row>
    <row r="8919" spans="1:20">
      <c r="A8919" s="220"/>
      <c r="B8919" s="220"/>
      <c r="C8919" s="220"/>
      <c r="D8919" s="220"/>
      <c r="E8919" s="220"/>
      <c r="F8919" s="220"/>
      <c r="G8919" s="220"/>
      <c r="H8919" s="220"/>
      <c r="I8919" s="220"/>
      <c r="J8919" s="220"/>
      <c r="K8919" s="220"/>
      <c r="L8919" s="220"/>
      <c r="M8919" s="326"/>
      <c r="N8919" s="220"/>
      <c r="O8919" s="220"/>
      <c r="P8919" s="220"/>
      <c r="Q8919" s="326"/>
      <c r="R8919" s="326"/>
      <c r="S8919" s="326"/>
      <c r="T8919" s="326"/>
    </row>
    <row r="8920" spans="1:20">
      <c r="A8920" s="220"/>
      <c r="B8920" s="220"/>
      <c r="C8920" s="220"/>
      <c r="D8920" s="220"/>
      <c r="E8920" s="220"/>
      <c r="F8920" s="220"/>
      <c r="G8920" s="220"/>
      <c r="H8920" s="220"/>
      <c r="I8920" s="220"/>
      <c r="J8920" s="220"/>
      <c r="K8920" s="220"/>
      <c r="L8920" s="220"/>
      <c r="M8920" s="326"/>
      <c r="N8920" s="220"/>
      <c r="O8920" s="220"/>
      <c r="P8920" s="220"/>
      <c r="Q8920" s="326"/>
      <c r="R8920" s="326"/>
      <c r="S8920" s="326"/>
      <c r="T8920" s="326"/>
    </row>
    <row r="8921" spans="1:20">
      <c r="A8921" s="220"/>
      <c r="B8921" s="220"/>
      <c r="C8921" s="220"/>
      <c r="D8921" s="220"/>
      <c r="E8921" s="220"/>
      <c r="F8921" s="220"/>
      <c r="G8921" s="220"/>
      <c r="H8921" s="220"/>
      <c r="I8921" s="220"/>
      <c r="J8921" s="220"/>
      <c r="K8921" s="220"/>
      <c r="L8921" s="220"/>
      <c r="M8921" s="326"/>
      <c r="N8921" s="220"/>
      <c r="O8921" s="220"/>
      <c r="P8921" s="220"/>
      <c r="Q8921" s="326"/>
      <c r="R8921" s="326"/>
      <c r="S8921" s="326"/>
      <c r="T8921" s="326"/>
    </row>
    <row r="8922" spans="1:20">
      <c r="A8922" s="220"/>
      <c r="B8922" s="220"/>
      <c r="C8922" s="220"/>
      <c r="D8922" s="220"/>
      <c r="E8922" s="220"/>
      <c r="F8922" s="220"/>
      <c r="G8922" s="220"/>
      <c r="H8922" s="220"/>
      <c r="I8922" s="220"/>
      <c r="J8922" s="220"/>
      <c r="K8922" s="220"/>
      <c r="L8922" s="220"/>
      <c r="M8922" s="326"/>
      <c r="N8922" s="220"/>
      <c r="O8922" s="220"/>
      <c r="P8922" s="220"/>
      <c r="Q8922" s="326"/>
      <c r="R8922" s="326"/>
      <c r="S8922" s="326"/>
      <c r="T8922" s="326"/>
    </row>
    <row r="8923" spans="1:20">
      <c r="A8923" s="220"/>
      <c r="B8923" s="220"/>
      <c r="C8923" s="220"/>
      <c r="D8923" s="220"/>
      <c r="E8923" s="220"/>
      <c r="F8923" s="220"/>
      <c r="G8923" s="220"/>
      <c r="H8923" s="220"/>
      <c r="I8923" s="220"/>
      <c r="J8923" s="220"/>
      <c r="K8923" s="220"/>
      <c r="L8923" s="220"/>
      <c r="M8923" s="326"/>
      <c r="N8923" s="220"/>
      <c r="O8923" s="220"/>
      <c r="P8923" s="220"/>
      <c r="Q8923" s="326"/>
      <c r="R8923" s="326"/>
      <c r="S8923" s="326"/>
      <c r="T8923" s="326"/>
    </row>
    <row r="8924" spans="1:20">
      <c r="A8924" s="220"/>
      <c r="B8924" s="220"/>
      <c r="C8924" s="220"/>
      <c r="D8924" s="220"/>
      <c r="E8924" s="220"/>
      <c r="F8924" s="220"/>
      <c r="G8924" s="220"/>
      <c r="H8924" s="220"/>
      <c r="I8924" s="220"/>
      <c r="J8924" s="220"/>
      <c r="K8924" s="220"/>
      <c r="L8924" s="220"/>
      <c r="M8924" s="326"/>
      <c r="N8924" s="220"/>
      <c r="O8924" s="220"/>
      <c r="P8924" s="220"/>
      <c r="Q8924" s="326"/>
      <c r="R8924" s="326"/>
      <c r="S8924" s="326"/>
      <c r="T8924" s="326"/>
    </row>
    <row r="8925" spans="1:20">
      <c r="A8925" s="220"/>
      <c r="B8925" s="220"/>
      <c r="C8925" s="220"/>
      <c r="D8925" s="220"/>
      <c r="E8925" s="220"/>
      <c r="F8925" s="220"/>
      <c r="G8925" s="220"/>
      <c r="H8925" s="220"/>
      <c r="I8925" s="220"/>
      <c r="J8925" s="220"/>
      <c r="K8925" s="220"/>
      <c r="L8925" s="220"/>
      <c r="M8925" s="326"/>
      <c r="N8925" s="220"/>
      <c r="O8925" s="220"/>
      <c r="P8925" s="220"/>
      <c r="Q8925" s="326"/>
      <c r="R8925" s="326"/>
      <c r="S8925" s="326"/>
      <c r="T8925" s="326"/>
    </row>
    <row r="8926" spans="1:20">
      <c r="A8926" s="220"/>
      <c r="B8926" s="220"/>
      <c r="C8926" s="220"/>
      <c r="D8926" s="220"/>
      <c r="E8926" s="220"/>
      <c r="F8926" s="220"/>
      <c r="G8926" s="220"/>
      <c r="H8926" s="220"/>
      <c r="I8926" s="220"/>
      <c r="J8926" s="220"/>
      <c r="K8926" s="220"/>
      <c r="L8926" s="220"/>
      <c r="M8926" s="326"/>
      <c r="N8926" s="220"/>
      <c r="O8926" s="220"/>
      <c r="P8926" s="220"/>
      <c r="Q8926" s="326"/>
      <c r="R8926" s="326"/>
      <c r="S8926" s="326"/>
      <c r="T8926" s="326"/>
    </row>
    <row r="8927" spans="1:20">
      <c r="A8927" s="220"/>
      <c r="B8927" s="220"/>
      <c r="C8927" s="220"/>
      <c r="D8927" s="220"/>
      <c r="E8927" s="220"/>
      <c r="F8927" s="220"/>
      <c r="G8927" s="220"/>
      <c r="H8927" s="220"/>
      <c r="I8927" s="220"/>
      <c r="J8927" s="220"/>
      <c r="K8927" s="220"/>
      <c r="L8927" s="220"/>
      <c r="M8927" s="326"/>
      <c r="N8927" s="220"/>
      <c r="O8927" s="220"/>
      <c r="P8927" s="220"/>
      <c r="Q8927" s="326"/>
      <c r="R8927" s="326"/>
      <c r="S8927" s="326"/>
      <c r="T8927" s="326"/>
    </row>
    <row r="8928" spans="1:20">
      <c r="A8928" s="220"/>
      <c r="B8928" s="220"/>
      <c r="C8928" s="220"/>
      <c r="D8928" s="220"/>
      <c r="E8928" s="220"/>
      <c r="F8928" s="220"/>
      <c r="G8928" s="220"/>
      <c r="H8928" s="220"/>
      <c r="I8928" s="220"/>
      <c r="J8928" s="220"/>
      <c r="K8928" s="220"/>
      <c r="L8928" s="220"/>
      <c r="M8928" s="326"/>
      <c r="N8928" s="220"/>
      <c r="O8928" s="220"/>
      <c r="P8928" s="220"/>
      <c r="Q8928" s="326"/>
      <c r="R8928" s="326"/>
      <c r="S8928" s="326"/>
      <c r="T8928" s="326"/>
    </row>
    <row r="8929" spans="1:20">
      <c r="A8929" s="220"/>
      <c r="B8929" s="220"/>
      <c r="C8929" s="220"/>
      <c r="D8929" s="220"/>
      <c r="E8929" s="220"/>
      <c r="F8929" s="220"/>
      <c r="G8929" s="220"/>
      <c r="H8929" s="220"/>
      <c r="I8929" s="220"/>
      <c r="J8929" s="220"/>
      <c r="K8929" s="220"/>
      <c r="L8929" s="220"/>
      <c r="M8929" s="326"/>
      <c r="N8929" s="220"/>
      <c r="O8929" s="220"/>
      <c r="P8929" s="220"/>
      <c r="Q8929" s="326"/>
      <c r="R8929" s="326"/>
      <c r="S8929" s="326"/>
      <c r="T8929" s="326"/>
    </row>
    <row r="8930" spans="1:20">
      <c r="A8930" s="220"/>
      <c r="B8930" s="220"/>
      <c r="C8930" s="220"/>
      <c r="D8930" s="220"/>
      <c r="E8930" s="220"/>
      <c r="F8930" s="220"/>
      <c r="G8930" s="220"/>
      <c r="H8930" s="220"/>
      <c r="I8930" s="220"/>
      <c r="J8930" s="220"/>
      <c r="K8930" s="220"/>
      <c r="L8930" s="220"/>
      <c r="M8930" s="326"/>
      <c r="N8930" s="220"/>
      <c r="O8930" s="220"/>
      <c r="P8930" s="220"/>
      <c r="Q8930" s="326"/>
      <c r="R8930" s="326"/>
      <c r="S8930" s="326"/>
      <c r="T8930" s="326"/>
    </row>
    <row r="8931" spans="1:20">
      <c r="A8931" s="220"/>
      <c r="B8931" s="220"/>
      <c r="C8931" s="220"/>
      <c r="D8931" s="220"/>
      <c r="E8931" s="220"/>
      <c r="F8931" s="220"/>
      <c r="G8931" s="220"/>
      <c r="H8931" s="220"/>
      <c r="I8931" s="220"/>
      <c r="J8931" s="220"/>
      <c r="K8931" s="220"/>
      <c r="L8931" s="220"/>
      <c r="M8931" s="326"/>
      <c r="N8931" s="220"/>
      <c r="O8931" s="220"/>
      <c r="P8931" s="220"/>
      <c r="Q8931" s="326"/>
      <c r="R8931" s="326"/>
      <c r="S8931" s="326"/>
      <c r="T8931" s="326"/>
    </row>
    <row r="8932" spans="1:20">
      <c r="A8932" s="220"/>
      <c r="B8932" s="220"/>
      <c r="C8932" s="220"/>
      <c r="D8932" s="220"/>
      <c r="E8932" s="220"/>
      <c r="F8932" s="220"/>
      <c r="G8932" s="220"/>
      <c r="H8932" s="220"/>
      <c r="I8932" s="220"/>
      <c r="J8932" s="220"/>
      <c r="K8932" s="220"/>
      <c r="L8932" s="220"/>
      <c r="M8932" s="326"/>
      <c r="N8932" s="220"/>
      <c r="O8932" s="220"/>
      <c r="P8932" s="220"/>
      <c r="Q8932" s="326"/>
      <c r="R8932" s="326"/>
      <c r="S8932" s="326"/>
      <c r="T8932" s="326"/>
    </row>
    <row r="8933" spans="1:20">
      <c r="A8933" s="220"/>
      <c r="B8933" s="220"/>
      <c r="C8933" s="220"/>
      <c r="D8933" s="220"/>
      <c r="E8933" s="220"/>
      <c r="F8933" s="220"/>
      <c r="G8933" s="220"/>
      <c r="H8933" s="220"/>
      <c r="I8933" s="220"/>
      <c r="J8933" s="220"/>
      <c r="K8933" s="220"/>
      <c r="L8933" s="220"/>
      <c r="M8933" s="326"/>
      <c r="N8933" s="220"/>
      <c r="O8933" s="220"/>
      <c r="P8933" s="220"/>
      <c r="Q8933" s="326"/>
      <c r="R8933" s="326"/>
      <c r="S8933" s="326"/>
      <c r="T8933" s="326"/>
    </row>
    <row r="8934" spans="1:20">
      <c r="A8934" s="220"/>
      <c r="B8934" s="220"/>
      <c r="C8934" s="220"/>
      <c r="D8934" s="220"/>
      <c r="E8934" s="220"/>
      <c r="F8934" s="220"/>
      <c r="G8934" s="220"/>
      <c r="H8934" s="220"/>
      <c r="I8934" s="220"/>
      <c r="J8934" s="220"/>
      <c r="K8934" s="220"/>
      <c r="L8934" s="220"/>
      <c r="M8934" s="326"/>
      <c r="N8934" s="220"/>
      <c r="O8934" s="220"/>
      <c r="P8934" s="220"/>
      <c r="Q8934" s="326"/>
      <c r="R8934" s="326"/>
      <c r="S8934" s="326"/>
      <c r="T8934" s="326"/>
    </row>
    <row r="8935" spans="1:20">
      <c r="A8935" s="220"/>
      <c r="B8935" s="220"/>
      <c r="C8935" s="220"/>
      <c r="D8935" s="220"/>
      <c r="E8935" s="220"/>
      <c r="F8935" s="220"/>
      <c r="G8935" s="220"/>
      <c r="H8935" s="220"/>
      <c r="I8935" s="220"/>
      <c r="J8935" s="220"/>
      <c r="K8935" s="220"/>
      <c r="L8935" s="220"/>
      <c r="M8935" s="326"/>
      <c r="N8935" s="220"/>
      <c r="O8935" s="220"/>
      <c r="P8935" s="220"/>
      <c r="Q8935" s="326"/>
      <c r="R8935" s="326"/>
      <c r="S8935" s="326"/>
      <c r="T8935" s="326"/>
    </row>
    <row r="8936" spans="1:20">
      <c r="A8936" s="220"/>
      <c r="B8936" s="220"/>
      <c r="C8936" s="220"/>
      <c r="D8936" s="220"/>
      <c r="E8936" s="220"/>
      <c r="F8936" s="220"/>
      <c r="G8936" s="220"/>
      <c r="H8936" s="220"/>
      <c r="I8936" s="220"/>
      <c r="J8936" s="220"/>
      <c r="K8936" s="220"/>
      <c r="L8936" s="220"/>
      <c r="M8936" s="326"/>
      <c r="N8936" s="220"/>
      <c r="O8936" s="220"/>
      <c r="P8936" s="220"/>
      <c r="Q8936" s="326"/>
      <c r="R8936" s="326"/>
      <c r="S8936" s="326"/>
      <c r="T8936" s="326"/>
    </row>
    <row r="8937" spans="1:20">
      <c r="A8937" s="220"/>
      <c r="B8937" s="220"/>
      <c r="C8937" s="220"/>
      <c r="D8937" s="220"/>
      <c r="E8937" s="220"/>
      <c r="F8937" s="220"/>
      <c r="G8937" s="220"/>
      <c r="H8937" s="220"/>
      <c r="I8937" s="220"/>
      <c r="J8937" s="220"/>
      <c r="K8937" s="220"/>
      <c r="L8937" s="220"/>
      <c r="M8937" s="326"/>
      <c r="N8937" s="220"/>
      <c r="O8937" s="220"/>
      <c r="P8937" s="220"/>
      <c r="Q8937" s="326"/>
      <c r="R8937" s="326"/>
      <c r="S8937" s="326"/>
      <c r="T8937" s="326"/>
    </row>
    <row r="8938" spans="1:20">
      <c r="A8938" s="220"/>
      <c r="B8938" s="220"/>
      <c r="C8938" s="220"/>
      <c r="D8938" s="220"/>
      <c r="E8938" s="220"/>
      <c r="F8938" s="220"/>
      <c r="G8938" s="220"/>
      <c r="H8938" s="220"/>
      <c r="I8938" s="220"/>
      <c r="J8938" s="220"/>
      <c r="K8938" s="220"/>
      <c r="L8938" s="220"/>
      <c r="M8938" s="326"/>
      <c r="N8938" s="220"/>
      <c r="O8938" s="220"/>
      <c r="P8938" s="220"/>
      <c r="Q8938" s="326"/>
      <c r="R8938" s="326"/>
      <c r="S8938" s="326"/>
      <c r="T8938" s="326"/>
    </row>
    <row r="8939" spans="1:20">
      <c r="A8939" s="220"/>
      <c r="B8939" s="220"/>
      <c r="C8939" s="220"/>
      <c r="D8939" s="220"/>
      <c r="E8939" s="220"/>
      <c r="F8939" s="220"/>
      <c r="G8939" s="220"/>
      <c r="H8939" s="220"/>
      <c r="I8939" s="220"/>
      <c r="J8939" s="220"/>
      <c r="K8939" s="220"/>
      <c r="L8939" s="220"/>
      <c r="M8939" s="326"/>
      <c r="N8939" s="220"/>
      <c r="O8939" s="220"/>
      <c r="P8939" s="220"/>
      <c r="Q8939" s="326"/>
      <c r="R8939" s="326"/>
      <c r="S8939" s="326"/>
      <c r="T8939" s="326"/>
    </row>
    <row r="8940" spans="1:20">
      <c r="A8940" s="220"/>
      <c r="B8940" s="220"/>
      <c r="C8940" s="220"/>
      <c r="D8940" s="220"/>
      <c r="E8940" s="220"/>
      <c r="F8940" s="220"/>
      <c r="G8940" s="220"/>
      <c r="H8940" s="220"/>
      <c r="I8940" s="220"/>
      <c r="J8940" s="220"/>
      <c r="K8940" s="220"/>
      <c r="L8940" s="220"/>
      <c r="M8940" s="326"/>
      <c r="N8940" s="220"/>
      <c r="O8940" s="220"/>
      <c r="P8940" s="220"/>
      <c r="Q8940" s="326"/>
      <c r="R8940" s="326"/>
      <c r="S8940" s="326"/>
      <c r="T8940" s="326"/>
    </row>
    <row r="8941" spans="1:20">
      <c r="A8941" s="220"/>
      <c r="B8941" s="220"/>
      <c r="C8941" s="220"/>
      <c r="D8941" s="220"/>
      <c r="E8941" s="220"/>
      <c r="F8941" s="220"/>
      <c r="G8941" s="220"/>
      <c r="H8941" s="220"/>
      <c r="I8941" s="220"/>
      <c r="J8941" s="220"/>
      <c r="K8941" s="220"/>
      <c r="L8941" s="220"/>
      <c r="M8941" s="326"/>
      <c r="N8941" s="220"/>
      <c r="O8941" s="220"/>
      <c r="P8941" s="220"/>
      <c r="Q8941" s="326"/>
      <c r="R8941" s="326"/>
      <c r="S8941" s="326"/>
      <c r="T8941" s="326"/>
    </row>
    <row r="8942" spans="1:20">
      <c r="A8942" s="220"/>
      <c r="B8942" s="220"/>
      <c r="C8942" s="220"/>
      <c r="D8942" s="220"/>
      <c r="E8942" s="220"/>
      <c r="F8942" s="220"/>
      <c r="G8942" s="220"/>
      <c r="H8942" s="220"/>
      <c r="I8942" s="220"/>
      <c r="J8942" s="220"/>
      <c r="K8942" s="220"/>
      <c r="L8942" s="220"/>
      <c r="M8942" s="326"/>
      <c r="N8942" s="220"/>
      <c r="O8942" s="220"/>
      <c r="P8942" s="220"/>
      <c r="Q8942" s="326"/>
      <c r="R8942" s="326"/>
      <c r="S8942" s="326"/>
      <c r="T8942" s="326"/>
    </row>
    <row r="8943" spans="1:20">
      <c r="A8943" s="220"/>
      <c r="B8943" s="220"/>
      <c r="C8943" s="220"/>
      <c r="D8943" s="220"/>
      <c r="E8943" s="220"/>
      <c r="F8943" s="220"/>
      <c r="G8943" s="220"/>
      <c r="H8943" s="220"/>
      <c r="I8943" s="220"/>
      <c r="J8943" s="220"/>
      <c r="K8943" s="220"/>
      <c r="L8943" s="220"/>
      <c r="M8943" s="326"/>
      <c r="N8943" s="220"/>
      <c r="O8943" s="220"/>
      <c r="P8943" s="220"/>
      <c r="Q8943" s="326"/>
      <c r="R8943" s="326"/>
      <c r="S8943" s="326"/>
      <c r="T8943" s="326"/>
    </row>
    <row r="8944" spans="1:20">
      <c r="A8944" s="220"/>
      <c r="B8944" s="220"/>
      <c r="C8944" s="220"/>
      <c r="D8944" s="220"/>
      <c r="E8944" s="220"/>
      <c r="F8944" s="220"/>
      <c r="G8944" s="220"/>
      <c r="H8944" s="220"/>
      <c r="I8944" s="220"/>
      <c r="J8944" s="220"/>
      <c r="K8944" s="220"/>
      <c r="L8944" s="220"/>
      <c r="M8944" s="326"/>
      <c r="N8944" s="220"/>
      <c r="O8944" s="220"/>
      <c r="P8944" s="220"/>
      <c r="Q8944" s="326"/>
      <c r="R8944" s="326"/>
      <c r="S8944" s="326"/>
      <c r="T8944" s="326"/>
    </row>
    <row r="8945" spans="1:20">
      <c r="A8945" s="220"/>
      <c r="B8945" s="220"/>
      <c r="C8945" s="220"/>
      <c r="D8945" s="220"/>
      <c r="E8945" s="220"/>
      <c r="F8945" s="220"/>
      <c r="G8945" s="220"/>
      <c r="H8945" s="220"/>
      <c r="I8945" s="220"/>
      <c r="J8945" s="220"/>
      <c r="K8945" s="220"/>
      <c r="L8945" s="220"/>
      <c r="M8945" s="326"/>
      <c r="N8945" s="220"/>
      <c r="O8945" s="220"/>
      <c r="P8945" s="220"/>
      <c r="Q8945" s="326"/>
      <c r="R8945" s="326"/>
      <c r="S8945" s="326"/>
      <c r="T8945" s="326"/>
    </row>
    <row r="8946" spans="1:20">
      <c r="A8946" s="220"/>
      <c r="B8946" s="220"/>
      <c r="C8946" s="220"/>
      <c r="D8946" s="220"/>
      <c r="E8946" s="220"/>
      <c r="F8946" s="220"/>
      <c r="G8946" s="220"/>
      <c r="H8946" s="220"/>
      <c r="I8946" s="220"/>
      <c r="J8946" s="220"/>
      <c r="K8946" s="220"/>
      <c r="L8946" s="220"/>
      <c r="M8946" s="326"/>
      <c r="N8946" s="220"/>
      <c r="O8946" s="220"/>
      <c r="P8946" s="220"/>
      <c r="Q8946" s="326"/>
      <c r="R8946" s="326"/>
      <c r="S8946" s="326"/>
      <c r="T8946" s="326"/>
    </row>
    <row r="8947" spans="1:20">
      <c r="A8947" s="220"/>
      <c r="B8947" s="220"/>
      <c r="C8947" s="220"/>
      <c r="D8947" s="220"/>
      <c r="E8947" s="220"/>
      <c r="F8947" s="220"/>
      <c r="G8947" s="220"/>
      <c r="H8947" s="220"/>
      <c r="I8947" s="220"/>
      <c r="J8947" s="220"/>
      <c r="K8947" s="220"/>
      <c r="L8947" s="220"/>
      <c r="M8947" s="326"/>
      <c r="N8947" s="220"/>
      <c r="O8947" s="220"/>
      <c r="P8947" s="220"/>
      <c r="Q8947" s="326"/>
      <c r="R8947" s="326"/>
      <c r="S8947" s="326"/>
      <c r="T8947" s="326"/>
    </row>
    <row r="8948" spans="1:20">
      <c r="A8948" s="220"/>
      <c r="B8948" s="220"/>
      <c r="C8948" s="220"/>
      <c r="D8948" s="220"/>
      <c r="E8948" s="220"/>
      <c r="F8948" s="220"/>
      <c r="G8948" s="220"/>
      <c r="H8948" s="220"/>
      <c r="I8948" s="220"/>
      <c r="J8948" s="220"/>
      <c r="K8948" s="220"/>
      <c r="L8948" s="220"/>
      <c r="M8948" s="326"/>
      <c r="N8948" s="220"/>
      <c r="O8948" s="220"/>
      <c r="P8948" s="220"/>
      <c r="Q8948" s="326"/>
      <c r="R8948" s="326"/>
      <c r="S8948" s="326"/>
      <c r="T8948" s="326"/>
    </row>
    <row r="8949" spans="1:20">
      <c r="A8949" s="220"/>
      <c r="B8949" s="220"/>
      <c r="C8949" s="220"/>
      <c r="D8949" s="220"/>
      <c r="E8949" s="220"/>
      <c r="F8949" s="220"/>
      <c r="G8949" s="220"/>
      <c r="H8949" s="220"/>
      <c r="I8949" s="220"/>
      <c r="J8949" s="220"/>
      <c r="K8949" s="220"/>
      <c r="L8949" s="220"/>
      <c r="M8949" s="326"/>
      <c r="N8949" s="220"/>
      <c r="O8949" s="220"/>
      <c r="P8949" s="220"/>
      <c r="Q8949" s="326"/>
      <c r="R8949" s="326"/>
      <c r="S8949" s="326"/>
      <c r="T8949" s="326"/>
    </row>
    <row r="8950" spans="1:20">
      <c r="A8950" s="220"/>
      <c r="B8950" s="220"/>
      <c r="C8950" s="220"/>
      <c r="D8950" s="220"/>
      <c r="E8950" s="220"/>
      <c r="F8950" s="220"/>
      <c r="G8950" s="220"/>
      <c r="H8950" s="220"/>
      <c r="I8950" s="220"/>
      <c r="J8950" s="220"/>
      <c r="K8950" s="220"/>
      <c r="L8950" s="220"/>
      <c r="M8950" s="326"/>
      <c r="N8950" s="220"/>
      <c r="O8950" s="220"/>
      <c r="P8950" s="220"/>
      <c r="Q8950" s="326"/>
      <c r="R8950" s="326"/>
      <c r="S8950" s="326"/>
      <c r="T8950" s="326"/>
    </row>
    <row r="8951" spans="1:20">
      <c r="A8951" s="220"/>
      <c r="B8951" s="220"/>
      <c r="C8951" s="220"/>
      <c r="D8951" s="220"/>
      <c r="E8951" s="220"/>
      <c r="F8951" s="220"/>
      <c r="G8951" s="220"/>
      <c r="H8951" s="220"/>
      <c r="I8951" s="220"/>
      <c r="J8951" s="220"/>
      <c r="K8951" s="220"/>
      <c r="L8951" s="220"/>
      <c r="M8951" s="326"/>
      <c r="N8951" s="220"/>
      <c r="O8951" s="220"/>
      <c r="P8951" s="220"/>
      <c r="Q8951" s="326"/>
      <c r="R8951" s="326"/>
      <c r="S8951" s="326"/>
      <c r="T8951" s="326"/>
    </row>
    <row r="8952" spans="1:20">
      <c r="A8952" s="220"/>
      <c r="B8952" s="220"/>
      <c r="C8952" s="220"/>
      <c r="D8952" s="220"/>
      <c r="E8952" s="220"/>
      <c r="F8952" s="220"/>
      <c r="G8952" s="220"/>
      <c r="H8952" s="220"/>
      <c r="I8952" s="220"/>
      <c r="J8952" s="220"/>
      <c r="K8952" s="220"/>
      <c r="L8952" s="220"/>
      <c r="M8952" s="326"/>
      <c r="N8952" s="220"/>
      <c r="O8952" s="220"/>
      <c r="P8952" s="220"/>
      <c r="Q8952" s="326"/>
      <c r="R8952" s="326"/>
      <c r="S8952" s="326"/>
      <c r="T8952" s="326"/>
    </row>
    <row r="8953" spans="1:20">
      <c r="A8953" s="220"/>
      <c r="B8953" s="220"/>
      <c r="C8953" s="220"/>
      <c r="D8953" s="220"/>
      <c r="E8953" s="220"/>
      <c r="F8953" s="220"/>
      <c r="G8953" s="220"/>
      <c r="H8953" s="220"/>
      <c r="I8953" s="220"/>
      <c r="J8953" s="220"/>
      <c r="K8953" s="220"/>
      <c r="L8953" s="220"/>
      <c r="M8953" s="326"/>
      <c r="N8953" s="220"/>
      <c r="O8953" s="220"/>
      <c r="P8953" s="220"/>
      <c r="Q8953" s="326"/>
      <c r="R8953" s="326"/>
      <c r="S8953" s="326"/>
      <c r="T8953" s="326"/>
    </row>
    <row r="8954" spans="1:20">
      <c r="A8954" s="220"/>
      <c r="B8954" s="220"/>
      <c r="C8954" s="220"/>
      <c r="D8954" s="220"/>
      <c r="E8954" s="220"/>
      <c r="F8954" s="220"/>
      <c r="G8954" s="220"/>
      <c r="H8954" s="220"/>
      <c r="I8954" s="220"/>
      <c r="J8954" s="220"/>
      <c r="K8954" s="220"/>
      <c r="L8954" s="220"/>
      <c r="M8954" s="326"/>
      <c r="N8954" s="220"/>
      <c r="O8954" s="220"/>
      <c r="P8954" s="220"/>
      <c r="Q8954" s="326"/>
      <c r="R8954" s="326"/>
      <c r="S8954" s="326"/>
      <c r="T8954" s="326"/>
    </row>
    <row r="8955" spans="1:20">
      <c r="A8955" s="220"/>
      <c r="B8955" s="220"/>
      <c r="C8955" s="220"/>
      <c r="D8955" s="220"/>
      <c r="E8955" s="220"/>
      <c r="F8955" s="220"/>
      <c r="G8955" s="220"/>
      <c r="H8955" s="220"/>
      <c r="I8955" s="220"/>
      <c r="J8955" s="220"/>
      <c r="K8955" s="220"/>
      <c r="L8955" s="220"/>
      <c r="M8955" s="326"/>
      <c r="N8955" s="220"/>
      <c r="O8955" s="220"/>
      <c r="P8955" s="220"/>
      <c r="Q8955" s="326"/>
      <c r="R8955" s="326"/>
      <c r="S8955" s="326"/>
      <c r="T8955" s="326"/>
    </row>
    <row r="8956" spans="1:20">
      <c r="A8956" s="220"/>
      <c r="B8956" s="220"/>
      <c r="C8956" s="220"/>
      <c r="D8956" s="220"/>
      <c r="E8956" s="220"/>
      <c r="F8956" s="220"/>
      <c r="G8956" s="220"/>
      <c r="H8956" s="220"/>
      <c r="I8956" s="220"/>
      <c r="J8956" s="220"/>
      <c r="K8956" s="220"/>
      <c r="L8956" s="220"/>
      <c r="M8956" s="326"/>
      <c r="N8956" s="220"/>
      <c r="O8956" s="220"/>
      <c r="P8956" s="220"/>
      <c r="Q8956" s="326"/>
      <c r="R8956" s="326"/>
      <c r="S8956" s="326"/>
      <c r="T8956" s="326"/>
    </row>
    <row r="8957" spans="1:20">
      <c r="A8957" s="220"/>
      <c r="B8957" s="220"/>
      <c r="C8957" s="220"/>
      <c r="D8957" s="220"/>
      <c r="E8957" s="220"/>
      <c r="F8957" s="220"/>
      <c r="G8957" s="220"/>
      <c r="H8957" s="220"/>
      <c r="I8957" s="220"/>
      <c r="J8957" s="220"/>
      <c r="K8957" s="220"/>
      <c r="L8957" s="220"/>
      <c r="M8957" s="326"/>
      <c r="N8957" s="220"/>
      <c r="O8957" s="220"/>
      <c r="P8957" s="220"/>
      <c r="Q8957" s="326"/>
      <c r="R8957" s="326"/>
      <c r="S8957" s="326"/>
      <c r="T8957" s="326"/>
    </row>
    <row r="8958" spans="1:20">
      <c r="A8958" s="220"/>
      <c r="B8958" s="220"/>
      <c r="C8958" s="220"/>
      <c r="D8958" s="220"/>
      <c r="E8958" s="220"/>
      <c r="F8958" s="220"/>
      <c r="G8958" s="220"/>
      <c r="H8958" s="220"/>
      <c r="I8958" s="220"/>
      <c r="J8958" s="220"/>
      <c r="K8958" s="220"/>
      <c r="L8958" s="220"/>
      <c r="M8958" s="326"/>
      <c r="N8958" s="220"/>
      <c r="O8958" s="220"/>
      <c r="P8958" s="220"/>
      <c r="Q8958" s="326"/>
      <c r="R8958" s="326"/>
      <c r="S8958" s="326"/>
      <c r="T8958" s="326"/>
    </row>
    <row r="8959" spans="1:20">
      <c r="A8959" s="220"/>
      <c r="B8959" s="220"/>
      <c r="C8959" s="220"/>
      <c r="D8959" s="220"/>
      <c r="E8959" s="220"/>
      <c r="F8959" s="220"/>
      <c r="G8959" s="220"/>
      <c r="H8959" s="220"/>
      <c r="I8959" s="220"/>
      <c r="J8959" s="220"/>
      <c r="K8959" s="220"/>
      <c r="L8959" s="220"/>
      <c r="M8959" s="326"/>
      <c r="N8959" s="220"/>
      <c r="O8959" s="220"/>
      <c r="P8959" s="220"/>
      <c r="Q8959" s="326"/>
      <c r="R8959" s="326"/>
      <c r="S8959" s="326"/>
      <c r="T8959" s="326"/>
    </row>
    <row r="8960" spans="1:20">
      <c r="A8960" s="220"/>
      <c r="B8960" s="220"/>
      <c r="C8960" s="220"/>
      <c r="D8960" s="220"/>
      <c r="E8960" s="220"/>
      <c r="F8960" s="220"/>
      <c r="G8960" s="220"/>
      <c r="H8960" s="220"/>
      <c r="I8960" s="220"/>
      <c r="J8960" s="220"/>
      <c r="K8960" s="220"/>
      <c r="L8960" s="220"/>
      <c r="M8960" s="326"/>
      <c r="N8960" s="220"/>
      <c r="O8960" s="220"/>
      <c r="P8960" s="220"/>
      <c r="Q8960" s="326"/>
      <c r="R8960" s="326"/>
      <c r="S8960" s="326"/>
      <c r="T8960" s="326"/>
    </row>
    <row r="8961" spans="1:20">
      <c r="A8961" s="220"/>
      <c r="B8961" s="220"/>
      <c r="C8961" s="220"/>
      <c r="D8961" s="220"/>
      <c r="E8961" s="220"/>
      <c r="F8961" s="220"/>
      <c r="G8961" s="220"/>
      <c r="H8961" s="220"/>
      <c r="I8961" s="220"/>
      <c r="J8961" s="220"/>
      <c r="K8961" s="220"/>
      <c r="L8961" s="220"/>
      <c r="M8961" s="326"/>
      <c r="N8961" s="220"/>
      <c r="O8961" s="220"/>
      <c r="P8961" s="220"/>
      <c r="Q8961" s="326"/>
      <c r="R8961" s="326"/>
      <c r="S8961" s="326"/>
      <c r="T8961" s="326"/>
    </row>
    <row r="8962" spans="1:20">
      <c r="A8962" s="220"/>
      <c r="B8962" s="220"/>
      <c r="C8962" s="220"/>
      <c r="D8962" s="220"/>
      <c r="E8962" s="220"/>
      <c r="F8962" s="220"/>
      <c r="G8962" s="220"/>
      <c r="H8962" s="220"/>
      <c r="I8962" s="220"/>
      <c r="J8962" s="220"/>
      <c r="K8962" s="220"/>
      <c r="L8962" s="220"/>
      <c r="M8962" s="326"/>
      <c r="N8962" s="220"/>
      <c r="O8962" s="220"/>
      <c r="P8962" s="220"/>
      <c r="Q8962" s="326"/>
      <c r="R8962" s="326"/>
      <c r="S8962" s="326"/>
      <c r="T8962" s="326"/>
    </row>
    <row r="8963" spans="1:20">
      <c r="A8963" s="220"/>
      <c r="B8963" s="220"/>
      <c r="C8963" s="220"/>
      <c r="D8963" s="220"/>
      <c r="E8963" s="220"/>
      <c r="F8963" s="220"/>
      <c r="G8963" s="220"/>
      <c r="H8963" s="220"/>
      <c r="I8963" s="220"/>
      <c r="J8963" s="220"/>
      <c r="K8963" s="220"/>
      <c r="L8963" s="220"/>
      <c r="M8963" s="326"/>
      <c r="N8963" s="220"/>
      <c r="O8963" s="220"/>
      <c r="P8963" s="220"/>
      <c r="Q8963" s="326"/>
      <c r="R8963" s="326"/>
      <c r="S8963" s="326"/>
      <c r="T8963" s="326"/>
    </row>
    <row r="8964" spans="1:20">
      <c r="A8964" s="220"/>
      <c r="B8964" s="220"/>
      <c r="C8964" s="220"/>
      <c r="D8964" s="220"/>
      <c r="E8964" s="220"/>
      <c r="F8964" s="220"/>
      <c r="G8964" s="220"/>
      <c r="H8964" s="220"/>
      <c r="I8964" s="220"/>
      <c r="J8964" s="220"/>
      <c r="K8964" s="220"/>
      <c r="L8964" s="220"/>
      <c r="M8964" s="326"/>
      <c r="N8964" s="220"/>
      <c r="O8964" s="220"/>
      <c r="P8964" s="220"/>
      <c r="Q8964" s="326"/>
      <c r="R8964" s="326"/>
      <c r="S8964" s="326"/>
      <c r="T8964" s="326"/>
    </row>
    <row r="8965" spans="1:20">
      <c r="A8965" s="220"/>
      <c r="B8965" s="220"/>
      <c r="C8965" s="220"/>
      <c r="D8965" s="220"/>
      <c r="E8965" s="220"/>
      <c r="F8965" s="220"/>
      <c r="G8965" s="220"/>
      <c r="H8965" s="220"/>
      <c r="I8965" s="220"/>
      <c r="J8965" s="220"/>
      <c r="K8965" s="220"/>
      <c r="L8965" s="220"/>
      <c r="M8965" s="326"/>
      <c r="N8965" s="220"/>
      <c r="O8965" s="220"/>
      <c r="P8965" s="220"/>
      <c r="Q8965" s="326"/>
      <c r="R8965" s="326"/>
      <c r="S8965" s="326"/>
      <c r="T8965" s="326"/>
    </row>
    <row r="8966" spans="1:20">
      <c r="A8966" s="220"/>
      <c r="B8966" s="220"/>
      <c r="C8966" s="220"/>
      <c r="D8966" s="220"/>
      <c r="E8966" s="220"/>
      <c r="F8966" s="220"/>
      <c r="G8966" s="220"/>
      <c r="H8966" s="220"/>
      <c r="I8966" s="220"/>
      <c r="J8966" s="220"/>
      <c r="K8966" s="220"/>
      <c r="L8966" s="220"/>
      <c r="M8966" s="326"/>
      <c r="N8966" s="220"/>
      <c r="O8966" s="220"/>
      <c r="P8966" s="220"/>
      <c r="Q8966" s="326"/>
      <c r="R8966" s="326"/>
      <c r="S8966" s="326"/>
      <c r="T8966" s="326"/>
    </row>
    <row r="8967" spans="1:20">
      <c r="A8967" s="220"/>
      <c r="B8967" s="220"/>
      <c r="C8967" s="220"/>
      <c r="D8967" s="220"/>
      <c r="E8967" s="220"/>
      <c r="F8967" s="220"/>
      <c r="G8967" s="220"/>
      <c r="H8967" s="220"/>
      <c r="I8967" s="220"/>
      <c r="J8967" s="220"/>
      <c r="K8967" s="220"/>
      <c r="L8967" s="220"/>
      <c r="M8967" s="326"/>
      <c r="N8967" s="220"/>
      <c r="O8967" s="220"/>
      <c r="P8967" s="220"/>
      <c r="Q8967" s="326"/>
      <c r="R8967" s="326"/>
      <c r="S8967" s="326"/>
      <c r="T8967" s="326"/>
    </row>
    <row r="8968" spans="1:20">
      <c r="A8968" s="220"/>
      <c r="B8968" s="220"/>
      <c r="C8968" s="220"/>
      <c r="D8968" s="220"/>
      <c r="E8968" s="220"/>
      <c r="F8968" s="220"/>
      <c r="G8968" s="220"/>
      <c r="H8968" s="220"/>
      <c r="I8968" s="220"/>
      <c r="J8968" s="220"/>
      <c r="K8968" s="220"/>
      <c r="L8968" s="220"/>
      <c r="M8968" s="326"/>
      <c r="N8968" s="220"/>
      <c r="O8968" s="220"/>
      <c r="P8968" s="220"/>
      <c r="Q8968" s="326"/>
      <c r="R8968" s="326"/>
      <c r="S8968" s="326"/>
      <c r="T8968" s="326"/>
    </row>
    <row r="8969" spans="1:20">
      <c r="A8969" s="220"/>
      <c r="B8969" s="220"/>
      <c r="C8969" s="220"/>
      <c r="D8969" s="220"/>
      <c r="E8969" s="220"/>
      <c r="F8969" s="220"/>
      <c r="G8969" s="220"/>
      <c r="H8969" s="220"/>
      <c r="I8969" s="220"/>
      <c r="J8969" s="220"/>
      <c r="K8969" s="220"/>
      <c r="L8969" s="220"/>
      <c r="M8969" s="326"/>
      <c r="N8969" s="220"/>
      <c r="O8969" s="220"/>
      <c r="P8969" s="220"/>
      <c r="Q8969" s="326"/>
      <c r="R8969" s="326"/>
      <c r="S8969" s="326"/>
      <c r="T8969" s="326"/>
    </row>
    <row r="8970" spans="1:20">
      <c r="A8970" s="220"/>
      <c r="B8970" s="220"/>
      <c r="C8970" s="220"/>
      <c r="D8970" s="220"/>
      <c r="E8970" s="220"/>
      <c r="F8970" s="220"/>
      <c r="G8970" s="220"/>
      <c r="H8970" s="220"/>
      <c r="I8970" s="220"/>
      <c r="J8970" s="220"/>
      <c r="K8970" s="220"/>
      <c r="L8970" s="220"/>
      <c r="M8970" s="326"/>
      <c r="N8970" s="220"/>
      <c r="O8970" s="220"/>
      <c r="P8970" s="220"/>
      <c r="Q8970" s="326"/>
      <c r="R8970" s="326"/>
      <c r="S8970" s="326"/>
      <c r="T8970" s="326"/>
    </row>
    <row r="8971" spans="1:20">
      <c r="A8971" s="220"/>
      <c r="B8971" s="220"/>
      <c r="C8971" s="220"/>
      <c r="D8971" s="220"/>
      <c r="E8971" s="220"/>
      <c r="F8971" s="220"/>
      <c r="G8971" s="220"/>
      <c r="H8971" s="220"/>
      <c r="I8971" s="220"/>
      <c r="J8971" s="220"/>
      <c r="K8971" s="220"/>
      <c r="L8971" s="220"/>
      <c r="M8971" s="326"/>
      <c r="N8971" s="220"/>
      <c r="O8971" s="220"/>
      <c r="P8971" s="220"/>
      <c r="Q8971" s="326"/>
      <c r="R8971" s="326"/>
      <c r="S8971" s="326"/>
      <c r="T8971" s="326"/>
    </row>
    <row r="8972" spans="1:20">
      <c r="A8972" s="220"/>
      <c r="B8972" s="220"/>
      <c r="C8972" s="220"/>
      <c r="D8972" s="220"/>
      <c r="E8972" s="220"/>
      <c r="F8972" s="220"/>
      <c r="G8972" s="220"/>
      <c r="H8972" s="220"/>
      <c r="I8972" s="220"/>
      <c r="J8972" s="220"/>
      <c r="K8972" s="220"/>
      <c r="L8972" s="220"/>
      <c r="M8972" s="326"/>
      <c r="N8972" s="220"/>
      <c r="O8972" s="220"/>
      <c r="P8972" s="220"/>
      <c r="Q8972" s="326"/>
      <c r="R8972" s="326"/>
      <c r="S8972" s="326"/>
      <c r="T8972" s="326"/>
    </row>
    <row r="8973" spans="1:20">
      <c r="A8973" s="220"/>
      <c r="B8973" s="220"/>
      <c r="C8973" s="220"/>
      <c r="D8973" s="220"/>
      <c r="E8973" s="220"/>
      <c r="F8973" s="220"/>
      <c r="G8973" s="220"/>
      <c r="H8973" s="220"/>
      <c r="I8973" s="220"/>
      <c r="J8973" s="220"/>
      <c r="K8973" s="220"/>
      <c r="L8973" s="220"/>
      <c r="M8973" s="326"/>
      <c r="N8973" s="220"/>
      <c r="O8973" s="220"/>
      <c r="P8973" s="220"/>
      <c r="Q8973" s="326"/>
      <c r="R8973" s="326"/>
      <c r="S8973" s="326"/>
      <c r="T8973" s="326"/>
    </row>
    <row r="8974" spans="1:20">
      <c r="A8974" s="220"/>
      <c r="B8974" s="220"/>
      <c r="C8974" s="220"/>
      <c r="D8974" s="220"/>
      <c r="E8974" s="220"/>
      <c r="F8974" s="220"/>
      <c r="G8974" s="220"/>
      <c r="H8974" s="220"/>
      <c r="I8974" s="220"/>
      <c r="J8974" s="220"/>
      <c r="K8974" s="220"/>
      <c r="L8974" s="220"/>
      <c r="M8974" s="326"/>
      <c r="N8974" s="220"/>
      <c r="O8974" s="220"/>
      <c r="P8974" s="220"/>
      <c r="Q8974" s="326"/>
      <c r="R8974" s="326"/>
      <c r="S8974" s="326"/>
      <c r="T8974" s="326"/>
    </row>
    <row r="8975" spans="1:20">
      <c r="A8975" s="220"/>
      <c r="B8975" s="220"/>
      <c r="C8975" s="220"/>
      <c r="D8975" s="220"/>
      <c r="E8975" s="220"/>
      <c r="F8975" s="220"/>
      <c r="G8975" s="220"/>
      <c r="H8975" s="220"/>
      <c r="I8975" s="220"/>
      <c r="J8975" s="220"/>
      <c r="K8975" s="220"/>
      <c r="L8975" s="220"/>
      <c r="M8975" s="326"/>
      <c r="N8975" s="220"/>
      <c r="O8975" s="220"/>
      <c r="P8975" s="220"/>
      <c r="Q8975" s="326"/>
      <c r="R8975" s="326"/>
      <c r="S8975" s="326"/>
      <c r="T8975" s="326"/>
    </row>
    <row r="8976" spans="1:20">
      <c r="A8976" s="220"/>
      <c r="B8976" s="220"/>
      <c r="C8976" s="220"/>
      <c r="D8976" s="220"/>
      <c r="E8976" s="220"/>
      <c r="F8976" s="220"/>
      <c r="G8976" s="220"/>
      <c r="H8976" s="220"/>
      <c r="I8976" s="220"/>
      <c r="J8976" s="220"/>
      <c r="K8976" s="220"/>
      <c r="L8976" s="220"/>
      <c r="M8976" s="326"/>
      <c r="N8976" s="220"/>
      <c r="O8976" s="220"/>
      <c r="P8976" s="220"/>
      <c r="Q8976" s="326"/>
      <c r="R8976" s="326"/>
      <c r="S8976" s="326"/>
      <c r="T8976" s="326"/>
    </row>
    <row r="8977" spans="1:20">
      <c r="A8977" s="220"/>
      <c r="B8977" s="220"/>
      <c r="C8977" s="220"/>
      <c r="D8977" s="220"/>
      <c r="E8977" s="220"/>
      <c r="F8977" s="220"/>
      <c r="G8977" s="220"/>
      <c r="H8977" s="220"/>
      <c r="I8977" s="220"/>
      <c r="J8977" s="220"/>
      <c r="K8977" s="220"/>
      <c r="L8977" s="220"/>
      <c r="M8977" s="326"/>
      <c r="N8977" s="220"/>
      <c r="O8977" s="220"/>
      <c r="P8977" s="220"/>
      <c r="Q8977" s="326"/>
      <c r="R8977" s="326"/>
      <c r="S8977" s="326"/>
      <c r="T8977" s="326"/>
    </row>
    <row r="8978" spans="1:20">
      <c r="A8978" s="220"/>
      <c r="B8978" s="220"/>
      <c r="C8978" s="220"/>
      <c r="D8978" s="220"/>
      <c r="E8978" s="220"/>
      <c r="F8978" s="220"/>
      <c r="G8978" s="220"/>
      <c r="H8978" s="220"/>
      <c r="I8978" s="220"/>
      <c r="J8978" s="220"/>
      <c r="K8978" s="220"/>
      <c r="L8978" s="220"/>
      <c r="M8978" s="326"/>
      <c r="N8978" s="220"/>
      <c r="O8978" s="220"/>
      <c r="P8978" s="220"/>
      <c r="Q8978" s="326"/>
      <c r="R8978" s="326"/>
      <c r="S8978" s="326"/>
      <c r="T8978" s="326"/>
    </row>
    <row r="8979" spans="1:20">
      <c r="A8979" s="220"/>
      <c r="B8979" s="220"/>
      <c r="C8979" s="220"/>
      <c r="D8979" s="220"/>
      <c r="E8979" s="220"/>
      <c r="F8979" s="220"/>
      <c r="G8979" s="220"/>
      <c r="H8979" s="220"/>
      <c r="I8979" s="220"/>
      <c r="J8979" s="220"/>
      <c r="K8979" s="220"/>
      <c r="L8979" s="220"/>
      <c r="M8979" s="326"/>
      <c r="N8979" s="220"/>
      <c r="O8979" s="220"/>
      <c r="P8979" s="220"/>
      <c r="Q8979" s="326"/>
      <c r="R8979" s="326"/>
      <c r="S8979" s="326"/>
      <c r="T8979" s="326"/>
    </row>
    <row r="8980" spans="1:20">
      <c r="A8980" s="220"/>
      <c r="B8980" s="220"/>
      <c r="C8980" s="220"/>
      <c r="D8980" s="220"/>
      <c r="E8980" s="220"/>
      <c r="F8980" s="220"/>
      <c r="G8980" s="220"/>
      <c r="H8980" s="220"/>
      <c r="I8980" s="220"/>
      <c r="J8980" s="220"/>
      <c r="K8980" s="220"/>
      <c r="L8980" s="220"/>
      <c r="M8980" s="326"/>
      <c r="N8980" s="220"/>
      <c r="O8980" s="220"/>
      <c r="P8980" s="220"/>
      <c r="Q8980" s="326"/>
      <c r="R8980" s="326"/>
      <c r="S8980" s="326"/>
      <c r="T8980" s="326"/>
    </row>
    <row r="8981" spans="1:20">
      <c r="A8981" s="220"/>
      <c r="B8981" s="220"/>
      <c r="C8981" s="220"/>
      <c r="D8981" s="220"/>
      <c r="E8981" s="220"/>
      <c r="F8981" s="220"/>
      <c r="G8981" s="220"/>
      <c r="H8981" s="220"/>
      <c r="I8981" s="220"/>
      <c r="J8981" s="220"/>
      <c r="K8981" s="220"/>
      <c r="L8981" s="220"/>
      <c r="M8981" s="326"/>
      <c r="N8981" s="220"/>
      <c r="O8981" s="220"/>
      <c r="P8981" s="220"/>
      <c r="Q8981" s="326"/>
      <c r="R8981" s="326"/>
      <c r="S8981" s="326"/>
      <c r="T8981" s="326"/>
    </row>
    <row r="8982" spans="1:20">
      <c r="A8982" s="220"/>
      <c r="B8982" s="220"/>
      <c r="C8982" s="220"/>
      <c r="D8982" s="220"/>
      <c r="E8982" s="220"/>
      <c r="F8982" s="220"/>
      <c r="G8982" s="220"/>
      <c r="H8982" s="220"/>
      <c r="I8982" s="220"/>
      <c r="J8982" s="220"/>
      <c r="K8982" s="220"/>
      <c r="L8982" s="220"/>
      <c r="M8982" s="326"/>
      <c r="N8982" s="220"/>
      <c r="O8982" s="220"/>
      <c r="P8982" s="220"/>
      <c r="Q8982" s="326"/>
      <c r="R8982" s="326"/>
      <c r="S8982" s="326"/>
      <c r="T8982" s="326"/>
    </row>
    <row r="8983" spans="1:20">
      <c r="A8983" s="220"/>
      <c r="B8983" s="220"/>
      <c r="C8983" s="220"/>
      <c r="D8983" s="220"/>
      <c r="E8983" s="220"/>
      <c r="F8983" s="220"/>
      <c r="G8983" s="220"/>
      <c r="H8983" s="220"/>
      <c r="I8983" s="220"/>
      <c r="J8983" s="220"/>
      <c r="K8983" s="220"/>
      <c r="L8983" s="220"/>
      <c r="M8983" s="326"/>
      <c r="N8983" s="220"/>
      <c r="O8983" s="220"/>
      <c r="P8983" s="220"/>
      <c r="Q8983" s="326"/>
      <c r="R8983" s="326"/>
      <c r="S8983" s="326"/>
      <c r="T8983" s="326"/>
    </row>
    <row r="8984" spans="1:20">
      <c r="A8984" s="220"/>
      <c r="B8984" s="220"/>
      <c r="C8984" s="220"/>
      <c r="D8984" s="220"/>
      <c r="E8984" s="220"/>
      <c r="F8984" s="220"/>
      <c r="G8984" s="220"/>
      <c r="H8984" s="220"/>
      <c r="I8984" s="220"/>
      <c r="J8984" s="220"/>
      <c r="K8984" s="220"/>
      <c r="L8984" s="220"/>
      <c r="M8984" s="326"/>
      <c r="N8984" s="220"/>
      <c r="O8984" s="220"/>
      <c r="P8984" s="220"/>
      <c r="Q8984" s="326"/>
      <c r="R8984" s="326"/>
      <c r="S8984" s="326"/>
      <c r="T8984" s="326"/>
    </row>
    <row r="8985" spans="1:20">
      <c r="A8985" s="220"/>
      <c r="B8985" s="220"/>
      <c r="C8985" s="220"/>
      <c r="D8985" s="220"/>
      <c r="E8985" s="220"/>
      <c r="F8985" s="220"/>
      <c r="G8985" s="220"/>
      <c r="H8985" s="220"/>
      <c r="I8985" s="220"/>
      <c r="J8985" s="220"/>
      <c r="K8985" s="220"/>
      <c r="L8985" s="220"/>
      <c r="M8985" s="326"/>
      <c r="N8985" s="220"/>
      <c r="O8985" s="220"/>
      <c r="P8985" s="220"/>
      <c r="Q8985" s="326"/>
      <c r="R8985" s="326"/>
      <c r="S8985" s="326"/>
      <c r="T8985" s="326"/>
    </row>
    <row r="8986" spans="1:20">
      <c r="A8986" s="220"/>
      <c r="B8986" s="220"/>
      <c r="C8986" s="220"/>
      <c r="D8986" s="220"/>
      <c r="E8986" s="220"/>
      <c r="F8986" s="220"/>
      <c r="G8986" s="220"/>
      <c r="H8986" s="220"/>
      <c r="I8986" s="220"/>
      <c r="J8986" s="220"/>
      <c r="K8986" s="220"/>
      <c r="L8986" s="220"/>
      <c r="M8986" s="326"/>
      <c r="N8986" s="220"/>
      <c r="O8986" s="220"/>
      <c r="P8986" s="220"/>
      <c r="Q8986" s="326"/>
      <c r="R8986" s="326"/>
      <c r="S8986" s="326"/>
      <c r="T8986" s="326"/>
    </row>
    <row r="8987" spans="1:20">
      <c r="A8987" s="220"/>
      <c r="B8987" s="220"/>
      <c r="C8987" s="220"/>
      <c r="D8987" s="220"/>
      <c r="E8987" s="220"/>
      <c r="F8987" s="220"/>
      <c r="G8987" s="220"/>
      <c r="H8987" s="220"/>
      <c r="I8987" s="220"/>
      <c r="J8987" s="220"/>
      <c r="K8987" s="220"/>
      <c r="L8987" s="220"/>
      <c r="M8987" s="326"/>
      <c r="N8987" s="220"/>
      <c r="O8987" s="220"/>
      <c r="P8987" s="220"/>
      <c r="Q8987" s="326"/>
      <c r="R8987" s="326"/>
      <c r="S8987" s="326"/>
      <c r="T8987" s="326"/>
    </row>
    <row r="8988" spans="1:20">
      <c r="A8988" s="220"/>
      <c r="B8988" s="220"/>
      <c r="C8988" s="220"/>
      <c r="D8988" s="220"/>
      <c r="E8988" s="220"/>
      <c r="F8988" s="220"/>
      <c r="G8988" s="220"/>
      <c r="H8988" s="220"/>
      <c r="I8988" s="220"/>
      <c r="J8988" s="220"/>
      <c r="K8988" s="220"/>
      <c r="L8988" s="220"/>
      <c r="M8988" s="326"/>
      <c r="N8988" s="220"/>
      <c r="O8988" s="220"/>
      <c r="P8988" s="220"/>
      <c r="Q8988" s="326"/>
      <c r="R8988" s="326"/>
      <c r="S8988" s="326"/>
      <c r="T8988" s="326"/>
    </row>
    <row r="8989" spans="1:20">
      <c r="A8989" s="220"/>
      <c r="B8989" s="220"/>
      <c r="C8989" s="220"/>
      <c r="D8989" s="220"/>
      <c r="E8989" s="220"/>
      <c r="F8989" s="220"/>
      <c r="G8989" s="220"/>
      <c r="H8989" s="220"/>
      <c r="I8989" s="220"/>
      <c r="J8989" s="220"/>
      <c r="K8989" s="220"/>
      <c r="L8989" s="220"/>
      <c r="M8989" s="326"/>
      <c r="N8989" s="220"/>
      <c r="O8989" s="220"/>
      <c r="P8989" s="220"/>
      <c r="Q8989" s="326"/>
      <c r="R8989" s="326"/>
      <c r="S8989" s="326"/>
      <c r="T8989" s="326"/>
    </row>
    <row r="8990" spans="1:20">
      <c r="A8990" s="220"/>
      <c r="B8990" s="220"/>
      <c r="C8990" s="220"/>
      <c r="D8990" s="220"/>
      <c r="E8990" s="220"/>
      <c r="F8990" s="220"/>
      <c r="G8990" s="220"/>
      <c r="H8990" s="220"/>
      <c r="I8990" s="220"/>
      <c r="J8990" s="220"/>
      <c r="K8990" s="220"/>
      <c r="L8990" s="220"/>
      <c r="M8990" s="326"/>
      <c r="N8990" s="220"/>
      <c r="O8990" s="220"/>
      <c r="P8990" s="220"/>
      <c r="Q8990" s="326"/>
      <c r="R8990" s="326"/>
      <c r="S8990" s="326"/>
      <c r="T8990" s="326"/>
    </row>
    <row r="8991" spans="1:20">
      <c r="A8991" s="220"/>
      <c r="B8991" s="220"/>
      <c r="C8991" s="220"/>
      <c r="D8991" s="220"/>
      <c r="E8991" s="220"/>
      <c r="F8991" s="220"/>
      <c r="G8991" s="220"/>
      <c r="H8991" s="220"/>
      <c r="I8991" s="220"/>
      <c r="J8991" s="220"/>
      <c r="K8991" s="220"/>
      <c r="L8991" s="220"/>
      <c r="M8991" s="326"/>
      <c r="N8991" s="220"/>
      <c r="O8991" s="220"/>
      <c r="P8991" s="220"/>
      <c r="Q8991" s="326"/>
      <c r="R8991" s="326"/>
      <c r="S8991" s="326"/>
      <c r="T8991" s="326"/>
    </row>
    <row r="8992" spans="1:20">
      <c r="A8992" s="220"/>
      <c r="B8992" s="220"/>
      <c r="C8992" s="220"/>
      <c r="D8992" s="220"/>
      <c r="E8992" s="220"/>
      <c r="F8992" s="220"/>
      <c r="G8992" s="220"/>
      <c r="H8992" s="220"/>
      <c r="I8992" s="220"/>
      <c r="J8992" s="220"/>
      <c r="K8992" s="220"/>
      <c r="L8992" s="220"/>
      <c r="M8992" s="326"/>
      <c r="N8992" s="220"/>
      <c r="O8992" s="220"/>
      <c r="P8992" s="220"/>
      <c r="Q8992" s="326"/>
      <c r="R8992" s="326"/>
      <c r="S8992" s="326"/>
      <c r="T8992" s="326"/>
    </row>
    <row r="8993" spans="1:20">
      <c r="A8993" s="220"/>
      <c r="B8993" s="220"/>
      <c r="C8993" s="220"/>
      <c r="D8993" s="220"/>
      <c r="E8993" s="220"/>
      <c r="F8993" s="220"/>
      <c r="G8993" s="220"/>
      <c r="H8993" s="220"/>
      <c r="I8993" s="220"/>
      <c r="J8993" s="220"/>
      <c r="K8993" s="220"/>
      <c r="L8993" s="220"/>
      <c r="M8993" s="326"/>
      <c r="N8993" s="220"/>
      <c r="O8993" s="220"/>
      <c r="P8993" s="220"/>
      <c r="Q8993" s="326"/>
      <c r="R8993" s="326"/>
      <c r="S8993" s="326"/>
      <c r="T8993" s="326"/>
    </row>
    <row r="8994" spans="1:20">
      <c r="A8994" s="220"/>
      <c r="B8994" s="220"/>
      <c r="C8994" s="220"/>
      <c r="D8994" s="220"/>
      <c r="E8994" s="220"/>
      <c r="F8994" s="220"/>
      <c r="G8994" s="220"/>
      <c r="H8994" s="220"/>
      <c r="I8994" s="220"/>
      <c r="J8994" s="220"/>
      <c r="K8994" s="220"/>
      <c r="L8994" s="220"/>
      <c r="M8994" s="326"/>
      <c r="N8994" s="220"/>
      <c r="O8994" s="220"/>
      <c r="P8994" s="220"/>
      <c r="Q8994" s="326"/>
      <c r="R8994" s="326"/>
      <c r="S8994" s="326"/>
      <c r="T8994" s="326"/>
    </row>
    <row r="8995" spans="1:20">
      <c r="A8995" s="220"/>
      <c r="B8995" s="220"/>
      <c r="C8995" s="220"/>
      <c r="D8995" s="220"/>
      <c r="E8995" s="220"/>
      <c r="F8995" s="220"/>
      <c r="G8995" s="220"/>
      <c r="H8995" s="220"/>
      <c r="I8995" s="220"/>
      <c r="J8995" s="220"/>
      <c r="K8995" s="220"/>
      <c r="L8995" s="220"/>
      <c r="M8995" s="326"/>
      <c r="N8995" s="220"/>
      <c r="O8995" s="220"/>
      <c r="P8995" s="220"/>
      <c r="Q8995" s="326"/>
      <c r="R8995" s="326"/>
      <c r="S8995" s="326"/>
      <c r="T8995" s="326"/>
    </row>
    <row r="8996" spans="1:20">
      <c r="A8996" s="220"/>
      <c r="B8996" s="220"/>
      <c r="C8996" s="220"/>
      <c r="D8996" s="220"/>
      <c r="E8996" s="220"/>
      <c r="F8996" s="220"/>
      <c r="G8996" s="220"/>
      <c r="H8996" s="220"/>
      <c r="I8996" s="220"/>
      <c r="J8996" s="220"/>
      <c r="K8996" s="220"/>
      <c r="L8996" s="220"/>
      <c r="M8996" s="326"/>
      <c r="N8996" s="220"/>
      <c r="O8996" s="220"/>
      <c r="P8996" s="220"/>
      <c r="Q8996" s="326"/>
      <c r="R8996" s="326"/>
      <c r="S8996" s="326"/>
      <c r="T8996" s="326"/>
    </row>
    <row r="8997" spans="1:20">
      <c r="A8997" s="220"/>
      <c r="B8997" s="220"/>
      <c r="C8997" s="220"/>
      <c r="D8997" s="220"/>
      <c r="E8997" s="220"/>
      <c r="F8997" s="220"/>
      <c r="G8997" s="220"/>
      <c r="H8997" s="220"/>
      <c r="I8997" s="220"/>
      <c r="J8997" s="220"/>
      <c r="K8997" s="220"/>
      <c r="L8997" s="220"/>
      <c r="M8997" s="326"/>
      <c r="N8997" s="220"/>
      <c r="O8997" s="220"/>
      <c r="P8997" s="220"/>
      <c r="Q8997" s="326"/>
      <c r="R8997" s="326"/>
      <c r="S8997" s="326"/>
      <c r="T8997" s="326"/>
    </row>
    <row r="8998" spans="1:20">
      <c r="A8998" s="220"/>
      <c r="B8998" s="220"/>
      <c r="C8998" s="220"/>
      <c r="D8998" s="220"/>
      <c r="E8998" s="220"/>
      <c r="F8998" s="220"/>
      <c r="G8998" s="220"/>
      <c r="H8998" s="220"/>
      <c r="I8998" s="220"/>
      <c r="J8998" s="220"/>
      <c r="K8998" s="220"/>
      <c r="L8998" s="220"/>
      <c r="M8998" s="326"/>
      <c r="N8998" s="220"/>
      <c r="O8998" s="220"/>
      <c r="P8998" s="220"/>
      <c r="Q8998" s="326"/>
      <c r="R8998" s="326"/>
      <c r="S8998" s="326"/>
      <c r="T8998" s="326"/>
    </row>
    <row r="8999" spans="1:20">
      <c r="A8999" s="220"/>
      <c r="B8999" s="220"/>
      <c r="C8999" s="220"/>
      <c r="D8999" s="220"/>
      <c r="E8999" s="220"/>
      <c r="F8999" s="220"/>
      <c r="G8999" s="220"/>
      <c r="H8999" s="220"/>
      <c r="I8999" s="220"/>
      <c r="J8999" s="220"/>
      <c r="K8999" s="220"/>
      <c r="L8999" s="220"/>
      <c r="M8999" s="326"/>
      <c r="N8999" s="220"/>
      <c r="O8999" s="220"/>
      <c r="P8999" s="220"/>
      <c r="Q8999" s="326"/>
      <c r="R8999" s="326"/>
      <c r="S8999" s="326"/>
      <c r="T8999" s="326"/>
    </row>
    <row r="9000" spans="1:20">
      <c r="A9000" s="220"/>
      <c r="B9000" s="220"/>
      <c r="C9000" s="220"/>
      <c r="D9000" s="220"/>
      <c r="E9000" s="220"/>
      <c r="F9000" s="220"/>
      <c r="G9000" s="220"/>
      <c r="H9000" s="220"/>
      <c r="I9000" s="220"/>
      <c r="J9000" s="220"/>
      <c r="K9000" s="220"/>
      <c r="L9000" s="220"/>
      <c r="M9000" s="326"/>
      <c r="N9000" s="220"/>
      <c r="O9000" s="220"/>
      <c r="P9000" s="220"/>
      <c r="Q9000" s="326"/>
      <c r="R9000" s="326"/>
      <c r="S9000" s="326"/>
      <c r="T9000" s="326"/>
    </row>
    <row r="9001" spans="1:20">
      <c r="A9001" s="220"/>
      <c r="B9001" s="220"/>
      <c r="C9001" s="220"/>
      <c r="D9001" s="220"/>
      <c r="E9001" s="220"/>
      <c r="F9001" s="220"/>
      <c r="G9001" s="220"/>
      <c r="H9001" s="220"/>
      <c r="I9001" s="220"/>
      <c r="J9001" s="220"/>
      <c r="K9001" s="220"/>
      <c r="L9001" s="220"/>
      <c r="M9001" s="326"/>
      <c r="N9001" s="220"/>
      <c r="O9001" s="220"/>
      <c r="P9001" s="220"/>
      <c r="Q9001" s="326"/>
      <c r="R9001" s="326"/>
      <c r="S9001" s="326"/>
      <c r="T9001" s="326"/>
    </row>
    <row r="9002" spans="1:20">
      <c r="A9002" s="220"/>
      <c r="B9002" s="220"/>
      <c r="C9002" s="220"/>
      <c r="D9002" s="220"/>
      <c r="E9002" s="220"/>
      <c r="F9002" s="220"/>
      <c r="G9002" s="220"/>
      <c r="H9002" s="220"/>
      <c r="I9002" s="220"/>
      <c r="J9002" s="220"/>
      <c r="K9002" s="220"/>
      <c r="L9002" s="220"/>
      <c r="M9002" s="326"/>
      <c r="N9002" s="220"/>
      <c r="O9002" s="220"/>
      <c r="P9002" s="220"/>
      <c r="Q9002" s="326"/>
      <c r="R9002" s="326"/>
      <c r="S9002" s="326"/>
      <c r="T9002" s="326"/>
    </row>
    <row r="9003" spans="1:20">
      <c r="A9003" s="220"/>
      <c r="B9003" s="220"/>
      <c r="C9003" s="220"/>
      <c r="D9003" s="220"/>
      <c r="E9003" s="220"/>
      <c r="F9003" s="220"/>
      <c r="G9003" s="220"/>
      <c r="H9003" s="220"/>
      <c r="I9003" s="220"/>
      <c r="J9003" s="220"/>
      <c r="K9003" s="220"/>
      <c r="L9003" s="220"/>
      <c r="M9003" s="326"/>
      <c r="N9003" s="220"/>
      <c r="O9003" s="220"/>
      <c r="P9003" s="220"/>
      <c r="Q9003" s="326"/>
      <c r="R9003" s="326"/>
      <c r="S9003" s="326"/>
      <c r="T9003" s="326"/>
    </row>
    <row r="9004" spans="1:20">
      <c r="A9004" s="220"/>
      <c r="B9004" s="220"/>
      <c r="C9004" s="220"/>
      <c r="D9004" s="220"/>
      <c r="E9004" s="220"/>
      <c r="F9004" s="220"/>
      <c r="G9004" s="220"/>
      <c r="H9004" s="220"/>
      <c r="I9004" s="220"/>
      <c r="J9004" s="220"/>
      <c r="K9004" s="220"/>
      <c r="L9004" s="220"/>
      <c r="M9004" s="326"/>
      <c r="N9004" s="220"/>
      <c r="O9004" s="220"/>
      <c r="P9004" s="220"/>
      <c r="Q9004" s="326"/>
      <c r="R9004" s="326"/>
      <c r="S9004" s="326"/>
      <c r="T9004" s="326"/>
    </row>
    <row r="9005" spans="1:20">
      <c r="A9005" s="220"/>
      <c r="B9005" s="220"/>
      <c r="C9005" s="220"/>
      <c r="D9005" s="220"/>
      <c r="E9005" s="220"/>
      <c r="F9005" s="220"/>
      <c r="G9005" s="220"/>
      <c r="H9005" s="220"/>
      <c r="I9005" s="220"/>
      <c r="J9005" s="220"/>
      <c r="K9005" s="220"/>
      <c r="L9005" s="220"/>
      <c r="M9005" s="326"/>
      <c r="N9005" s="220"/>
      <c r="O9005" s="220"/>
      <c r="P9005" s="220"/>
      <c r="Q9005" s="326"/>
      <c r="R9005" s="326"/>
      <c r="S9005" s="326"/>
      <c r="T9005" s="326"/>
    </row>
    <row r="9006" spans="1:20">
      <c r="A9006" s="220"/>
      <c r="B9006" s="220"/>
      <c r="C9006" s="220"/>
      <c r="D9006" s="220"/>
      <c r="E9006" s="220"/>
      <c r="F9006" s="220"/>
      <c r="G9006" s="220"/>
      <c r="H9006" s="220"/>
      <c r="I9006" s="220"/>
      <c r="J9006" s="220"/>
      <c r="K9006" s="220"/>
      <c r="L9006" s="220"/>
      <c r="M9006" s="326"/>
      <c r="N9006" s="220"/>
      <c r="O9006" s="220"/>
      <c r="P9006" s="220"/>
      <c r="Q9006" s="326"/>
      <c r="R9006" s="326"/>
      <c r="S9006" s="326"/>
      <c r="T9006" s="326"/>
    </row>
    <row r="9007" spans="1:20">
      <c r="A9007" s="220"/>
      <c r="B9007" s="220"/>
      <c r="C9007" s="220"/>
      <c r="D9007" s="220"/>
      <c r="E9007" s="220"/>
      <c r="F9007" s="220"/>
      <c r="G9007" s="220"/>
      <c r="H9007" s="220"/>
      <c r="I9007" s="220"/>
      <c r="J9007" s="220"/>
      <c r="K9007" s="220"/>
      <c r="L9007" s="220"/>
      <c r="M9007" s="326"/>
      <c r="N9007" s="220"/>
      <c r="O9007" s="220"/>
      <c r="P9007" s="220"/>
      <c r="Q9007" s="326"/>
      <c r="R9007" s="326"/>
      <c r="S9007" s="326"/>
      <c r="T9007" s="326"/>
    </row>
    <row r="9008" spans="1:20">
      <c r="A9008" s="220"/>
      <c r="B9008" s="220"/>
      <c r="C9008" s="220"/>
      <c r="D9008" s="220"/>
      <c r="E9008" s="220"/>
      <c r="F9008" s="220"/>
      <c r="G9008" s="220"/>
      <c r="H9008" s="220"/>
      <c r="I9008" s="220"/>
      <c r="J9008" s="220"/>
      <c r="K9008" s="220"/>
      <c r="L9008" s="220"/>
      <c r="M9008" s="326"/>
      <c r="N9008" s="220"/>
      <c r="O9008" s="220"/>
      <c r="P9008" s="220"/>
      <c r="Q9008" s="326"/>
      <c r="R9008" s="326"/>
      <c r="S9008" s="326"/>
      <c r="T9008" s="326"/>
    </row>
    <row r="9009" spans="1:20">
      <c r="A9009" s="220"/>
      <c r="B9009" s="220"/>
      <c r="C9009" s="220"/>
      <c r="D9009" s="220"/>
      <c r="E9009" s="220"/>
      <c r="F9009" s="220"/>
      <c r="G9009" s="220"/>
      <c r="H9009" s="220"/>
      <c r="I9009" s="220"/>
      <c r="J9009" s="220"/>
      <c r="K9009" s="220"/>
      <c r="L9009" s="220"/>
      <c r="M9009" s="326"/>
      <c r="N9009" s="220"/>
      <c r="O9009" s="220"/>
      <c r="P9009" s="220"/>
      <c r="Q9009" s="326"/>
      <c r="R9009" s="326"/>
      <c r="S9009" s="326"/>
      <c r="T9009" s="326"/>
    </row>
    <row r="9010" spans="1:20">
      <c r="A9010" s="220"/>
      <c r="B9010" s="220"/>
      <c r="C9010" s="220"/>
      <c r="D9010" s="220"/>
      <c r="E9010" s="220"/>
      <c r="F9010" s="220"/>
      <c r="G9010" s="220"/>
      <c r="H9010" s="220"/>
      <c r="I9010" s="220"/>
      <c r="J9010" s="220"/>
      <c r="K9010" s="220"/>
      <c r="L9010" s="220"/>
      <c r="M9010" s="326"/>
      <c r="N9010" s="220"/>
      <c r="O9010" s="220"/>
      <c r="P9010" s="220"/>
      <c r="Q9010" s="326"/>
      <c r="R9010" s="326"/>
      <c r="S9010" s="326"/>
      <c r="T9010" s="326"/>
    </row>
    <row r="9011" spans="1:20">
      <c r="A9011" s="220"/>
      <c r="B9011" s="220"/>
      <c r="C9011" s="220"/>
      <c r="D9011" s="220"/>
      <c r="E9011" s="220"/>
      <c r="F9011" s="220"/>
      <c r="G9011" s="220"/>
      <c r="H9011" s="220"/>
      <c r="I9011" s="220"/>
      <c r="J9011" s="220"/>
      <c r="K9011" s="220"/>
      <c r="L9011" s="220"/>
      <c r="M9011" s="326"/>
      <c r="N9011" s="220"/>
      <c r="O9011" s="220"/>
      <c r="P9011" s="220"/>
      <c r="Q9011" s="326"/>
      <c r="R9011" s="326"/>
      <c r="S9011" s="326"/>
      <c r="T9011" s="326"/>
    </row>
    <row r="9012" spans="1:20">
      <c r="A9012" s="220"/>
      <c r="B9012" s="220"/>
      <c r="C9012" s="220"/>
      <c r="D9012" s="220"/>
      <c r="E9012" s="220"/>
      <c r="F9012" s="220"/>
      <c r="G9012" s="220"/>
      <c r="H9012" s="220"/>
      <c r="I9012" s="220"/>
      <c r="J9012" s="220"/>
      <c r="K9012" s="220"/>
      <c r="L9012" s="220"/>
      <c r="M9012" s="326"/>
      <c r="N9012" s="220"/>
      <c r="O9012" s="220"/>
      <c r="P9012" s="220"/>
      <c r="Q9012" s="326"/>
      <c r="R9012" s="326"/>
      <c r="S9012" s="326"/>
      <c r="T9012" s="326"/>
    </row>
    <row r="9013" spans="1:20">
      <c r="A9013" s="220"/>
      <c r="B9013" s="220"/>
      <c r="C9013" s="220"/>
      <c r="D9013" s="220"/>
      <c r="E9013" s="220"/>
      <c r="F9013" s="220"/>
      <c r="G9013" s="220"/>
      <c r="H9013" s="220"/>
      <c r="I9013" s="220"/>
      <c r="J9013" s="220"/>
      <c r="K9013" s="220"/>
      <c r="L9013" s="220"/>
      <c r="M9013" s="326"/>
      <c r="N9013" s="220"/>
      <c r="O9013" s="220"/>
      <c r="P9013" s="220"/>
      <c r="Q9013" s="326"/>
      <c r="R9013" s="326"/>
      <c r="S9013" s="326"/>
      <c r="T9013" s="326"/>
    </row>
    <row r="9014" spans="1:20">
      <c r="A9014" s="220"/>
      <c r="B9014" s="220"/>
      <c r="C9014" s="220"/>
      <c r="D9014" s="220"/>
      <c r="E9014" s="220"/>
      <c r="F9014" s="220"/>
      <c r="G9014" s="220"/>
      <c r="H9014" s="220"/>
      <c r="I9014" s="220"/>
      <c r="J9014" s="220"/>
      <c r="K9014" s="220"/>
      <c r="L9014" s="220"/>
      <c r="M9014" s="326"/>
      <c r="N9014" s="220"/>
      <c r="O9014" s="220"/>
      <c r="P9014" s="220"/>
      <c r="Q9014" s="326"/>
      <c r="R9014" s="326"/>
      <c r="S9014" s="326"/>
      <c r="T9014" s="326"/>
    </row>
    <row r="9015" spans="1:20">
      <c r="A9015" s="220"/>
      <c r="B9015" s="220"/>
      <c r="C9015" s="220"/>
      <c r="D9015" s="220"/>
      <c r="E9015" s="220"/>
      <c r="F9015" s="220"/>
      <c r="G9015" s="220"/>
      <c r="H9015" s="220"/>
      <c r="I9015" s="220"/>
      <c r="J9015" s="220"/>
      <c r="K9015" s="220"/>
      <c r="L9015" s="220"/>
      <c r="M9015" s="326"/>
      <c r="N9015" s="220"/>
      <c r="O9015" s="220"/>
      <c r="P9015" s="220"/>
      <c r="Q9015" s="326"/>
      <c r="R9015" s="326"/>
      <c r="S9015" s="326"/>
      <c r="T9015" s="326"/>
    </row>
    <row r="9016" spans="1:20">
      <c r="A9016" s="220"/>
      <c r="B9016" s="220"/>
      <c r="C9016" s="220"/>
      <c r="D9016" s="220"/>
      <c r="E9016" s="220"/>
      <c r="F9016" s="220"/>
      <c r="G9016" s="220"/>
      <c r="H9016" s="220"/>
      <c r="I9016" s="220"/>
      <c r="J9016" s="220"/>
      <c r="K9016" s="220"/>
      <c r="L9016" s="220"/>
      <c r="M9016" s="326"/>
      <c r="N9016" s="220"/>
      <c r="O9016" s="220"/>
      <c r="P9016" s="220"/>
      <c r="Q9016" s="326"/>
      <c r="R9016" s="326"/>
      <c r="S9016" s="326"/>
      <c r="T9016" s="326"/>
    </row>
    <row r="9017" spans="1:20">
      <c r="A9017" s="220"/>
      <c r="B9017" s="220"/>
      <c r="C9017" s="220"/>
      <c r="D9017" s="220"/>
      <c r="E9017" s="220"/>
      <c r="F9017" s="220"/>
      <c r="G9017" s="220"/>
      <c r="H9017" s="220"/>
      <c r="I9017" s="220"/>
      <c r="J9017" s="220"/>
      <c r="K9017" s="220"/>
      <c r="L9017" s="220"/>
      <c r="M9017" s="326"/>
      <c r="N9017" s="220"/>
      <c r="O9017" s="220"/>
      <c r="P9017" s="220"/>
      <c r="Q9017" s="326"/>
      <c r="R9017" s="326"/>
      <c r="S9017" s="326"/>
      <c r="T9017" s="326"/>
    </row>
    <row r="9018" spans="1:20">
      <c r="A9018" s="220"/>
      <c r="B9018" s="220"/>
      <c r="C9018" s="220"/>
      <c r="D9018" s="220"/>
      <c r="E9018" s="220"/>
      <c r="F9018" s="220"/>
      <c r="G9018" s="220"/>
      <c r="H9018" s="220"/>
      <c r="I9018" s="220"/>
      <c r="J9018" s="220"/>
      <c r="K9018" s="220"/>
      <c r="L9018" s="220"/>
      <c r="M9018" s="326"/>
      <c r="N9018" s="220"/>
      <c r="O9018" s="220"/>
      <c r="P9018" s="220"/>
      <c r="Q9018" s="326"/>
      <c r="R9018" s="326"/>
      <c r="S9018" s="326"/>
      <c r="T9018" s="326"/>
    </row>
    <row r="9019" spans="1:20">
      <c r="A9019" s="220"/>
      <c r="B9019" s="220"/>
      <c r="C9019" s="220"/>
      <c r="D9019" s="220"/>
      <c r="E9019" s="220"/>
      <c r="F9019" s="220"/>
      <c r="G9019" s="220"/>
      <c r="H9019" s="220"/>
      <c r="I9019" s="220"/>
      <c r="J9019" s="220"/>
      <c r="K9019" s="220"/>
      <c r="L9019" s="220"/>
      <c r="M9019" s="326"/>
      <c r="N9019" s="220"/>
      <c r="O9019" s="220"/>
      <c r="P9019" s="220"/>
      <c r="Q9019" s="326"/>
      <c r="R9019" s="326"/>
      <c r="S9019" s="326"/>
      <c r="T9019" s="326"/>
    </row>
    <row r="9020" spans="1:20">
      <c r="A9020" s="220"/>
      <c r="B9020" s="220"/>
      <c r="C9020" s="220"/>
      <c r="D9020" s="220"/>
      <c r="E9020" s="220"/>
      <c r="F9020" s="220"/>
      <c r="G9020" s="220"/>
      <c r="H9020" s="220"/>
      <c r="I9020" s="220"/>
      <c r="J9020" s="220"/>
      <c r="K9020" s="220"/>
      <c r="L9020" s="220"/>
      <c r="M9020" s="326"/>
      <c r="N9020" s="220"/>
      <c r="O9020" s="220"/>
      <c r="P9020" s="220"/>
      <c r="Q9020" s="326"/>
      <c r="R9020" s="326"/>
      <c r="S9020" s="326"/>
      <c r="T9020" s="326"/>
    </row>
    <row r="9021" spans="1:20">
      <c r="A9021" s="220"/>
      <c r="B9021" s="220"/>
      <c r="C9021" s="220"/>
      <c r="D9021" s="220"/>
      <c r="E9021" s="220"/>
      <c r="F9021" s="220"/>
      <c r="G9021" s="220"/>
      <c r="H9021" s="220"/>
      <c r="I9021" s="220"/>
      <c r="J9021" s="220"/>
      <c r="K9021" s="220"/>
      <c r="L9021" s="220"/>
      <c r="M9021" s="326"/>
      <c r="N9021" s="220"/>
      <c r="O9021" s="220"/>
      <c r="P9021" s="220"/>
      <c r="Q9021" s="326"/>
      <c r="R9021" s="326"/>
      <c r="S9021" s="326"/>
      <c r="T9021" s="326"/>
    </row>
    <row r="9022" spans="1:20">
      <c r="A9022" s="220"/>
      <c r="B9022" s="220"/>
      <c r="C9022" s="220"/>
      <c r="D9022" s="220"/>
      <c r="E9022" s="220"/>
      <c r="F9022" s="220"/>
      <c r="G9022" s="220"/>
      <c r="H9022" s="220"/>
      <c r="I9022" s="220"/>
      <c r="J9022" s="220"/>
      <c r="K9022" s="220"/>
      <c r="L9022" s="220"/>
      <c r="M9022" s="326"/>
      <c r="N9022" s="220"/>
      <c r="O9022" s="220"/>
      <c r="P9022" s="220"/>
      <c r="Q9022" s="326"/>
      <c r="R9022" s="326"/>
      <c r="S9022" s="326"/>
      <c r="T9022" s="326"/>
    </row>
    <row r="9023" spans="1:20">
      <c r="A9023" s="220"/>
      <c r="B9023" s="220"/>
      <c r="C9023" s="220"/>
      <c r="D9023" s="220"/>
      <c r="E9023" s="220"/>
      <c r="F9023" s="220"/>
      <c r="G9023" s="220"/>
      <c r="H9023" s="220"/>
      <c r="I9023" s="220"/>
      <c r="J9023" s="220"/>
      <c r="K9023" s="220"/>
      <c r="L9023" s="220"/>
      <c r="M9023" s="326"/>
      <c r="N9023" s="220"/>
      <c r="O9023" s="220"/>
      <c r="P9023" s="220"/>
      <c r="Q9023" s="326"/>
      <c r="R9023" s="326"/>
      <c r="S9023" s="326"/>
      <c r="T9023" s="326"/>
    </row>
    <row r="9024" spans="1:20">
      <c r="A9024" s="220"/>
      <c r="B9024" s="220"/>
      <c r="C9024" s="220"/>
      <c r="D9024" s="220"/>
      <c r="E9024" s="220"/>
      <c r="F9024" s="220"/>
      <c r="G9024" s="220"/>
      <c r="H9024" s="220"/>
      <c r="I9024" s="220"/>
      <c r="J9024" s="220"/>
      <c r="K9024" s="220"/>
      <c r="L9024" s="220"/>
      <c r="M9024" s="326"/>
      <c r="N9024" s="220"/>
      <c r="O9024" s="220"/>
      <c r="P9024" s="220"/>
      <c r="Q9024" s="326"/>
      <c r="R9024" s="326"/>
      <c r="S9024" s="326"/>
      <c r="T9024" s="326"/>
    </row>
    <row r="9025" spans="1:20">
      <c r="A9025" s="220"/>
      <c r="B9025" s="220"/>
      <c r="C9025" s="220"/>
      <c r="D9025" s="220"/>
      <c r="E9025" s="220"/>
      <c r="F9025" s="220"/>
      <c r="G9025" s="220"/>
      <c r="H9025" s="220"/>
      <c r="I9025" s="220"/>
      <c r="J9025" s="220"/>
      <c r="K9025" s="220"/>
      <c r="L9025" s="220"/>
      <c r="M9025" s="326"/>
      <c r="N9025" s="220"/>
      <c r="O9025" s="220"/>
      <c r="P9025" s="220"/>
      <c r="Q9025" s="326"/>
      <c r="R9025" s="326"/>
      <c r="S9025" s="326"/>
      <c r="T9025" s="326"/>
    </row>
    <row r="9026" spans="1:20">
      <c r="A9026" s="220"/>
      <c r="B9026" s="220"/>
      <c r="C9026" s="220"/>
      <c r="D9026" s="220"/>
      <c r="E9026" s="220"/>
      <c r="F9026" s="220"/>
      <c r="G9026" s="220"/>
      <c r="H9026" s="220"/>
      <c r="I9026" s="220"/>
      <c r="J9026" s="220"/>
      <c r="K9026" s="220"/>
      <c r="L9026" s="220"/>
      <c r="M9026" s="326"/>
      <c r="N9026" s="220"/>
      <c r="O9026" s="220"/>
      <c r="P9026" s="220"/>
      <c r="Q9026" s="326"/>
      <c r="R9026" s="326"/>
      <c r="S9026" s="326"/>
      <c r="T9026" s="326"/>
    </row>
    <row r="9027" spans="1:20">
      <c r="A9027" s="220"/>
      <c r="B9027" s="220"/>
      <c r="C9027" s="220"/>
      <c r="D9027" s="220"/>
      <c r="E9027" s="220"/>
      <c r="F9027" s="220"/>
      <c r="G9027" s="220"/>
      <c r="H9027" s="220"/>
      <c r="I9027" s="220"/>
      <c r="J9027" s="220"/>
      <c r="K9027" s="220"/>
      <c r="L9027" s="220"/>
      <c r="M9027" s="326"/>
      <c r="N9027" s="220"/>
      <c r="O9027" s="220"/>
      <c r="P9027" s="220"/>
      <c r="Q9027" s="326"/>
      <c r="R9027" s="326"/>
      <c r="S9027" s="326"/>
      <c r="T9027" s="326"/>
    </row>
    <row r="9028" spans="1:20">
      <c r="A9028" s="220"/>
      <c r="B9028" s="220"/>
      <c r="C9028" s="220"/>
      <c r="D9028" s="220"/>
      <c r="E9028" s="220"/>
      <c r="F9028" s="220"/>
      <c r="G9028" s="220"/>
      <c r="H9028" s="220"/>
      <c r="I9028" s="220"/>
      <c r="J9028" s="220"/>
      <c r="K9028" s="220"/>
      <c r="L9028" s="220"/>
      <c r="M9028" s="326"/>
      <c r="N9028" s="220"/>
      <c r="O9028" s="220"/>
      <c r="P9028" s="220"/>
      <c r="Q9028" s="326"/>
      <c r="R9028" s="326"/>
      <c r="S9028" s="326"/>
      <c r="T9028" s="326"/>
    </row>
    <row r="9029" spans="1:20">
      <c r="A9029" s="220"/>
      <c r="B9029" s="220"/>
      <c r="C9029" s="220"/>
      <c r="D9029" s="220"/>
      <c r="E9029" s="220"/>
      <c r="F9029" s="220"/>
      <c r="G9029" s="220"/>
      <c r="H9029" s="220"/>
      <c r="I9029" s="220"/>
      <c r="J9029" s="220"/>
      <c r="K9029" s="220"/>
      <c r="L9029" s="220"/>
      <c r="M9029" s="326"/>
      <c r="N9029" s="220"/>
      <c r="O9029" s="220"/>
      <c r="P9029" s="220"/>
      <c r="Q9029" s="326"/>
      <c r="R9029" s="326"/>
      <c r="S9029" s="326"/>
      <c r="T9029" s="326"/>
    </row>
    <row r="9030" spans="1:20">
      <c r="A9030" s="220"/>
      <c r="B9030" s="220"/>
      <c r="C9030" s="220"/>
      <c r="D9030" s="220"/>
      <c r="E9030" s="220"/>
      <c r="F9030" s="220"/>
      <c r="G9030" s="220"/>
      <c r="H9030" s="220"/>
      <c r="I9030" s="220"/>
      <c r="J9030" s="220"/>
      <c r="K9030" s="220"/>
      <c r="L9030" s="220"/>
      <c r="M9030" s="326"/>
      <c r="N9030" s="220"/>
      <c r="O9030" s="220"/>
      <c r="P9030" s="220"/>
      <c r="Q9030" s="326"/>
      <c r="R9030" s="326"/>
      <c r="S9030" s="326"/>
      <c r="T9030" s="326"/>
    </row>
    <row r="9031" spans="1:20">
      <c r="A9031" s="220"/>
      <c r="B9031" s="220"/>
      <c r="C9031" s="220"/>
      <c r="D9031" s="220"/>
      <c r="E9031" s="220"/>
      <c r="F9031" s="220"/>
      <c r="G9031" s="220"/>
      <c r="H9031" s="220"/>
      <c r="I9031" s="220"/>
      <c r="J9031" s="220"/>
      <c r="K9031" s="220"/>
      <c r="L9031" s="220"/>
      <c r="M9031" s="326"/>
      <c r="N9031" s="220"/>
      <c r="O9031" s="220"/>
      <c r="P9031" s="220"/>
      <c r="Q9031" s="326"/>
      <c r="R9031" s="326"/>
      <c r="S9031" s="326"/>
      <c r="T9031" s="326"/>
    </row>
    <row r="9032" spans="1:20">
      <c r="A9032" s="220"/>
      <c r="B9032" s="220"/>
      <c r="C9032" s="220"/>
      <c r="D9032" s="220"/>
      <c r="E9032" s="220"/>
      <c r="F9032" s="220"/>
      <c r="G9032" s="220"/>
      <c r="H9032" s="220"/>
      <c r="I9032" s="220"/>
      <c r="J9032" s="220"/>
      <c r="K9032" s="220"/>
      <c r="L9032" s="220"/>
      <c r="M9032" s="326"/>
      <c r="N9032" s="220"/>
      <c r="O9032" s="220"/>
      <c r="P9032" s="220"/>
      <c r="Q9032" s="326"/>
      <c r="R9032" s="326"/>
      <c r="S9032" s="326"/>
      <c r="T9032" s="326"/>
    </row>
    <row r="9033" spans="1:20">
      <c r="A9033" s="220"/>
      <c r="B9033" s="220"/>
      <c r="C9033" s="220"/>
      <c r="D9033" s="220"/>
      <c r="E9033" s="220"/>
      <c r="F9033" s="220"/>
      <c r="G9033" s="220"/>
      <c r="H9033" s="220"/>
      <c r="I9033" s="220"/>
      <c r="J9033" s="220"/>
      <c r="K9033" s="220"/>
      <c r="L9033" s="220"/>
      <c r="M9033" s="326"/>
      <c r="N9033" s="220"/>
      <c r="O9033" s="220"/>
      <c r="P9033" s="220"/>
      <c r="Q9033" s="326"/>
      <c r="R9033" s="326"/>
      <c r="S9033" s="326"/>
      <c r="T9033" s="326"/>
    </row>
    <row r="9034" spans="1:20">
      <c r="A9034" s="220"/>
      <c r="B9034" s="220"/>
      <c r="C9034" s="220"/>
      <c r="D9034" s="220"/>
      <c r="E9034" s="220"/>
      <c r="F9034" s="220"/>
      <c r="G9034" s="220"/>
      <c r="H9034" s="220"/>
      <c r="I9034" s="220"/>
      <c r="J9034" s="220"/>
      <c r="K9034" s="220"/>
      <c r="L9034" s="220"/>
      <c r="M9034" s="326"/>
      <c r="N9034" s="220"/>
      <c r="O9034" s="220"/>
      <c r="P9034" s="220"/>
      <c r="Q9034" s="326"/>
      <c r="R9034" s="326"/>
      <c r="S9034" s="326"/>
      <c r="T9034" s="326"/>
    </row>
    <row r="9035" spans="1:20">
      <c r="A9035" s="220"/>
      <c r="B9035" s="220"/>
      <c r="C9035" s="220"/>
      <c r="D9035" s="220"/>
      <c r="E9035" s="220"/>
      <c r="F9035" s="220"/>
      <c r="G9035" s="220"/>
      <c r="H9035" s="220"/>
      <c r="I9035" s="220"/>
      <c r="J9035" s="220"/>
      <c r="K9035" s="220"/>
      <c r="L9035" s="220"/>
      <c r="M9035" s="326"/>
      <c r="N9035" s="220"/>
      <c r="O9035" s="220"/>
      <c r="P9035" s="220"/>
      <c r="Q9035" s="326"/>
      <c r="R9035" s="326"/>
      <c r="S9035" s="326"/>
      <c r="T9035" s="326"/>
    </row>
    <row r="9036" spans="1:20">
      <c r="A9036" s="220"/>
      <c r="B9036" s="220"/>
      <c r="C9036" s="220"/>
      <c r="D9036" s="220"/>
      <c r="E9036" s="220"/>
      <c r="F9036" s="220"/>
      <c r="G9036" s="220"/>
      <c r="H9036" s="220"/>
      <c r="I9036" s="220"/>
      <c r="J9036" s="220"/>
      <c r="K9036" s="220"/>
      <c r="L9036" s="220"/>
      <c r="M9036" s="326"/>
      <c r="N9036" s="220"/>
      <c r="O9036" s="220"/>
      <c r="P9036" s="220"/>
      <c r="Q9036" s="326"/>
      <c r="R9036" s="326"/>
      <c r="S9036" s="326"/>
      <c r="T9036" s="326"/>
    </row>
    <row r="9037" spans="1:20">
      <c r="A9037" s="220"/>
      <c r="B9037" s="220"/>
      <c r="C9037" s="220"/>
      <c r="D9037" s="220"/>
      <c r="E9037" s="220"/>
      <c r="F9037" s="220"/>
      <c r="G9037" s="220"/>
      <c r="H9037" s="220"/>
      <c r="I9037" s="220"/>
      <c r="J9037" s="220"/>
      <c r="K9037" s="220"/>
      <c r="L9037" s="220"/>
      <c r="M9037" s="326"/>
      <c r="N9037" s="220"/>
      <c r="O9037" s="220"/>
      <c r="P9037" s="220"/>
      <c r="Q9037" s="326"/>
      <c r="R9037" s="326"/>
      <c r="S9037" s="326"/>
      <c r="T9037" s="326"/>
    </row>
    <row r="9038" spans="1:20">
      <c r="A9038" s="220"/>
      <c r="B9038" s="220"/>
      <c r="C9038" s="220"/>
      <c r="D9038" s="220"/>
      <c r="E9038" s="220"/>
      <c r="F9038" s="220"/>
      <c r="G9038" s="220"/>
      <c r="H9038" s="220"/>
      <c r="I9038" s="220"/>
      <c r="J9038" s="220"/>
      <c r="K9038" s="220"/>
      <c r="L9038" s="220"/>
      <c r="M9038" s="326"/>
      <c r="N9038" s="220"/>
      <c r="O9038" s="220"/>
      <c r="P9038" s="220"/>
      <c r="Q9038" s="326"/>
      <c r="R9038" s="326"/>
      <c r="S9038" s="326"/>
      <c r="T9038" s="326"/>
    </row>
    <row r="9039" spans="1:20">
      <c r="A9039" s="220"/>
      <c r="B9039" s="220"/>
      <c r="C9039" s="220"/>
      <c r="D9039" s="220"/>
      <c r="E9039" s="220"/>
      <c r="F9039" s="220"/>
      <c r="G9039" s="220"/>
      <c r="H9039" s="220"/>
      <c r="I9039" s="220"/>
      <c r="J9039" s="220"/>
      <c r="K9039" s="220"/>
      <c r="L9039" s="220"/>
      <c r="M9039" s="326"/>
      <c r="N9039" s="220"/>
      <c r="O9039" s="220"/>
      <c r="P9039" s="220"/>
      <c r="Q9039" s="326"/>
      <c r="R9039" s="326"/>
      <c r="S9039" s="326"/>
      <c r="T9039" s="326"/>
    </row>
    <row r="9040" spans="1:20">
      <c r="A9040" s="220"/>
      <c r="B9040" s="220"/>
      <c r="C9040" s="220"/>
      <c r="D9040" s="220"/>
      <c r="E9040" s="220"/>
      <c r="F9040" s="220"/>
      <c r="G9040" s="220"/>
      <c r="H9040" s="220"/>
      <c r="I9040" s="220"/>
      <c r="J9040" s="220"/>
      <c r="K9040" s="220"/>
      <c r="L9040" s="220"/>
      <c r="M9040" s="326"/>
      <c r="N9040" s="220"/>
      <c r="O9040" s="220"/>
      <c r="P9040" s="220"/>
      <c r="Q9040" s="326"/>
      <c r="R9040" s="326"/>
      <c r="S9040" s="326"/>
      <c r="T9040" s="326"/>
    </row>
    <row r="9041" spans="1:20">
      <c r="A9041" s="220"/>
      <c r="B9041" s="220"/>
      <c r="C9041" s="220"/>
      <c r="D9041" s="220"/>
      <c r="E9041" s="220"/>
      <c r="F9041" s="220"/>
      <c r="G9041" s="220"/>
      <c r="H9041" s="220"/>
      <c r="I9041" s="220"/>
      <c r="J9041" s="220"/>
      <c r="K9041" s="220"/>
      <c r="L9041" s="220"/>
      <c r="M9041" s="326"/>
      <c r="N9041" s="220"/>
      <c r="O9041" s="220"/>
      <c r="P9041" s="220"/>
      <c r="Q9041" s="326"/>
      <c r="R9041" s="326"/>
      <c r="S9041" s="326"/>
      <c r="T9041" s="326"/>
    </row>
    <row r="9042" spans="1:20">
      <c r="A9042" s="220"/>
      <c r="B9042" s="220"/>
      <c r="C9042" s="220"/>
      <c r="D9042" s="220"/>
      <c r="E9042" s="220"/>
      <c r="F9042" s="220"/>
      <c r="G9042" s="220"/>
      <c r="H9042" s="220"/>
      <c r="I9042" s="220"/>
      <c r="J9042" s="220"/>
      <c r="K9042" s="220"/>
      <c r="L9042" s="220"/>
      <c r="M9042" s="326"/>
      <c r="N9042" s="220"/>
      <c r="O9042" s="220"/>
      <c r="P9042" s="220"/>
      <c r="Q9042" s="326"/>
      <c r="R9042" s="326"/>
      <c r="S9042" s="326"/>
      <c r="T9042" s="326"/>
    </row>
    <row r="9043" spans="1:20">
      <c r="A9043" s="220"/>
      <c r="B9043" s="220"/>
      <c r="C9043" s="220"/>
      <c r="D9043" s="220"/>
      <c r="E9043" s="220"/>
      <c r="F9043" s="220"/>
      <c r="G9043" s="220"/>
      <c r="H9043" s="220"/>
      <c r="I9043" s="220"/>
      <c r="J9043" s="220"/>
      <c r="K9043" s="220"/>
      <c r="L9043" s="220"/>
      <c r="M9043" s="326"/>
      <c r="N9043" s="220"/>
      <c r="O9043" s="220"/>
      <c r="P9043" s="220"/>
      <c r="Q9043" s="326"/>
      <c r="R9043" s="326"/>
      <c r="S9043" s="326"/>
      <c r="T9043" s="326"/>
    </row>
    <row r="9044" spans="1:20">
      <c r="A9044" s="220"/>
      <c r="B9044" s="220"/>
      <c r="C9044" s="220"/>
      <c r="D9044" s="220"/>
      <c r="E9044" s="220"/>
      <c r="F9044" s="220"/>
      <c r="G9044" s="220"/>
      <c r="H9044" s="220"/>
      <c r="I9044" s="220"/>
      <c r="J9044" s="220"/>
      <c r="K9044" s="220"/>
      <c r="L9044" s="220"/>
      <c r="M9044" s="326"/>
      <c r="N9044" s="220"/>
      <c r="O9044" s="220"/>
      <c r="P9044" s="220"/>
      <c r="Q9044" s="326"/>
      <c r="R9044" s="326"/>
      <c r="S9044" s="326"/>
      <c r="T9044" s="326"/>
    </row>
    <row r="9045" spans="1:20">
      <c r="A9045" s="220"/>
      <c r="B9045" s="220"/>
      <c r="C9045" s="220"/>
      <c r="D9045" s="220"/>
      <c r="E9045" s="220"/>
      <c r="F9045" s="220"/>
      <c r="G9045" s="220"/>
      <c r="H9045" s="220"/>
      <c r="I9045" s="220"/>
      <c r="J9045" s="220"/>
      <c r="K9045" s="220"/>
      <c r="L9045" s="220"/>
      <c r="M9045" s="326"/>
      <c r="N9045" s="220"/>
      <c r="O9045" s="220"/>
      <c r="P9045" s="220"/>
      <c r="Q9045" s="326"/>
      <c r="R9045" s="326"/>
      <c r="S9045" s="326"/>
      <c r="T9045" s="326"/>
    </row>
    <row r="9046" spans="1:20">
      <c r="A9046" s="220"/>
      <c r="B9046" s="220"/>
      <c r="C9046" s="220"/>
      <c r="D9046" s="220"/>
      <c r="E9046" s="220"/>
      <c r="F9046" s="220"/>
      <c r="G9046" s="220"/>
      <c r="H9046" s="220"/>
      <c r="I9046" s="220"/>
      <c r="J9046" s="220"/>
      <c r="K9046" s="220"/>
      <c r="L9046" s="220"/>
      <c r="M9046" s="326"/>
      <c r="N9046" s="220"/>
      <c r="O9046" s="220"/>
      <c r="P9046" s="220"/>
      <c r="Q9046" s="326"/>
      <c r="R9046" s="326"/>
      <c r="S9046" s="326"/>
      <c r="T9046" s="326"/>
    </row>
    <row r="9047" spans="1:20">
      <c r="A9047" s="220"/>
      <c r="B9047" s="220"/>
      <c r="C9047" s="220"/>
      <c r="D9047" s="220"/>
      <c r="E9047" s="220"/>
      <c r="F9047" s="220"/>
      <c r="G9047" s="220"/>
      <c r="H9047" s="220"/>
      <c r="I9047" s="220"/>
      <c r="J9047" s="220"/>
      <c r="K9047" s="220"/>
      <c r="L9047" s="220"/>
      <c r="M9047" s="326"/>
      <c r="N9047" s="220"/>
      <c r="O9047" s="220"/>
      <c r="P9047" s="220"/>
      <c r="Q9047" s="326"/>
      <c r="R9047" s="326"/>
      <c r="S9047" s="326"/>
      <c r="T9047" s="326"/>
    </row>
    <row r="9048" spans="1:20">
      <c r="A9048" s="220"/>
      <c r="B9048" s="220"/>
      <c r="C9048" s="220"/>
      <c r="D9048" s="220"/>
      <c r="E9048" s="220"/>
      <c r="F9048" s="220"/>
      <c r="G9048" s="220"/>
      <c r="H9048" s="220"/>
      <c r="I9048" s="220"/>
      <c r="J9048" s="220"/>
      <c r="K9048" s="220"/>
      <c r="L9048" s="220"/>
      <c r="M9048" s="326"/>
      <c r="N9048" s="220"/>
      <c r="O9048" s="220"/>
      <c r="P9048" s="220"/>
      <c r="Q9048" s="326"/>
      <c r="R9048" s="326"/>
      <c r="S9048" s="326"/>
      <c r="T9048" s="326"/>
    </row>
    <row r="9049" spans="1:20">
      <c r="A9049" s="220"/>
      <c r="B9049" s="220"/>
      <c r="C9049" s="220"/>
      <c r="D9049" s="220"/>
      <c r="E9049" s="220"/>
      <c r="F9049" s="220"/>
      <c r="G9049" s="220"/>
      <c r="H9049" s="220"/>
      <c r="I9049" s="220"/>
      <c r="J9049" s="220"/>
      <c r="K9049" s="220"/>
      <c r="L9049" s="220"/>
      <c r="M9049" s="326"/>
      <c r="N9049" s="220"/>
      <c r="O9049" s="220"/>
      <c r="P9049" s="220"/>
      <c r="Q9049" s="326"/>
      <c r="R9049" s="326"/>
      <c r="S9049" s="326"/>
      <c r="T9049" s="326"/>
    </row>
    <row r="9050" spans="1:20">
      <c r="A9050" s="220"/>
      <c r="B9050" s="220"/>
      <c r="C9050" s="220"/>
      <c r="D9050" s="220"/>
      <c r="E9050" s="220"/>
      <c r="F9050" s="220"/>
      <c r="G9050" s="220"/>
      <c r="H9050" s="220"/>
      <c r="I9050" s="220"/>
      <c r="J9050" s="220"/>
      <c r="K9050" s="220"/>
      <c r="L9050" s="220"/>
      <c r="M9050" s="326"/>
      <c r="N9050" s="220"/>
      <c r="O9050" s="220"/>
      <c r="P9050" s="220"/>
      <c r="Q9050" s="326"/>
      <c r="R9050" s="326"/>
      <c r="S9050" s="326"/>
      <c r="T9050" s="326"/>
    </row>
    <row r="9051" spans="1:20">
      <c r="A9051" s="220"/>
      <c r="B9051" s="220"/>
      <c r="C9051" s="220"/>
      <c r="D9051" s="220"/>
      <c r="E9051" s="220"/>
      <c r="F9051" s="220"/>
      <c r="G9051" s="220"/>
      <c r="H9051" s="220"/>
      <c r="I9051" s="220"/>
      <c r="J9051" s="220"/>
      <c r="K9051" s="220"/>
      <c r="L9051" s="220"/>
      <c r="M9051" s="326"/>
      <c r="N9051" s="220"/>
      <c r="O9051" s="220"/>
      <c r="P9051" s="220"/>
      <c r="Q9051" s="326"/>
      <c r="R9051" s="326"/>
      <c r="S9051" s="326"/>
      <c r="T9051" s="326"/>
    </row>
    <row r="9052" spans="1:20">
      <c r="A9052" s="220"/>
      <c r="B9052" s="220"/>
      <c r="C9052" s="220"/>
      <c r="D9052" s="220"/>
      <c r="E9052" s="220"/>
      <c r="F9052" s="220"/>
      <c r="G9052" s="220"/>
      <c r="H9052" s="220"/>
      <c r="I9052" s="220"/>
      <c r="J9052" s="220"/>
      <c r="K9052" s="220"/>
      <c r="L9052" s="220"/>
      <c r="M9052" s="326"/>
      <c r="N9052" s="220"/>
      <c r="O9052" s="220"/>
      <c r="P9052" s="220"/>
      <c r="Q9052" s="326"/>
      <c r="R9052" s="326"/>
      <c r="S9052" s="326"/>
      <c r="T9052" s="326"/>
    </row>
    <row r="9053" spans="1:20">
      <c r="A9053" s="220"/>
      <c r="B9053" s="220"/>
      <c r="C9053" s="220"/>
      <c r="D9053" s="220"/>
      <c r="E9053" s="220"/>
      <c r="F9053" s="220"/>
      <c r="G9053" s="220"/>
      <c r="H9053" s="220"/>
      <c r="I9053" s="220"/>
      <c r="J9053" s="220"/>
      <c r="K9053" s="220"/>
      <c r="L9053" s="220"/>
      <c r="M9053" s="326"/>
      <c r="N9053" s="220"/>
      <c r="O9053" s="220"/>
      <c r="P9053" s="220"/>
      <c r="Q9053" s="326"/>
      <c r="R9053" s="326"/>
      <c r="S9053" s="326"/>
      <c r="T9053" s="326"/>
    </row>
    <row r="9054" spans="1:20">
      <c r="A9054" s="220"/>
      <c r="B9054" s="220"/>
      <c r="C9054" s="220"/>
      <c r="D9054" s="220"/>
      <c r="E9054" s="220"/>
      <c r="F9054" s="220"/>
      <c r="G9054" s="220"/>
      <c r="H9054" s="220"/>
      <c r="I9054" s="220"/>
      <c r="J9054" s="220"/>
      <c r="K9054" s="220"/>
      <c r="L9054" s="220"/>
      <c r="M9054" s="326"/>
      <c r="N9054" s="220"/>
      <c r="O9054" s="220"/>
      <c r="P9054" s="220"/>
      <c r="Q9054" s="326"/>
      <c r="R9054" s="326"/>
      <c r="S9054" s="326"/>
      <c r="T9054" s="326"/>
    </row>
    <row r="9055" spans="1:20">
      <c r="A9055" s="220"/>
      <c r="B9055" s="220"/>
      <c r="C9055" s="220"/>
      <c r="D9055" s="220"/>
      <c r="E9055" s="220"/>
      <c r="F9055" s="220"/>
      <c r="G9055" s="220"/>
      <c r="H9055" s="220"/>
      <c r="I9055" s="220"/>
      <c r="J9055" s="220"/>
      <c r="K9055" s="220"/>
      <c r="L9055" s="220"/>
      <c r="M9055" s="326"/>
      <c r="N9055" s="220"/>
      <c r="O9055" s="220"/>
      <c r="P9055" s="220"/>
      <c r="Q9055" s="326"/>
      <c r="R9055" s="326"/>
      <c r="S9055" s="326"/>
      <c r="T9055" s="326"/>
    </row>
    <row r="9056" spans="1:20">
      <c r="A9056" s="220"/>
      <c r="B9056" s="220"/>
      <c r="C9056" s="220"/>
      <c r="D9056" s="220"/>
      <c r="E9056" s="220"/>
      <c r="F9056" s="220"/>
      <c r="G9056" s="220"/>
      <c r="H9056" s="220"/>
      <c r="I9056" s="220"/>
      <c r="J9056" s="220"/>
      <c r="K9056" s="220"/>
      <c r="L9056" s="220"/>
      <c r="M9056" s="326"/>
      <c r="N9056" s="220"/>
      <c r="O9056" s="220"/>
      <c r="P9056" s="220"/>
      <c r="Q9056" s="326"/>
      <c r="R9056" s="326"/>
      <c r="S9056" s="326"/>
      <c r="T9056" s="326"/>
    </row>
    <row r="9057" spans="1:20">
      <c r="A9057" s="220"/>
      <c r="B9057" s="220"/>
      <c r="C9057" s="220"/>
      <c r="D9057" s="220"/>
      <c r="E9057" s="220"/>
      <c r="F9057" s="220"/>
      <c r="G9057" s="220"/>
      <c r="H9057" s="220"/>
      <c r="I9057" s="220"/>
      <c r="J9057" s="220"/>
      <c r="K9057" s="220"/>
      <c r="L9057" s="220"/>
      <c r="M9057" s="326"/>
      <c r="N9057" s="220"/>
      <c r="O9057" s="220"/>
      <c r="P9057" s="220"/>
      <c r="Q9057" s="326"/>
      <c r="R9057" s="326"/>
      <c r="S9057" s="326"/>
      <c r="T9057" s="326"/>
    </row>
    <row r="9058" spans="1:20">
      <c r="A9058" s="220"/>
      <c r="B9058" s="220"/>
      <c r="C9058" s="220"/>
      <c r="D9058" s="220"/>
      <c r="E9058" s="220"/>
      <c r="F9058" s="220"/>
      <c r="G9058" s="220"/>
      <c r="H9058" s="220"/>
      <c r="I9058" s="220"/>
      <c r="J9058" s="220"/>
      <c r="K9058" s="220"/>
      <c r="L9058" s="220"/>
      <c r="M9058" s="326"/>
      <c r="N9058" s="220"/>
      <c r="O9058" s="220"/>
      <c r="P9058" s="220"/>
      <c r="Q9058" s="326"/>
      <c r="R9058" s="326"/>
      <c r="S9058" s="326"/>
      <c r="T9058" s="326"/>
    </row>
    <row r="9059" spans="1:20">
      <c r="A9059" s="220"/>
      <c r="B9059" s="220"/>
      <c r="C9059" s="220"/>
      <c r="D9059" s="220"/>
      <c r="E9059" s="220"/>
      <c r="F9059" s="220"/>
      <c r="G9059" s="220"/>
      <c r="H9059" s="220"/>
      <c r="I9059" s="220"/>
      <c r="J9059" s="220"/>
      <c r="K9059" s="220"/>
      <c r="L9059" s="220"/>
      <c r="M9059" s="326"/>
      <c r="N9059" s="220"/>
      <c r="O9059" s="220"/>
      <c r="P9059" s="220"/>
      <c r="Q9059" s="326"/>
      <c r="R9059" s="326"/>
      <c r="S9059" s="326"/>
      <c r="T9059" s="326"/>
    </row>
    <row r="9060" spans="1:20">
      <c r="A9060" s="220"/>
      <c r="B9060" s="220"/>
      <c r="C9060" s="220"/>
      <c r="D9060" s="220"/>
      <c r="E9060" s="220"/>
      <c r="F9060" s="220"/>
      <c r="G9060" s="220"/>
      <c r="H9060" s="220"/>
      <c r="I9060" s="220"/>
      <c r="J9060" s="220"/>
      <c r="K9060" s="220"/>
      <c r="L9060" s="220"/>
      <c r="M9060" s="326"/>
      <c r="N9060" s="220"/>
      <c r="O9060" s="220"/>
      <c r="P9060" s="220"/>
      <c r="Q9060" s="326"/>
      <c r="R9060" s="326"/>
      <c r="S9060" s="326"/>
      <c r="T9060" s="326"/>
    </row>
    <row r="9061" spans="1:20">
      <c r="A9061" s="220"/>
      <c r="B9061" s="220"/>
      <c r="C9061" s="220"/>
      <c r="D9061" s="220"/>
      <c r="E9061" s="220"/>
      <c r="F9061" s="220"/>
      <c r="G9061" s="220"/>
      <c r="H9061" s="220"/>
      <c r="I9061" s="220"/>
      <c r="J9061" s="220"/>
      <c r="K9061" s="220"/>
      <c r="L9061" s="220"/>
      <c r="M9061" s="326"/>
      <c r="N9061" s="220"/>
      <c r="O9061" s="220"/>
      <c r="P9061" s="220"/>
      <c r="Q9061" s="326"/>
      <c r="R9061" s="326"/>
      <c r="S9061" s="326"/>
      <c r="T9061" s="326"/>
    </row>
    <row r="9062" spans="1:20">
      <c r="A9062" s="220"/>
      <c r="B9062" s="220"/>
      <c r="C9062" s="220"/>
      <c r="D9062" s="220"/>
      <c r="E9062" s="220"/>
      <c r="F9062" s="220"/>
      <c r="G9062" s="220"/>
      <c r="H9062" s="220"/>
      <c r="I9062" s="220"/>
      <c r="J9062" s="220"/>
      <c r="K9062" s="220"/>
      <c r="L9062" s="220"/>
      <c r="M9062" s="326"/>
      <c r="N9062" s="220"/>
      <c r="O9062" s="220"/>
      <c r="P9062" s="220"/>
      <c r="Q9062" s="326"/>
      <c r="R9062" s="326"/>
      <c r="S9062" s="326"/>
      <c r="T9062" s="326"/>
    </row>
    <row r="9063" spans="1:20">
      <c r="A9063" s="220"/>
      <c r="B9063" s="220"/>
      <c r="C9063" s="220"/>
      <c r="D9063" s="220"/>
      <c r="E9063" s="220"/>
      <c r="F9063" s="220"/>
      <c r="G9063" s="220"/>
      <c r="H9063" s="220"/>
      <c r="I9063" s="220"/>
      <c r="J9063" s="220"/>
      <c r="K9063" s="220"/>
      <c r="L9063" s="220"/>
      <c r="M9063" s="326"/>
      <c r="N9063" s="220"/>
      <c r="O9063" s="220"/>
      <c r="P9063" s="220"/>
      <c r="Q9063" s="326"/>
      <c r="R9063" s="326"/>
      <c r="S9063" s="326"/>
      <c r="T9063" s="326"/>
    </row>
    <row r="9064" spans="1:20">
      <c r="A9064" s="220"/>
      <c r="B9064" s="220"/>
      <c r="C9064" s="220"/>
      <c r="D9064" s="220"/>
      <c r="E9064" s="220"/>
      <c r="F9064" s="220"/>
      <c r="G9064" s="220"/>
      <c r="H9064" s="220"/>
      <c r="I9064" s="220"/>
      <c r="J9064" s="220"/>
      <c r="K9064" s="220"/>
      <c r="L9064" s="220"/>
      <c r="M9064" s="326"/>
      <c r="N9064" s="220"/>
      <c r="O9064" s="220"/>
      <c r="P9064" s="220"/>
      <c r="Q9064" s="326"/>
      <c r="R9064" s="326"/>
      <c r="S9064" s="326"/>
      <c r="T9064" s="326"/>
    </row>
    <row r="9065" spans="1:20">
      <c r="A9065" s="220"/>
      <c r="B9065" s="220"/>
      <c r="C9065" s="220"/>
      <c r="D9065" s="220"/>
      <c r="E9065" s="220"/>
      <c r="F9065" s="220"/>
      <c r="G9065" s="220"/>
      <c r="H9065" s="220"/>
      <c r="I9065" s="220"/>
      <c r="J9065" s="220"/>
      <c r="K9065" s="220"/>
      <c r="L9065" s="220"/>
      <c r="M9065" s="326"/>
      <c r="N9065" s="220"/>
      <c r="O9065" s="220"/>
      <c r="P9065" s="220"/>
      <c r="Q9065" s="326"/>
      <c r="R9065" s="326"/>
      <c r="S9065" s="326"/>
      <c r="T9065" s="326"/>
    </row>
    <row r="9066" spans="1:20">
      <c r="A9066" s="220"/>
      <c r="B9066" s="220"/>
      <c r="C9066" s="220"/>
      <c r="D9066" s="220"/>
      <c r="E9066" s="220"/>
      <c r="F9066" s="220"/>
      <c r="G9066" s="220"/>
      <c r="H9066" s="220"/>
      <c r="I9066" s="220"/>
      <c r="J9066" s="220"/>
      <c r="K9066" s="220"/>
      <c r="L9066" s="220"/>
      <c r="M9066" s="326"/>
      <c r="N9066" s="220"/>
      <c r="O9066" s="220"/>
      <c r="P9066" s="220"/>
      <c r="Q9066" s="326"/>
      <c r="R9066" s="326"/>
      <c r="S9066" s="326"/>
      <c r="T9066" s="326"/>
    </row>
    <row r="9067" spans="1:20">
      <c r="A9067" s="220"/>
      <c r="B9067" s="220"/>
      <c r="C9067" s="220"/>
      <c r="D9067" s="220"/>
      <c r="E9067" s="220"/>
      <c r="F9067" s="220"/>
      <c r="G9067" s="220"/>
      <c r="H9067" s="220"/>
      <c r="I9067" s="220"/>
      <c r="J9067" s="220"/>
      <c r="K9067" s="220"/>
      <c r="L9067" s="220"/>
      <c r="M9067" s="326"/>
      <c r="N9067" s="220"/>
      <c r="O9067" s="220"/>
      <c r="P9067" s="220"/>
      <c r="Q9067" s="326"/>
      <c r="R9067" s="326"/>
      <c r="S9067" s="326"/>
      <c r="T9067" s="326"/>
    </row>
    <row r="9068" spans="1:20">
      <c r="A9068" s="220"/>
      <c r="B9068" s="220"/>
      <c r="C9068" s="220"/>
      <c r="D9068" s="220"/>
      <c r="E9068" s="220"/>
      <c r="F9068" s="220"/>
      <c r="G9068" s="220"/>
      <c r="H9068" s="220"/>
      <c r="I9068" s="220"/>
      <c r="J9068" s="220"/>
      <c r="K9068" s="220"/>
      <c r="L9068" s="220"/>
      <c r="M9068" s="326"/>
      <c r="N9068" s="220"/>
      <c r="O9068" s="220"/>
      <c r="P9068" s="220"/>
      <c r="Q9068" s="326"/>
      <c r="R9068" s="326"/>
      <c r="S9068" s="326"/>
      <c r="T9068" s="326"/>
    </row>
    <row r="9069" spans="1:20">
      <c r="A9069" s="220"/>
      <c r="B9069" s="220"/>
      <c r="C9069" s="220"/>
      <c r="D9069" s="220"/>
      <c r="E9069" s="220"/>
      <c r="F9069" s="220"/>
      <c r="G9069" s="220"/>
      <c r="H9069" s="220"/>
      <c r="I9069" s="220"/>
      <c r="J9069" s="220"/>
      <c r="K9069" s="220"/>
      <c r="L9069" s="220"/>
      <c r="M9069" s="326"/>
      <c r="N9069" s="220"/>
      <c r="O9069" s="220"/>
      <c r="P9069" s="220"/>
      <c r="Q9069" s="326"/>
      <c r="R9069" s="326"/>
      <c r="S9069" s="326"/>
      <c r="T9069" s="326"/>
    </row>
    <row r="9070" spans="1:20">
      <c r="A9070" s="220"/>
      <c r="B9070" s="220"/>
      <c r="C9070" s="220"/>
      <c r="D9070" s="220"/>
      <c r="E9070" s="220"/>
      <c r="F9070" s="220"/>
      <c r="G9070" s="220"/>
      <c r="H9070" s="220"/>
      <c r="I9070" s="220"/>
      <c r="J9070" s="220"/>
      <c r="K9070" s="220"/>
      <c r="L9070" s="220"/>
      <c r="M9070" s="326"/>
      <c r="N9070" s="220"/>
      <c r="O9070" s="220"/>
      <c r="P9070" s="220"/>
      <c r="Q9070" s="326"/>
      <c r="R9070" s="326"/>
      <c r="S9070" s="326"/>
      <c r="T9070" s="326"/>
    </row>
    <row r="9071" spans="1:20">
      <c r="A9071" s="220"/>
      <c r="B9071" s="220"/>
      <c r="C9071" s="220"/>
      <c r="D9071" s="220"/>
      <c r="E9071" s="220"/>
      <c r="F9071" s="220"/>
      <c r="G9071" s="220"/>
      <c r="H9071" s="220"/>
      <c r="I9071" s="220"/>
      <c r="J9071" s="220"/>
      <c r="K9071" s="220"/>
      <c r="L9071" s="220"/>
      <c r="M9071" s="326"/>
      <c r="N9071" s="220"/>
      <c r="O9071" s="220"/>
      <c r="P9071" s="220"/>
      <c r="Q9071" s="326"/>
      <c r="R9071" s="326"/>
      <c r="S9071" s="326"/>
      <c r="T9071" s="326"/>
    </row>
    <row r="9072" spans="1:20">
      <c r="A9072" s="220"/>
      <c r="B9072" s="220"/>
      <c r="C9072" s="220"/>
      <c r="D9072" s="220"/>
      <c r="E9072" s="220"/>
      <c r="F9072" s="220"/>
      <c r="G9072" s="220"/>
      <c r="H9072" s="220"/>
      <c r="I9072" s="220"/>
      <c r="J9072" s="220"/>
      <c r="K9072" s="220"/>
      <c r="L9072" s="220"/>
      <c r="M9072" s="326"/>
      <c r="N9072" s="220"/>
      <c r="O9072" s="220"/>
      <c r="P9072" s="220"/>
      <c r="Q9072" s="326"/>
      <c r="R9072" s="326"/>
      <c r="S9072" s="326"/>
      <c r="T9072" s="326"/>
    </row>
    <row r="9073" spans="1:20">
      <c r="A9073" s="220"/>
      <c r="B9073" s="220"/>
      <c r="C9073" s="220"/>
      <c r="D9073" s="220"/>
      <c r="E9073" s="220"/>
      <c r="F9073" s="220"/>
      <c r="G9073" s="220"/>
      <c r="H9073" s="220"/>
      <c r="I9073" s="220"/>
      <c r="J9073" s="220"/>
      <c r="K9073" s="220"/>
      <c r="L9073" s="220"/>
      <c r="M9073" s="326"/>
      <c r="N9073" s="220"/>
      <c r="O9073" s="220"/>
      <c r="P9073" s="220"/>
      <c r="Q9073" s="326"/>
      <c r="R9073" s="326"/>
      <c r="S9073" s="326"/>
      <c r="T9073" s="326"/>
    </row>
    <row r="9074" spans="1:20">
      <c r="A9074" s="220"/>
      <c r="B9074" s="220"/>
      <c r="C9074" s="220"/>
      <c r="D9074" s="220"/>
      <c r="E9074" s="220"/>
      <c r="F9074" s="220"/>
      <c r="G9074" s="220"/>
      <c r="H9074" s="220"/>
      <c r="I9074" s="220"/>
      <c r="J9074" s="220"/>
      <c r="K9074" s="220"/>
      <c r="L9074" s="220"/>
      <c r="M9074" s="326"/>
      <c r="N9074" s="220"/>
      <c r="O9074" s="220"/>
      <c r="P9074" s="220"/>
      <c r="Q9074" s="326"/>
      <c r="R9074" s="326"/>
      <c r="S9074" s="326"/>
      <c r="T9074" s="326"/>
    </row>
    <row r="9075" spans="1:20">
      <c r="A9075" s="220"/>
      <c r="B9075" s="220"/>
      <c r="C9075" s="220"/>
      <c r="D9075" s="220"/>
      <c r="E9075" s="220"/>
      <c r="F9075" s="220"/>
      <c r="G9075" s="220"/>
      <c r="H9075" s="220"/>
      <c r="I9075" s="220"/>
      <c r="J9075" s="220"/>
      <c r="K9075" s="220"/>
      <c r="L9075" s="220"/>
      <c r="M9075" s="326"/>
      <c r="N9075" s="220"/>
      <c r="O9075" s="220"/>
      <c r="P9075" s="220"/>
      <c r="Q9075" s="326"/>
      <c r="R9075" s="326"/>
      <c r="S9075" s="326"/>
      <c r="T9075" s="326"/>
    </row>
    <row r="9076" spans="1:20">
      <c r="A9076" s="220"/>
      <c r="B9076" s="220"/>
      <c r="C9076" s="220"/>
      <c r="D9076" s="220"/>
      <c r="E9076" s="220"/>
      <c r="F9076" s="220"/>
      <c r="G9076" s="220"/>
      <c r="H9076" s="220"/>
      <c r="I9076" s="220"/>
      <c r="J9076" s="220"/>
      <c r="K9076" s="220"/>
      <c r="L9076" s="220"/>
      <c r="M9076" s="326"/>
      <c r="N9076" s="220"/>
      <c r="O9076" s="220"/>
      <c r="P9076" s="220"/>
      <c r="Q9076" s="326"/>
      <c r="R9076" s="326"/>
      <c r="S9076" s="326"/>
      <c r="T9076" s="326"/>
    </row>
    <row r="9077" spans="1:20">
      <c r="A9077" s="220"/>
      <c r="B9077" s="220"/>
      <c r="C9077" s="220"/>
      <c r="D9077" s="220"/>
      <c r="E9077" s="220"/>
      <c r="F9077" s="220"/>
      <c r="G9077" s="220"/>
      <c r="H9077" s="220"/>
      <c r="I9077" s="220"/>
      <c r="J9077" s="220"/>
      <c r="K9077" s="220"/>
      <c r="L9077" s="220"/>
      <c r="M9077" s="326"/>
      <c r="N9077" s="220"/>
      <c r="O9077" s="220"/>
      <c r="P9077" s="220"/>
      <c r="Q9077" s="326"/>
      <c r="R9077" s="326"/>
      <c r="S9077" s="326"/>
      <c r="T9077" s="326"/>
    </row>
    <row r="9078" spans="1:20">
      <c r="A9078" s="220"/>
      <c r="B9078" s="220"/>
      <c r="C9078" s="220"/>
      <c r="D9078" s="220"/>
      <c r="E9078" s="220"/>
      <c r="F9078" s="220"/>
      <c r="G9078" s="220"/>
      <c r="H9078" s="220"/>
      <c r="I9078" s="220"/>
      <c r="J9078" s="220"/>
      <c r="K9078" s="220"/>
      <c r="L9078" s="220"/>
      <c r="M9078" s="326"/>
      <c r="N9078" s="220"/>
      <c r="O9078" s="220"/>
      <c r="P9078" s="220"/>
      <c r="Q9078" s="326"/>
      <c r="R9078" s="326"/>
      <c r="S9078" s="326"/>
      <c r="T9078" s="326"/>
    </row>
    <row r="9079" spans="1:20">
      <c r="A9079" s="220"/>
      <c r="B9079" s="220"/>
      <c r="C9079" s="220"/>
      <c r="D9079" s="220"/>
      <c r="E9079" s="220"/>
      <c r="F9079" s="220"/>
      <c r="G9079" s="220"/>
      <c r="H9079" s="220"/>
      <c r="I9079" s="220"/>
      <c r="J9079" s="220"/>
      <c r="K9079" s="220"/>
      <c r="L9079" s="220"/>
      <c r="M9079" s="326"/>
      <c r="N9079" s="220"/>
      <c r="O9079" s="220"/>
      <c r="P9079" s="220"/>
      <c r="Q9079" s="326"/>
      <c r="R9079" s="326"/>
      <c r="S9079" s="326"/>
      <c r="T9079" s="326"/>
    </row>
    <row r="9080" spans="1:20">
      <c r="A9080" s="220"/>
      <c r="B9080" s="220"/>
      <c r="C9080" s="220"/>
      <c r="D9080" s="220"/>
      <c r="E9080" s="220"/>
      <c r="F9080" s="220"/>
      <c r="G9080" s="220"/>
      <c r="H9080" s="220"/>
      <c r="I9080" s="220"/>
      <c r="J9080" s="220"/>
      <c r="K9080" s="220"/>
      <c r="L9080" s="220"/>
      <c r="M9080" s="326"/>
      <c r="N9080" s="220"/>
      <c r="O9080" s="220"/>
      <c r="P9080" s="220"/>
      <c r="Q9080" s="326"/>
      <c r="R9080" s="326"/>
      <c r="S9080" s="326"/>
      <c r="T9080" s="326"/>
    </row>
    <row r="9081" spans="1:20">
      <c r="A9081" s="220"/>
      <c r="B9081" s="220"/>
      <c r="C9081" s="220"/>
      <c r="D9081" s="220"/>
      <c r="E9081" s="220"/>
      <c r="F9081" s="220"/>
      <c r="G9081" s="220"/>
      <c r="H9081" s="220"/>
      <c r="I9081" s="220"/>
      <c r="J9081" s="220"/>
      <c r="K9081" s="220"/>
      <c r="L9081" s="220"/>
      <c r="M9081" s="326"/>
      <c r="N9081" s="220"/>
      <c r="O9081" s="220"/>
      <c r="P9081" s="220"/>
      <c r="Q9081" s="326"/>
      <c r="R9081" s="326"/>
      <c r="S9081" s="326"/>
      <c r="T9081" s="326"/>
    </row>
    <row r="9082" spans="1:20">
      <c r="A9082" s="220"/>
      <c r="B9082" s="220"/>
      <c r="C9082" s="220"/>
      <c r="D9082" s="220"/>
      <c r="E9082" s="220"/>
      <c r="F9082" s="220"/>
      <c r="G9082" s="220"/>
      <c r="H9082" s="220"/>
      <c r="I9082" s="220"/>
      <c r="J9082" s="220"/>
      <c r="K9082" s="220"/>
      <c r="L9082" s="220"/>
      <c r="M9082" s="326"/>
      <c r="N9082" s="220"/>
      <c r="O9082" s="220"/>
      <c r="P9082" s="220"/>
      <c r="Q9082" s="326"/>
      <c r="R9082" s="326"/>
      <c r="S9082" s="326"/>
      <c r="T9082" s="326"/>
    </row>
    <row r="9083" spans="1:20">
      <c r="A9083" s="220"/>
      <c r="B9083" s="220"/>
      <c r="C9083" s="220"/>
      <c r="D9083" s="220"/>
      <c r="E9083" s="220"/>
      <c r="F9083" s="220"/>
      <c r="G9083" s="220"/>
      <c r="H9083" s="220"/>
      <c r="I9083" s="220"/>
      <c r="J9083" s="220"/>
      <c r="K9083" s="220"/>
      <c r="L9083" s="220"/>
      <c r="M9083" s="326"/>
      <c r="N9083" s="220"/>
      <c r="O9083" s="220"/>
      <c r="P9083" s="220"/>
      <c r="Q9083" s="326"/>
      <c r="R9083" s="326"/>
      <c r="S9083" s="326"/>
      <c r="T9083" s="326"/>
    </row>
    <row r="9084" spans="1:20">
      <c r="A9084" s="220"/>
      <c r="B9084" s="220"/>
      <c r="C9084" s="220"/>
      <c r="D9084" s="220"/>
      <c r="E9084" s="220"/>
      <c r="F9084" s="220"/>
      <c r="G9084" s="220"/>
      <c r="H9084" s="220"/>
      <c r="I9084" s="220"/>
      <c r="J9084" s="220"/>
      <c r="K9084" s="220"/>
      <c r="L9084" s="220"/>
      <c r="M9084" s="326"/>
      <c r="N9084" s="220"/>
      <c r="O9084" s="220"/>
      <c r="P9084" s="220"/>
      <c r="Q9084" s="326"/>
      <c r="R9084" s="326"/>
      <c r="S9084" s="326"/>
      <c r="T9084" s="326"/>
    </row>
    <row r="9085" spans="1:20">
      <c r="A9085" s="220"/>
      <c r="B9085" s="220"/>
      <c r="C9085" s="220"/>
      <c r="D9085" s="220"/>
      <c r="E9085" s="220"/>
      <c r="F9085" s="220"/>
      <c r="G9085" s="220"/>
      <c r="H9085" s="220"/>
      <c r="I9085" s="220"/>
      <c r="J9085" s="220"/>
      <c r="K9085" s="220"/>
      <c r="L9085" s="220"/>
      <c r="M9085" s="326"/>
      <c r="N9085" s="220"/>
      <c r="O9085" s="220"/>
      <c r="P9085" s="220"/>
      <c r="Q9085" s="326"/>
      <c r="R9085" s="326"/>
      <c r="S9085" s="326"/>
      <c r="T9085" s="326"/>
    </row>
    <row r="9086" spans="1:20">
      <c r="A9086" s="220"/>
      <c r="B9086" s="220"/>
      <c r="C9086" s="220"/>
      <c r="D9086" s="220"/>
      <c r="E9086" s="220"/>
      <c r="F9086" s="220"/>
      <c r="G9086" s="220"/>
      <c r="H9086" s="220"/>
      <c r="I9086" s="220"/>
      <c r="J9086" s="220"/>
      <c r="K9086" s="220"/>
      <c r="L9086" s="220"/>
      <c r="M9086" s="326"/>
      <c r="N9086" s="220"/>
      <c r="O9086" s="220"/>
      <c r="P9086" s="220"/>
      <c r="Q9086" s="326"/>
      <c r="R9086" s="326"/>
      <c r="S9086" s="326"/>
      <c r="T9086" s="326"/>
    </row>
    <row r="9087" spans="1:20">
      <c r="A9087" s="220"/>
      <c r="B9087" s="220"/>
      <c r="C9087" s="220"/>
      <c r="D9087" s="220"/>
      <c r="E9087" s="220"/>
      <c r="F9087" s="220"/>
      <c r="G9087" s="220"/>
      <c r="H9087" s="220"/>
      <c r="I9087" s="220"/>
      <c r="J9087" s="220"/>
      <c r="K9087" s="220"/>
      <c r="L9087" s="220"/>
      <c r="M9087" s="326"/>
      <c r="N9087" s="220"/>
      <c r="O9087" s="220"/>
      <c r="P9087" s="220"/>
      <c r="Q9087" s="326"/>
      <c r="R9087" s="326"/>
      <c r="S9087" s="326"/>
      <c r="T9087" s="326"/>
    </row>
    <row r="9088" spans="1:20">
      <c r="A9088" s="220"/>
      <c r="B9088" s="220"/>
      <c r="C9088" s="220"/>
      <c r="D9088" s="220"/>
      <c r="E9088" s="220"/>
      <c r="F9088" s="220"/>
      <c r="G9088" s="220"/>
      <c r="H9088" s="220"/>
      <c r="I9088" s="220"/>
      <c r="J9088" s="220"/>
      <c r="K9088" s="220"/>
      <c r="L9088" s="220"/>
      <c r="M9088" s="326"/>
      <c r="N9088" s="220"/>
      <c r="O9088" s="220"/>
      <c r="P9088" s="220"/>
      <c r="Q9088" s="326"/>
      <c r="R9088" s="326"/>
      <c r="S9088" s="326"/>
      <c r="T9088" s="326"/>
    </row>
    <row r="9089" spans="1:20">
      <c r="A9089" s="220"/>
      <c r="B9089" s="220"/>
      <c r="C9089" s="220"/>
      <c r="D9089" s="220"/>
      <c r="E9089" s="220"/>
      <c r="F9089" s="220"/>
      <c r="G9089" s="220"/>
      <c r="H9089" s="220"/>
      <c r="I9089" s="220"/>
      <c r="J9089" s="220"/>
      <c r="K9089" s="220"/>
      <c r="L9089" s="220"/>
      <c r="M9089" s="326"/>
      <c r="N9089" s="220"/>
      <c r="O9089" s="220"/>
      <c r="P9089" s="220"/>
      <c r="Q9089" s="326"/>
      <c r="R9089" s="326"/>
      <c r="S9089" s="326"/>
      <c r="T9089" s="326"/>
    </row>
    <row r="9090" spans="1:20">
      <c r="A9090" s="220"/>
      <c r="B9090" s="220"/>
      <c r="C9090" s="220"/>
      <c r="D9090" s="220"/>
      <c r="E9090" s="220"/>
      <c r="F9090" s="220"/>
      <c r="G9090" s="220"/>
      <c r="H9090" s="220"/>
      <c r="I9090" s="220"/>
      <c r="J9090" s="220"/>
      <c r="K9090" s="220"/>
      <c r="L9090" s="220"/>
      <c r="M9090" s="326"/>
      <c r="N9090" s="220"/>
      <c r="O9090" s="220"/>
      <c r="P9090" s="220"/>
      <c r="Q9090" s="326"/>
      <c r="R9090" s="326"/>
      <c r="S9090" s="326"/>
      <c r="T9090" s="326"/>
    </row>
    <row r="9091" spans="1:20">
      <c r="A9091" s="220"/>
      <c r="B9091" s="220"/>
      <c r="C9091" s="220"/>
      <c r="D9091" s="220"/>
      <c r="E9091" s="220"/>
      <c r="F9091" s="220"/>
      <c r="G9091" s="220"/>
      <c r="H9091" s="220"/>
      <c r="I9091" s="220"/>
      <c r="J9091" s="220"/>
      <c r="K9091" s="220"/>
      <c r="L9091" s="220"/>
      <c r="M9091" s="326"/>
      <c r="N9091" s="220"/>
      <c r="O9091" s="220"/>
      <c r="P9091" s="220"/>
      <c r="Q9091" s="326"/>
      <c r="R9091" s="326"/>
      <c r="S9091" s="326"/>
      <c r="T9091" s="326"/>
    </row>
    <row r="9092" spans="1:20">
      <c r="A9092" s="220"/>
      <c r="B9092" s="220"/>
      <c r="C9092" s="220"/>
      <c r="D9092" s="220"/>
      <c r="E9092" s="220"/>
      <c r="F9092" s="220"/>
      <c r="G9092" s="220"/>
      <c r="H9092" s="220"/>
      <c r="I9092" s="220"/>
      <c r="J9092" s="220"/>
      <c r="K9092" s="220"/>
      <c r="L9092" s="220"/>
      <c r="M9092" s="326"/>
      <c r="N9092" s="220"/>
      <c r="O9092" s="220"/>
      <c r="P9092" s="220"/>
      <c r="Q9092" s="326"/>
      <c r="R9092" s="326"/>
      <c r="S9092" s="326"/>
      <c r="T9092" s="326"/>
    </row>
    <row r="9093" spans="1:20">
      <c r="A9093" s="220"/>
      <c r="B9093" s="220"/>
      <c r="C9093" s="220"/>
      <c r="D9093" s="220"/>
      <c r="E9093" s="220"/>
      <c r="F9093" s="220"/>
      <c r="G9093" s="220"/>
      <c r="H9093" s="220"/>
      <c r="I9093" s="220"/>
      <c r="J9093" s="220"/>
      <c r="K9093" s="220"/>
      <c r="L9093" s="220"/>
      <c r="M9093" s="326"/>
      <c r="N9093" s="220"/>
      <c r="O9093" s="220"/>
      <c r="P9093" s="220"/>
      <c r="Q9093" s="326"/>
      <c r="R9093" s="326"/>
      <c r="S9093" s="326"/>
      <c r="T9093" s="326"/>
    </row>
    <row r="9094" spans="1:20">
      <c r="A9094" s="220"/>
      <c r="B9094" s="220"/>
      <c r="C9094" s="220"/>
      <c r="D9094" s="220"/>
      <c r="E9094" s="220"/>
      <c r="F9094" s="220"/>
      <c r="G9094" s="220"/>
      <c r="H9094" s="220"/>
      <c r="I9094" s="220"/>
      <c r="J9094" s="220"/>
      <c r="K9094" s="220"/>
      <c r="L9094" s="220"/>
      <c r="M9094" s="326"/>
      <c r="N9094" s="220"/>
      <c r="O9094" s="220"/>
      <c r="P9094" s="220"/>
      <c r="Q9094" s="326"/>
      <c r="R9094" s="326"/>
      <c r="S9094" s="326"/>
      <c r="T9094" s="326"/>
    </row>
    <row r="9095" spans="1:20">
      <c r="A9095" s="220"/>
      <c r="B9095" s="220"/>
      <c r="C9095" s="220"/>
      <c r="D9095" s="220"/>
      <c r="E9095" s="220"/>
      <c r="F9095" s="220"/>
      <c r="G9095" s="220"/>
      <c r="H9095" s="220"/>
      <c r="I9095" s="220"/>
      <c r="J9095" s="220"/>
      <c r="K9095" s="220"/>
      <c r="L9095" s="220"/>
      <c r="M9095" s="326"/>
      <c r="N9095" s="220"/>
      <c r="O9095" s="220"/>
      <c r="P9095" s="220"/>
      <c r="Q9095" s="326"/>
      <c r="R9095" s="326"/>
      <c r="S9095" s="326"/>
      <c r="T9095" s="326"/>
    </row>
    <row r="9096" spans="1:20">
      <c r="A9096" s="220"/>
      <c r="B9096" s="220"/>
      <c r="C9096" s="220"/>
      <c r="D9096" s="220"/>
      <c r="E9096" s="220"/>
      <c r="F9096" s="220"/>
      <c r="G9096" s="220"/>
      <c r="H9096" s="220"/>
      <c r="I9096" s="220"/>
      <c r="J9096" s="220"/>
      <c r="K9096" s="220"/>
      <c r="L9096" s="220"/>
      <c r="M9096" s="326"/>
      <c r="N9096" s="220"/>
      <c r="O9096" s="220"/>
      <c r="P9096" s="220"/>
      <c r="Q9096" s="326"/>
      <c r="R9096" s="326"/>
      <c r="S9096" s="326"/>
      <c r="T9096" s="326"/>
    </row>
    <row r="9097" spans="1:20">
      <c r="A9097" s="220"/>
      <c r="B9097" s="220"/>
      <c r="C9097" s="220"/>
      <c r="D9097" s="220"/>
      <c r="E9097" s="220"/>
      <c r="F9097" s="220"/>
      <c r="G9097" s="220"/>
      <c r="H9097" s="220"/>
      <c r="I9097" s="220"/>
      <c r="J9097" s="220"/>
      <c r="K9097" s="220"/>
      <c r="L9097" s="220"/>
      <c r="M9097" s="326"/>
      <c r="N9097" s="220"/>
      <c r="O9097" s="220"/>
      <c r="P9097" s="220"/>
      <c r="Q9097" s="326"/>
      <c r="R9097" s="326"/>
      <c r="S9097" s="326"/>
      <c r="T9097" s="326"/>
    </row>
    <row r="9098" spans="1:20">
      <c r="A9098" s="220"/>
      <c r="B9098" s="220"/>
      <c r="C9098" s="220"/>
      <c r="D9098" s="220"/>
      <c r="E9098" s="220"/>
      <c r="F9098" s="220"/>
      <c r="G9098" s="220"/>
      <c r="H9098" s="220"/>
      <c r="I9098" s="220"/>
      <c r="J9098" s="220"/>
      <c r="K9098" s="220"/>
      <c r="L9098" s="220"/>
      <c r="M9098" s="326"/>
      <c r="N9098" s="220"/>
      <c r="O9098" s="220"/>
      <c r="P9098" s="220"/>
      <c r="Q9098" s="326"/>
      <c r="R9098" s="326"/>
      <c r="S9098" s="326"/>
      <c r="T9098" s="326"/>
    </row>
    <row r="9099" spans="1:20">
      <c r="A9099" s="220"/>
      <c r="B9099" s="220"/>
      <c r="C9099" s="220"/>
      <c r="D9099" s="220"/>
      <c r="E9099" s="220"/>
      <c r="F9099" s="220"/>
      <c r="G9099" s="220"/>
      <c r="H9099" s="220"/>
      <c r="I9099" s="220"/>
      <c r="J9099" s="220"/>
      <c r="K9099" s="220"/>
      <c r="L9099" s="220"/>
      <c r="M9099" s="326"/>
      <c r="N9099" s="220"/>
      <c r="O9099" s="220"/>
      <c r="P9099" s="220"/>
      <c r="Q9099" s="326"/>
      <c r="R9099" s="326"/>
      <c r="S9099" s="326"/>
      <c r="T9099" s="326"/>
    </row>
    <row r="9100" spans="1:20">
      <c r="A9100" s="220"/>
      <c r="B9100" s="220"/>
      <c r="C9100" s="220"/>
      <c r="D9100" s="220"/>
      <c r="E9100" s="220"/>
      <c r="F9100" s="220"/>
      <c r="G9100" s="220"/>
      <c r="H9100" s="220"/>
      <c r="I9100" s="220"/>
      <c r="J9100" s="220"/>
      <c r="K9100" s="220"/>
      <c r="L9100" s="220"/>
      <c r="M9100" s="326"/>
      <c r="N9100" s="220"/>
      <c r="O9100" s="220"/>
      <c r="P9100" s="220"/>
      <c r="Q9100" s="326"/>
      <c r="R9100" s="326"/>
      <c r="S9100" s="326"/>
      <c r="T9100" s="326"/>
    </row>
    <row r="9101" spans="1:20">
      <c r="A9101" s="220"/>
      <c r="B9101" s="220"/>
      <c r="C9101" s="220"/>
      <c r="D9101" s="220"/>
      <c r="E9101" s="220"/>
      <c r="F9101" s="220"/>
      <c r="G9101" s="220"/>
      <c r="H9101" s="220"/>
      <c r="I9101" s="220"/>
      <c r="J9101" s="220"/>
      <c r="K9101" s="220"/>
      <c r="L9101" s="220"/>
      <c r="M9101" s="326"/>
      <c r="N9101" s="220"/>
      <c r="O9101" s="220"/>
      <c r="P9101" s="220"/>
      <c r="Q9101" s="326"/>
      <c r="R9101" s="326"/>
      <c r="S9101" s="326"/>
      <c r="T9101" s="326"/>
    </row>
    <row r="9102" spans="1:20">
      <c r="A9102" s="220"/>
      <c r="B9102" s="220"/>
      <c r="C9102" s="220"/>
      <c r="D9102" s="220"/>
      <c r="E9102" s="220"/>
      <c r="F9102" s="220"/>
      <c r="G9102" s="220"/>
      <c r="H9102" s="220"/>
      <c r="I9102" s="220"/>
      <c r="J9102" s="220"/>
      <c r="K9102" s="220"/>
      <c r="L9102" s="220"/>
      <c r="M9102" s="326"/>
      <c r="N9102" s="220"/>
      <c r="O9102" s="220"/>
      <c r="P9102" s="220"/>
      <c r="Q9102" s="326"/>
      <c r="R9102" s="326"/>
      <c r="S9102" s="326"/>
      <c r="T9102" s="326"/>
    </row>
    <row r="9103" spans="1:20">
      <c r="A9103" s="220"/>
      <c r="B9103" s="220"/>
      <c r="C9103" s="220"/>
      <c r="D9103" s="220"/>
      <c r="E9103" s="220"/>
      <c r="F9103" s="220"/>
      <c r="G9103" s="220"/>
      <c r="H9103" s="220"/>
      <c r="I9103" s="220"/>
      <c r="J9103" s="220"/>
      <c r="K9103" s="220"/>
      <c r="L9103" s="220"/>
      <c r="M9103" s="326"/>
      <c r="N9103" s="220"/>
      <c r="O9103" s="220"/>
      <c r="P9103" s="220"/>
      <c r="Q9103" s="326"/>
      <c r="R9103" s="326"/>
      <c r="S9103" s="326"/>
      <c r="T9103" s="326"/>
    </row>
    <row r="9104" spans="1:20">
      <c r="A9104" s="220"/>
      <c r="B9104" s="220"/>
      <c r="C9104" s="220"/>
      <c r="D9104" s="220"/>
      <c r="E9104" s="220"/>
      <c r="F9104" s="220"/>
      <c r="G9104" s="220"/>
      <c r="H9104" s="220"/>
      <c r="I9104" s="220"/>
      <c r="J9104" s="220"/>
      <c r="K9104" s="220"/>
      <c r="L9104" s="220"/>
      <c r="M9104" s="326"/>
      <c r="N9104" s="220"/>
      <c r="O9104" s="220"/>
      <c r="P9104" s="220"/>
      <c r="Q9104" s="326"/>
      <c r="R9104" s="326"/>
      <c r="S9104" s="326"/>
      <c r="T9104" s="326"/>
    </row>
    <row r="9105" spans="1:20">
      <c r="A9105" s="220"/>
      <c r="B9105" s="220"/>
      <c r="C9105" s="220"/>
      <c r="D9105" s="220"/>
      <c r="E9105" s="220"/>
      <c r="F9105" s="220"/>
      <c r="G9105" s="220"/>
      <c r="H9105" s="220"/>
      <c r="I9105" s="220"/>
      <c r="J9105" s="220"/>
      <c r="K9105" s="220"/>
      <c r="L9105" s="220"/>
      <c r="M9105" s="326"/>
      <c r="N9105" s="220"/>
      <c r="O9105" s="220"/>
      <c r="P9105" s="220"/>
      <c r="Q9105" s="326"/>
      <c r="R9105" s="326"/>
      <c r="S9105" s="326"/>
      <c r="T9105" s="326"/>
    </row>
    <row r="9106" spans="1:20">
      <c r="A9106" s="220"/>
      <c r="B9106" s="220"/>
      <c r="C9106" s="220"/>
      <c r="D9106" s="220"/>
      <c r="E9106" s="220"/>
      <c r="F9106" s="220"/>
      <c r="G9106" s="220"/>
      <c r="H9106" s="220"/>
      <c r="I9106" s="220"/>
      <c r="J9106" s="220"/>
      <c r="K9106" s="220"/>
      <c r="L9106" s="220"/>
      <c r="M9106" s="326"/>
      <c r="N9106" s="220"/>
      <c r="O9106" s="220"/>
      <c r="P9106" s="220"/>
      <c r="Q9106" s="326"/>
      <c r="R9106" s="326"/>
      <c r="S9106" s="326"/>
      <c r="T9106" s="326"/>
    </row>
    <row r="9107" spans="1:20">
      <c r="A9107" s="220"/>
      <c r="B9107" s="220"/>
      <c r="C9107" s="220"/>
      <c r="D9107" s="220"/>
      <c r="E9107" s="220"/>
      <c r="F9107" s="220"/>
      <c r="G9107" s="220"/>
      <c r="H9107" s="220"/>
      <c r="I9107" s="220"/>
      <c r="J9107" s="220"/>
      <c r="K9107" s="220"/>
      <c r="L9107" s="220"/>
      <c r="M9107" s="326"/>
      <c r="N9107" s="220"/>
      <c r="O9107" s="220"/>
      <c r="P9107" s="220"/>
      <c r="Q9107" s="326"/>
      <c r="R9107" s="326"/>
      <c r="S9107" s="326"/>
      <c r="T9107" s="326"/>
    </row>
    <row r="9108" spans="1:20">
      <c r="A9108" s="220"/>
      <c r="B9108" s="220"/>
      <c r="C9108" s="220"/>
      <c r="D9108" s="220"/>
      <c r="E9108" s="220"/>
      <c r="F9108" s="220"/>
      <c r="G9108" s="220"/>
      <c r="H9108" s="220"/>
      <c r="I9108" s="220"/>
      <c r="J9108" s="220"/>
      <c r="K9108" s="220"/>
      <c r="L9108" s="220"/>
      <c r="M9108" s="326"/>
      <c r="N9108" s="220"/>
      <c r="O9108" s="220"/>
      <c r="P9108" s="220"/>
      <c r="Q9108" s="326"/>
      <c r="R9108" s="326"/>
      <c r="S9108" s="326"/>
      <c r="T9108" s="326"/>
    </row>
    <row r="9109" spans="1:20">
      <c r="A9109" s="220"/>
      <c r="B9109" s="220"/>
      <c r="C9109" s="220"/>
      <c r="D9109" s="220"/>
      <c r="E9109" s="220"/>
      <c r="F9109" s="220"/>
      <c r="G9109" s="220"/>
      <c r="H9109" s="220"/>
      <c r="I9109" s="220"/>
      <c r="J9109" s="220"/>
      <c r="K9109" s="220"/>
      <c r="L9109" s="220"/>
      <c r="M9109" s="326"/>
      <c r="N9109" s="220"/>
      <c r="O9109" s="220"/>
      <c r="P9109" s="220"/>
      <c r="Q9109" s="326"/>
      <c r="R9109" s="326"/>
      <c r="S9109" s="326"/>
      <c r="T9109" s="326"/>
    </row>
    <row r="9110" spans="1:20">
      <c r="A9110" s="220"/>
      <c r="B9110" s="220"/>
      <c r="C9110" s="220"/>
      <c r="D9110" s="220"/>
      <c r="E9110" s="220"/>
      <c r="F9110" s="220"/>
      <c r="G9110" s="220"/>
      <c r="H9110" s="220"/>
      <c r="I9110" s="220"/>
      <c r="J9110" s="220"/>
      <c r="K9110" s="220"/>
      <c r="L9110" s="220"/>
      <c r="M9110" s="326"/>
      <c r="N9110" s="220"/>
      <c r="O9110" s="220"/>
      <c r="P9110" s="220"/>
      <c r="Q9110" s="326"/>
      <c r="R9110" s="326"/>
      <c r="S9110" s="326"/>
      <c r="T9110" s="326"/>
    </row>
    <row r="9111" spans="1:20">
      <c r="A9111" s="220"/>
      <c r="B9111" s="220"/>
      <c r="C9111" s="220"/>
      <c r="D9111" s="220"/>
      <c r="E9111" s="220"/>
      <c r="F9111" s="220"/>
      <c r="G9111" s="220"/>
      <c r="H9111" s="220"/>
      <c r="I9111" s="220"/>
      <c r="J9111" s="220"/>
      <c r="K9111" s="220"/>
      <c r="L9111" s="220"/>
      <c r="M9111" s="326"/>
      <c r="N9111" s="220"/>
      <c r="O9111" s="220"/>
      <c r="P9111" s="220"/>
      <c r="Q9111" s="326"/>
      <c r="R9111" s="326"/>
      <c r="S9111" s="326"/>
      <c r="T9111" s="326"/>
    </row>
    <row r="9112" spans="1:20">
      <c r="A9112" s="220"/>
      <c r="B9112" s="220"/>
      <c r="C9112" s="220"/>
      <c r="D9112" s="220"/>
      <c r="E9112" s="220"/>
      <c r="F9112" s="220"/>
      <c r="G9112" s="220"/>
      <c r="H9112" s="220"/>
      <c r="I9112" s="220"/>
      <c r="J9112" s="220"/>
      <c r="K9112" s="220"/>
      <c r="L9112" s="220"/>
      <c r="M9112" s="326"/>
      <c r="N9112" s="220"/>
      <c r="O9112" s="220"/>
      <c r="P9112" s="220"/>
      <c r="Q9112" s="326"/>
      <c r="R9112" s="326"/>
      <c r="S9112" s="326"/>
      <c r="T9112" s="326"/>
    </row>
    <row r="9113" spans="1:20">
      <c r="A9113" s="220"/>
      <c r="B9113" s="220"/>
      <c r="C9113" s="220"/>
      <c r="D9113" s="220"/>
      <c r="E9113" s="220"/>
      <c r="F9113" s="220"/>
      <c r="G9113" s="220"/>
      <c r="H9113" s="220"/>
      <c r="I9113" s="220"/>
      <c r="J9113" s="220"/>
      <c r="K9113" s="220"/>
      <c r="L9113" s="220"/>
      <c r="M9113" s="326"/>
      <c r="N9113" s="220"/>
      <c r="O9113" s="220"/>
      <c r="P9113" s="220"/>
      <c r="Q9113" s="326"/>
      <c r="R9113" s="326"/>
      <c r="S9113" s="326"/>
      <c r="T9113" s="326"/>
    </row>
    <row r="9114" spans="1:20">
      <c r="A9114" s="220"/>
      <c r="B9114" s="220"/>
      <c r="C9114" s="220"/>
      <c r="D9114" s="220"/>
      <c r="E9114" s="220"/>
      <c r="F9114" s="220"/>
      <c r="G9114" s="220"/>
      <c r="H9114" s="220"/>
      <c r="I9114" s="220"/>
      <c r="J9114" s="220"/>
      <c r="K9114" s="220"/>
      <c r="L9114" s="220"/>
      <c r="M9114" s="326"/>
      <c r="N9114" s="220"/>
      <c r="O9114" s="220"/>
      <c r="P9114" s="220"/>
      <c r="Q9114" s="326"/>
      <c r="R9114" s="326"/>
      <c r="S9114" s="326"/>
      <c r="T9114" s="326"/>
    </row>
    <row r="9115" spans="1:20">
      <c r="A9115" s="220"/>
      <c r="B9115" s="220"/>
      <c r="C9115" s="220"/>
      <c r="D9115" s="220"/>
      <c r="E9115" s="220"/>
      <c r="F9115" s="220"/>
      <c r="G9115" s="220"/>
      <c r="H9115" s="220"/>
      <c r="I9115" s="220"/>
      <c r="J9115" s="220"/>
      <c r="K9115" s="220"/>
      <c r="L9115" s="220"/>
      <c r="M9115" s="326"/>
      <c r="N9115" s="220"/>
      <c r="O9115" s="220"/>
      <c r="P9115" s="220"/>
      <c r="Q9115" s="326"/>
      <c r="R9115" s="326"/>
      <c r="S9115" s="326"/>
      <c r="T9115" s="326"/>
    </row>
    <row r="9116" spans="1:20">
      <c r="A9116" s="220"/>
      <c r="B9116" s="220"/>
      <c r="C9116" s="220"/>
      <c r="D9116" s="220"/>
      <c r="E9116" s="220"/>
      <c r="F9116" s="220"/>
      <c r="G9116" s="220"/>
      <c r="H9116" s="220"/>
      <c r="I9116" s="220"/>
      <c r="J9116" s="220"/>
      <c r="K9116" s="220"/>
      <c r="L9116" s="220"/>
      <c r="M9116" s="326"/>
      <c r="N9116" s="220"/>
      <c r="O9116" s="220"/>
      <c r="P9116" s="220"/>
      <c r="Q9116" s="326"/>
      <c r="R9116" s="326"/>
      <c r="S9116" s="326"/>
      <c r="T9116" s="326"/>
    </row>
    <row r="9117" spans="1:20">
      <c r="A9117" s="220"/>
      <c r="B9117" s="220"/>
      <c r="C9117" s="220"/>
      <c r="D9117" s="220"/>
      <c r="E9117" s="220"/>
      <c r="F9117" s="220"/>
      <c r="G9117" s="220"/>
      <c r="H9117" s="220"/>
      <c r="I9117" s="220"/>
      <c r="J9117" s="220"/>
      <c r="K9117" s="220"/>
      <c r="L9117" s="220"/>
      <c r="M9117" s="326"/>
      <c r="N9117" s="220"/>
      <c r="O9117" s="220"/>
      <c r="P9117" s="220"/>
      <c r="Q9117" s="326"/>
      <c r="R9117" s="326"/>
      <c r="S9117" s="326"/>
      <c r="T9117" s="326"/>
    </row>
    <row r="9118" spans="1:20">
      <c r="A9118" s="220"/>
      <c r="B9118" s="220"/>
      <c r="C9118" s="220"/>
      <c r="D9118" s="220"/>
      <c r="E9118" s="220"/>
      <c r="F9118" s="220"/>
      <c r="G9118" s="220"/>
      <c r="H9118" s="220"/>
      <c r="I9118" s="220"/>
      <c r="J9118" s="220"/>
      <c r="K9118" s="220"/>
      <c r="L9118" s="220"/>
      <c r="M9118" s="326"/>
      <c r="N9118" s="220"/>
      <c r="O9118" s="220"/>
      <c r="P9118" s="220"/>
      <c r="Q9118" s="326"/>
      <c r="R9118" s="326"/>
      <c r="S9118" s="326"/>
      <c r="T9118" s="326"/>
    </row>
    <row r="9119" spans="1:20">
      <c r="A9119" s="220"/>
      <c r="B9119" s="220"/>
      <c r="C9119" s="220"/>
      <c r="D9119" s="220"/>
      <c r="E9119" s="220"/>
      <c r="F9119" s="220"/>
      <c r="G9119" s="220"/>
      <c r="H9119" s="220"/>
      <c r="I9119" s="220"/>
      <c r="J9119" s="220"/>
      <c r="K9119" s="220"/>
      <c r="L9119" s="220"/>
      <c r="M9119" s="326"/>
      <c r="N9119" s="220"/>
      <c r="O9119" s="220"/>
      <c r="P9119" s="220"/>
      <c r="Q9119" s="326"/>
      <c r="R9119" s="326"/>
      <c r="S9119" s="326"/>
      <c r="T9119" s="326"/>
    </row>
    <row r="9120" spans="1:20">
      <c r="A9120" s="220"/>
      <c r="B9120" s="220"/>
      <c r="C9120" s="220"/>
      <c r="D9120" s="220"/>
      <c r="E9120" s="220"/>
      <c r="F9120" s="220"/>
      <c r="G9120" s="220"/>
      <c r="H9120" s="220"/>
      <c r="I9120" s="220"/>
      <c r="J9120" s="220"/>
      <c r="K9120" s="220"/>
      <c r="L9120" s="220"/>
      <c r="M9120" s="326"/>
      <c r="N9120" s="220"/>
      <c r="O9120" s="220"/>
      <c r="P9120" s="220"/>
      <c r="Q9120" s="326"/>
      <c r="R9120" s="326"/>
      <c r="S9120" s="326"/>
      <c r="T9120" s="326"/>
    </row>
    <row r="9121" spans="1:20">
      <c r="A9121" s="220"/>
      <c r="B9121" s="220"/>
      <c r="C9121" s="220"/>
      <c r="D9121" s="220"/>
      <c r="E9121" s="220"/>
      <c r="F9121" s="220"/>
      <c r="G9121" s="220"/>
      <c r="H9121" s="220"/>
      <c r="I9121" s="220"/>
      <c r="J9121" s="220"/>
      <c r="K9121" s="220"/>
      <c r="L9121" s="220"/>
      <c r="M9121" s="326"/>
      <c r="N9121" s="220"/>
      <c r="O9121" s="220"/>
      <c r="P9121" s="220"/>
      <c r="Q9121" s="326"/>
      <c r="R9121" s="326"/>
      <c r="S9121" s="326"/>
      <c r="T9121" s="326"/>
    </row>
    <row r="9122" spans="1:20">
      <c r="A9122" s="220"/>
      <c r="B9122" s="220"/>
      <c r="C9122" s="220"/>
      <c r="D9122" s="220"/>
      <c r="E9122" s="220"/>
      <c r="F9122" s="220"/>
      <c r="G9122" s="220"/>
      <c r="H9122" s="220"/>
      <c r="I9122" s="220"/>
      <c r="J9122" s="220"/>
      <c r="K9122" s="220"/>
      <c r="L9122" s="220"/>
      <c r="M9122" s="326"/>
      <c r="N9122" s="220"/>
      <c r="O9122" s="220"/>
      <c r="P9122" s="220"/>
      <c r="Q9122" s="326"/>
      <c r="R9122" s="326"/>
      <c r="S9122" s="326"/>
      <c r="T9122" s="326"/>
    </row>
    <row r="9123" spans="1:20">
      <c r="A9123" s="220"/>
      <c r="B9123" s="220"/>
      <c r="C9123" s="220"/>
      <c r="D9123" s="220"/>
      <c r="E9123" s="220"/>
      <c r="F9123" s="220"/>
      <c r="G9123" s="220"/>
      <c r="H9123" s="220"/>
      <c r="I9123" s="220"/>
      <c r="J9123" s="220"/>
      <c r="K9123" s="220"/>
      <c r="L9123" s="220"/>
      <c r="M9123" s="326"/>
      <c r="N9123" s="220"/>
      <c r="O9123" s="220"/>
      <c r="P9123" s="220"/>
      <c r="Q9123" s="326"/>
      <c r="R9123" s="326"/>
      <c r="S9123" s="326"/>
      <c r="T9123" s="326"/>
    </row>
    <row r="9124" spans="1:20">
      <c r="A9124" s="220"/>
      <c r="B9124" s="220"/>
      <c r="C9124" s="220"/>
      <c r="D9124" s="220"/>
      <c r="E9124" s="220"/>
      <c r="F9124" s="220"/>
      <c r="G9124" s="220"/>
      <c r="H9124" s="220"/>
      <c r="I9124" s="220"/>
      <c r="J9124" s="220"/>
      <c r="K9124" s="220"/>
      <c r="L9124" s="220"/>
      <c r="M9124" s="326"/>
      <c r="N9124" s="220"/>
      <c r="O9124" s="220"/>
      <c r="P9124" s="220"/>
      <c r="Q9124" s="326"/>
      <c r="R9124" s="326"/>
      <c r="S9124" s="326"/>
      <c r="T9124" s="326"/>
    </row>
    <row r="9125" spans="1:20">
      <c r="A9125" s="220"/>
      <c r="B9125" s="220"/>
      <c r="C9125" s="220"/>
      <c r="D9125" s="220"/>
      <c r="E9125" s="220"/>
      <c r="F9125" s="220"/>
      <c r="G9125" s="220"/>
      <c r="H9125" s="220"/>
      <c r="I9125" s="220"/>
      <c r="J9125" s="220"/>
      <c r="K9125" s="220"/>
      <c r="L9125" s="220"/>
      <c r="M9125" s="326"/>
      <c r="N9125" s="220"/>
      <c r="O9125" s="220"/>
      <c r="P9125" s="220"/>
      <c r="Q9125" s="326"/>
      <c r="R9125" s="326"/>
      <c r="S9125" s="326"/>
      <c r="T9125" s="326"/>
    </row>
    <row r="9126" spans="1:20">
      <c r="A9126" s="220"/>
      <c r="B9126" s="220"/>
      <c r="C9126" s="220"/>
      <c r="D9126" s="220"/>
      <c r="E9126" s="220"/>
      <c r="F9126" s="220"/>
      <c r="G9126" s="220"/>
      <c r="H9126" s="220"/>
      <c r="I9126" s="220"/>
      <c r="J9126" s="220"/>
      <c r="K9126" s="220"/>
      <c r="L9126" s="220"/>
      <c r="M9126" s="326"/>
      <c r="N9126" s="220"/>
      <c r="O9126" s="220"/>
      <c r="P9126" s="220"/>
      <c r="Q9126" s="326"/>
      <c r="R9126" s="326"/>
      <c r="S9126" s="326"/>
      <c r="T9126" s="326"/>
    </row>
    <row r="9127" spans="1:20">
      <c r="A9127" s="220"/>
      <c r="B9127" s="220"/>
      <c r="C9127" s="220"/>
      <c r="D9127" s="220"/>
      <c r="E9127" s="220"/>
      <c r="F9127" s="220"/>
      <c r="G9127" s="220"/>
      <c r="H9127" s="220"/>
      <c r="I9127" s="220"/>
      <c r="J9127" s="220"/>
      <c r="K9127" s="220"/>
      <c r="L9127" s="220"/>
      <c r="M9127" s="326"/>
      <c r="N9127" s="220"/>
      <c r="O9127" s="220"/>
      <c r="P9127" s="220"/>
      <c r="Q9127" s="326"/>
      <c r="R9127" s="326"/>
      <c r="S9127" s="326"/>
      <c r="T9127" s="326"/>
    </row>
    <row r="9128" spans="1:20">
      <c r="A9128" s="220"/>
      <c r="B9128" s="220"/>
      <c r="C9128" s="220"/>
      <c r="D9128" s="220"/>
      <c r="E9128" s="220"/>
      <c r="F9128" s="220"/>
      <c r="G9128" s="220"/>
      <c r="H9128" s="220"/>
      <c r="I9128" s="220"/>
      <c r="J9128" s="220"/>
      <c r="K9128" s="220"/>
      <c r="L9128" s="220"/>
      <c r="M9128" s="326"/>
      <c r="N9128" s="220"/>
      <c r="O9128" s="220"/>
      <c r="P9128" s="220"/>
      <c r="Q9128" s="326"/>
      <c r="R9128" s="326"/>
      <c r="S9128" s="326"/>
      <c r="T9128" s="326"/>
    </row>
    <row r="9129" spans="1:20">
      <c r="A9129" s="220"/>
      <c r="B9129" s="220"/>
      <c r="C9129" s="220"/>
      <c r="D9129" s="220"/>
      <c r="E9129" s="220"/>
      <c r="F9129" s="220"/>
      <c r="G9129" s="220"/>
      <c r="H9129" s="220"/>
      <c r="I9129" s="220"/>
      <c r="J9129" s="220"/>
      <c r="K9129" s="220"/>
      <c r="L9129" s="220"/>
      <c r="M9129" s="326"/>
      <c r="N9129" s="220"/>
      <c r="O9129" s="220"/>
      <c r="P9129" s="220"/>
      <c r="Q9129" s="326"/>
      <c r="R9129" s="326"/>
      <c r="S9129" s="326"/>
      <c r="T9129" s="326"/>
    </row>
    <row r="9130" spans="1:20">
      <c r="A9130" s="220"/>
      <c r="B9130" s="220"/>
      <c r="C9130" s="220"/>
      <c r="D9130" s="220"/>
      <c r="E9130" s="220"/>
      <c r="F9130" s="220"/>
      <c r="G9130" s="220"/>
      <c r="H9130" s="220"/>
      <c r="I9130" s="220"/>
      <c r="J9130" s="220"/>
      <c r="K9130" s="220"/>
      <c r="L9130" s="220"/>
      <c r="M9130" s="326"/>
      <c r="N9130" s="220"/>
      <c r="O9130" s="220"/>
      <c r="P9130" s="220"/>
      <c r="Q9130" s="326"/>
      <c r="R9130" s="326"/>
      <c r="S9130" s="326"/>
      <c r="T9130" s="326"/>
    </row>
    <row r="9131" spans="1:20">
      <c r="A9131" s="220"/>
      <c r="B9131" s="220"/>
      <c r="C9131" s="220"/>
      <c r="D9131" s="220"/>
      <c r="E9131" s="220"/>
      <c r="F9131" s="220"/>
      <c r="G9131" s="220"/>
      <c r="H9131" s="220"/>
      <c r="I9131" s="220"/>
      <c r="J9131" s="220"/>
      <c r="K9131" s="220"/>
      <c r="L9131" s="220"/>
      <c r="M9131" s="326"/>
      <c r="N9131" s="220"/>
      <c r="O9131" s="220"/>
      <c r="P9131" s="220"/>
      <c r="Q9131" s="326"/>
      <c r="R9131" s="326"/>
      <c r="S9131" s="326"/>
      <c r="T9131" s="326"/>
    </row>
    <row r="9132" spans="1:20">
      <c r="A9132" s="220"/>
      <c r="B9132" s="220"/>
      <c r="C9132" s="220"/>
      <c r="D9132" s="220"/>
      <c r="E9132" s="220"/>
      <c r="F9132" s="220"/>
      <c r="G9132" s="220"/>
      <c r="H9132" s="220"/>
      <c r="I9132" s="220"/>
      <c r="J9132" s="220"/>
      <c r="K9132" s="220"/>
      <c r="L9132" s="220"/>
      <c r="M9132" s="326"/>
      <c r="N9132" s="220"/>
      <c r="O9132" s="220"/>
      <c r="P9132" s="220"/>
      <c r="Q9132" s="326"/>
      <c r="R9132" s="326"/>
      <c r="S9132" s="326"/>
      <c r="T9132" s="326"/>
    </row>
    <row r="9133" spans="1:20">
      <c r="A9133" s="220"/>
      <c r="B9133" s="220"/>
      <c r="C9133" s="220"/>
      <c r="D9133" s="220"/>
      <c r="E9133" s="220"/>
      <c r="F9133" s="220"/>
      <c r="G9133" s="220"/>
      <c r="H9133" s="220"/>
      <c r="I9133" s="220"/>
      <c r="J9133" s="220"/>
      <c r="K9133" s="220"/>
      <c r="L9133" s="220"/>
      <c r="M9133" s="326"/>
      <c r="N9133" s="220"/>
      <c r="O9133" s="220"/>
      <c r="P9133" s="220"/>
      <c r="Q9133" s="326"/>
      <c r="R9133" s="326"/>
      <c r="S9133" s="326"/>
      <c r="T9133" s="326"/>
    </row>
    <row r="9134" spans="1:20">
      <c r="A9134" s="220"/>
      <c r="B9134" s="220"/>
      <c r="C9134" s="220"/>
      <c r="D9134" s="220"/>
      <c r="E9134" s="220"/>
      <c r="F9134" s="220"/>
      <c r="G9134" s="220"/>
      <c r="H9134" s="220"/>
      <c r="I9134" s="220"/>
      <c r="J9134" s="220"/>
      <c r="K9134" s="220"/>
      <c r="L9134" s="220"/>
      <c r="M9134" s="326"/>
      <c r="N9134" s="220"/>
      <c r="O9134" s="220"/>
      <c r="P9134" s="220"/>
      <c r="Q9134" s="326"/>
      <c r="R9134" s="326"/>
      <c r="S9134" s="326"/>
      <c r="T9134" s="326"/>
    </row>
    <row r="9135" spans="1:20">
      <c r="A9135" s="220"/>
      <c r="B9135" s="220"/>
      <c r="C9135" s="220"/>
      <c r="D9135" s="220"/>
      <c r="E9135" s="220"/>
      <c r="F9135" s="220"/>
      <c r="G9135" s="220"/>
      <c r="H9135" s="220"/>
      <c r="I9135" s="220"/>
      <c r="J9135" s="220"/>
      <c r="K9135" s="220"/>
      <c r="L9135" s="220"/>
      <c r="M9135" s="326"/>
      <c r="N9135" s="220"/>
      <c r="O9135" s="220"/>
      <c r="P9135" s="220"/>
      <c r="Q9135" s="326"/>
      <c r="R9135" s="326"/>
      <c r="S9135" s="326"/>
      <c r="T9135" s="326"/>
    </row>
    <row r="9136" spans="1:20">
      <c r="A9136" s="220"/>
      <c r="B9136" s="220"/>
      <c r="C9136" s="220"/>
      <c r="D9136" s="220"/>
      <c r="E9136" s="220"/>
      <c r="F9136" s="220"/>
      <c r="G9136" s="220"/>
      <c r="H9136" s="220"/>
      <c r="I9136" s="220"/>
      <c r="J9136" s="220"/>
      <c r="K9136" s="220"/>
      <c r="L9136" s="220"/>
      <c r="M9136" s="326"/>
      <c r="N9136" s="220"/>
      <c r="O9136" s="220"/>
      <c r="P9136" s="220"/>
      <c r="Q9136" s="326"/>
      <c r="R9136" s="326"/>
      <c r="S9136" s="326"/>
      <c r="T9136" s="326"/>
    </row>
    <row r="9137" spans="1:20">
      <c r="A9137" s="220"/>
      <c r="B9137" s="220"/>
      <c r="C9137" s="220"/>
      <c r="D9137" s="220"/>
      <c r="E9137" s="220"/>
      <c r="F9137" s="220"/>
      <c r="G9137" s="220"/>
      <c r="H9137" s="220"/>
      <c r="I9137" s="220"/>
      <c r="J9137" s="220"/>
      <c r="K9137" s="220"/>
      <c r="L9137" s="220"/>
      <c r="M9137" s="326"/>
      <c r="N9137" s="220"/>
      <c r="O9137" s="220"/>
      <c r="P9137" s="220"/>
      <c r="Q9137" s="326"/>
      <c r="R9137" s="326"/>
      <c r="S9137" s="326"/>
      <c r="T9137" s="326"/>
    </row>
    <row r="9138" spans="1:20">
      <c r="A9138" s="220"/>
      <c r="B9138" s="220"/>
      <c r="C9138" s="220"/>
      <c r="D9138" s="220"/>
      <c r="E9138" s="220"/>
      <c r="F9138" s="220"/>
      <c r="G9138" s="220"/>
      <c r="H9138" s="220"/>
      <c r="I9138" s="220"/>
      <c r="J9138" s="220"/>
      <c r="K9138" s="220"/>
      <c r="L9138" s="220"/>
      <c r="M9138" s="326"/>
      <c r="N9138" s="220"/>
      <c r="O9138" s="220"/>
      <c r="P9138" s="220"/>
      <c r="Q9138" s="326"/>
      <c r="R9138" s="326"/>
      <c r="S9138" s="326"/>
      <c r="T9138" s="326"/>
    </row>
    <row r="9139" spans="1:20">
      <c r="A9139" s="220"/>
      <c r="B9139" s="220"/>
      <c r="C9139" s="220"/>
      <c r="D9139" s="220"/>
      <c r="E9139" s="220"/>
      <c r="F9139" s="220"/>
      <c r="G9139" s="220"/>
      <c r="H9139" s="220"/>
      <c r="I9139" s="220"/>
      <c r="J9139" s="220"/>
      <c r="K9139" s="220"/>
      <c r="L9139" s="220"/>
      <c r="M9139" s="326"/>
      <c r="N9139" s="220"/>
      <c r="O9139" s="220"/>
      <c r="P9139" s="220"/>
      <c r="Q9139" s="326"/>
      <c r="R9139" s="326"/>
      <c r="S9139" s="326"/>
      <c r="T9139" s="326"/>
    </row>
    <row r="9140" spans="1:20">
      <c r="A9140" s="220"/>
      <c r="B9140" s="220"/>
      <c r="C9140" s="220"/>
      <c r="D9140" s="220"/>
      <c r="E9140" s="220"/>
      <c r="F9140" s="220"/>
      <c r="G9140" s="220"/>
      <c r="H9140" s="220"/>
      <c r="I9140" s="220"/>
      <c r="J9140" s="220"/>
      <c r="K9140" s="220"/>
      <c r="L9140" s="220"/>
      <c r="M9140" s="326"/>
      <c r="N9140" s="220"/>
      <c r="O9140" s="220"/>
      <c r="P9140" s="220"/>
      <c r="Q9140" s="326"/>
      <c r="R9140" s="326"/>
      <c r="S9140" s="326"/>
      <c r="T9140" s="326"/>
    </row>
    <row r="9141" spans="1:20">
      <c r="A9141" s="220"/>
      <c r="B9141" s="220"/>
      <c r="C9141" s="220"/>
      <c r="D9141" s="220"/>
      <c r="E9141" s="220"/>
      <c r="F9141" s="220"/>
      <c r="G9141" s="220"/>
      <c r="H9141" s="220"/>
      <c r="I9141" s="220"/>
      <c r="J9141" s="220"/>
      <c r="K9141" s="220"/>
      <c r="L9141" s="220"/>
      <c r="M9141" s="326"/>
      <c r="N9141" s="220"/>
      <c r="O9141" s="220"/>
      <c r="P9141" s="220"/>
      <c r="Q9141" s="326"/>
      <c r="R9141" s="326"/>
      <c r="S9141" s="326"/>
      <c r="T9141" s="326"/>
    </row>
    <row r="9142" spans="1:20">
      <c r="A9142" s="220"/>
      <c r="B9142" s="220"/>
      <c r="C9142" s="220"/>
      <c r="D9142" s="220"/>
      <c r="E9142" s="220"/>
      <c r="F9142" s="220"/>
      <c r="G9142" s="220"/>
      <c r="H9142" s="220"/>
      <c r="I9142" s="220"/>
      <c r="J9142" s="220"/>
      <c r="K9142" s="220"/>
      <c r="L9142" s="220"/>
      <c r="M9142" s="326"/>
      <c r="N9142" s="220"/>
      <c r="O9142" s="220"/>
      <c r="P9142" s="220"/>
      <c r="Q9142" s="326"/>
      <c r="R9142" s="326"/>
      <c r="S9142" s="326"/>
      <c r="T9142" s="326"/>
    </row>
    <row r="9143" spans="1:20">
      <c r="A9143" s="220"/>
      <c r="B9143" s="220"/>
      <c r="C9143" s="220"/>
      <c r="D9143" s="220"/>
      <c r="E9143" s="220"/>
      <c r="F9143" s="220"/>
      <c r="G9143" s="220"/>
      <c r="H9143" s="220"/>
      <c r="I9143" s="220"/>
      <c r="J9143" s="220"/>
      <c r="K9143" s="220"/>
      <c r="L9143" s="220"/>
      <c r="M9143" s="326"/>
      <c r="N9143" s="220"/>
      <c r="O9143" s="220"/>
      <c r="P9143" s="220"/>
      <c r="Q9143" s="326"/>
      <c r="R9143" s="326"/>
      <c r="S9143" s="326"/>
      <c r="T9143" s="326"/>
    </row>
    <row r="9144" spans="1:20">
      <c r="A9144" s="220"/>
      <c r="B9144" s="220"/>
      <c r="C9144" s="220"/>
      <c r="D9144" s="220"/>
      <c r="E9144" s="220"/>
      <c r="F9144" s="220"/>
      <c r="G9144" s="220"/>
      <c r="H9144" s="220"/>
      <c r="I9144" s="220"/>
      <c r="J9144" s="220"/>
      <c r="K9144" s="220"/>
      <c r="L9144" s="220"/>
      <c r="M9144" s="326"/>
      <c r="N9144" s="220"/>
      <c r="O9144" s="220"/>
      <c r="P9144" s="220"/>
      <c r="Q9144" s="326"/>
      <c r="R9144" s="326"/>
      <c r="S9144" s="326"/>
      <c r="T9144" s="326"/>
    </row>
    <row r="9145" spans="1:20">
      <c r="A9145" s="220"/>
      <c r="B9145" s="220"/>
      <c r="C9145" s="220"/>
      <c r="D9145" s="220"/>
      <c r="E9145" s="220"/>
      <c r="F9145" s="220"/>
      <c r="G9145" s="220"/>
      <c r="H9145" s="220"/>
      <c r="I9145" s="220"/>
      <c r="J9145" s="220"/>
      <c r="K9145" s="220"/>
      <c r="L9145" s="220"/>
      <c r="M9145" s="326"/>
      <c r="N9145" s="220"/>
      <c r="O9145" s="220"/>
      <c r="P9145" s="220"/>
      <c r="Q9145" s="326"/>
      <c r="R9145" s="326"/>
      <c r="S9145" s="326"/>
      <c r="T9145" s="326"/>
    </row>
    <row r="9146" spans="1:20">
      <c r="A9146" s="220"/>
      <c r="B9146" s="220"/>
      <c r="C9146" s="220"/>
      <c r="D9146" s="220"/>
      <c r="E9146" s="220"/>
      <c r="F9146" s="220"/>
      <c r="G9146" s="220"/>
      <c r="H9146" s="220"/>
      <c r="I9146" s="220"/>
      <c r="J9146" s="220"/>
      <c r="K9146" s="220"/>
      <c r="L9146" s="220"/>
      <c r="M9146" s="326"/>
      <c r="N9146" s="220"/>
      <c r="O9146" s="220"/>
      <c r="P9146" s="220"/>
      <c r="Q9146" s="326"/>
      <c r="R9146" s="326"/>
      <c r="S9146" s="326"/>
      <c r="T9146" s="326"/>
    </row>
    <row r="9147" spans="1:20">
      <c r="A9147" s="220"/>
      <c r="B9147" s="220"/>
      <c r="C9147" s="220"/>
      <c r="D9147" s="220"/>
      <c r="E9147" s="220"/>
      <c r="F9147" s="220"/>
      <c r="G9147" s="220"/>
      <c r="H9147" s="220"/>
      <c r="I9147" s="220"/>
      <c r="J9147" s="220"/>
      <c r="K9147" s="220"/>
      <c r="L9147" s="220"/>
      <c r="M9147" s="326"/>
      <c r="N9147" s="220"/>
      <c r="O9147" s="220"/>
      <c r="P9147" s="220"/>
      <c r="Q9147" s="326"/>
      <c r="R9147" s="326"/>
      <c r="S9147" s="326"/>
      <c r="T9147" s="326"/>
    </row>
    <row r="9148" spans="1:20">
      <c r="A9148" s="220"/>
      <c r="B9148" s="220"/>
      <c r="C9148" s="220"/>
      <c r="D9148" s="220"/>
      <c r="E9148" s="220"/>
      <c r="F9148" s="220"/>
      <c r="G9148" s="220"/>
      <c r="H9148" s="220"/>
      <c r="I9148" s="220"/>
      <c r="J9148" s="220"/>
      <c r="K9148" s="220"/>
      <c r="L9148" s="220"/>
      <c r="M9148" s="326"/>
      <c r="N9148" s="220"/>
      <c r="O9148" s="220"/>
      <c r="P9148" s="220"/>
      <c r="Q9148" s="326"/>
      <c r="R9148" s="326"/>
      <c r="S9148" s="326"/>
      <c r="T9148" s="326"/>
    </row>
    <row r="9149" spans="1:20">
      <c r="A9149" s="220"/>
      <c r="B9149" s="220"/>
      <c r="C9149" s="220"/>
      <c r="D9149" s="220"/>
      <c r="E9149" s="220"/>
      <c r="F9149" s="220"/>
      <c r="G9149" s="220"/>
      <c r="H9149" s="220"/>
      <c r="I9149" s="220"/>
      <c r="J9149" s="220"/>
      <c r="K9149" s="220"/>
      <c r="L9149" s="220"/>
      <c r="M9149" s="326"/>
      <c r="N9149" s="220"/>
      <c r="O9149" s="220"/>
      <c r="P9149" s="220"/>
      <c r="Q9149" s="326"/>
      <c r="R9149" s="326"/>
      <c r="S9149" s="326"/>
      <c r="T9149" s="326"/>
    </row>
    <row r="9150" spans="1:20">
      <c r="A9150" s="220"/>
      <c r="B9150" s="220"/>
      <c r="C9150" s="220"/>
      <c r="D9150" s="220"/>
      <c r="E9150" s="220"/>
      <c r="F9150" s="220"/>
      <c r="G9150" s="220"/>
      <c r="H9150" s="220"/>
      <c r="I9150" s="220"/>
      <c r="J9150" s="220"/>
      <c r="K9150" s="220"/>
      <c r="L9150" s="220"/>
      <c r="M9150" s="326"/>
      <c r="N9150" s="220"/>
      <c r="O9150" s="220"/>
      <c r="P9150" s="220"/>
      <c r="Q9150" s="326"/>
      <c r="R9150" s="326"/>
      <c r="S9150" s="326"/>
      <c r="T9150" s="326"/>
    </row>
    <row r="9151" spans="1:20">
      <c r="A9151" s="220"/>
      <c r="B9151" s="220"/>
      <c r="C9151" s="220"/>
      <c r="D9151" s="220"/>
      <c r="E9151" s="220"/>
      <c r="F9151" s="220"/>
      <c r="G9151" s="220"/>
      <c r="H9151" s="220"/>
      <c r="I9151" s="220"/>
      <c r="J9151" s="220"/>
      <c r="K9151" s="220"/>
      <c r="L9151" s="220"/>
      <c r="M9151" s="326"/>
      <c r="N9151" s="220"/>
      <c r="O9151" s="220"/>
      <c r="P9151" s="220"/>
      <c r="Q9151" s="326"/>
      <c r="R9151" s="326"/>
      <c r="S9151" s="326"/>
      <c r="T9151" s="326"/>
    </row>
    <row r="9152" spans="1:20">
      <c r="A9152" s="220"/>
      <c r="B9152" s="220"/>
      <c r="C9152" s="220"/>
      <c r="D9152" s="220"/>
      <c r="E9152" s="220"/>
      <c r="F9152" s="220"/>
      <c r="G9152" s="220"/>
      <c r="H9152" s="220"/>
      <c r="I9152" s="220"/>
      <c r="J9152" s="220"/>
      <c r="K9152" s="220"/>
      <c r="L9152" s="220"/>
      <c r="M9152" s="326"/>
      <c r="N9152" s="220"/>
      <c r="O9152" s="220"/>
      <c r="P9152" s="220"/>
      <c r="Q9152" s="326"/>
      <c r="R9152" s="326"/>
      <c r="S9152" s="326"/>
      <c r="T9152" s="326"/>
    </row>
    <row r="9153" spans="1:20">
      <c r="A9153" s="220"/>
      <c r="B9153" s="220"/>
      <c r="C9153" s="220"/>
      <c r="D9153" s="220"/>
      <c r="E9153" s="220"/>
      <c r="F9153" s="220"/>
      <c r="G9153" s="220"/>
      <c r="H9153" s="220"/>
      <c r="I9153" s="220"/>
      <c r="J9153" s="220"/>
      <c r="K9153" s="220"/>
      <c r="L9153" s="220"/>
      <c r="M9153" s="326"/>
      <c r="N9153" s="220"/>
      <c r="O9153" s="220"/>
      <c r="P9153" s="220"/>
      <c r="Q9153" s="326"/>
      <c r="R9153" s="326"/>
      <c r="S9153" s="326"/>
      <c r="T9153" s="326"/>
    </row>
    <row r="9154" spans="1:20">
      <c r="A9154" s="220"/>
      <c r="B9154" s="220"/>
      <c r="C9154" s="220"/>
      <c r="D9154" s="220"/>
      <c r="E9154" s="220"/>
      <c r="F9154" s="220"/>
      <c r="G9154" s="220"/>
      <c r="H9154" s="220"/>
      <c r="I9154" s="220"/>
      <c r="J9154" s="220"/>
      <c r="K9154" s="220"/>
      <c r="L9154" s="220"/>
      <c r="M9154" s="326"/>
      <c r="N9154" s="220"/>
      <c r="O9154" s="220"/>
      <c r="P9154" s="220"/>
      <c r="Q9154" s="326"/>
      <c r="R9154" s="326"/>
      <c r="S9154" s="326"/>
      <c r="T9154" s="326"/>
    </row>
    <row r="9155" spans="1:20">
      <c r="A9155" s="220"/>
      <c r="B9155" s="220"/>
      <c r="C9155" s="220"/>
      <c r="D9155" s="220"/>
      <c r="E9155" s="220"/>
      <c r="F9155" s="220"/>
      <c r="G9155" s="220"/>
      <c r="H9155" s="220"/>
      <c r="I9155" s="220"/>
      <c r="J9155" s="220"/>
      <c r="K9155" s="220"/>
      <c r="L9155" s="220"/>
      <c r="M9155" s="326"/>
      <c r="N9155" s="220"/>
      <c r="O9155" s="220"/>
      <c r="P9155" s="220"/>
      <c r="Q9155" s="326"/>
      <c r="R9155" s="326"/>
      <c r="S9155" s="326"/>
      <c r="T9155" s="326"/>
    </row>
    <row r="9156" spans="1:20">
      <c r="A9156" s="220"/>
      <c r="B9156" s="220"/>
      <c r="C9156" s="220"/>
      <c r="D9156" s="220"/>
      <c r="E9156" s="220"/>
      <c r="F9156" s="220"/>
      <c r="G9156" s="220"/>
      <c r="H9156" s="220"/>
      <c r="I9156" s="220"/>
      <c r="J9156" s="220"/>
      <c r="K9156" s="220"/>
      <c r="L9156" s="220"/>
      <c r="M9156" s="326"/>
      <c r="N9156" s="220"/>
      <c r="O9156" s="220"/>
      <c r="P9156" s="220"/>
      <c r="Q9156" s="326"/>
      <c r="R9156" s="326"/>
      <c r="S9156" s="326"/>
      <c r="T9156" s="326"/>
    </row>
    <row r="9157" spans="1:20">
      <c r="A9157" s="220"/>
      <c r="B9157" s="220"/>
      <c r="C9157" s="220"/>
      <c r="D9157" s="220"/>
      <c r="E9157" s="220"/>
      <c r="F9157" s="220"/>
      <c r="G9157" s="220"/>
      <c r="H9157" s="220"/>
      <c r="I9157" s="220"/>
      <c r="J9157" s="220"/>
      <c r="K9157" s="220"/>
      <c r="L9157" s="220"/>
      <c r="M9157" s="326"/>
      <c r="N9157" s="220"/>
      <c r="O9157" s="220"/>
      <c r="P9157" s="220"/>
      <c r="Q9157" s="326"/>
      <c r="R9157" s="326"/>
      <c r="S9157" s="326"/>
      <c r="T9157" s="326"/>
    </row>
    <row r="9158" spans="1:20">
      <c r="A9158" s="220"/>
      <c r="B9158" s="220"/>
      <c r="C9158" s="220"/>
      <c r="D9158" s="220"/>
      <c r="E9158" s="220"/>
      <c r="F9158" s="220"/>
      <c r="G9158" s="220"/>
      <c r="H9158" s="220"/>
      <c r="I9158" s="220"/>
      <c r="J9158" s="220"/>
      <c r="K9158" s="220"/>
      <c r="L9158" s="220"/>
      <c r="M9158" s="326"/>
      <c r="N9158" s="220"/>
      <c r="O9158" s="220"/>
      <c r="P9158" s="220"/>
      <c r="Q9158" s="326"/>
      <c r="R9158" s="326"/>
      <c r="S9158" s="326"/>
      <c r="T9158" s="326"/>
    </row>
    <row r="9159" spans="1:20">
      <c r="A9159" s="220"/>
      <c r="B9159" s="220"/>
      <c r="C9159" s="220"/>
      <c r="D9159" s="220"/>
      <c r="E9159" s="220"/>
      <c r="F9159" s="220"/>
      <c r="G9159" s="220"/>
      <c r="H9159" s="220"/>
      <c r="I9159" s="220"/>
      <c r="J9159" s="220"/>
      <c r="K9159" s="220"/>
      <c r="L9159" s="220"/>
      <c r="M9159" s="326"/>
      <c r="N9159" s="220"/>
      <c r="O9159" s="220"/>
      <c r="P9159" s="220"/>
      <c r="Q9159" s="326"/>
      <c r="R9159" s="326"/>
      <c r="S9159" s="326"/>
      <c r="T9159" s="326"/>
    </row>
    <row r="9160" spans="1:20">
      <c r="A9160" s="220"/>
      <c r="B9160" s="220"/>
      <c r="C9160" s="220"/>
      <c r="D9160" s="220"/>
      <c r="E9160" s="220"/>
      <c r="F9160" s="220"/>
      <c r="G9160" s="220"/>
      <c r="H9160" s="220"/>
      <c r="I9160" s="220"/>
      <c r="J9160" s="220"/>
      <c r="K9160" s="220"/>
      <c r="L9160" s="220"/>
      <c r="M9160" s="326"/>
      <c r="N9160" s="220"/>
      <c r="O9160" s="220"/>
      <c r="P9160" s="220"/>
      <c r="Q9160" s="326"/>
      <c r="R9160" s="326"/>
      <c r="S9160" s="326"/>
      <c r="T9160" s="326"/>
    </row>
    <row r="9161" spans="1:20">
      <c r="A9161" s="220"/>
      <c r="B9161" s="220"/>
      <c r="C9161" s="220"/>
      <c r="D9161" s="220"/>
      <c r="E9161" s="220"/>
      <c r="F9161" s="220"/>
      <c r="G9161" s="220"/>
      <c r="H9161" s="220"/>
      <c r="I9161" s="220"/>
      <c r="J9161" s="220"/>
      <c r="K9161" s="220"/>
      <c r="L9161" s="220"/>
      <c r="M9161" s="326"/>
      <c r="N9161" s="220"/>
      <c r="O9161" s="220"/>
      <c r="P9161" s="220"/>
      <c r="Q9161" s="326"/>
      <c r="R9161" s="326"/>
      <c r="S9161" s="326"/>
      <c r="T9161" s="326"/>
    </row>
    <row r="9162" spans="1:20">
      <c r="A9162" s="220"/>
      <c r="B9162" s="220"/>
      <c r="C9162" s="220"/>
      <c r="D9162" s="220"/>
      <c r="E9162" s="220"/>
      <c r="F9162" s="220"/>
      <c r="G9162" s="220"/>
      <c r="H9162" s="220"/>
      <c r="I9162" s="220"/>
      <c r="J9162" s="220"/>
      <c r="K9162" s="220"/>
      <c r="L9162" s="220"/>
      <c r="M9162" s="326"/>
      <c r="N9162" s="220"/>
      <c r="O9162" s="220"/>
      <c r="P9162" s="220"/>
      <c r="Q9162" s="326"/>
      <c r="R9162" s="326"/>
      <c r="S9162" s="326"/>
      <c r="T9162" s="326"/>
    </row>
    <row r="9163" spans="1:20">
      <c r="A9163" s="220"/>
      <c r="B9163" s="220"/>
      <c r="C9163" s="220"/>
      <c r="D9163" s="220"/>
      <c r="E9163" s="220"/>
      <c r="F9163" s="220"/>
      <c r="G9163" s="220"/>
      <c r="H9163" s="220"/>
      <c r="I9163" s="220"/>
      <c r="J9163" s="220"/>
      <c r="K9163" s="220"/>
      <c r="L9163" s="220"/>
      <c r="M9163" s="326"/>
      <c r="N9163" s="220"/>
      <c r="O9163" s="220"/>
      <c r="P9163" s="220"/>
      <c r="Q9163" s="326"/>
      <c r="R9163" s="326"/>
      <c r="S9163" s="326"/>
      <c r="T9163" s="326"/>
    </row>
    <row r="9164" spans="1:20">
      <c r="A9164" s="220"/>
      <c r="B9164" s="220"/>
      <c r="C9164" s="220"/>
      <c r="D9164" s="220"/>
      <c r="E9164" s="220"/>
      <c r="F9164" s="220"/>
      <c r="G9164" s="220"/>
      <c r="H9164" s="220"/>
      <c r="I9164" s="220"/>
      <c r="J9164" s="220"/>
      <c r="K9164" s="220"/>
      <c r="L9164" s="220"/>
      <c r="M9164" s="326"/>
      <c r="N9164" s="220"/>
      <c r="O9164" s="220"/>
      <c r="P9164" s="220"/>
      <c r="Q9164" s="326"/>
      <c r="R9164" s="326"/>
      <c r="S9164" s="326"/>
      <c r="T9164" s="326"/>
    </row>
    <row r="9165" spans="1:20">
      <c r="A9165" s="220"/>
      <c r="B9165" s="220"/>
      <c r="C9165" s="220"/>
      <c r="D9165" s="220"/>
      <c r="E9165" s="220"/>
      <c r="F9165" s="220"/>
      <c r="G9165" s="220"/>
      <c r="H9165" s="220"/>
      <c r="I9165" s="220"/>
      <c r="J9165" s="220"/>
      <c r="K9165" s="220"/>
      <c r="L9165" s="220"/>
      <c r="M9165" s="326"/>
      <c r="N9165" s="220"/>
      <c r="O9165" s="220"/>
      <c r="P9165" s="220"/>
      <c r="Q9165" s="326"/>
      <c r="R9165" s="326"/>
      <c r="S9165" s="326"/>
      <c r="T9165" s="326"/>
    </row>
    <row r="9166" spans="1:20">
      <c r="A9166" s="220"/>
      <c r="B9166" s="220"/>
      <c r="C9166" s="220"/>
      <c r="D9166" s="220"/>
      <c r="E9166" s="220"/>
      <c r="F9166" s="220"/>
      <c r="G9166" s="220"/>
      <c r="H9166" s="220"/>
      <c r="I9166" s="220"/>
      <c r="J9166" s="220"/>
      <c r="K9166" s="220"/>
      <c r="L9166" s="220"/>
      <c r="M9166" s="326"/>
      <c r="N9166" s="220"/>
      <c r="O9166" s="220"/>
      <c r="P9166" s="220"/>
      <c r="Q9166" s="326"/>
      <c r="R9166" s="326"/>
      <c r="S9166" s="326"/>
      <c r="T9166" s="326"/>
    </row>
    <row r="9167" spans="1:20">
      <c r="A9167" s="220"/>
      <c r="B9167" s="220"/>
      <c r="C9167" s="220"/>
      <c r="D9167" s="220"/>
      <c r="E9167" s="220"/>
      <c r="F9167" s="220"/>
      <c r="G9167" s="220"/>
      <c r="H9167" s="220"/>
      <c r="I9167" s="220"/>
      <c r="J9167" s="220"/>
      <c r="K9167" s="220"/>
      <c r="L9167" s="220"/>
      <c r="M9167" s="326"/>
      <c r="N9167" s="220"/>
      <c r="O9167" s="220"/>
      <c r="P9167" s="220"/>
      <c r="Q9167" s="326"/>
      <c r="R9167" s="326"/>
      <c r="S9167" s="326"/>
      <c r="T9167" s="326"/>
    </row>
    <row r="9168" spans="1:20">
      <c r="A9168" s="220"/>
      <c r="B9168" s="220"/>
      <c r="C9168" s="220"/>
      <c r="D9168" s="220"/>
      <c r="E9168" s="220"/>
      <c r="F9168" s="220"/>
      <c r="G9168" s="220"/>
      <c r="H9168" s="220"/>
      <c r="I9168" s="220"/>
      <c r="J9168" s="220"/>
      <c r="K9168" s="220"/>
      <c r="L9168" s="220"/>
      <c r="M9168" s="326"/>
      <c r="N9168" s="220"/>
      <c r="O9168" s="220"/>
      <c r="P9168" s="220"/>
      <c r="Q9168" s="326"/>
      <c r="R9168" s="326"/>
      <c r="S9168" s="326"/>
      <c r="T9168" s="326"/>
    </row>
    <row r="9169" spans="1:20">
      <c r="A9169" s="220"/>
      <c r="B9169" s="220"/>
      <c r="C9169" s="220"/>
      <c r="D9169" s="220"/>
      <c r="E9169" s="220"/>
      <c r="F9169" s="220"/>
      <c r="G9169" s="220"/>
      <c r="H9169" s="220"/>
      <c r="I9169" s="220"/>
      <c r="J9169" s="220"/>
      <c r="K9169" s="220"/>
      <c r="L9169" s="220"/>
      <c r="M9169" s="326"/>
      <c r="N9169" s="220"/>
      <c r="O9169" s="220"/>
      <c r="P9169" s="220"/>
      <c r="Q9169" s="326"/>
      <c r="R9169" s="326"/>
      <c r="S9169" s="326"/>
      <c r="T9169" s="326"/>
    </row>
    <row r="9170" spans="1:20">
      <c r="A9170" s="220"/>
      <c r="B9170" s="220"/>
      <c r="C9170" s="220"/>
      <c r="D9170" s="220"/>
      <c r="E9170" s="220"/>
      <c r="F9170" s="220"/>
      <c r="G9170" s="220"/>
      <c r="H9170" s="220"/>
      <c r="I9170" s="220"/>
      <c r="J9170" s="220"/>
      <c r="K9170" s="220"/>
      <c r="L9170" s="220"/>
      <c r="M9170" s="326"/>
      <c r="N9170" s="220"/>
      <c r="O9170" s="220"/>
      <c r="P9170" s="220"/>
      <c r="Q9170" s="326"/>
      <c r="R9170" s="326"/>
      <c r="S9170" s="326"/>
      <c r="T9170" s="326"/>
    </row>
    <row r="9171" spans="1:20">
      <c r="A9171" s="220"/>
      <c r="B9171" s="220"/>
      <c r="C9171" s="220"/>
      <c r="D9171" s="220"/>
      <c r="E9171" s="220"/>
      <c r="F9171" s="220"/>
      <c r="G9171" s="220"/>
      <c r="H9171" s="220"/>
      <c r="I9171" s="220"/>
      <c r="J9171" s="220"/>
      <c r="K9171" s="220"/>
      <c r="L9171" s="220"/>
      <c r="M9171" s="326"/>
      <c r="N9171" s="220"/>
      <c r="O9171" s="220"/>
      <c r="P9171" s="220"/>
      <c r="Q9171" s="326"/>
      <c r="R9171" s="326"/>
      <c r="S9171" s="326"/>
      <c r="T9171" s="326"/>
    </row>
    <row r="9172" spans="1:20">
      <c r="A9172" s="220"/>
      <c r="B9172" s="220"/>
      <c r="C9172" s="220"/>
      <c r="D9172" s="220"/>
      <c r="E9172" s="220"/>
      <c r="F9172" s="220"/>
      <c r="G9172" s="220"/>
      <c r="H9172" s="220"/>
      <c r="I9172" s="220"/>
      <c r="J9172" s="220"/>
      <c r="K9172" s="220"/>
      <c r="L9172" s="220"/>
      <c r="M9172" s="326"/>
      <c r="N9172" s="220"/>
      <c r="O9172" s="220"/>
      <c r="P9172" s="220"/>
      <c r="Q9172" s="326"/>
      <c r="R9172" s="326"/>
      <c r="S9172" s="326"/>
      <c r="T9172" s="326"/>
    </row>
    <row r="9173" spans="1:20">
      <c r="A9173" s="220"/>
      <c r="B9173" s="220"/>
      <c r="C9173" s="220"/>
      <c r="D9173" s="220"/>
      <c r="E9173" s="220"/>
      <c r="F9173" s="220"/>
      <c r="G9173" s="220"/>
      <c r="H9173" s="220"/>
      <c r="I9173" s="220"/>
      <c r="J9173" s="220"/>
      <c r="K9173" s="220"/>
      <c r="L9173" s="220"/>
      <c r="M9173" s="326"/>
      <c r="N9173" s="220"/>
      <c r="O9173" s="220"/>
      <c r="P9173" s="220"/>
      <c r="Q9173" s="326"/>
      <c r="R9173" s="326"/>
      <c r="S9173" s="326"/>
      <c r="T9173" s="326"/>
    </row>
    <row r="9174" spans="1:20">
      <c r="A9174" s="220"/>
      <c r="B9174" s="220"/>
      <c r="C9174" s="220"/>
      <c r="D9174" s="220"/>
      <c r="E9174" s="220"/>
      <c r="F9174" s="220"/>
      <c r="G9174" s="220"/>
      <c r="H9174" s="220"/>
      <c r="I9174" s="220"/>
      <c r="J9174" s="220"/>
      <c r="K9174" s="220"/>
      <c r="L9174" s="220"/>
      <c r="M9174" s="326"/>
      <c r="N9174" s="220"/>
      <c r="O9174" s="220"/>
      <c r="P9174" s="220"/>
      <c r="Q9174" s="326"/>
      <c r="R9174" s="326"/>
      <c r="S9174" s="326"/>
      <c r="T9174" s="326"/>
    </row>
    <row r="9175" spans="1:20">
      <c r="A9175" s="220"/>
      <c r="B9175" s="220"/>
      <c r="C9175" s="220"/>
      <c r="D9175" s="220"/>
      <c r="E9175" s="220"/>
      <c r="F9175" s="220"/>
      <c r="G9175" s="220"/>
      <c r="H9175" s="220"/>
      <c r="I9175" s="220"/>
      <c r="J9175" s="220"/>
      <c r="K9175" s="220"/>
      <c r="L9175" s="220"/>
      <c r="M9175" s="326"/>
      <c r="N9175" s="220"/>
      <c r="O9175" s="220"/>
      <c r="P9175" s="220"/>
      <c r="Q9175" s="326"/>
      <c r="R9175" s="326"/>
      <c r="S9175" s="326"/>
      <c r="T9175" s="326"/>
    </row>
    <row r="9176" spans="1:20">
      <c r="A9176" s="220"/>
      <c r="B9176" s="220"/>
      <c r="C9176" s="220"/>
      <c r="D9176" s="220"/>
      <c r="E9176" s="220"/>
      <c r="F9176" s="220"/>
      <c r="G9176" s="220"/>
      <c r="H9176" s="220"/>
      <c r="I9176" s="220"/>
      <c r="J9176" s="220"/>
      <c r="K9176" s="220"/>
      <c r="L9176" s="220"/>
      <c r="M9176" s="326"/>
      <c r="N9176" s="220"/>
      <c r="O9176" s="220"/>
      <c r="P9176" s="220"/>
      <c r="Q9176" s="326"/>
      <c r="R9176" s="326"/>
      <c r="S9176" s="326"/>
      <c r="T9176" s="326"/>
    </row>
    <row r="9177" spans="1:20">
      <c r="A9177" s="220"/>
      <c r="B9177" s="220"/>
      <c r="C9177" s="220"/>
      <c r="D9177" s="220"/>
      <c r="E9177" s="220"/>
      <c r="F9177" s="220"/>
      <c r="G9177" s="220"/>
      <c r="H9177" s="220"/>
      <c r="I9177" s="220"/>
      <c r="J9177" s="220"/>
      <c r="K9177" s="220"/>
      <c r="L9177" s="220"/>
      <c r="M9177" s="326"/>
      <c r="N9177" s="220"/>
      <c r="O9177" s="220"/>
      <c r="P9177" s="220"/>
      <c r="Q9177" s="326"/>
      <c r="R9177" s="326"/>
      <c r="S9177" s="326"/>
      <c r="T9177" s="326"/>
    </row>
    <row r="9178" spans="1:20">
      <c r="A9178" s="220"/>
      <c r="B9178" s="220"/>
      <c r="C9178" s="220"/>
      <c r="D9178" s="220"/>
      <c r="E9178" s="220"/>
      <c r="F9178" s="220"/>
      <c r="G9178" s="220"/>
      <c r="H9178" s="220"/>
      <c r="I9178" s="220"/>
      <c r="J9178" s="220"/>
      <c r="K9178" s="220"/>
      <c r="L9178" s="220"/>
      <c r="M9178" s="326"/>
      <c r="N9178" s="220"/>
      <c r="O9178" s="220"/>
      <c r="P9178" s="220"/>
      <c r="Q9178" s="326"/>
      <c r="R9178" s="326"/>
      <c r="S9178" s="326"/>
      <c r="T9178" s="326"/>
    </row>
    <row r="9179" spans="1:20">
      <c r="A9179" s="220"/>
      <c r="B9179" s="220"/>
      <c r="C9179" s="220"/>
      <c r="D9179" s="220"/>
      <c r="E9179" s="220"/>
      <c r="F9179" s="220"/>
      <c r="G9179" s="220"/>
      <c r="H9179" s="220"/>
      <c r="I9179" s="220"/>
      <c r="J9179" s="220"/>
      <c r="K9179" s="220"/>
      <c r="L9179" s="220"/>
      <c r="M9179" s="326"/>
      <c r="N9179" s="220"/>
      <c r="O9179" s="220"/>
      <c r="P9179" s="220"/>
      <c r="Q9179" s="326"/>
      <c r="R9179" s="326"/>
      <c r="S9179" s="326"/>
      <c r="T9179" s="326"/>
    </row>
    <row r="9180" spans="1:20">
      <c r="A9180" s="220"/>
      <c r="B9180" s="220"/>
      <c r="C9180" s="220"/>
      <c r="D9180" s="220"/>
      <c r="E9180" s="220"/>
      <c r="F9180" s="220"/>
      <c r="G9180" s="220"/>
      <c r="H9180" s="220"/>
      <c r="I9180" s="220"/>
      <c r="J9180" s="220"/>
      <c r="K9180" s="220"/>
      <c r="L9180" s="220"/>
      <c r="M9180" s="326"/>
      <c r="N9180" s="220"/>
      <c r="O9180" s="220"/>
      <c r="P9180" s="220"/>
      <c r="Q9180" s="326"/>
      <c r="R9180" s="326"/>
      <c r="S9180" s="326"/>
      <c r="T9180" s="326"/>
    </row>
    <row r="9181" spans="1:20">
      <c r="A9181" s="220"/>
      <c r="B9181" s="220"/>
      <c r="C9181" s="220"/>
      <c r="D9181" s="220"/>
      <c r="E9181" s="220"/>
      <c r="F9181" s="220"/>
      <c r="G9181" s="220"/>
      <c r="H9181" s="220"/>
      <c r="I9181" s="220"/>
      <c r="J9181" s="220"/>
      <c r="K9181" s="220"/>
      <c r="L9181" s="220"/>
      <c r="M9181" s="326"/>
      <c r="N9181" s="220"/>
      <c r="O9181" s="220"/>
      <c r="P9181" s="220"/>
      <c r="Q9181" s="326"/>
      <c r="R9181" s="326"/>
      <c r="S9181" s="326"/>
      <c r="T9181" s="326"/>
    </row>
    <row r="9182" spans="1:20">
      <c r="A9182" s="220"/>
      <c r="B9182" s="220"/>
      <c r="C9182" s="220"/>
      <c r="D9182" s="220"/>
      <c r="E9182" s="220"/>
      <c r="F9182" s="220"/>
      <c r="G9182" s="220"/>
      <c r="H9182" s="220"/>
      <c r="I9182" s="220"/>
      <c r="J9182" s="220"/>
      <c r="K9182" s="220"/>
      <c r="L9182" s="220"/>
      <c r="M9182" s="326"/>
      <c r="N9182" s="220"/>
      <c r="O9182" s="220"/>
      <c r="P9182" s="220"/>
      <c r="Q9182" s="326"/>
      <c r="R9182" s="326"/>
      <c r="S9182" s="326"/>
      <c r="T9182" s="326"/>
    </row>
    <row r="9183" spans="1:20">
      <c r="A9183" s="220"/>
      <c r="B9183" s="220"/>
      <c r="C9183" s="220"/>
      <c r="D9183" s="220"/>
      <c r="E9183" s="220"/>
      <c r="F9183" s="220"/>
      <c r="G9183" s="220"/>
      <c r="H9183" s="220"/>
      <c r="I9183" s="220"/>
      <c r="J9183" s="220"/>
      <c r="K9183" s="220"/>
      <c r="L9183" s="220"/>
      <c r="M9183" s="326"/>
      <c r="N9183" s="220"/>
      <c r="O9183" s="220"/>
      <c r="P9183" s="220"/>
      <c r="Q9183" s="326"/>
      <c r="R9183" s="326"/>
      <c r="S9183" s="326"/>
      <c r="T9183" s="326"/>
    </row>
    <row r="9184" spans="1:20">
      <c r="A9184" s="220"/>
      <c r="B9184" s="220"/>
      <c r="C9184" s="220"/>
      <c r="D9184" s="220"/>
      <c r="E9184" s="220"/>
      <c r="F9184" s="220"/>
      <c r="G9184" s="220"/>
      <c r="H9184" s="220"/>
      <c r="I9184" s="220"/>
      <c r="J9184" s="220"/>
      <c r="K9184" s="220"/>
      <c r="L9184" s="220"/>
      <c r="M9184" s="326"/>
      <c r="N9184" s="220"/>
      <c r="O9184" s="220"/>
      <c r="P9184" s="220"/>
      <c r="Q9184" s="326"/>
      <c r="R9184" s="326"/>
      <c r="S9184" s="326"/>
      <c r="T9184" s="326"/>
    </row>
    <row r="9185" spans="1:20">
      <c r="A9185" s="220"/>
      <c r="B9185" s="220"/>
      <c r="C9185" s="220"/>
      <c r="D9185" s="220"/>
      <c r="E9185" s="220"/>
      <c r="F9185" s="220"/>
      <c r="G9185" s="220"/>
      <c r="H9185" s="220"/>
      <c r="I9185" s="220"/>
      <c r="J9185" s="220"/>
      <c r="K9185" s="220"/>
      <c r="L9185" s="220"/>
      <c r="M9185" s="326"/>
      <c r="N9185" s="220"/>
      <c r="O9185" s="220"/>
      <c r="P9185" s="220"/>
      <c r="Q9185" s="326"/>
      <c r="R9185" s="326"/>
      <c r="S9185" s="326"/>
      <c r="T9185" s="326"/>
    </row>
    <row r="9186" spans="1:20">
      <c r="A9186" s="220"/>
      <c r="B9186" s="220"/>
      <c r="C9186" s="220"/>
      <c r="D9186" s="220"/>
      <c r="E9186" s="220"/>
      <c r="F9186" s="220"/>
      <c r="G9186" s="220"/>
      <c r="H9186" s="220"/>
      <c r="I9186" s="220"/>
      <c r="J9186" s="220"/>
      <c r="K9186" s="220"/>
      <c r="L9186" s="220"/>
      <c r="M9186" s="326"/>
      <c r="N9186" s="220"/>
      <c r="O9186" s="220"/>
      <c r="P9186" s="220"/>
      <c r="Q9186" s="326"/>
      <c r="R9186" s="326"/>
      <c r="S9186" s="326"/>
      <c r="T9186" s="326"/>
    </row>
    <row r="9187" spans="1:20">
      <c r="A9187" s="220"/>
      <c r="B9187" s="220"/>
      <c r="C9187" s="220"/>
      <c r="D9187" s="220"/>
      <c r="E9187" s="220"/>
      <c r="F9187" s="220"/>
      <c r="G9187" s="220"/>
      <c r="H9187" s="220"/>
      <c r="I9187" s="220"/>
      <c r="J9187" s="220"/>
      <c r="K9187" s="220"/>
      <c r="L9187" s="220"/>
      <c r="M9187" s="326"/>
      <c r="N9187" s="220"/>
      <c r="O9187" s="220"/>
      <c r="P9187" s="220"/>
      <c r="Q9187" s="326"/>
      <c r="R9187" s="326"/>
      <c r="S9187" s="326"/>
      <c r="T9187" s="326"/>
    </row>
    <row r="9188" spans="1:20">
      <c r="A9188" s="220"/>
      <c r="B9188" s="220"/>
      <c r="C9188" s="220"/>
      <c r="D9188" s="220"/>
      <c r="E9188" s="220"/>
      <c r="F9188" s="220"/>
      <c r="G9188" s="220"/>
      <c r="H9188" s="220"/>
      <c r="I9188" s="220"/>
      <c r="J9188" s="220"/>
      <c r="K9188" s="220"/>
      <c r="L9188" s="220"/>
      <c r="M9188" s="326"/>
      <c r="N9188" s="220"/>
      <c r="O9188" s="220"/>
      <c r="P9188" s="220"/>
      <c r="Q9188" s="326"/>
      <c r="R9188" s="326"/>
      <c r="S9188" s="326"/>
      <c r="T9188" s="326"/>
    </row>
    <row r="9189" spans="1:20">
      <c r="A9189" s="220"/>
      <c r="B9189" s="220"/>
      <c r="C9189" s="220"/>
      <c r="D9189" s="220"/>
      <c r="E9189" s="220"/>
      <c r="F9189" s="220"/>
      <c r="G9189" s="220"/>
      <c r="H9189" s="220"/>
      <c r="I9189" s="220"/>
      <c r="J9189" s="220"/>
      <c r="K9189" s="220"/>
      <c r="L9189" s="220"/>
      <c r="M9189" s="326"/>
      <c r="N9189" s="220"/>
      <c r="O9189" s="220"/>
      <c r="P9189" s="220"/>
      <c r="Q9189" s="326"/>
      <c r="R9189" s="326"/>
      <c r="S9189" s="326"/>
      <c r="T9189" s="326"/>
    </row>
    <row r="9190" spans="1:20">
      <c r="A9190" s="220"/>
      <c r="B9190" s="220"/>
      <c r="C9190" s="220"/>
      <c r="D9190" s="220"/>
      <c r="E9190" s="220"/>
      <c r="F9190" s="220"/>
      <c r="G9190" s="220"/>
      <c r="H9190" s="220"/>
      <c r="I9190" s="220"/>
      <c r="J9190" s="220"/>
      <c r="K9190" s="220"/>
      <c r="L9190" s="220"/>
      <c r="M9190" s="326"/>
      <c r="N9190" s="220"/>
      <c r="O9190" s="220"/>
      <c r="P9190" s="220"/>
      <c r="Q9190" s="326"/>
      <c r="R9190" s="326"/>
      <c r="S9190" s="326"/>
      <c r="T9190" s="326"/>
    </row>
    <row r="9191" spans="1:20">
      <c r="A9191" s="220"/>
      <c r="B9191" s="220"/>
      <c r="C9191" s="220"/>
      <c r="D9191" s="220"/>
      <c r="E9191" s="220"/>
      <c r="F9191" s="220"/>
      <c r="G9191" s="220"/>
      <c r="H9191" s="220"/>
      <c r="I9191" s="220"/>
      <c r="J9191" s="220"/>
      <c r="K9191" s="220"/>
      <c r="L9191" s="220"/>
      <c r="M9191" s="326"/>
      <c r="N9191" s="220"/>
      <c r="O9191" s="220"/>
      <c r="P9191" s="220"/>
      <c r="Q9191" s="326"/>
      <c r="R9191" s="326"/>
      <c r="S9191" s="326"/>
      <c r="T9191" s="326"/>
    </row>
    <row r="9192" spans="1:20">
      <c r="A9192" s="220"/>
      <c r="B9192" s="220"/>
      <c r="C9192" s="220"/>
      <c r="D9192" s="220"/>
      <c r="E9192" s="220"/>
      <c r="F9192" s="220"/>
      <c r="G9192" s="220"/>
      <c r="H9192" s="220"/>
      <c r="I9192" s="220"/>
      <c r="J9192" s="220"/>
      <c r="K9192" s="220"/>
      <c r="L9192" s="220"/>
      <c r="M9192" s="326"/>
      <c r="N9192" s="220"/>
      <c r="O9192" s="220"/>
      <c r="P9192" s="220"/>
      <c r="Q9192" s="326"/>
      <c r="R9192" s="326"/>
      <c r="S9192" s="326"/>
      <c r="T9192" s="326"/>
    </row>
    <row r="9193" spans="1:20">
      <c r="A9193" s="220"/>
      <c r="B9193" s="220"/>
      <c r="C9193" s="220"/>
      <c r="D9193" s="220"/>
      <c r="E9193" s="220"/>
      <c r="F9193" s="220"/>
      <c r="G9193" s="220"/>
      <c r="H9193" s="220"/>
      <c r="I9193" s="220"/>
      <c r="J9193" s="220"/>
      <c r="K9193" s="220"/>
      <c r="L9193" s="220"/>
      <c r="M9193" s="326"/>
      <c r="N9193" s="220"/>
      <c r="O9193" s="220"/>
      <c r="P9193" s="220"/>
      <c r="Q9193" s="326"/>
      <c r="R9193" s="326"/>
      <c r="S9193" s="326"/>
      <c r="T9193" s="326"/>
    </row>
    <row r="9194" spans="1:20">
      <c r="A9194" s="220"/>
      <c r="B9194" s="220"/>
      <c r="C9194" s="220"/>
      <c r="D9194" s="220"/>
      <c r="E9194" s="220"/>
      <c r="F9194" s="220"/>
      <c r="G9194" s="220"/>
      <c r="H9194" s="220"/>
      <c r="I9194" s="220"/>
      <c r="J9194" s="220"/>
      <c r="K9194" s="220"/>
      <c r="L9194" s="220"/>
      <c r="M9194" s="326"/>
      <c r="N9194" s="220"/>
      <c r="O9194" s="220"/>
      <c r="P9194" s="220"/>
      <c r="Q9194" s="326"/>
      <c r="R9194" s="326"/>
      <c r="S9194" s="326"/>
      <c r="T9194" s="326"/>
    </row>
    <row r="9195" spans="1:20">
      <c r="A9195" s="220"/>
      <c r="B9195" s="220"/>
      <c r="C9195" s="220"/>
      <c r="D9195" s="220"/>
      <c r="E9195" s="220"/>
      <c r="F9195" s="220"/>
      <c r="G9195" s="220"/>
      <c r="H9195" s="220"/>
      <c r="I9195" s="220"/>
      <c r="J9195" s="220"/>
      <c r="K9195" s="220"/>
      <c r="L9195" s="220"/>
      <c r="M9195" s="326"/>
      <c r="N9195" s="220"/>
      <c r="O9195" s="220"/>
      <c r="P9195" s="220"/>
      <c r="Q9195" s="326"/>
      <c r="R9195" s="326"/>
      <c r="S9195" s="326"/>
      <c r="T9195" s="326"/>
    </row>
    <row r="9196" spans="1:20">
      <c r="A9196" s="220"/>
      <c r="B9196" s="220"/>
      <c r="C9196" s="220"/>
      <c r="D9196" s="220"/>
      <c r="E9196" s="220"/>
      <c r="F9196" s="220"/>
      <c r="G9196" s="220"/>
      <c r="H9196" s="220"/>
      <c r="I9196" s="220"/>
      <c r="J9196" s="220"/>
      <c r="K9196" s="220"/>
      <c r="L9196" s="220"/>
      <c r="M9196" s="326"/>
      <c r="N9196" s="220"/>
      <c r="O9196" s="220"/>
      <c r="P9196" s="220"/>
      <c r="Q9196" s="326"/>
      <c r="R9196" s="326"/>
      <c r="S9196" s="326"/>
      <c r="T9196" s="326"/>
    </row>
    <row r="9197" spans="1:20">
      <c r="A9197" s="220"/>
      <c r="B9197" s="220"/>
      <c r="C9197" s="220"/>
      <c r="D9197" s="220"/>
      <c r="E9197" s="220"/>
      <c r="F9197" s="220"/>
      <c r="G9197" s="220"/>
      <c r="H9197" s="220"/>
      <c r="I9197" s="220"/>
      <c r="J9197" s="220"/>
      <c r="K9197" s="220"/>
      <c r="L9197" s="220"/>
      <c r="M9197" s="326"/>
      <c r="N9197" s="220"/>
      <c r="O9197" s="220"/>
      <c r="P9197" s="220"/>
      <c r="Q9197" s="326"/>
      <c r="R9197" s="326"/>
      <c r="S9197" s="326"/>
      <c r="T9197" s="326"/>
    </row>
    <row r="9198" spans="1:20">
      <c r="A9198" s="220"/>
      <c r="B9198" s="220"/>
      <c r="C9198" s="220"/>
      <c r="D9198" s="220"/>
      <c r="E9198" s="220"/>
      <c r="F9198" s="220"/>
      <c r="G9198" s="220"/>
      <c r="H9198" s="220"/>
      <c r="I9198" s="220"/>
      <c r="J9198" s="220"/>
      <c r="K9198" s="220"/>
      <c r="L9198" s="220"/>
      <c r="M9198" s="326"/>
      <c r="N9198" s="220"/>
      <c r="O9198" s="220"/>
      <c r="P9198" s="220"/>
      <c r="Q9198" s="326"/>
      <c r="R9198" s="326"/>
      <c r="S9198" s="326"/>
      <c r="T9198" s="326"/>
    </row>
    <row r="9199" spans="1:20">
      <c r="A9199" s="220"/>
      <c r="B9199" s="220"/>
      <c r="C9199" s="220"/>
      <c r="D9199" s="220"/>
      <c r="E9199" s="220"/>
      <c r="F9199" s="220"/>
      <c r="G9199" s="220"/>
      <c r="H9199" s="220"/>
      <c r="I9199" s="220"/>
      <c r="J9199" s="220"/>
      <c r="K9199" s="220"/>
      <c r="L9199" s="220"/>
      <c r="M9199" s="326"/>
      <c r="N9199" s="220"/>
      <c r="O9199" s="220"/>
      <c r="P9199" s="220"/>
      <c r="Q9199" s="326"/>
      <c r="R9199" s="326"/>
      <c r="S9199" s="326"/>
      <c r="T9199" s="326"/>
    </row>
    <row r="9200" spans="1:20">
      <c r="A9200" s="220"/>
      <c r="B9200" s="220"/>
      <c r="C9200" s="220"/>
      <c r="D9200" s="220"/>
      <c r="E9200" s="220"/>
      <c r="F9200" s="220"/>
      <c r="G9200" s="220"/>
      <c r="H9200" s="220"/>
      <c r="I9200" s="220"/>
      <c r="J9200" s="220"/>
      <c r="K9200" s="220"/>
      <c r="L9200" s="220"/>
      <c r="M9200" s="326"/>
      <c r="N9200" s="220"/>
      <c r="O9200" s="220"/>
      <c r="P9200" s="220"/>
      <c r="Q9200" s="326"/>
      <c r="R9200" s="326"/>
      <c r="S9200" s="326"/>
      <c r="T9200" s="326"/>
    </row>
    <row r="9201" spans="1:20">
      <c r="A9201" s="220"/>
      <c r="B9201" s="220"/>
      <c r="C9201" s="220"/>
      <c r="D9201" s="220"/>
      <c r="E9201" s="220"/>
      <c r="F9201" s="220"/>
      <c r="G9201" s="220"/>
      <c r="H9201" s="220"/>
      <c r="I9201" s="220"/>
      <c r="J9201" s="220"/>
      <c r="K9201" s="220"/>
      <c r="L9201" s="220"/>
      <c r="M9201" s="326"/>
      <c r="N9201" s="220"/>
      <c r="O9201" s="220"/>
      <c r="P9201" s="220"/>
      <c r="Q9201" s="326"/>
      <c r="R9201" s="326"/>
      <c r="S9201" s="326"/>
      <c r="T9201" s="326"/>
    </row>
    <row r="9202" spans="1:20">
      <c r="A9202" s="220"/>
      <c r="B9202" s="220"/>
      <c r="C9202" s="220"/>
      <c r="D9202" s="220"/>
      <c r="E9202" s="220"/>
      <c r="F9202" s="220"/>
      <c r="G9202" s="220"/>
      <c r="H9202" s="220"/>
      <c r="I9202" s="220"/>
      <c r="J9202" s="220"/>
      <c r="K9202" s="220"/>
      <c r="L9202" s="220"/>
      <c r="M9202" s="326"/>
      <c r="N9202" s="220"/>
      <c r="O9202" s="220"/>
      <c r="P9202" s="220"/>
      <c r="Q9202" s="326"/>
      <c r="R9202" s="326"/>
      <c r="S9202" s="326"/>
      <c r="T9202" s="326"/>
    </row>
    <row r="9203" spans="1:20">
      <c r="A9203" s="220"/>
      <c r="B9203" s="220"/>
      <c r="C9203" s="220"/>
      <c r="D9203" s="220"/>
      <c r="E9203" s="220"/>
      <c r="F9203" s="220"/>
      <c r="G9203" s="220"/>
      <c r="H9203" s="220"/>
      <c r="I9203" s="220"/>
      <c r="J9203" s="220"/>
      <c r="K9203" s="220"/>
      <c r="L9203" s="220"/>
      <c r="M9203" s="326"/>
      <c r="N9203" s="220"/>
      <c r="O9203" s="220"/>
      <c r="P9203" s="220"/>
      <c r="Q9203" s="326"/>
      <c r="R9203" s="326"/>
      <c r="S9203" s="326"/>
      <c r="T9203" s="326"/>
    </row>
    <row r="9204" spans="1:20">
      <c r="A9204" s="220"/>
      <c r="B9204" s="220"/>
      <c r="C9204" s="220"/>
      <c r="D9204" s="220"/>
      <c r="E9204" s="220"/>
      <c r="F9204" s="220"/>
      <c r="G9204" s="220"/>
      <c r="H9204" s="220"/>
      <c r="I9204" s="220"/>
      <c r="J9204" s="220"/>
      <c r="K9204" s="220"/>
      <c r="L9204" s="220"/>
      <c r="M9204" s="326"/>
      <c r="N9204" s="220"/>
      <c r="O9204" s="220"/>
      <c r="P9204" s="220"/>
      <c r="Q9204" s="326"/>
      <c r="R9204" s="326"/>
      <c r="S9204" s="326"/>
      <c r="T9204" s="326"/>
    </row>
    <row r="9205" spans="1:20">
      <c r="A9205" s="220"/>
      <c r="B9205" s="220"/>
      <c r="C9205" s="220"/>
      <c r="D9205" s="220"/>
      <c r="E9205" s="220"/>
      <c r="F9205" s="220"/>
      <c r="G9205" s="220"/>
      <c r="H9205" s="220"/>
      <c r="I9205" s="220"/>
      <c r="J9205" s="220"/>
      <c r="K9205" s="220"/>
      <c r="L9205" s="220"/>
      <c r="M9205" s="326"/>
      <c r="N9205" s="220"/>
      <c r="O9205" s="220"/>
      <c r="P9205" s="220"/>
      <c r="Q9205" s="326"/>
      <c r="R9205" s="326"/>
      <c r="S9205" s="326"/>
      <c r="T9205" s="326"/>
    </row>
    <row r="9206" spans="1:20">
      <c r="A9206" s="220"/>
      <c r="B9206" s="220"/>
      <c r="C9206" s="220"/>
      <c r="D9206" s="220"/>
      <c r="E9206" s="220"/>
      <c r="F9206" s="220"/>
      <c r="G9206" s="220"/>
      <c r="H9206" s="220"/>
      <c r="I9206" s="220"/>
      <c r="J9206" s="220"/>
      <c r="K9206" s="220"/>
      <c r="L9206" s="220"/>
      <c r="M9206" s="326"/>
      <c r="N9206" s="220"/>
      <c r="O9206" s="220"/>
      <c r="P9206" s="220"/>
      <c r="Q9206" s="326"/>
      <c r="R9206" s="326"/>
      <c r="S9206" s="326"/>
      <c r="T9206" s="326"/>
    </row>
    <row r="9207" spans="1:20">
      <c r="A9207" s="220"/>
      <c r="B9207" s="220"/>
      <c r="C9207" s="220"/>
      <c r="D9207" s="220"/>
      <c r="E9207" s="220"/>
      <c r="F9207" s="220"/>
      <c r="G9207" s="220"/>
      <c r="H9207" s="220"/>
      <c r="I9207" s="220"/>
      <c r="J9207" s="220"/>
      <c r="K9207" s="220"/>
      <c r="L9207" s="220"/>
      <c r="M9207" s="326"/>
      <c r="N9207" s="220"/>
      <c r="O9207" s="220"/>
      <c r="P9207" s="220"/>
      <c r="Q9207" s="326"/>
      <c r="R9207" s="326"/>
      <c r="S9207" s="326"/>
      <c r="T9207" s="326"/>
    </row>
    <row r="9208" spans="1:20">
      <c r="A9208" s="220"/>
      <c r="B9208" s="220"/>
      <c r="C9208" s="220"/>
      <c r="D9208" s="220"/>
      <c r="E9208" s="220"/>
      <c r="F9208" s="220"/>
      <c r="G9208" s="220"/>
      <c r="H9208" s="220"/>
      <c r="I9208" s="220"/>
      <c r="J9208" s="220"/>
      <c r="K9208" s="220"/>
      <c r="L9208" s="220"/>
      <c r="M9208" s="326"/>
      <c r="N9208" s="220"/>
      <c r="O9208" s="220"/>
      <c r="P9208" s="220"/>
      <c r="Q9208" s="326"/>
      <c r="R9208" s="326"/>
      <c r="S9208" s="326"/>
      <c r="T9208" s="326"/>
    </row>
    <row r="9209" spans="1:20">
      <c r="A9209" s="220"/>
      <c r="B9209" s="220"/>
      <c r="C9209" s="220"/>
      <c r="D9209" s="220"/>
      <c r="E9209" s="220"/>
      <c r="F9209" s="220"/>
      <c r="G9209" s="220"/>
      <c r="H9209" s="220"/>
      <c r="I9209" s="220"/>
      <c r="J9209" s="220"/>
      <c r="K9209" s="220"/>
      <c r="L9209" s="220"/>
      <c r="M9209" s="326"/>
      <c r="N9209" s="220"/>
      <c r="O9209" s="220"/>
      <c r="P9209" s="220"/>
      <c r="Q9209" s="326"/>
      <c r="R9209" s="326"/>
      <c r="S9209" s="326"/>
      <c r="T9209" s="326"/>
    </row>
    <row r="9210" spans="1:20">
      <c r="A9210" s="220"/>
      <c r="B9210" s="220"/>
      <c r="C9210" s="220"/>
      <c r="D9210" s="220"/>
      <c r="E9210" s="220"/>
      <c r="F9210" s="220"/>
      <c r="G9210" s="220"/>
      <c r="H9210" s="220"/>
      <c r="I9210" s="220"/>
      <c r="J9210" s="220"/>
      <c r="K9210" s="220"/>
      <c r="L9210" s="220"/>
      <c r="M9210" s="326"/>
      <c r="N9210" s="220"/>
      <c r="O9210" s="220"/>
      <c r="P9210" s="220"/>
      <c r="Q9210" s="326"/>
      <c r="R9210" s="326"/>
      <c r="S9210" s="326"/>
      <c r="T9210" s="326"/>
    </row>
    <row r="9211" spans="1:20">
      <c r="A9211" s="220"/>
      <c r="B9211" s="220"/>
      <c r="C9211" s="220"/>
      <c r="D9211" s="220"/>
      <c r="E9211" s="220"/>
      <c r="F9211" s="220"/>
      <c r="G9211" s="220"/>
      <c r="H9211" s="220"/>
      <c r="I9211" s="220"/>
      <c r="J9211" s="220"/>
      <c r="K9211" s="220"/>
      <c r="L9211" s="220"/>
      <c r="M9211" s="326"/>
      <c r="N9211" s="220"/>
      <c r="O9211" s="220"/>
      <c r="P9211" s="220"/>
      <c r="Q9211" s="326"/>
      <c r="R9211" s="326"/>
      <c r="S9211" s="326"/>
      <c r="T9211" s="326"/>
    </row>
    <row r="9212" spans="1:20">
      <c r="A9212" s="220"/>
      <c r="B9212" s="220"/>
      <c r="C9212" s="220"/>
      <c r="D9212" s="220"/>
      <c r="E9212" s="220"/>
      <c r="F9212" s="220"/>
      <c r="G9212" s="220"/>
      <c r="H9212" s="220"/>
      <c r="I9212" s="220"/>
      <c r="J9212" s="220"/>
      <c r="K9212" s="220"/>
      <c r="L9212" s="220"/>
      <c r="M9212" s="326"/>
      <c r="N9212" s="220"/>
      <c r="O9212" s="220"/>
      <c r="P9212" s="220"/>
      <c r="Q9212" s="326"/>
      <c r="R9212" s="326"/>
      <c r="S9212" s="326"/>
      <c r="T9212" s="326"/>
    </row>
    <row r="9213" spans="1:20">
      <c r="A9213" s="220"/>
      <c r="B9213" s="220"/>
      <c r="C9213" s="220"/>
      <c r="D9213" s="220"/>
      <c r="E9213" s="220"/>
      <c r="F9213" s="220"/>
      <c r="G9213" s="220"/>
      <c r="H9213" s="220"/>
      <c r="I9213" s="220"/>
      <c r="J9213" s="220"/>
      <c r="K9213" s="220"/>
      <c r="L9213" s="220"/>
      <c r="M9213" s="326"/>
      <c r="N9213" s="220"/>
      <c r="O9213" s="220"/>
      <c r="P9213" s="220"/>
      <c r="Q9213" s="326"/>
      <c r="R9213" s="326"/>
      <c r="S9213" s="326"/>
      <c r="T9213" s="326"/>
    </row>
    <row r="9214" spans="1:20">
      <c r="A9214" s="220"/>
      <c r="B9214" s="220"/>
      <c r="C9214" s="220"/>
      <c r="D9214" s="220"/>
      <c r="E9214" s="220"/>
      <c r="F9214" s="220"/>
      <c r="G9214" s="220"/>
      <c r="H9214" s="220"/>
      <c r="I9214" s="220"/>
      <c r="J9214" s="220"/>
      <c r="K9214" s="220"/>
      <c r="L9214" s="220"/>
      <c r="M9214" s="326"/>
      <c r="N9214" s="220"/>
      <c r="O9214" s="220"/>
      <c r="P9214" s="220"/>
      <c r="Q9214" s="326"/>
      <c r="R9214" s="326"/>
      <c r="S9214" s="326"/>
      <c r="T9214" s="326"/>
    </row>
    <row r="9215" spans="1:20">
      <c r="A9215" s="220"/>
      <c r="B9215" s="220"/>
      <c r="C9215" s="220"/>
      <c r="D9215" s="220"/>
      <c r="E9215" s="220"/>
      <c r="F9215" s="220"/>
      <c r="G9215" s="220"/>
      <c r="H9215" s="220"/>
      <c r="I9215" s="220"/>
      <c r="J9215" s="220"/>
      <c r="K9215" s="220"/>
      <c r="L9215" s="220"/>
      <c r="M9215" s="326"/>
      <c r="N9215" s="220"/>
      <c r="O9215" s="220"/>
      <c r="P9215" s="220"/>
      <c r="Q9215" s="326"/>
      <c r="R9215" s="326"/>
      <c r="S9215" s="326"/>
      <c r="T9215" s="326"/>
    </row>
    <row r="9216" spans="1:20">
      <c r="A9216" s="220"/>
      <c r="B9216" s="220"/>
      <c r="C9216" s="220"/>
      <c r="D9216" s="220"/>
      <c r="E9216" s="220"/>
      <c r="F9216" s="220"/>
      <c r="G9216" s="220"/>
      <c r="H9216" s="220"/>
      <c r="I9216" s="220"/>
      <c r="J9216" s="220"/>
      <c r="K9216" s="220"/>
      <c r="L9216" s="220"/>
      <c r="M9216" s="326"/>
      <c r="N9216" s="220"/>
      <c r="O9216" s="220"/>
      <c r="P9216" s="220"/>
      <c r="Q9216" s="326"/>
      <c r="R9216" s="326"/>
      <c r="S9216" s="326"/>
      <c r="T9216" s="326"/>
    </row>
    <row r="9217" spans="1:20">
      <c r="A9217" s="220"/>
      <c r="B9217" s="220"/>
      <c r="C9217" s="220"/>
      <c r="D9217" s="220"/>
      <c r="E9217" s="220"/>
      <c r="F9217" s="220"/>
      <c r="G9217" s="220"/>
      <c r="H9217" s="220"/>
      <c r="I9217" s="220"/>
      <c r="J9217" s="220"/>
      <c r="K9217" s="220"/>
      <c r="L9217" s="220"/>
      <c r="M9217" s="326"/>
      <c r="N9217" s="220"/>
      <c r="O9217" s="220"/>
      <c r="P9217" s="220"/>
      <c r="Q9217" s="326"/>
      <c r="R9217" s="326"/>
      <c r="S9217" s="326"/>
      <c r="T9217" s="326"/>
    </row>
    <row r="9218" spans="1:20">
      <c r="A9218" s="220"/>
      <c r="B9218" s="220"/>
      <c r="C9218" s="220"/>
      <c r="D9218" s="220"/>
      <c r="E9218" s="220"/>
      <c r="F9218" s="220"/>
      <c r="G9218" s="220"/>
      <c r="H9218" s="220"/>
      <c r="I9218" s="220"/>
      <c r="J9218" s="220"/>
      <c r="K9218" s="220"/>
      <c r="L9218" s="220"/>
      <c r="M9218" s="326"/>
      <c r="N9218" s="220"/>
      <c r="O9218" s="220"/>
      <c r="P9218" s="220"/>
      <c r="Q9218" s="326"/>
      <c r="R9218" s="326"/>
      <c r="S9218" s="326"/>
      <c r="T9218" s="326"/>
    </row>
    <row r="9219" spans="1:20">
      <c r="A9219" s="220"/>
      <c r="B9219" s="220"/>
      <c r="C9219" s="220"/>
      <c r="D9219" s="220"/>
      <c r="E9219" s="220"/>
      <c r="F9219" s="220"/>
      <c r="G9219" s="220"/>
      <c r="H9219" s="220"/>
      <c r="I9219" s="220"/>
      <c r="J9219" s="220"/>
      <c r="K9219" s="220"/>
      <c r="L9219" s="220"/>
      <c r="M9219" s="326"/>
      <c r="N9219" s="220"/>
      <c r="O9219" s="220"/>
      <c r="P9219" s="220"/>
      <c r="Q9219" s="326"/>
      <c r="R9219" s="326"/>
      <c r="S9219" s="326"/>
      <c r="T9219" s="326"/>
    </row>
    <row r="9220" spans="1:20">
      <c r="A9220" s="220"/>
      <c r="B9220" s="220"/>
      <c r="C9220" s="220"/>
      <c r="D9220" s="220"/>
      <c r="E9220" s="220"/>
      <c r="F9220" s="220"/>
      <c r="G9220" s="220"/>
      <c r="H9220" s="220"/>
      <c r="I9220" s="220"/>
      <c r="J9220" s="220"/>
      <c r="K9220" s="220"/>
      <c r="L9220" s="220"/>
      <c r="M9220" s="326"/>
      <c r="N9220" s="220"/>
      <c r="O9220" s="220"/>
      <c r="P9220" s="220"/>
      <c r="Q9220" s="326"/>
      <c r="R9220" s="326"/>
      <c r="S9220" s="326"/>
      <c r="T9220" s="326"/>
    </row>
    <row r="9221" spans="1:20">
      <c r="A9221" s="220"/>
      <c r="B9221" s="220"/>
      <c r="C9221" s="220"/>
      <c r="D9221" s="220"/>
      <c r="E9221" s="220"/>
      <c r="F9221" s="220"/>
      <c r="G9221" s="220"/>
      <c r="H9221" s="220"/>
      <c r="I9221" s="220"/>
      <c r="J9221" s="220"/>
      <c r="K9221" s="220"/>
      <c r="L9221" s="220"/>
      <c r="M9221" s="326"/>
      <c r="N9221" s="220"/>
      <c r="O9221" s="220"/>
      <c r="P9221" s="220"/>
      <c r="Q9221" s="326"/>
      <c r="R9221" s="326"/>
      <c r="S9221" s="326"/>
      <c r="T9221" s="326"/>
    </row>
    <row r="9222" spans="1:20">
      <c r="A9222" s="220"/>
      <c r="B9222" s="220"/>
      <c r="C9222" s="220"/>
      <c r="D9222" s="220"/>
      <c r="E9222" s="220"/>
      <c r="F9222" s="220"/>
      <c r="G9222" s="220"/>
      <c r="H9222" s="220"/>
      <c r="I9222" s="220"/>
      <c r="J9222" s="220"/>
      <c r="K9222" s="220"/>
      <c r="L9222" s="220"/>
      <c r="M9222" s="326"/>
      <c r="N9222" s="220"/>
      <c r="O9222" s="220"/>
      <c r="P9222" s="220"/>
      <c r="Q9222" s="326"/>
      <c r="R9222" s="326"/>
      <c r="S9222" s="326"/>
      <c r="T9222" s="326"/>
    </row>
    <row r="9223" spans="1:20">
      <c r="A9223" s="220"/>
      <c r="B9223" s="220"/>
      <c r="C9223" s="220"/>
      <c r="D9223" s="220"/>
      <c r="E9223" s="220"/>
      <c r="F9223" s="220"/>
      <c r="G9223" s="220"/>
      <c r="H9223" s="220"/>
      <c r="I9223" s="220"/>
      <c r="J9223" s="220"/>
      <c r="K9223" s="220"/>
      <c r="L9223" s="220"/>
      <c r="M9223" s="326"/>
      <c r="N9223" s="220"/>
      <c r="O9223" s="220"/>
      <c r="P9223" s="220"/>
      <c r="Q9223" s="326"/>
      <c r="R9223" s="326"/>
      <c r="S9223" s="326"/>
      <c r="T9223" s="326"/>
    </row>
    <row r="9224" spans="1:20">
      <c r="A9224" s="220"/>
      <c r="B9224" s="220"/>
      <c r="C9224" s="220"/>
      <c r="D9224" s="220"/>
      <c r="E9224" s="220"/>
      <c r="F9224" s="220"/>
      <c r="G9224" s="220"/>
      <c r="H9224" s="220"/>
      <c r="I9224" s="220"/>
      <c r="J9224" s="220"/>
      <c r="K9224" s="220"/>
      <c r="L9224" s="220"/>
      <c r="M9224" s="326"/>
      <c r="N9224" s="220"/>
      <c r="O9224" s="220"/>
      <c r="P9224" s="220"/>
      <c r="Q9224" s="326"/>
      <c r="R9224" s="326"/>
      <c r="S9224" s="326"/>
      <c r="T9224" s="326"/>
    </row>
    <row r="9225" spans="1:20">
      <c r="A9225" s="220"/>
      <c r="B9225" s="220"/>
      <c r="C9225" s="220"/>
      <c r="D9225" s="220"/>
      <c r="E9225" s="220"/>
      <c r="F9225" s="220"/>
      <c r="G9225" s="220"/>
      <c r="H9225" s="220"/>
      <c r="I9225" s="220"/>
      <c r="J9225" s="220"/>
      <c r="K9225" s="220"/>
      <c r="L9225" s="220"/>
      <c r="M9225" s="326"/>
      <c r="N9225" s="220"/>
      <c r="O9225" s="220"/>
      <c r="P9225" s="220"/>
      <c r="Q9225" s="326"/>
      <c r="R9225" s="326"/>
      <c r="S9225" s="326"/>
      <c r="T9225" s="326"/>
    </row>
    <row r="9226" spans="1:20">
      <c r="A9226" s="220"/>
      <c r="B9226" s="220"/>
      <c r="C9226" s="220"/>
      <c r="D9226" s="220"/>
      <c r="E9226" s="220"/>
      <c r="F9226" s="220"/>
      <c r="G9226" s="220"/>
      <c r="H9226" s="220"/>
      <c r="I9226" s="220"/>
      <c r="J9226" s="220"/>
      <c r="K9226" s="220"/>
      <c r="L9226" s="220"/>
      <c r="M9226" s="326"/>
      <c r="N9226" s="220"/>
      <c r="O9226" s="220"/>
      <c r="P9226" s="220"/>
      <c r="Q9226" s="326"/>
      <c r="R9226" s="326"/>
      <c r="S9226" s="326"/>
      <c r="T9226" s="326"/>
    </row>
    <row r="9227" spans="1:20">
      <c r="A9227" s="220"/>
      <c r="B9227" s="220"/>
      <c r="C9227" s="220"/>
      <c r="D9227" s="220"/>
      <c r="E9227" s="220"/>
      <c r="F9227" s="220"/>
      <c r="G9227" s="220"/>
      <c r="H9227" s="220"/>
      <c r="I9227" s="220"/>
      <c r="J9227" s="220"/>
      <c r="K9227" s="220"/>
      <c r="L9227" s="220"/>
      <c r="M9227" s="326"/>
      <c r="N9227" s="220"/>
      <c r="O9227" s="220"/>
      <c r="P9227" s="220"/>
      <c r="Q9227" s="326"/>
      <c r="R9227" s="326"/>
      <c r="S9227" s="326"/>
      <c r="T9227" s="326"/>
    </row>
    <row r="9228" spans="1:20">
      <c r="A9228" s="220"/>
      <c r="B9228" s="220"/>
      <c r="C9228" s="220"/>
      <c r="D9228" s="220"/>
      <c r="E9228" s="220"/>
      <c r="F9228" s="220"/>
      <c r="G9228" s="220"/>
      <c r="H9228" s="220"/>
      <c r="I9228" s="220"/>
      <c r="J9228" s="220"/>
      <c r="K9228" s="220"/>
      <c r="L9228" s="220"/>
      <c r="M9228" s="326"/>
      <c r="N9228" s="220"/>
      <c r="O9228" s="220"/>
      <c r="P9228" s="220"/>
      <c r="Q9228" s="326"/>
      <c r="R9228" s="326"/>
      <c r="S9228" s="326"/>
      <c r="T9228" s="326"/>
    </row>
    <row r="9229" spans="1:20">
      <c r="A9229" s="220"/>
      <c r="B9229" s="220"/>
      <c r="C9229" s="220"/>
      <c r="D9229" s="220"/>
      <c r="E9229" s="220"/>
      <c r="F9229" s="220"/>
      <c r="G9229" s="220"/>
      <c r="H9229" s="220"/>
      <c r="I9229" s="220"/>
      <c r="J9229" s="220"/>
      <c r="K9229" s="220"/>
      <c r="L9229" s="220"/>
      <c r="M9229" s="326"/>
      <c r="N9229" s="220"/>
      <c r="O9229" s="220"/>
      <c r="P9229" s="220"/>
      <c r="Q9229" s="326"/>
      <c r="R9229" s="326"/>
      <c r="S9229" s="326"/>
      <c r="T9229" s="326"/>
    </row>
    <row r="9230" spans="1:20">
      <c r="A9230" s="220"/>
      <c r="B9230" s="220"/>
      <c r="C9230" s="220"/>
      <c r="D9230" s="220"/>
      <c r="E9230" s="220"/>
      <c r="F9230" s="220"/>
      <c r="G9230" s="220"/>
      <c r="H9230" s="220"/>
      <c r="I9230" s="220"/>
      <c r="J9230" s="220"/>
      <c r="K9230" s="220"/>
      <c r="L9230" s="220"/>
      <c r="M9230" s="326"/>
      <c r="N9230" s="220"/>
      <c r="O9230" s="220"/>
      <c r="P9230" s="220"/>
      <c r="Q9230" s="326"/>
      <c r="R9230" s="326"/>
      <c r="S9230" s="326"/>
      <c r="T9230" s="326"/>
    </row>
    <row r="9231" spans="1:20">
      <c r="A9231" s="220"/>
      <c r="B9231" s="220"/>
      <c r="C9231" s="220"/>
      <c r="D9231" s="220"/>
      <c r="E9231" s="220"/>
      <c r="F9231" s="220"/>
      <c r="G9231" s="220"/>
      <c r="H9231" s="220"/>
      <c r="I9231" s="220"/>
      <c r="J9231" s="220"/>
      <c r="K9231" s="220"/>
      <c r="L9231" s="220"/>
      <c r="M9231" s="326"/>
      <c r="N9231" s="220"/>
      <c r="O9231" s="220"/>
      <c r="P9231" s="220"/>
      <c r="Q9231" s="326"/>
      <c r="R9231" s="326"/>
      <c r="S9231" s="326"/>
      <c r="T9231" s="326"/>
    </row>
    <row r="9232" spans="1:20">
      <c r="A9232" s="220"/>
      <c r="B9232" s="220"/>
      <c r="C9232" s="220"/>
      <c r="D9232" s="220"/>
      <c r="E9232" s="220"/>
      <c r="F9232" s="220"/>
      <c r="G9232" s="220"/>
      <c r="H9232" s="220"/>
      <c r="I9232" s="220"/>
      <c r="J9232" s="220"/>
      <c r="K9232" s="220"/>
      <c r="L9232" s="220"/>
      <c r="M9232" s="326"/>
      <c r="N9232" s="220"/>
      <c r="O9232" s="220"/>
      <c r="P9232" s="220"/>
      <c r="Q9232" s="326"/>
      <c r="R9232" s="326"/>
      <c r="S9232" s="326"/>
      <c r="T9232" s="326"/>
    </row>
    <row r="9233" spans="1:20">
      <c r="A9233" s="220"/>
      <c r="B9233" s="220"/>
      <c r="C9233" s="220"/>
      <c r="D9233" s="220"/>
      <c r="E9233" s="220"/>
      <c r="F9233" s="220"/>
      <c r="G9233" s="220"/>
      <c r="H9233" s="220"/>
      <c r="I9233" s="220"/>
      <c r="J9233" s="220"/>
      <c r="K9233" s="220"/>
      <c r="L9233" s="220"/>
      <c r="M9233" s="326"/>
      <c r="N9233" s="220"/>
      <c r="O9233" s="220"/>
      <c r="P9233" s="220"/>
      <c r="Q9233" s="326"/>
      <c r="R9233" s="326"/>
      <c r="S9233" s="326"/>
      <c r="T9233" s="326"/>
    </row>
    <row r="9234" spans="1:20">
      <c r="A9234" s="220"/>
      <c r="B9234" s="220"/>
      <c r="C9234" s="220"/>
      <c r="D9234" s="220"/>
      <c r="E9234" s="220"/>
      <c r="F9234" s="220"/>
      <c r="G9234" s="220"/>
      <c r="H9234" s="220"/>
      <c r="I9234" s="220"/>
      <c r="J9234" s="220"/>
      <c r="K9234" s="220"/>
      <c r="L9234" s="220"/>
      <c r="M9234" s="326"/>
      <c r="N9234" s="220"/>
      <c r="O9234" s="220"/>
      <c r="P9234" s="220"/>
      <c r="Q9234" s="326"/>
      <c r="R9234" s="326"/>
      <c r="S9234" s="326"/>
      <c r="T9234" s="326"/>
    </row>
    <row r="9235" spans="1:20">
      <c r="A9235" s="220"/>
      <c r="B9235" s="220"/>
      <c r="C9235" s="220"/>
      <c r="D9235" s="220"/>
      <c r="E9235" s="220"/>
      <c r="F9235" s="220"/>
      <c r="G9235" s="220"/>
      <c r="H9235" s="220"/>
      <c r="I9235" s="220"/>
      <c r="J9235" s="220"/>
      <c r="K9235" s="220"/>
      <c r="L9235" s="220"/>
      <c r="M9235" s="326"/>
      <c r="N9235" s="220"/>
      <c r="O9235" s="220"/>
      <c r="P9235" s="220"/>
      <c r="Q9235" s="326"/>
      <c r="R9235" s="326"/>
      <c r="S9235" s="326"/>
      <c r="T9235" s="326"/>
    </row>
    <row r="9236" spans="1:20">
      <c r="A9236" s="220"/>
      <c r="B9236" s="220"/>
      <c r="C9236" s="220"/>
      <c r="D9236" s="220"/>
      <c r="E9236" s="220"/>
      <c r="F9236" s="220"/>
      <c r="G9236" s="220"/>
      <c r="H9236" s="220"/>
      <c r="I9236" s="220"/>
      <c r="J9236" s="220"/>
      <c r="K9236" s="220"/>
      <c r="L9236" s="220"/>
      <c r="M9236" s="326"/>
      <c r="N9236" s="220"/>
      <c r="O9236" s="220"/>
      <c r="P9236" s="220"/>
      <c r="Q9236" s="326"/>
      <c r="R9236" s="326"/>
      <c r="S9236" s="326"/>
      <c r="T9236" s="326"/>
    </row>
    <row r="9237" spans="1:20">
      <c r="A9237" s="220"/>
      <c r="B9237" s="220"/>
      <c r="C9237" s="220"/>
      <c r="D9237" s="220"/>
      <c r="E9237" s="220"/>
      <c r="F9237" s="220"/>
      <c r="G9237" s="220"/>
      <c r="H9237" s="220"/>
      <c r="I9237" s="220"/>
      <c r="J9237" s="220"/>
      <c r="K9237" s="220"/>
      <c r="L9237" s="220"/>
      <c r="M9237" s="326"/>
      <c r="N9237" s="220"/>
      <c r="O9237" s="220"/>
      <c r="P9237" s="220"/>
      <c r="Q9237" s="326"/>
      <c r="R9237" s="326"/>
      <c r="S9237" s="326"/>
      <c r="T9237" s="326"/>
    </row>
    <row r="9238" spans="1:20">
      <c r="A9238" s="220"/>
      <c r="B9238" s="220"/>
      <c r="C9238" s="220"/>
      <c r="D9238" s="220"/>
      <c r="E9238" s="220"/>
      <c r="F9238" s="220"/>
      <c r="G9238" s="220"/>
      <c r="H9238" s="220"/>
      <c r="I9238" s="220"/>
      <c r="J9238" s="220"/>
      <c r="K9238" s="220"/>
      <c r="L9238" s="220"/>
      <c r="M9238" s="326"/>
      <c r="N9238" s="220"/>
      <c r="O9238" s="220"/>
      <c r="P9238" s="220"/>
      <c r="Q9238" s="326"/>
      <c r="R9238" s="326"/>
      <c r="S9238" s="326"/>
      <c r="T9238" s="326"/>
    </row>
    <row r="9239" spans="1:20">
      <c r="A9239" s="220"/>
      <c r="B9239" s="220"/>
      <c r="C9239" s="220"/>
      <c r="D9239" s="220"/>
      <c r="E9239" s="220"/>
      <c r="F9239" s="220"/>
      <c r="G9239" s="220"/>
      <c r="H9239" s="220"/>
      <c r="I9239" s="220"/>
      <c r="J9239" s="220"/>
      <c r="K9239" s="220"/>
      <c r="L9239" s="220"/>
      <c r="M9239" s="326"/>
      <c r="N9239" s="220"/>
      <c r="O9239" s="220"/>
      <c r="P9239" s="220"/>
      <c r="Q9239" s="326"/>
      <c r="R9239" s="326"/>
      <c r="S9239" s="326"/>
      <c r="T9239" s="326"/>
    </row>
    <row r="9240" spans="1:20">
      <c r="A9240" s="220"/>
      <c r="B9240" s="220"/>
      <c r="C9240" s="220"/>
      <c r="D9240" s="220"/>
      <c r="E9240" s="220"/>
      <c r="F9240" s="220"/>
      <c r="G9240" s="220"/>
      <c r="H9240" s="220"/>
      <c r="I9240" s="220"/>
      <c r="J9240" s="220"/>
      <c r="K9240" s="220"/>
      <c r="L9240" s="220"/>
      <c r="M9240" s="326"/>
      <c r="N9240" s="220"/>
      <c r="O9240" s="220"/>
      <c r="P9240" s="220"/>
      <c r="Q9240" s="326"/>
      <c r="R9240" s="326"/>
      <c r="S9240" s="326"/>
      <c r="T9240" s="326"/>
    </row>
    <row r="9241" spans="1:20">
      <c r="A9241" s="220"/>
      <c r="B9241" s="220"/>
      <c r="C9241" s="220"/>
      <c r="D9241" s="220"/>
      <c r="E9241" s="220"/>
      <c r="F9241" s="220"/>
      <c r="G9241" s="220"/>
      <c r="H9241" s="220"/>
      <c r="I9241" s="220"/>
      <c r="J9241" s="220"/>
      <c r="K9241" s="220"/>
      <c r="L9241" s="220"/>
      <c r="M9241" s="326"/>
      <c r="N9241" s="220"/>
      <c r="O9241" s="220"/>
      <c r="P9241" s="220"/>
      <c r="Q9241" s="326"/>
      <c r="R9241" s="326"/>
      <c r="S9241" s="326"/>
      <c r="T9241" s="326"/>
    </row>
    <row r="9242" spans="1:20">
      <c r="A9242" s="220"/>
      <c r="B9242" s="220"/>
      <c r="C9242" s="220"/>
      <c r="D9242" s="220"/>
      <c r="E9242" s="220"/>
      <c r="F9242" s="220"/>
      <c r="G9242" s="220"/>
      <c r="H9242" s="220"/>
      <c r="I9242" s="220"/>
      <c r="J9242" s="220"/>
      <c r="K9242" s="220"/>
      <c r="L9242" s="220"/>
      <c r="M9242" s="326"/>
      <c r="N9242" s="220"/>
      <c r="O9242" s="220"/>
      <c r="P9242" s="220"/>
      <c r="Q9242" s="326"/>
      <c r="R9242" s="326"/>
      <c r="S9242" s="326"/>
      <c r="T9242" s="326"/>
    </row>
    <row r="9243" spans="1:20">
      <c r="A9243" s="220"/>
      <c r="B9243" s="220"/>
      <c r="C9243" s="220"/>
      <c r="D9243" s="220"/>
      <c r="E9243" s="220"/>
      <c r="F9243" s="220"/>
      <c r="G9243" s="220"/>
      <c r="H9243" s="220"/>
      <c r="I9243" s="220"/>
      <c r="J9243" s="220"/>
      <c r="K9243" s="220"/>
      <c r="L9243" s="220"/>
      <c r="M9243" s="326"/>
      <c r="N9243" s="220"/>
      <c r="O9243" s="220"/>
      <c r="P9243" s="220"/>
      <c r="Q9243" s="326"/>
      <c r="R9243" s="326"/>
      <c r="S9243" s="326"/>
      <c r="T9243" s="326"/>
    </row>
    <row r="9244" spans="1:20">
      <c r="A9244" s="220"/>
      <c r="B9244" s="220"/>
      <c r="C9244" s="220"/>
      <c r="D9244" s="220"/>
      <c r="E9244" s="220"/>
      <c r="F9244" s="220"/>
      <c r="G9244" s="220"/>
      <c r="H9244" s="220"/>
      <c r="I9244" s="220"/>
      <c r="J9244" s="220"/>
      <c r="K9244" s="220"/>
      <c r="L9244" s="220"/>
      <c r="M9244" s="326"/>
      <c r="N9244" s="220"/>
      <c r="O9244" s="220"/>
      <c r="P9244" s="220"/>
      <c r="Q9244" s="326"/>
      <c r="R9244" s="326"/>
      <c r="S9244" s="326"/>
      <c r="T9244" s="326"/>
    </row>
    <row r="9245" spans="1:20">
      <c r="A9245" s="220"/>
      <c r="B9245" s="220"/>
      <c r="C9245" s="220"/>
      <c r="D9245" s="220"/>
      <c r="E9245" s="220"/>
      <c r="F9245" s="220"/>
      <c r="G9245" s="220"/>
      <c r="H9245" s="220"/>
      <c r="I9245" s="220"/>
      <c r="J9245" s="220"/>
      <c r="K9245" s="220"/>
      <c r="L9245" s="220"/>
      <c r="M9245" s="326"/>
      <c r="N9245" s="220"/>
      <c r="O9245" s="220"/>
      <c r="P9245" s="220"/>
      <c r="Q9245" s="326"/>
      <c r="R9245" s="326"/>
      <c r="S9245" s="326"/>
      <c r="T9245" s="326"/>
    </row>
    <row r="9246" spans="1:20">
      <c r="A9246" s="220"/>
      <c r="B9246" s="220"/>
      <c r="C9246" s="220"/>
      <c r="D9246" s="220"/>
      <c r="E9246" s="220"/>
      <c r="F9246" s="220"/>
      <c r="G9246" s="220"/>
      <c r="H9246" s="220"/>
      <c r="I9246" s="220"/>
      <c r="J9246" s="220"/>
      <c r="K9246" s="220"/>
      <c r="L9246" s="220"/>
      <c r="M9246" s="326"/>
      <c r="N9246" s="220"/>
      <c r="O9246" s="220"/>
      <c r="P9246" s="220"/>
      <c r="Q9246" s="326"/>
      <c r="R9246" s="326"/>
      <c r="S9246" s="326"/>
      <c r="T9246" s="326"/>
    </row>
    <row r="9247" spans="1:20">
      <c r="A9247" s="220"/>
      <c r="B9247" s="220"/>
      <c r="C9247" s="220"/>
      <c r="D9247" s="220"/>
      <c r="E9247" s="220"/>
      <c r="F9247" s="220"/>
      <c r="G9247" s="220"/>
      <c r="H9247" s="220"/>
      <c r="I9247" s="220"/>
      <c r="J9247" s="220"/>
      <c r="K9247" s="220"/>
      <c r="L9247" s="220"/>
      <c r="M9247" s="326"/>
      <c r="N9247" s="220"/>
      <c r="O9247" s="220"/>
      <c r="P9247" s="220"/>
      <c r="Q9247" s="326"/>
      <c r="R9247" s="326"/>
      <c r="S9247" s="326"/>
      <c r="T9247" s="326"/>
    </row>
    <row r="9248" spans="1:20">
      <c r="A9248" s="220"/>
      <c r="B9248" s="220"/>
      <c r="C9248" s="220"/>
      <c r="D9248" s="220"/>
      <c r="E9248" s="220"/>
      <c r="F9248" s="220"/>
      <c r="G9248" s="220"/>
      <c r="H9248" s="220"/>
      <c r="I9248" s="220"/>
      <c r="J9248" s="220"/>
      <c r="K9248" s="220"/>
      <c r="L9248" s="220"/>
      <c r="M9248" s="326"/>
      <c r="N9248" s="220"/>
      <c r="O9248" s="220"/>
      <c r="P9248" s="220"/>
      <c r="Q9248" s="326"/>
      <c r="R9248" s="326"/>
      <c r="S9248" s="326"/>
      <c r="T9248" s="326"/>
    </row>
    <row r="9249" spans="1:20">
      <c r="A9249" s="220"/>
      <c r="B9249" s="220"/>
      <c r="C9249" s="220"/>
      <c r="D9249" s="220"/>
      <c r="E9249" s="220"/>
      <c r="F9249" s="220"/>
      <c r="G9249" s="220"/>
      <c r="H9249" s="220"/>
      <c r="I9249" s="220"/>
      <c r="J9249" s="220"/>
      <c r="K9249" s="220"/>
      <c r="L9249" s="220"/>
      <c r="M9249" s="326"/>
      <c r="N9249" s="220"/>
      <c r="O9249" s="220"/>
      <c r="P9249" s="220"/>
      <c r="Q9249" s="326"/>
      <c r="R9249" s="326"/>
      <c r="S9249" s="326"/>
      <c r="T9249" s="326"/>
    </row>
    <row r="9250" spans="1:20">
      <c r="A9250" s="220"/>
      <c r="B9250" s="220"/>
      <c r="C9250" s="220"/>
      <c r="D9250" s="220"/>
      <c r="E9250" s="220"/>
      <c r="F9250" s="220"/>
      <c r="G9250" s="220"/>
      <c r="H9250" s="220"/>
      <c r="I9250" s="220"/>
      <c r="J9250" s="220"/>
      <c r="K9250" s="220"/>
      <c r="L9250" s="220"/>
      <c r="M9250" s="326"/>
      <c r="N9250" s="220"/>
      <c r="O9250" s="220"/>
      <c r="P9250" s="220"/>
      <c r="Q9250" s="326"/>
      <c r="R9250" s="326"/>
      <c r="S9250" s="326"/>
      <c r="T9250" s="326"/>
    </row>
    <row r="9251" spans="1:20">
      <c r="A9251" s="220"/>
      <c r="B9251" s="220"/>
      <c r="C9251" s="220"/>
      <c r="D9251" s="220"/>
      <c r="E9251" s="220"/>
      <c r="F9251" s="220"/>
      <c r="G9251" s="220"/>
      <c r="H9251" s="220"/>
      <c r="I9251" s="220"/>
      <c r="J9251" s="220"/>
      <c r="K9251" s="220"/>
      <c r="L9251" s="220"/>
      <c r="M9251" s="326"/>
      <c r="N9251" s="220"/>
      <c r="O9251" s="220"/>
      <c r="P9251" s="220"/>
      <c r="Q9251" s="326"/>
      <c r="R9251" s="326"/>
      <c r="S9251" s="326"/>
      <c r="T9251" s="326"/>
    </row>
    <row r="9252" spans="1:20">
      <c r="A9252" s="220"/>
      <c r="B9252" s="220"/>
      <c r="C9252" s="220"/>
      <c r="D9252" s="220"/>
      <c r="E9252" s="220"/>
      <c r="F9252" s="220"/>
      <c r="G9252" s="220"/>
      <c r="H9252" s="220"/>
      <c r="I9252" s="220"/>
      <c r="J9252" s="220"/>
      <c r="K9252" s="220"/>
      <c r="L9252" s="220"/>
      <c r="M9252" s="326"/>
      <c r="N9252" s="220"/>
      <c r="O9252" s="220"/>
      <c r="P9252" s="220"/>
      <c r="Q9252" s="326"/>
      <c r="R9252" s="326"/>
      <c r="S9252" s="326"/>
      <c r="T9252" s="326"/>
    </row>
    <row r="9253" spans="1:20">
      <c r="A9253" s="220"/>
      <c r="B9253" s="220"/>
      <c r="C9253" s="220"/>
      <c r="D9253" s="220"/>
      <c r="E9253" s="220"/>
      <c r="F9253" s="220"/>
      <c r="G9253" s="220"/>
      <c r="H9253" s="220"/>
      <c r="I9253" s="220"/>
      <c r="J9253" s="220"/>
      <c r="K9253" s="220"/>
      <c r="L9253" s="220"/>
      <c r="M9253" s="326"/>
      <c r="N9253" s="220"/>
      <c r="O9253" s="220"/>
      <c r="P9253" s="220"/>
      <c r="Q9253" s="326"/>
      <c r="R9253" s="326"/>
      <c r="S9253" s="326"/>
      <c r="T9253" s="326"/>
    </row>
    <row r="9254" spans="1:20">
      <c r="A9254" s="220"/>
      <c r="B9254" s="220"/>
      <c r="C9254" s="220"/>
      <c r="D9254" s="220"/>
      <c r="E9254" s="220"/>
      <c r="F9254" s="220"/>
      <c r="G9254" s="220"/>
      <c r="H9254" s="220"/>
      <c r="I9254" s="220"/>
      <c r="J9254" s="220"/>
      <c r="K9254" s="220"/>
      <c r="L9254" s="220"/>
      <c r="M9254" s="326"/>
      <c r="N9254" s="220"/>
      <c r="O9254" s="220"/>
      <c r="P9254" s="220"/>
      <c r="Q9254" s="326"/>
      <c r="R9254" s="326"/>
      <c r="S9254" s="326"/>
      <c r="T9254" s="326"/>
    </row>
    <row r="9255" spans="1:20">
      <c r="A9255" s="220"/>
      <c r="B9255" s="220"/>
      <c r="C9255" s="220"/>
      <c r="D9255" s="220"/>
      <c r="E9255" s="220"/>
      <c r="F9255" s="220"/>
      <c r="G9255" s="220"/>
      <c r="H9255" s="220"/>
      <c r="I9255" s="220"/>
      <c r="J9255" s="220"/>
      <c r="K9255" s="220"/>
      <c r="L9255" s="220"/>
      <c r="M9255" s="326"/>
      <c r="N9255" s="220"/>
      <c r="O9255" s="220"/>
      <c r="P9255" s="220"/>
      <c r="Q9255" s="326"/>
      <c r="R9255" s="326"/>
      <c r="S9255" s="326"/>
      <c r="T9255" s="326"/>
    </row>
    <row r="9256" spans="1:20">
      <c r="A9256" s="220"/>
      <c r="B9256" s="220"/>
      <c r="C9256" s="220"/>
      <c r="D9256" s="220"/>
      <c r="E9256" s="220"/>
      <c r="F9256" s="220"/>
      <c r="G9256" s="220"/>
      <c r="H9256" s="220"/>
      <c r="I9256" s="220"/>
      <c r="J9256" s="220"/>
      <c r="K9256" s="220"/>
      <c r="L9256" s="220"/>
      <c r="M9256" s="326"/>
      <c r="N9256" s="220"/>
      <c r="O9256" s="220"/>
      <c r="P9256" s="220"/>
      <c r="Q9256" s="326"/>
      <c r="R9256" s="326"/>
      <c r="S9256" s="326"/>
      <c r="T9256" s="326"/>
    </row>
    <row r="9257" spans="1:20">
      <c r="A9257" s="220"/>
      <c r="B9257" s="220"/>
      <c r="C9257" s="220"/>
      <c r="D9257" s="220"/>
      <c r="E9257" s="220"/>
      <c r="F9257" s="220"/>
      <c r="G9257" s="220"/>
      <c r="H9257" s="220"/>
      <c r="I9257" s="220"/>
      <c r="J9257" s="220"/>
      <c r="K9257" s="220"/>
      <c r="L9257" s="220"/>
      <c r="M9257" s="326"/>
      <c r="N9257" s="220"/>
      <c r="O9257" s="220"/>
      <c r="P9257" s="220"/>
      <c r="Q9257" s="326"/>
      <c r="R9257" s="326"/>
      <c r="S9257" s="326"/>
      <c r="T9257" s="326"/>
    </row>
    <row r="9258" spans="1:20">
      <c r="A9258" s="220"/>
      <c r="B9258" s="220"/>
      <c r="C9258" s="220"/>
      <c r="D9258" s="220"/>
      <c r="E9258" s="220"/>
      <c r="F9258" s="220"/>
      <c r="G9258" s="220"/>
      <c r="H9258" s="220"/>
      <c r="I9258" s="220"/>
      <c r="J9258" s="220"/>
      <c r="K9258" s="220"/>
      <c r="L9258" s="220"/>
      <c r="M9258" s="326"/>
      <c r="N9258" s="220"/>
      <c r="O9258" s="220"/>
      <c r="P9258" s="220"/>
      <c r="Q9258" s="326"/>
      <c r="R9258" s="326"/>
      <c r="S9258" s="326"/>
      <c r="T9258" s="326"/>
    </row>
    <row r="9259" spans="1:20">
      <c r="A9259" s="220"/>
      <c r="B9259" s="220"/>
      <c r="C9259" s="220"/>
      <c r="D9259" s="220"/>
      <c r="E9259" s="220"/>
      <c r="F9259" s="220"/>
      <c r="G9259" s="220"/>
      <c r="H9259" s="220"/>
      <c r="I9259" s="220"/>
      <c r="J9259" s="220"/>
      <c r="K9259" s="220"/>
      <c r="L9259" s="220"/>
      <c r="M9259" s="326"/>
      <c r="N9259" s="220"/>
      <c r="O9259" s="220"/>
      <c r="P9259" s="220"/>
      <c r="Q9259" s="326"/>
      <c r="R9259" s="326"/>
      <c r="S9259" s="326"/>
      <c r="T9259" s="326"/>
    </row>
    <row r="9260" spans="1:20">
      <c r="A9260" s="220"/>
      <c r="B9260" s="220"/>
      <c r="C9260" s="220"/>
      <c r="D9260" s="220"/>
      <c r="E9260" s="220"/>
      <c r="F9260" s="220"/>
      <c r="G9260" s="220"/>
      <c r="H9260" s="220"/>
      <c r="I9260" s="220"/>
      <c r="J9260" s="220"/>
      <c r="K9260" s="220"/>
      <c r="L9260" s="220"/>
      <c r="M9260" s="326"/>
      <c r="N9260" s="220"/>
      <c r="O9260" s="220"/>
      <c r="P9260" s="220"/>
      <c r="Q9260" s="326"/>
      <c r="R9260" s="326"/>
      <c r="S9260" s="326"/>
      <c r="T9260" s="326"/>
    </row>
    <row r="9261" spans="1:20">
      <c r="A9261" s="220"/>
      <c r="B9261" s="220"/>
      <c r="C9261" s="220"/>
      <c r="D9261" s="220"/>
      <c r="E9261" s="220"/>
      <c r="F9261" s="220"/>
      <c r="G9261" s="220"/>
      <c r="H9261" s="220"/>
      <c r="I9261" s="220"/>
      <c r="J9261" s="220"/>
      <c r="K9261" s="220"/>
      <c r="L9261" s="220"/>
      <c r="M9261" s="326"/>
      <c r="N9261" s="220"/>
      <c r="O9261" s="220"/>
      <c r="P9261" s="220"/>
      <c r="Q9261" s="326"/>
      <c r="R9261" s="326"/>
      <c r="S9261" s="326"/>
      <c r="T9261" s="326"/>
    </row>
    <row r="9262" spans="1:20">
      <c r="A9262" s="220"/>
      <c r="B9262" s="220"/>
      <c r="C9262" s="220"/>
      <c r="D9262" s="220"/>
      <c r="E9262" s="220"/>
      <c r="F9262" s="220"/>
      <c r="G9262" s="220"/>
      <c r="H9262" s="220"/>
      <c r="I9262" s="220"/>
      <c r="J9262" s="220"/>
      <c r="K9262" s="220"/>
      <c r="L9262" s="220"/>
      <c r="M9262" s="326"/>
      <c r="N9262" s="220"/>
      <c r="O9262" s="220"/>
      <c r="P9262" s="220"/>
      <c r="Q9262" s="326"/>
      <c r="R9262" s="326"/>
      <c r="S9262" s="326"/>
      <c r="T9262" s="326"/>
    </row>
    <row r="9263" spans="1:20">
      <c r="A9263" s="220"/>
      <c r="B9263" s="220"/>
      <c r="C9263" s="220"/>
      <c r="D9263" s="220"/>
      <c r="E9263" s="220"/>
      <c r="F9263" s="220"/>
      <c r="G9263" s="220"/>
      <c r="H9263" s="220"/>
      <c r="I9263" s="220"/>
      <c r="J9263" s="220"/>
      <c r="K9263" s="220"/>
      <c r="L9263" s="220"/>
      <c r="M9263" s="326"/>
      <c r="N9263" s="220"/>
      <c r="O9263" s="220"/>
      <c r="P9263" s="220"/>
      <c r="Q9263" s="326"/>
      <c r="R9263" s="326"/>
      <c r="S9263" s="326"/>
      <c r="T9263" s="326"/>
    </row>
    <row r="9264" spans="1:20">
      <c r="A9264" s="220"/>
      <c r="B9264" s="220"/>
      <c r="C9264" s="220"/>
      <c r="D9264" s="220"/>
      <c r="E9264" s="220"/>
      <c r="F9264" s="220"/>
      <c r="G9264" s="220"/>
      <c r="H9264" s="220"/>
      <c r="I9264" s="220"/>
      <c r="J9264" s="220"/>
      <c r="K9264" s="220"/>
      <c r="L9264" s="220"/>
      <c r="M9264" s="326"/>
      <c r="N9264" s="220"/>
      <c r="O9264" s="220"/>
      <c r="P9264" s="220"/>
      <c r="Q9264" s="326"/>
      <c r="R9264" s="326"/>
      <c r="S9264" s="326"/>
      <c r="T9264" s="326"/>
    </row>
    <row r="9265" spans="1:20">
      <c r="A9265" s="220"/>
      <c r="B9265" s="220"/>
      <c r="C9265" s="220"/>
      <c r="D9265" s="220"/>
      <c r="E9265" s="220"/>
      <c r="F9265" s="220"/>
      <c r="G9265" s="220"/>
      <c r="H9265" s="220"/>
      <c r="I9265" s="220"/>
      <c r="J9265" s="220"/>
      <c r="K9265" s="220"/>
      <c r="L9265" s="220"/>
      <c r="M9265" s="326"/>
      <c r="N9265" s="220"/>
      <c r="O9265" s="220"/>
      <c r="P9265" s="220"/>
      <c r="Q9265" s="326"/>
      <c r="R9265" s="326"/>
      <c r="S9265" s="326"/>
      <c r="T9265" s="326"/>
    </row>
    <row r="9266" spans="1:20">
      <c r="A9266" s="220"/>
      <c r="B9266" s="220"/>
      <c r="C9266" s="220"/>
      <c r="D9266" s="220"/>
      <c r="E9266" s="220"/>
      <c r="F9266" s="220"/>
      <c r="G9266" s="220"/>
      <c r="H9266" s="220"/>
      <c r="I9266" s="220"/>
      <c r="J9266" s="220"/>
      <c r="K9266" s="220"/>
      <c r="L9266" s="220"/>
      <c r="M9266" s="326"/>
      <c r="N9266" s="220"/>
      <c r="O9266" s="220"/>
      <c r="P9266" s="220"/>
      <c r="Q9266" s="326"/>
      <c r="R9266" s="326"/>
      <c r="S9266" s="326"/>
      <c r="T9266" s="326"/>
    </row>
    <row r="9267" spans="1:20">
      <c r="A9267" s="220"/>
      <c r="B9267" s="220"/>
      <c r="C9267" s="220"/>
      <c r="D9267" s="220"/>
      <c r="E9267" s="220"/>
      <c r="F9267" s="220"/>
      <c r="G9267" s="220"/>
      <c r="H9267" s="220"/>
      <c r="I9267" s="220"/>
      <c r="J9267" s="220"/>
      <c r="K9267" s="220"/>
      <c r="L9267" s="220"/>
      <c r="M9267" s="326"/>
      <c r="N9267" s="220"/>
      <c r="O9267" s="220"/>
      <c r="P9267" s="220"/>
      <c r="Q9267" s="326"/>
      <c r="R9267" s="326"/>
      <c r="S9267" s="326"/>
      <c r="T9267" s="326"/>
    </row>
    <row r="9268" spans="1:20">
      <c r="A9268" s="220"/>
      <c r="B9268" s="220"/>
      <c r="C9268" s="220"/>
      <c r="D9268" s="220"/>
      <c r="E9268" s="220"/>
      <c r="F9268" s="220"/>
      <c r="G9268" s="220"/>
      <c r="H9268" s="220"/>
      <c r="I9268" s="220"/>
      <c r="J9268" s="220"/>
      <c r="K9268" s="220"/>
      <c r="L9268" s="220"/>
      <c r="M9268" s="326"/>
      <c r="N9268" s="220"/>
      <c r="O9268" s="220"/>
      <c r="P9268" s="220"/>
      <c r="Q9268" s="326"/>
      <c r="R9268" s="326"/>
      <c r="S9268" s="326"/>
      <c r="T9268" s="326"/>
    </row>
    <row r="9269" spans="1:20">
      <c r="A9269" s="220"/>
      <c r="B9269" s="220"/>
      <c r="C9269" s="220"/>
      <c r="D9269" s="220"/>
      <c r="E9269" s="220"/>
      <c r="F9269" s="220"/>
      <c r="G9269" s="220"/>
      <c r="H9269" s="220"/>
      <c r="I9269" s="220"/>
      <c r="J9269" s="220"/>
      <c r="K9269" s="220"/>
      <c r="L9269" s="220"/>
      <c r="M9269" s="326"/>
      <c r="N9269" s="220"/>
      <c r="O9269" s="220"/>
      <c r="P9269" s="220"/>
      <c r="Q9269" s="326"/>
      <c r="R9269" s="326"/>
      <c r="S9269" s="326"/>
      <c r="T9269" s="326"/>
    </row>
    <row r="9270" spans="1:20">
      <c r="A9270" s="220"/>
      <c r="B9270" s="220"/>
      <c r="C9270" s="220"/>
      <c r="D9270" s="220"/>
      <c r="E9270" s="220"/>
      <c r="F9270" s="220"/>
      <c r="G9270" s="220"/>
      <c r="H9270" s="220"/>
      <c r="I9270" s="220"/>
      <c r="J9270" s="220"/>
      <c r="K9270" s="220"/>
      <c r="L9270" s="220"/>
      <c r="M9270" s="326"/>
      <c r="N9270" s="220"/>
      <c r="O9270" s="220"/>
      <c r="P9270" s="220"/>
      <c r="Q9270" s="326"/>
      <c r="R9270" s="326"/>
      <c r="S9270" s="326"/>
      <c r="T9270" s="326"/>
    </row>
    <row r="9271" spans="1:20">
      <c r="A9271" s="220"/>
      <c r="B9271" s="220"/>
      <c r="C9271" s="220"/>
      <c r="D9271" s="220"/>
      <c r="E9271" s="220"/>
      <c r="F9271" s="220"/>
      <c r="G9271" s="220"/>
      <c r="H9271" s="220"/>
      <c r="I9271" s="220"/>
      <c r="J9271" s="220"/>
      <c r="K9271" s="220"/>
      <c r="L9271" s="220"/>
      <c r="M9271" s="326"/>
      <c r="N9271" s="220"/>
      <c r="O9271" s="220"/>
      <c r="P9271" s="220"/>
      <c r="Q9271" s="326"/>
      <c r="R9271" s="326"/>
      <c r="S9271" s="326"/>
      <c r="T9271" s="326"/>
    </row>
    <row r="9272" spans="1:20">
      <c r="A9272" s="220"/>
      <c r="B9272" s="220"/>
      <c r="C9272" s="220"/>
      <c r="D9272" s="220"/>
      <c r="E9272" s="220"/>
      <c r="F9272" s="220"/>
      <c r="G9272" s="220"/>
      <c r="H9272" s="220"/>
      <c r="I9272" s="220"/>
      <c r="J9272" s="220"/>
      <c r="K9272" s="220"/>
      <c r="L9272" s="220"/>
      <c r="M9272" s="326"/>
      <c r="N9272" s="220"/>
      <c r="O9272" s="220"/>
      <c r="P9272" s="220"/>
      <c r="Q9272" s="326"/>
      <c r="R9272" s="326"/>
      <c r="S9272" s="326"/>
      <c r="T9272" s="326"/>
    </row>
    <row r="9273" spans="1:20">
      <c r="A9273" s="220"/>
      <c r="B9273" s="220"/>
      <c r="C9273" s="220"/>
      <c r="D9273" s="220"/>
      <c r="E9273" s="220"/>
      <c r="F9273" s="220"/>
      <c r="G9273" s="220"/>
      <c r="H9273" s="220"/>
      <c r="I9273" s="220"/>
      <c r="J9273" s="220"/>
      <c r="K9273" s="220"/>
      <c r="L9273" s="220"/>
      <c r="M9273" s="326"/>
      <c r="N9273" s="220"/>
      <c r="O9273" s="220"/>
      <c r="P9273" s="220"/>
      <c r="Q9273" s="326"/>
      <c r="R9273" s="326"/>
      <c r="S9273" s="326"/>
      <c r="T9273" s="326"/>
    </row>
    <row r="9274" spans="1:20">
      <c r="A9274" s="220"/>
      <c r="B9274" s="220"/>
      <c r="C9274" s="220"/>
      <c r="D9274" s="220"/>
      <c r="E9274" s="220"/>
      <c r="F9274" s="220"/>
      <c r="G9274" s="220"/>
      <c r="H9274" s="220"/>
      <c r="I9274" s="220"/>
      <c r="J9274" s="220"/>
      <c r="K9274" s="220"/>
      <c r="L9274" s="220"/>
      <c r="M9274" s="326"/>
      <c r="N9274" s="220"/>
      <c r="O9274" s="220"/>
      <c r="P9274" s="220"/>
      <c r="Q9274" s="326"/>
      <c r="R9274" s="326"/>
      <c r="S9274" s="326"/>
      <c r="T9274" s="326"/>
    </row>
    <row r="9275" spans="1:20">
      <c r="A9275" s="220"/>
      <c r="B9275" s="220"/>
      <c r="C9275" s="220"/>
      <c r="D9275" s="220"/>
      <c r="E9275" s="220"/>
      <c r="F9275" s="220"/>
      <c r="G9275" s="220"/>
      <c r="H9275" s="220"/>
      <c r="I9275" s="220"/>
      <c r="J9275" s="220"/>
      <c r="K9275" s="220"/>
      <c r="L9275" s="220"/>
      <c r="M9275" s="326"/>
      <c r="N9275" s="220"/>
      <c r="O9275" s="220"/>
      <c r="P9275" s="220"/>
      <c r="Q9275" s="326"/>
      <c r="R9275" s="326"/>
      <c r="S9275" s="326"/>
      <c r="T9275" s="326"/>
    </row>
    <row r="9276" spans="1:20">
      <c r="A9276" s="220"/>
      <c r="B9276" s="220"/>
      <c r="C9276" s="220"/>
      <c r="D9276" s="220"/>
      <c r="E9276" s="220"/>
      <c r="F9276" s="220"/>
      <c r="G9276" s="220"/>
      <c r="H9276" s="220"/>
      <c r="I9276" s="220"/>
      <c r="J9276" s="220"/>
      <c r="K9276" s="220"/>
      <c r="L9276" s="220"/>
      <c r="M9276" s="326"/>
      <c r="N9276" s="220"/>
      <c r="O9276" s="220"/>
      <c r="P9276" s="220"/>
      <c r="Q9276" s="326"/>
      <c r="R9276" s="326"/>
      <c r="S9276" s="326"/>
      <c r="T9276" s="326"/>
    </row>
    <row r="9277" spans="1:20">
      <c r="A9277" s="220"/>
      <c r="B9277" s="220"/>
      <c r="C9277" s="220"/>
      <c r="D9277" s="220"/>
      <c r="E9277" s="220"/>
      <c r="F9277" s="220"/>
      <c r="G9277" s="220"/>
      <c r="H9277" s="220"/>
      <c r="I9277" s="220"/>
      <c r="J9277" s="220"/>
      <c r="K9277" s="220"/>
      <c r="L9277" s="220"/>
      <c r="M9277" s="326"/>
      <c r="N9277" s="220"/>
      <c r="O9277" s="220"/>
      <c r="P9277" s="220"/>
      <c r="Q9277" s="326"/>
      <c r="R9277" s="326"/>
      <c r="S9277" s="326"/>
      <c r="T9277" s="326"/>
    </row>
    <row r="9278" spans="1:20">
      <c r="A9278" s="220"/>
      <c r="B9278" s="220"/>
      <c r="C9278" s="220"/>
      <c r="D9278" s="220"/>
      <c r="E9278" s="220"/>
      <c r="F9278" s="220"/>
      <c r="G9278" s="220"/>
      <c r="H9278" s="220"/>
      <c r="I9278" s="220"/>
      <c r="J9278" s="220"/>
      <c r="K9278" s="220"/>
      <c r="L9278" s="220"/>
      <c r="M9278" s="326"/>
      <c r="N9278" s="220"/>
      <c r="O9278" s="220"/>
      <c r="P9278" s="220"/>
      <c r="Q9278" s="326"/>
      <c r="R9278" s="326"/>
      <c r="S9278" s="326"/>
      <c r="T9278" s="326"/>
    </row>
    <row r="9279" spans="1:20">
      <c r="A9279" s="220"/>
      <c r="B9279" s="220"/>
      <c r="C9279" s="220"/>
      <c r="D9279" s="220"/>
      <c r="E9279" s="220"/>
      <c r="F9279" s="220"/>
      <c r="G9279" s="220"/>
      <c r="H9279" s="220"/>
      <c r="I9279" s="220"/>
      <c r="J9279" s="220"/>
      <c r="K9279" s="220"/>
      <c r="L9279" s="220"/>
      <c r="M9279" s="326"/>
      <c r="N9279" s="220"/>
      <c r="O9279" s="220"/>
      <c r="P9279" s="220"/>
      <c r="Q9279" s="326"/>
      <c r="R9279" s="326"/>
      <c r="S9279" s="326"/>
      <c r="T9279" s="326"/>
    </row>
    <row r="9280" spans="1:20">
      <c r="A9280" s="220"/>
      <c r="B9280" s="220"/>
      <c r="C9280" s="220"/>
      <c r="D9280" s="220"/>
      <c r="E9280" s="220"/>
      <c r="F9280" s="220"/>
      <c r="G9280" s="220"/>
      <c r="H9280" s="220"/>
      <c r="I9280" s="220"/>
      <c r="J9280" s="220"/>
      <c r="K9280" s="220"/>
      <c r="L9280" s="220"/>
      <c r="M9280" s="326"/>
      <c r="N9280" s="220"/>
      <c r="O9280" s="220"/>
      <c r="P9280" s="220"/>
      <c r="Q9280" s="326"/>
      <c r="R9280" s="326"/>
      <c r="S9280" s="326"/>
      <c r="T9280" s="326"/>
    </row>
    <row r="9281" spans="1:20">
      <c r="A9281" s="220"/>
      <c r="B9281" s="220"/>
      <c r="C9281" s="220"/>
      <c r="D9281" s="220"/>
      <c r="E9281" s="220"/>
      <c r="F9281" s="220"/>
      <c r="G9281" s="220"/>
      <c r="H9281" s="220"/>
      <c r="I9281" s="220"/>
      <c r="J9281" s="220"/>
      <c r="K9281" s="220"/>
      <c r="L9281" s="220"/>
      <c r="M9281" s="326"/>
      <c r="N9281" s="220"/>
      <c r="O9281" s="220"/>
      <c r="P9281" s="220"/>
      <c r="Q9281" s="326"/>
      <c r="R9281" s="326"/>
      <c r="S9281" s="326"/>
      <c r="T9281" s="326"/>
    </row>
    <row r="9282" spans="1:20">
      <c r="A9282" s="220"/>
      <c r="B9282" s="220"/>
      <c r="C9282" s="220"/>
      <c r="D9282" s="220"/>
      <c r="E9282" s="220"/>
      <c r="F9282" s="220"/>
      <c r="G9282" s="220"/>
      <c r="H9282" s="220"/>
      <c r="I9282" s="220"/>
      <c r="J9282" s="220"/>
      <c r="K9282" s="220"/>
      <c r="L9282" s="220"/>
      <c r="M9282" s="326"/>
      <c r="N9282" s="220"/>
      <c r="O9282" s="220"/>
      <c r="P9282" s="220"/>
      <c r="Q9282" s="326"/>
      <c r="R9282" s="326"/>
      <c r="S9282" s="326"/>
      <c r="T9282" s="326"/>
    </row>
    <row r="9283" spans="1:20">
      <c r="A9283" s="220"/>
      <c r="B9283" s="220"/>
      <c r="C9283" s="220"/>
      <c r="D9283" s="220"/>
      <c r="E9283" s="220"/>
      <c r="F9283" s="220"/>
      <c r="G9283" s="220"/>
      <c r="H9283" s="220"/>
      <c r="I9283" s="220"/>
      <c r="J9283" s="220"/>
      <c r="K9283" s="220"/>
      <c r="L9283" s="220"/>
      <c r="M9283" s="326"/>
      <c r="N9283" s="220"/>
      <c r="O9283" s="220"/>
      <c r="P9283" s="220"/>
      <c r="Q9283" s="326"/>
      <c r="R9283" s="326"/>
      <c r="S9283" s="326"/>
      <c r="T9283" s="326"/>
    </row>
    <row r="9284" spans="1:20">
      <c r="A9284" s="220"/>
      <c r="B9284" s="220"/>
      <c r="C9284" s="220"/>
      <c r="D9284" s="220"/>
      <c r="E9284" s="220"/>
      <c r="F9284" s="220"/>
      <c r="G9284" s="220"/>
      <c r="H9284" s="220"/>
      <c r="I9284" s="220"/>
      <c r="J9284" s="220"/>
      <c r="K9284" s="220"/>
      <c r="L9284" s="220"/>
      <c r="M9284" s="326"/>
      <c r="N9284" s="220"/>
      <c r="O9284" s="220"/>
      <c r="P9284" s="220"/>
      <c r="Q9284" s="326"/>
      <c r="R9284" s="326"/>
      <c r="S9284" s="326"/>
      <c r="T9284" s="326"/>
    </row>
    <row r="9285" spans="1:20">
      <c r="A9285" s="220"/>
      <c r="B9285" s="220"/>
      <c r="C9285" s="220"/>
      <c r="D9285" s="220"/>
      <c r="E9285" s="220"/>
      <c r="F9285" s="220"/>
      <c r="G9285" s="220"/>
      <c r="H9285" s="220"/>
      <c r="I9285" s="220"/>
      <c r="J9285" s="220"/>
      <c r="K9285" s="220"/>
      <c r="L9285" s="220"/>
      <c r="M9285" s="326"/>
      <c r="N9285" s="220"/>
      <c r="O9285" s="220"/>
      <c r="P9285" s="220"/>
      <c r="Q9285" s="326"/>
      <c r="R9285" s="326"/>
      <c r="S9285" s="326"/>
      <c r="T9285" s="326"/>
    </row>
    <row r="9286" spans="1:20">
      <c r="A9286" s="220"/>
      <c r="B9286" s="220"/>
      <c r="C9286" s="220"/>
      <c r="D9286" s="220"/>
      <c r="E9286" s="220"/>
      <c r="F9286" s="220"/>
      <c r="G9286" s="220"/>
      <c r="H9286" s="220"/>
      <c r="I9286" s="220"/>
      <c r="J9286" s="220"/>
      <c r="K9286" s="220"/>
      <c r="L9286" s="220"/>
      <c r="M9286" s="326"/>
      <c r="N9286" s="220"/>
      <c r="O9286" s="220"/>
      <c r="P9286" s="220"/>
      <c r="Q9286" s="326"/>
      <c r="R9286" s="326"/>
      <c r="S9286" s="326"/>
      <c r="T9286" s="326"/>
    </row>
    <row r="9287" spans="1:20">
      <c r="A9287" s="220"/>
      <c r="B9287" s="220"/>
      <c r="C9287" s="220"/>
      <c r="D9287" s="220"/>
      <c r="E9287" s="220"/>
      <c r="F9287" s="220"/>
      <c r="G9287" s="220"/>
      <c r="H9287" s="220"/>
      <c r="I9287" s="220"/>
      <c r="J9287" s="220"/>
      <c r="K9287" s="220"/>
      <c r="L9287" s="220"/>
      <c r="M9287" s="326"/>
      <c r="N9287" s="220"/>
      <c r="O9287" s="220"/>
      <c r="P9287" s="220"/>
      <c r="Q9287" s="326"/>
      <c r="R9287" s="326"/>
      <c r="S9287" s="326"/>
      <c r="T9287" s="326"/>
    </row>
    <row r="9288" spans="1:20">
      <c r="A9288" s="220"/>
      <c r="B9288" s="220"/>
      <c r="C9288" s="220"/>
      <c r="D9288" s="220"/>
      <c r="E9288" s="220"/>
      <c r="F9288" s="220"/>
      <c r="G9288" s="220"/>
      <c r="H9288" s="220"/>
      <c r="I9288" s="220"/>
      <c r="J9288" s="220"/>
      <c r="K9288" s="220"/>
      <c r="L9288" s="220"/>
      <c r="M9288" s="326"/>
      <c r="N9288" s="220"/>
      <c r="O9288" s="220"/>
      <c r="P9288" s="220"/>
      <c r="Q9288" s="326"/>
      <c r="R9288" s="326"/>
      <c r="S9288" s="326"/>
      <c r="T9288" s="326"/>
    </row>
    <row r="9289" spans="1:20">
      <c r="A9289" s="220"/>
      <c r="B9289" s="220"/>
      <c r="C9289" s="220"/>
      <c r="D9289" s="220"/>
      <c r="E9289" s="220"/>
      <c r="F9289" s="220"/>
      <c r="G9289" s="220"/>
      <c r="H9289" s="220"/>
      <c r="I9289" s="220"/>
      <c r="J9289" s="220"/>
      <c r="K9289" s="220"/>
      <c r="L9289" s="220"/>
      <c r="M9289" s="326"/>
      <c r="N9289" s="220"/>
      <c r="O9289" s="220"/>
      <c r="P9289" s="220"/>
      <c r="Q9289" s="326"/>
      <c r="R9289" s="326"/>
      <c r="S9289" s="326"/>
      <c r="T9289" s="326"/>
    </row>
    <row r="9290" spans="1:20">
      <c r="A9290" s="220"/>
      <c r="B9290" s="220"/>
      <c r="C9290" s="220"/>
      <c r="D9290" s="220"/>
      <c r="E9290" s="220"/>
      <c r="F9290" s="220"/>
      <c r="G9290" s="220"/>
      <c r="H9290" s="220"/>
      <c r="I9290" s="220"/>
      <c r="J9290" s="220"/>
      <c r="K9290" s="220"/>
      <c r="L9290" s="220"/>
      <c r="M9290" s="326"/>
      <c r="N9290" s="220"/>
      <c r="O9290" s="220"/>
      <c r="P9290" s="220"/>
      <c r="Q9290" s="326"/>
      <c r="R9290" s="326"/>
      <c r="S9290" s="326"/>
      <c r="T9290" s="326"/>
    </row>
    <row r="9291" spans="1:20">
      <c r="A9291" s="220"/>
      <c r="B9291" s="220"/>
      <c r="C9291" s="220"/>
      <c r="D9291" s="220"/>
      <c r="E9291" s="220"/>
      <c r="F9291" s="220"/>
      <c r="G9291" s="220"/>
      <c r="H9291" s="220"/>
      <c r="I9291" s="220"/>
      <c r="J9291" s="220"/>
      <c r="K9291" s="220"/>
      <c r="L9291" s="220"/>
      <c r="M9291" s="326"/>
      <c r="N9291" s="220"/>
      <c r="O9291" s="220"/>
      <c r="P9291" s="220"/>
      <c r="Q9291" s="326"/>
      <c r="R9291" s="326"/>
      <c r="S9291" s="326"/>
      <c r="T9291" s="326"/>
    </row>
    <row r="9292" spans="1:20">
      <c r="A9292" s="220"/>
      <c r="B9292" s="220"/>
      <c r="C9292" s="220"/>
      <c r="D9292" s="220"/>
      <c r="E9292" s="220"/>
      <c r="F9292" s="220"/>
      <c r="G9292" s="220"/>
      <c r="H9292" s="220"/>
      <c r="I9292" s="220"/>
      <c r="J9292" s="220"/>
      <c r="K9292" s="220"/>
      <c r="L9292" s="220"/>
      <c r="M9292" s="326"/>
      <c r="N9292" s="220"/>
      <c r="O9292" s="220"/>
      <c r="P9292" s="220"/>
      <c r="Q9292" s="326"/>
      <c r="R9292" s="326"/>
      <c r="S9292" s="326"/>
      <c r="T9292" s="326"/>
    </row>
    <row r="9293" spans="1:20">
      <c r="A9293" s="220"/>
      <c r="B9293" s="220"/>
      <c r="C9293" s="220"/>
      <c r="D9293" s="220"/>
      <c r="E9293" s="220"/>
      <c r="F9293" s="220"/>
      <c r="G9293" s="220"/>
      <c r="H9293" s="220"/>
      <c r="I9293" s="220"/>
      <c r="J9293" s="220"/>
      <c r="K9293" s="220"/>
      <c r="L9293" s="220"/>
      <c r="M9293" s="326"/>
      <c r="N9293" s="220"/>
      <c r="O9293" s="220"/>
      <c r="P9293" s="220"/>
      <c r="Q9293" s="326"/>
      <c r="R9293" s="326"/>
      <c r="S9293" s="326"/>
      <c r="T9293" s="326"/>
    </row>
    <row r="9294" spans="1:20">
      <c r="A9294" s="220"/>
      <c r="B9294" s="220"/>
      <c r="C9294" s="220"/>
      <c r="D9294" s="220"/>
      <c r="E9294" s="220"/>
      <c r="F9294" s="220"/>
      <c r="G9294" s="220"/>
      <c r="H9294" s="220"/>
      <c r="I9294" s="220"/>
      <c r="J9294" s="220"/>
      <c r="K9294" s="220"/>
      <c r="L9294" s="220"/>
      <c r="M9294" s="326"/>
      <c r="N9294" s="220"/>
      <c r="O9294" s="220"/>
      <c r="P9294" s="220"/>
      <c r="Q9294" s="326"/>
      <c r="R9294" s="326"/>
      <c r="S9294" s="326"/>
      <c r="T9294" s="326"/>
    </row>
    <row r="9295" spans="1:20">
      <c r="A9295" s="220"/>
      <c r="B9295" s="220"/>
      <c r="C9295" s="220"/>
      <c r="D9295" s="220"/>
      <c r="E9295" s="220"/>
      <c r="F9295" s="220"/>
      <c r="G9295" s="220"/>
      <c r="H9295" s="220"/>
      <c r="I9295" s="220"/>
      <c r="J9295" s="220"/>
      <c r="K9295" s="220"/>
      <c r="L9295" s="220"/>
      <c r="M9295" s="326"/>
      <c r="N9295" s="220"/>
      <c r="O9295" s="220"/>
      <c r="P9295" s="220"/>
      <c r="Q9295" s="326"/>
      <c r="R9295" s="326"/>
      <c r="S9295" s="326"/>
      <c r="T9295" s="326"/>
    </row>
    <row r="9296" spans="1:20">
      <c r="A9296" s="220"/>
      <c r="B9296" s="220"/>
      <c r="C9296" s="220"/>
      <c r="D9296" s="220"/>
      <c r="E9296" s="220"/>
      <c r="F9296" s="220"/>
      <c r="G9296" s="220"/>
      <c r="H9296" s="220"/>
      <c r="I9296" s="220"/>
      <c r="J9296" s="220"/>
      <c r="K9296" s="220"/>
      <c r="L9296" s="220"/>
      <c r="M9296" s="326"/>
      <c r="N9296" s="220"/>
      <c r="O9296" s="220"/>
      <c r="P9296" s="220"/>
      <c r="Q9296" s="326"/>
      <c r="R9296" s="326"/>
      <c r="S9296" s="326"/>
      <c r="T9296" s="326"/>
    </row>
    <row r="9297" spans="1:20">
      <c r="A9297" s="220"/>
      <c r="B9297" s="220"/>
      <c r="C9297" s="220"/>
      <c r="D9297" s="220"/>
      <c r="E9297" s="220"/>
      <c r="F9297" s="220"/>
      <c r="G9297" s="220"/>
      <c r="H9297" s="220"/>
      <c r="I9297" s="220"/>
      <c r="J9297" s="220"/>
      <c r="K9297" s="220"/>
      <c r="L9297" s="220"/>
      <c r="M9297" s="326"/>
      <c r="N9297" s="220"/>
      <c r="O9297" s="220"/>
      <c r="P9297" s="220"/>
      <c r="Q9297" s="326"/>
      <c r="R9297" s="326"/>
      <c r="S9297" s="326"/>
      <c r="T9297" s="326"/>
    </row>
    <row r="9298" spans="1:20">
      <c r="A9298" s="220"/>
      <c r="B9298" s="220"/>
      <c r="C9298" s="220"/>
      <c r="D9298" s="220"/>
      <c r="E9298" s="220"/>
      <c r="F9298" s="220"/>
      <c r="G9298" s="220"/>
      <c r="H9298" s="220"/>
      <c r="I9298" s="220"/>
      <c r="J9298" s="220"/>
      <c r="K9298" s="220"/>
      <c r="L9298" s="220"/>
      <c r="M9298" s="326"/>
      <c r="N9298" s="220"/>
      <c r="O9298" s="220"/>
      <c r="P9298" s="220"/>
      <c r="Q9298" s="326"/>
      <c r="R9298" s="326"/>
      <c r="S9298" s="326"/>
      <c r="T9298" s="326"/>
    </row>
    <row r="9299" spans="1:20">
      <c r="A9299" s="220"/>
      <c r="B9299" s="220"/>
      <c r="C9299" s="220"/>
      <c r="D9299" s="220"/>
      <c r="E9299" s="220"/>
      <c r="F9299" s="220"/>
      <c r="G9299" s="220"/>
      <c r="H9299" s="220"/>
      <c r="I9299" s="220"/>
      <c r="J9299" s="220"/>
      <c r="K9299" s="220"/>
      <c r="L9299" s="220"/>
      <c r="M9299" s="326"/>
      <c r="N9299" s="220"/>
      <c r="O9299" s="220"/>
      <c r="P9299" s="220"/>
      <c r="Q9299" s="326"/>
      <c r="R9299" s="326"/>
      <c r="S9299" s="326"/>
      <c r="T9299" s="326"/>
    </row>
    <row r="9300" spans="1:20">
      <c r="A9300" s="220"/>
      <c r="B9300" s="220"/>
      <c r="C9300" s="220"/>
      <c r="D9300" s="220"/>
      <c r="E9300" s="220"/>
      <c r="F9300" s="220"/>
      <c r="G9300" s="220"/>
      <c r="H9300" s="220"/>
      <c r="I9300" s="220"/>
      <c r="J9300" s="220"/>
      <c r="K9300" s="220"/>
      <c r="L9300" s="220"/>
      <c r="M9300" s="326"/>
      <c r="N9300" s="220"/>
      <c r="O9300" s="220"/>
      <c r="P9300" s="220"/>
      <c r="Q9300" s="326"/>
      <c r="R9300" s="326"/>
      <c r="S9300" s="326"/>
      <c r="T9300" s="326"/>
    </row>
    <row r="9301" spans="1:20">
      <c r="A9301" s="220"/>
      <c r="B9301" s="220"/>
      <c r="C9301" s="220"/>
      <c r="D9301" s="220"/>
      <c r="E9301" s="220"/>
      <c r="F9301" s="220"/>
      <c r="G9301" s="220"/>
      <c r="H9301" s="220"/>
      <c r="I9301" s="220"/>
      <c r="J9301" s="220"/>
      <c r="K9301" s="220"/>
      <c r="L9301" s="220"/>
      <c r="M9301" s="326"/>
      <c r="N9301" s="220"/>
      <c r="O9301" s="220"/>
      <c r="P9301" s="220"/>
      <c r="Q9301" s="326"/>
      <c r="R9301" s="326"/>
      <c r="S9301" s="326"/>
      <c r="T9301" s="326"/>
    </row>
    <row r="9302" spans="1:20">
      <c r="A9302" s="220"/>
      <c r="B9302" s="220"/>
      <c r="C9302" s="220"/>
      <c r="D9302" s="220"/>
      <c r="E9302" s="220"/>
      <c r="F9302" s="220"/>
      <c r="G9302" s="220"/>
      <c r="H9302" s="220"/>
      <c r="I9302" s="220"/>
      <c r="J9302" s="220"/>
      <c r="K9302" s="220"/>
      <c r="L9302" s="220"/>
      <c r="M9302" s="326"/>
      <c r="N9302" s="220"/>
      <c r="O9302" s="220"/>
      <c r="P9302" s="220"/>
      <c r="Q9302" s="326"/>
      <c r="R9302" s="326"/>
      <c r="S9302" s="326"/>
      <c r="T9302" s="326"/>
    </row>
    <row r="9303" spans="1:20">
      <c r="A9303" s="220"/>
      <c r="B9303" s="220"/>
      <c r="C9303" s="220"/>
      <c r="D9303" s="220"/>
      <c r="E9303" s="220"/>
      <c r="F9303" s="220"/>
      <c r="G9303" s="220"/>
      <c r="H9303" s="220"/>
      <c r="I9303" s="220"/>
      <c r="J9303" s="220"/>
      <c r="K9303" s="220"/>
      <c r="L9303" s="220"/>
      <c r="M9303" s="326"/>
      <c r="N9303" s="220"/>
      <c r="O9303" s="220"/>
      <c r="P9303" s="220"/>
      <c r="Q9303" s="326"/>
      <c r="R9303" s="326"/>
      <c r="S9303" s="326"/>
      <c r="T9303" s="326"/>
    </row>
    <row r="9304" spans="1:20">
      <c r="A9304" s="220"/>
      <c r="B9304" s="220"/>
      <c r="C9304" s="220"/>
      <c r="D9304" s="220"/>
      <c r="E9304" s="220"/>
      <c r="F9304" s="220"/>
      <c r="G9304" s="220"/>
      <c r="H9304" s="220"/>
      <c r="I9304" s="220"/>
      <c r="J9304" s="220"/>
      <c r="K9304" s="220"/>
      <c r="L9304" s="220"/>
      <c r="M9304" s="326"/>
      <c r="N9304" s="220"/>
      <c r="O9304" s="220"/>
      <c r="P9304" s="220"/>
      <c r="Q9304" s="326"/>
      <c r="R9304" s="326"/>
      <c r="S9304" s="326"/>
      <c r="T9304" s="326"/>
    </row>
    <row r="9305" spans="1:20">
      <c r="A9305" s="220"/>
      <c r="B9305" s="220"/>
      <c r="C9305" s="220"/>
      <c r="D9305" s="220"/>
      <c r="E9305" s="220"/>
      <c r="F9305" s="220"/>
      <c r="G9305" s="220"/>
      <c r="H9305" s="220"/>
      <c r="I9305" s="220"/>
      <c r="J9305" s="220"/>
      <c r="K9305" s="220"/>
      <c r="L9305" s="220"/>
      <c r="M9305" s="326"/>
      <c r="N9305" s="220"/>
      <c r="O9305" s="220"/>
      <c r="P9305" s="220"/>
      <c r="Q9305" s="326"/>
      <c r="R9305" s="326"/>
      <c r="S9305" s="326"/>
      <c r="T9305" s="326"/>
    </row>
    <row r="9306" spans="1:20">
      <c r="A9306" s="220"/>
      <c r="B9306" s="220"/>
      <c r="C9306" s="220"/>
      <c r="D9306" s="220"/>
      <c r="E9306" s="220"/>
      <c r="F9306" s="220"/>
      <c r="G9306" s="220"/>
      <c r="H9306" s="220"/>
      <c r="I9306" s="220"/>
      <c r="J9306" s="220"/>
      <c r="K9306" s="220"/>
      <c r="L9306" s="220"/>
      <c r="M9306" s="326"/>
      <c r="N9306" s="220"/>
      <c r="O9306" s="220"/>
      <c r="P9306" s="220"/>
      <c r="Q9306" s="326"/>
      <c r="R9306" s="326"/>
      <c r="S9306" s="326"/>
      <c r="T9306" s="326"/>
    </row>
    <row r="9307" spans="1:20">
      <c r="A9307" s="220"/>
      <c r="B9307" s="220"/>
      <c r="C9307" s="220"/>
      <c r="D9307" s="220"/>
      <c r="E9307" s="220"/>
      <c r="F9307" s="220"/>
      <c r="G9307" s="220"/>
      <c r="H9307" s="220"/>
      <c r="I9307" s="220"/>
      <c r="J9307" s="220"/>
      <c r="K9307" s="220"/>
      <c r="L9307" s="220"/>
      <c r="M9307" s="326"/>
      <c r="N9307" s="220"/>
      <c r="O9307" s="220"/>
      <c r="P9307" s="220"/>
      <c r="Q9307" s="326"/>
      <c r="R9307" s="326"/>
      <c r="S9307" s="326"/>
      <c r="T9307" s="326"/>
    </row>
    <row r="9308" spans="1:20">
      <c r="A9308" s="220"/>
      <c r="B9308" s="220"/>
      <c r="C9308" s="220"/>
      <c r="D9308" s="220"/>
      <c r="E9308" s="220"/>
      <c r="F9308" s="220"/>
      <c r="G9308" s="220"/>
      <c r="H9308" s="220"/>
      <c r="I9308" s="220"/>
      <c r="J9308" s="220"/>
      <c r="K9308" s="220"/>
      <c r="L9308" s="220"/>
      <c r="M9308" s="326"/>
      <c r="N9308" s="220"/>
      <c r="O9308" s="220"/>
      <c r="P9308" s="220"/>
      <c r="Q9308" s="326"/>
      <c r="R9308" s="326"/>
      <c r="S9308" s="326"/>
      <c r="T9308" s="326"/>
    </row>
    <row r="9309" spans="1:20">
      <c r="A9309" s="220"/>
      <c r="B9309" s="220"/>
      <c r="C9309" s="220"/>
      <c r="D9309" s="220"/>
      <c r="E9309" s="220"/>
      <c r="F9309" s="220"/>
      <c r="G9309" s="220"/>
      <c r="H9309" s="220"/>
      <c r="I9309" s="220"/>
      <c r="J9309" s="220"/>
      <c r="K9309" s="220"/>
      <c r="L9309" s="220"/>
      <c r="M9309" s="326"/>
      <c r="N9309" s="220"/>
      <c r="O9309" s="220"/>
      <c r="P9309" s="220"/>
      <c r="Q9309" s="326"/>
      <c r="R9309" s="326"/>
      <c r="S9309" s="326"/>
      <c r="T9309" s="326"/>
    </row>
    <row r="9310" spans="1:20">
      <c r="A9310" s="220"/>
      <c r="B9310" s="220"/>
      <c r="C9310" s="220"/>
      <c r="D9310" s="220"/>
      <c r="E9310" s="220"/>
      <c r="F9310" s="220"/>
      <c r="G9310" s="220"/>
      <c r="H9310" s="220"/>
      <c r="I9310" s="220"/>
      <c r="J9310" s="220"/>
      <c r="K9310" s="220"/>
      <c r="L9310" s="220"/>
      <c r="M9310" s="326"/>
      <c r="N9310" s="220"/>
      <c r="O9310" s="220"/>
      <c r="P9310" s="220"/>
      <c r="Q9310" s="326"/>
      <c r="R9310" s="326"/>
      <c r="S9310" s="326"/>
      <c r="T9310" s="326"/>
    </row>
    <row r="9311" spans="1:20">
      <c r="A9311" s="220"/>
      <c r="B9311" s="220"/>
      <c r="C9311" s="220"/>
      <c r="D9311" s="220"/>
      <c r="E9311" s="220"/>
      <c r="F9311" s="220"/>
      <c r="G9311" s="220"/>
      <c r="H9311" s="220"/>
      <c r="I9311" s="220"/>
      <c r="J9311" s="220"/>
      <c r="K9311" s="220"/>
      <c r="L9311" s="220"/>
      <c r="M9311" s="326"/>
      <c r="N9311" s="220"/>
      <c r="O9311" s="220"/>
      <c r="P9311" s="220"/>
      <c r="Q9311" s="326"/>
      <c r="R9311" s="326"/>
      <c r="S9311" s="326"/>
      <c r="T9311" s="326"/>
    </row>
    <row r="9312" spans="1:20">
      <c r="A9312" s="220"/>
      <c r="B9312" s="220"/>
      <c r="C9312" s="220"/>
      <c r="D9312" s="220"/>
      <c r="E9312" s="220"/>
      <c r="F9312" s="220"/>
      <c r="G9312" s="220"/>
      <c r="H9312" s="220"/>
      <c r="I9312" s="220"/>
      <c r="J9312" s="220"/>
      <c r="K9312" s="220"/>
      <c r="L9312" s="220"/>
      <c r="M9312" s="326"/>
      <c r="N9312" s="220"/>
      <c r="O9312" s="220"/>
      <c r="P9312" s="220"/>
      <c r="Q9312" s="326"/>
      <c r="R9312" s="326"/>
      <c r="S9312" s="326"/>
      <c r="T9312" s="326"/>
    </row>
    <row r="9313" spans="1:20">
      <c r="A9313" s="220"/>
      <c r="B9313" s="220"/>
      <c r="C9313" s="220"/>
      <c r="D9313" s="220"/>
      <c r="E9313" s="220"/>
      <c r="F9313" s="220"/>
      <c r="G9313" s="220"/>
      <c r="H9313" s="220"/>
      <c r="I9313" s="220"/>
      <c r="J9313" s="220"/>
      <c r="K9313" s="220"/>
      <c r="L9313" s="220"/>
      <c r="M9313" s="326"/>
      <c r="N9313" s="220"/>
      <c r="O9313" s="220"/>
      <c r="P9313" s="220"/>
      <c r="Q9313" s="326"/>
      <c r="R9313" s="326"/>
      <c r="S9313" s="326"/>
      <c r="T9313" s="326"/>
    </row>
    <row r="9314" spans="1:20">
      <c r="A9314" s="220"/>
      <c r="B9314" s="220"/>
      <c r="C9314" s="220"/>
      <c r="D9314" s="220"/>
      <c r="E9314" s="220"/>
      <c r="F9314" s="220"/>
      <c r="G9314" s="220"/>
      <c r="H9314" s="220"/>
      <c r="I9314" s="220"/>
      <c r="J9314" s="220"/>
      <c r="K9314" s="220"/>
      <c r="L9314" s="220"/>
      <c r="M9314" s="326"/>
      <c r="N9314" s="220"/>
      <c r="O9314" s="220"/>
      <c r="P9314" s="220"/>
      <c r="Q9314" s="326"/>
      <c r="R9314" s="326"/>
      <c r="S9314" s="326"/>
      <c r="T9314" s="326"/>
    </row>
    <row r="9315" spans="1:20">
      <c r="A9315" s="220"/>
      <c r="B9315" s="220"/>
      <c r="C9315" s="220"/>
      <c r="D9315" s="220"/>
      <c r="E9315" s="220"/>
      <c r="F9315" s="220"/>
      <c r="G9315" s="220"/>
      <c r="H9315" s="220"/>
      <c r="I9315" s="220"/>
      <c r="J9315" s="220"/>
      <c r="K9315" s="220"/>
      <c r="L9315" s="220"/>
      <c r="M9315" s="326"/>
      <c r="N9315" s="220"/>
      <c r="O9315" s="220"/>
      <c r="P9315" s="220"/>
      <c r="Q9315" s="326"/>
      <c r="R9315" s="326"/>
      <c r="S9315" s="326"/>
      <c r="T9315" s="326"/>
    </row>
    <row r="9316" spans="1:20">
      <c r="A9316" s="220"/>
      <c r="B9316" s="220"/>
      <c r="C9316" s="220"/>
      <c r="D9316" s="220"/>
      <c r="E9316" s="220"/>
      <c r="F9316" s="220"/>
      <c r="G9316" s="220"/>
      <c r="H9316" s="220"/>
      <c r="I9316" s="220"/>
      <c r="J9316" s="220"/>
      <c r="K9316" s="220"/>
      <c r="L9316" s="220"/>
      <c r="M9316" s="326"/>
      <c r="N9316" s="220"/>
      <c r="O9316" s="220"/>
      <c r="P9316" s="220"/>
      <c r="Q9316" s="326"/>
      <c r="R9316" s="326"/>
      <c r="S9316" s="326"/>
      <c r="T9316" s="326"/>
    </row>
    <row r="9317" spans="1:20">
      <c r="A9317" s="220"/>
      <c r="B9317" s="220"/>
      <c r="C9317" s="220"/>
      <c r="D9317" s="220"/>
      <c r="E9317" s="220"/>
      <c r="F9317" s="220"/>
      <c r="G9317" s="220"/>
      <c r="H9317" s="220"/>
      <c r="I9317" s="220"/>
      <c r="J9317" s="220"/>
      <c r="K9317" s="220"/>
      <c r="L9317" s="220"/>
      <c r="M9317" s="326"/>
      <c r="N9317" s="220"/>
      <c r="O9317" s="220"/>
      <c r="P9317" s="220"/>
      <c r="Q9317" s="326"/>
      <c r="R9317" s="326"/>
      <c r="S9317" s="326"/>
      <c r="T9317" s="326"/>
    </row>
    <row r="9318" spans="1:20">
      <c r="A9318" s="220"/>
      <c r="B9318" s="220"/>
      <c r="C9318" s="220"/>
      <c r="D9318" s="220"/>
      <c r="E9318" s="220"/>
      <c r="F9318" s="220"/>
      <c r="G9318" s="220"/>
      <c r="H9318" s="220"/>
      <c r="I9318" s="220"/>
      <c r="J9318" s="220"/>
      <c r="K9318" s="220"/>
      <c r="L9318" s="220"/>
      <c r="M9318" s="326"/>
      <c r="N9318" s="220"/>
      <c r="O9318" s="220"/>
      <c r="P9318" s="220"/>
      <c r="Q9318" s="326"/>
      <c r="R9318" s="326"/>
      <c r="S9318" s="326"/>
      <c r="T9318" s="326"/>
    </row>
    <row r="9319" spans="1:20">
      <c r="A9319" s="220"/>
      <c r="B9319" s="220"/>
      <c r="C9319" s="220"/>
      <c r="D9319" s="220"/>
      <c r="E9319" s="220"/>
      <c r="F9319" s="220"/>
      <c r="G9319" s="220"/>
      <c r="H9319" s="220"/>
      <c r="I9319" s="220"/>
      <c r="J9319" s="220"/>
      <c r="K9319" s="220"/>
      <c r="L9319" s="220"/>
      <c r="M9319" s="326"/>
      <c r="N9319" s="220"/>
      <c r="O9319" s="220"/>
      <c r="P9319" s="220"/>
      <c r="Q9319" s="326"/>
      <c r="R9319" s="326"/>
      <c r="S9319" s="326"/>
      <c r="T9319" s="326"/>
    </row>
    <row r="9320" spans="1:20">
      <c r="A9320" s="220"/>
      <c r="B9320" s="220"/>
      <c r="C9320" s="220"/>
      <c r="D9320" s="220"/>
      <c r="E9320" s="220"/>
      <c r="F9320" s="220"/>
      <c r="G9320" s="220"/>
      <c r="H9320" s="220"/>
      <c r="I9320" s="220"/>
      <c r="J9320" s="220"/>
      <c r="K9320" s="220"/>
      <c r="L9320" s="220"/>
      <c r="M9320" s="326"/>
      <c r="N9320" s="220"/>
      <c r="O9320" s="220"/>
      <c r="P9320" s="220"/>
      <c r="Q9320" s="326"/>
      <c r="R9320" s="326"/>
      <c r="S9320" s="326"/>
      <c r="T9320" s="326"/>
    </row>
    <row r="9321" spans="1:20">
      <c r="A9321" s="220"/>
      <c r="B9321" s="220"/>
      <c r="C9321" s="220"/>
      <c r="D9321" s="220"/>
      <c r="E9321" s="220"/>
      <c r="F9321" s="220"/>
      <c r="G9321" s="220"/>
      <c r="H9321" s="220"/>
      <c r="I9321" s="220"/>
      <c r="J9321" s="220"/>
      <c r="K9321" s="220"/>
      <c r="L9321" s="220"/>
      <c r="M9321" s="326"/>
      <c r="N9321" s="220"/>
      <c r="O9321" s="220"/>
      <c r="P9321" s="220"/>
      <c r="Q9321" s="326"/>
      <c r="R9321" s="326"/>
      <c r="S9321" s="326"/>
      <c r="T9321" s="326"/>
    </row>
    <row r="9322" spans="1:20">
      <c r="A9322" s="220"/>
      <c r="B9322" s="220"/>
      <c r="C9322" s="220"/>
      <c r="D9322" s="220"/>
      <c r="E9322" s="220"/>
      <c r="F9322" s="220"/>
      <c r="G9322" s="220"/>
      <c r="H9322" s="220"/>
      <c r="I9322" s="220"/>
      <c r="J9322" s="220"/>
      <c r="K9322" s="220"/>
      <c r="L9322" s="220"/>
      <c r="M9322" s="326"/>
      <c r="N9322" s="220"/>
      <c r="O9322" s="220"/>
      <c r="P9322" s="220"/>
      <c r="Q9322" s="326"/>
      <c r="R9322" s="326"/>
      <c r="S9322" s="326"/>
      <c r="T9322" s="326"/>
    </row>
    <row r="9323" spans="1:20">
      <c r="A9323" s="220"/>
      <c r="B9323" s="220"/>
      <c r="C9323" s="220"/>
      <c r="D9323" s="220"/>
      <c r="E9323" s="220"/>
      <c r="F9323" s="220"/>
      <c r="G9323" s="220"/>
      <c r="H9323" s="220"/>
      <c r="I9323" s="220"/>
      <c r="J9323" s="220"/>
      <c r="K9323" s="220"/>
      <c r="L9323" s="220"/>
      <c r="M9323" s="326"/>
      <c r="N9323" s="220"/>
      <c r="O9323" s="220"/>
      <c r="P9323" s="220"/>
      <c r="Q9323" s="326"/>
      <c r="R9323" s="326"/>
      <c r="S9323" s="326"/>
      <c r="T9323" s="326"/>
    </row>
    <row r="9324" spans="1:20">
      <c r="A9324" s="220"/>
      <c r="B9324" s="220"/>
      <c r="C9324" s="220"/>
      <c r="D9324" s="220"/>
      <c r="E9324" s="220"/>
      <c r="F9324" s="220"/>
      <c r="G9324" s="220"/>
      <c r="H9324" s="220"/>
      <c r="I9324" s="220"/>
      <c r="J9324" s="220"/>
      <c r="K9324" s="220"/>
      <c r="L9324" s="220"/>
      <c r="M9324" s="326"/>
      <c r="N9324" s="220"/>
      <c r="O9324" s="220"/>
      <c r="P9324" s="220"/>
      <c r="Q9324" s="326"/>
      <c r="R9324" s="326"/>
      <c r="S9324" s="326"/>
      <c r="T9324" s="326"/>
    </row>
    <row r="9325" spans="1:20">
      <c r="A9325" s="220"/>
      <c r="B9325" s="220"/>
      <c r="C9325" s="220"/>
      <c r="D9325" s="220"/>
      <c r="E9325" s="220"/>
      <c r="F9325" s="220"/>
      <c r="G9325" s="220"/>
      <c r="H9325" s="220"/>
      <c r="I9325" s="220"/>
      <c r="J9325" s="220"/>
      <c r="K9325" s="220"/>
      <c r="L9325" s="220"/>
      <c r="M9325" s="326"/>
      <c r="N9325" s="220"/>
      <c r="O9325" s="220"/>
      <c r="P9325" s="220"/>
      <c r="Q9325" s="326"/>
      <c r="R9325" s="326"/>
      <c r="S9325" s="326"/>
      <c r="T9325" s="326"/>
    </row>
    <row r="9326" spans="1:20">
      <c r="A9326" s="220"/>
      <c r="B9326" s="220"/>
      <c r="C9326" s="220"/>
      <c r="D9326" s="220"/>
      <c r="E9326" s="220"/>
      <c r="F9326" s="220"/>
      <c r="G9326" s="220"/>
      <c r="H9326" s="220"/>
      <c r="I9326" s="220"/>
      <c r="J9326" s="220"/>
      <c r="K9326" s="220"/>
      <c r="L9326" s="220"/>
      <c r="M9326" s="326"/>
      <c r="N9326" s="220"/>
      <c r="O9326" s="220"/>
      <c r="P9326" s="220"/>
      <c r="Q9326" s="326"/>
      <c r="R9326" s="326"/>
      <c r="S9326" s="326"/>
      <c r="T9326" s="326"/>
    </row>
    <row r="9327" spans="1:20">
      <c r="A9327" s="220"/>
      <c r="B9327" s="220"/>
      <c r="C9327" s="220"/>
      <c r="D9327" s="220"/>
      <c r="E9327" s="220"/>
      <c r="F9327" s="220"/>
      <c r="G9327" s="220"/>
      <c r="H9327" s="220"/>
      <c r="I9327" s="220"/>
      <c r="J9327" s="220"/>
      <c r="K9327" s="220"/>
      <c r="L9327" s="220"/>
      <c r="M9327" s="326"/>
      <c r="N9327" s="220"/>
      <c r="O9327" s="220"/>
      <c r="P9327" s="220"/>
      <c r="Q9327" s="326"/>
      <c r="R9327" s="326"/>
      <c r="S9327" s="326"/>
      <c r="T9327" s="326"/>
    </row>
    <row r="9328" spans="1:20">
      <c r="A9328" s="220"/>
      <c r="B9328" s="220"/>
      <c r="C9328" s="220"/>
      <c r="D9328" s="220"/>
      <c r="E9328" s="220"/>
      <c r="F9328" s="220"/>
      <c r="G9328" s="220"/>
      <c r="H9328" s="220"/>
      <c r="I9328" s="220"/>
      <c r="J9328" s="220"/>
      <c r="K9328" s="220"/>
      <c r="L9328" s="220"/>
      <c r="M9328" s="326"/>
      <c r="N9328" s="220"/>
      <c r="O9328" s="220"/>
      <c r="P9328" s="220"/>
      <c r="Q9328" s="326"/>
      <c r="R9328" s="326"/>
      <c r="S9328" s="326"/>
      <c r="T9328" s="326"/>
    </row>
    <row r="9329" spans="1:20">
      <c r="A9329" s="220"/>
      <c r="B9329" s="220"/>
      <c r="C9329" s="220"/>
      <c r="D9329" s="220"/>
      <c r="E9329" s="220"/>
      <c r="F9329" s="220"/>
      <c r="G9329" s="220"/>
      <c r="H9329" s="220"/>
      <c r="I9329" s="220"/>
      <c r="J9329" s="220"/>
      <c r="K9329" s="220"/>
      <c r="L9329" s="220"/>
      <c r="M9329" s="326"/>
      <c r="N9329" s="220"/>
      <c r="O9329" s="220"/>
      <c r="P9329" s="220"/>
      <c r="Q9329" s="326"/>
      <c r="R9329" s="326"/>
      <c r="S9329" s="326"/>
      <c r="T9329" s="326"/>
    </row>
    <row r="9330" spans="1:20">
      <c r="A9330" s="220"/>
      <c r="B9330" s="220"/>
      <c r="C9330" s="220"/>
      <c r="D9330" s="220"/>
      <c r="E9330" s="220"/>
      <c r="F9330" s="220"/>
      <c r="G9330" s="220"/>
      <c r="H9330" s="220"/>
      <c r="I9330" s="220"/>
      <c r="J9330" s="220"/>
      <c r="K9330" s="220"/>
      <c r="L9330" s="220"/>
      <c r="M9330" s="326"/>
      <c r="N9330" s="220"/>
      <c r="O9330" s="220"/>
      <c r="P9330" s="220"/>
      <c r="Q9330" s="326"/>
      <c r="R9330" s="326"/>
      <c r="S9330" s="326"/>
      <c r="T9330" s="326"/>
    </row>
    <row r="9331" spans="1:20">
      <c r="A9331" s="220"/>
      <c r="B9331" s="220"/>
      <c r="C9331" s="220"/>
      <c r="D9331" s="220"/>
      <c r="E9331" s="220"/>
      <c r="F9331" s="220"/>
      <c r="G9331" s="220"/>
      <c r="H9331" s="220"/>
      <c r="I9331" s="220"/>
      <c r="J9331" s="220"/>
      <c r="K9331" s="220"/>
      <c r="L9331" s="220"/>
      <c r="M9331" s="326"/>
      <c r="N9331" s="220"/>
      <c r="O9331" s="220"/>
      <c r="P9331" s="220"/>
      <c r="Q9331" s="326"/>
      <c r="R9331" s="326"/>
      <c r="S9331" s="326"/>
      <c r="T9331" s="326"/>
    </row>
    <row r="9332" spans="1:20">
      <c r="A9332" s="220"/>
      <c r="B9332" s="220"/>
      <c r="C9332" s="220"/>
      <c r="D9332" s="220"/>
      <c r="E9332" s="220"/>
      <c r="F9332" s="220"/>
      <c r="G9332" s="220"/>
      <c r="H9332" s="220"/>
      <c r="I9332" s="220"/>
      <c r="J9332" s="220"/>
      <c r="K9332" s="220"/>
      <c r="L9332" s="220"/>
      <c r="M9332" s="326"/>
      <c r="N9332" s="220"/>
      <c r="O9332" s="220"/>
      <c r="P9332" s="220"/>
      <c r="Q9332" s="326"/>
      <c r="R9332" s="326"/>
      <c r="S9332" s="326"/>
      <c r="T9332" s="326"/>
    </row>
    <row r="9333" spans="1:20">
      <c r="A9333" s="220"/>
      <c r="B9333" s="220"/>
      <c r="C9333" s="220"/>
      <c r="D9333" s="220"/>
      <c r="E9333" s="220"/>
      <c r="F9333" s="220"/>
      <c r="G9333" s="220"/>
      <c r="H9333" s="220"/>
      <c r="I9333" s="220"/>
      <c r="J9333" s="220"/>
      <c r="K9333" s="220"/>
      <c r="L9333" s="220"/>
      <c r="M9333" s="326"/>
      <c r="N9333" s="220"/>
      <c r="O9333" s="220"/>
      <c r="P9333" s="220"/>
      <c r="Q9333" s="326"/>
      <c r="R9333" s="326"/>
      <c r="S9333" s="326"/>
      <c r="T9333" s="326"/>
    </row>
    <row r="9334" spans="1:20">
      <c r="A9334" s="220"/>
      <c r="B9334" s="220"/>
      <c r="C9334" s="220"/>
      <c r="D9334" s="220"/>
      <c r="E9334" s="220"/>
      <c r="F9334" s="220"/>
      <c r="G9334" s="220"/>
      <c r="H9334" s="220"/>
      <c r="I9334" s="220"/>
      <c r="J9334" s="220"/>
      <c r="K9334" s="220"/>
      <c r="L9334" s="220"/>
      <c r="M9334" s="326"/>
      <c r="N9334" s="220"/>
      <c r="O9334" s="220"/>
      <c r="P9334" s="220"/>
      <c r="Q9334" s="326"/>
      <c r="R9334" s="326"/>
      <c r="S9334" s="326"/>
      <c r="T9334" s="326"/>
    </row>
    <row r="9335" spans="1:20">
      <c r="A9335" s="220"/>
      <c r="B9335" s="220"/>
      <c r="C9335" s="220"/>
      <c r="D9335" s="220"/>
      <c r="E9335" s="220"/>
      <c r="F9335" s="220"/>
      <c r="G9335" s="220"/>
      <c r="H9335" s="220"/>
      <c r="I9335" s="220"/>
      <c r="J9335" s="220"/>
      <c r="K9335" s="220"/>
      <c r="L9335" s="220"/>
      <c r="M9335" s="326"/>
      <c r="N9335" s="220"/>
      <c r="O9335" s="220"/>
      <c r="P9335" s="220"/>
      <c r="Q9335" s="326"/>
      <c r="R9335" s="326"/>
      <c r="S9335" s="326"/>
      <c r="T9335" s="326"/>
    </row>
    <row r="9336" spans="1:20">
      <c r="A9336" s="220"/>
      <c r="B9336" s="220"/>
      <c r="C9336" s="220"/>
      <c r="D9336" s="220"/>
      <c r="E9336" s="220"/>
      <c r="F9336" s="220"/>
      <c r="G9336" s="220"/>
      <c r="H9336" s="220"/>
      <c r="I9336" s="220"/>
      <c r="J9336" s="220"/>
      <c r="K9336" s="220"/>
      <c r="L9336" s="220"/>
      <c r="M9336" s="326"/>
      <c r="N9336" s="220"/>
      <c r="O9336" s="220"/>
      <c r="P9336" s="220"/>
      <c r="Q9336" s="326"/>
      <c r="R9336" s="326"/>
      <c r="S9336" s="326"/>
      <c r="T9336" s="326"/>
    </row>
    <row r="9337" spans="1:20">
      <c r="A9337" s="220"/>
      <c r="B9337" s="220"/>
      <c r="C9337" s="220"/>
      <c r="D9337" s="220"/>
      <c r="E9337" s="220"/>
      <c r="F9337" s="220"/>
      <c r="G9337" s="220"/>
      <c r="H9337" s="220"/>
      <c r="I9337" s="220"/>
      <c r="J9337" s="220"/>
      <c r="K9337" s="220"/>
      <c r="L9337" s="220"/>
      <c r="M9337" s="326"/>
      <c r="N9337" s="220"/>
      <c r="O9337" s="220"/>
      <c r="P9337" s="220"/>
      <c r="Q9337" s="326"/>
      <c r="R9337" s="326"/>
      <c r="S9337" s="326"/>
      <c r="T9337" s="326"/>
    </row>
    <row r="9338" spans="1:20">
      <c r="A9338" s="220"/>
      <c r="B9338" s="220"/>
      <c r="C9338" s="220"/>
      <c r="D9338" s="220"/>
      <c r="E9338" s="220"/>
      <c r="F9338" s="220"/>
      <c r="G9338" s="220"/>
      <c r="H9338" s="220"/>
      <c r="I9338" s="220"/>
      <c r="J9338" s="220"/>
      <c r="K9338" s="220"/>
      <c r="L9338" s="220"/>
      <c r="M9338" s="326"/>
      <c r="N9338" s="220"/>
      <c r="O9338" s="220"/>
      <c r="P9338" s="220"/>
      <c r="Q9338" s="326"/>
      <c r="R9338" s="326"/>
      <c r="S9338" s="326"/>
      <c r="T9338" s="326"/>
    </row>
    <row r="9339" spans="1:20">
      <c r="A9339" s="220"/>
      <c r="B9339" s="220"/>
      <c r="C9339" s="220"/>
      <c r="D9339" s="220"/>
      <c r="E9339" s="220"/>
      <c r="F9339" s="220"/>
      <c r="G9339" s="220"/>
      <c r="H9339" s="220"/>
      <c r="I9339" s="220"/>
      <c r="J9339" s="220"/>
      <c r="K9339" s="220"/>
      <c r="L9339" s="220"/>
      <c r="M9339" s="326"/>
      <c r="N9339" s="220"/>
      <c r="O9339" s="220"/>
      <c r="P9339" s="220"/>
      <c r="Q9339" s="326"/>
      <c r="R9339" s="326"/>
      <c r="S9339" s="326"/>
      <c r="T9339" s="326"/>
    </row>
    <row r="9340" spans="1:20">
      <c r="A9340" s="220"/>
      <c r="B9340" s="220"/>
      <c r="C9340" s="220"/>
      <c r="D9340" s="220"/>
      <c r="E9340" s="220"/>
      <c r="F9340" s="220"/>
      <c r="G9340" s="220"/>
      <c r="H9340" s="220"/>
      <c r="I9340" s="220"/>
      <c r="J9340" s="220"/>
      <c r="K9340" s="220"/>
      <c r="L9340" s="220"/>
      <c r="M9340" s="326"/>
      <c r="N9340" s="220"/>
      <c r="O9340" s="220"/>
      <c r="P9340" s="220"/>
      <c r="Q9340" s="326"/>
      <c r="R9340" s="326"/>
      <c r="S9340" s="326"/>
      <c r="T9340" s="326"/>
    </row>
    <row r="9341" spans="1:20">
      <c r="A9341" s="220"/>
      <c r="B9341" s="220"/>
      <c r="C9341" s="220"/>
      <c r="D9341" s="220"/>
      <c r="E9341" s="220"/>
      <c r="F9341" s="220"/>
      <c r="G9341" s="220"/>
      <c r="H9341" s="220"/>
      <c r="I9341" s="220"/>
      <c r="J9341" s="220"/>
      <c r="K9341" s="220"/>
      <c r="L9341" s="220"/>
      <c r="M9341" s="326"/>
      <c r="N9341" s="220"/>
      <c r="O9341" s="220"/>
      <c r="P9341" s="220"/>
      <c r="Q9341" s="326"/>
      <c r="R9341" s="326"/>
      <c r="S9341" s="326"/>
      <c r="T9341" s="326"/>
    </row>
    <row r="9342" spans="1:20">
      <c r="A9342" s="220"/>
      <c r="B9342" s="220"/>
      <c r="C9342" s="220"/>
      <c r="D9342" s="220"/>
      <c r="E9342" s="220"/>
      <c r="F9342" s="220"/>
      <c r="G9342" s="220"/>
      <c r="H9342" s="220"/>
      <c r="I9342" s="220"/>
      <c r="J9342" s="220"/>
      <c r="K9342" s="220"/>
      <c r="L9342" s="220"/>
      <c r="M9342" s="326"/>
      <c r="N9342" s="220"/>
      <c r="O9342" s="220"/>
      <c r="P9342" s="220"/>
      <c r="Q9342" s="326"/>
      <c r="R9342" s="326"/>
      <c r="S9342" s="326"/>
      <c r="T9342" s="326"/>
    </row>
    <row r="9343" spans="1:20">
      <c r="A9343" s="220"/>
      <c r="B9343" s="220"/>
      <c r="C9343" s="220"/>
      <c r="D9343" s="220"/>
      <c r="E9343" s="220"/>
      <c r="F9343" s="220"/>
      <c r="G9343" s="220"/>
      <c r="H9343" s="220"/>
      <c r="I9343" s="220"/>
      <c r="J9343" s="220"/>
      <c r="K9343" s="220"/>
      <c r="L9343" s="220"/>
      <c r="M9343" s="326"/>
      <c r="N9343" s="220"/>
      <c r="O9343" s="220"/>
      <c r="P9343" s="220"/>
      <c r="Q9343" s="326"/>
      <c r="R9343" s="326"/>
      <c r="S9343" s="326"/>
      <c r="T9343" s="326"/>
    </row>
    <row r="9344" spans="1:20">
      <c r="A9344" s="220"/>
      <c r="B9344" s="220"/>
      <c r="C9344" s="220"/>
      <c r="D9344" s="220"/>
      <c r="E9344" s="220"/>
      <c r="F9344" s="220"/>
      <c r="G9344" s="220"/>
      <c r="H9344" s="220"/>
      <c r="I9344" s="220"/>
      <c r="J9344" s="220"/>
      <c r="K9344" s="220"/>
      <c r="L9344" s="220"/>
      <c r="M9344" s="326"/>
      <c r="N9344" s="220"/>
      <c r="O9344" s="220"/>
      <c r="P9344" s="220"/>
      <c r="Q9344" s="326"/>
      <c r="R9344" s="326"/>
      <c r="S9344" s="326"/>
      <c r="T9344" s="326"/>
    </row>
    <row r="9345" spans="1:20">
      <c r="A9345" s="220"/>
      <c r="B9345" s="220"/>
      <c r="C9345" s="220"/>
      <c r="D9345" s="220"/>
      <c r="E9345" s="220"/>
      <c r="F9345" s="220"/>
      <c r="G9345" s="220"/>
      <c r="H9345" s="220"/>
      <c r="I9345" s="220"/>
      <c r="J9345" s="220"/>
      <c r="K9345" s="220"/>
      <c r="L9345" s="220"/>
      <c r="M9345" s="326"/>
      <c r="N9345" s="220"/>
      <c r="O9345" s="220"/>
      <c r="P9345" s="220"/>
      <c r="Q9345" s="326"/>
      <c r="R9345" s="326"/>
      <c r="S9345" s="326"/>
      <c r="T9345" s="326"/>
    </row>
    <row r="9346" spans="1:20">
      <c r="A9346" s="220"/>
      <c r="B9346" s="220"/>
      <c r="C9346" s="220"/>
      <c r="D9346" s="220"/>
      <c r="E9346" s="220"/>
      <c r="F9346" s="220"/>
      <c r="G9346" s="220"/>
      <c r="H9346" s="220"/>
      <c r="I9346" s="220"/>
      <c r="J9346" s="220"/>
      <c r="K9346" s="220"/>
      <c r="L9346" s="220"/>
      <c r="M9346" s="326"/>
      <c r="N9346" s="220"/>
      <c r="O9346" s="220"/>
      <c r="P9346" s="220"/>
      <c r="Q9346" s="326"/>
      <c r="R9346" s="326"/>
      <c r="S9346" s="326"/>
      <c r="T9346" s="326"/>
    </row>
    <row r="9347" spans="1:20">
      <c r="A9347" s="220"/>
      <c r="B9347" s="220"/>
      <c r="C9347" s="220"/>
      <c r="D9347" s="220"/>
      <c r="E9347" s="220"/>
      <c r="F9347" s="220"/>
      <c r="G9347" s="220"/>
      <c r="H9347" s="220"/>
      <c r="I9347" s="220"/>
      <c r="J9347" s="220"/>
      <c r="K9347" s="220"/>
      <c r="L9347" s="220"/>
      <c r="M9347" s="326"/>
      <c r="N9347" s="220"/>
      <c r="O9347" s="220"/>
      <c r="P9347" s="220"/>
      <c r="Q9347" s="326"/>
      <c r="R9347" s="326"/>
      <c r="S9347" s="326"/>
      <c r="T9347" s="326"/>
    </row>
    <row r="9348" spans="1:20">
      <c r="A9348" s="220"/>
      <c r="B9348" s="220"/>
      <c r="C9348" s="220"/>
      <c r="D9348" s="220"/>
      <c r="E9348" s="220"/>
      <c r="F9348" s="220"/>
      <c r="G9348" s="220"/>
      <c r="H9348" s="220"/>
      <c r="I9348" s="220"/>
      <c r="J9348" s="220"/>
      <c r="K9348" s="220"/>
      <c r="L9348" s="220"/>
      <c r="M9348" s="326"/>
      <c r="N9348" s="220"/>
      <c r="O9348" s="220"/>
      <c r="P9348" s="220"/>
      <c r="Q9348" s="326"/>
      <c r="R9348" s="326"/>
      <c r="S9348" s="326"/>
      <c r="T9348" s="326"/>
    </row>
    <row r="9349" spans="1:20">
      <c r="A9349" s="220"/>
      <c r="B9349" s="220"/>
      <c r="C9349" s="220"/>
      <c r="D9349" s="220"/>
      <c r="E9349" s="220"/>
      <c r="F9349" s="220"/>
      <c r="G9349" s="220"/>
      <c r="H9349" s="220"/>
      <c r="I9349" s="220"/>
      <c r="J9349" s="220"/>
      <c r="K9349" s="220"/>
      <c r="L9349" s="220"/>
      <c r="M9349" s="326"/>
      <c r="N9349" s="220"/>
      <c r="O9349" s="220"/>
      <c r="P9349" s="220"/>
      <c r="Q9349" s="326"/>
      <c r="R9349" s="326"/>
      <c r="S9349" s="326"/>
      <c r="T9349" s="326"/>
    </row>
    <row r="9350" spans="1:20">
      <c r="A9350" s="220"/>
      <c r="B9350" s="220"/>
      <c r="C9350" s="220"/>
      <c r="D9350" s="220"/>
      <c r="E9350" s="220"/>
      <c r="F9350" s="220"/>
      <c r="G9350" s="220"/>
      <c r="H9350" s="220"/>
      <c r="I9350" s="220"/>
      <c r="J9350" s="220"/>
      <c r="K9350" s="220"/>
      <c r="L9350" s="220"/>
      <c r="M9350" s="326"/>
      <c r="N9350" s="220"/>
      <c r="O9350" s="220"/>
      <c r="P9350" s="220"/>
      <c r="Q9350" s="326"/>
      <c r="R9350" s="326"/>
      <c r="S9350" s="326"/>
      <c r="T9350" s="326"/>
    </row>
    <row r="9351" spans="1:20">
      <c r="A9351" s="220"/>
      <c r="B9351" s="220"/>
      <c r="C9351" s="220"/>
      <c r="D9351" s="220"/>
      <c r="E9351" s="220"/>
      <c r="F9351" s="220"/>
      <c r="G9351" s="220"/>
      <c r="H9351" s="220"/>
      <c r="I9351" s="220"/>
      <c r="J9351" s="220"/>
      <c r="K9351" s="220"/>
      <c r="L9351" s="220"/>
      <c r="M9351" s="326"/>
      <c r="N9351" s="220"/>
      <c r="O9351" s="220"/>
      <c r="P9351" s="220"/>
      <c r="Q9351" s="326"/>
      <c r="R9351" s="326"/>
      <c r="S9351" s="326"/>
      <c r="T9351" s="326"/>
    </row>
    <row r="9352" spans="1:20">
      <c r="A9352" s="220"/>
      <c r="B9352" s="220"/>
      <c r="C9352" s="220"/>
      <c r="D9352" s="220"/>
      <c r="E9352" s="220"/>
      <c r="F9352" s="220"/>
      <c r="G9352" s="220"/>
      <c r="H9352" s="220"/>
      <c r="I9352" s="220"/>
      <c r="J9352" s="220"/>
      <c r="K9352" s="220"/>
      <c r="L9352" s="220"/>
      <c r="M9352" s="326"/>
      <c r="N9352" s="220"/>
      <c r="O9352" s="220"/>
      <c r="P9352" s="220"/>
      <c r="Q9352" s="326"/>
      <c r="R9352" s="326"/>
      <c r="S9352" s="326"/>
      <c r="T9352" s="326"/>
    </row>
    <row r="9353" spans="1:20">
      <c r="A9353" s="220"/>
      <c r="B9353" s="220"/>
      <c r="C9353" s="220"/>
      <c r="D9353" s="220"/>
      <c r="E9353" s="220"/>
      <c r="F9353" s="220"/>
      <c r="G9353" s="220"/>
      <c r="H9353" s="220"/>
      <c r="I9353" s="220"/>
      <c r="J9353" s="220"/>
      <c r="K9353" s="220"/>
      <c r="L9353" s="220"/>
      <c r="M9353" s="326"/>
      <c r="N9353" s="220"/>
      <c r="O9353" s="220"/>
      <c r="P9353" s="220"/>
      <c r="Q9353" s="326"/>
      <c r="R9353" s="326"/>
      <c r="S9353" s="326"/>
      <c r="T9353" s="326"/>
    </row>
    <row r="9354" spans="1:20">
      <c r="A9354" s="220"/>
      <c r="B9354" s="220"/>
      <c r="C9354" s="220"/>
      <c r="D9354" s="220"/>
      <c r="E9354" s="220"/>
      <c r="F9354" s="220"/>
      <c r="G9354" s="220"/>
      <c r="H9354" s="220"/>
      <c r="I9354" s="220"/>
      <c r="J9354" s="220"/>
      <c r="K9354" s="220"/>
      <c r="L9354" s="220"/>
      <c r="M9354" s="326"/>
      <c r="N9354" s="220"/>
      <c r="O9354" s="220"/>
      <c r="P9354" s="220"/>
      <c r="Q9354" s="326"/>
      <c r="R9354" s="326"/>
      <c r="S9354" s="326"/>
      <c r="T9354" s="326"/>
    </row>
    <row r="9355" spans="1:20">
      <c r="A9355" s="220"/>
      <c r="B9355" s="220"/>
      <c r="C9355" s="220"/>
      <c r="D9355" s="220"/>
      <c r="E9355" s="220"/>
      <c r="F9355" s="220"/>
      <c r="G9355" s="220"/>
      <c r="H9355" s="220"/>
      <c r="I9355" s="220"/>
      <c r="J9355" s="220"/>
      <c r="K9355" s="220"/>
      <c r="L9355" s="220"/>
      <c r="M9355" s="326"/>
      <c r="N9355" s="220"/>
      <c r="O9355" s="220"/>
      <c r="P9355" s="220"/>
      <c r="Q9355" s="326"/>
      <c r="R9355" s="326"/>
      <c r="S9355" s="326"/>
      <c r="T9355" s="326"/>
    </row>
    <row r="9356" spans="1:20">
      <c r="A9356" s="220"/>
      <c r="B9356" s="220"/>
      <c r="C9356" s="220"/>
      <c r="D9356" s="220"/>
      <c r="E9356" s="220"/>
      <c r="F9356" s="220"/>
      <c r="G9356" s="220"/>
      <c r="H9356" s="220"/>
      <c r="I9356" s="220"/>
      <c r="J9356" s="220"/>
      <c r="K9356" s="220"/>
      <c r="L9356" s="220"/>
      <c r="M9356" s="326"/>
      <c r="N9356" s="220"/>
      <c r="O9356" s="220"/>
      <c r="P9356" s="220"/>
      <c r="Q9356" s="326"/>
      <c r="R9356" s="326"/>
      <c r="S9356" s="326"/>
      <c r="T9356" s="326"/>
    </row>
    <row r="9357" spans="1:20">
      <c r="A9357" s="220"/>
      <c r="B9357" s="220"/>
      <c r="C9357" s="220"/>
      <c r="D9357" s="220"/>
      <c r="E9357" s="220"/>
      <c r="F9357" s="220"/>
      <c r="G9357" s="220"/>
      <c r="H9357" s="220"/>
      <c r="I9357" s="220"/>
      <c r="J9357" s="220"/>
      <c r="K9357" s="220"/>
      <c r="L9357" s="220"/>
      <c r="M9357" s="326"/>
      <c r="N9357" s="220"/>
      <c r="O9357" s="220"/>
      <c r="P9357" s="220"/>
      <c r="Q9357" s="326"/>
      <c r="R9357" s="326"/>
      <c r="S9357" s="326"/>
      <c r="T9357" s="326"/>
    </row>
    <row r="9358" spans="1:20">
      <c r="A9358" s="220"/>
      <c r="B9358" s="220"/>
      <c r="C9358" s="220"/>
      <c r="D9358" s="220"/>
      <c r="E9358" s="220"/>
      <c r="F9358" s="220"/>
      <c r="G9358" s="220"/>
      <c r="H9358" s="220"/>
      <c r="I9358" s="220"/>
      <c r="J9358" s="220"/>
      <c r="K9358" s="220"/>
      <c r="L9358" s="220"/>
      <c r="M9358" s="326"/>
      <c r="N9358" s="220"/>
      <c r="O9358" s="220"/>
      <c r="P9358" s="220"/>
      <c r="Q9358" s="326"/>
      <c r="R9358" s="326"/>
      <c r="S9358" s="326"/>
      <c r="T9358" s="326"/>
    </row>
    <row r="9359" spans="1:20">
      <c r="A9359" s="220"/>
      <c r="B9359" s="220"/>
      <c r="C9359" s="220"/>
      <c r="D9359" s="220"/>
      <c r="E9359" s="220"/>
      <c r="F9359" s="220"/>
      <c r="G9359" s="220"/>
      <c r="H9359" s="220"/>
      <c r="I9359" s="220"/>
      <c r="J9359" s="220"/>
      <c r="K9359" s="220"/>
      <c r="L9359" s="220"/>
      <c r="M9359" s="326"/>
      <c r="N9359" s="220"/>
      <c r="O9359" s="220"/>
      <c r="P9359" s="220"/>
      <c r="Q9359" s="326"/>
      <c r="R9359" s="326"/>
      <c r="S9359" s="326"/>
      <c r="T9359" s="326"/>
    </row>
    <row r="9360" spans="1:20">
      <c r="A9360" s="220"/>
      <c r="B9360" s="220"/>
      <c r="C9360" s="220"/>
      <c r="D9360" s="220"/>
      <c r="E9360" s="220"/>
      <c r="F9360" s="220"/>
      <c r="G9360" s="220"/>
      <c r="H9360" s="220"/>
      <c r="I9360" s="220"/>
      <c r="J9360" s="220"/>
      <c r="K9360" s="220"/>
      <c r="L9360" s="220"/>
      <c r="M9360" s="326"/>
      <c r="N9360" s="220"/>
      <c r="O9360" s="220"/>
      <c r="P9360" s="220"/>
      <c r="Q9360" s="326"/>
      <c r="R9360" s="326"/>
      <c r="S9360" s="326"/>
      <c r="T9360" s="326"/>
    </row>
    <row r="9361" spans="1:20">
      <c r="A9361" s="220"/>
      <c r="B9361" s="220"/>
      <c r="C9361" s="220"/>
      <c r="D9361" s="220"/>
      <c r="E9361" s="220"/>
      <c r="F9361" s="220"/>
      <c r="G9361" s="220"/>
      <c r="H9361" s="220"/>
      <c r="I9361" s="220"/>
      <c r="J9361" s="220"/>
      <c r="K9361" s="220"/>
      <c r="L9361" s="220"/>
      <c r="M9361" s="326"/>
      <c r="N9361" s="220"/>
      <c r="O9361" s="220"/>
      <c r="P9361" s="220"/>
      <c r="Q9361" s="326"/>
      <c r="R9361" s="326"/>
      <c r="S9361" s="326"/>
      <c r="T9361" s="326"/>
    </row>
    <row r="9362" spans="1:20">
      <c r="A9362" s="220"/>
      <c r="B9362" s="220"/>
      <c r="C9362" s="220"/>
      <c r="D9362" s="220"/>
      <c r="E9362" s="220"/>
      <c r="F9362" s="220"/>
      <c r="G9362" s="220"/>
      <c r="H9362" s="220"/>
      <c r="I9362" s="220"/>
      <c r="J9362" s="220"/>
      <c r="K9362" s="220"/>
      <c r="L9362" s="220"/>
      <c r="M9362" s="326"/>
      <c r="N9362" s="220"/>
      <c r="O9362" s="220"/>
      <c r="P9362" s="220"/>
      <c r="Q9362" s="326"/>
      <c r="R9362" s="326"/>
      <c r="S9362" s="326"/>
      <c r="T9362" s="326"/>
    </row>
    <row r="9363" spans="1:20">
      <c r="A9363" s="220"/>
      <c r="B9363" s="220"/>
      <c r="C9363" s="220"/>
      <c r="D9363" s="220"/>
      <c r="E9363" s="220"/>
      <c r="F9363" s="220"/>
      <c r="G9363" s="220"/>
      <c r="H9363" s="220"/>
      <c r="I9363" s="220"/>
      <c r="J9363" s="220"/>
      <c r="K9363" s="220"/>
      <c r="L9363" s="220"/>
      <c r="M9363" s="326"/>
      <c r="N9363" s="220"/>
      <c r="O9363" s="220"/>
      <c r="P9363" s="220"/>
      <c r="Q9363" s="326"/>
      <c r="R9363" s="326"/>
      <c r="S9363" s="326"/>
      <c r="T9363" s="326"/>
    </row>
    <row r="9364" spans="1:20">
      <c r="A9364" s="220"/>
      <c r="B9364" s="220"/>
      <c r="C9364" s="220"/>
      <c r="D9364" s="220"/>
      <c r="E9364" s="220"/>
      <c r="F9364" s="220"/>
      <c r="G9364" s="220"/>
      <c r="H9364" s="220"/>
      <c r="I9364" s="220"/>
      <c r="J9364" s="220"/>
      <c r="K9364" s="220"/>
      <c r="L9364" s="220"/>
      <c r="M9364" s="326"/>
      <c r="N9364" s="220"/>
      <c r="O9364" s="220"/>
      <c r="P9364" s="220"/>
      <c r="Q9364" s="326"/>
      <c r="R9364" s="326"/>
      <c r="S9364" s="326"/>
      <c r="T9364" s="326"/>
    </row>
    <row r="9365" spans="1:20">
      <c r="A9365" s="220"/>
      <c r="B9365" s="220"/>
      <c r="C9365" s="220"/>
      <c r="D9365" s="220"/>
      <c r="E9365" s="220"/>
      <c r="F9365" s="220"/>
      <c r="G9365" s="220"/>
      <c r="H9365" s="220"/>
      <c r="I9365" s="220"/>
      <c r="J9365" s="220"/>
      <c r="K9365" s="220"/>
      <c r="L9365" s="220"/>
      <c r="M9365" s="326"/>
      <c r="N9365" s="220"/>
      <c r="O9365" s="220"/>
      <c r="P9365" s="220"/>
      <c r="Q9365" s="326"/>
      <c r="R9365" s="326"/>
      <c r="S9365" s="326"/>
      <c r="T9365" s="326"/>
    </row>
    <row r="9366" spans="1:20">
      <c r="A9366" s="220"/>
      <c r="B9366" s="220"/>
      <c r="C9366" s="220"/>
      <c r="D9366" s="220"/>
      <c r="E9366" s="220"/>
      <c r="F9366" s="220"/>
      <c r="G9366" s="220"/>
      <c r="H9366" s="220"/>
      <c r="I9366" s="220"/>
      <c r="J9366" s="220"/>
      <c r="K9366" s="220"/>
      <c r="L9366" s="220"/>
      <c r="M9366" s="326"/>
      <c r="N9366" s="220"/>
      <c r="O9366" s="220"/>
      <c r="P9366" s="220"/>
      <c r="Q9366" s="326"/>
      <c r="R9366" s="326"/>
      <c r="S9366" s="326"/>
      <c r="T9366" s="326"/>
    </row>
    <row r="9367" spans="1:20">
      <c r="A9367" s="220"/>
      <c r="B9367" s="220"/>
      <c r="C9367" s="220"/>
      <c r="D9367" s="220"/>
      <c r="E9367" s="220"/>
      <c r="F9367" s="220"/>
      <c r="G9367" s="220"/>
      <c r="H9367" s="220"/>
      <c r="I9367" s="220"/>
      <c r="J9367" s="220"/>
      <c r="K9367" s="220"/>
      <c r="L9367" s="220"/>
      <c r="M9367" s="326"/>
      <c r="N9367" s="220"/>
      <c r="O9367" s="220"/>
      <c r="P9367" s="220"/>
      <c r="Q9367" s="326"/>
      <c r="R9367" s="326"/>
      <c r="S9367" s="326"/>
      <c r="T9367" s="326"/>
    </row>
    <row r="9368" spans="1:20">
      <c r="A9368" s="220"/>
      <c r="B9368" s="220"/>
      <c r="C9368" s="220"/>
      <c r="D9368" s="220"/>
      <c r="E9368" s="220"/>
      <c r="F9368" s="220"/>
      <c r="G9368" s="220"/>
      <c r="H9368" s="220"/>
      <c r="I9368" s="220"/>
      <c r="J9368" s="220"/>
      <c r="K9368" s="220"/>
      <c r="L9368" s="220"/>
      <c r="M9368" s="326"/>
      <c r="N9368" s="220"/>
      <c r="O9368" s="220"/>
      <c r="P9368" s="220"/>
      <c r="Q9368" s="326"/>
      <c r="R9368" s="326"/>
      <c r="S9368" s="326"/>
      <c r="T9368" s="326"/>
    </row>
    <row r="9369" spans="1:20">
      <c r="A9369" s="220"/>
      <c r="B9369" s="220"/>
      <c r="C9369" s="220"/>
      <c r="D9369" s="220"/>
      <c r="E9369" s="220"/>
      <c r="F9369" s="220"/>
      <c r="G9369" s="220"/>
      <c r="H9369" s="220"/>
      <c r="I9369" s="220"/>
      <c r="J9369" s="220"/>
      <c r="K9369" s="220"/>
      <c r="L9369" s="220"/>
      <c r="M9369" s="326"/>
      <c r="N9369" s="220"/>
      <c r="O9369" s="220"/>
      <c r="P9369" s="220"/>
      <c r="Q9369" s="326"/>
      <c r="R9369" s="326"/>
      <c r="S9369" s="326"/>
      <c r="T9369" s="326"/>
    </row>
    <row r="9370" spans="1:20">
      <c r="A9370" s="220"/>
      <c r="B9370" s="220"/>
      <c r="C9370" s="220"/>
      <c r="D9370" s="220"/>
      <c r="E9370" s="220"/>
      <c r="F9370" s="220"/>
      <c r="G9370" s="220"/>
      <c r="H9370" s="220"/>
      <c r="I9370" s="220"/>
      <c r="J9370" s="220"/>
      <c r="K9370" s="220"/>
      <c r="L9370" s="220"/>
      <c r="M9370" s="326"/>
      <c r="N9370" s="220"/>
      <c r="O9370" s="220"/>
      <c r="P9370" s="220"/>
      <c r="Q9370" s="326"/>
      <c r="R9370" s="326"/>
      <c r="S9370" s="326"/>
      <c r="T9370" s="326"/>
    </row>
    <row r="9371" spans="1:20">
      <c r="A9371" s="220"/>
      <c r="B9371" s="220"/>
      <c r="C9371" s="220"/>
      <c r="D9371" s="220"/>
      <c r="E9371" s="220"/>
      <c r="F9371" s="220"/>
      <c r="G9371" s="220"/>
      <c r="H9371" s="220"/>
      <c r="I9371" s="220"/>
      <c r="J9371" s="220"/>
      <c r="K9371" s="220"/>
      <c r="L9371" s="220"/>
      <c r="M9371" s="326"/>
      <c r="N9371" s="220"/>
      <c r="O9371" s="220"/>
      <c r="P9371" s="220"/>
      <c r="Q9371" s="326"/>
      <c r="R9371" s="326"/>
      <c r="S9371" s="326"/>
      <c r="T9371" s="326"/>
    </row>
    <row r="9372" spans="1:20">
      <c r="A9372" s="220"/>
      <c r="B9372" s="220"/>
      <c r="C9372" s="220"/>
      <c r="D9372" s="220"/>
      <c r="E9372" s="220"/>
      <c r="F9372" s="220"/>
      <c r="G9372" s="220"/>
      <c r="H9372" s="220"/>
      <c r="I9372" s="220"/>
      <c r="J9372" s="220"/>
      <c r="K9372" s="220"/>
      <c r="L9372" s="220"/>
      <c r="M9372" s="326"/>
      <c r="N9372" s="220"/>
      <c r="O9372" s="220"/>
      <c r="P9372" s="220"/>
      <c r="Q9372" s="326"/>
      <c r="R9372" s="326"/>
      <c r="S9372" s="326"/>
      <c r="T9372" s="326"/>
    </row>
    <row r="9373" spans="1:20">
      <c r="A9373" s="220"/>
      <c r="B9373" s="220"/>
      <c r="C9373" s="220"/>
      <c r="D9373" s="220"/>
      <c r="E9373" s="220"/>
      <c r="F9373" s="220"/>
      <c r="G9373" s="220"/>
      <c r="H9373" s="220"/>
      <c r="I9373" s="220"/>
      <c r="J9373" s="220"/>
      <c r="K9373" s="220"/>
      <c r="L9373" s="220"/>
      <c r="M9373" s="326"/>
      <c r="N9373" s="220"/>
      <c r="O9373" s="220"/>
      <c r="P9373" s="220"/>
      <c r="Q9373" s="326"/>
      <c r="R9373" s="326"/>
      <c r="S9373" s="326"/>
      <c r="T9373" s="326"/>
    </row>
    <row r="9374" spans="1:20">
      <c r="A9374" s="220"/>
      <c r="B9374" s="220"/>
      <c r="C9374" s="220"/>
      <c r="D9374" s="220"/>
      <c r="E9374" s="220"/>
      <c r="F9374" s="220"/>
      <c r="G9374" s="220"/>
      <c r="H9374" s="220"/>
      <c r="I9374" s="220"/>
      <c r="J9374" s="220"/>
      <c r="K9374" s="220"/>
      <c r="L9374" s="220"/>
      <c r="M9374" s="326"/>
      <c r="N9374" s="220"/>
      <c r="O9374" s="220"/>
      <c r="P9374" s="220"/>
      <c r="Q9374" s="326"/>
      <c r="R9374" s="326"/>
      <c r="S9374" s="326"/>
      <c r="T9374" s="326"/>
    </row>
    <row r="9375" spans="1:20">
      <c r="A9375" s="220"/>
      <c r="B9375" s="220"/>
      <c r="C9375" s="220"/>
      <c r="D9375" s="220"/>
      <c r="E9375" s="220"/>
      <c r="F9375" s="220"/>
      <c r="G9375" s="220"/>
      <c r="H9375" s="220"/>
      <c r="I9375" s="220"/>
      <c r="J9375" s="220"/>
      <c r="K9375" s="220"/>
      <c r="L9375" s="220"/>
      <c r="M9375" s="326"/>
      <c r="N9375" s="220"/>
      <c r="O9375" s="220"/>
      <c r="P9375" s="220"/>
      <c r="Q9375" s="326"/>
      <c r="R9375" s="326"/>
      <c r="S9375" s="326"/>
      <c r="T9375" s="326"/>
    </row>
    <row r="9376" spans="1:20">
      <c r="A9376" s="220"/>
      <c r="B9376" s="220"/>
      <c r="C9376" s="220"/>
      <c r="D9376" s="220"/>
      <c r="E9376" s="220"/>
      <c r="F9376" s="220"/>
      <c r="G9376" s="220"/>
      <c r="H9376" s="220"/>
      <c r="I9376" s="220"/>
      <c r="J9376" s="220"/>
      <c r="K9376" s="220"/>
      <c r="L9376" s="220"/>
      <c r="M9376" s="326"/>
      <c r="N9376" s="220"/>
      <c r="O9376" s="220"/>
      <c r="P9376" s="220"/>
      <c r="Q9376" s="326"/>
      <c r="R9376" s="326"/>
      <c r="S9376" s="326"/>
      <c r="T9376" s="326"/>
    </row>
    <row r="9377" spans="1:20">
      <c r="A9377" s="220"/>
      <c r="B9377" s="220"/>
      <c r="C9377" s="220"/>
      <c r="D9377" s="220"/>
      <c r="E9377" s="220"/>
      <c r="F9377" s="220"/>
      <c r="G9377" s="220"/>
      <c r="H9377" s="220"/>
      <c r="I9377" s="220"/>
      <c r="J9377" s="220"/>
      <c r="K9377" s="220"/>
      <c r="L9377" s="220"/>
      <c r="M9377" s="326"/>
      <c r="N9377" s="220"/>
      <c r="O9377" s="220"/>
      <c r="P9377" s="220"/>
      <c r="Q9377" s="326"/>
      <c r="R9377" s="326"/>
      <c r="S9377" s="326"/>
      <c r="T9377" s="326"/>
    </row>
    <row r="9378" spans="1:20">
      <c r="A9378" s="220"/>
      <c r="B9378" s="220"/>
      <c r="C9378" s="220"/>
      <c r="D9378" s="220"/>
      <c r="E9378" s="220"/>
      <c r="F9378" s="220"/>
      <c r="G9378" s="220"/>
      <c r="H9378" s="220"/>
      <c r="I9378" s="220"/>
      <c r="J9378" s="220"/>
      <c r="K9378" s="220"/>
      <c r="L9378" s="220"/>
      <c r="M9378" s="326"/>
      <c r="N9378" s="220"/>
      <c r="O9378" s="220"/>
      <c r="P9378" s="220"/>
      <c r="Q9378" s="326"/>
      <c r="R9378" s="326"/>
      <c r="S9378" s="326"/>
      <c r="T9378" s="326"/>
    </row>
    <row r="9379" spans="1:20">
      <c r="A9379" s="220"/>
      <c r="B9379" s="220"/>
      <c r="C9379" s="220"/>
      <c r="D9379" s="220"/>
      <c r="E9379" s="220"/>
      <c r="F9379" s="220"/>
      <c r="G9379" s="220"/>
      <c r="H9379" s="220"/>
      <c r="I9379" s="220"/>
      <c r="J9379" s="220"/>
      <c r="K9379" s="220"/>
      <c r="L9379" s="220"/>
      <c r="M9379" s="326"/>
      <c r="N9379" s="220"/>
      <c r="O9379" s="220"/>
      <c r="P9379" s="220"/>
      <c r="Q9379" s="326"/>
      <c r="R9379" s="326"/>
      <c r="S9379" s="326"/>
      <c r="T9379" s="326"/>
    </row>
    <row r="9380" spans="1:20">
      <c r="A9380" s="220"/>
      <c r="B9380" s="220"/>
      <c r="C9380" s="220"/>
      <c r="D9380" s="220"/>
      <c r="E9380" s="220"/>
      <c r="F9380" s="220"/>
      <c r="G9380" s="220"/>
      <c r="H9380" s="220"/>
      <c r="I9380" s="220"/>
      <c r="J9380" s="220"/>
      <c r="K9380" s="220"/>
      <c r="L9380" s="220"/>
      <c r="M9380" s="326"/>
      <c r="N9380" s="220"/>
      <c r="O9380" s="220"/>
      <c r="P9380" s="220"/>
      <c r="Q9380" s="326"/>
      <c r="R9380" s="326"/>
      <c r="S9380" s="326"/>
      <c r="T9380" s="326"/>
    </row>
    <row r="9381" spans="1:20">
      <c r="A9381" s="220"/>
      <c r="B9381" s="220"/>
      <c r="C9381" s="220"/>
      <c r="D9381" s="220"/>
      <c r="E9381" s="220"/>
      <c r="F9381" s="220"/>
      <c r="G9381" s="220"/>
      <c r="H9381" s="220"/>
      <c r="I9381" s="220"/>
      <c r="J9381" s="220"/>
      <c r="K9381" s="220"/>
      <c r="L9381" s="220"/>
      <c r="M9381" s="326"/>
      <c r="N9381" s="220"/>
      <c r="O9381" s="220"/>
      <c r="P9381" s="220"/>
      <c r="Q9381" s="326"/>
      <c r="R9381" s="326"/>
      <c r="S9381" s="326"/>
      <c r="T9381" s="326"/>
    </row>
    <row r="9382" spans="1:20">
      <c r="A9382" s="220"/>
      <c r="B9382" s="220"/>
      <c r="C9382" s="220"/>
      <c r="D9382" s="220"/>
      <c r="E9382" s="220"/>
      <c r="F9382" s="220"/>
      <c r="G9382" s="220"/>
      <c r="H9382" s="220"/>
      <c r="I9382" s="220"/>
      <c r="J9382" s="220"/>
      <c r="K9382" s="220"/>
      <c r="L9382" s="220"/>
      <c r="M9382" s="326"/>
      <c r="N9382" s="220"/>
      <c r="O9382" s="220"/>
      <c r="P9382" s="220"/>
      <c r="Q9382" s="326"/>
      <c r="R9382" s="326"/>
      <c r="S9382" s="326"/>
      <c r="T9382" s="326"/>
    </row>
    <row r="9383" spans="1:20">
      <c r="A9383" s="220"/>
      <c r="B9383" s="220"/>
      <c r="C9383" s="220"/>
      <c r="D9383" s="220"/>
      <c r="E9383" s="220"/>
      <c r="F9383" s="220"/>
      <c r="G9383" s="220"/>
      <c r="H9383" s="220"/>
      <c r="I9383" s="220"/>
      <c r="J9383" s="220"/>
      <c r="K9383" s="220"/>
      <c r="L9383" s="220"/>
      <c r="M9383" s="326"/>
      <c r="N9383" s="220"/>
      <c r="O9383" s="220"/>
      <c r="P9383" s="220"/>
      <c r="Q9383" s="326"/>
      <c r="R9383" s="326"/>
      <c r="S9383" s="326"/>
      <c r="T9383" s="326"/>
    </row>
    <row r="9384" spans="1:20">
      <c r="A9384" s="220"/>
      <c r="B9384" s="220"/>
      <c r="C9384" s="220"/>
      <c r="D9384" s="220"/>
      <c r="E9384" s="220"/>
      <c r="F9384" s="220"/>
      <c r="G9384" s="220"/>
      <c r="H9384" s="220"/>
      <c r="I9384" s="220"/>
      <c r="J9384" s="220"/>
      <c r="K9384" s="220"/>
      <c r="L9384" s="220"/>
      <c r="M9384" s="326"/>
      <c r="N9384" s="220"/>
      <c r="O9384" s="220"/>
      <c r="P9384" s="220"/>
      <c r="Q9384" s="326"/>
      <c r="R9384" s="326"/>
      <c r="S9384" s="326"/>
      <c r="T9384" s="326"/>
    </row>
    <row r="9385" spans="1:20">
      <c r="A9385" s="220"/>
      <c r="B9385" s="220"/>
      <c r="C9385" s="220"/>
      <c r="D9385" s="220"/>
      <c r="E9385" s="220"/>
      <c r="F9385" s="220"/>
      <c r="G9385" s="220"/>
      <c r="H9385" s="220"/>
      <c r="I9385" s="220"/>
      <c r="J9385" s="220"/>
      <c r="K9385" s="220"/>
      <c r="L9385" s="220"/>
      <c r="M9385" s="326"/>
      <c r="N9385" s="220"/>
      <c r="O9385" s="220"/>
      <c r="P9385" s="220"/>
      <c r="Q9385" s="326"/>
      <c r="R9385" s="326"/>
      <c r="S9385" s="326"/>
      <c r="T9385" s="326"/>
    </row>
    <row r="9386" spans="1:20">
      <c r="A9386" s="220"/>
      <c r="B9386" s="220"/>
      <c r="C9386" s="220"/>
      <c r="D9386" s="220"/>
      <c r="E9386" s="220"/>
      <c r="F9386" s="220"/>
      <c r="G9386" s="220"/>
      <c r="H9386" s="220"/>
      <c r="I9386" s="220"/>
      <c r="J9386" s="220"/>
      <c r="K9386" s="220"/>
      <c r="L9386" s="220"/>
      <c r="M9386" s="326"/>
      <c r="N9386" s="220"/>
      <c r="O9386" s="220"/>
      <c r="P9386" s="220"/>
      <c r="Q9386" s="326"/>
      <c r="R9386" s="326"/>
      <c r="S9386" s="326"/>
      <c r="T9386" s="326"/>
    </row>
    <row r="9387" spans="1:20">
      <c r="A9387" s="220"/>
      <c r="B9387" s="220"/>
      <c r="C9387" s="220"/>
      <c r="D9387" s="220"/>
      <c r="E9387" s="220"/>
      <c r="F9387" s="220"/>
      <c r="G9387" s="220"/>
      <c r="H9387" s="220"/>
      <c r="I9387" s="220"/>
      <c r="J9387" s="220"/>
      <c r="K9387" s="220"/>
      <c r="L9387" s="220"/>
      <c r="M9387" s="326"/>
      <c r="N9387" s="220"/>
      <c r="O9387" s="220"/>
      <c r="P9387" s="220"/>
      <c r="Q9387" s="326"/>
      <c r="R9387" s="326"/>
      <c r="S9387" s="326"/>
      <c r="T9387" s="326"/>
    </row>
    <row r="9388" spans="1:20">
      <c r="A9388" s="220"/>
      <c r="B9388" s="220"/>
      <c r="C9388" s="220"/>
      <c r="D9388" s="220"/>
      <c r="E9388" s="220"/>
      <c r="F9388" s="220"/>
      <c r="G9388" s="220"/>
      <c r="H9388" s="220"/>
      <c r="I9388" s="220"/>
      <c r="J9388" s="220"/>
      <c r="K9388" s="220"/>
      <c r="L9388" s="220"/>
      <c r="M9388" s="326"/>
      <c r="N9388" s="220"/>
      <c r="O9388" s="220"/>
      <c r="P9388" s="220"/>
      <c r="Q9388" s="326"/>
      <c r="R9388" s="326"/>
      <c r="S9388" s="326"/>
      <c r="T9388" s="326"/>
    </row>
    <row r="9389" spans="1:20">
      <c r="A9389" s="220"/>
      <c r="B9389" s="220"/>
      <c r="C9389" s="220"/>
      <c r="D9389" s="220"/>
      <c r="E9389" s="220"/>
      <c r="F9389" s="220"/>
      <c r="G9389" s="220"/>
      <c r="H9389" s="220"/>
      <c r="I9389" s="220"/>
      <c r="J9389" s="220"/>
      <c r="K9389" s="220"/>
      <c r="L9389" s="220"/>
      <c r="M9389" s="326"/>
      <c r="N9389" s="220"/>
      <c r="O9389" s="220"/>
      <c r="P9389" s="220"/>
      <c r="Q9389" s="326"/>
      <c r="R9389" s="326"/>
      <c r="S9389" s="326"/>
      <c r="T9389" s="326"/>
    </row>
    <row r="9390" spans="1:20">
      <c r="A9390" s="220"/>
      <c r="B9390" s="220"/>
      <c r="C9390" s="220"/>
      <c r="D9390" s="220"/>
      <c r="E9390" s="220"/>
      <c r="F9390" s="220"/>
      <c r="G9390" s="220"/>
      <c r="H9390" s="220"/>
      <c r="I9390" s="220"/>
      <c r="J9390" s="220"/>
      <c r="K9390" s="220"/>
      <c r="L9390" s="220"/>
      <c r="M9390" s="326"/>
      <c r="N9390" s="220"/>
      <c r="O9390" s="220"/>
      <c r="P9390" s="220"/>
      <c r="Q9390" s="326"/>
      <c r="R9390" s="326"/>
      <c r="S9390" s="326"/>
      <c r="T9390" s="326"/>
    </row>
    <row r="9391" spans="1:20">
      <c r="A9391" s="220"/>
      <c r="B9391" s="220"/>
      <c r="C9391" s="220"/>
      <c r="D9391" s="220"/>
      <c r="E9391" s="220"/>
      <c r="F9391" s="220"/>
      <c r="G9391" s="220"/>
      <c r="H9391" s="220"/>
      <c r="I9391" s="220"/>
      <c r="J9391" s="220"/>
      <c r="K9391" s="220"/>
      <c r="L9391" s="220"/>
      <c r="M9391" s="326"/>
      <c r="N9391" s="220"/>
      <c r="O9391" s="220"/>
      <c r="P9391" s="220"/>
      <c r="Q9391" s="326"/>
      <c r="R9391" s="326"/>
      <c r="S9391" s="326"/>
      <c r="T9391" s="326"/>
    </row>
    <row r="9392" spans="1:20">
      <c r="A9392" s="220"/>
      <c r="B9392" s="220"/>
      <c r="C9392" s="220"/>
      <c r="D9392" s="220"/>
      <c r="E9392" s="220"/>
      <c r="F9392" s="220"/>
      <c r="G9392" s="220"/>
      <c r="H9392" s="220"/>
      <c r="I9392" s="220"/>
      <c r="J9392" s="220"/>
      <c r="K9392" s="220"/>
      <c r="L9392" s="220"/>
      <c r="M9392" s="326"/>
      <c r="N9392" s="220"/>
      <c r="O9392" s="220"/>
      <c r="P9392" s="220"/>
      <c r="Q9392" s="326"/>
      <c r="R9392" s="326"/>
      <c r="S9392" s="326"/>
      <c r="T9392" s="326"/>
    </row>
    <row r="9393" spans="1:20">
      <c r="A9393" s="220"/>
      <c r="B9393" s="220"/>
      <c r="C9393" s="220"/>
      <c r="D9393" s="220"/>
      <c r="E9393" s="220"/>
      <c r="F9393" s="220"/>
      <c r="G9393" s="220"/>
      <c r="H9393" s="220"/>
      <c r="I9393" s="220"/>
      <c r="J9393" s="220"/>
      <c r="K9393" s="220"/>
      <c r="L9393" s="220"/>
      <c r="M9393" s="326"/>
      <c r="N9393" s="220"/>
      <c r="O9393" s="220"/>
      <c r="P9393" s="220"/>
      <c r="Q9393" s="326"/>
      <c r="R9393" s="326"/>
      <c r="S9393" s="326"/>
      <c r="T9393" s="326"/>
    </row>
    <row r="9394" spans="1:20">
      <c r="A9394" s="220"/>
      <c r="B9394" s="220"/>
      <c r="C9394" s="220"/>
      <c r="D9394" s="220"/>
      <c r="E9394" s="220"/>
      <c r="F9394" s="220"/>
      <c r="G9394" s="220"/>
      <c r="H9394" s="220"/>
      <c r="I9394" s="220"/>
      <c r="J9394" s="220"/>
      <c r="K9394" s="220"/>
      <c r="L9394" s="220"/>
      <c r="M9394" s="326"/>
      <c r="N9394" s="220"/>
      <c r="O9394" s="220"/>
      <c r="P9394" s="220"/>
      <c r="Q9394" s="326"/>
      <c r="R9394" s="326"/>
      <c r="S9394" s="326"/>
      <c r="T9394" s="326"/>
    </row>
    <row r="9395" spans="1:20">
      <c r="A9395" s="220"/>
      <c r="B9395" s="220"/>
      <c r="C9395" s="220"/>
      <c r="D9395" s="220"/>
      <c r="E9395" s="220"/>
      <c r="F9395" s="220"/>
      <c r="G9395" s="220"/>
      <c r="H9395" s="220"/>
      <c r="I9395" s="220"/>
      <c r="J9395" s="220"/>
      <c r="K9395" s="220"/>
      <c r="L9395" s="220"/>
      <c r="M9395" s="326"/>
      <c r="N9395" s="220"/>
      <c r="O9395" s="220"/>
      <c r="P9395" s="220"/>
      <c r="Q9395" s="326"/>
      <c r="R9395" s="326"/>
      <c r="S9395" s="326"/>
      <c r="T9395" s="326"/>
    </row>
    <row r="9396" spans="1:20">
      <c r="A9396" s="220"/>
      <c r="B9396" s="220"/>
      <c r="C9396" s="220"/>
      <c r="D9396" s="220"/>
      <c r="E9396" s="220"/>
      <c r="F9396" s="220"/>
      <c r="G9396" s="220"/>
      <c r="H9396" s="220"/>
      <c r="I9396" s="220"/>
      <c r="J9396" s="220"/>
      <c r="K9396" s="220"/>
      <c r="L9396" s="220"/>
      <c r="M9396" s="326"/>
      <c r="N9396" s="220"/>
      <c r="O9396" s="220"/>
      <c r="P9396" s="220"/>
      <c r="Q9396" s="326"/>
      <c r="R9396" s="326"/>
      <c r="S9396" s="326"/>
      <c r="T9396" s="326"/>
    </row>
    <row r="9397" spans="1:20">
      <c r="A9397" s="220"/>
      <c r="B9397" s="220"/>
      <c r="C9397" s="220"/>
      <c r="D9397" s="220"/>
      <c r="E9397" s="220"/>
      <c r="F9397" s="220"/>
      <c r="G9397" s="220"/>
      <c r="H9397" s="220"/>
      <c r="I9397" s="220"/>
      <c r="J9397" s="220"/>
      <c r="K9397" s="220"/>
      <c r="L9397" s="220"/>
      <c r="M9397" s="326"/>
      <c r="N9397" s="220"/>
      <c r="O9397" s="220"/>
      <c r="P9397" s="220"/>
      <c r="Q9397" s="326"/>
      <c r="R9397" s="326"/>
      <c r="S9397" s="326"/>
      <c r="T9397" s="326"/>
    </row>
    <row r="9398" spans="1:20">
      <c r="A9398" s="220"/>
      <c r="B9398" s="220"/>
      <c r="C9398" s="220"/>
      <c r="D9398" s="220"/>
      <c r="E9398" s="220"/>
      <c r="F9398" s="220"/>
      <c r="G9398" s="220"/>
      <c r="H9398" s="220"/>
      <c r="I9398" s="220"/>
      <c r="J9398" s="220"/>
      <c r="K9398" s="220"/>
      <c r="L9398" s="220"/>
      <c r="M9398" s="326"/>
      <c r="N9398" s="220"/>
      <c r="O9398" s="220"/>
      <c r="P9398" s="220"/>
      <c r="Q9398" s="326"/>
      <c r="R9398" s="326"/>
      <c r="S9398" s="326"/>
      <c r="T9398" s="326"/>
    </row>
    <row r="9399" spans="1:20">
      <c r="A9399" s="220"/>
      <c r="B9399" s="220"/>
      <c r="C9399" s="220"/>
      <c r="D9399" s="220"/>
      <c r="E9399" s="220"/>
      <c r="F9399" s="220"/>
      <c r="G9399" s="220"/>
      <c r="H9399" s="220"/>
      <c r="I9399" s="220"/>
      <c r="J9399" s="220"/>
      <c r="K9399" s="220"/>
      <c r="L9399" s="220"/>
      <c r="M9399" s="326"/>
      <c r="N9399" s="220"/>
      <c r="O9399" s="220"/>
      <c r="P9399" s="220"/>
      <c r="Q9399" s="326"/>
      <c r="R9399" s="326"/>
      <c r="S9399" s="326"/>
      <c r="T9399" s="326"/>
    </row>
    <row r="9400" spans="1:20">
      <c r="A9400" s="220"/>
      <c r="B9400" s="220"/>
      <c r="C9400" s="220"/>
      <c r="D9400" s="220"/>
      <c r="E9400" s="220"/>
      <c r="F9400" s="220"/>
      <c r="G9400" s="220"/>
      <c r="H9400" s="220"/>
      <c r="I9400" s="220"/>
      <c r="J9400" s="220"/>
      <c r="K9400" s="220"/>
      <c r="L9400" s="220"/>
      <c r="M9400" s="326"/>
      <c r="N9400" s="220"/>
      <c r="O9400" s="220"/>
      <c r="P9400" s="220"/>
      <c r="Q9400" s="326"/>
      <c r="R9400" s="326"/>
      <c r="S9400" s="326"/>
      <c r="T9400" s="326"/>
    </row>
    <row r="9401" spans="1:20">
      <c r="A9401" s="220"/>
      <c r="B9401" s="220"/>
      <c r="C9401" s="220"/>
      <c r="D9401" s="220"/>
      <c r="E9401" s="220"/>
      <c r="F9401" s="220"/>
      <c r="G9401" s="220"/>
      <c r="H9401" s="220"/>
      <c r="I9401" s="220"/>
      <c r="J9401" s="220"/>
      <c r="K9401" s="220"/>
      <c r="L9401" s="220"/>
      <c r="M9401" s="326"/>
      <c r="N9401" s="220"/>
      <c r="O9401" s="220"/>
      <c r="P9401" s="220"/>
      <c r="Q9401" s="326"/>
      <c r="R9401" s="326"/>
      <c r="S9401" s="326"/>
      <c r="T9401" s="326"/>
    </row>
    <row r="9402" spans="1:20">
      <c r="A9402" s="220"/>
      <c r="B9402" s="220"/>
      <c r="C9402" s="220"/>
      <c r="D9402" s="220"/>
      <c r="E9402" s="220"/>
      <c r="F9402" s="220"/>
      <c r="G9402" s="220"/>
      <c r="H9402" s="220"/>
      <c r="I9402" s="220"/>
      <c r="J9402" s="220"/>
      <c r="K9402" s="220"/>
      <c r="L9402" s="220"/>
      <c r="M9402" s="326"/>
      <c r="N9402" s="220"/>
      <c r="O9402" s="220"/>
      <c r="P9402" s="220"/>
      <c r="Q9402" s="326"/>
      <c r="R9402" s="326"/>
      <c r="S9402" s="326"/>
      <c r="T9402" s="326"/>
    </row>
    <row r="9403" spans="1:20">
      <c r="A9403" s="220"/>
      <c r="B9403" s="220"/>
      <c r="C9403" s="220"/>
      <c r="D9403" s="220"/>
      <c r="E9403" s="220"/>
      <c r="F9403" s="220"/>
      <c r="G9403" s="220"/>
      <c r="H9403" s="220"/>
      <c r="I9403" s="220"/>
      <c r="J9403" s="220"/>
      <c r="K9403" s="220"/>
      <c r="L9403" s="220"/>
      <c r="M9403" s="326"/>
      <c r="N9403" s="220"/>
      <c r="O9403" s="220"/>
      <c r="P9403" s="220"/>
      <c r="Q9403" s="326"/>
      <c r="R9403" s="326"/>
      <c r="S9403" s="326"/>
      <c r="T9403" s="326"/>
    </row>
    <row r="9404" spans="1:20">
      <c r="A9404" s="220"/>
      <c r="B9404" s="220"/>
      <c r="C9404" s="220"/>
      <c r="D9404" s="220"/>
      <c r="E9404" s="220"/>
      <c r="F9404" s="220"/>
      <c r="G9404" s="220"/>
      <c r="H9404" s="220"/>
      <c r="I9404" s="220"/>
      <c r="J9404" s="220"/>
      <c r="K9404" s="220"/>
      <c r="L9404" s="220"/>
      <c r="M9404" s="326"/>
      <c r="N9404" s="220"/>
      <c r="O9404" s="220"/>
      <c r="P9404" s="220"/>
      <c r="Q9404" s="326"/>
      <c r="R9404" s="326"/>
      <c r="S9404" s="326"/>
      <c r="T9404" s="326"/>
    </row>
    <row r="9405" spans="1:20">
      <c r="A9405" s="220"/>
      <c r="B9405" s="220"/>
      <c r="C9405" s="220"/>
      <c r="D9405" s="220"/>
      <c r="E9405" s="220"/>
      <c r="F9405" s="220"/>
      <c r="G9405" s="220"/>
      <c r="H9405" s="220"/>
      <c r="I9405" s="220"/>
      <c r="J9405" s="220"/>
      <c r="K9405" s="220"/>
      <c r="L9405" s="220"/>
      <c r="M9405" s="326"/>
      <c r="N9405" s="220"/>
      <c r="O9405" s="220"/>
      <c r="P9405" s="220"/>
      <c r="Q9405" s="326"/>
      <c r="R9405" s="326"/>
      <c r="S9405" s="326"/>
      <c r="T9405" s="326"/>
    </row>
    <row r="9406" spans="1:20">
      <c r="A9406" s="220"/>
      <c r="B9406" s="220"/>
      <c r="C9406" s="220"/>
      <c r="D9406" s="220"/>
      <c r="E9406" s="220"/>
      <c r="F9406" s="220"/>
      <c r="G9406" s="220"/>
      <c r="H9406" s="220"/>
      <c r="I9406" s="220"/>
      <c r="J9406" s="220"/>
      <c r="K9406" s="220"/>
      <c r="L9406" s="220"/>
      <c r="M9406" s="326"/>
      <c r="N9406" s="220"/>
      <c r="O9406" s="220"/>
      <c r="P9406" s="220"/>
      <c r="Q9406" s="326"/>
      <c r="R9406" s="326"/>
      <c r="S9406" s="326"/>
      <c r="T9406" s="326"/>
    </row>
    <row r="9407" spans="1:20">
      <c r="A9407" s="220"/>
      <c r="B9407" s="220"/>
      <c r="C9407" s="220"/>
      <c r="D9407" s="220"/>
      <c r="E9407" s="220"/>
      <c r="F9407" s="220"/>
      <c r="G9407" s="220"/>
      <c r="H9407" s="220"/>
      <c r="I9407" s="220"/>
      <c r="J9407" s="220"/>
      <c r="K9407" s="220"/>
      <c r="L9407" s="220"/>
      <c r="M9407" s="326"/>
      <c r="N9407" s="220"/>
      <c r="O9407" s="220"/>
      <c r="P9407" s="220"/>
      <c r="Q9407" s="326"/>
      <c r="R9407" s="326"/>
      <c r="S9407" s="326"/>
      <c r="T9407" s="326"/>
    </row>
    <row r="9408" spans="1:20">
      <c r="A9408" s="220"/>
      <c r="B9408" s="220"/>
      <c r="C9408" s="220"/>
      <c r="D9408" s="220"/>
      <c r="E9408" s="220"/>
      <c r="F9408" s="220"/>
      <c r="G9408" s="220"/>
      <c r="H9408" s="220"/>
      <c r="I9408" s="220"/>
      <c r="J9408" s="220"/>
      <c r="K9408" s="220"/>
      <c r="L9408" s="220"/>
      <c r="M9408" s="326"/>
      <c r="N9408" s="220"/>
      <c r="O9408" s="220"/>
      <c r="P9408" s="220"/>
      <c r="Q9408" s="326"/>
      <c r="R9408" s="326"/>
      <c r="S9408" s="326"/>
      <c r="T9408" s="326"/>
    </row>
    <row r="9409" spans="1:20">
      <c r="A9409" s="220"/>
      <c r="B9409" s="220"/>
      <c r="C9409" s="220"/>
      <c r="D9409" s="220"/>
      <c r="E9409" s="220"/>
      <c r="F9409" s="220"/>
      <c r="G9409" s="220"/>
      <c r="H9409" s="220"/>
      <c r="I9409" s="220"/>
      <c r="J9409" s="220"/>
      <c r="K9409" s="220"/>
      <c r="L9409" s="220"/>
      <c r="M9409" s="326"/>
      <c r="N9409" s="220"/>
      <c r="O9409" s="220"/>
      <c r="P9409" s="220"/>
      <c r="Q9409" s="326"/>
      <c r="R9409" s="326"/>
      <c r="S9409" s="326"/>
      <c r="T9409" s="326"/>
    </row>
    <row r="9410" spans="1:20">
      <c r="A9410" s="220"/>
      <c r="B9410" s="220"/>
      <c r="C9410" s="220"/>
      <c r="D9410" s="220"/>
      <c r="E9410" s="220"/>
      <c r="F9410" s="220"/>
      <c r="G9410" s="220"/>
      <c r="H9410" s="220"/>
      <c r="I9410" s="220"/>
      <c r="J9410" s="220"/>
      <c r="K9410" s="220"/>
      <c r="L9410" s="220"/>
      <c r="M9410" s="326"/>
      <c r="N9410" s="220"/>
      <c r="O9410" s="220"/>
      <c r="P9410" s="220"/>
      <c r="Q9410" s="326"/>
      <c r="R9410" s="326"/>
      <c r="S9410" s="326"/>
      <c r="T9410" s="326"/>
    </row>
    <row r="9411" spans="1:20">
      <c r="A9411" s="220"/>
      <c r="B9411" s="220"/>
      <c r="C9411" s="220"/>
      <c r="D9411" s="220"/>
      <c r="E9411" s="220"/>
      <c r="F9411" s="220"/>
      <c r="G9411" s="220"/>
      <c r="H9411" s="220"/>
      <c r="I9411" s="220"/>
      <c r="J9411" s="220"/>
      <c r="K9411" s="220"/>
      <c r="L9411" s="220"/>
      <c r="M9411" s="326"/>
      <c r="N9411" s="220"/>
      <c r="O9411" s="220"/>
      <c r="P9411" s="220"/>
      <c r="Q9411" s="326"/>
      <c r="R9411" s="326"/>
      <c r="S9411" s="326"/>
      <c r="T9411" s="326"/>
    </row>
    <row r="9412" spans="1:20">
      <c r="A9412" s="220"/>
      <c r="B9412" s="220"/>
      <c r="C9412" s="220"/>
      <c r="D9412" s="220"/>
      <c r="E9412" s="220"/>
      <c r="F9412" s="220"/>
      <c r="G9412" s="220"/>
      <c r="H9412" s="220"/>
      <c r="I9412" s="220"/>
      <c r="J9412" s="220"/>
      <c r="K9412" s="220"/>
      <c r="L9412" s="220"/>
      <c r="M9412" s="326"/>
      <c r="N9412" s="220"/>
      <c r="O9412" s="220"/>
      <c r="P9412" s="220"/>
      <c r="Q9412" s="326"/>
      <c r="R9412" s="326"/>
      <c r="S9412" s="326"/>
      <c r="T9412" s="326"/>
    </row>
    <row r="9413" spans="1:20">
      <c r="A9413" s="220"/>
      <c r="B9413" s="220"/>
      <c r="C9413" s="220"/>
      <c r="D9413" s="220"/>
      <c r="E9413" s="220"/>
      <c r="F9413" s="220"/>
      <c r="G9413" s="220"/>
      <c r="H9413" s="220"/>
      <c r="I9413" s="220"/>
      <c r="J9413" s="220"/>
      <c r="K9413" s="220"/>
      <c r="L9413" s="220"/>
      <c r="M9413" s="326"/>
      <c r="N9413" s="220"/>
      <c r="O9413" s="220"/>
      <c r="P9413" s="220"/>
      <c r="Q9413" s="326"/>
      <c r="R9413" s="326"/>
      <c r="S9413" s="326"/>
      <c r="T9413" s="326"/>
    </row>
    <row r="9414" spans="1:20">
      <c r="A9414" s="220"/>
      <c r="B9414" s="220"/>
      <c r="C9414" s="220"/>
      <c r="D9414" s="220"/>
      <c r="E9414" s="220"/>
      <c r="F9414" s="220"/>
      <c r="G9414" s="220"/>
      <c r="H9414" s="220"/>
      <c r="I9414" s="220"/>
      <c r="J9414" s="220"/>
      <c r="K9414" s="220"/>
      <c r="L9414" s="220"/>
      <c r="M9414" s="326"/>
      <c r="N9414" s="220"/>
      <c r="O9414" s="220"/>
      <c r="P9414" s="220"/>
      <c r="Q9414" s="326"/>
      <c r="R9414" s="326"/>
      <c r="S9414" s="326"/>
      <c r="T9414" s="326"/>
    </row>
    <row r="9415" spans="1:20">
      <c r="A9415" s="220"/>
      <c r="B9415" s="220"/>
      <c r="C9415" s="220"/>
      <c r="D9415" s="220"/>
      <c r="E9415" s="220"/>
      <c r="F9415" s="220"/>
      <c r="G9415" s="220"/>
      <c r="H9415" s="220"/>
      <c r="I9415" s="220"/>
      <c r="J9415" s="220"/>
      <c r="K9415" s="220"/>
      <c r="L9415" s="220"/>
      <c r="M9415" s="326"/>
      <c r="N9415" s="220"/>
      <c r="O9415" s="220"/>
      <c r="P9415" s="220"/>
      <c r="Q9415" s="326"/>
      <c r="R9415" s="326"/>
      <c r="S9415" s="326"/>
      <c r="T9415" s="326"/>
    </row>
    <row r="9416" spans="1:20">
      <c r="A9416" s="220"/>
      <c r="B9416" s="220"/>
      <c r="C9416" s="220"/>
      <c r="D9416" s="220"/>
      <c r="E9416" s="220"/>
      <c r="F9416" s="220"/>
      <c r="G9416" s="220"/>
      <c r="H9416" s="220"/>
      <c r="I9416" s="220"/>
      <c r="J9416" s="220"/>
      <c r="K9416" s="220"/>
      <c r="L9416" s="220"/>
      <c r="M9416" s="326"/>
      <c r="N9416" s="220"/>
      <c r="O9416" s="220"/>
      <c r="P9416" s="220"/>
      <c r="Q9416" s="326"/>
      <c r="R9416" s="326"/>
      <c r="S9416" s="326"/>
      <c r="T9416" s="326"/>
    </row>
    <row r="9417" spans="1:20">
      <c r="A9417" s="220"/>
      <c r="B9417" s="220"/>
      <c r="C9417" s="220"/>
      <c r="D9417" s="220"/>
      <c r="E9417" s="220"/>
      <c r="F9417" s="220"/>
      <c r="G9417" s="220"/>
      <c r="H9417" s="220"/>
      <c r="I9417" s="220"/>
      <c r="J9417" s="220"/>
      <c r="K9417" s="220"/>
      <c r="L9417" s="220"/>
      <c r="M9417" s="326"/>
      <c r="N9417" s="220"/>
      <c r="O9417" s="220"/>
      <c r="P9417" s="220"/>
      <c r="Q9417" s="326"/>
      <c r="R9417" s="326"/>
      <c r="S9417" s="326"/>
      <c r="T9417" s="326"/>
    </row>
    <row r="9418" spans="1:20">
      <c r="A9418" s="220"/>
      <c r="B9418" s="220"/>
      <c r="C9418" s="220"/>
      <c r="D9418" s="220"/>
      <c r="E9418" s="220"/>
      <c r="F9418" s="220"/>
      <c r="G9418" s="220"/>
      <c r="H9418" s="220"/>
      <c r="I9418" s="220"/>
      <c r="J9418" s="220"/>
      <c r="K9418" s="220"/>
      <c r="L9418" s="220"/>
      <c r="M9418" s="326"/>
      <c r="N9418" s="220"/>
      <c r="O9418" s="220"/>
      <c r="P9418" s="220"/>
      <c r="Q9418" s="326"/>
      <c r="R9418" s="326"/>
      <c r="S9418" s="326"/>
      <c r="T9418" s="326"/>
    </row>
    <row r="9419" spans="1:20">
      <c r="A9419" s="220"/>
      <c r="B9419" s="220"/>
      <c r="C9419" s="220"/>
      <c r="D9419" s="220"/>
      <c r="E9419" s="220"/>
      <c r="F9419" s="220"/>
      <c r="G9419" s="220"/>
      <c r="H9419" s="220"/>
      <c r="I9419" s="220"/>
      <c r="J9419" s="220"/>
      <c r="K9419" s="220"/>
      <c r="L9419" s="220"/>
      <c r="M9419" s="326"/>
      <c r="N9419" s="220"/>
      <c r="O9419" s="220"/>
      <c r="P9419" s="220"/>
      <c r="Q9419" s="326"/>
      <c r="R9419" s="326"/>
      <c r="S9419" s="326"/>
      <c r="T9419" s="326"/>
    </row>
    <row r="9420" spans="1:20">
      <c r="A9420" s="220"/>
      <c r="B9420" s="220"/>
      <c r="C9420" s="220"/>
      <c r="D9420" s="220"/>
      <c r="E9420" s="220"/>
      <c r="F9420" s="220"/>
      <c r="G9420" s="220"/>
      <c r="H9420" s="220"/>
      <c r="I9420" s="220"/>
      <c r="J9420" s="220"/>
      <c r="K9420" s="220"/>
      <c r="L9420" s="220"/>
      <c r="M9420" s="326"/>
      <c r="N9420" s="220"/>
      <c r="O9420" s="220"/>
      <c r="P9420" s="220"/>
      <c r="Q9420" s="326"/>
      <c r="R9420" s="326"/>
      <c r="S9420" s="326"/>
      <c r="T9420" s="326"/>
    </row>
    <row r="9421" spans="1:20">
      <c r="A9421" s="220"/>
      <c r="B9421" s="220"/>
      <c r="C9421" s="220"/>
      <c r="D9421" s="220"/>
      <c r="E9421" s="220"/>
      <c r="F9421" s="220"/>
      <c r="G9421" s="220"/>
      <c r="H9421" s="220"/>
      <c r="I9421" s="220"/>
      <c r="J9421" s="220"/>
      <c r="K9421" s="220"/>
      <c r="L9421" s="220"/>
      <c r="M9421" s="326"/>
      <c r="N9421" s="220"/>
      <c r="O9421" s="220"/>
      <c r="P9421" s="220"/>
      <c r="Q9421" s="326"/>
      <c r="R9421" s="326"/>
      <c r="S9421" s="326"/>
      <c r="T9421" s="326"/>
    </row>
    <row r="9422" spans="1:20">
      <c r="A9422" s="220"/>
      <c r="B9422" s="220"/>
      <c r="C9422" s="220"/>
      <c r="D9422" s="220"/>
      <c r="E9422" s="220"/>
      <c r="F9422" s="220"/>
      <c r="G9422" s="220"/>
      <c r="H9422" s="220"/>
      <c r="I9422" s="220"/>
      <c r="J9422" s="220"/>
      <c r="K9422" s="220"/>
      <c r="L9422" s="220"/>
      <c r="M9422" s="326"/>
      <c r="N9422" s="220"/>
      <c r="O9422" s="220"/>
      <c r="P9422" s="220"/>
      <c r="Q9422" s="326"/>
      <c r="R9422" s="326"/>
      <c r="S9422" s="326"/>
      <c r="T9422" s="326"/>
    </row>
    <row r="9423" spans="1:20">
      <c r="A9423" s="220"/>
      <c r="B9423" s="220"/>
      <c r="C9423" s="220"/>
      <c r="D9423" s="220"/>
      <c r="E9423" s="220"/>
      <c r="F9423" s="220"/>
      <c r="G9423" s="220"/>
      <c r="H9423" s="220"/>
      <c r="I9423" s="220"/>
      <c r="J9423" s="220"/>
      <c r="K9423" s="220"/>
      <c r="L9423" s="220"/>
      <c r="M9423" s="326"/>
      <c r="N9423" s="220"/>
      <c r="O9423" s="220"/>
      <c r="P9423" s="220"/>
      <c r="Q9423" s="326"/>
      <c r="R9423" s="326"/>
      <c r="S9423" s="326"/>
      <c r="T9423" s="326"/>
    </row>
    <row r="9424" spans="1:20">
      <c r="A9424" s="220"/>
      <c r="B9424" s="220"/>
      <c r="C9424" s="220"/>
      <c r="D9424" s="220"/>
      <c r="E9424" s="220"/>
      <c r="F9424" s="220"/>
      <c r="G9424" s="220"/>
      <c r="H9424" s="220"/>
      <c r="I9424" s="220"/>
      <c r="J9424" s="220"/>
      <c r="K9424" s="220"/>
      <c r="L9424" s="220"/>
      <c r="M9424" s="326"/>
      <c r="N9424" s="220"/>
      <c r="O9424" s="220"/>
      <c r="P9424" s="220"/>
      <c r="Q9424" s="326"/>
      <c r="R9424" s="326"/>
      <c r="S9424" s="326"/>
      <c r="T9424" s="326"/>
    </row>
    <row r="9425" spans="1:20">
      <c r="A9425" s="220"/>
      <c r="B9425" s="220"/>
      <c r="C9425" s="220"/>
      <c r="D9425" s="220"/>
      <c r="E9425" s="220"/>
      <c r="F9425" s="220"/>
      <c r="G9425" s="220"/>
      <c r="H9425" s="220"/>
      <c r="I9425" s="220"/>
      <c r="J9425" s="220"/>
      <c r="K9425" s="220"/>
      <c r="L9425" s="220"/>
      <c r="M9425" s="326"/>
      <c r="N9425" s="220"/>
      <c r="O9425" s="220"/>
      <c r="P9425" s="220"/>
      <c r="Q9425" s="326"/>
      <c r="R9425" s="326"/>
      <c r="S9425" s="326"/>
      <c r="T9425" s="326"/>
    </row>
    <row r="9426" spans="1:20">
      <c r="A9426" s="220"/>
      <c r="B9426" s="220"/>
      <c r="C9426" s="220"/>
      <c r="D9426" s="220"/>
      <c r="E9426" s="220"/>
      <c r="F9426" s="220"/>
      <c r="G9426" s="220"/>
      <c r="H9426" s="220"/>
      <c r="I9426" s="220"/>
      <c r="J9426" s="220"/>
      <c r="K9426" s="220"/>
      <c r="L9426" s="220"/>
      <c r="M9426" s="326"/>
      <c r="N9426" s="220"/>
      <c r="O9426" s="220"/>
      <c r="P9426" s="220"/>
      <c r="Q9426" s="326"/>
      <c r="R9426" s="326"/>
      <c r="S9426" s="326"/>
      <c r="T9426" s="326"/>
    </row>
    <row r="9427" spans="1:20">
      <c r="A9427" s="220"/>
      <c r="B9427" s="220"/>
      <c r="C9427" s="220"/>
      <c r="D9427" s="220"/>
      <c r="E9427" s="220"/>
      <c r="F9427" s="220"/>
      <c r="G9427" s="220"/>
      <c r="H9427" s="220"/>
      <c r="I9427" s="220"/>
      <c r="J9427" s="220"/>
      <c r="K9427" s="220"/>
      <c r="L9427" s="220"/>
      <c r="M9427" s="326"/>
      <c r="N9427" s="220"/>
      <c r="O9427" s="220"/>
      <c r="P9427" s="220"/>
      <c r="Q9427" s="326"/>
      <c r="R9427" s="326"/>
      <c r="S9427" s="326"/>
      <c r="T9427" s="326"/>
    </row>
    <row r="9428" spans="1:20">
      <c r="A9428" s="220"/>
      <c r="B9428" s="220"/>
      <c r="C9428" s="220"/>
      <c r="D9428" s="220"/>
      <c r="E9428" s="220"/>
      <c r="F9428" s="220"/>
      <c r="G9428" s="220"/>
      <c r="H9428" s="220"/>
      <c r="I9428" s="220"/>
      <c r="J9428" s="220"/>
      <c r="K9428" s="220"/>
      <c r="L9428" s="220"/>
      <c r="M9428" s="326"/>
      <c r="N9428" s="220"/>
      <c r="O9428" s="220"/>
      <c r="P9428" s="220"/>
      <c r="Q9428" s="326"/>
      <c r="R9428" s="326"/>
      <c r="S9428" s="326"/>
      <c r="T9428" s="326"/>
    </row>
    <row r="9429" spans="1:20">
      <c r="A9429" s="220"/>
      <c r="B9429" s="220"/>
      <c r="C9429" s="220"/>
      <c r="D9429" s="220"/>
      <c r="E9429" s="220"/>
      <c r="F9429" s="220"/>
      <c r="G9429" s="220"/>
      <c r="H9429" s="220"/>
      <c r="I9429" s="220"/>
      <c r="J9429" s="220"/>
      <c r="K9429" s="220"/>
      <c r="L9429" s="220"/>
      <c r="M9429" s="326"/>
      <c r="N9429" s="220"/>
      <c r="O9429" s="220"/>
      <c r="P9429" s="220"/>
      <c r="Q9429" s="326"/>
      <c r="R9429" s="326"/>
      <c r="S9429" s="326"/>
      <c r="T9429" s="326"/>
    </row>
    <row r="9430" spans="1:20">
      <c r="A9430" s="220"/>
      <c r="B9430" s="220"/>
      <c r="C9430" s="220"/>
      <c r="D9430" s="220"/>
      <c r="E9430" s="220"/>
      <c r="F9430" s="220"/>
      <c r="G9430" s="220"/>
      <c r="H9430" s="220"/>
      <c r="I9430" s="220"/>
      <c r="J9430" s="220"/>
      <c r="K9430" s="220"/>
      <c r="L9430" s="220"/>
      <c r="M9430" s="326"/>
      <c r="N9430" s="220"/>
      <c r="O9430" s="220"/>
      <c r="P9430" s="220"/>
      <c r="Q9430" s="326"/>
      <c r="R9430" s="326"/>
      <c r="S9430" s="326"/>
      <c r="T9430" s="326"/>
    </row>
    <row r="9431" spans="1:20">
      <c r="A9431" s="220"/>
      <c r="B9431" s="220"/>
      <c r="C9431" s="220"/>
      <c r="D9431" s="220"/>
      <c r="E9431" s="220"/>
      <c r="F9431" s="220"/>
      <c r="G9431" s="220"/>
      <c r="H9431" s="220"/>
      <c r="I9431" s="220"/>
      <c r="J9431" s="220"/>
      <c r="K9431" s="220"/>
      <c r="L9431" s="220"/>
      <c r="M9431" s="326"/>
      <c r="N9431" s="220"/>
      <c r="O9431" s="220"/>
      <c r="P9431" s="220"/>
      <c r="Q9431" s="326"/>
      <c r="R9431" s="326"/>
      <c r="S9431" s="326"/>
      <c r="T9431" s="326"/>
    </row>
    <row r="9432" spans="1:20">
      <c r="A9432" s="220"/>
      <c r="B9432" s="220"/>
      <c r="C9432" s="220"/>
      <c r="D9432" s="220"/>
      <c r="E9432" s="220"/>
      <c r="F9432" s="220"/>
      <c r="G9432" s="220"/>
      <c r="H9432" s="220"/>
      <c r="I9432" s="220"/>
      <c r="J9432" s="220"/>
      <c r="K9432" s="220"/>
      <c r="L9432" s="220"/>
      <c r="M9432" s="326"/>
      <c r="N9432" s="220"/>
      <c r="O9432" s="220"/>
      <c r="P9432" s="220"/>
      <c r="Q9432" s="326"/>
      <c r="R9432" s="326"/>
      <c r="S9432" s="326"/>
      <c r="T9432" s="326"/>
    </row>
    <row r="9433" spans="1:20">
      <c r="A9433" s="220"/>
      <c r="B9433" s="220"/>
      <c r="C9433" s="220"/>
      <c r="D9433" s="220"/>
      <c r="E9433" s="220"/>
      <c r="F9433" s="220"/>
      <c r="G9433" s="220"/>
      <c r="H9433" s="220"/>
      <c r="I9433" s="220"/>
      <c r="J9433" s="220"/>
      <c r="K9433" s="220"/>
      <c r="L9433" s="220"/>
      <c r="M9433" s="326"/>
      <c r="N9433" s="220"/>
      <c r="O9433" s="220"/>
      <c r="P9433" s="220"/>
      <c r="Q9433" s="326"/>
      <c r="R9433" s="326"/>
      <c r="S9433" s="326"/>
      <c r="T9433" s="326"/>
    </row>
    <row r="9434" spans="1:20">
      <c r="A9434" s="220"/>
      <c r="B9434" s="220"/>
      <c r="C9434" s="220"/>
      <c r="D9434" s="220"/>
      <c r="E9434" s="220"/>
      <c r="F9434" s="220"/>
      <c r="G9434" s="220"/>
      <c r="H9434" s="220"/>
      <c r="I9434" s="220"/>
      <c r="J9434" s="220"/>
      <c r="K9434" s="220"/>
      <c r="L9434" s="220"/>
      <c r="M9434" s="326"/>
      <c r="N9434" s="220"/>
      <c r="O9434" s="220"/>
      <c r="P9434" s="220"/>
      <c r="Q9434" s="326"/>
      <c r="R9434" s="326"/>
      <c r="S9434" s="326"/>
      <c r="T9434" s="326"/>
    </row>
    <row r="9435" spans="1:20">
      <c r="A9435" s="220"/>
      <c r="B9435" s="220"/>
      <c r="C9435" s="220"/>
      <c r="D9435" s="220"/>
      <c r="E9435" s="220"/>
      <c r="F9435" s="220"/>
      <c r="G9435" s="220"/>
      <c r="H9435" s="220"/>
      <c r="I9435" s="220"/>
      <c r="J9435" s="220"/>
      <c r="K9435" s="220"/>
      <c r="L9435" s="220"/>
      <c r="M9435" s="326"/>
      <c r="N9435" s="220"/>
      <c r="O9435" s="220"/>
      <c r="P9435" s="220"/>
      <c r="Q9435" s="326"/>
      <c r="R9435" s="326"/>
      <c r="S9435" s="326"/>
      <c r="T9435" s="326"/>
    </row>
    <row r="9436" spans="1:20">
      <c r="A9436" s="220"/>
      <c r="B9436" s="220"/>
      <c r="C9436" s="220"/>
      <c r="D9436" s="220"/>
      <c r="E9436" s="220"/>
      <c r="F9436" s="220"/>
      <c r="G9436" s="220"/>
      <c r="H9436" s="220"/>
      <c r="I9436" s="220"/>
      <c r="J9436" s="220"/>
      <c r="K9436" s="220"/>
      <c r="L9436" s="220"/>
      <c r="M9436" s="326"/>
      <c r="N9436" s="220"/>
      <c r="O9436" s="220"/>
      <c r="P9436" s="220"/>
      <c r="Q9436" s="326"/>
      <c r="R9436" s="326"/>
      <c r="S9436" s="326"/>
      <c r="T9436" s="326"/>
    </row>
    <row r="9437" spans="1:20">
      <c r="A9437" s="220"/>
      <c r="B9437" s="220"/>
      <c r="C9437" s="220"/>
      <c r="D9437" s="220"/>
      <c r="E9437" s="220"/>
      <c r="F9437" s="220"/>
      <c r="G9437" s="220"/>
      <c r="H9437" s="220"/>
      <c r="I9437" s="220"/>
      <c r="J9437" s="220"/>
      <c r="K9437" s="220"/>
      <c r="L9437" s="220"/>
      <c r="M9437" s="326"/>
      <c r="N9437" s="220"/>
      <c r="O9437" s="220"/>
      <c r="P9437" s="220"/>
      <c r="Q9437" s="326"/>
      <c r="R9437" s="326"/>
      <c r="S9437" s="326"/>
      <c r="T9437" s="326"/>
    </row>
    <row r="9438" spans="1:20">
      <c r="A9438" s="220"/>
      <c r="B9438" s="220"/>
      <c r="C9438" s="220"/>
      <c r="D9438" s="220"/>
      <c r="E9438" s="220"/>
      <c r="F9438" s="220"/>
      <c r="G9438" s="220"/>
      <c r="H9438" s="220"/>
      <c r="I9438" s="220"/>
      <c r="J9438" s="220"/>
      <c r="K9438" s="220"/>
      <c r="L9438" s="220"/>
      <c r="M9438" s="326"/>
      <c r="N9438" s="220"/>
      <c r="O9438" s="220"/>
      <c r="P9438" s="220"/>
      <c r="Q9438" s="326"/>
      <c r="R9438" s="326"/>
      <c r="S9438" s="326"/>
      <c r="T9438" s="326"/>
    </row>
    <row r="9439" spans="1:20">
      <c r="A9439" s="220"/>
      <c r="B9439" s="220"/>
      <c r="C9439" s="220"/>
      <c r="D9439" s="220"/>
      <c r="E9439" s="220"/>
      <c r="F9439" s="220"/>
      <c r="G9439" s="220"/>
      <c r="H9439" s="220"/>
      <c r="I9439" s="220"/>
      <c r="J9439" s="220"/>
      <c r="K9439" s="220"/>
      <c r="L9439" s="220"/>
      <c r="M9439" s="326"/>
      <c r="N9439" s="220"/>
      <c r="O9439" s="220"/>
      <c r="P9439" s="220"/>
      <c r="Q9439" s="326"/>
      <c r="R9439" s="326"/>
      <c r="S9439" s="326"/>
      <c r="T9439" s="326"/>
    </row>
    <row r="9440" spans="1:20">
      <c r="A9440" s="220"/>
      <c r="B9440" s="220"/>
      <c r="C9440" s="220"/>
      <c r="D9440" s="220"/>
      <c r="E9440" s="220"/>
      <c r="F9440" s="220"/>
      <c r="G9440" s="220"/>
      <c r="H9440" s="220"/>
      <c r="I9440" s="220"/>
      <c r="J9440" s="220"/>
      <c r="K9440" s="220"/>
      <c r="L9440" s="220"/>
      <c r="M9440" s="326"/>
      <c r="N9440" s="220"/>
      <c r="O9440" s="220"/>
      <c r="P9440" s="220"/>
      <c r="Q9440" s="326"/>
      <c r="R9440" s="326"/>
      <c r="S9440" s="326"/>
      <c r="T9440" s="326"/>
    </row>
    <row r="9441" spans="1:20">
      <c r="A9441" s="220"/>
      <c r="B9441" s="220"/>
      <c r="C9441" s="220"/>
      <c r="D9441" s="220"/>
      <c r="E9441" s="220"/>
      <c r="F9441" s="220"/>
      <c r="G9441" s="220"/>
      <c r="H9441" s="220"/>
      <c r="I9441" s="220"/>
      <c r="J9441" s="220"/>
      <c r="K9441" s="220"/>
      <c r="L9441" s="220"/>
      <c r="M9441" s="326"/>
      <c r="N9441" s="220"/>
      <c r="O9441" s="220"/>
      <c r="P9441" s="220"/>
      <c r="Q9441" s="326"/>
      <c r="R9441" s="326"/>
      <c r="S9441" s="326"/>
      <c r="T9441" s="326"/>
    </row>
    <row r="9442" spans="1:20">
      <c r="A9442" s="220"/>
      <c r="B9442" s="220"/>
      <c r="C9442" s="220"/>
      <c r="D9442" s="220"/>
      <c r="E9442" s="220"/>
      <c r="F9442" s="220"/>
      <c r="G9442" s="220"/>
      <c r="H9442" s="220"/>
      <c r="I9442" s="220"/>
      <c r="J9442" s="220"/>
      <c r="K9442" s="220"/>
      <c r="L9442" s="220"/>
      <c r="M9442" s="326"/>
      <c r="N9442" s="220"/>
      <c r="O9442" s="220"/>
      <c r="P9442" s="220"/>
      <c r="Q9442" s="326"/>
      <c r="R9442" s="326"/>
      <c r="S9442" s="326"/>
      <c r="T9442" s="326"/>
    </row>
    <row r="9443" spans="1:20">
      <c r="A9443" s="220"/>
      <c r="B9443" s="220"/>
      <c r="C9443" s="220"/>
      <c r="D9443" s="220"/>
      <c r="E9443" s="220"/>
      <c r="F9443" s="220"/>
      <c r="G9443" s="220"/>
      <c r="H9443" s="220"/>
      <c r="I9443" s="220"/>
      <c r="J9443" s="220"/>
      <c r="K9443" s="220"/>
      <c r="L9443" s="220"/>
      <c r="M9443" s="326"/>
      <c r="N9443" s="220"/>
      <c r="O9443" s="220"/>
      <c r="P9443" s="220"/>
      <c r="Q9443" s="326"/>
      <c r="R9443" s="326"/>
      <c r="S9443" s="326"/>
      <c r="T9443" s="326"/>
    </row>
    <row r="9444" spans="1:20">
      <c r="A9444" s="220"/>
      <c r="B9444" s="220"/>
      <c r="C9444" s="220"/>
      <c r="D9444" s="220"/>
      <c r="E9444" s="220"/>
      <c r="F9444" s="220"/>
      <c r="G9444" s="220"/>
      <c r="H9444" s="220"/>
      <c r="I9444" s="220"/>
      <c r="J9444" s="220"/>
      <c r="K9444" s="220"/>
      <c r="L9444" s="220"/>
      <c r="M9444" s="326"/>
      <c r="N9444" s="220"/>
      <c r="O9444" s="220"/>
      <c r="P9444" s="220"/>
      <c r="Q9444" s="326"/>
      <c r="R9444" s="326"/>
      <c r="S9444" s="326"/>
      <c r="T9444" s="326"/>
    </row>
    <row r="9445" spans="1:20">
      <c r="A9445" s="220"/>
      <c r="B9445" s="220"/>
      <c r="C9445" s="220"/>
      <c r="D9445" s="220"/>
      <c r="E9445" s="220"/>
      <c r="F9445" s="220"/>
      <c r="G9445" s="220"/>
      <c r="H9445" s="220"/>
      <c r="I9445" s="220"/>
      <c r="J9445" s="220"/>
      <c r="K9445" s="220"/>
      <c r="L9445" s="220"/>
      <c r="M9445" s="326"/>
      <c r="N9445" s="220"/>
      <c r="O9445" s="220"/>
      <c r="P9445" s="220"/>
      <c r="Q9445" s="326"/>
      <c r="R9445" s="326"/>
      <c r="S9445" s="326"/>
      <c r="T9445" s="326"/>
    </row>
    <row r="9446" spans="1:20">
      <c r="A9446" s="220"/>
      <c r="B9446" s="220"/>
      <c r="C9446" s="220"/>
      <c r="D9446" s="220"/>
      <c r="E9446" s="220"/>
      <c r="F9446" s="220"/>
      <c r="G9446" s="220"/>
      <c r="H9446" s="220"/>
      <c r="I9446" s="220"/>
      <c r="J9446" s="220"/>
      <c r="K9446" s="220"/>
      <c r="L9446" s="220"/>
      <c r="M9446" s="326"/>
      <c r="N9446" s="220"/>
      <c r="O9446" s="220"/>
      <c r="P9446" s="220"/>
      <c r="Q9446" s="326"/>
      <c r="R9446" s="326"/>
      <c r="S9446" s="326"/>
      <c r="T9446" s="326"/>
    </row>
    <row r="9447" spans="1:20">
      <c r="A9447" s="220"/>
      <c r="B9447" s="220"/>
      <c r="C9447" s="220"/>
      <c r="D9447" s="220"/>
      <c r="E9447" s="220"/>
      <c r="F9447" s="220"/>
      <c r="G9447" s="220"/>
      <c r="H9447" s="220"/>
      <c r="I9447" s="220"/>
      <c r="J9447" s="220"/>
      <c r="K9447" s="220"/>
      <c r="L9447" s="220"/>
      <c r="M9447" s="326"/>
      <c r="N9447" s="220"/>
      <c r="O9447" s="220"/>
      <c r="P9447" s="220"/>
      <c r="Q9447" s="326"/>
      <c r="R9447" s="326"/>
      <c r="S9447" s="326"/>
      <c r="T9447" s="326"/>
    </row>
    <row r="9448" spans="1:20">
      <c r="A9448" s="220"/>
      <c r="B9448" s="220"/>
      <c r="C9448" s="220"/>
      <c r="D9448" s="220"/>
      <c r="E9448" s="220"/>
      <c r="F9448" s="220"/>
      <c r="G9448" s="220"/>
      <c r="H9448" s="220"/>
      <c r="I9448" s="220"/>
      <c r="J9448" s="220"/>
      <c r="K9448" s="220"/>
      <c r="L9448" s="220"/>
      <c r="M9448" s="326"/>
      <c r="N9448" s="220"/>
      <c r="O9448" s="220"/>
      <c r="P9448" s="220"/>
      <c r="Q9448" s="326"/>
      <c r="R9448" s="326"/>
      <c r="S9448" s="326"/>
      <c r="T9448" s="326"/>
    </row>
    <row r="9449" spans="1:20">
      <c r="A9449" s="220"/>
      <c r="B9449" s="220"/>
      <c r="C9449" s="220"/>
      <c r="D9449" s="220"/>
      <c r="E9449" s="220"/>
      <c r="F9449" s="220"/>
      <c r="G9449" s="220"/>
      <c r="H9449" s="220"/>
      <c r="I9449" s="220"/>
      <c r="J9449" s="220"/>
      <c r="K9449" s="220"/>
      <c r="L9449" s="220"/>
      <c r="M9449" s="326"/>
      <c r="N9449" s="220"/>
      <c r="O9449" s="220"/>
      <c r="P9449" s="220"/>
      <c r="Q9449" s="326"/>
      <c r="R9449" s="326"/>
      <c r="S9449" s="326"/>
      <c r="T9449" s="326"/>
    </row>
    <row r="9450" spans="1:20">
      <c r="A9450" s="220"/>
      <c r="B9450" s="220"/>
      <c r="C9450" s="220"/>
      <c r="D9450" s="220"/>
      <c r="E9450" s="220"/>
      <c r="F9450" s="220"/>
      <c r="G9450" s="220"/>
      <c r="H9450" s="220"/>
      <c r="I9450" s="220"/>
      <c r="J9450" s="220"/>
      <c r="K9450" s="220"/>
      <c r="L9450" s="220"/>
      <c r="M9450" s="326"/>
      <c r="N9450" s="220"/>
      <c r="O9450" s="220"/>
      <c r="P9450" s="220"/>
      <c r="Q9450" s="326"/>
      <c r="R9450" s="326"/>
      <c r="S9450" s="326"/>
      <c r="T9450" s="326"/>
    </row>
    <row r="9451" spans="1:20">
      <c r="A9451" s="220"/>
      <c r="B9451" s="220"/>
      <c r="C9451" s="220"/>
      <c r="D9451" s="220"/>
      <c r="E9451" s="220"/>
      <c r="F9451" s="220"/>
      <c r="G9451" s="220"/>
      <c r="H9451" s="220"/>
      <c r="I9451" s="220"/>
      <c r="J9451" s="220"/>
      <c r="K9451" s="220"/>
      <c r="L9451" s="220"/>
      <c r="M9451" s="326"/>
      <c r="N9451" s="220"/>
      <c r="O9451" s="220"/>
      <c r="P9451" s="220"/>
      <c r="Q9451" s="326"/>
      <c r="R9451" s="326"/>
      <c r="S9451" s="326"/>
      <c r="T9451" s="326"/>
    </row>
    <row r="9452" spans="1:20">
      <c r="A9452" s="220"/>
      <c r="B9452" s="220"/>
      <c r="C9452" s="220"/>
      <c r="D9452" s="220"/>
      <c r="E9452" s="220"/>
      <c r="F9452" s="220"/>
      <c r="G9452" s="220"/>
      <c r="H9452" s="220"/>
      <c r="I9452" s="220"/>
      <c r="J9452" s="220"/>
      <c r="K9452" s="220"/>
      <c r="L9452" s="220"/>
      <c r="M9452" s="326"/>
      <c r="N9452" s="220"/>
      <c r="O9452" s="220"/>
      <c r="P9452" s="220"/>
      <c r="Q9452" s="326"/>
      <c r="R9452" s="326"/>
      <c r="S9452" s="326"/>
      <c r="T9452" s="326"/>
    </row>
    <row r="9453" spans="1:20">
      <c r="A9453" s="220"/>
      <c r="B9453" s="220"/>
      <c r="C9453" s="220"/>
      <c r="D9453" s="220"/>
      <c r="E9453" s="220"/>
      <c r="F9453" s="220"/>
      <c r="G9453" s="220"/>
      <c r="H9453" s="220"/>
      <c r="I9453" s="220"/>
      <c r="J9453" s="220"/>
      <c r="K9453" s="220"/>
      <c r="L9453" s="220"/>
      <c r="M9453" s="326"/>
      <c r="N9453" s="220"/>
      <c r="O9453" s="220"/>
      <c r="P9453" s="220"/>
      <c r="Q9453" s="326"/>
      <c r="R9453" s="326"/>
      <c r="S9453" s="326"/>
      <c r="T9453" s="326"/>
    </row>
    <row r="9454" spans="1:20">
      <c r="A9454" s="220"/>
      <c r="B9454" s="220"/>
      <c r="C9454" s="220"/>
      <c r="D9454" s="220"/>
      <c r="E9454" s="220"/>
      <c r="F9454" s="220"/>
      <c r="G9454" s="220"/>
      <c r="H9454" s="220"/>
      <c r="I9454" s="220"/>
      <c r="J9454" s="220"/>
      <c r="K9454" s="220"/>
      <c r="L9454" s="220"/>
      <c r="M9454" s="326"/>
      <c r="N9454" s="220"/>
      <c r="O9454" s="220"/>
      <c r="P9454" s="220"/>
      <c r="Q9454" s="326"/>
      <c r="R9454" s="326"/>
      <c r="S9454" s="326"/>
      <c r="T9454" s="326"/>
    </row>
    <row r="9455" spans="1:20">
      <c r="A9455" s="220"/>
      <c r="B9455" s="220"/>
      <c r="C9455" s="220"/>
      <c r="D9455" s="220"/>
      <c r="E9455" s="220"/>
      <c r="F9455" s="220"/>
      <c r="G9455" s="220"/>
      <c r="H9455" s="220"/>
      <c r="I9455" s="220"/>
      <c r="J9455" s="220"/>
      <c r="K9455" s="220"/>
      <c r="L9455" s="220"/>
      <c r="M9455" s="326"/>
      <c r="N9455" s="220"/>
      <c r="O9455" s="220"/>
      <c r="P9455" s="220"/>
      <c r="Q9455" s="326"/>
      <c r="R9455" s="326"/>
      <c r="S9455" s="326"/>
      <c r="T9455" s="326"/>
    </row>
    <row r="9456" spans="1:20">
      <c r="A9456" s="220"/>
      <c r="B9456" s="220"/>
      <c r="C9456" s="220"/>
      <c r="D9456" s="220"/>
      <c r="E9456" s="220"/>
      <c r="F9456" s="220"/>
      <c r="G9456" s="220"/>
      <c r="H9456" s="220"/>
      <c r="I9456" s="220"/>
      <c r="J9456" s="220"/>
      <c r="K9456" s="220"/>
      <c r="L9456" s="220"/>
      <c r="M9456" s="326"/>
      <c r="N9456" s="220"/>
      <c r="O9456" s="220"/>
      <c r="P9456" s="220"/>
      <c r="Q9456" s="326"/>
      <c r="R9456" s="326"/>
      <c r="S9456" s="326"/>
      <c r="T9456" s="326"/>
    </row>
    <row r="9457" spans="1:20">
      <c r="A9457" s="220"/>
      <c r="B9457" s="220"/>
      <c r="C9457" s="220"/>
      <c r="D9457" s="220"/>
      <c r="E9457" s="220"/>
      <c r="F9457" s="220"/>
      <c r="G9457" s="220"/>
      <c r="H9457" s="220"/>
      <c r="I9457" s="220"/>
      <c r="J9457" s="220"/>
      <c r="K9457" s="220"/>
      <c r="L9457" s="220"/>
      <c r="M9457" s="326"/>
      <c r="N9457" s="220"/>
      <c r="O9457" s="220"/>
      <c r="P9457" s="220"/>
      <c r="Q9457" s="326"/>
      <c r="R9457" s="326"/>
      <c r="S9457" s="326"/>
      <c r="T9457" s="326"/>
    </row>
    <row r="9458" spans="1:20">
      <c r="A9458" s="220"/>
      <c r="B9458" s="220"/>
      <c r="C9458" s="220"/>
      <c r="D9458" s="220"/>
      <c r="E9458" s="220"/>
      <c r="F9458" s="220"/>
      <c r="G9458" s="220"/>
      <c r="H9458" s="220"/>
      <c r="I9458" s="220"/>
      <c r="J9458" s="220"/>
      <c r="K9458" s="220"/>
      <c r="L9458" s="220"/>
      <c r="M9458" s="326"/>
      <c r="N9458" s="220"/>
      <c r="O9458" s="220"/>
      <c r="P9458" s="220"/>
      <c r="Q9458" s="326"/>
      <c r="R9458" s="326"/>
      <c r="S9458" s="326"/>
      <c r="T9458" s="326"/>
    </row>
    <row r="9459" spans="1:20">
      <c r="A9459" s="220"/>
      <c r="B9459" s="220"/>
      <c r="C9459" s="220"/>
      <c r="D9459" s="220"/>
      <c r="E9459" s="220"/>
      <c r="F9459" s="220"/>
      <c r="G9459" s="220"/>
      <c r="H9459" s="220"/>
      <c r="I9459" s="220"/>
      <c r="J9459" s="220"/>
      <c r="K9459" s="220"/>
      <c r="L9459" s="220"/>
      <c r="M9459" s="326"/>
      <c r="N9459" s="220"/>
      <c r="O9459" s="220"/>
      <c r="P9459" s="220"/>
      <c r="Q9459" s="326"/>
      <c r="R9459" s="326"/>
      <c r="S9459" s="326"/>
      <c r="T9459" s="326"/>
    </row>
    <row r="9460" spans="1:20">
      <c r="A9460" s="220"/>
      <c r="B9460" s="220"/>
      <c r="C9460" s="220"/>
      <c r="D9460" s="220"/>
      <c r="E9460" s="220"/>
      <c r="F9460" s="220"/>
      <c r="G9460" s="220"/>
      <c r="H9460" s="220"/>
      <c r="I9460" s="220"/>
      <c r="J9460" s="220"/>
      <c r="K9460" s="220"/>
      <c r="L9460" s="220"/>
      <c r="M9460" s="326"/>
      <c r="N9460" s="220"/>
      <c r="O9460" s="220"/>
      <c r="P9460" s="220"/>
      <c r="Q9460" s="326"/>
      <c r="R9460" s="326"/>
      <c r="S9460" s="326"/>
      <c r="T9460" s="326"/>
    </row>
    <row r="9461" spans="1:20">
      <c r="A9461" s="220"/>
      <c r="B9461" s="220"/>
      <c r="C9461" s="220"/>
      <c r="D9461" s="220"/>
      <c r="E9461" s="220"/>
      <c r="F9461" s="220"/>
      <c r="G9461" s="220"/>
      <c r="H9461" s="220"/>
      <c r="I9461" s="220"/>
      <c r="J9461" s="220"/>
      <c r="K9461" s="220"/>
      <c r="L9461" s="220"/>
      <c r="M9461" s="326"/>
      <c r="N9461" s="220"/>
      <c r="O9461" s="220"/>
      <c r="P9461" s="220"/>
      <c r="Q9461" s="326"/>
      <c r="R9461" s="326"/>
      <c r="S9461" s="326"/>
      <c r="T9461" s="326"/>
    </row>
    <row r="9462" spans="1:20">
      <c r="A9462" s="220"/>
      <c r="B9462" s="220"/>
      <c r="C9462" s="220"/>
      <c r="D9462" s="220"/>
      <c r="E9462" s="220"/>
      <c r="F9462" s="220"/>
      <c r="G9462" s="220"/>
      <c r="H9462" s="220"/>
      <c r="I9462" s="220"/>
      <c r="J9462" s="220"/>
      <c r="K9462" s="220"/>
      <c r="L9462" s="220"/>
      <c r="M9462" s="326"/>
      <c r="N9462" s="220"/>
      <c r="O9462" s="220"/>
      <c r="P9462" s="220"/>
      <c r="Q9462" s="326"/>
      <c r="R9462" s="326"/>
      <c r="S9462" s="326"/>
      <c r="T9462" s="326"/>
    </row>
    <row r="9463" spans="1:20">
      <c r="A9463" s="220"/>
      <c r="B9463" s="220"/>
      <c r="C9463" s="220"/>
      <c r="D9463" s="220"/>
      <c r="E9463" s="220"/>
      <c r="F9463" s="220"/>
      <c r="G9463" s="220"/>
      <c r="H9463" s="220"/>
      <c r="I9463" s="220"/>
      <c r="J9463" s="220"/>
      <c r="K9463" s="220"/>
      <c r="L9463" s="220"/>
      <c r="M9463" s="326"/>
      <c r="N9463" s="220"/>
      <c r="O9463" s="220"/>
      <c r="P9463" s="220"/>
      <c r="Q9463" s="326"/>
      <c r="R9463" s="326"/>
      <c r="S9463" s="326"/>
      <c r="T9463" s="326"/>
    </row>
    <row r="9464" spans="1:20">
      <c r="A9464" s="220"/>
      <c r="B9464" s="220"/>
      <c r="C9464" s="220"/>
      <c r="D9464" s="220"/>
      <c r="E9464" s="220"/>
      <c r="F9464" s="220"/>
      <c r="G9464" s="220"/>
      <c r="H9464" s="220"/>
      <c r="I9464" s="220"/>
      <c r="J9464" s="220"/>
      <c r="K9464" s="220"/>
      <c r="L9464" s="220"/>
      <c r="M9464" s="326"/>
      <c r="N9464" s="220"/>
      <c r="O9464" s="220"/>
      <c r="P9464" s="220"/>
      <c r="Q9464" s="326"/>
      <c r="R9464" s="326"/>
      <c r="S9464" s="326"/>
      <c r="T9464" s="326"/>
    </row>
    <row r="9465" spans="1:20">
      <c r="A9465" s="220"/>
      <c r="B9465" s="220"/>
      <c r="C9465" s="220"/>
      <c r="D9465" s="220"/>
      <c r="E9465" s="220"/>
      <c r="F9465" s="220"/>
      <c r="G9465" s="220"/>
      <c r="H9465" s="220"/>
      <c r="I9465" s="220"/>
      <c r="J9465" s="220"/>
      <c r="K9465" s="220"/>
      <c r="L9465" s="220"/>
      <c r="M9465" s="326"/>
      <c r="N9465" s="220"/>
      <c r="O9465" s="220"/>
      <c r="P9465" s="220"/>
      <c r="Q9465" s="326"/>
      <c r="R9465" s="326"/>
      <c r="S9465" s="326"/>
      <c r="T9465" s="326"/>
    </row>
    <row r="9466" spans="1:20">
      <c r="A9466" s="220"/>
      <c r="B9466" s="220"/>
      <c r="C9466" s="220"/>
      <c r="D9466" s="220"/>
      <c r="E9466" s="220"/>
      <c r="F9466" s="220"/>
      <c r="G9466" s="220"/>
      <c r="H9466" s="220"/>
      <c r="I9466" s="220"/>
      <c r="J9466" s="220"/>
      <c r="K9466" s="220"/>
      <c r="L9466" s="220"/>
      <c r="M9466" s="326"/>
      <c r="N9466" s="220"/>
      <c r="O9466" s="220"/>
      <c r="P9466" s="220"/>
      <c r="Q9466" s="326"/>
      <c r="R9466" s="326"/>
      <c r="S9466" s="326"/>
      <c r="T9466" s="326"/>
    </row>
    <row r="9467" spans="1:20">
      <c r="A9467" s="220"/>
      <c r="B9467" s="220"/>
      <c r="C9467" s="220"/>
      <c r="D9467" s="220"/>
      <c r="E9467" s="220"/>
      <c r="F9467" s="220"/>
      <c r="G9467" s="220"/>
      <c r="H9467" s="220"/>
      <c r="I9467" s="220"/>
      <c r="J9467" s="220"/>
      <c r="K9467" s="220"/>
      <c r="L9467" s="220"/>
      <c r="M9467" s="326"/>
      <c r="N9467" s="220"/>
      <c r="O9467" s="220"/>
      <c r="P9467" s="220"/>
      <c r="Q9467" s="326"/>
      <c r="R9467" s="326"/>
      <c r="S9467" s="326"/>
      <c r="T9467" s="326"/>
    </row>
    <row r="9468" spans="1:20">
      <c r="A9468" s="220"/>
      <c r="B9468" s="220"/>
      <c r="C9468" s="220"/>
      <c r="D9468" s="220"/>
      <c r="E9468" s="220"/>
      <c r="F9468" s="220"/>
      <c r="G9468" s="220"/>
      <c r="H9468" s="220"/>
      <c r="I9468" s="220"/>
      <c r="J9468" s="220"/>
      <c r="K9468" s="220"/>
      <c r="L9468" s="220"/>
      <c r="M9468" s="326"/>
      <c r="N9468" s="220"/>
      <c r="O9468" s="220"/>
      <c r="P9468" s="220"/>
      <c r="Q9468" s="326"/>
      <c r="R9468" s="326"/>
      <c r="S9468" s="326"/>
      <c r="T9468" s="326"/>
    </row>
    <row r="9469" spans="1:20">
      <c r="A9469" s="220"/>
      <c r="B9469" s="220"/>
      <c r="C9469" s="220"/>
      <c r="D9469" s="220"/>
      <c r="E9469" s="220"/>
      <c r="F9469" s="220"/>
      <c r="G9469" s="220"/>
      <c r="H9469" s="220"/>
      <c r="I9469" s="220"/>
      <c r="J9469" s="220"/>
      <c r="K9469" s="220"/>
      <c r="L9469" s="220"/>
      <c r="M9469" s="326"/>
      <c r="N9469" s="220"/>
      <c r="O9469" s="220"/>
      <c r="P9469" s="220"/>
      <c r="Q9469" s="326"/>
      <c r="R9469" s="326"/>
      <c r="S9469" s="326"/>
      <c r="T9469" s="326"/>
    </row>
    <row r="9470" spans="1:20">
      <c r="A9470" s="220"/>
      <c r="B9470" s="220"/>
      <c r="C9470" s="220"/>
      <c r="D9470" s="220"/>
      <c r="E9470" s="220"/>
      <c r="F9470" s="220"/>
      <c r="G9470" s="220"/>
      <c r="H9470" s="220"/>
      <c r="I9470" s="220"/>
      <c r="J9470" s="220"/>
      <c r="K9470" s="220"/>
      <c r="L9470" s="220"/>
      <c r="M9470" s="326"/>
      <c r="N9470" s="220"/>
      <c r="O9470" s="220"/>
      <c r="P9470" s="220"/>
      <c r="Q9470" s="326"/>
      <c r="R9470" s="326"/>
      <c r="S9470" s="326"/>
      <c r="T9470" s="326"/>
    </row>
    <row r="9471" spans="1:20">
      <c r="A9471" s="220"/>
      <c r="B9471" s="220"/>
      <c r="C9471" s="220"/>
      <c r="D9471" s="220"/>
      <c r="E9471" s="220"/>
      <c r="F9471" s="220"/>
      <c r="G9471" s="220"/>
      <c r="H9471" s="220"/>
      <c r="I9471" s="220"/>
      <c r="J9471" s="220"/>
      <c r="K9471" s="220"/>
      <c r="L9471" s="220"/>
      <c r="M9471" s="326"/>
      <c r="N9471" s="220"/>
      <c r="O9471" s="220"/>
      <c r="P9471" s="220"/>
      <c r="Q9471" s="326"/>
      <c r="R9471" s="326"/>
      <c r="S9471" s="326"/>
      <c r="T9471" s="326"/>
    </row>
    <row r="9472" spans="1:20">
      <c r="A9472" s="220"/>
      <c r="B9472" s="220"/>
      <c r="C9472" s="220"/>
      <c r="D9472" s="220"/>
      <c r="E9472" s="220"/>
      <c r="F9472" s="220"/>
      <c r="G9472" s="220"/>
      <c r="H9472" s="220"/>
      <c r="I9472" s="220"/>
      <c r="J9472" s="220"/>
      <c r="K9472" s="220"/>
      <c r="L9472" s="220"/>
      <c r="M9472" s="326"/>
      <c r="N9472" s="220"/>
      <c r="O9472" s="220"/>
      <c r="P9472" s="220"/>
      <c r="Q9472" s="326"/>
      <c r="R9472" s="326"/>
      <c r="S9472" s="326"/>
      <c r="T9472" s="326"/>
    </row>
    <row r="9473" spans="1:20">
      <c r="A9473" s="220"/>
      <c r="B9473" s="220"/>
      <c r="C9473" s="220"/>
      <c r="D9473" s="220"/>
      <c r="E9473" s="220"/>
      <c r="F9473" s="220"/>
      <c r="G9473" s="220"/>
      <c r="H9473" s="220"/>
      <c r="I9473" s="220"/>
      <c r="J9473" s="220"/>
      <c r="K9473" s="220"/>
      <c r="L9473" s="220"/>
      <c r="M9473" s="326"/>
      <c r="N9473" s="220"/>
      <c r="O9473" s="220"/>
      <c r="P9473" s="220"/>
      <c r="Q9473" s="326"/>
      <c r="R9473" s="326"/>
      <c r="S9473" s="326"/>
      <c r="T9473" s="326"/>
    </row>
    <row r="9474" spans="1:20">
      <c r="A9474" s="220"/>
      <c r="B9474" s="220"/>
      <c r="C9474" s="220"/>
      <c r="D9474" s="220"/>
      <c r="E9474" s="220"/>
      <c r="F9474" s="220"/>
      <c r="G9474" s="220"/>
      <c r="H9474" s="220"/>
      <c r="I9474" s="220"/>
      <c r="J9474" s="220"/>
      <c r="K9474" s="220"/>
      <c r="L9474" s="220"/>
      <c r="M9474" s="326"/>
      <c r="N9474" s="220"/>
      <c r="O9474" s="220"/>
      <c r="P9474" s="220"/>
      <c r="Q9474" s="326"/>
      <c r="R9474" s="326"/>
      <c r="S9474" s="326"/>
      <c r="T9474" s="326"/>
    </row>
    <row r="9475" spans="1:20">
      <c r="A9475" s="220"/>
      <c r="B9475" s="220"/>
      <c r="C9475" s="220"/>
      <c r="D9475" s="220"/>
      <c r="E9475" s="220"/>
      <c r="F9475" s="220"/>
      <c r="G9475" s="220"/>
      <c r="H9475" s="220"/>
      <c r="I9475" s="220"/>
      <c r="J9475" s="220"/>
      <c r="K9475" s="220"/>
      <c r="L9475" s="220"/>
      <c r="M9475" s="326"/>
      <c r="N9475" s="220"/>
      <c r="O9475" s="220"/>
      <c r="P9475" s="220"/>
      <c r="Q9475" s="326"/>
      <c r="R9475" s="326"/>
      <c r="S9475" s="326"/>
      <c r="T9475" s="326"/>
    </row>
    <row r="9476" spans="1:20">
      <c r="A9476" s="220"/>
      <c r="B9476" s="220"/>
      <c r="C9476" s="220"/>
      <c r="D9476" s="220"/>
      <c r="E9476" s="220"/>
      <c r="F9476" s="220"/>
      <c r="G9476" s="220"/>
      <c r="H9476" s="220"/>
      <c r="I9476" s="220"/>
      <c r="J9476" s="220"/>
      <c r="K9476" s="220"/>
      <c r="L9476" s="220"/>
      <c r="M9476" s="326"/>
      <c r="N9476" s="220"/>
      <c r="O9476" s="220"/>
      <c r="P9476" s="220"/>
      <c r="Q9476" s="326"/>
      <c r="R9476" s="326"/>
      <c r="S9476" s="326"/>
      <c r="T9476" s="326"/>
    </row>
    <row r="9477" spans="1:20">
      <c r="A9477" s="220"/>
      <c r="B9477" s="220"/>
      <c r="C9477" s="220"/>
      <c r="D9477" s="220"/>
      <c r="E9477" s="220"/>
      <c r="F9477" s="220"/>
      <c r="G9477" s="220"/>
      <c r="H9477" s="220"/>
      <c r="I9477" s="220"/>
      <c r="J9477" s="220"/>
      <c r="K9477" s="220"/>
      <c r="L9477" s="220"/>
      <c r="M9477" s="326"/>
      <c r="N9477" s="220"/>
      <c r="O9477" s="220"/>
      <c r="P9477" s="220"/>
      <c r="Q9477" s="326"/>
      <c r="R9477" s="326"/>
      <c r="S9477" s="326"/>
      <c r="T9477" s="326"/>
    </row>
    <row r="9478" spans="1:20">
      <c r="A9478" s="220"/>
      <c r="B9478" s="220"/>
      <c r="C9478" s="220"/>
      <c r="D9478" s="220"/>
      <c r="E9478" s="220"/>
      <c r="F9478" s="220"/>
      <c r="G9478" s="220"/>
      <c r="H9478" s="220"/>
      <c r="I9478" s="220"/>
      <c r="J9478" s="220"/>
      <c r="K9478" s="220"/>
      <c r="L9478" s="220"/>
      <c r="M9478" s="326"/>
      <c r="N9478" s="220"/>
      <c r="O9478" s="220"/>
      <c r="P9478" s="220"/>
      <c r="Q9478" s="326"/>
      <c r="R9478" s="326"/>
      <c r="S9478" s="326"/>
      <c r="T9478" s="326"/>
    </row>
    <row r="9479" spans="1:20">
      <c r="A9479" s="220"/>
      <c r="B9479" s="220"/>
      <c r="C9479" s="220"/>
      <c r="D9479" s="220"/>
      <c r="E9479" s="220"/>
      <c r="F9479" s="220"/>
      <c r="G9479" s="220"/>
      <c r="H9479" s="220"/>
      <c r="I9479" s="220"/>
      <c r="J9479" s="220"/>
      <c r="K9479" s="220"/>
      <c r="L9479" s="220"/>
      <c r="M9479" s="326"/>
      <c r="N9479" s="220"/>
      <c r="O9479" s="220"/>
      <c r="P9479" s="220"/>
      <c r="Q9479" s="326"/>
      <c r="R9479" s="326"/>
      <c r="S9479" s="326"/>
      <c r="T9479" s="326"/>
    </row>
    <row r="9480" spans="1:20">
      <c r="A9480" s="220"/>
      <c r="B9480" s="220"/>
      <c r="C9480" s="220"/>
      <c r="D9480" s="220"/>
      <c r="E9480" s="220"/>
      <c r="F9480" s="220"/>
      <c r="G9480" s="220"/>
      <c r="H9480" s="220"/>
      <c r="I9480" s="220"/>
      <c r="J9480" s="220"/>
      <c r="K9480" s="220"/>
      <c r="L9480" s="220"/>
      <c r="M9480" s="326"/>
      <c r="N9480" s="220"/>
      <c r="O9480" s="220"/>
      <c r="P9480" s="220"/>
      <c r="Q9480" s="326"/>
      <c r="R9480" s="326"/>
      <c r="S9480" s="326"/>
      <c r="T9480" s="326"/>
    </row>
    <row r="9481" spans="1:20">
      <c r="A9481" s="220"/>
      <c r="B9481" s="220"/>
      <c r="C9481" s="220"/>
      <c r="D9481" s="220"/>
      <c r="E9481" s="220"/>
      <c r="F9481" s="220"/>
      <c r="G9481" s="220"/>
      <c r="H9481" s="220"/>
      <c r="I9481" s="220"/>
      <c r="J9481" s="220"/>
      <c r="K9481" s="220"/>
      <c r="L9481" s="220"/>
      <c r="M9481" s="326"/>
      <c r="N9481" s="220"/>
      <c r="O9481" s="220"/>
      <c r="P9481" s="220"/>
      <c r="Q9481" s="326"/>
      <c r="R9481" s="326"/>
      <c r="S9481" s="326"/>
      <c r="T9481" s="326"/>
    </row>
    <row r="9482" spans="1:20">
      <c r="A9482" s="220"/>
      <c r="B9482" s="220"/>
      <c r="C9482" s="220"/>
      <c r="D9482" s="220"/>
      <c r="E9482" s="220"/>
      <c r="F9482" s="220"/>
      <c r="G9482" s="220"/>
      <c r="H9482" s="220"/>
      <c r="I9482" s="220"/>
      <c r="J9482" s="220"/>
      <c r="K9482" s="220"/>
      <c r="L9482" s="220"/>
      <c r="M9482" s="326"/>
      <c r="N9482" s="220"/>
      <c r="O9482" s="220"/>
      <c r="P9482" s="220"/>
      <c r="Q9482" s="326"/>
      <c r="R9482" s="326"/>
      <c r="S9482" s="326"/>
      <c r="T9482" s="326"/>
    </row>
    <row r="9483" spans="1:20">
      <c r="A9483" s="220"/>
      <c r="B9483" s="220"/>
      <c r="C9483" s="220"/>
      <c r="D9483" s="220"/>
      <c r="E9483" s="220"/>
      <c r="F9483" s="220"/>
      <c r="G9483" s="220"/>
      <c r="H9483" s="220"/>
      <c r="I9483" s="220"/>
      <c r="J9483" s="220"/>
      <c r="K9483" s="220"/>
      <c r="L9483" s="220"/>
      <c r="M9483" s="326"/>
      <c r="N9483" s="220"/>
      <c r="O9483" s="220"/>
      <c r="P9483" s="220"/>
      <c r="Q9483" s="326"/>
      <c r="R9483" s="326"/>
      <c r="S9483" s="326"/>
      <c r="T9483" s="326"/>
    </row>
    <row r="9484" spans="1:20">
      <c r="A9484" s="220"/>
      <c r="B9484" s="220"/>
      <c r="C9484" s="220"/>
      <c r="D9484" s="220"/>
      <c r="E9484" s="220"/>
      <c r="F9484" s="220"/>
      <c r="G9484" s="220"/>
      <c r="H9484" s="220"/>
      <c r="I9484" s="220"/>
      <c r="J9484" s="220"/>
      <c r="K9484" s="220"/>
      <c r="L9484" s="220"/>
      <c r="M9484" s="326"/>
      <c r="N9484" s="220"/>
      <c r="O9484" s="220"/>
      <c r="P9484" s="220"/>
      <c r="Q9484" s="326"/>
      <c r="R9484" s="326"/>
      <c r="S9484" s="326"/>
      <c r="T9484" s="326"/>
    </row>
    <row r="9485" spans="1:20">
      <c r="A9485" s="220"/>
      <c r="B9485" s="220"/>
      <c r="C9485" s="220"/>
      <c r="D9485" s="220"/>
      <c r="E9485" s="220"/>
      <c r="F9485" s="220"/>
      <c r="G9485" s="220"/>
      <c r="H9485" s="220"/>
      <c r="I9485" s="220"/>
      <c r="J9485" s="220"/>
      <c r="K9485" s="220"/>
      <c r="L9485" s="220"/>
      <c r="M9485" s="326"/>
      <c r="N9485" s="220"/>
      <c r="O9485" s="220"/>
      <c r="P9485" s="220"/>
      <c r="Q9485" s="326"/>
      <c r="R9485" s="326"/>
      <c r="S9485" s="326"/>
      <c r="T9485" s="326"/>
    </row>
    <row r="9486" spans="1:20">
      <c r="A9486" s="220"/>
      <c r="B9486" s="220"/>
      <c r="C9486" s="220"/>
      <c r="D9486" s="220"/>
      <c r="E9486" s="220"/>
      <c r="F9486" s="220"/>
      <c r="G9486" s="220"/>
      <c r="H9486" s="220"/>
      <c r="I9486" s="220"/>
      <c r="J9486" s="220"/>
      <c r="K9486" s="220"/>
      <c r="L9486" s="220"/>
      <c r="M9486" s="326"/>
      <c r="N9486" s="220"/>
      <c r="O9486" s="220"/>
      <c r="P9486" s="220"/>
      <c r="Q9486" s="326"/>
      <c r="R9486" s="326"/>
      <c r="S9486" s="326"/>
      <c r="T9486" s="326"/>
    </row>
    <row r="9487" spans="1:20">
      <c r="A9487" s="220"/>
      <c r="B9487" s="220"/>
      <c r="C9487" s="220"/>
      <c r="D9487" s="220"/>
      <c r="E9487" s="220"/>
      <c r="F9487" s="220"/>
      <c r="G9487" s="220"/>
      <c r="H9487" s="220"/>
      <c r="I9487" s="220"/>
      <c r="J9487" s="220"/>
      <c r="K9487" s="220"/>
      <c r="L9487" s="220"/>
      <c r="M9487" s="326"/>
      <c r="N9487" s="220"/>
      <c r="O9487" s="220"/>
      <c r="P9487" s="220"/>
      <c r="Q9487" s="326"/>
      <c r="R9487" s="326"/>
      <c r="S9487" s="326"/>
      <c r="T9487" s="326"/>
    </row>
    <row r="9488" spans="1:20">
      <c r="A9488" s="220"/>
      <c r="B9488" s="220"/>
      <c r="C9488" s="220"/>
      <c r="D9488" s="220"/>
      <c r="E9488" s="220"/>
      <c r="F9488" s="220"/>
      <c r="G9488" s="220"/>
      <c r="H9488" s="220"/>
      <c r="I9488" s="220"/>
      <c r="J9488" s="220"/>
      <c r="K9488" s="220"/>
      <c r="L9488" s="220"/>
      <c r="M9488" s="326"/>
      <c r="N9488" s="220"/>
      <c r="O9488" s="220"/>
      <c r="P9488" s="220"/>
      <c r="Q9488" s="326"/>
      <c r="R9488" s="326"/>
      <c r="S9488" s="326"/>
      <c r="T9488" s="326"/>
    </row>
    <row r="9489" spans="1:20">
      <c r="A9489" s="220"/>
      <c r="B9489" s="220"/>
      <c r="C9489" s="220"/>
      <c r="D9489" s="220"/>
      <c r="E9489" s="220"/>
      <c r="F9489" s="220"/>
      <c r="G9489" s="220"/>
      <c r="H9489" s="220"/>
      <c r="I9489" s="220"/>
      <c r="J9489" s="220"/>
      <c r="K9489" s="220"/>
      <c r="L9489" s="220"/>
      <c r="M9489" s="326"/>
      <c r="N9489" s="220"/>
      <c r="O9489" s="220"/>
      <c r="P9489" s="220"/>
      <c r="Q9489" s="326"/>
      <c r="R9489" s="326"/>
      <c r="S9489" s="326"/>
      <c r="T9489" s="326"/>
    </row>
    <row r="9490" spans="1:20">
      <c r="A9490" s="220"/>
      <c r="B9490" s="220"/>
      <c r="C9490" s="220"/>
      <c r="D9490" s="220"/>
      <c r="E9490" s="220"/>
      <c r="F9490" s="220"/>
      <c r="G9490" s="220"/>
      <c r="H9490" s="220"/>
      <c r="I9490" s="220"/>
      <c r="J9490" s="220"/>
      <c r="K9490" s="220"/>
      <c r="L9490" s="220"/>
      <c r="M9490" s="326"/>
      <c r="N9490" s="220"/>
      <c r="O9490" s="220"/>
      <c r="P9490" s="220"/>
      <c r="Q9490" s="326"/>
      <c r="R9490" s="326"/>
      <c r="S9490" s="326"/>
      <c r="T9490" s="326"/>
    </row>
    <row r="9491" spans="1:20">
      <c r="A9491" s="220"/>
      <c r="B9491" s="220"/>
      <c r="C9491" s="220"/>
      <c r="D9491" s="220"/>
      <c r="E9491" s="220"/>
      <c r="F9491" s="220"/>
      <c r="G9491" s="220"/>
      <c r="H9491" s="220"/>
      <c r="I9491" s="220"/>
      <c r="J9491" s="220"/>
      <c r="K9491" s="220"/>
      <c r="L9491" s="220"/>
      <c r="M9491" s="326"/>
      <c r="N9491" s="220"/>
      <c r="O9491" s="220"/>
      <c r="P9491" s="220"/>
      <c r="Q9491" s="326"/>
      <c r="R9491" s="326"/>
      <c r="S9491" s="326"/>
      <c r="T9491" s="326"/>
    </row>
    <row r="9492" spans="1:20">
      <c r="A9492" s="220"/>
      <c r="B9492" s="220"/>
      <c r="C9492" s="220"/>
      <c r="D9492" s="220"/>
      <c r="E9492" s="220"/>
      <c r="F9492" s="220"/>
      <c r="G9492" s="220"/>
      <c r="H9492" s="220"/>
      <c r="I9492" s="220"/>
      <c r="J9492" s="220"/>
      <c r="K9492" s="220"/>
      <c r="L9492" s="220"/>
      <c r="M9492" s="326"/>
      <c r="N9492" s="220"/>
      <c r="O9492" s="220"/>
      <c r="P9492" s="220"/>
      <c r="Q9492" s="326"/>
      <c r="R9492" s="326"/>
      <c r="S9492" s="326"/>
      <c r="T9492" s="326"/>
    </row>
    <row r="9493" spans="1:20">
      <c r="A9493" s="220"/>
      <c r="B9493" s="220"/>
      <c r="C9493" s="220"/>
      <c r="D9493" s="220"/>
      <c r="E9493" s="220"/>
      <c r="F9493" s="220"/>
      <c r="G9493" s="220"/>
      <c r="H9493" s="220"/>
      <c r="I9493" s="220"/>
      <c r="J9493" s="220"/>
      <c r="K9493" s="220"/>
      <c r="L9493" s="220"/>
      <c r="M9493" s="326"/>
      <c r="N9493" s="220"/>
      <c r="O9493" s="220"/>
      <c r="P9493" s="220"/>
      <c r="Q9493" s="326"/>
      <c r="R9493" s="326"/>
      <c r="S9493" s="326"/>
      <c r="T9493" s="326"/>
    </row>
    <row r="9494" spans="1:20">
      <c r="A9494" s="220"/>
      <c r="B9494" s="220"/>
      <c r="C9494" s="220"/>
      <c r="D9494" s="220"/>
      <c r="E9494" s="220"/>
      <c r="F9494" s="220"/>
      <c r="G9494" s="220"/>
      <c r="H9494" s="220"/>
      <c r="I9494" s="220"/>
      <c r="J9494" s="220"/>
      <c r="K9494" s="220"/>
      <c r="L9494" s="220"/>
      <c r="M9494" s="326"/>
      <c r="N9494" s="220"/>
      <c r="O9494" s="220"/>
      <c r="P9494" s="220"/>
      <c r="Q9494" s="326"/>
      <c r="R9494" s="326"/>
      <c r="S9494" s="326"/>
      <c r="T9494" s="326"/>
    </row>
    <row r="9495" spans="1:20">
      <c r="A9495" s="220"/>
      <c r="B9495" s="220"/>
      <c r="C9495" s="220"/>
      <c r="D9495" s="220"/>
      <c r="E9495" s="220"/>
      <c r="F9495" s="220"/>
      <c r="G9495" s="220"/>
      <c r="H9495" s="220"/>
      <c r="I9495" s="220"/>
      <c r="J9495" s="220"/>
      <c r="K9495" s="220"/>
      <c r="L9495" s="220"/>
      <c r="M9495" s="326"/>
      <c r="N9495" s="220"/>
      <c r="O9495" s="220"/>
      <c r="P9495" s="220"/>
      <c r="Q9495" s="326"/>
      <c r="R9495" s="326"/>
      <c r="S9495" s="326"/>
      <c r="T9495" s="326"/>
    </row>
    <row r="9496" spans="1:20">
      <c r="A9496" s="220"/>
      <c r="B9496" s="220"/>
      <c r="C9496" s="220"/>
      <c r="D9496" s="220"/>
      <c r="E9496" s="220"/>
      <c r="F9496" s="220"/>
      <c r="G9496" s="220"/>
      <c r="H9496" s="220"/>
      <c r="I9496" s="220"/>
      <c r="J9496" s="220"/>
      <c r="K9496" s="220"/>
      <c r="L9496" s="220"/>
      <c r="M9496" s="326"/>
      <c r="N9496" s="220"/>
      <c r="O9496" s="220"/>
      <c r="P9496" s="220"/>
      <c r="Q9496" s="326"/>
      <c r="R9496" s="326"/>
      <c r="S9496" s="326"/>
      <c r="T9496" s="326"/>
    </row>
    <row r="9497" spans="1:20">
      <c r="A9497" s="220"/>
      <c r="B9497" s="220"/>
      <c r="C9497" s="220"/>
      <c r="D9497" s="220"/>
      <c r="E9497" s="220"/>
      <c r="F9497" s="220"/>
      <c r="G9497" s="220"/>
      <c r="H9497" s="220"/>
      <c r="I9497" s="220"/>
      <c r="J9497" s="220"/>
      <c r="K9497" s="220"/>
      <c r="L9497" s="220"/>
      <c r="M9497" s="326"/>
      <c r="N9497" s="220"/>
      <c r="O9497" s="220"/>
      <c r="P9497" s="220"/>
      <c r="Q9497" s="326"/>
      <c r="R9497" s="326"/>
      <c r="S9497" s="326"/>
      <c r="T9497" s="326"/>
    </row>
    <row r="9498" spans="1:20">
      <c r="A9498" s="220"/>
      <c r="B9498" s="220"/>
      <c r="C9498" s="220"/>
      <c r="D9498" s="220"/>
      <c r="E9498" s="220"/>
      <c r="F9498" s="220"/>
      <c r="G9498" s="220"/>
      <c r="H9498" s="220"/>
      <c r="I9498" s="220"/>
      <c r="J9498" s="220"/>
      <c r="K9498" s="220"/>
      <c r="L9498" s="220"/>
      <c r="M9498" s="326"/>
      <c r="N9498" s="220"/>
      <c r="O9498" s="220"/>
      <c r="P9498" s="220"/>
      <c r="Q9498" s="326"/>
      <c r="R9498" s="326"/>
      <c r="S9498" s="326"/>
      <c r="T9498" s="326"/>
    </row>
    <row r="9499" spans="1:20">
      <c r="A9499" s="220"/>
      <c r="B9499" s="220"/>
      <c r="C9499" s="220"/>
      <c r="D9499" s="220"/>
      <c r="E9499" s="220"/>
      <c r="F9499" s="220"/>
      <c r="G9499" s="220"/>
      <c r="H9499" s="220"/>
      <c r="I9499" s="220"/>
      <c r="J9499" s="220"/>
      <c r="K9499" s="220"/>
      <c r="L9499" s="220"/>
      <c r="M9499" s="326"/>
      <c r="N9499" s="220"/>
      <c r="O9499" s="220"/>
      <c r="P9499" s="220"/>
      <c r="Q9499" s="326"/>
      <c r="R9499" s="326"/>
      <c r="S9499" s="326"/>
      <c r="T9499" s="326"/>
    </row>
    <row r="9500" spans="1:20">
      <c r="A9500" s="220"/>
      <c r="B9500" s="220"/>
      <c r="C9500" s="220"/>
      <c r="D9500" s="220"/>
      <c r="E9500" s="220"/>
      <c r="F9500" s="220"/>
      <c r="G9500" s="220"/>
      <c r="H9500" s="220"/>
      <c r="I9500" s="220"/>
      <c r="J9500" s="220"/>
      <c r="K9500" s="220"/>
      <c r="L9500" s="220"/>
      <c r="M9500" s="326"/>
      <c r="N9500" s="220"/>
      <c r="O9500" s="220"/>
      <c r="P9500" s="220"/>
      <c r="Q9500" s="326"/>
      <c r="R9500" s="326"/>
      <c r="S9500" s="326"/>
      <c r="T9500" s="326"/>
    </row>
    <row r="9501" spans="1:20">
      <c r="A9501" s="220"/>
      <c r="B9501" s="220"/>
      <c r="C9501" s="220"/>
      <c r="D9501" s="220"/>
      <c r="E9501" s="220"/>
      <c r="F9501" s="220"/>
      <c r="G9501" s="220"/>
      <c r="H9501" s="220"/>
      <c r="I9501" s="220"/>
      <c r="J9501" s="220"/>
      <c r="K9501" s="220"/>
      <c r="L9501" s="220"/>
      <c r="M9501" s="326"/>
      <c r="N9501" s="220"/>
      <c r="O9501" s="220"/>
      <c r="P9501" s="220"/>
      <c r="Q9501" s="326"/>
      <c r="R9501" s="326"/>
      <c r="S9501" s="326"/>
      <c r="T9501" s="326"/>
    </row>
    <row r="9502" spans="1:20">
      <c r="A9502" s="220"/>
      <c r="B9502" s="220"/>
      <c r="C9502" s="220"/>
      <c r="D9502" s="220"/>
      <c r="E9502" s="220"/>
      <c r="F9502" s="220"/>
      <c r="G9502" s="220"/>
      <c r="H9502" s="220"/>
      <c r="I9502" s="220"/>
      <c r="J9502" s="220"/>
      <c r="K9502" s="220"/>
      <c r="L9502" s="220"/>
      <c r="M9502" s="326"/>
      <c r="N9502" s="220"/>
      <c r="O9502" s="220"/>
      <c r="P9502" s="220"/>
      <c r="Q9502" s="326"/>
      <c r="R9502" s="326"/>
      <c r="S9502" s="326"/>
      <c r="T9502" s="326"/>
    </row>
    <row r="9503" spans="1:20">
      <c r="A9503" s="220"/>
      <c r="B9503" s="220"/>
      <c r="C9503" s="220"/>
      <c r="D9503" s="220"/>
      <c r="E9503" s="220"/>
      <c r="F9503" s="220"/>
      <c r="G9503" s="220"/>
      <c r="H9503" s="220"/>
      <c r="I9503" s="220"/>
      <c r="J9503" s="220"/>
      <c r="K9503" s="220"/>
      <c r="L9503" s="220"/>
      <c r="M9503" s="326"/>
      <c r="N9503" s="220"/>
      <c r="O9503" s="220"/>
      <c r="P9503" s="220"/>
      <c r="Q9503" s="326"/>
      <c r="R9503" s="326"/>
      <c r="S9503" s="326"/>
      <c r="T9503" s="326"/>
    </row>
    <row r="9504" spans="1:20">
      <c r="A9504" s="220"/>
      <c r="B9504" s="220"/>
      <c r="C9504" s="220"/>
      <c r="D9504" s="220"/>
      <c r="E9504" s="220"/>
      <c r="F9504" s="220"/>
      <c r="G9504" s="220"/>
      <c r="H9504" s="220"/>
      <c r="I9504" s="220"/>
      <c r="J9504" s="220"/>
      <c r="K9504" s="220"/>
      <c r="L9504" s="220"/>
      <c r="M9504" s="326"/>
      <c r="N9504" s="220"/>
      <c r="O9504" s="220"/>
      <c r="P9504" s="220"/>
      <c r="Q9504" s="326"/>
      <c r="R9504" s="326"/>
      <c r="S9504" s="326"/>
      <c r="T9504" s="326"/>
    </row>
    <row r="9505" spans="1:20">
      <c r="A9505" s="220"/>
      <c r="B9505" s="220"/>
      <c r="C9505" s="220"/>
      <c r="D9505" s="220"/>
      <c r="E9505" s="220"/>
      <c r="F9505" s="220"/>
      <c r="G9505" s="220"/>
      <c r="H9505" s="220"/>
      <c r="I9505" s="220"/>
      <c r="J9505" s="220"/>
      <c r="K9505" s="220"/>
      <c r="L9505" s="220"/>
      <c r="M9505" s="326"/>
      <c r="N9505" s="220"/>
      <c r="O9505" s="220"/>
      <c r="P9505" s="220"/>
      <c r="Q9505" s="326"/>
      <c r="R9505" s="326"/>
      <c r="S9505" s="326"/>
      <c r="T9505" s="326"/>
    </row>
    <row r="9506" spans="1:20">
      <c r="A9506" s="220"/>
      <c r="B9506" s="220"/>
      <c r="C9506" s="220"/>
      <c r="D9506" s="220"/>
      <c r="E9506" s="220"/>
      <c r="F9506" s="220"/>
      <c r="G9506" s="220"/>
      <c r="H9506" s="220"/>
      <c r="I9506" s="220"/>
      <c r="J9506" s="220"/>
      <c r="K9506" s="220"/>
      <c r="L9506" s="220"/>
      <c r="M9506" s="326"/>
      <c r="N9506" s="220"/>
      <c r="O9506" s="220"/>
      <c r="P9506" s="220"/>
      <c r="Q9506" s="326"/>
      <c r="R9506" s="326"/>
      <c r="S9506" s="326"/>
      <c r="T9506" s="326"/>
    </row>
    <row r="9507" spans="1:20">
      <c r="A9507" s="220"/>
      <c r="B9507" s="220"/>
      <c r="C9507" s="220"/>
      <c r="D9507" s="220"/>
      <c r="E9507" s="220"/>
      <c r="F9507" s="220"/>
      <c r="G9507" s="220"/>
      <c r="H9507" s="220"/>
      <c r="I9507" s="220"/>
      <c r="J9507" s="220"/>
      <c r="K9507" s="220"/>
      <c r="L9507" s="220"/>
      <c r="M9507" s="326"/>
      <c r="N9507" s="220"/>
      <c r="O9507" s="220"/>
      <c r="P9507" s="220"/>
      <c r="Q9507" s="326"/>
      <c r="R9507" s="326"/>
      <c r="S9507" s="326"/>
      <c r="T9507" s="326"/>
    </row>
    <row r="9508" spans="1:20">
      <c r="A9508" s="220"/>
      <c r="B9508" s="220"/>
      <c r="C9508" s="220"/>
      <c r="D9508" s="220"/>
      <c r="E9508" s="220"/>
      <c r="F9508" s="220"/>
      <c r="G9508" s="220"/>
      <c r="H9508" s="220"/>
      <c r="I9508" s="220"/>
      <c r="J9508" s="220"/>
      <c r="K9508" s="220"/>
      <c r="L9508" s="220"/>
      <c r="M9508" s="326"/>
      <c r="N9508" s="220"/>
      <c r="O9508" s="220"/>
      <c r="P9508" s="220"/>
      <c r="Q9508" s="326"/>
      <c r="R9508" s="326"/>
      <c r="S9508" s="326"/>
      <c r="T9508" s="326"/>
    </row>
    <row r="9509" spans="1:20">
      <c r="A9509" s="220"/>
      <c r="B9509" s="220"/>
      <c r="C9509" s="220"/>
      <c r="D9509" s="220"/>
      <c r="E9509" s="220"/>
      <c r="F9509" s="220"/>
      <c r="G9509" s="220"/>
      <c r="H9509" s="220"/>
      <c r="I9509" s="220"/>
      <c r="J9509" s="220"/>
      <c r="K9509" s="220"/>
      <c r="L9509" s="220"/>
      <c r="M9509" s="326"/>
      <c r="N9509" s="220"/>
      <c r="O9509" s="220"/>
      <c r="P9509" s="220"/>
      <c r="Q9509" s="326"/>
      <c r="R9509" s="326"/>
      <c r="S9509" s="326"/>
      <c r="T9509" s="326"/>
    </row>
    <row r="9510" spans="1:20">
      <c r="A9510" s="220"/>
      <c r="B9510" s="220"/>
      <c r="C9510" s="220"/>
      <c r="D9510" s="220"/>
      <c r="E9510" s="220"/>
      <c r="F9510" s="220"/>
      <c r="G9510" s="220"/>
      <c r="H9510" s="220"/>
      <c r="I9510" s="220"/>
      <c r="J9510" s="220"/>
      <c r="K9510" s="220"/>
      <c r="L9510" s="220"/>
      <c r="M9510" s="326"/>
      <c r="N9510" s="220"/>
      <c r="O9510" s="220"/>
      <c r="P9510" s="220"/>
      <c r="Q9510" s="326"/>
      <c r="R9510" s="326"/>
      <c r="S9510" s="326"/>
      <c r="T9510" s="326"/>
    </row>
    <row r="9511" spans="1:20">
      <c r="A9511" s="220"/>
      <c r="B9511" s="220"/>
      <c r="C9511" s="220"/>
      <c r="D9511" s="220"/>
      <c r="E9511" s="220"/>
      <c r="F9511" s="220"/>
      <c r="G9511" s="220"/>
      <c r="H9511" s="220"/>
      <c r="I9511" s="220"/>
      <c r="J9511" s="220"/>
      <c r="K9511" s="220"/>
      <c r="L9511" s="220"/>
      <c r="M9511" s="326"/>
      <c r="N9511" s="220"/>
      <c r="O9511" s="220"/>
      <c r="P9511" s="220"/>
      <c r="Q9511" s="326"/>
      <c r="R9511" s="326"/>
      <c r="S9511" s="326"/>
      <c r="T9511" s="326"/>
    </row>
    <row r="9512" spans="1:20">
      <c r="A9512" s="220"/>
      <c r="B9512" s="220"/>
      <c r="C9512" s="220"/>
      <c r="D9512" s="220"/>
      <c r="E9512" s="220"/>
      <c r="F9512" s="220"/>
      <c r="G9512" s="220"/>
      <c r="H9512" s="220"/>
      <c r="I9512" s="220"/>
      <c r="J9512" s="220"/>
      <c r="K9512" s="220"/>
      <c r="L9512" s="220"/>
      <c r="M9512" s="326"/>
      <c r="N9512" s="220"/>
      <c r="O9512" s="220"/>
      <c r="P9512" s="220"/>
      <c r="Q9512" s="326"/>
      <c r="R9512" s="326"/>
      <c r="S9512" s="326"/>
      <c r="T9512" s="326"/>
    </row>
    <row r="9513" spans="1:20">
      <c r="A9513" s="220"/>
      <c r="B9513" s="220"/>
      <c r="C9513" s="220"/>
      <c r="D9513" s="220"/>
      <c r="E9513" s="220"/>
      <c r="F9513" s="220"/>
      <c r="G9513" s="220"/>
      <c r="H9513" s="220"/>
      <c r="I9513" s="220"/>
      <c r="J9513" s="220"/>
      <c r="K9513" s="220"/>
      <c r="L9513" s="220"/>
      <c r="M9513" s="326"/>
      <c r="N9513" s="220"/>
      <c r="O9513" s="220"/>
      <c r="P9513" s="220"/>
      <c r="Q9513" s="326"/>
      <c r="R9513" s="326"/>
      <c r="S9513" s="326"/>
      <c r="T9513" s="326"/>
    </row>
    <row r="9514" spans="1:20">
      <c r="A9514" s="220"/>
      <c r="B9514" s="220"/>
      <c r="C9514" s="220"/>
      <c r="D9514" s="220"/>
      <c r="E9514" s="220"/>
      <c r="F9514" s="220"/>
      <c r="G9514" s="220"/>
      <c r="H9514" s="220"/>
      <c r="I9514" s="220"/>
      <c r="J9514" s="220"/>
      <c r="K9514" s="220"/>
      <c r="L9514" s="220"/>
      <c r="M9514" s="326"/>
      <c r="N9514" s="220"/>
      <c r="O9514" s="220"/>
      <c r="P9514" s="220"/>
      <c r="Q9514" s="326"/>
      <c r="R9514" s="326"/>
      <c r="S9514" s="326"/>
      <c r="T9514" s="326"/>
    </row>
    <row r="9515" spans="1:20">
      <c r="A9515" s="220"/>
      <c r="B9515" s="220"/>
      <c r="C9515" s="220"/>
      <c r="D9515" s="220"/>
      <c r="E9515" s="220"/>
      <c r="F9515" s="220"/>
      <c r="G9515" s="220"/>
      <c r="H9515" s="220"/>
      <c r="I9515" s="220"/>
      <c r="J9515" s="220"/>
      <c r="K9515" s="220"/>
      <c r="L9515" s="220"/>
      <c r="M9515" s="326"/>
      <c r="N9515" s="220"/>
      <c r="O9515" s="220"/>
      <c r="P9515" s="220"/>
      <c r="Q9515" s="326"/>
      <c r="R9515" s="326"/>
      <c r="S9515" s="326"/>
      <c r="T9515" s="326"/>
    </row>
    <row r="9516" spans="1:20">
      <c r="A9516" s="220"/>
      <c r="B9516" s="220"/>
      <c r="C9516" s="220"/>
      <c r="D9516" s="220"/>
      <c r="E9516" s="220"/>
      <c r="F9516" s="220"/>
      <c r="G9516" s="220"/>
      <c r="H9516" s="220"/>
      <c r="I9516" s="220"/>
      <c r="J9516" s="220"/>
      <c r="K9516" s="220"/>
      <c r="L9516" s="220"/>
      <c r="M9516" s="326"/>
      <c r="N9516" s="220"/>
      <c r="O9516" s="220"/>
      <c r="P9516" s="220"/>
      <c r="Q9516" s="326"/>
      <c r="R9516" s="326"/>
      <c r="S9516" s="326"/>
      <c r="T9516" s="326"/>
    </row>
    <row r="9517" spans="1:20">
      <c r="A9517" s="220"/>
      <c r="B9517" s="220"/>
      <c r="C9517" s="220"/>
      <c r="D9517" s="220"/>
      <c r="E9517" s="220"/>
      <c r="F9517" s="220"/>
      <c r="G9517" s="220"/>
      <c r="H9517" s="220"/>
      <c r="I9517" s="220"/>
      <c r="J9517" s="220"/>
      <c r="K9517" s="220"/>
      <c r="L9517" s="220"/>
      <c r="M9517" s="326"/>
      <c r="N9517" s="220"/>
      <c r="O9517" s="220"/>
      <c r="P9517" s="220"/>
      <c r="Q9517" s="326"/>
      <c r="R9517" s="326"/>
      <c r="S9517" s="326"/>
      <c r="T9517" s="326"/>
    </row>
    <row r="9518" spans="1:20">
      <c r="A9518" s="220"/>
      <c r="B9518" s="220"/>
      <c r="C9518" s="220"/>
      <c r="D9518" s="220"/>
      <c r="E9518" s="220"/>
      <c r="F9518" s="220"/>
      <c r="G9518" s="220"/>
      <c r="H9518" s="220"/>
      <c r="I9518" s="220"/>
      <c r="J9518" s="220"/>
      <c r="K9518" s="220"/>
      <c r="L9518" s="220"/>
      <c r="M9518" s="326"/>
      <c r="N9518" s="220"/>
      <c r="O9518" s="220"/>
      <c r="P9518" s="220"/>
      <c r="Q9518" s="326"/>
      <c r="R9518" s="326"/>
      <c r="S9518" s="326"/>
      <c r="T9518" s="326"/>
    </row>
    <row r="9519" spans="1:20">
      <c r="A9519" s="220"/>
      <c r="B9519" s="220"/>
      <c r="C9519" s="220"/>
      <c r="D9519" s="220"/>
      <c r="E9519" s="220"/>
      <c r="F9519" s="220"/>
      <c r="G9519" s="220"/>
      <c r="H9519" s="220"/>
      <c r="I9519" s="220"/>
      <c r="J9519" s="220"/>
      <c r="K9519" s="220"/>
      <c r="L9519" s="220"/>
      <c r="M9519" s="326"/>
      <c r="N9519" s="220"/>
      <c r="O9519" s="220"/>
      <c r="P9519" s="220"/>
      <c r="Q9519" s="326"/>
      <c r="R9519" s="326"/>
      <c r="S9519" s="326"/>
      <c r="T9519" s="326"/>
    </row>
    <row r="9520" spans="1:20">
      <c r="A9520" s="220"/>
      <c r="B9520" s="220"/>
      <c r="C9520" s="220"/>
      <c r="D9520" s="220"/>
      <c r="E9520" s="220"/>
      <c r="F9520" s="220"/>
      <c r="G9520" s="220"/>
      <c r="H9520" s="220"/>
      <c r="I9520" s="220"/>
      <c r="J9520" s="220"/>
      <c r="K9520" s="220"/>
      <c r="L9520" s="220"/>
      <c r="M9520" s="326"/>
      <c r="N9520" s="220"/>
      <c r="O9520" s="220"/>
      <c r="P9520" s="220"/>
      <c r="Q9520" s="326"/>
      <c r="R9520" s="326"/>
      <c r="S9520" s="326"/>
      <c r="T9520" s="326"/>
    </row>
    <row r="9521" spans="1:20">
      <c r="A9521" s="220"/>
      <c r="B9521" s="220"/>
      <c r="C9521" s="220"/>
      <c r="D9521" s="220"/>
      <c r="E9521" s="220"/>
      <c r="F9521" s="220"/>
      <c r="G9521" s="220"/>
      <c r="H9521" s="220"/>
      <c r="I9521" s="220"/>
      <c r="J9521" s="220"/>
      <c r="K9521" s="220"/>
      <c r="L9521" s="220"/>
      <c r="M9521" s="326"/>
      <c r="N9521" s="220"/>
      <c r="O9521" s="220"/>
      <c r="P9521" s="220"/>
      <c r="Q9521" s="326"/>
      <c r="R9521" s="326"/>
      <c r="S9521" s="326"/>
      <c r="T9521" s="326"/>
    </row>
    <row r="9522" spans="1:20">
      <c r="A9522" s="220"/>
      <c r="B9522" s="220"/>
      <c r="C9522" s="220"/>
      <c r="D9522" s="220"/>
      <c r="E9522" s="220"/>
      <c r="F9522" s="220"/>
      <c r="G9522" s="220"/>
      <c r="H9522" s="220"/>
      <c r="I9522" s="220"/>
      <c r="J9522" s="220"/>
      <c r="K9522" s="220"/>
      <c r="L9522" s="220"/>
      <c r="M9522" s="326"/>
      <c r="N9522" s="220"/>
      <c r="O9522" s="220"/>
      <c r="P9522" s="220"/>
      <c r="Q9522" s="326"/>
      <c r="R9522" s="326"/>
      <c r="S9522" s="326"/>
      <c r="T9522" s="326"/>
    </row>
    <row r="9523" spans="1:20">
      <c r="A9523" s="220"/>
      <c r="B9523" s="220"/>
      <c r="C9523" s="220"/>
      <c r="D9523" s="220"/>
      <c r="E9523" s="220"/>
      <c r="F9523" s="220"/>
      <c r="G9523" s="220"/>
      <c r="H9523" s="220"/>
      <c r="I9523" s="220"/>
      <c r="J9523" s="220"/>
      <c r="K9523" s="220"/>
      <c r="L9523" s="220"/>
      <c r="M9523" s="326"/>
      <c r="N9523" s="220"/>
      <c r="O9523" s="220"/>
      <c r="P9523" s="220"/>
      <c r="Q9523" s="326"/>
      <c r="R9523" s="326"/>
      <c r="S9523" s="326"/>
      <c r="T9523" s="326"/>
    </row>
    <row r="9524" spans="1:20">
      <c r="A9524" s="220"/>
      <c r="B9524" s="220"/>
      <c r="C9524" s="220"/>
      <c r="D9524" s="220"/>
      <c r="E9524" s="220"/>
      <c r="F9524" s="220"/>
      <c r="G9524" s="220"/>
      <c r="H9524" s="220"/>
      <c r="I9524" s="220"/>
      <c r="J9524" s="220"/>
      <c r="K9524" s="220"/>
      <c r="L9524" s="220"/>
      <c r="M9524" s="326"/>
      <c r="N9524" s="220"/>
      <c r="O9524" s="220"/>
      <c r="P9524" s="220"/>
      <c r="Q9524" s="326"/>
      <c r="R9524" s="326"/>
      <c r="S9524" s="326"/>
      <c r="T9524" s="326"/>
    </row>
    <row r="9525" spans="1:20">
      <c r="A9525" s="220"/>
      <c r="B9525" s="220"/>
      <c r="C9525" s="220"/>
      <c r="D9525" s="220"/>
      <c r="E9525" s="220"/>
      <c r="F9525" s="220"/>
      <c r="G9525" s="220"/>
      <c r="H9525" s="220"/>
      <c r="I9525" s="220"/>
      <c r="J9525" s="220"/>
      <c r="K9525" s="220"/>
      <c r="L9525" s="220"/>
      <c r="M9525" s="326"/>
      <c r="N9525" s="220"/>
      <c r="O9525" s="220"/>
      <c r="P9525" s="220"/>
      <c r="Q9525" s="326"/>
      <c r="R9525" s="326"/>
      <c r="S9525" s="326"/>
      <c r="T9525" s="326"/>
    </row>
    <row r="9526" spans="1:20">
      <c r="A9526" s="220"/>
      <c r="B9526" s="220"/>
      <c r="C9526" s="220"/>
      <c r="D9526" s="220"/>
      <c r="E9526" s="220"/>
      <c r="F9526" s="220"/>
      <c r="G9526" s="220"/>
      <c r="H9526" s="220"/>
      <c r="I9526" s="220"/>
      <c r="J9526" s="220"/>
      <c r="K9526" s="220"/>
      <c r="L9526" s="220"/>
      <c r="M9526" s="326"/>
      <c r="N9526" s="220"/>
      <c r="O9526" s="220"/>
      <c r="P9526" s="220"/>
      <c r="Q9526" s="326"/>
      <c r="R9526" s="326"/>
      <c r="S9526" s="326"/>
      <c r="T9526" s="326"/>
    </row>
    <row r="9527" spans="1:20">
      <c r="A9527" s="220"/>
      <c r="B9527" s="220"/>
      <c r="C9527" s="220"/>
      <c r="D9527" s="220"/>
      <c r="E9527" s="220"/>
      <c r="F9527" s="220"/>
      <c r="G9527" s="220"/>
      <c r="H9527" s="220"/>
      <c r="I9527" s="220"/>
      <c r="J9527" s="220"/>
      <c r="K9527" s="220"/>
      <c r="L9527" s="220"/>
      <c r="M9527" s="326"/>
      <c r="N9527" s="220"/>
      <c r="O9527" s="220"/>
      <c r="P9527" s="220"/>
      <c r="Q9527" s="326"/>
      <c r="R9527" s="326"/>
      <c r="S9527" s="326"/>
      <c r="T9527" s="326"/>
    </row>
    <row r="9528" spans="1:20">
      <c r="A9528" s="220"/>
      <c r="B9528" s="220"/>
      <c r="C9528" s="220"/>
      <c r="D9528" s="220"/>
      <c r="E9528" s="220"/>
      <c r="F9528" s="220"/>
      <c r="G9528" s="220"/>
      <c r="H9528" s="220"/>
      <c r="I9528" s="220"/>
      <c r="J9528" s="220"/>
      <c r="K9528" s="220"/>
      <c r="L9528" s="220"/>
      <c r="M9528" s="326"/>
      <c r="N9528" s="220"/>
      <c r="O9528" s="220"/>
      <c r="P9528" s="220"/>
      <c r="Q9528" s="326"/>
      <c r="R9528" s="326"/>
      <c r="S9528" s="326"/>
      <c r="T9528" s="326"/>
    </row>
    <row r="9529" spans="1:20">
      <c r="A9529" s="220"/>
      <c r="B9529" s="220"/>
      <c r="C9529" s="220"/>
      <c r="D9529" s="220"/>
      <c r="E9529" s="220"/>
      <c r="F9529" s="220"/>
      <c r="G9529" s="220"/>
      <c r="H9529" s="220"/>
      <c r="I9529" s="220"/>
      <c r="J9529" s="220"/>
      <c r="K9529" s="220"/>
      <c r="L9529" s="220"/>
      <c r="M9529" s="326"/>
      <c r="N9529" s="220"/>
      <c r="O9529" s="220"/>
      <c r="P9529" s="220"/>
      <c r="Q9529" s="326"/>
      <c r="R9529" s="326"/>
      <c r="S9529" s="326"/>
      <c r="T9529" s="326"/>
    </row>
    <row r="9530" spans="1:20">
      <c r="A9530" s="220"/>
      <c r="B9530" s="220"/>
      <c r="C9530" s="220"/>
      <c r="D9530" s="220"/>
      <c r="E9530" s="220"/>
      <c r="F9530" s="220"/>
      <c r="G9530" s="220"/>
      <c r="H9530" s="220"/>
      <c r="I9530" s="220"/>
      <c r="J9530" s="220"/>
      <c r="K9530" s="220"/>
      <c r="L9530" s="220"/>
      <c r="M9530" s="326"/>
      <c r="N9530" s="220"/>
      <c r="O9530" s="220"/>
      <c r="P9530" s="220"/>
      <c r="Q9530" s="326"/>
      <c r="R9530" s="326"/>
      <c r="S9530" s="326"/>
      <c r="T9530" s="326"/>
    </row>
    <row r="9531" spans="1:20">
      <c r="A9531" s="220"/>
      <c r="B9531" s="220"/>
      <c r="C9531" s="220"/>
      <c r="D9531" s="220"/>
      <c r="E9531" s="220"/>
      <c r="F9531" s="220"/>
      <c r="G9531" s="220"/>
      <c r="H9531" s="220"/>
      <c r="I9531" s="220"/>
      <c r="J9531" s="220"/>
      <c r="K9531" s="220"/>
      <c r="L9531" s="220"/>
      <c r="M9531" s="326"/>
      <c r="N9531" s="220"/>
      <c r="O9531" s="220"/>
      <c r="P9531" s="220"/>
      <c r="Q9531" s="326"/>
      <c r="R9531" s="326"/>
      <c r="S9531" s="326"/>
      <c r="T9531" s="326"/>
    </row>
    <row r="9532" spans="1:20">
      <c r="A9532" s="220"/>
      <c r="B9532" s="220"/>
      <c r="C9532" s="220"/>
      <c r="D9532" s="220"/>
      <c r="E9532" s="220"/>
      <c r="F9532" s="220"/>
      <c r="G9532" s="220"/>
      <c r="H9532" s="220"/>
      <c r="I9532" s="220"/>
      <c r="J9532" s="220"/>
      <c r="K9532" s="220"/>
      <c r="L9532" s="220"/>
      <c r="M9532" s="326"/>
      <c r="N9532" s="220"/>
      <c r="O9532" s="220"/>
      <c r="P9532" s="220"/>
      <c r="Q9532" s="326"/>
      <c r="R9532" s="326"/>
      <c r="S9532" s="326"/>
      <c r="T9532" s="326"/>
    </row>
    <row r="9533" spans="1:20">
      <c r="A9533" s="220"/>
      <c r="B9533" s="220"/>
      <c r="C9533" s="220"/>
      <c r="D9533" s="220"/>
      <c r="E9533" s="220"/>
      <c r="F9533" s="220"/>
      <c r="G9533" s="220"/>
      <c r="H9533" s="220"/>
      <c r="I9533" s="220"/>
      <c r="J9533" s="220"/>
      <c r="K9533" s="220"/>
      <c r="L9533" s="220"/>
      <c r="M9533" s="326"/>
      <c r="N9533" s="220"/>
      <c r="O9533" s="220"/>
      <c r="P9533" s="220"/>
      <c r="Q9533" s="326"/>
      <c r="R9533" s="326"/>
      <c r="S9533" s="326"/>
      <c r="T9533" s="326"/>
    </row>
    <row r="9534" spans="1:20">
      <c r="A9534" s="220"/>
      <c r="B9534" s="220"/>
      <c r="C9534" s="220"/>
      <c r="D9534" s="220"/>
      <c r="E9534" s="220"/>
      <c r="F9534" s="220"/>
      <c r="G9534" s="220"/>
      <c r="H9534" s="220"/>
      <c r="I9534" s="220"/>
      <c r="J9534" s="220"/>
      <c r="K9534" s="220"/>
      <c r="L9534" s="220"/>
      <c r="M9534" s="326"/>
      <c r="N9534" s="220"/>
      <c r="O9534" s="220"/>
      <c r="P9534" s="220"/>
      <c r="Q9534" s="326"/>
      <c r="R9534" s="326"/>
      <c r="S9534" s="326"/>
      <c r="T9534" s="326"/>
    </row>
    <row r="9535" spans="1:20">
      <c r="A9535" s="220"/>
      <c r="B9535" s="220"/>
      <c r="C9535" s="220"/>
      <c r="D9535" s="220"/>
      <c r="E9535" s="220"/>
      <c r="F9535" s="220"/>
      <c r="G9535" s="220"/>
      <c r="H9535" s="220"/>
      <c r="I9535" s="220"/>
      <c r="J9535" s="220"/>
      <c r="K9535" s="220"/>
      <c r="L9535" s="220"/>
      <c r="M9535" s="326"/>
      <c r="N9535" s="220"/>
      <c r="O9535" s="220"/>
      <c r="P9535" s="220"/>
      <c r="Q9535" s="326"/>
      <c r="R9535" s="326"/>
      <c r="S9535" s="326"/>
      <c r="T9535" s="326"/>
    </row>
    <row r="9536" spans="1:20">
      <c r="A9536" s="220"/>
      <c r="B9536" s="220"/>
      <c r="C9536" s="220"/>
      <c r="D9536" s="220"/>
      <c r="E9536" s="220"/>
      <c r="F9536" s="220"/>
      <c r="G9536" s="220"/>
      <c r="H9536" s="220"/>
      <c r="I9536" s="220"/>
      <c r="J9536" s="220"/>
      <c r="K9536" s="220"/>
      <c r="L9536" s="220"/>
      <c r="M9536" s="326"/>
      <c r="N9536" s="220"/>
      <c r="O9536" s="220"/>
      <c r="P9536" s="220"/>
      <c r="Q9536" s="326"/>
      <c r="R9536" s="326"/>
      <c r="S9536" s="326"/>
      <c r="T9536" s="326"/>
    </row>
    <row r="9537" spans="1:20">
      <c r="A9537" s="220"/>
      <c r="B9537" s="220"/>
      <c r="C9537" s="220"/>
      <c r="D9537" s="220"/>
      <c r="E9537" s="220"/>
      <c r="F9537" s="220"/>
      <c r="G9537" s="220"/>
      <c r="H9537" s="220"/>
      <c r="I9537" s="220"/>
      <c r="J9537" s="220"/>
      <c r="K9537" s="220"/>
      <c r="L9537" s="220"/>
      <c r="M9537" s="326"/>
      <c r="N9537" s="220"/>
      <c r="O9537" s="220"/>
      <c r="P9537" s="220"/>
      <c r="Q9537" s="326"/>
      <c r="R9537" s="326"/>
      <c r="S9537" s="326"/>
      <c r="T9537" s="326"/>
    </row>
    <row r="9538" spans="1:20">
      <c r="A9538" s="220"/>
      <c r="B9538" s="220"/>
      <c r="C9538" s="220"/>
      <c r="D9538" s="220"/>
      <c r="E9538" s="220"/>
      <c r="F9538" s="220"/>
      <c r="G9538" s="220"/>
      <c r="H9538" s="220"/>
      <c r="I9538" s="220"/>
      <c r="J9538" s="220"/>
      <c r="K9538" s="220"/>
      <c r="L9538" s="220"/>
      <c r="M9538" s="326"/>
      <c r="N9538" s="220"/>
      <c r="O9538" s="220"/>
      <c r="P9538" s="220"/>
      <c r="Q9538" s="326"/>
      <c r="R9538" s="326"/>
      <c r="S9538" s="326"/>
      <c r="T9538" s="326"/>
    </row>
    <row r="9539" spans="1:20">
      <c r="A9539" s="220"/>
      <c r="B9539" s="220"/>
      <c r="C9539" s="220"/>
      <c r="D9539" s="220"/>
      <c r="E9539" s="220"/>
      <c r="F9539" s="220"/>
      <c r="G9539" s="220"/>
      <c r="H9539" s="220"/>
      <c r="I9539" s="220"/>
      <c r="J9539" s="220"/>
      <c r="K9539" s="220"/>
      <c r="L9539" s="220"/>
      <c r="M9539" s="326"/>
      <c r="N9539" s="220"/>
      <c r="O9539" s="220"/>
      <c r="P9539" s="220"/>
      <c r="Q9539" s="326"/>
      <c r="R9539" s="326"/>
      <c r="S9539" s="326"/>
      <c r="T9539" s="326"/>
    </row>
    <row r="9540" spans="1:20">
      <c r="A9540" s="220"/>
      <c r="B9540" s="220"/>
      <c r="C9540" s="220"/>
      <c r="D9540" s="220"/>
      <c r="E9540" s="220"/>
      <c r="F9540" s="220"/>
      <c r="G9540" s="220"/>
      <c r="H9540" s="220"/>
      <c r="I9540" s="220"/>
      <c r="J9540" s="220"/>
      <c r="K9540" s="220"/>
      <c r="L9540" s="220"/>
      <c r="M9540" s="326"/>
      <c r="N9540" s="220"/>
      <c r="O9540" s="220"/>
      <c r="P9540" s="220"/>
      <c r="Q9540" s="326"/>
      <c r="R9540" s="326"/>
      <c r="S9540" s="326"/>
      <c r="T9540" s="326"/>
    </row>
    <row r="9541" spans="1:20">
      <c r="A9541" s="220"/>
      <c r="B9541" s="220"/>
      <c r="C9541" s="220"/>
      <c r="D9541" s="220"/>
      <c r="E9541" s="220"/>
      <c r="F9541" s="220"/>
      <c r="G9541" s="220"/>
      <c r="H9541" s="220"/>
      <c r="I9541" s="220"/>
      <c r="J9541" s="220"/>
      <c r="K9541" s="220"/>
      <c r="L9541" s="220"/>
      <c r="M9541" s="326"/>
      <c r="N9541" s="220"/>
      <c r="O9541" s="220"/>
      <c r="P9541" s="220"/>
      <c r="Q9541" s="326"/>
      <c r="R9541" s="326"/>
      <c r="S9541" s="326"/>
      <c r="T9541" s="326"/>
    </row>
    <row r="9542" spans="1:20">
      <c r="A9542" s="220"/>
      <c r="B9542" s="220"/>
      <c r="C9542" s="220"/>
      <c r="D9542" s="220"/>
      <c r="E9542" s="220"/>
      <c r="F9542" s="220"/>
      <c r="G9542" s="220"/>
      <c r="H9542" s="220"/>
      <c r="I9542" s="220"/>
      <c r="J9542" s="220"/>
      <c r="K9542" s="220"/>
      <c r="L9542" s="220"/>
      <c r="M9542" s="326"/>
      <c r="N9542" s="220"/>
      <c r="O9542" s="220"/>
      <c r="P9542" s="220"/>
      <c r="Q9542" s="326"/>
      <c r="R9542" s="326"/>
      <c r="S9542" s="326"/>
      <c r="T9542" s="326"/>
    </row>
    <row r="9543" spans="1:20">
      <c r="A9543" s="220"/>
      <c r="B9543" s="220"/>
      <c r="C9543" s="220"/>
      <c r="D9543" s="220"/>
      <c r="E9543" s="220"/>
      <c r="F9543" s="220"/>
      <c r="G9543" s="220"/>
      <c r="H9543" s="220"/>
      <c r="I9543" s="220"/>
      <c r="J9543" s="220"/>
      <c r="K9543" s="220"/>
      <c r="L9543" s="220"/>
      <c r="M9543" s="326"/>
      <c r="N9543" s="220"/>
      <c r="O9543" s="220"/>
      <c r="P9543" s="220"/>
      <c r="Q9543" s="326"/>
      <c r="R9543" s="326"/>
      <c r="S9543" s="326"/>
      <c r="T9543" s="326"/>
    </row>
    <row r="9544" spans="1:20">
      <c r="A9544" s="220"/>
      <c r="B9544" s="220"/>
      <c r="C9544" s="220"/>
      <c r="D9544" s="220"/>
      <c r="E9544" s="220"/>
      <c r="F9544" s="220"/>
      <c r="G9544" s="220"/>
      <c r="H9544" s="220"/>
      <c r="I9544" s="220"/>
      <c r="J9544" s="220"/>
      <c r="K9544" s="220"/>
      <c r="L9544" s="220"/>
      <c r="M9544" s="326"/>
      <c r="N9544" s="220"/>
      <c r="O9544" s="220"/>
      <c r="P9544" s="220"/>
      <c r="Q9544" s="326"/>
      <c r="R9544" s="326"/>
      <c r="S9544" s="326"/>
      <c r="T9544" s="326"/>
    </row>
    <row r="9545" spans="1:20">
      <c r="A9545" s="220"/>
      <c r="B9545" s="220"/>
      <c r="C9545" s="220"/>
      <c r="D9545" s="220"/>
      <c r="E9545" s="220"/>
      <c r="F9545" s="220"/>
      <c r="G9545" s="220"/>
      <c r="H9545" s="220"/>
      <c r="I9545" s="220"/>
      <c r="J9545" s="220"/>
      <c r="K9545" s="220"/>
      <c r="L9545" s="220"/>
      <c r="M9545" s="326"/>
      <c r="N9545" s="220"/>
      <c r="O9545" s="220"/>
      <c r="P9545" s="220"/>
      <c r="Q9545" s="326"/>
      <c r="R9545" s="326"/>
      <c r="S9545" s="326"/>
      <c r="T9545" s="326"/>
    </row>
    <row r="9546" spans="1:20">
      <c r="A9546" s="220"/>
      <c r="B9546" s="220"/>
      <c r="C9546" s="220"/>
      <c r="D9546" s="220"/>
      <c r="E9546" s="220"/>
      <c r="F9546" s="220"/>
      <c r="G9546" s="220"/>
      <c r="H9546" s="220"/>
      <c r="I9546" s="220"/>
      <c r="J9546" s="220"/>
      <c r="K9546" s="220"/>
      <c r="L9546" s="220"/>
      <c r="M9546" s="326"/>
      <c r="N9546" s="220"/>
      <c r="O9546" s="220"/>
      <c r="P9546" s="220"/>
      <c r="Q9546" s="326"/>
      <c r="R9546" s="326"/>
      <c r="S9546" s="326"/>
      <c r="T9546" s="326"/>
    </row>
    <row r="9547" spans="1:20">
      <c r="A9547" s="220"/>
      <c r="B9547" s="220"/>
      <c r="C9547" s="220"/>
      <c r="D9547" s="220"/>
      <c r="E9547" s="220"/>
      <c r="F9547" s="220"/>
      <c r="G9547" s="220"/>
      <c r="H9547" s="220"/>
      <c r="I9547" s="220"/>
      <c r="J9547" s="220"/>
      <c r="K9547" s="220"/>
      <c r="L9547" s="220"/>
      <c r="M9547" s="326"/>
      <c r="N9547" s="220"/>
      <c r="O9547" s="220"/>
      <c r="P9547" s="220"/>
      <c r="Q9547" s="326"/>
      <c r="R9547" s="326"/>
      <c r="S9547" s="326"/>
      <c r="T9547" s="326"/>
    </row>
    <row r="9548" spans="1:20">
      <c r="A9548" s="220"/>
      <c r="B9548" s="220"/>
      <c r="C9548" s="220"/>
      <c r="D9548" s="220"/>
      <c r="E9548" s="220"/>
      <c r="F9548" s="220"/>
      <c r="G9548" s="220"/>
      <c r="H9548" s="220"/>
      <c r="I9548" s="220"/>
      <c r="J9548" s="220"/>
      <c r="K9548" s="220"/>
      <c r="L9548" s="220"/>
      <c r="M9548" s="326"/>
      <c r="N9548" s="220"/>
      <c r="O9548" s="220"/>
      <c r="P9548" s="220"/>
      <c r="Q9548" s="326"/>
      <c r="R9548" s="326"/>
      <c r="S9548" s="326"/>
      <c r="T9548" s="326"/>
    </row>
    <row r="9549" spans="1:20">
      <c r="A9549" s="220"/>
      <c r="B9549" s="220"/>
      <c r="C9549" s="220"/>
      <c r="D9549" s="220"/>
      <c r="E9549" s="220"/>
      <c r="F9549" s="220"/>
      <c r="G9549" s="220"/>
      <c r="H9549" s="220"/>
      <c r="I9549" s="220"/>
      <c r="J9549" s="220"/>
      <c r="K9549" s="220"/>
      <c r="L9549" s="220"/>
      <c r="M9549" s="326"/>
      <c r="N9549" s="220"/>
      <c r="O9549" s="220"/>
      <c r="P9549" s="220"/>
      <c r="Q9549" s="326"/>
      <c r="R9549" s="326"/>
      <c r="S9549" s="326"/>
      <c r="T9549" s="326"/>
    </row>
    <row r="9550" spans="1:20">
      <c r="A9550" s="220"/>
      <c r="B9550" s="220"/>
      <c r="C9550" s="220"/>
      <c r="D9550" s="220"/>
      <c r="E9550" s="220"/>
      <c r="F9550" s="220"/>
      <c r="G9550" s="220"/>
      <c r="H9550" s="220"/>
      <c r="I9550" s="220"/>
      <c r="J9550" s="220"/>
      <c r="K9550" s="220"/>
      <c r="L9550" s="220"/>
      <c r="M9550" s="326"/>
      <c r="N9550" s="220"/>
      <c r="O9550" s="220"/>
      <c r="P9550" s="220"/>
      <c r="Q9550" s="326"/>
      <c r="R9550" s="326"/>
      <c r="S9550" s="326"/>
      <c r="T9550" s="326"/>
    </row>
    <row r="9551" spans="1:20">
      <c r="A9551" s="220"/>
      <c r="B9551" s="220"/>
      <c r="C9551" s="220"/>
      <c r="D9551" s="220"/>
      <c r="E9551" s="220"/>
      <c r="F9551" s="220"/>
      <c r="G9551" s="220"/>
      <c r="H9551" s="220"/>
      <c r="I9551" s="220"/>
      <c r="J9551" s="220"/>
      <c r="K9551" s="220"/>
      <c r="L9551" s="220"/>
      <c r="M9551" s="326"/>
      <c r="N9551" s="220"/>
      <c r="O9551" s="220"/>
      <c r="P9551" s="220"/>
      <c r="Q9551" s="326"/>
      <c r="R9551" s="326"/>
      <c r="S9551" s="326"/>
      <c r="T9551" s="326"/>
    </row>
    <row r="9552" spans="1:20">
      <c r="A9552" s="220"/>
      <c r="B9552" s="220"/>
      <c r="C9552" s="220"/>
      <c r="D9552" s="220"/>
      <c r="E9552" s="220"/>
      <c r="F9552" s="220"/>
      <c r="G9552" s="220"/>
      <c r="H9552" s="220"/>
      <c r="I9552" s="220"/>
      <c r="J9552" s="220"/>
      <c r="K9552" s="220"/>
      <c r="L9552" s="220"/>
      <c r="M9552" s="326"/>
      <c r="N9552" s="220"/>
      <c r="O9552" s="220"/>
      <c r="P9552" s="220"/>
      <c r="Q9552" s="326"/>
      <c r="R9552" s="326"/>
      <c r="S9552" s="326"/>
      <c r="T9552" s="326"/>
    </row>
    <row r="9553" spans="1:20">
      <c r="A9553" s="220"/>
      <c r="B9553" s="220"/>
      <c r="C9553" s="220"/>
      <c r="D9553" s="220"/>
      <c r="E9553" s="220"/>
      <c r="F9553" s="220"/>
      <c r="G9553" s="220"/>
      <c r="H9553" s="220"/>
      <c r="I9553" s="220"/>
      <c r="J9553" s="220"/>
      <c r="K9553" s="220"/>
      <c r="L9553" s="220"/>
      <c r="M9553" s="326"/>
      <c r="N9553" s="220"/>
      <c r="O9553" s="220"/>
      <c r="P9553" s="220"/>
      <c r="Q9553" s="326"/>
      <c r="R9553" s="326"/>
      <c r="S9553" s="326"/>
      <c r="T9553" s="326"/>
    </row>
    <row r="9554" spans="1:20">
      <c r="A9554" s="220"/>
      <c r="B9554" s="220"/>
      <c r="C9554" s="220"/>
      <c r="D9554" s="220"/>
      <c r="E9554" s="220"/>
      <c r="F9554" s="220"/>
      <c r="G9554" s="220"/>
      <c r="H9554" s="220"/>
      <c r="I9554" s="220"/>
      <c r="J9554" s="220"/>
      <c r="K9554" s="220"/>
      <c r="L9554" s="220"/>
      <c r="M9554" s="326"/>
      <c r="N9554" s="220"/>
      <c r="O9554" s="220"/>
      <c r="P9554" s="220"/>
      <c r="Q9554" s="326"/>
      <c r="R9554" s="326"/>
      <c r="S9554" s="326"/>
      <c r="T9554" s="326"/>
    </row>
    <row r="9555" spans="1:20">
      <c r="A9555" s="220"/>
      <c r="B9555" s="220"/>
      <c r="C9555" s="220"/>
      <c r="D9555" s="220"/>
      <c r="E9555" s="220"/>
      <c r="F9555" s="220"/>
      <c r="G9555" s="220"/>
      <c r="H9555" s="220"/>
      <c r="I9555" s="220"/>
      <c r="J9555" s="220"/>
      <c r="K9555" s="220"/>
      <c r="L9555" s="220"/>
      <c r="M9555" s="326"/>
      <c r="N9555" s="220"/>
      <c r="O9555" s="220"/>
      <c r="P9555" s="220"/>
      <c r="Q9555" s="326"/>
      <c r="R9555" s="326"/>
      <c r="S9555" s="326"/>
      <c r="T9555" s="326"/>
    </row>
    <row r="9556" spans="1:20">
      <c r="A9556" s="220"/>
      <c r="B9556" s="220"/>
      <c r="C9556" s="220"/>
      <c r="D9556" s="220"/>
      <c r="E9556" s="220"/>
      <c r="F9556" s="220"/>
      <c r="G9556" s="220"/>
      <c r="H9556" s="220"/>
      <c r="I9556" s="220"/>
      <c r="J9556" s="220"/>
      <c r="K9556" s="220"/>
      <c r="L9556" s="220"/>
      <c r="M9556" s="326"/>
      <c r="N9556" s="220"/>
      <c r="O9556" s="220"/>
      <c r="P9556" s="220"/>
      <c r="Q9556" s="326"/>
      <c r="R9556" s="326"/>
      <c r="S9556" s="326"/>
      <c r="T9556" s="326"/>
    </row>
    <row r="9557" spans="1:20">
      <c r="A9557" s="220"/>
      <c r="B9557" s="220"/>
      <c r="C9557" s="220"/>
      <c r="D9557" s="220"/>
      <c r="E9557" s="220"/>
      <c r="F9557" s="220"/>
      <c r="G9557" s="220"/>
      <c r="H9557" s="220"/>
      <c r="I9557" s="220"/>
      <c r="J9557" s="220"/>
      <c r="K9557" s="220"/>
      <c r="L9557" s="220"/>
      <c r="M9557" s="326"/>
      <c r="N9557" s="220"/>
      <c r="O9557" s="220"/>
      <c r="P9557" s="220"/>
      <c r="Q9557" s="326"/>
      <c r="R9557" s="326"/>
      <c r="S9557" s="326"/>
      <c r="T9557" s="326"/>
    </row>
    <row r="9558" spans="1:20">
      <c r="A9558" s="220"/>
      <c r="B9558" s="220"/>
      <c r="C9558" s="220"/>
      <c r="D9558" s="220"/>
      <c r="E9558" s="220"/>
      <c r="F9558" s="220"/>
      <c r="G9558" s="220"/>
      <c r="H9558" s="220"/>
      <c r="I9558" s="220"/>
      <c r="J9558" s="220"/>
      <c r="K9558" s="220"/>
      <c r="L9558" s="220"/>
      <c r="M9558" s="326"/>
      <c r="N9558" s="220"/>
      <c r="O9558" s="220"/>
      <c r="P9558" s="220"/>
      <c r="Q9558" s="326"/>
      <c r="R9558" s="326"/>
      <c r="S9558" s="326"/>
      <c r="T9558" s="326"/>
    </row>
    <row r="9559" spans="1:20">
      <c r="A9559" s="220"/>
      <c r="B9559" s="220"/>
      <c r="C9559" s="220"/>
      <c r="D9559" s="220"/>
      <c r="E9559" s="220"/>
      <c r="F9559" s="220"/>
      <c r="G9559" s="220"/>
      <c r="H9559" s="220"/>
      <c r="I9559" s="220"/>
      <c r="J9559" s="220"/>
      <c r="K9559" s="220"/>
      <c r="L9559" s="220"/>
      <c r="M9559" s="326"/>
      <c r="N9559" s="220"/>
      <c r="O9559" s="220"/>
      <c r="P9559" s="220"/>
      <c r="Q9559" s="326"/>
      <c r="R9559" s="326"/>
      <c r="S9559" s="326"/>
      <c r="T9559" s="326"/>
    </row>
    <row r="9560" spans="1:20">
      <c r="A9560" s="220"/>
      <c r="B9560" s="220"/>
      <c r="C9560" s="220"/>
      <c r="D9560" s="220"/>
      <c r="E9560" s="220"/>
      <c r="F9560" s="220"/>
      <c r="G9560" s="220"/>
      <c r="H9560" s="220"/>
      <c r="I9560" s="220"/>
      <c r="J9560" s="220"/>
      <c r="K9560" s="220"/>
      <c r="L9560" s="220"/>
      <c r="M9560" s="326"/>
      <c r="N9560" s="220"/>
      <c r="O9560" s="220"/>
      <c r="P9560" s="220"/>
      <c r="Q9560" s="326"/>
      <c r="R9560" s="326"/>
      <c r="S9560" s="326"/>
      <c r="T9560" s="326"/>
    </row>
    <row r="9561" spans="1:20">
      <c r="A9561" s="220"/>
      <c r="B9561" s="220"/>
      <c r="C9561" s="220"/>
      <c r="D9561" s="220"/>
      <c r="E9561" s="220"/>
      <c r="F9561" s="220"/>
      <c r="G9561" s="220"/>
      <c r="H9561" s="220"/>
      <c r="I9561" s="220"/>
      <c r="J9561" s="220"/>
      <c r="K9561" s="220"/>
      <c r="L9561" s="220"/>
      <c r="M9561" s="326"/>
      <c r="N9561" s="220"/>
      <c r="O9561" s="220"/>
      <c r="P9561" s="220"/>
      <c r="Q9561" s="326"/>
      <c r="R9561" s="326"/>
      <c r="S9561" s="326"/>
      <c r="T9561" s="326"/>
    </row>
    <row r="9562" spans="1:20">
      <c r="A9562" s="220"/>
      <c r="B9562" s="220"/>
      <c r="C9562" s="220"/>
      <c r="D9562" s="220"/>
      <c r="E9562" s="220"/>
      <c r="F9562" s="220"/>
      <c r="G9562" s="220"/>
      <c r="H9562" s="220"/>
      <c r="I9562" s="220"/>
      <c r="J9562" s="220"/>
      <c r="K9562" s="220"/>
      <c r="L9562" s="220"/>
      <c r="M9562" s="326"/>
      <c r="N9562" s="220"/>
      <c r="O9562" s="220"/>
      <c r="P9562" s="220"/>
      <c r="Q9562" s="326"/>
      <c r="R9562" s="326"/>
      <c r="S9562" s="326"/>
      <c r="T9562" s="326"/>
    </row>
    <row r="9563" spans="1:20">
      <c r="A9563" s="220"/>
      <c r="B9563" s="220"/>
      <c r="C9563" s="220"/>
      <c r="D9563" s="220"/>
      <c r="E9563" s="220"/>
      <c r="F9563" s="220"/>
      <c r="G9563" s="220"/>
      <c r="H9563" s="220"/>
      <c r="I9563" s="220"/>
      <c r="J9563" s="220"/>
      <c r="K9563" s="220"/>
      <c r="L9563" s="220"/>
      <c r="M9563" s="326"/>
      <c r="N9563" s="220"/>
      <c r="O9563" s="220"/>
      <c r="P9563" s="220"/>
      <c r="Q9563" s="326"/>
      <c r="R9563" s="326"/>
      <c r="S9563" s="326"/>
      <c r="T9563" s="326"/>
    </row>
    <row r="9564" spans="1:20">
      <c r="A9564" s="220"/>
      <c r="B9564" s="220"/>
      <c r="C9564" s="220"/>
      <c r="D9564" s="220"/>
      <c r="E9564" s="220"/>
      <c r="F9564" s="220"/>
      <c r="G9564" s="220"/>
      <c r="H9564" s="220"/>
      <c r="I9564" s="220"/>
      <c r="J9564" s="220"/>
      <c r="K9564" s="220"/>
      <c r="L9564" s="220"/>
      <c r="M9564" s="326"/>
      <c r="N9564" s="220"/>
      <c r="O9564" s="220"/>
      <c r="P9564" s="220"/>
      <c r="Q9564" s="326"/>
      <c r="R9564" s="326"/>
      <c r="S9564" s="326"/>
      <c r="T9564" s="326"/>
    </row>
    <row r="9565" spans="1:20">
      <c r="A9565" s="220"/>
      <c r="B9565" s="220"/>
      <c r="C9565" s="220"/>
      <c r="D9565" s="220"/>
      <c r="E9565" s="220"/>
      <c r="F9565" s="220"/>
      <c r="G9565" s="220"/>
      <c r="H9565" s="220"/>
      <c r="I9565" s="220"/>
      <c r="J9565" s="220"/>
      <c r="K9565" s="220"/>
      <c r="L9565" s="220"/>
      <c r="M9565" s="326"/>
      <c r="N9565" s="220"/>
      <c r="O9565" s="220"/>
      <c r="P9565" s="220"/>
      <c r="Q9565" s="326"/>
      <c r="R9565" s="326"/>
      <c r="S9565" s="326"/>
      <c r="T9565" s="326"/>
    </row>
    <row r="9566" spans="1:20">
      <c r="A9566" s="220"/>
      <c r="B9566" s="220"/>
      <c r="C9566" s="220"/>
      <c r="D9566" s="220"/>
      <c r="E9566" s="220"/>
      <c r="F9566" s="220"/>
      <c r="G9566" s="220"/>
      <c r="H9566" s="220"/>
      <c r="I9566" s="220"/>
      <c r="J9566" s="220"/>
      <c r="K9566" s="220"/>
      <c r="L9566" s="220"/>
      <c r="M9566" s="326"/>
      <c r="N9566" s="220"/>
      <c r="O9566" s="220"/>
      <c r="P9566" s="220"/>
      <c r="Q9566" s="326"/>
      <c r="R9566" s="326"/>
      <c r="S9566" s="326"/>
      <c r="T9566" s="326"/>
    </row>
    <row r="9567" spans="1:20">
      <c r="A9567" s="220"/>
      <c r="B9567" s="220"/>
      <c r="C9567" s="220"/>
      <c r="D9567" s="220"/>
      <c r="E9567" s="220"/>
      <c r="F9567" s="220"/>
      <c r="G9567" s="220"/>
      <c r="H9567" s="220"/>
      <c r="I9567" s="220"/>
      <c r="J9567" s="220"/>
      <c r="K9567" s="220"/>
      <c r="L9567" s="220"/>
      <c r="M9567" s="326"/>
      <c r="N9567" s="220"/>
      <c r="O9567" s="220"/>
      <c r="P9567" s="220"/>
      <c r="Q9567" s="326"/>
      <c r="R9567" s="326"/>
      <c r="S9567" s="326"/>
      <c r="T9567" s="326"/>
    </row>
    <row r="9568" spans="1:20">
      <c r="A9568" s="220"/>
      <c r="B9568" s="220"/>
      <c r="C9568" s="220"/>
      <c r="D9568" s="220"/>
      <c r="E9568" s="220"/>
      <c r="F9568" s="220"/>
      <c r="G9568" s="220"/>
      <c r="H9568" s="220"/>
      <c r="I9568" s="220"/>
      <c r="J9568" s="220"/>
      <c r="K9568" s="220"/>
      <c r="L9568" s="220"/>
      <c r="M9568" s="326"/>
      <c r="N9568" s="220"/>
      <c r="O9568" s="220"/>
      <c r="P9568" s="220"/>
      <c r="Q9568" s="326"/>
      <c r="R9568" s="326"/>
      <c r="S9568" s="326"/>
      <c r="T9568" s="326"/>
    </row>
    <row r="9569" spans="1:20">
      <c r="A9569" s="220"/>
      <c r="B9569" s="220"/>
      <c r="C9569" s="220"/>
      <c r="D9569" s="220"/>
      <c r="E9569" s="220"/>
      <c r="F9569" s="220"/>
      <c r="G9569" s="220"/>
      <c r="H9569" s="220"/>
      <c r="I9569" s="220"/>
      <c r="J9569" s="220"/>
      <c r="K9569" s="220"/>
      <c r="L9569" s="220"/>
      <c r="M9569" s="326"/>
      <c r="N9569" s="220"/>
      <c r="O9569" s="220"/>
      <c r="P9569" s="220"/>
      <c r="Q9569" s="326"/>
      <c r="R9569" s="326"/>
      <c r="S9569" s="326"/>
      <c r="T9569" s="326"/>
    </row>
    <row r="9570" spans="1:20">
      <c r="A9570" s="220"/>
      <c r="B9570" s="220"/>
      <c r="C9570" s="220"/>
      <c r="D9570" s="220"/>
      <c r="E9570" s="220"/>
      <c r="F9570" s="220"/>
      <c r="G9570" s="220"/>
      <c r="H9570" s="220"/>
      <c r="I9570" s="220"/>
      <c r="J9570" s="220"/>
      <c r="K9570" s="220"/>
      <c r="L9570" s="220"/>
      <c r="M9570" s="326"/>
      <c r="N9570" s="220"/>
      <c r="O9570" s="220"/>
      <c r="P9570" s="220"/>
      <c r="Q9570" s="326"/>
      <c r="R9570" s="326"/>
      <c r="S9570" s="326"/>
      <c r="T9570" s="326"/>
    </row>
    <row r="9571" spans="1:20">
      <c r="A9571" s="220"/>
      <c r="B9571" s="220"/>
      <c r="C9571" s="220"/>
      <c r="D9571" s="220"/>
      <c r="E9571" s="220"/>
      <c r="F9571" s="220"/>
      <c r="G9571" s="220"/>
      <c r="H9571" s="220"/>
      <c r="I9571" s="220"/>
      <c r="J9571" s="220"/>
      <c r="K9571" s="220"/>
      <c r="L9571" s="220"/>
      <c r="M9571" s="326"/>
      <c r="N9571" s="220"/>
      <c r="O9571" s="220"/>
      <c r="P9571" s="220"/>
      <c r="Q9571" s="326"/>
      <c r="R9571" s="326"/>
      <c r="S9571" s="326"/>
      <c r="T9571" s="326"/>
    </row>
    <row r="9572" spans="1:20">
      <c r="A9572" s="220"/>
      <c r="B9572" s="220"/>
      <c r="C9572" s="220"/>
      <c r="D9572" s="220"/>
      <c r="E9572" s="220"/>
      <c r="F9572" s="220"/>
      <c r="G9572" s="220"/>
      <c r="H9572" s="220"/>
      <c r="I9572" s="220"/>
      <c r="J9572" s="220"/>
      <c r="K9572" s="220"/>
      <c r="L9572" s="220"/>
      <c r="M9572" s="326"/>
      <c r="N9572" s="220"/>
      <c r="O9572" s="220"/>
      <c r="P9572" s="220"/>
      <c r="Q9572" s="326"/>
      <c r="R9572" s="326"/>
      <c r="S9572" s="326"/>
      <c r="T9572" s="326"/>
    </row>
    <row r="9573" spans="1:20">
      <c r="A9573" s="220"/>
      <c r="B9573" s="220"/>
      <c r="C9573" s="220"/>
      <c r="D9573" s="220"/>
      <c r="E9573" s="220"/>
      <c r="F9573" s="220"/>
      <c r="G9573" s="220"/>
      <c r="H9573" s="220"/>
      <c r="I9573" s="220"/>
      <c r="J9573" s="220"/>
      <c r="K9573" s="220"/>
      <c r="L9573" s="220"/>
      <c r="M9573" s="326"/>
      <c r="N9573" s="220"/>
      <c r="O9573" s="220"/>
      <c r="P9573" s="220"/>
      <c r="Q9573" s="326"/>
      <c r="R9573" s="326"/>
      <c r="S9573" s="326"/>
      <c r="T9573" s="326"/>
    </row>
    <row r="9574" spans="1:20">
      <c r="A9574" s="220"/>
      <c r="B9574" s="220"/>
      <c r="C9574" s="220"/>
      <c r="D9574" s="220"/>
      <c r="E9574" s="220"/>
      <c r="F9574" s="220"/>
      <c r="G9574" s="220"/>
      <c r="H9574" s="220"/>
      <c r="I9574" s="220"/>
      <c r="J9574" s="220"/>
      <c r="K9574" s="220"/>
      <c r="L9574" s="220"/>
      <c r="M9574" s="326"/>
      <c r="N9574" s="220"/>
      <c r="O9574" s="220"/>
      <c r="P9574" s="220"/>
      <c r="Q9574" s="326"/>
      <c r="R9574" s="326"/>
      <c r="S9574" s="326"/>
      <c r="T9574" s="326"/>
    </row>
    <row r="9575" spans="1:20">
      <c r="A9575" s="220"/>
      <c r="B9575" s="220"/>
      <c r="C9575" s="220"/>
      <c r="D9575" s="220"/>
      <c r="E9575" s="220"/>
      <c r="F9575" s="220"/>
      <c r="G9575" s="220"/>
      <c r="H9575" s="220"/>
      <c r="I9575" s="220"/>
      <c r="J9575" s="220"/>
      <c r="K9575" s="220"/>
      <c r="L9575" s="220"/>
      <c r="M9575" s="326"/>
      <c r="N9575" s="220"/>
      <c r="O9575" s="220"/>
      <c r="P9575" s="220"/>
      <c r="Q9575" s="326"/>
      <c r="R9575" s="326"/>
      <c r="S9575" s="326"/>
      <c r="T9575" s="326"/>
    </row>
    <row r="9576" spans="1:20">
      <c r="A9576" s="220"/>
      <c r="B9576" s="220"/>
      <c r="C9576" s="220"/>
      <c r="D9576" s="220"/>
      <c r="E9576" s="220"/>
      <c r="F9576" s="220"/>
      <c r="G9576" s="220"/>
      <c r="H9576" s="220"/>
      <c r="I9576" s="220"/>
      <c r="J9576" s="220"/>
      <c r="K9576" s="220"/>
      <c r="L9576" s="220"/>
      <c r="M9576" s="326"/>
      <c r="N9576" s="220"/>
      <c r="O9576" s="220"/>
      <c r="P9576" s="220"/>
      <c r="Q9576" s="326"/>
      <c r="R9576" s="326"/>
      <c r="S9576" s="326"/>
      <c r="T9576" s="326"/>
    </row>
    <row r="9577" spans="1:20">
      <c r="A9577" s="220"/>
      <c r="B9577" s="220"/>
      <c r="C9577" s="220"/>
      <c r="D9577" s="220"/>
      <c r="E9577" s="220"/>
      <c r="F9577" s="220"/>
      <c r="G9577" s="220"/>
      <c r="H9577" s="220"/>
      <c r="I9577" s="220"/>
      <c r="J9577" s="220"/>
      <c r="K9577" s="220"/>
      <c r="L9577" s="220"/>
      <c r="M9577" s="326"/>
      <c r="N9577" s="220"/>
      <c r="O9577" s="220"/>
      <c r="P9577" s="220"/>
      <c r="Q9577" s="326"/>
      <c r="R9577" s="326"/>
      <c r="S9577" s="326"/>
      <c r="T9577" s="326"/>
    </row>
    <row r="9578" spans="1:20">
      <c r="A9578" s="220"/>
      <c r="B9578" s="220"/>
      <c r="C9578" s="220"/>
      <c r="D9578" s="220"/>
      <c r="E9578" s="220"/>
      <c r="F9578" s="220"/>
      <c r="G9578" s="220"/>
      <c r="H9578" s="220"/>
      <c r="I9578" s="220"/>
      <c r="J9578" s="220"/>
      <c r="K9578" s="220"/>
      <c r="L9578" s="220"/>
      <c r="M9578" s="326"/>
      <c r="N9578" s="220"/>
      <c r="O9578" s="220"/>
      <c r="P9578" s="220"/>
      <c r="Q9578" s="326"/>
      <c r="R9578" s="326"/>
      <c r="S9578" s="326"/>
      <c r="T9578" s="326"/>
    </row>
    <row r="9579" spans="1:20">
      <c r="A9579" s="220"/>
      <c r="B9579" s="220"/>
      <c r="C9579" s="220"/>
      <c r="D9579" s="220"/>
      <c r="E9579" s="220"/>
      <c r="F9579" s="220"/>
      <c r="G9579" s="220"/>
      <c r="H9579" s="220"/>
      <c r="I9579" s="220"/>
      <c r="J9579" s="220"/>
      <c r="K9579" s="220"/>
      <c r="L9579" s="220"/>
      <c r="M9579" s="326"/>
      <c r="N9579" s="220"/>
      <c r="O9579" s="220"/>
      <c r="P9579" s="220"/>
      <c r="Q9579" s="326"/>
      <c r="R9579" s="326"/>
      <c r="S9579" s="326"/>
      <c r="T9579" s="326"/>
    </row>
    <row r="9580" spans="1:20">
      <c r="A9580" s="220"/>
      <c r="B9580" s="220"/>
      <c r="C9580" s="220"/>
      <c r="D9580" s="220"/>
      <c r="E9580" s="220"/>
      <c r="F9580" s="220"/>
      <c r="G9580" s="220"/>
      <c r="H9580" s="220"/>
      <c r="I9580" s="220"/>
      <c r="J9580" s="220"/>
      <c r="K9580" s="220"/>
      <c r="L9580" s="220"/>
      <c r="M9580" s="326"/>
      <c r="N9580" s="220"/>
      <c r="O9580" s="220"/>
      <c r="P9580" s="220"/>
      <c r="Q9580" s="326"/>
      <c r="R9580" s="326"/>
      <c r="S9580" s="326"/>
      <c r="T9580" s="326"/>
    </row>
    <row r="9581" spans="1:20">
      <c r="A9581" s="220"/>
      <c r="B9581" s="220"/>
      <c r="C9581" s="220"/>
      <c r="D9581" s="220"/>
      <c r="E9581" s="220"/>
      <c r="F9581" s="220"/>
      <c r="G9581" s="220"/>
      <c r="H9581" s="220"/>
      <c r="I9581" s="220"/>
      <c r="J9581" s="220"/>
      <c r="K9581" s="220"/>
      <c r="L9581" s="220"/>
      <c r="M9581" s="326"/>
      <c r="N9581" s="220"/>
      <c r="O9581" s="220"/>
      <c r="P9581" s="220"/>
      <c r="Q9581" s="326"/>
      <c r="R9581" s="326"/>
      <c r="S9581" s="326"/>
      <c r="T9581" s="326"/>
    </row>
    <row r="9582" spans="1:20">
      <c r="A9582" s="220"/>
      <c r="B9582" s="220"/>
      <c r="C9582" s="220"/>
      <c r="D9582" s="220"/>
      <c r="E9582" s="220"/>
      <c r="F9582" s="220"/>
      <c r="G9582" s="220"/>
      <c r="H9582" s="220"/>
      <c r="I9582" s="220"/>
      <c r="J9582" s="220"/>
      <c r="K9582" s="220"/>
      <c r="L9582" s="220"/>
      <c r="M9582" s="326"/>
      <c r="N9582" s="220"/>
      <c r="O9582" s="220"/>
      <c r="P9582" s="220"/>
      <c r="Q9582" s="326"/>
      <c r="R9582" s="326"/>
      <c r="S9582" s="326"/>
      <c r="T9582" s="326"/>
    </row>
    <row r="9583" spans="1:20">
      <c r="A9583" s="220"/>
      <c r="B9583" s="220"/>
      <c r="C9583" s="220"/>
      <c r="D9583" s="220"/>
      <c r="E9583" s="220"/>
      <c r="F9583" s="220"/>
      <c r="G9583" s="220"/>
      <c r="H9583" s="220"/>
      <c r="I9583" s="220"/>
      <c r="J9583" s="220"/>
      <c r="K9583" s="220"/>
      <c r="L9583" s="220"/>
      <c r="M9583" s="326"/>
      <c r="N9583" s="220"/>
      <c r="O9583" s="220"/>
      <c r="P9583" s="220"/>
      <c r="Q9583" s="326"/>
      <c r="R9583" s="326"/>
      <c r="S9583" s="326"/>
      <c r="T9583" s="326"/>
    </row>
    <row r="9584" spans="1:20">
      <c r="A9584" s="220"/>
      <c r="B9584" s="220"/>
      <c r="C9584" s="220"/>
      <c r="D9584" s="220"/>
      <c r="E9584" s="220"/>
      <c r="F9584" s="220"/>
      <c r="G9584" s="220"/>
      <c r="H9584" s="220"/>
      <c r="I9584" s="220"/>
      <c r="J9584" s="220"/>
      <c r="K9584" s="220"/>
      <c r="L9584" s="220"/>
      <c r="M9584" s="326"/>
      <c r="N9584" s="220"/>
      <c r="O9584" s="220"/>
      <c r="P9584" s="220"/>
      <c r="Q9584" s="326"/>
      <c r="R9584" s="326"/>
      <c r="S9584" s="326"/>
      <c r="T9584" s="326"/>
    </row>
    <row r="9585" spans="1:20">
      <c r="A9585" s="220"/>
      <c r="B9585" s="220"/>
      <c r="C9585" s="220"/>
      <c r="D9585" s="220"/>
      <c r="E9585" s="220"/>
      <c r="F9585" s="220"/>
      <c r="G9585" s="220"/>
      <c r="H9585" s="220"/>
      <c r="I9585" s="220"/>
      <c r="J9585" s="220"/>
      <c r="K9585" s="220"/>
      <c r="L9585" s="220"/>
      <c r="M9585" s="326"/>
      <c r="N9585" s="220"/>
      <c r="O9585" s="220"/>
      <c r="P9585" s="220"/>
      <c r="Q9585" s="326"/>
      <c r="R9585" s="326"/>
      <c r="S9585" s="326"/>
      <c r="T9585" s="326"/>
    </row>
    <row r="9586" spans="1:20">
      <c r="A9586" s="220"/>
      <c r="B9586" s="220"/>
      <c r="C9586" s="220"/>
      <c r="D9586" s="220"/>
      <c r="E9586" s="220"/>
      <c r="F9586" s="220"/>
      <c r="G9586" s="220"/>
      <c r="H9586" s="220"/>
      <c r="I9586" s="220"/>
      <c r="J9586" s="220"/>
      <c r="K9586" s="220"/>
      <c r="L9586" s="220"/>
      <c r="M9586" s="326"/>
      <c r="N9586" s="220"/>
      <c r="O9586" s="220"/>
      <c r="P9586" s="220"/>
      <c r="Q9586" s="326"/>
      <c r="R9586" s="326"/>
      <c r="S9586" s="326"/>
      <c r="T9586" s="326"/>
    </row>
    <row r="9587" spans="1:20">
      <c r="A9587" s="220"/>
      <c r="B9587" s="220"/>
      <c r="C9587" s="220"/>
      <c r="D9587" s="220"/>
      <c r="E9587" s="220"/>
      <c r="F9587" s="220"/>
      <c r="G9587" s="220"/>
      <c r="H9587" s="220"/>
      <c r="I9587" s="220"/>
      <c r="J9587" s="220"/>
      <c r="K9587" s="220"/>
      <c r="L9587" s="220"/>
      <c r="M9587" s="326"/>
      <c r="N9587" s="220"/>
      <c r="O9587" s="220"/>
      <c r="P9587" s="220"/>
      <c r="Q9587" s="326"/>
      <c r="R9587" s="326"/>
      <c r="S9587" s="326"/>
      <c r="T9587" s="326"/>
    </row>
    <row r="9588" spans="1:20">
      <c r="A9588" s="220"/>
      <c r="B9588" s="220"/>
      <c r="C9588" s="220"/>
      <c r="D9588" s="220"/>
      <c r="E9588" s="220"/>
      <c r="F9588" s="220"/>
      <c r="G9588" s="220"/>
      <c r="H9588" s="220"/>
      <c r="I9588" s="220"/>
      <c r="J9588" s="220"/>
      <c r="K9588" s="220"/>
      <c r="L9588" s="220"/>
      <c r="M9588" s="326"/>
      <c r="N9588" s="220"/>
      <c r="O9588" s="220"/>
      <c r="P9588" s="220"/>
      <c r="Q9588" s="326"/>
      <c r="R9588" s="326"/>
      <c r="S9588" s="326"/>
      <c r="T9588" s="326"/>
    </row>
    <row r="9589" spans="1:20">
      <c r="A9589" s="220"/>
      <c r="B9589" s="220"/>
      <c r="C9589" s="220"/>
      <c r="D9589" s="220"/>
      <c r="E9589" s="220"/>
      <c r="F9589" s="220"/>
      <c r="G9589" s="220"/>
      <c r="H9589" s="220"/>
      <c r="I9589" s="220"/>
      <c r="J9589" s="220"/>
      <c r="K9589" s="220"/>
      <c r="L9589" s="220"/>
      <c r="M9589" s="326"/>
      <c r="N9589" s="220"/>
      <c r="O9589" s="220"/>
      <c r="P9589" s="220"/>
      <c r="Q9589" s="326"/>
      <c r="R9589" s="326"/>
      <c r="S9589" s="326"/>
      <c r="T9589" s="326"/>
    </row>
    <row r="9590" spans="1:20">
      <c r="A9590" s="220"/>
      <c r="B9590" s="220"/>
      <c r="C9590" s="220"/>
      <c r="D9590" s="220"/>
      <c r="E9590" s="220"/>
      <c r="F9590" s="220"/>
      <c r="G9590" s="220"/>
      <c r="H9590" s="220"/>
      <c r="I9590" s="220"/>
      <c r="J9590" s="220"/>
      <c r="K9590" s="220"/>
      <c r="L9590" s="220"/>
      <c r="M9590" s="326"/>
      <c r="N9590" s="220"/>
      <c r="O9590" s="220"/>
      <c r="P9590" s="220"/>
      <c r="Q9590" s="326"/>
      <c r="R9590" s="326"/>
      <c r="S9590" s="326"/>
      <c r="T9590" s="326"/>
    </row>
    <row r="9591" spans="1:20">
      <c r="A9591" s="220"/>
      <c r="B9591" s="220"/>
      <c r="C9591" s="220"/>
      <c r="D9591" s="220"/>
      <c r="E9591" s="220"/>
      <c r="F9591" s="220"/>
      <c r="G9591" s="220"/>
      <c r="H9591" s="220"/>
      <c r="I9591" s="220"/>
      <c r="J9591" s="220"/>
      <c r="K9591" s="220"/>
      <c r="L9591" s="220"/>
      <c r="M9591" s="326"/>
      <c r="N9591" s="220"/>
      <c r="O9591" s="220"/>
      <c r="P9591" s="220"/>
      <c r="Q9591" s="326"/>
      <c r="R9591" s="326"/>
      <c r="S9591" s="326"/>
      <c r="T9591" s="326"/>
    </row>
    <row r="9592" spans="1:20">
      <c r="A9592" s="220"/>
      <c r="B9592" s="220"/>
      <c r="C9592" s="220"/>
      <c r="D9592" s="220"/>
      <c r="E9592" s="220"/>
      <c r="F9592" s="220"/>
      <c r="G9592" s="220"/>
      <c r="H9592" s="220"/>
      <c r="I9592" s="220"/>
      <c r="J9592" s="220"/>
      <c r="K9592" s="220"/>
      <c r="L9592" s="220"/>
      <c r="M9592" s="326"/>
      <c r="N9592" s="220"/>
      <c r="O9592" s="220"/>
      <c r="P9592" s="220"/>
      <c r="Q9592" s="326"/>
      <c r="R9592" s="326"/>
      <c r="S9592" s="326"/>
      <c r="T9592" s="326"/>
    </row>
    <row r="9593" spans="1:20">
      <c r="A9593" s="220"/>
      <c r="B9593" s="220"/>
      <c r="C9593" s="220"/>
      <c r="D9593" s="220"/>
      <c r="E9593" s="220"/>
      <c r="F9593" s="220"/>
      <c r="G9593" s="220"/>
      <c r="H9593" s="220"/>
      <c r="I9593" s="220"/>
      <c r="J9593" s="220"/>
      <c r="K9593" s="220"/>
      <c r="L9593" s="220"/>
      <c r="M9593" s="326"/>
      <c r="N9593" s="220"/>
      <c r="O9593" s="220"/>
      <c r="P9593" s="220"/>
      <c r="Q9593" s="326"/>
      <c r="R9593" s="326"/>
      <c r="S9593" s="326"/>
      <c r="T9593" s="326"/>
    </row>
    <row r="9594" spans="1:20">
      <c r="A9594" s="220"/>
      <c r="B9594" s="220"/>
      <c r="C9594" s="220"/>
      <c r="D9594" s="220"/>
      <c r="E9594" s="220"/>
      <c r="F9594" s="220"/>
      <c r="G9594" s="220"/>
      <c r="H9594" s="220"/>
      <c r="I9594" s="220"/>
      <c r="J9594" s="220"/>
      <c r="K9594" s="220"/>
      <c r="L9594" s="220"/>
      <c r="M9594" s="326"/>
      <c r="N9594" s="220"/>
      <c r="O9594" s="220"/>
      <c r="P9594" s="220"/>
      <c r="Q9594" s="326"/>
      <c r="R9594" s="326"/>
      <c r="S9594" s="326"/>
      <c r="T9594" s="326"/>
    </row>
    <row r="9595" spans="1:20">
      <c r="A9595" s="220"/>
      <c r="B9595" s="220"/>
      <c r="C9595" s="220"/>
      <c r="D9595" s="220"/>
      <c r="E9595" s="220"/>
      <c r="F9595" s="220"/>
      <c r="G9595" s="220"/>
      <c r="H9595" s="220"/>
      <c r="I9595" s="220"/>
      <c r="J9595" s="220"/>
      <c r="K9595" s="220"/>
      <c r="L9595" s="220"/>
      <c r="M9595" s="326"/>
      <c r="N9595" s="220"/>
      <c r="O9595" s="220"/>
      <c r="P9595" s="220"/>
      <c r="Q9595" s="326"/>
      <c r="R9595" s="326"/>
      <c r="S9595" s="326"/>
      <c r="T9595" s="326"/>
    </row>
    <row r="9596" spans="1:20">
      <c r="A9596" s="220"/>
      <c r="B9596" s="220"/>
      <c r="C9596" s="220"/>
      <c r="D9596" s="220"/>
      <c r="E9596" s="220"/>
      <c r="F9596" s="220"/>
      <c r="G9596" s="220"/>
      <c r="H9596" s="220"/>
      <c r="I9596" s="220"/>
      <c r="J9596" s="220"/>
      <c r="K9596" s="220"/>
      <c r="L9596" s="220"/>
      <c r="M9596" s="326"/>
      <c r="N9596" s="220"/>
      <c r="O9596" s="220"/>
      <c r="P9596" s="220"/>
      <c r="Q9596" s="326"/>
      <c r="R9596" s="326"/>
      <c r="S9596" s="326"/>
      <c r="T9596" s="326"/>
    </row>
    <row r="9597" spans="1:20">
      <c r="A9597" s="220"/>
      <c r="B9597" s="220"/>
      <c r="C9597" s="220"/>
      <c r="D9597" s="220"/>
      <c r="E9597" s="220"/>
      <c r="F9597" s="220"/>
      <c r="G9597" s="220"/>
      <c r="H9597" s="220"/>
      <c r="I9597" s="220"/>
      <c r="J9597" s="220"/>
      <c r="K9597" s="220"/>
      <c r="L9597" s="220"/>
      <c r="M9597" s="326"/>
      <c r="N9597" s="220"/>
      <c r="O9597" s="220"/>
      <c r="P9597" s="220"/>
      <c r="Q9597" s="326"/>
      <c r="R9597" s="326"/>
      <c r="S9597" s="326"/>
      <c r="T9597" s="326"/>
    </row>
    <row r="9598" spans="1:20">
      <c r="A9598" s="220"/>
      <c r="B9598" s="220"/>
      <c r="C9598" s="220"/>
      <c r="D9598" s="220"/>
      <c r="E9598" s="220"/>
      <c r="F9598" s="220"/>
      <c r="G9598" s="220"/>
      <c r="H9598" s="220"/>
      <c r="I9598" s="220"/>
      <c r="J9598" s="220"/>
      <c r="K9598" s="220"/>
      <c r="L9598" s="220"/>
      <c r="M9598" s="326"/>
      <c r="N9598" s="220"/>
      <c r="O9598" s="220"/>
      <c r="P9598" s="220"/>
      <c r="Q9598" s="326"/>
      <c r="R9598" s="326"/>
      <c r="S9598" s="326"/>
      <c r="T9598" s="326"/>
    </row>
    <row r="9599" spans="1:20">
      <c r="A9599" s="220"/>
      <c r="B9599" s="220"/>
      <c r="C9599" s="220"/>
      <c r="D9599" s="220"/>
      <c r="E9599" s="220"/>
      <c r="F9599" s="220"/>
      <c r="G9599" s="220"/>
      <c r="H9599" s="220"/>
      <c r="I9599" s="220"/>
      <c r="J9599" s="220"/>
      <c r="K9599" s="220"/>
      <c r="L9599" s="220"/>
      <c r="M9599" s="326"/>
      <c r="N9599" s="220"/>
      <c r="O9599" s="220"/>
      <c r="P9599" s="220"/>
      <c r="Q9599" s="326"/>
      <c r="R9599" s="326"/>
      <c r="S9599" s="326"/>
      <c r="T9599" s="326"/>
    </row>
    <row r="9600" spans="1:20">
      <c r="A9600" s="220"/>
      <c r="B9600" s="220"/>
      <c r="C9600" s="220"/>
      <c r="D9600" s="220"/>
      <c r="E9600" s="220"/>
      <c r="F9600" s="220"/>
      <c r="G9600" s="220"/>
      <c r="H9600" s="220"/>
      <c r="I9600" s="220"/>
      <c r="J9600" s="220"/>
      <c r="K9600" s="220"/>
      <c r="L9600" s="220"/>
      <c r="M9600" s="326"/>
      <c r="N9600" s="220"/>
      <c r="O9600" s="220"/>
      <c r="P9600" s="220"/>
      <c r="Q9600" s="326"/>
      <c r="R9600" s="326"/>
      <c r="S9600" s="326"/>
      <c r="T9600" s="326"/>
    </row>
    <row r="9601" spans="1:20">
      <c r="A9601" s="220"/>
      <c r="B9601" s="220"/>
      <c r="C9601" s="220"/>
      <c r="D9601" s="220"/>
      <c r="E9601" s="220"/>
      <c r="F9601" s="220"/>
      <c r="G9601" s="220"/>
      <c r="H9601" s="220"/>
      <c r="I9601" s="220"/>
      <c r="J9601" s="220"/>
      <c r="K9601" s="220"/>
      <c r="L9601" s="220"/>
      <c r="M9601" s="326"/>
      <c r="N9601" s="220"/>
      <c r="O9601" s="220"/>
      <c r="P9601" s="220"/>
      <c r="Q9601" s="326"/>
      <c r="R9601" s="326"/>
      <c r="S9601" s="326"/>
      <c r="T9601" s="326"/>
    </row>
    <row r="9602" spans="1:20">
      <c r="A9602" s="220"/>
      <c r="B9602" s="220"/>
      <c r="C9602" s="220"/>
      <c r="D9602" s="220"/>
      <c r="E9602" s="220"/>
      <c r="F9602" s="220"/>
      <c r="G9602" s="220"/>
      <c r="H9602" s="220"/>
      <c r="I9602" s="220"/>
      <c r="J9602" s="220"/>
      <c r="K9602" s="220"/>
      <c r="L9602" s="220"/>
      <c r="M9602" s="326"/>
      <c r="N9602" s="220"/>
      <c r="O9602" s="220"/>
      <c r="P9602" s="220"/>
      <c r="Q9602" s="326"/>
      <c r="R9602" s="326"/>
      <c r="S9602" s="326"/>
      <c r="T9602" s="326"/>
    </row>
    <row r="9603" spans="1:20">
      <c r="A9603" s="220"/>
      <c r="B9603" s="220"/>
      <c r="C9603" s="220"/>
      <c r="D9603" s="220"/>
      <c r="E9603" s="220"/>
      <c r="F9603" s="220"/>
      <c r="G9603" s="220"/>
      <c r="H9603" s="220"/>
      <c r="I9603" s="220"/>
      <c r="J9603" s="220"/>
      <c r="K9603" s="220"/>
      <c r="L9603" s="220"/>
      <c r="M9603" s="326"/>
      <c r="N9603" s="220"/>
      <c r="O9603" s="220"/>
      <c r="P9603" s="220"/>
      <c r="Q9603" s="326"/>
      <c r="R9603" s="326"/>
      <c r="S9603" s="326"/>
      <c r="T9603" s="326"/>
    </row>
    <row r="9604" spans="1:20">
      <c r="A9604" s="220"/>
      <c r="B9604" s="220"/>
      <c r="C9604" s="220"/>
      <c r="D9604" s="220"/>
      <c r="E9604" s="220"/>
      <c r="F9604" s="220"/>
      <c r="G9604" s="220"/>
      <c r="H9604" s="220"/>
      <c r="I9604" s="220"/>
      <c r="J9604" s="220"/>
      <c r="K9604" s="220"/>
      <c r="L9604" s="220"/>
      <c r="M9604" s="326"/>
      <c r="N9604" s="220"/>
      <c r="O9604" s="220"/>
      <c r="P9604" s="220"/>
      <c r="Q9604" s="326"/>
      <c r="R9604" s="326"/>
      <c r="S9604" s="326"/>
      <c r="T9604" s="326"/>
    </row>
    <row r="9605" spans="1:20">
      <c r="A9605" s="220"/>
      <c r="B9605" s="220"/>
      <c r="C9605" s="220"/>
      <c r="D9605" s="220"/>
      <c r="E9605" s="220"/>
      <c r="F9605" s="220"/>
      <c r="G9605" s="220"/>
      <c r="H9605" s="220"/>
      <c r="I9605" s="220"/>
      <c r="J9605" s="220"/>
      <c r="K9605" s="220"/>
      <c r="L9605" s="220"/>
      <c r="M9605" s="326"/>
      <c r="N9605" s="220"/>
      <c r="O9605" s="220"/>
      <c r="P9605" s="220"/>
      <c r="Q9605" s="326"/>
      <c r="R9605" s="326"/>
      <c r="S9605" s="326"/>
      <c r="T9605" s="326"/>
    </row>
    <row r="9606" spans="1:20">
      <c r="A9606" s="220"/>
      <c r="B9606" s="220"/>
      <c r="C9606" s="220"/>
      <c r="D9606" s="220"/>
      <c r="E9606" s="220"/>
      <c r="F9606" s="220"/>
      <c r="G9606" s="220"/>
      <c r="H9606" s="220"/>
      <c r="I9606" s="220"/>
      <c r="J9606" s="220"/>
      <c r="K9606" s="220"/>
      <c r="L9606" s="220"/>
      <c r="M9606" s="326"/>
      <c r="N9606" s="220"/>
      <c r="O9606" s="220"/>
      <c r="P9606" s="220"/>
      <c r="Q9606" s="326"/>
      <c r="R9606" s="326"/>
      <c r="S9606" s="326"/>
      <c r="T9606" s="326"/>
    </row>
    <row r="9607" spans="1:20">
      <c r="A9607" s="220"/>
      <c r="B9607" s="220"/>
      <c r="C9607" s="220"/>
      <c r="D9607" s="220"/>
      <c r="E9607" s="220"/>
      <c r="F9607" s="220"/>
      <c r="G9607" s="220"/>
      <c r="H9607" s="220"/>
      <c r="I9607" s="220"/>
      <c r="J9607" s="220"/>
      <c r="K9607" s="220"/>
      <c r="L9607" s="220"/>
      <c r="M9607" s="326"/>
      <c r="N9607" s="220"/>
      <c r="O9607" s="220"/>
      <c r="P9607" s="220"/>
      <c r="Q9607" s="326"/>
      <c r="R9607" s="326"/>
      <c r="S9607" s="326"/>
      <c r="T9607" s="326"/>
    </row>
    <row r="9608" spans="1:20">
      <c r="A9608" s="220"/>
      <c r="B9608" s="220"/>
      <c r="C9608" s="220"/>
      <c r="D9608" s="220"/>
      <c r="E9608" s="220"/>
      <c r="F9608" s="220"/>
      <c r="G9608" s="220"/>
      <c r="H9608" s="220"/>
      <c r="I9608" s="220"/>
      <c r="J9608" s="220"/>
      <c r="K9608" s="220"/>
      <c r="L9608" s="220"/>
      <c r="M9608" s="326"/>
      <c r="N9608" s="220"/>
      <c r="O9608" s="220"/>
      <c r="P9608" s="220"/>
      <c r="Q9608" s="326"/>
      <c r="R9608" s="326"/>
      <c r="S9608" s="326"/>
      <c r="T9608" s="326"/>
    </row>
    <row r="9609" spans="1:20">
      <c r="A9609" s="220"/>
      <c r="B9609" s="220"/>
      <c r="C9609" s="220"/>
      <c r="D9609" s="220"/>
      <c r="E9609" s="220"/>
      <c r="F9609" s="220"/>
      <c r="G9609" s="220"/>
      <c r="H9609" s="220"/>
      <c r="I9609" s="220"/>
      <c r="J9609" s="220"/>
      <c r="K9609" s="220"/>
      <c r="L9609" s="220"/>
      <c r="M9609" s="326"/>
      <c r="N9609" s="220"/>
      <c r="O9609" s="220"/>
      <c r="P9609" s="220"/>
      <c r="Q9609" s="326"/>
      <c r="R9609" s="326"/>
      <c r="S9609" s="326"/>
      <c r="T9609" s="326"/>
    </row>
    <row r="9610" spans="1:20">
      <c r="A9610" s="220"/>
      <c r="B9610" s="220"/>
      <c r="C9610" s="220"/>
      <c r="D9610" s="220"/>
      <c r="E9610" s="220"/>
      <c r="F9610" s="220"/>
      <c r="G9610" s="220"/>
      <c r="H9610" s="220"/>
      <c r="I9610" s="220"/>
      <c r="J9610" s="220"/>
      <c r="K9610" s="220"/>
      <c r="L9610" s="220"/>
      <c r="M9610" s="326"/>
      <c r="N9610" s="220"/>
      <c r="O9610" s="220"/>
      <c r="P9610" s="220"/>
      <c r="Q9610" s="326"/>
      <c r="R9610" s="326"/>
      <c r="S9610" s="326"/>
      <c r="T9610" s="326"/>
    </row>
    <row r="9611" spans="1:20">
      <c r="A9611" s="220"/>
      <c r="B9611" s="220"/>
      <c r="C9611" s="220"/>
      <c r="D9611" s="220"/>
      <c r="E9611" s="220"/>
      <c r="F9611" s="220"/>
      <c r="G9611" s="220"/>
      <c r="H9611" s="220"/>
      <c r="I9611" s="220"/>
      <c r="J9611" s="220"/>
      <c r="K9611" s="220"/>
      <c r="L9611" s="220"/>
      <c r="M9611" s="326"/>
      <c r="N9611" s="220"/>
      <c r="O9611" s="220"/>
      <c r="P9611" s="220"/>
      <c r="Q9611" s="326"/>
      <c r="R9611" s="326"/>
      <c r="S9611" s="326"/>
      <c r="T9611" s="326"/>
    </row>
    <row r="9612" spans="1:20">
      <c r="A9612" s="220"/>
      <c r="B9612" s="220"/>
      <c r="C9612" s="220"/>
      <c r="D9612" s="220"/>
      <c r="E9612" s="220"/>
      <c r="F9612" s="220"/>
      <c r="G9612" s="220"/>
      <c r="H9612" s="220"/>
      <c r="I9612" s="220"/>
      <c r="J9612" s="220"/>
      <c r="K9612" s="220"/>
      <c r="L9612" s="220"/>
      <c r="M9612" s="326"/>
      <c r="N9612" s="220"/>
      <c r="O9612" s="220"/>
      <c r="P9612" s="220"/>
      <c r="Q9612" s="326"/>
      <c r="R9612" s="326"/>
      <c r="S9612" s="326"/>
      <c r="T9612" s="326"/>
    </row>
    <row r="9613" spans="1:20">
      <c r="A9613" s="220"/>
      <c r="B9613" s="220"/>
      <c r="C9613" s="220"/>
      <c r="D9613" s="220"/>
      <c r="E9613" s="220"/>
      <c r="F9613" s="220"/>
      <c r="G9613" s="220"/>
      <c r="H9613" s="220"/>
      <c r="I9613" s="220"/>
      <c r="J9613" s="220"/>
      <c r="K9613" s="220"/>
      <c r="L9613" s="220"/>
      <c r="M9613" s="326"/>
      <c r="N9613" s="220"/>
      <c r="O9613" s="220"/>
      <c r="P9613" s="220"/>
      <c r="Q9613" s="326"/>
      <c r="R9613" s="326"/>
      <c r="S9613" s="326"/>
      <c r="T9613" s="326"/>
    </row>
    <row r="9614" spans="1:20">
      <c r="A9614" s="220"/>
      <c r="B9614" s="220"/>
      <c r="C9614" s="220"/>
      <c r="D9614" s="220"/>
      <c r="E9614" s="220"/>
      <c r="F9614" s="220"/>
      <c r="G9614" s="220"/>
      <c r="H9614" s="220"/>
      <c r="I9614" s="220"/>
      <c r="J9614" s="220"/>
      <c r="K9614" s="220"/>
      <c r="L9614" s="220"/>
      <c r="M9614" s="326"/>
      <c r="N9614" s="220"/>
      <c r="O9614" s="220"/>
      <c r="P9614" s="220"/>
      <c r="Q9614" s="326"/>
      <c r="R9614" s="326"/>
      <c r="S9614" s="326"/>
      <c r="T9614" s="326"/>
    </row>
    <row r="9615" spans="1:20">
      <c r="A9615" s="220"/>
      <c r="B9615" s="220"/>
      <c r="C9615" s="220"/>
      <c r="D9615" s="220"/>
      <c r="E9615" s="220"/>
      <c r="F9615" s="220"/>
      <c r="G9615" s="220"/>
      <c r="H9615" s="220"/>
      <c r="I9615" s="220"/>
      <c r="J9615" s="220"/>
      <c r="K9615" s="220"/>
      <c r="L9615" s="220"/>
      <c r="M9615" s="326"/>
      <c r="N9615" s="220"/>
      <c r="O9615" s="220"/>
      <c r="P9615" s="220"/>
      <c r="Q9615" s="326"/>
      <c r="R9615" s="326"/>
      <c r="S9615" s="326"/>
      <c r="T9615" s="326"/>
    </row>
    <row r="9616" spans="1:20">
      <c r="A9616" s="220"/>
      <c r="B9616" s="220"/>
      <c r="C9616" s="220"/>
      <c r="D9616" s="220"/>
      <c r="E9616" s="220"/>
      <c r="F9616" s="220"/>
      <c r="G9616" s="220"/>
      <c r="H9616" s="220"/>
      <c r="I9616" s="220"/>
      <c r="J9616" s="220"/>
      <c r="K9616" s="220"/>
      <c r="L9616" s="220"/>
      <c r="M9616" s="326"/>
      <c r="N9616" s="220"/>
      <c r="O9616" s="220"/>
      <c r="P9616" s="220"/>
      <c r="Q9616" s="326"/>
      <c r="R9616" s="326"/>
      <c r="S9616" s="326"/>
      <c r="T9616" s="326"/>
    </row>
    <row r="9617" spans="1:20">
      <c r="A9617" s="220"/>
      <c r="B9617" s="220"/>
      <c r="C9617" s="220"/>
      <c r="D9617" s="220"/>
      <c r="E9617" s="220"/>
      <c r="F9617" s="220"/>
      <c r="G9617" s="220"/>
      <c r="H9617" s="220"/>
      <c r="I9617" s="220"/>
      <c r="J9617" s="220"/>
      <c r="K9617" s="220"/>
      <c r="L9617" s="220"/>
      <c r="M9617" s="326"/>
      <c r="N9617" s="220"/>
      <c r="O9617" s="220"/>
      <c r="P9617" s="220"/>
      <c r="Q9617" s="326"/>
      <c r="R9617" s="326"/>
      <c r="S9617" s="326"/>
      <c r="T9617" s="326"/>
    </row>
    <row r="9618" spans="1:20">
      <c r="A9618" s="220"/>
      <c r="B9618" s="220"/>
      <c r="C9618" s="220"/>
      <c r="D9618" s="220"/>
      <c r="E9618" s="220"/>
      <c r="F9618" s="220"/>
      <c r="G9618" s="220"/>
      <c r="H9618" s="220"/>
      <c r="I9618" s="220"/>
      <c r="J9618" s="220"/>
      <c r="K9618" s="220"/>
      <c r="L9618" s="220"/>
      <c r="M9618" s="326"/>
      <c r="N9618" s="220"/>
      <c r="O9618" s="220"/>
      <c r="P9618" s="220"/>
      <c r="Q9618" s="326"/>
      <c r="R9618" s="326"/>
      <c r="S9618" s="326"/>
      <c r="T9618" s="326"/>
    </row>
    <row r="9619" spans="1:20">
      <c r="A9619" s="220"/>
      <c r="B9619" s="220"/>
      <c r="C9619" s="220"/>
      <c r="D9619" s="220"/>
      <c r="E9619" s="220"/>
      <c r="F9619" s="220"/>
      <c r="G9619" s="220"/>
      <c r="H9619" s="220"/>
      <c r="I9619" s="220"/>
      <c r="J9619" s="220"/>
      <c r="K9619" s="220"/>
      <c r="L9619" s="220"/>
      <c r="M9619" s="326"/>
      <c r="N9619" s="220"/>
      <c r="O9619" s="220"/>
      <c r="P9619" s="220"/>
      <c r="Q9619" s="326"/>
      <c r="R9619" s="326"/>
      <c r="S9619" s="326"/>
      <c r="T9619" s="326"/>
    </row>
    <row r="9620" spans="1:20">
      <c r="A9620" s="220"/>
      <c r="B9620" s="220"/>
      <c r="C9620" s="220"/>
      <c r="D9620" s="220"/>
      <c r="E9620" s="220"/>
      <c r="F9620" s="220"/>
      <c r="G9620" s="220"/>
      <c r="H9620" s="220"/>
      <c r="I9620" s="220"/>
      <c r="J9620" s="220"/>
      <c r="K9620" s="220"/>
      <c r="L9620" s="220"/>
      <c r="M9620" s="326"/>
      <c r="N9620" s="220"/>
      <c r="O9620" s="220"/>
      <c r="P9620" s="220"/>
      <c r="Q9620" s="326"/>
      <c r="R9620" s="326"/>
      <c r="S9620" s="326"/>
      <c r="T9620" s="326"/>
    </row>
    <row r="9621" spans="1:20">
      <c r="A9621" s="220"/>
      <c r="B9621" s="220"/>
      <c r="C9621" s="220"/>
      <c r="D9621" s="220"/>
      <c r="E9621" s="220"/>
      <c r="F9621" s="220"/>
      <c r="G9621" s="220"/>
      <c r="H9621" s="220"/>
      <c r="I9621" s="220"/>
      <c r="J9621" s="220"/>
      <c r="K9621" s="220"/>
      <c r="L9621" s="220"/>
      <c r="M9621" s="326"/>
      <c r="N9621" s="220"/>
      <c r="O9621" s="220"/>
      <c r="P9621" s="220"/>
      <c r="Q9621" s="326"/>
      <c r="R9621" s="326"/>
      <c r="S9621" s="326"/>
      <c r="T9621" s="326"/>
    </row>
    <row r="9622" spans="1:20">
      <c r="A9622" s="220"/>
      <c r="B9622" s="220"/>
      <c r="C9622" s="220"/>
      <c r="D9622" s="220"/>
      <c r="E9622" s="220"/>
      <c r="F9622" s="220"/>
      <c r="G9622" s="220"/>
      <c r="H9622" s="220"/>
      <c r="I9622" s="220"/>
      <c r="J9622" s="220"/>
      <c r="K9622" s="220"/>
      <c r="L9622" s="220"/>
      <c r="M9622" s="326"/>
      <c r="N9622" s="220"/>
      <c r="O9622" s="220"/>
      <c r="P9622" s="220"/>
      <c r="Q9622" s="326"/>
      <c r="R9622" s="326"/>
      <c r="S9622" s="326"/>
      <c r="T9622" s="326"/>
    </row>
    <row r="9623" spans="1:20">
      <c r="A9623" s="220"/>
      <c r="B9623" s="220"/>
      <c r="C9623" s="220"/>
      <c r="D9623" s="220"/>
      <c r="E9623" s="220"/>
      <c r="F9623" s="220"/>
      <c r="G9623" s="220"/>
      <c r="H9623" s="220"/>
      <c r="I9623" s="220"/>
      <c r="J9623" s="220"/>
      <c r="K9623" s="220"/>
      <c r="L9623" s="220"/>
      <c r="M9623" s="326"/>
      <c r="N9623" s="220"/>
      <c r="O9623" s="220"/>
      <c r="P9623" s="220"/>
      <c r="Q9623" s="326"/>
      <c r="R9623" s="326"/>
      <c r="S9623" s="326"/>
      <c r="T9623" s="326"/>
    </row>
    <row r="9624" spans="1:20">
      <c r="A9624" s="220"/>
      <c r="B9624" s="220"/>
      <c r="C9624" s="220"/>
      <c r="D9624" s="220"/>
      <c r="E9624" s="220"/>
      <c r="F9624" s="220"/>
      <c r="G9624" s="220"/>
      <c r="H9624" s="220"/>
      <c r="I9624" s="220"/>
      <c r="J9624" s="220"/>
      <c r="K9624" s="220"/>
      <c r="L9624" s="220"/>
      <c r="M9624" s="326"/>
      <c r="N9624" s="220"/>
      <c r="O9624" s="220"/>
      <c r="P9624" s="220"/>
      <c r="Q9624" s="326"/>
      <c r="R9624" s="326"/>
      <c r="S9624" s="326"/>
      <c r="T9624" s="326"/>
    </row>
    <row r="9625" spans="1:20">
      <c r="A9625" s="220"/>
      <c r="B9625" s="220"/>
      <c r="C9625" s="220"/>
      <c r="D9625" s="220"/>
      <c r="E9625" s="220"/>
      <c r="F9625" s="220"/>
      <c r="G9625" s="220"/>
      <c r="H9625" s="220"/>
      <c r="I9625" s="220"/>
      <c r="J9625" s="220"/>
      <c r="K9625" s="220"/>
      <c r="L9625" s="220"/>
      <c r="M9625" s="326"/>
      <c r="N9625" s="220"/>
      <c r="O9625" s="220"/>
      <c r="P9625" s="220"/>
      <c r="Q9625" s="326"/>
      <c r="R9625" s="326"/>
      <c r="S9625" s="326"/>
      <c r="T9625" s="326"/>
    </row>
    <row r="9626" spans="1:20">
      <c r="A9626" s="220"/>
      <c r="B9626" s="220"/>
      <c r="C9626" s="220"/>
      <c r="D9626" s="220"/>
      <c r="E9626" s="220"/>
      <c r="F9626" s="220"/>
      <c r="G9626" s="220"/>
      <c r="H9626" s="220"/>
      <c r="I9626" s="220"/>
      <c r="J9626" s="220"/>
      <c r="K9626" s="220"/>
      <c r="L9626" s="220"/>
      <c r="M9626" s="326"/>
      <c r="N9626" s="220"/>
      <c r="O9626" s="220"/>
      <c r="P9626" s="220"/>
      <c r="Q9626" s="326"/>
      <c r="R9626" s="326"/>
      <c r="S9626" s="326"/>
      <c r="T9626" s="326"/>
    </row>
    <row r="9627" spans="1:20">
      <c r="A9627" s="220"/>
      <c r="B9627" s="220"/>
      <c r="C9627" s="220"/>
      <c r="D9627" s="220"/>
      <c r="E9627" s="220"/>
      <c r="F9627" s="220"/>
      <c r="G9627" s="220"/>
      <c r="H9627" s="220"/>
      <c r="I9627" s="220"/>
      <c r="J9627" s="220"/>
      <c r="K9627" s="220"/>
      <c r="L9627" s="220"/>
      <c r="M9627" s="326"/>
      <c r="N9627" s="220"/>
      <c r="O9627" s="220"/>
      <c r="P9627" s="220"/>
      <c r="Q9627" s="326"/>
      <c r="R9627" s="326"/>
      <c r="S9627" s="326"/>
      <c r="T9627" s="326"/>
    </row>
    <row r="9628" spans="1:20">
      <c r="A9628" s="220"/>
      <c r="B9628" s="220"/>
      <c r="C9628" s="220"/>
      <c r="D9628" s="220"/>
      <c r="E9628" s="220"/>
      <c r="F9628" s="220"/>
      <c r="G9628" s="220"/>
      <c r="H9628" s="220"/>
      <c r="I9628" s="220"/>
      <c r="J9628" s="220"/>
      <c r="K9628" s="220"/>
      <c r="L9628" s="220"/>
      <c r="M9628" s="326"/>
      <c r="N9628" s="220"/>
      <c r="O9628" s="220"/>
      <c r="P9628" s="220"/>
      <c r="Q9628" s="326"/>
      <c r="R9628" s="326"/>
      <c r="S9628" s="326"/>
      <c r="T9628" s="326"/>
    </row>
    <row r="9629" spans="1:20">
      <c r="A9629" s="220"/>
      <c r="B9629" s="220"/>
      <c r="C9629" s="220"/>
      <c r="D9629" s="220"/>
      <c r="E9629" s="220"/>
      <c r="F9629" s="220"/>
      <c r="G9629" s="220"/>
      <c r="H9629" s="220"/>
      <c r="I9629" s="220"/>
      <c r="J9629" s="220"/>
      <c r="K9629" s="220"/>
      <c r="L9629" s="220"/>
      <c r="M9629" s="326"/>
      <c r="N9629" s="220"/>
      <c r="O9629" s="220"/>
      <c r="P9629" s="220"/>
      <c r="Q9629" s="326"/>
      <c r="R9629" s="326"/>
      <c r="S9629" s="326"/>
      <c r="T9629" s="326"/>
    </row>
    <row r="9630" spans="1:20">
      <c r="A9630" s="220"/>
      <c r="B9630" s="220"/>
      <c r="C9630" s="220"/>
      <c r="D9630" s="220"/>
      <c r="E9630" s="220"/>
      <c r="F9630" s="220"/>
      <c r="G9630" s="220"/>
      <c r="H9630" s="220"/>
      <c r="I9630" s="220"/>
      <c r="J9630" s="220"/>
      <c r="K9630" s="220"/>
      <c r="L9630" s="220"/>
      <c r="M9630" s="326"/>
      <c r="N9630" s="220"/>
      <c r="O9630" s="220"/>
      <c r="P9630" s="220"/>
      <c r="Q9630" s="326"/>
      <c r="R9630" s="326"/>
      <c r="S9630" s="326"/>
      <c r="T9630" s="326"/>
    </row>
    <row r="9631" spans="1:20">
      <c r="A9631" s="220"/>
      <c r="B9631" s="220"/>
      <c r="C9631" s="220"/>
      <c r="D9631" s="220"/>
      <c r="E9631" s="220"/>
      <c r="F9631" s="220"/>
      <c r="G9631" s="220"/>
      <c r="H9631" s="220"/>
      <c r="I9631" s="220"/>
      <c r="J9631" s="220"/>
      <c r="K9631" s="220"/>
      <c r="L9631" s="220"/>
      <c r="M9631" s="326"/>
      <c r="N9631" s="220"/>
      <c r="O9631" s="220"/>
      <c r="P9631" s="220"/>
      <c r="Q9631" s="326"/>
      <c r="R9631" s="326"/>
      <c r="S9631" s="326"/>
      <c r="T9631" s="326"/>
    </row>
    <row r="9632" spans="1:20">
      <c r="A9632" s="220"/>
      <c r="B9632" s="220"/>
      <c r="C9632" s="220"/>
      <c r="D9632" s="220"/>
      <c r="E9632" s="220"/>
      <c r="F9632" s="220"/>
      <c r="G9632" s="220"/>
      <c r="H9632" s="220"/>
      <c r="I9632" s="220"/>
      <c r="J9632" s="220"/>
      <c r="K9632" s="220"/>
      <c r="L9632" s="220"/>
      <c r="M9632" s="326"/>
      <c r="N9632" s="220"/>
      <c r="O9632" s="220"/>
      <c r="P9632" s="220"/>
      <c r="Q9632" s="326"/>
      <c r="R9632" s="326"/>
      <c r="S9632" s="326"/>
      <c r="T9632" s="326"/>
    </row>
    <row r="9633" spans="1:20">
      <c r="A9633" s="220"/>
      <c r="B9633" s="220"/>
      <c r="C9633" s="220"/>
      <c r="D9633" s="220"/>
      <c r="E9633" s="220"/>
      <c r="F9633" s="220"/>
      <c r="G9633" s="220"/>
      <c r="H9633" s="220"/>
      <c r="I9633" s="220"/>
      <c r="J9633" s="220"/>
      <c r="K9633" s="220"/>
      <c r="L9633" s="220"/>
      <c r="M9633" s="326"/>
      <c r="N9633" s="220"/>
      <c r="O9633" s="220"/>
      <c r="P9633" s="220"/>
      <c r="Q9633" s="326"/>
      <c r="R9633" s="326"/>
      <c r="S9633" s="326"/>
      <c r="T9633" s="326"/>
    </row>
    <row r="9634" spans="1:20">
      <c r="A9634" s="220"/>
      <c r="B9634" s="220"/>
      <c r="C9634" s="220"/>
      <c r="D9634" s="220"/>
      <c r="E9634" s="220"/>
      <c r="F9634" s="220"/>
      <c r="G9634" s="220"/>
      <c r="H9634" s="220"/>
      <c r="I9634" s="220"/>
      <c r="J9634" s="220"/>
      <c r="K9634" s="220"/>
      <c r="L9634" s="220"/>
      <c r="M9634" s="326"/>
      <c r="N9634" s="220"/>
      <c r="O9634" s="220"/>
      <c r="P9634" s="220"/>
      <c r="Q9634" s="326"/>
      <c r="R9634" s="326"/>
      <c r="S9634" s="326"/>
      <c r="T9634" s="326"/>
    </row>
    <row r="9635" spans="1:20">
      <c r="A9635" s="220"/>
      <c r="B9635" s="220"/>
      <c r="C9635" s="220"/>
      <c r="D9635" s="220"/>
      <c r="E9635" s="220"/>
      <c r="F9635" s="220"/>
      <c r="G9635" s="220"/>
      <c r="H9635" s="220"/>
      <c r="I9635" s="220"/>
      <c r="J9635" s="220"/>
      <c r="K9635" s="220"/>
      <c r="L9635" s="220"/>
      <c r="M9635" s="326"/>
      <c r="N9635" s="220"/>
      <c r="O9635" s="220"/>
      <c r="P9635" s="220"/>
      <c r="Q9635" s="326"/>
      <c r="R9635" s="326"/>
      <c r="S9635" s="326"/>
      <c r="T9635" s="326"/>
    </row>
    <row r="9636" spans="1:20">
      <c r="A9636" s="220"/>
      <c r="B9636" s="220"/>
      <c r="C9636" s="220"/>
      <c r="D9636" s="220"/>
      <c r="E9636" s="220"/>
      <c r="F9636" s="220"/>
      <c r="G9636" s="220"/>
      <c r="H9636" s="220"/>
      <c r="I9636" s="220"/>
      <c r="J9636" s="220"/>
      <c r="K9636" s="220"/>
      <c r="L9636" s="220"/>
      <c r="M9636" s="326"/>
      <c r="N9636" s="220"/>
      <c r="O9636" s="220"/>
      <c r="P9636" s="220"/>
      <c r="Q9636" s="326"/>
      <c r="R9636" s="326"/>
      <c r="S9636" s="326"/>
      <c r="T9636" s="326"/>
    </row>
    <row r="9637" spans="1:20">
      <c r="A9637" s="220"/>
      <c r="B9637" s="220"/>
      <c r="C9637" s="220"/>
      <c r="D9637" s="220"/>
      <c r="E9637" s="220"/>
      <c r="F9637" s="220"/>
      <c r="G9637" s="220"/>
      <c r="H9637" s="220"/>
      <c r="I9637" s="220"/>
      <c r="J9637" s="220"/>
      <c r="K9637" s="220"/>
      <c r="L9637" s="220"/>
      <c r="M9637" s="326"/>
      <c r="N9637" s="220"/>
      <c r="O9637" s="220"/>
      <c r="P9637" s="220"/>
      <c r="Q9637" s="326"/>
      <c r="R9637" s="326"/>
      <c r="S9637" s="326"/>
      <c r="T9637" s="326"/>
    </row>
    <row r="9638" spans="1:20">
      <c r="A9638" s="220"/>
      <c r="B9638" s="220"/>
      <c r="C9638" s="220"/>
      <c r="D9638" s="220"/>
      <c r="E9638" s="220"/>
      <c r="F9638" s="220"/>
      <c r="G9638" s="220"/>
      <c r="H9638" s="220"/>
      <c r="I9638" s="220"/>
      <c r="J9638" s="220"/>
      <c r="K9638" s="220"/>
      <c r="L9638" s="220"/>
      <c r="M9638" s="326"/>
      <c r="N9638" s="220"/>
      <c r="O9638" s="220"/>
      <c r="P9638" s="220"/>
      <c r="Q9638" s="326"/>
      <c r="R9638" s="326"/>
      <c r="S9638" s="326"/>
      <c r="T9638" s="326"/>
    </row>
    <row r="9639" spans="1:20">
      <c r="A9639" s="220"/>
      <c r="B9639" s="220"/>
      <c r="C9639" s="220"/>
      <c r="D9639" s="220"/>
      <c r="E9639" s="220"/>
      <c r="F9639" s="220"/>
      <c r="G9639" s="220"/>
      <c r="H9639" s="220"/>
      <c r="I9639" s="220"/>
      <c r="J9639" s="220"/>
      <c r="K9639" s="220"/>
      <c r="L9639" s="220"/>
      <c r="M9639" s="326"/>
      <c r="N9639" s="220"/>
      <c r="O9639" s="220"/>
      <c r="P9639" s="220"/>
      <c r="Q9639" s="326"/>
      <c r="R9639" s="326"/>
      <c r="S9639" s="326"/>
      <c r="T9639" s="326"/>
    </row>
    <row r="9640" spans="1:20">
      <c r="A9640" s="220"/>
      <c r="B9640" s="220"/>
      <c r="C9640" s="220"/>
      <c r="D9640" s="220"/>
      <c r="E9640" s="220"/>
      <c r="F9640" s="220"/>
      <c r="G9640" s="220"/>
      <c r="H9640" s="220"/>
      <c r="I9640" s="220"/>
      <c r="J9640" s="220"/>
      <c r="K9640" s="220"/>
      <c r="L9640" s="220"/>
      <c r="M9640" s="326"/>
      <c r="N9640" s="220"/>
      <c r="O9640" s="220"/>
      <c r="P9640" s="220"/>
      <c r="Q9640" s="326"/>
      <c r="R9640" s="326"/>
      <c r="S9640" s="326"/>
      <c r="T9640" s="326"/>
    </row>
    <row r="9641" spans="1:20">
      <c r="A9641" s="220"/>
      <c r="B9641" s="220"/>
      <c r="C9641" s="220"/>
      <c r="D9641" s="220"/>
      <c r="E9641" s="220"/>
      <c r="F9641" s="220"/>
      <c r="G9641" s="220"/>
      <c r="H9641" s="220"/>
      <c r="I9641" s="220"/>
      <c r="J9641" s="220"/>
      <c r="K9641" s="220"/>
      <c r="L9641" s="220"/>
      <c r="M9641" s="326"/>
      <c r="N9641" s="220"/>
      <c r="O9641" s="220"/>
      <c r="P9641" s="220"/>
      <c r="Q9641" s="326"/>
      <c r="R9641" s="326"/>
      <c r="S9641" s="326"/>
      <c r="T9641" s="326"/>
    </row>
    <row r="9642" spans="1:20">
      <c r="A9642" s="220"/>
      <c r="B9642" s="220"/>
      <c r="C9642" s="220"/>
      <c r="D9642" s="220"/>
      <c r="E9642" s="220"/>
      <c r="F9642" s="220"/>
      <c r="G9642" s="220"/>
      <c r="H9642" s="220"/>
      <c r="I9642" s="220"/>
      <c r="J9642" s="220"/>
      <c r="K9642" s="220"/>
      <c r="L9642" s="220"/>
      <c r="M9642" s="326"/>
      <c r="N9642" s="220"/>
      <c r="O9642" s="220"/>
      <c r="P9642" s="220"/>
      <c r="Q9642" s="326"/>
      <c r="R9642" s="326"/>
      <c r="S9642" s="326"/>
      <c r="T9642" s="326"/>
    </row>
    <row r="9643" spans="1:20">
      <c r="A9643" s="220"/>
      <c r="B9643" s="220"/>
      <c r="C9643" s="220"/>
      <c r="D9643" s="220"/>
      <c r="E9643" s="220"/>
      <c r="F9643" s="220"/>
      <c r="G9643" s="220"/>
      <c r="H9643" s="220"/>
      <c r="I9643" s="220"/>
      <c r="J9643" s="220"/>
      <c r="K9643" s="220"/>
      <c r="L9643" s="220"/>
      <c r="M9643" s="326"/>
      <c r="N9643" s="220"/>
      <c r="O9643" s="220"/>
      <c r="P9643" s="220"/>
      <c r="Q9643" s="326"/>
      <c r="R9643" s="326"/>
      <c r="S9643" s="326"/>
      <c r="T9643" s="326"/>
    </row>
    <row r="9644" spans="1:20">
      <c r="A9644" s="220"/>
      <c r="B9644" s="220"/>
      <c r="C9644" s="220"/>
      <c r="D9644" s="220"/>
      <c r="E9644" s="220"/>
      <c r="F9644" s="220"/>
      <c r="G9644" s="220"/>
      <c r="H9644" s="220"/>
      <c r="I9644" s="220"/>
      <c r="J9644" s="220"/>
      <c r="K9644" s="220"/>
      <c r="L9644" s="220"/>
      <c r="M9644" s="326"/>
      <c r="N9644" s="220"/>
      <c r="O9644" s="220"/>
      <c r="P9644" s="220"/>
      <c r="Q9644" s="326"/>
      <c r="R9644" s="326"/>
      <c r="S9644" s="326"/>
      <c r="T9644" s="326"/>
    </row>
    <row r="9645" spans="1:20">
      <c r="A9645" s="220"/>
      <c r="B9645" s="220"/>
      <c r="C9645" s="220"/>
      <c r="D9645" s="220"/>
      <c r="E9645" s="220"/>
      <c r="F9645" s="220"/>
      <c r="G9645" s="220"/>
      <c r="H9645" s="220"/>
      <c r="I9645" s="220"/>
      <c r="J9645" s="220"/>
      <c r="K9645" s="220"/>
      <c r="L9645" s="220"/>
      <c r="M9645" s="326"/>
      <c r="N9645" s="220"/>
      <c r="O9645" s="220"/>
      <c r="P9645" s="220"/>
      <c r="Q9645" s="326"/>
      <c r="R9645" s="326"/>
      <c r="S9645" s="326"/>
      <c r="T9645" s="326"/>
    </row>
    <row r="9646" spans="1:20">
      <c r="A9646" s="220"/>
      <c r="B9646" s="220"/>
      <c r="C9646" s="220"/>
      <c r="D9646" s="220"/>
      <c r="E9646" s="220"/>
      <c r="F9646" s="220"/>
      <c r="G9646" s="220"/>
      <c r="H9646" s="220"/>
      <c r="I9646" s="220"/>
      <c r="J9646" s="220"/>
      <c r="K9646" s="220"/>
      <c r="L9646" s="220"/>
      <c r="M9646" s="326"/>
      <c r="N9646" s="220"/>
      <c r="O9646" s="220"/>
      <c r="P9646" s="220"/>
      <c r="Q9646" s="326"/>
      <c r="R9646" s="326"/>
      <c r="S9646" s="326"/>
      <c r="T9646" s="326"/>
    </row>
    <row r="9647" spans="1:20">
      <c r="A9647" s="220"/>
      <c r="B9647" s="220"/>
      <c r="C9647" s="220"/>
      <c r="D9647" s="220"/>
      <c r="E9647" s="220"/>
      <c r="F9647" s="220"/>
      <c r="G9647" s="220"/>
      <c r="H9647" s="220"/>
      <c r="I9647" s="220"/>
      <c r="J9647" s="220"/>
      <c r="K9647" s="220"/>
      <c r="L9647" s="220"/>
      <c r="M9647" s="326"/>
      <c r="N9647" s="220"/>
      <c r="O9647" s="220"/>
      <c r="P9647" s="220"/>
      <c r="Q9647" s="326"/>
      <c r="R9647" s="326"/>
      <c r="S9647" s="326"/>
      <c r="T9647" s="326"/>
    </row>
    <row r="9648" spans="1:20">
      <c r="A9648" s="220"/>
      <c r="B9648" s="220"/>
      <c r="C9648" s="220"/>
      <c r="D9648" s="220"/>
      <c r="E9648" s="220"/>
      <c r="F9648" s="220"/>
      <c r="G9648" s="220"/>
      <c r="H9648" s="220"/>
      <c r="I9648" s="220"/>
      <c r="J9648" s="220"/>
      <c r="K9648" s="220"/>
      <c r="L9648" s="220"/>
      <c r="M9648" s="326"/>
      <c r="N9648" s="220"/>
      <c r="O9648" s="220"/>
      <c r="P9648" s="220"/>
      <c r="Q9648" s="326"/>
      <c r="R9648" s="326"/>
      <c r="S9648" s="326"/>
      <c r="T9648" s="326"/>
    </row>
    <row r="9649" spans="1:20">
      <c r="A9649" s="220"/>
      <c r="B9649" s="220"/>
      <c r="C9649" s="220"/>
      <c r="D9649" s="220"/>
      <c r="E9649" s="220"/>
      <c r="F9649" s="220"/>
      <c r="G9649" s="220"/>
      <c r="H9649" s="220"/>
      <c r="I9649" s="220"/>
      <c r="J9649" s="220"/>
      <c r="K9649" s="220"/>
      <c r="L9649" s="220"/>
      <c r="M9649" s="326"/>
      <c r="N9649" s="220"/>
      <c r="O9649" s="220"/>
      <c r="P9649" s="220"/>
      <c r="Q9649" s="326"/>
      <c r="R9649" s="326"/>
      <c r="S9649" s="326"/>
      <c r="T9649" s="326"/>
    </row>
    <row r="9650" spans="1:20">
      <c r="A9650" s="220"/>
      <c r="B9650" s="220"/>
      <c r="C9650" s="220"/>
      <c r="D9650" s="220"/>
      <c r="E9650" s="220"/>
      <c r="F9650" s="220"/>
      <c r="G9650" s="220"/>
      <c r="H9650" s="220"/>
      <c r="I9650" s="220"/>
      <c r="J9650" s="220"/>
      <c r="K9650" s="220"/>
      <c r="L9650" s="220"/>
      <c r="M9650" s="326"/>
      <c r="N9650" s="220"/>
      <c r="O9650" s="220"/>
      <c r="P9650" s="220"/>
      <c r="Q9650" s="326"/>
      <c r="R9650" s="326"/>
      <c r="S9650" s="326"/>
      <c r="T9650" s="326"/>
    </row>
    <row r="9651" spans="1:20">
      <c r="A9651" s="220"/>
      <c r="B9651" s="220"/>
      <c r="C9651" s="220"/>
      <c r="D9651" s="220"/>
      <c r="E9651" s="220"/>
      <c r="F9651" s="220"/>
      <c r="G9651" s="220"/>
      <c r="H9651" s="220"/>
      <c r="I9651" s="220"/>
      <c r="J9651" s="220"/>
      <c r="K9651" s="220"/>
      <c r="L9651" s="220"/>
      <c r="M9651" s="326"/>
      <c r="N9651" s="220"/>
      <c r="O9651" s="220"/>
      <c r="P9651" s="220"/>
      <c r="Q9651" s="326"/>
      <c r="R9651" s="326"/>
      <c r="S9651" s="326"/>
      <c r="T9651" s="326"/>
    </row>
    <row r="9652" spans="1:20">
      <c r="A9652" s="220"/>
      <c r="B9652" s="220"/>
      <c r="C9652" s="220"/>
      <c r="D9652" s="220"/>
      <c r="E9652" s="220"/>
      <c r="F9652" s="220"/>
      <c r="G9652" s="220"/>
      <c r="H9652" s="220"/>
      <c r="I9652" s="220"/>
      <c r="J9652" s="220"/>
      <c r="K9652" s="220"/>
      <c r="L9652" s="220"/>
      <c r="M9652" s="326"/>
      <c r="N9652" s="220"/>
      <c r="O9652" s="220"/>
      <c r="P9652" s="220"/>
      <c r="Q9652" s="326"/>
      <c r="R9652" s="326"/>
      <c r="S9652" s="326"/>
      <c r="T9652" s="326"/>
    </row>
    <row r="9653" spans="1:20">
      <c r="A9653" s="220"/>
      <c r="B9653" s="220"/>
      <c r="C9653" s="220"/>
      <c r="D9653" s="220"/>
      <c r="E9653" s="220"/>
      <c r="F9653" s="220"/>
      <c r="G9653" s="220"/>
      <c r="H9653" s="220"/>
      <c r="I9653" s="220"/>
      <c r="J9653" s="220"/>
      <c r="K9653" s="220"/>
      <c r="L9653" s="220"/>
      <c r="M9653" s="326"/>
      <c r="N9653" s="220"/>
      <c r="O9653" s="220"/>
      <c r="P9653" s="220"/>
      <c r="Q9653" s="326"/>
      <c r="R9653" s="326"/>
      <c r="S9653" s="326"/>
      <c r="T9653" s="326"/>
    </row>
    <row r="9654" spans="1:20">
      <c r="A9654" s="220"/>
      <c r="B9654" s="220"/>
      <c r="C9654" s="220"/>
      <c r="D9654" s="220"/>
      <c r="E9654" s="220"/>
      <c r="F9654" s="220"/>
      <c r="G9654" s="220"/>
      <c r="H9654" s="220"/>
      <c r="I9654" s="220"/>
      <c r="J9654" s="220"/>
      <c r="K9654" s="220"/>
      <c r="L9654" s="220"/>
      <c r="M9654" s="326"/>
      <c r="N9654" s="220"/>
      <c r="O9654" s="220"/>
      <c r="P9654" s="220"/>
      <c r="Q9654" s="326"/>
      <c r="R9654" s="326"/>
      <c r="S9654" s="326"/>
      <c r="T9654" s="326"/>
    </row>
    <row r="9655" spans="1:20">
      <c r="A9655" s="220"/>
      <c r="B9655" s="220"/>
      <c r="C9655" s="220"/>
      <c r="D9655" s="220"/>
      <c r="E9655" s="220"/>
      <c r="F9655" s="220"/>
      <c r="G9655" s="220"/>
      <c r="H9655" s="220"/>
      <c r="I9655" s="220"/>
      <c r="J9655" s="220"/>
      <c r="K9655" s="220"/>
      <c r="L9655" s="220"/>
      <c r="M9655" s="326"/>
      <c r="N9655" s="220"/>
      <c r="O9655" s="220"/>
      <c r="P9655" s="220"/>
      <c r="Q9655" s="326"/>
      <c r="R9655" s="326"/>
      <c r="S9655" s="326"/>
      <c r="T9655" s="326"/>
    </row>
    <row r="9656" spans="1:20">
      <c r="A9656" s="220"/>
      <c r="B9656" s="220"/>
      <c r="C9656" s="220"/>
      <c r="D9656" s="220"/>
      <c r="E9656" s="220"/>
      <c r="F9656" s="220"/>
      <c r="G9656" s="220"/>
      <c r="H9656" s="220"/>
      <c r="I9656" s="220"/>
      <c r="J9656" s="220"/>
      <c r="K9656" s="220"/>
      <c r="L9656" s="220"/>
      <c r="M9656" s="326"/>
      <c r="N9656" s="220"/>
      <c r="O9656" s="220"/>
      <c r="P9656" s="220"/>
      <c r="Q9656" s="326"/>
      <c r="R9656" s="326"/>
      <c r="S9656" s="326"/>
      <c r="T9656" s="326"/>
    </row>
    <row r="9657" spans="1:20">
      <c r="A9657" s="220"/>
      <c r="B9657" s="220"/>
      <c r="C9657" s="220"/>
      <c r="D9657" s="220"/>
      <c r="E9657" s="220"/>
      <c r="F9657" s="220"/>
      <c r="G9657" s="220"/>
      <c r="H9657" s="220"/>
      <c r="I9657" s="220"/>
      <c r="J9657" s="220"/>
      <c r="K9657" s="220"/>
      <c r="L9657" s="220"/>
      <c r="M9657" s="326"/>
      <c r="N9657" s="220"/>
      <c r="O9657" s="220"/>
      <c r="P9657" s="220"/>
      <c r="Q9657" s="326"/>
      <c r="R9657" s="326"/>
      <c r="S9657" s="326"/>
      <c r="T9657" s="326"/>
    </row>
    <row r="9658" spans="1:20">
      <c r="A9658" s="220"/>
      <c r="B9658" s="220"/>
      <c r="C9658" s="220"/>
      <c r="D9658" s="220"/>
      <c r="E9658" s="220"/>
      <c r="F9658" s="220"/>
      <c r="G9658" s="220"/>
      <c r="H9658" s="220"/>
      <c r="I9658" s="220"/>
      <c r="J9658" s="220"/>
      <c r="K9658" s="220"/>
      <c r="L9658" s="220"/>
      <c r="M9658" s="326"/>
      <c r="N9658" s="220"/>
      <c r="O9658" s="220"/>
      <c r="P9658" s="220"/>
      <c r="Q9658" s="326"/>
      <c r="R9658" s="326"/>
      <c r="S9658" s="326"/>
      <c r="T9658" s="326"/>
    </row>
    <row r="9659" spans="1:20">
      <c r="A9659" s="220"/>
      <c r="B9659" s="220"/>
      <c r="C9659" s="220"/>
      <c r="D9659" s="220"/>
      <c r="E9659" s="220"/>
      <c r="F9659" s="220"/>
      <c r="G9659" s="220"/>
      <c r="H9659" s="220"/>
      <c r="I9659" s="220"/>
      <c r="J9659" s="220"/>
      <c r="K9659" s="220"/>
      <c r="L9659" s="220"/>
      <c r="M9659" s="326"/>
      <c r="N9659" s="220"/>
      <c r="O9659" s="220"/>
      <c r="P9659" s="220"/>
      <c r="Q9659" s="326"/>
      <c r="R9659" s="326"/>
      <c r="S9659" s="326"/>
      <c r="T9659" s="326"/>
    </row>
    <row r="9660" spans="1:20">
      <c r="A9660" s="220"/>
      <c r="B9660" s="220"/>
      <c r="C9660" s="220"/>
      <c r="D9660" s="220"/>
      <c r="E9660" s="220"/>
      <c r="F9660" s="220"/>
      <c r="G9660" s="220"/>
      <c r="H9660" s="220"/>
      <c r="I9660" s="220"/>
      <c r="J9660" s="220"/>
      <c r="K9660" s="220"/>
      <c r="L9660" s="220"/>
      <c r="M9660" s="326"/>
      <c r="N9660" s="220"/>
      <c r="O9660" s="220"/>
      <c r="P9660" s="220"/>
      <c r="Q9660" s="326"/>
      <c r="R9660" s="326"/>
      <c r="S9660" s="326"/>
      <c r="T9660" s="326"/>
    </row>
    <row r="9661" spans="1:20">
      <c r="A9661" s="220"/>
      <c r="B9661" s="220"/>
      <c r="C9661" s="220"/>
      <c r="D9661" s="220"/>
      <c r="E9661" s="220"/>
      <c r="F9661" s="220"/>
      <c r="G9661" s="220"/>
      <c r="H9661" s="220"/>
      <c r="I9661" s="220"/>
      <c r="J9661" s="220"/>
      <c r="K9661" s="220"/>
      <c r="L9661" s="220"/>
      <c r="M9661" s="326"/>
      <c r="N9661" s="220"/>
      <c r="O9661" s="220"/>
      <c r="P9661" s="220"/>
      <c r="Q9661" s="326"/>
      <c r="R9661" s="326"/>
      <c r="S9661" s="326"/>
      <c r="T9661" s="326"/>
    </row>
    <row r="9662" spans="1:20">
      <c r="A9662" s="220"/>
      <c r="B9662" s="220"/>
      <c r="C9662" s="220"/>
      <c r="D9662" s="220"/>
      <c r="E9662" s="220"/>
      <c r="F9662" s="220"/>
      <c r="G9662" s="220"/>
      <c r="H9662" s="220"/>
      <c r="I9662" s="220"/>
      <c r="J9662" s="220"/>
      <c r="K9662" s="220"/>
      <c r="L9662" s="220"/>
      <c r="M9662" s="326"/>
      <c r="N9662" s="220"/>
      <c r="O9662" s="220"/>
      <c r="P9662" s="220"/>
      <c r="Q9662" s="326"/>
      <c r="R9662" s="326"/>
      <c r="S9662" s="326"/>
      <c r="T9662" s="326"/>
    </row>
    <row r="9663" spans="1:20">
      <c r="A9663" s="220"/>
      <c r="B9663" s="220"/>
      <c r="C9663" s="220"/>
      <c r="D9663" s="220"/>
      <c r="E9663" s="220"/>
      <c r="F9663" s="220"/>
      <c r="G9663" s="220"/>
      <c r="H9663" s="220"/>
      <c r="I9663" s="220"/>
      <c r="J9663" s="220"/>
      <c r="K9663" s="220"/>
      <c r="L9663" s="220"/>
      <c r="M9663" s="326"/>
      <c r="N9663" s="220"/>
      <c r="O9663" s="220"/>
      <c r="P9663" s="220"/>
      <c r="Q9663" s="326"/>
      <c r="R9663" s="326"/>
      <c r="S9663" s="326"/>
      <c r="T9663" s="326"/>
    </row>
    <row r="9664" spans="1:20">
      <c r="A9664" s="220"/>
      <c r="B9664" s="220"/>
      <c r="C9664" s="220"/>
      <c r="D9664" s="220"/>
      <c r="E9664" s="220"/>
      <c r="F9664" s="220"/>
      <c r="G9664" s="220"/>
      <c r="H9664" s="220"/>
      <c r="I9664" s="220"/>
      <c r="J9664" s="220"/>
      <c r="K9664" s="220"/>
      <c r="L9664" s="220"/>
      <c r="M9664" s="326"/>
      <c r="N9664" s="220"/>
      <c r="O9664" s="220"/>
      <c r="P9664" s="220"/>
      <c r="Q9664" s="326"/>
      <c r="R9664" s="326"/>
      <c r="S9664" s="326"/>
      <c r="T9664" s="326"/>
    </row>
    <row r="9665" spans="1:20">
      <c r="A9665" s="220"/>
      <c r="B9665" s="220"/>
      <c r="C9665" s="220"/>
      <c r="D9665" s="220"/>
      <c r="E9665" s="220"/>
      <c r="F9665" s="220"/>
      <c r="G9665" s="220"/>
      <c r="H9665" s="220"/>
      <c r="I9665" s="220"/>
      <c r="J9665" s="220"/>
      <c r="K9665" s="220"/>
      <c r="L9665" s="220"/>
      <c r="M9665" s="326"/>
      <c r="N9665" s="220"/>
      <c r="O9665" s="220"/>
      <c r="P9665" s="220"/>
      <c r="Q9665" s="326"/>
      <c r="R9665" s="326"/>
      <c r="S9665" s="326"/>
      <c r="T9665" s="326"/>
    </row>
    <row r="9666" spans="1:20">
      <c r="A9666" s="220"/>
      <c r="B9666" s="220"/>
      <c r="C9666" s="220"/>
      <c r="D9666" s="220"/>
      <c r="E9666" s="220"/>
      <c r="F9666" s="220"/>
      <c r="G9666" s="220"/>
      <c r="H9666" s="220"/>
      <c r="I9666" s="220"/>
      <c r="J9666" s="220"/>
      <c r="K9666" s="220"/>
      <c r="L9666" s="220"/>
      <c r="M9666" s="326"/>
      <c r="N9666" s="220"/>
      <c r="O9666" s="220"/>
      <c r="P9666" s="220"/>
      <c r="Q9666" s="326"/>
      <c r="R9666" s="326"/>
      <c r="S9666" s="326"/>
      <c r="T9666" s="326"/>
    </row>
    <row r="9667" spans="1:20">
      <c r="A9667" s="220"/>
      <c r="B9667" s="220"/>
      <c r="C9667" s="220"/>
      <c r="D9667" s="220"/>
      <c r="E9667" s="220"/>
      <c r="F9667" s="220"/>
      <c r="G9667" s="220"/>
      <c r="H9667" s="220"/>
      <c r="I9667" s="220"/>
      <c r="J9667" s="220"/>
      <c r="K9667" s="220"/>
      <c r="L9667" s="220"/>
      <c r="M9667" s="326"/>
      <c r="N9667" s="220"/>
      <c r="O9667" s="220"/>
      <c r="P9667" s="220"/>
      <c r="Q9667" s="326"/>
      <c r="R9667" s="326"/>
      <c r="S9667" s="326"/>
      <c r="T9667" s="326"/>
    </row>
    <row r="9668" spans="1:20">
      <c r="A9668" s="220"/>
      <c r="B9668" s="220"/>
      <c r="C9668" s="220"/>
      <c r="D9668" s="220"/>
      <c r="E9668" s="220"/>
      <c r="F9668" s="220"/>
      <c r="G9668" s="220"/>
      <c r="H9668" s="220"/>
      <c r="I9668" s="220"/>
      <c r="J9668" s="220"/>
      <c r="K9668" s="220"/>
      <c r="L9668" s="220"/>
      <c r="M9668" s="326"/>
      <c r="N9668" s="220"/>
      <c r="O9668" s="220"/>
      <c r="P9668" s="220"/>
      <c r="Q9668" s="326"/>
      <c r="R9668" s="326"/>
      <c r="S9668" s="326"/>
      <c r="T9668" s="326"/>
    </row>
    <row r="9669" spans="1:20">
      <c r="A9669" s="220"/>
      <c r="B9669" s="220"/>
      <c r="C9669" s="220"/>
      <c r="D9669" s="220"/>
      <c r="E9669" s="220"/>
      <c r="F9669" s="220"/>
      <c r="G9669" s="220"/>
      <c r="H9669" s="220"/>
      <c r="I9669" s="220"/>
      <c r="J9669" s="220"/>
      <c r="K9669" s="220"/>
      <c r="L9669" s="220"/>
      <c r="M9669" s="326"/>
      <c r="N9669" s="220"/>
      <c r="O9669" s="220"/>
      <c r="P9669" s="220"/>
      <c r="Q9669" s="326"/>
      <c r="R9669" s="326"/>
      <c r="S9669" s="326"/>
      <c r="T9669" s="326"/>
    </row>
    <row r="9670" spans="1:20">
      <c r="A9670" s="220"/>
      <c r="B9670" s="220"/>
      <c r="C9670" s="220"/>
      <c r="D9670" s="220"/>
      <c r="E9670" s="220"/>
      <c r="F9670" s="220"/>
      <c r="G9670" s="220"/>
      <c r="H9670" s="220"/>
      <c r="I9670" s="220"/>
      <c r="J9670" s="220"/>
      <c r="K9670" s="220"/>
      <c r="L9670" s="220"/>
      <c r="M9670" s="326"/>
      <c r="N9670" s="220"/>
      <c r="O9670" s="220"/>
      <c r="P9670" s="220"/>
      <c r="Q9670" s="326"/>
      <c r="R9670" s="326"/>
      <c r="S9670" s="326"/>
      <c r="T9670" s="326"/>
    </row>
    <row r="9671" spans="1:20">
      <c r="A9671" s="220"/>
      <c r="B9671" s="220"/>
      <c r="C9671" s="220"/>
      <c r="D9671" s="220"/>
      <c r="E9671" s="220"/>
      <c r="F9671" s="220"/>
      <c r="G9671" s="220"/>
      <c r="H9671" s="220"/>
      <c r="I9671" s="220"/>
      <c r="J9671" s="220"/>
      <c r="K9671" s="220"/>
      <c r="L9671" s="220"/>
      <c r="M9671" s="326"/>
      <c r="N9671" s="220"/>
      <c r="O9671" s="220"/>
      <c r="P9671" s="220"/>
      <c r="Q9671" s="326"/>
      <c r="R9671" s="326"/>
      <c r="S9671" s="326"/>
      <c r="T9671" s="326"/>
    </row>
    <row r="9672" spans="1:20">
      <c r="A9672" s="220"/>
      <c r="B9672" s="220"/>
      <c r="C9672" s="220"/>
      <c r="D9672" s="220"/>
      <c r="E9672" s="220"/>
      <c r="F9672" s="220"/>
      <c r="G9672" s="220"/>
      <c r="H9672" s="220"/>
      <c r="I9672" s="220"/>
      <c r="J9672" s="220"/>
      <c r="K9672" s="220"/>
      <c r="L9672" s="220"/>
      <c r="M9672" s="326"/>
      <c r="N9672" s="220"/>
      <c r="O9672" s="220"/>
      <c r="P9672" s="220"/>
      <c r="Q9672" s="326"/>
      <c r="R9672" s="326"/>
      <c r="S9672" s="326"/>
      <c r="T9672" s="326"/>
    </row>
    <row r="9673" spans="1:20">
      <c r="A9673" s="220"/>
      <c r="B9673" s="220"/>
      <c r="C9673" s="220"/>
      <c r="D9673" s="220"/>
      <c r="E9673" s="220"/>
      <c r="F9673" s="220"/>
      <c r="G9673" s="220"/>
      <c r="H9673" s="220"/>
      <c r="I9673" s="220"/>
      <c r="J9673" s="220"/>
      <c r="K9673" s="220"/>
      <c r="L9673" s="220"/>
      <c r="M9673" s="326"/>
      <c r="N9673" s="220"/>
      <c r="O9673" s="220"/>
      <c r="P9673" s="220"/>
      <c r="Q9673" s="326"/>
      <c r="R9673" s="326"/>
      <c r="S9673" s="326"/>
      <c r="T9673" s="326"/>
    </row>
    <row r="9674" spans="1:20">
      <c r="A9674" s="220"/>
      <c r="B9674" s="220"/>
      <c r="C9674" s="220"/>
      <c r="D9674" s="220"/>
      <c r="E9674" s="220"/>
      <c r="F9674" s="220"/>
      <c r="G9674" s="220"/>
      <c r="H9674" s="220"/>
      <c r="I9674" s="220"/>
      <c r="J9674" s="220"/>
      <c r="K9674" s="220"/>
      <c r="L9674" s="220"/>
      <c r="M9674" s="326"/>
      <c r="N9674" s="220"/>
      <c r="O9674" s="220"/>
      <c r="P9674" s="220"/>
      <c r="Q9674" s="326"/>
      <c r="R9674" s="326"/>
      <c r="S9674" s="326"/>
      <c r="T9674" s="326"/>
    </row>
    <row r="9675" spans="1:20">
      <c r="A9675" s="220"/>
      <c r="B9675" s="220"/>
      <c r="C9675" s="220"/>
      <c r="D9675" s="220"/>
      <c r="E9675" s="220"/>
      <c r="F9675" s="220"/>
      <c r="G9675" s="220"/>
      <c r="H9675" s="220"/>
      <c r="I9675" s="220"/>
      <c r="J9675" s="220"/>
      <c r="K9675" s="220"/>
      <c r="L9675" s="220"/>
      <c r="M9675" s="326"/>
      <c r="N9675" s="220"/>
      <c r="O9675" s="220"/>
      <c r="P9675" s="220"/>
      <c r="Q9675" s="326"/>
      <c r="R9675" s="326"/>
      <c r="S9675" s="326"/>
      <c r="T9675" s="326"/>
    </row>
    <row r="9676" spans="1:20">
      <c r="A9676" s="220"/>
      <c r="B9676" s="220"/>
      <c r="C9676" s="220"/>
      <c r="D9676" s="220"/>
      <c r="E9676" s="220"/>
      <c r="F9676" s="220"/>
      <c r="G9676" s="220"/>
      <c r="H9676" s="220"/>
      <c r="I9676" s="220"/>
      <c r="J9676" s="220"/>
      <c r="K9676" s="220"/>
      <c r="L9676" s="220"/>
      <c r="M9676" s="326"/>
      <c r="N9676" s="220"/>
      <c r="O9676" s="220"/>
      <c r="P9676" s="220"/>
      <c r="Q9676" s="326"/>
      <c r="R9676" s="326"/>
      <c r="S9676" s="326"/>
      <c r="T9676" s="326"/>
    </row>
    <row r="9677" spans="1:20">
      <c r="A9677" s="220"/>
      <c r="B9677" s="220"/>
      <c r="C9677" s="220"/>
      <c r="D9677" s="220"/>
      <c r="E9677" s="220"/>
      <c r="F9677" s="220"/>
      <c r="G9677" s="220"/>
      <c r="H9677" s="220"/>
      <c r="I9677" s="220"/>
      <c r="J9677" s="220"/>
      <c r="K9677" s="220"/>
      <c r="L9677" s="220"/>
      <c r="M9677" s="326"/>
      <c r="N9677" s="220"/>
      <c r="O9677" s="220"/>
      <c r="P9677" s="220"/>
      <c r="Q9677" s="326"/>
      <c r="R9677" s="326"/>
      <c r="S9677" s="326"/>
      <c r="T9677" s="326"/>
    </row>
    <row r="9678" spans="1:20">
      <c r="A9678" s="220"/>
      <c r="B9678" s="220"/>
      <c r="C9678" s="220"/>
      <c r="D9678" s="220"/>
      <c r="E9678" s="220"/>
      <c r="F9678" s="220"/>
      <c r="G9678" s="220"/>
      <c r="H9678" s="220"/>
      <c r="I9678" s="220"/>
      <c r="J9678" s="220"/>
      <c r="K9678" s="220"/>
      <c r="L9678" s="220"/>
      <c r="M9678" s="326"/>
      <c r="N9678" s="220"/>
      <c r="O9678" s="220"/>
      <c r="P9678" s="220"/>
      <c r="Q9678" s="326"/>
      <c r="R9678" s="326"/>
      <c r="S9678" s="326"/>
      <c r="T9678" s="326"/>
    </row>
    <row r="9679" spans="1:20">
      <c r="A9679" s="220"/>
      <c r="B9679" s="220"/>
      <c r="C9679" s="220"/>
      <c r="D9679" s="220"/>
      <c r="E9679" s="220"/>
      <c r="F9679" s="220"/>
      <c r="G9679" s="220"/>
      <c r="H9679" s="220"/>
      <c r="I9679" s="220"/>
      <c r="J9679" s="220"/>
      <c r="K9679" s="220"/>
      <c r="L9679" s="220"/>
      <c r="M9679" s="326"/>
      <c r="N9679" s="220"/>
      <c r="O9679" s="220"/>
      <c r="P9679" s="220"/>
      <c r="Q9679" s="326"/>
      <c r="R9679" s="326"/>
      <c r="S9679" s="326"/>
      <c r="T9679" s="326"/>
    </row>
    <row r="9680" spans="1:20">
      <c r="A9680" s="220"/>
      <c r="B9680" s="220"/>
      <c r="C9680" s="220"/>
      <c r="D9680" s="220"/>
      <c r="E9680" s="220"/>
      <c r="F9680" s="220"/>
      <c r="G9680" s="220"/>
      <c r="H9680" s="220"/>
      <c r="I9680" s="220"/>
      <c r="J9680" s="220"/>
      <c r="K9680" s="220"/>
      <c r="L9680" s="220"/>
      <c r="M9680" s="326"/>
      <c r="N9680" s="220"/>
      <c r="O9680" s="220"/>
      <c r="P9680" s="220"/>
      <c r="Q9680" s="326"/>
      <c r="R9680" s="326"/>
      <c r="S9680" s="326"/>
      <c r="T9680" s="326"/>
    </row>
    <row r="9681" spans="1:20">
      <c r="A9681" s="220"/>
      <c r="B9681" s="220"/>
      <c r="C9681" s="220"/>
      <c r="D9681" s="220"/>
      <c r="E9681" s="220"/>
      <c r="F9681" s="220"/>
      <c r="G9681" s="220"/>
      <c r="H9681" s="220"/>
      <c r="I9681" s="220"/>
      <c r="J9681" s="220"/>
      <c r="K9681" s="220"/>
      <c r="L9681" s="220"/>
      <c r="M9681" s="326"/>
      <c r="N9681" s="220"/>
      <c r="O9681" s="220"/>
      <c r="P9681" s="220"/>
      <c r="Q9681" s="326"/>
      <c r="R9681" s="326"/>
      <c r="S9681" s="326"/>
      <c r="T9681" s="326"/>
    </row>
    <row r="9682" spans="1:20">
      <c r="A9682" s="220"/>
      <c r="B9682" s="220"/>
      <c r="C9682" s="220"/>
      <c r="D9682" s="220"/>
      <c r="E9682" s="220"/>
      <c r="F9682" s="220"/>
      <c r="G9682" s="220"/>
      <c r="H9682" s="220"/>
      <c r="I9682" s="220"/>
      <c r="J9682" s="220"/>
      <c r="K9682" s="220"/>
      <c r="L9682" s="220"/>
      <c r="M9682" s="326"/>
      <c r="N9682" s="220"/>
      <c r="O9682" s="220"/>
      <c r="P9682" s="220"/>
      <c r="Q9682" s="326"/>
      <c r="R9682" s="326"/>
      <c r="S9682" s="326"/>
      <c r="T9682" s="326"/>
    </row>
    <row r="9683" spans="1:20">
      <c r="A9683" s="220"/>
      <c r="B9683" s="220"/>
      <c r="C9683" s="220"/>
      <c r="D9683" s="220"/>
      <c r="E9683" s="220"/>
      <c r="F9683" s="220"/>
      <c r="G9683" s="220"/>
      <c r="H9683" s="220"/>
      <c r="I9683" s="220"/>
      <c r="J9683" s="220"/>
      <c r="K9683" s="220"/>
      <c r="L9683" s="220"/>
      <c r="M9683" s="326"/>
      <c r="N9683" s="220"/>
      <c r="O9683" s="220"/>
      <c r="P9683" s="220"/>
      <c r="Q9683" s="326"/>
      <c r="R9683" s="326"/>
      <c r="S9683" s="326"/>
      <c r="T9683" s="326"/>
    </row>
    <row r="9684" spans="1:20">
      <c r="A9684" s="220"/>
      <c r="B9684" s="220"/>
      <c r="C9684" s="220"/>
      <c r="D9684" s="220"/>
      <c r="E9684" s="220"/>
      <c r="F9684" s="220"/>
      <c r="G9684" s="220"/>
      <c r="H9684" s="220"/>
      <c r="I9684" s="220"/>
      <c r="J9684" s="220"/>
      <c r="K9684" s="220"/>
      <c r="L9684" s="220"/>
      <c r="M9684" s="326"/>
      <c r="N9684" s="220"/>
      <c r="O9684" s="220"/>
      <c r="P9684" s="220"/>
      <c r="Q9684" s="326"/>
      <c r="R9684" s="326"/>
      <c r="S9684" s="326"/>
      <c r="T9684" s="326"/>
    </row>
    <row r="9685" spans="1:20">
      <c r="A9685" s="220"/>
      <c r="B9685" s="220"/>
      <c r="C9685" s="220"/>
      <c r="D9685" s="220"/>
      <c r="E9685" s="220"/>
      <c r="F9685" s="220"/>
      <c r="G9685" s="220"/>
      <c r="H9685" s="220"/>
      <c r="I9685" s="220"/>
      <c r="J9685" s="220"/>
      <c r="K9685" s="220"/>
      <c r="L9685" s="220"/>
      <c r="M9685" s="326"/>
      <c r="N9685" s="220"/>
      <c r="O9685" s="220"/>
      <c r="P9685" s="220"/>
      <c r="Q9685" s="326"/>
      <c r="R9685" s="326"/>
      <c r="S9685" s="326"/>
      <c r="T9685" s="326"/>
    </row>
    <row r="9686" spans="1:20">
      <c r="A9686" s="220"/>
      <c r="B9686" s="220"/>
      <c r="C9686" s="220"/>
      <c r="D9686" s="220"/>
      <c r="E9686" s="220"/>
      <c r="F9686" s="220"/>
      <c r="G9686" s="220"/>
      <c r="H9686" s="220"/>
      <c r="I9686" s="220"/>
      <c r="J9686" s="220"/>
      <c r="K9686" s="220"/>
      <c r="L9686" s="220"/>
      <c r="M9686" s="326"/>
      <c r="N9686" s="220"/>
      <c r="O9686" s="220"/>
      <c r="P9686" s="220"/>
      <c r="Q9686" s="326"/>
      <c r="R9686" s="326"/>
      <c r="S9686" s="326"/>
      <c r="T9686" s="326"/>
    </row>
    <row r="9687" spans="1:20">
      <c r="A9687" s="220"/>
      <c r="B9687" s="220"/>
      <c r="C9687" s="220"/>
      <c r="D9687" s="220"/>
      <c r="E9687" s="220"/>
      <c r="F9687" s="220"/>
      <c r="G9687" s="220"/>
      <c r="H9687" s="220"/>
      <c r="I9687" s="220"/>
      <c r="J9687" s="220"/>
      <c r="K9687" s="220"/>
      <c r="L9687" s="220"/>
      <c r="M9687" s="326"/>
      <c r="N9687" s="220"/>
      <c r="O9687" s="220"/>
      <c r="P9687" s="220"/>
      <c r="Q9687" s="326"/>
      <c r="R9687" s="326"/>
      <c r="S9687" s="326"/>
      <c r="T9687" s="326"/>
    </row>
    <row r="9688" spans="1:20">
      <c r="A9688" s="220"/>
      <c r="B9688" s="220"/>
      <c r="C9688" s="220"/>
      <c r="D9688" s="220"/>
      <c r="E9688" s="220"/>
      <c r="F9688" s="220"/>
      <c r="G9688" s="220"/>
      <c r="H9688" s="220"/>
      <c r="I9688" s="220"/>
      <c r="J9688" s="220"/>
      <c r="K9688" s="220"/>
      <c r="L9688" s="220"/>
      <c r="M9688" s="326"/>
      <c r="N9688" s="220"/>
      <c r="O9688" s="220"/>
      <c r="P9688" s="220"/>
      <c r="Q9688" s="326"/>
      <c r="R9688" s="326"/>
      <c r="S9688" s="326"/>
      <c r="T9688" s="326"/>
    </row>
    <row r="9689" spans="1:20">
      <c r="A9689" s="220"/>
      <c r="B9689" s="220"/>
      <c r="C9689" s="220"/>
      <c r="D9689" s="220"/>
      <c r="E9689" s="220"/>
      <c r="F9689" s="220"/>
      <c r="G9689" s="220"/>
      <c r="H9689" s="220"/>
      <c r="I9689" s="220"/>
      <c r="J9689" s="220"/>
      <c r="K9689" s="220"/>
      <c r="L9689" s="220"/>
      <c r="M9689" s="326"/>
      <c r="N9689" s="220"/>
      <c r="O9689" s="220"/>
      <c r="P9689" s="220"/>
      <c r="Q9689" s="326"/>
      <c r="R9689" s="326"/>
      <c r="S9689" s="326"/>
      <c r="T9689" s="326"/>
    </row>
    <row r="9690" spans="1:20">
      <c r="A9690" s="220"/>
      <c r="B9690" s="220"/>
      <c r="C9690" s="220"/>
      <c r="D9690" s="220"/>
      <c r="E9690" s="220"/>
      <c r="F9690" s="220"/>
      <c r="G9690" s="220"/>
      <c r="H9690" s="220"/>
      <c r="I9690" s="220"/>
      <c r="J9690" s="220"/>
      <c r="K9690" s="220"/>
      <c r="L9690" s="220"/>
      <c r="M9690" s="326"/>
      <c r="N9690" s="220"/>
      <c r="O9690" s="220"/>
      <c r="P9690" s="220"/>
      <c r="Q9690" s="326"/>
      <c r="R9690" s="326"/>
      <c r="S9690" s="326"/>
      <c r="T9690" s="326"/>
    </row>
    <row r="9691" spans="1:20">
      <c r="A9691" s="220"/>
      <c r="B9691" s="220"/>
      <c r="C9691" s="220"/>
      <c r="D9691" s="220"/>
      <c r="E9691" s="220"/>
      <c r="F9691" s="220"/>
      <c r="G9691" s="220"/>
      <c r="H9691" s="220"/>
      <c r="I9691" s="220"/>
      <c r="J9691" s="220"/>
      <c r="K9691" s="220"/>
      <c r="L9691" s="220"/>
      <c r="M9691" s="326"/>
      <c r="N9691" s="220"/>
      <c r="O9691" s="220"/>
      <c r="P9691" s="220"/>
      <c r="Q9691" s="326"/>
      <c r="R9691" s="326"/>
      <c r="S9691" s="326"/>
      <c r="T9691" s="326"/>
    </row>
    <row r="9692" spans="1:20">
      <c r="A9692" s="220"/>
      <c r="B9692" s="220"/>
      <c r="C9692" s="220"/>
      <c r="D9692" s="220"/>
      <c r="E9692" s="220"/>
      <c r="F9692" s="220"/>
      <c r="G9692" s="220"/>
      <c r="H9692" s="220"/>
      <c r="I9692" s="220"/>
      <c r="J9692" s="220"/>
      <c r="K9692" s="220"/>
      <c r="L9692" s="220"/>
      <c r="M9692" s="326"/>
      <c r="N9692" s="220"/>
      <c r="O9692" s="220"/>
      <c r="P9692" s="220"/>
      <c r="Q9692" s="326"/>
      <c r="R9692" s="326"/>
      <c r="S9692" s="326"/>
      <c r="T9692" s="326"/>
    </row>
    <row r="9693" spans="1:20">
      <c r="A9693" s="220"/>
      <c r="B9693" s="220"/>
      <c r="C9693" s="220"/>
      <c r="D9693" s="220"/>
      <c r="E9693" s="220"/>
      <c r="F9693" s="220"/>
      <c r="G9693" s="220"/>
      <c r="H9693" s="220"/>
      <c r="I9693" s="220"/>
      <c r="J9693" s="220"/>
      <c r="K9693" s="220"/>
      <c r="L9693" s="220"/>
      <c r="M9693" s="326"/>
      <c r="N9693" s="220"/>
      <c r="O9693" s="220"/>
      <c r="P9693" s="220"/>
      <c r="Q9693" s="326"/>
      <c r="R9693" s="326"/>
      <c r="S9693" s="326"/>
      <c r="T9693" s="326"/>
    </row>
    <row r="9694" spans="1:20">
      <c r="A9694" s="220"/>
      <c r="B9694" s="220"/>
      <c r="C9694" s="220"/>
      <c r="D9694" s="220"/>
      <c r="E9694" s="220"/>
      <c r="F9694" s="220"/>
      <c r="G9694" s="220"/>
      <c r="H9694" s="220"/>
      <c r="I9694" s="220"/>
      <c r="J9694" s="220"/>
      <c r="K9694" s="220"/>
      <c r="L9694" s="220"/>
      <c r="M9694" s="326"/>
      <c r="N9694" s="220"/>
      <c r="O9694" s="220"/>
      <c r="P9694" s="220"/>
      <c r="Q9694" s="326"/>
      <c r="R9694" s="326"/>
      <c r="S9694" s="326"/>
      <c r="T9694" s="326"/>
    </row>
    <row r="9695" spans="1:20">
      <c r="A9695" s="220"/>
      <c r="B9695" s="220"/>
      <c r="C9695" s="220"/>
      <c r="D9695" s="220"/>
      <c r="E9695" s="220"/>
      <c r="F9695" s="220"/>
      <c r="G9695" s="220"/>
      <c r="H9695" s="220"/>
      <c r="I9695" s="220"/>
      <c r="J9695" s="220"/>
      <c r="K9695" s="220"/>
      <c r="L9695" s="220"/>
      <c r="M9695" s="326"/>
      <c r="N9695" s="220"/>
      <c r="O9695" s="220"/>
      <c r="P9695" s="220"/>
      <c r="Q9695" s="326"/>
      <c r="R9695" s="326"/>
      <c r="S9695" s="326"/>
      <c r="T9695" s="326"/>
    </row>
    <row r="9696" spans="1:20">
      <c r="A9696" s="220"/>
      <c r="B9696" s="220"/>
      <c r="C9696" s="220"/>
      <c r="D9696" s="220"/>
      <c r="E9696" s="220"/>
      <c r="F9696" s="220"/>
      <c r="G9696" s="220"/>
      <c r="H9696" s="220"/>
      <c r="I9696" s="220"/>
      <c r="J9696" s="220"/>
      <c r="K9696" s="220"/>
      <c r="L9696" s="220"/>
      <c r="M9696" s="326"/>
      <c r="N9696" s="220"/>
      <c r="O9696" s="220"/>
      <c r="P9696" s="220"/>
      <c r="Q9696" s="326"/>
      <c r="R9696" s="326"/>
      <c r="S9696" s="326"/>
      <c r="T9696" s="326"/>
    </row>
    <row r="9697" spans="1:20">
      <c r="A9697" s="220"/>
      <c r="B9697" s="220"/>
      <c r="C9697" s="220"/>
      <c r="D9697" s="220"/>
      <c r="E9697" s="220"/>
      <c r="F9697" s="220"/>
      <c r="G9697" s="220"/>
      <c r="H9697" s="220"/>
      <c r="I9697" s="220"/>
      <c r="J9697" s="220"/>
      <c r="K9697" s="220"/>
      <c r="L9697" s="220"/>
      <c r="M9697" s="326"/>
      <c r="N9697" s="220"/>
      <c r="O9697" s="220"/>
      <c r="P9697" s="220"/>
      <c r="Q9697" s="326"/>
      <c r="R9697" s="326"/>
      <c r="S9697" s="326"/>
      <c r="T9697" s="326"/>
    </row>
    <row r="9698" spans="1:20">
      <c r="A9698" s="220"/>
      <c r="B9698" s="220"/>
      <c r="C9698" s="220"/>
      <c r="D9698" s="220"/>
      <c r="E9698" s="220"/>
      <c r="F9698" s="220"/>
      <c r="G9698" s="220"/>
      <c r="H9698" s="220"/>
      <c r="I9698" s="220"/>
      <c r="J9698" s="220"/>
      <c r="K9698" s="220"/>
      <c r="L9698" s="220"/>
      <c r="M9698" s="326"/>
      <c r="N9698" s="220"/>
      <c r="O9698" s="220"/>
      <c r="P9698" s="220"/>
      <c r="Q9698" s="326"/>
      <c r="R9698" s="326"/>
      <c r="S9698" s="326"/>
      <c r="T9698" s="326"/>
    </row>
    <row r="9699" spans="1:20">
      <c r="A9699" s="220"/>
      <c r="B9699" s="220"/>
      <c r="C9699" s="220"/>
      <c r="D9699" s="220"/>
      <c r="E9699" s="220"/>
      <c r="F9699" s="220"/>
      <c r="G9699" s="220"/>
      <c r="H9699" s="220"/>
      <c r="I9699" s="220"/>
      <c r="J9699" s="220"/>
      <c r="K9699" s="220"/>
      <c r="L9699" s="220"/>
      <c r="M9699" s="326"/>
      <c r="N9699" s="220"/>
      <c r="O9699" s="220"/>
      <c r="P9699" s="220"/>
      <c r="Q9699" s="326"/>
      <c r="R9699" s="326"/>
      <c r="S9699" s="326"/>
      <c r="T9699" s="326"/>
    </row>
    <row r="9700" spans="1:20">
      <c r="A9700" s="220"/>
      <c r="B9700" s="220"/>
      <c r="C9700" s="220"/>
      <c r="D9700" s="220"/>
      <c r="E9700" s="220"/>
      <c r="F9700" s="220"/>
      <c r="G9700" s="220"/>
      <c r="H9700" s="220"/>
      <c r="I9700" s="220"/>
      <c r="J9700" s="220"/>
      <c r="K9700" s="220"/>
      <c r="L9700" s="220"/>
      <c r="M9700" s="326"/>
      <c r="N9700" s="220"/>
      <c r="O9700" s="220"/>
      <c r="P9700" s="220"/>
      <c r="Q9700" s="326"/>
      <c r="R9700" s="326"/>
      <c r="S9700" s="326"/>
      <c r="T9700" s="326"/>
    </row>
    <row r="9701" spans="1:20">
      <c r="A9701" s="220"/>
      <c r="B9701" s="220"/>
      <c r="C9701" s="220"/>
      <c r="D9701" s="220"/>
      <c r="E9701" s="220"/>
      <c r="F9701" s="220"/>
      <c r="G9701" s="220"/>
      <c r="H9701" s="220"/>
      <c r="I9701" s="220"/>
      <c r="J9701" s="220"/>
      <c r="K9701" s="220"/>
      <c r="L9701" s="220"/>
      <c r="M9701" s="326"/>
      <c r="N9701" s="220"/>
      <c r="O9701" s="220"/>
      <c r="P9701" s="220"/>
      <c r="Q9701" s="326"/>
      <c r="R9701" s="326"/>
      <c r="S9701" s="326"/>
      <c r="T9701" s="326"/>
    </row>
    <row r="9702" spans="1:20">
      <c r="A9702" s="220"/>
      <c r="B9702" s="220"/>
      <c r="C9702" s="220"/>
      <c r="D9702" s="220"/>
      <c r="E9702" s="220"/>
      <c r="F9702" s="220"/>
      <c r="G9702" s="220"/>
      <c r="H9702" s="220"/>
      <c r="I9702" s="220"/>
      <c r="J9702" s="220"/>
      <c r="K9702" s="220"/>
      <c r="L9702" s="220"/>
      <c r="M9702" s="326"/>
      <c r="N9702" s="220"/>
      <c r="O9702" s="220"/>
      <c r="P9702" s="220"/>
      <c r="Q9702" s="326"/>
      <c r="R9702" s="326"/>
      <c r="S9702" s="326"/>
      <c r="T9702" s="326"/>
    </row>
    <row r="9703" spans="1:20">
      <c r="A9703" s="220"/>
      <c r="B9703" s="220"/>
      <c r="C9703" s="220"/>
      <c r="D9703" s="220"/>
      <c r="E9703" s="220"/>
      <c r="F9703" s="220"/>
      <c r="G9703" s="220"/>
      <c r="H9703" s="220"/>
      <c r="I9703" s="220"/>
      <c r="J9703" s="220"/>
      <c r="K9703" s="220"/>
      <c r="L9703" s="220"/>
      <c r="M9703" s="326"/>
      <c r="N9703" s="220"/>
      <c r="O9703" s="220"/>
      <c r="P9703" s="220"/>
      <c r="Q9703" s="326"/>
      <c r="R9703" s="326"/>
      <c r="S9703" s="326"/>
      <c r="T9703" s="326"/>
    </row>
    <row r="9704" spans="1:20">
      <c r="A9704" s="220"/>
      <c r="B9704" s="220"/>
      <c r="C9704" s="220"/>
      <c r="D9704" s="220"/>
      <c r="E9704" s="220"/>
      <c r="F9704" s="220"/>
      <c r="G9704" s="220"/>
      <c r="H9704" s="220"/>
      <c r="I9704" s="220"/>
      <c r="J9704" s="220"/>
      <c r="K9704" s="220"/>
      <c r="L9704" s="220"/>
      <c r="M9704" s="326"/>
      <c r="N9704" s="220"/>
      <c r="O9704" s="220"/>
      <c r="P9704" s="220"/>
      <c r="Q9704" s="326"/>
      <c r="R9704" s="326"/>
      <c r="S9704" s="326"/>
      <c r="T9704" s="326"/>
    </row>
    <row r="9705" spans="1:20">
      <c r="A9705" s="220"/>
      <c r="B9705" s="220"/>
      <c r="C9705" s="220"/>
      <c r="D9705" s="220"/>
      <c r="E9705" s="220"/>
      <c r="F9705" s="220"/>
      <c r="G9705" s="220"/>
      <c r="H9705" s="220"/>
      <c r="I9705" s="220"/>
      <c r="J9705" s="220"/>
      <c r="K9705" s="220"/>
      <c r="L9705" s="220"/>
      <c r="M9705" s="326"/>
      <c r="N9705" s="220"/>
      <c r="O9705" s="220"/>
      <c r="P9705" s="220"/>
      <c r="Q9705" s="326"/>
      <c r="R9705" s="326"/>
      <c r="S9705" s="326"/>
      <c r="T9705" s="326"/>
    </row>
    <row r="9706" spans="1:20">
      <c r="A9706" s="220"/>
      <c r="B9706" s="220"/>
      <c r="C9706" s="220"/>
      <c r="D9706" s="220"/>
      <c r="E9706" s="220"/>
      <c r="F9706" s="220"/>
      <c r="G9706" s="220"/>
      <c r="H9706" s="220"/>
      <c r="I9706" s="220"/>
      <c r="J9706" s="220"/>
      <c r="K9706" s="220"/>
      <c r="L9706" s="220"/>
      <c r="M9706" s="326"/>
      <c r="N9706" s="220"/>
      <c r="O9706" s="220"/>
      <c r="P9706" s="220"/>
      <c r="Q9706" s="326"/>
      <c r="R9706" s="326"/>
      <c r="S9706" s="326"/>
      <c r="T9706" s="326"/>
    </row>
    <row r="9707" spans="1:20">
      <c r="A9707" s="220"/>
      <c r="B9707" s="220"/>
      <c r="C9707" s="220"/>
      <c r="D9707" s="220"/>
      <c r="E9707" s="220"/>
      <c r="F9707" s="220"/>
      <c r="G9707" s="220"/>
      <c r="H9707" s="220"/>
      <c r="I9707" s="220"/>
      <c r="J9707" s="220"/>
      <c r="K9707" s="220"/>
      <c r="L9707" s="220"/>
      <c r="M9707" s="326"/>
      <c r="N9707" s="220"/>
      <c r="O9707" s="220"/>
      <c r="P9707" s="220"/>
      <c r="Q9707" s="326"/>
      <c r="R9707" s="326"/>
      <c r="S9707" s="326"/>
      <c r="T9707" s="326"/>
    </row>
    <row r="9708" spans="1:20">
      <c r="A9708" s="220"/>
      <c r="B9708" s="220"/>
      <c r="C9708" s="220"/>
      <c r="D9708" s="220"/>
      <c r="E9708" s="220"/>
      <c r="F9708" s="220"/>
      <c r="G9708" s="220"/>
      <c r="H9708" s="220"/>
      <c r="I9708" s="220"/>
      <c r="J9708" s="220"/>
      <c r="K9708" s="220"/>
      <c r="L9708" s="220"/>
      <c r="M9708" s="326"/>
      <c r="N9708" s="220"/>
      <c r="O9708" s="220"/>
      <c r="P9708" s="220"/>
      <c r="Q9708" s="326"/>
      <c r="R9708" s="326"/>
      <c r="S9708" s="326"/>
      <c r="T9708" s="326"/>
    </row>
    <row r="9709" spans="1:20">
      <c r="A9709" s="220"/>
      <c r="B9709" s="220"/>
      <c r="C9709" s="220"/>
      <c r="D9709" s="220"/>
      <c r="E9709" s="220"/>
      <c r="F9709" s="220"/>
      <c r="G9709" s="220"/>
      <c r="H9709" s="220"/>
      <c r="I9709" s="220"/>
      <c r="J9709" s="220"/>
      <c r="K9709" s="220"/>
      <c r="L9709" s="220"/>
      <c r="M9709" s="326"/>
      <c r="N9709" s="220"/>
      <c r="O9709" s="220"/>
      <c r="P9709" s="220"/>
      <c r="Q9709" s="326"/>
      <c r="R9709" s="326"/>
      <c r="S9709" s="326"/>
      <c r="T9709" s="326"/>
    </row>
    <row r="9710" spans="1:20">
      <c r="A9710" s="220"/>
      <c r="B9710" s="220"/>
      <c r="C9710" s="220"/>
      <c r="D9710" s="220"/>
      <c r="E9710" s="220"/>
      <c r="F9710" s="220"/>
      <c r="G9710" s="220"/>
      <c r="H9710" s="220"/>
      <c r="I9710" s="220"/>
      <c r="J9710" s="220"/>
      <c r="K9710" s="220"/>
      <c r="L9710" s="220"/>
      <c r="M9710" s="326"/>
      <c r="N9710" s="220"/>
      <c r="O9710" s="220"/>
      <c r="P9710" s="220"/>
      <c r="Q9710" s="326"/>
      <c r="R9710" s="326"/>
      <c r="S9710" s="326"/>
      <c r="T9710" s="326"/>
    </row>
    <row r="9711" spans="1:20">
      <c r="A9711" s="220"/>
      <c r="B9711" s="220"/>
      <c r="C9711" s="220"/>
      <c r="D9711" s="220"/>
      <c r="E9711" s="220"/>
      <c r="F9711" s="220"/>
      <c r="G9711" s="220"/>
      <c r="H9711" s="220"/>
      <c r="I9711" s="220"/>
      <c r="J9711" s="220"/>
      <c r="K9711" s="220"/>
      <c r="L9711" s="220"/>
      <c r="M9711" s="326"/>
      <c r="N9711" s="220"/>
      <c r="O9711" s="220"/>
      <c r="P9711" s="220"/>
      <c r="Q9711" s="326"/>
      <c r="R9711" s="326"/>
      <c r="S9711" s="326"/>
      <c r="T9711" s="326"/>
    </row>
    <row r="9712" spans="1:20">
      <c r="A9712" s="220"/>
      <c r="B9712" s="220"/>
      <c r="C9712" s="220"/>
      <c r="D9712" s="220"/>
      <c r="E9712" s="220"/>
      <c r="F9712" s="220"/>
      <c r="G9712" s="220"/>
      <c r="H9712" s="220"/>
      <c r="I9712" s="220"/>
      <c r="J9712" s="220"/>
      <c r="K9712" s="220"/>
      <c r="L9712" s="220"/>
      <c r="M9712" s="326"/>
      <c r="N9712" s="220"/>
      <c r="O9712" s="220"/>
      <c r="P9712" s="220"/>
      <c r="Q9712" s="326"/>
      <c r="R9712" s="326"/>
      <c r="S9712" s="326"/>
      <c r="T9712" s="326"/>
    </row>
    <row r="9713" spans="1:20">
      <c r="A9713" s="220"/>
      <c r="B9713" s="220"/>
      <c r="C9713" s="220"/>
      <c r="D9713" s="220"/>
      <c r="E9713" s="220"/>
      <c r="F9713" s="220"/>
      <c r="G9713" s="220"/>
      <c r="H9713" s="220"/>
      <c r="I9713" s="220"/>
      <c r="J9713" s="220"/>
      <c r="K9713" s="220"/>
      <c r="L9713" s="220"/>
      <c r="M9713" s="326"/>
      <c r="N9713" s="220"/>
      <c r="O9713" s="220"/>
      <c r="P9713" s="220"/>
      <c r="Q9713" s="326"/>
      <c r="R9713" s="326"/>
      <c r="S9713" s="326"/>
      <c r="T9713" s="326"/>
    </row>
    <row r="9714" spans="1:20">
      <c r="A9714" s="220"/>
      <c r="B9714" s="220"/>
      <c r="C9714" s="220"/>
      <c r="D9714" s="220"/>
      <c r="E9714" s="220"/>
      <c r="F9714" s="220"/>
      <c r="G9714" s="220"/>
      <c r="H9714" s="220"/>
      <c r="I9714" s="220"/>
      <c r="J9714" s="220"/>
      <c r="K9714" s="220"/>
      <c r="L9714" s="220"/>
      <c r="M9714" s="326"/>
      <c r="N9714" s="220"/>
      <c r="O9714" s="220"/>
      <c r="P9714" s="220"/>
      <c r="Q9714" s="326"/>
      <c r="R9714" s="326"/>
      <c r="S9714" s="326"/>
      <c r="T9714" s="326"/>
    </row>
    <row r="9715" spans="1:20">
      <c r="A9715" s="220"/>
      <c r="B9715" s="220"/>
      <c r="C9715" s="220"/>
      <c r="D9715" s="220"/>
      <c r="E9715" s="220"/>
      <c r="F9715" s="220"/>
      <c r="G9715" s="220"/>
      <c r="H9715" s="220"/>
      <c r="I9715" s="220"/>
      <c r="J9715" s="220"/>
      <c r="K9715" s="220"/>
      <c r="L9715" s="220"/>
      <c r="M9715" s="326"/>
      <c r="N9715" s="220"/>
      <c r="O9715" s="220"/>
      <c r="P9715" s="220"/>
      <c r="Q9715" s="326"/>
      <c r="R9715" s="326"/>
      <c r="S9715" s="326"/>
      <c r="T9715" s="326"/>
    </row>
    <row r="9716" spans="1:20">
      <c r="A9716" s="220"/>
      <c r="B9716" s="220"/>
      <c r="C9716" s="220"/>
      <c r="D9716" s="220"/>
      <c r="E9716" s="220"/>
      <c r="F9716" s="220"/>
      <c r="G9716" s="220"/>
      <c r="H9716" s="220"/>
      <c r="I9716" s="220"/>
      <c r="J9716" s="220"/>
      <c r="K9716" s="220"/>
      <c r="L9716" s="220"/>
      <c r="M9716" s="326"/>
      <c r="N9716" s="220"/>
      <c r="O9716" s="220"/>
      <c r="P9716" s="220"/>
      <c r="Q9716" s="326"/>
      <c r="R9716" s="326"/>
      <c r="S9716" s="326"/>
      <c r="T9716" s="326"/>
    </row>
    <row r="9717" spans="1:20">
      <c r="A9717" s="220"/>
      <c r="B9717" s="220"/>
      <c r="C9717" s="220"/>
      <c r="D9717" s="220"/>
      <c r="E9717" s="220"/>
      <c r="F9717" s="220"/>
      <c r="G9717" s="220"/>
      <c r="H9717" s="220"/>
      <c r="I9717" s="220"/>
      <c r="J9717" s="220"/>
      <c r="K9717" s="220"/>
      <c r="L9717" s="220"/>
      <c r="M9717" s="326"/>
      <c r="N9717" s="220"/>
      <c r="O9717" s="220"/>
      <c r="P9717" s="220"/>
      <c r="Q9717" s="326"/>
      <c r="R9717" s="326"/>
      <c r="S9717" s="326"/>
      <c r="T9717" s="326"/>
    </row>
    <row r="9718" spans="1:20">
      <c r="A9718" s="220"/>
      <c r="B9718" s="220"/>
      <c r="C9718" s="220"/>
      <c r="D9718" s="220"/>
      <c r="E9718" s="220"/>
      <c r="F9718" s="220"/>
      <c r="G9718" s="220"/>
      <c r="H9718" s="220"/>
      <c r="I9718" s="220"/>
      <c r="J9718" s="220"/>
      <c r="K9718" s="220"/>
      <c r="L9718" s="220"/>
      <c r="M9718" s="326"/>
      <c r="N9718" s="220"/>
      <c r="O9718" s="220"/>
      <c r="P9718" s="220"/>
      <c r="Q9718" s="326"/>
      <c r="R9718" s="326"/>
      <c r="S9718" s="326"/>
      <c r="T9718" s="326"/>
    </row>
    <row r="9719" spans="1:20">
      <c r="A9719" s="220"/>
      <c r="B9719" s="220"/>
      <c r="C9719" s="220"/>
      <c r="D9719" s="220"/>
      <c r="E9719" s="220"/>
      <c r="F9719" s="220"/>
      <c r="G9719" s="220"/>
      <c r="H9719" s="220"/>
      <c r="I9719" s="220"/>
      <c r="J9719" s="220"/>
      <c r="K9719" s="220"/>
      <c r="L9719" s="220"/>
      <c r="M9719" s="326"/>
      <c r="N9719" s="220"/>
      <c r="O9719" s="220"/>
      <c r="P9719" s="220"/>
      <c r="Q9719" s="326"/>
      <c r="R9719" s="326"/>
      <c r="S9719" s="326"/>
      <c r="T9719" s="326"/>
    </row>
    <row r="9720" spans="1:20">
      <c r="A9720" s="220"/>
      <c r="B9720" s="220"/>
      <c r="C9720" s="220"/>
      <c r="D9720" s="220"/>
      <c r="E9720" s="220"/>
      <c r="F9720" s="220"/>
      <c r="G9720" s="220"/>
      <c r="H9720" s="220"/>
      <c r="I9720" s="220"/>
      <c r="J9720" s="220"/>
      <c r="K9720" s="220"/>
      <c r="L9720" s="220"/>
      <c r="M9720" s="326"/>
      <c r="N9720" s="220"/>
      <c r="O9720" s="220"/>
      <c r="P9720" s="220"/>
      <c r="Q9720" s="326"/>
      <c r="R9720" s="326"/>
      <c r="S9720" s="326"/>
      <c r="T9720" s="326"/>
    </row>
    <row r="9721" spans="1:20">
      <c r="A9721" s="220"/>
      <c r="B9721" s="220"/>
      <c r="C9721" s="220"/>
      <c r="D9721" s="220"/>
      <c r="E9721" s="220"/>
      <c r="F9721" s="220"/>
      <c r="G9721" s="220"/>
      <c r="H9721" s="220"/>
      <c r="I9721" s="220"/>
      <c r="J9721" s="220"/>
      <c r="K9721" s="220"/>
      <c r="L9721" s="220"/>
      <c r="M9721" s="326"/>
      <c r="N9721" s="220"/>
      <c r="O9721" s="220"/>
      <c r="P9721" s="220"/>
      <c r="Q9721" s="326"/>
      <c r="R9721" s="326"/>
      <c r="S9721" s="326"/>
      <c r="T9721" s="326"/>
    </row>
    <row r="9722" spans="1:20">
      <c r="A9722" s="220"/>
      <c r="B9722" s="220"/>
      <c r="C9722" s="220"/>
      <c r="D9722" s="220"/>
      <c r="E9722" s="220"/>
      <c r="F9722" s="220"/>
      <c r="G9722" s="220"/>
      <c r="H9722" s="220"/>
      <c r="I9722" s="220"/>
      <c r="J9722" s="220"/>
      <c r="K9722" s="220"/>
      <c r="L9722" s="220"/>
      <c r="M9722" s="326"/>
      <c r="N9722" s="220"/>
      <c r="O9722" s="220"/>
      <c r="P9722" s="220"/>
      <c r="Q9722" s="326"/>
      <c r="R9722" s="326"/>
      <c r="S9722" s="326"/>
      <c r="T9722" s="326"/>
    </row>
    <row r="9723" spans="1:20">
      <c r="A9723" s="220"/>
      <c r="B9723" s="220"/>
      <c r="C9723" s="220"/>
      <c r="D9723" s="220"/>
      <c r="E9723" s="220"/>
      <c r="F9723" s="220"/>
      <c r="G9723" s="220"/>
      <c r="H9723" s="220"/>
      <c r="I9723" s="220"/>
      <c r="J9723" s="220"/>
      <c r="K9723" s="220"/>
      <c r="L9723" s="220"/>
      <c r="M9723" s="326"/>
      <c r="N9723" s="220"/>
      <c r="O9723" s="220"/>
      <c r="P9723" s="220"/>
      <c r="Q9723" s="326"/>
      <c r="R9723" s="326"/>
      <c r="S9723" s="326"/>
      <c r="T9723" s="326"/>
    </row>
    <row r="9724" spans="1:20">
      <c r="A9724" s="220"/>
      <c r="B9724" s="220"/>
      <c r="C9724" s="220"/>
      <c r="D9724" s="220"/>
      <c r="E9724" s="220"/>
      <c r="F9724" s="220"/>
      <c r="G9724" s="220"/>
      <c r="H9724" s="220"/>
      <c r="I9724" s="220"/>
      <c r="J9724" s="220"/>
      <c r="K9724" s="220"/>
      <c r="L9724" s="220"/>
      <c r="M9724" s="326"/>
      <c r="N9724" s="220"/>
      <c r="O9724" s="220"/>
      <c r="P9724" s="220"/>
      <c r="Q9724" s="326"/>
      <c r="R9724" s="326"/>
      <c r="S9724" s="326"/>
      <c r="T9724" s="326"/>
    </row>
    <row r="9725" spans="1:20">
      <c r="A9725" s="220"/>
      <c r="B9725" s="220"/>
      <c r="C9725" s="220"/>
      <c r="D9725" s="220"/>
      <c r="E9725" s="220"/>
      <c r="F9725" s="220"/>
      <c r="G9725" s="220"/>
      <c r="H9725" s="220"/>
      <c r="I9725" s="220"/>
      <c r="J9725" s="220"/>
      <c r="K9725" s="220"/>
      <c r="L9725" s="220"/>
      <c r="M9725" s="326"/>
      <c r="N9725" s="220"/>
      <c r="O9725" s="220"/>
      <c r="P9725" s="220"/>
      <c r="Q9725" s="326"/>
      <c r="R9725" s="326"/>
      <c r="S9725" s="326"/>
      <c r="T9725" s="326"/>
    </row>
    <row r="9726" spans="1:20">
      <c r="A9726" s="220"/>
      <c r="B9726" s="220"/>
      <c r="C9726" s="220"/>
      <c r="D9726" s="220"/>
      <c r="E9726" s="220"/>
      <c r="F9726" s="220"/>
      <c r="G9726" s="220"/>
      <c r="H9726" s="220"/>
      <c r="I9726" s="220"/>
      <c r="J9726" s="220"/>
      <c r="K9726" s="220"/>
      <c r="L9726" s="220"/>
      <c r="M9726" s="326"/>
      <c r="N9726" s="220"/>
      <c r="O9726" s="220"/>
      <c r="P9726" s="220"/>
      <c r="Q9726" s="326"/>
      <c r="R9726" s="326"/>
      <c r="S9726" s="326"/>
      <c r="T9726" s="326"/>
    </row>
    <row r="9727" spans="1:20">
      <c r="A9727" s="220"/>
      <c r="B9727" s="220"/>
      <c r="C9727" s="220"/>
      <c r="D9727" s="220"/>
      <c r="E9727" s="220"/>
      <c r="F9727" s="220"/>
      <c r="G9727" s="220"/>
      <c r="H9727" s="220"/>
      <c r="I9727" s="220"/>
      <c r="J9727" s="220"/>
      <c r="K9727" s="220"/>
      <c r="L9727" s="220"/>
      <c r="M9727" s="326"/>
      <c r="N9727" s="220"/>
      <c r="O9727" s="220"/>
      <c r="P9727" s="220"/>
      <c r="Q9727" s="326"/>
      <c r="R9727" s="326"/>
      <c r="S9727" s="326"/>
      <c r="T9727" s="326"/>
    </row>
    <row r="9728" spans="1:20">
      <c r="A9728" s="220"/>
      <c r="B9728" s="220"/>
      <c r="C9728" s="220"/>
      <c r="D9728" s="220"/>
      <c r="E9728" s="220"/>
      <c r="F9728" s="220"/>
      <c r="G9728" s="220"/>
      <c r="H9728" s="220"/>
      <c r="I9728" s="220"/>
      <c r="J9728" s="220"/>
      <c r="K9728" s="220"/>
      <c r="L9728" s="220"/>
      <c r="M9728" s="326"/>
      <c r="N9728" s="220"/>
      <c r="O9728" s="220"/>
      <c r="P9728" s="220"/>
      <c r="Q9728" s="326"/>
      <c r="R9728" s="326"/>
      <c r="S9728" s="326"/>
      <c r="T9728" s="326"/>
    </row>
    <row r="9729" spans="1:20">
      <c r="A9729" s="220"/>
      <c r="B9729" s="220"/>
      <c r="C9729" s="220"/>
      <c r="D9729" s="220"/>
      <c r="E9729" s="220"/>
      <c r="F9729" s="220"/>
      <c r="G9729" s="220"/>
      <c r="H9729" s="220"/>
      <c r="I9729" s="220"/>
      <c r="J9729" s="220"/>
      <c r="K9729" s="220"/>
      <c r="L9729" s="220"/>
      <c r="M9729" s="326"/>
      <c r="N9729" s="220"/>
      <c r="O9729" s="220"/>
      <c r="P9729" s="220"/>
      <c r="Q9729" s="326"/>
      <c r="R9729" s="326"/>
      <c r="S9729" s="326"/>
      <c r="T9729" s="326"/>
    </row>
    <row r="9730" spans="1:20">
      <c r="A9730" s="220"/>
      <c r="B9730" s="220"/>
      <c r="C9730" s="220"/>
      <c r="D9730" s="220"/>
      <c r="E9730" s="220"/>
      <c r="F9730" s="220"/>
      <c r="G9730" s="220"/>
      <c r="H9730" s="220"/>
      <c r="I9730" s="220"/>
      <c r="J9730" s="220"/>
      <c r="K9730" s="220"/>
      <c r="L9730" s="220"/>
      <c r="M9730" s="326"/>
      <c r="N9730" s="220"/>
      <c r="O9730" s="220"/>
      <c r="P9730" s="220"/>
      <c r="Q9730" s="326"/>
      <c r="R9730" s="326"/>
      <c r="S9730" s="326"/>
      <c r="T9730" s="326"/>
    </row>
    <row r="9731" spans="1:20">
      <c r="A9731" s="220"/>
      <c r="B9731" s="220"/>
      <c r="C9731" s="220"/>
      <c r="D9731" s="220"/>
      <c r="E9731" s="220"/>
      <c r="F9731" s="220"/>
      <c r="G9731" s="220"/>
      <c r="H9731" s="220"/>
      <c r="I9731" s="220"/>
      <c r="J9731" s="220"/>
      <c r="K9731" s="220"/>
      <c r="L9731" s="220"/>
      <c r="M9731" s="326"/>
      <c r="N9731" s="220"/>
      <c r="O9731" s="220"/>
      <c r="P9731" s="220"/>
      <c r="Q9731" s="326"/>
      <c r="R9731" s="326"/>
      <c r="S9731" s="326"/>
      <c r="T9731" s="326"/>
    </row>
    <row r="9732" spans="1:20">
      <c r="A9732" s="220"/>
      <c r="B9732" s="220"/>
      <c r="C9732" s="220"/>
      <c r="D9732" s="220"/>
      <c r="E9732" s="220"/>
      <c r="F9732" s="220"/>
      <c r="G9732" s="220"/>
      <c r="H9732" s="220"/>
      <c r="I9732" s="220"/>
      <c r="J9732" s="220"/>
      <c r="K9732" s="220"/>
      <c r="L9732" s="220"/>
      <c r="M9732" s="326"/>
      <c r="N9732" s="220"/>
      <c r="O9732" s="220"/>
      <c r="P9732" s="220"/>
      <c r="Q9732" s="326"/>
      <c r="R9732" s="326"/>
      <c r="S9732" s="326"/>
      <c r="T9732" s="326"/>
    </row>
    <row r="9733" spans="1:20">
      <c r="A9733" s="220"/>
      <c r="B9733" s="220"/>
      <c r="C9733" s="220"/>
      <c r="D9733" s="220"/>
      <c r="E9733" s="220"/>
      <c r="F9733" s="220"/>
      <c r="G9733" s="220"/>
      <c r="H9733" s="220"/>
      <c r="I9733" s="220"/>
      <c r="J9733" s="220"/>
      <c r="K9733" s="220"/>
      <c r="L9733" s="220"/>
      <c r="M9733" s="326"/>
      <c r="N9733" s="220"/>
      <c r="O9733" s="220"/>
      <c r="P9733" s="220"/>
      <c r="Q9733" s="326"/>
      <c r="R9733" s="326"/>
      <c r="S9733" s="326"/>
      <c r="T9733" s="326"/>
    </row>
    <row r="9734" spans="1:20">
      <c r="A9734" s="220"/>
      <c r="B9734" s="220"/>
      <c r="C9734" s="220"/>
      <c r="D9734" s="220"/>
      <c r="E9734" s="220"/>
      <c r="F9734" s="220"/>
      <c r="G9734" s="220"/>
      <c r="H9734" s="220"/>
      <c r="I9734" s="220"/>
      <c r="J9734" s="220"/>
      <c r="K9734" s="220"/>
      <c r="L9734" s="220"/>
      <c r="M9734" s="326"/>
      <c r="N9734" s="220"/>
      <c r="O9734" s="220"/>
      <c r="P9734" s="220"/>
      <c r="Q9734" s="326"/>
      <c r="R9734" s="326"/>
      <c r="S9734" s="326"/>
      <c r="T9734" s="326"/>
    </row>
    <row r="9735" spans="1:20">
      <c r="A9735" s="220"/>
      <c r="B9735" s="220"/>
      <c r="C9735" s="220"/>
      <c r="D9735" s="220"/>
      <c r="E9735" s="220"/>
      <c r="F9735" s="220"/>
      <c r="G9735" s="220"/>
      <c r="H9735" s="220"/>
      <c r="I9735" s="220"/>
      <c r="J9735" s="220"/>
      <c r="K9735" s="220"/>
      <c r="L9735" s="220"/>
      <c r="M9735" s="326"/>
      <c r="N9735" s="220"/>
      <c r="O9735" s="220"/>
      <c r="P9735" s="220"/>
      <c r="Q9735" s="326"/>
      <c r="R9735" s="326"/>
      <c r="S9735" s="326"/>
      <c r="T9735" s="326"/>
    </row>
    <row r="9736" spans="1:20">
      <c r="A9736" s="220"/>
      <c r="B9736" s="220"/>
      <c r="C9736" s="220"/>
      <c r="D9736" s="220"/>
      <c r="E9736" s="220"/>
      <c r="F9736" s="220"/>
      <c r="G9736" s="220"/>
      <c r="H9736" s="220"/>
      <c r="I9736" s="220"/>
      <c r="J9736" s="220"/>
      <c r="K9736" s="220"/>
      <c r="L9736" s="220"/>
      <c r="M9736" s="326"/>
      <c r="N9736" s="220"/>
      <c r="O9736" s="220"/>
      <c r="P9736" s="220"/>
      <c r="Q9736" s="326"/>
      <c r="R9736" s="326"/>
      <c r="S9736" s="326"/>
      <c r="T9736" s="326"/>
    </row>
    <row r="9737" spans="1:20">
      <c r="A9737" s="220"/>
      <c r="B9737" s="220"/>
      <c r="C9737" s="220"/>
      <c r="D9737" s="220"/>
      <c r="E9737" s="220"/>
      <c r="F9737" s="220"/>
      <c r="G9737" s="220"/>
      <c r="H9737" s="220"/>
      <c r="I9737" s="220"/>
      <c r="J9737" s="220"/>
      <c r="K9737" s="220"/>
      <c r="L9737" s="220"/>
      <c r="M9737" s="326"/>
      <c r="N9737" s="220"/>
      <c r="O9737" s="220"/>
      <c r="P9737" s="220"/>
      <c r="Q9737" s="326"/>
      <c r="R9737" s="326"/>
      <c r="S9737" s="326"/>
      <c r="T9737" s="326"/>
    </row>
    <row r="9738" spans="1:20">
      <c r="A9738" s="220"/>
      <c r="B9738" s="220"/>
      <c r="C9738" s="220"/>
      <c r="D9738" s="220"/>
      <c r="E9738" s="220"/>
      <c r="F9738" s="220"/>
      <c r="G9738" s="220"/>
      <c r="H9738" s="220"/>
      <c r="I9738" s="220"/>
      <c r="J9738" s="220"/>
      <c r="K9738" s="220"/>
      <c r="L9738" s="220"/>
      <c r="M9738" s="326"/>
      <c r="N9738" s="220"/>
      <c r="O9738" s="220"/>
      <c r="P9738" s="220"/>
      <c r="Q9738" s="326"/>
      <c r="R9738" s="326"/>
      <c r="S9738" s="326"/>
      <c r="T9738" s="326"/>
    </row>
    <row r="9739" spans="1:20">
      <c r="A9739" s="220"/>
      <c r="B9739" s="220"/>
      <c r="C9739" s="220"/>
      <c r="D9739" s="220"/>
      <c r="E9739" s="220"/>
      <c r="F9739" s="220"/>
      <c r="G9739" s="220"/>
      <c r="H9739" s="220"/>
      <c r="I9739" s="220"/>
      <c r="J9739" s="220"/>
      <c r="K9739" s="220"/>
      <c r="L9739" s="220"/>
      <c r="M9739" s="326"/>
      <c r="N9739" s="220"/>
      <c r="O9739" s="220"/>
      <c r="P9739" s="220"/>
      <c r="Q9739" s="326"/>
      <c r="R9739" s="326"/>
      <c r="S9739" s="326"/>
      <c r="T9739" s="326"/>
    </row>
    <row r="9740" spans="1:20">
      <c r="A9740" s="220"/>
      <c r="B9740" s="220"/>
      <c r="C9740" s="220"/>
      <c r="D9740" s="220"/>
      <c r="E9740" s="220"/>
      <c r="F9740" s="220"/>
      <c r="G9740" s="220"/>
      <c r="H9740" s="220"/>
      <c r="I9740" s="220"/>
      <c r="J9740" s="220"/>
      <c r="K9740" s="220"/>
      <c r="L9740" s="220"/>
      <c r="M9740" s="326"/>
      <c r="N9740" s="220"/>
      <c r="O9740" s="220"/>
      <c r="P9740" s="220"/>
      <c r="Q9740" s="326"/>
      <c r="R9740" s="326"/>
      <c r="S9740" s="326"/>
      <c r="T9740" s="326"/>
    </row>
    <row r="9741" spans="1:20">
      <c r="A9741" s="220"/>
      <c r="B9741" s="220"/>
      <c r="C9741" s="220"/>
      <c r="D9741" s="220"/>
      <c r="E9741" s="220"/>
      <c r="F9741" s="220"/>
      <c r="G9741" s="220"/>
      <c r="H9741" s="220"/>
      <c r="I9741" s="220"/>
      <c r="J9741" s="220"/>
      <c r="K9741" s="220"/>
      <c r="L9741" s="220"/>
      <c r="M9741" s="326"/>
      <c r="N9741" s="220"/>
      <c r="O9741" s="220"/>
      <c r="P9741" s="220"/>
      <c r="Q9741" s="326"/>
      <c r="R9741" s="326"/>
      <c r="S9741" s="326"/>
      <c r="T9741" s="326"/>
    </row>
    <row r="9742" spans="1:20">
      <c r="A9742" s="220"/>
      <c r="B9742" s="220"/>
      <c r="C9742" s="220"/>
      <c r="D9742" s="220"/>
      <c r="E9742" s="220"/>
      <c r="F9742" s="220"/>
      <c r="G9742" s="220"/>
      <c r="H9742" s="220"/>
      <c r="I9742" s="220"/>
      <c r="J9742" s="220"/>
      <c r="K9742" s="220"/>
      <c r="L9742" s="220"/>
      <c r="M9742" s="326"/>
      <c r="N9742" s="220"/>
      <c r="O9742" s="220"/>
      <c r="P9742" s="220"/>
      <c r="Q9742" s="326"/>
      <c r="R9742" s="326"/>
      <c r="S9742" s="326"/>
      <c r="T9742" s="326"/>
    </row>
    <row r="9743" spans="1:20">
      <c r="A9743" s="220"/>
      <c r="B9743" s="220"/>
      <c r="C9743" s="220"/>
      <c r="D9743" s="220"/>
      <c r="E9743" s="220"/>
      <c r="F9743" s="220"/>
      <c r="G9743" s="220"/>
      <c r="H9743" s="220"/>
      <c r="I9743" s="220"/>
      <c r="J9743" s="220"/>
      <c r="K9743" s="220"/>
      <c r="L9743" s="220"/>
      <c r="M9743" s="326"/>
      <c r="N9743" s="220"/>
      <c r="O9743" s="220"/>
      <c r="P9743" s="220"/>
      <c r="Q9743" s="326"/>
      <c r="R9743" s="326"/>
      <c r="S9743" s="326"/>
      <c r="T9743" s="326"/>
    </row>
    <row r="9744" spans="1:20">
      <c r="A9744" s="220"/>
      <c r="B9744" s="220"/>
      <c r="C9744" s="220"/>
      <c r="D9744" s="220"/>
      <c r="E9744" s="220"/>
      <c r="F9744" s="220"/>
      <c r="G9744" s="220"/>
      <c r="H9744" s="220"/>
      <c r="I9744" s="220"/>
      <c r="J9744" s="220"/>
      <c r="K9744" s="220"/>
      <c r="L9744" s="220"/>
      <c r="M9744" s="326"/>
      <c r="N9744" s="220"/>
      <c r="O9744" s="220"/>
      <c r="P9744" s="220"/>
      <c r="Q9744" s="326"/>
      <c r="R9744" s="326"/>
      <c r="S9744" s="326"/>
      <c r="T9744" s="326"/>
    </row>
    <row r="9745" spans="1:20">
      <c r="A9745" s="220"/>
      <c r="B9745" s="220"/>
      <c r="C9745" s="220"/>
      <c r="D9745" s="220"/>
      <c r="E9745" s="220"/>
      <c r="F9745" s="220"/>
      <c r="G9745" s="220"/>
      <c r="H9745" s="220"/>
      <c r="I9745" s="220"/>
      <c r="J9745" s="220"/>
      <c r="K9745" s="220"/>
      <c r="L9745" s="220"/>
      <c r="M9745" s="326"/>
      <c r="N9745" s="220"/>
      <c r="O9745" s="220"/>
      <c r="P9745" s="220"/>
      <c r="Q9745" s="326"/>
      <c r="R9745" s="326"/>
      <c r="S9745" s="326"/>
      <c r="T9745" s="326"/>
    </row>
    <row r="9746" spans="1:20">
      <c r="A9746" s="220"/>
      <c r="B9746" s="220"/>
      <c r="C9746" s="220"/>
      <c r="D9746" s="220"/>
      <c r="E9746" s="220"/>
      <c r="F9746" s="220"/>
      <c r="G9746" s="220"/>
      <c r="H9746" s="220"/>
      <c r="I9746" s="220"/>
      <c r="J9746" s="220"/>
      <c r="K9746" s="220"/>
      <c r="L9746" s="220"/>
      <c r="M9746" s="326"/>
      <c r="N9746" s="220"/>
      <c r="O9746" s="220"/>
      <c r="P9746" s="220"/>
      <c r="Q9746" s="326"/>
      <c r="R9746" s="326"/>
      <c r="S9746" s="326"/>
      <c r="T9746" s="326"/>
    </row>
    <row r="9747" spans="1:20">
      <c r="A9747" s="220"/>
      <c r="B9747" s="220"/>
      <c r="C9747" s="220"/>
      <c r="D9747" s="220"/>
      <c r="E9747" s="220"/>
      <c r="F9747" s="220"/>
      <c r="G9747" s="220"/>
      <c r="H9747" s="220"/>
      <c r="I9747" s="220"/>
      <c r="J9747" s="220"/>
      <c r="K9747" s="220"/>
      <c r="L9747" s="220"/>
      <c r="M9747" s="326"/>
      <c r="N9747" s="220"/>
      <c r="O9747" s="220"/>
      <c r="P9747" s="220"/>
      <c r="Q9747" s="326"/>
      <c r="R9747" s="326"/>
      <c r="S9747" s="326"/>
      <c r="T9747" s="326"/>
    </row>
    <row r="9748" spans="1:20">
      <c r="A9748" s="220"/>
      <c r="B9748" s="220"/>
      <c r="C9748" s="220"/>
      <c r="D9748" s="220"/>
      <c r="E9748" s="220"/>
      <c r="F9748" s="220"/>
      <c r="G9748" s="220"/>
      <c r="H9748" s="220"/>
      <c r="I9748" s="220"/>
      <c r="J9748" s="220"/>
      <c r="K9748" s="220"/>
      <c r="L9748" s="220"/>
      <c r="M9748" s="326"/>
      <c r="N9748" s="220"/>
      <c r="O9748" s="220"/>
      <c r="P9748" s="220"/>
      <c r="Q9748" s="326"/>
      <c r="R9748" s="326"/>
      <c r="S9748" s="326"/>
      <c r="T9748" s="326"/>
    </row>
    <row r="9749" spans="1:20">
      <c r="A9749" s="220"/>
      <c r="B9749" s="220"/>
      <c r="C9749" s="220"/>
      <c r="D9749" s="220"/>
      <c r="E9749" s="220"/>
      <c r="F9749" s="220"/>
      <c r="G9749" s="220"/>
      <c r="H9749" s="220"/>
      <c r="I9749" s="220"/>
      <c r="J9749" s="220"/>
      <c r="K9749" s="220"/>
      <c r="L9749" s="220"/>
      <c r="M9749" s="326"/>
      <c r="N9749" s="220"/>
      <c r="O9749" s="220"/>
      <c r="P9749" s="220"/>
      <c r="Q9749" s="326"/>
      <c r="R9749" s="326"/>
      <c r="S9749" s="326"/>
      <c r="T9749" s="326"/>
    </row>
    <row r="9750" spans="1:20">
      <c r="A9750" s="220"/>
      <c r="B9750" s="220"/>
      <c r="C9750" s="220"/>
      <c r="D9750" s="220"/>
      <c r="E9750" s="220"/>
      <c r="F9750" s="220"/>
      <c r="G9750" s="220"/>
      <c r="H9750" s="220"/>
      <c r="I9750" s="220"/>
      <c r="J9750" s="220"/>
      <c r="K9750" s="220"/>
      <c r="L9750" s="220"/>
      <c r="M9750" s="326"/>
      <c r="N9750" s="220"/>
      <c r="O9750" s="220"/>
      <c r="P9750" s="220"/>
      <c r="Q9750" s="326"/>
      <c r="R9750" s="326"/>
      <c r="S9750" s="326"/>
      <c r="T9750" s="326"/>
    </row>
    <row r="9751" spans="1:20">
      <c r="A9751" s="220"/>
      <c r="B9751" s="220"/>
      <c r="C9751" s="220"/>
      <c r="D9751" s="220"/>
      <c r="E9751" s="220"/>
      <c r="F9751" s="220"/>
      <c r="G9751" s="220"/>
      <c r="H9751" s="220"/>
      <c r="I9751" s="220"/>
      <c r="J9751" s="220"/>
      <c r="K9751" s="220"/>
      <c r="L9751" s="220"/>
      <c r="M9751" s="326"/>
      <c r="N9751" s="220"/>
      <c r="O9751" s="220"/>
      <c r="P9751" s="220"/>
      <c r="Q9751" s="326"/>
      <c r="R9751" s="326"/>
      <c r="S9751" s="326"/>
      <c r="T9751" s="326"/>
    </row>
    <row r="9752" spans="1:20">
      <c r="A9752" s="220"/>
      <c r="B9752" s="220"/>
      <c r="C9752" s="220"/>
      <c r="D9752" s="220"/>
      <c r="E9752" s="220"/>
      <c r="F9752" s="220"/>
      <c r="G9752" s="220"/>
      <c r="H9752" s="220"/>
      <c r="I9752" s="220"/>
      <c r="J9752" s="220"/>
      <c r="K9752" s="220"/>
      <c r="L9752" s="220"/>
      <c r="M9752" s="326"/>
      <c r="N9752" s="220"/>
      <c r="O9752" s="220"/>
      <c r="P9752" s="220"/>
      <c r="Q9752" s="326"/>
      <c r="R9752" s="326"/>
      <c r="S9752" s="326"/>
      <c r="T9752" s="326"/>
    </row>
    <row r="9753" spans="1:20">
      <c r="A9753" s="220"/>
      <c r="B9753" s="220"/>
      <c r="C9753" s="220"/>
      <c r="D9753" s="220"/>
      <c r="E9753" s="220"/>
      <c r="F9753" s="220"/>
      <c r="G9753" s="220"/>
      <c r="H9753" s="220"/>
      <c r="I9753" s="220"/>
      <c r="J9753" s="220"/>
      <c r="K9753" s="220"/>
      <c r="L9753" s="220"/>
      <c r="M9753" s="326"/>
      <c r="N9753" s="220"/>
      <c r="O9753" s="220"/>
      <c r="P9753" s="220"/>
      <c r="Q9753" s="326"/>
      <c r="R9753" s="326"/>
      <c r="S9753" s="326"/>
      <c r="T9753" s="326"/>
    </row>
    <row r="9754" spans="1:20">
      <c r="A9754" s="220"/>
      <c r="B9754" s="220"/>
      <c r="C9754" s="220"/>
      <c r="D9754" s="220"/>
      <c r="E9754" s="220"/>
      <c r="F9754" s="220"/>
      <c r="G9754" s="220"/>
      <c r="H9754" s="220"/>
      <c r="I9754" s="220"/>
      <c r="J9754" s="220"/>
      <c r="K9754" s="220"/>
      <c r="L9754" s="220"/>
      <c r="M9754" s="326"/>
      <c r="N9754" s="220"/>
      <c r="O9754" s="220"/>
      <c r="P9754" s="220"/>
      <c r="Q9754" s="326"/>
      <c r="R9754" s="326"/>
      <c r="S9754" s="326"/>
      <c r="T9754" s="326"/>
    </row>
    <row r="9755" spans="1:20">
      <c r="A9755" s="220"/>
      <c r="B9755" s="220"/>
      <c r="C9755" s="220"/>
      <c r="D9755" s="220"/>
      <c r="E9755" s="220"/>
      <c r="F9755" s="220"/>
      <c r="G9755" s="220"/>
      <c r="H9755" s="220"/>
      <c r="I9755" s="220"/>
      <c r="J9755" s="220"/>
      <c r="K9755" s="220"/>
      <c r="L9755" s="220"/>
      <c r="M9755" s="326"/>
      <c r="N9755" s="220"/>
      <c r="O9755" s="220"/>
      <c r="P9755" s="220"/>
      <c r="Q9755" s="326"/>
      <c r="R9755" s="326"/>
      <c r="S9755" s="326"/>
      <c r="T9755" s="326"/>
    </row>
    <row r="9756" spans="1:20">
      <c r="A9756" s="220"/>
      <c r="B9756" s="220"/>
      <c r="C9756" s="220"/>
      <c r="D9756" s="220"/>
      <c r="E9756" s="220"/>
      <c r="F9756" s="220"/>
      <c r="G9756" s="220"/>
      <c r="H9756" s="220"/>
      <c r="I9756" s="220"/>
      <c r="J9756" s="220"/>
      <c r="K9756" s="220"/>
      <c r="L9756" s="220"/>
      <c r="M9756" s="326"/>
      <c r="N9756" s="220"/>
      <c r="O9756" s="220"/>
      <c r="P9756" s="220"/>
      <c r="Q9756" s="326"/>
      <c r="R9756" s="326"/>
      <c r="S9756" s="326"/>
      <c r="T9756" s="326"/>
    </row>
    <row r="9757" spans="1:20">
      <c r="A9757" s="220"/>
      <c r="B9757" s="220"/>
      <c r="C9757" s="220"/>
      <c r="D9757" s="220"/>
      <c r="E9757" s="220"/>
      <c r="F9757" s="220"/>
      <c r="G9757" s="220"/>
      <c r="H9757" s="220"/>
      <c r="I9757" s="220"/>
      <c r="J9757" s="220"/>
      <c r="K9757" s="220"/>
      <c r="L9757" s="220"/>
      <c r="M9757" s="326"/>
      <c r="N9757" s="220"/>
      <c r="O9757" s="220"/>
      <c r="P9757" s="220"/>
      <c r="Q9757" s="326"/>
      <c r="R9757" s="326"/>
      <c r="S9757" s="326"/>
      <c r="T9757" s="326"/>
    </row>
    <row r="9758" spans="1:20">
      <c r="A9758" s="220"/>
      <c r="B9758" s="220"/>
      <c r="C9758" s="220"/>
      <c r="D9758" s="220"/>
      <c r="E9758" s="220"/>
      <c r="F9758" s="220"/>
      <c r="G9758" s="220"/>
      <c r="H9758" s="220"/>
      <c r="I9758" s="220"/>
      <c r="J9758" s="220"/>
      <c r="K9758" s="220"/>
      <c r="L9758" s="220"/>
      <c r="M9758" s="326"/>
      <c r="N9758" s="220"/>
      <c r="O9758" s="220"/>
      <c r="P9758" s="220"/>
      <c r="Q9758" s="326"/>
      <c r="R9758" s="326"/>
      <c r="S9758" s="326"/>
      <c r="T9758" s="326"/>
    </row>
    <row r="9759" spans="1:20">
      <c r="A9759" s="220"/>
      <c r="B9759" s="220"/>
      <c r="C9759" s="220"/>
      <c r="D9759" s="220"/>
      <c r="E9759" s="220"/>
      <c r="F9759" s="220"/>
      <c r="G9759" s="220"/>
      <c r="H9759" s="220"/>
      <c r="I9759" s="220"/>
      <c r="J9759" s="220"/>
      <c r="K9759" s="220"/>
      <c r="L9759" s="220"/>
      <c r="M9759" s="326"/>
      <c r="N9759" s="220"/>
      <c r="O9759" s="220"/>
      <c r="P9759" s="220"/>
      <c r="Q9759" s="326"/>
      <c r="R9759" s="326"/>
      <c r="S9759" s="326"/>
      <c r="T9759" s="326"/>
    </row>
    <row r="9760" spans="1:20">
      <c r="A9760" s="220"/>
      <c r="B9760" s="220"/>
      <c r="C9760" s="220"/>
      <c r="D9760" s="220"/>
      <c r="E9760" s="220"/>
      <c r="F9760" s="220"/>
      <c r="G9760" s="220"/>
      <c r="H9760" s="220"/>
      <c r="I9760" s="220"/>
      <c r="J9760" s="220"/>
      <c r="K9760" s="220"/>
      <c r="L9760" s="220"/>
      <c r="M9760" s="326"/>
      <c r="N9760" s="220"/>
      <c r="O9760" s="220"/>
      <c r="P9760" s="220"/>
      <c r="Q9760" s="326"/>
      <c r="R9760" s="326"/>
      <c r="S9760" s="326"/>
      <c r="T9760" s="326"/>
    </row>
    <row r="9761" spans="1:20">
      <c r="A9761" s="220"/>
      <c r="B9761" s="220"/>
      <c r="C9761" s="220"/>
      <c r="D9761" s="220"/>
      <c r="E9761" s="220"/>
      <c r="F9761" s="220"/>
      <c r="G9761" s="220"/>
      <c r="H9761" s="220"/>
      <c r="I9761" s="220"/>
      <c r="J9761" s="220"/>
      <c r="K9761" s="220"/>
      <c r="L9761" s="220"/>
      <c r="M9761" s="326"/>
      <c r="N9761" s="220"/>
      <c r="O9761" s="220"/>
      <c r="P9761" s="220"/>
      <c r="Q9761" s="326"/>
      <c r="R9761" s="326"/>
      <c r="S9761" s="326"/>
      <c r="T9761" s="326"/>
    </row>
    <row r="9762" spans="1:20">
      <c r="A9762" s="220"/>
      <c r="B9762" s="220"/>
      <c r="C9762" s="220"/>
      <c r="D9762" s="220"/>
      <c r="E9762" s="220"/>
      <c r="F9762" s="220"/>
      <c r="G9762" s="220"/>
      <c r="H9762" s="220"/>
      <c r="I9762" s="220"/>
      <c r="J9762" s="220"/>
      <c r="K9762" s="220"/>
      <c r="L9762" s="220"/>
      <c r="M9762" s="326"/>
      <c r="N9762" s="220"/>
      <c r="O9762" s="220"/>
      <c r="P9762" s="220"/>
      <c r="Q9762" s="326"/>
      <c r="R9762" s="326"/>
      <c r="S9762" s="326"/>
      <c r="T9762" s="326"/>
    </row>
    <row r="9763" spans="1:20">
      <c r="A9763" s="220"/>
      <c r="B9763" s="220"/>
      <c r="C9763" s="220"/>
      <c r="D9763" s="220"/>
      <c r="E9763" s="220"/>
      <c r="F9763" s="220"/>
      <c r="G9763" s="220"/>
      <c r="H9763" s="220"/>
      <c r="I9763" s="220"/>
      <c r="J9763" s="220"/>
      <c r="K9763" s="220"/>
      <c r="L9763" s="220"/>
      <c r="M9763" s="326"/>
      <c r="N9763" s="220"/>
      <c r="O9763" s="220"/>
      <c r="P9763" s="220"/>
      <c r="Q9763" s="326"/>
      <c r="R9763" s="326"/>
      <c r="S9763" s="326"/>
      <c r="T9763" s="326"/>
    </row>
    <row r="9764" spans="1:20">
      <c r="A9764" s="220"/>
      <c r="B9764" s="220"/>
      <c r="C9764" s="220"/>
      <c r="D9764" s="220"/>
      <c r="E9764" s="220"/>
      <c r="F9764" s="220"/>
      <c r="G9764" s="220"/>
      <c r="H9764" s="220"/>
      <c r="I9764" s="220"/>
      <c r="J9764" s="220"/>
      <c r="K9764" s="220"/>
      <c r="L9764" s="220"/>
      <c r="M9764" s="326"/>
      <c r="N9764" s="220"/>
      <c r="O9764" s="220"/>
      <c r="P9764" s="220"/>
      <c r="Q9764" s="326"/>
      <c r="R9764" s="326"/>
      <c r="S9764" s="326"/>
      <c r="T9764" s="326"/>
    </row>
    <row r="9765" spans="1:20">
      <c r="A9765" s="220"/>
      <c r="B9765" s="220"/>
      <c r="C9765" s="220"/>
      <c r="D9765" s="220"/>
      <c r="E9765" s="220"/>
      <c r="F9765" s="220"/>
      <c r="G9765" s="220"/>
      <c r="H9765" s="220"/>
      <c r="I9765" s="220"/>
      <c r="J9765" s="220"/>
      <c r="K9765" s="220"/>
      <c r="L9765" s="220"/>
      <c r="M9765" s="326"/>
      <c r="N9765" s="220"/>
      <c r="O9765" s="220"/>
      <c r="P9765" s="220"/>
      <c r="Q9765" s="326"/>
      <c r="R9765" s="326"/>
      <c r="S9765" s="326"/>
      <c r="T9765" s="326"/>
    </row>
    <row r="9766" spans="1:20">
      <c r="A9766" s="220"/>
      <c r="B9766" s="220"/>
      <c r="C9766" s="220"/>
      <c r="D9766" s="220"/>
      <c r="E9766" s="220"/>
      <c r="F9766" s="220"/>
      <c r="G9766" s="220"/>
      <c r="H9766" s="220"/>
      <c r="I9766" s="220"/>
      <c r="J9766" s="220"/>
      <c r="K9766" s="220"/>
      <c r="L9766" s="220"/>
      <c r="M9766" s="326"/>
      <c r="N9766" s="220"/>
      <c r="O9766" s="220"/>
      <c r="P9766" s="220"/>
      <c r="Q9766" s="326"/>
      <c r="R9766" s="326"/>
      <c r="S9766" s="326"/>
      <c r="T9766" s="326"/>
    </row>
    <row r="9767" spans="1:20">
      <c r="A9767" s="220"/>
      <c r="B9767" s="220"/>
      <c r="C9767" s="220"/>
      <c r="D9767" s="220"/>
      <c r="E9767" s="220"/>
      <c r="F9767" s="220"/>
      <c r="G9767" s="220"/>
      <c r="H9767" s="220"/>
      <c r="I9767" s="220"/>
      <c r="J9767" s="220"/>
      <c r="K9767" s="220"/>
      <c r="L9767" s="220"/>
      <c r="M9767" s="326"/>
      <c r="N9767" s="220"/>
      <c r="O9767" s="220"/>
      <c r="P9767" s="220"/>
      <c r="Q9767" s="326"/>
      <c r="R9767" s="326"/>
      <c r="S9767" s="326"/>
      <c r="T9767" s="326"/>
    </row>
    <row r="9768" spans="1:20">
      <c r="A9768" s="220"/>
      <c r="B9768" s="220"/>
      <c r="C9768" s="220"/>
      <c r="D9768" s="220"/>
      <c r="E9768" s="220"/>
      <c r="F9768" s="220"/>
      <c r="G9768" s="220"/>
      <c r="H9768" s="220"/>
      <c r="I9768" s="220"/>
      <c r="J9768" s="220"/>
      <c r="K9768" s="220"/>
      <c r="L9768" s="220"/>
      <c r="M9768" s="326"/>
      <c r="N9768" s="220"/>
      <c r="O9768" s="220"/>
      <c r="P9768" s="220"/>
      <c r="Q9768" s="326"/>
      <c r="R9768" s="326"/>
      <c r="S9768" s="326"/>
      <c r="T9768" s="326"/>
    </row>
    <row r="9769" spans="1:20">
      <c r="A9769" s="220"/>
      <c r="B9769" s="220"/>
      <c r="C9769" s="220"/>
      <c r="D9769" s="220"/>
      <c r="E9769" s="220"/>
      <c r="F9769" s="220"/>
      <c r="G9769" s="220"/>
      <c r="H9769" s="220"/>
      <c r="I9769" s="220"/>
      <c r="J9769" s="220"/>
      <c r="K9769" s="220"/>
      <c r="L9769" s="220"/>
      <c r="M9769" s="326"/>
      <c r="N9769" s="220"/>
      <c r="O9769" s="220"/>
      <c r="P9769" s="220"/>
      <c r="Q9769" s="326"/>
      <c r="R9769" s="326"/>
      <c r="S9769" s="326"/>
      <c r="T9769" s="326"/>
    </row>
    <row r="9770" spans="1:20">
      <c r="A9770" s="220"/>
      <c r="B9770" s="220"/>
      <c r="C9770" s="220"/>
      <c r="D9770" s="220"/>
      <c r="E9770" s="220"/>
      <c r="F9770" s="220"/>
      <c r="G9770" s="220"/>
      <c r="H9770" s="220"/>
      <c r="I9770" s="220"/>
      <c r="J9770" s="220"/>
      <c r="K9770" s="220"/>
      <c r="L9770" s="220"/>
      <c r="M9770" s="326"/>
      <c r="N9770" s="220"/>
      <c r="O9770" s="220"/>
      <c r="P9770" s="220"/>
      <c r="Q9770" s="326"/>
      <c r="R9770" s="326"/>
      <c r="S9770" s="326"/>
      <c r="T9770" s="326"/>
    </row>
    <row r="9771" spans="1:20">
      <c r="A9771" s="220"/>
      <c r="B9771" s="220"/>
      <c r="C9771" s="220"/>
      <c r="D9771" s="220"/>
      <c r="E9771" s="220"/>
      <c r="F9771" s="220"/>
      <c r="G9771" s="220"/>
      <c r="H9771" s="220"/>
      <c r="I9771" s="220"/>
      <c r="J9771" s="220"/>
      <c r="K9771" s="220"/>
      <c r="L9771" s="220"/>
      <c r="M9771" s="326"/>
      <c r="N9771" s="220"/>
      <c r="O9771" s="220"/>
      <c r="P9771" s="220"/>
      <c r="Q9771" s="326"/>
      <c r="R9771" s="326"/>
      <c r="S9771" s="326"/>
      <c r="T9771" s="326"/>
    </row>
    <row r="9772" spans="1:20">
      <c r="A9772" s="220"/>
      <c r="B9772" s="220"/>
      <c r="C9772" s="220"/>
      <c r="D9772" s="220"/>
      <c r="E9772" s="220"/>
      <c r="F9772" s="220"/>
      <c r="G9772" s="220"/>
      <c r="H9772" s="220"/>
      <c r="I9772" s="220"/>
      <c r="J9772" s="220"/>
      <c r="K9772" s="220"/>
      <c r="L9772" s="220"/>
      <c r="M9772" s="326"/>
      <c r="N9772" s="220"/>
      <c r="O9772" s="220"/>
      <c r="P9772" s="220"/>
      <c r="Q9772" s="326"/>
      <c r="R9772" s="326"/>
      <c r="S9772" s="326"/>
      <c r="T9772" s="326"/>
    </row>
    <row r="9773" spans="1:20">
      <c r="A9773" s="220"/>
      <c r="B9773" s="220"/>
      <c r="C9773" s="220"/>
      <c r="D9773" s="220"/>
      <c r="E9773" s="220"/>
      <c r="F9773" s="220"/>
      <c r="G9773" s="220"/>
      <c r="H9773" s="220"/>
      <c r="I9773" s="220"/>
      <c r="J9773" s="220"/>
      <c r="K9773" s="220"/>
      <c r="L9773" s="220"/>
      <c r="M9773" s="326"/>
      <c r="N9773" s="220"/>
      <c r="O9773" s="220"/>
      <c r="P9773" s="220"/>
      <c r="Q9773" s="326"/>
      <c r="R9773" s="326"/>
      <c r="S9773" s="326"/>
      <c r="T9773" s="326"/>
    </row>
    <row r="9774" spans="1:20">
      <c r="A9774" s="220"/>
      <c r="B9774" s="220"/>
      <c r="C9774" s="220"/>
      <c r="D9774" s="220"/>
      <c r="E9774" s="220"/>
      <c r="F9774" s="220"/>
      <c r="G9774" s="220"/>
      <c r="H9774" s="220"/>
      <c r="I9774" s="220"/>
      <c r="J9774" s="220"/>
      <c r="K9774" s="220"/>
      <c r="L9774" s="220"/>
      <c r="M9774" s="326"/>
      <c r="N9774" s="220"/>
      <c r="O9774" s="220"/>
      <c r="P9774" s="220"/>
      <c r="Q9774" s="326"/>
      <c r="R9774" s="326"/>
      <c r="S9774" s="326"/>
      <c r="T9774" s="326"/>
    </row>
    <row r="9775" spans="1:20">
      <c r="A9775" s="220"/>
      <c r="B9775" s="220"/>
      <c r="C9775" s="220"/>
      <c r="D9775" s="220"/>
      <c r="E9775" s="220"/>
      <c r="F9775" s="220"/>
      <c r="G9775" s="220"/>
      <c r="H9775" s="220"/>
      <c r="I9775" s="220"/>
      <c r="J9775" s="220"/>
      <c r="K9775" s="220"/>
      <c r="L9775" s="220"/>
      <c r="M9775" s="326"/>
      <c r="N9775" s="220"/>
      <c r="O9775" s="220"/>
      <c r="P9775" s="220"/>
      <c r="Q9775" s="326"/>
      <c r="R9775" s="326"/>
      <c r="S9775" s="326"/>
      <c r="T9775" s="326"/>
    </row>
    <row r="9776" spans="1:20">
      <c r="A9776" s="220"/>
      <c r="B9776" s="220"/>
      <c r="C9776" s="220"/>
      <c r="D9776" s="220"/>
      <c r="E9776" s="220"/>
      <c r="F9776" s="220"/>
      <c r="G9776" s="220"/>
      <c r="H9776" s="220"/>
      <c r="I9776" s="220"/>
      <c r="J9776" s="220"/>
      <c r="K9776" s="220"/>
      <c r="L9776" s="220"/>
      <c r="M9776" s="326"/>
      <c r="N9776" s="220"/>
      <c r="O9776" s="220"/>
      <c r="P9776" s="220"/>
      <c r="Q9776" s="326"/>
      <c r="R9776" s="326"/>
      <c r="S9776" s="326"/>
      <c r="T9776" s="326"/>
    </row>
    <row r="9777" spans="1:20">
      <c r="A9777" s="220"/>
      <c r="B9777" s="220"/>
      <c r="C9777" s="220"/>
      <c r="D9777" s="220"/>
      <c r="E9777" s="220"/>
      <c r="F9777" s="220"/>
      <c r="G9777" s="220"/>
      <c r="H9777" s="220"/>
      <c r="I9777" s="220"/>
      <c r="J9777" s="220"/>
      <c r="K9777" s="220"/>
      <c r="L9777" s="220"/>
      <c r="M9777" s="326"/>
      <c r="N9777" s="220"/>
      <c r="O9777" s="220"/>
      <c r="P9777" s="220"/>
      <c r="Q9777" s="326"/>
      <c r="R9777" s="326"/>
      <c r="S9777" s="326"/>
      <c r="T9777" s="326"/>
    </row>
    <row r="9778" spans="1:20">
      <c r="A9778" s="220"/>
      <c r="B9778" s="220"/>
      <c r="C9778" s="220"/>
      <c r="D9778" s="220"/>
      <c r="E9778" s="220"/>
      <c r="F9778" s="220"/>
      <c r="G9778" s="220"/>
      <c r="H9778" s="220"/>
      <c r="I9778" s="220"/>
      <c r="J9778" s="220"/>
      <c r="K9778" s="220"/>
      <c r="L9778" s="220"/>
      <c r="M9778" s="326"/>
      <c r="N9778" s="220"/>
      <c r="O9778" s="220"/>
      <c r="P9778" s="220"/>
      <c r="Q9778" s="326"/>
      <c r="R9778" s="326"/>
      <c r="S9778" s="326"/>
      <c r="T9778" s="326"/>
    </row>
    <row r="9779" spans="1:20">
      <c r="A9779" s="220"/>
      <c r="B9779" s="220"/>
      <c r="C9779" s="220"/>
      <c r="D9779" s="220"/>
      <c r="E9779" s="220"/>
      <c r="F9779" s="220"/>
      <c r="G9779" s="220"/>
      <c r="H9779" s="220"/>
      <c r="I9779" s="220"/>
      <c r="J9779" s="220"/>
      <c r="K9779" s="220"/>
      <c r="L9779" s="220"/>
      <c r="M9779" s="326"/>
      <c r="N9779" s="220"/>
      <c r="O9779" s="220"/>
      <c r="P9779" s="220"/>
      <c r="Q9779" s="326"/>
      <c r="R9779" s="326"/>
      <c r="S9779" s="326"/>
      <c r="T9779" s="326"/>
    </row>
    <row r="9780" spans="1:20">
      <c r="A9780" s="220"/>
      <c r="B9780" s="220"/>
      <c r="C9780" s="220"/>
      <c r="D9780" s="220"/>
      <c r="E9780" s="220"/>
      <c r="F9780" s="220"/>
      <c r="G9780" s="220"/>
      <c r="H9780" s="220"/>
      <c r="I9780" s="220"/>
      <c r="J9780" s="220"/>
      <c r="K9780" s="220"/>
      <c r="L9780" s="220"/>
      <c r="M9780" s="326"/>
      <c r="N9780" s="220"/>
      <c r="O9780" s="220"/>
      <c r="P9780" s="220"/>
      <c r="Q9780" s="326"/>
      <c r="R9780" s="326"/>
      <c r="S9780" s="326"/>
      <c r="T9780" s="326"/>
    </row>
    <row r="9781" spans="1:20">
      <c r="A9781" s="220"/>
      <c r="B9781" s="220"/>
      <c r="C9781" s="220"/>
      <c r="D9781" s="220"/>
      <c r="E9781" s="220"/>
      <c r="F9781" s="220"/>
      <c r="G9781" s="220"/>
      <c r="H9781" s="220"/>
      <c r="I9781" s="220"/>
      <c r="J9781" s="220"/>
      <c r="K9781" s="220"/>
      <c r="L9781" s="220"/>
      <c r="M9781" s="326"/>
      <c r="N9781" s="220"/>
      <c r="O9781" s="220"/>
      <c r="P9781" s="220"/>
      <c r="Q9781" s="326"/>
      <c r="R9781" s="326"/>
      <c r="S9781" s="326"/>
      <c r="T9781" s="326"/>
    </row>
    <row r="9782" spans="1:20">
      <c r="A9782" s="220"/>
      <c r="B9782" s="220"/>
      <c r="C9782" s="220"/>
      <c r="D9782" s="220"/>
      <c r="E9782" s="220"/>
      <c r="F9782" s="220"/>
      <c r="G9782" s="220"/>
      <c r="H9782" s="220"/>
      <c r="I9782" s="220"/>
      <c r="J9782" s="220"/>
      <c r="K9782" s="220"/>
      <c r="L9782" s="220"/>
      <c r="M9782" s="326"/>
      <c r="N9782" s="220"/>
      <c r="O9782" s="220"/>
      <c r="P9782" s="220"/>
      <c r="Q9782" s="326"/>
      <c r="R9782" s="326"/>
      <c r="S9782" s="326"/>
      <c r="T9782" s="326"/>
    </row>
    <row r="9783" spans="1:20">
      <c r="A9783" s="220"/>
      <c r="B9783" s="220"/>
      <c r="C9783" s="220"/>
      <c r="D9783" s="220"/>
      <c r="E9783" s="220"/>
      <c r="F9783" s="220"/>
      <c r="G9783" s="220"/>
      <c r="H9783" s="220"/>
      <c r="I9783" s="220"/>
      <c r="J9783" s="220"/>
      <c r="K9783" s="220"/>
      <c r="L9783" s="220"/>
      <c r="M9783" s="326"/>
      <c r="N9783" s="220"/>
      <c r="O9783" s="220"/>
      <c r="P9783" s="220"/>
      <c r="Q9783" s="326"/>
      <c r="R9783" s="326"/>
      <c r="S9783" s="326"/>
      <c r="T9783" s="326"/>
    </row>
    <row r="9784" spans="1:20">
      <c r="A9784" s="220"/>
      <c r="B9784" s="220"/>
      <c r="C9784" s="220"/>
      <c r="D9784" s="220"/>
      <c r="E9784" s="220"/>
      <c r="F9784" s="220"/>
      <c r="G9784" s="220"/>
      <c r="H9784" s="220"/>
      <c r="I9784" s="220"/>
      <c r="J9784" s="220"/>
      <c r="K9784" s="220"/>
      <c r="L9784" s="220"/>
      <c r="M9784" s="326"/>
      <c r="N9784" s="220"/>
      <c r="O9784" s="220"/>
      <c r="P9784" s="220"/>
      <c r="Q9784" s="326"/>
      <c r="R9784" s="326"/>
      <c r="S9784" s="326"/>
      <c r="T9784" s="326"/>
    </row>
    <row r="9785" spans="1:20">
      <c r="A9785" s="220"/>
      <c r="B9785" s="220"/>
      <c r="C9785" s="220"/>
      <c r="D9785" s="220"/>
      <c r="E9785" s="220"/>
      <c r="F9785" s="220"/>
      <c r="G9785" s="220"/>
      <c r="H9785" s="220"/>
      <c r="I9785" s="220"/>
      <c r="J9785" s="220"/>
      <c r="K9785" s="220"/>
      <c r="L9785" s="220"/>
      <c r="M9785" s="326"/>
      <c r="N9785" s="220"/>
      <c r="O9785" s="220"/>
      <c r="P9785" s="220"/>
      <c r="Q9785" s="326"/>
      <c r="R9785" s="326"/>
      <c r="S9785" s="326"/>
      <c r="T9785" s="326"/>
    </row>
    <row r="9786" spans="1:20">
      <c r="A9786" s="220"/>
      <c r="B9786" s="220"/>
      <c r="C9786" s="220"/>
      <c r="D9786" s="220"/>
      <c r="E9786" s="220"/>
      <c r="F9786" s="220"/>
      <c r="G9786" s="220"/>
      <c r="H9786" s="220"/>
      <c r="I9786" s="220"/>
      <c r="J9786" s="220"/>
      <c r="K9786" s="220"/>
      <c r="L9786" s="220"/>
      <c r="M9786" s="326"/>
      <c r="N9786" s="220"/>
      <c r="O9786" s="220"/>
      <c r="P9786" s="220"/>
      <c r="Q9786" s="326"/>
      <c r="R9786" s="326"/>
      <c r="S9786" s="326"/>
      <c r="T9786" s="326"/>
    </row>
    <row r="9787" spans="1:20">
      <c r="A9787" s="220"/>
      <c r="B9787" s="220"/>
      <c r="C9787" s="220"/>
      <c r="D9787" s="220"/>
      <c r="E9787" s="220"/>
      <c r="F9787" s="220"/>
      <c r="G9787" s="220"/>
      <c r="H9787" s="220"/>
      <c r="I9787" s="220"/>
      <c r="J9787" s="220"/>
      <c r="K9787" s="220"/>
      <c r="L9787" s="220"/>
      <c r="M9787" s="326"/>
      <c r="N9787" s="220"/>
      <c r="O9787" s="220"/>
      <c r="P9787" s="220"/>
      <c r="Q9787" s="326"/>
      <c r="R9787" s="326"/>
      <c r="S9787" s="326"/>
      <c r="T9787" s="326"/>
    </row>
    <row r="9788" spans="1:20">
      <c r="A9788" s="220"/>
      <c r="B9788" s="220"/>
      <c r="C9788" s="220"/>
      <c r="D9788" s="220"/>
      <c r="E9788" s="220"/>
      <c r="F9788" s="220"/>
      <c r="G9788" s="220"/>
      <c r="H9788" s="220"/>
      <c r="I9788" s="220"/>
      <c r="J9788" s="220"/>
      <c r="K9788" s="220"/>
      <c r="L9788" s="220"/>
      <c r="M9788" s="326"/>
      <c r="N9788" s="220"/>
      <c r="O9788" s="220"/>
      <c r="P9788" s="220"/>
      <c r="Q9788" s="326"/>
      <c r="R9788" s="326"/>
      <c r="S9788" s="326"/>
      <c r="T9788" s="326"/>
    </row>
    <row r="9789" spans="1:20">
      <c r="A9789" s="220"/>
      <c r="B9789" s="220"/>
      <c r="C9789" s="220"/>
      <c r="D9789" s="220"/>
      <c r="E9789" s="220"/>
      <c r="F9789" s="220"/>
      <c r="G9789" s="220"/>
      <c r="H9789" s="220"/>
      <c r="I9789" s="220"/>
      <c r="J9789" s="220"/>
      <c r="K9789" s="220"/>
      <c r="L9789" s="220"/>
      <c r="M9789" s="326"/>
      <c r="N9789" s="220"/>
      <c r="O9789" s="220"/>
      <c r="P9789" s="220"/>
      <c r="Q9789" s="326"/>
      <c r="R9789" s="326"/>
      <c r="S9789" s="326"/>
      <c r="T9789" s="326"/>
    </row>
    <row r="9790" spans="1:20">
      <c r="A9790" s="220"/>
      <c r="B9790" s="220"/>
      <c r="C9790" s="220"/>
      <c r="D9790" s="220"/>
      <c r="E9790" s="220"/>
      <c r="F9790" s="220"/>
      <c r="G9790" s="220"/>
      <c r="H9790" s="220"/>
      <c r="I9790" s="220"/>
      <c r="J9790" s="220"/>
      <c r="K9790" s="220"/>
      <c r="L9790" s="220"/>
      <c r="M9790" s="326"/>
      <c r="N9790" s="220"/>
      <c r="O9790" s="220"/>
      <c r="P9790" s="220"/>
      <c r="Q9790" s="326"/>
      <c r="R9790" s="326"/>
      <c r="S9790" s="326"/>
      <c r="T9790" s="326"/>
    </row>
    <row r="9791" spans="1:20">
      <c r="A9791" s="220"/>
      <c r="B9791" s="220"/>
      <c r="C9791" s="220"/>
      <c r="D9791" s="220"/>
      <c r="E9791" s="220"/>
      <c r="F9791" s="220"/>
      <c r="G9791" s="220"/>
      <c r="H9791" s="220"/>
      <c r="I9791" s="220"/>
      <c r="J9791" s="220"/>
      <c r="K9791" s="220"/>
      <c r="L9791" s="220"/>
      <c r="M9791" s="326"/>
      <c r="N9791" s="220"/>
      <c r="O9791" s="220"/>
      <c r="P9791" s="220"/>
      <c r="Q9791" s="326"/>
      <c r="R9791" s="326"/>
      <c r="S9791" s="326"/>
      <c r="T9791" s="326"/>
    </row>
    <row r="9792" spans="1:20">
      <c r="A9792" s="220"/>
      <c r="B9792" s="220"/>
      <c r="C9792" s="220"/>
      <c r="D9792" s="220"/>
      <c r="E9792" s="220"/>
      <c r="F9792" s="220"/>
      <c r="G9792" s="220"/>
      <c r="H9792" s="220"/>
      <c r="I9792" s="220"/>
      <c r="J9792" s="220"/>
      <c r="K9792" s="220"/>
      <c r="L9792" s="220"/>
      <c r="M9792" s="326"/>
      <c r="N9792" s="220"/>
      <c r="O9792" s="220"/>
      <c r="P9792" s="220"/>
      <c r="Q9792" s="326"/>
      <c r="R9792" s="326"/>
      <c r="S9792" s="326"/>
      <c r="T9792" s="326"/>
    </row>
    <row r="9793" spans="1:20">
      <c r="A9793" s="220"/>
      <c r="B9793" s="220"/>
      <c r="C9793" s="220"/>
      <c r="D9793" s="220"/>
      <c r="E9793" s="220"/>
      <c r="F9793" s="220"/>
      <c r="G9793" s="220"/>
      <c r="H9793" s="220"/>
      <c r="I9793" s="220"/>
      <c r="J9793" s="220"/>
      <c r="K9793" s="220"/>
      <c r="L9793" s="220"/>
      <c r="M9793" s="326"/>
      <c r="N9793" s="220"/>
      <c r="O9793" s="220"/>
      <c r="P9793" s="220"/>
      <c r="Q9793" s="326"/>
      <c r="R9793" s="326"/>
      <c r="S9793" s="326"/>
      <c r="T9793" s="326"/>
    </row>
    <row r="9794" spans="1:20">
      <c r="A9794" s="220"/>
      <c r="B9794" s="220"/>
      <c r="C9794" s="220"/>
      <c r="D9794" s="220"/>
      <c r="E9794" s="220"/>
      <c r="F9794" s="220"/>
      <c r="G9794" s="220"/>
      <c r="H9794" s="220"/>
      <c r="I9794" s="220"/>
      <c r="J9794" s="220"/>
      <c r="K9794" s="220"/>
      <c r="L9794" s="220"/>
      <c r="M9794" s="326"/>
      <c r="N9794" s="220"/>
      <c r="O9794" s="220"/>
      <c r="P9794" s="220"/>
      <c r="Q9794" s="326"/>
      <c r="R9794" s="326"/>
      <c r="S9794" s="326"/>
      <c r="T9794" s="326"/>
    </row>
    <row r="9795" spans="1:20">
      <c r="A9795" s="220"/>
      <c r="B9795" s="220"/>
      <c r="C9795" s="220"/>
      <c r="D9795" s="220"/>
      <c r="E9795" s="220"/>
      <c r="F9795" s="220"/>
      <c r="G9795" s="220"/>
      <c r="H9795" s="220"/>
      <c r="I9795" s="220"/>
      <c r="J9795" s="220"/>
      <c r="K9795" s="220"/>
      <c r="L9795" s="220"/>
      <c r="M9795" s="326"/>
      <c r="N9795" s="220"/>
      <c r="O9795" s="220"/>
      <c r="P9795" s="220"/>
      <c r="Q9795" s="326"/>
      <c r="R9795" s="326"/>
      <c r="S9795" s="326"/>
      <c r="T9795" s="326"/>
    </row>
    <row r="9796" spans="1:20">
      <c r="A9796" s="220"/>
      <c r="B9796" s="220"/>
      <c r="C9796" s="220"/>
      <c r="D9796" s="220"/>
      <c r="E9796" s="220"/>
      <c r="F9796" s="220"/>
      <c r="G9796" s="220"/>
      <c r="H9796" s="220"/>
      <c r="I9796" s="220"/>
      <c r="J9796" s="220"/>
      <c r="K9796" s="220"/>
      <c r="L9796" s="220"/>
      <c r="M9796" s="326"/>
      <c r="N9796" s="220"/>
      <c r="O9796" s="220"/>
      <c r="P9796" s="220"/>
      <c r="Q9796" s="326"/>
      <c r="R9796" s="326"/>
      <c r="S9796" s="326"/>
      <c r="T9796" s="326"/>
    </row>
    <row r="9797" spans="1:20">
      <c r="A9797" s="220"/>
      <c r="B9797" s="220"/>
      <c r="C9797" s="220"/>
      <c r="D9797" s="220"/>
      <c r="E9797" s="220"/>
      <c r="F9797" s="220"/>
      <c r="G9797" s="220"/>
      <c r="H9797" s="220"/>
      <c r="I9797" s="220"/>
      <c r="J9797" s="220"/>
      <c r="K9797" s="220"/>
      <c r="L9797" s="220"/>
      <c r="M9797" s="326"/>
      <c r="N9797" s="220"/>
      <c r="O9797" s="220"/>
      <c r="P9797" s="220"/>
      <c r="Q9797" s="326"/>
      <c r="R9797" s="326"/>
      <c r="S9797" s="326"/>
      <c r="T9797" s="326"/>
    </row>
    <row r="9798" spans="1:20">
      <c r="A9798" s="220"/>
      <c r="B9798" s="220"/>
      <c r="C9798" s="220"/>
      <c r="D9798" s="220"/>
      <c r="E9798" s="220"/>
      <c r="F9798" s="220"/>
      <c r="G9798" s="220"/>
      <c r="H9798" s="220"/>
      <c r="I9798" s="220"/>
      <c r="J9798" s="220"/>
      <c r="K9798" s="220"/>
      <c r="L9798" s="220"/>
      <c r="M9798" s="326"/>
      <c r="N9798" s="220"/>
      <c r="O9798" s="220"/>
      <c r="P9798" s="220"/>
      <c r="Q9798" s="326"/>
      <c r="R9798" s="326"/>
      <c r="S9798" s="326"/>
      <c r="T9798" s="326"/>
    </row>
    <row r="9799" spans="1:20">
      <c r="A9799" s="220"/>
      <c r="B9799" s="220"/>
      <c r="C9799" s="220"/>
      <c r="D9799" s="220"/>
      <c r="E9799" s="220"/>
      <c r="F9799" s="220"/>
      <c r="G9799" s="220"/>
      <c r="H9799" s="220"/>
      <c r="I9799" s="220"/>
      <c r="J9799" s="220"/>
      <c r="K9799" s="220"/>
      <c r="L9799" s="220"/>
      <c r="M9799" s="326"/>
      <c r="N9799" s="220"/>
      <c r="O9799" s="220"/>
      <c r="P9799" s="220"/>
      <c r="Q9799" s="326"/>
      <c r="R9799" s="326"/>
      <c r="S9799" s="326"/>
      <c r="T9799" s="326"/>
    </row>
    <row r="9800" spans="1:20">
      <c r="A9800" s="220"/>
      <c r="B9800" s="220"/>
      <c r="C9800" s="220"/>
      <c r="D9800" s="220"/>
      <c r="E9800" s="220"/>
      <c r="F9800" s="220"/>
      <c r="G9800" s="220"/>
      <c r="H9800" s="220"/>
      <c r="I9800" s="220"/>
      <c r="J9800" s="220"/>
      <c r="K9800" s="220"/>
      <c r="L9800" s="220"/>
      <c r="M9800" s="326"/>
      <c r="N9800" s="220"/>
      <c r="O9800" s="220"/>
      <c r="P9800" s="220"/>
      <c r="Q9800" s="326"/>
      <c r="R9800" s="326"/>
      <c r="S9800" s="326"/>
      <c r="T9800" s="326"/>
    </row>
    <row r="9801" spans="1:20">
      <c r="A9801" s="220"/>
      <c r="B9801" s="220"/>
      <c r="C9801" s="220"/>
      <c r="D9801" s="220"/>
      <c r="E9801" s="220"/>
      <c r="F9801" s="220"/>
      <c r="G9801" s="220"/>
      <c r="H9801" s="220"/>
      <c r="I9801" s="220"/>
      <c r="J9801" s="220"/>
      <c r="K9801" s="220"/>
      <c r="L9801" s="220"/>
      <c r="M9801" s="326"/>
      <c r="N9801" s="220"/>
      <c r="O9801" s="220"/>
      <c r="P9801" s="220"/>
      <c r="Q9801" s="326"/>
      <c r="R9801" s="326"/>
      <c r="S9801" s="326"/>
      <c r="T9801" s="326"/>
    </row>
    <row r="9802" spans="1:20">
      <c r="A9802" s="220"/>
      <c r="B9802" s="220"/>
      <c r="C9802" s="220"/>
      <c r="D9802" s="220"/>
      <c r="E9802" s="220"/>
      <c r="F9802" s="220"/>
      <c r="G9802" s="220"/>
      <c r="H9802" s="220"/>
      <c r="I9802" s="220"/>
      <c r="J9802" s="220"/>
      <c r="K9802" s="220"/>
      <c r="L9802" s="220"/>
      <c r="M9802" s="326"/>
      <c r="N9802" s="220"/>
      <c r="O9802" s="220"/>
      <c r="P9802" s="220"/>
      <c r="Q9802" s="326"/>
      <c r="R9802" s="326"/>
      <c r="S9802" s="326"/>
      <c r="T9802" s="326"/>
    </row>
    <row r="9803" spans="1:20">
      <c r="A9803" s="220"/>
      <c r="B9803" s="220"/>
      <c r="C9803" s="220"/>
      <c r="D9803" s="220"/>
      <c r="E9803" s="220"/>
      <c r="F9803" s="220"/>
      <c r="G9803" s="220"/>
      <c r="H9803" s="220"/>
      <c r="I9803" s="220"/>
      <c r="J9803" s="220"/>
      <c r="K9803" s="220"/>
      <c r="L9803" s="220"/>
      <c r="M9803" s="326"/>
      <c r="N9803" s="220"/>
      <c r="O9803" s="220"/>
      <c r="P9803" s="220"/>
      <c r="Q9803" s="326"/>
      <c r="R9803" s="326"/>
      <c r="S9803" s="326"/>
      <c r="T9803" s="326"/>
    </row>
    <row r="9804" spans="1:20">
      <c r="A9804" s="220"/>
      <c r="B9804" s="220"/>
      <c r="C9804" s="220"/>
      <c r="D9804" s="220"/>
      <c r="E9804" s="220"/>
      <c r="F9804" s="220"/>
      <c r="G9804" s="220"/>
      <c r="H9804" s="220"/>
      <c r="I9804" s="220"/>
      <c r="J9804" s="220"/>
      <c r="K9804" s="220"/>
      <c r="L9804" s="220"/>
      <c r="M9804" s="326"/>
      <c r="N9804" s="220"/>
      <c r="O9804" s="220"/>
      <c r="P9804" s="220"/>
      <c r="Q9804" s="326"/>
      <c r="R9804" s="326"/>
      <c r="S9804" s="326"/>
      <c r="T9804" s="326"/>
    </row>
    <row r="9805" spans="1:20">
      <c r="A9805" s="220"/>
      <c r="B9805" s="220"/>
      <c r="C9805" s="220"/>
      <c r="D9805" s="220"/>
      <c r="E9805" s="220"/>
      <c r="F9805" s="220"/>
      <c r="G9805" s="220"/>
      <c r="H9805" s="220"/>
      <c r="I9805" s="220"/>
      <c r="J9805" s="220"/>
      <c r="K9805" s="220"/>
      <c r="L9805" s="220"/>
      <c r="M9805" s="326"/>
      <c r="N9805" s="220"/>
      <c r="O9805" s="220"/>
      <c r="P9805" s="220"/>
      <c r="Q9805" s="326"/>
      <c r="R9805" s="326"/>
      <c r="S9805" s="326"/>
      <c r="T9805" s="326"/>
    </row>
    <row r="9806" spans="1:20">
      <c r="A9806" s="220"/>
      <c r="B9806" s="220"/>
      <c r="C9806" s="220"/>
      <c r="D9806" s="220"/>
      <c r="E9806" s="220"/>
      <c r="F9806" s="220"/>
      <c r="G9806" s="220"/>
      <c r="H9806" s="220"/>
      <c r="I9806" s="220"/>
      <c r="J9806" s="220"/>
      <c r="K9806" s="220"/>
      <c r="L9806" s="220"/>
      <c r="M9806" s="326"/>
      <c r="N9806" s="220"/>
      <c r="O9806" s="220"/>
      <c r="P9806" s="220"/>
      <c r="Q9806" s="326"/>
      <c r="R9806" s="326"/>
      <c r="S9806" s="326"/>
      <c r="T9806" s="326"/>
    </row>
    <row r="9807" spans="1:20">
      <c r="A9807" s="220"/>
      <c r="B9807" s="220"/>
      <c r="C9807" s="220"/>
      <c r="D9807" s="220"/>
      <c r="E9807" s="220"/>
      <c r="F9807" s="220"/>
      <c r="G9807" s="220"/>
      <c r="H9807" s="220"/>
      <c r="I9807" s="220"/>
      <c r="J9807" s="220"/>
      <c r="K9807" s="220"/>
      <c r="L9807" s="220"/>
      <c r="M9807" s="326"/>
      <c r="N9807" s="220"/>
      <c r="O9807" s="220"/>
      <c r="P9807" s="220"/>
      <c r="Q9807" s="326"/>
      <c r="R9807" s="326"/>
      <c r="S9807" s="326"/>
      <c r="T9807" s="326"/>
    </row>
    <row r="9808" spans="1:20">
      <c r="A9808" s="220"/>
      <c r="B9808" s="220"/>
      <c r="C9808" s="220"/>
      <c r="D9808" s="220"/>
      <c r="E9808" s="220"/>
      <c r="F9808" s="220"/>
      <c r="G9808" s="220"/>
      <c r="H9808" s="220"/>
      <c r="I9808" s="220"/>
      <c r="J9808" s="220"/>
      <c r="K9808" s="220"/>
      <c r="L9808" s="220"/>
      <c r="M9808" s="326"/>
      <c r="N9808" s="220"/>
      <c r="O9808" s="220"/>
      <c r="P9808" s="220"/>
      <c r="Q9808" s="326"/>
      <c r="R9808" s="326"/>
      <c r="S9808" s="326"/>
      <c r="T9808" s="326"/>
    </row>
    <row r="9809" spans="1:20">
      <c r="A9809" s="220"/>
      <c r="B9809" s="220"/>
      <c r="C9809" s="220"/>
      <c r="D9809" s="220"/>
      <c r="E9809" s="220"/>
      <c r="F9809" s="220"/>
      <c r="G9809" s="220"/>
      <c r="H9809" s="220"/>
      <c r="I9809" s="220"/>
      <c r="J9809" s="220"/>
      <c r="K9809" s="220"/>
      <c r="L9809" s="220"/>
      <c r="M9809" s="326"/>
      <c r="N9809" s="220"/>
      <c r="O9809" s="220"/>
      <c r="P9809" s="220"/>
      <c r="Q9809" s="326"/>
      <c r="R9809" s="326"/>
      <c r="S9809" s="326"/>
      <c r="T9809" s="326"/>
    </row>
    <row r="9810" spans="1:20">
      <c r="A9810" s="220"/>
      <c r="B9810" s="220"/>
      <c r="C9810" s="220"/>
      <c r="D9810" s="220"/>
      <c r="E9810" s="220"/>
      <c r="F9810" s="220"/>
      <c r="G9810" s="220"/>
      <c r="H9810" s="220"/>
      <c r="I9810" s="220"/>
      <c r="J9810" s="220"/>
      <c r="K9810" s="220"/>
      <c r="L9810" s="220"/>
      <c r="M9810" s="326"/>
      <c r="N9810" s="220"/>
      <c r="O9810" s="220"/>
      <c r="P9810" s="220"/>
      <c r="Q9810" s="326"/>
      <c r="R9810" s="326"/>
      <c r="S9810" s="326"/>
      <c r="T9810" s="326"/>
    </row>
    <row r="9811" spans="1:20">
      <c r="A9811" s="220"/>
      <c r="B9811" s="220"/>
      <c r="C9811" s="220"/>
      <c r="D9811" s="220"/>
      <c r="E9811" s="220"/>
      <c r="F9811" s="220"/>
      <c r="G9811" s="220"/>
      <c r="H9811" s="220"/>
      <c r="I9811" s="220"/>
      <c r="J9811" s="220"/>
      <c r="K9811" s="220"/>
      <c r="L9811" s="220"/>
      <c r="M9811" s="326"/>
      <c r="N9811" s="220"/>
      <c r="O9811" s="220"/>
      <c r="P9811" s="220"/>
      <c r="Q9811" s="326"/>
      <c r="R9811" s="326"/>
      <c r="S9811" s="326"/>
      <c r="T9811" s="326"/>
    </row>
    <row r="9812" spans="1:20">
      <c r="A9812" s="220"/>
      <c r="B9812" s="220"/>
      <c r="C9812" s="220"/>
      <c r="D9812" s="220"/>
      <c r="E9812" s="220"/>
      <c r="F9812" s="220"/>
      <c r="G9812" s="220"/>
      <c r="H9812" s="220"/>
      <c r="I9812" s="220"/>
      <c r="J9812" s="220"/>
      <c r="K9812" s="220"/>
      <c r="L9812" s="220"/>
      <c r="M9812" s="326"/>
      <c r="N9812" s="220"/>
      <c r="O9812" s="220"/>
      <c r="P9812" s="220"/>
      <c r="Q9812" s="326"/>
      <c r="R9812" s="326"/>
      <c r="S9812" s="326"/>
      <c r="T9812" s="326"/>
    </row>
    <row r="9813" spans="1:20">
      <c r="A9813" s="220"/>
      <c r="B9813" s="220"/>
      <c r="C9813" s="220"/>
      <c r="D9813" s="220"/>
      <c r="E9813" s="220"/>
      <c r="F9813" s="220"/>
      <c r="G9813" s="220"/>
      <c r="H9813" s="220"/>
      <c r="I9813" s="220"/>
      <c r="J9813" s="220"/>
      <c r="K9813" s="220"/>
      <c r="L9813" s="220"/>
      <c r="M9813" s="326"/>
      <c r="N9813" s="220"/>
      <c r="O9813" s="220"/>
      <c r="P9813" s="220"/>
      <c r="Q9813" s="326"/>
      <c r="R9813" s="326"/>
      <c r="S9813" s="326"/>
      <c r="T9813" s="326"/>
    </row>
    <row r="9814" spans="1:20">
      <c r="A9814" s="220"/>
      <c r="B9814" s="220"/>
      <c r="C9814" s="220"/>
      <c r="D9814" s="220"/>
      <c r="E9814" s="220"/>
      <c r="F9814" s="220"/>
      <c r="G9814" s="220"/>
      <c r="H9814" s="220"/>
      <c r="I9814" s="220"/>
      <c r="J9814" s="220"/>
      <c r="K9814" s="220"/>
      <c r="L9814" s="220"/>
      <c r="M9814" s="326"/>
      <c r="N9814" s="220"/>
      <c r="O9814" s="220"/>
      <c r="P9814" s="220"/>
      <c r="Q9814" s="326"/>
      <c r="R9814" s="326"/>
      <c r="S9814" s="326"/>
      <c r="T9814" s="326"/>
    </row>
    <row r="9815" spans="1:20">
      <c r="A9815" s="220"/>
      <c r="B9815" s="220"/>
      <c r="C9815" s="220"/>
      <c r="D9815" s="220"/>
      <c r="E9815" s="220"/>
      <c r="F9815" s="220"/>
      <c r="G9815" s="220"/>
      <c r="H9815" s="220"/>
      <c r="I9815" s="220"/>
      <c r="J9815" s="220"/>
      <c r="K9815" s="220"/>
      <c r="L9815" s="220"/>
      <c r="M9815" s="326"/>
      <c r="N9815" s="220"/>
      <c r="O9815" s="220"/>
      <c r="P9815" s="220"/>
      <c r="Q9815" s="326"/>
      <c r="R9815" s="326"/>
      <c r="S9815" s="326"/>
      <c r="T9815" s="326"/>
    </row>
    <row r="9816" spans="1:20">
      <c r="A9816" s="220"/>
      <c r="B9816" s="220"/>
      <c r="C9816" s="220"/>
      <c r="D9816" s="220"/>
      <c r="E9816" s="220"/>
      <c r="F9816" s="220"/>
      <c r="G9816" s="220"/>
      <c r="H9816" s="220"/>
      <c r="I9816" s="220"/>
      <c r="J9816" s="220"/>
      <c r="K9816" s="220"/>
      <c r="L9816" s="220"/>
      <c r="M9816" s="326"/>
      <c r="N9816" s="220"/>
      <c r="O9816" s="220"/>
      <c r="P9816" s="220"/>
      <c r="Q9816" s="326"/>
      <c r="R9816" s="326"/>
      <c r="S9816" s="326"/>
      <c r="T9816" s="326"/>
    </row>
    <row r="9817" spans="1:20">
      <c r="A9817" s="220"/>
      <c r="B9817" s="220"/>
      <c r="C9817" s="220"/>
      <c r="D9817" s="220"/>
      <c r="E9817" s="220"/>
      <c r="F9817" s="220"/>
      <c r="G9817" s="220"/>
      <c r="H9817" s="220"/>
      <c r="I9817" s="220"/>
      <c r="J9817" s="220"/>
      <c r="K9817" s="220"/>
      <c r="L9817" s="220"/>
      <c r="M9817" s="326"/>
      <c r="N9817" s="220"/>
      <c r="O9817" s="220"/>
      <c r="P9817" s="220"/>
      <c r="Q9817" s="326"/>
      <c r="R9817" s="326"/>
      <c r="S9817" s="326"/>
      <c r="T9817" s="326"/>
    </row>
    <row r="9818" spans="1:20">
      <c r="A9818" s="220"/>
      <c r="B9818" s="220"/>
      <c r="C9818" s="220"/>
      <c r="D9818" s="220"/>
      <c r="E9818" s="220"/>
      <c r="F9818" s="220"/>
      <c r="G9818" s="220"/>
      <c r="H9818" s="220"/>
      <c r="I9818" s="220"/>
      <c r="J9818" s="220"/>
      <c r="K9818" s="220"/>
      <c r="L9818" s="220"/>
      <c r="M9818" s="326"/>
      <c r="N9818" s="220"/>
      <c r="O9818" s="220"/>
      <c r="P9818" s="220"/>
      <c r="Q9818" s="326"/>
      <c r="R9818" s="326"/>
      <c r="S9818" s="326"/>
      <c r="T9818" s="326"/>
    </row>
    <row r="9819" spans="1:20">
      <c r="A9819" s="220"/>
      <c r="B9819" s="220"/>
      <c r="C9819" s="220"/>
      <c r="D9819" s="220"/>
      <c r="E9819" s="220"/>
      <c r="F9819" s="220"/>
      <c r="G9819" s="220"/>
      <c r="H9819" s="220"/>
      <c r="I9819" s="220"/>
      <c r="J9819" s="220"/>
      <c r="K9819" s="220"/>
      <c r="L9819" s="220"/>
      <c r="M9819" s="326"/>
      <c r="N9819" s="220"/>
      <c r="O9819" s="220"/>
      <c r="P9819" s="220"/>
      <c r="Q9819" s="326"/>
      <c r="R9819" s="326"/>
      <c r="S9819" s="326"/>
      <c r="T9819" s="326"/>
    </row>
    <row r="9820" spans="1:20">
      <c r="A9820" s="220"/>
      <c r="B9820" s="220"/>
      <c r="C9820" s="220"/>
      <c r="D9820" s="220"/>
      <c r="E9820" s="220"/>
      <c r="F9820" s="220"/>
      <c r="G9820" s="220"/>
      <c r="H9820" s="220"/>
      <c r="I9820" s="220"/>
      <c r="J9820" s="220"/>
      <c r="K9820" s="220"/>
      <c r="L9820" s="220"/>
      <c r="M9820" s="326"/>
      <c r="N9820" s="220"/>
      <c r="O9820" s="220"/>
      <c r="P9820" s="220"/>
      <c r="Q9820" s="326"/>
      <c r="R9820" s="326"/>
      <c r="S9820" s="326"/>
      <c r="T9820" s="326"/>
    </row>
    <row r="9821" spans="1:20">
      <c r="A9821" s="220"/>
      <c r="B9821" s="220"/>
      <c r="C9821" s="220"/>
      <c r="D9821" s="220"/>
      <c r="E9821" s="220"/>
      <c r="F9821" s="220"/>
      <c r="G9821" s="220"/>
      <c r="H9821" s="220"/>
      <c r="I9821" s="220"/>
      <c r="J9821" s="220"/>
      <c r="K9821" s="220"/>
      <c r="L9821" s="220"/>
      <c r="M9821" s="326"/>
      <c r="N9821" s="220"/>
      <c r="O9821" s="220"/>
      <c r="P9821" s="220"/>
      <c r="Q9821" s="326"/>
      <c r="R9821" s="326"/>
      <c r="S9821" s="326"/>
      <c r="T9821" s="326"/>
    </row>
    <row r="9822" spans="1:20">
      <c r="A9822" s="220"/>
      <c r="B9822" s="220"/>
      <c r="C9822" s="220"/>
      <c r="D9822" s="220"/>
      <c r="E9822" s="220"/>
      <c r="F9822" s="220"/>
      <c r="G9822" s="220"/>
      <c r="H9822" s="220"/>
      <c r="I9822" s="220"/>
      <c r="J9822" s="220"/>
      <c r="K9822" s="220"/>
      <c r="L9822" s="220"/>
      <c r="M9822" s="326"/>
      <c r="N9822" s="220"/>
      <c r="O9822" s="220"/>
      <c r="P9822" s="220"/>
      <c r="Q9822" s="326"/>
      <c r="R9822" s="326"/>
      <c r="S9822" s="326"/>
      <c r="T9822" s="326"/>
    </row>
    <row r="9823" spans="1:20">
      <c r="A9823" s="220"/>
      <c r="B9823" s="220"/>
      <c r="C9823" s="220"/>
      <c r="D9823" s="220"/>
      <c r="E9823" s="220"/>
      <c r="F9823" s="220"/>
      <c r="G9823" s="220"/>
      <c r="H9823" s="220"/>
      <c r="I9823" s="220"/>
      <c r="J9823" s="220"/>
      <c r="K9823" s="220"/>
      <c r="L9823" s="220"/>
      <c r="M9823" s="326"/>
      <c r="N9823" s="220"/>
      <c r="O9823" s="220"/>
      <c r="P9823" s="220"/>
      <c r="Q9823" s="326"/>
      <c r="R9823" s="326"/>
      <c r="S9823" s="326"/>
      <c r="T9823" s="326"/>
    </row>
    <row r="9824" spans="1:20">
      <c r="A9824" s="220"/>
      <c r="B9824" s="220"/>
      <c r="C9824" s="220"/>
      <c r="D9824" s="220"/>
      <c r="E9824" s="220"/>
      <c r="F9824" s="220"/>
      <c r="G9824" s="220"/>
      <c r="H9824" s="220"/>
      <c r="I9824" s="220"/>
      <c r="J9824" s="220"/>
      <c r="K9824" s="220"/>
      <c r="L9824" s="220"/>
      <c r="M9824" s="326"/>
      <c r="N9824" s="220"/>
      <c r="O9824" s="220"/>
      <c r="P9824" s="220"/>
      <c r="Q9824" s="326"/>
      <c r="R9824" s="326"/>
      <c r="S9824" s="326"/>
      <c r="T9824" s="326"/>
    </row>
    <row r="9825" spans="1:20">
      <c r="A9825" s="220"/>
      <c r="B9825" s="220"/>
      <c r="C9825" s="220"/>
      <c r="D9825" s="220"/>
      <c r="E9825" s="220"/>
      <c r="F9825" s="220"/>
      <c r="G9825" s="220"/>
      <c r="H9825" s="220"/>
      <c r="I9825" s="220"/>
      <c r="J9825" s="220"/>
      <c r="K9825" s="220"/>
      <c r="L9825" s="220"/>
      <c r="M9825" s="326"/>
      <c r="N9825" s="220"/>
      <c r="O9825" s="220"/>
      <c r="P9825" s="220"/>
      <c r="Q9825" s="326"/>
      <c r="R9825" s="326"/>
      <c r="S9825" s="326"/>
      <c r="T9825" s="326"/>
    </row>
    <row r="9826" spans="1:20">
      <c r="A9826" s="220"/>
      <c r="B9826" s="220"/>
      <c r="C9826" s="220"/>
      <c r="D9826" s="220"/>
      <c r="E9826" s="220"/>
      <c r="F9826" s="220"/>
      <c r="G9826" s="220"/>
      <c r="H9826" s="220"/>
      <c r="I9826" s="220"/>
      <c r="J9826" s="220"/>
      <c r="K9826" s="220"/>
      <c r="L9826" s="220"/>
      <c r="M9826" s="326"/>
      <c r="N9826" s="220"/>
      <c r="O9826" s="220"/>
      <c r="P9826" s="220"/>
      <c r="Q9826" s="326"/>
      <c r="R9826" s="326"/>
      <c r="S9826" s="326"/>
      <c r="T9826" s="326"/>
    </row>
    <row r="9827" spans="1:20">
      <c r="A9827" s="220"/>
      <c r="B9827" s="220"/>
      <c r="C9827" s="220"/>
      <c r="D9827" s="220"/>
      <c r="E9827" s="220"/>
      <c r="F9827" s="220"/>
      <c r="G9827" s="220"/>
      <c r="H9827" s="220"/>
      <c r="I9827" s="220"/>
      <c r="J9827" s="220"/>
      <c r="K9827" s="220"/>
      <c r="L9827" s="220"/>
      <c r="M9827" s="326"/>
      <c r="N9827" s="220"/>
      <c r="O9827" s="220"/>
      <c r="P9827" s="220"/>
      <c r="Q9827" s="326"/>
      <c r="R9827" s="326"/>
      <c r="S9827" s="326"/>
      <c r="T9827" s="326"/>
    </row>
    <row r="9828" spans="1:20">
      <c r="A9828" s="220"/>
      <c r="B9828" s="220"/>
      <c r="C9828" s="220"/>
      <c r="D9828" s="220"/>
      <c r="E9828" s="220"/>
      <c r="F9828" s="220"/>
      <c r="G9828" s="220"/>
      <c r="H9828" s="220"/>
      <c r="I9828" s="220"/>
      <c r="J9828" s="220"/>
      <c r="K9828" s="220"/>
      <c r="L9828" s="220"/>
      <c r="M9828" s="326"/>
      <c r="N9828" s="220"/>
      <c r="O9828" s="220"/>
      <c r="P9828" s="220"/>
      <c r="Q9828" s="326"/>
      <c r="R9828" s="326"/>
      <c r="S9828" s="326"/>
      <c r="T9828" s="326"/>
    </row>
    <row r="9829" spans="1:20">
      <c r="A9829" s="220"/>
      <c r="B9829" s="220"/>
      <c r="C9829" s="220"/>
      <c r="D9829" s="220"/>
      <c r="E9829" s="220"/>
      <c r="F9829" s="220"/>
      <c r="G9829" s="220"/>
      <c r="H9829" s="220"/>
      <c r="I9829" s="220"/>
      <c r="J9829" s="220"/>
      <c r="K9829" s="220"/>
      <c r="L9829" s="220"/>
      <c r="M9829" s="326"/>
      <c r="N9829" s="220"/>
      <c r="O9829" s="220"/>
      <c r="P9829" s="220"/>
      <c r="Q9829" s="326"/>
      <c r="R9829" s="326"/>
      <c r="S9829" s="326"/>
      <c r="T9829" s="326"/>
    </row>
    <row r="9830" spans="1:20">
      <c r="A9830" s="220"/>
      <c r="B9830" s="220"/>
      <c r="C9830" s="220"/>
      <c r="D9830" s="220"/>
      <c r="E9830" s="220"/>
      <c r="F9830" s="220"/>
      <c r="G9830" s="220"/>
      <c r="H9830" s="220"/>
      <c r="I9830" s="220"/>
      <c r="J9830" s="220"/>
      <c r="K9830" s="220"/>
      <c r="L9830" s="220"/>
      <c r="M9830" s="326"/>
      <c r="N9830" s="220"/>
      <c r="O9830" s="220"/>
      <c r="P9830" s="220"/>
      <c r="Q9830" s="326"/>
      <c r="R9830" s="326"/>
      <c r="S9830" s="326"/>
      <c r="T9830" s="326"/>
    </row>
    <row r="9831" spans="1:20">
      <c r="A9831" s="220"/>
      <c r="B9831" s="220"/>
      <c r="C9831" s="220"/>
      <c r="D9831" s="220"/>
      <c r="E9831" s="220"/>
      <c r="F9831" s="220"/>
      <c r="G9831" s="220"/>
      <c r="H9831" s="220"/>
      <c r="I9831" s="220"/>
      <c r="J9831" s="220"/>
      <c r="K9831" s="220"/>
      <c r="L9831" s="220"/>
      <c r="M9831" s="326"/>
      <c r="N9831" s="220"/>
      <c r="O9831" s="220"/>
      <c r="P9831" s="220"/>
      <c r="Q9831" s="326"/>
      <c r="R9831" s="326"/>
      <c r="S9831" s="326"/>
      <c r="T9831" s="326"/>
    </row>
    <row r="9832" spans="1:20">
      <c r="A9832" s="220"/>
      <c r="B9832" s="220"/>
      <c r="C9832" s="220"/>
      <c r="D9832" s="220"/>
      <c r="E9832" s="220"/>
      <c r="F9832" s="220"/>
      <c r="G9832" s="220"/>
      <c r="H9832" s="220"/>
      <c r="I9832" s="220"/>
      <c r="J9832" s="220"/>
      <c r="K9832" s="220"/>
      <c r="L9832" s="220"/>
      <c r="M9832" s="326"/>
      <c r="N9832" s="220"/>
      <c r="O9832" s="220"/>
      <c r="P9832" s="220"/>
      <c r="Q9832" s="326"/>
      <c r="R9832" s="326"/>
      <c r="S9832" s="326"/>
      <c r="T9832" s="326"/>
    </row>
    <row r="9833" spans="1:20">
      <c r="A9833" s="220"/>
      <c r="B9833" s="220"/>
      <c r="C9833" s="220"/>
      <c r="D9833" s="220"/>
      <c r="E9833" s="220"/>
      <c r="F9833" s="220"/>
      <c r="G9833" s="220"/>
      <c r="H9833" s="220"/>
      <c r="I9833" s="220"/>
      <c r="J9833" s="220"/>
      <c r="K9833" s="220"/>
      <c r="L9833" s="220"/>
      <c r="M9833" s="326"/>
      <c r="N9833" s="220"/>
      <c r="O9833" s="220"/>
      <c r="P9833" s="220"/>
      <c r="Q9833" s="326"/>
      <c r="R9833" s="326"/>
      <c r="S9833" s="326"/>
      <c r="T9833" s="326"/>
    </row>
    <row r="9834" spans="1:20">
      <c r="A9834" s="220"/>
      <c r="B9834" s="220"/>
      <c r="C9834" s="220"/>
      <c r="D9834" s="220"/>
      <c r="E9834" s="220"/>
      <c r="F9834" s="220"/>
      <c r="G9834" s="220"/>
      <c r="H9834" s="220"/>
      <c r="I9834" s="220"/>
      <c r="J9834" s="220"/>
      <c r="K9834" s="220"/>
      <c r="L9834" s="220"/>
      <c r="M9834" s="326"/>
      <c r="N9834" s="220"/>
      <c r="O9834" s="220"/>
      <c r="P9834" s="220"/>
      <c r="Q9834" s="326"/>
      <c r="R9834" s="326"/>
      <c r="S9834" s="326"/>
      <c r="T9834" s="326"/>
    </row>
    <row r="9835" spans="1:20">
      <c r="A9835" s="220"/>
      <c r="B9835" s="220"/>
      <c r="C9835" s="220"/>
      <c r="D9835" s="220"/>
      <c r="E9835" s="220"/>
      <c r="F9835" s="220"/>
      <c r="G9835" s="220"/>
      <c r="H9835" s="220"/>
      <c r="I9835" s="220"/>
      <c r="J9835" s="220"/>
      <c r="K9835" s="220"/>
      <c r="L9835" s="220"/>
      <c r="M9835" s="326"/>
      <c r="N9835" s="220"/>
      <c r="O9835" s="220"/>
      <c r="P9835" s="220"/>
      <c r="Q9835" s="326"/>
      <c r="R9835" s="326"/>
      <c r="S9835" s="326"/>
      <c r="T9835" s="326"/>
    </row>
    <row r="9836" spans="1:20">
      <c r="A9836" s="220"/>
      <c r="B9836" s="220"/>
      <c r="C9836" s="220"/>
      <c r="D9836" s="220"/>
      <c r="E9836" s="220"/>
      <c r="F9836" s="220"/>
      <c r="G9836" s="220"/>
      <c r="H9836" s="220"/>
      <c r="I9836" s="220"/>
      <c r="J9836" s="220"/>
      <c r="K9836" s="220"/>
      <c r="L9836" s="220"/>
      <c r="M9836" s="326"/>
      <c r="N9836" s="220"/>
      <c r="O9836" s="220"/>
      <c r="P9836" s="220"/>
      <c r="Q9836" s="326"/>
      <c r="R9836" s="326"/>
      <c r="S9836" s="326"/>
      <c r="T9836" s="326"/>
    </row>
    <row r="9837" spans="1:20">
      <c r="A9837" s="220"/>
      <c r="B9837" s="220"/>
      <c r="C9837" s="220"/>
      <c r="D9837" s="220"/>
      <c r="E9837" s="220"/>
      <c r="F9837" s="220"/>
      <c r="G9837" s="220"/>
      <c r="H9837" s="220"/>
      <c r="I9837" s="220"/>
      <c r="J9837" s="220"/>
      <c r="K9837" s="220"/>
      <c r="L9837" s="220"/>
      <c r="M9837" s="326"/>
      <c r="N9837" s="220"/>
      <c r="O9837" s="220"/>
      <c r="P9837" s="220"/>
      <c r="Q9837" s="326"/>
      <c r="R9837" s="326"/>
      <c r="S9837" s="326"/>
      <c r="T9837" s="326"/>
    </row>
    <row r="9838" spans="1:20">
      <c r="A9838" s="220"/>
      <c r="B9838" s="220"/>
      <c r="C9838" s="220"/>
      <c r="D9838" s="220"/>
      <c r="E9838" s="220"/>
      <c r="F9838" s="220"/>
      <c r="G9838" s="220"/>
      <c r="H9838" s="220"/>
      <c r="I9838" s="220"/>
      <c r="J9838" s="220"/>
      <c r="K9838" s="220"/>
      <c r="L9838" s="220"/>
      <c r="M9838" s="326"/>
      <c r="N9838" s="220"/>
      <c r="O9838" s="220"/>
      <c r="P9838" s="220"/>
      <c r="Q9838" s="326"/>
      <c r="R9838" s="326"/>
      <c r="S9838" s="326"/>
      <c r="T9838" s="326"/>
    </row>
    <row r="9839" spans="1:20">
      <c r="A9839" s="220"/>
      <c r="B9839" s="220"/>
      <c r="C9839" s="220"/>
      <c r="D9839" s="220"/>
      <c r="E9839" s="220"/>
      <c r="F9839" s="220"/>
      <c r="G9839" s="220"/>
      <c r="H9839" s="220"/>
      <c r="I9839" s="220"/>
      <c r="J9839" s="220"/>
      <c r="K9839" s="220"/>
      <c r="L9839" s="220"/>
      <c r="M9839" s="326"/>
      <c r="N9839" s="220"/>
      <c r="O9839" s="220"/>
      <c r="P9839" s="220"/>
      <c r="Q9839" s="326"/>
      <c r="R9839" s="326"/>
      <c r="S9839" s="326"/>
      <c r="T9839" s="326"/>
    </row>
    <row r="9840" spans="1:20">
      <c r="A9840" s="220"/>
      <c r="B9840" s="220"/>
      <c r="C9840" s="220"/>
      <c r="D9840" s="220"/>
      <c r="E9840" s="220"/>
      <c r="F9840" s="220"/>
      <c r="G9840" s="220"/>
      <c r="H9840" s="220"/>
      <c r="I9840" s="220"/>
      <c r="J9840" s="220"/>
      <c r="K9840" s="220"/>
      <c r="L9840" s="220"/>
      <c r="M9840" s="326"/>
      <c r="N9840" s="220"/>
      <c r="O9840" s="220"/>
      <c r="P9840" s="220"/>
      <c r="Q9840" s="326"/>
      <c r="R9840" s="326"/>
      <c r="S9840" s="326"/>
      <c r="T9840" s="326"/>
    </row>
    <row r="9841" spans="1:20">
      <c r="A9841" s="220"/>
      <c r="B9841" s="220"/>
      <c r="C9841" s="220"/>
      <c r="D9841" s="220"/>
      <c r="E9841" s="220"/>
      <c r="F9841" s="220"/>
      <c r="G9841" s="220"/>
      <c r="H9841" s="220"/>
      <c r="I9841" s="220"/>
      <c r="J9841" s="220"/>
      <c r="K9841" s="220"/>
      <c r="L9841" s="220"/>
      <c r="M9841" s="326"/>
      <c r="N9841" s="220"/>
      <c r="O9841" s="220"/>
      <c r="P9841" s="220"/>
      <c r="Q9841" s="326"/>
      <c r="R9841" s="326"/>
      <c r="S9841" s="326"/>
      <c r="T9841" s="326"/>
    </row>
    <row r="9842" spans="1:20">
      <c r="A9842" s="220"/>
      <c r="B9842" s="220"/>
      <c r="C9842" s="220"/>
      <c r="D9842" s="220"/>
      <c r="E9842" s="220"/>
      <c r="F9842" s="220"/>
      <c r="G9842" s="220"/>
      <c r="H9842" s="220"/>
      <c r="I9842" s="220"/>
      <c r="J9842" s="220"/>
      <c r="K9842" s="220"/>
      <c r="L9842" s="220"/>
      <c r="M9842" s="326"/>
      <c r="N9842" s="220"/>
      <c r="O9842" s="220"/>
      <c r="P9842" s="220"/>
      <c r="Q9842" s="326"/>
      <c r="R9842" s="326"/>
      <c r="S9842" s="326"/>
      <c r="T9842" s="326"/>
    </row>
    <row r="9843" spans="1:20">
      <c r="A9843" s="220"/>
      <c r="B9843" s="220"/>
      <c r="C9843" s="220"/>
      <c r="D9843" s="220"/>
      <c r="E9843" s="220"/>
      <c r="F9843" s="220"/>
      <c r="G9843" s="220"/>
      <c r="H9843" s="220"/>
      <c r="I9843" s="220"/>
      <c r="J9843" s="220"/>
      <c r="K9843" s="220"/>
      <c r="L9843" s="220"/>
      <c r="M9843" s="326"/>
      <c r="N9843" s="220"/>
      <c r="O9843" s="220"/>
      <c r="P9843" s="220"/>
      <c r="Q9843" s="326"/>
      <c r="R9843" s="326"/>
      <c r="S9843" s="326"/>
      <c r="T9843" s="326"/>
    </row>
    <row r="9844" spans="1:20">
      <c r="A9844" s="220"/>
      <c r="B9844" s="220"/>
      <c r="C9844" s="220"/>
      <c r="D9844" s="220"/>
      <c r="E9844" s="220"/>
      <c r="F9844" s="220"/>
      <c r="G9844" s="220"/>
      <c r="H9844" s="220"/>
      <c r="I9844" s="220"/>
      <c r="J9844" s="220"/>
      <c r="K9844" s="220"/>
      <c r="L9844" s="220"/>
      <c r="M9844" s="326"/>
      <c r="N9844" s="220"/>
      <c r="O9844" s="220"/>
      <c r="P9844" s="220"/>
      <c r="Q9844" s="326"/>
      <c r="R9844" s="326"/>
      <c r="S9844" s="326"/>
      <c r="T9844" s="326"/>
    </row>
    <row r="9845" spans="1:20">
      <c r="A9845" s="220"/>
      <c r="B9845" s="220"/>
      <c r="C9845" s="220"/>
      <c r="D9845" s="220"/>
      <c r="E9845" s="220"/>
      <c r="F9845" s="220"/>
      <c r="G9845" s="220"/>
      <c r="H9845" s="220"/>
      <c r="I9845" s="220"/>
      <c r="J9845" s="220"/>
      <c r="K9845" s="220"/>
      <c r="L9845" s="220"/>
      <c r="M9845" s="326"/>
      <c r="N9845" s="220"/>
      <c r="O9845" s="220"/>
      <c r="P9845" s="220"/>
      <c r="Q9845" s="326"/>
      <c r="R9845" s="326"/>
      <c r="S9845" s="326"/>
      <c r="T9845" s="326"/>
    </row>
    <row r="9846" spans="1:20">
      <c r="A9846" s="220"/>
      <c r="B9846" s="220"/>
      <c r="C9846" s="220"/>
      <c r="D9846" s="220"/>
      <c r="E9846" s="220"/>
      <c r="F9846" s="220"/>
      <c r="G9846" s="220"/>
      <c r="H9846" s="220"/>
      <c r="I9846" s="220"/>
      <c r="J9846" s="220"/>
      <c r="K9846" s="220"/>
      <c r="L9846" s="220"/>
      <c r="M9846" s="326"/>
      <c r="N9846" s="220"/>
      <c r="O9846" s="220"/>
      <c r="P9846" s="220"/>
      <c r="Q9846" s="326"/>
      <c r="R9846" s="326"/>
      <c r="S9846" s="326"/>
      <c r="T9846" s="326"/>
    </row>
    <row r="9847" spans="1:20">
      <c r="A9847" s="220"/>
      <c r="B9847" s="220"/>
      <c r="C9847" s="220"/>
      <c r="D9847" s="220"/>
      <c r="E9847" s="220"/>
      <c r="F9847" s="220"/>
      <c r="G9847" s="220"/>
      <c r="H9847" s="220"/>
      <c r="I9847" s="220"/>
      <c r="J9847" s="220"/>
      <c r="K9847" s="220"/>
      <c r="L9847" s="220"/>
      <c r="M9847" s="326"/>
      <c r="N9847" s="220"/>
      <c r="O9847" s="220"/>
      <c r="P9847" s="220"/>
      <c r="Q9847" s="326"/>
      <c r="R9847" s="326"/>
      <c r="S9847" s="326"/>
      <c r="T9847" s="326"/>
    </row>
    <row r="9848" spans="1:20">
      <c r="A9848" s="220"/>
      <c r="B9848" s="220"/>
      <c r="C9848" s="220"/>
      <c r="D9848" s="220"/>
      <c r="E9848" s="220"/>
      <c r="F9848" s="220"/>
      <c r="G9848" s="220"/>
      <c r="H9848" s="220"/>
      <c r="I9848" s="220"/>
      <c r="J9848" s="220"/>
      <c r="K9848" s="220"/>
      <c r="L9848" s="220"/>
      <c r="M9848" s="326"/>
      <c r="N9848" s="220"/>
      <c r="O9848" s="220"/>
      <c r="P9848" s="220"/>
      <c r="Q9848" s="326"/>
      <c r="R9848" s="326"/>
      <c r="S9848" s="326"/>
      <c r="T9848" s="326"/>
    </row>
    <row r="9849" spans="1:20">
      <c r="A9849" s="220"/>
      <c r="B9849" s="220"/>
      <c r="C9849" s="220"/>
      <c r="D9849" s="220"/>
      <c r="E9849" s="220"/>
      <c r="F9849" s="220"/>
      <c r="G9849" s="220"/>
      <c r="H9849" s="220"/>
      <c r="I9849" s="220"/>
      <c r="J9849" s="220"/>
      <c r="K9849" s="220"/>
      <c r="L9849" s="220"/>
      <c r="M9849" s="326"/>
      <c r="N9849" s="220"/>
      <c r="O9849" s="220"/>
      <c r="P9849" s="220"/>
      <c r="Q9849" s="326"/>
      <c r="R9849" s="326"/>
      <c r="S9849" s="326"/>
      <c r="T9849" s="326"/>
    </row>
    <row r="9850" spans="1:20">
      <c r="A9850" s="220"/>
      <c r="B9850" s="220"/>
      <c r="C9850" s="220"/>
      <c r="D9850" s="220"/>
      <c r="E9850" s="220"/>
      <c r="F9850" s="220"/>
      <c r="G9850" s="220"/>
      <c r="H9850" s="220"/>
      <c r="I9850" s="220"/>
      <c r="J9850" s="220"/>
      <c r="K9850" s="220"/>
      <c r="L9850" s="220"/>
      <c r="M9850" s="326"/>
      <c r="N9850" s="220"/>
      <c r="O9850" s="220"/>
      <c r="P9850" s="220"/>
      <c r="Q9850" s="326"/>
      <c r="R9850" s="326"/>
      <c r="S9850" s="326"/>
      <c r="T9850" s="326"/>
    </row>
    <row r="9851" spans="1:20">
      <c r="A9851" s="220"/>
      <c r="B9851" s="220"/>
      <c r="C9851" s="220"/>
      <c r="D9851" s="220"/>
      <c r="E9851" s="220"/>
      <c r="F9851" s="220"/>
      <c r="G9851" s="220"/>
      <c r="H9851" s="220"/>
      <c r="I9851" s="220"/>
      <c r="J9851" s="220"/>
      <c r="K9851" s="220"/>
      <c r="L9851" s="220"/>
      <c r="M9851" s="326"/>
      <c r="N9851" s="220"/>
      <c r="O9851" s="220"/>
      <c r="P9851" s="220"/>
      <c r="Q9851" s="326"/>
      <c r="R9851" s="326"/>
      <c r="S9851" s="326"/>
      <c r="T9851" s="326"/>
    </row>
    <row r="9852" spans="1:20">
      <c r="A9852" s="220"/>
      <c r="B9852" s="220"/>
      <c r="C9852" s="220"/>
      <c r="D9852" s="220"/>
      <c r="E9852" s="220"/>
      <c r="F9852" s="220"/>
      <c r="G9852" s="220"/>
      <c r="H9852" s="220"/>
      <c r="I9852" s="220"/>
      <c r="J9852" s="220"/>
      <c r="K9852" s="220"/>
      <c r="L9852" s="220"/>
      <c r="M9852" s="326"/>
      <c r="N9852" s="220"/>
      <c r="O9852" s="220"/>
      <c r="P9852" s="220"/>
      <c r="Q9852" s="326"/>
      <c r="R9852" s="326"/>
      <c r="S9852" s="326"/>
      <c r="T9852" s="326"/>
    </row>
    <row r="9853" spans="1:20">
      <c r="A9853" s="220"/>
      <c r="B9853" s="220"/>
      <c r="C9853" s="220"/>
      <c r="D9853" s="220"/>
      <c r="E9853" s="220"/>
      <c r="F9853" s="220"/>
      <c r="G9853" s="220"/>
      <c r="H9853" s="220"/>
      <c r="I9853" s="220"/>
      <c r="J9853" s="220"/>
      <c r="K9853" s="220"/>
      <c r="L9853" s="220"/>
      <c r="M9853" s="326"/>
      <c r="N9853" s="220"/>
      <c r="O9853" s="220"/>
      <c r="P9853" s="220"/>
      <c r="Q9853" s="326"/>
      <c r="R9853" s="326"/>
      <c r="S9853" s="326"/>
      <c r="T9853" s="326"/>
    </row>
    <row r="9854" spans="1:20">
      <c r="A9854" s="220"/>
      <c r="B9854" s="220"/>
      <c r="C9854" s="220"/>
      <c r="D9854" s="220"/>
      <c r="E9854" s="220"/>
      <c r="F9854" s="220"/>
      <c r="G9854" s="220"/>
      <c r="H9854" s="220"/>
      <c r="I9854" s="220"/>
      <c r="J9854" s="220"/>
      <c r="K9854" s="220"/>
      <c r="L9854" s="220"/>
      <c r="M9854" s="326"/>
      <c r="N9854" s="220"/>
      <c r="O9854" s="220"/>
      <c r="P9854" s="220"/>
      <c r="Q9854" s="326"/>
      <c r="R9854" s="326"/>
      <c r="S9854" s="326"/>
      <c r="T9854" s="326"/>
    </row>
    <row r="9855" spans="1:20">
      <c r="A9855" s="220"/>
      <c r="B9855" s="220"/>
      <c r="C9855" s="220"/>
      <c r="D9855" s="220"/>
      <c r="E9855" s="220"/>
      <c r="F9855" s="220"/>
      <c r="G9855" s="220"/>
      <c r="H9855" s="220"/>
      <c r="I9855" s="220"/>
      <c r="J9855" s="220"/>
      <c r="K9855" s="220"/>
      <c r="L9855" s="220"/>
      <c r="M9855" s="326"/>
      <c r="N9855" s="220"/>
      <c r="O9855" s="220"/>
      <c r="P9855" s="220"/>
      <c r="Q9855" s="326"/>
      <c r="R9855" s="326"/>
      <c r="S9855" s="326"/>
      <c r="T9855" s="326"/>
    </row>
    <row r="9856" spans="1:20">
      <c r="A9856" s="220"/>
      <c r="B9856" s="220"/>
      <c r="C9856" s="220"/>
      <c r="D9856" s="220"/>
      <c r="E9856" s="220"/>
      <c r="F9856" s="220"/>
      <c r="G9856" s="220"/>
      <c r="H9856" s="220"/>
      <c r="I9856" s="220"/>
      <c r="J9856" s="220"/>
      <c r="K9856" s="220"/>
      <c r="L9856" s="220"/>
      <c r="M9856" s="326"/>
      <c r="N9856" s="220"/>
      <c r="O9856" s="220"/>
      <c r="P9856" s="220"/>
      <c r="Q9856" s="326"/>
      <c r="R9856" s="326"/>
      <c r="S9856" s="326"/>
      <c r="T9856" s="326"/>
    </row>
    <row r="9857" spans="1:20">
      <c r="A9857" s="220"/>
      <c r="B9857" s="220"/>
      <c r="C9857" s="220"/>
      <c r="D9857" s="220"/>
      <c r="E9857" s="220"/>
      <c r="F9857" s="220"/>
      <c r="G9857" s="220"/>
      <c r="H9857" s="220"/>
      <c r="I9857" s="220"/>
      <c r="J9857" s="220"/>
      <c r="K9857" s="220"/>
      <c r="L9857" s="220"/>
      <c r="M9857" s="326"/>
      <c r="N9857" s="220"/>
      <c r="O9857" s="220"/>
      <c r="P9857" s="220"/>
      <c r="Q9857" s="326"/>
      <c r="R9857" s="326"/>
      <c r="S9857" s="326"/>
      <c r="T9857" s="326"/>
    </row>
    <row r="9858" spans="1:20">
      <c r="A9858" s="220"/>
      <c r="B9858" s="220"/>
      <c r="C9858" s="220"/>
      <c r="D9858" s="220"/>
      <c r="E9858" s="220"/>
      <c r="F9858" s="220"/>
      <c r="G9858" s="220"/>
      <c r="H9858" s="220"/>
      <c r="I9858" s="220"/>
      <c r="J9858" s="220"/>
      <c r="K9858" s="220"/>
      <c r="L9858" s="220"/>
      <c r="M9858" s="326"/>
      <c r="N9858" s="220"/>
      <c r="O9858" s="220"/>
      <c r="P9858" s="220"/>
      <c r="Q9858" s="326"/>
      <c r="R9858" s="326"/>
      <c r="S9858" s="326"/>
      <c r="T9858" s="326"/>
    </row>
    <row r="9859" spans="1:20">
      <c r="A9859" s="220"/>
      <c r="B9859" s="220"/>
      <c r="C9859" s="220"/>
      <c r="D9859" s="220"/>
      <c r="E9859" s="220"/>
      <c r="F9859" s="220"/>
      <c r="G9859" s="220"/>
      <c r="H9859" s="220"/>
      <c r="I9859" s="220"/>
      <c r="J9859" s="220"/>
      <c r="K9859" s="220"/>
      <c r="L9859" s="220"/>
      <c r="M9859" s="326"/>
      <c r="N9859" s="220"/>
      <c r="O9859" s="220"/>
      <c r="P9859" s="220"/>
      <c r="Q9859" s="326"/>
      <c r="R9859" s="326"/>
      <c r="S9859" s="326"/>
      <c r="T9859" s="326"/>
    </row>
    <row r="9860" spans="1:20">
      <c r="A9860" s="220"/>
      <c r="B9860" s="220"/>
      <c r="C9860" s="220"/>
      <c r="D9860" s="220"/>
      <c r="E9860" s="220"/>
      <c r="F9860" s="220"/>
      <c r="G9860" s="220"/>
      <c r="H9860" s="220"/>
      <c r="I9860" s="220"/>
      <c r="J9860" s="220"/>
      <c r="K9860" s="220"/>
      <c r="L9860" s="220"/>
      <c r="M9860" s="326"/>
      <c r="N9860" s="220"/>
      <c r="O9860" s="220"/>
      <c r="P9860" s="220"/>
      <c r="Q9860" s="326"/>
      <c r="R9860" s="326"/>
      <c r="S9860" s="326"/>
      <c r="T9860" s="326"/>
    </row>
    <row r="9861" spans="1:20">
      <c r="A9861" s="220"/>
      <c r="B9861" s="220"/>
      <c r="C9861" s="220"/>
      <c r="D9861" s="220"/>
      <c r="E9861" s="220"/>
      <c r="F9861" s="220"/>
      <c r="G9861" s="220"/>
      <c r="H9861" s="220"/>
      <c r="I9861" s="220"/>
      <c r="J9861" s="220"/>
      <c r="K9861" s="220"/>
      <c r="L9861" s="220"/>
      <c r="M9861" s="326"/>
      <c r="N9861" s="220"/>
      <c r="O9861" s="220"/>
      <c r="P9861" s="220"/>
      <c r="Q9861" s="326"/>
      <c r="R9861" s="326"/>
      <c r="S9861" s="326"/>
      <c r="T9861" s="326"/>
    </row>
    <row r="9862" spans="1:20">
      <c r="A9862" s="220"/>
      <c r="B9862" s="220"/>
      <c r="C9862" s="220"/>
      <c r="D9862" s="220"/>
      <c r="E9862" s="220"/>
      <c r="F9862" s="220"/>
      <c r="G9862" s="220"/>
      <c r="H9862" s="220"/>
      <c r="I9862" s="220"/>
      <c r="J9862" s="220"/>
      <c r="K9862" s="220"/>
      <c r="L9862" s="220"/>
      <c r="M9862" s="326"/>
      <c r="N9862" s="220"/>
      <c r="O9862" s="220"/>
      <c r="P9862" s="220"/>
      <c r="Q9862" s="326"/>
      <c r="R9862" s="326"/>
      <c r="S9862" s="326"/>
      <c r="T9862" s="326"/>
    </row>
    <row r="9863" spans="1:20">
      <c r="A9863" s="220"/>
      <c r="B9863" s="220"/>
      <c r="C9863" s="220"/>
      <c r="D9863" s="220"/>
      <c r="E9863" s="220"/>
      <c r="F9863" s="220"/>
      <c r="G9863" s="220"/>
      <c r="H9863" s="220"/>
      <c r="I9863" s="220"/>
      <c r="J9863" s="220"/>
      <c r="K9863" s="220"/>
      <c r="L9863" s="220"/>
      <c r="M9863" s="326"/>
      <c r="N9863" s="220"/>
      <c r="O9863" s="220"/>
      <c r="P9863" s="220"/>
      <c r="Q9863" s="326"/>
      <c r="R9863" s="326"/>
      <c r="S9863" s="326"/>
      <c r="T9863" s="326"/>
    </row>
    <row r="9864" spans="1:20">
      <c r="A9864" s="220"/>
      <c r="B9864" s="220"/>
      <c r="C9864" s="220"/>
      <c r="D9864" s="220"/>
      <c r="E9864" s="220"/>
      <c r="F9864" s="220"/>
      <c r="G9864" s="220"/>
      <c r="H9864" s="220"/>
      <c r="I9864" s="220"/>
      <c r="J9864" s="220"/>
      <c r="K9864" s="220"/>
      <c r="L9864" s="220"/>
      <c r="M9864" s="326"/>
      <c r="N9864" s="220"/>
      <c r="O9864" s="220"/>
      <c r="P9864" s="220"/>
      <c r="Q9864" s="326"/>
      <c r="R9864" s="326"/>
      <c r="S9864" s="326"/>
      <c r="T9864" s="326"/>
    </row>
    <row r="9865" spans="1:20">
      <c r="A9865" s="220"/>
      <c r="B9865" s="220"/>
      <c r="C9865" s="220"/>
      <c r="D9865" s="220"/>
      <c r="E9865" s="220"/>
      <c r="F9865" s="220"/>
      <c r="G9865" s="220"/>
      <c r="H9865" s="220"/>
      <c r="I9865" s="220"/>
      <c r="J9865" s="220"/>
      <c r="K9865" s="220"/>
      <c r="L9865" s="220"/>
      <c r="M9865" s="326"/>
      <c r="N9865" s="220"/>
      <c r="O9865" s="220"/>
      <c r="P9865" s="220"/>
      <c r="Q9865" s="326"/>
      <c r="R9865" s="326"/>
      <c r="S9865" s="326"/>
      <c r="T9865" s="326"/>
    </row>
    <row r="9866" spans="1:20">
      <c r="A9866" s="220"/>
      <c r="B9866" s="220"/>
      <c r="C9866" s="220"/>
      <c r="D9866" s="220"/>
      <c r="E9866" s="220"/>
      <c r="F9866" s="220"/>
      <c r="G9866" s="220"/>
      <c r="H9866" s="220"/>
      <c r="I9866" s="220"/>
      <c r="J9866" s="220"/>
      <c r="K9866" s="220"/>
      <c r="L9866" s="220"/>
      <c r="M9866" s="326"/>
      <c r="N9866" s="220"/>
      <c r="O9866" s="220"/>
      <c r="P9866" s="220"/>
      <c r="Q9866" s="326"/>
      <c r="R9866" s="326"/>
      <c r="S9866" s="326"/>
      <c r="T9866" s="326"/>
    </row>
    <row r="9867" spans="1:20">
      <c r="A9867" s="220"/>
      <c r="B9867" s="220"/>
      <c r="C9867" s="220"/>
      <c r="D9867" s="220"/>
      <c r="E9867" s="220"/>
      <c r="F9867" s="220"/>
      <c r="G9867" s="220"/>
      <c r="H9867" s="220"/>
      <c r="I9867" s="220"/>
      <c r="J9867" s="220"/>
      <c r="K9867" s="220"/>
      <c r="L9867" s="220"/>
      <c r="M9867" s="326"/>
      <c r="N9867" s="220"/>
      <c r="O9867" s="220"/>
      <c r="P9867" s="220"/>
      <c r="Q9867" s="326"/>
      <c r="R9867" s="326"/>
      <c r="S9867" s="326"/>
      <c r="T9867" s="326"/>
    </row>
    <row r="9868" spans="1:20">
      <c r="A9868" s="220"/>
      <c r="B9868" s="220"/>
      <c r="C9868" s="220"/>
      <c r="D9868" s="220"/>
      <c r="E9868" s="220"/>
      <c r="F9868" s="220"/>
      <c r="G9868" s="220"/>
      <c r="H9868" s="220"/>
      <c r="I9868" s="220"/>
      <c r="J9868" s="220"/>
      <c r="K9868" s="220"/>
      <c r="L9868" s="220"/>
      <c r="M9868" s="326"/>
      <c r="N9868" s="220"/>
      <c r="O9868" s="220"/>
      <c r="P9868" s="220"/>
      <c r="Q9868" s="326"/>
      <c r="R9868" s="326"/>
      <c r="S9868" s="326"/>
      <c r="T9868" s="326"/>
    </row>
    <row r="9869" spans="1:20">
      <c r="A9869" s="220"/>
      <c r="B9869" s="220"/>
      <c r="C9869" s="220"/>
      <c r="D9869" s="220"/>
      <c r="E9869" s="220"/>
      <c r="F9869" s="220"/>
      <c r="G9869" s="220"/>
      <c r="H9869" s="220"/>
      <c r="I9869" s="220"/>
      <c r="J9869" s="220"/>
      <c r="K9869" s="220"/>
      <c r="L9869" s="220"/>
      <c r="M9869" s="326"/>
      <c r="N9869" s="220"/>
      <c r="O9869" s="220"/>
      <c r="P9869" s="220"/>
      <c r="Q9869" s="326"/>
      <c r="R9869" s="326"/>
      <c r="S9869" s="326"/>
      <c r="T9869" s="326"/>
    </row>
    <row r="9870" spans="1:20">
      <c r="A9870" s="220"/>
      <c r="B9870" s="220"/>
      <c r="C9870" s="220"/>
      <c r="D9870" s="220"/>
      <c r="E9870" s="220"/>
      <c r="F9870" s="220"/>
      <c r="G9870" s="220"/>
      <c r="H9870" s="220"/>
      <c r="I9870" s="220"/>
      <c r="J9870" s="220"/>
      <c r="K9870" s="220"/>
      <c r="L9870" s="220"/>
      <c r="M9870" s="326"/>
      <c r="N9870" s="220"/>
      <c r="O9870" s="220"/>
      <c r="P9870" s="220"/>
      <c r="Q9870" s="326"/>
      <c r="R9870" s="326"/>
      <c r="S9870" s="326"/>
      <c r="T9870" s="326"/>
    </row>
    <row r="9871" spans="1:20">
      <c r="A9871" s="220"/>
      <c r="B9871" s="220"/>
      <c r="C9871" s="220"/>
      <c r="D9871" s="220"/>
      <c r="E9871" s="220"/>
      <c r="F9871" s="220"/>
      <c r="G9871" s="220"/>
      <c r="H9871" s="220"/>
      <c r="I9871" s="220"/>
      <c r="J9871" s="220"/>
      <c r="K9871" s="220"/>
      <c r="L9871" s="220"/>
      <c r="M9871" s="326"/>
      <c r="N9871" s="220"/>
      <c r="O9871" s="220"/>
      <c r="P9871" s="220"/>
      <c r="Q9871" s="326"/>
      <c r="R9871" s="326"/>
      <c r="S9871" s="326"/>
      <c r="T9871" s="326"/>
    </row>
    <row r="9872" spans="1:20">
      <c r="A9872" s="220"/>
      <c r="B9872" s="220"/>
      <c r="C9872" s="220"/>
      <c r="D9872" s="220"/>
      <c r="E9872" s="220"/>
      <c r="F9872" s="220"/>
      <c r="G9872" s="220"/>
      <c r="H9872" s="220"/>
      <c r="I9872" s="220"/>
      <c r="J9872" s="220"/>
      <c r="K9872" s="220"/>
      <c r="L9872" s="220"/>
      <c r="M9872" s="326"/>
      <c r="N9872" s="220"/>
      <c r="O9872" s="220"/>
      <c r="P9872" s="220"/>
      <c r="Q9872" s="326"/>
      <c r="R9872" s="326"/>
      <c r="S9872" s="326"/>
      <c r="T9872" s="326"/>
    </row>
    <row r="9873" spans="1:20">
      <c r="A9873" s="220"/>
      <c r="B9873" s="220"/>
      <c r="C9873" s="220"/>
      <c r="D9873" s="220"/>
      <c r="E9873" s="220"/>
      <c r="F9873" s="220"/>
      <c r="G9873" s="220"/>
      <c r="H9873" s="220"/>
      <c r="I9873" s="220"/>
      <c r="J9873" s="220"/>
      <c r="K9873" s="220"/>
      <c r="L9873" s="220"/>
      <c r="M9873" s="326"/>
      <c r="N9873" s="220"/>
      <c r="O9873" s="220"/>
      <c r="P9873" s="220"/>
      <c r="Q9873" s="326"/>
      <c r="R9873" s="326"/>
      <c r="S9873" s="326"/>
      <c r="T9873" s="326"/>
    </row>
    <row r="9874" spans="1:20">
      <c r="A9874" s="220"/>
      <c r="B9874" s="220"/>
      <c r="C9874" s="220"/>
      <c r="D9874" s="220"/>
      <c r="E9874" s="220"/>
      <c r="F9874" s="220"/>
      <c r="G9874" s="220"/>
      <c r="H9874" s="220"/>
      <c r="I9874" s="220"/>
      <c r="J9874" s="220"/>
      <c r="K9874" s="220"/>
      <c r="L9874" s="220"/>
      <c r="M9874" s="326"/>
      <c r="N9874" s="220"/>
      <c r="O9874" s="220"/>
      <c r="P9874" s="220"/>
      <c r="Q9874" s="326"/>
      <c r="R9874" s="326"/>
      <c r="S9874" s="326"/>
      <c r="T9874" s="326"/>
    </row>
    <row r="9875" spans="1:20">
      <c r="A9875" s="220"/>
      <c r="B9875" s="220"/>
      <c r="C9875" s="220"/>
      <c r="D9875" s="220"/>
      <c r="E9875" s="220"/>
      <c r="F9875" s="220"/>
      <c r="G9875" s="220"/>
      <c r="H9875" s="220"/>
      <c r="I9875" s="220"/>
      <c r="J9875" s="220"/>
      <c r="K9875" s="220"/>
      <c r="L9875" s="220"/>
      <c r="M9875" s="326"/>
      <c r="N9875" s="220"/>
      <c r="O9875" s="220"/>
      <c r="P9875" s="220"/>
      <c r="Q9875" s="326"/>
      <c r="R9875" s="326"/>
      <c r="S9875" s="326"/>
      <c r="T9875" s="326"/>
    </row>
    <row r="9876" spans="1:20">
      <c r="A9876" s="220"/>
      <c r="B9876" s="220"/>
      <c r="C9876" s="220"/>
      <c r="D9876" s="220"/>
      <c r="E9876" s="220"/>
      <c r="F9876" s="220"/>
      <c r="G9876" s="220"/>
      <c r="H9876" s="220"/>
      <c r="I9876" s="220"/>
      <c r="J9876" s="220"/>
      <c r="K9876" s="220"/>
      <c r="L9876" s="220"/>
      <c r="M9876" s="326"/>
      <c r="N9876" s="220"/>
      <c r="O9876" s="220"/>
      <c r="P9876" s="220"/>
      <c r="Q9876" s="326"/>
      <c r="R9876" s="326"/>
      <c r="S9876" s="326"/>
      <c r="T9876" s="326"/>
    </row>
    <row r="9877" spans="1:20">
      <c r="A9877" s="220"/>
      <c r="B9877" s="220"/>
      <c r="C9877" s="220"/>
      <c r="D9877" s="220"/>
      <c r="E9877" s="220"/>
      <c r="F9877" s="220"/>
      <c r="G9877" s="220"/>
      <c r="H9877" s="220"/>
      <c r="I9877" s="220"/>
      <c r="J9877" s="220"/>
      <c r="K9877" s="220"/>
      <c r="L9877" s="220"/>
      <c r="M9877" s="326"/>
      <c r="N9877" s="220"/>
      <c r="O9877" s="220"/>
      <c r="P9877" s="220"/>
      <c r="Q9877" s="326"/>
      <c r="R9877" s="326"/>
      <c r="S9877" s="326"/>
      <c r="T9877" s="326"/>
    </row>
    <row r="9878" spans="1:20">
      <c r="A9878" s="220"/>
      <c r="B9878" s="220"/>
      <c r="C9878" s="220"/>
      <c r="D9878" s="220"/>
      <c r="E9878" s="220"/>
      <c r="F9878" s="220"/>
      <c r="G9878" s="220"/>
      <c r="H9878" s="220"/>
      <c r="I9878" s="220"/>
      <c r="J9878" s="220"/>
      <c r="K9878" s="220"/>
      <c r="L9878" s="220"/>
      <c r="M9878" s="326"/>
      <c r="N9878" s="220"/>
      <c r="O9878" s="220"/>
      <c r="P9878" s="220"/>
      <c r="Q9878" s="326"/>
      <c r="R9878" s="326"/>
      <c r="S9878" s="326"/>
      <c r="T9878" s="326"/>
    </row>
    <row r="9879" spans="1:20">
      <c r="A9879" s="220"/>
      <c r="B9879" s="220"/>
      <c r="C9879" s="220"/>
      <c r="D9879" s="220"/>
      <c r="E9879" s="220"/>
      <c r="F9879" s="220"/>
      <c r="G9879" s="220"/>
      <c r="H9879" s="220"/>
      <c r="I9879" s="220"/>
      <c r="J9879" s="220"/>
      <c r="K9879" s="220"/>
      <c r="L9879" s="220"/>
      <c r="M9879" s="326"/>
      <c r="N9879" s="220"/>
      <c r="O9879" s="220"/>
      <c r="P9879" s="220"/>
      <c r="Q9879" s="326"/>
      <c r="R9879" s="326"/>
      <c r="S9879" s="326"/>
      <c r="T9879" s="326"/>
    </row>
    <row r="9880" spans="1:20">
      <c r="A9880" s="220"/>
      <c r="B9880" s="220"/>
      <c r="C9880" s="220"/>
      <c r="D9880" s="220"/>
      <c r="E9880" s="220"/>
      <c r="F9880" s="220"/>
      <c r="G9880" s="220"/>
      <c r="H9880" s="220"/>
      <c r="I9880" s="220"/>
      <c r="J9880" s="220"/>
      <c r="K9880" s="220"/>
      <c r="L9880" s="220"/>
      <c r="M9880" s="326"/>
      <c r="N9880" s="220"/>
      <c r="O9880" s="220"/>
      <c r="P9880" s="220"/>
      <c r="Q9880" s="326"/>
      <c r="R9880" s="326"/>
      <c r="S9880" s="326"/>
      <c r="T9880" s="326"/>
    </row>
    <row r="9881" spans="1:20">
      <c r="A9881" s="220"/>
      <c r="B9881" s="220"/>
      <c r="C9881" s="220"/>
      <c r="D9881" s="220"/>
      <c r="E9881" s="220"/>
      <c r="F9881" s="220"/>
      <c r="G9881" s="220"/>
      <c r="H9881" s="220"/>
      <c r="I9881" s="220"/>
      <c r="J9881" s="220"/>
      <c r="K9881" s="220"/>
      <c r="L9881" s="220"/>
      <c r="M9881" s="326"/>
      <c r="N9881" s="220"/>
      <c r="O9881" s="220"/>
      <c r="P9881" s="220"/>
      <c r="Q9881" s="326"/>
      <c r="R9881" s="326"/>
      <c r="S9881" s="326"/>
      <c r="T9881" s="326"/>
    </row>
    <row r="9882" spans="1:20">
      <c r="A9882" s="220"/>
      <c r="B9882" s="220"/>
      <c r="C9882" s="220"/>
      <c r="D9882" s="220"/>
      <c r="E9882" s="220"/>
      <c r="F9882" s="220"/>
      <c r="G9882" s="220"/>
      <c r="H9882" s="220"/>
      <c r="I9882" s="220"/>
      <c r="J9882" s="220"/>
      <c r="K9882" s="220"/>
      <c r="L9882" s="220"/>
      <c r="M9882" s="326"/>
      <c r="N9882" s="220"/>
      <c r="O9882" s="220"/>
      <c r="P9882" s="220"/>
      <c r="Q9882" s="326"/>
      <c r="R9882" s="326"/>
      <c r="S9882" s="326"/>
      <c r="T9882" s="326"/>
    </row>
    <row r="9883" spans="1:20">
      <c r="A9883" s="220"/>
      <c r="B9883" s="220"/>
      <c r="C9883" s="220"/>
      <c r="D9883" s="220"/>
      <c r="E9883" s="220"/>
      <c r="F9883" s="220"/>
      <c r="G9883" s="220"/>
      <c r="H9883" s="220"/>
      <c r="I9883" s="220"/>
      <c r="J9883" s="220"/>
      <c r="K9883" s="220"/>
      <c r="L9883" s="220"/>
      <c r="M9883" s="326"/>
      <c r="N9883" s="220"/>
      <c r="O9883" s="220"/>
      <c r="P9883" s="220"/>
      <c r="Q9883" s="326"/>
      <c r="R9883" s="326"/>
      <c r="S9883" s="326"/>
      <c r="T9883" s="326"/>
    </row>
    <row r="9884" spans="1:20">
      <c r="A9884" s="220"/>
      <c r="B9884" s="220"/>
      <c r="C9884" s="220"/>
      <c r="D9884" s="220"/>
      <c r="E9884" s="220"/>
      <c r="F9884" s="220"/>
      <c r="G9884" s="220"/>
      <c r="H9884" s="220"/>
      <c r="I9884" s="220"/>
      <c r="J9884" s="220"/>
      <c r="K9884" s="220"/>
      <c r="L9884" s="220"/>
      <c r="M9884" s="326"/>
      <c r="N9884" s="220"/>
      <c r="O9884" s="220"/>
      <c r="P9884" s="220"/>
      <c r="Q9884" s="326"/>
      <c r="R9884" s="326"/>
      <c r="S9884" s="326"/>
      <c r="T9884" s="326"/>
    </row>
    <row r="9885" spans="1:20">
      <c r="A9885" s="220"/>
      <c r="B9885" s="220"/>
      <c r="C9885" s="220"/>
      <c r="D9885" s="220"/>
      <c r="E9885" s="220"/>
      <c r="F9885" s="220"/>
      <c r="G9885" s="220"/>
      <c r="H9885" s="220"/>
      <c r="I9885" s="220"/>
      <c r="J9885" s="220"/>
      <c r="K9885" s="220"/>
      <c r="L9885" s="220"/>
      <c r="M9885" s="326"/>
      <c r="N9885" s="220"/>
      <c r="O9885" s="220"/>
      <c r="P9885" s="220"/>
      <c r="Q9885" s="326"/>
      <c r="R9885" s="326"/>
      <c r="S9885" s="326"/>
      <c r="T9885" s="326"/>
    </row>
    <row r="9886" spans="1:20">
      <c r="A9886" s="220"/>
      <c r="B9886" s="220"/>
      <c r="C9886" s="220"/>
      <c r="D9886" s="220"/>
      <c r="E9886" s="220"/>
      <c r="F9886" s="220"/>
      <c r="G9886" s="220"/>
      <c r="H9886" s="220"/>
      <c r="I9886" s="220"/>
      <c r="J9886" s="220"/>
      <c r="K9886" s="220"/>
      <c r="L9886" s="220"/>
      <c r="M9886" s="326"/>
      <c r="N9886" s="220"/>
      <c r="O9886" s="220"/>
      <c r="P9886" s="220"/>
      <c r="Q9886" s="326"/>
      <c r="R9886" s="326"/>
      <c r="S9886" s="326"/>
      <c r="T9886" s="326"/>
    </row>
    <row r="9887" spans="1:20">
      <c r="A9887" s="220"/>
      <c r="B9887" s="220"/>
      <c r="C9887" s="220"/>
      <c r="D9887" s="220"/>
      <c r="E9887" s="220"/>
      <c r="F9887" s="220"/>
      <c r="G9887" s="220"/>
      <c r="H9887" s="220"/>
      <c r="I9887" s="220"/>
      <c r="J9887" s="220"/>
      <c r="K9887" s="220"/>
      <c r="L9887" s="220"/>
      <c r="M9887" s="326"/>
      <c r="N9887" s="220"/>
      <c r="O9887" s="220"/>
      <c r="P9887" s="220"/>
      <c r="Q9887" s="326"/>
      <c r="R9887" s="326"/>
      <c r="S9887" s="326"/>
      <c r="T9887" s="326"/>
    </row>
    <row r="9888" spans="1:20">
      <c r="A9888" s="220"/>
      <c r="B9888" s="220"/>
      <c r="C9888" s="220"/>
      <c r="D9888" s="220"/>
      <c r="E9888" s="220"/>
      <c r="F9888" s="220"/>
      <c r="G9888" s="220"/>
      <c r="H9888" s="220"/>
      <c r="I9888" s="220"/>
      <c r="J9888" s="220"/>
      <c r="K9888" s="220"/>
      <c r="L9888" s="220"/>
      <c r="M9888" s="326"/>
      <c r="N9888" s="220"/>
      <c r="O9888" s="220"/>
      <c r="P9888" s="220"/>
      <c r="Q9888" s="326"/>
      <c r="R9888" s="326"/>
      <c r="S9888" s="326"/>
      <c r="T9888" s="326"/>
    </row>
    <row r="9889" spans="1:20">
      <c r="A9889" s="220"/>
      <c r="B9889" s="220"/>
      <c r="C9889" s="220"/>
      <c r="D9889" s="220"/>
      <c r="E9889" s="220"/>
      <c r="F9889" s="220"/>
      <c r="G9889" s="220"/>
      <c r="H9889" s="220"/>
      <c r="I9889" s="220"/>
      <c r="J9889" s="220"/>
      <c r="K9889" s="220"/>
      <c r="L9889" s="220"/>
      <c r="M9889" s="326"/>
      <c r="N9889" s="220"/>
      <c r="O9889" s="220"/>
      <c r="P9889" s="220"/>
      <c r="Q9889" s="326"/>
      <c r="R9889" s="326"/>
      <c r="S9889" s="326"/>
      <c r="T9889" s="326"/>
    </row>
    <row r="9890" spans="1:20">
      <c r="A9890" s="220"/>
      <c r="B9890" s="220"/>
      <c r="C9890" s="220"/>
      <c r="D9890" s="220"/>
      <c r="E9890" s="220"/>
      <c r="F9890" s="220"/>
      <c r="G9890" s="220"/>
      <c r="H9890" s="220"/>
      <c r="I9890" s="220"/>
      <c r="J9890" s="220"/>
      <c r="K9890" s="220"/>
      <c r="L9890" s="220"/>
      <c r="M9890" s="326"/>
      <c r="N9890" s="220"/>
      <c r="O9890" s="220"/>
      <c r="P9890" s="220"/>
      <c r="Q9890" s="326"/>
      <c r="R9890" s="326"/>
      <c r="S9890" s="326"/>
      <c r="T9890" s="326"/>
    </row>
    <row r="9891" spans="1:20">
      <c r="A9891" s="220"/>
      <c r="B9891" s="220"/>
      <c r="C9891" s="220"/>
      <c r="D9891" s="220"/>
      <c r="E9891" s="220"/>
      <c r="F9891" s="220"/>
      <c r="G9891" s="220"/>
      <c r="H9891" s="220"/>
      <c r="I9891" s="220"/>
      <c r="J9891" s="220"/>
      <c r="K9891" s="220"/>
      <c r="L9891" s="220"/>
      <c r="M9891" s="326"/>
      <c r="N9891" s="220"/>
      <c r="O9891" s="220"/>
      <c r="P9891" s="220"/>
      <c r="Q9891" s="326"/>
      <c r="R9891" s="326"/>
      <c r="S9891" s="326"/>
      <c r="T9891" s="326"/>
    </row>
    <row r="9892" spans="1:20">
      <c r="A9892" s="220"/>
      <c r="B9892" s="220"/>
      <c r="C9892" s="220"/>
      <c r="D9892" s="220"/>
      <c r="E9892" s="220"/>
      <c r="F9892" s="220"/>
      <c r="G9892" s="220"/>
      <c r="H9892" s="220"/>
      <c r="I9892" s="220"/>
      <c r="J9892" s="220"/>
      <c r="K9892" s="220"/>
      <c r="L9892" s="220"/>
      <c r="M9892" s="326"/>
      <c r="N9892" s="220"/>
      <c r="O9892" s="220"/>
      <c r="P9892" s="220"/>
      <c r="Q9892" s="326"/>
      <c r="R9892" s="326"/>
      <c r="S9892" s="326"/>
      <c r="T9892" s="326"/>
    </row>
    <row r="9893" spans="1:20">
      <c r="A9893" s="220"/>
      <c r="B9893" s="220"/>
      <c r="C9893" s="220"/>
      <c r="D9893" s="220"/>
      <c r="E9893" s="220"/>
      <c r="F9893" s="220"/>
      <c r="G9893" s="220"/>
      <c r="H9893" s="220"/>
      <c r="I9893" s="220"/>
      <c r="J9893" s="220"/>
      <c r="K9893" s="220"/>
      <c r="L9893" s="220"/>
      <c r="M9893" s="326"/>
      <c r="N9893" s="220"/>
      <c r="O9893" s="220"/>
      <c r="P9893" s="220"/>
      <c r="Q9893" s="326"/>
      <c r="R9893" s="326"/>
      <c r="S9893" s="326"/>
      <c r="T9893" s="326"/>
    </row>
    <row r="9894" spans="1:20">
      <c r="A9894" s="220"/>
      <c r="B9894" s="220"/>
      <c r="C9894" s="220"/>
      <c r="D9894" s="220"/>
      <c r="E9894" s="220"/>
      <c r="F9894" s="220"/>
      <c r="G9894" s="220"/>
      <c r="H9894" s="220"/>
      <c r="I9894" s="220"/>
      <c r="J9894" s="220"/>
      <c r="K9894" s="220"/>
      <c r="L9894" s="220"/>
      <c r="M9894" s="326"/>
      <c r="N9894" s="220"/>
      <c r="O9894" s="220"/>
      <c r="P9894" s="220"/>
      <c r="Q9894" s="326"/>
      <c r="R9894" s="326"/>
      <c r="S9894" s="326"/>
      <c r="T9894" s="326"/>
    </row>
    <row r="9895" spans="1:20">
      <c r="A9895" s="220"/>
      <c r="B9895" s="220"/>
      <c r="C9895" s="220"/>
      <c r="D9895" s="220"/>
      <c r="E9895" s="220"/>
      <c r="F9895" s="220"/>
      <c r="G9895" s="220"/>
      <c r="H9895" s="220"/>
      <c r="I9895" s="220"/>
      <c r="J9895" s="220"/>
      <c r="K9895" s="220"/>
      <c r="L9895" s="220"/>
      <c r="M9895" s="326"/>
      <c r="N9895" s="220"/>
      <c r="O9895" s="220"/>
      <c r="P9895" s="220"/>
      <c r="Q9895" s="326"/>
      <c r="R9895" s="326"/>
      <c r="S9895" s="326"/>
      <c r="T9895" s="326"/>
    </row>
    <row r="9896" spans="1:20">
      <c r="A9896" s="220"/>
      <c r="B9896" s="220"/>
      <c r="C9896" s="220"/>
      <c r="D9896" s="220"/>
      <c r="E9896" s="220"/>
      <c r="F9896" s="220"/>
      <c r="G9896" s="220"/>
      <c r="H9896" s="220"/>
      <c r="I9896" s="220"/>
      <c r="J9896" s="220"/>
      <c r="K9896" s="220"/>
      <c r="L9896" s="220"/>
      <c r="M9896" s="326"/>
      <c r="N9896" s="220"/>
      <c r="O9896" s="220"/>
      <c r="P9896" s="220"/>
      <c r="Q9896" s="326"/>
      <c r="R9896" s="326"/>
      <c r="S9896" s="326"/>
      <c r="T9896" s="326"/>
    </row>
    <row r="9897" spans="1:20">
      <c r="A9897" s="220"/>
      <c r="B9897" s="220"/>
      <c r="C9897" s="220"/>
      <c r="D9897" s="220"/>
      <c r="E9897" s="220"/>
      <c r="F9897" s="220"/>
      <c r="G9897" s="220"/>
      <c r="H9897" s="220"/>
      <c r="I9897" s="220"/>
      <c r="J9897" s="220"/>
      <c r="K9897" s="220"/>
      <c r="L9897" s="220"/>
      <c r="M9897" s="326"/>
      <c r="N9897" s="220"/>
      <c r="O9897" s="220"/>
      <c r="P9897" s="220"/>
      <c r="Q9897" s="326"/>
      <c r="R9897" s="326"/>
      <c r="S9897" s="326"/>
      <c r="T9897" s="326"/>
    </row>
    <row r="9898" spans="1:20">
      <c r="A9898" s="220"/>
      <c r="B9898" s="220"/>
      <c r="C9898" s="220"/>
      <c r="D9898" s="220"/>
      <c r="E9898" s="220"/>
      <c r="F9898" s="220"/>
      <c r="G9898" s="220"/>
      <c r="H9898" s="220"/>
      <c r="I9898" s="220"/>
      <c r="J9898" s="220"/>
      <c r="K9898" s="220"/>
      <c r="L9898" s="220"/>
      <c r="M9898" s="326"/>
      <c r="N9898" s="220"/>
      <c r="O9898" s="220"/>
      <c r="P9898" s="220"/>
      <c r="Q9898" s="326"/>
      <c r="R9898" s="326"/>
      <c r="S9898" s="326"/>
      <c r="T9898" s="326"/>
    </row>
    <row r="9899" spans="1:20">
      <c r="A9899" s="220"/>
      <c r="B9899" s="220"/>
      <c r="C9899" s="220"/>
      <c r="D9899" s="220"/>
      <c r="E9899" s="220"/>
      <c r="F9899" s="220"/>
      <c r="G9899" s="220"/>
      <c r="H9899" s="220"/>
      <c r="I9899" s="220"/>
      <c r="J9899" s="220"/>
      <c r="K9899" s="220"/>
      <c r="L9899" s="220"/>
      <c r="M9899" s="326"/>
      <c r="N9899" s="220"/>
      <c r="O9899" s="220"/>
      <c r="P9899" s="220"/>
      <c r="Q9899" s="326"/>
      <c r="R9899" s="326"/>
      <c r="S9899" s="326"/>
      <c r="T9899" s="326"/>
    </row>
    <row r="9900" spans="1:20">
      <c r="A9900" s="220"/>
      <c r="B9900" s="220"/>
      <c r="C9900" s="220"/>
      <c r="D9900" s="220"/>
      <c r="E9900" s="220"/>
      <c r="F9900" s="220"/>
      <c r="G9900" s="220"/>
      <c r="H9900" s="220"/>
      <c r="I9900" s="220"/>
      <c r="J9900" s="220"/>
      <c r="K9900" s="220"/>
      <c r="L9900" s="220"/>
      <c r="M9900" s="326"/>
      <c r="N9900" s="220"/>
      <c r="O9900" s="220"/>
      <c r="P9900" s="220"/>
      <c r="Q9900" s="326"/>
      <c r="R9900" s="326"/>
      <c r="S9900" s="326"/>
      <c r="T9900" s="326"/>
    </row>
    <row r="9901" spans="1:20">
      <c r="A9901" s="220"/>
      <c r="B9901" s="220"/>
      <c r="C9901" s="220"/>
      <c r="D9901" s="220"/>
      <c r="E9901" s="220"/>
      <c r="F9901" s="220"/>
      <c r="G9901" s="220"/>
      <c r="H9901" s="220"/>
      <c r="I9901" s="220"/>
      <c r="J9901" s="220"/>
      <c r="K9901" s="220"/>
      <c r="L9901" s="220"/>
      <c r="M9901" s="326"/>
      <c r="N9901" s="220"/>
      <c r="O9901" s="220"/>
      <c r="P9901" s="220"/>
      <c r="Q9901" s="326"/>
      <c r="R9901" s="326"/>
      <c r="S9901" s="326"/>
      <c r="T9901" s="326"/>
    </row>
    <row r="9902" spans="1:20">
      <c r="A9902" s="220"/>
      <c r="B9902" s="220"/>
      <c r="C9902" s="220"/>
      <c r="D9902" s="220"/>
      <c r="E9902" s="220"/>
      <c r="F9902" s="220"/>
      <c r="G9902" s="220"/>
      <c r="H9902" s="220"/>
      <c r="I9902" s="220"/>
      <c r="J9902" s="220"/>
      <c r="K9902" s="220"/>
      <c r="L9902" s="220"/>
      <c r="M9902" s="326"/>
      <c r="N9902" s="220"/>
      <c r="O9902" s="220"/>
      <c r="P9902" s="220"/>
      <c r="Q9902" s="326"/>
      <c r="R9902" s="326"/>
      <c r="S9902" s="326"/>
      <c r="T9902" s="326"/>
    </row>
    <row r="9903" spans="1:20">
      <c r="A9903" s="220"/>
      <c r="B9903" s="220"/>
      <c r="C9903" s="220"/>
      <c r="D9903" s="220"/>
      <c r="E9903" s="220"/>
      <c r="F9903" s="220"/>
      <c r="G9903" s="220"/>
      <c r="H9903" s="220"/>
      <c r="I9903" s="220"/>
      <c r="J9903" s="220"/>
      <c r="K9903" s="220"/>
      <c r="L9903" s="220"/>
      <c r="M9903" s="326"/>
      <c r="N9903" s="220"/>
      <c r="O9903" s="220"/>
      <c r="P9903" s="220"/>
      <c r="Q9903" s="326"/>
      <c r="R9903" s="326"/>
      <c r="S9903" s="326"/>
      <c r="T9903" s="326"/>
    </row>
    <row r="9904" spans="1:20">
      <c r="A9904" s="220"/>
      <c r="B9904" s="220"/>
      <c r="C9904" s="220"/>
      <c r="D9904" s="220"/>
      <c r="E9904" s="220"/>
      <c r="F9904" s="220"/>
      <c r="G9904" s="220"/>
      <c r="H9904" s="220"/>
      <c r="I9904" s="220"/>
      <c r="J9904" s="220"/>
      <c r="K9904" s="220"/>
      <c r="L9904" s="220"/>
      <c r="M9904" s="326"/>
      <c r="N9904" s="220"/>
      <c r="O9904" s="220"/>
      <c r="P9904" s="220"/>
      <c r="Q9904" s="326"/>
      <c r="R9904" s="326"/>
      <c r="S9904" s="326"/>
      <c r="T9904" s="326"/>
    </row>
    <row r="9905" spans="1:20">
      <c r="A9905" s="220"/>
      <c r="B9905" s="220"/>
      <c r="C9905" s="220"/>
      <c r="D9905" s="220"/>
      <c r="E9905" s="220"/>
      <c r="F9905" s="220"/>
      <c r="G9905" s="220"/>
      <c r="H9905" s="220"/>
      <c r="I9905" s="220"/>
      <c r="J9905" s="220"/>
      <c r="K9905" s="220"/>
      <c r="L9905" s="220"/>
      <c r="M9905" s="326"/>
      <c r="N9905" s="220"/>
      <c r="O9905" s="220"/>
      <c r="P9905" s="220"/>
      <c r="Q9905" s="326"/>
      <c r="R9905" s="326"/>
      <c r="S9905" s="326"/>
      <c r="T9905" s="326"/>
    </row>
    <row r="9906" spans="1:20">
      <c r="A9906" s="220"/>
      <c r="B9906" s="220"/>
      <c r="C9906" s="220"/>
      <c r="D9906" s="220"/>
      <c r="E9906" s="220"/>
      <c r="F9906" s="220"/>
      <c r="G9906" s="220"/>
      <c r="H9906" s="220"/>
      <c r="I9906" s="220"/>
      <c r="J9906" s="220"/>
      <c r="K9906" s="220"/>
      <c r="L9906" s="220"/>
      <c r="M9906" s="326"/>
      <c r="N9906" s="220"/>
      <c r="O9906" s="220"/>
      <c r="P9906" s="220"/>
      <c r="Q9906" s="326"/>
      <c r="R9906" s="326"/>
      <c r="S9906" s="326"/>
      <c r="T9906" s="326"/>
    </row>
    <row r="9907" spans="1:20">
      <c r="A9907" s="220"/>
      <c r="B9907" s="220"/>
      <c r="C9907" s="220"/>
      <c r="D9907" s="220"/>
      <c r="E9907" s="220"/>
      <c r="F9907" s="220"/>
      <c r="G9907" s="220"/>
      <c r="H9907" s="220"/>
      <c r="I9907" s="220"/>
      <c r="J9907" s="220"/>
      <c r="K9907" s="220"/>
      <c r="L9907" s="220"/>
      <c r="M9907" s="326"/>
      <c r="N9907" s="220"/>
      <c r="O9907" s="220"/>
      <c r="P9907" s="220"/>
      <c r="Q9907" s="326"/>
      <c r="R9907" s="326"/>
      <c r="S9907" s="326"/>
      <c r="T9907" s="326"/>
    </row>
    <row r="9908" spans="1:20">
      <c r="A9908" s="220"/>
      <c r="B9908" s="220"/>
      <c r="C9908" s="220"/>
      <c r="D9908" s="220"/>
      <c r="E9908" s="220"/>
      <c r="F9908" s="220"/>
      <c r="G9908" s="220"/>
      <c r="H9908" s="220"/>
      <c r="I9908" s="220"/>
      <c r="J9908" s="220"/>
      <c r="K9908" s="220"/>
      <c r="L9908" s="220"/>
      <c r="M9908" s="326"/>
      <c r="N9908" s="220"/>
      <c r="O9908" s="220"/>
      <c r="P9908" s="220"/>
      <c r="Q9908" s="326"/>
      <c r="R9908" s="326"/>
      <c r="S9908" s="326"/>
      <c r="T9908" s="326"/>
    </row>
    <row r="9909" spans="1:20">
      <c r="A9909" s="220"/>
      <c r="B9909" s="220"/>
      <c r="C9909" s="220"/>
      <c r="D9909" s="220"/>
      <c r="E9909" s="220"/>
      <c r="F9909" s="220"/>
      <c r="G9909" s="220"/>
      <c r="H9909" s="220"/>
      <c r="I9909" s="220"/>
      <c r="J9909" s="220"/>
      <c r="K9909" s="220"/>
      <c r="L9909" s="220"/>
      <c r="M9909" s="326"/>
      <c r="N9909" s="220"/>
      <c r="O9909" s="220"/>
      <c r="P9909" s="220"/>
      <c r="Q9909" s="326"/>
      <c r="R9909" s="326"/>
      <c r="S9909" s="326"/>
      <c r="T9909" s="326"/>
    </row>
    <row r="9910" spans="1:20">
      <c r="A9910" s="220"/>
      <c r="B9910" s="220"/>
      <c r="C9910" s="220"/>
      <c r="D9910" s="220"/>
      <c r="E9910" s="220"/>
      <c r="F9910" s="220"/>
      <c r="G9910" s="220"/>
      <c r="H9910" s="220"/>
      <c r="I9910" s="220"/>
      <c r="J9910" s="220"/>
      <c r="K9910" s="220"/>
      <c r="L9910" s="220"/>
      <c r="M9910" s="326"/>
      <c r="N9910" s="220"/>
      <c r="O9910" s="220"/>
      <c r="P9910" s="220"/>
      <c r="Q9910" s="326"/>
      <c r="R9910" s="326"/>
      <c r="S9910" s="326"/>
      <c r="T9910" s="326"/>
    </row>
    <row r="9911" spans="1:20">
      <c r="A9911" s="220"/>
      <c r="B9911" s="220"/>
      <c r="C9911" s="220"/>
      <c r="D9911" s="220"/>
      <c r="E9911" s="220"/>
      <c r="F9911" s="220"/>
      <c r="G9911" s="220"/>
      <c r="H9911" s="220"/>
      <c r="I9911" s="220"/>
      <c r="J9911" s="220"/>
      <c r="K9911" s="220"/>
      <c r="L9911" s="220"/>
      <c r="M9911" s="326"/>
      <c r="N9911" s="220"/>
      <c r="O9911" s="220"/>
      <c r="P9911" s="220"/>
      <c r="Q9911" s="326"/>
      <c r="R9911" s="326"/>
      <c r="S9911" s="326"/>
      <c r="T9911" s="326"/>
    </row>
    <row r="9912" spans="1:20">
      <c r="A9912" s="220"/>
      <c r="B9912" s="220"/>
      <c r="C9912" s="220"/>
      <c r="D9912" s="220"/>
      <c r="E9912" s="220"/>
      <c r="F9912" s="220"/>
      <c r="G9912" s="220"/>
      <c r="H9912" s="220"/>
      <c r="I9912" s="220"/>
      <c r="J9912" s="220"/>
      <c r="K9912" s="220"/>
      <c r="L9912" s="220"/>
      <c r="M9912" s="326"/>
      <c r="N9912" s="220"/>
      <c r="O9912" s="220"/>
      <c r="P9912" s="220"/>
      <c r="Q9912" s="326"/>
      <c r="R9912" s="326"/>
      <c r="S9912" s="326"/>
      <c r="T9912" s="326"/>
    </row>
    <row r="9913" spans="1:20">
      <c r="A9913" s="220"/>
      <c r="B9913" s="220"/>
      <c r="C9913" s="220"/>
      <c r="D9913" s="220"/>
      <c r="E9913" s="220"/>
      <c r="F9913" s="220"/>
      <c r="G9913" s="220"/>
      <c r="H9913" s="220"/>
      <c r="I9913" s="220"/>
      <c r="J9913" s="220"/>
      <c r="K9913" s="220"/>
      <c r="L9913" s="220"/>
      <c r="M9913" s="326"/>
      <c r="N9913" s="220"/>
      <c r="O9913" s="220"/>
      <c r="P9913" s="220"/>
      <c r="Q9913" s="326"/>
      <c r="R9913" s="326"/>
      <c r="S9913" s="326"/>
      <c r="T9913" s="326"/>
    </row>
    <row r="9914" spans="1:20">
      <c r="A9914" s="220"/>
      <c r="B9914" s="220"/>
      <c r="C9914" s="220"/>
      <c r="D9914" s="220"/>
      <c r="E9914" s="220"/>
      <c r="F9914" s="220"/>
      <c r="G9914" s="220"/>
      <c r="H9914" s="220"/>
      <c r="I9914" s="220"/>
      <c r="J9914" s="220"/>
      <c r="K9914" s="220"/>
      <c r="L9914" s="220"/>
      <c r="M9914" s="326"/>
      <c r="N9914" s="220"/>
      <c r="O9914" s="220"/>
      <c r="P9914" s="220"/>
      <c r="Q9914" s="326"/>
      <c r="R9914" s="326"/>
      <c r="S9914" s="326"/>
      <c r="T9914" s="326"/>
    </row>
    <row r="9915" spans="1:20">
      <c r="A9915" s="220"/>
      <c r="B9915" s="220"/>
      <c r="C9915" s="220"/>
      <c r="D9915" s="220"/>
      <c r="E9915" s="220"/>
      <c r="F9915" s="220"/>
      <c r="G9915" s="220"/>
      <c r="H9915" s="220"/>
      <c r="I9915" s="220"/>
      <c r="J9915" s="220"/>
      <c r="K9915" s="220"/>
      <c r="L9915" s="220"/>
      <c r="M9915" s="326"/>
      <c r="N9915" s="220"/>
      <c r="O9915" s="220"/>
      <c r="P9915" s="220"/>
      <c r="Q9915" s="326"/>
      <c r="R9915" s="326"/>
      <c r="S9915" s="326"/>
      <c r="T9915" s="326"/>
    </row>
    <row r="9916" spans="1:20">
      <c r="A9916" s="220"/>
      <c r="B9916" s="220"/>
      <c r="C9916" s="220"/>
      <c r="D9916" s="220"/>
      <c r="E9916" s="220"/>
      <c r="F9916" s="220"/>
      <c r="G9916" s="220"/>
      <c r="H9916" s="220"/>
      <c r="I9916" s="220"/>
      <c r="J9916" s="220"/>
      <c r="K9916" s="220"/>
      <c r="L9916" s="220"/>
      <c r="M9916" s="326"/>
      <c r="N9916" s="220"/>
      <c r="O9916" s="220"/>
      <c r="P9916" s="220"/>
      <c r="Q9916" s="326"/>
      <c r="R9916" s="326"/>
      <c r="S9916" s="326"/>
      <c r="T9916" s="326"/>
    </row>
    <row r="9917" spans="1:20">
      <c r="A9917" s="220"/>
      <c r="B9917" s="220"/>
      <c r="C9917" s="220"/>
      <c r="D9917" s="220"/>
      <c r="E9917" s="220"/>
      <c r="F9917" s="220"/>
      <c r="G9917" s="220"/>
      <c r="H9917" s="220"/>
      <c r="I9917" s="220"/>
      <c r="J9917" s="220"/>
      <c r="K9917" s="220"/>
      <c r="L9917" s="220"/>
      <c r="M9917" s="326"/>
      <c r="N9917" s="220"/>
      <c r="O9917" s="220"/>
      <c r="P9917" s="220"/>
      <c r="Q9917" s="326"/>
      <c r="R9917" s="326"/>
      <c r="S9917" s="326"/>
      <c r="T9917" s="326"/>
    </row>
    <row r="9918" spans="1:20">
      <c r="A9918" s="220"/>
      <c r="B9918" s="220"/>
      <c r="C9918" s="220"/>
      <c r="D9918" s="220"/>
      <c r="E9918" s="220"/>
      <c r="F9918" s="220"/>
      <c r="G9918" s="220"/>
      <c r="H9918" s="220"/>
      <c r="I9918" s="220"/>
      <c r="J9918" s="220"/>
      <c r="K9918" s="220"/>
      <c r="L9918" s="220"/>
      <c r="M9918" s="326"/>
      <c r="N9918" s="220"/>
      <c r="O9918" s="220"/>
      <c r="P9918" s="220"/>
      <c r="Q9918" s="326"/>
      <c r="R9918" s="326"/>
      <c r="S9918" s="326"/>
      <c r="T9918" s="326"/>
    </row>
    <row r="9919" spans="1:20">
      <c r="A9919" s="220"/>
      <c r="B9919" s="220"/>
      <c r="C9919" s="220"/>
      <c r="D9919" s="220"/>
      <c r="E9919" s="220"/>
      <c r="F9919" s="220"/>
      <c r="G9919" s="220"/>
      <c r="H9919" s="220"/>
      <c r="I9919" s="220"/>
      <c r="J9919" s="220"/>
      <c r="K9919" s="220"/>
      <c r="L9919" s="220"/>
      <c r="M9919" s="326"/>
      <c r="N9919" s="220"/>
      <c r="O9919" s="220"/>
      <c r="P9919" s="220"/>
      <c r="Q9919" s="326"/>
      <c r="R9919" s="326"/>
      <c r="S9919" s="326"/>
      <c r="T9919" s="326"/>
    </row>
    <row r="9920" spans="1:20">
      <c r="A9920" s="220"/>
      <c r="B9920" s="220"/>
      <c r="C9920" s="220"/>
      <c r="D9920" s="220"/>
      <c r="E9920" s="220"/>
      <c r="F9920" s="220"/>
      <c r="G9920" s="220"/>
      <c r="H9920" s="220"/>
      <c r="I9920" s="220"/>
      <c r="J9920" s="220"/>
      <c r="K9920" s="220"/>
      <c r="L9920" s="220"/>
      <c r="M9920" s="326"/>
      <c r="N9920" s="220"/>
      <c r="O9920" s="220"/>
      <c r="P9920" s="220"/>
      <c r="Q9920" s="326"/>
      <c r="R9920" s="326"/>
      <c r="S9920" s="326"/>
      <c r="T9920" s="326"/>
    </row>
    <row r="9921" spans="1:20">
      <c r="A9921" s="220"/>
      <c r="B9921" s="220"/>
      <c r="C9921" s="220"/>
      <c r="D9921" s="220"/>
      <c r="E9921" s="220"/>
      <c r="F9921" s="220"/>
      <c r="G9921" s="220"/>
      <c r="H9921" s="220"/>
      <c r="I9921" s="220"/>
      <c r="J9921" s="220"/>
      <c r="K9921" s="220"/>
      <c r="L9921" s="220"/>
      <c r="M9921" s="326"/>
      <c r="N9921" s="220"/>
      <c r="O9921" s="220"/>
      <c r="P9921" s="220"/>
      <c r="Q9921" s="326"/>
      <c r="R9921" s="326"/>
      <c r="S9921" s="326"/>
      <c r="T9921" s="326"/>
    </row>
    <row r="9922" spans="1:20">
      <c r="A9922" s="220"/>
      <c r="B9922" s="220"/>
      <c r="C9922" s="220"/>
      <c r="D9922" s="220"/>
      <c r="E9922" s="220"/>
      <c r="F9922" s="220"/>
      <c r="G9922" s="220"/>
      <c r="H9922" s="220"/>
      <c r="I9922" s="220"/>
      <c r="J9922" s="220"/>
      <c r="K9922" s="220"/>
      <c r="L9922" s="220"/>
      <c r="M9922" s="326"/>
      <c r="N9922" s="220"/>
      <c r="O9922" s="220"/>
      <c r="P9922" s="220"/>
      <c r="Q9922" s="326"/>
      <c r="R9922" s="326"/>
      <c r="S9922" s="326"/>
      <c r="T9922" s="326"/>
    </row>
    <row r="9923" spans="1:20">
      <c r="A9923" s="220"/>
      <c r="B9923" s="220"/>
      <c r="C9923" s="220"/>
      <c r="D9923" s="220"/>
      <c r="E9923" s="220"/>
      <c r="F9923" s="220"/>
      <c r="G9923" s="220"/>
      <c r="H9923" s="220"/>
      <c r="I9923" s="220"/>
      <c r="J9923" s="220"/>
      <c r="K9923" s="220"/>
      <c r="L9923" s="220"/>
      <c r="M9923" s="326"/>
      <c r="N9923" s="220"/>
      <c r="O9923" s="220"/>
      <c r="P9923" s="220"/>
      <c r="Q9923" s="326"/>
      <c r="R9923" s="326"/>
      <c r="S9923" s="326"/>
      <c r="T9923" s="326"/>
    </row>
    <row r="9924" spans="1:20">
      <c r="A9924" s="220"/>
      <c r="B9924" s="220"/>
      <c r="C9924" s="220"/>
      <c r="D9924" s="220"/>
      <c r="E9924" s="220"/>
      <c r="F9924" s="220"/>
      <c r="G9924" s="220"/>
      <c r="H9924" s="220"/>
      <c r="I9924" s="220"/>
      <c r="J9924" s="220"/>
      <c r="K9924" s="220"/>
      <c r="L9924" s="220"/>
      <c r="M9924" s="326"/>
      <c r="N9924" s="220"/>
      <c r="O9924" s="220"/>
      <c r="P9924" s="220"/>
      <c r="Q9924" s="326"/>
      <c r="R9924" s="326"/>
      <c r="S9924" s="326"/>
      <c r="T9924" s="326"/>
    </row>
    <row r="9925" spans="1:20">
      <c r="A9925" s="220"/>
      <c r="B9925" s="220"/>
      <c r="C9925" s="220"/>
      <c r="D9925" s="220"/>
      <c r="E9925" s="220"/>
      <c r="F9925" s="220"/>
      <c r="G9925" s="220"/>
      <c r="H9925" s="220"/>
      <c r="I9925" s="220"/>
      <c r="J9925" s="220"/>
      <c r="K9925" s="220"/>
      <c r="L9925" s="220"/>
      <c r="M9925" s="326"/>
      <c r="N9925" s="220"/>
      <c r="O9925" s="220"/>
      <c r="P9925" s="220"/>
      <c r="Q9925" s="326"/>
      <c r="R9925" s="326"/>
      <c r="S9925" s="326"/>
      <c r="T9925" s="326"/>
    </row>
    <row r="9926" spans="1:20">
      <c r="A9926" s="220"/>
      <c r="B9926" s="220"/>
      <c r="C9926" s="220"/>
      <c r="D9926" s="220"/>
      <c r="E9926" s="220"/>
      <c r="F9926" s="220"/>
      <c r="G9926" s="220"/>
      <c r="H9926" s="220"/>
      <c r="I9926" s="220"/>
      <c r="J9926" s="220"/>
      <c r="K9926" s="220"/>
      <c r="L9926" s="220"/>
      <c r="M9926" s="326"/>
      <c r="N9926" s="220"/>
      <c r="O9926" s="220"/>
      <c r="P9926" s="220"/>
      <c r="Q9926" s="326"/>
      <c r="R9926" s="326"/>
      <c r="S9926" s="326"/>
      <c r="T9926" s="326"/>
    </row>
    <row r="9927" spans="1:20">
      <c r="A9927" s="220"/>
      <c r="B9927" s="220"/>
      <c r="C9927" s="220"/>
      <c r="D9927" s="220"/>
      <c r="E9927" s="220"/>
      <c r="F9927" s="220"/>
      <c r="G9927" s="220"/>
      <c r="H9927" s="220"/>
      <c r="I9927" s="220"/>
      <c r="J9927" s="220"/>
      <c r="K9927" s="220"/>
      <c r="L9927" s="220"/>
      <c r="M9927" s="326"/>
      <c r="N9927" s="220"/>
      <c r="O9927" s="220"/>
      <c r="P9927" s="220"/>
      <c r="Q9927" s="326"/>
      <c r="R9927" s="326"/>
      <c r="S9927" s="326"/>
      <c r="T9927" s="326"/>
    </row>
    <row r="9928" spans="1:20">
      <c r="A9928" s="220"/>
      <c r="B9928" s="220"/>
      <c r="C9928" s="220"/>
      <c r="D9928" s="220"/>
      <c r="E9928" s="220"/>
      <c r="F9928" s="220"/>
      <c r="G9928" s="220"/>
      <c r="H9928" s="220"/>
      <c r="I9928" s="220"/>
      <c r="J9928" s="220"/>
      <c r="K9928" s="220"/>
      <c r="L9928" s="220"/>
      <c r="M9928" s="326"/>
      <c r="N9928" s="220"/>
      <c r="O9928" s="220"/>
      <c r="P9928" s="220"/>
      <c r="Q9928" s="326"/>
      <c r="R9928" s="326"/>
      <c r="S9928" s="326"/>
      <c r="T9928" s="326"/>
    </row>
    <row r="9929" spans="1:20">
      <c r="A9929" s="220"/>
      <c r="B9929" s="220"/>
      <c r="C9929" s="220"/>
      <c r="D9929" s="220"/>
      <c r="E9929" s="220"/>
      <c r="F9929" s="220"/>
      <c r="G9929" s="220"/>
      <c r="H9929" s="220"/>
      <c r="I9929" s="220"/>
      <c r="J9929" s="220"/>
      <c r="K9929" s="220"/>
      <c r="L9929" s="220"/>
      <c r="M9929" s="326"/>
      <c r="N9929" s="220"/>
      <c r="O9929" s="220"/>
      <c r="P9929" s="220"/>
      <c r="Q9929" s="326"/>
      <c r="R9929" s="326"/>
      <c r="S9929" s="326"/>
      <c r="T9929" s="326"/>
    </row>
    <row r="9930" spans="1:20">
      <c r="A9930" s="220"/>
      <c r="B9930" s="220"/>
      <c r="C9930" s="220"/>
      <c r="D9930" s="220"/>
      <c r="E9930" s="220"/>
      <c r="F9930" s="220"/>
      <c r="G9930" s="220"/>
      <c r="H9930" s="220"/>
      <c r="I9930" s="220"/>
      <c r="J9930" s="220"/>
      <c r="K9930" s="220"/>
      <c r="L9930" s="220"/>
      <c r="M9930" s="326"/>
      <c r="N9930" s="220"/>
      <c r="O9930" s="220"/>
      <c r="P9930" s="220"/>
      <c r="Q9930" s="326"/>
      <c r="R9930" s="326"/>
      <c r="S9930" s="326"/>
      <c r="T9930" s="326"/>
    </row>
    <row r="9931" spans="1:20">
      <c r="A9931" s="220"/>
      <c r="B9931" s="220"/>
      <c r="C9931" s="220"/>
      <c r="D9931" s="220"/>
      <c r="E9931" s="220"/>
      <c r="F9931" s="220"/>
      <c r="G9931" s="220"/>
      <c r="H9931" s="220"/>
      <c r="I9931" s="220"/>
      <c r="J9931" s="220"/>
      <c r="K9931" s="220"/>
      <c r="L9931" s="220"/>
      <c r="M9931" s="326"/>
      <c r="N9931" s="220"/>
      <c r="O9931" s="220"/>
      <c r="P9931" s="220"/>
      <c r="Q9931" s="326"/>
      <c r="R9931" s="326"/>
      <c r="S9931" s="326"/>
      <c r="T9931" s="326"/>
    </row>
    <row r="9932" spans="1:20">
      <c r="A9932" s="220"/>
      <c r="B9932" s="220"/>
      <c r="C9932" s="220"/>
      <c r="D9932" s="220"/>
      <c r="E9932" s="220"/>
      <c r="F9932" s="220"/>
      <c r="G9932" s="220"/>
      <c r="H9932" s="220"/>
      <c r="I9932" s="220"/>
      <c r="J9932" s="220"/>
      <c r="K9932" s="220"/>
      <c r="L9932" s="220"/>
      <c r="M9932" s="326"/>
      <c r="N9932" s="220"/>
      <c r="O9932" s="220"/>
      <c r="P9932" s="220"/>
      <c r="Q9932" s="326"/>
      <c r="R9932" s="326"/>
      <c r="S9932" s="326"/>
      <c r="T9932" s="326"/>
    </row>
    <row r="9933" spans="1:20">
      <c r="A9933" s="220"/>
      <c r="B9933" s="220"/>
      <c r="C9933" s="220"/>
      <c r="D9933" s="220"/>
      <c r="E9933" s="220"/>
      <c r="F9933" s="220"/>
      <c r="G9933" s="220"/>
      <c r="H9933" s="220"/>
      <c r="I9933" s="220"/>
      <c r="J9933" s="220"/>
      <c r="K9933" s="220"/>
      <c r="L9933" s="220"/>
      <c r="M9933" s="326"/>
      <c r="N9933" s="220"/>
      <c r="O9933" s="220"/>
      <c r="P9933" s="220"/>
      <c r="Q9933" s="326"/>
      <c r="R9933" s="326"/>
      <c r="S9933" s="326"/>
      <c r="T9933" s="326"/>
    </row>
    <row r="9934" spans="1:20">
      <c r="A9934" s="220"/>
      <c r="B9934" s="220"/>
      <c r="C9934" s="220"/>
      <c r="D9934" s="220"/>
      <c r="E9934" s="220"/>
      <c r="F9934" s="220"/>
      <c r="G9934" s="220"/>
      <c r="H9934" s="220"/>
      <c r="I9934" s="220"/>
      <c r="J9934" s="220"/>
      <c r="K9934" s="220"/>
      <c r="L9934" s="220"/>
      <c r="M9934" s="326"/>
      <c r="N9934" s="220"/>
      <c r="O9934" s="220"/>
      <c r="P9934" s="220"/>
      <c r="Q9934" s="326"/>
      <c r="R9934" s="326"/>
      <c r="S9934" s="326"/>
      <c r="T9934" s="326"/>
    </row>
    <row r="9935" spans="1:20">
      <c r="A9935" s="220"/>
      <c r="B9935" s="220"/>
      <c r="C9935" s="220"/>
      <c r="D9935" s="220"/>
      <c r="E9935" s="220"/>
      <c r="F9935" s="220"/>
      <c r="G9935" s="220"/>
      <c r="H9935" s="220"/>
      <c r="I9935" s="220"/>
      <c r="J9935" s="220"/>
      <c r="K9935" s="220"/>
      <c r="L9935" s="220"/>
      <c r="M9935" s="326"/>
      <c r="N9935" s="220"/>
      <c r="O9935" s="220"/>
      <c r="P9935" s="220"/>
      <c r="Q9935" s="326"/>
      <c r="R9935" s="326"/>
      <c r="S9935" s="326"/>
      <c r="T9935" s="326"/>
    </row>
    <row r="9936" spans="1:20">
      <c r="A9936" s="220"/>
      <c r="B9936" s="220"/>
      <c r="C9936" s="220"/>
      <c r="D9936" s="220"/>
      <c r="E9936" s="220"/>
      <c r="F9936" s="220"/>
      <c r="G9936" s="220"/>
      <c r="H9936" s="220"/>
      <c r="I9936" s="220"/>
      <c r="J9936" s="220"/>
      <c r="K9936" s="220"/>
      <c r="L9936" s="220"/>
      <c r="M9936" s="326"/>
      <c r="N9936" s="220"/>
      <c r="O9936" s="220"/>
      <c r="P9936" s="220"/>
      <c r="Q9936" s="326"/>
      <c r="R9936" s="326"/>
      <c r="S9936" s="326"/>
      <c r="T9936" s="326"/>
    </row>
    <row r="9937" spans="1:20">
      <c r="A9937" s="220"/>
      <c r="B9937" s="220"/>
      <c r="C9937" s="220"/>
      <c r="D9937" s="220"/>
      <c r="E9937" s="220"/>
      <c r="F9937" s="220"/>
      <c r="G9937" s="220"/>
      <c r="H9937" s="220"/>
      <c r="I9937" s="220"/>
      <c r="J9937" s="220"/>
      <c r="K9937" s="220"/>
      <c r="L9937" s="220"/>
      <c r="M9937" s="326"/>
      <c r="N9937" s="220"/>
      <c r="O9937" s="220"/>
      <c r="P9937" s="220"/>
      <c r="Q9937" s="326"/>
      <c r="R9937" s="326"/>
      <c r="S9937" s="326"/>
      <c r="T9937" s="326"/>
    </row>
    <row r="9938" spans="1:20">
      <c r="A9938" s="220"/>
      <c r="B9938" s="220"/>
      <c r="C9938" s="220"/>
      <c r="D9938" s="220"/>
      <c r="E9938" s="220"/>
      <c r="F9938" s="220"/>
      <c r="G9938" s="220"/>
      <c r="H9938" s="220"/>
      <c r="I9938" s="220"/>
      <c r="J9938" s="220"/>
      <c r="K9938" s="220"/>
      <c r="L9938" s="220"/>
      <c r="M9938" s="326"/>
      <c r="N9938" s="220"/>
      <c r="O9938" s="220"/>
      <c r="P9938" s="220"/>
      <c r="Q9938" s="326"/>
      <c r="R9938" s="326"/>
      <c r="S9938" s="326"/>
      <c r="T9938" s="326"/>
    </row>
    <row r="9939" spans="1:20">
      <c r="A9939" s="220"/>
      <c r="B9939" s="220"/>
      <c r="C9939" s="220"/>
      <c r="D9939" s="220"/>
      <c r="E9939" s="220"/>
      <c r="F9939" s="220"/>
      <c r="G9939" s="220"/>
      <c r="H9939" s="220"/>
      <c r="I9939" s="220"/>
      <c r="J9939" s="220"/>
      <c r="K9939" s="220"/>
      <c r="L9939" s="220"/>
      <c r="M9939" s="326"/>
      <c r="N9939" s="220"/>
      <c r="O9939" s="220"/>
      <c r="P9939" s="220"/>
      <c r="Q9939" s="326"/>
      <c r="R9939" s="326"/>
      <c r="S9939" s="326"/>
      <c r="T9939" s="326"/>
    </row>
    <row r="9940" spans="1:20">
      <c r="A9940" s="220"/>
      <c r="B9940" s="220"/>
      <c r="C9940" s="220"/>
      <c r="D9940" s="220"/>
      <c r="E9940" s="220"/>
      <c r="F9940" s="220"/>
      <c r="G9940" s="220"/>
      <c r="H9940" s="220"/>
      <c r="I9940" s="220"/>
      <c r="J9940" s="220"/>
      <c r="K9940" s="220"/>
      <c r="L9940" s="220"/>
      <c r="M9940" s="326"/>
      <c r="N9940" s="220"/>
      <c r="O9940" s="220"/>
      <c r="P9940" s="220"/>
      <c r="Q9940" s="326"/>
      <c r="R9940" s="326"/>
      <c r="S9940" s="326"/>
      <c r="T9940" s="326"/>
    </row>
    <row r="9941" spans="1:20">
      <c r="A9941" s="220"/>
      <c r="B9941" s="220"/>
      <c r="C9941" s="220"/>
      <c r="D9941" s="220"/>
      <c r="E9941" s="220"/>
      <c r="F9941" s="220"/>
      <c r="G9941" s="220"/>
      <c r="H9941" s="220"/>
      <c r="I9941" s="220"/>
      <c r="J9941" s="220"/>
      <c r="K9941" s="220"/>
      <c r="L9941" s="220"/>
      <c r="M9941" s="326"/>
      <c r="N9941" s="220"/>
      <c r="O9941" s="220"/>
      <c r="P9941" s="220"/>
      <c r="Q9941" s="326"/>
      <c r="R9941" s="326"/>
      <c r="S9941" s="326"/>
      <c r="T9941" s="326"/>
    </row>
    <row r="9942" spans="1:20">
      <c r="A9942" s="220"/>
      <c r="B9942" s="220"/>
      <c r="C9942" s="220"/>
      <c r="D9942" s="220"/>
      <c r="E9942" s="220"/>
      <c r="F9942" s="220"/>
      <c r="G9942" s="220"/>
      <c r="H9942" s="220"/>
      <c r="I9942" s="220"/>
      <c r="J9942" s="220"/>
      <c r="K9942" s="220"/>
      <c r="L9942" s="220"/>
      <c r="M9942" s="326"/>
      <c r="N9942" s="220"/>
      <c r="O9942" s="220"/>
      <c r="P9942" s="220"/>
      <c r="Q9942" s="326"/>
      <c r="R9942" s="326"/>
      <c r="S9942" s="326"/>
      <c r="T9942" s="326"/>
    </row>
    <row r="9943" spans="1:20">
      <c r="A9943" s="220"/>
      <c r="B9943" s="220"/>
      <c r="C9943" s="220"/>
      <c r="D9943" s="220"/>
      <c r="E9943" s="220"/>
      <c r="F9943" s="220"/>
      <c r="G9943" s="220"/>
      <c r="H9943" s="220"/>
      <c r="I9943" s="220"/>
      <c r="J9943" s="220"/>
      <c r="K9943" s="220"/>
      <c r="L9943" s="220"/>
      <c r="M9943" s="326"/>
      <c r="N9943" s="220"/>
      <c r="O9943" s="220"/>
      <c r="P9943" s="220"/>
      <c r="Q9943" s="326"/>
      <c r="R9943" s="326"/>
      <c r="S9943" s="326"/>
      <c r="T9943" s="326"/>
    </row>
    <row r="9944" spans="1:20">
      <c r="A9944" s="220"/>
      <c r="B9944" s="220"/>
      <c r="C9944" s="220"/>
      <c r="D9944" s="220"/>
      <c r="E9944" s="220"/>
      <c r="F9944" s="220"/>
      <c r="G9944" s="220"/>
      <c r="H9944" s="220"/>
      <c r="I9944" s="220"/>
      <c r="J9944" s="220"/>
      <c r="K9944" s="220"/>
      <c r="L9944" s="220"/>
      <c r="M9944" s="326"/>
      <c r="N9944" s="220"/>
      <c r="O9944" s="220"/>
      <c r="P9944" s="220"/>
      <c r="Q9944" s="326"/>
      <c r="R9944" s="326"/>
      <c r="S9944" s="326"/>
      <c r="T9944" s="326"/>
    </row>
    <row r="9945" spans="1:20">
      <c r="A9945" s="220"/>
      <c r="B9945" s="220"/>
      <c r="C9945" s="220"/>
      <c r="D9945" s="220"/>
      <c r="E9945" s="220"/>
      <c r="F9945" s="220"/>
      <c r="G9945" s="220"/>
      <c r="H9945" s="220"/>
      <c r="I9945" s="220"/>
      <c r="J9945" s="220"/>
      <c r="K9945" s="220"/>
      <c r="L9945" s="220"/>
      <c r="M9945" s="326"/>
      <c r="N9945" s="220"/>
      <c r="O9945" s="220"/>
      <c r="P9945" s="220"/>
      <c r="Q9945" s="326"/>
      <c r="R9945" s="326"/>
      <c r="S9945" s="326"/>
      <c r="T9945" s="326"/>
    </row>
    <row r="9946" spans="1:20">
      <c r="A9946" s="220"/>
      <c r="B9946" s="220"/>
      <c r="C9946" s="220"/>
      <c r="D9946" s="220"/>
      <c r="E9946" s="220"/>
      <c r="F9946" s="220"/>
      <c r="G9946" s="220"/>
      <c r="H9946" s="220"/>
      <c r="I9946" s="220"/>
      <c r="J9946" s="220"/>
      <c r="K9946" s="220"/>
      <c r="L9946" s="220"/>
      <c r="M9946" s="326"/>
      <c r="N9946" s="220"/>
      <c r="O9946" s="220"/>
      <c r="P9946" s="220"/>
      <c r="Q9946" s="326"/>
      <c r="R9946" s="326"/>
      <c r="S9946" s="326"/>
      <c r="T9946" s="326"/>
    </row>
    <row r="9947" spans="1:20">
      <c r="A9947" s="220"/>
      <c r="B9947" s="220"/>
      <c r="C9947" s="220"/>
      <c r="D9947" s="220"/>
      <c r="E9947" s="220"/>
      <c r="F9947" s="220"/>
      <c r="G9947" s="220"/>
      <c r="H9947" s="220"/>
      <c r="I9947" s="220"/>
      <c r="J9947" s="220"/>
      <c r="K9947" s="220"/>
      <c r="L9947" s="220"/>
      <c r="M9947" s="326"/>
      <c r="N9947" s="220"/>
      <c r="O9947" s="220"/>
      <c r="P9947" s="220"/>
      <c r="Q9947" s="326"/>
      <c r="R9947" s="326"/>
      <c r="S9947" s="326"/>
      <c r="T9947" s="326"/>
    </row>
    <row r="9948" spans="1:20">
      <c r="A9948" s="220"/>
      <c r="B9948" s="220"/>
      <c r="C9948" s="220"/>
      <c r="D9948" s="220"/>
      <c r="E9948" s="220"/>
      <c r="F9948" s="220"/>
      <c r="G9948" s="220"/>
      <c r="H9948" s="220"/>
      <c r="I9948" s="220"/>
      <c r="J9948" s="220"/>
      <c r="K9948" s="220"/>
      <c r="L9948" s="220"/>
      <c r="M9948" s="326"/>
      <c r="N9948" s="220"/>
      <c r="O9948" s="220"/>
      <c r="P9948" s="220"/>
      <c r="Q9948" s="326"/>
      <c r="R9948" s="326"/>
      <c r="S9948" s="326"/>
      <c r="T9948" s="326"/>
    </row>
    <row r="9949" spans="1:20">
      <c r="A9949" s="220"/>
      <c r="B9949" s="220"/>
      <c r="C9949" s="220"/>
      <c r="D9949" s="220"/>
      <c r="E9949" s="220"/>
      <c r="F9949" s="220"/>
      <c r="G9949" s="220"/>
      <c r="H9949" s="220"/>
      <c r="I9949" s="220"/>
      <c r="J9949" s="220"/>
      <c r="K9949" s="220"/>
      <c r="L9949" s="220"/>
      <c r="M9949" s="326"/>
      <c r="N9949" s="220"/>
      <c r="O9949" s="220"/>
      <c r="P9949" s="220"/>
      <c r="Q9949" s="326"/>
      <c r="R9949" s="326"/>
      <c r="S9949" s="326"/>
      <c r="T9949" s="326"/>
    </row>
    <row r="9950" spans="1:20">
      <c r="A9950" s="220"/>
      <c r="B9950" s="220"/>
      <c r="C9950" s="220"/>
      <c r="D9950" s="220"/>
      <c r="E9950" s="220"/>
      <c r="F9950" s="220"/>
      <c r="G9950" s="220"/>
      <c r="H9950" s="220"/>
      <c r="I9950" s="220"/>
      <c r="J9950" s="220"/>
      <c r="K9950" s="220"/>
      <c r="L9950" s="220"/>
      <c r="M9950" s="326"/>
      <c r="N9950" s="220"/>
      <c r="O9950" s="220"/>
      <c r="P9950" s="220"/>
      <c r="Q9950" s="326"/>
      <c r="R9950" s="326"/>
      <c r="S9950" s="326"/>
      <c r="T9950" s="326"/>
    </row>
    <row r="9951" spans="1:20">
      <c r="A9951" s="220"/>
      <c r="B9951" s="220"/>
      <c r="C9951" s="220"/>
      <c r="D9951" s="220"/>
      <c r="E9951" s="220"/>
      <c r="F9951" s="220"/>
      <c r="G9951" s="220"/>
      <c r="H9951" s="220"/>
      <c r="I9951" s="220"/>
      <c r="J9951" s="220"/>
      <c r="K9951" s="220"/>
      <c r="L9951" s="220"/>
      <c r="M9951" s="326"/>
      <c r="N9951" s="220"/>
      <c r="O9951" s="220"/>
      <c r="P9951" s="220"/>
      <c r="Q9951" s="326"/>
      <c r="R9951" s="326"/>
      <c r="S9951" s="326"/>
      <c r="T9951" s="326"/>
    </row>
    <row r="9952" spans="1:20">
      <c r="A9952" s="220"/>
      <c r="B9952" s="220"/>
      <c r="C9952" s="220"/>
      <c r="D9952" s="220"/>
      <c r="E9952" s="220"/>
      <c r="F9952" s="220"/>
      <c r="G9952" s="220"/>
      <c r="H9952" s="220"/>
      <c r="I9952" s="220"/>
      <c r="J9952" s="220"/>
      <c r="K9952" s="220"/>
      <c r="L9952" s="220"/>
      <c r="M9952" s="326"/>
      <c r="N9952" s="220"/>
      <c r="O9952" s="220"/>
      <c r="P9952" s="220"/>
      <c r="Q9952" s="326"/>
      <c r="R9952" s="326"/>
      <c r="S9952" s="326"/>
      <c r="T9952" s="326"/>
    </row>
    <row r="9953" spans="1:20">
      <c r="A9953" s="220"/>
      <c r="B9953" s="220"/>
      <c r="C9953" s="220"/>
      <c r="D9953" s="220"/>
      <c r="E9953" s="220"/>
      <c r="F9953" s="220"/>
      <c r="G9953" s="220"/>
      <c r="H9953" s="220"/>
      <c r="I9953" s="220"/>
      <c r="J9953" s="220"/>
      <c r="K9953" s="220"/>
      <c r="L9953" s="220"/>
      <c r="M9953" s="326"/>
      <c r="N9953" s="220"/>
      <c r="O9953" s="220"/>
      <c r="P9953" s="220"/>
      <c r="Q9953" s="326"/>
      <c r="R9953" s="326"/>
      <c r="S9953" s="326"/>
      <c r="T9953" s="326"/>
    </row>
    <row r="9954" spans="1:20">
      <c r="A9954" s="220"/>
      <c r="B9954" s="220"/>
      <c r="C9954" s="220"/>
      <c r="D9954" s="220"/>
      <c r="E9954" s="220"/>
      <c r="F9954" s="220"/>
      <c r="G9954" s="220"/>
      <c r="H9954" s="220"/>
      <c r="I9954" s="220"/>
      <c r="J9954" s="220"/>
      <c r="K9954" s="220"/>
      <c r="L9954" s="220"/>
      <c r="M9954" s="326"/>
      <c r="N9954" s="220"/>
      <c r="O9954" s="220"/>
      <c r="P9954" s="220"/>
      <c r="Q9954" s="326"/>
      <c r="R9954" s="326"/>
      <c r="S9954" s="326"/>
      <c r="T9954" s="326"/>
    </row>
    <row r="9955" spans="1:20">
      <c r="A9955" s="220"/>
      <c r="B9955" s="220"/>
      <c r="C9955" s="220"/>
      <c r="D9955" s="220"/>
      <c r="E9955" s="220"/>
      <c r="F9955" s="220"/>
      <c r="G9955" s="220"/>
      <c r="H9955" s="220"/>
      <c r="I9955" s="220"/>
      <c r="J9955" s="220"/>
      <c r="K9955" s="220"/>
      <c r="L9955" s="220"/>
      <c r="M9955" s="326"/>
      <c r="N9955" s="220"/>
      <c r="O9955" s="220"/>
      <c r="P9955" s="220"/>
      <c r="Q9955" s="326"/>
      <c r="R9955" s="326"/>
      <c r="S9955" s="326"/>
      <c r="T9955" s="326"/>
    </row>
    <row r="9956" spans="1:20">
      <c r="A9956" s="220"/>
      <c r="B9956" s="220"/>
      <c r="C9956" s="220"/>
      <c r="D9956" s="220"/>
      <c r="E9956" s="220"/>
      <c r="F9956" s="220"/>
      <c r="G9956" s="220"/>
      <c r="H9956" s="220"/>
      <c r="I9956" s="220"/>
      <c r="J9956" s="220"/>
      <c r="K9956" s="220"/>
      <c r="L9956" s="220"/>
      <c r="M9956" s="326"/>
      <c r="N9956" s="220"/>
      <c r="O9956" s="220"/>
      <c r="P9956" s="220"/>
      <c r="Q9956" s="326"/>
      <c r="R9956" s="326"/>
      <c r="S9956" s="326"/>
      <c r="T9956" s="326"/>
    </row>
    <row r="9957" spans="1:20">
      <c r="A9957" s="220"/>
      <c r="B9957" s="220"/>
      <c r="C9957" s="220"/>
      <c r="D9957" s="220"/>
      <c r="E9957" s="220"/>
      <c r="F9957" s="220"/>
      <c r="G9957" s="220"/>
      <c r="H9957" s="220"/>
      <c r="I9957" s="220"/>
      <c r="J9957" s="220"/>
      <c r="K9957" s="220"/>
      <c r="L9957" s="220"/>
      <c r="M9957" s="326"/>
      <c r="N9957" s="220"/>
      <c r="O9957" s="220"/>
      <c r="P9957" s="220"/>
      <c r="Q9957" s="326"/>
      <c r="R9957" s="326"/>
      <c r="S9957" s="326"/>
      <c r="T9957" s="326"/>
    </row>
    <row r="9958" spans="1:20">
      <c r="A9958" s="220"/>
      <c r="B9958" s="220"/>
      <c r="C9958" s="220"/>
      <c r="D9958" s="220"/>
      <c r="E9958" s="220"/>
      <c r="F9958" s="220"/>
      <c r="G9958" s="220"/>
      <c r="H9958" s="220"/>
      <c r="I9958" s="220"/>
      <c r="J9958" s="220"/>
      <c r="K9958" s="220"/>
      <c r="L9958" s="220"/>
      <c r="M9958" s="326"/>
      <c r="N9958" s="220"/>
      <c r="O9958" s="220"/>
      <c r="P9958" s="220"/>
      <c r="Q9958" s="326"/>
      <c r="R9958" s="326"/>
      <c r="S9958" s="326"/>
      <c r="T9958" s="326"/>
    </row>
    <row r="9959" spans="1:20">
      <c r="A9959" s="220"/>
      <c r="B9959" s="220"/>
      <c r="C9959" s="220"/>
      <c r="D9959" s="220"/>
      <c r="E9959" s="220"/>
      <c r="F9959" s="220"/>
      <c r="G9959" s="220"/>
      <c r="H9959" s="220"/>
      <c r="I9959" s="220"/>
      <c r="J9959" s="220"/>
      <c r="K9959" s="220"/>
      <c r="L9959" s="220"/>
      <c r="M9959" s="326"/>
      <c r="N9959" s="220"/>
      <c r="O9959" s="220"/>
      <c r="P9959" s="220"/>
      <c r="Q9959" s="326"/>
      <c r="R9959" s="326"/>
      <c r="S9959" s="326"/>
      <c r="T9959" s="326"/>
    </row>
    <row r="9960" spans="1:20">
      <c r="A9960" s="220"/>
      <c r="B9960" s="220"/>
      <c r="C9960" s="220"/>
      <c r="D9960" s="220"/>
      <c r="E9960" s="220"/>
      <c r="F9960" s="220"/>
      <c r="G9960" s="220"/>
      <c r="H9960" s="220"/>
      <c r="I9960" s="220"/>
      <c r="J9960" s="220"/>
      <c r="K9960" s="220"/>
      <c r="L9960" s="220"/>
      <c r="M9960" s="326"/>
      <c r="N9960" s="220"/>
      <c r="O9960" s="220"/>
      <c r="P9960" s="220"/>
      <c r="Q9960" s="326"/>
      <c r="R9960" s="326"/>
      <c r="S9960" s="326"/>
      <c r="T9960" s="326"/>
    </row>
    <row r="9961" spans="1:20">
      <c r="A9961" s="220"/>
      <c r="B9961" s="220"/>
      <c r="C9961" s="220"/>
      <c r="D9961" s="220"/>
      <c r="E9961" s="220"/>
      <c r="F9961" s="220"/>
      <c r="G9961" s="220"/>
      <c r="H9961" s="220"/>
      <c r="I9961" s="220"/>
      <c r="J9961" s="220"/>
      <c r="K9961" s="220"/>
      <c r="L9961" s="220"/>
      <c r="M9961" s="326"/>
      <c r="N9961" s="220"/>
      <c r="O9961" s="220"/>
      <c r="P9961" s="220"/>
      <c r="Q9961" s="326"/>
      <c r="R9961" s="326"/>
      <c r="S9961" s="326"/>
      <c r="T9961" s="326"/>
    </row>
    <row r="9962" spans="1:20">
      <c r="A9962" s="220"/>
      <c r="B9962" s="220"/>
      <c r="C9962" s="220"/>
      <c r="D9962" s="220"/>
      <c r="E9962" s="220"/>
      <c r="F9962" s="220"/>
      <c r="G9962" s="220"/>
      <c r="H9962" s="220"/>
      <c r="I9962" s="220"/>
      <c r="J9962" s="220"/>
      <c r="K9962" s="220"/>
      <c r="L9962" s="220"/>
      <c r="M9962" s="326"/>
      <c r="N9962" s="220"/>
      <c r="O9962" s="220"/>
      <c r="P9962" s="220"/>
      <c r="Q9962" s="326"/>
      <c r="R9962" s="326"/>
      <c r="S9962" s="326"/>
      <c r="T9962" s="326"/>
    </row>
    <row r="9963" spans="1:20">
      <c r="A9963" s="220"/>
      <c r="B9963" s="220"/>
      <c r="C9963" s="220"/>
      <c r="D9963" s="220"/>
      <c r="E9963" s="220"/>
      <c r="F9963" s="220"/>
      <c r="G9963" s="220"/>
      <c r="H9963" s="220"/>
      <c r="I9963" s="220"/>
      <c r="J9963" s="220"/>
      <c r="K9963" s="220"/>
      <c r="L9963" s="220"/>
      <c r="M9963" s="326"/>
      <c r="N9963" s="220"/>
      <c r="O9963" s="220"/>
      <c r="P9963" s="220"/>
      <c r="Q9963" s="326"/>
      <c r="R9963" s="326"/>
      <c r="S9963" s="326"/>
      <c r="T9963" s="326"/>
    </row>
    <row r="9964" spans="1:20">
      <c r="A9964" s="220"/>
      <c r="B9964" s="220"/>
      <c r="C9964" s="220"/>
      <c r="D9964" s="220"/>
      <c r="E9964" s="220"/>
      <c r="F9964" s="220"/>
      <c r="G9964" s="220"/>
      <c r="H9964" s="220"/>
      <c r="I9964" s="220"/>
      <c r="J9964" s="220"/>
      <c r="K9964" s="220"/>
      <c r="L9964" s="220"/>
      <c r="M9964" s="326"/>
      <c r="N9964" s="220"/>
      <c r="O9964" s="220"/>
      <c r="P9964" s="220"/>
      <c r="Q9964" s="326"/>
      <c r="R9964" s="326"/>
      <c r="S9964" s="326"/>
      <c r="T9964" s="326"/>
    </row>
    <row r="9965" spans="1:20">
      <c r="A9965" s="220"/>
      <c r="B9965" s="220"/>
      <c r="C9965" s="220"/>
      <c r="D9965" s="220"/>
      <c r="E9965" s="220"/>
      <c r="F9965" s="220"/>
      <c r="G9965" s="220"/>
      <c r="H9965" s="220"/>
      <c r="I9965" s="220"/>
      <c r="J9965" s="220"/>
      <c r="K9965" s="220"/>
      <c r="L9965" s="220"/>
      <c r="M9965" s="326"/>
      <c r="N9965" s="220"/>
      <c r="O9965" s="220"/>
      <c r="P9965" s="220"/>
      <c r="Q9965" s="326"/>
      <c r="R9965" s="326"/>
      <c r="S9965" s="326"/>
      <c r="T9965" s="326"/>
    </row>
    <row r="9966" spans="1:20">
      <c r="A9966" s="220"/>
      <c r="B9966" s="220"/>
      <c r="C9966" s="220"/>
      <c r="D9966" s="220"/>
      <c r="E9966" s="220"/>
      <c r="F9966" s="220"/>
      <c r="G9966" s="220"/>
      <c r="H9966" s="220"/>
      <c r="I9966" s="220"/>
      <c r="J9966" s="220"/>
      <c r="K9966" s="220"/>
      <c r="L9966" s="220"/>
      <c r="M9966" s="326"/>
      <c r="N9966" s="220"/>
      <c r="O9966" s="220"/>
      <c r="P9966" s="220"/>
      <c r="Q9966" s="326"/>
      <c r="R9966" s="326"/>
      <c r="S9966" s="326"/>
      <c r="T9966" s="326"/>
    </row>
    <row r="9967" spans="1:20">
      <c r="A9967" s="220"/>
      <c r="B9967" s="220"/>
      <c r="C9967" s="220"/>
      <c r="D9967" s="220"/>
      <c r="E9967" s="220"/>
      <c r="F9967" s="220"/>
      <c r="G9967" s="220"/>
      <c r="H9967" s="220"/>
      <c r="I9967" s="220"/>
      <c r="J9967" s="220"/>
      <c r="K9967" s="220"/>
      <c r="L9967" s="220"/>
      <c r="M9967" s="326"/>
      <c r="N9967" s="220"/>
      <c r="O9967" s="220"/>
      <c r="P9967" s="220"/>
      <c r="Q9967" s="326"/>
      <c r="R9967" s="326"/>
      <c r="S9967" s="326"/>
      <c r="T9967" s="326"/>
    </row>
    <row r="9968" spans="1:20">
      <c r="A9968" s="220"/>
      <c r="B9968" s="220"/>
      <c r="C9968" s="220"/>
      <c r="D9968" s="220"/>
      <c r="E9968" s="220"/>
      <c r="F9968" s="220"/>
      <c r="G9968" s="220"/>
      <c r="H9968" s="220"/>
      <c r="I9968" s="220"/>
      <c r="J9968" s="220"/>
      <c r="K9968" s="220"/>
      <c r="L9968" s="220"/>
      <c r="M9968" s="326"/>
      <c r="N9968" s="220"/>
      <c r="O9968" s="220"/>
      <c r="P9968" s="220"/>
      <c r="Q9968" s="326"/>
      <c r="R9968" s="326"/>
      <c r="S9968" s="326"/>
      <c r="T9968" s="326"/>
    </row>
    <row r="9969" spans="1:20">
      <c r="A9969" s="220"/>
      <c r="B9969" s="220"/>
      <c r="C9969" s="220"/>
      <c r="D9969" s="220"/>
      <c r="E9969" s="220"/>
      <c r="F9969" s="220"/>
      <c r="G9969" s="220"/>
      <c r="H9969" s="220"/>
      <c r="I9969" s="220"/>
      <c r="J9969" s="220"/>
      <c r="K9969" s="220"/>
      <c r="L9969" s="220"/>
      <c r="M9969" s="326"/>
      <c r="N9969" s="220"/>
      <c r="O9969" s="220"/>
      <c r="P9969" s="220"/>
      <c r="Q9969" s="326"/>
      <c r="R9969" s="326"/>
      <c r="S9969" s="326"/>
      <c r="T9969" s="326"/>
    </row>
    <row r="9970" spans="1:20">
      <c r="A9970" s="220"/>
      <c r="B9970" s="220"/>
      <c r="C9970" s="220"/>
      <c r="D9970" s="220"/>
      <c r="E9970" s="220"/>
      <c r="F9970" s="220"/>
      <c r="G9970" s="220"/>
      <c r="H9970" s="220"/>
      <c r="I9970" s="220"/>
      <c r="J9970" s="220"/>
      <c r="K9970" s="220"/>
      <c r="L9970" s="220"/>
      <c r="M9970" s="326"/>
      <c r="N9970" s="220"/>
      <c r="O9970" s="220"/>
      <c r="P9970" s="220"/>
      <c r="Q9970" s="326"/>
      <c r="R9970" s="326"/>
      <c r="S9970" s="326"/>
      <c r="T9970" s="326"/>
    </row>
    <row r="9971" spans="1:20">
      <c r="A9971" s="220"/>
      <c r="B9971" s="220"/>
      <c r="C9971" s="220"/>
      <c r="D9971" s="220"/>
      <c r="E9971" s="220"/>
      <c r="F9971" s="220"/>
      <c r="G9971" s="220"/>
      <c r="H9971" s="220"/>
      <c r="I9971" s="220"/>
      <c r="J9971" s="220"/>
      <c r="K9971" s="220"/>
      <c r="L9971" s="220"/>
      <c r="M9971" s="326"/>
      <c r="N9971" s="220"/>
      <c r="O9971" s="220"/>
      <c r="P9971" s="220"/>
      <c r="Q9971" s="326"/>
      <c r="R9971" s="326"/>
      <c r="S9971" s="326"/>
      <c r="T9971" s="326"/>
    </row>
    <row r="9972" spans="1:20">
      <c r="A9972" s="220"/>
      <c r="B9972" s="220"/>
      <c r="C9972" s="220"/>
      <c r="D9972" s="220"/>
      <c r="E9972" s="220"/>
      <c r="F9972" s="220"/>
      <c r="G9972" s="220"/>
      <c r="H9972" s="220"/>
      <c r="I9972" s="220"/>
      <c r="J9972" s="220"/>
      <c r="K9972" s="220"/>
      <c r="L9972" s="220"/>
      <c r="M9972" s="326"/>
      <c r="N9972" s="220"/>
      <c r="O9972" s="220"/>
      <c r="P9972" s="220"/>
      <c r="Q9972" s="326"/>
      <c r="R9972" s="326"/>
      <c r="S9972" s="326"/>
      <c r="T9972" s="326"/>
    </row>
    <row r="9973" spans="1:20">
      <c r="A9973" s="220"/>
      <c r="B9973" s="220"/>
      <c r="C9973" s="220"/>
      <c r="D9973" s="220"/>
      <c r="E9973" s="220"/>
      <c r="F9973" s="220"/>
      <c r="G9973" s="220"/>
      <c r="H9973" s="220"/>
      <c r="I9973" s="220"/>
      <c r="J9973" s="220"/>
      <c r="K9973" s="220"/>
      <c r="L9973" s="220"/>
      <c r="M9973" s="326"/>
      <c r="N9973" s="220"/>
      <c r="O9973" s="220"/>
      <c r="P9973" s="220"/>
      <c r="Q9973" s="326"/>
      <c r="R9973" s="326"/>
      <c r="S9973" s="326"/>
      <c r="T9973" s="326"/>
    </row>
    <row r="9974" spans="1:20">
      <c r="A9974" s="220"/>
      <c r="B9974" s="220"/>
      <c r="C9974" s="220"/>
      <c r="D9974" s="220"/>
      <c r="E9974" s="220"/>
      <c r="F9974" s="220"/>
      <c r="G9974" s="220"/>
      <c r="H9974" s="220"/>
      <c r="I9974" s="220"/>
      <c r="J9974" s="220"/>
      <c r="K9974" s="220"/>
      <c r="L9974" s="220"/>
      <c r="M9974" s="326"/>
      <c r="N9974" s="220"/>
      <c r="O9974" s="220"/>
      <c r="P9974" s="220"/>
      <c r="Q9974" s="326"/>
      <c r="R9974" s="326"/>
      <c r="S9974" s="326"/>
      <c r="T9974" s="326"/>
    </row>
    <row r="9975" spans="1:20">
      <c r="A9975" s="220"/>
      <c r="B9975" s="220"/>
      <c r="C9975" s="220"/>
      <c r="D9975" s="220"/>
      <c r="E9975" s="220"/>
      <c r="F9975" s="220"/>
      <c r="G9975" s="220"/>
      <c r="H9975" s="220"/>
      <c r="I9975" s="220"/>
      <c r="J9975" s="220"/>
      <c r="K9975" s="220"/>
      <c r="L9975" s="220"/>
      <c r="M9975" s="326"/>
      <c r="N9975" s="220"/>
      <c r="O9975" s="220"/>
      <c r="P9975" s="220"/>
      <c r="Q9975" s="326"/>
      <c r="R9975" s="326"/>
      <c r="S9975" s="326"/>
      <c r="T9975" s="326"/>
    </row>
    <row r="9976" spans="1:20">
      <c r="A9976" s="220"/>
      <c r="B9976" s="220"/>
      <c r="C9976" s="220"/>
      <c r="D9976" s="220"/>
      <c r="E9976" s="220"/>
      <c r="F9976" s="220"/>
      <c r="G9976" s="220"/>
      <c r="H9976" s="220"/>
      <c r="I9976" s="220"/>
      <c r="J9976" s="220"/>
      <c r="K9976" s="220"/>
      <c r="L9976" s="220"/>
      <c r="M9976" s="326"/>
      <c r="N9976" s="220"/>
      <c r="O9976" s="220"/>
      <c r="P9976" s="220"/>
      <c r="Q9976" s="326"/>
      <c r="R9976" s="326"/>
      <c r="S9976" s="326"/>
      <c r="T9976" s="326"/>
    </row>
    <row r="9977" spans="1:20">
      <c r="A9977" s="220"/>
      <c r="B9977" s="220"/>
      <c r="C9977" s="220"/>
      <c r="D9977" s="220"/>
      <c r="E9977" s="220"/>
      <c r="F9977" s="220"/>
      <c r="G9977" s="220"/>
      <c r="H9977" s="220"/>
      <c r="I9977" s="220"/>
      <c r="J9977" s="220"/>
      <c r="K9977" s="220"/>
      <c r="L9977" s="220"/>
      <c r="M9977" s="326"/>
      <c r="N9977" s="220"/>
      <c r="O9977" s="220"/>
      <c r="P9977" s="220"/>
      <c r="Q9977" s="326"/>
      <c r="R9977" s="326"/>
      <c r="S9977" s="326"/>
      <c r="T9977" s="326"/>
    </row>
    <row r="9978" spans="1:20">
      <c r="A9978" s="220"/>
      <c r="B9978" s="220"/>
      <c r="C9978" s="220"/>
      <c r="D9978" s="220"/>
      <c r="E9978" s="220"/>
      <c r="F9978" s="220"/>
      <c r="G9978" s="220"/>
      <c r="H9978" s="220"/>
      <c r="I9978" s="220"/>
      <c r="J9978" s="220"/>
      <c r="K9978" s="220"/>
      <c r="L9978" s="220"/>
      <c r="M9978" s="326"/>
      <c r="N9978" s="220"/>
      <c r="O9978" s="220"/>
      <c r="P9978" s="220"/>
      <c r="Q9978" s="326"/>
      <c r="R9978" s="326"/>
      <c r="S9978" s="326"/>
      <c r="T9978" s="326"/>
    </row>
    <row r="9979" spans="1:20">
      <c r="A9979" s="220"/>
      <c r="B9979" s="220"/>
      <c r="C9979" s="220"/>
      <c r="D9979" s="220"/>
      <c r="E9979" s="220"/>
      <c r="F9979" s="220"/>
      <c r="G9979" s="220"/>
      <c r="H9979" s="220"/>
      <c r="I9979" s="220"/>
      <c r="J9979" s="220"/>
      <c r="K9979" s="220"/>
      <c r="L9979" s="220"/>
      <c r="M9979" s="326"/>
      <c r="N9979" s="220"/>
      <c r="O9979" s="220"/>
      <c r="P9979" s="220"/>
      <c r="Q9979" s="326"/>
      <c r="R9979" s="326"/>
      <c r="S9979" s="326"/>
      <c r="T9979" s="326"/>
    </row>
    <row r="9980" spans="1:20">
      <c r="A9980" s="220"/>
      <c r="B9980" s="220"/>
      <c r="C9980" s="220"/>
      <c r="D9980" s="220"/>
      <c r="E9980" s="220"/>
      <c r="F9980" s="220"/>
      <c r="G9980" s="220"/>
      <c r="H9980" s="220"/>
      <c r="I9980" s="220"/>
      <c r="J9980" s="220"/>
      <c r="K9980" s="220"/>
      <c r="L9980" s="220"/>
      <c r="M9980" s="326"/>
      <c r="N9980" s="220"/>
      <c r="O9980" s="220"/>
      <c r="P9980" s="220"/>
      <c r="Q9980" s="326"/>
      <c r="R9980" s="326"/>
      <c r="S9980" s="326"/>
      <c r="T9980" s="326"/>
    </row>
    <row r="9981" spans="1:20">
      <c r="A9981" s="220"/>
      <c r="B9981" s="220"/>
      <c r="C9981" s="220"/>
      <c r="D9981" s="220"/>
      <c r="E9981" s="220"/>
      <c r="F9981" s="220"/>
      <c r="G9981" s="220"/>
      <c r="H9981" s="220"/>
      <c r="I9981" s="220"/>
      <c r="J9981" s="220"/>
      <c r="K9981" s="220"/>
      <c r="L9981" s="220"/>
      <c r="M9981" s="326"/>
      <c r="N9981" s="220"/>
      <c r="O9981" s="220"/>
      <c r="P9981" s="220"/>
      <c r="Q9981" s="326"/>
      <c r="R9981" s="326"/>
      <c r="S9981" s="326"/>
      <c r="T9981" s="326"/>
    </row>
    <row r="9982" spans="1:20">
      <c r="A9982" s="220"/>
      <c r="B9982" s="220"/>
      <c r="C9982" s="220"/>
      <c r="D9982" s="220"/>
      <c r="E9982" s="220"/>
      <c r="F9982" s="220"/>
      <c r="G9982" s="220"/>
      <c r="H9982" s="220"/>
      <c r="I9982" s="220"/>
      <c r="J9982" s="220"/>
      <c r="K9982" s="220"/>
      <c r="L9982" s="220"/>
      <c r="M9982" s="326"/>
      <c r="N9982" s="220"/>
      <c r="O9982" s="220"/>
      <c r="P9982" s="220"/>
      <c r="Q9982" s="326"/>
      <c r="R9982" s="326"/>
      <c r="S9982" s="326"/>
      <c r="T9982" s="326"/>
    </row>
    <row r="9983" spans="1:20">
      <c r="A9983" s="220"/>
      <c r="B9983" s="220"/>
      <c r="C9983" s="220"/>
      <c r="D9983" s="220"/>
      <c r="E9983" s="220"/>
      <c r="F9983" s="220"/>
      <c r="G9983" s="220"/>
      <c r="H9983" s="220"/>
      <c r="I9983" s="220"/>
      <c r="J9983" s="220"/>
      <c r="K9983" s="220"/>
      <c r="L9983" s="220"/>
      <c r="M9983" s="326"/>
      <c r="N9983" s="220"/>
      <c r="O9983" s="220"/>
      <c r="P9983" s="220"/>
      <c r="Q9983" s="326"/>
      <c r="R9983" s="326"/>
      <c r="S9983" s="326"/>
      <c r="T9983" s="326"/>
    </row>
    <row r="9984" spans="1:20">
      <c r="A9984" s="220"/>
      <c r="B9984" s="220"/>
      <c r="C9984" s="220"/>
      <c r="D9984" s="220"/>
      <c r="E9984" s="220"/>
      <c r="F9984" s="220"/>
      <c r="G9984" s="220"/>
      <c r="H9984" s="220"/>
      <c r="I9984" s="220"/>
      <c r="J9984" s="220"/>
      <c r="K9984" s="220"/>
      <c r="L9984" s="220"/>
      <c r="M9984" s="326"/>
      <c r="N9984" s="220"/>
      <c r="O9984" s="220"/>
      <c r="P9984" s="220"/>
      <c r="Q9984" s="326"/>
      <c r="R9984" s="326"/>
      <c r="S9984" s="326"/>
      <c r="T9984" s="326"/>
    </row>
    <row r="9985" spans="1:20">
      <c r="A9985" s="220"/>
      <c r="B9985" s="220"/>
      <c r="C9985" s="220"/>
      <c r="D9985" s="220"/>
      <c r="E9985" s="220"/>
      <c r="F9985" s="220"/>
      <c r="G9985" s="220"/>
      <c r="H9985" s="220"/>
      <c r="I9985" s="220"/>
      <c r="J9985" s="220"/>
      <c r="K9985" s="220"/>
      <c r="L9985" s="220"/>
      <c r="M9985" s="326"/>
      <c r="N9985" s="220"/>
      <c r="O9985" s="220"/>
      <c r="P9985" s="220"/>
      <c r="Q9985" s="326"/>
      <c r="R9985" s="326"/>
      <c r="S9985" s="326"/>
      <c r="T9985" s="326"/>
    </row>
    <row r="9986" spans="1:20">
      <c r="A9986" s="220"/>
      <c r="B9986" s="220"/>
      <c r="C9986" s="220"/>
      <c r="D9986" s="220"/>
      <c r="E9986" s="220"/>
      <c r="F9986" s="220"/>
      <c r="G9986" s="220"/>
      <c r="H9986" s="220"/>
      <c r="I9986" s="220"/>
      <c r="J9986" s="220"/>
      <c r="K9986" s="220"/>
      <c r="L9986" s="220"/>
      <c r="M9986" s="326"/>
      <c r="N9986" s="220"/>
      <c r="O9986" s="220"/>
      <c r="P9986" s="220"/>
      <c r="Q9986" s="326"/>
      <c r="R9986" s="326"/>
      <c r="S9986" s="326"/>
      <c r="T9986" s="326"/>
    </row>
    <row r="9987" spans="1:20">
      <c r="A9987" s="220"/>
      <c r="B9987" s="220"/>
      <c r="C9987" s="220"/>
      <c r="D9987" s="220"/>
      <c r="E9987" s="220"/>
      <c r="F9987" s="220"/>
      <c r="G9987" s="220"/>
      <c r="H9987" s="220"/>
      <c r="I9987" s="220"/>
      <c r="J9987" s="220"/>
      <c r="K9987" s="220"/>
      <c r="L9987" s="220"/>
      <c r="M9987" s="326"/>
      <c r="N9987" s="220"/>
      <c r="O9987" s="220"/>
      <c r="P9987" s="220"/>
      <c r="Q9987" s="326"/>
      <c r="R9987" s="326"/>
      <c r="S9987" s="326"/>
      <c r="T9987" s="326"/>
    </row>
    <row r="9988" spans="1:20">
      <c r="A9988" s="220"/>
      <c r="B9988" s="220"/>
      <c r="C9988" s="220"/>
      <c r="D9988" s="220"/>
      <c r="E9988" s="220"/>
      <c r="F9988" s="220"/>
      <c r="G9988" s="220"/>
      <c r="H9988" s="220"/>
      <c r="I9988" s="220"/>
      <c r="J9988" s="220"/>
      <c r="K9988" s="220"/>
      <c r="L9988" s="220"/>
      <c r="M9988" s="326"/>
      <c r="N9988" s="220"/>
      <c r="O9988" s="220"/>
      <c r="P9988" s="220"/>
      <c r="Q9988" s="326"/>
      <c r="R9988" s="326"/>
      <c r="S9988" s="326"/>
      <c r="T9988" s="326"/>
    </row>
    <row r="9989" spans="1:20">
      <c r="A9989" s="220"/>
      <c r="B9989" s="220"/>
      <c r="C9989" s="220"/>
      <c r="D9989" s="220"/>
      <c r="E9989" s="220"/>
      <c r="F9989" s="220"/>
      <c r="G9989" s="220"/>
      <c r="H9989" s="220"/>
      <c r="I9989" s="220"/>
      <c r="J9989" s="220"/>
      <c r="K9989" s="220"/>
      <c r="L9989" s="220"/>
      <c r="M9989" s="326"/>
      <c r="N9989" s="220"/>
      <c r="O9989" s="220"/>
      <c r="P9989" s="220"/>
      <c r="Q9989" s="326"/>
      <c r="R9989" s="326"/>
      <c r="S9989" s="326"/>
      <c r="T9989" s="326"/>
    </row>
    <row r="9990" spans="1:20">
      <c r="A9990" s="220"/>
      <c r="B9990" s="220"/>
      <c r="C9990" s="220"/>
      <c r="D9990" s="220"/>
      <c r="E9990" s="220"/>
      <c r="F9990" s="220"/>
      <c r="G9990" s="220"/>
      <c r="H9990" s="220"/>
      <c r="I9990" s="220"/>
      <c r="J9990" s="220"/>
      <c r="K9990" s="220"/>
      <c r="L9990" s="220"/>
      <c r="M9990" s="326"/>
      <c r="N9990" s="220"/>
      <c r="O9990" s="220"/>
      <c r="P9990" s="220"/>
      <c r="Q9990" s="326"/>
      <c r="R9990" s="326"/>
      <c r="S9990" s="326"/>
      <c r="T9990" s="326"/>
    </row>
    <row r="9991" spans="1:20">
      <c r="A9991" s="220"/>
      <c r="B9991" s="220"/>
      <c r="C9991" s="220"/>
      <c r="D9991" s="220"/>
      <c r="E9991" s="220"/>
      <c r="F9991" s="220"/>
      <c r="G9991" s="220"/>
      <c r="H9991" s="220"/>
      <c r="I9991" s="220"/>
      <c r="J9991" s="220"/>
      <c r="K9991" s="220"/>
      <c r="L9991" s="220"/>
      <c r="M9991" s="326"/>
      <c r="N9991" s="220"/>
      <c r="O9991" s="220"/>
      <c r="P9991" s="220"/>
      <c r="Q9991" s="326"/>
      <c r="R9991" s="326"/>
      <c r="S9991" s="326"/>
      <c r="T9991" s="326"/>
    </row>
    <row r="9992" spans="1:20">
      <c r="A9992" s="220"/>
      <c r="B9992" s="220"/>
      <c r="C9992" s="220"/>
      <c r="D9992" s="220"/>
      <c r="E9992" s="220"/>
      <c r="F9992" s="220"/>
      <c r="G9992" s="220"/>
      <c r="H9992" s="220"/>
      <c r="I9992" s="220"/>
      <c r="J9992" s="220"/>
      <c r="K9992" s="220"/>
      <c r="L9992" s="220"/>
      <c r="M9992" s="326"/>
      <c r="N9992" s="220"/>
      <c r="O9992" s="220"/>
      <c r="P9992" s="220"/>
      <c r="Q9992" s="326"/>
      <c r="R9992" s="326"/>
      <c r="S9992" s="326"/>
      <c r="T9992" s="326"/>
    </row>
    <row r="9993" spans="1:20">
      <c r="A9993" s="220"/>
      <c r="B9993" s="220"/>
      <c r="C9993" s="220"/>
      <c r="D9993" s="220"/>
      <c r="E9993" s="220"/>
      <c r="F9993" s="220"/>
      <c r="G9993" s="220"/>
      <c r="H9993" s="220"/>
      <c r="I9993" s="220"/>
      <c r="J9993" s="220"/>
      <c r="K9993" s="220"/>
      <c r="L9993" s="220"/>
      <c r="M9993" s="326"/>
      <c r="N9993" s="220"/>
      <c r="O9993" s="220"/>
      <c r="P9993" s="220"/>
      <c r="Q9993" s="326"/>
      <c r="R9993" s="326"/>
      <c r="S9993" s="326"/>
      <c r="T9993" s="326"/>
    </row>
    <row r="9994" spans="1:20">
      <c r="A9994" s="220"/>
      <c r="B9994" s="220"/>
      <c r="C9994" s="220"/>
      <c r="D9994" s="220"/>
      <c r="E9994" s="220"/>
      <c r="F9994" s="220"/>
      <c r="G9994" s="220"/>
      <c r="H9994" s="220"/>
      <c r="I9994" s="220"/>
      <c r="J9994" s="220"/>
      <c r="K9994" s="220"/>
      <c r="L9994" s="220"/>
      <c r="M9994" s="326"/>
      <c r="N9994" s="220"/>
      <c r="O9994" s="220"/>
      <c r="P9994" s="220"/>
      <c r="Q9994" s="326"/>
      <c r="R9994" s="326"/>
      <c r="S9994" s="326"/>
      <c r="T9994" s="326"/>
    </row>
    <row r="9995" spans="1:20">
      <c r="A9995" s="220"/>
      <c r="B9995" s="220"/>
      <c r="C9995" s="220"/>
      <c r="D9995" s="220"/>
      <c r="E9995" s="220"/>
      <c r="F9995" s="220"/>
      <c r="G9995" s="220"/>
      <c r="H9995" s="220"/>
      <c r="I9995" s="220"/>
      <c r="J9995" s="220"/>
      <c r="K9995" s="220"/>
      <c r="L9995" s="220"/>
      <c r="M9995" s="326"/>
      <c r="N9995" s="220"/>
      <c r="O9995" s="220"/>
      <c r="P9995" s="220"/>
      <c r="Q9995" s="326"/>
      <c r="R9995" s="326"/>
      <c r="S9995" s="326"/>
      <c r="T9995" s="326"/>
    </row>
    <row r="9996" spans="1:20">
      <c r="A9996" s="220"/>
      <c r="B9996" s="220"/>
      <c r="C9996" s="220"/>
      <c r="D9996" s="220"/>
      <c r="E9996" s="220"/>
      <c r="F9996" s="220"/>
      <c r="G9996" s="220"/>
      <c r="H9996" s="220"/>
      <c r="I9996" s="220"/>
      <c r="J9996" s="220"/>
      <c r="K9996" s="220"/>
      <c r="L9996" s="220"/>
      <c r="M9996" s="326"/>
      <c r="N9996" s="220"/>
      <c r="O9996" s="220"/>
      <c r="P9996" s="220"/>
      <c r="Q9996" s="326"/>
      <c r="R9996" s="326"/>
      <c r="S9996" s="326"/>
      <c r="T9996" s="326"/>
    </row>
    <row r="9997" spans="1:20">
      <c r="A9997" s="220"/>
      <c r="B9997" s="220"/>
      <c r="C9997" s="220"/>
      <c r="D9997" s="220"/>
      <c r="E9997" s="220"/>
      <c r="F9997" s="220"/>
      <c r="G9997" s="220"/>
      <c r="H9997" s="220"/>
      <c r="I9997" s="220"/>
      <c r="J9997" s="220"/>
      <c r="K9997" s="220"/>
      <c r="L9997" s="220"/>
      <c r="M9997" s="326"/>
      <c r="N9997" s="220"/>
      <c r="O9997" s="220"/>
      <c r="P9997" s="220"/>
      <c r="Q9997" s="326"/>
      <c r="R9997" s="326"/>
      <c r="S9997" s="326"/>
      <c r="T9997" s="326"/>
    </row>
    <row r="9998" spans="1:20">
      <c r="A9998" s="220"/>
      <c r="B9998" s="220"/>
      <c r="C9998" s="220"/>
      <c r="D9998" s="220"/>
      <c r="E9998" s="220"/>
      <c r="F9998" s="220"/>
      <c r="G9998" s="220"/>
      <c r="H9998" s="220"/>
      <c r="I9998" s="220"/>
      <c r="J9998" s="220"/>
      <c r="K9998" s="220"/>
      <c r="L9998" s="220"/>
      <c r="M9998" s="326"/>
      <c r="N9998" s="220"/>
      <c r="O9998" s="220"/>
      <c r="P9998" s="220"/>
      <c r="Q9998" s="326"/>
      <c r="R9998" s="326"/>
      <c r="S9998" s="326"/>
      <c r="T9998" s="326"/>
    </row>
    <row r="9999" spans="1:20">
      <c r="A9999" s="220"/>
      <c r="B9999" s="220"/>
      <c r="C9999" s="220"/>
      <c r="D9999" s="220"/>
      <c r="E9999" s="220"/>
      <c r="F9999" s="220"/>
      <c r="G9999" s="220"/>
      <c r="H9999" s="220"/>
      <c r="I9999" s="220"/>
      <c r="J9999" s="220"/>
      <c r="K9999" s="220"/>
      <c r="L9999" s="220"/>
      <c r="M9999" s="326"/>
      <c r="N9999" s="220"/>
      <c r="O9999" s="220"/>
      <c r="P9999" s="220"/>
      <c r="Q9999" s="326"/>
      <c r="R9999" s="326"/>
      <c r="S9999" s="326"/>
      <c r="T9999" s="326"/>
    </row>
    <row r="10000" spans="1:20">
      <c r="A10000" s="220"/>
      <c r="B10000" s="220"/>
      <c r="C10000" s="220"/>
      <c r="D10000" s="220"/>
      <c r="E10000" s="220"/>
      <c r="F10000" s="220"/>
      <c r="G10000" s="220"/>
      <c r="H10000" s="220"/>
      <c r="I10000" s="220"/>
      <c r="J10000" s="220"/>
      <c r="K10000" s="220"/>
      <c r="L10000" s="220"/>
      <c r="M10000" s="326"/>
      <c r="N10000" s="220"/>
      <c r="O10000" s="220"/>
      <c r="P10000" s="220"/>
      <c r="Q10000" s="326"/>
      <c r="R10000" s="326"/>
      <c r="S10000" s="326"/>
      <c r="T10000" s="326"/>
    </row>
    <row r="10001" spans="1:20">
      <c r="A10001" s="220"/>
      <c r="B10001" s="220"/>
      <c r="C10001" s="220"/>
      <c r="D10001" s="220"/>
      <c r="E10001" s="220"/>
      <c r="F10001" s="220"/>
      <c r="G10001" s="220"/>
      <c r="H10001" s="220"/>
      <c r="I10001" s="220"/>
      <c r="J10001" s="220"/>
      <c r="K10001" s="220"/>
      <c r="L10001" s="220"/>
      <c r="M10001" s="326"/>
      <c r="N10001" s="220"/>
      <c r="O10001" s="220"/>
      <c r="P10001" s="220"/>
      <c r="Q10001" s="326"/>
      <c r="R10001" s="326"/>
      <c r="S10001" s="326"/>
      <c r="T10001" s="326"/>
    </row>
    <row r="10002" spans="1:20">
      <c r="A10002" s="220"/>
      <c r="B10002" s="220"/>
      <c r="C10002" s="220"/>
      <c r="D10002" s="220"/>
      <c r="E10002" s="220"/>
      <c r="F10002" s="220"/>
      <c r="G10002" s="220"/>
      <c r="H10002" s="220"/>
      <c r="I10002" s="220"/>
      <c r="J10002" s="220"/>
      <c r="K10002" s="220"/>
      <c r="L10002" s="220"/>
      <c r="M10002" s="326"/>
      <c r="N10002" s="220"/>
      <c r="O10002" s="220"/>
      <c r="P10002" s="220"/>
      <c r="Q10002" s="326"/>
      <c r="R10002" s="326"/>
      <c r="S10002" s="326"/>
      <c r="T10002" s="326"/>
    </row>
    <row r="10003" spans="1:20">
      <c r="A10003" s="220"/>
      <c r="B10003" s="220"/>
      <c r="C10003" s="220"/>
      <c r="D10003" s="220"/>
      <c r="E10003" s="220"/>
      <c r="F10003" s="220"/>
      <c r="G10003" s="220"/>
      <c r="H10003" s="220"/>
      <c r="I10003" s="220"/>
      <c r="J10003" s="220"/>
      <c r="K10003" s="220"/>
      <c r="L10003" s="220"/>
      <c r="M10003" s="326"/>
      <c r="N10003" s="220"/>
      <c r="O10003" s="220"/>
      <c r="P10003" s="220"/>
      <c r="Q10003" s="326"/>
      <c r="R10003" s="326"/>
      <c r="S10003" s="326"/>
      <c r="T10003" s="326"/>
    </row>
    <row r="10004" spans="1:20">
      <c r="A10004" s="220"/>
      <c r="B10004" s="220"/>
      <c r="C10004" s="220"/>
      <c r="D10004" s="220"/>
      <c r="E10004" s="220"/>
      <c r="F10004" s="220"/>
      <c r="G10004" s="220"/>
      <c r="H10004" s="220"/>
      <c r="I10004" s="220"/>
      <c r="J10004" s="220"/>
      <c r="K10004" s="220"/>
      <c r="L10004" s="220"/>
      <c r="M10004" s="326"/>
      <c r="N10004" s="220"/>
      <c r="O10004" s="220"/>
      <c r="P10004" s="220"/>
      <c r="Q10004" s="326"/>
      <c r="R10004" s="326"/>
      <c r="S10004" s="326"/>
      <c r="T10004" s="326"/>
    </row>
    <row r="10005" spans="1:20">
      <c r="A10005" s="220"/>
      <c r="B10005" s="220"/>
      <c r="C10005" s="220"/>
      <c r="D10005" s="220"/>
      <c r="E10005" s="220"/>
      <c r="F10005" s="220"/>
      <c r="G10005" s="220"/>
      <c r="H10005" s="220"/>
      <c r="I10005" s="220"/>
      <c r="J10005" s="220"/>
      <c r="K10005" s="220"/>
      <c r="L10005" s="220"/>
      <c r="M10005" s="326"/>
      <c r="N10005" s="220"/>
      <c r="O10005" s="220"/>
      <c r="P10005" s="220"/>
      <c r="Q10005" s="326"/>
      <c r="R10005" s="326"/>
      <c r="S10005" s="326"/>
      <c r="T10005" s="326"/>
    </row>
    <row r="10006" spans="1:20">
      <c r="A10006" s="220"/>
      <c r="B10006" s="220"/>
      <c r="C10006" s="220"/>
      <c r="D10006" s="220"/>
      <c r="E10006" s="220"/>
      <c r="F10006" s="220"/>
      <c r="G10006" s="220"/>
      <c r="H10006" s="220"/>
      <c r="I10006" s="220"/>
      <c r="J10006" s="220"/>
      <c r="K10006" s="220"/>
      <c r="L10006" s="220"/>
      <c r="M10006" s="326"/>
      <c r="N10006" s="220"/>
      <c r="O10006" s="220"/>
      <c r="P10006" s="220"/>
      <c r="Q10006" s="326"/>
      <c r="R10006" s="326"/>
      <c r="S10006" s="326"/>
      <c r="T10006" s="326"/>
    </row>
    <row r="10007" spans="1:20">
      <c r="A10007" s="220"/>
      <c r="B10007" s="220"/>
      <c r="C10007" s="220"/>
      <c r="D10007" s="220"/>
      <c r="E10007" s="220"/>
      <c r="F10007" s="220"/>
      <c r="G10007" s="220"/>
      <c r="H10007" s="220"/>
      <c r="I10007" s="220"/>
      <c r="J10007" s="220"/>
      <c r="K10007" s="220"/>
      <c r="L10007" s="220"/>
      <c r="M10007" s="326"/>
      <c r="N10007" s="220"/>
      <c r="O10007" s="220"/>
      <c r="P10007" s="220"/>
      <c r="Q10007" s="326"/>
      <c r="R10007" s="326"/>
      <c r="S10007" s="326"/>
      <c r="T10007" s="326"/>
    </row>
    <row r="10008" spans="1:20">
      <c r="A10008" s="220"/>
      <c r="B10008" s="220"/>
      <c r="C10008" s="220"/>
      <c r="D10008" s="220"/>
      <c r="E10008" s="220"/>
      <c r="F10008" s="220"/>
      <c r="G10008" s="220"/>
      <c r="H10008" s="220"/>
      <c r="I10008" s="220"/>
      <c r="J10008" s="220"/>
      <c r="K10008" s="220"/>
      <c r="L10008" s="220"/>
      <c r="M10008" s="326"/>
      <c r="N10008" s="220"/>
      <c r="O10008" s="220"/>
      <c r="P10008" s="220"/>
      <c r="Q10008" s="326"/>
      <c r="R10008" s="326"/>
      <c r="S10008" s="326"/>
      <c r="T10008" s="326"/>
    </row>
    <row r="10009" spans="1:20">
      <c r="A10009" s="220"/>
      <c r="B10009" s="220"/>
      <c r="C10009" s="220"/>
      <c r="D10009" s="220"/>
      <c r="E10009" s="220"/>
      <c r="F10009" s="220"/>
      <c r="G10009" s="220"/>
      <c r="H10009" s="220"/>
      <c r="I10009" s="220"/>
      <c r="J10009" s="220"/>
      <c r="K10009" s="220"/>
      <c r="L10009" s="220"/>
      <c r="M10009" s="326"/>
      <c r="N10009" s="220"/>
      <c r="O10009" s="220"/>
      <c r="P10009" s="220"/>
      <c r="Q10009" s="326"/>
      <c r="R10009" s="326"/>
      <c r="S10009" s="326"/>
      <c r="T10009" s="326"/>
    </row>
    <row r="10010" spans="1:20">
      <c r="A10010" s="220"/>
      <c r="B10010" s="220"/>
      <c r="C10010" s="220"/>
      <c r="D10010" s="220"/>
      <c r="E10010" s="220"/>
      <c r="F10010" s="220"/>
      <c r="G10010" s="220"/>
      <c r="H10010" s="220"/>
      <c r="I10010" s="220"/>
      <c r="J10010" s="220"/>
      <c r="K10010" s="220"/>
      <c r="L10010" s="220"/>
      <c r="M10010" s="326"/>
      <c r="N10010" s="220"/>
      <c r="O10010" s="220"/>
      <c r="P10010" s="220"/>
      <c r="Q10010" s="326"/>
      <c r="R10010" s="326"/>
      <c r="S10010" s="326"/>
      <c r="T10010" s="326"/>
    </row>
    <row r="10011" spans="1:20">
      <c r="A10011" s="220"/>
      <c r="B10011" s="220"/>
      <c r="C10011" s="220"/>
      <c r="D10011" s="220"/>
      <c r="E10011" s="220"/>
      <c r="F10011" s="220"/>
      <c r="G10011" s="220"/>
      <c r="H10011" s="220"/>
      <c r="I10011" s="220"/>
      <c r="J10011" s="220"/>
      <c r="K10011" s="220"/>
      <c r="L10011" s="220"/>
      <c r="M10011" s="326"/>
      <c r="N10011" s="220"/>
      <c r="O10011" s="220"/>
      <c r="P10011" s="220"/>
      <c r="Q10011" s="326"/>
      <c r="R10011" s="326"/>
      <c r="S10011" s="326"/>
      <c r="T10011" s="326"/>
    </row>
    <row r="10012" spans="1:20">
      <c r="A10012" s="220"/>
      <c r="B10012" s="220"/>
      <c r="C10012" s="220"/>
      <c r="D10012" s="220"/>
      <c r="E10012" s="220"/>
      <c r="F10012" s="220"/>
      <c r="G10012" s="220"/>
      <c r="H10012" s="220"/>
      <c r="I10012" s="220"/>
      <c r="J10012" s="220"/>
      <c r="K10012" s="220"/>
      <c r="L10012" s="220"/>
      <c r="M10012" s="326"/>
      <c r="N10012" s="220"/>
      <c r="O10012" s="220"/>
      <c r="P10012" s="220"/>
      <c r="Q10012" s="326"/>
      <c r="R10012" s="326"/>
      <c r="S10012" s="326"/>
      <c r="T10012" s="326"/>
    </row>
    <row r="10013" spans="1:20">
      <c r="A10013" s="220"/>
      <c r="B10013" s="220"/>
      <c r="C10013" s="220"/>
      <c r="D10013" s="220"/>
      <c r="E10013" s="220"/>
      <c r="F10013" s="220"/>
      <c r="G10013" s="220"/>
      <c r="H10013" s="220"/>
      <c r="I10013" s="220"/>
      <c r="J10013" s="220"/>
      <c r="K10013" s="220"/>
      <c r="L10013" s="220"/>
      <c r="M10013" s="326"/>
      <c r="N10013" s="220"/>
      <c r="O10013" s="220"/>
      <c r="P10013" s="220"/>
      <c r="Q10013" s="326"/>
      <c r="R10013" s="326"/>
      <c r="S10013" s="326"/>
      <c r="T10013" s="326"/>
    </row>
    <row r="10014" spans="1:20">
      <c r="A10014" s="220"/>
      <c r="B10014" s="220"/>
      <c r="C10014" s="220"/>
      <c r="D10014" s="220"/>
      <c r="E10014" s="220"/>
      <c r="F10014" s="220"/>
      <c r="G10014" s="220"/>
      <c r="H10014" s="220"/>
      <c r="I10014" s="220"/>
      <c r="J10014" s="220"/>
      <c r="K10014" s="220"/>
      <c r="L10014" s="220"/>
      <c r="M10014" s="326"/>
      <c r="N10014" s="220"/>
      <c r="O10014" s="220"/>
      <c r="P10014" s="220"/>
      <c r="Q10014" s="326"/>
      <c r="R10014" s="326"/>
      <c r="S10014" s="326"/>
      <c r="T10014" s="326"/>
    </row>
    <row r="10015" spans="1:20">
      <c r="A10015" s="220"/>
      <c r="B10015" s="220"/>
      <c r="C10015" s="220"/>
      <c r="D10015" s="220"/>
      <c r="E10015" s="220"/>
      <c r="F10015" s="220"/>
      <c r="G10015" s="220"/>
      <c r="H10015" s="220"/>
      <c r="I10015" s="220"/>
      <c r="J10015" s="220"/>
      <c r="K10015" s="220"/>
      <c r="L10015" s="220"/>
      <c r="M10015" s="326"/>
      <c r="N10015" s="220"/>
      <c r="O10015" s="220"/>
      <c r="P10015" s="220"/>
      <c r="Q10015" s="326"/>
      <c r="R10015" s="326"/>
      <c r="S10015" s="326"/>
      <c r="T10015" s="326"/>
    </row>
    <row r="10016" spans="1:20">
      <c r="A10016" s="220"/>
      <c r="B10016" s="220"/>
      <c r="C10016" s="220"/>
      <c r="D10016" s="220"/>
      <c r="E10016" s="220"/>
      <c r="F10016" s="220"/>
      <c r="G10016" s="220"/>
      <c r="H10016" s="220"/>
      <c r="I10016" s="220"/>
      <c r="J10016" s="220"/>
      <c r="K10016" s="220"/>
      <c r="L10016" s="220"/>
      <c r="M10016" s="326"/>
      <c r="N10016" s="220"/>
      <c r="O10016" s="220"/>
      <c r="P10016" s="220"/>
      <c r="Q10016" s="326"/>
      <c r="R10016" s="326"/>
      <c r="S10016" s="326"/>
      <c r="T10016" s="326"/>
    </row>
    <row r="10017" spans="1:20">
      <c r="A10017" s="220"/>
      <c r="B10017" s="220"/>
      <c r="C10017" s="220"/>
      <c r="D10017" s="220"/>
      <c r="E10017" s="220"/>
      <c r="F10017" s="220"/>
      <c r="G10017" s="220"/>
      <c r="H10017" s="220"/>
      <c r="I10017" s="220"/>
      <c r="J10017" s="220"/>
      <c r="K10017" s="220"/>
      <c r="L10017" s="220"/>
      <c r="M10017" s="326"/>
      <c r="N10017" s="220"/>
      <c r="O10017" s="220"/>
      <c r="P10017" s="220"/>
      <c r="Q10017" s="326"/>
      <c r="R10017" s="326"/>
      <c r="S10017" s="326"/>
      <c r="T10017" s="326"/>
    </row>
    <row r="10018" spans="1:20">
      <c r="A10018" s="220"/>
      <c r="B10018" s="220"/>
      <c r="C10018" s="220"/>
      <c r="D10018" s="220"/>
      <c r="E10018" s="220"/>
      <c r="F10018" s="220"/>
      <c r="G10018" s="220"/>
      <c r="H10018" s="220"/>
      <c r="I10018" s="220"/>
      <c r="J10018" s="220"/>
      <c r="K10018" s="220"/>
      <c r="L10018" s="220"/>
      <c r="M10018" s="326"/>
      <c r="N10018" s="220"/>
      <c r="O10018" s="220"/>
      <c r="P10018" s="220"/>
      <c r="Q10018" s="326"/>
      <c r="R10018" s="326"/>
      <c r="S10018" s="326"/>
      <c r="T10018" s="326"/>
    </row>
    <row r="10019" spans="1:20">
      <c r="A10019" s="220"/>
      <c r="B10019" s="220"/>
      <c r="C10019" s="220"/>
      <c r="D10019" s="220"/>
      <c r="E10019" s="220"/>
      <c r="F10019" s="220"/>
      <c r="G10019" s="220"/>
      <c r="H10019" s="220"/>
      <c r="I10019" s="220"/>
      <c r="J10019" s="220"/>
      <c r="K10019" s="220"/>
      <c r="L10019" s="220"/>
      <c r="M10019" s="326"/>
      <c r="N10019" s="220"/>
      <c r="O10019" s="220"/>
      <c r="P10019" s="220"/>
      <c r="Q10019" s="326"/>
      <c r="R10019" s="326"/>
      <c r="S10019" s="326"/>
      <c r="T10019" s="326"/>
    </row>
    <row r="10020" spans="1:20">
      <c r="A10020" s="220"/>
      <c r="B10020" s="220"/>
      <c r="C10020" s="220"/>
      <c r="D10020" s="220"/>
      <c r="E10020" s="220"/>
      <c r="F10020" s="220"/>
      <c r="G10020" s="220"/>
      <c r="H10020" s="220"/>
      <c r="I10020" s="220"/>
      <c r="J10020" s="220"/>
      <c r="K10020" s="220"/>
      <c r="L10020" s="220"/>
      <c r="M10020" s="326"/>
      <c r="N10020" s="220"/>
      <c r="O10020" s="220"/>
      <c r="P10020" s="220"/>
      <c r="Q10020" s="326"/>
      <c r="R10020" s="326"/>
      <c r="S10020" s="326"/>
      <c r="T10020" s="326"/>
    </row>
    <row r="10021" spans="1:20">
      <c r="A10021" s="220"/>
      <c r="B10021" s="220"/>
      <c r="C10021" s="220"/>
      <c r="D10021" s="220"/>
      <c r="E10021" s="220"/>
      <c r="F10021" s="220"/>
      <c r="G10021" s="220"/>
      <c r="H10021" s="220"/>
      <c r="I10021" s="220"/>
      <c r="J10021" s="220"/>
      <c r="K10021" s="220"/>
      <c r="L10021" s="220"/>
      <c r="M10021" s="326"/>
      <c r="N10021" s="220"/>
      <c r="O10021" s="220"/>
      <c r="P10021" s="220"/>
      <c r="Q10021" s="326"/>
      <c r="R10021" s="326"/>
      <c r="S10021" s="326"/>
      <c r="T10021" s="326"/>
    </row>
    <row r="10022" spans="1:20">
      <c r="A10022" s="220"/>
      <c r="B10022" s="220"/>
      <c r="C10022" s="220"/>
      <c r="D10022" s="220"/>
      <c r="E10022" s="220"/>
      <c r="F10022" s="220"/>
      <c r="G10022" s="220"/>
      <c r="H10022" s="220"/>
      <c r="I10022" s="220"/>
      <c r="J10022" s="220"/>
      <c r="K10022" s="220"/>
      <c r="L10022" s="220"/>
      <c r="M10022" s="326"/>
      <c r="N10022" s="220"/>
      <c r="O10022" s="220"/>
      <c r="P10022" s="220"/>
      <c r="Q10022" s="326"/>
      <c r="R10022" s="326"/>
      <c r="S10022" s="326"/>
      <c r="T10022" s="326"/>
    </row>
    <row r="10023" spans="1:20">
      <c r="A10023" s="220"/>
      <c r="B10023" s="220"/>
      <c r="C10023" s="220"/>
      <c r="D10023" s="220"/>
      <c r="E10023" s="220"/>
      <c r="F10023" s="220"/>
      <c r="G10023" s="220"/>
      <c r="H10023" s="220"/>
      <c r="I10023" s="220"/>
      <c r="J10023" s="220"/>
      <c r="K10023" s="220"/>
      <c r="L10023" s="220"/>
      <c r="M10023" s="326"/>
      <c r="N10023" s="220"/>
      <c r="O10023" s="220"/>
      <c r="P10023" s="220"/>
      <c r="Q10023" s="326"/>
      <c r="R10023" s="326"/>
      <c r="S10023" s="326"/>
      <c r="T10023" s="326"/>
    </row>
    <row r="10024" spans="1:20">
      <c r="A10024" s="220"/>
      <c r="B10024" s="220"/>
      <c r="C10024" s="220"/>
      <c r="D10024" s="220"/>
      <c r="E10024" s="220"/>
      <c r="F10024" s="220"/>
      <c r="G10024" s="220"/>
      <c r="H10024" s="220"/>
      <c r="I10024" s="220"/>
      <c r="J10024" s="220"/>
      <c r="K10024" s="220"/>
      <c r="L10024" s="220"/>
      <c r="M10024" s="326"/>
      <c r="N10024" s="220"/>
      <c r="O10024" s="220"/>
      <c r="P10024" s="220"/>
      <c r="Q10024" s="326"/>
      <c r="R10024" s="326"/>
      <c r="S10024" s="326"/>
      <c r="T10024" s="326"/>
    </row>
    <row r="10025" spans="1:20">
      <c r="A10025" s="220"/>
      <c r="B10025" s="220"/>
      <c r="C10025" s="220"/>
      <c r="D10025" s="220"/>
      <c r="E10025" s="220"/>
      <c r="F10025" s="220"/>
      <c r="G10025" s="220"/>
      <c r="H10025" s="220"/>
      <c r="I10025" s="220"/>
      <c r="J10025" s="220"/>
      <c r="K10025" s="220"/>
      <c r="L10025" s="220"/>
      <c r="M10025" s="326"/>
      <c r="N10025" s="220"/>
      <c r="O10025" s="220"/>
      <c r="P10025" s="220"/>
      <c r="Q10025" s="326"/>
      <c r="R10025" s="326"/>
      <c r="S10025" s="326"/>
      <c r="T10025" s="326"/>
    </row>
    <row r="10026" spans="1:20">
      <c r="A10026" s="220"/>
      <c r="B10026" s="220"/>
      <c r="C10026" s="220"/>
      <c r="D10026" s="220"/>
      <c r="E10026" s="220"/>
      <c r="F10026" s="220"/>
      <c r="G10026" s="220"/>
      <c r="H10026" s="220"/>
      <c r="I10026" s="220"/>
      <c r="J10026" s="220"/>
      <c r="K10026" s="220"/>
      <c r="L10026" s="220"/>
      <c r="M10026" s="326"/>
      <c r="N10026" s="220"/>
      <c r="O10026" s="220"/>
      <c r="P10026" s="220"/>
      <c r="Q10026" s="326"/>
      <c r="R10026" s="326"/>
      <c r="S10026" s="326"/>
      <c r="T10026" s="326"/>
    </row>
    <row r="10027" spans="1:20">
      <c r="A10027" s="220"/>
      <c r="B10027" s="220"/>
      <c r="C10027" s="220"/>
      <c r="D10027" s="220"/>
      <c r="E10027" s="220"/>
      <c r="F10027" s="220"/>
      <c r="G10027" s="220"/>
      <c r="H10027" s="220"/>
      <c r="I10027" s="220"/>
      <c r="J10027" s="220"/>
      <c r="K10027" s="220"/>
      <c r="L10027" s="220"/>
      <c r="M10027" s="326"/>
      <c r="N10027" s="220"/>
      <c r="O10027" s="220"/>
      <c r="P10027" s="220"/>
      <c r="Q10027" s="326"/>
      <c r="R10027" s="326"/>
      <c r="S10027" s="326"/>
      <c r="T10027" s="326"/>
    </row>
    <row r="10028" spans="1:20">
      <c r="A10028" s="220"/>
      <c r="B10028" s="220"/>
      <c r="C10028" s="220"/>
      <c r="D10028" s="220"/>
      <c r="E10028" s="220"/>
      <c r="F10028" s="220"/>
      <c r="G10028" s="220"/>
      <c r="H10028" s="220"/>
      <c r="I10028" s="220"/>
      <c r="J10028" s="220"/>
      <c r="K10028" s="220"/>
      <c r="L10028" s="220"/>
      <c r="M10028" s="326"/>
      <c r="N10028" s="220"/>
      <c r="O10028" s="220"/>
      <c r="P10028" s="220"/>
      <c r="Q10028" s="326"/>
      <c r="R10028" s="326"/>
      <c r="S10028" s="326"/>
      <c r="T10028" s="326"/>
    </row>
    <row r="10029" spans="1:20">
      <c r="A10029" s="220"/>
      <c r="B10029" s="220"/>
      <c r="C10029" s="220"/>
      <c r="D10029" s="220"/>
      <c r="E10029" s="220"/>
      <c r="F10029" s="220"/>
      <c r="G10029" s="220"/>
      <c r="H10029" s="220"/>
      <c r="I10029" s="220"/>
      <c r="J10029" s="220"/>
      <c r="K10029" s="220"/>
      <c r="L10029" s="220"/>
      <c r="M10029" s="326"/>
      <c r="N10029" s="220"/>
      <c r="O10029" s="220"/>
      <c r="P10029" s="220"/>
      <c r="Q10029" s="326"/>
      <c r="R10029" s="326"/>
      <c r="S10029" s="326"/>
      <c r="T10029" s="326"/>
    </row>
    <row r="10030" spans="1:20">
      <c r="A10030" s="220"/>
      <c r="B10030" s="220"/>
      <c r="C10030" s="220"/>
      <c r="D10030" s="220"/>
      <c r="E10030" s="220"/>
      <c r="F10030" s="220"/>
      <c r="G10030" s="220"/>
      <c r="H10030" s="220"/>
      <c r="I10030" s="220"/>
      <c r="J10030" s="220"/>
      <c r="K10030" s="220"/>
      <c r="L10030" s="220"/>
      <c r="M10030" s="326"/>
      <c r="N10030" s="220"/>
      <c r="O10030" s="220"/>
      <c r="P10030" s="220"/>
      <c r="Q10030" s="326"/>
      <c r="R10030" s="326"/>
      <c r="S10030" s="326"/>
      <c r="T10030" s="326"/>
    </row>
    <row r="10031" spans="1:20">
      <c r="A10031" s="220"/>
      <c r="B10031" s="220"/>
      <c r="C10031" s="220"/>
      <c r="D10031" s="220"/>
      <c r="E10031" s="220"/>
      <c r="F10031" s="220"/>
      <c r="G10031" s="220"/>
      <c r="H10031" s="220"/>
      <c r="I10031" s="220"/>
      <c r="J10031" s="220"/>
      <c r="K10031" s="220"/>
      <c r="L10031" s="220"/>
      <c r="M10031" s="326"/>
      <c r="N10031" s="220"/>
      <c r="O10031" s="220"/>
      <c r="P10031" s="220"/>
      <c r="Q10031" s="326"/>
      <c r="R10031" s="326"/>
      <c r="S10031" s="326"/>
      <c r="T10031" s="326"/>
    </row>
    <row r="10032" spans="1:20">
      <c r="A10032" s="220"/>
      <c r="B10032" s="220"/>
      <c r="C10032" s="220"/>
      <c r="D10032" s="220"/>
      <c r="E10032" s="220"/>
      <c r="F10032" s="220"/>
      <c r="G10032" s="220"/>
      <c r="H10032" s="220"/>
      <c r="I10032" s="220"/>
      <c r="J10032" s="220"/>
      <c r="K10032" s="220"/>
      <c r="L10032" s="220"/>
      <c r="M10032" s="326"/>
      <c r="N10032" s="220"/>
      <c r="O10032" s="220"/>
      <c r="P10032" s="220"/>
      <c r="Q10032" s="326"/>
      <c r="R10032" s="326"/>
      <c r="S10032" s="326"/>
      <c r="T10032" s="326"/>
    </row>
    <row r="10033" spans="1:20">
      <c r="A10033" s="220"/>
      <c r="B10033" s="220"/>
      <c r="C10033" s="220"/>
      <c r="D10033" s="220"/>
      <c r="E10033" s="220"/>
      <c r="F10033" s="220"/>
      <c r="G10033" s="220"/>
      <c r="H10033" s="220"/>
      <c r="I10033" s="220"/>
      <c r="J10033" s="220"/>
      <c r="K10033" s="220"/>
      <c r="L10033" s="220"/>
      <c r="M10033" s="326"/>
      <c r="N10033" s="220"/>
      <c r="O10033" s="220"/>
      <c r="P10033" s="220"/>
      <c r="Q10033" s="326"/>
      <c r="R10033" s="326"/>
      <c r="S10033" s="326"/>
      <c r="T10033" s="326"/>
    </row>
    <row r="10034" spans="1:20">
      <c r="A10034" s="220"/>
      <c r="B10034" s="220"/>
      <c r="C10034" s="220"/>
      <c r="D10034" s="220"/>
      <c r="E10034" s="220"/>
      <c r="F10034" s="220"/>
      <c r="G10034" s="220"/>
      <c r="H10034" s="220"/>
      <c r="I10034" s="220"/>
      <c r="J10034" s="220"/>
      <c r="K10034" s="220"/>
      <c r="L10034" s="220"/>
      <c r="M10034" s="326"/>
      <c r="N10034" s="220"/>
      <c r="O10034" s="220"/>
      <c r="P10034" s="220"/>
      <c r="Q10034" s="326"/>
      <c r="R10034" s="326"/>
      <c r="S10034" s="326"/>
      <c r="T10034" s="326"/>
    </row>
    <row r="10035" spans="1:20">
      <c r="A10035" s="220"/>
      <c r="B10035" s="220"/>
      <c r="C10035" s="220"/>
      <c r="D10035" s="220"/>
      <c r="E10035" s="220"/>
      <c r="F10035" s="220"/>
      <c r="G10035" s="220"/>
      <c r="H10035" s="220"/>
      <c r="I10035" s="220"/>
      <c r="J10035" s="220"/>
      <c r="K10035" s="220"/>
      <c r="L10035" s="220"/>
      <c r="M10035" s="326"/>
      <c r="N10035" s="220"/>
      <c r="O10035" s="220"/>
      <c r="P10035" s="220"/>
      <c r="Q10035" s="326"/>
      <c r="R10035" s="326"/>
      <c r="S10035" s="326"/>
      <c r="T10035" s="326"/>
    </row>
    <row r="10036" spans="1:20">
      <c r="A10036" s="220"/>
      <c r="B10036" s="220"/>
      <c r="C10036" s="220"/>
      <c r="D10036" s="220"/>
      <c r="E10036" s="220"/>
      <c r="F10036" s="220"/>
      <c r="G10036" s="220"/>
      <c r="H10036" s="220"/>
      <c r="I10036" s="220"/>
      <c r="J10036" s="220"/>
      <c r="K10036" s="220"/>
      <c r="L10036" s="220"/>
      <c r="M10036" s="326"/>
      <c r="N10036" s="220"/>
      <c r="O10036" s="220"/>
      <c r="P10036" s="220"/>
      <c r="Q10036" s="326"/>
      <c r="R10036" s="326"/>
      <c r="S10036" s="326"/>
      <c r="T10036" s="326"/>
    </row>
    <row r="10037" spans="1:20">
      <c r="A10037" s="220"/>
      <c r="B10037" s="220"/>
      <c r="C10037" s="220"/>
      <c r="D10037" s="220"/>
      <c r="E10037" s="220"/>
      <c r="F10037" s="220"/>
      <c r="G10037" s="220"/>
      <c r="H10037" s="220"/>
      <c r="I10037" s="220"/>
      <c r="J10037" s="220"/>
      <c r="K10037" s="220"/>
      <c r="L10037" s="220"/>
      <c r="M10037" s="326"/>
      <c r="N10037" s="220"/>
      <c r="O10037" s="220"/>
      <c r="P10037" s="220"/>
      <c r="Q10037" s="326"/>
      <c r="R10037" s="326"/>
      <c r="S10037" s="326"/>
      <c r="T10037" s="326"/>
    </row>
    <row r="10038" spans="1:20">
      <c r="A10038" s="220"/>
      <c r="B10038" s="220"/>
      <c r="C10038" s="220"/>
      <c r="D10038" s="220"/>
      <c r="E10038" s="220"/>
      <c r="F10038" s="220"/>
      <c r="G10038" s="220"/>
      <c r="H10038" s="220"/>
      <c r="I10038" s="220"/>
      <c r="J10038" s="220"/>
      <c r="K10038" s="220"/>
      <c r="L10038" s="220"/>
      <c r="M10038" s="326"/>
      <c r="N10038" s="220"/>
      <c r="O10038" s="220"/>
      <c r="P10038" s="220"/>
      <c r="Q10038" s="326"/>
      <c r="R10038" s="326"/>
      <c r="S10038" s="326"/>
      <c r="T10038" s="326"/>
    </row>
    <row r="10039" spans="1:20">
      <c r="A10039" s="220"/>
      <c r="B10039" s="220"/>
      <c r="C10039" s="220"/>
      <c r="D10039" s="220"/>
      <c r="E10039" s="220"/>
      <c r="F10039" s="220"/>
      <c r="G10039" s="220"/>
      <c r="H10039" s="220"/>
      <c r="I10039" s="220"/>
      <c r="J10039" s="220"/>
      <c r="K10039" s="220"/>
      <c r="L10039" s="220"/>
      <c r="M10039" s="326"/>
      <c r="N10039" s="220"/>
      <c r="O10039" s="220"/>
      <c r="P10039" s="220"/>
      <c r="Q10039" s="326"/>
      <c r="R10039" s="326"/>
      <c r="S10039" s="326"/>
      <c r="T10039" s="326"/>
    </row>
    <row r="10040" spans="1:20">
      <c r="A10040" s="220"/>
      <c r="B10040" s="220"/>
      <c r="C10040" s="220"/>
      <c r="D10040" s="220"/>
      <c r="E10040" s="220"/>
      <c r="F10040" s="220"/>
      <c r="G10040" s="220"/>
      <c r="H10040" s="220"/>
      <c r="I10040" s="220"/>
      <c r="J10040" s="220"/>
      <c r="K10040" s="220"/>
      <c r="L10040" s="220"/>
      <c r="M10040" s="326"/>
      <c r="N10040" s="220"/>
      <c r="O10040" s="220"/>
      <c r="P10040" s="220"/>
      <c r="Q10040" s="326"/>
      <c r="R10040" s="326"/>
      <c r="S10040" s="326"/>
      <c r="T10040" s="326"/>
    </row>
    <row r="10041" spans="1:20">
      <c r="A10041" s="220"/>
      <c r="B10041" s="220"/>
      <c r="C10041" s="220"/>
      <c r="D10041" s="220"/>
      <c r="E10041" s="220"/>
      <c r="F10041" s="220"/>
      <c r="G10041" s="220"/>
      <c r="H10041" s="220"/>
      <c r="I10041" s="220"/>
      <c r="J10041" s="220"/>
      <c r="K10041" s="220"/>
      <c r="L10041" s="220"/>
      <c r="M10041" s="326"/>
      <c r="N10041" s="220"/>
      <c r="O10041" s="220"/>
      <c r="P10041" s="220"/>
      <c r="Q10041" s="326"/>
      <c r="R10041" s="326"/>
      <c r="S10041" s="326"/>
      <c r="T10041" s="326"/>
    </row>
    <row r="10042" spans="1:20">
      <c r="A10042" s="220"/>
      <c r="B10042" s="220"/>
      <c r="C10042" s="220"/>
      <c r="D10042" s="220"/>
      <c r="E10042" s="220"/>
      <c r="F10042" s="220"/>
      <c r="G10042" s="220"/>
      <c r="H10042" s="220"/>
      <c r="I10042" s="220"/>
      <c r="J10042" s="220"/>
      <c r="K10042" s="220"/>
      <c r="L10042" s="220"/>
      <c r="M10042" s="326"/>
      <c r="N10042" s="220"/>
      <c r="O10042" s="220"/>
      <c r="P10042" s="220"/>
      <c r="Q10042" s="326"/>
      <c r="R10042" s="326"/>
      <c r="S10042" s="326"/>
      <c r="T10042" s="326"/>
    </row>
    <row r="10043" spans="1:20">
      <c r="A10043" s="220"/>
      <c r="B10043" s="220"/>
      <c r="C10043" s="220"/>
      <c r="D10043" s="220"/>
      <c r="E10043" s="220"/>
      <c r="F10043" s="220"/>
      <c r="G10043" s="220"/>
      <c r="H10043" s="220"/>
      <c r="I10043" s="220"/>
      <c r="J10043" s="220"/>
      <c r="K10043" s="220"/>
      <c r="L10043" s="220"/>
      <c r="M10043" s="326"/>
      <c r="N10043" s="220"/>
      <c r="O10043" s="220"/>
      <c r="P10043" s="220"/>
      <c r="Q10043" s="326"/>
      <c r="R10043" s="326"/>
      <c r="S10043" s="326"/>
      <c r="T10043" s="326"/>
    </row>
    <row r="10044" spans="1:20">
      <c r="A10044" s="220"/>
      <c r="B10044" s="220"/>
      <c r="C10044" s="220"/>
      <c r="D10044" s="220"/>
      <c r="E10044" s="220"/>
      <c r="F10044" s="220"/>
      <c r="G10044" s="220"/>
      <c r="H10044" s="220"/>
      <c r="I10044" s="220"/>
      <c r="J10044" s="220"/>
      <c r="K10044" s="220"/>
      <c r="L10044" s="220"/>
      <c r="M10044" s="326"/>
      <c r="N10044" s="220"/>
      <c r="O10044" s="220"/>
      <c r="P10044" s="220"/>
      <c r="Q10044" s="326"/>
      <c r="R10044" s="326"/>
      <c r="S10044" s="326"/>
      <c r="T10044" s="326"/>
    </row>
    <row r="10045" spans="1:20">
      <c r="A10045" s="220"/>
      <c r="B10045" s="220"/>
      <c r="C10045" s="220"/>
      <c r="D10045" s="220"/>
      <c r="E10045" s="220"/>
      <c r="F10045" s="220"/>
      <c r="G10045" s="220"/>
      <c r="H10045" s="220"/>
      <c r="I10045" s="220"/>
      <c r="J10045" s="220"/>
      <c r="K10045" s="220"/>
      <c r="L10045" s="220"/>
      <c r="M10045" s="326"/>
      <c r="N10045" s="220"/>
      <c r="O10045" s="220"/>
      <c r="P10045" s="220"/>
      <c r="Q10045" s="326"/>
      <c r="R10045" s="326"/>
      <c r="S10045" s="326"/>
      <c r="T10045" s="326"/>
    </row>
    <row r="10046" spans="1:20">
      <c r="A10046" s="220"/>
      <c r="B10046" s="220"/>
      <c r="C10046" s="220"/>
      <c r="D10046" s="220"/>
      <c r="E10046" s="220"/>
      <c r="F10046" s="220"/>
      <c r="G10046" s="220"/>
      <c r="H10046" s="220"/>
      <c r="I10046" s="220"/>
      <c r="J10046" s="220"/>
      <c r="K10046" s="220"/>
      <c r="L10046" s="220"/>
      <c r="M10046" s="326"/>
      <c r="N10046" s="220"/>
      <c r="O10046" s="220"/>
      <c r="P10046" s="220"/>
      <c r="Q10046" s="326"/>
      <c r="R10046" s="326"/>
      <c r="S10046" s="326"/>
      <c r="T10046" s="326"/>
    </row>
    <row r="10047" spans="1:20">
      <c r="A10047" s="220"/>
      <c r="B10047" s="220"/>
      <c r="C10047" s="220"/>
      <c r="D10047" s="220"/>
      <c r="E10047" s="220"/>
      <c r="F10047" s="220"/>
      <c r="G10047" s="220"/>
      <c r="H10047" s="220"/>
      <c r="I10047" s="220"/>
      <c r="J10047" s="220"/>
      <c r="K10047" s="220"/>
      <c r="L10047" s="220"/>
      <c r="M10047" s="326"/>
      <c r="N10047" s="220"/>
      <c r="O10047" s="220"/>
      <c r="P10047" s="220"/>
      <c r="Q10047" s="326"/>
      <c r="R10047" s="326"/>
      <c r="S10047" s="326"/>
      <c r="T10047" s="326"/>
    </row>
    <row r="10048" spans="1:20">
      <c r="A10048" s="220"/>
      <c r="B10048" s="220"/>
      <c r="C10048" s="220"/>
      <c r="D10048" s="220"/>
      <c r="E10048" s="220"/>
      <c r="F10048" s="220"/>
      <c r="G10048" s="220"/>
      <c r="H10048" s="220"/>
      <c r="I10048" s="220"/>
      <c r="J10048" s="220"/>
      <c r="K10048" s="220"/>
      <c r="L10048" s="220"/>
      <c r="M10048" s="326"/>
      <c r="N10048" s="220"/>
      <c r="O10048" s="220"/>
      <c r="P10048" s="220"/>
      <c r="Q10048" s="326"/>
      <c r="R10048" s="326"/>
      <c r="S10048" s="326"/>
      <c r="T10048" s="326"/>
    </row>
    <row r="10049" spans="1:20">
      <c r="A10049" s="220"/>
      <c r="B10049" s="220"/>
      <c r="C10049" s="220"/>
      <c r="D10049" s="220"/>
      <c r="E10049" s="220"/>
      <c r="F10049" s="220"/>
      <c r="G10049" s="220"/>
      <c r="H10049" s="220"/>
      <c r="I10049" s="220"/>
      <c r="J10049" s="220"/>
      <c r="K10049" s="220"/>
      <c r="L10049" s="220"/>
      <c r="M10049" s="326"/>
      <c r="N10049" s="220"/>
      <c r="O10049" s="220"/>
      <c r="P10049" s="220"/>
      <c r="Q10049" s="326"/>
      <c r="R10049" s="326"/>
      <c r="S10049" s="326"/>
      <c r="T10049" s="326"/>
    </row>
    <row r="10050" spans="1:20">
      <c r="A10050" s="220"/>
      <c r="B10050" s="220"/>
      <c r="C10050" s="220"/>
      <c r="D10050" s="220"/>
      <c r="E10050" s="220"/>
      <c r="F10050" s="220"/>
      <c r="G10050" s="220"/>
      <c r="H10050" s="220"/>
      <c r="I10050" s="220"/>
      <c r="J10050" s="220"/>
      <c r="K10050" s="220"/>
      <c r="L10050" s="220"/>
      <c r="M10050" s="326"/>
      <c r="N10050" s="220"/>
      <c r="O10050" s="220"/>
      <c r="P10050" s="220"/>
      <c r="Q10050" s="326"/>
      <c r="R10050" s="326"/>
      <c r="S10050" s="326"/>
      <c r="T10050" s="326"/>
    </row>
    <row r="10051" spans="1:20">
      <c r="A10051" s="220"/>
      <c r="B10051" s="220"/>
      <c r="C10051" s="220"/>
      <c r="D10051" s="220"/>
      <c r="E10051" s="220"/>
      <c r="F10051" s="220"/>
      <c r="G10051" s="220"/>
      <c r="H10051" s="220"/>
      <c r="I10051" s="220"/>
      <c r="J10051" s="220"/>
      <c r="K10051" s="220"/>
      <c r="L10051" s="220"/>
      <c r="M10051" s="326"/>
      <c r="N10051" s="220"/>
      <c r="O10051" s="220"/>
      <c r="P10051" s="220"/>
      <c r="Q10051" s="326"/>
      <c r="R10051" s="326"/>
      <c r="S10051" s="326"/>
      <c r="T10051" s="326"/>
    </row>
    <row r="10052" spans="1:20">
      <c r="A10052" s="220"/>
      <c r="B10052" s="220"/>
      <c r="C10052" s="220"/>
      <c r="D10052" s="220"/>
      <c r="E10052" s="220"/>
      <c r="F10052" s="220"/>
      <c r="G10052" s="220"/>
      <c r="H10052" s="220"/>
      <c r="I10052" s="220"/>
      <c r="J10052" s="220"/>
      <c r="K10052" s="220"/>
      <c r="L10052" s="220"/>
      <c r="M10052" s="326"/>
      <c r="N10052" s="220"/>
      <c r="O10052" s="220"/>
      <c r="P10052" s="220"/>
      <c r="Q10052" s="326"/>
      <c r="R10052" s="326"/>
      <c r="S10052" s="326"/>
      <c r="T10052" s="326"/>
    </row>
    <row r="10053" spans="1:20">
      <c r="A10053" s="220"/>
      <c r="B10053" s="220"/>
      <c r="C10053" s="220"/>
      <c r="D10053" s="220"/>
      <c r="E10053" s="220"/>
      <c r="F10053" s="220"/>
      <c r="G10053" s="220"/>
      <c r="H10053" s="220"/>
      <c r="I10053" s="220"/>
      <c r="J10053" s="220"/>
      <c r="K10053" s="220"/>
      <c r="L10053" s="220"/>
      <c r="M10053" s="326"/>
      <c r="N10053" s="220"/>
      <c r="O10053" s="220"/>
      <c r="P10053" s="220"/>
      <c r="Q10053" s="326"/>
      <c r="R10053" s="326"/>
      <c r="S10053" s="326"/>
      <c r="T10053" s="326"/>
    </row>
    <row r="10054" spans="1:20">
      <c r="A10054" s="220"/>
      <c r="B10054" s="220"/>
      <c r="C10054" s="220"/>
      <c r="D10054" s="220"/>
      <c r="E10054" s="220"/>
      <c r="F10054" s="220"/>
      <c r="G10054" s="220"/>
      <c r="H10054" s="220"/>
      <c r="I10054" s="220"/>
      <c r="J10054" s="220"/>
      <c r="K10054" s="220"/>
      <c r="L10054" s="220"/>
      <c r="M10054" s="326"/>
      <c r="N10054" s="220"/>
      <c r="O10054" s="220"/>
      <c r="P10054" s="220"/>
      <c r="Q10054" s="326"/>
      <c r="R10054" s="326"/>
      <c r="S10054" s="326"/>
      <c r="T10054" s="326"/>
    </row>
    <row r="10055" spans="1:20">
      <c r="A10055" s="220"/>
      <c r="B10055" s="220"/>
      <c r="C10055" s="220"/>
      <c r="D10055" s="220"/>
      <c r="E10055" s="220"/>
      <c r="F10055" s="220"/>
      <c r="G10055" s="220"/>
      <c r="H10055" s="220"/>
      <c r="I10055" s="220"/>
      <c r="J10055" s="220"/>
      <c r="K10055" s="220"/>
      <c r="L10055" s="220"/>
      <c r="M10055" s="326"/>
      <c r="N10055" s="220"/>
      <c r="O10055" s="220"/>
      <c r="P10055" s="220"/>
      <c r="Q10055" s="326"/>
      <c r="R10055" s="326"/>
      <c r="S10055" s="326"/>
      <c r="T10055" s="326"/>
    </row>
    <row r="10056" spans="1:20">
      <c r="A10056" s="220"/>
      <c r="B10056" s="220"/>
      <c r="C10056" s="220"/>
      <c r="D10056" s="220"/>
      <c r="E10056" s="220"/>
      <c r="F10056" s="220"/>
      <c r="G10056" s="220"/>
      <c r="H10056" s="220"/>
      <c r="I10056" s="220"/>
      <c r="J10056" s="220"/>
      <c r="K10056" s="220"/>
      <c r="L10056" s="220"/>
      <c r="M10056" s="326"/>
      <c r="N10056" s="220"/>
      <c r="O10056" s="220"/>
      <c r="P10056" s="220"/>
      <c r="Q10056" s="326"/>
      <c r="R10056" s="326"/>
      <c r="S10056" s="326"/>
      <c r="T10056" s="326"/>
    </row>
    <row r="10057" spans="1:20">
      <c r="A10057" s="220"/>
      <c r="B10057" s="220"/>
      <c r="C10057" s="220"/>
      <c r="D10057" s="220"/>
      <c r="E10057" s="220"/>
      <c r="F10057" s="220"/>
      <c r="G10057" s="220"/>
      <c r="H10057" s="220"/>
      <c r="I10057" s="220"/>
      <c r="J10057" s="220"/>
      <c r="K10057" s="220"/>
      <c r="L10057" s="220"/>
      <c r="M10057" s="326"/>
      <c r="N10057" s="220"/>
      <c r="O10057" s="220"/>
      <c r="P10057" s="220"/>
      <c r="Q10057" s="326"/>
      <c r="R10057" s="326"/>
      <c r="S10057" s="326"/>
      <c r="T10057" s="326"/>
    </row>
    <row r="10058" spans="1:20">
      <c r="A10058" s="220"/>
      <c r="B10058" s="220"/>
      <c r="C10058" s="220"/>
      <c r="D10058" s="220"/>
      <c r="E10058" s="220"/>
      <c r="F10058" s="220"/>
      <c r="G10058" s="220"/>
      <c r="H10058" s="220"/>
      <c r="I10058" s="220"/>
      <c r="J10058" s="220"/>
      <c r="K10058" s="220"/>
      <c r="L10058" s="220"/>
      <c r="M10058" s="326"/>
      <c r="N10058" s="220"/>
      <c r="O10058" s="220"/>
      <c r="P10058" s="220"/>
      <c r="Q10058" s="326"/>
      <c r="R10058" s="326"/>
      <c r="S10058" s="326"/>
      <c r="T10058" s="326"/>
    </row>
    <row r="10059" spans="1:20">
      <c r="A10059" s="220"/>
      <c r="B10059" s="220"/>
      <c r="C10059" s="220"/>
      <c r="D10059" s="220"/>
      <c r="E10059" s="220"/>
      <c r="F10059" s="220"/>
      <c r="G10059" s="220"/>
      <c r="H10059" s="220"/>
      <c r="I10059" s="220"/>
      <c r="J10059" s="220"/>
      <c r="K10059" s="220"/>
      <c r="L10059" s="220"/>
      <c r="M10059" s="326"/>
      <c r="N10059" s="220"/>
      <c r="O10059" s="220"/>
      <c r="P10059" s="220"/>
      <c r="Q10059" s="326"/>
      <c r="R10059" s="326"/>
      <c r="S10059" s="326"/>
      <c r="T10059" s="326"/>
    </row>
    <row r="10060" spans="1:20">
      <c r="A10060" s="220"/>
      <c r="B10060" s="220"/>
      <c r="C10060" s="220"/>
      <c r="D10060" s="220"/>
      <c r="E10060" s="220"/>
      <c r="F10060" s="220"/>
      <c r="G10060" s="220"/>
      <c r="H10060" s="220"/>
      <c r="I10060" s="220"/>
      <c r="J10060" s="220"/>
      <c r="K10060" s="220"/>
      <c r="L10060" s="220"/>
      <c r="M10060" s="326"/>
      <c r="N10060" s="220"/>
      <c r="O10060" s="220"/>
      <c r="P10060" s="220"/>
      <c r="Q10060" s="326"/>
      <c r="R10060" s="326"/>
      <c r="S10060" s="326"/>
      <c r="T10060" s="326"/>
    </row>
    <row r="10061" spans="1:20">
      <c r="A10061" s="220"/>
      <c r="B10061" s="220"/>
      <c r="C10061" s="220"/>
      <c r="D10061" s="220"/>
      <c r="E10061" s="220"/>
      <c r="F10061" s="220"/>
      <c r="G10061" s="220"/>
      <c r="H10061" s="220"/>
      <c r="I10061" s="220"/>
      <c r="J10061" s="220"/>
      <c r="K10061" s="220"/>
      <c r="L10061" s="220"/>
      <c r="M10061" s="326"/>
      <c r="N10061" s="220"/>
      <c r="O10061" s="220"/>
      <c r="P10061" s="220"/>
      <c r="Q10061" s="326"/>
      <c r="R10061" s="326"/>
      <c r="S10061" s="326"/>
      <c r="T10061" s="326"/>
    </row>
    <row r="10062" spans="1:20">
      <c r="A10062" s="220"/>
      <c r="B10062" s="220"/>
      <c r="C10062" s="220"/>
      <c r="D10062" s="220"/>
      <c r="E10062" s="220"/>
      <c r="F10062" s="220"/>
      <c r="G10062" s="220"/>
      <c r="H10062" s="220"/>
      <c r="I10062" s="220"/>
      <c r="J10062" s="220"/>
      <c r="K10062" s="220"/>
      <c r="L10062" s="220"/>
      <c r="M10062" s="326"/>
      <c r="N10062" s="220"/>
      <c r="O10062" s="220"/>
      <c r="P10062" s="220"/>
      <c r="Q10062" s="326"/>
      <c r="R10062" s="326"/>
      <c r="S10062" s="326"/>
      <c r="T10062" s="326"/>
    </row>
    <row r="10063" spans="1:20">
      <c r="A10063" s="220"/>
      <c r="B10063" s="220"/>
      <c r="C10063" s="220"/>
      <c r="D10063" s="220"/>
      <c r="E10063" s="220"/>
      <c r="F10063" s="220"/>
      <c r="G10063" s="220"/>
      <c r="H10063" s="220"/>
      <c r="I10063" s="220"/>
      <c r="J10063" s="220"/>
      <c r="K10063" s="220"/>
      <c r="L10063" s="220"/>
      <c r="M10063" s="326"/>
      <c r="N10063" s="220"/>
      <c r="O10063" s="220"/>
      <c r="P10063" s="220"/>
      <c r="Q10063" s="326"/>
      <c r="R10063" s="326"/>
      <c r="S10063" s="326"/>
      <c r="T10063" s="326"/>
    </row>
    <row r="10064" spans="1:20">
      <c r="A10064" s="220"/>
      <c r="B10064" s="220"/>
      <c r="C10064" s="220"/>
      <c r="D10064" s="220"/>
      <c r="E10064" s="220"/>
      <c r="F10064" s="220"/>
      <c r="G10064" s="220"/>
      <c r="H10064" s="220"/>
      <c r="I10064" s="220"/>
      <c r="J10064" s="220"/>
      <c r="K10064" s="220"/>
      <c r="L10064" s="220"/>
      <c r="M10064" s="326"/>
      <c r="N10064" s="220"/>
      <c r="O10064" s="220"/>
      <c r="P10064" s="220"/>
      <c r="Q10064" s="326"/>
      <c r="R10064" s="326"/>
      <c r="S10064" s="326"/>
      <c r="T10064" s="326"/>
    </row>
    <row r="10065" spans="1:20">
      <c r="A10065" s="220"/>
      <c r="B10065" s="220"/>
      <c r="C10065" s="220"/>
      <c r="D10065" s="220"/>
      <c r="E10065" s="220"/>
      <c r="F10065" s="220"/>
      <c r="G10065" s="220"/>
      <c r="H10065" s="220"/>
      <c r="I10065" s="220"/>
      <c r="J10065" s="220"/>
      <c r="K10065" s="220"/>
      <c r="L10065" s="220"/>
      <c r="M10065" s="326"/>
      <c r="N10065" s="220"/>
      <c r="O10065" s="220"/>
      <c r="P10065" s="220"/>
      <c r="Q10065" s="326"/>
      <c r="R10065" s="326"/>
      <c r="S10065" s="326"/>
      <c r="T10065" s="326"/>
    </row>
    <row r="10066" spans="1:20">
      <c r="A10066" s="220"/>
      <c r="B10066" s="220"/>
      <c r="C10066" s="220"/>
      <c r="D10066" s="220"/>
      <c r="E10066" s="220"/>
      <c r="F10066" s="220"/>
      <c r="G10066" s="220"/>
      <c r="H10066" s="220"/>
      <c r="I10066" s="220"/>
      <c r="J10066" s="220"/>
      <c r="K10066" s="220"/>
      <c r="L10066" s="220"/>
      <c r="M10066" s="326"/>
      <c r="N10066" s="220"/>
      <c r="O10066" s="220"/>
      <c r="P10066" s="220"/>
      <c r="Q10066" s="326"/>
      <c r="R10066" s="326"/>
      <c r="S10066" s="326"/>
      <c r="T10066" s="326"/>
    </row>
    <row r="10067" spans="1:20">
      <c r="A10067" s="220"/>
      <c r="B10067" s="220"/>
      <c r="C10067" s="220"/>
      <c r="D10067" s="220"/>
      <c r="E10067" s="220"/>
      <c r="F10067" s="220"/>
      <c r="G10067" s="220"/>
      <c r="H10067" s="220"/>
      <c r="I10067" s="220"/>
      <c r="J10067" s="220"/>
      <c r="K10067" s="220"/>
      <c r="L10067" s="220"/>
      <c r="M10067" s="326"/>
      <c r="N10067" s="220"/>
      <c r="O10067" s="220"/>
      <c r="P10067" s="220"/>
      <c r="Q10067" s="326"/>
      <c r="R10067" s="326"/>
      <c r="S10067" s="326"/>
      <c r="T10067" s="326"/>
    </row>
    <row r="10068" spans="1:20">
      <c r="A10068" s="220"/>
      <c r="B10068" s="220"/>
      <c r="C10068" s="220"/>
      <c r="D10068" s="220"/>
      <c r="E10068" s="220"/>
      <c r="F10068" s="220"/>
      <c r="G10068" s="220"/>
      <c r="H10068" s="220"/>
      <c r="I10068" s="220"/>
      <c r="J10068" s="220"/>
      <c r="K10068" s="220"/>
      <c r="L10068" s="220"/>
      <c r="M10068" s="326"/>
      <c r="N10068" s="220"/>
      <c r="O10068" s="220"/>
      <c r="P10068" s="220"/>
      <c r="Q10068" s="326"/>
      <c r="R10068" s="326"/>
      <c r="S10068" s="326"/>
      <c r="T10068" s="326"/>
    </row>
    <row r="10069" spans="1:20">
      <c r="A10069" s="220"/>
      <c r="B10069" s="220"/>
      <c r="C10069" s="220"/>
      <c r="D10069" s="220"/>
      <c r="E10069" s="220"/>
      <c r="F10069" s="220"/>
      <c r="G10069" s="220"/>
      <c r="H10069" s="220"/>
      <c r="I10069" s="220"/>
      <c r="J10069" s="220"/>
      <c r="K10069" s="220"/>
      <c r="L10069" s="220"/>
      <c r="M10069" s="326"/>
      <c r="N10069" s="220"/>
      <c r="O10069" s="220"/>
      <c r="P10069" s="220"/>
      <c r="Q10069" s="326"/>
      <c r="R10069" s="326"/>
      <c r="S10069" s="326"/>
      <c r="T10069" s="326"/>
    </row>
    <row r="10070" spans="1:20">
      <c r="A10070" s="220"/>
      <c r="B10070" s="220"/>
      <c r="C10070" s="220"/>
      <c r="D10070" s="220"/>
      <c r="E10070" s="220"/>
      <c r="F10070" s="220"/>
      <c r="G10070" s="220"/>
      <c r="H10070" s="220"/>
      <c r="I10070" s="220"/>
      <c r="J10070" s="220"/>
      <c r="K10070" s="220"/>
      <c r="L10070" s="220"/>
      <c r="M10070" s="326"/>
      <c r="N10070" s="220"/>
      <c r="O10070" s="220"/>
      <c r="P10070" s="220"/>
      <c r="Q10070" s="326"/>
      <c r="R10070" s="326"/>
      <c r="S10070" s="326"/>
      <c r="T10070" s="326"/>
    </row>
    <row r="10071" spans="1:20">
      <c r="A10071" s="220"/>
      <c r="B10071" s="220"/>
      <c r="C10071" s="220"/>
      <c r="D10071" s="220"/>
      <c r="E10071" s="220"/>
      <c r="F10071" s="220"/>
      <c r="G10071" s="220"/>
      <c r="H10071" s="220"/>
      <c r="I10071" s="220"/>
      <c r="J10071" s="220"/>
      <c r="K10071" s="220"/>
      <c r="L10071" s="220"/>
      <c r="M10071" s="326"/>
      <c r="N10071" s="220"/>
      <c r="O10071" s="220"/>
      <c r="P10071" s="220"/>
      <c r="Q10071" s="326"/>
      <c r="R10071" s="326"/>
      <c r="S10071" s="326"/>
      <c r="T10071" s="326"/>
    </row>
    <row r="10072" spans="1:20">
      <c r="A10072" s="220"/>
      <c r="B10072" s="220"/>
      <c r="C10072" s="220"/>
      <c r="D10072" s="220"/>
      <c r="E10072" s="220"/>
      <c r="F10072" s="220"/>
      <c r="G10072" s="220"/>
      <c r="H10072" s="220"/>
      <c r="I10072" s="220"/>
      <c r="J10072" s="220"/>
      <c r="K10072" s="220"/>
      <c r="L10072" s="220"/>
      <c r="M10072" s="326"/>
      <c r="N10072" s="220"/>
      <c r="O10072" s="220"/>
      <c r="P10072" s="220"/>
      <c r="Q10072" s="326"/>
      <c r="R10072" s="326"/>
      <c r="S10072" s="326"/>
      <c r="T10072" s="326"/>
    </row>
    <row r="10073" spans="1:20">
      <c r="A10073" s="220"/>
      <c r="B10073" s="220"/>
      <c r="C10073" s="220"/>
      <c r="D10073" s="220"/>
      <c r="E10073" s="220"/>
      <c r="F10073" s="220"/>
      <c r="G10073" s="220"/>
      <c r="H10073" s="220"/>
      <c r="I10073" s="220"/>
      <c r="J10073" s="220"/>
      <c r="K10073" s="220"/>
      <c r="L10073" s="220"/>
      <c r="M10073" s="326"/>
      <c r="N10073" s="220"/>
      <c r="O10073" s="220"/>
      <c r="P10073" s="220"/>
      <c r="Q10073" s="326"/>
      <c r="R10073" s="326"/>
      <c r="S10073" s="326"/>
      <c r="T10073" s="326"/>
    </row>
    <row r="10074" spans="1:20">
      <c r="A10074" s="220"/>
      <c r="B10074" s="220"/>
      <c r="C10074" s="220"/>
      <c r="D10074" s="220"/>
      <c r="E10074" s="220"/>
      <c r="F10074" s="220"/>
      <c r="G10074" s="220"/>
      <c r="H10074" s="220"/>
      <c r="I10074" s="220"/>
      <c r="J10074" s="220"/>
      <c r="K10074" s="220"/>
      <c r="L10074" s="220"/>
      <c r="M10074" s="326"/>
      <c r="N10074" s="220"/>
      <c r="O10074" s="220"/>
      <c r="P10074" s="220"/>
      <c r="Q10074" s="326"/>
      <c r="R10074" s="326"/>
      <c r="S10074" s="326"/>
      <c r="T10074" s="326"/>
    </row>
    <row r="10075" spans="1:20">
      <c r="A10075" s="220"/>
      <c r="B10075" s="220"/>
      <c r="C10075" s="220"/>
      <c r="D10075" s="220"/>
      <c r="E10075" s="220"/>
      <c r="F10075" s="220"/>
      <c r="G10075" s="220"/>
      <c r="H10075" s="220"/>
      <c r="I10075" s="220"/>
      <c r="J10075" s="220"/>
      <c r="K10075" s="220"/>
      <c r="L10075" s="220"/>
      <c r="M10075" s="326"/>
      <c r="N10075" s="220"/>
      <c r="O10075" s="220"/>
      <c r="P10075" s="220"/>
      <c r="Q10075" s="326"/>
      <c r="R10075" s="326"/>
      <c r="S10075" s="326"/>
      <c r="T10075" s="326"/>
    </row>
    <row r="10076" spans="1:20">
      <c r="A10076" s="220"/>
      <c r="B10076" s="220"/>
      <c r="C10076" s="220"/>
      <c r="D10076" s="220"/>
      <c r="E10076" s="220"/>
      <c r="F10076" s="220"/>
      <c r="G10076" s="220"/>
      <c r="H10076" s="220"/>
      <c r="I10076" s="220"/>
      <c r="J10076" s="220"/>
      <c r="K10076" s="220"/>
      <c r="L10076" s="220"/>
      <c r="M10076" s="326"/>
      <c r="N10076" s="220"/>
      <c r="O10076" s="220"/>
      <c r="P10076" s="220"/>
      <c r="Q10076" s="326"/>
      <c r="R10076" s="326"/>
      <c r="S10076" s="326"/>
      <c r="T10076" s="326"/>
    </row>
    <row r="10077" spans="1:20">
      <c r="A10077" s="220"/>
      <c r="B10077" s="220"/>
      <c r="C10077" s="220"/>
      <c r="D10077" s="220"/>
      <c r="E10077" s="220"/>
      <c r="F10077" s="220"/>
      <c r="G10077" s="220"/>
      <c r="H10077" s="220"/>
      <c r="I10077" s="220"/>
      <c r="J10077" s="220"/>
      <c r="K10077" s="220"/>
      <c r="L10077" s="220"/>
      <c r="M10077" s="326"/>
      <c r="N10077" s="220"/>
      <c r="O10077" s="220"/>
      <c r="P10077" s="220"/>
      <c r="Q10077" s="326"/>
      <c r="R10077" s="326"/>
      <c r="S10077" s="326"/>
      <c r="T10077" s="326"/>
    </row>
    <row r="10078" spans="1:20">
      <c r="A10078" s="220"/>
      <c r="B10078" s="220"/>
      <c r="C10078" s="220"/>
      <c r="D10078" s="220"/>
      <c r="E10078" s="220"/>
      <c r="F10078" s="220"/>
      <c r="G10078" s="220"/>
      <c r="H10078" s="220"/>
      <c r="I10078" s="220"/>
      <c r="J10078" s="220"/>
      <c r="K10078" s="220"/>
      <c r="L10078" s="220"/>
      <c r="M10078" s="326"/>
      <c r="N10078" s="220"/>
      <c r="O10078" s="220"/>
      <c r="P10078" s="220"/>
      <c r="Q10078" s="326"/>
      <c r="R10078" s="326"/>
      <c r="S10078" s="326"/>
      <c r="T10078" s="326"/>
    </row>
    <row r="10079" spans="1:20">
      <c r="A10079" s="220"/>
      <c r="B10079" s="220"/>
      <c r="C10079" s="220"/>
      <c r="D10079" s="220"/>
      <c r="E10079" s="220"/>
      <c r="F10079" s="220"/>
      <c r="G10079" s="220"/>
      <c r="H10079" s="220"/>
      <c r="I10079" s="220"/>
      <c r="J10079" s="220"/>
      <c r="K10079" s="220"/>
      <c r="L10079" s="220"/>
      <c r="M10079" s="326"/>
      <c r="N10079" s="220"/>
      <c r="O10079" s="220"/>
      <c r="P10079" s="220"/>
      <c r="Q10079" s="326"/>
      <c r="R10079" s="326"/>
      <c r="S10079" s="326"/>
      <c r="T10079" s="326"/>
    </row>
    <row r="10080" spans="1:20">
      <c r="A10080" s="220"/>
      <c r="B10080" s="220"/>
      <c r="C10080" s="220"/>
      <c r="D10080" s="220"/>
      <c r="E10080" s="220"/>
      <c r="F10080" s="220"/>
      <c r="G10080" s="220"/>
      <c r="H10080" s="220"/>
      <c r="I10080" s="220"/>
      <c r="J10080" s="220"/>
      <c r="K10080" s="220"/>
      <c r="L10080" s="220"/>
      <c r="M10080" s="326"/>
      <c r="N10080" s="220"/>
      <c r="O10080" s="220"/>
      <c r="P10080" s="220"/>
      <c r="Q10080" s="326"/>
      <c r="R10080" s="326"/>
      <c r="S10080" s="326"/>
      <c r="T10080" s="326"/>
    </row>
    <row r="10081" spans="1:20">
      <c r="A10081" s="220"/>
      <c r="B10081" s="220"/>
      <c r="C10081" s="220"/>
      <c r="D10081" s="220"/>
      <c r="E10081" s="220"/>
      <c r="F10081" s="220"/>
      <c r="G10081" s="220"/>
      <c r="H10081" s="220"/>
      <c r="I10081" s="220"/>
      <c r="J10081" s="220"/>
      <c r="K10081" s="220"/>
      <c r="L10081" s="220"/>
      <c r="M10081" s="326"/>
      <c r="N10081" s="220"/>
      <c r="O10081" s="220"/>
      <c r="P10081" s="220"/>
      <c r="Q10081" s="326"/>
      <c r="R10081" s="326"/>
      <c r="S10081" s="326"/>
      <c r="T10081" s="326"/>
    </row>
    <row r="10082" spans="1:20">
      <c r="A10082" s="220"/>
      <c r="B10082" s="220"/>
      <c r="C10082" s="220"/>
      <c r="D10082" s="220"/>
      <c r="E10082" s="220"/>
      <c r="F10082" s="220"/>
      <c r="G10082" s="220"/>
      <c r="H10082" s="220"/>
      <c r="I10082" s="220"/>
      <c r="J10082" s="220"/>
      <c r="K10082" s="220"/>
      <c r="L10082" s="220"/>
      <c r="M10082" s="326"/>
      <c r="N10082" s="220"/>
      <c r="O10082" s="220"/>
      <c r="P10082" s="220"/>
      <c r="Q10082" s="326"/>
      <c r="R10082" s="326"/>
      <c r="S10082" s="326"/>
      <c r="T10082" s="326"/>
    </row>
    <row r="10083" spans="1:20">
      <c r="A10083" s="220"/>
      <c r="B10083" s="220"/>
      <c r="C10083" s="220"/>
      <c r="D10083" s="220"/>
      <c r="E10083" s="220"/>
      <c r="F10083" s="220"/>
      <c r="G10083" s="220"/>
      <c r="H10083" s="220"/>
      <c r="I10083" s="220"/>
      <c r="J10083" s="220"/>
      <c r="K10083" s="220"/>
      <c r="L10083" s="220"/>
      <c r="M10083" s="326"/>
      <c r="N10083" s="220"/>
      <c r="O10083" s="220"/>
      <c r="P10083" s="220"/>
      <c r="Q10083" s="326"/>
      <c r="R10083" s="326"/>
      <c r="S10083" s="326"/>
      <c r="T10083" s="326"/>
    </row>
    <row r="10084" spans="1:20">
      <c r="A10084" s="220"/>
      <c r="B10084" s="220"/>
      <c r="C10084" s="220"/>
      <c r="D10084" s="220"/>
      <c r="E10084" s="220"/>
      <c r="F10084" s="220"/>
      <c r="G10084" s="220"/>
      <c r="H10084" s="220"/>
      <c r="I10084" s="220"/>
      <c r="J10084" s="220"/>
      <c r="K10084" s="220"/>
      <c r="L10084" s="220"/>
      <c r="M10084" s="326"/>
      <c r="N10084" s="220"/>
      <c r="O10084" s="220"/>
      <c r="P10084" s="220"/>
      <c r="Q10084" s="326"/>
      <c r="R10084" s="326"/>
      <c r="S10084" s="326"/>
      <c r="T10084" s="326"/>
    </row>
    <row r="10085" spans="1:20">
      <c r="A10085" s="220"/>
      <c r="B10085" s="220"/>
      <c r="C10085" s="220"/>
      <c r="D10085" s="220"/>
      <c r="E10085" s="220"/>
      <c r="F10085" s="220"/>
      <c r="G10085" s="220"/>
      <c r="H10085" s="220"/>
      <c r="I10085" s="220"/>
      <c r="J10085" s="220"/>
      <c r="K10085" s="220"/>
      <c r="L10085" s="220"/>
      <c r="M10085" s="326"/>
      <c r="N10085" s="220"/>
      <c r="O10085" s="220"/>
      <c r="P10085" s="220"/>
      <c r="Q10085" s="326"/>
      <c r="R10085" s="326"/>
      <c r="S10085" s="326"/>
      <c r="T10085" s="326"/>
    </row>
    <row r="10086" spans="1:20">
      <c r="A10086" s="220"/>
      <c r="B10086" s="220"/>
      <c r="C10086" s="220"/>
      <c r="D10086" s="220"/>
      <c r="E10086" s="220"/>
      <c r="F10086" s="220"/>
      <c r="G10086" s="220"/>
      <c r="H10086" s="220"/>
      <c r="I10086" s="220"/>
      <c r="J10086" s="220"/>
      <c r="K10086" s="220"/>
      <c r="L10086" s="220"/>
      <c r="M10086" s="326"/>
      <c r="N10086" s="220"/>
      <c r="O10086" s="220"/>
      <c r="P10086" s="220"/>
      <c r="Q10086" s="326"/>
      <c r="R10086" s="326"/>
      <c r="S10086" s="326"/>
      <c r="T10086" s="326"/>
    </row>
    <row r="10087" spans="1:20">
      <c r="A10087" s="220"/>
      <c r="B10087" s="220"/>
      <c r="C10087" s="220"/>
      <c r="D10087" s="220"/>
      <c r="E10087" s="220"/>
      <c r="F10087" s="220"/>
      <c r="G10087" s="220"/>
      <c r="H10087" s="220"/>
      <c r="I10087" s="220"/>
      <c r="J10087" s="220"/>
      <c r="K10087" s="220"/>
      <c r="L10087" s="220"/>
      <c r="M10087" s="326"/>
      <c r="N10087" s="220"/>
      <c r="O10087" s="220"/>
      <c r="P10087" s="220"/>
      <c r="Q10087" s="326"/>
      <c r="R10087" s="326"/>
      <c r="S10087" s="326"/>
      <c r="T10087" s="326"/>
    </row>
    <row r="10088" spans="1:20">
      <c r="A10088" s="220"/>
      <c r="B10088" s="220"/>
      <c r="C10088" s="220"/>
      <c r="D10088" s="220"/>
      <c r="E10088" s="220"/>
      <c r="F10088" s="220"/>
      <c r="G10088" s="220"/>
      <c r="H10088" s="220"/>
      <c r="I10088" s="220"/>
      <c r="J10088" s="220"/>
      <c r="K10088" s="220"/>
      <c r="L10088" s="220"/>
      <c r="M10088" s="326"/>
      <c r="N10088" s="220"/>
      <c r="O10088" s="220"/>
      <c r="P10088" s="220"/>
      <c r="Q10088" s="326"/>
      <c r="R10088" s="326"/>
      <c r="S10088" s="326"/>
      <c r="T10088" s="326"/>
    </row>
    <row r="10089" spans="1:20">
      <c r="A10089" s="220"/>
      <c r="B10089" s="220"/>
      <c r="C10089" s="220"/>
      <c r="D10089" s="220"/>
      <c r="E10089" s="220"/>
      <c r="F10089" s="220"/>
      <c r="G10089" s="220"/>
      <c r="H10089" s="220"/>
      <c r="I10089" s="220"/>
      <c r="J10089" s="220"/>
      <c r="K10089" s="220"/>
      <c r="L10089" s="220"/>
      <c r="M10089" s="326"/>
      <c r="N10089" s="220"/>
      <c r="O10089" s="220"/>
      <c r="P10089" s="220"/>
      <c r="Q10089" s="326"/>
      <c r="R10089" s="326"/>
      <c r="S10089" s="326"/>
      <c r="T10089" s="326"/>
    </row>
    <row r="10090" spans="1:20">
      <c r="A10090" s="220"/>
      <c r="B10090" s="220"/>
      <c r="C10090" s="220"/>
      <c r="D10090" s="220"/>
      <c r="E10090" s="220"/>
      <c r="F10090" s="220"/>
      <c r="G10090" s="220"/>
      <c r="H10090" s="220"/>
      <c r="I10090" s="220"/>
      <c r="J10090" s="220"/>
      <c r="K10090" s="220"/>
      <c r="L10090" s="220"/>
      <c r="M10090" s="326"/>
      <c r="N10090" s="220"/>
      <c r="O10090" s="220"/>
      <c r="P10090" s="220"/>
      <c r="Q10090" s="326"/>
      <c r="R10090" s="326"/>
      <c r="S10090" s="326"/>
      <c r="T10090" s="326"/>
    </row>
    <row r="10091" spans="1:20">
      <c r="A10091" s="220"/>
      <c r="B10091" s="220"/>
      <c r="C10091" s="220"/>
      <c r="D10091" s="220"/>
      <c r="E10091" s="220"/>
      <c r="F10091" s="220"/>
      <c r="G10091" s="220"/>
      <c r="H10091" s="220"/>
      <c r="I10091" s="220"/>
      <c r="J10091" s="220"/>
      <c r="K10091" s="220"/>
      <c r="L10091" s="220"/>
      <c r="M10091" s="326"/>
      <c r="N10091" s="220"/>
      <c r="O10091" s="220"/>
      <c r="P10091" s="220"/>
      <c r="Q10091" s="326"/>
      <c r="R10091" s="326"/>
      <c r="S10091" s="326"/>
      <c r="T10091" s="326"/>
    </row>
    <row r="10092" spans="1:20">
      <c r="A10092" s="220"/>
      <c r="B10092" s="220"/>
      <c r="C10092" s="220"/>
      <c r="D10092" s="220"/>
      <c r="E10092" s="220"/>
      <c r="F10092" s="220"/>
      <c r="G10092" s="220"/>
      <c r="H10092" s="220"/>
      <c r="I10092" s="220"/>
      <c r="J10092" s="220"/>
      <c r="K10092" s="220"/>
      <c r="L10092" s="220"/>
      <c r="M10092" s="326"/>
      <c r="N10092" s="220"/>
      <c r="O10092" s="220"/>
      <c r="P10092" s="220"/>
      <c r="Q10092" s="326"/>
      <c r="R10092" s="326"/>
      <c r="S10092" s="326"/>
      <c r="T10092" s="326"/>
    </row>
    <row r="10093" spans="1:20">
      <c r="A10093" s="220"/>
      <c r="B10093" s="220"/>
      <c r="C10093" s="220"/>
      <c r="D10093" s="220"/>
      <c r="E10093" s="220"/>
      <c r="F10093" s="220"/>
      <c r="G10093" s="220"/>
      <c r="H10093" s="220"/>
      <c r="I10093" s="220"/>
      <c r="J10093" s="220"/>
      <c r="K10093" s="220"/>
      <c r="L10093" s="220"/>
      <c r="M10093" s="326"/>
      <c r="N10093" s="220"/>
      <c r="O10093" s="220"/>
      <c r="P10093" s="220"/>
      <c r="Q10093" s="326"/>
      <c r="R10093" s="326"/>
      <c r="S10093" s="326"/>
      <c r="T10093" s="326"/>
    </row>
    <row r="10094" spans="1:20">
      <c r="A10094" s="220"/>
      <c r="B10094" s="220"/>
      <c r="C10094" s="220"/>
      <c r="D10094" s="220"/>
      <c r="E10094" s="220"/>
      <c r="F10094" s="220"/>
      <c r="G10094" s="220"/>
      <c r="H10094" s="220"/>
      <c r="I10094" s="220"/>
      <c r="J10094" s="220"/>
      <c r="K10094" s="220"/>
      <c r="L10094" s="220"/>
      <c r="M10094" s="326"/>
      <c r="N10094" s="220"/>
      <c r="O10094" s="220"/>
      <c r="P10094" s="220"/>
      <c r="Q10094" s="326"/>
      <c r="R10094" s="326"/>
      <c r="S10094" s="326"/>
      <c r="T10094" s="326"/>
    </row>
    <row r="10095" spans="1:20">
      <c r="A10095" s="220"/>
      <c r="B10095" s="220"/>
      <c r="C10095" s="220"/>
      <c r="D10095" s="220"/>
      <c r="E10095" s="220"/>
      <c r="F10095" s="220"/>
      <c r="G10095" s="220"/>
      <c r="H10095" s="220"/>
      <c r="I10095" s="220"/>
      <c r="J10095" s="220"/>
      <c r="K10095" s="220"/>
      <c r="L10095" s="220"/>
      <c r="M10095" s="326"/>
      <c r="N10095" s="220"/>
      <c r="O10095" s="220"/>
      <c r="P10095" s="220"/>
      <c r="Q10095" s="326"/>
      <c r="R10095" s="326"/>
      <c r="S10095" s="326"/>
      <c r="T10095" s="326"/>
    </row>
    <row r="10096" spans="1:20">
      <c r="A10096" s="220"/>
      <c r="B10096" s="220"/>
      <c r="C10096" s="220"/>
      <c r="D10096" s="220"/>
      <c r="E10096" s="220"/>
      <c r="F10096" s="220"/>
      <c r="G10096" s="220"/>
      <c r="H10096" s="220"/>
      <c r="I10096" s="220"/>
      <c r="J10096" s="220"/>
      <c r="K10096" s="220"/>
      <c r="L10096" s="220"/>
      <c r="M10096" s="326"/>
      <c r="N10096" s="220"/>
      <c r="O10096" s="220"/>
      <c r="P10096" s="220"/>
      <c r="Q10096" s="326"/>
      <c r="R10096" s="326"/>
      <c r="S10096" s="326"/>
      <c r="T10096" s="326"/>
    </row>
    <row r="10097" spans="1:20">
      <c r="A10097" s="220"/>
      <c r="B10097" s="220"/>
      <c r="C10097" s="220"/>
      <c r="D10097" s="220"/>
      <c r="E10097" s="220"/>
      <c r="F10097" s="220"/>
      <c r="G10097" s="220"/>
      <c r="H10097" s="220"/>
      <c r="I10097" s="220"/>
      <c r="J10097" s="220"/>
      <c r="K10097" s="220"/>
      <c r="L10097" s="220"/>
      <c r="M10097" s="326"/>
      <c r="N10097" s="220"/>
      <c r="O10097" s="220"/>
      <c r="P10097" s="220"/>
      <c r="Q10097" s="326"/>
      <c r="R10097" s="326"/>
      <c r="S10097" s="326"/>
      <c r="T10097" s="326"/>
    </row>
    <row r="10098" spans="1:20">
      <c r="A10098" s="220"/>
      <c r="B10098" s="220"/>
      <c r="C10098" s="220"/>
      <c r="D10098" s="220"/>
      <c r="E10098" s="220"/>
      <c r="F10098" s="220"/>
      <c r="G10098" s="220"/>
      <c r="H10098" s="220"/>
      <c r="I10098" s="220"/>
      <c r="J10098" s="220"/>
      <c r="K10098" s="220"/>
      <c r="L10098" s="220"/>
      <c r="M10098" s="326"/>
      <c r="N10098" s="220"/>
      <c r="O10098" s="220"/>
      <c r="P10098" s="220"/>
      <c r="Q10098" s="326"/>
      <c r="R10098" s="326"/>
      <c r="S10098" s="326"/>
      <c r="T10098" s="326"/>
    </row>
    <row r="10099" spans="1:20">
      <c r="A10099" s="220"/>
      <c r="B10099" s="220"/>
      <c r="C10099" s="220"/>
      <c r="D10099" s="220"/>
      <c r="E10099" s="220"/>
      <c r="F10099" s="220"/>
      <c r="G10099" s="220"/>
      <c r="H10099" s="220"/>
      <c r="I10099" s="220"/>
      <c r="J10099" s="220"/>
      <c r="K10099" s="220"/>
      <c r="L10099" s="220"/>
      <c r="M10099" s="326"/>
      <c r="N10099" s="220"/>
      <c r="O10099" s="220"/>
      <c r="P10099" s="220"/>
      <c r="Q10099" s="326"/>
      <c r="R10099" s="326"/>
      <c r="S10099" s="326"/>
      <c r="T10099" s="326"/>
    </row>
    <row r="10100" spans="1:20">
      <c r="A10100" s="220"/>
      <c r="B10100" s="220"/>
      <c r="C10100" s="220"/>
      <c r="D10100" s="220"/>
      <c r="E10100" s="220"/>
      <c r="F10100" s="220"/>
      <c r="G10100" s="220"/>
      <c r="H10100" s="220"/>
      <c r="I10100" s="220"/>
      <c r="J10100" s="220"/>
      <c r="K10100" s="220"/>
      <c r="L10100" s="220"/>
      <c r="M10100" s="326"/>
      <c r="N10100" s="220"/>
      <c r="O10100" s="220"/>
      <c r="P10100" s="220"/>
      <c r="Q10100" s="326"/>
      <c r="R10100" s="326"/>
      <c r="S10100" s="326"/>
      <c r="T10100" s="326"/>
    </row>
    <row r="10101" spans="1:20">
      <c r="A10101" s="220"/>
      <c r="B10101" s="220"/>
      <c r="C10101" s="220"/>
      <c r="D10101" s="220"/>
      <c r="E10101" s="220"/>
      <c r="F10101" s="220"/>
      <c r="G10101" s="220"/>
      <c r="H10101" s="220"/>
      <c r="I10101" s="220"/>
      <c r="J10101" s="220"/>
      <c r="K10101" s="220"/>
      <c r="L10101" s="220"/>
      <c r="M10101" s="326"/>
      <c r="N10101" s="220"/>
      <c r="O10101" s="220"/>
      <c r="P10101" s="220"/>
      <c r="Q10101" s="326"/>
      <c r="R10101" s="326"/>
      <c r="S10101" s="326"/>
      <c r="T10101" s="326"/>
    </row>
    <row r="10102" spans="1:20">
      <c r="A10102" s="220"/>
      <c r="B10102" s="220"/>
      <c r="C10102" s="220"/>
      <c r="D10102" s="220"/>
      <c r="E10102" s="220"/>
      <c r="F10102" s="220"/>
      <c r="G10102" s="220"/>
      <c r="H10102" s="220"/>
      <c r="I10102" s="220"/>
      <c r="J10102" s="220"/>
      <c r="K10102" s="220"/>
      <c r="L10102" s="220"/>
      <c r="M10102" s="326"/>
      <c r="N10102" s="220"/>
      <c r="O10102" s="220"/>
      <c r="P10102" s="220"/>
      <c r="Q10102" s="326"/>
      <c r="R10102" s="326"/>
      <c r="S10102" s="326"/>
      <c r="T10102" s="326"/>
    </row>
    <row r="10103" spans="1:20">
      <c r="A10103" s="220"/>
      <c r="B10103" s="220"/>
      <c r="C10103" s="220"/>
      <c r="D10103" s="220"/>
      <c r="E10103" s="220"/>
      <c r="F10103" s="220"/>
      <c r="G10103" s="220"/>
      <c r="H10103" s="220"/>
      <c r="I10103" s="220"/>
      <c r="J10103" s="220"/>
      <c r="K10103" s="220"/>
      <c r="L10103" s="220"/>
      <c r="M10103" s="326"/>
      <c r="N10103" s="220"/>
      <c r="O10103" s="220"/>
      <c r="P10103" s="220"/>
      <c r="Q10103" s="326"/>
      <c r="R10103" s="326"/>
      <c r="S10103" s="326"/>
      <c r="T10103" s="326"/>
    </row>
    <row r="10104" spans="1:20">
      <c r="A10104" s="220"/>
      <c r="B10104" s="220"/>
      <c r="C10104" s="220"/>
      <c r="D10104" s="220"/>
      <c r="E10104" s="220"/>
      <c r="F10104" s="220"/>
      <c r="G10104" s="220"/>
      <c r="H10104" s="220"/>
      <c r="I10104" s="220"/>
      <c r="J10104" s="220"/>
      <c r="K10104" s="220"/>
      <c r="L10104" s="220"/>
      <c r="M10104" s="326"/>
      <c r="N10104" s="220"/>
      <c r="O10104" s="220"/>
      <c r="P10104" s="220"/>
      <c r="Q10104" s="326"/>
      <c r="R10104" s="326"/>
      <c r="S10104" s="326"/>
      <c r="T10104" s="326"/>
    </row>
    <row r="10105" spans="1:20">
      <c r="A10105" s="220"/>
      <c r="B10105" s="220"/>
      <c r="C10105" s="220"/>
      <c r="D10105" s="220"/>
      <c r="E10105" s="220"/>
      <c r="F10105" s="220"/>
      <c r="G10105" s="220"/>
      <c r="H10105" s="220"/>
      <c r="I10105" s="220"/>
      <c r="J10105" s="220"/>
      <c r="K10105" s="220"/>
      <c r="L10105" s="220"/>
      <c r="M10105" s="326"/>
      <c r="N10105" s="220"/>
      <c r="O10105" s="220"/>
      <c r="P10105" s="220"/>
      <c r="Q10105" s="326"/>
      <c r="R10105" s="326"/>
      <c r="S10105" s="326"/>
      <c r="T10105" s="326"/>
    </row>
    <row r="10106" spans="1:20">
      <c r="A10106" s="220"/>
      <c r="B10106" s="220"/>
      <c r="C10106" s="220"/>
      <c r="D10106" s="220"/>
      <c r="E10106" s="220"/>
      <c r="F10106" s="220"/>
      <c r="G10106" s="220"/>
      <c r="H10106" s="220"/>
      <c r="I10106" s="220"/>
      <c r="J10106" s="220"/>
      <c r="K10106" s="220"/>
      <c r="L10106" s="220"/>
      <c r="M10106" s="326"/>
      <c r="N10106" s="220"/>
      <c r="O10106" s="220"/>
      <c r="P10106" s="220"/>
      <c r="Q10106" s="326"/>
      <c r="R10106" s="326"/>
      <c r="S10106" s="326"/>
      <c r="T10106" s="326"/>
    </row>
    <row r="10107" spans="1:20">
      <c r="A10107" s="220"/>
      <c r="B10107" s="220"/>
      <c r="C10107" s="220"/>
      <c r="D10107" s="220"/>
      <c r="E10107" s="220"/>
      <c r="F10107" s="220"/>
      <c r="G10107" s="220"/>
      <c r="H10107" s="220"/>
      <c r="I10107" s="220"/>
      <c r="J10107" s="220"/>
      <c r="K10107" s="220"/>
      <c r="L10107" s="220"/>
      <c r="M10107" s="326"/>
      <c r="N10107" s="220"/>
      <c r="O10107" s="220"/>
      <c r="P10107" s="220"/>
      <c r="Q10107" s="326"/>
      <c r="R10107" s="326"/>
      <c r="S10107" s="326"/>
      <c r="T10107" s="326"/>
    </row>
    <row r="10108" spans="1:20">
      <c r="A10108" s="220"/>
      <c r="B10108" s="220"/>
      <c r="C10108" s="220"/>
      <c r="D10108" s="220"/>
      <c r="E10108" s="220"/>
      <c r="F10108" s="220"/>
      <c r="G10108" s="220"/>
      <c r="H10108" s="220"/>
      <c r="I10108" s="220"/>
      <c r="J10108" s="220"/>
      <c r="K10108" s="220"/>
      <c r="L10108" s="220"/>
      <c r="M10108" s="326"/>
      <c r="N10108" s="220"/>
      <c r="O10108" s="220"/>
      <c r="P10108" s="220"/>
      <c r="Q10108" s="326"/>
      <c r="R10108" s="326"/>
      <c r="S10108" s="326"/>
      <c r="T10108" s="326"/>
    </row>
    <row r="10109" spans="1:20">
      <c r="A10109" s="220"/>
      <c r="B10109" s="220"/>
      <c r="C10109" s="220"/>
      <c r="D10109" s="220"/>
      <c r="E10109" s="220"/>
      <c r="F10109" s="220"/>
      <c r="G10109" s="220"/>
      <c r="H10109" s="220"/>
      <c r="I10109" s="220"/>
      <c r="J10109" s="220"/>
      <c r="K10109" s="220"/>
      <c r="L10109" s="220"/>
      <c r="M10109" s="326"/>
      <c r="N10109" s="220"/>
      <c r="O10109" s="220"/>
      <c r="P10109" s="220"/>
      <c r="Q10109" s="326"/>
      <c r="R10109" s="326"/>
      <c r="S10109" s="326"/>
      <c r="T10109" s="326"/>
    </row>
    <row r="10110" spans="1:20">
      <c r="A10110" s="220"/>
      <c r="B10110" s="220"/>
      <c r="C10110" s="220"/>
      <c r="D10110" s="220"/>
      <c r="E10110" s="220"/>
      <c r="F10110" s="220"/>
      <c r="G10110" s="220"/>
      <c r="H10110" s="220"/>
      <c r="I10110" s="220"/>
      <c r="J10110" s="220"/>
      <c r="K10110" s="220"/>
      <c r="L10110" s="220"/>
      <c r="M10110" s="326"/>
      <c r="N10110" s="220"/>
      <c r="O10110" s="220"/>
      <c r="P10110" s="220"/>
      <c r="Q10110" s="326"/>
      <c r="R10110" s="326"/>
      <c r="S10110" s="326"/>
      <c r="T10110" s="326"/>
    </row>
    <row r="10111" spans="1:20">
      <c r="A10111" s="220"/>
      <c r="B10111" s="220"/>
      <c r="C10111" s="220"/>
      <c r="D10111" s="220"/>
      <c r="E10111" s="220"/>
      <c r="F10111" s="220"/>
      <c r="G10111" s="220"/>
      <c r="H10111" s="220"/>
      <c r="I10111" s="220"/>
      <c r="J10111" s="220"/>
      <c r="K10111" s="220"/>
      <c r="L10111" s="220"/>
      <c r="M10111" s="326"/>
      <c r="N10111" s="220"/>
      <c r="O10111" s="220"/>
      <c r="P10111" s="220"/>
      <c r="Q10111" s="326"/>
      <c r="R10111" s="326"/>
      <c r="S10111" s="326"/>
      <c r="T10111" s="326"/>
    </row>
    <row r="10112" spans="1:20">
      <c r="A10112" s="220"/>
      <c r="B10112" s="220"/>
      <c r="C10112" s="220"/>
      <c r="D10112" s="220"/>
      <c r="E10112" s="220"/>
      <c r="F10112" s="220"/>
      <c r="G10112" s="220"/>
      <c r="H10112" s="220"/>
      <c r="I10112" s="220"/>
      <c r="J10112" s="220"/>
      <c r="K10112" s="220"/>
      <c r="L10112" s="220"/>
      <c r="M10112" s="326"/>
      <c r="N10112" s="220"/>
      <c r="O10112" s="220"/>
      <c r="P10112" s="220"/>
      <c r="Q10112" s="326"/>
      <c r="R10112" s="326"/>
      <c r="S10112" s="326"/>
      <c r="T10112" s="326"/>
    </row>
    <row r="10113" spans="1:20">
      <c r="A10113" s="220"/>
      <c r="B10113" s="220"/>
      <c r="C10113" s="220"/>
      <c r="D10113" s="220"/>
      <c r="E10113" s="220"/>
      <c r="F10113" s="220"/>
      <c r="G10113" s="220"/>
      <c r="H10113" s="220"/>
      <c r="I10113" s="220"/>
      <c r="J10113" s="220"/>
      <c r="K10113" s="220"/>
      <c r="L10113" s="220"/>
      <c r="M10113" s="326"/>
      <c r="N10113" s="220"/>
      <c r="O10113" s="220"/>
      <c r="P10113" s="220"/>
      <c r="Q10113" s="326"/>
      <c r="R10113" s="326"/>
      <c r="S10113" s="326"/>
      <c r="T10113" s="326"/>
    </row>
    <row r="10114" spans="1:20">
      <c r="A10114" s="220"/>
      <c r="B10114" s="220"/>
      <c r="C10114" s="220"/>
      <c r="D10114" s="220"/>
      <c r="E10114" s="220"/>
      <c r="F10114" s="220"/>
      <c r="G10114" s="220"/>
      <c r="H10114" s="220"/>
      <c r="I10114" s="220"/>
      <c r="J10114" s="220"/>
      <c r="K10114" s="220"/>
      <c r="L10114" s="220"/>
      <c r="M10114" s="326"/>
      <c r="N10114" s="220"/>
      <c r="O10114" s="220"/>
      <c r="P10114" s="220"/>
      <c r="Q10114" s="326"/>
      <c r="R10114" s="326"/>
      <c r="S10114" s="326"/>
      <c r="T10114" s="326"/>
    </row>
    <row r="10115" spans="1:20">
      <c r="A10115" s="220"/>
      <c r="B10115" s="220"/>
      <c r="C10115" s="220"/>
      <c r="D10115" s="220"/>
      <c r="E10115" s="220"/>
      <c r="F10115" s="220"/>
      <c r="G10115" s="220"/>
      <c r="H10115" s="220"/>
      <c r="I10115" s="220"/>
      <c r="J10115" s="220"/>
      <c r="K10115" s="220"/>
      <c r="L10115" s="220"/>
      <c r="M10115" s="326"/>
      <c r="N10115" s="220"/>
      <c r="O10115" s="220"/>
      <c r="P10115" s="220"/>
      <c r="Q10115" s="326"/>
      <c r="R10115" s="326"/>
      <c r="S10115" s="326"/>
      <c r="T10115" s="326"/>
    </row>
    <row r="10116" spans="1:20">
      <c r="A10116" s="220"/>
      <c r="B10116" s="220"/>
      <c r="C10116" s="220"/>
      <c r="D10116" s="220"/>
      <c r="E10116" s="220"/>
      <c r="F10116" s="220"/>
      <c r="G10116" s="220"/>
      <c r="H10116" s="220"/>
      <c r="I10116" s="220"/>
      <c r="J10116" s="220"/>
      <c r="K10116" s="220"/>
      <c r="L10116" s="220"/>
      <c r="M10116" s="326"/>
      <c r="N10116" s="220"/>
      <c r="O10116" s="220"/>
      <c r="P10116" s="220"/>
      <c r="Q10116" s="326"/>
      <c r="R10116" s="326"/>
      <c r="S10116" s="326"/>
      <c r="T10116" s="326"/>
    </row>
    <row r="10117" spans="1:20">
      <c r="A10117" s="220"/>
      <c r="B10117" s="220"/>
      <c r="C10117" s="220"/>
      <c r="D10117" s="220"/>
      <c r="E10117" s="220"/>
      <c r="F10117" s="220"/>
      <c r="G10117" s="220"/>
      <c r="H10117" s="220"/>
      <c r="I10117" s="220"/>
      <c r="J10117" s="220"/>
      <c r="K10117" s="220"/>
      <c r="L10117" s="220"/>
      <c r="M10117" s="326"/>
      <c r="N10117" s="220"/>
      <c r="O10117" s="220"/>
      <c r="P10117" s="220"/>
      <c r="Q10117" s="326"/>
      <c r="R10117" s="326"/>
      <c r="S10117" s="326"/>
      <c r="T10117" s="326"/>
    </row>
    <row r="10118" spans="1:20">
      <c r="A10118" s="220"/>
      <c r="B10118" s="220"/>
      <c r="C10118" s="220"/>
      <c r="D10118" s="220"/>
      <c r="E10118" s="220"/>
      <c r="F10118" s="220"/>
      <c r="G10118" s="220"/>
      <c r="H10118" s="220"/>
      <c r="I10118" s="220"/>
      <c r="J10118" s="220"/>
      <c r="K10118" s="220"/>
      <c r="L10118" s="220"/>
      <c r="M10118" s="326"/>
      <c r="N10118" s="220"/>
      <c r="O10118" s="220"/>
      <c r="P10118" s="220"/>
      <c r="Q10118" s="326"/>
      <c r="R10118" s="326"/>
      <c r="S10118" s="326"/>
      <c r="T10118" s="326"/>
    </row>
    <row r="10119" spans="1:20">
      <c r="A10119" s="220"/>
      <c r="B10119" s="220"/>
      <c r="C10119" s="220"/>
      <c r="D10119" s="220"/>
      <c r="E10119" s="220"/>
      <c r="F10119" s="220"/>
      <c r="G10119" s="220"/>
      <c r="H10119" s="220"/>
      <c r="I10119" s="220"/>
      <c r="J10119" s="220"/>
      <c r="K10119" s="220"/>
      <c r="L10119" s="220"/>
      <c r="M10119" s="326"/>
      <c r="N10119" s="220"/>
      <c r="O10119" s="220"/>
      <c r="P10119" s="220"/>
      <c r="Q10119" s="326"/>
      <c r="R10119" s="326"/>
      <c r="S10119" s="326"/>
      <c r="T10119" s="326"/>
    </row>
    <row r="10120" spans="1:20">
      <c r="A10120" s="220"/>
      <c r="B10120" s="220"/>
      <c r="C10120" s="220"/>
      <c r="D10120" s="220"/>
      <c r="E10120" s="220"/>
      <c r="F10120" s="220"/>
      <c r="G10120" s="220"/>
      <c r="H10120" s="220"/>
      <c r="I10120" s="220"/>
      <c r="J10120" s="220"/>
      <c r="K10120" s="220"/>
      <c r="L10120" s="220"/>
      <c r="M10120" s="326"/>
      <c r="N10120" s="220"/>
      <c r="O10120" s="220"/>
      <c r="P10120" s="220"/>
      <c r="Q10120" s="326"/>
      <c r="R10120" s="326"/>
      <c r="S10120" s="326"/>
      <c r="T10120" s="326"/>
    </row>
    <row r="10121" spans="1:20">
      <c r="A10121" s="220"/>
      <c r="B10121" s="220"/>
      <c r="C10121" s="220"/>
      <c r="D10121" s="220"/>
      <c r="E10121" s="220"/>
      <c r="F10121" s="220"/>
      <c r="G10121" s="220"/>
      <c r="H10121" s="220"/>
      <c r="I10121" s="220"/>
      <c r="J10121" s="220"/>
      <c r="K10121" s="220"/>
      <c r="L10121" s="220"/>
      <c r="M10121" s="326"/>
      <c r="N10121" s="220"/>
      <c r="O10121" s="220"/>
      <c r="P10121" s="220"/>
      <c r="Q10121" s="326"/>
      <c r="R10121" s="326"/>
      <c r="S10121" s="326"/>
      <c r="T10121" s="326"/>
    </row>
    <row r="10122" spans="1:20">
      <c r="A10122" s="220"/>
      <c r="B10122" s="220"/>
      <c r="C10122" s="220"/>
      <c r="D10122" s="220"/>
      <c r="E10122" s="220"/>
      <c r="F10122" s="220"/>
      <c r="G10122" s="220"/>
      <c r="H10122" s="220"/>
      <c r="I10122" s="220"/>
      <c r="J10122" s="220"/>
      <c r="K10122" s="220"/>
      <c r="L10122" s="220"/>
      <c r="M10122" s="326"/>
      <c r="N10122" s="220"/>
      <c r="O10122" s="220"/>
      <c r="P10122" s="220"/>
      <c r="Q10122" s="326"/>
      <c r="R10122" s="326"/>
      <c r="S10122" s="326"/>
      <c r="T10122" s="326"/>
    </row>
    <row r="10123" spans="1:20">
      <c r="A10123" s="220"/>
      <c r="B10123" s="220"/>
      <c r="C10123" s="220"/>
      <c r="D10123" s="220"/>
      <c r="E10123" s="220"/>
      <c r="F10123" s="220"/>
      <c r="G10123" s="220"/>
      <c r="H10123" s="220"/>
      <c r="I10123" s="220"/>
      <c r="J10123" s="220"/>
      <c r="K10123" s="220"/>
      <c r="L10123" s="220"/>
      <c r="M10123" s="326"/>
      <c r="N10123" s="220"/>
      <c r="O10123" s="220"/>
      <c r="P10123" s="220"/>
      <c r="Q10123" s="326"/>
      <c r="R10123" s="326"/>
      <c r="S10123" s="326"/>
      <c r="T10123" s="326"/>
    </row>
    <row r="10124" spans="1:20">
      <c r="A10124" s="220"/>
      <c r="B10124" s="220"/>
      <c r="C10124" s="220"/>
      <c r="D10124" s="220"/>
      <c r="E10124" s="220"/>
      <c r="F10124" s="220"/>
      <c r="G10124" s="220"/>
      <c r="H10124" s="220"/>
      <c r="I10124" s="220"/>
      <c r="J10124" s="220"/>
      <c r="K10124" s="220"/>
      <c r="L10124" s="220"/>
      <c r="M10124" s="326"/>
      <c r="N10124" s="220"/>
      <c r="O10124" s="220"/>
      <c r="P10124" s="220"/>
      <c r="Q10124" s="326"/>
      <c r="R10124" s="326"/>
      <c r="S10124" s="326"/>
      <c r="T10124" s="326"/>
    </row>
    <row r="10125" spans="1:20">
      <c r="A10125" s="220"/>
      <c r="B10125" s="220"/>
      <c r="C10125" s="220"/>
      <c r="D10125" s="220"/>
      <c r="E10125" s="220"/>
      <c r="F10125" s="220"/>
      <c r="G10125" s="220"/>
      <c r="H10125" s="220"/>
      <c r="I10125" s="220"/>
      <c r="J10125" s="220"/>
      <c r="K10125" s="220"/>
      <c r="L10125" s="220"/>
      <c r="M10125" s="326"/>
      <c r="N10125" s="220"/>
      <c r="O10125" s="220"/>
      <c r="P10125" s="220"/>
      <c r="Q10125" s="326"/>
      <c r="R10125" s="326"/>
      <c r="S10125" s="326"/>
      <c r="T10125" s="326"/>
    </row>
    <row r="10126" spans="1:20">
      <c r="A10126" s="220"/>
      <c r="B10126" s="220"/>
      <c r="C10126" s="220"/>
      <c r="D10126" s="220"/>
      <c r="E10126" s="220"/>
      <c r="F10126" s="220"/>
      <c r="G10126" s="220"/>
      <c r="H10126" s="220"/>
      <c r="I10126" s="220"/>
      <c r="J10126" s="220"/>
      <c r="K10126" s="220"/>
      <c r="L10126" s="220"/>
      <c r="M10126" s="326"/>
      <c r="N10126" s="220"/>
      <c r="O10126" s="220"/>
      <c r="P10126" s="220"/>
      <c r="Q10126" s="326"/>
      <c r="R10126" s="326"/>
      <c r="S10126" s="326"/>
      <c r="T10126" s="326"/>
    </row>
    <row r="10127" spans="1:20">
      <c r="A10127" s="220"/>
      <c r="B10127" s="220"/>
      <c r="C10127" s="220"/>
      <c r="D10127" s="220"/>
      <c r="E10127" s="220"/>
      <c r="F10127" s="220"/>
      <c r="G10127" s="220"/>
      <c r="H10127" s="220"/>
      <c r="I10127" s="220"/>
      <c r="J10127" s="220"/>
      <c r="K10127" s="220"/>
      <c r="L10127" s="220"/>
      <c r="M10127" s="326"/>
      <c r="N10127" s="220"/>
      <c r="O10127" s="220"/>
      <c r="P10127" s="220"/>
      <c r="Q10127" s="326"/>
      <c r="R10127" s="326"/>
      <c r="S10127" s="326"/>
      <c r="T10127" s="326"/>
    </row>
    <row r="10128" spans="1:20">
      <c r="A10128" s="220"/>
      <c r="B10128" s="220"/>
      <c r="C10128" s="220"/>
      <c r="D10128" s="220"/>
      <c r="E10128" s="220"/>
      <c r="F10128" s="220"/>
      <c r="G10128" s="220"/>
      <c r="H10128" s="220"/>
      <c r="I10128" s="220"/>
      <c r="J10128" s="220"/>
      <c r="K10128" s="220"/>
      <c r="L10128" s="220"/>
      <c r="M10128" s="326"/>
      <c r="N10128" s="220"/>
      <c r="O10128" s="220"/>
      <c r="P10128" s="220"/>
      <c r="Q10128" s="326"/>
      <c r="R10128" s="326"/>
      <c r="S10128" s="326"/>
      <c r="T10128" s="326"/>
    </row>
    <row r="10129" spans="1:20">
      <c r="A10129" s="220"/>
      <c r="B10129" s="220"/>
      <c r="C10129" s="220"/>
      <c r="D10129" s="220"/>
      <c r="E10129" s="220"/>
      <c r="F10129" s="220"/>
      <c r="G10129" s="220"/>
      <c r="H10129" s="220"/>
      <c r="I10129" s="220"/>
      <c r="J10129" s="220"/>
      <c r="K10129" s="220"/>
      <c r="L10129" s="220"/>
      <c r="M10129" s="326"/>
      <c r="N10129" s="220"/>
      <c r="O10129" s="220"/>
      <c r="P10129" s="220"/>
      <c r="Q10129" s="326"/>
      <c r="R10129" s="326"/>
      <c r="S10129" s="326"/>
      <c r="T10129" s="326"/>
    </row>
    <row r="10130" spans="1:20">
      <c r="A10130" s="220"/>
      <c r="B10130" s="220"/>
      <c r="C10130" s="220"/>
      <c r="D10130" s="220"/>
      <c r="E10130" s="220"/>
      <c r="F10130" s="220"/>
      <c r="G10130" s="220"/>
      <c r="H10130" s="220"/>
      <c r="I10130" s="220"/>
      <c r="J10130" s="220"/>
      <c r="K10130" s="220"/>
      <c r="L10130" s="220"/>
      <c r="M10130" s="326"/>
      <c r="N10130" s="220"/>
      <c r="O10130" s="220"/>
      <c r="P10130" s="220"/>
      <c r="Q10130" s="326"/>
      <c r="R10130" s="326"/>
      <c r="S10130" s="326"/>
      <c r="T10130" s="326"/>
    </row>
    <row r="10131" spans="1:20">
      <c r="A10131" s="220"/>
      <c r="B10131" s="220"/>
      <c r="C10131" s="220"/>
      <c r="D10131" s="220"/>
      <c r="E10131" s="220"/>
      <c r="F10131" s="220"/>
      <c r="G10131" s="220"/>
      <c r="H10131" s="220"/>
      <c r="I10131" s="220"/>
      <c r="J10131" s="220"/>
      <c r="K10131" s="220"/>
      <c r="L10131" s="220"/>
      <c r="M10131" s="326"/>
      <c r="N10131" s="220"/>
      <c r="O10131" s="220"/>
      <c r="P10131" s="220"/>
      <c r="Q10131" s="326"/>
      <c r="R10131" s="326"/>
      <c r="S10131" s="326"/>
      <c r="T10131" s="326"/>
    </row>
    <row r="10132" spans="1:20">
      <c r="A10132" s="220"/>
      <c r="B10132" s="220"/>
      <c r="C10132" s="220"/>
      <c r="D10132" s="220"/>
      <c r="E10132" s="220"/>
      <c r="F10132" s="220"/>
      <c r="G10132" s="220"/>
      <c r="H10132" s="220"/>
      <c r="I10132" s="220"/>
      <c r="J10132" s="220"/>
      <c r="K10132" s="220"/>
      <c r="L10132" s="220"/>
      <c r="M10132" s="326"/>
      <c r="N10132" s="220"/>
      <c r="O10132" s="220"/>
      <c r="P10132" s="220"/>
      <c r="Q10132" s="326"/>
      <c r="R10132" s="326"/>
      <c r="S10132" s="326"/>
      <c r="T10132" s="326"/>
    </row>
    <row r="10133" spans="1:20">
      <c r="A10133" s="220"/>
      <c r="B10133" s="220"/>
      <c r="C10133" s="220"/>
      <c r="D10133" s="220"/>
      <c r="E10133" s="220"/>
      <c r="F10133" s="220"/>
      <c r="G10133" s="220"/>
      <c r="H10133" s="220"/>
      <c r="I10133" s="220"/>
      <c r="J10133" s="220"/>
      <c r="K10133" s="220"/>
      <c r="L10133" s="220"/>
      <c r="M10133" s="326"/>
      <c r="N10133" s="220"/>
      <c r="O10133" s="220"/>
      <c r="P10133" s="220"/>
      <c r="Q10133" s="326"/>
      <c r="R10133" s="326"/>
      <c r="S10133" s="326"/>
      <c r="T10133" s="326"/>
    </row>
    <row r="10134" spans="1:20">
      <c r="A10134" s="220"/>
      <c r="B10134" s="220"/>
      <c r="C10134" s="220"/>
      <c r="D10134" s="220"/>
      <c r="E10134" s="220"/>
      <c r="F10134" s="220"/>
      <c r="G10134" s="220"/>
      <c r="H10134" s="220"/>
      <c r="I10134" s="220"/>
      <c r="J10134" s="220"/>
      <c r="K10134" s="220"/>
      <c r="L10134" s="220"/>
      <c r="M10134" s="326"/>
      <c r="N10134" s="220"/>
      <c r="O10134" s="220"/>
      <c r="P10134" s="220"/>
      <c r="Q10134" s="326"/>
      <c r="R10134" s="326"/>
      <c r="S10134" s="326"/>
      <c r="T10134" s="326"/>
    </row>
    <row r="10135" spans="1:20">
      <c r="A10135" s="220"/>
      <c r="B10135" s="220"/>
      <c r="C10135" s="220"/>
      <c r="D10135" s="220"/>
      <c r="E10135" s="220"/>
      <c r="F10135" s="220"/>
      <c r="G10135" s="220"/>
      <c r="H10135" s="220"/>
      <c r="I10135" s="220"/>
      <c r="J10135" s="220"/>
      <c r="K10135" s="220"/>
      <c r="L10135" s="220"/>
      <c r="M10135" s="326"/>
      <c r="N10135" s="220"/>
      <c r="O10135" s="220"/>
      <c r="P10135" s="220"/>
      <c r="Q10135" s="326"/>
      <c r="R10135" s="326"/>
      <c r="S10135" s="326"/>
      <c r="T10135" s="326"/>
    </row>
    <row r="10136" spans="1:20">
      <c r="A10136" s="220"/>
      <c r="B10136" s="220"/>
      <c r="C10136" s="220"/>
      <c r="D10136" s="220"/>
      <c r="E10136" s="220"/>
      <c r="F10136" s="220"/>
      <c r="G10136" s="220"/>
      <c r="H10136" s="220"/>
      <c r="I10136" s="220"/>
      <c r="J10136" s="220"/>
      <c r="K10136" s="220"/>
      <c r="L10136" s="220"/>
      <c r="M10136" s="326"/>
      <c r="N10136" s="220"/>
      <c r="O10136" s="220"/>
      <c r="P10136" s="220"/>
      <c r="Q10136" s="326"/>
      <c r="R10136" s="326"/>
      <c r="S10136" s="326"/>
      <c r="T10136" s="326"/>
    </row>
    <row r="10137" spans="1:20">
      <c r="A10137" s="220"/>
      <c r="B10137" s="220"/>
      <c r="C10137" s="220"/>
      <c r="D10137" s="220"/>
      <c r="E10137" s="220"/>
      <c r="F10137" s="220"/>
      <c r="G10137" s="220"/>
      <c r="H10137" s="220"/>
      <c r="I10137" s="220"/>
      <c r="J10137" s="220"/>
      <c r="K10137" s="220"/>
      <c r="L10137" s="220"/>
      <c r="M10137" s="326"/>
      <c r="N10137" s="220"/>
      <c r="O10137" s="220"/>
      <c r="P10137" s="220"/>
      <c r="Q10137" s="326"/>
      <c r="R10137" s="326"/>
      <c r="S10137" s="326"/>
      <c r="T10137" s="326"/>
    </row>
    <row r="10138" spans="1:20">
      <c r="A10138" s="220"/>
      <c r="B10138" s="220"/>
      <c r="C10138" s="220"/>
      <c r="D10138" s="220"/>
      <c r="E10138" s="220"/>
      <c r="F10138" s="220"/>
      <c r="G10138" s="220"/>
      <c r="H10138" s="220"/>
      <c r="I10138" s="220"/>
      <c r="J10138" s="220"/>
      <c r="K10138" s="220"/>
      <c r="L10138" s="220"/>
      <c r="M10138" s="326"/>
      <c r="N10138" s="220"/>
      <c r="O10138" s="220"/>
      <c r="P10138" s="220"/>
      <c r="Q10138" s="326"/>
      <c r="R10138" s="326"/>
      <c r="S10138" s="326"/>
      <c r="T10138" s="326"/>
    </row>
    <row r="10139" spans="1:20">
      <c r="A10139" s="220"/>
      <c r="B10139" s="220"/>
      <c r="C10139" s="220"/>
      <c r="D10139" s="220"/>
      <c r="E10139" s="220"/>
      <c r="F10139" s="220"/>
      <c r="G10139" s="220"/>
      <c r="H10139" s="220"/>
      <c r="I10139" s="220"/>
      <c r="J10139" s="220"/>
      <c r="K10139" s="220"/>
      <c r="L10139" s="220"/>
      <c r="M10139" s="326"/>
      <c r="N10139" s="220"/>
      <c r="O10139" s="220"/>
      <c r="P10139" s="220"/>
      <c r="Q10139" s="326"/>
      <c r="R10139" s="326"/>
      <c r="S10139" s="326"/>
      <c r="T10139" s="326"/>
    </row>
    <row r="10140" spans="1:20">
      <c r="A10140" s="220"/>
      <c r="B10140" s="220"/>
      <c r="C10140" s="220"/>
      <c r="D10140" s="220"/>
      <c r="E10140" s="220"/>
      <c r="F10140" s="220"/>
      <c r="G10140" s="220"/>
      <c r="H10140" s="220"/>
      <c r="I10140" s="220"/>
      <c r="J10140" s="220"/>
      <c r="K10140" s="220"/>
      <c r="L10140" s="220"/>
      <c r="M10140" s="326"/>
      <c r="N10140" s="220"/>
      <c r="O10140" s="220"/>
      <c r="P10140" s="220"/>
      <c r="Q10140" s="326"/>
      <c r="R10140" s="326"/>
      <c r="S10140" s="326"/>
      <c r="T10140" s="326"/>
    </row>
    <row r="10141" spans="1:20">
      <c r="A10141" s="220"/>
      <c r="B10141" s="220"/>
      <c r="C10141" s="220"/>
      <c r="D10141" s="220"/>
      <c r="E10141" s="220"/>
      <c r="F10141" s="220"/>
      <c r="G10141" s="220"/>
      <c r="H10141" s="220"/>
      <c r="I10141" s="220"/>
      <c r="J10141" s="220"/>
      <c r="K10141" s="220"/>
      <c r="L10141" s="220"/>
      <c r="M10141" s="326"/>
      <c r="N10141" s="220"/>
      <c r="O10141" s="220"/>
      <c r="P10141" s="220"/>
      <c r="Q10141" s="326"/>
      <c r="R10141" s="326"/>
      <c r="S10141" s="326"/>
      <c r="T10141" s="326"/>
    </row>
    <row r="10142" spans="1:20">
      <c r="A10142" s="220"/>
      <c r="B10142" s="220"/>
      <c r="C10142" s="220"/>
      <c r="D10142" s="220"/>
      <c r="E10142" s="220"/>
      <c r="F10142" s="220"/>
      <c r="G10142" s="220"/>
      <c r="H10142" s="220"/>
      <c r="I10142" s="220"/>
      <c r="J10142" s="220"/>
      <c r="K10142" s="220"/>
      <c r="L10142" s="220"/>
      <c r="M10142" s="326"/>
      <c r="N10142" s="220"/>
      <c r="O10142" s="220"/>
      <c r="P10142" s="220"/>
      <c r="Q10142" s="326"/>
      <c r="R10142" s="326"/>
      <c r="S10142" s="326"/>
      <c r="T10142" s="326"/>
    </row>
    <row r="10143" spans="1:20">
      <c r="A10143" s="220"/>
      <c r="B10143" s="220"/>
      <c r="C10143" s="220"/>
      <c r="D10143" s="220"/>
      <c r="E10143" s="220"/>
      <c r="F10143" s="220"/>
      <c r="G10143" s="220"/>
      <c r="H10143" s="220"/>
      <c r="I10143" s="220"/>
      <c r="J10143" s="220"/>
      <c r="K10143" s="220"/>
      <c r="L10143" s="220"/>
      <c r="M10143" s="326"/>
      <c r="N10143" s="220"/>
      <c r="O10143" s="220"/>
      <c r="P10143" s="220"/>
      <c r="Q10143" s="326"/>
      <c r="R10143" s="326"/>
      <c r="S10143" s="326"/>
      <c r="T10143" s="326"/>
    </row>
    <row r="10144" spans="1:20">
      <c r="A10144" s="220"/>
      <c r="B10144" s="220"/>
      <c r="C10144" s="220"/>
      <c r="D10144" s="220"/>
      <c r="E10144" s="220"/>
      <c r="F10144" s="220"/>
      <c r="G10144" s="220"/>
      <c r="H10144" s="220"/>
      <c r="I10144" s="220"/>
      <c r="J10144" s="220"/>
      <c r="K10144" s="220"/>
      <c r="L10144" s="220"/>
      <c r="M10144" s="326"/>
      <c r="N10144" s="220"/>
      <c r="O10144" s="220"/>
      <c r="P10144" s="220"/>
      <c r="Q10144" s="326"/>
      <c r="R10144" s="326"/>
      <c r="S10144" s="326"/>
      <c r="T10144" s="326"/>
    </row>
    <row r="10145" spans="1:20">
      <c r="A10145" s="220"/>
      <c r="B10145" s="220"/>
      <c r="C10145" s="220"/>
      <c r="D10145" s="220"/>
      <c r="E10145" s="220"/>
      <c r="F10145" s="220"/>
      <c r="G10145" s="220"/>
      <c r="H10145" s="220"/>
      <c r="I10145" s="220"/>
      <c r="J10145" s="220"/>
      <c r="K10145" s="220"/>
      <c r="L10145" s="220"/>
      <c r="M10145" s="326"/>
      <c r="N10145" s="220"/>
      <c r="O10145" s="220"/>
      <c r="P10145" s="220"/>
      <c r="Q10145" s="326"/>
      <c r="R10145" s="326"/>
      <c r="S10145" s="326"/>
      <c r="T10145" s="326"/>
    </row>
    <row r="10146" spans="1:20">
      <c r="A10146" s="220"/>
      <c r="B10146" s="220"/>
      <c r="C10146" s="220"/>
      <c r="D10146" s="220"/>
      <c r="E10146" s="220"/>
      <c r="F10146" s="220"/>
      <c r="G10146" s="220"/>
      <c r="H10146" s="220"/>
      <c r="I10146" s="220"/>
      <c r="J10146" s="220"/>
      <c r="K10146" s="220"/>
      <c r="L10146" s="220"/>
      <c r="M10146" s="326"/>
      <c r="N10146" s="220"/>
      <c r="O10146" s="220"/>
      <c r="P10146" s="220"/>
      <c r="Q10146" s="326"/>
      <c r="R10146" s="326"/>
      <c r="S10146" s="326"/>
      <c r="T10146" s="326"/>
    </row>
    <row r="10147" spans="1:20">
      <c r="A10147" s="220"/>
      <c r="B10147" s="220"/>
      <c r="C10147" s="220"/>
      <c r="D10147" s="220"/>
      <c r="E10147" s="220"/>
      <c r="F10147" s="220"/>
      <c r="G10147" s="220"/>
      <c r="H10147" s="220"/>
      <c r="I10147" s="220"/>
      <c r="J10147" s="220"/>
      <c r="K10147" s="220"/>
      <c r="L10147" s="220"/>
      <c r="M10147" s="326"/>
      <c r="N10147" s="220"/>
      <c r="O10147" s="220"/>
      <c r="P10147" s="220"/>
      <c r="Q10147" s="326"/>
      <c r="R10147" s="326"/>
      <c r="S10147" s="326"/>
      <c r="T10147" s="326"/>
    </row>
    <row r="10148" spans="1:20">
      <c r="A10148" s="220"/>
      <c r="B10148" s="220"/>
      <c r="C10148" s="220"/>
      <c r="D10148" s="220"/>
      <c r="E10148" s="220"/>
      <c r="F10148" s="220"/>
      <c r="G10148" s="220"/>
      <c r="H10148" s="220"/>
      <c r="I10148" s="220"/>
      <c r="J10148" s="220"/>
      <c r="K10148" s="220"/>
      <c r="L10148" s="220"/>
      <c r="M10148" s="326"/>
      <c r="N10148" s="220"/>
      <c r="O10148" s="220"/>
      <c r="P10148" s="220"/>
      <c r="Q10148" s="326"/>
      <c r="R10148" s="326"/>
      <c r="S10148" s="326"/>
      <c r="T10148" s="326"/>
    </row>
    <row r="10149" spans="1:20">
      <c r="A10149" s="220"/>
      <c r="B10149" s="220"/>
      <c r="C10149" s="220"/>
      <c r="D10149" s="220"/>
      <c r="E10149" s="220"/>
      <c r="F10149" s="220"/>
      <c r="G10149" s="220"/>
      <c r="H10149" s="220"/>
      <c r="I10149" s="220"/>
      <c r="J10149" s="220"/>
      <c r="K10149" s="220"/>
      <c r="L10149" s="220"/>
      <c r="M10149" s="326"/>
      <c r="N10149" s="220"/>
      <c r="O10149" s="220"/>
      <c r="P10149" s="220"/>
      <c r="Q10149" s="326"/>
      <c r="R10149" s="326"/>
      <c r="S10149" s="326"/>
      <c r="T10149" s="326"/>
    </row>
    <row r="10150" spans="1:20">
      <c r="A10150" s="220"/>
      <c r="B10150" s="220"/>
      <c r="C10150" s="220"/>
      <c r="D10150" s="220"/>
      <c r="E10150" s="220"/>
      <c r="F10150" s="220"/>
      <c r="G10150" s="220"/>
      <c r="H10150" s="220"/>
      <c r="I10150" s="220"/>
      <c r="J10150" s="220"/>
      <c r="K10150" s="220"/>
      <c r="L10150" s="220"/>
      <c r="M10150" s="326"/>
      <c r="N10150" s="220"/>
      <c r="O10150" s="220"/>
      <c r="P10150" s="220"/>
      <c r="Q10150" s="326"/>
      <c r="R10150" s="326"/>
      <c r="S10150" s="326"/>
      <c r="T10150" s="326"/>
    </row>
    <row r="10151" spans="1:20">
      <c r="A10151" s="220"/>
      <c r="B10151" s="220"/>
      <c r="C10151" s="220"/>
      <c r="D10151" s="220"/>
      <c r="E10151" s="220"/>
      <c r="F10151" s="220"/>
      <c r="G10151" s="220"/>
      <c r="H10151" s="220"/>
      <c r="I10151" s="220"/>
      <c r="J10151" s="220"/>
      <c r="K10151" s="220"/>
      <c r="L10151" s="220"/>
      <c r="M10151" s="326"/>
      <c r="N10151" s="220"/>
      <c r="O10151" s="220"/>
      <c r="P10151" s="220"/>
      <c r="Q10151" s="326"/>
      <c r="R10151" s="326"/>
      <c r="S10151" s="326"/>
      <c r="T10151" s="326"/>
    </row>
    <row r="10152" spans="1:20">
      <c r="A10152" s="220"/>
      <c r="B10152" s="220"/>
      <c r="C10152" s="220"/>
      <c r="D10152" s="220"/>
      <c r="E10152" s="220"/>
      <c r="F10152" s="220"/>
      <c r="G10152" s="220"/>
      <c r="H10152" s="220"/>
      <c r="I10152" s="220"/>
      <c r="J10152" s="220"/>
      <c r="K10152" s="220"/>
      <c r="L10152" s="220"/>
      <c r="M10152" s="326"/>
      <c r="N10152" s="220"/>
      <c r="O10152" s="220"/>
      <c r="P10152" s="220"/>
      <c r="Q10152" s="326"/>
      <c r="R10152" s="326"/>
      <c r="S10152" s="326"/>
      <c r="T10152" s="326"/>
    </row>
    <row r="10153" spans="1:20">
      <c r="A10153" s="220"/>
      <c r="B10153" s="220"/>
      <c r="C10153" s="220"/>
      <c r="D10153" s="220"/>
      <c r="E10153" s="220"/>
      <c r="F10153" s="220"/>
      <c r="G10153" s="220"/>
      <c r="H10153" s="220"/>
      <c r="I10153" s="220"/>
      <c r="J10153" s="220"/>
      <c r="K10153" s="220"/>
      <c r="L10153" s="220"/>
      <c r="M10153" s="326"/>
      <c r="N10153" s="220"/>
      <c r="O10153" s="220"/>
      <c r="P10153" s="220"/>
      <c r="Q10153" s="326"/>
      <c r="R10153" s="326"/>
      <c r="S10153" s="326"/>
      <c r="T10153" s="326"/>
    </row>
    <row r="10154" spans="1:20">
      <c r="A10154" s="220"/>
      <c r="B10154" s="220"/>
      <c r="C10154" s="220"/>
      <c r="D10154" s="220"/>
      <c r="E10154" s="220"/>
      <c r="F10154" s="220"/>
      <c r="G10154" s="220"/>
      <c r="H10154" s="220"/>
      <c r="I10154" s="220"/>
      <c r="J10154" s="220"/>
      <c r="K10154" s="220"/>
      <c r="L10154" s="220"/>
      <c r="M10154" s="326"/>
      <c r="N10154" s="220"/>
      <c r="O10154" s="220"/>
      <c r="P10154" s="220"/>
      <c r="Q10154" s="326"/>
      <c r="R10154" s="326"/>
      <c r="S10154" s="326"/>
      <c r="T10154" s="326"/>
    </row>
    <row r="10155" spans="1:20">
      <c r="A10155" s="220"/>
      <c r="B10155" s="220"/>
      <c r="C10155" s="220"/>
      <c r="D10155" s="220"/>
      <c r="E10155" s="220"/>
      <c r="F10155" s="220"/>
      <c r="G10155" s="220"/>
      <c r="H10155" s="220"/>
      <c r="I10155" s="220"/>
      <c r="J10155" s="220"/>
      <c r="K10155" s="220"/>
      <c r="L10155" s="220"/>
      <c r="M10155" s="326"/>
      <c r="N10155" s="220"/>
      <c r="O10155" s="220"/>
      <c r="P10155" s="220"/>
      <c r="Q10155" s="326"/>
      <c r="R10155" s="326"/>
      <c r="S10155" s="326"/>
      <c r="T10155" s="326"/>
    </row>
    <row r="10156" spans="1:20">
      <c r="A10156" s="220"/>
      <c r="B10156" s="220"/>
      <c r="C10156" s="220"/>
      <c r="D10156" s="220"/>
      <c r="E10156" s="220"/>
      <c r="F10156" s="220"/>
      <c r="G10156" s="220"/>
      <c r="H10156" s="220"/>
      <c r="I10156" s="220"/>
      <c r="J10156" s="220"/>
      <c r="K10156" s="220"/>
      <c r="L10156" s="220"/>
      <c r="M10156" s="326"/>
      <c r="N10156" s="220"/>
      <c r="O10156" s="220"/>
      <c r="P10156" s="220"/>
      <c r="Q10156" s="326"/>
      <c r="R10156" s="326"/>
      <c r="S10156" s="326"/>
      <c r="T10156" s="326"/>
    </row>
    <row r="10157" spans="1:20">
      <c r="A10157" s="220"/>
      <c r="B10157" s="220"/>
      <c r="C10157" s="220"/>
      <c r="D10157" s="220"/>
      <c r="E10157" s="220"/>
      <c r="F10157" s="220"/>
      <c r="G10157" s="220"/>
      <c r="H10157" s="220"/>
      <c r="I10157" s="220"/>
      <c r="J10157" s="220"/>
      <c r="K10157" s="220"/>
      <c r="L10157" s="220"/>
      <c r="M10157" s="326"/>
      <c r="N10157" s="220"/>
      <c r="O10157" s="220"/>
      <c r="P10157" s="220"/>
      <c r="Q10157" s="326"/>
      <c r="R10157" s="326"/>
      <c r="S10157" s="326"/>
      <c r="T10157" s="326"/>
    </row>
    <row r="10158" spans="1:20">
      <c r="A10158" s="220"/>
      <c r="B10158" s="220"/>
      <c r="C10158" s="220"/>
      <c r="D10158" s="220"/>
      <c r="E10158" s="220"/>
      <c r="F10158" s="220"/>
      <c r="G10158" s="220"/>
      <c r="H10158" s="220"/>
      <c r="I10158" s="220"/>
      <c r="J10158" s="220"/>
      <c r="K10158" s="220"/>
      <c r="L10158" s="220"/>
      <c r="M10158" s="326"/>
      <c r="N10158" s="220"/>
      <c r="O10158" s="220"/>
      <c r="P10158" s="220"/>
      <c r="Q10158" s="326"/>
      <c r="R10158" s="326"/>
      <c r="S10158" s="326"/>
      <c r="T10158" s="326"/>
    </row>
    <row r="10159" spans="1:20">
      <c r="A10159" s="220"/>
      <c r="B10159" s="220"/>
      <c r="C10159" s="220"/>
      <c r="D10159" s="220"/>
      <c r="E10159" s="220"/>
      <c r="F10159" s="220"/>
      <c r="G10159" s="220"/>
      <c r="H10159" s="220"/>
      <c r="I10159" s="220"/>
      <c r="J10159" s="220"/>
      <c r="K10159" s="220"/>
      <c r="L10159" s="220"/>
      <c r="M10159" s="326"/>
      <c r="N10159" s="220"/>
      <c r="O10159" s="220"/>
      <c r="P10159" s="220"/>
      <c r="Q10159" s="326"/>
      <c r="R10159" s="326"/>
      <c r="S10159" s="326"/>
      <c r="T10159" s="326"/>
    </row>
    <row r="10160" spans="1:20">
      <c r="A10160" s="220"/>
      <c r="B10160" s="220"/>
      <c r="C10160" s="220"/>
      <c r="D10160" s="220"/>
      <c r="E10160" s="220"/>
      <c r="F10160" s="220"/>
      <c r="G10160" s="220"/>
      <c r="H10160" s="220"/>
      <c r="I10160" s="220"/>
      <c r="J10160" s="220"/>
      <c r="K10160" s="220"/>
      <c r="L10160" s="220"/>
      <c r="M10160" s="326"/>
      <c r="N10160" s="220"/>
      <c r="O10160" s="220"/>
      <c r="P10160" s="220"/>
      <c r="Q10160" s="326"/>
      <c r="R10160" s="326"/>
      <c r="S10160" s="326"/>
      <c r="T10160" s="326"/>
    </row>
    <row r="10161" spans="1:20">
      <c r="A10161" s="220"/>
      <c r="B10161" s="220"/>
      <c r="C10161" s="220"/>
      <c r="D10161" s="220"/>
      <c r="E10161" s="220"/>
      <c r="F10161" s="220"/>
      <c r="G10161" s="220"/>
      <c r="H10161" s="220"/>
      <c r="I10161" s="220"/>
      <c r="J10161" s="220"/>
      <c r="K10161" s="220"/>
      <c r="L10161" s="220"/>
      <c r="M10161" s="326"/>
      <c r="N10161" s="220"/>
      <c r="O10161" s="220"/>
      <c r="P10161" s="220"/>
      <c r="Q10161" s="326"/>
      <c r="R10161" s="326"/>
      <c r="S10161" s="326"/>
      <c r="T10161" s="326"/>
    </row>
    <row r="10162" spans="1:20">
      <c r="A10162" s="220"/>
      <c r="B10162" s="220"/>
      <c r="C10162" s="220"/>
      <c r="D10162" s="220"/>
      <c r="E10162" s="220"/>
      <c r="F10162" s="220"/>
      <c r="G10162" s="220"/>
      <c r="H10162" s="220"/>
      <c r="I10162" s="220"/>
      <c r="J10162" s="220"/>
      <c r="K10162" s="220"/>
      <c r="L10162" s="220"/>
      <c r="M10162" s="326"/>
      <c r="N10162" s="220"/>
      <c r="O10162" s="220"/>
      <c r="P10162" s="220"/>
      <c r="Q10162" s="326"/>
      <c r="R10162" s="326"/>
      <c r="S10162" s="326"/>
      <c r="T10162" s="326"/>
    </row>
    <row r="10163" spans="1:20">
      <c r="A10163" s="220"/>
      <c r="B10163" s="220"/>
      <c r="C10163" s="220"/>
      <c r="D10163" s="220"/>
      <c r="E10163" s="220"/>
      <c r="F10163" s="220"/>
      <c r="G10163" s="220"/>
      <c r="H10163" s="220"/>
      <c r="I10163" s="220"/>
      <c r="J10163" s="220"/>
      <c r="K10163" s="220"/>
      <c r="L10163" s="220"/>
      <c r="M10163" s="326"/>
      <c r="N10163" s="220"/>
      <c r="O10163" s="220"/>
      <c r="P10163" s="220"/>
      <c r="Q10163" s="326"/>
      <c r="R10163" s="326"/>
      <c r="S10163" s="326"/>
      <c r="T10163" s="326"/>
    </row>
    <row r="10164" spans="1:20">
      <c r="A10164" s="220"/>
      <c r="B10164" s="220"/>
      <c r="C10164" s="220"/>
      <c r="D10164" s="220"/>
      <c r="E10164" s="220"/>
      <c r="F10164" s="220"/>
      <c r="G10164" s="220"/>
      <c r="H10164" s="220"/>
      <c r="I10164" s="220"/>
      <c r="J10164" s="220"/>
      <c r="K10164" s="220"/>
      <c r="L10164" s="220"/>
      <c r="M10164" s="326"/>
      <c r="N10164" s="220"/>
      <c r="O10164" s="220"/>
      <c r="P10164" s="220"/>
      <c r="Q10164" s="326"/>
      <c r="R10164" s="326"/>
      <c r="S10164" s="326"/>
      <c r="T10164" s="326"/>
    </row>
    <row r="10165" spans="1:20">
      <c r="A10165" s="220"/>
      <c r="B10165" s="220"/>
      <c r="C10165" s="220"/>
      <c r="D10165" s="220"/>
      <c r="E10165" s="220"/>
      <c r="F10165" s="220"/>
      <c r="G10165" s="220"/>
      <c r="H10165" s="220"/>
      <c r="I10165" s="220"/>
      <c r="J10165" s="220"/>
      <c r="K10165" s="220"/>
      <c r="L10165" s="220"/>
      <c r="M10165" s="326"/>
      <c r="N10165" s="220"/>
      <c r="O10165" s="220"/>
      <c r="P10165" s="220"/>
      <c r="Q10165" s="326"/>
      <c r="R10165" s="326"/>
      <c r="S10165" s="326"/>
      <c r="T10165" s="326"/>
    </row>
    <row r="10166" spans="1:20">
      <c r="A10166" s="220"/>
      <c r="B10166" s="220"/>
      <c r="C10166" s="220"/>
      <c r="D10166" s="220"/>
      <c r="E10166" s="220"/>
      <c r="F10166" s="220"/>
      <c r="G10166" s="220"/>
      <c r="H10166" s="220"/>
      <c r="I10166" s="220"/>
      <c r="J10166" s="220"/>
      <c r="K10166" s="220"/>
      <c r="L10166" s="220"/>
      <c r="M10166" s="326"/>
      <c r="N10166" s="220"/>
      <c r="O10166" s="220"/>
      <c r="P10166" s="220"/>
      <c r="Q10166" s="326"/>
      <c r="R10166" s="326"/>
      <c r="S10166" s="326"/>
      <c r="T10166" s="326"/>
    </row>
    <row r="10167" spans="1:20">
      <c r="A10167" s="220"/>
      <c r="B10167" s="220"/>
      <c r="C10167" s="220"/>
      <c r="D10167" s="220"/>
      <c r="E10167" s="220"/>
      <c r="F10167" s="220"/>
      <c r="G10167" s="220"/>
      <c r="H10167" s="220"/>
      <c r="I10167" s="220"/>
      <c r="J10167" s="220"/>
      <c r="K10167" s="220"/>
      <c r="L10167" s="220"/>
      <c r="M10167" s="326"/>
      <c r="N10167" s="220"/>
      <c r="O10167" s="220"/>
      <c r="P10167" s="220"/>
      <c r="Q10167" s="326"/>
      <c r="R10167" s="326"/>
      <c r="S10167" s="326"/>
      <c r="T10167" s="326"/>
    </row>
    <row r="10168" spans="1:20">
      <c r="A10168" s="220"/>
      <c r="B10168" s="220"/>
      <c r="C10168" s="220"/>
      <c r="D10168" s="220"/>
      <c r="E10168" s="220"/>
      <c r="F10168" s="220"/>
      <c r="G10168" s="220"/>
      <c r="H10168" s="220"/>
      <c r="I10168" s="220"/>
      <c r="J10168" s="220"/>
      <c r="K10168" s="220"/>
      <c r="L10168" s="220"/>
      <c r="M10168" s="326"/>
      <c r="N10168" s="220"/>
      <c r="O10168" s="220"/>
      <c r="P10168" s="220"/>
      <c r="Q10168" s="326"/>
      <c r="R10168" s="326"/>
      <c r="S10168" s="326"/>
      <c r="T10168" s="326"/>
    </row>
    <row r="10169" spans="1:20">
      <c r="A10169" s="220"/>
      <c r="B10169" s="220"/>
      <c r="C10169" s="220"/>
      <c r="D10169" s="220"/>
      <c r="E10169" s="220"/>
      <c r="F10169" s="220"/>
      <c r="G10169" s="220"/>
      <c r="H10169" s="220"/>
      <c r="I10169" s="220"/>
      <c r="J10169" s="220"/>
      <c r="K10169" s="220"/>
      <c r="L10169" s="220"/>
      <c r="M10169" s="326"/>
      <c r="N10169" s="220"/>
      <c r="O10169" s="220"/>
      <c r="P10169" s="220"/>
      <c r="Q10169" s="326"/>
      <c r="R10169" s="326"/>
      <c r="S10169" s="326"/>
      <c r="T10169" s="326"/>
    </row>
    <row r="10170" spans="1:20">
      <c r="A10170" s="220"/>
      <c r="B10170" s="220"/>
      <c r="C10170" s="220"/>
      <c r="D10170" s="220"/>
      <c r="E10170" s="220"/>
      <c r="F10170" s="220"/>
      <c r="G10170" s="220"/>
      <c r="H10170" s="220"/>
      <c r="I10170" s="220"/>
      <c r="J10170" s="220"/>
      <c r="K10170" s="220"/>
      <c r="L10170" s="220"/>
      <c r="M10170" s="326"/>
      <c r="N10170" s="220"/>
      <c r="O10170" s="220"/>
      <c r="P10170" s="220"/>
      <c r="Q10170" s="326"/>
      <c r="R10170" s="326"/>
      <c r="S10170" s="326"/>
      <c r="T10170" s="326"/>
    </row>
    <row r="10171" spans="1:20">
      <c r="A10171" s="220"/>
      <c r="B10171" s="220"/>
      <c r="C10171" s="220"/>
      <c r="D10171" s="220"/>
      <c r="E10171" s="220"/>
      <c r="F10171" s="220"/>
      <c r="G10171" s="220"/>
      <c r="H10171" s="220"/>
      <c r="I10171" s="220"/>
      <c r="J10171" s="220"/>
      <c r="K10171" s="220"/>
      <c r="L10171" s="220"/>
      <c r="M10171" s="326"/>
      <c r="N10171" s="220"/>
      <c r="O10171" s="220"/>
      <c r="P10171" s="220"/>
      <c r="Q10171" s="326"/>
      <c r="R10171" s="326"/>
      <c r="S10171" s="326"/>
      <c r="T10171" s="326"/>
    </row>
    <row r="10172" spans="1:20">
      <c r="A10172" s="220"/>
      <c r="B10172" s="220"/>
      <c r="C10172" s="220"/>
      <c r="D10172" s="220"/>
      <c r="E10172" s="220"/>
      <c r="F10172" s="220"/>
      <c r="G10172" s="220"/>
      <c r="H10172" s="220"/>
      <c r="I10172" s="220"/>
      <c r="J10172" s="220"/>
      <c r="K10172" s="220"/>
      <c r="L10172" s="220"/>
      <c r="M10172" s="326"/>
      <c r="N10172" s="220"/>
      <c r="O10172" s="220"/>
      <c r="P10172" s="220"/>
      <c r="Q10172" s="326"/>
      <c r="R10172" s="326"/>
      <c r="S10172" s="326"/>
      <c r="T10172" s="326"/>
    </row>
    <row r="10173" spans="1:20">
      <c r="A10173" s="220"/>
      <c r="B10173" s="220"/>
      <c r="C10173" s="220"/>
      <c r="D10173" s="220"/>
      <c r="E10173" s="220"/>
      <c r="F10173" s="220"/>
      <c r="G10173" s="220"/>
      <c r="H10173" s="220"/>
      <c r="I10173" s="220"/>
      <c r="J10173" s="220"/>
      <c r="K10173" s="220"/>
      <c r="L10173" s="220"/>
      <c r="M10173" s="326"/>
      <c r="N10173" s="220"/>
      <c r="O10173" s="220"/>
      <c r="P10173" s="220"/>
      <c r="Q10173" s="326"/>
      <c r="R10173" s="326"/>
      <c r="S10173" s="326"/>
      <c r="T10173" s="326"/>
    </row>
    <row r="10174" spans="1:20">
      <c r="A10174" s="220"/>
      <c r="B10174" s="220"/>
      <c r="C10174" s="220"/>
      <c r="D10174" s="220"/>
      <c r="E10174" s="220"/>
      <c r="F10174" s="220"/>
      <c r="G10174" s="220"/>
      <c r="H10174" s="220"/>
      <c r="I10174" s="220"/>
      <c r="J10174" s="220"/>
      <c r="K10174" s="220"/>
      <c r="L10174" s="220"/>
      <c r="M10174" s="326"/>
      <c r="N10174" s="220"/>
      <c r="O10174" s="220"/>
      <c r="P10174" s="220"/>
      <c r="Q10174" s="326"/>
      <c r="R10174" s="326"/>
      <c r="S10174" s="326"/>
      <c r="T10174" s="326"/>
    </row>
    <row r="10175" spans="1:20">
      <c r="A10175" s="220"/>
      <c r="B10175" s="220"/>
      <c r="C10175" s="220"/>
      <c r="D10175" s="220"/>
      <c r="E10175" s="220"/>
      <c r="F10175" s="220"/>
      <c r="G10175" s="220"/>
      <c r="H10175" s="220"/>
      <c r="I10175" s="220"/>
      <c r="J10175" s="220"/>
      <c r="K10175" s="220"/>
      <c r="L10175" s="220"/>
      <c r="M10175" s="326"/>
      <c r="N10175" s="220"/>
      <c r="O10175" s="220"/>
      <c r="P10175" s="220"/>
      <c r="Q10175" s="326"/>
      <c r="R10175" s="326"/>
      <c r="S10175" s="326"/>
      <c r="T10175" s="326"/>
    </row>
    <row r="10176" spans="1:20">
      <c r="A10176" s="220"/>
      <c r="B10176" s="220"/>
      <c r="C10176" s="220"/>
      <c r="D10176" s="220"/>
      <c r="E10176" s="220"/>
      <c r="F10176" s="220"/>
      <c r="G10176" s="220"/>
      <c r="H10176" s="220"/>
      <c r="I10176" s="220"/>
      <c r="J10176" s="220"/>
      <c r="K10176" s="220"/>
      <c r="L10176" s="220"/>
      <c r="M10176" s="326"/>
      <c r="N10176" s="220"/>
      <c r="O10176" s="220"/>
      <c r="P10176" s="220"/>
      <c r="Q10176" s="326"/>
      <c r="R10176" s="326"/>
      <c r="S10176" s="326"/>
      <c r="T10176" s="326"/>
    </row>
    <row r="10177" spans="1:20">
      <c r="A10177" s="220"/>
      <c r="B10177" s="220"/>
      <c r="C10177" s="220"/>
      <c r="D10177" s="220"/>
      <c r="E10177" s="220"/>
      <c r="F10177" s="220"/>
      <c r="G10177" s="220"/>
      <c r="H10177" s="220"/>
      <c r="I10177" s="220"/>
      <c r="J10177" s="220"/>
      <c r="K10177" s="220"/>
      <c r="L10177" s="220"/>
      <c r="M10177" s="326"/>
      <c r="N10177" s="220"/>
      <c r="O10177" s="220"/>
      <c r="P10177" s="220"/>
      <c r="Q10177" s="326"/>
      <c r="R10177" s="326"/>
      <c r="S10177" s="326"/>
      <c r="T10177" s="326"/>
    </row>
    <row r="10178" spans="1:20">
      <c r="A10178" s="220"/>
      <c r="B10178" s="220"/>
      <c r="C10178" s="220"/>
      <c r="D10178" s="220"/>
      <c r="E10178" s="220"/>
      <c r="F10178" s="220"/>
      <c r="G10178" s="220"/>
      <c r="H10178" s="220"/>
      <c r="I10178" s="220"/>
      <c r="J10178" s="220"/>
      <c r="K10178" s="220"/>
      <c r="L10178" s="220"/>
      <c r="M10178" s="326"/>
      <c r="N10178" s="220"/>
      <c r="O10178" s="220"/>
      <c r="P10178" s="220"/>
      <c r="Q10178" s="326"/>
      <c r="R10178" s="326"/>
      <c r="S10178" s="326"/>
      <c r="T10178" s="326"/>
    </row>
    <row r="10179" spans="1:20">
      <c r="A10179" s="220"/>
      <c r="B10179" s="220"/>
      <c r="C10179" s="220"/>
      <c r="D10179" s="220"/>
      <c r="E10179" s="220"/>
      <c r="F10179" s="220"/>
      <c r="G10179" s="220"/>
      <c r="H10179" s="220"/>
      <c r="I10179" s="220"/>
      <c r="J10179" s="220"/>
      <c r="K10179" s="220"/>
      <c r="L10179" s="220"/>
      <c r="M10179" s="326"/>
      <c r="N10179" s="220"/>
      <c r="O10179" s="220"/>
      <c r="P10179" s="220"/>
      <c r="Q10179" s="326"/>
      <c r="R10179" s="326"/>
      <c r="S10179" s="326"/>
      <c r="T10179" s="326"/>
    </row>
    <row r="10180" spans="1:20">
      <c r="A10180" s="220"/>
      <c r="B10180" s="220"/>
      <c r="C10180" s="220"/>
      <c r="D10180" s="220"/>
      <c r="E10180" s="220"/>
      <c r="F10180" s="220"/>
      <c r="G10180" s="220"/>
      <c r="H10180" s="220"/>
      <c r="I10180" s="220"/>
      <c r="J10180" s="220"/>
      <c r="K10180" s="220"/>
      <c r="L10180" s="220"/>
      <c r="M10180" s="326"/>
      <c r="N10180" s="220"/>
      <c r="O10180" s="220"/>
      <c r="P10180" s="220"/>
      <c r="Q10180" s="326"/>
      <c r="R10180" s="326"/>
      <c r="S10180" s="326"/>
      <c r="T10180" s="326"/>
    </row>
    <row r="10181" spans="1:20">
      <c r="A10181" s="220"/>
      <c r="B10181" s="220"/>
      <c r="C10181" s="220"/>
      <c r="D10181" s="220"/>
      <c r="E10181" s="220"/>
      <c r="F10181" s="220"/>
      <c r="G10181" s="220"/>
      <c r="H10181" s="220"/>
      <c r="I10181" s="220"/>
      <c r="J10181" s="220"/>
      <c r="K10181" s="220"/>
      <c r="L10181" s="220"/>
      <c r="M10181" s="326"/>
      <c r="N10181" s="220"/>
      <c r="O10181" s="220"/>
      <c r="P10181" s="220"/>
      <c r="Q10181" s="326"/>
      <c r="R10181" s="326"/>
      <c r="S10181" s="326"/>
      <c r="T10181" s="326"/>
    </row>
    <row r="10182" spans="1:20">
      <c r="A10182" s="220"/>
      <c r="B10182" s="220"/>
      <c r="C10182" s="220"/>
      <c r="D10182" s="220"/>
      <c r="E10182" s="220"/>
      <c r="F10182" s="220"/>
      <c r="G10182" s="220"/>
      <c r="H10182" s="220"/>
      <c r="I10182" s="220"/>
      <c r="J10182" s="220"/>
      <c r="K10182" s="220"/>
      <c r="L10182" s="220"/>
      <c r="M10182" s="326"/>
      <c r="N10182" s="220"/>
      <c r="O10182" s="220"/>
      <c r="P10182" s="220"/>
      <c r="Q10182" s="326"/>
      <c r="R10182" s="326"/>
      <c r="S10182" s="326"/>
      <c r="T10182" s="326"/>
    </row>
    <row r="10183" spans="1:20">
      <c r="A10183" s="220"/>
      <c r="B10183" s="220"/>
      <c r="C10183" s="220"/>
      <c r="D10183" s="220"/>
      <c r="E10183" s="220"/>
      <c r="F10183" s="220"/>
      <c r="G10183" s="220"/>
      <c r="H10183" s="220"/>
      <c r="I10183" s="220"/>
      <c r="J10183" s="220"/>
      <c r="K10183" s="220"/>
      <c r="L10183" s="220"/>
      <c r="M10183" s="326"/>
      <c r="N10183" s="220"/>
      <c r="O10183" s="220"/>
      <c r="P10183" s="220"/>
      <c r="Q10183" s="326"/>
      <c r="R10183" s="326"/>
      <c r="S10183" s="326"/>
      <c r="T10183" s="326"/>
    </row>
    <row r="10184" spans="1:20">
      <c r="A10184" s="220"/>
      <c r="B10184" s="220"/>
      <c r="C10184" s="220"/>
      <c r="D10184" s="220"/>
      <c r="E10184" s="220"/>
      <c r="F10184" s="220"/>
      <c r="G10184" s="220"/>
      <c r="H10184" s="220"/>
      <c r="I10184" s="220"/>
      <c r="J10184" s="220"/>
      <c r="K10184" s="220"/>
      <c r="L10184" s="220"/>
      <c r="M10184" s="326"/>
      <c r="N10184" s="220"/>
      <c r="O10184" s="220"/>
      <c r="P10184" s="220"/>
      <c r="Q10184" s="326"/>
      <c r="R10184" s="326"/>
      <c r="S10184" s="326"/>
      <c r="T10184" s="326"/>
    </row>
    <row r="10185" spans="1:20">
      <c r="A10185" s="220"/>
      <c r="B10185" s="220"/>
      <c r="C10185" s="220"/>
      <c r="D10185" s="220"/>
      <c r="E10185" s="220"/>
      <c r="F10185" s="220"/>
      <c r="G10185" s="220"/>
      <c r="H10185" s="220"/>
      <c r="I10185" s="220"/>
      <c r="J10185" s="220"/>
      <c r="K10185" s="220"/>
      <c r="L10185" s="220"/>
      <c r="M10185" s="326"/>
      <c r="N10185" s="220"/>
      <c r="O10185" s="220"/>
      <c r="P10185" s="220"/>
      <c r="Q10185" s="326"/>
      <c r="R10185" s="326"/>
      <c r="S10185" s="326"/>
      <c r="T10185" s="326"/>
    </row>
    <row r="10186" spans="1:20">
      <c r="A10186" s="220"/>
      <c r="B10186" s="220"/>
      <c r="C10186" s="220"/>
      <c r="D10186" s="220"/>
      <c r="E10186" s="220"/>
      <c r="F10186" s="220"/>
      <c r="G10186" s="220"/>
      <c r="H10186" s="220"/>
      <c r="I10186" s="220"/>
      <c r="J10186" s="220"/>
      <c r="K10186" s="220"/>
      <c r="L10186" s="220"/>
      <c r="M10186" s="326"/>
      <c r="N10186" s="220"/>
      <c r="O10186" s="220"/>
      <c r="P10186" s="220"/>
      <c r="Q10186" s="326"/>
      <c r="R10186" s="326"/>
      <c r="S10186" s="326"/>
      <c r="T10186" s="326"/>
    </row>
    <row r="10187" spans="1:20">
      <c r="A10187" s="220"/>
      <c r="B10187" s="220"/>
      <c r="C10187" s="220"/>
      <c r="D10187" s="220"/>
      <c r="E10187" s="220"/>
      <c r="F10187" s="220"/>
      <c r="G10187" s="220"/>
      <c r="H10187" s="220"/>
      <c r="I10187" s="220"/>
      <c r="J10187" s="220"/>
      <c r="K10187" s="220"/>
      <c r="L10187" s="220"/>
      <c r="M10187" s="326"/>
      <c r="N10187" s="220"/>
      <c r="O10187" s="220"/>
      <c r="P10187" s="220"/>
      <c r="Q10187" s="326"/>
      <c r="R10187" s="326"/>
      <c r="S10187" s="326"/>
      <c r="T10187" s="326"/>
    </row>
    <row r="10188" spans="1:20">
      <c r="A10188" s="220"/>
      <c r="B10188" s="220"/>
      <c r="C10188" s="220"/>
      <c r="D10188" s="220"/>
      <c r="E10188" s="220"/>
      <c r="F10188" s="220"/>
      <c r="G10188" s="220"/>
      <c r="H10188" s="220"/>
      <c r="I10188" s="220"/>
      <c r="J10188" s="220"/>
      <c r="K10188" s="220"/>
      <c r="L10188" s="220"/>
      <c r="M10188" s="326"/>
      <c r="N10188" s="220"/>
      <c r="O10188" s="220"/>
      <c r="P10188" s="220"/>
      <c r="Q10188" s="326"/>
      <c r="R10188" s="326"/>
      <c r="S10188" s="326"/>
      <c r="T10188" s="326"/>
    </row>
    <row r="10189" spans="1:20">
      <c r="A10189" s="220"/>
      <c r="B10189" s="220"/>
      <c r="C10189" s="220"/>
      <c r="D10189" s="220"/>
      <c r="E10189" s="220"/>
      <c r="F10189" s="220"/>
      <c r="G10189" s="220"/>
      <c r="H10189" s="220"/>
      <c r="I10189" s="220"/>
      <c r="J10189" s="220"/>
      <c r="K10189" s="220"/>
      <c r="L10189" s="220"/>
      <c r="M10189" s="326"/>
      <c r="N10189" s="220"/>
      <c r="O10189" s="220"/>
      <c r="P10189" s="220"/>
      <c r="Q10189" s="326"/>
      <c r="R10189" s="326"/>
      <c r="S10189" s="326"/>
      <c r="T10189" s="326"/>
    </row>
    <row r="10190" spans="1:20">
      <c r="A10190" s="220"/>
      <c r="B10190" s="220"/>
      <c r="C10190" s="220"/>
      <c r="D10190" s="220"/>
      <c r="E10190" s="220"/>
      <c r="F10190" s="220"/>
      <c r="G10190" s="220"/>
      <c r="H10190" s="220"/>
      <c r="I10190" s="220"/>
      <c r="J10190" s="220"/>
      <c r="K10190" s="220"/>
      <c r="L10190" s="220"/>
      <c r="M10190" s="326"/>
      <c r="N10190" s="220"/>
      <c r="O10190" s="220"/>
      <c r="P10190" s="220"/>
      <c r="Q10190" s="326"/>
      <c r="R10190" s="326"/>
      <c r="S10190" s="326"/>
      <c r="T10190" s="326"/>
    </row>
    <row r="10191" spans="1:20">
      <c r="A10191" s="220"/>
      <c r="B10191" s="220"/>
      <c r="C10191" s="220"/>
      <c r="D10191" s="220"/>
      <c r="E10191" s="220"/>
      <c r="F10191" s="220"/>
      <c r="G10191" s="220"/>
      <c r="H10191" s="220"/>
      <c r="I10191" s="220"/>
      <c r="J10191" s="220"/>
      <c r="K10191" s="220"/>
      <c r="L10191" s="220"/>
      <c r="M10191" s="326"/>
      <c r="N10191" s="220"/>
      <c r="O10191" s="220"/>
      <c r="P10191" s="220"/>
      <c r="Q10191" s="326"/>
      <c r="R10191" s="326"/>
      <c r="S10191" s="326"/>
      <c r="T10191" s="326"/>
    </row>
    <row r="10192" spans="1:20">
      <c r="A10192" s="220"/>
      <c r="B10192" s="220"/>
      <c r="C10192" s="220"/>
      <c r="D10192" s="220"/>
      <c r="E10192" s="220"/>
      <c r="F10192" s="220"/>
      <c r="G10192" s="220"/>
      <c r="H10192" s="220"/>
      <c r="I10192" s="220"/>
      <c r="J10192" s="220"/>
      <c r="K10192" s="220"/>
      <c r="L10192" s="220"/>
      <c r="M10192" s="326"/>
      <c r="N10192" s="220"/>
      <c r="O10192" s="220"/>
      <c r="P10192" s="220"/>
      <c r="Q10192" s="326"/>
      <c r="R10192" s="326"/>
      <c r="S10192" s="326"/>
      <c r="T10192" s="326"/>
    </row>
    <row r="10193" spans="1:20">
      <c r="A10193" s="220"/>
      <c r="B10193" s="220"/>
      <c r="C10193" s="220"/>
      <c r="D10193" s="220"/>
      <c r="E10193" s="220"/>
      <c r="F10193" s="220"/>
      <c r="G10193" s="220"/>
      <c r="H10193" s="220"/>
      <c r="I10193" s="220"/>
      <c r="J10193" s="220"/>
      <c r="K10193" s="220"/>
      <c r="L10193" s="220"/>
      <c r="M10193" s="326"/>
      <c r="N10193" s="220"/>
      <c r="O10193" s="220"/>
      <c r="P10193" s="220"/>
      <c r="Q10193" s="326"/>
      <c r="R10193" s="326"/>
      <c r="S10193" s="326"/>
      <c r="T10193" s="326"/>
    </row>
    <row r="10194" spans="1:20">
      <c r="A10194" s="220"/>
      <c r="B10194" s="220"/>
      <c r="C10194" s="220"/>
      <c r="D10194" s="220"/>
      <c r="E10194" s="220"/>
      <c r="F10194" s="220"/>
      <c r="G10194" s="220"/>
      <c r="H10194" s="220"/>
      <c r="I10194" s="220"/>
      <c r="J10194" s="220"/>
      <c r="K10194" s="220"/>
      <c r="L10194" s="220"/>
      <c r="M10194" s="326"/>
      <c r="N10194" s="220"/>
      <c r="O10194" s="220"/>
      <c r="P10194" s="220"/>
      <c r="Q10194" s="326"/>
      <c r="R10194" s="326"/>
      <c r="S10194" s="326"/>
      <c r="T10194" s="326"/>
    </row>
    <row r="10195" spans="1:20">
      <c r="A10195" s="220"/>
      <c r="B10195" s="220"/>
      <c r="C10195" s="220"/>
      <c r="D10195" s="220"/>
      <c r="E10195" s="220"/>
      <c r="F10195" s="220"/>
      <c r="G10195" s="220"/>
      <c r="H10195" s="220"/>
      <c r="I10195" s="220"/>
      <c r="J10195" s="220"/>
      <c r="K10195" s="220"/>
      <c r="L10195" s="220"/>
      <c r="M10195" s="326"/>
      <c r="N10195" s="220"/>
      <c r="O10195" s="220"/>
      <c r="P10195" s="220"/>
      <c r="Q10195" s="326"/>
      <c r="R10195" s="326"/>
      <c r="S10195" s="326"/>
      <c r="T10195" s="326"/>
    </row>
    <row r="10196" spans="1:20">
      <c r="A10196" s="220"/>
      <c r="B10196" s="220"/>
      <c r="C10196" s="220"/>
      <c r="D10196" s="220"/>
      <c r="E10196" s="220"/>
      <c r="F10196" s="220"/>
      <c r="G10196" s="220"/>
      <c r="H10196" s="220"/>
      <c r="I10196" s="220"/>
      <c r="J10196" s="220"/>
      <c r="K10196" s="220"/>
      <c r="L10196" s="220"/>
      <c r="M10196" s="326"/>
      <c r="N10196" s="220"/>
      <c r="O10196" s="220"/>
      <c r="P10196" s="220"/>
      <c r="Q10196" s="326"/>
      <c r="R10196" s="326"/>
      <c r="S10196" s="326"/>
      <c r="T10196" s="326"/>
    </row>
    <row r="10197" spans="1:20">
      <c r="A10197" s="220"/>
      <c r="B10197" s="220"/>
      <c r="C10197" s="220"/>
      <c r="D10197" s="220"/>
      <c r="E10197" s="220"/>
      <c r="F10197" s="220"/>
      <c r="G10197" s="220"/>
      <c r="H10197" s="220"/>
      <c r="I10197" s="220"/>
      <c r="J10197" s="220"/>
      <c r="K10197" s="220"/>
      <c r="L10197" s="220"/>
      <c r="M10197" s="326"/>
      <c r="N10197" s="220"/>
      <c r="O10197" s="220"/>
      <c r="P10197" s="220"/>
      <c r="Q10197" s="326"/>
      <c r="R10197" s="326"/>
      <c r="S10197" s="326"/>
      <c r="T10197" s="326"/>
    </row>
    <row r="10198" spans="1:20">
      <c r="A10198" s="220"/>
      <c r="B10198" s="220"/>
      <c r="C10198" s="220"/>
      <c r="D10198" s="220"/>
      <c r="E10198" s="220"/>
      <c r="F10198" s="220"/>
      <c r="G10198" s="220"/>
      <c r="H10198" s="220"/>
      <c r="I10198" s="220"/>
      <c r="J10198" s="220"/>
      <c r="K10198" s="220"/>
      <c r="L10198" s="220"/>
      <c r="M10198" s="326"/>
      <c r="N10198" s="220"/>
      <c r="O10198" s="220"/>
      <c r="P10198" s="220"/>
      <c r="Q10198" s="326"/>
      <c r="R10198" s="326"/>
      <c r="S10198" s="326"/>
      <c r="T10198" s="326"/>
    </row>
    <row r="10199" spans="1:20">
      <c r="A10199" s="220"/>
      <c r="B10199" s="220"/>
      <c r="C10199" s="220"/>
      <c r="D10199" s="220"/>
      <c r="E10199" s="220"/>
      <c r="F10199" s="220"/>
      <c r="G10199" s="220"/>
      <c r="H10199" s="220"/>
      <c r="I10199" s="220"/>
      <c r="J10199" s="220"/>
      <c r="K10199" s="220"/>
      <c r="L10199" s="220"/>
      <c r="M10199" s="326"/>
      <c r="N10199" s="220"/>
      <c r="O10199" s="220"/>
      <c r="P10199" s="220"/>
      <c r="Q10199" s="326"/>
      <c r="R10199" s="326"/>
      <c r="S10199" s="326"/>
      <c r="T10199" s="326"/>
    </row>
    <row r="10200" spans="1:20">
      <c r="A10200" s="220"/>
      <c r="B10200" s="220"/>
      <c r="C10200" s="220"/>
      <c r="D10200" s="220"/>
      <c r="E10200" s="220"/>
      <c r="F10200" s="220"/>
      <c r="G10200" s="220"/>
      <c r="H10200" s="220"/>
      <c r="I10200" s="220"/>
      <c r="J10200" s="220"/>
      <c r="K10200" s="220"/>
      <c r="L10200" s="220"/>
      <c r="M10200" s="326"/>
      <c r="N10200" s="220"/>
      <c r="O10200" s="220"/>
      <c r="P10200" s="220"/>
      <c r="Q10200" s="326"/>
      <c r="R10200" s="326"/>
      <c r="S10200" s="326"/>
      <c r="T10200" s="326"/>
    </row>
    <row r="10201" spans="1:20">
      <c r="A10201" s="220"/>
      <c r="B10201" s="220"/>
      <c r="C10201" s="220"/>
      <c r="D10201" s="220"/>
      <c r="E10201" s="220"/>
      <c r="F10201" s="220"/>
      <c r="G10201" s="220"/>
      <c r="H10201" s="220"/>
      <c r="I10201" s="220"/>
      <c r="J10201" s="220"/>
      <c r="K10201" s="220"/>
      <c r="L10201" s="220"/>
      <c r="M10201" s="326"/>
      <c r="N10201" s="220"/>
      <c r="O10201" s="220"/>
      <c r="P10201" s="220"/>
      <c r="Q10201" s="326"/>
      <c r="R10201" s="326"/>
      <c r="S10201" s="326"/>
      <c r="T10201" s="326"/>
    </row>
    <row r="10202" spans="1:20">
      <c r="A10202" s="220"/>
      <c r="B10202" s="220"/>
      <c r="C10202" s="220"/>
      <c r="D10202" s="220"/>
      <c r="E10202" s="220"/>
      <c r="F10202" s="220"/>
      <c r="G10202" s="220"/>
      <c r="H10202" s="220"/>
      <c r="I10202" s="220"/>
      <c r="J10202" s="220"/>
      <c r="K10202" s="220"/>
      <c r="L10202" s="220"/>
      <c r="M10202" s="326"/>
      <c r="N10202" s="220"/>
      <c r="O10202" s="220"/>
      <c r="P10202" s="220"/>
      <c r="Q10202" s="326"/>
      <c r="R10202" s="326"/>
      <c r="S10202" s="326"/>
      <c r="T10202" s="326"/>
    </row>
    <row r="10203" spans="1:20">
      <c r="A10203" s="220"/>
      <c r="B10203" s="220"/>
      <c r="C10203" s="220"/>
      <c r="D10203" s="220"/>
      <c r="E10203" s="220"/>
      <c r="F10203" s="220"/>
      <c r="G10203" s="220"/>
      <c r="H10203" s="220"/>
      <c r="I10203" s="220"/>
      <c r="J10203" s="220"/>
      <c r="K10203" s="220"/>
      <c r="L10203" s="220"/>
      <c r="M10203" s="326"/>
      <c r="N10203" s="220"/>
      <c r="O10203" s="220"/>
      <c r="P10203" s="220"/>
      <c r="Q10203" s="326"/>
      <c r="R10203" s="326"/>
      <c r="S10203" s="326"/>
      <c r="T10203" s="326"/>
    </row>
    <row r="10204" spans="1:20">
      <c r="A10204" s="220"/>
      <c r="B10204" s="220"/>
      <c r="C10204" s="220"/>
      <c r="D10204" s="220"/>
      <c r="E10204" s="220"/>
      <c r="F10204" s="220"/>
      <c r="G10204" s="220"/>
      <c r="H10204" s="220"/>
      <c r="I10204" s="220"/>
      <c r="J10204" s="220"/>
      <c r="K10204" s="220"/>
      <c r="L10204" s="220"/>
      <c r="M10204" s="326"/>
      <c r="N10204" s="220"/>
      <c r="O10204" s="220"/>
      <c r="P10204" s="220"/>
      <c r="Q10204" s="326"/>
      <c r="R10204" s="326"/>
      <c r="S10204" s="326"/>
      <c r="T10204" s="326"/>
    </row>
    <row r="10205" spans="1:20">
      <c r="A10205" s="220"/>
      <c r="B10205" s="220"/>
      <c r="C10205" s="220"/>
      <c r="D10205" s="220"/>
      <c r="E10205" s="220"/>
      <c r="F10205" s="220"/>
      <c r="G10205" s="220"/>
      <c r="H10205" s="220"/>
      <c r="I10205" s="220"/>
      <c r="J10205" s="220"/>
      <c r="K10205" s="220"/>
      <c r="L10205" s="220"/>
      <c r="M10205" s="326"/>
      <c r="N10205" s="220"/>
      <c r="O10205" s="220"/>
      <c r="P10205" s="220"/>
      <c r="Q10205" s="326"/>
      <c r="R10205" s="326"/>
      <c r="S10205" s="326"/>
      <c r="T10205" s="326"/>
    </row>
    <row r="10206" spans="1:20">
      <c r="A10206" s="220"/>
      <c r="B10206" s="220"/>
      <c r="C10206" s="220"/>
      <c r="D10206" s="220"/>
      <c r="E10206" s="220"/>
      <c r="F10206" s="220"/>
      <c r="G10206" s="220"/>
      <c r="H10206" s="220"/>
      <c r="I10206" s="220"/>
      <c r="J10206" s="220"/>
      <c r="K10206" s="220"/>
      <c r="L10206" s="220"/>
      <c r="M10206" s="326"/>
      <c r="N10206" s="220"/>
      <c r="O10206" s="220"/>
      <c r="P10206" s="220"/>
      <c r="Q10206" s="326"/>
      <c r="R10206" s="326"/>
      <c r="S10206" s="326"/>
      <c r="T10206" s="326"/>
    </row>
    <row r="10207" spans="1:20">
      <c r="A10207" s="220"/>
      <c r="B10207" s="220"/>
      <c r="C10207" s="220"/>
      <c r="D10207" s="220"/>
      <c r="E10207" s="220"/>
      <c r="F10207" s="220"/>
      <c r="G10207" s="220"/>
      <c r="H10207" s="220"/>
      <c r="I10207" s="220"/>
      <c r="J10207" s="220"/>
      <c r="K10207" s="220"/>
      <c r="L10207" s="220"/>
      <c r="M10207" s="326"/>
      <c r="N10207" s="220"/>
      <c r="O10207" s="220"/>
      <c r="P10207" s="220"/>
      <c r="Q10207" s="326"/>
      <c r="R10207" s="326"/>
      <c r="S10207" s="326"/>
      <c r="T10207" s="326"/>
    </row>
    <row r="10208" spans="1:20">
      <c r="A10208" s="220"/>
      <c r="B10208" s="220"/>
      <c r="C10208" s="220"/>
      <c r="D10208" s="220"/>
      <c r="E10208" s="220"/>
      <c r="F10208" s="220"/>
      <c r="G10208" s="220"/>
      <c r="H10208" s="220"/>
      <c r="I10208" s="220"/>
      <c r="J10208" s="220"/>
      <c r="K10208" s="220"/>
      <c r="L10208" s="220"/>
      <c r="M10208" s="326"/>
      <c r="N10208" s="220"/>
      <c r="O10208" s="220"/>
      <c r="P10208" s="220"/>
      <c r="Q10208" s="326"/>
      <c r="R10208" s="326"/>
      <c r="S10208" s="326"/>
      <c r="T10208" s="326"/>
    </row>
    <row r="10209" spans="1:20">
      <c r="A10209" s="220"/>
      <c r="B10209" s="220"/>
      <c r="C10209" s="220"/>
      <c r="D10209" s="220"/>
      <c r="E10209" s="220"/>
      <c r="F10209" s="220"/>
      <c r="G10209" s="220"/>
      <c r="H10209" s="220"/>
      <c r="I10209" s="220"/>
      <c r="J10209" s="220"/>
      <c r="K10209" s="220"/>
      <c r="L10209" s="220"/>
      <c r="M10209" s="326"/>
      <c r="N10209" s="220"/>
      <c r="O10209" s="220"/>
      <c r="P10209" s="220"/>
      <c r="Q10209" s="326"/>
      <c r="R10209" s="326"/>
      <c r="S10209" s="326"/>
      <c r="T10209" s="326"/>
    </row>
    <row r="10210" spans="1:20">
      <c r="A10210" s="220"/>
      <c r="B10210" s="220"/>
      <c r="C10210" s="220"/>
      <c r="D10210" s="220"/>
      <c r="E10210" s="220"/>
      <c r="F10210" s="220"/>
      <c r="G10210" s="220"/>
      <c r="H10210" s="220"/>
      <c r="I10210" s="220"/>
      <c r="J10210" s="220"/>
      <c r="K10210" s="220"/>
      <c r="L10210" s="220"/>
      <c r="M10210" s="326"/>
      <c r="N10210" s="220"/>
      <c r="O10210" s="220"/>
      <c r="P10210" s="220"/>
      <c r="Q10210" s="326"/>
      <c r="R10210" s="326"/>
      <c r="S10210" s="326"/>
      <c r="T10210" s="326"/>
    </row>
    <row r="10211" spans="1:20">
      <c r="A10211" s="220"/>
      <c r="B10211" s="220"/>
      <c r="C10211" s="220"/>
      <c r="D10211" s="220"/>
      <c r="E10211" s="220"/>
      <c r="F10211" s="220"/>
      <c r="G10211" s="220"/>
      <c r="H10211" s="220"/>
      <c r="I10211" s="220"/>
      <c r="J10211" s="220"/>
      <c r="K10211" s="220"/>
      <c r="L10211" s="220"/>
      <c r="M10211" s="326"/>
      <c r="N10211" s="220"/>
      <c r="O10211" s="220"/>
      <c r="P10211" s="220"/>
      <c r="Q10211" s="326"/>
      <c r="R10211" s="326"/>
      <c r="S10211" s="326"/>
      <c r="T10211" s="326"/>
    </row>
    <row r="10212" spans="1:20">
      <c r="A10212" s="220"/>
      <c r="B10212" s="220"/>
      <c r="C10212" s="220"/>
      <c r="D10212" s="220"/>
      <c r="E10212" s="220"/>
      <c r="F10212" s="220"/>
      <c r="G10212" s="220"/>
      <c r="H10212" s="220"/>
      <c r="I10212" s="220"/>
      <c r="J10212" s="220"/>
      <c r="K10212" s="220"/>
      <c r="L10212" s="220"/>
      <c r="M10212" s="326"/>
      <c r="N10212" s="220"/>
      <c r="O10212" s="220"/>
      <c r="P10212" s="220"/>
      <c r="Q10212" s="326"/>
      <c r="R10212" s="326"/>
      <c r="S10212" s="326"/>
      <c r="T10212" s="326"/>
    </row>
    <row r="10213" spans="1:20">
      <c r="A10213" s="220"/>
      <c r="B10213" s="220"/>
      <c r="C10213" s="220"/>
      <c r="D10213" s="220"/>
      <c r="E10213" s="220"/>
      <c r="F10213" s="220"/>
      <c r="G10213" s="220"/>
      <c r="H10213" s="220"/>
      <c r="I10213" s="220"/>
      <c r="J10213" s="220"/>
      <c r="K10213" s="220"/>
      <c r="L10213" s="220"/>
      <c r="M10213" s="326"/>
      <c r="N10213" s="220"/>
      <c r="O10213" s="220"/>
      <c r="P10213" s="220"/>
      <c r="Q10213" s="326"/>
      <c r="R10213" s="326"/>
      <c r="S10213" s="326"/>
      <c r="T10213" s="326"/>
    </row>
    <row r="10214" spans="1:20">
      <c r="A10214" s="220"/>
      <c r="B10214" s="220"/>
      <c r="C10214" s="220"/>
      <c r="D10214" s="220"/>
      <c r="E10214" s="220"/>
      <c r="F10214" s="220"/>
      <c r="G10214" s="220"/>
      <c r="H10214" s="220"/>
      <c r="I10214" s="220"/>
      <c r="J10214" s="220"/>
      <c r="K10214" s="220"/>
      <c r="L10214" s="220"/>
      <c r="M10214" s="326"/>
      <c r="N10214" s="220"/>
      <c r="O10214" s="220"/>
      <c r="P10214" s="220"/>
      <c r="Q10214" s="326"/>
      <c r="R10214" s="326"/>
      <c r="S10214" s="326"/>
      <c r="T10214" s="326"/>
    </row>
    <row r="10215" spans="1:20">
      <c r="A10215" s="220"/>
      <c r="B10215" s="220"/>
      <c r="C10215" s="220"/>
      <c r="D10215" s="220"/>
      <c r="E10215" s="220"/>
      <c r="F10215" s="220"/>
      <c r="G10215" s="220"/>
      <c r="H10215" s="220"/>
      <c r="I10215" s="220"/>
      <c r="J10215" s="220"/>
      <c r="K10215" s="220"/>
      <c r="L10215" s="220"/>
      <c r="M10215" s="326"/>
      <c r="N10215" s="220"/>
      <c r="O10215" s="220"/>
      <c r="P10215" s="220"/>
      <c r="Q10215" s="326"/>
      <c r="R10215" s="326"/>
      <c r="S10215" s="326"/>
      <c r="T10215" s="326"/>
    </row>
    <row r="10216" spans="1:20">
      <c r="A10216" s="220"/>
      <c r="B10216" s="220"/>
      <c r="C10216" s="220"/>
      <c r="D10216" s="220"/>
      <c r="E10216" s="220"/>
      <c r="F10216" s="220"/>
      <c r="G10216" s="220"/>
      <c r="H10216" s="220"/>
      <c r="I10216" s="220"/>
      <c r="J10216" s="220"/>
      <c r="K10216" s="220"/>
      <c r="L10216" s="220"/>
      <c r="M10216" s="326"/>
      <c r="N10216" s="220"/>
      <c r="O10216" s="220"/>
      <c r="P10216" s="220"/>
      <c r="Q10216" s="326"/>
      <c r="R10216" s="326"/>
      <c r="S10216" s="326"/>
      <c r="T10216" s="326"/>
    </row>
    <row r="10217" spans="1:20">
      <c r="A10217" s="220"/>
      <c r="B10217" s="220"/>
      <c r="C10217" s="220"/>
      <c r="D10217" s="220"/>
      <c r="E10217" s="220"/>
      <c r="F10217" s="220"/>
      <c r="G10217" s="220"/>
      <c r="H10217" s="220"/>
      <c r="I10217" s="220"/>
      <c r="J10217" s="220"/>
      <c r="K10217" s="220"/>
      <c r="L10217" s="220"/>
      <c r="M10217" s="326"/>
      <c r="N10217" s="220"/>
      <c r="O10217" s="220"/>
      <c r="P10217" s="220"/>
      <c r="Q10217" s="326"/>
      <c r="R10217" s="326"/>
      <c r="S10217" s="326"/>
      <c r="T10217" s="326"/>
    </row>
    <row r="10218" spans="1:20">
      <c r="A10218" s="220"/>
      <c r="B10218" s="220"/>
      <c r="C10218" s="220"/>
      <c r="D10218" s="220"/>
      <c r="E10218" s="220"/>
      <c r="F10218" s="220"/>
      <c r="G10218" s="220"/>
      <c r="H10218" s="220"/>
      <c r="I10218" s="220"/>
      <c r="J10218" s="220"/>
      <c r="K10218" s="220"/>
      <c r="L10218" s="220"/>
      <c r="M10218" s="326"/>
      <c r="N10218" s="220"/>
      <c r="O10218" s="220"/>
      <c r="P10218" s="220"/>
      <c r="Q10218" s="326"/>
      <c r="R10218" s="326"/>
      <c r="S10218" s="326"/>
      <c r="T10218" s="326"/>
    </row>
    <row r="10219" spans="1:20">
      <c r="A10219" s="220"/>
      <c r="B10219" s="220"/>
      <c r="C10219" s="220"/>
      <c r="D10219" s="220"/>
      <c r="E10219" s="220"/>
      <c r="F10219" s="220"/>
      <c r="G10219" s="220"/>
      <c r="H10219" s="220"/>
      <c r="I10219" s="220"/>
      <c r="J10219" s="220"/>
      <c r="K10219" s="220"/>
      <c r="L10219" s="220"/>
      <c r="M10219" s="326"/>
      <c r="N10219" s="220"/>
      <c r="O10219" s="220"/>
      <c r="P10219" s="220"/>
      <c r="Q10219" s="326"/>
      <c r="R10219" s="326"/>
      <c r="S10219" s="326"/>
      <c r="T10219" s="326"/>
    </row>
    <row r="10220" spans="1:20">
      <c r="A10220" s="220"/>
      <c r="B10220" s="220"/>
      <c r="C10220" s="220"/>
      <c r="D10220" s="220"/>
      <c r="E10220" s="220"/>
      <c r="F10220" s="220"/>
      <c r="G10220" s="220"/>
      <c r="H10220" s="220"/>
      <c r="I10220" s="220"/>
      <c r="J10220" s="220"/>
      <c r="K10220" s="220"/>
      <c r="L10220" s="220"/>
      <c r="M10220" s="326"/>
      <c r="N10220" s="220"/>
      <c r="O10220" s="220"/>
      <c r="P10220" s="220"/>
      <c r="Q10220" s="326"/>
      <c r="R10220" s="326"/>
      <c r="S10220" s="326"/>
      <c r="T10220" s="326"/>
    </row>
    <row r="10221" spans="1:20">
      <c r="A10221" s="220"/>
      <c r="B10221" s="220"/>
      <c r="C10221" s="220"/>
      <c r="D10221" s="220"/>
      <c r="E10221" s="220"/>
      <c r="F10221" s="220"/>
      <c r="G10221" s="220"/>
      <c r="H10221" s="220"/>
      <c r="I10221" s="220"/>
      <c r="J10221" s="220"/>
      <c r="K10221" s="220"/>
      <c r="L10221" s="220"/>
      <c r="M10221" s="326"/>
      <c r="N10221" s="220"/>
      <c r="O10221" s="220"/>
      <c r="P10221" s="220"/>
      <c r="Q10221" s="326"/>
      <c r="R10221" s="326"/>
      <c r="S10221" s="326"/>
      <c r="T10221" s="326"/>
    </row>
    <row r="10222" spans="1:20">
      <c r="A10222" s="220"/>
      <c r="B10222" s="220"/>
      <c r="C10222" s="220"/>
      <c r="D10222" s="220"/>
      <c r="E10222" s="220"/>
      <c r="F10222" s="220"/>
      <c r="G10222" s="220"/>
      <c r="H10222" s="220"/>
      <c r="I10222" s="220"/>
      <c r="J10222" s="220"/>
      <c r="K10222" s="220"/>
      <c r="L10222" s="220"/>
      <c r="M10222" s="326"/>
      <c r="N10222" s="220"/>
      <c r="O10222" s="220"/>
      <c r="P10222" s="220"/>
      <c r="Q10222" s="326"/>
      <c r="R10222" s="326"/>
      <c r="S10222" s="326"/>
      <c r="T10222" s="326"/>
    </row>
    <row r="10223" spans="1:20">
      <c r="A10223" s="220"/>
      <c r="B10223" s="220"/>
      <c r="C10223" s="220"/>
      <c r="D10223" s="220"/>
      <c r="E10223" s="220"/>
      <c r="F10223" s="220"/>
      <c r="G10223" s="220"/>
      <c r="H10223" s="220"/>
      <c r="I10223" s="220"/>
      <c r="J10223" s="220"/>
      <c r="K10223" s="220"/>
      <c r="L10223" s="220"/>
      <c r="M10223" s="326"/>
      <c r="N10223" s="220"/>
      <c r="O10223" s="220"/>
      <c r="P10223" s="220"/>
      <c r="Q10223" s="326"/>
      <c r="R10223" s="326"/>
      <c r="S10223" s="326"/>
      <c r="T10223" s="326"/>
    </row>
    <row r="10224" spans="1:20">
      <c r="A10224" s="220"/>
      <c r="B10224" s="220"/>
      <c r="C10224" s="220"/>
      <c r="D10224" s="220"/>
      <c r="E10224" s="220"/>
      <c r="F10224" s="220"/>
      <c r="G10224" s="220"/>
      <c r="H10224" s="220"/>
      <c r="I10224" s="220"/>
      <c r="J10224" s="220"/>
      <c r="K10224" s="220"/>
      <c r="L10224" s="220"/>
      <c r="M10224" s="326"/>
      <c r="N10224" s="220"/>
      <c r="O10224" s="220"/>
      <c r="P10224" s="220"/>
      <c r="Q10224" s="326"/>
      <c r="R10224" s="326"/>
      <c r="S10224" s="326"/>
      <c r="T10224" s="326"/>
    </row>
    <row r="10225" spans="1:20">
      <c r="A10225" s="220"/>
      <c r="B10225" s="220"/>
      <c r="C10225" s="220"/>
      <c r="D10225" s="220"/>
      <c r="E10225" s="220"/>
      <c r="F10225" s="220"/>
      <c r="G10225" s="220"/>
      <c r="H10225" s="220"/>
      <c r="I10225" s="220"/>
      <c r="J10225" s="220"/>
      <c r="K10225" s="220"/>
      <c r="L10225" s="220"/>
      <c r="M10225" s="326"/>
      <c r="N10225" s="220"/>
      <c r="O10225" s="220"/>
      <c r="P10225" s="220"/>
      <c r="Q10225" s="326"/>
      <c r="R10225" s="326"/>
      <c r="S10225" s="326"/>
      <c r="T10225" s="326"/>
    </row>
    <row r="10226" spans="1:20">
      <c r="A10226" s="220"/>
      <c r="B10226" s="220"/>
      <c r="C10226" s="220"/>
      <c r="D10226" s="220"/>
      <c r="E10226" s="220"/>
      <c r="F10226" s="220"/>
      <c r="G10226" s="220"/>
      <c r="H10226" s="220"/>
      <c r="I10226" s="220"/>
      <c r="J10226" s="220"/>
      <c r="K10226" s="220"/>
      <c r="L10226" s="220"/>
      <c r="M10226" s="326"/>
      <c r="N10226" s="220"/>
      <c r="O10226" s="220"/>
      <c r="P10226" s="220"/>
      <c r="Q10226" s="326"/>
      <c r="R10226" s="326"/>
      <c r="S10226" s="326"/>
      <c r="T10226" s="326"/>
    </row>
    <row r="10227" spans="1:20">
      <c r="A10227" s="220"/>
      <c r="B10227" s="220"/>
      <c r="C10227" s="220"/>
      <c r="D10227" s="220"/>
      <c r="E10227" s="220"/>
      <c r="F10227" s="220"/>
      <c r="G10227" s="220"/>
      <c r="H10227" s="220"/>
      <c r="I10227" s="220"/>
      <c r="J10227" s="220"/>
      <c r="K10227" s="220"/>
      <c r="L10227" s="220"/>
      <c r="M10227" s="326"/>
      <c r="N10227" s="220"/>
      <c r="O10227" s="220"/>
      <c r="P10227" s="220"/>
      <c r="Q10227" s="326"/>
      <c r="R10227" s="326"/>
      <c r="S10227" s="326"/>
      <c r="T10227" s="326"/>
    </row>
    <row r="10228" spans="1:20">
      <c r="A10228" s="220"/>
      <c r="B10228" s="220"/>
      <c r="C10228" s="220"/>
      <c r="D10228" s="220"/>
      <c r="E10228" s="220"/>
      <c r="F10228" s="220"/>
      <c r="G10228" s="220"/>
      <c r="H10228" s="220"/>
      <c r="I10228" s="220"/>
      <c r="J10228" s="220"/>
      <c r="K10228" s="220"/>
      <c r="L10228" s="220"/>
      <c r="M10228" s="326"/>
      <c r="N10228" s="220"/>
      <c r="O10228" s="220"/>
      <c r="P10228" s="220"/>
      <c r="Q10228" s="326"/>
      <c r="R10228" s="326"/>
      <c r="S10228" s="326"/>
      <c r="T10228" s="326"/>
    </row>
    <row r="10229" spans="1:20">
      <c r="A10229" s="220"/>
      <c r="B10229" s="220"/>
      <c r="C10229" s="220"/>
      <c r="D10229" s="220"/>
      <c r="E10229" s="220"/>
      <c r="F10229" s="220"/>
      <c r="G10229" s="220"/>
      <c r="H10229" s="220"/>
      <c r="I10229" s="220"/>
      <c r="J10229" s="220"/>
      <c r="K10229" s="220"/>
      <c r="L10229" s="220"/>
      <c r="M10229" s="326"/>
      <c r="N10229" s="220"/>
      <c r="O10229" s="220"/>
      <c r="P10229" s="220"/>
      <c r="Q10229" s="326"/>
      <c r="R10229" s="326"/>
      <c r="S10229" s="326"/>
      <c r="T10229" s="326"/>
    </row>
    <row r="10230" spans="1:20">
      <c r="A10230" s="220"/>
      <c r="B10230" s="220"/>
      <c r="C10230" s="220"/>
      <c r="D10230" s="220"/>
      <c r="E10230" s="220"/>
      <c r="F10230" s="220"/>
      <c r="G10230" s="220"/>
      <c r="H10230" s="220"/>
      <c r="I10230" s="220"/>
      <c r="J10230" s="220"/>
      <c r="K10230" s="220"/>
      <c r="L10230" s="220"/>
      <c r="M10230" s="326"/>
      <c r="N10230" s="220"/>
      <c r="O10230" s="220"/>
      <c r="P10230" s="220"/>
      <c r="Q10230" s="326"/>
      <c r="R10230" s="326"/>
      <c r="S10230" s="326"/>
      <c r="T10230" s="326"/>
    </row>
    <row r="10231" spans="1:20">
      <c r="A10231" s="220"/>
      <c r="B10231" s="220"/>
      <c r="C10231" s="220"/>
      <c r="D10231" s="220"/>
      <c r="E10231" s="220"/>
      <c r="F10231" s="220"/>
      <c r="G10231" s="220"/>
      <c r="H10231" s="220"/>
      <c r="I10231" s="220"/>
      <c r="J10231" s="220"/>
      <c r="K10231" s="220"/>
      <c r="L10231" s="220"/>
      <c r="M10231" s="326"/>
      <c r="N10231" s="220"/>
      <c r="O10231" s="220"/>
      <c r="P10231" s="220"/>
      <c r="Q10231" s="326"/>
      <c r="R10231" s="326"/>
      <c r="S10231" s="326"/>
      <c r="T10231" s="326"/>
    </row>
    <row r="10232" spans="1:20">
      <c r="A10232" s="220"/>
      <c r="B10232" s="220"/>
      <c r="C10232" s="220"/>
      <c r="D10232" s="220"/>
      <c r="E10232" s="220"/>
      <c r="F10232" s="220"/>
      <c r="G10232" s="220"/>
      <c r="H10232" s="220"/>
      <c r="I10232" s="220"/>
      <c r="J10232" s="220"/>
      <c r="K10232" s="220"/>
      <c r="L10232" s="220"/>
      <c r="M10232" s="326"/>
      <c r="N10232" s="220"/>
      <c r="O10232" s="220"/>
      <c r="P10232" s="220"/>
      <c r="Q10232" s="326"/>
      <c r="R10232" s="326"/>
      <c r="S10232" s="326"/>
      <c r="T10232" s="326"/>
    </row>
    <row r="10233" spans="1:20">
      <c r="A10233" s="220"/>
      <c r="B10233" s="220"/>
      <c r="C10233" s="220"/>
      <c r="D10233" s="220"/>
      <c r="E10233" s="220"/>
      <c r="F10233" s="220"/>
      <c r="G10233" s="220"/>
      <c r="H10233" s="220"/>
      <c r="I10233" s="220"/>
      <c r="J10233" s="220"/>
      <c r="K10233" s="220"/>
      <c r="L10233" s="220"/>
      <c r="M10233" s="326"/>
      <c r="N10233" s="220"/>
      <c r="O10233" s="220"/>
      <c r="P10233" s="220"/>
      <c r="Q10233" s="326"/>
      <c r="R10233" s="326"/>
      <c r="S10233" s="326"/>
      <c r="T10233" s="326"/>
    </row>
    <row r="10234" spans="1:20">
      <c r="A10234" s="220"/>
      <c r="B10234" s="220"/>
      <c r="C10234" s="220"/>
      <c r="D10234" s="220"/>
      <c r="E10234" s="220"/>
      <c r="F10234" s="220"/>
      <c r="G10234" s="220"/>
      <c r="H10234" s="220"/>
      <c r="I10234" s="220"/>
      <c r="J10234" s="220"/>
      <c r="K10234" s="220"/>
      <c r="L10234" s="220"/>
      <c r="M10234" s="326"/>
      <c r="N10234" s="220"/>
      <c r="O10234" s="220"/>
      <c r="P10234" s="220"/>
      <c r="Q10234" s="326"/>
      <c r="R10234" s="326"/>
      <c r="S10234" s="326"/>
      <c r="T10234" s="326"/>
    </row>
    <row r="10235" spans="1:20">
      <c r="A10235" s="220"/>
      <c r="B10235" s="220"/>
      <c r="C10235" s="220"/>
      <c r="D10235" s="220"/>
      <c r="E10235" s="220"/>
      <c r="F10235" s="220"/>
      <c r="G10235" s="220"/>
      <c r="H10235" s="220"/>
      <c r="I10235" s="220"/>
      <c r="J10235" s="220"/>
      <c r="K10235" s="220"/>
      <c r="L10235" s="220"/>
      <c r="M10235" s="326"/>
      <c r="N10235" s="220"/>
      <c r="O10235" s="220"/>
      <c r="P10235" s="220"/>
      <c r="Q10235" s="326"/>
      <c r="R10235" s="326"/>
      <c r="S10235" s="326"/>
      <c r="T10235" s="326"/>
    </row>
    <row r="10236" spans="1:20">
      <c r="A10236" s="220"/>
      <c r="B10236" s="220"/>
      <c r="C10236" s="220"/>
      <c r="D10236" s="220"/>
      <c r="E10236" s="220"/>
      <c r="F10236" s="220"/>
      <c r="G10236" s="220"/>
      <c r="H10236" s="220"/>
      <c r="I10236" s="220"/>
      <c r="J10236" s="220"/>
      <c r="K10236" s="220"/>
      <c r="L10236" s="220"/>
      <c r="M10236" s="326"/>
      <c r="N10236" s="220"/>
      <c r="O10236" s="220"/>
      <c r="P10236" s="220"/>
      <c r="Q10236" s="326"/>
      <c r="R10236" s="326"/>
      <c r="S10236" s="326"/>
      <c r="T10236" s="326"/>
    </row>
    <row r="10237" spans="1:20">
      <c r="A10237" s="220"/>
      <c r="B10237" s="220"/>
      <c r="C10237" s="220"/>
      <c r="D10237" s="220"/>
      <c r="E10237" s="220"/>
      <c r="F10237" s="220"/>
      <c r="G10237" s="220"/>
      <c r="H10237" s="220"/>
      <c r="I10237" s="220"/>
      <c r="J10237" s="220"/>
      <c r="K10237" s="220"/>
      <c r="L10237" s="220"/>
      <c r="M10237" s="326"/>
      <c r="N10237" s="220"/>
      <c r="O10237" s="220"/>
      <c r="P10237" s="220"/>
      <c r="Q10237" s="326"/>
      <c r="R10237" s="326"/>
      <c r="S10237" s="326"/>
      <c r="T10237" s="326"/>
    </row>
    <row r="10238" spans="1:20">
      <c r="A10238" s="220"/>
      <c r="B10238" s="220"/>
      <c r="C10238" s="220"/>
      <c r="D10238" s="220"/>
      <c r="E10238" s="220"/>
      <c r="F10238" s="220"/>
      <c r="G10238" s="220"/>
      <c r="H10238" s="220"/>
      <c r="I10238" s="220"/>
      <c r="J10238" s="220"/>
      <c r="K10238" s="220"/>
      <c r="L10238" s="220"/>
      <c r="M10238" s="326"/>
      <c r="N10238" s="220"/>
      <c r="O10238" s="220"/>
      <c r="P10238" s="220"/>
      <c r="Q10238" s="326"/>
      <c r="R10238" s="326"/>
      <c r="S10238" s="326"/>
      <c r="T10238" s="326"/>
    </row>
    <row r="10239" spans="1:20">
      <c r="A10239" s="220"/>
      <c r="B10239" s="220"/>
      <c r="C10239" s="220"/>
      <c r="D10239" s="220"/>
      <c r="E10239" s="220"/>
      <c r="F10239" s="220"/>
      <c r="G10239" s="220"/>
      <c r="H10239" s="220"/>
      <c r="I10239" s="220"/>
      <c r="J10239" s="220"/>
      <c r="K10239" s="220"/>
      <c r="L10239" s="220"/>
      <c r="M10239" s="326"/>
      <c r="N10239" s="220"/>
      <c r="O10239" s="220"/>
      <c r="P10239" s="220"/>
      <c r="Q10239" s="326"/>
      <c r="R10239" s="326"/>
      <c r="S10239" s="326"/>
      <c r="T10239" s="326"/>
    </row>
    <row r="10240" spans="1:20">
      <c r="A10240" s="220"/>
      <c r="B10240" s="220"/>
      <c r="C10240" s="220"/>
      <c r="D10240" s="220"/>
      <c r="E10240" s="220"/>
      <c r="F10240" s="220"/>
      <c r="G10240" s="220"/>
      <c r="H10240" s="220"/>
      <c r="I10240" s="220"/>
      <c r="J10240" s="220"/>
      <c r="K10240" s="220"/>
      <c r="L10240" s="220"/>
      <c r="M10240" s="326"/>
      <c r="N10240" s="220"/>
      <c r="O10240" s="220"/>
      <c r="P10240" s="220"/>
      <c r="Q10240" s="326"/>
      <c r="R10240" s="326"/>
      <c r="S10240" s="326"/>
      <c r="T10240" s="326"/>
    </row>
    <row r="10241" spans="1:20">
      <c r="A10241" s="220"/>
      <c r="B10241" s="220"/>
      <c r="C10241" s="220"/>
      <c r="D10241" s="220"/>
      <c r="E10241" s="220"/>
      <c r="F10241" s="220"/>
      <c r="G10241" s="220"/>
      <c r="H10241" s="220"/>
      <c r="I10241" s="220"/>
      <c r="J10241" s="220"/>
      <c r="K10241" s="220"/>
      <c r="L10241" s="220"/>
      <c r="M10241" s="326"/>
      <c r="N10241" s="220"/>
      <c r="O10241" s="220"/>
      <c r="P10241" s="220"/>
      <c r="Q10241" s="326"/>
      <c r="R10241" s="326"/>
      <c r="S10241" s="326"/>
      <c r="T10241" s="326"/>
    </row>
    <row r="10242" spans="1:20">
      <c r="A10242" s="220"/>
      <c r="B10242" s="220"/>
      <c r="C10242" s="220"/>
      <c r="D10242" s="220"/>
      <c r="E10242" s="220"/>
      <c r="F10242" s="220"/>
      <c r="G10242" s="220"/>
      <c r="H10242" s="220"/>
      <c r="I10242" s="220"/>
      <c r="J10242" s="220"/>
      <c r="K10242" s="220"/>
      <c r="L10242" s="220"/>
      <c r="M10242" s="326"/>
      <c r="N10242" s="220"/>
      <c r="O10242" s="220"/>
      <c r="P10242" s="220"/>
      <c r="Q10242" s="326"/>
      <c r="R10242" s="326"/>
      <c r="S10242" s="326"/>
      <c r="T10242" s="326"/>
    </row>
    <row r="10243" spans="1:20">
      <c r="A10243" s="220"/>
      <c r="B10243" s="220"/>
      <c r="C10243" s="220"/>
      <c r="D10243" s="220"/>
      <c r="E10243" s="220"/>
      <c r="F10243" s="220"/>
      <c r="G10243" s="220"/>
      <c r="H10243" s="220"/>
      <c r="I10243" s="220"/>
      <c r="J10243" s="220"/>
      <c r="K10243" s="220"/>
      <c r="L10243" s="220"/>
      <c r="M10243" s="326"/>
      <c r="N10243" s="220"/>
      <c r="O10243" s="220"/>
      <c r="P10243" s="220"/>
      <c r="Q10243" s="326"/>
      <c r="R10243" s="326"/>
      <c r="S10243" s="326"/>
      <c r="T10243" s="326"/>
    </row>
    <row r="10244" spans="1:20">
      <c r="A10244" s="220"/>
      <c r="B10244" s="220"/>
      <c r="C10244" s="220"/>
      <c r="D10244" s="220"/>
      <c r="E10244" s="220"/>
      <c r="F10244" s="220"/>
      <c r="G10244" s="220"/>
      <c r="H10244" s="220"/>
      <c r="I10244" s="220"/>
      <c r="J10244" s="220"/>
      <c r="K10244" s="220"/>
      <c r="L10244" s="220"/>
      <c r="M10244" s="326"/>
      <c r="N10244" s="220"/>
      <c r="O10244" s="220"/>
      <c r="P10244" s="220"/>
      <c r="Q10244" s="326"/>
      <c r="R10244" s="326"/>
      <c r="S10244" s="326"/>
      <c r="T10244" s="326"/>
    </row>
    <row r="10245" spans="1:20">
      <c r="A10245" s="220"/>
      <c r="B10245" s="220"/>
      <c r="C10245" s="220"/>
      <c r="D10245" s="220"/>
      <c r="E10245" s="220"/>
      <c r="F10245" s="220"/>
      <c r="G10245" s="220"/>
      <c r="H10245" s="220"/>
      <c r="I10245" s="220"/>
      <c r="J10245" s="220"/>
      <c r="K10245" s="220"/>
      <c r="L10245" s="220"/>
      <c r="M10245" s="326"/>
      <c r="N10245" s="220"/>
      <c r="O10245" s="220"/>
      <c r="P10245" s="220"/>
      <c r="Q10245" s="326"/>
      <c r="R10245" s="326"/>
      <c r="S10245" s="326"/>
      <c r="T10245" s="326"/>
    </row>
    <row r="10246" spans="1:20">
      <c r="A10246" s="220"/>
      <c r="B10246" s="220"/>
      <c r="C10246" s="220"/>
      <c r="D10246" s="220"/>
      <c r="E10246" s="220"/>
      <c r="F10246" s="220"/>
      <c r="G10246" s="220"/>
      <c r="H10246" s="220"/>
      <c r="I10246" s="220"/>
      <c r="J10246" s="220"/>
      <c r="K10246" s="220"/>
      <c r="L10246" s="220"/>
      <c r="M10246" s="326"/>
      <c r="N10246" s="220"/>
      <c r="O10246" s="220"/>
      <c r="P10246" s="220"/>
      <c r="Q10246" s="326"/>
      <c r="R10246" s="326"/>
      <c r="S10246" s="326"/>
      <c r="T10246" s="326"/>
    </row>
    <row r="10247" spans="1:20">
      <c r="A10247" s="220"/>
      <c r="B10247" s="220"/>
      <c r="C10247" s="220"/>
      <c r="D10247" s="220"/>
      <c r="E10247" s="220"/>
      <c r="F10247" s="220"/>
      <c r="G10247" s="220"/>
      <c r="H10247" s="220"/>
      <c r="I10247" s="220"/>
      <c r="J10247" s="220"/>
      <c r="K10247" s="220"/>
      <c r="L10247" s="220"/>
      <c r="M10247" s="326"/>
      <c r="N10247" s="220"/>
      <c r="O10247" s="220"/>
      <c r="P10247" s="220"/>
      <c r="Q10247" s="326"/>
      <c r="R10247" s="326"/>
      <c r="S10247" s="326"/>
      <c r="T10247" s="326"/>
    </row>
    <row r="10248" spans="1:20">
      <c r="A10248" s="220"/>
      <c r="B10248" s="220"/>
      <c r="C10248" s="220"/>
      <c r="D10248" s="220"/>
      <c r="E10248" s="220"/>
      <c r="F10248" s="220"/>
      <c r="G10248" s="220"/>
      <c r="H10248" s="220"/>
      <c r="I10248" s="220"/>
      <c r="J10248" s="220"/>
      <c r="K10248" s="220"/>
      <c r="L10248" s="220"/>
      <c r="M10248" s="326"/>
      <c r="N10248" s="220"/>
      <c r="O10248" s="220"/>
      <c r="P10248" s="220"/>
      <c r="Q10248" s="326"/>
      <c r="R10248" s="326"/>
      <c r="S10248" s="326"/>
      <c r="T10248" s="326"/>
    </row>
    <row r="10249" spans="1:20">
      <c r="A10249" s="220"/>
      <c r="B10249" s="220"/>
      <c r="C10249" s="220"/>
      <c r="D10249" s="220"/>
      <c r="E10249" s="220"/>
      <c r="F10249" s="220"/>
      <c r="G10249" s="220"/>
      <c r="H10249" s="220"/>
      <c r="I10249" s="220"/>
      <c r="J10249" s="220"/>
      <c r="K10249" s="220"/>
      <c r="L10249" s="220"/>
      <c r="M10249" s="326"/>
      <c r="N10249" s="220"/>
      <c r="O10249" s="220"/>
      <c r="P10249" s="220"/>
      <c r="Q10249" s="326"/>
      <c r="R10249" s="326"/>
      <c r="S10249" s="326"/>
      <c r="T10249" s="326"/>
    </row>
    <row r="10250" spans="1:20">
      <c r="A10250" s="220"/>
      <c r="B10250" s="220"/>
      <c r="C10250" s="220"/>
      <c r="D10250" s="220"/>
      <c r="E10250" s="220"/>
      <c r="F10250" s="220"/>
      <c r="G10250" s="220"/>
      <c r="H10250" s="220"/>
      <c r="I10250" s="220"/>
      <c r="J10250" s="220"/>
      <c r="K10250" s="220"/>
      <c r="L10250" s="220"/>
      <c r="M10250" s="326"/>
      <c r="N10250" s="220"/>
      <c r="O10250" s="220"/>
      <c r="P10250" s="220"/>
      <c r="Q10250" s="326"/>
      <c r="R10250" s="326"/>
      <c r="S10250" s="326"/>
      <c r="T10250" s="326"/>
    </row>
    <row r="10251" spans="1:20">
      <c r="A10251" s="220"/>
      <c r="B10251" s="220"/>
      <c r="C10251" s="220"/>
      <c r="D10251" s="220"/>
      <c r="E10251" s="220"/>
      <c r="F10251" s="220"/>
      <c r="G10251" s="220"/>
      <c r="H10251" s="220"/>
      <c r="I10251" s="220"/>
      <c r="J10251" s="220"/>
      <c r="K10251" s="220"/>
      <c r="L10251" s="220"/>
      <c r="M10251" s="326"/>
      <c r="N10251" s="220"/>
      <c r="O10251" s="220"/>
      <c r="P10251" s="220"/>
      <c r="Q10251" s="326"/>
      <c r="R10251" s="326"/>
      <c r="S10251" s="326"/>
      <c r="T10251" s="326"/>
    </row>
    <row r="10252" spans="1:20">
      <c r="A10252" s="220"/>
      <c r="B10252" s="220"/>
      <c r="C10252" s="220"/>
      <c r="D10252" s="220"/>
      <c r="E10252" s="220"/>
      <c r="F10252" s="220"/>
      <c r="G10252" s="220"/>
      <c r="H10252" s="220"/>
      <c r="I10252" s="220"/>
      <c r="J10252" s="220"/>
      <c r="K10252" s="220"/>
      <c r="L10252" s="220"/>
      <c r="M10252" s="326"/>
      <c r="N10252" s="220"/>
      <c r="O10252" s="220"/>
      <c r="P10252" s="220"/>
      <c r="Q10252" s="326"/>
      <c r="R10252" s="326"/>
      <c r="S10252" s="326"/>
      <c r="T10252" s="326"/>
    </row>
    <row r="10253" spans="1:20">
      <c r="A10253" s="220"/>
      <c r="B10253" s="220"/>
      <c r="C10253" s="220"/>
      <c r="D10253" s="220"/>
      <c r="E10253" s="220"/>
      <c r="F10253" s="220"/>
      <c r="G10253" s="220"/>
      <c r="H10253" s="220"/>
      <c r="I10253" s="220"/>
      <c r="J10253" s="220"/>
      <c r="K10253" s="220"/>
      <c r="L10253" s="220"/>
      <c r="M10253" s="326"/>
      <c r="N10253" s="220"/>
      <c r="O10253" s="220"/>
      <c r="P10253" s="220"/>
      <c r="Q10253" s="326"/>
      <c r="R10253" s="326"/>
      <c r="S10253" s="326"/>
      <c r="T10253" s="326"/>
    </row>
    <row r="10254" spans="1:20">
      <c r="A10254" s="220"/>
      <c r="B10254" s="220"/>
      <c r="C10254" s="220"/>
      <c r="D10254" s="220"/>
      <c r="E10254" s="220"/>
      <c r="F10254" s="220"/>
      <c r="G10254" s="220"/>
      <c r="H10254" s="220"/>
      <c r="I10254" s="220"/>
      <c r="J10254" s="220"/>
      <c r="K10254" s="220"/>
      <c r="L10254" s="220"/>
      <c r="M10254" s="326"/>
      <c r="N10254" s="220"/>
      <c r="O10254" s="220"/>
      <c r="P10254" s="220"/>
      <c r="Q10254" s="326"/>
      <c r="R10254" s="326"/>
      <c r="S10254" s="326"/>
      <c r="T10254" s="326"/>
    </row>
    <row r="10255" spans="1:20">
      <c r="A10255" s="220"/>
      <c r="B10255" s="220"/>
      <c r="C10255" s="220"/>
      <c r="D10255" s="220"/>
      <c r="E10255" s="220"/>
      <c r="F10255" s="220"/>
      <c r="G10255" s="220"/>
      <c r="H10255" s="220"/>
      <c r="I10255" s="220"/>
      <c r="J10255" s="220"/>
      <c r="K10255" s="220"/>
      <c r="L10255" s="220"/>
      <c r="M10255" s="326"/>
      <c r="N10255" s="220"/>
      <c r="O10255" s="220"/>
      <c r="P10255" s="220"/>
      <c r="Q10255" s="326"/>
      <c r="R10255" s="326"/>
      <c r="S10255" s="326"/>
      <c r="T10255" s="326"/>
    </row>
    <row r="10256" spans="1:20">
      <c r="A10256" s="220"/>
      <c r="B10256" s="220"/>
      <c r="C10256" s="220"/>
      <c r="D10256" s="220"/>
      <c r="E10256" s="220"/>
      <c r="F10256" s="220"/>
      <c r="G10256" s="220"/>
      <c r="H10256" s="220"/>
      <c r="I10256" s="220"/>
      <c r="J10256" s="220"/>
      <c r="K10256" s="220"/>
      <c r="L10256" s="220"/>
      <c r="M10256" s="326"/>
      <c r="N10256" s="220"/>
      <c r="O10256" s="220"/>
      <c r="P10256" s="220"/>
      <c r="Q10256" s="326"/>
      <c r="R10256" s="326"/>
      <c r="S10256" s="326"/>
      <c r="T10256" s="326"/>
    </row>
    <row r="10257" spans="1:20">
      <c r="A10257" s="220"/>
      <c r="B10257" s="220"/>
      <c r="C10257" s="220"/>
      <c r="D10257" s="220"/>
      <c r="E10257" s="220"/>
      <c r="F10257" s="220"/>
      <c r="G10257" s="220"/>
      <c r="H10257" s="220"/>
      <c r="I10257" s="220"/>
      <c r="J10257" s="220"/>
      <c r="K10257" s="220"/>
      <c r="L10257" s="220"/>
      <c r="M10257" s="326"/>
      <c r="N10257" s="220"/>
      <c r="O10257" s="220"/>
      <c r="P10257" s="220"/>
      <c r="Q10257" s="326"/>
      <c r="R10257" s="326"/>
      <c r="S10257" s="326"/>
      <c r="T10257" s="326"/>
    </row>
    <row r="10258" spans="1:20">
      <c r="A10258" s="220"/>
      <c r="B10258" s="220"/>
      <c r="C10258" s="220"/>
      <c r="D10258" s="220"/>
      <c r="E10258" s="220"/>
      <c r="F10258" s="220"/>
      <c r="G10258" s="220"/>
      <c r="H10258" s="220"/>
      <c r="I10258" s="220"/>
      <c r="J10258" s="220"/>
      <c r="K10258" s="220"/>
      <c r="L10258" s="220"/>
      <c r="M10258" s="326"/>
      <c r="N10258" s="220"/>
      <c r="O10258" s="220"/>
      <c r="P10258" s="220"/>
      <c r="Q10258" s="326"/>
      <c r="R10258" s="326"/>
      <c r="S10258" s="326"/>
      <c r="T10258" s="326"/>
    </row>
    <row r="10259" spans="1:20">
      <c r="A10259" s="220"/>
      <c r="B10259" s="220"/>
      <c r="C10259" s="220"/>
      <c r="D10259" s="220"/>
      <c r="E10259" s="220"/>
      <c r="F10259" s="220"/>
      <c r="G10259" s="220"/>
      <c r="H10259" s="220"/>
      <c r="I10259" s="220"/>
      <c r="J10259" s="220"/>
      <c r="K10259" s="220"/>
      <c r="L10259" s="220"/>
      <c r="M10259" s="326"/>
      <c r="N10259" s="220"/>
      <c r="O10259" s="220"/>
      <c r="P10259" s="220"/>
      <c r="Q10259" s="326"/>
      <c r="R10259" s="326"/>
      <c r="S10259" s="326"/>
      <c r="T10259" s="326"/>
    </row>
    <row r="10260" spans="1:20">
      <c r="A10260" s="220"/>
      <c r="B10260" s="220"/>
      <c r="C10260" s="220"/>
      <c r="D10260" s="220"/>
      <c r="E10260" s="220"/>
      <c r="F10260" s="220"/>
      <c r="G10260" s="220"/>
      <c r="H10260" s="220"/>
      <c r="I10260" s="220"/>
      <c r="J10260" s="220"/>
      <c r="K10260" s="220"/>
      <c r="L10260" s="220"/>
      <c r="M10260" s="326"/>
      <c r="N10260" s="220"/>
      <c r="O10260" s="220"/>
      <c r="P10260" s="220"/>
      <c r="Q10260" s="326"/>
      <c r="R10260" s="326"/>
      <c r="S10260" s="326"/>
      <c r="T10260" s="326"/>
    </row>
    <row r="10261" spans="1:20">
      <c r="A10261" s="220"/>
      <c r="B10261" s="220"/>
      <c r="C10261" s="220"/>
      <c r="D10261" s="220"/>
      <c r="E10261" s="220"/>
      <c r="F10261" s="220"/>
      <c r="G10261" s="220"/>
      <c r="H10261" s="220"/>
      <c r="I10261" s="220"/>
      <c r="J10261" s="220"/>
      <c r="K10261" s="220"/>
      <c r="L10261" s="220"/>
      <c r="M10261" s="326"/>
      <c r="N10261" s="220"/>
      <c r="O10261" s="220"/>
      <c r="P10261" s="220"/>
      <c r="Q10261" s="326"/>
      <c r="R10261" s="326"/>
      <c r="S10261" s="326"/>
      <c r="T10261" s="326"/>
    </row>
    <row r="10262" spans="1:20">
      <c r="A10262" s="220"/>
      <c r="B10262" s="220"/>
      <c r="C10262" s="220"/>
      <c r="D10262" s="220"/>
      <c r="E10262" s="220"/>
      <c r="F10262" s="220"/>
      <c r="G10262" s="220"/>
      <c r="H10262" s="220"/>
      <c r="I10262" s="220"/>
      <c r="J10262" s="220"/>
      <c r="K10262" s="220"/>
      <c r="L10262" s="220"/>
      <c r="M10262" s="326"/>
      <c r="N10262" s="220"/>
      <c r="O10262" s="220"/>
      <c r="P10262" s="220"/>
      <c r="Q10262" s="326"/>
      <c r="R10262" s="326"/>
      <c r="S10262" s="326"/>
      <c r="T10262" s="326"/>
    </row>
    <row r="10263" spans="1:20">
      <c r="A10263" s="220"/>
      <c r="B10263" s="220"/>
      <c r="C10263" s="220"/>
      <c r="D10263" s="220"/>
      <c r="E10263" s="220"/>
      <c r="F10263" s="220"/>
      <c r="G10263" s="220"/>
      <c r="H10263" s="220"/>
      <c r="I10263" s="220"/>
      <c r="J10263" s="220"/>
      <c r="K10263" s="220"/>
      <c r="L10263" s="220"/>
      <c r="M10263" s="326"/>
      <c r="N10263" s="220"/>
      <c r="O10263" s="220"/>
      <c r="P10263" s="220"/>
      <c r="Q10263" s="326"/>
      <c r="R10263" s="326"/>
      <c r="S10263" s="326"/>
      <c r="T10263" s="326"/>
    </row>
    <row r="10264" spans="1:20">
      <c r="A10264" s="220"/>
      <c r="B10264" s="220"/>
      <c r="C10264" s="220"/>
      <c r="D10264" s="220"/>
      <c r="E10264" s="220"/>
      <c r="F10264" s="220"/>
      <c r="G10264" s="220"/>
      <c r="H10264" s="220"/>
      <c r="I10264" s="220"/>
      <c r="J10264" s="220"/>
      <c r="K10264" s="220"/>
      <c r="L10264" s="220"/>
      <c r="M10264" s="326"/>
      <c r="N10264" s="220"/>
      <c r="O10264" s="220"/>
      <c r="P10264" s="220"/>
      <c r="Q10264" s="326"/>
      <c r="R10264" s="326"/>
      <c r="S10264" s="326"/>
      <c r="T10264" s="326"/>
    </row>
    <row r="10265" spans="1:20">
      <c r="A10265" s="220"/>
      <c r="B10265" s="220"/>
      <c r="C10265" s="220"/>
      <c r="D10265" s="220"/>
      <c r="E10265" s="220"/>
      <c r="F10265" s="220"/>
      <c r="G10265" s="220"/>
      <c r="H10265" s="220"/>
      <c r="I10265" s="220"/>
      <c r="J10265" s="220"/>
      <c r="K10265" s="220"/>
      <c r="L10265" s="220"/>
      <c r="M10265" s="326"/>
      <c r="N10265" s="220"/>
      <c r="O10265" s="220"/>
      <c r="P10265" s="220"/>
      <c r="Q10265" s="326"/>
      <c r="R10265" s="326"/>
      <c r="S10265" s="326"/>
      <c r="T10265" s="326"/>
    </row>
    <row r="10266" spans="1:20">
      <c r="A10266" s="220"/>
      <c r="B10266" s="220"/>
      <c r="C10266" s="220"/>
      <c r="D10266" s="220"/>
      <c r="E10266" s="220"/>
      <c r="F10266" s="220"/>
      <c r="G10266" s="220"/>
      <c r="H10266" s="220"/>
      <c r="I10266" s="220"/>
      <c r="J10266" s="220"/>
      <c r="K10266" s="220"/>
      <c r="L10266" s="220"/>
      <c r="M10266" s="326"/>
      <c r="N10266" s="220"/>
      <c r="O10266" s="220"/>
      <c r="P10266" s="220"/>
      <c r="Q10266" s="326"/>
      <c r="R10266" s="326"/>
      <c r="S10266" s="326"/>
      <c r="T10266" s="326"/>
    </row>
    <row r="10267" spans="1:20">
      <c r="A10267" s="220"/>
      <c r="B10267" s="220"/>
      <c r="C10267" s="220"/>
      <c r="D10267" s="220"/>
      <c r="E10267" s="220"/>
      <c r="F10267" s="220"/>
      <c r="G10267" s="220"/>
      <c r="H10267" s="220"/>
      <c r="I10267" s="220"/>
      <c r="J10267" s="220"/>
      <c r="K10267" s="220"/>
      <c r="L10267" s="220"/>
      <c r="M10267" s="326"/>
      <c r="N10267" s="220"/>
      <c r="O10267" s="220"/>
      <c r="P10267" s="220"/>
      <c r="Q10267" s="326"/>
      <c r="R10267" s="326"/>
      <c r="S10267" s="326"/>
      <c r="T10267" s="326"/>
    </row>
    <row r="10268" spans="1:20">
      <c r="A10268" s="220"/>
      <c r="B10268" s="220"/>
      <c r="C10268" s="220"/>
      <c r="D10268" s="220"/>
      <c r="E10268" s="220"/>
      <c r="F10268" s="220"/>
      <c r="G10268" s="220"/>
      <c r="H10268" s="220"/>
      <c r="I10268" s="220"/>
      <c r="J10268" s="220"/>
      <c r="K10268" s="220"/>
      <c r="L10268" s="220"/>
      <c r="M10268" s="326"/>
      <c r="N10268" s="220"/>
      <c r="O10268" s="220"/>
      <c r="P10268" s="220"/>
      <c r="Q10268" s="326"/>
      <c r="R10268" s="326"/>
      <c r="S10268" s="326"/>
      <c r="T10268" s="326"/>
    </row>
    <row r="10269" spans="1:20">
      <c r="A10269" s="220"/>
      <c r="B10269" s="220"/>
      <c r="C10269" s="220"/>
      <c r="D10269" s="220"/>
      <c r="E10269" s="220"/>
      <c r="F10269" s="220"/>
      <c r="G10269" s="220"/>
      <c r="H10269" s="220"/>
      <c r="I10269" s="220"/>
      <c r="J10269" s="220"/>
      <c r="K10269" s="220"/>
      <c r="L10269" s="220"/>
      <c r="M10269" s="326"/>
      <c r="N10269" s="220"/>
      <c r="O10269" s="220"/>
      <c r="P10269" s="220"/>
      <c r="Q10269" s="326"/>
      <c r="R10269" s="326"/>
      <c r="S10269" s="326"/>
      <c r="T10269" s="326"/>
    </row>
    <row r="10270" spans="1:20">
      <c r="A10270" s="220"/>
      <c r="B10270" s="220"/>
      <c r="C10270" s="220"/>
      <c r="D10270" s="220"/>
      <c r="E10270" s="220"/>
      <c r="F10270" s="220"/>
      <c r="G10270" s="220"/>
      <c r="H10270" s="220"/>
      <c r="I10270" s="220"/>
      <c r="J10270" s="220"/>
      <c r="K10270" s="220"/>
      <c r="L10270" s="220"/>
      <c r="M10270" s="326"/>
      <c r="N10270" s="220"/>
      <c r="O10270" s="220"/>
      <c r="P10270" s="220"/>
      <c r="Q10270" s="326"/>
      <c r="R10270" s="326"/>
      <c r="S10270" s="326"/>
      <c r="T10270" s="326"/>
    </row>
    <row r="10271" spans="1:20">
      <c r="A10271" s="220"/>
      <c r="B10271" s="220"/>
      <c r="C10271" s="220"/>
      <c r="D10271" s="220"/>
      <c r="E10271" s="220"/>
      <c r="F10271" s="220"/>
      <c r="G10271" s="220"/>
      <c r="H10271" s="220"/>
      <c r="I10271" s="220"/>
      <c r="J10271" s="220"/>
      <c r="K10271" s="220"/>
      <c r="L10271" s="220"/>
      <c r="M10271" s="326"/>
      <c r="N10271" s="220"/>
      <c r="O10271" s="220"/>
      <c r="P10271" s="220"/>
      <c r="Q10271" s="326"/>
      <c r="R10271" s="326"/>
      <c r="S10271" s="326"/>
      <c r="T10271" s="326"/>
    </row>
    <row r="10272" spans="1:20">
      <c r="A10272" s="220"/>
      <c r="B10272" s="220"/>
      <c r="C10272" s="220"/>
      <c r="D10272" s="220"/>
      <c r="E10272" s="220"/>
      <c r="F10272" s="220"/>
      <c r="G10272" s="220"/>
      <c r="H10272" s="220"/>
      <c r="I10272" s="220"/>
      <c r="J10272" s="220"/>
      <c r="K10272" s="220"/>
      <c r="L10272" s="220"/>
      <c r="M10272" s="326"/>
      <c r="N10272" s="220"/>
      <c r="O10272" s="220"/>
      <c r="P10272" s="220"/>
      <c r="Q10272" s="326"/>
      <c r="R10272" s="326"/>
      <c r="S10272" s="326"/>
      <c r="T10272" s="326"/>
    </row>
    <row r="10273" spans="1:20">
      <c r="A10273" s="220"/>
      <c r="B10273" s="220"/>
      <c r="C10273" s="220"/>
      <c r="D10273" s="220"/>
      <c r="E10273" s="220"/>
      <c r="F10273" s="220"/>
      <c r="G10273" s="220"/>
      <c r="H10273" s="220"/>
      <c r="I10273" s="220"/>
      <c r="J10273" s="220"/>
      <c r="K10273" s="220"/>
      <c r="L10273" s="220"/>
      <c r="M10273" s="326"/>
      <c r="N10273" s="220"/>
      <c r="O10273" s="220"/>
      <c r="P10273" s="220"/>
      <c r="Q10273" s="326"/>
      <c r="R10273" s="326"/>
      <c r="S10273" s="326"/>
      <c r="T10273" s="326"/>
    </row>
    <row r="10274" spans="1:20">
      <c r="A10274" s="220"/>
      <c r="B10274" s="220"/>
      <c r="C10274" s="220"/>
      <c r="D10274" s="220"/>
      <c r="E10274" s="220"/>
      <c r="F10274" s="220"/>
      <c r="G10274" s="220"/>
      <c r="H10274" s="220"/>
      <c r="I10274" s="220"/>
      <c r="J10274" s="220"/>
      <c r="K10274" s="220"/>
      <c r="L10274" s="220"/>
      <c r="M10274" s="326"/>
      <c r="N10274" s="220"/>
      <c r="O10274" s="220"/>
      <c r="P10274" s="220"/>
      <c r="Q10274" s="326"/>
      <c r="R10274" s="326"/>
      <c r="S10274" s="326"/>
      <c r="T10274" s="326"/>
    </row>
    <row r="10275" spans="1:20">
      <c r="A10275" s="220"/>
      <c r="B10275" s="220"/>
      <c r="C10275" s="220"/>
      <c r="D10275" s="220"/>
      <c r="E10275" s="220"/>
      <c r="F10275" s="220"/>
      <c r="G10275" s="220"/>
      <c r="H10275" s="220"/>
      <c r="I10275" s="220"/>
      <c r="J10275" s="220"/>
      <c r="K10275" s="220"/>
      <c r="L10275" s="220"/>
      <c r="M10275" s="326"/>
      <c r="N10275" s="220"/>
      <c r="O10275" s="220"/>
      <c r="P10275" s="220"/>
      <c r="Q10275" s="326"/>
      <c r="R10275" s="326"/>
      <c r="S10275" s="326"/>
      <c r="T10275" s="326"/>
    </row>
    <row r="10276" spans="1:20">
      <c r="A10276" s="220"/>
      <c r="B10276" s="220"/>
      <c r="C10276" s="220"/>
      <c r="D10276" s="220"/>
      <c r="E10276" s="220"/>
      <c r="F10276" s="220"/>
      <c r="G10276" s="220"/>
      <c r="H10276" s="220"/>
      <c r="I10276" s="220"/>
      <c r="J10276" s="220"/>
      <c r="K10276" s="220"/>
      <c r="L10276" s="220"/>
      <c r="M10276" s="326"/>
      <c r="N10276" s="220"/>
      <c r="O10276" s="220"/>
      <c r="P10276" s="220"/>
      <c r="Q10276" s="326"/>
      <c r="R10276" s="326"/>
      <c r="S10276" s="326"/>
      <c r="T10276" s="326"/>
    </row>
    <row r="10277" spans="1:20">
      <c r="A10277" s="220"/>
      <c r="B10277" s="220"/>
      <c r="C10277" s="220"/>
      <c r="D10277" s="220"/>
      <c r="E10277" s="220"/>
      <c r="F10277" s="220"/>
      <c r="G10277" s="220"/>
      <c r="H10277" s="220"/>
      <c r="I10277" s="220"/>
      <c r="J10277" s="220"/>
      <c r="K10277" s="220"/>
      <c r="L10277" s="220"/>
      <c r="M10277" s="326"/>
      <c r="N10277" s="220"/>
      <c r="O10277" s="220"/>
      <c r="P10277" s="220"/>
      <c r="Q10277" s="326"/>
      <c r="R10277" s="326"/>
      <c r="S10277" s="326"/>
      <c r="T10277" s="326"/>
    </row>
    <row r="10278" spans="1:20">
      <c r="A10278" s="220"/>
      <c r="B10278" s="220"/>
      <c r="C10278" s="220"/>
      <c r="D10278" s="220"/>
      <c r="E10278" s="220"/>
      <c r="F10278" s="220"/>
      <c r="G10278" s="220"/>
      <c r="H10278" s="220"/>
      <c r="I10278" s="220"/>
      <c r="J10278" s="220"/>
      <c r="K10278" s="220"/>
      <c r="L10278" s="220"/>
      <c r="M10278" s="326"/>
      <c r="N10278" s="220"/>
      <c r="O10278" s="220"/>
      <c r="P10278" s="220"/>
      <c r="Q10278" s="326"/>
      <c r="R10278" s="326"/>
      <c r="S10278" s="326"/>
      <c r="T10278" s="326"/>
    </row>
    <row r="10279" spans="1:20">
      <c r="A10279" s="220"/>
      <c r="B10279" s="220"/>
      <c r="C10279" s="220"/>
      <c r="D10279" s="220"/>
      <c r="E10279" s="220"/>
      <c r="F10279" s="220"/>
      <c r="G10279" s="220"/>
      <c r="H10279" s="220"/>
      <c r="I10279" s="220"/>
      <c r="J10279" s="220"/>
      <c r="K10279" s="220"/>
      <c r="L10279" s="220"/>
      <c r="M10279" s="326"/>
      <c r="N10279" s="220"/>
      <c r="O10279" s="220"/>
      <c r="P10279" s="220"/>
      <c r="Q10279" s="326"/>
      <c r="R10279" s="326"/>
      <c r="S10279" s="326"/>
      <c r="T10279" s="326"/>
    </row>
    <row r="10280" spans="1:20">
      <c r="A10280" s="220"/>
      <c r="B10280" s="220"/>
      <c r="C10280" s="220"/>
      <c r="D10280" s="220"/>
      <c r="E10280" s="220"/>
      <c r="F10280" s="220"/>
      <c r="G10280" s="220"/>
      <c r="H10280" s="220"/>
      <c r="I10280" s="220"/>
      <c r="J10280" s="220"/>
      <c r="K10280" s="220"/>
      <c r="L10280" s="220"/>
      <c r="M10280" s="326"/>
      <c r="N10280" s="220"/>
      <c r="O10280" s="220"/>
      <c r="P10280" s="220"/>
      <c r="Q10280" s="326"/>
      <c r="R10280" s="326"/>
      <c r="S10280" s="326"/>
      <c r="T10280" s="326"/>
    </row>
    <row r="10281" spans="1:20">
      <c r="A10281" s="220"/>
      <c r="B10281" s="220"/>
      <c r="C10281" s="220"/>
      <c r="D10281" s="220"/>
      <c r="E10281" s="220"/>
      <c r="F10281" s="220"/>
      <c r="G10281" s="220"/>
      <c r="H10281" s="220"/>
      <c r="I10281" s="220"/>
      <c r="J10281" s="220"/>
      <c r="K10281" s="220"/>
      <c r="L10281" s="220"/>
      <c r="M10281" s="326"/>
      <c r="N10281" s="220"/>
      <c r="O10281" s="220"/>
      <c r="P10281" s="220"/>
      <c r="Q10281" s="326"/>
      <c r="R10281" s="326"/>
      <c r="S10281" s="326"/>
      <c r="T10281" s="326"/>
    </row>
    <row r="10282" spans="1:20">
      <c r="A10282" s="220"/>
      <c r="B10282" s="220"/>
      <c r="C10282" s="220"/>
      <c r="D10282" s="220"/>
      <c r="E10282" s="220"/>
      <c r="F10282" s="220"/>
      <c r="G10282" s="220"/>
      <c r="H10282" s="220"/>
      <c r="I10282" s="220"/>
      <c r="J10282" s="220"/>
      <c r="K10282" s="220"/>
      <c r="L10282" s="220"/>
      <c r="M10282" s="326"/>
      <c r="N10282" s="220"/>
      <c r="O10282" s="220"/>
      <c r="P10282" s="220"/>
      <c r="Q10282" s="326"/>
      <c r="R10282" s="326"/>
      <c r="S10282" s="326"/>
      <c r="T10282" s="326"/>
    </row>
    <row r="10283" spans="1:20">
      <c r="A10283" s="220"/>
      <c r="B10283" s="220"/>
      <c r="C10283" s="220"/>
      <c r="D10283" s="220"/>
      <c r="E10283" s="220"/>
      <c r="F10283" s="220"/>
      <c r="G10283" s="220"/>
      <c r="H10283" s="220"/>
      <c r="I10283" s="220"/>
      <c r="J10283" s="220"/>
      <c r="K10283" s="220"/>
      <c r="L10283" s="220"/>
      <c r="M10283" s="326"/>
      <c r="N10283" s="220"/>
      <c r="O10283" s="220"/>
      <c r="P10283" s="220"/>
      <c r="Q10283" s="326"/>
      <c r="R10283" s="326"/>
      <c r="S10283" s="326"/>
      <c r="T10283" s="326"/>
    </row>
    <row r="10284" spans="1:20">
      <c r="A10284" s="220"/>
      <c r="B10284" s="220"/>
      <c r="C10284" s="220"/>
      <c r="D10284" s="220"/>
      <c r="E10284" s="220"/>
      <c r="F10284" s="220"/>
      <c r="G10284" s="220"/>
      <c r="H10284" s="220"/>
      <c r="I10284" s="220"/>
      <c r="J10284" s="220"/>
      <c r="K10284" s="220"/>
      <c r="L10284" s="220"/>
      <c r="M10284" s="326"/>
      <c r="N10284" s="220"/>
      <c r="O10284" s="220"/>
      <c r="P10284" s="220"/>
      <c r="Q10284" s="326"/>
      <c r="R10284" s="326"/>
      <c r="S10284" s="326"/>
      <c r="T10284" s="326"/>
    </row>
    <row r="10285" spans="1:20">
      <c r="A10285" s="220"/>
      <c r="B10285" s="220"/>
      <c r="C10285" s="220"/>
      <c r="D10285" s="220"/>
      <c r="E10285" s="220"/>
      <c r="F10285" s="220"/>
      <c r="G10285" s="220"/>
      <c r="H10285" s="220"/>
      <c r="I10285" s="220"/>
      <c r="J10285" s="220"/>
      <c r="K10285" s="220"/>
      <c r="L10285" s="220"/>
      <c r="M10285" s="326"/>
      <c r="N10285" s="220"/>
      <c r="O10285" s="220"/>
      <c r="P10285" s="220"/>
      <c r="Q10285" s="326"/>
      <c r="R10285" s="326"/>
      <c r="S10285" s="326"/>
      <c r="T10285" s="326"/>
    </row>
    <row r="10286" spans="1:20">
      <c r="A10286" s="220"/>
      <c r="B10286" s="220"/>
      <c r="C10286" s="220"/>
      <c r="D10286" s="220"/>
      <c r="E10286" s="220"/>
      <c r="F10286" s="220"/>
      <c r="G10286" s="220"/>
      <c r="H10286" s="220"/>
      <c r="I10286" s="220"/>
      <c r="J10286" s="220"/>
      <c r="K10286" s="220"/>
      <c r="L10286" s="220"/>
      <c r="M10286" s="326"/>
      <c r="N10286" s="220"/>
      <c r="O10286" s="220"/>
      <c r="P10286" s="220"/>
      <c r="Q10286" s="326"/>
      <c r="R10286" s="326"/>
      <c r="S10286" s="326"/>
      <c r="T10286" s="326"/>
    </row>
    <row r="10287" spans="1:20">
      <c r="A10287" s="220"/>
      <c r="B10287" s="220"/>
      <c r="C10287" s="220"/>
      <c r="D10287" s="220"/>
      <c r="E10287" s="220"/>
      <c r="F10287" s="220"/>
      <c r="G10287" s="220"/>
      <c r="H10287" s="220"/>
      <c r="I10287" s="220"/>
      <c r="J10287" s="220"/>
      <c r="K10287" s="220"/>
      <c r="L10287" s="220"/>
      <c r="M10287" s="326"/>
      <c r="N10287" s="220"/>
      <c r="O10287" s="220"/>
      <c r="P10287" s="220"/>
      <c r="Q10287" s="326"/>
      <c r="R10287" s="326"/>
      <c r="S10287" s="326"/>
      <c r="T10287" s="326"/>
    </row>
    <row r="10288" spans="1:20">
      <c r="A10288" s="220"/>
      <c r="B10288" s="220"/>
      <c r="C10288" s="220"/>
      <c r="D10288" s="220"/>
      <c r="E10288" s="220"/>
      <c r="F10288" s="220"/>
      <c r="G10288" s="220"/>
      <c r="H10288" s="220"/>
      <c r="I10288" s="220"/>
      <c r="J10288" s="220"/>
      <c r="K10288" s="220"/>
      <c r="L10288" s="220"/>
      <c r="M10288" s="326"/>
      <c r="N10288" s="220"/>
      <c r="O10288" s="220"/>
      <c r="P10288" s="220"/>
      <c r="Q10288" s="326"/>
      <c r="R10288" s="326"/>
      <c r="S10288" s="326"/>
      <c r="T10288" s="326"/>
    </row>
    <row r="10289" spans="1:20">
      <c r="A10289" s="220"/>
      <c r="B10289" s="220"/>
      <c r="C10289" s="220"/>
      <c r="D10289" s="220"/>
      <c r="E10289" s="220"/>
      <c r="F10289" s="220"/>
      <c r="G10289" s="220"/>
      <c r="H10289" s="220"/>
      <c r="I10289" s="220"/>
      <c r="J10289" s="220"/>
      <c r="K10289" s="220"/>
      <c r="L10289" s="220"/>
      <c r="M10289" s="326"/>
      <c r="N10289" s="220"/>
      <c r="O10289" s="220"/>
      <c r="P10289" s="220"/>
      <c r="Q10289" s="326"/>
      <c r="R10289" s="326"/>
      <c r="S10289" s="326"/>
      <c r="T10289" s="326"/>
    </row>
    <row r="10290" spans="1:20">
      <c r="A10290" s="220"/>
      <c r="B10290" s="220"/>
      <c r="C10290" s="220"/>
      <c r="D10290" s="220"/>
      <c r="E10290" s="220"/>
      <c r="F10290" s="220"/>
      <c r="G10290" s="220"/>
      <c r="H10290" s="220"/>
      <c r="I10290" s="220"/>
      <c r="J10290" s="220"/>
      <c r="K10290" s="220"/>
      <c r="L10290" s="220"/>
      <c r="M10290" s="326"/>
      <c r="N10290" s="220"/>
      <c r="O10290" s="220"/>
      <c r="P10290" s="220"/>
      <c r="Q10290" s="326"/>
      <c r="R10290" s="326"/>
      <c r="S10290" s="326"/>
      <c r="T10290" s="326"/>
    </row>
    <row r="10291" spans="1:20">
      <c r="A10291" s="220"/>
      <c r="B10291" s="220"/>
      <c r="C10291" s="220"/>
      <c r="D10291" s="220"/>
      <c r="E10291" s="220"/>
      <c r="F10291" s="220"/>
      <c r="G10291" s="220"/>
      <c r="H10291" s="220"/>
      <c r="I10291" s="220"/>
      <c r="J10291" s="220"/>
      <c r="K10291" s="220"/>
      <c r="L10291" s="220"/>
      <c r="M10291" s="326"/>
      <c r="N10291" s="220"/>
      <c r="O10291" s="220"/>
      <c r="P10291" s="220"/>
      <c r="Q10291" s="326"/>
      <c r="R10291" s="326"/>
      <c r="S10291" s="326"/>
      <c r="T10291" s="326"/>
    </row>
    <row r="10292" spans="1:20">
      <c r="A10292" s="220"/>
      <c r="B10292" s="220"/>
      <c r="C10292" s="220"/>
      <c r="D10292" s="220"/>
      <c r="E10292" s="220"/>
      <c r="F10292" s="220"/>
      <c r="G10292" s="220"/>
      <c r="H10292" s="220"/>
      <c r="I10292" s="220"/>
      <c r="J10292" s="220"/>
      <c r="K10292" s="220"/>
      <c r="L10292" s="220"/>
      <c r="M10292" s="326"/>
      <c r="N10292" s="220"/>
      <c r="O10292" s="220"/>
      <c r="P10292" s="220"/>
      <c r="Q10292" s="326"/>
      <c r="R10292" s="326"/>
      <c r="S10292" s="326"/>
      <c r="T10292" s="326"/>
    </row>
    <row r="10293" spans="1:20">
      <c r="A10293" s="220"/>
      <c r="B10293" s="220"/>
      <c r="C10293" s="220"/>
      <c r="D10293" s="220"/>
      <c r="E10293" s="220"/>
      <c r="F10293" s="220"/>
      <c r="G10293" s="220"/>
      <c r="H10293" s="220"/>
      <c r="I10293" s="220"/>
      <c r="J10293" s="220"/>
      <c r="K10293" s="220"/>
      <c r="L10293" s="220"/>
      <c r="M10293" s="326"/>
      <c r="N10293" s="220"/>
      <c r="O10293" s="220"/>
      <c r="P10293" s="220"/>
      <c r="Q10293" s="326"/>
      <c r="R10293" s="326"/>
      <c r="S10293" s="326"/>
      <c r="T10293" s="326"/>
    </row>
    <row r="10294" spans="1:20">
      <c r="A10294" s="220"/>
      <c r="B10294" s="220"/>
      <c r="C10294" s="220"/>
      <c r="D10294" s="220"/>
      <c r="E10294" s="220"/>
      <c r="F10294" s="220"/>
      <c r="G10294" s="220"/>
      <c r="H10294" s="220"/>
      <c r="I10294" s="220"/>
      <c r="J10294" s="220"/>
      <c r="K10294" s="220"/>
      <c r="L10294" s="220"/>
      <c r="M10294" s="326"/>
      <c r="N10294" s="220"/>
      <c r="O10294" s="220"/>
      <c r="P10294" s="220"/>
      <c r="Q10294" s="326"/>
      <c r="R10294" s="326"/>
      <c r="S10294" s="326"/>
      <c r="T10294" s="326"/>
    </row>
    <row r="10295" spans="1:20">
      <c r="A10295" s="220"/>
      <c r="B10295" s="220"/>
      <c r="C10295" s="220"/>
      <c r="D10295" s="220"/>
      <c r="E10295" s="220"/>
      <c r="F10295" s="220"/>
      <c r="G10295" s="220"/>
      <c r="H10295" s="220"/>
      <c r="I10295" s="220"/>
      <c r="J10295" s="220"/>
      <c r="K10295" s="220"/>
      <c r="L10295" s="220"/>
      <c r="M10295" s="326"/>
      <c r="N10295" s="220"/>
      <c r="O10295" s="220"/>
      <c r="P10295" s="220"/>
      <c r="Q10295" s="326"/>
      <c r="R10295" s="326"/>
      <c r="S10295" s="326"/>
      <c r="T10295" s="326"/>
    </row>
    <row r="10296" spans="1:20">
      <c r="A10296" s="220"/>
      <c r="B10296" s="220"/>
      <c r="C10296" s="220"/>
      <c r="D10296" s="220"/>
      <c r="E10296" s="220"/>
      <c r="F10296" s="220"/>
      <c r="G10296" s="220"/>
      <c r="H10296" s="220"/>
      <c r="I10296" s="220"/>
      <c r="J10296" s="220"/>
      <c r="K10296" s="220"/>
      <c r="L10296" s="220"/>
      <c r="M10296" s="326"/>
      <c r="N10296" s="220"/>
      <c r="O10296" s="220"/>
      <c r="P10296" s="220"/>
      <c r="Q10296" s="326"/>
      <c r="R10296" s="326"/>
      <c r="S10296" s="326"/>
      <c r="T10296" s="326"/>
    </row>
    <row r="10297" spans="1:20">
      <c r="A10297" s="220"/>
      <c r="B10297" s="220"/>
      <c r="C10297" s="220"/>
      <c r="D10297" s="220"/>
      <c r="E10297" s="220"/>
      <c r="F10297" s="220"/>
      <c r="G10297" s="220"/>
      <c r="H10297" s="220"/>
      <c r="I10297" s="220"/>
      <c r="J10297" s="220"/>
      <c r="K10297" s="220"/>
      <c r="L10297" s="220"/>
      <c r="M10297" s="326"/>
      <c r="N10297" s="220"/>
      <c r="O10297" s="220"/>
      <c r="P10297" s="220"/>
      <c r="Q10297" s="326"/>
      <c r="R10297" s="326"/>
      <c r="S10297" s="326"/>
      <c r="T10297" s="326"/>
    </row>
    <row r="10298" spans="1:20">
      <c r="A10298" s="220"/>
      <c r="B10298" s="220"/>
      <c r="C10298" s="220"/>
      <c r="D10298" s="220"/>
      <c r="E10298" s="220"/>
      <c r="F10298" s="220"/>
      <c r="G10298" s="220"/>
      <c r="H10298" s="220"/>
      <c r="I10298" s="220"/>
      <c r="J10298" s="220"/>
      <c r="K10298" s="220"/>
      <c r="L10298" s="220"/>
      <c r="M10298" s="326"/>
      <c r="N10298" s="220"/>
      <c r="O10298" s="220"/>
      <c r="P10298" s="220"/>
      <c r="Q10298" s="326"/>
      <c r="R10298" s="326"/>
      <c r="S10298" s="326"/>
      <c r="T10298" s="326"/>
    </row>
    <row r="10299" spans="1:20">
      <c r="A10299" s="220"/>
      <c r="B10299" s="220"/>
      <c r="C10299" s="220"/>
      <c r="D10299" s="220"/>
      <c r="E10299" s="220"/>
      <c r="F10299" s="220"/>
      <c r="G10299" s="220"/>
      <c r="H10299" s="220"/>
      <c r="I10299" s="220"/>
      <c r="J10299" s="220"/>
      <c r="K10299" s="220"/>
      <c r="L10299" s="220"/>
      <c r="M10299" s="326"/>
      <c r="N10299" s="220"/>
      <c r="O10299" s="220"/>
      <c r="P10299" s="220"/>
      <c r="Q10299" s="326"/>
      <c r="R10299" s="326"/>
      <c r="S10299" s="326"/>
      <c r="T10299" s="326"/>
    </row>
    <row r="10300" spans="1:20">
      <c r="A10300" s="220"/>
      <c r="B10300" s="220"/>
      <c r="C10300" s="220"/>
      <c r="D10300" s="220"/>
      <c r="E10300" s="220"/>
      <c r="F10300" s="220"/>
      <c r="G10300" s="220"/>
      <c r="H10300" s="220"/>
      <c r="I10300" s="220"/>
      <c r="J10300" s="220"/>
      <c r="K10300" s="220"/>
      <c r="L10300" s="220"/>
      <c r="M10300" s="326"/>
      <c r="N10300" s="220"/>
      <c r="O10300" s="220"/>
      <c r="P10300" s="220"/>
      <c r="Q10300" s="326"/>
      <c r="R10300" s="326"/>
      <c r="S10300" s="326"/>
      <c r="T10300" s="326"/>
    </row>
    <row r="10301" spans="1:20">
      <c r="A10301" s="220"/>
      <c r="B10301" s="220"/>
      <c r="C10301" s="220"/>
      <c r="D10301" s="220"/>
      <c r="E10301" s="220"/>
      <c r="F10301" s="220"/>
      <c r="G10301" s="220"/>
      <c r="H10301" s="220"/>
      <c r="I10301" s="220"/>
      <c r="J10301" s="220"/>
      <c r="K10301" s="220"/>
      <c r="L10301" s="220"/>
      <c r="M10301" s="326"/>
      <c r="N10301" s="220"/>
      <c r="O10301" s="220"/>
      <c r="P10301" s="220"/>
      <c r="Q10301" s="326"/>
      <c r="R10301" s="326"/>
      <c r="S10301" s="326"/>
      <c r="T10301" s="326"/>
    </row>
    <row r="10302" spans="1:20">
      <c r="A10302" s="220"/>
      <c r="B10302" s="220"/>
      <c r="C10302" s="220"/>
      <c r="D10302" s="220"/>
      <c r="E10302" s="220"/>
      <c r="F10302" s="220"/>
      <c r="G10302" s="220"/>
      <c r="H10302" s="220"/>
      <c r="I10302" s="220"/>
      <c r="J10302" s="220"/>
      <c r="K10302" s="220"/>
      <c r="L10302" s="220"/>
      <c r="M10302" s="326"/>
      <c r="N10302" s="220"/>
      <c r="O10302" s="220"/>
      <c r="P10302" s="220"/>
      <c r="Q10302" s="326"/>
      <c r="R10302" s="326"/>
      <c r="S10302" s="326"/>
      <c r="T10302" s="326"/>
    </row>
    <row r="10303" spans="1:20">
      <c r="A10303" s="220"/>
      <c r="B10303" s="220"/>
      <c r="C10303" s="220"/>
      <c r="D10303" s="220"/>
      <c r="E10303" s="220"/>
      <c r="F10303" s="220"/>
      <c r="G10303" s="220"/>
      <c r="H10303" s="220"/>
      <c r="I10303" s="220"/>
      <c r="J10303" s="220"/>
      <c r="K10303" s="220"/>
      <c r="L10303" s="220"/>
      <c r="M10303" s="326"/>
      <c r="N10303" s="220"/>
      <c r="O10303" s="220"/>
      <c r="P10303" s="220"/>
      <c r="Q10303" s="326"/>
      <c r="R10303" s="326"/>
      <c r="S10303" s="326"/>
      <c r="T10303" s="326"/>
    </row>
    <row r="10304" spans="1:20">
      <c r="A10304" s="220"/>
      <c r="B10304" s="220"/>
      <c r="C10304" s="220"/>
      <c r="D10304" s="220"/>
      <c r="E10304" s="220"/>
      <c r="F10304" s="220"/>
      <c r="G10304" s="220"/>
      <c r="H10304" s="220"/>
      <c r="I10304" s="220"/>
      <c r="J10304" s="220"/>
      <c r="K10304" s="220"/>
      <c r="L10304" s="220"/>
      <c r="M10304" s="326"/>
      <c r="N10304" s="220"/>
      <c r="O10304" s="220"/>
      <c r="P10304" s="220"/>
      <c r="Q10304" s="326"/>
      <c r="R10304" s="326"/>
      <c r="S10304" s="326"/>
      <c r="T10304" s="326"/>
    </row>
    <row r="10305" spans="1:20">
      <c r="A10305" s="220"/>
      <c r="B10305" s="220"/>
      <c r="C10305" s="220"/>
      <c r="D10305" s="220"/>
      <c r="E10305" s="220"/>
      <c r="F10305" s="220"/>
      <c r="G10305" s="220"/>
      <c r="H10305" s="220"/>
      <c r="I10305" s="220"/>
      <c r="J10305" s="220"/>
      <c r="K10305" s="220"/>
      <c r="L10305" s="220"/>
      <c r="M10305" s="326"/>
      <c r="N10305" s="220"/>
      <c r="O10305" s="220"/>
      <c r="P10305" s="220"/>
      <c r="Q10305" s="326"/>
      <c r="R10305" s="326"/>
      <c r="S10305" s="326"/>
      <c r="T10305" s="326"/>
    </row>
    <row r="10306" spans="1:20">
      <c r="A10306" s="220"/>
      <c r="B10306" s="220"/>
      <c r="C10306" s="220"/>
      <c r="D10306" s="220"/>
      <c r="E10306" s="220"/>
      <c r="F10306" s="220"/>
      <c r="G10306" s="220"/>
      <c r="H10306" s="220"/>
      <c r="I10306" s="220"/>
      <c r="J10306" s="220"/>
      <c r="K10306" s="220"/>
      <c r="L10306" s="220"/>
      <c r="M10306" s="326"/>
      <c r="N10306" s="220"/>
      <c r="O10306" s="220"/>
      <c r="P10306" s="220"/>
      <c r="Q10306" s="326"/>
      <c r="R10306" s="326"/>
      <c r="S10306" s="326"/>
      <c r="T10306" s="326"/>
    </row>
    <row r="10307" spans="1:20">
      <c r="A10307" s="220"/>
      <c r="B10307" s="220"/>
      <c r="C10307" s="220"/>
      <c r="D10307" s="220"/>
      <c r="E10307" s="220"/>
      <c r="F10307" s="220"/>
      <c r="G10307" s="220"/>
      <c r="H10307" s="220"/>
      <c r="I10307" s="220"/>
      <c r="J10307" s="220"/>
      <c r="K10307" s="220"/>
      <c r="L10307" s="220"/>
      <c r="M10307" s="326"/>
      <c r="N10307" s="220"/>
      <c r="O10307" s="220"/>
      <c r="P10307" s="220"/>
      <c r="Q10307" s="326"/>
      <c r="R10307" s="326"/>
      <c r="S10307" s="326"/>
      <c r="T10307" s="326"/>
    </row>
    <row r="10308" spans="1:20">
      <c r="A10308" s="220"/>
      <c r="B10308" s="220"/>
      <c r="C10308" s="220"/>
      <c r="D10308" s="220"/>
      <c r="E10308" s="220"/>
      <c r="F10308" s="220"/>
      <c r="G10308" s="220"/>
      <c r="H10308" s="220"/>
      <c r="I10308" s="220"/>
      <c r="J10308" s="220"/>
      <c r="K10308" s="220"/>
      <c r="L10308" s="220"/>
      <c r="M10308" s="326"/>
      <c r="N10308" s="220"/>
      <c r="O10308" s="220"/>
      <c r="P10308" s="220"/>
      <c r="Q10308" s="326"/>
      <c r="R10308" s="326"/>
      <c r="S10308" s="326"/>
      <c r="T10308" s="326"/>
    </row>
    <row r="10309" spans="1:20">
      <c r="A10309" s="220"/>
      <c r="B10309" s="220"/>
      <c r="C10309" s="220"/>
      <c r="D10309" s="220"/>
      <c r="E10309" s="220"/>
      <c r="F10309" s="220"/>
      <c r="G10309" s="220"/>
      <c r="H10309" s="220"/>
      <c r="I10309" s="220"/>
      <c r="J10309" s="220"/>
      <c r="K10309" s="220"/>
      <c r="L10309" s="220"/>
      <c r="M10309" s="326"/>
      <c r="N10309" s="220"/>
      <c r="O10309" s="220"/>
      <c r="P10309" s="220"/>
      <c r="Q10309" s="326"/>
      <c r="R10309" s="326"/>
      <c r="S10309" s="326"/>
      <c r="T10309" s="326"/>
    </row>
    <row r="10310" spans="1:20">
      <c r="A10310" s="220"/>
      <c r="B10310" s="220"/>
      <c r="C10310" s="220"/>
      <c r="D10310" s="220"/>
      <c r="E10310" s="220"/>
      <c r="F10310" s="220"/>
      <c r="G10310" s="220"/>
      <c r="H10310" s="220"/>
      <c r="I10310" s="220"/>
      <c r="J10310" s="220"/>
      <c r="K10310" s="220"/>
      <c r="L10310" s="220"/>
      <c r="M10310" s="326"/>
      <c r="N10310" s="220"/>
      <c r="O10310" s="220"/>
      <c r="P10310" s="220"/>
      <c r="Q10310" s="326"/>
      <c r="R10310" s="326"/>
      <c r="S10310" s="326"/>
      <c r="T10310" s="326"/>
    </row>
    <row r="10311" spans="1:20">
      <c r="A10311" s="220"/>
      <c r="B10311" s="220"/>
      <c r="C10311" s="220"/>
      <c r="D10311" s="220"/>
      <c r="E10311" s="220"/>
      <c r="F10311" s="220"/>
      <c r="G10311" s="220"/>
      <c r="H10311" s="220"/>
      <c r="I10311" s="220"/>
      <c r="J10311" s="220"/>
      <c r="K10311" s="220"/>
      <c r="L10311" s="220"/>
      <c r="M10311" s="326"/>
      <c r="N10311" s="220"/>
      <c r="O10311" s="220"/>
      <c r="P10311" s="220"/>
      <c r="Q10311" s="326"/>
      <c r="R10311" s="326"/>
      <c r="S10311" s="326"/>
      <c r="T10311" s="326"/>
    </row>
    <row r="10312" spans="1:20">
      <c r="A10312" s="220"/>
      <c r="B10312" s="220"/>
      <c r="C10312" s="220"/>
      <c r="D10312" s="220"/>
      <c r="E10312" s="220"/>
      <c r="F10312" s="220"/>
      <c r="G10312" s="220"/>
      <c r="H10312" s="220"/>
      <c r="I10312" s="220"/>
      <c r="J10312" s="220"/>
      <c r="K10312" s="220"/>
      <c r="L10312" s="220"/>
      <c r="M10312" s="326"/>
      <c r="N10312" s="220"/>
      <c r="O10312" s="220"/>
      <c r="P10312" s="220"/>
      <c r="Q10312" s="326"/>
      <c r="R10312" s="326"/>
      <c r="S10312" s="326"/>
      <c r="T10312" s="326"/>
    </row>
    <row r="10313" spans="1:20">
      <c r="A10313" s="220"/>
      <c r="B10313" s="220"/>
      <c r="C10313" s="220"/>
      <c r="D10313" s="220"/>
      <c r="E10313" s="220"/>
      <c r="F10313" s="220"/>
      <c r="G10313" s="220"/>
      <c r="H10313" s="220"/>
      <c r="I10313" s="220"/>
      <c r="J10313" s="220"/>
      <c r="K10313" s="220"/>
      <c r="L10313" s="220"/>
      <c r="M10313" s="326"/>
      <c r="N10313" s="220"/>
      <c r="O10313" s="220"/>
      <c r="P10313" s="220"/>
      <c r="Q10313" s="326"/>
      <c r="R10313" s="326"/>
      <c r="S10313" s="326"/>
      <c r="T10313" s="326"/>
    </row>
    <row r="10314" spans="1:20">
      <c r="A10314" s="220"/>
      <c r="B10314" s="220"/>
      <c r="C10314" s="220"/>
      <c r="D10314" s="220"/>
      <c r="E10314" s="220"/>
      <c r="F10314" s="220"/>
      <c r="G10314" s="220"/>
      <c r="H10314" s="220"/>
      <c r="I10314" s="220"/>
      <c r="J10314" s="220"/>
      <c r="K10314" s="220"/>
      <c r="L10314" s="220"/>
      <c r="M10314" s="326"/>
      <c r="N10314" s="220"/>
      <c r="O10314" s="220"/>
      <c r="P10314" s="220"/>
      <c r="Q10314" s="326"/>
      <c r="R10314" s="326"/>
      <c r="S10314" s="326"/>
      <c r="T10314" s="326"/>
    </row>
    <row r="10315" spans="1:20">
      <c r="A10315" s="220"/>
      <c r="B10315" s="220"/>
      <c r="C10315" s="220"/>
      <c r="D10315" s="220"/>
      <c r="E10315" s="220"/>
      <c r="F10315" s="220"/>
      <c r="G10315" s="220"/>
      <c r="H10315" s="220"/>
      <c r="I10315" s="220"/>
      <c r="J10315" s="220"/>
      <c r="K10315" s="220"/>
      <c r="L10315" s="220"/>
      <c r="M10315" s="326"/>
      <c r="N10315" s="220"/>
      <c r="O10315" s="220"/>
      <c r="P10315" s="220"/>
      <c r="Q10315" s="326"/>
      <c r="R10315" s="326"/>
      <c r="S10315" s="326"/>
      <c r="T10315" s="326"/>
    </row>
    <row r="10316" spans="1:20">
      <c r="A10316" s="220"/>
      <c r="B10316" s="220"/>
      <c r="C10316" s="220"/>
      <c r="D10316" s="220"/>
      <c r="E10316" s="220"/>
      <c r="F10316" s="220"/>
      <c r="G10316" s="220"/>
      <c r="H10316" s="220"/>
      <c r="I10316" s="220"/>
      <c r="J10316" s="220"/>
      <c r="K10316" s="220"/>
      <c r="L10316" s="220"/>
      <c r="M10316" s="326"/>
      <c r="N10316" s="220"/>
      <c r="O10316" s="220"/>
      <c r="P10316" s="220"/>
      <c r="Q10316" s="326"/>
      <c r="R10316" s="326"/>
      <c r="S10316" s="326"/>
      <c r="T10316" s="326"/>
    </row>
    <row r="10317" spans="1:20">
      <c r="A10317" s="220"/>
      <c r="B10317" s="220"/>
      <c r="C10317" s="220"/>
      <c r="D10317" s="220"/>
      <c r="E10317" s="220"/>
      <c r="F10317" s="220"/>
      <c r="G10317" s="220"/>
      <c r="H10317" s="220"/>
      <c r="I10317" s="220"/>
      <c r="J10317" s="220"/>
      <c r="K10317" s="220"/>
      <c r="L10317" s="220"/>
      <c r="M10317" s="326"/>
      <c r="N10317" s="220"/>
      <c r="O10317" s="220"/>
      <c r="P10317" s="220"/>
      <c r="Q10317" s="326"/>
      <c r="R10317" s="326"/>
      <c r="S10317" s="326"/>
      <c r="T10317" s="326"/>
    </row>
    <row r="10318" spans="1:20">
      <c r="A10318" s="220"/>
      <c r="B10318" s="220"/>
      <c r="C10318" s="220"/>
      <c r="D10318" s="220"/>
      <c r="E10318" s="220"/>
      <c r="F10318" s="220"/>
      <c r="G10318" s="220"/>
      <c r="H10318" s="220"/>
      <c r="I10318" s="220"/>
      <c r="J10318" s="220"/>
      <c r="K10318" s="220"/>
      <c r="L10318" s="220"/>
      <c r="M10318" s="326"/>
      <c r="N10318" s="220"/>
      <c r="O10318" s="220"/>
      <c r="P10318" s="220"/>
      <c r="Q10318" s="326"/>
      <c r="R10318" s="326"/>
      <c r="S10318" s="326"/>
      <c r="T10318" s="326"/>
    </row>
    <row r="10319" spans="1:20">
      <c r="A10319" s="220"/>
      <c r="B10319" s="220"/>
      <c r="C10319" s="220"/>
      <c r="D10319" s="220"/>
      <c r="E10319" s="220"/>
      <c r="F10319" s="220"/>
      <c r="G10319" s="220"/>
      <c r="H10319" s="220"/>
      <c r="I10319" s="220"/>
      <c r="J10319" s="220"/>
      <c r="K10319" s="220"/>
      <c r="L10319" s="220"/>
      <c r="M10319" s="326"/>
      <c r="N10319" s="220"/>
      <c r="O10319" s="220"/>
      <c r="P10319" s="220"/>
      <c r="Q10319" s="326"/>
      <c r="R10319" s="326"/>
      <c r="S10319" s="326"/>
      <c r="T10319" s="326"/>
    </row>
    <row r="10320" spans="1:20">
      <c r="A10320" s="220"/>
      <c r="B10320" s="220"/>
      <c r="C10320" s="220"/>
      <c r="D10320" s="220"/>
      <c r="E10320" s="220"/>
      <c r="F10320" s="220"/>
      <c r="G10320" s="220"/>
      <c r="H10320" s="220"/>
      <c r="I10320" s="220"/>
      <c r="J10320" s="220"/>
      <c r="K10320" s="220"/>
      <c r="L10320" s="220"/>
      <c r="M10320" s="326"/>
      <c r="N10320" s="220"/>
      <c r="O10320" s="220"/>
      <c r="P10320" s="220"/>
      <c r="Q10320" s="326"/>
      <c r="R10320" s="326"/>
      <c r="S10320" s="326"/>
      <c r="T10320" s="326"/>
    </row>
    <row r="10321" spans="1:20">
      <c r="A10321" s="220"/>
      <c r="B10321" s="220"/>
      <c r="C10321" s="220"/>
      <c r="D10321" s="220"/>
      <c r="E10321" s="220"/>
      <c r="F10321" s="220"/>
      <c r="G10321" s="220"/>
      <c r="H10321" s="220"/>
      <c r="I10321" s="220"/>
      <c r="J10321" s="220"/>
      <c r="K10321" s="220"/>
      <c r="L10321" s="220"/>
      <c r="M10321" s="326"/>
      <c r="N10321" s="220"/>
      <c r="O10321" s="220"/>
      <c r="P10321" s="220"/>
      <c r="Q10321" s="326"/>
      <c r="R10321" s="326"/>
      <c r="S10321" s="326"/>
      <c r="T10321" s="326"/>
    </row>
    <row r="10322" spans="1:20">
      <c r="A10322" s="220"/>
      <c r="B10322" s="220"/>
      <c r="C10322" s="220"/>
      <c r="D10322" s="220"/>
      <c r="E10322" s="220"/>
      <c r="F10322" s="220"/>
      <c r="G10322" s="220"/>
      <c r="H10322" s="220"/>
      <c r="I10322" s="220"/>
      <c r="J10322" s="220"/>
      <c r="K10322" s="220"/>
      <c r="L10322" s="220"/>
      <c r="M10322" s="326"/>
      <c r="N10322" s="220"/>
      <c r="O10322" s="220"/>
      <c r="P10322" s="220"/>
      <c r="Q10322" s="326"/>
      <c r="R10322" s="326"/>
      <c r="S10322" s="326"/>
      <c r="T10322" s="326"/>
    </row>
    <row r="10323" spans="1:20">
      <c r="A10323" s="220"/>
      <c r="B10323" s="220"/>
      <c r="C10323" s="220"/>
      <c r="D10323" s="220"/>
      <c r="E10323" s="220"/>
      <c r="F10323" s="220"/>
      <c r="G10323" s="220"/>
      <c r="H10323" s="220"/>
      <c r="I10323" s="220"/>
      <c r="J10323" s="220"/>
      <c r="K10323" s="220"/>
      <c r="L10323" s="220"/>
      <c r="M10323" s="326"/>
      <c r="N10323" s="220"/>
      <c r="O10323" s="220"/>
      <c r="P10323" s="220"/>
      <c r="Q10323" s="326"/>
      <c r="R10323" s="326"/>
      <c r="S10323" s="326"/>
      <c r="T10323" s="326"/>
    </row>
    <row r="10324" spans="1:20">
      <c r="A10324" s="220"/>
      <c r="B10324" s="220"/>
      <c r="C10324" s="220"/>
      <c r="D10324" s="220"/>
      <c r="E10324" s="220"/>
      <c r="F10324" s="220"/>
      <c r="G10324" s="220"/>
      <c r="H10324" s="220"/>
      <c r="I10324" s="220"/>
      <c r="J10324" s="220"/>
      <c r="K10324" s="220"/>
      <c r="L10324" s="220"/>
      <c r="M10324" s="326"/>
      <c r="N10324" s="220"/>
      <c r="O10324" s="220"/>
      <c r="P10324" s="220"/>
      <c r="Q10324" s="326"/>
      <c r="R10324" s="326"/>
      <c r="S10324" s="326"/>
      <c r="T10324" s="326"/>
    </row>
    <row r="10325" spans="1:20">
      <c r="A10325" s="220"/>
      <c r="B10325" s="220"/>
      <c r="C10325" s="220"/>
      <c r="D10325" s="220"/>
      <c r="E10325" s="220"/>
      <c r="F10325" s="220"/>
      <c r="G10325" s="220"/>
      <c r="H10325" s="220"/>
      <c r="I10325" s="220"/>
      <c r="J10325" s="220"/>
      <c r="K10325" s="220"/>
      <c r="L10325" s="220"/>
      <c r="M10325" s="326"/>
      <c r="N10325" s="220"/>
      <c r="O10325" s="220"/>
      <c r="P10325" s="220"/>
      <c r="Q10325" s="326"/>
      <c r="R10325" s="326"/>
      <c r="S10325" s="326"/>
      <c r="T10325" s="326"/>
    </row>
    <row r="10326" spans="1:20">
      <c r="A10326" s="220"/>
      <c r="B10326" s="220"/>
      <c r="C10326" s="220"/>
      <c r="D10326" s="220"/>
      <c r="E10326" s="220"/>
      <c r="F10326" s="220"/>
      <c r="G10326" s="220"/>
      <c r="H10326" s="220"/>
      <c r="I10326" s="220"/>
      <c r="J10326" s="220"/>
      <c r="K10326" s="220"/>
      <c r="L10326" s="220"/>
      <c r="M10326" s="326"/>
      <c r="N10326" s="220"/>
      <c r="O10326" s="220"/>
      <c r="P10326" s="220"/>
      <c r="Q10326" s="326"/>
      <c r="R10326" s="326"/>
      <c r="S10326" s="326"/>
      <c r="T10326" s="326"/>
    </row>
    <row r="10327" spans="1:20">
      <c r="A10327" s="220"/>
      <c r="B10327" s="220"/>
      <c r="C10327" s="220"/>
      <c r="D10327" s="220"/>
      <c r="E10327" s="220"/>
      <c r="F10327" s="220"/>
      <c r="G10327" s="220"/>
      <c r="H10327" s="220"/>
      <c r="I10327" s="220"/>
      <c r="J10327" s="220"/>
      <c r="K10327" s="220"/>
      <c r="L10327" s="220"/>
      <c r="M10327" s="326"/>
      <c r="N10327" s="220"/>
      <c r="O10327" s="220"/>
      <c r="P10327" s="220"/>
      <c r="Q10327" s="326"/>
      <c r="R10327" s="326"/>
      <c r="S10327" s="326"/>
      <c r="T10327" s="326"/>
    </row>
    <row r="10328" spans="1:20">
      <c r="A10328" s="220"/>
      <c r="B10328" s="220"/>
      <c r="C10328" s="220"/>
      <c r="D10328" s="220"/>
      <c r="E10328" s="220"/>
      <c r="F10328" s="220"/>
      <c r="G10328" s="220"/>
      <c r="H10328" s="220"/>
      <c r="I10328" s="220"/>
      <c r="J10328" s="220"/>
      <c r="K10328" s="220"/>
      <c r="L10328" s="220"/>
      <c r="M10328" s="326"/>
      <c r="N10328" s="220"/>
      <c r="O10328" s="220"/>
      <c r="P10328" s="220"/>
      <c r="Q10328" s="326"/>
      <c r="R10328" s="326"/>
      <c r="S10328" s="326"/>
      <c r="T10328" s="326"/>
    </row>
    <row r="10329" spans="1:20">
      <c r="A10329" s="220"/>
      <c r="B10329" s="220"/>
      <c r="C10329" s="220"/>
      <c r="D10329" s="220"/>
      <c r="E10329" s="220"/>
      <c r="F10329" s="220"/>
      <c r="G10329" s="220"/>
      <c r="H10329" s="220"/>
      <c r="I10329" s="220"/>
      <c r="J10329" s="220"/>
      <c r="K10329" s="220"/>
      <c r="L10329" s="220"/>
      <c r="M10329" s="326"/>
      <c r="N10329" s="220"/>
      <c r="O10329" s="220"/>
      <c r="P10329" s="220"/>
      <c r="Q10329" s="326"/>
      <c r="R10329" s="326"/>
      <c r="S10329" s="326"/>
      <c r="T10329" s="326"/>
    </row>
    <row r="10330" spans="1:20">
      <c r="A10330" s="220"/>
      <c r="B10330" s="220"/>
      <c r="C10330" s="220"/>
      <c r="D10330" s="220"/>
      <c r="E10330" s="220"/>
      <c r="F10330" s="220"/>
      <c r="G10330" s="220"/>
      <c r="H10330" s="220"/>
      <c r="I10330" s="220"/>
      <c r="J10330" s="220"/>
      <c r="K10330" s="220"/>
      <c r="L10330" s="220"/>
      <c r="M10330" s="326"/>
      <c r="N10330" s="220"/>
      <c r="O10330" s="220"/>
      <c r="P10330" s="220"/>
      <c r="Q10330" s="326"/>
      <c r="R10330" s="326"/>
      <c r="S10330" s="326"/>
      <c r="T10330" s="326"/>
    </row>
    <row r="10331" spans="1:20">
      <c r="A10331" s="220"/>
      <c r="B10331" s="220"/>
      <c r="C10331" s="220"/>
      <c r="D10331" s="220"/>
      <c r="E10331" s="220"/>
      <c r="F10331" s="220"/>
      <c r="G10331" s="220"/>
      <c r="H10331" s="220"/>
      <c r="I10331" s="220"/>
      <c r="J10331" s="220"/>
      <c r="K10331" s="220"/>
      <c r="L10331" s="220"/>
      <c r="M10331" s="326"/>
      <c r="N10331" s="220"/>
      <c r="O10331" s="220"/>
      <c r="P10331" s="220"/>
      <c r="Q10331" s="326"/>
      <c r="R10331" s="326"/>
      <c r="S10331" s="326"/>
      <c r="T10331" s="326"/>
    </row>
    <row r="10332" spans="1:20">
      <c r="A10332" s="220"/>
      <c r="B10332" s="220"/>
      <c r="C10332" s="220"/>
      <c r="D10332" s="220"/>
      <c r="E10332" s="220"/>
      <c r="F10332" s="220"/>
      <c r="G10332" s="220"/>
      <c r="H10332" s="220"/>
      <c r="I10332" s="220"/>
      <c r="J10332" s="220"/>
      <c r="K10332" s="220"/>
      <c r="L10332" s="220"/>
      <c r="M10332" s="326"/>
      <c r="N10332" s="220"/>
      <c r="O10332" s="220"/>
      <c r="P10332" s="220"/>
      <c r="Q10332" s="326"/>
      <c r="R10332" s="326"/>
      <c r="S10332" s="326"/>
      <c r="T10332" s="326"/>
    </row>
    <row r="10333" spans="1:20">
      <c r="A10333" s="220"/>
      <c r="B10333" s="220"/>
      <c r="C10333" s="220"/>
      <c r="D10333" s="220"/>
      <c r="E10333" s="220"/>
      <c r="F10333" s="220"/>
      <c r="G10333" s="220"/>
      <c r="H10333" s="220"/>
      <c r="I10333" s="220"/>
      <c r="J10333" s="220"/>
      <c r="K10333" s="220"/>
      <c r="L10333" s="220"/>
      <c r="M10333" s="326"/>
      <c r="N10333" s="220"/>
      <c r="O10333" s="220"/>
      <c r="P10333" s="220"/>
      <c r="Q10333" s="326"/>
      <c r="R10333" s="326"/>
      <c r="S10333" s="326"/>
      <c r="T10333" s="326"/>
    </row>
    <row r="10334" spans="1:20">
      <c r="A10334" s="220"/>
      <c r="B10334" s="220"/>
      <c r="C10334" s="220"/>
      <c r="D10334" s="220"/>
      <c r="E10334" s="220"/>
      <c r="F10334" s="220"/>
      <c r="G10334" s="220"/>
      <c r="H10334" s="220"/>
      <c r="I10334" s="220"/>
      <c r="J10334" s="220"/>
      <c r="K10334" s="220"/>
      <c r="L10334" s="220"/>
      <c r="M10334" s="326"/>
      <c r="N10334" s="220"/>
      <c r="O10334" s="220"/>
      <c r="P10334" s="220"/>
      <c r="Q10334" s="326"/>
      <c r="R10334" s="326"/>
      <c r="S10334" s="326"/>
      <c r="T10334" s="326"/>
    </row>
    <row r="10335" spans="1:20">
      <c r="A10335" s="220"/>
      <c r="B10335" s="220"/>
      <c r="C10335" s="220"/>
      <c r="D10335" s="220"/>
      <c r="E10335" s="220"/>
      <c r="F10335" s="220"/>
      <c r="G10335" s="220"/>
      <c r="H10335" s="220"/>
      <c r="I10335" s="220"/>
      <c r="J10335" s="220"/>
      <c r="K10335" s="220"/>
      <c r="L10335" s="220"/>
      <c r="M10335" s="326"/>
      <c r="N10335" s="220"/>
      <c r="O10335" s="220"/>
      <c r="P10335" s="220"/>
      <c r="Q10335" s="326"/>
      <c r="R10335" s="326"/>
      <c r="S10335" s="326"/>
      <c r="T10335" s="326"/>
    </row>
    <row r="10336" spans="1:20">
      <c r="A10336" s="220"/>
      <c r="B10336" s="220"/>
      <c r="C10336" s="220"/>
      <c r="D10336" s="220"/>
      <c r="E10336" s="220"/>
      <c r="F10336" s="220"/>
      <c r="G10336" s="220"/>
      <c r="H10336" s="220"/>
      <c r="I10336" s="220"/>
      <c r="J10336" s="220"/>
      <c r="K10336" s="220"/>
      <c r="L10336" s="220"/>
      <c r="M10336" s="326"/>
      <c r="N10336" s="220"/>
      <c r="O10336" s="220"/>
      <c r="P10336" s="220"/>
      <c r="Q10336" s="326"/>
      <c r="R10336" s="326"/>
      <c r="S10336" s="326"/>
      <c r="T10336" s="326"/>
    </row>
    <row r="10337" spans="1:20">
      <c r="A10337" s="220"/>
      <c r="B10337" s="220"/>
      <c r="C10337" s="220"/>
      <c r="D10337" s="220"/>
      <c r="E10337" s="220"/>
      <c r="F10337" s="220"/>
      <c r="G10337" s="220"/>
      <c r="H10337" s="220"/>
      <c r="I10337" s="220"/>
      <c r="J10337" s="220"/>
      <c r="K10337" s="220"/>
      <c r="L10337" s="220"/>
      <c r="M10337" s="326"/>
      <c r="N10337" s="220"/>
      <c r="O10337" s="220"/>
      <c r="P10337" s="220"/>
      <c r="Q10337" s="326"/>
      <c r="R10337" s="326"/>
      <c r="S10337" s="326"/>
      <c r="T10337" s="326"/>
    </row>
    <row r="10338" spans="1:20">
      <c r="A10338" s="220"/>
      <c r="B10338" s="220"/>
      <c r="C10338" s="220"/>
      <c r="D10338" s="220"/>
      <c r="E10338" s="220"/>
      <c r="F10338" s="220"/>
      <c r="G10338" s="220"/>
      <c r="H10338" s="220"/>
      <c r="I10338" s="220"/>
      <c r="J10338" s="220"/>
      <c r="K10338" s="220"/>
      <c r="L10338" s="220"/>
      <c r="M10338" s="326"/>
      <c r="N10338" s="220"/>
      <c r="O10338" s="220"/>
      <c r="P10338" s="220"/>
      <c r="Q10338" s="326"/>
      <c r="R10338" s="326"/>
      <c r="S10338" s="326"/>
      <c r="T10338" s="326"/>
    </row>
    <row r="10339" spans="1:20">
      <c r="A10339" s="220"/>
      <c r="B10339" s="220"/>
      <c r="C10339" s="220"/>
      <c r="D10339" s="220"/>
      <c r="E10339" s="220"/>
      <c r="F10339" s="220"/>
      <c r="G10339" s="220"/>
      <c r="H10339" s="220"/>
      <c r="I10339" s="220"/>
      <c r="J10339" s="220"/>
      <c r="K10339" s="220"/>
      <c r="L10339" s="220"/>
      <c r="M10339" s="326"/>
      <c r="N10339" s="220"/>
      <c r="O10339" s="220"/>
      <c r="P10339" s="220"/>
      <c r="Q10339" s="326"/>
      <c r="R10339" s="326"/>
      <c r="S10339" s="326"/>
      <c r="T10339" s="326"/>
    </row>
    <row r="10340" spans="1:20">
      <c r="A10340" s="220"/>
      <c r="B10340" s="220"/>
      <c r="C10340" s="220"/>
      <c r="D10340" s="220"/>
      <c r="E10340" s="220"/>
      <c r="F10340" s="220"/>
      <c r="G10340" s="220"/>
      <c r="H10340" s="220"/>
      <c r="I10340" s="220"/>
      <c r="J10340" s="220"/>
      <c r="K10340" s="220"/>
      <c r="L10340" s="220"/>
      <c r="M10340" s="326"/>
      <c r="N10340" s="220"/>
      <c r="O10340" s="220"/>
      <c r="P10340" s="220"/>
      <c r="Q10340" s="326"/>
      <c r="R10340" s="326"/>
      <c r="S10340" s="326"/>
      <c r="T10340" s="326"/>
    </row>
    <row r="10341" spans="1:20">
      <c r="A10341" s="220"/>
      <c r="B10341" s="220"/>
      <c r="C10341" s="220"/>
      <c r="D10341" s="220"/>
      <c r="E10341" s="220"/>
      <c r="F10341" s="220"/>
      <c r="G10341" s="220"/>
      <c r="H10341" s="220"/>
      <c r="I10341" s="220"/>
      <c r="J10341" s="220"/>
      <c r="K10341" s="220"/>
      <c r="L10341" s="220"/>
      <c r="M10341" s="326"/>
      <c r="N10341" s="220"/>
      <c r="O10341" s="220"/>
      <c r="P10341" s="220"/>
      <c r="Q10341" s="326"/>
      <c r="R10341" s="326"/>
      <c r="S10341" s="326"/>
      <c r="T10341" s="326"/>
    </row>
    <row r="10342" spans="1:20">
      <c r="A10342" s="220"/>
      <c r="B10342" s="220"/>
      <c r="C10342" s="220"/>
      <c r="D10342" s="220"/>
      <c r="E10342" s="220"/>
      <c r="F10342" s="220"/>
      <c r="G10342" s="220"/>
      <c r="H10342" s="220"/>
      <c r="I10342" s="220"/>
      <c r="J10342" s="220"/>
      <c r="K10342" s="220"/>
      <c r="L10342" s="220"/>
      <c r="M10342" s="326"/>
      <c r="N10342" s="220"/>
      <c r="O10342" s="220"/>
      <c r="P10342" s="220"/>
      <c r="Q10342" s="326"/>
      <c r="R10342" s="326"/>
      <c r="S10342" s="326"/>
      <c r="T10342" s="326"/>
    </row>
    <row r="10343" spans="1:20">
      <c r="A10343" s="220"/>
      <c r="B10343" s="220"/>
      <c r="C10343" s="220"/>
      <c r="D10343" s="220"/>
      <c r="E10343" s="220"/>
      <c r="F10343" s="220"/>
      <c r="G10343" s="220"/>
      <c r="H10343" s="220"/>
      <c r="I10343" s="220"/>
      <c r="J10343" s="220"/>
      <c r="K10343" s="220"/>
      <c r="L10343" s="220"/>
      <c r="M10343" s="326"/>
      <c r="N10343" s="220"/>
      <c r="O10343" s="220"/>
      <c r="P10343" s="220"/>
      <c r="Q10343" s="326"/>
      <c r="R10343" s="326"/>
      <c r="S10343" s="326"/>
      <c r="T10343" s="326"/>
    </row>
    <row r="10344" spans="1:20">
      <c r="A10344" s="220"/>
      <c r="B10344" s="220"/>
      <c r="C10344" s="220"/>
      <c r="D10344" s="220"/>
      <c r="E10344" s="220"/>
      <c r="F10344" s="220"/>
      <c r="G10344" s="220"/>
      <c r="H10344" s="220"/>
      <c r="I10344" s="220"/>
      <c r="J10344" s="220"/>
      <c r="K10344" s="220"/>
      <c r="L10344" s="220"/>
      <c r="M10344" s="326"/>
      <c r="N10344" s="220"/>
      <c r="O10344" s="220"/>
      <c r="P10344" s="220"/>
      <c r="Q10344" s="326"/>
      <c r="R10344" s="326"/>
      <c r="S10344" s="326"/>
      <c r="T10344" s="326"/>
    </row>
    <row r="10345" spans="1:20">
      <c r="A10345" s="220"/>
      <c r="B10345" s="220"/>
      <c r="C10345" s="220"/>
      <c r="D10345" s="220"/>
      <c r="E10345" s="220"/>
      <c r="F10345" s="220"/>
      <c r="G10345" s="220"/>
      <c r="H10345" s="220"/>
      <c r="I10345" s="220"/>
      <c r="J10345" s="220"/>
      <c r="K10345" s="220"/>
      <c r="L10345" s="220"/>
      <c r="M10345" s="326"/>
      <c r="N10345" s="220"/>
      <c r="O10345" s="220"/>
      <c r="P10345" s="220"/>
      <c r="Q10345" s="326"/>
      <c r="R10345" s="326"/>
      <c r="S10345" s="326"/>
      <c r="T10345" s="326"/>
    </row>
    <row r="10346" spans="1:20">
      <c r="A10346" s="220"/>
      <c r="B10346" s="220"/>
      <c r="C10346" s="220"/>
      <c r="D10346" s="220"/>
      <c r="E10346" s="220"/>
      <c r="F10346" s="220"/>
      <c r="G10346" s="220"/>
      <c r="H10346" s="220"/>
      <c r="I10346" s="220"/>
      <c r="J10346" s="220"/>
      <c r="K10346" s="220"/>
      <c r="L10346" s="220"/>
      <c r="M10346" s="326"/>
      <c r="N10346" s="220"/>
      <c r="O10346" s="220"/>
      <c r="P10346" s="220"/>
      <c r="Q10346" s="326"/>
      <c r="R10346" s="326"/>
      <c r="S10346" s="326"/>
      <c r="T10346" s="326"/>
    </row>
    <row r="10347" spans="1:20">
      <c r="A10347" s="220"/>
      <c r="B10347" s="220"/>
      <c r="C10347" s="220"/>
      <c r="D10347" s="220"/>
      <c r="E10347" s="220"/>
      <c r="F10347" s="220"/>
      <c r="G10347" s="220"/>
      <c r="H10347" s="220"/>
      <c r="I10347" s="220"/>
      <c r="J10347" s="220"/>
      <c r="K10347" s="220"/>
      <c r="L10347" s="220"/>
      <c r="M10347" s="326"/>
      <c r="N10347" s="220"/>
      <c r="O10347" s="220"/>
      <c r="P10347" s="220"/>
      <c r="Q10347" s="326"/>
      <c r="R10347" s="326"/>
      <c r="S10347" s="326"/>
      <c r="T10347" s="326"/>
    </row>
    <row r="10348" spans="1:20">
      <c r="A10348" s="220"/>
      <c r="B10348" s="220"/>
      <c r="C10348" s="220"/>
      <c r="D10348" s="220"/>
      <c r="E10348" s="220"/>
      <c r="F10348" s="220"/>
      <c r="G10348" s="220"/>
      <c r="H10348" s="220"/>
      <c r="I10348" s="220"/>
      <c r="J10348" s="220"/>
      <c r="K10348" s="220"/>
      <c r="L10348" s="220"/>
      <c r="M10348" s="326"/>
      <c r="N10348" s="220"/>
      <c r="O10348" s="220"/>
      <c r="P10348" s="220"/>
      <c r="Q10348" s="326"/>
      <c r="R10348" s="326"/>
      <c r="S10348" s="326"/>
      <c r="T10348" s="326"/>
    </row>
    <row r="10349" spans="1:20">
      <c r="A10349" s="220"/>
      <c r="B10349" s="220"/>
      <c r="C10349" s="220"/>
      <c r="D10349" s="220"/>
      <c r="E10349" s="220"/>
      <c r="F10349" s="220"/>
      <c r="G10349" s="220"/>
      <c r="H10349" s="220"/>
      <c r="I10349" s="220"/>
      <c r="J10349" s="220"/>
      <c r="K10349" s="220"/>
      <c r="L10349" s="220"/>
      <c r="M10349" s="326"/>
      <c r="N10349" s="220"/>
      <c r="O10349" s="220"/>
      <c r="P10349" s="220"/>
      <c r="Q10349" s="326"/>
      <c r="R10349" s="326"/>
      <c r="S10349" s="326"/>
      <c r="T10349" s="326"/>
    </row>
    <row r="10350" spans="1:20">
      <c r="A10350" s="220"/>
      <c r="B10350" s="220"/>
      <c r="C10350" s="220"/>
      <c r="D10350" s="220"/>
      <c r="E10350" s="220"/>
      <c r="F10350" s="220"/>
      <c r="G10350" s="220"/>
      <c r="H10350" s="220"/>
      <c r="I10350" s="220"/>
      <c r="J10350" s="220"/>
      <c r="K10350" s="220"/>
      <c r="L10350" s="220"/>
      <c r="M10350" s="326"/>
      <c r="N10350" s="220"/>
      <c r="O10350" s="220"/>
      <c r="P10350" s="220"/>
      <c r="Q10350" s="326"/>
      <c r="R10350" s="326"/>
      <c r="S10350" s="326"/>
      <c r="T10350" s="326"/>
    </row>
    <row r="10351" spans="1:20">
      <c r="A10351" s="220"/>
      <c r="B10351" s="220"/>
      <c r="C10351" s="220"/>
      <c r="D10351" s="220"/>
      <c r="E10351" s="220"/>
      <c r="F10351" s="220"/>
      <c r="G10351" s="220"/>
      <c r="H10351" s="220"/>
      <c r="I10351" s="220"/>
      <c r="J10351" s="220"/>
      <c r="K10351" s="220"/>
      <c r="L10351" s="220"/>
      <c r="M10351" s="326"/>
      <c r="N10351" s="220"/>
      <c r="O10351" s="220"/>
      <c r="P10351" s="220"/>
      <c r="Q10351" s="326"/>
      <c r="R10351" s="326"/>
      <c r="S10351" s="326"/>
      <c r="T10351" s="326"/>
    </row>
    <row r="10352" spans="1:20">
      <c r="A10352" s="220"/>
      <c r="B10352" s="220"/>
      <c r="C10352" s="220"/>
      <c r="D10352" s="220"/>
      <c r="E10352" s="220"/>
      <c r="F10352" s="220"/>
      <c r="G10352" s="220"/>
      <c r="H10352" s="220"/>
      <c r="I10352" s="220"/>
      <c r="J10352" s="220"/>
      <c r="K10352" s="220"/>
      <c r="L10352" s="220"/>
      <c r="M10352" s="326"/>
      <c r="N10352" s="220"/>
      <c r="O10352" s="220"/>
      <c r="P10352" s="220"/>
      <c r="Q10352" s="326"/>
      <c r="R10352" s="326"/>
      <c r="S10352" s="326"/>
      <c r="T10352" s="326"/>
    </row>
    <row r="10353" spans="1:20">
      <c r="A10353" s="220"/>
      <c r="B10353" s="220"/>
      <c r="C10353" s="220"/>
      <c r="D10353" s="220"/>
      <c r="E10353" s="220"/>
      <c r="F10353" s="220"/>
      <c r="G10353" s="220"/>
      <c r="H10353" s="220"/>
      <c r="I10353" s="220"/>
      <c r="J10353" s="220"/>
      <c r="K10353" s="220"/>
      <c r="L10353" s="220"/>
      <c r="M10353" s="326"/>
      <c r="N10353" s="220"/>
      <c r="O10353" s="220"/>
      <c r="P10353" s="220"/>
      <c r="Q10353" s="326"/>
      <c r="R10353" s="326"/>
      <c r="S10353" s="326"/>
      <c r="T10353" s="326"/>
    </row>
    <row r="10354" spans="1:20">
      <c r="A10354" s="220"/>
      <c r="B10354" s="220"/>
      <c r="C10354" s="220"/>
      <c r="D10354" s="220"/>
      <c r="E10354" s="220"/>
      <c r="F10354" s="220"/>
      <c r="G10354" s="220"/>
      <c r="H10354" s="220"/>
      <c r="I10354" s="220"/>
      <c r="J10354" s="220"/>
      <c r="K10354" s="220"/>
      <c r="L10354" s="220"/>
      <c r="M10354" s="326"/>
      <c r="N10354" s="220"/>
      <c r="O10354" s="220"/>
      <c r="P10354" s="220"/>
      <c r="Q10354" s="326"/>
      <c r="R10354" s="326"/>
      <c r="S10354" s="326"/>
      <c r="T10354" s="326"/>
    </row>
    <row r="10355" spans="1:20">
      <c r="A10355" s="220"/>
      <c r="B10355" s="220"/>
      <c r="C10355" s="220"/>
      <c r="D10355" s="220"/>
      <c r="E10355" s="220"/>
      <c r="F10355" s="220"/>
      <c r="G10355" s="220"/>
      <c r="H10355" s="220"/>
      <c r="I10355" s="220"/>
      <c r="J10355" s="220"/>
      <c r="K10355" s="220"/>
      <c r="L10355" s="220"/>
      <c r="M10355" s="326"/>
      <c r="N10355" s="220"/>
      <c r="O10355" s="220"/>
      <c r="P10355" s="220"/>
      <c r="Q10355" s="326"/>
      <c r="R10355" s="326"/>
      <c r="S10355" s="326"/>
      <c r="T10355" s="326"/>
    </row>
    <row r="10356" spans="1:20">
      <c r="A10356" s="220"/>
      <c r="B10356" s="220"/>
      <c r="C10356" s="220"/>
      <c r="D10356" s="220"/>
      <c r="E10356" s="220"/>
      <c r="F10356" s="220"/>
      <c r="G10356" s="220"/>
      <c r="H10356" s="220"/>
      <c r="I10356" s="220"/>
      <c r="J10356" s="220"/>
      <c r="K10356" s="220"/>
      <c r="L10356" s="220"/>
      <c r="M10356" s="326"/>
      <c r="N10356" s="220"/>
      <c r="O10356" s="220"/>
      <c r="P10356" s="220"/>
      <c r="Q10356" s="326"/>
      <c r="R10356" s="326"/>
      <c r="S10356" s="326"/>
      <c r="T10356" s="326"/>
    </row>
    <row r="10357" spans="1:20">
      <c r="A10357" s="220"/>
      <c r="B10357" s="220"/>
      <c r="C10357" s="220"/>
      <c r="D10357" s="220"/>
      <c r="E10357" s="220"/>
      <c r="F10357" s="220"/>
      <c r="G10357" s="220"/>
      <c r="H10357" s="220"/>
      <c r="I10357" s="220"/>
      <c r="J10357" s="220"/>
      <c r="K10357" s="220"/>
      <c r="L10357" s="220"/>
      <c r="M10357" s="326"/>
      <c r="N10357" s="220"/>
      <c r="O10357" s="220"/>
      <c r="P10357" s="220"/>
      <c r="Q10357" s="326"/>
      <c r="R10357" s="326"/>
      <c r="S10357" s="326"/>
      <c r="T10357" s="326"/>
    </row>
    <row r="10358" spans="1:20">
      <c r="A10358" s="220"/>
      <c r="B10358" s="220"/>
      <c r="C10358" s="220"/>
      <c r="D10358" s="220"/>
      <c r="E10358" s="220"/>
      <c r="F10358" s="220"/>
      <c r="G10358" s="220"/>
      <c r="H10358" s="220"/>
      <c r="I10358" s="220"/>
      <c r="J10358" s="220"/>
      <c r="K10358" s="220"/>
      <c r="L10358" s="220"/>
      <c r="M10358" s="326"/>
      <c r="N10358" s="220"/>
      <c r="O10358" s="220"/>
      <c r="P10358" s="220"/>
      <c r="Q10358" s="326"/>
      <c r="R10358" s="326"/>
      <c r="S10358" s="326"/>
      <c r="T10358" s="326"/>
    </row>
    <row r="10359" spans="1:20">
      <c r="A10359" s="220"/>
      <c r="B10359" s="220"/>
      <c r="C10359" s="220"/>
      <c r="D10359" s="220"/>
      <c r="E10359" s="220"/>
      <c r="F10359" s="220"/>
      <c r="G10359" s="220"/>
      <c r="H10359" s="220"/>
      <c r="I10359" s="220"/>
      <c r="J10359" s="220"/>
      <c r="K10359" s="220"/>
      <c r="L10359" s="220"/>
      <c r="M10359" s="326"/>
      <c r="N10359" s="220"/>
      <c r="O10359" s="220"/>
      <c r="P10359" s="220"/>
      <c r="Q10359" s="326"/>
      <c r="R10359" s="326"/>
      <c r="S10359" s="326"/>
      <c r="T10359" s="326"/>
    </row>
    <row r="10360" spans="1:20">
      <c r="A10360" s="220"/>
      <c r="B10360" s="220"/>
      <c r="C10360" s="220"/>
      <c r="D10360" s="220"/>
      <c r="E10360" s="220"/>
      <c r="F10360" s="220"/>
      <c r="G10360" s="220"/>
      <c r="H10360" s="220"/>
      <c r="I10360" s="220"/>
      <c r="J10360" s="220"/>
      <c r="K10360" s="220"/>
      <c r="L10360" s="220"/>
      <c r="M10360" s="326"/>
      <c r="N10360" s="220"/>
      <c r="O10360" s="220"/>
      <c r="P10360" s="220"/>
      <c r="Q10360" s="326"/>
      <c r="R10360" s="326"/>
      <c r="S10360" s="326"/>
      <c r="T10360" s="326"/>
    </row>
    <row r="10361" spans="1:20">
      <c r="A10361" s="220"/>
      <c r="B10361" s="220"/>
      <c r="C10361" s="220"/>
      <c r="D10361" s="220"/>
      <c r="E10361" s="220"/>
      <c r="F10361" s="220"/>
      <c r="G10361" s="220"/>
      <c r="H10361" s="220"/>
      <c r="I10361" s="220"/>
      <c r="J10361" s="220"/>
      <c r="K10361" s="220"/>
      <c r="L10361" s="220"/>
      <c r="M10361" s="326"/>
      <c r="N10361" s="220"/>
      <c r="O10361" s="220"/>
      <c r="P10361" s="220"/>
      <c r="Q10361" s="326"/>
      <c r="R10361" s="326"/>
      <c r="S10361" s="326"/>
      <c r="T10361" s="326"/>
    </row>
    <row r="10362" spans="1:20">
      <c r="A10362" s="220"/>
      <c r="B10362" s="220"/>
      <c r="C10362" s="220"/>
      <c r="D10362" s="220"/>
      <c r="E10362" s="220"/>
      <c r="F10362" s="220"/>
      <c r="G10362" s="220"/>
      <c r="H10362" s="220"/>
      <c r="I10362" s="220"/>
      <c r="J10362" s="220"/>
      <c r="K10362" s="220"/>
      <c r="L10362" s="220"/>
      <c r="M10362" s="326"/>
      <c r="N10362" s="220"/>
      <c r="O10362" s="220"/>
      <c r="P10362" s="220"/>
      <c r="Q10362" s="326"/>
      <c r="R10362" s="326"/>
      <c r="S10362" s="326"/>
      <c r="T10362" s="326"/>
    </row>
    <row r="10363" spans="1:20">
      <c r="A10363" s="220"/>
      <c r="B10363" s="220"/>
      <c r="C10363" s="220"/>
      <c r="D10363" s="220"/>
      <c r="E10363" s="220"/>
      <c r="F10363" s="220"/>
      <c r="G10363" s="220"/>
      <c r="H10363" s="220"/>
      <c r="I10363" s="220"/>
      <c r="J10363" s="220"/>
      <c r="K10363" s="220"/>
      <c r="L10363" s="220"/>
      <c r="M10363" s="326"/>
      <c r="N10363" s="220"/>
      <c r="O10363" s="220"/>
      <c r="P10363" s="220"/>
      <c r="Q10363" s="326"/>
      <c r="R10363" s="326"/>
      <c r="S10363" s="326"/>
      <c r="T10363" s="326"/>
    </row>
    <row r="10364" spans="1:20">
      <c r="A10364" s="220"/>
      <c r="B10364" s="220"/>
      <c r="C10364" s="220"/>
      <c r="D10364" s="220"/>
      <c r="E10364" s="220"/>
      <c r="F10364" s="220"/>
      <c r="G10364" s="220"/>
      <c r="H10364" s="220"/>
      <c r="I10364" s="220"/>
      <c r="J10364" s="220"/>
      <c r="K10364" s="220"/>
      <c r="L10364" s="220"/>
      <c r="M10364" s="326"/>
      <c r="N10364" s="220"/>
      <c r="O10364" s="220"/>
      <c r="P10364" s="220"/>
      <c r="Q10364" s="326"/>
      <c r="R10364" s="326"/>
      <c r="S10364" s="326"/>
      <c r="T10364" s="326"/>
    </row>
    <row r="10365" spans="1:20">
      <c r="A10365" s="220"/>
      <c r="B10365" s="220"/>
      <c r="C10365" s="220"/>
      <c r="D10365" s="220"/>
      <c r="E10365" s="220"/>
      <c r="F10365" s="220"/>
      <c r="G10365" s="220"/>
      <c r="H10365" s="220"/>
      <c r="I10365" s="220"/>
      <c r="J10365" s="220"/>
      <c r="K10365" s="220"/>
      <c r="L10365" s="220"/>
      <c r="M10365" s="326"/>
      <c r="N10365" s="220"/>
      <c r="O10365" s="220"/>
      <c r="P10365" s="220"/>
      <c r="Q10365" s="326"/>
      <c r="R10365" s="326"/>
      <c r="S10365" s="326"/>
      <c r="T10365" s="326"/>
    </row>
    <row r="10366" spans="1:20">
      <c r="A10366" s="220"/>
      <c r="B10366" s="220"/>
      <c r="C10366" s="220"/>
      <c r="D10366" s="220"/>
      <c r="E10366" s="220"/>
      <c r="F10366" s="220"/>
      <c r="G10366" s="220"/>
      <c r="H10366" s="220"/>
      <c r="I10366" s="220"/>
      <c r="J10366" s="220"/>
      <c r="K10366" s="220"/>
      <c r="L10366" s="220"/>
      <c r="M10366" s="326"/>
      <c r="N10366" s="220"/>
      <c r="O10366" s="220"/>
      <c r="P10366" s="220"/>
      <c r="Q10366" s="326"/>
      <c r="R10366" s="326"/>
      <c r="S10366" s="326"/>
      <c r="T10366" s="326"/>
    </row>
    <row r="10367" spans="1:20">
      <c r="A10367" s="220"/>
      <c r="B10367" s="220"/>
      <c r="C10367" s="220"/>
      <c r="D10367" s="220"/>
      <c r="E10367" s="220"/>
      <c r="F10367" s="220"/>
      <c r="G10367" s="220"/>
      <c r="H10367" s="220"/>
      <c r="I10367" s="220"/>
      <c r="J10367" s="220"/>
      <c r="K10367" s="220"/>
      <c r="L10367" s="220"/>
      <c r="M10367" s="326"/>
      <c r="N10367" s="220"/>
      <c r="O10367" s="220"/>
      <c r="P10367" s="220"/>
      <c r="Q10367" s="326"/>
      <c r="R10367" s="326"/>
      <c r="S10367" s="326"/>
      <c r="T10367" s="326"/>
    </row>
    <row r="10368" spans="1:20">
      <c r="A10368" s="220"/>
      <c r="B10368" s="220"/>
      <c r="C10368" s="220"/>
      <c r="D10368" s="220"/>
      <c r="E10368" s="220"/>
      <c r="F10368" s="220"/>
      <c r="G10368" s="220"/>
      <c r="H10368" s="220"/>
      <c r="I10368" s="220"/>
      <c r="J10368" s="220"/>
      <c r="K10368" s="220"/>
      <c r="L10368" s="220"/>
      <c r="M10368" s="326"/>
      <c r="N10368" s="220"/>
      <c r="O10368" s="220"/>
      <c r="P10368" s="220"/>
      <c r="Q10368" s="326"/>
      <c r="R10368" s="326"/>
      <c r="S10368" s="326"/>
      <c r="T10368" s="326"/>
    </row>
    <row r="10369" spans="1:20">
      <c r="A10369" s="220"/>
      <c r="B10369" s="220"/>
      <c r="C10369" s="220"/>
      <c r="D10369" s="220"/>
      <c r="E10369" s="220"/>
      <c r="F10369" s="220"/>
      <c r="G10369" s="220"/>
      <c r="H10369" s="220"/>
      <c r="I10369" s="220"/>
      <c r="J10369" s="220"/>
      <c r="K10369" s="220"/>
      <c r="L10369" s="220"/>
      <c r="M10369" s="326"/>
      <c r="N10369" s="220"/>
      <c r="O10369" s="220"/>
      <c r="P10369" s="220"/>
      <c r="Q10369" s="326"/>
      <c r="R10369" s="326"/>
      <c r="S10369" s="326"/>
      <c r="T10369" s="326"/>
    </row>
    <row r="10370" spans="1:20">
      <c r="A10370" s="220"/>
      <c r="B10370" s="220"/>
      <c r="C10370" s="220"/>
      <c r="D10370" s="220"/>
      <c r="E10370" s="220"/>
      <c r="F10370" s="220"/>
      <c r="G10370" s="220"/>
      <c r="H10370" s="220"/>
      <c r="I10370" s="220"/>
      <c r="J10370" s="220"/>
      <c r="K10370" s="220"/>
      <c r="L10370" s="220"/>
      <c r="M10370" s="326"/>
      <c r="N10370" s="220"/>
      <c r="O10370" s="220"/>
      <c r="P10370" s="220"/>
      <c r="Q10370" s="326"/>
      <c r="R10370" s="326"/>
      <c r="S10370" s="326"/>
      <c r="T10370" s="326"/>
    </row>
    <row r="10371" spans="1:20">
      <c r="A10371" s="220"/>
      <c r="B10371" s="220"/>
      <c r="C10371" s="220"/>
      <c r="D10371" s="220"/>
      <c r="E10371" s="220"/>
      <c r="F10371" s="220"/>
      <c r="G10371" s="220"/>
      <c r="H10371" s="220"/>
      <c r="I10371" s="220"/>
      <c r="J10371" s="220"/>
      <c r="K10371" s="220"/>
      <c r="L10371" s="220"/>
      <c r="M10371" s="326"/>
      <c r="N10371" s="220"/>
      <c r="O10371" s="220"/>
      <c r="P10371" s="220"/>
      <c r="Q10371" s="326"/>
      <c r="R10371" s="326"/>
      <c r="S10371" s="326"/>
      <c r="T10371" s="326"/>
    </row>
    <row r="10372" spans="1:20">
      <c r="A10372" s="220"/>
      <c r="B10372" s="220"/>
      <c r="C10372" s="220"/>
      <c r="D10372" s="220"/>
      <c r="E10372" s="220"/>
      <c r="F10372" s="220"/>
      <c r="G10372" s="220"/>
      <c r="H10372" s="220"/>
      <c r="I10372" s="220"/>
      <c r="J10372" s="220"/>
      <c r="K10372" s="220"/>
      <c r="L10372" s="220"/>
      <c r="M10372" s="326"/>
      <c r="N10372" s="220"/>
      <c r="O10372" s="220"/>
      <c r="P10372" s="220"/>
      <c r="Q10372" s="326"/>
      <c r="R10372" s="326"/>
      <c r="S10372" s="326"/>
      <c r="T10372" s="326"/>
    </row>
    <row r="10373" spans="1:20">
      <c r="A10373" s="220"/>
      <c r="B10373" s="220"/>
      <c r="C10373" s="220"/>
      <c r="D10373" s="220"/>
      <c r="E10373" s="220"/>
      <c r="F10373" s="220"/>
      <c r="G10373" s="220"/>
      <c r="H10373" s="220"/>
      <c r="I10373" s="220"/>
      <c r="J10373" s="220"/>
      <c r="K10373" s="220"/>
      <c r="L10373" s="220"/>
      <c r="M10373" s="326"/>
      <c r="N10373" s="220"/>
      <c r="O10373" s="220"/>
      <c r="P10373" s="220"/>
      <c r="Q10373" s="326"/>
      <c r="R10373" s="326"/>
      <c r="S10373" s="326"/>
      <c r="T10373" s="326"/>
    </row>
    <row r="10374" spans="1:20">
      <c r="A10374" s="220"/>
      <c r="B10374" s="220"/>
      <c r="C10374" s="220"/>
      <c r="D10374" s="220"/>
      <c r="E10374" s="220"/>
      <c r="F10374" s="220"/>
      <c r="G10374" s="220"/>
      <c r="H10374" s="220"/>
      <c r="I10374" s="220"/>
      <c r="J10374" s="220"/>
      <c r="K10374" s="220"/>
      <c r="L10374" s="220"/>
      <c r="M10374" s="326"/>
      <c r="N10374" s="220"/>
      <c r="O10374" s="220"/>
      <c r="P10374" s="220"/>
      <c r="Q10374" s="326"/>
      <c r="R10374" s="326"/>
      <c r="S10374" s="326"/>
      <c r="T10374" s="326"/>
    </row>
    <row r="10375" spans="1:20">
      <c r="A10375" s="220"/>
      <c r="B10375" s="220"/>
      <c r="C10375" s="220"/>
      <c r="D10375" s="220"/>
      <c r="E10375" s="220"/>
      <c r="F10375" s="220"/>
      <c r="G10375" s="220"/>
      <c r="H10375" s="220"/>
      <c r="I10375" s="220"/>
      <c r="J10375" s="220"/>
      <c r="K10375" s="220"/>
      <c r="L10375" s="220"/>
      <c r="M10375" s="326"/>
      <c r="N10375" s="220"/>
      <c r="O10375" s="220"/>
      <c r="P10375" s="220"/>
      <c r="Q10375" s="326"/>
      <c r="R10375" s="326"/>
      <c r="S10375" s="326"/>
      <c r="T10375" s="326"/>
    </row>
    <row r="10376" spans="1:20">
      <c r="A10376" s="220"/>
      <c r="B10376" s="220"/>
      <c r="C10376" s="220"/>
      <c r="D10376" s="220"/>
      <c r="E10376" s="220"/>
      <c r="F10376" s="220"/>
      <c r="G10376" s="220"/>
      <c r="H10376" s="220"/>
      <c r="I10376" s="220"/>
      <c r="J10376" s="220"/>
      <c r="K10376" s="220"/>
      <c r="L10376" s="220"/>
      <c r="M10376" s="326"/>
      <c r="N10376" s="220"/>
      <c r="O10376" s="220"/>
      <c r="P10376" s="220"/>
      <c r="Q10376" s="326"/>
      <c r="R10376" s="326"/>
      <c r="S10376" s="326"/>
      <c r="T10376" s="326"/>
    </row>
    <row r="10377" spans="1:20">
      <c r="A10377" s="220"/>
      <c r="B10377" s="220"/>
      <c r="C10377" s="220"/>
      <c r="D10377" s="220"/>
      <c r="E10377" s="220"/>
      <c r="F10377" s="220"/>
      <c r="G10377" s="220"/>
      <c r="H10377" s="220"/>
      <c r="I10377" s="220"/>
      <c r="J10377" s="220"/>
      <c r="K10377" s="220"/>
      <c r="L10377" s="220"/>
      <c r="M10377" s="326"/>
      <c r="N10377" s="220"/>
      <c r="O10377" s="220"/>
      <c r="P10377" s="220"/>
      <c r="Q10377" s="326"/>
      <c r="R10377" s="326"/>
      <c r="S10377" s="326"/>
      <c r="T10377" s="326"/>
    </row>
    <row r="10378" spans="1:20">
      <c r="A10378" s="220"/>
      <c r="B10378" s="220"/>
      <c r="C10378" s="220"/>
      <c r="D10378" s="220"/>
      <c r="E10378" s="220"/>
      <c r="F10378" s="220"/>
      <c r="G10378" s="220"/>
      <c r="H10378" s="220"/>
      <c r="I10378" s="220"/>
      <c r="J10378" s="220"/>
      <c r="K10378" s="220"/>
      <c r="L10378" s="220"/>
      <c r="M10378" s="326"/>
      <c r="N10378" s="220"/>
      <c r="O10378" s="220"/>
      <c r="P10378" s="220"/>
      <c r="Q10378" s="326"/>
      <c r="R10378" s="326"/>
      <c r="S10378" s="326"/>
      <c r="T10378" s="326"/>
    </row>
    <row r="10379" spans="1:20">
      <c r="A10379" s="220"/>
      <c r="B10379" s="220"/>
      <c r="C10379" s="220"/>
      <c r="D10379" s="220"/>
      <c r="E10379" s="220"/>
      <c r="F10379" s="220"/>
      <c r="G10379" s="220"/>
      <c r="H10379" s="220"/>
      <c r="I10379" s="220"/>
      <c r="J10379" s="220"/>
      <c r="K10379" s="220"/>
      <c r="L10379" s="220"/>
      <c r="M10379" s="326"/>
      <c r="N10379" s="220"/>
      <c r="O10379" s="220"/>
      <c r="P10379" s="220"/>
      <c r="Q10379" s="326"/>
      <c r="R10379" s="326"/>
      <c r="S10379" s="326"/>
      <c r="T10379" s="326"/>
    </row>
    <row r="10380" spans="1:20">
      <c r="A10380" s="220"/>
      <c r="B10380" s="220"/>
      <c r="C10380" s="220"/>
      <c r="D10380" s="220"/>
      <c r="E10380" s="220"/>
      <c r="F10380" s="220"/>
      <c r="G10380" s="220"/>
      <c r="H10380" s="220"/>
      <c r="I10380" s="220"/>
      <c r="J10380" s="220"/>
      <c r="K10380" s="220"/>
      <c r="L10380" s="220"/>
      <c r="M10380" s="326"/>
      <c r="N10380" s="220"/>
      <c r="O10380" s="220"/>
      <c r="P10380" s="220"/>
      <c r="Q10380" s="326"/>
      <c r="R10380" s="326"/>
      <c r="S10380" s="326"/>
      <c r="T10380" s="326"/>
    </row>
    <row r="10381" spans="1:20">
      <c r="A10381" s="220"/>
      <c r="B10381" s="220"/>
      <c r="C10381" s="220"/>
      <c r="D10381" s="220"/>
      <c r="E10381" s="220"/>
      <c r="F10381" s="220"/>
      <c r="G10381" s="220"/>
      <c r="H10381" s="220"/>
      <c r="I10381" s="220"/>
      <c r="J10381" s="220"/>
      <c r="K10381" s="220"/>
      <c r="L10381" s="220"/>
      <c r="M10381" s="326"/>
      <c r="N10381" s="220"/>
      <c r="O10381" s="220"/>
      <c r="P10381" s="220"/>
      <c r="Q10381" s="326"/>
      <c r="R10381" s="326"/>
      <c r="S10381" s="326"/>
      <c r="T10381" s="326"/>
    </row>
    <row r="10382" spans="1:20">
      <c r="A10382" s="220"/>
      <c r="B10382" s="220"/>
      <c r="C10382" s="220"/>
      <c r="D10382" s="220"/>
      <c r="E10382" s="220"/>
      <c r="F10382" s="220"/>
      <c r="G10382" s="220"/>
      <c r="H10382" s="220"/>
      <c r="I10382" s="220"/>
      <c r="J10382" s="220"/>
      <c r="K10382" s="220"/>
      <c r="L10382" s="220"/>
      <c r="M10382" s="326"/>
      <c r="N10382" s="220"/>
      <c r="O10382" s="220"/>
      <c r="P10382" s="220"/>
      <c r="Q10382" s="326"/>
      <c r="R10382" s="326"/>
      <c r="S10382" s="326"/>
      <c r="T10382" s="326"/>
    </row>
    <row r="10383" spans="1:20">
      <c r="A10383" s="220"/>
      <c r="B10383" s="220"/>
      <c r="C10383" s="220"/>
      <c r="D10383" s="220"/>
      <c r="E10383" s="220"/>
      <c r="F10383" s="220"/>
      <c r="G10383" s="220"/>
      <c r="H10383" s="220"/>
      <c r="I10383" s="220"/>
      <c r="J10383" s="220"/>
      <c r="K10383" s="220"/>
      <c r="L10383" s="220"/>
      <c r="M10383" s="326"/>
      <c r="N10383" s="220"/>
      <c r="O10383" s="220"/>
      <c r="P10383" s="220"/>
      <c r="Q10383" s="326"/>
      <c r="R10383" s="326"/>
      <c r="S10383" s="326"/>
      <c r="T10383" s="326"/>
    </row>
    <row r="10384" spans="1:20">
      <c r="A10384" s="220"/>
      <c r="B10384" s="220"/>
      <c r="C10384" s="220"/>
      <c r="D10384" s="220"/>
      <c r="E10384" s="220"/>
      <c r="F10384" s="220"/>
      <c r="G10384" s="220"/>
      <c r="H10384" s="220"/>
      <c r="I10384" s="220"/>
      <c r="J10384" s="220"/>
      <c r="K10384" s="220"/>
      <c r="L10384" s="220"/>
      <c r="M10384" s="326"/>
      <c r="N10384" s="220"/>
      <c r="O10384" s="220"/>
      <c r="P10384" s="220"/>
      <c r="Q10384" s="326"/>
      <c r="R10384" s="326"/>
      <c r="S10384" s="326"/>
      <c r="T10384" s="326"/>
    </row>
    <row r="10385" spans="1:20">
      <c r="A10385" s="220"/>
      <c r="B10385" s="220"/>
      <c r="C10385" s="220"/>
      <c r="D10385" s="220"/>
      <c r="E10385" s="220"/>
      <c r="F10385" s="220"/>
      <c r="G10385" s="220"/>
      <c r="H10385" s="220"/>
      <c r="I10385" s="220"/>
      <c r="J10385" s="220"/>
      <c r="K10385" s="220"/>
      <c r="L10385" s="220"/>
      <c r="M10385" s="326"/>
      <c r="N10385" s="220"/>
      <c r="O10385" s="220"/>
      <c r="P10385" s="220"/>
      <c r="Q10385" s="326"/>
      <c r="R10385" s="326"/>
      <c r="S10385" s="326"/>
      <c r="T10385" s="326"/>
    </row>
    <row r="10386" spans="1:20">
      <c r="A10386" s="220"/>
      <c r="B10386" s="220"/>
      <c r="C10386" s="220"/>
      <c r="D10386" s="220"/>
      <c r="E10386" s="220"/>
      <c r="F10386" s="220"/>
      <c r="G10386" s="220"/>
      <c r="H10386" s="220"/>
      <c r="I10386" s="220"/>
      <c r="J10386" s="220"/>
      <c r="K10386" s="220"/>
      <c r="L10386" s="220"/>
      <c r="M10386" s="326"/>
      <c r="N10386" s="220"/>
      <c r="O10386" s="220"/>
      <c r="P10386" s="220"/>
      <c r="Q10386" s="326"/>
      <c r="R10386" s="326"/>
      <c r="S10386" s="326"/>
      <c r="T10386" s="326"/>
    </row>
    <row r="10387" spans="1:20">
      <c r="A10387" s="220"/>
      <c r="B10387" s="220"/>
      <c r="C10387" s="220"/>
      <c r="D10387" s="220"/>
      <c r="E10387" s="220"/>
      <c r="F10387" s="220"/>
      <c r="G10387" s="220"/>
      <c r="H10387" s="220"/>
      <c r="I10387" s="220"/>
      <c r="J10387" s="220"/>
      <c r="K10387" s="220"/>
      <c r="L10387" s="220"/>
      <c r="M10387" s="326"/>
      <c r="N10387" s="220"/>
      <c r="O10387" s="220"/>
      <c r="P10387" s="220"/>
      <c r="Q10387" s="326"/>
      <c r="R10387" s="326"/>
      <c r="S10387" s="326"/>
      <c r="T10387" s="326"/>
    </row>
    <row r="10388" spans="1:20">
      <c r="A10388" s="220"/>
      <c r="B10388" s="220"/>
      <c r="C10388" s="220"/>
      <c r="D10388" s="220"/>
      <c r="E10388" s="220"/>
      <c r="F10388" s="220"/>
      <c r="G10388" s="220"/>
      <c r="H10388" s="220"/>
      <c r="I10388" s="220"/>
      <c r="J10388" s="220"/>
      <c r="K10388" s="220"/>
      <c r="L10388" s="220"/>
      <c r="M10388" s="326"/>
      <c r="N10388" s="220"/>
      <c r="O10388" s="220"/>
      <c r="P10388" s="220"/>
      <c r="Q10388" s="326"/>
      <c r="R10388" s="326"/>
      <c r="S10388" s="326"/>
      <c r="T10388" s="326"/>
    </row>
    <row r="10389" spans="1:20">
      <c r="A10389" s="220"/>
      <c r="B10389" s="220"/>
      <c r="C10389" s="220"/>
      <c r="D10389" s="220"/>
      <c r="E10389" s="220"/>
      <c r="F10389" s="220"/>
      <c r="G10389" s="220"/>
      <c r="H10389" s="220"/>
      <c r="I10389" s="220"/>
      <c r="J10389" s="220"/>
      <c r="K10389" s="220"/>
      <c r="L10389" s="220"/>
      <c r="M10389" s="326"/>
      <c r="N10389" s="220"/>
      <c r="O10389" s="220"/>
      <c r="P10389" s="220"/>
      <c r="Q10389" s="326"/>
      <c r="R10389" s="326"/>
      <c r="S10389" s="326"/>
      <c r="T10389" s="326"/>
    </row>
    <row r="10390" spans="1:20">
      <c r="A10390" s="220"/>
      <c r="B10390" s="220"/>
      <c r="C10390" s="220"/>
      <c r="D10390" s="220"/>
      <c r="E10390" s="220"/>
      <c r="F10390" s="220"/>
      <c r="G10390" s="220"/>
      <c r="H10390" s="220"/>
      <c r="I10390" s="220"/>
      <c r="J10390" s="220"/>
      <c r="K10390" s="220"/>
      <c r="L10390" s="220"/>
      <c r="M10390" s="326"/>
      <c r="N10390" s="220"/>
      <c r="O10390" s="220"/>
      <c r="P10390" s="220"/>
      <c r="Q10390" s="326"/>
      <c r="R10390" s="326"/>
      <c r="S10390" s="326"/>
      <c r="T10390" s="326"/>
    </row>
    <row r="10391" spans="1:20">
      <c r="A10391" s="220"/>
      <c r="B10391" s="220"/>
      <c r="C10391" s="220"/>
      <c r="D10391" s="220"/>
      <c r="E10391" s="220"/>
      <c r="F10391" s="220"/>
      <c r="G10391" s="220"/>
      <c r="H10391" s="220"/>
      <c r="I10391" s="220"/>
      <c r="J10391" s="220"/>
      <c r="K10391" s="220"/>
      <c r="L10391" s="220"/>
      <c r="M10391" s="326"/>
      <c r="N10391" s="220"/>
      <c r="O10391" s="220"/>
      <c r="P10391" s="220"/>
      <c r="Q10391" s="326"/>
      <c r="R10391" s="326"/>
      <c r="S10391" s="326"/>
      <c r="T10391" s="326"/>
    </row>
    <row r="10392" spans="1:20">
      <c r="A10392" s="220"/>
      <c r="B10392" s="220"/>
      <c r="C10392" s="220"/>
      <c r="D10392" s="220"/>
      <c r="E10392" s="220"/>
      <c r="F10392" s="220"/>
      <c r="G10392" s="220"/>
      <c r="H10392" s="220"/>
      <c r="I10392" s="220"/>
      <c r="J10392" s="220"/>
      <c r="K10392" s="220"/>
      <c r="L10392" s="220"/>
      <c r="M10392" s="326"/>
      <c r="N10392" s="220"/>
      <c r="O10392" s="220"/>
      <c r="P10392" s="220"/>
      <c r="Q10392" s="326"/>
      <c r="R10392" s="326"/>
      <c r="S10392" s="326"/>
      <c r="T10392" s="326"/>
    </row>
    <row r="10393" spans="1:20">
      <c r="A10393" s="220"/>
      <c r="B10393" s="220"/>
      <c r="C10393" s="220"/>
      <c r="D10393" s="220"/>
      <c r="E10393" s="220"/>
      <c r="F10393" s="220"/>
      <c r="G10393" s="220"/>
      <c r="H10393" s="220"/>
      <c r="I10393" s="220"/>
      <c r="J10393" s="220"/>
      <c r="K10393" s="220"/>
      <c r="L10393" s="220"/>
      <c r="M10393" s="326"/>
      <c r="N10393" s="220"/>
      <c r="O10393" s="220"/>
      <c r="P10393" s="220"/>
      <c r="Q10393" s="326"/>
      <c r="R10393" s="326"/>
      <c r="S10393" s="326"/>
      <c r="T10393" s="326"/>
    </row>
    <row r="10394" spans="1:20">
      <c r="A10394" s="220"/>
      <c r="B10394" s="220"/>
      <c r="C10394" s="220"/>
      <c r="D10394" s="220"/>
      <c r="E10394" s="220"/>
      <c r="F10394" s="220"/>
      <c r="G10394" s="220"/>
      <c r="H10394" s="220"/>
      <c r="I10394" s="220"/>
      <c r="J10394" s="220"/>
      <c r="K10394" s="220"/>
      <c r="L10394" s="220"/>
      <c r="M10394" s="326"/>
      <c r="N10394" s="220"/>
      <c r="O10394" s="220"/>
      <c r="P10394" s="220"/>
      <c r="Q10394" s="326"/>
      <c r="R10394" s="326"/>
      <c r="S10394" s="326"/>
      <c r="T10394" s="326"/>
    </row>
    <row r="10395" spans="1:20">
      <c r="A10395" s="220"/>
      <c r="B10395" s="220"/>
      <c r="C10395" s="220"/>
      <c r="D10395" s="220"/>
      <c r="E10395" s="220"/>
      <c r="F10395" s="220"/>
      <c r="G10395" s="220"/>
      <c r="H10395" s="220"/>
      <c r="I10395" s="220"/>
      <c r="J10395" s="220"/>
      <c r="K10395" s="220"/>
      <c r="L10395" s="220"/>
      <c r="M10395" s="326"/>
      <c r="N10395" s="220"/>
      <c r="O10395" s="220"/>
      <c r="P10395" s="220"/>
      <c r="Q10395" s="326"/>
      <c r="R10395" s="326"/>
      <c r="S10395" s="326"/>
      <c r="T10395" s="326"/>
    </row>
    <row r="10396" spans="1:20">
      <c r="A10396" s="220"/>
      <c r="B10396" s="220"/>
      <c r="C10396" s="220"/>
      <c r="D10396" s="220"/>
      <c r="E10396" s="220"/>
      <c r="F10396" s="220"/>
      <c r="G10396" s="220"/>
      <c r="H10396" s="220"/>
      <c r="I10396" s="220"/>
      <c r="J10396" s="220"/>
      <c r="K10396" s="220"/>
      <c r="L10396" s="220"/>
      <c r="M10396" s="326"/>
      <c r="N10396" s="220"/>
      <c r="O10396" s="220"/>
      <c r="P10396" s="220"/>
      <c r="Q10396" s="326"/>
      <c r="R10396" s="326"/>
      <c r="S10396" s="326"/>
      <c r="T10396" s="326"/>
    </row>
    <row r="10397" spans="1:20">
      <c r="A10397" s="220"/>
      <c r="B10397" s="220"/>
      <c r="C10397" s="220"/>
      <c r="D10397" s="220"/>
      <c r="E10397" s="220"/>
      <c r="F10397" s="220"/>
      <c r="G10397" s="220"/>
      <c r="H10397" s="220"/>
      <c r="I10397" s="220"/>
      <c r="J10397" s="220"/>
      <c r="K10397" s="220"/>
      <c r="L10397" s="220"/>
      <c r="M10397" s="326"/>
      <c r="N10397" s="220"/>
      <c r="O10397" s="220"/>
      <c r="P10397" s="220"/>
      <c r="Q10397" s="326"/>
      <c r="R10397" s="326"/>
      <c r="S10397" s="326"/>
      <c r="T10397" s="326"/>
    </row>
    <row r="10398" spans="1:20">
      <c r="A10398" s="220"/>
      <c r="B10398" s="220"/>
      <c r="C10398" s="220"/>
      <c r="D10398" s="220"/>
      <c r="E10398" s="220"/>
      <c r="F10398" s="220"/>
      <c r="G10398" s="220"/>
      <c r="H10398" s="220"/>
      <c r="I10398" s="220"/>
      <c r="J10398" s="220"/>
      <c r="K10398" s="220"/>
      <c r="L10398" s="220"/>
      <c r="M10398" s="326"/>
      <c r="N10398" s="220"/>
      <c r="O10398" s="220"/>
      <c r="P10398" s="220"/>
      <c r="Q10398" s="326"/>
      <c r="R10398" s="326"/>
      <c r="S10398" s="326"/>
      <c r="T10398" s="326"/>
    </row>
    <row r="10399" spans="1:20">
      <c r="A10399" s="220"/>
      <c r="B10399" s="220"/>
      <c r="C10399" s="220"/>
      <c r="D10399" s="220"/>
      <c r="E10399" s="220"/>
      <c r="F10399" s="220"/>
      <c r="G10399" s="220"/>
      <c r="H10399" s="220"/>
      <c r="I10399" s="220"/>
      <c r="J10399" s="220"/>
      <c r="K10399" s="220"/>
      <c r="L10399" s="220"/>
      <c r="M10399" s="326"/>
      <c r="N10399" s="220"/>
      <c r="O10399" s="220"/>
      <c r="P10399" s="220"/>
      <c r="Q10399" s="326"/>
      <c r="R10399" s="326"/>
      <c r="S10399" s="326"/>
      <c r="T10399" s="326"/>
    </row>
    <row r="10400" spans="1:20">
      <c r="A10400" s="220"/>
      <c r="B10400" s="220"/>
      <c r="C10400" s="220"/>
      <c r="D10400" s="220"/>
      <c r="E10400" s="220"/>
      <c r="F10400" s="220"/>
      <c r="G10400" s="220"/>
      <c r="H10400" s="220"/>
      <c r="I10400" s="220"/>
      <c r="J10400" s="220"/>
      <c r="K10400" s="220"/>
      <c r="L10400" s="220"/>
      <c r="M10400" s="326"/>
      <c r="N10400" s="220"/>
      <c r="O10400" s="220"/>
      <c r="P10400" s="220"/>
      <c r="Q10400" s="326"/>
      <c r="R10400" s="326"/>
      <c r="S10400" s="326"/>
      <c r="T10400" s="326"/>
    </row>
    <row r="10401" spans="1:20">
      <c r="A10401" s="220"/>
      <c r="B10401" s="220"/>
      <c r="C10401" s="220"/>
      <c r="D10401" s="220"/>
      <c r="E10401" s="220"/>
      <c r="F10401" s="220"/>
      <c r="G10401" s="220"/>
      <c r="H10401" s="220"/>
      <c r="I10401" s="220"/>
      <c r="J10401" s="220"/>
      <c r="K10401" s="220"/>
      <c r="L10401" s="220"/>
      <c r="M10401" s="326"/>
      <c r="N10401" s="220"/>
      <c r="O10401" s="220"/>
      <c r="P10401" s="220"/>
      <c r="Q10401" s="326"/>
      <c r="R10401" s="326"/>
      <c r="S10401" s="326"/>
      <c r="T10401" s="326"/>
    </row>
    <row r="10402" spans="1:20">
      <c r="A10402" s="220"/>
      <c r="B10402" s="220"/>
      <c r="C10402" s="220"/>
      <c r="D10402" s="220"/>
      <c r="E10402" s="220"/>
      <c r="F10402" s="220"/>
      <c r="G10402" s="220"/>
      <c r="H10402" s="220"/>
      <c r="I10402" s="220"/>
      <c r="J10402" s="220"/>
      <c r="K10402" s="220"/>
      <c r="L10402" s="220"/>
      <c r="M10402" s="326"/>
      <c r="N10402" s="220"/>
      <c r="O10402" s="220"/>
      <c r="P10402" s="220"/>
      <c r="Q10402" s="326"/>
      <c r="R10402" s="326"/>
      <c r="S10402" s="326"/>
      <c r="T10402" s="326"/>
    </row>
    <row r="10403" spans="1:20">
      <c r="A10403" s="220"/>
      <c r="B10403" s="220"/>
      <c r="C10403" s="220"/>
      <c r="D10403" s="220"/>
      <c r="E10403" s="220"/>
      <c r="F10403" s="220"/>
      <c r="G10403" s="220"/>
      <c r="H10403" s="220"/>
      <c r="I10403" s="220"/>
      <c r="J10403" s="220"/>
      <c r="K10403" s="220"/>
      <c r="L10403" s="220"/>
      <c r="M10403" s="326"/>
      <c r="N10403" s="220"/>
      <c r="O10403" s="220"/>
      <c r="P10403" s="220"/>
      <c r="Q10403" s="326"/>
      <c r="R10403" s="326"/>
      <c r="S10403" s="326"/>
      <c r="T10403" s="326"/>
    </row>
    <row r="10404" spans="1:20">
      <c r="A10404" s="220"/>
      <c r="B10404" s="220"/>
      <c r="C10404" s="220"/>
      <c r="D10404" s="220"/>
      <c r="E10404" s="220"/>
      <c r="F10404" s="220"/>
      <c r="G10404" s="220"/>
      <c r="H10404" s="220"/>
      <c r="I10404" s="220"/>
      <c r="J10404" s="220"/>
      <c r="K10404" s="220"/>
      <c r="L10404" s="220"/>
      <c r="M10404" s="326"/>
      <c r="N10404" s="220"/>
      <c r="O10404" s="220"/>
      <c r="P10404" s="220"/>
      <c r="Q10404" s="326"/>
      <c r="R10404" s="326"/>
      <c r="S10404" s="326"/>
      <c r="T10404" s="326"/>
    </row>
    <row r="10405" spans="1:20">
      <c r="A10405" s="220"/>
      <c r="B10405" s="220"/>
      <c r="C10405" s="220"/>
      <c r="D10405" s="220"/>
      <c r="E10405" s="220"/>
      <c r="F10405" s="220"/>
      <c r="G10405" s="220"/>
      <c r="H10405" s="220"/>
      <c r="I10405" s="220"/>
      <c r="J10405" s="220"/>
      <c r="K10405" s="220"/>
      <c r="L10405" s="220"/>
      <c r="M10405" s="326"/>
      <c r="N10405" s="220"/>
      <c r="O10405" s="220"/>
      <c r="P10405" s="220"/>
      <c r="Q10405" s="326"/>
      <c r="R10405" s="326"/>
      <c r="S10405" s="326"/>
      <c r="T10405" s="326"/>
    </row>
    <row r="10406" spans="1:20">
      <c r="A10406" s="220"/>
      <c r="B10406" s="220"/>
      <c r="C10406" s="220"/>
      <c r="D10406" s="220"/>
      <c r="E10406" s="220"/>
      <c r="F10406" s="220"/>
      <c r="G10406" s="220"/>
      <c r="H10406" s="220"/>
      <c r="I10406" s="220"/>
      <c r="J10406" s="220"/>
      <c r="K10406" s="220"/>
      <c r="L10406" s="220"/>
      <c r="M10406" s="326"/>
      <c r="N10406" s="220"/>
      <c r="O10406" s="220"/>
      <c r="P10406" s="220"/>
      <c r="Q10406" s="326"/>
      <c r="R10406" s="326"/>
      <c r="S10406" s="326"/>
      <c r="T10406" s="326"/>
    </row>
    <row r="10407" spans="1:20">
      <c r="A10407" s="220"/>
      <c r="B10407" s="220"/>
      <c r="C10407" s="220"/>
      <c r="D10407" s="220"/>
      <c r="E10407" s="220"/>
      <c r="F10407" s="220"/>
      <c r="G10407" s="220"/>
      <c r="H10407" s="220"/>
      <c r="I10407" s="220"/>
      <c r="J10407" s="220"/>
      <c r="K10407" s="220"/>
      <c r="L10407" s="220"/>
      <c r="M10407" s="326"/>
      <c r="N10407" s="220"/>
      <c r="O10407" s="220"/>
      <c r="P10407" s="220"/>
      <c r="Q10407" s="326"/>
      <c r="R10407" s="326"/>
      <c r="S10407" s="326"/>
      <c r="T10407" s="326"/>
    </row>
    <row r="10408" spans="1:20">
      <c r="A10408" s="220"/>
      <c r="B10408" s="220"/>
      <c r="C10408" s="220"/>
      <c r="D10408" s="220"/>
      <c r="E10408" s="220"/>
      <c r="F10408" s="220"/>
      <c r="G10408" s="220"/>
      <c r="H10408" s="220"/>
      <c r="I10408" s="220"/>
      <c r="J10408" s="220"/>
      <c r="K10408" s="220"/>
      <c r="L10408" s="220"/>
      <c r="M10408" s="326"/>
      <c r="N10408" s="220"/>
      <c r="O10408" s="220"/>
      <c r="P10408" s="220"/>
      <c r="Q10408" s="326"/>
      <c r="R10408" s="326"/>
      <c r="S10408" s="326"/>
      <c r="T10408" s="326"/>
    </row>
    <row r="10409" spans="1:20">
      <c r="A10409" s="220"/>
      <c r="B10409" s="220"/>
      <c r="C10409" s="220"/>
      <c r="D10409" s="220"/>
      <c r="E10409" s="220"/>
      <c r="F10409" s="220"/>
      <c r="G10409" s="220"/>
      <c r="H10409" s="220"/>
      <c r="I10409" s="220"/>
      <c r="J10409" s="220"/>
      <c r="K10409" s="220"/>
      <c r="L10409" s="220"/>
      <c r="M10409" s="326"/>
      <c r="N10409" s="220"/>
      <c r="O10409" s="220"/>
      <c r="P10409" s="220"/>
      <c r="Q10409" s="326"/>
      <c r="R10409" s="326"/>
      <c r="S10409" s="326"/>
      <c r="T10409" s="326"/>
    </row>
    <row r="10410" spans="1:20">
      <c r="A10410" s="220"/>
      <c r="B10410" s="220"/>
      <c r="C10410" s="220"/>
      <c r="D10410" s="220"/>
      <c r="E10410" s="220"/>
      <c r="F10410" s="220"/>
      <c r="G10410" s="220"/>
      <c r="H10410" s="220"/>
      <c r="I10410" s="220"/>
      <c r="J10410" s="220"/>
      <c r="K10410" s="220"/>
      <c r="L10410" s="220"/>
      <c r="M10410" s="326"/>
      <c r="N10410" s="220"/>
      <c r="O10410" s="220"/>
      <c r="P10410" s="220"/>
      <c r="Q10410" s="326"/>
      <c r="R10410" s="326"/>
      <c r="S10410" s="326"/>
      <c r="T10410" s="326"/>
    </row>
    <row r="10411" spans="1:20">
      <c r="A10411" s="220"/>
      <c r="B10411" s="220"/>
      <c r="C10411" s="220"/>
      <c r="D10411" s="220"/>
      <c r="E10411" s="220"/>
      <c r="F10411" s="220"/>
      <c r="G10411" s="220"/>
      <c r="H10411" s="220"/>
      <c r="I10411" s="220"/>
      <c r="J10411" s="220"/>
      <c r="K10411" s="220"/>
      <c r="L10411" s="220"/>
      <c r="M10411" s="326"/>
      <c r="N10411" s="220"/>
      <c r="O10411" s="220"/>
      <c r="P10411" s="220"/>
      <c r="Q10411" s="326"/>
      <c r="R10411" s="326"/>
      <c r="S10411" s="326"/>
      <c r="T10411" s="326"/>
    </row>
    <row r="10412" spans="1:20">
      <c r="A10412" s="220"/>
      <c r="B10412" s="220"/>
      <c r="C10412" s="220"/>
      <c r="D10412" s="220"/>
      <c r="E10412" s="220"/>
      <c r="F10412" s="220"/>
      <c r="G10412" s="220"/>
      <c r="H10412" s="220"/>
      <c r="I10412" s="220"/>
      <c r="J10412" s="220"/>
      <c r="K10412" s="220"/>
      <c r="L10412" s="220"/>
      <c r="M10412" s="326"/>
      <c r="N10412" s="220"/>
      <c r="O10412" s="220"/>
      <c r="P10412" s="220"/>
      <c r="Q10412" s="326"/>
      <c r="R10412" s="326"/>
      <c r="S10412" s="326"/>
      <c r="T10412" s="326"/>
    </row>
    <row r="10413" spans="1:20">
      <c r="A10413" s="220"/>
      <c r="B10413" s="220"/>
      <c r="C10413" s="220"/>
      <c r="D10413" s="220"/>
      <c r="E10413" s="220"/>
      <c r="F10413" s="220"/>
      <c r="G10413" s="220"/>
      <c r="H10413" s="220"/>
      <c r="I10413" s="220"/>
      <c r="J10413" s="220"/>
      <c r="K10413" s="220"/>
      <c r="L10413" s="220"/>
      <c r="M10413" s="326"/>
      <c r="N10413" s="220"/>
      <c r="O10413" s="220"/>
      <c r="P10413" s="220"/>
      <c r="Q10413" s="326"/>
      <c r="R10413" s="326"/>
      <c r="S10413" s="326"/>
      <c r="T10413" s="326"/>
    </row>
    <row r="10414" spans="1:20">
      <c r="A10414" s="220"/>
      <c r="B10414" s="220"/>
      <c r="C10414" s="220"/>
      <c r="D10414" s="220"/>
      <c r="E10414" s="220"/>
      <c r="F10414" s="220"/>
      <c r="G10414" s="220"/>
      <c r="H10414" s="220"/>
      <c r="I10414" s="220"/>
      <c r="J10414" s="220"/>
      <c r="K10414" s="220"/>
      <c r="L10414" s="220"/>
      <c r="M10414" s="326"/>
      <c r="N10414" s="220"/>
      <c r="O10414" s="220"/>
      <c r="P10414" s="220"/>
      <c r="Q10414" s="326"/>
      <c r="R10414" s="326"/>
      <c r="S10414" s="326"/>
      <c r="T10414" s="326"/>
    </row>
    <row r="10415" spans="1:20">
      <c r="A10415" s="220"/>
      <c r="B10415" s="220"/>
      <c r="C10415" s="220"/>
      <c r="D10415" s="220"/>
      <c r="E10415" s="220"/>
      <c r="F10415" s="220"/>
      <c r="G10415" s="220"/>
      <c r="H10415" s="220"/>
      <c r="I10415" s="220"/>
      <c r="J10415" s="220"/>
      <c r="K10415" s="220"/>
      <c r="L10415" s="220"/>
      <c r="M10415" s="326"/>
      <c r="N10415" s="220"/>
      <c r="O10415" s="220"/>
      <c r="P10415" s="220"/>
      <c r="Q10415" s="326"/>
      <c r="R10415" s="326"/>
      <c r="S10415" s="326"/>
      <c r="T10415" s="326"/>
    </row>
    <row r="10416" spans="1:20">
      <c r="A10416" s="220"/>
      <c r="B10416" s="220"/>
      <c r="C10416" s="220"/>
      <c r="D10416" s="220"/>
      <c r="E10416" s="220"/>
      <c r="F10416" s="220"/>
      <c r="G10416" s="220"/>
      <c r="H10416" s="220"/>
      <c r="I10416" s="220"/>
      <c r="J10416" s="220"/>
      <c r="K10416" s="220"/>
      <c r="L10416" s="220"/>
      <c r="M10416" s="326"/>
      <c r="N10416" s="220"/>
      <c r="O10416" s="220"/>
      <c r="P10416" s="220"/>
      <c r="Q10416" s="326"/>
      <c r="R10416" s="326"/>
      <c r="S10416" s="326"/>
      <c r="T10416" s="326"/>
    </row>
    <row r="10417" spans="1:20">
      <c r="A10417" s="220"/>
      <c r="B10417" s="220"/>
      <c r="C10417" s="220"/>
      <c r="D10417" s="220"/>
      <c r="E10417" s="220"/>
      <c r="F10417" s="220"/>
      <c r="G10417" s="220"/>
      <c r="H10417" s="220"/>
      <c r="I10417" s="220"/>
      <c r="J10417" s="220"/>
      <c r="K10417" s="220"/>
      <c r="L10417" s="220"/>
      <c r="M10417" s="326"/>
      <c r="N10417" s="220"/>
      <c r="O10417" s="220"/>
      <c r="P10417" s="220"/>
      <c r="Q10417" s="326"/>
      <c r="R10417" s="326"/>
      <c r="S10417" s="326"/>
      <c r="T10417" s="326"/>
    </row>
    <row r="10418" spans="1:20">
      <c r="A10418" s="220"/>
      <c r="B10418" s="220"/>
      <c r="C10418" s="220"/>
      <c r="D10418" s="220"/>
      <c r="E10418" s="220"/>
      <c r="F10418" s="220"/>
      <c r="G10418" s="220"/>
      <c r="H10418" s="220"/>
      <c r="I10418" s="220"/>
      <c r="J10418" s="220"/>
      <c r="K10418" s="220"/>
      <c r="L10418" s="220"/>
      <c r="M10418" s="326"/>
      <c r="N10418" s="220"/>
      <c r="O10418" s="220"/>
      <c r="P10418" s="220"/>
      <c r="Q10418" s="326"/>
      <c r="R10418" s="326"/>
      <c r="S10418" s="326"/>
      <c r="T10418" s="326"/>
    </row>
    <row r="10419" spans="1:20">
      <c r="A10419" s="220"/>
      <c r="B10419" s="220"/>
      <c r="C10419" s="220"/>
      <c r="D10419" s="220"/>
      <c r="E10419" s="220"/>
      <c r="F10419" s="220"/>
      <c r="G10419" s="220"/>
      <c r="H10419" s="220"/>
      <c r="I10419" s="220"/>
      <c r="J10419" s="220"/>
      <c r="K10419" s="220"/>
      <c r="L10419" s="220"/>
      <c r="M10419" s="326"/>
      <c r="N10419" s="220"/>
      <c r="O10419" s="220"/>
      <c r="P10419" s="220"/>
      <c r="Q10419" s="326"/>
      <c r="R10419" s="326"/>
      <c r="S10419" s="326"/>
      <c r="T10419" s="326"/>
    </row>
    <row r="10420" spans="1:20">
      <c r="A10420" s="220"/>
      <c r="B10420" s="220"/>
      <c r="C10420" s="220"/>
      <c r="D10420" s="220"/>
      <c r="E10420" s="220"/>
      <c r="F10420" s="220"/>
      <c r="G10420" s="220"/>
      <c r="H10420" s="220"/>
      <c r="I10420" s="220"/>
      <c r="J10420" s="220"/>
      <c r="K10420" s="220"/>
      <c r="L10420" s="220"/>
      <c r="M10420" s="326"/>
      <c r="N10420" s="220"/>
      <c r="O10420" s="220"/>
      <c r="P10420" s="220"/>
      <c r="Q10420" s="326"/>
      <c r="R10420" s="326"/>
      <c r="S10420" s="326"/>
      <c r="T10420" s="326"/>
    </row>
    <row r="10421" spans="1:20">
      <c r="A10421" s="220"/>
      <c r="B10421" s="220"/>
      <c r="C10421" s="220"/>
      <c r="D10421" s="220"/>
      <c r="E10421" s="220"/>
      <c r="F10421" s="220"/>
      <c r="G10421" s="220"/>
      <c r="H10421" s="220"/>
      <c r="I10421" s="220"/>
      <c r="J10421" s="220"/>
      <c r="K10421" s="220"/>
      <c r="L10421" s="220"/>
      <c r="M10421" s="326"/>
      <c r="N10421" s="220"/>
      <c r="O10421" s="220"/>
      <c r="P10421" s="220"/>
      <c r="Q10421" s="326"/>
      <c r="R10421" s="326"/>
      <c r="S10421" s="326"/>
      <c r="T10421" s="326"/>
    </row>
    <row r="10422" spans="1:20">
      <c r="A10422" s="220"/>
      <c r="B10422" s="220"/>
      <c r="C10422" s="220"/>
      <c r="D10422" s="220"/>
      <c r="E10422" s="220"/>
      <c r="F10422" s="220"/>
      <c r="G10422" s="220"/>
      <c r="H10422" s="220"/>
      <c r="I10422" s="220"/>
      <c r="J10422" s="220"/>
      <c r="K10422" s="220"/>
      <c r="L10422" s="220"/>
      <c r="M10422" s="326"/>
      <c r="N10422" s="220"/>
      <c r="O10422" s="220"/>
      <c r="P10422" s="220"/>
      <c r="Q10422" s="326"/>
      <c r="R10422" s="326"/>
      <c r="S10422" s="326"/>
      <c r="T10422" s="326"/>
    </row>
    <row r="10423" spans="1:20">
      <c r="A10423" s="220"/>
      <c r="B10423" s="220"/>
      <c r="C10423" s="220"/>
      <c r="D10423" s="220"/>
      <c r="E10423" s="220"/>
      <c r="F10423" s="220"/>
      <c r="G10423" s="220"/>
      <c r="H10423" s="220"/>
      <c r="I10423" s="220"/>
      <c r="J10423" s="220"/>
      <c r="K10423" s="220"/>
      <c r="L10423" s="220"/>
      <c r="M10423" s="326"/>
      <c r="N10423" s="220"/>
      <c r="O10423" s="220"/>
      <c r="P10423" s="220"/>
      <c r="Q10423" s="326"/>
      <c r="R10423" s="326"/>
      <c r="S10423" s="326"/>
      <c r="T10423" s="326"/>
    </row>
    <row r="10424" spans="1:20">
      <c r="A10424" s="220"/>
      <c r="B10424" s="220"/>
      <c r="C10424" s="220"/>
      <c r="D10424" s="220"/>
      <c r="E10424" s="220"/>
      <c r="F10424" s="220"/>
      <c r="G10424" s="220"/>
      <c r="H10424" s="220"/>
      <c r="I10424" s="220"/>
      <c r="J10424" s="220"/>
      <c r="K10424" s="220"/>
      <c r="L10424" s="220"/>
      <c r="M10424" s="326"/>
      <c r="N10424" s="220"/>
      <c r="O10424" s="220"/>
      <c r="P10424" s="220"/>
      <c r="Q10424" s="326"/>
      <c r="R10424" s="326"/>
      <c r="S10424" s="326"/>
      <c r="T10424" s="326"/>
    </row>
    <row r="10425" spans="1:20">
      <c r="A10425" s="220"/>
      <c r="B10425" s="220"/>
      <c r="C10425" s="220"/>
      <c r="D10425" s="220"/>
      <c r="E10425" s="220"/>
      <c r="F10425" s="220"/>
      <c r="G10425" s="220"/>
      <c r="H10425" s="220"/>
      <c r="I10425" s="220"/>
      <c r="J10425" s="220"/>
      <c r="K10425" s="220"/>
      <c r="L10425" s="220"/>
      <c r="M10425" s="326"/>
      <c r="N10425" s="220"/>
      <c r="O10425" s="220"/>
      <c r="P10425" s="220"/>
      <c r="Q10425" s="326"/>
      <c r="R10425" s="326"/>
      <c r="S10425" s="326"/>
      <c r="T10425" s="326"/>
    </row>
    <row r="10426" spans="1:20">
      <c r="A10426" s="220"/>
      <c r="B10426" s="220"/>
      <c r="C10426" s="220"/>
      <c r="D10426" s="220"/>
      <c r="E10426" s="220"/>
      <c r="F10426" s="220"/>
      <c r="G10426" s="220"/>
      <c r="H10426" s="220"/>
      <c r="I10426" s="220"/>
      <c r="J10426" s="220"/>
      <c r="K10426" s="220"/>
      <c r="L10426" s="220"/>
      <c r="M10426" s="326"/>
      <c r="N10426" s="220"/>
      <c r="O10426" s="220"/>
      <c r="P10426" s="220"/>
      <c r="Q10426" s="326"/>
      <c r="R10426" s="326"/>
      <c r="S10426" s="326"/>
      <c r="T10426" s="326"/>
    </row>
    <row r="10427" spans="1:20">
      <c r="A10427" s="220"/>
      <c r="B10427" s="220"/>
      <c r="C10427" s="220"/>
      <c r="D10427" s="220"/>
      <c r="E10427" s="220"/>
      <c r="F10427" s="220"/>
      <c r="G10427" s="220"/>
      <c r="H10427" s="220"/>
      <c r="I10427" s="220"/>
      <c r="J10427" s="220"/>
      <c r="K10427" s="220"/>
      <c r="L10427" s="220"/>
      <c r="M10427" s="326"/>
      <c r="N10427" s="220"/>
      <c r="O10427" s="220"/>
      <c r="P10427" s="220"/>
      <c r="Q10427" s="326"/>
      <c r="R10427" s="326"/>
      <c r="S10427" s="326"/>
      <c r="T10427" s="326"/>
    </row>
    <row r="10428" spans="1:20">
      <c r="A10428" s="220"/>
      <c r="B10428" s="220"/>
      <c r="C10428" s="220"/>
      <c r="D10428" s="220"/>
      <c r="E10428" s="220"/>
      <c r="F10428" s="220"/>
      <c r="G10428" s="220"/>
      <c r="H10428" s="220"/>
      <c r="I10428" s="220"/>
      <c r="J10428" s="220"/>
      <c r="K10428" s="220"/>
      <c r="L10428" s="220"/>
      <c r="M10428" s="326"/>
      <c r="N10428" s="220"/>
      <c r="O10428" s="220"/>
      <c r="P10428" s="220"/>
      <c r="Q10428" s="326"/>
      <c r="R10428" s="326"/>
      <c r="S10428" s="326"/>
      <c r="T10428" s="326"/>
    </row>
    <row r="10429" spans="1:20">
      <c r="A10429" s="220"/>
      <c r="B10429" s="220"/>
      <c r="C10429" s="220"/>
      <c r="D10429" s="220"/>
      <c r="E10429" s="220"/>
      <c r="F10429" s="220"/>
      <c r="G10429" s="220"/>
      <c r="H10429" s="220"/>
      <c r="I10429" s="220"/>
      <c r="J10429" s="220"/>
      <c r="K10429" s="220"/>
      <c r="L10429" s="220"/>
      <c r="M10429" s="326"/>
      <c r="N10429" s="220"/>
      <c r="O10429" s="220"/>
      <c r="P10429" s="220"/>
      <c r="Q10429" s="326"/>
      <c r="R10429" s="326"/>
      <c r="S10429" s="326"/>
      <c r="T10429" s="326"/>
    </row>
    <row r="10430" spans="1:20">
      <c r="A10430" s="220"/>
      <c r="B10430" s="220"/>
      <c r="C10430" s="220"/>
      <c r="D10430" s="220"/>
      <c r="E10430" s="220"/>
      <c r="F10430" s="220"/>
      <c r="G10430" s="220"/>
      <c r="H10430" s="220"/>
      <c r="I10430" s="220"/>
      <c r="J10430" s="220"/>
      <c r="K10430" s="220"/>
      <c r="L10430" s="220"/>
      <c r="M10430" s="326"/>
      <c r="N10430" s="220"/>
      <c r="O10430" s="220"/>
      <c r="P10430" s="220"/>
      <c r="Q10430" s="326"/>
      <c r="R10430" s="326"/>
      <c r="S10430" s="326"/>
      <c r="T10430" s="326"/>
    </row>
    <row r="10431" spans="1:20">
      <c r="A10431" s="220"/>
      <c r="B10431" s="220"/>
      <c r="C10431" s="220"/>
      <c r="D10431" s="220"/>
      <c r="E10431" s="220"/>
      <c r="F10431" s="220"/>
      <c r="G10431" s="220"/>
      <c r="H10431" s="220"/>
      <c r="I10431" s="220"/>
      <c r="J10431" s="220"/>
      <c r="K10431" s="220"/>
      <c r="L10431" s="220"/>
      <c r="M10431" s="326"/>
      <c r="N10431" s="220"/>
      <c r="O10431" s="220"/>
      <c r="P10431" s="220"/>
      <c r="Q10431" s="326"/>
      <c r="R10431" s="326"/>
      <c r="S10431" s="326"/>
      <c r="T10431" s="326"/>
    </row>
    <row r="10432" spans="1:20">
      <c r="A10432" s="220"/>
      <c r="B10432" s="220"/>
      <c r="C10432" s="220"/>
      <c r="D10432" s="220"/>
      <c r="E10432" s="220"/>
      <c r="F10432" s="220"/>
      <c r="G10432" s="220"/>
      <c r="H10432" s="220"/>
      <c r="I10432" s="220"/>
      <c r="J10432" s="220"/>
      <c r="K10432" s="220"/>
      <c r="L10432" s="220"/>
      <c r="M10432" s="326"/>
      <c r="N10432" s="220"/>
      <c r="O10432" s="220"/>
      <c r="P10432" s="220"/>
      <c r="Q10432" s="326"/>
      <c r="R10432" s="326"/>
      <c r="S10432" s="326"/>
      <c r="T10432" s="326"/>
    </row>
    <row r="10433" spans="1:20">
      <c r="A10433" s="220"/>
      <c r="B10433" s="220"/>
      <c r="C10433" s="220"/>
      <c r="D10433" s="220"/>
      <c r="E10433" s="220"/>
      <c r="F10433" s="220"/>
      <c r="G10433" s="220"/>
      <c r="H10433" s="220"/>
      <c r="I10433" s="220"/>
      <c r="J10433" s="220"/>
      <c r="K10433" s="220"/>
      <c r="L10433" s="220"/>
      <c r="M10433" s="326"/>
      <c r="N10433" s="220"/>
      <c r="O10433" s="220"/>
      <c r="P10433" s="220"/>
      <c r="Q10433" s="326"/>
      <c r="R10433" s="326"/>
      <c r="S10433" s="326"/>
      <c r="T10433" s="326"/>
    </row>
    <row r="10434" spans="1:20">
      <c r="A10434" s="220"/>
      <c r="B10434" s="220"/>
      <c r="C10434" s="220"/>
      <c r="D10434" s="220"/>
      <c r="E10434" s="220"/>
      <c r="F10434" s="220"/>
      <c r="G10434" s="220"/>
      <c r="H10434" s="220"/>
      <c r="I10434" s="220"/>
      <c r="J10434" s="220"/>
      <c r="K10434" s="220"/>
      <c r="L10434" s="220"/>
      <c r="M10434" s="326"/>
      <c r="N10434" s="220"/>
      <c r="O10434" s="220"/>
      <c r="P10434" s="220"/>
      <c r="Q10434" s="326"/>
      <c r="R10434" s="326"/>
      <c r="S10434" s="326"/>
      <c r="T10434" s="326"/>
    </row>
    <row r="10435" spans="1:20">
      <c r="A10435" s="220"/>
      <c r="B10435" s="220"/>
      <c r="C10435" s="220"/>
      <c r="D10435" s="220"/>
      <c r="E10435" s="220"/>
      <c r="F10435" s="220"/>
      <c r="G10435" s="220"/>
      <c r="H10435" s="220"/>
      <c r="I10435" s="220"/>
      <c r="J10435" s="220"/>
      <c r="K10435" s="220"/>
      <c r="L10435" s="220"/>
      <c r="M10435" s="326"/>
      <c r="N10435" s="220"/>
      <c r="O10435" s="220"/>
      <c r="P10435" s="220"/>
      <c r="Q10435" s="326"/>
      <c r="R10435" s="326"/>
      <c r="S10435" s="326"/>
      <c r="T10435" s="326"/>
    </row>
    <row r="10436" spans="1:20">
      <c r="A10436" s="220"/>
      <c r="B10436" s="220"/>
      <c r="C10436" s="220"/>
      <c r="D10436" s="220"/>
      <c r="E10436" s="220"/>
      <c r="F10436" s="220"/>
      <c r="G10436" s="220"/>
      <c r="H10436" s="220"/>
      <c r="I10436" s="220"/>
      <c r="J10436" s="220"/>
      <c r="K10436" s="220"/>
      <c r="L10436" s="220"/>
      <c r="M10436" s="326"/>
      <c r="N10436" s="220"/>
      <c r="O10436" s="220"/>
      <c r="P10436" s="220"/>
      <c r="Q10436" s="326"/>
      <c r="R10436" s="326"/>
      <c r="S10436" s="326"/>
      <c r="T10436" s="326"/>
    </row>
    <row r="10437" spans="1:20">
      <c r="A10437" s="220"/>
      <c r="B10437" s="220"/>
      <c r="C10437" s="220"/>
      <c r="D10437" s="220"/>
      <c r="E10437" s="220"/>
      <c r="F10437" s="220"/>
      <c r="G10437" s="220"/>
      <c r="H10437" s="220"/>
      <c r="I10437" s="220"/>
      <c r="J10437" s="220"/>
      <c r="K10437" s="220"/>
      <c r="L10437" s="220"/>
      <c r="M10437" s="326"/>
      <c r="N10437" s="220"/>
      <c r="O10437" s="220"/>
      <c r="P10437" s="220"/>
      <c r="Q10437" s="326"/>
      <c r="R10437" s="326"/>
      <c r="S10437" s="326"/>
      <c r="T10437" s="326"/>
    </row>
    <row r="10438" spans="1:20">
      <c r="A10438" s="220"/>
      <c r="B10438" s="220"/>
      <c r="C10438" s="220"/>
      <c r="D10438" s="220"/>
      <c r="E10438" s="220"/>
      <c r="F10438" s="220"/>
      <c r="G10438" s="220"/>
      <c r="H10438" s="220"/>
      <c r="I10438" s="220"/>
      <c r="J10438" s="220"/>
      <c r="K10438" s="220"/>
      <c r="L10438" s="220"/>
      <c r="M10438" s="326"/>
      <c r="N10438" s="220"/>
      <c r="O10438" s="220"/>
      <c r="P10438" s="220"/>
      <c r="Q10438" s="326"/>
      <c r="R10438" s="326"/>
      <c r="S10438" s="326"/>
      <c r="T10438" s="326"/>
    </row>
    <row r="10439" spans="1:20">
      <c r="A10439" s="220"/>
      <c r="B10439" s="220"/>
      <c r="C10439" s="220"/>
      <c r="D10439" s="220"/>
      <c r="E10439" s="220"/>
      <c r="F10439" s="220"/>
      <c r="G10439" s="220"/>
      <c r="H10439" s="220"/>
      <c r="I10439" s="220"/>
      <c r="J10439" s="220"/>
      <c r="K10439" s="220"/>
      <c r="L10439" s="220"/>
      <c r="M10439" s="326"/>
      <c r="N10439" s="220"/>
      <c r="O10439" s="220"/>
      <c r="P10439" s="220"/>
      <c r="Q10439" s="326"/>
      <c r="R10439" s="326"/>
      <c r="S10439" s="326"/>
      <c r="T10439" s="326"/>
    </row>
    <row r="10440" spans="1:20">
      <c r="A10440" s="220"/>
      <c r="B10440" s="220"/>
      <c r="C10440" s="220"/>
      <c r="D10440" s="220"/>
      <c r="E10440" s="220"/>
      <c r="F10440" s="220"/>
      <c r="G10440" s="220"/>
      <c r="H10440" s="220"/>
      <c r="I10440" s="220"/>
      <c r="J10440" s="220"/>
      <c r="K10440" s="220"/>
      <c r="L10440" s="220"/>
      <c r="M10440" s="326"/>
      <c r="N10440" s="220"/>
      <c r="O10440" s="220"/>
      <c r="P10440" s="220"/>
      <c r="Q10440" s="326"/>
      <c r="R10440" s="326"/>
      <c r="S10440" s="326"/>
      <c r="T10440" s="326"/>
    </row>
    <row r="10441" spans="1:20">
      <c r="A10441" s="220"/>
      <c r="B10441" s="220"/>
      <c r="C10441" s="220"/>
      <c r="D10441" s="220"/>
      <c r="E10441" s="220"/>
      <c r="F10441" s="220"/>
      <c r="G10441" s="220"/>
      <c r="H10441" s="220"/>
      <c r="I10441" s="220"/>
      <c r="J10441" s="220"/>
      <c r="K10441" s="220"/>
      <c r="L10441" s="220"/>
      <c r="M10441" s="326"/>
      <c r="N10441" s="220"/>
      <c r="O10441" s="220"/>
      <c r="P10441" s="220"/>
      <c r="Q10441" s="326"/>
      <c r="R10441" s="326"/>
      <c r="S10441" s="326"/>
      <c r="T10441" s="326"/>
    </row>
    <row r="10442" spans="1:20">
      <c r="A10442" s="220"/>
      <c r="B10442" s="220"/>
      <c r="C10442" s="220"/>
      <c r="D10442" s="220"/>
      <c r="E10442" s="220"/>
      <c r="F10442" s="220"/>
      <c r="G10442" s="220"/>
      <c r="H10442" s="220"/>
      <c r="I10442" s="220"/>
      <c r="J10442" s="220"/>
      <c r="K10442" s="220"/>
      <c r="L10442" s="220"/>
      <c r="M10442" s="326"/>
      <c r="N10442" s="220"/>
      <c r="O10442" s="220"/>
      <c r="P10442" s="220"/>
      <c r="Q10442" s="326"/>
      <c r="R10442" s="326"/>
      <c r="S10442" s="326"/>
      <c r="T10442" s="326"/>
    </row>
    <row r="10443" spans="1:20">
      <c r="A10443" s="220"/>
      <c r="B10443" s="220"/>
      <c r="C10443" s="220"/>
      <c r="D10443" s="220"/>
      <c r="E10443" s="220"/>
      <c r="F10443" s="220"/>
      <c r="G10443" s="220"/>
      <c r="H10443" s="220"/>
      <c r="I10443" s="220"/>
      <c r="J10443" s="220"/>
      <c r="K10443" s="220"/>
      <c r="L10443" s="220"/>
      <c r="M10443" s="326"/>
      <c r="N10443" s="220"/>
      <c r="O10443" s="220"/>
      <c r="P10443" s="220"/>
      <c r="Q10443" s="326"/>
      <c r="R10443" s="326"/>
      <c r="S10443" s="326"/>
      <c r="T10443" s="326"/>
    </row>
    <row r="10444" spans="1:20">
      <c r="A10444" s="220"/>
      <c r="B10444" s="220"/>
      <c r="C10444" s="220"/>
      <c r="D10444" s="220"/>
      <c r="E10444" s="220"/>
      <c r="F10444" s="220"/>
      <c r="G10444" s="220"/>
      <c r="H10444" s="220"/>
      <c r="I10444" s="220"/>
      <c r="J10444" s="220"/>
      <c r="K10444" s="220"/>
      <c r="L10444" s="220"/>
      <c r="M10444" s="326"/>
      <c r="N10444" s="220"/>
      <c r="O10444" s="220"/>
      <c r="P10444" s="220"/>
      <c r="Q10444" s="326"/>
      <c r="R10444" s="326"/>
      <c r="S10444" s="326"/>
      <c r="T10444" s="326"/>
    </row>
    <row r="10445" spans="1:20">
      <c r="A10445" s="220"/>
      <c r="B10445" s="220"/>
      <c r="C10445" s="220"/>
      <c r="D10445" s="220"/>
      <c r="E10445" s="220"/>
      <c r="F10445" s="220"/>
      <c r="G10445" s="220"/>
      <c r="H10445" s="220"/>
      <c r="I10445" s="220"/>
      <c r="J10445" s="220"/>
      <c r="K10445" s="220"/>
      <c r="L10445" s="220"/>
      <c r="M10445" s="326"/>
      <c r="N10445" s="220"/>
      <c r="O10445" s="220"/>
      <c r="P10445" s="220"/>
      <c r="Q10445" s="326"/>
      <c r="R10445" s="326"/>
      <c r="S10445" s="326"/>
      <c r="T10445" s="326"/>
    </row>
    <row r="10446" spans="1:20">
      <c r="A10446" s="220"/>
      <c r="B10446" s="220"/>
      <c r="C10446" s="220"/>
      <c r="D10446" s="220"/>
      <c r="E10446" s="220"/>
      <c r="F10446" s="220"/>
      <c r="G10446" s="220"/>
      <c r="H10446" s="220"/>
      <c r="I10446" s="220"/>
      <c r="J10446" s="220"/>
      <c r="K10446" s="220"/>
      <c r="L10446" s="220"/>
      <c r="M10446" s="326"/>
      <c r="N10446" s="220"/>
      <c r="O10446" s="220"/>
      <c r="P10446" s="220"/>
      <c r="Q10446" s="326"/>
      <c r="R10446" s="326"/>
      <c r="S10446" s="326"/>
      <c r="T10446" s="326"/>
    </row>
    <row r="10447" spans="1:20">
      <c r="A10447" s="220"/>
      <c r="B10447" s="220"/>
      <c r="C10447" s="220"/>
      <c r="D10447" s="220"/>
      <c r="E10447" s="220"/>
      <c r="F10447" s="220"/>
      <c r="G10447" s="220"/>
      <c r="H10447" s="220"/>
      <c r="I10447" s="220"/>
      <c r="J10447" s="220"/>
      <c r="K10447" s="220"/>
      <c r="L10447" s="220"/>
      <c r="M10447" s="326"/>
      <c r="N10447" s="220"/>
      <c r="O10447" s="220"/>
      <c r="P10447" s="220"/>
      <c r="Q10447" s="326"/>
      <c r="R10447" s="326"/>
      <c r="S10447" s="326"/>
      <c r="T10447" s="326"/>
    </row>
    <row r="10448" spans="1:20">
      <c r="A10448" s="220"/>
      <c r="B10448" s="220"/>
      <c r="C10448" s="220"/>
      <c r="D10448" s="220"/>
      <c r="E10448" s="220"/>
      <c r="F10448" s="220"/>
      <c r="G10448" s="220"/>
      <c r="H10448" s="220"/>
      <c r="I10448" s="220"/>
      <c r="J10448" s="220"/>
      <c r="K10448" s="220"/>
      <c r="L10448" s="220"/>
      <c r="M10448" s="326"/>
      <c r="N10448" s="220"/>
      <c r="O10448" s="220"/>
      <c r="P10448" s="220"/>
      <c r="Q10448" s="326"/>
      <c r="R10448" s="326"/>
      <c r="S10448" s="326"/>
      <c r="T10448" s="326"/>
    </row>
    <row r="10449" spans="1:20">
      <c r="A10449" s="220"/>
      <c r="B10449" s="220"/>
      <c r="C10449" s="220"/>
      <c r="D10449" s="220"/>
      <c r="E10449" s="220"/>
      <c r="F10449" s="220"/>
      <c r="G10449" s="220"/>
      <c r="H10449" s="220"/>
      <c r="I10449" s="220"/>
      <c r="J10449" s="220"/>
      <c r="K10449" s="220"/>
      <c r="L10449" s="220"/>
      <c r="M10449" s="326"/>
      <c r="N10449" s="220"/>
      <c r="O10449" s="220"/>
      <c r="P10449" s="220"/>
      <c r="Q10449" s="326"/>
      <c r="R10449" s="326"/>
      <c r="S10449" s="326"/>
      <c r="T10449" s="326"/>
    </row>
    <row r="10450" spans="1:20">
      <c r="A10450" s="220"/>
      <c r="B10450" s="220"/>
      <c r="C10450" s="220"/>
      <c r="D10450" s="220"/>
      <c r="E10450" s="220"/>
      <c r="F10450" s="220"/>
      <c r="G10450" s="220"/>
      <c r="H10450" s="220"/>
      <c r="I10450" s="220"/>
      <c r="J10450" s="220"/>
      <c r="K10450" s="220"/>
      <c r="L10450" s="220"/>
      <c r="M10450" s="326"/>
      <c r="N10450" s="220"/>
      <c r="O10450" s="220"/>
      <c r="P10450" s="220"/>
      <c r="Q10450" s="326"/>
      <c r="R10450" s="326"/>
      <c r="S10450" s="326"/>
      <c r="T10450" s="326"/>
    </row>
    <row r="10451" spans="1:20">
      <c r="A10451" s="220"/>
      <c r="B10451" s="220"/>
      <c r="C10451" s="220"/>
      <c r="D10451" s="220"/>
      <c r="E10451" s="220"/>
      <c r="F10451" s="220"/>
      <c r="G10451" s="220"/>
      <c r="H10451" s="220"/>
      <c r="I10451" s="220"/>
      <c r="J10451" s="220"/>
      <c r="K10451" s="220"/>
      <c r="L10451" s="220"/>
      <c r="M10451" s="326"/>
      <c r="N10451" s="220"/>
      <c r="O10451" s="220"/>
      <c r="P10451" s="220"/>
      <c r="Q10451" s="326"/>
      <c r="R10451" s="326"/>
      <c r="S10451" s="326"/>
      <c r="T10451" s="326"/>
    </row>
    <row r="10452" spans="1:20">
      <c r="A10452" s="220"/>
      <c r="B10452" s="220"/>
      <c r="C10452" s="220"/>
      <c r="D10452" s="220"/>
      <c r="E10452" s="220"/>
      <c r="F10452" s="220"/>
      <c r="G10452" s="220"/>
      <c r="H10452" s="220"/>
      <c r="I10452" s="220"/>
      <c r="J10452" s="220"/>
      <c r="K10452" s="220"/>
      <c r="L10452" s="220"/>
      <c r="M10452" s="326"/>
      <c r="N10452" s="220"/>
      <c r="O10452" s="220"/>
      <c r="P10452" s="220"/>
      <c r="Q10452" s="326"/>
      <c r="R10452" s="326"/>
      <c r="S10452" s="326"/>
      <c r="T10452" s="326"/>
    </row>
    <row r="10453" spans="1:20">
      <c r="A10453" s="220"/>
      <c r="B10453" s="220"/>
      <c r="C10453" s="220"/>
      <c r="D10453" s="220"/>
      <c r="E10453" s="220"/>
      <c r="F10453" s="220"/>
      <c r="G10453" s="220"/>
      <c r="H10453" s="220"/>
      <c r="I10453" s="220"/>
      <c r="J10453" s="220"/>
      <c r="K10453" s="220"/>
      <c r="L10453" s="220"/>
      <c r="M10453" s="326"/>
      <c r="N10453" s="220"/>
      <c r="O10453" s="220"/>
      <c r="P10453" s="220"/>
      <c r="Q10453" s="326"/>
      <c r="R10453" s="326"/>
      <c r="S10453" s="326"/>
      <c r="T10453" s="326"/>
    </row>
    <row r="10454" spans="1:20">
      <c r="A10454" s="220"/>
      <c r="B10454" s="220"/>
      <c r="C10454" s="220"/>
      <c r="D10454" s="220"/>
      <c r="E10454" s="220"/>
      <c r="F10454" s="220"/>
      <c r="G10454" s="220"/>
      <c r="H10454" s="220"/>
      <c r="I10454" s="220"/>
      <c r="J10454" s="220"/>
      <c r="K10454" s="220"/>
      <c r="L10454" s="220"/>
      <c r="M10454" s="326"/>
      <c r="N10454" s="220"/>
      <c r="O10454" s="220"/>
      <c r="P10454" s="220"/>
      <c r="Q10454" s="326"/>
      <c r="R10454" s="326"/>
      <c r="S10454" s="326"/>
      <c r="T10454" s="326"/>
    </row>
    <row r="10455" spans="1:20">
      <c r="A10455" s="220"/>
      <c r="B10455" s="220"/>
      <c r="C10455" s="220"/>
      <c r="D10455" s="220"/>
      <c r="E10455" s="220"/>
      <c r="F10455" s="220"/>
      <c r="G10455" s="220"/>
      <c r="H10455" s="220"/>
      <c r="I10455" s="220"/>
      <c r="J10455" s="220"/>
      <c r="K10455" s="220"/>
      <c r="L10455" s="220"/>
      <c r="M10455" s="326"/>
      <c r="N10455" s="220"/>
      <c r="O10455" s="220"/>
      <c r="P10455" s="220"/>
      <c r="Q10455" s="326"/>
      <c r="R10455" s="326"/>
      <c r="S10455" s="326"/>
      <c r="T10455" s="326"/>
    </row>
    <row r="10456" spans="1:20">
      <c r="A10456" s="220"/>
      <c r="B10456" s="220"/>
      <c r="C10456" s="220"/>
      <c r="D10456" s="220"/>
      <c r="E10456" s="220"/>
      <c r="F10456" s="220"/>
      <c r="G10456" s="220"/>
      <c r="H10456" s="220"/>
      <c r="I10456" s="220"/>
      <c r="J10456" s="220"/>
      <c r="K10456" s="220"/>
      <c r="L10456" s="220"/>
      <c r="M10456" s="326"/>
      <c r="N10456" s="220"/>
      <c r="O10456" s="220"/>
      <c r="P10456" s="220"/>
      <c r="Q10456" s="326"/>
      <c r="R10456" s="326"/>
      <c r="S10456" s="326"/>
      <c r="T10456" s="326"/>
    </row>
    <row r="10457" spans="1:20">
      <c r="A10457" s="220"/>
      <c r="B10457" s="220"/>
      <c r="C10457" s="220"/>
      <c r="D10457" s="220"/>
      <c r="E10457" s="220"/>
      <c r="F10457" s="220"/>
      <c r="G10457" s="220"/>
      <c r="H10457" s="220"/>
      <c r="I10457" s="220"/>
      <c r="J10457" s="220"/>
      <c r="K10457" s="220"/>
      <c r="L10457" s="220"/>
      <c r="M10457" s="326"/>
      <c r="N10457" s="220"/>
      <c r="O10457" s="220"/>
      <c r="P10457" s="220"/>
      <c r="Q10457" s="326"/>
      <c r="R10457" s="326"/>
      <c r="S10457" s="326"/>
      <c r="T10457" s="326"/>
    </row>
    <row r="10458" spans="1:20">
      <c r="A10458" s="220"/>
      <c r="B10458" s="220"/>
      <c r="C10458" s="220"/>
      <c r="D10458" s="220"/>
      <c r="E10458" s="220"/>
      <c r="F10458" s="220"/>
      <c r="G10458" s="220"/>
      <c r="H10458" s="220"/>
      <c r="I10458" s="220"/>
      <c r="J10458" s="220"/>
      <c r="K10458" s="220"/>
      <c r="L10458" s="220"/>
      <c r="M10458" s="326"/>
      <c r="N10458" s="220"/>
      <c r="O10458" s="220"/>
      <c r="P10458" s="220"/>
      <c r="Q10458" s="326"/>
      <c r="R10458" s="326"/>
      <c r="S10458" s="326"/>
      <c r="T10458" s="326"/>
    </row>
    <row r="10459" spans="1:20">
      <c r="A10459" s="220"/>
      <c r="B10459" s="220"/>
      <c r="C10459" s="220"/>
      <c r="D10459" s="220"/>
      <c r="E10459" s="220"/>
      <c r="F10459" s="220"/>
      <c r="G10459" s="220"/>
      <c r="H10459" s="220"/>
      <c r="I10459" s="220"/>
      <c r="J10459" s="220"/>
      <c r="K10459" s="220"/>
      <c r="L10459" s="220"/>
      <c r="M10459" s="326"/>
      <c r="N10459" s="220"/>
      <c r="O10459" s="220"/>
      <c r="P10459" s="220"/>
      <c r="Q10459" s="326"/>
      <c r="R10459" s="326"/>
      <c r="S10459" s="326"/>
      <c r="T10459" s="326"/>
    </row>
    <row r="10460" spans="1:20">
      <c r="A10460" s="220"/>
      <c r="B10460" s="220"/>
      <c r="C10460" s="220"/>
      <c r="D10460" s="220"/>
      <c r="E10460" s="220"/>
      <c r="F10460" s="220"/>
      <c r="G10460" s="220"/>
      <c r="H10460" s="220"/>
      <c r="I10460" s="220"/>
      <c r="J10460" s="220"/>
      <c r="K10460" s="220"/>
      <c r="L10460" s="220"/>
      <c r="M10460" s="326"/>
      <c r="N10460" s="220"/>
      <c r="O10460" s="220"/>
      <c r="P10460" s="220"/>
      <c r="Q10460" s="326"/>
      <c r="R10460" s="326"/>
      <c r="S10460" s="326"/>
      <c r="T10460" s="326"/>
    </row>
    <row r="10461" spans="1:20">
      <c r="A10461" s="220"/>
      <c r="B10461" s="220"/>
      <c r="C10461" s="220"/>
      <c r="D10461" s="220"/>
      <c r="E10461" s="220"/>
      <c r="F10461" s="220"/>
      <c r="G10461" s="220"/>
      <c r="H10461" s="220"/>
      <c r="I10461" s="220"/>
      <c r="J10461" s="220"/>
      <c r="K10461" s="220"/>
      <c r="L10461" s="220"/>
      <c r="M10461" s="326"/>
      <c r="N10461" s="220"/>
      <c r="O10461" s="220"/>
      <c r="P10461" s="220"/>
      <c r="Q10461" s="326"/>
      <c r="R10461" s="326"/>
      <c r="S10461" s="326"/>
      <c r="T10461" s="326"/>
    </row>
    <row r="10462" spans="1:20">
      <c r="A10462" s="220"/>
      <c r="B10462" s="220"/>
      <c r="C10462" s="220"/>
      <c r="D10462" s="220"/>
      <c r="E10462" s="220"/>
      <c r="F10462" s="220"/>
      <c r="G10462" s="220"/>
      <c r="H10462" s="220"/>
      <c r="I10462" s="220"/>
      <c r="J10462" s="220"/>
      <c r="K10462" s="220"/>
      <c r="L10462" s="220"/>
      <c r="M10462" s="326"/>
      <c r="N10462" s="220"/>
      <c r="O10462" s="220"/>
      <c r="P10462" s="220"/>
      <c r="Q10462" s="326"/>
      <c r="R10462" s="326"/>
      <c r="S10462" s="326"/>
      <c r="T10462" s="326"/>
    </row>
    <row r="10463" spans="1:20">
      <c r="A10463" s="220"/>
      <c r="B10463" s="220"/>
      <c r="C10463" s="220"/>
      <c r="D10463" s="220"/>
      <c r="E10463" s="220"/>
      <c r="F10463" s="220"/>
      <c r="G10463" s="220"/>
      <c r="H10463" s="220"/>
      <c r="I10463" s="220"/>
      <c r="J10463" s="220"/>
      <c r="K10463" s="220"/>
      <c r="L10463" s="220"/>
      <c r="M10463" s="326"/>
      <c r="N10463" s="220"/>
      <c r="O10463" s="220"/>
      <c r="P10463" s="220"/>
      <c r="Q10463" s="326"/>
      <c r="R10463" s="326"/>
      <c r="S10463" s="326"/>
      <c r="T10463" s="326"/>
    </row>
    <row r="10464" spans="1:20">
      <c r="A10464" s="220"/>
      <c r="B10464" s="220"/>
      <c r="C10464" s="220"/>
      <c r="D10464" s="220"/>
      <c r="E10464" s="220"/>
      <c r="F10464" s="220"/>
      <c r="G10464" s="220"/>
      <c r="H10464" s="220"/>
      <c r="I10464" s="220"/>
      <c r="J10464" s="220"/>
      <c r="K10464" s="220"/>
      <c r="L10464" s="220"/>
      <c r="M10464" s="326"/>
      <c r="N10464" s="220"/>
      <c r="O10464" s="220"/>
      <c r="P10464" s="220"/>
      <c r="Q10464" s="326"/>
      <c r="R10464" s="326"/>
      <c r="S10464" s="326"/>
      <c r="T10464" s="326"/>
    </row>
    <row r="10465" spans="1:20">
      <c r="A10465" s="220"/>
      <c r="B10465" s="220"/>
      <c r="C10465" s="220"/>
      <c r="D10465" s="220"/>
      <c r="E10465" s="220"/>
      <c r="F10465" s="220"/>
      <c r="G10465" s="220"/>
      <c r="H10465" s="220"/>
      <c r="I10465" s="220"/>
      <c r="J10465" s="220"/>
      <c r="K10465" s="220"/>
      <c r="L10465" s="220"/>
      <c r="M10465" s="326"/>
      <c r="N10465" s="220"/>
      <c r="O10465" s="220"/>
      <c r="P10465" s="220"/>
      <c r="Q10465" s="326"/>
      <c r="R10465" s="326"/>
      <c r="S10465" s="326"/>
      <c r="T10465" s="326"/>
    </row>
    <row r="10466" spans="1:20">
      <c r="A10466" s="220"/>
      <c r="B10466" s="220"/>
      <c r="C10466" s="220"/>
      <c r="D10466" s="220"/>
      <c r="E10466" s="220"/>
      <c r="F10466" s="220"/>
      <c r="G10466" s="220"/>
      <c r="H10466" s="220"/>
      <c r="I10466" s="220"/>
      <c r="J10466" s="220"/>
      <c r="K10466" s="220"/>
      <c r="L10466" s="220"/>
      <c r="M10466" s="326"/>
      <c r="N10466" s="220"/>
      <c r="O10466" s="220"/>
      <c r="P10466" s="220"/>
      <c r="Q10466" s="326"/>
      <c r="R10466" s="326"/>
      <c r="S10466" s="326"/>
      <c r="T10466" s="326"/>
    </row>
    <row r="10467" spans="1:20">
      <c r="A10467" s="220"/>
      <c r="B10467" s="220"/>
      <c r="C10467" s="220"/>
      <c r="D10467" s="220"/>
      <c r="E10467" s="220"/>
      <c r="F10467" s="220"/>
      <c r="G10467" s="220"/>
      <c r="H10467" s="220"/>
      <c r="I10467" s="220"/>
      <c r="J10467" s="220"/>
      <c r="K10467" s="220"/>
      <c r="L10467" s="220"/>
      <c r="M10467" s="326"/>
      <c r="N10467" s="220"/>
      <c r="O10467" s="220"/>
      <c r="P10467" s="220"/>
      <c r="Q10467" s="326"/>
      <c r="R10467" s="326"/>
      <c r="S10467" s="326"/>
      <c r="T10467" s="326"/>
    </row>
    <row r="10468" spans="1:20">
      <c r="A10468" s="220"/>
      <c r="B10468" s="220"/>
      <c r="C10468" s="220"/>
      <c r="D10468" s="220"/>
      <c r="E10468" s="220"/>
      <c r="F10468" s="220"/>
      <c r="G10468" s="220"/>
      <c r="H10468" s="220"/>
      <c r="I10468" s="220"/>
      <c r="J10468" s="220"/>
      <c r="K10468" s="220"/>
      <c r="L10468" s="220"/>
      <c r="M10468" s="326"/>
      <c r="N10468" s="220"/>
      <c r="O10468" s="220"/>
      <c r="P10468" s="220"/>
      <c r="Q10468" s="326"/>
      <c r="R10468" s="326"/>
      <c r="S10468" s="326"/>
      <c r="T10468" s="326"/>
    </row>
    <row r="10469" spans="1:20">
      <c r="A10469" s="220"/>
      <c r="B10469" s="220"/>
      <c r="C10469" s="220"/>
      <c r="D10469" s="220"/>
      <c r="E10469" s="220"/>
      <c r="F10469" s="220"/>
      <c r="G10469" s="220"/>
      <c r="H10469" s="220"/>
      <c r="I10469" s="220"/>
      <c r="J10469" s="220"/>
      <c r="K10469" s="220"/>
      <c r="L10469" s="220"/>
      <c r="M10469" s="326"/>
      <c r="N10469" s="220"/>
      <c r="O10469" s="220"/>
      <c r="P10469" s="220"/>
      <c r="Q10469" s="326"/>
      <c r="R10469" s="326"/>
      <c r="S10469" s="326"/>
      <c r="T10469" s="326"/>
    </row>
    <row r="10470" spans="1:20">
      <c r="A10470" s="220"/>
      <c r="B10470" s="220"/>
      <c r="C10470" s="220"/>
      <c r="D10470" s="220"/>
      <c r="E10470" s="220"/>
      <c r="F10470" s="220"/>
      <c r="G10470" s="220"/>
      <c r="H10470" s="220"/>
      <c r="I10470" s="220"/>
      <c r="J10470" s="220"/>
      <c r="K10470" s="220"/>
      <c r="L10470" s="220"/>
      <c r="M10470" s="326"/>
      <c r="N10470" s="220"/>
      <c r="O10470" s="220"/>
      <c r="P10470" s="220"/>
      <c r="Q10470" s="326"/>
      <c r="R10470" s="326"/>
      <c r="S10470" s="326"/>
      <c r="T10470" s="326"/>
    </row>
    <row r="10471" spans="1:20">
      <c r="A10471" s="220"/>
      <c r="B10471" s="220"/>
      <c r="C10471" s="220"/>
      <c r="D10471" s="220"/>
      <c r="E10471" s="220"/>
      <c r="F10471" s="220"/>
      <c r="G10471" s="220"/>
      <c r="H10471" s="220"/>
      <c r="I10471" s="220"/>
      <c r="J10471" s="220"/>
      <c r="K10471" s="220"/>
      <c r="L10471" s="220"/>
      <c r="M10471" s="326"/>
      <c r="N10471" s="220"/>
      <c r="O10471" s="220"/>
      <c r="P10471" s="220"/>
      <c r="Q10471" s="326"/>
      <c r="R10471" s="326"/>
      <c r="S10471" s="326"/>
      <c r="T10471" s="326"/>
    </row>
    <row r="10472" spans="1:20">
      <c r="A10472" s="220"/>
      <c r="B10472" s="220"/>
      <c r="C10472" s="220"/>
      <c r="D10472" s="220"/>
      <c r="E10472" s="220"/>
      <c r="F10472" s="220"/>
      <c r="G10472" s="220"/>
      <c r="H10472" s="220"/>
      <c r="I10472" s="220"/>
      <c r="J10472" s="220"/>
      <c r="K10472" s="220"/>
      <c r="L10472" s="220"/>
      <c r="M10472" s="326"/>
      <c r="N10472" s="220"/>
      <c r="O10472" s="220"/>
      <c r="P10472" s="220"/>
      <c r="Q10472" s="326"/>
      <c r="R10472" s="326"/>
      <c r="S10472" s="326"/>
      <c r="T10472" s="326"/>
    </row>
    <row r="10473" spans="1:20">
      <c r="A10473" s="220"/>
      <c r="B10473" s="220"/>
      <c r="C10473" s="220"/>
      <c r="D10473" s="220"/>
      <c r="E10473" s="220"/>
      <c r="F10473" s="220"/>
      <c r="G10473" s="220"/>
      <c r="H10473" s="220"/>
      <c r="I10473" s="220"/>
      <c r="J10473" s="220"/>
      <c r="K10473" s="220"/>
      <c r="L10473" s="220"/>
      <c r="M10473" s="326"/>
      <c r="N10473" s="220"/>
      <c r="O10473" s="220"/>
      <c r="P10473" s="220"/>
      <c r="Q10473" s="326"/>
      <c r="R10473" s="326"/>
      <c r="S10473" s="326"/>
      <c r="T10473" s="326"/>
    </row>
    <row r="10474" spans="1:20">
      <c r="A10474" s="220"/>
      <c r="B10474" s="220"/>
      <c r="C10474" s="220"/>
      <c r="D10474" s="220"/>
      <c r="E10474" s="220"/>
      <c r="F10474" s="220"/>
      <c r="G10474" s="220"/>
      <c r="H10474" s="220"/>
      <c r="I10474" s="220"/>
      <c r="J10474" s="220"/>
      <c r="K10474" s="220"/>
      <c r="L10474" s="220"/>
      <c r="M10474" s="326"/>
      <c r="N10474" s="220"/>
      <c r="O10474" s="220"/>
      <c r="P10474" s="220"/>
      <c r="Q10474" s="326"/>
      <c r="R10474" s="326"/>
      <c r="S10474" s="326"/>
      <c r="T10474" s="326"/>
    </row>
    <row r="10475" spans="1:20">
      <c r="A10475" s="220"/>
      <c r="B10475" s="220"/>
      <c r="C10475" s="220"/>
      <c r="D10475" s="220"/>
      <c r="E10475" s="220"/>
      <c r="F10475" s="220"/>
      <c r="G10475" s="220"/>
      <c r="H10475" s="220"/>
      <c r="I10475" s="220"/>
      <c r="J10475" s="220"/>
      <c r="K10475" s="220"/>
      <c r="L10475" s="220"/>
      <c r="M10475" s="326"/>
      <c r="N10475" s="220"/>
      <c r="O10475" s="220"/>
      <c r="P10475" s="220"/>
      <c r="Q10475" s="326"/>
      <c r="R10475" s="326"/>
      <c r="S10475" s="326"/>
      <c r="T10475" s="326"/>
    </row>
    <row r="10476" spans="1:20">
      <c r="A10476" s="220"/>
      <c r="B10476" s="220"/>
      <c r="C10476" s="220"/>
      <c r="D10476" s="220"/>
      <c r="E10476" s="220"/>
      <c r="F10476" s="220"/>
      <c r="G10476" s="220"/>
      <c r="H10476" s="220"/>
      <c r="I10476" s="220"/>
      <c r="J10476" s="220"/>
      <c r="K10476" s="220"/>
      <c r="L10476" s="220"/>
      <c r="M10476" s="326"/>
      <c r="N10476" s="220"/>
      <c r="O10476" s="220"/>
      <c r="P10476" s="220"/>
      <c r="Q10476" s="326"/>
      <c r="R10476" s="326"/>
      <c r="S10476" s="326"/>
      <c r="T10476" s="326"/>
    </row>
    <row r="10477" spans="1:20">
      <c r="A10477" s="220"/>
      <c r="B10477" s="220"/>
      <c r="C10477" s="220"/>
      <c r="D10477" s="220"/>
      <c r="E10477" s="220"/>
      <c r="F10477" s="220"/>
      <c r="G10477" s="220"/>
      <c r="H10477" s="220"/>
      <c r="I10477" s="220"/>
      <c r="J10477" s="220"/>
      <c r="K10477" s="220"/>
      <c r="L10477" s="220"/>
      <c r="M10477" s="326"/>
      <c r="N10477" s="220"/>
      <c r="O10477" s="220"/>
      <c r="P10477" s="220"/>
      <c r="Q10477" s="326"/>
      <c r="R10477" s="326"/>
      <c r="S10477" s="326"/>
      <c r="T10477" s="326"/>
    </row>
    <row r="10478" spans="1:20">
      <c r="A10478" s="220"/>
      <c r="B10478" s="220"/>
      <c r="C10478" s="220"/>
      <c r="D10478" s="220"/>
      <c r="E10478" s="220"/>
      <c r="F10478" s="220"/>
      <c r="G10478" s="220"/>
      <c r="H10478" s="220"/>
      <c r="I10478" s="220"/>
      <c r="J10478" s="220"/>
      <c r="K10478" s="220"/>
      <c r="L10478" s="220"/>
      <c r="M10478" s="326"/>
      <c r="N10478" s="220"/>
      <c r="O10478" s="220"/>
      <c r="P10478" s="220"/>
      <c r="Q10478" s="326"/>
      <c r="R10478" s="326"/>
      <c r="S10478" s="326"/>
      <c r="T10478" s="326"/>
    </row>
    <row r="10479" spans="1:20">
      <c r="A10479" s="220"/>
      <c r="B10479" s="220"/>
      <c r="C10479" s="220"/>
      <c r="D10479" s="220"/>
      <c r="E10479" s="220"/>
      <c r="F10479" s="220"/>
      <c r="G10479" s="220"/>
      <c r="H10479" s="220"/>
      <c r="I10479" s="220"/>
      <c r="J10479" s="220"/>
      <c r="K10479" s="220"/>
      <c r="L10479" s="220"/>
      <c r="M10479" s="326"/>
      <c r="N10479" s="220"/>
      <c r="O10479" s="220"/>
      <c r="P10479" s="220"/>
      <c r="Q10479" s="326"/>
      <c r="R10479" s="326"/>
      <c r="S10479" s="326"/>
      <c r="T10479" s="326"/>
    </row>
    <row r="10480" spans="1:20">
      <c r="A10480" s="220"/>
      <c r="B10480" s="220"/>
      <c r="C10480" s="220"/>
      <c r="D10480" s="220"/>
      <c r="E10480" s="220"/>
      <c r="F10480" s="220"/>
      <c r="G10480" s="220"/>
      <c r="H10480" s="220"/>
      <c r="I10480" s="220"/>
      <c r="J10480" s="220"/>
      <c r="K10480" s="220"/>
      <c r="L10480" s="220"/>
      <c r="M10480" s="326"/>
      <c r="N10480" s="220"/>
      <c r="O10480" s="220"/>
      <c r="P10480" s="220"/>
      <c r="Q10480" s="326"/>
      <c r="R10480" s="326"/>
      <c r="S10480" s="326"/>
      <c r="T10480" s="326"/>
    </row>
    <row r="10481" spans="1:20">
      <c r="A10481" s="220"/>
      <c r="B10481" s="220"/>
      <c r="C10481" s="220"/>
      <c r="D10481" s="220"/>
      <c r="E10481" s="220"/>
      <c r="F10481" s="220"/>
      <c r="G10481" s="220"/>
      <c r="H10481" s="220"/>
      <c r="I10481" s="220"/>
      <c r="J10481" s="220"/>
      <c r="K10481" s="220"/>
      <c r="L10481" s="220"/>
      <c r="M10481" s="326"/>
      <c r="N10481" s="220"/>
      <c r="O10481" s="220"/>
      <c r="P10481" s="220"/>
      <c r="Q10481" s="326"/>
      <c r="R10481" s="326"/>
      <c r="S10481" s="326"/>
      <c r="T10481" s="326"/>
    </row>
    <row r="10482" spans="1:20">
      <c r="A10482" s="220"/>
      <c r="B10482" s="220"/>
      <c r="C10482" s="220"/>
      <c r="D10482" s="220"/>
      <c r="E10482" s="220"/>
      <c r="F10482" s="220"/>
      <c r="G10482" s="220"/>
      <c r="H10482" s="220"/>
      <c r="I10482" s="220"/>
      <c r="J10482" s="220"/>
      <c r="K10482" s="220"/>
      <c r="L10482" s="220"/>
      <c r="M10482" s="326"/>
      <c r="N10482" s="220"/>
      <c r="O10482" s="220"/>
      <c r="P10482" s="220"/>
      <c r="Q10482" s="326"/>
      <c r="R10482" s="326"/>
      <c r="S10482" s="326"/>
      <c r="T10482" s="326"/>
    </row>
    <row r="10483" spans="1:20">
      <c r="A10483" s="220"/>
      <c r="B10483" s="220"/>
      <c r="C10483" s="220"/>
      <c r="D10483" s="220"/>
      <c r="E10483" s="220"/>
      <c r="F10483" s="220"/>
      <c r="G10483" s="220"/>
      <c r="H10483" s="220"/>
      <c r="I10483" s="220"/>
      <c r="J10483" s="220"/>
      <c r="K10483" s="220"/>
      <c r="L10483" s="220"/>
      <c r="M10483" s="326"/>
      <c r="N10483" s="220"/>
      <c r="O10483" s="220"/>
      <c r="P10483" s="220"/>
      <c r="Q10483" s="326"/>
      <c r="R10483" s="326"/>
      <c r="S10483" s="326"/>
      <c r="T10483" s="326"/>
    </row>
    <row r="10484" spans="1:20">
      <c r="A10484" s="220"/>
      <c r="B10484" s="220"/>
      <c r="C10484" s="220"/>
      <c r="D10484" s="220"/>
      <c r="E10484" s="220"/>
      <c r="F10484" s="220"/>
      <c r="G10484" s="220"/>
      <c r="H10484" s="220"/>
      <c r="I10484" s="220"/>
      <c r="J10484" s="220"/>
      <c r="K10484" s="220"/>
      <c r="L10484" s="220"/>
      <c r="M10484" s="326"/>
      <c r="N10484" s="220"/>
      <c r="O10484" s="220"/>
      <c r="P10484" s="220"/>
      <c r="Q10484" s="326"/>
      <c r="R10484" s="326"/>
      <c r="S10484" s="326"/>
      <c r="T10484" s="326"/>
    </row>
    <row r="10485" spans="1:20">
      <c r="A10485" s="220"/>
      <c r="B10485" s="220"/>
      <c r="C10485" s="220"/>
      <c r="D10485" s="220"/>
      <c r="E10485" s="220"/>
      <c r="F10485" s="220"/>
      <c r="G10485" s="220"/>
      <c r="H10485" s="220"/>
      <c r="I10485" s="220"/>
      <c r="J10485" s="220"/>
      <c r="K10485" s="220"/>
      <c r="L10485" s="220"/>
      <c r="M10485" s="326"/>
      <c r="N10485" s="220"/>
      <c r="O10485" s="220"/>
      <c r="P10485" s="220"/>
      <c r="Q10485" s="326"/>
      <c r="R10485" s="326"/>
      <c r="S10485" s="326"/>
      <c r="T10485" s="326"/>
    </row>
    <row r="10486" spans="1:20">
      <c r="A10486" s="220"/>
      <c r="B10486" s="220"/>
      <c r="C10486" s="220"/>
      <c r="D10486" s="220"/>
      <c r="E10486" s="220"/>
      <c r="F10486" s="220"/>
      <c r="G10486" s="220"/>
      <c r="H10486" s="220"/>
      <c r="I10486" s="220"/>
      <c r="J10486" s="220"/>
      <c r="K10486" s="220"/>
      <c r="L10486" s="220"/>
      <c r="M10486" s="326"/>
      <c r="N10486" s="220"/>
      <c r="O10486" s="220"/>
      <c r="P10486" s="220"/>
      <c r="Q10486" s="326"/>
      <c r="R10486" s="326"/>
      <c r="S10486" s="326"/>
      <c r="T10486" s="326"/>
    </row>
    <row r="10487" spans="1:20">
      <c r="A10487" s="220"/>
      <c r="B10487" s="220"/>
      <c r="C10487" s="220"/>
      <c r="D10487" s="220"/>
      <c r="E10487" s="220"/>
      <c r="F10487" s="220"/>
      <c r="G10487" s="220"/>
      <c r="H10487" s="220"/>
      <c r="I10487" s="220"/>
      <c r="J10487" s="220"/>
      <c r="K10487" s="220"/>
      <c r="L10487" s="220"/>
      <c r="M10487" s="326"/>
      <c r="N10487" s="220"/>
      <c r="O10487" s="220"/>
      <c r="P10487" s="220"/>
      <c r="Q10487" s="326"/>
      <c r="R10487" s="326"/>
      <c r="S10487" s="326"/>
      <c r="T10487" s="326"/>
    </row>
    <row r="10488" spans="1:20">
      <c r="A10488" s="220"/>
      <c r="B10488" s="220"/>
      <c r="C10488" s="220"/>
      <c r="D10488" s="220"/>
      <c r="E10488" s="220"/>
      <c r="F10488" s="220"/>
      <c r="G10488" s="220"/>
      <c r="H10488" s="220"/>
      <c r="I10488" s="220"/>
      <c r="J10488" s="220"/>
      <c r="K10488" s="220"/>
      <c r="L10488" s="220"/>
      <c r="M10488" s="326"/>
      <c r="N10488" s="220"/>
      <c r="O10488" s="220"/>
      <c r="P10488" s="220"/>
      <c r="Q10488" s="326"/>
      <c r="R10488" s="326"/>
      <c r="S10488" s="326"/>
      <c r="T10488" s="326"/>
    </row>
    <row r="10489" spans="1:20">
      <c r="A10489" s="220"/>
      <c r="B10489" s="220"/>
      <c r="C10489" s="220"/>
      <c r="D10489" s="220"/>
      <c r="E10489" s="220"/>
      <c r="F10489" s="220"/>
      <c r="G10489" s="220"/>
      <c r="H10489" s="220"/>
      <c r="I10489" s="220"/>
      <c r="J10489" s="220"/>
      <c r="K10489" s="220"/>
      <c r="L10489" s="220"/>
      <c r="M10489" s="326"/>
      <c r="N10489" s="220"/>
      <c r="O10489" s="220"/>
      <c r="P10489" s="220"/>
      <c r="Q10489" s="326"/>
      <c r="R10489" s="326"/>
      <c r="S10489" s="326"/>
      <c r="T10489" s="326"/>
    </row>
    <row r="10490" spans="1:20">
      <c r="A10490" s="220"/>
      <c r="B10490" s="220"/>
      <c r="C10490" s="220"/>
      <c r="D10490" s="220"/>
      <c r="E10490" s="220"/>
      <c r="F10490" s="220"/>
      <c r="G10490" s="220"/>
      <c r="H10490" s="220"/>
      <c r="I10490" s="220"/>
      <c r="J10490" s="220"/>
      <c r="K10490" s="220"/>
      <c r="L10490" s="220"/>
      <c r="M10490" s="326"/>
      <c r="N10490" s="220"/>
      <c r="O10490" s="220"/>
      <c r="P10490" s="220"/>
      <c r="Q10490" s="326"/>
      <c r="R10490" s="326"/>
      <c r="S10490" s="326"/>
      <c r="T10490" s="326"/>
    </row>
    <row r="10491" spans="1:20">
      <c r="A10491" s="220"/>
      <c r="B10491" s="220"/>
      <c r="C10491" s="220"/>
      <c r="D10491" s="220"/>
      <c r="E10491" s="220"/>
      <c r="F10491" s="220"/>
      <c r="G10491" s="220"/>
      <c r="H10491" s="220"/>
      <c r="I10491" s="220"/>
      <c r="J10491" s="220"/>
      <c r="K10491" s="220"/>
      <c r="L10491" s="220"/>
      <c r="M10491" s="326"/>
      <c r="N10491" s="220"/>
      <c r="O10491" s="220"/>
      <c r="P10491" s="220"/>
      <c r="Q10491" s="326"/>
      <c r="R10491" s="326"/>
      <c r="S10491" s="326"/>
      <c r="T10491" s="326"/>
    </row>
    <row r="10492" spans="1:20">
      <c r="A10492" s="220"/>
      <c r="B10492" s="220"/>
      <c r="C10492" s="220"/>
      <c r="D10492" s="220"/>
      <c r="E10492" s="220"/>
      <c r="F10492" s="220"/>
      <c r="G10492" s="220"/>
      <c r="H10492" s="220"/>
      <c r="I10492" s="220"/>
      <c r="J10492" s="220"/>
      <c r="K10492" s="220"/>
      <c r="L10492" s="220"/>
      <c r="M10492" s="326"/>
      <c r="N10492" s="220"/>
      <c r="O10492" s="220"/>
      <c r="P10492" s="220"/>
      <c r="Q10492" s="326"/>
      <c r="R10492" s="326"/>
      <c r="S10492" s="326"/>
      <c r="T10492" s="326"/>
    </row>
    <row r="10493" spans="1:20">
      <c r="A10493" s="220"/>
      <c r="B10493" s="220"/>
      <c r="C10493" s="220"/>
      <c r="D10493" s="220"/>
      <c r="E10493" s="220"/>
      <c r="F10493" s="220"/>
      <c r="G10493" s="220"/>
      <c r="H10493" s="220"/>
      <c r="I10493" s="220"/>
      <c r="J10493" s="220"/>
      <c r="K10493" s="220"/>
      <c r="L10493" s="220"/>
      <c r="M10493" s="326"/>
      <c r="N10493" s="220"/>
      <c r="O10493" s="220"/>
      <c r="P10493" s="220"/>
      <c r="Q10493" s="326"/>
      <c r="R10493" s="326"/>
      <c r="S10493" s="326"/>
      <c r="T10493" s="326"/>
    </row>
    <row r="10494" spans="1:20">
      <c r="A10494" s="220"/>
      <c r="B10494" s="220"/>
      <c r="C10494" s="220"/>
      <c r="D10494" s="220"/>
      <c r="E10494" s="220"/>
      <c r="F10494" s="220"/>
      <c r="G10494" s="220"/>
      <c r="H10494" s="220"/>
      <c r="I10494" s="220"/>
      <c r="J10494" s="220"/>
      <c r="K10494" s="220"/>
      <c r="L10494" s="220"/>
      <c r="M10494" s="326"/>
      <c r="N10494" s="220"/>
      <c r="O10494" s="220"/>
      <c r="P10494" s="220"/>
      <c r="Q10494" s="326"/>
      <c r="R10494" s="326"/>
      <c r="S10494" s="326"/>
      <c r="T10494" s="326"/>
    </row>
    <row r="10495" spans="1:20">
      <c r="A10495" s="220"/>
      <c r="B10495" s="220"/>
      <c r="C10495" s="220"/>
      <c r="D10495" s="220"/>
      <c r="E10495" s="220"/>
      <c r="F10495" s="220"/>
      <c r="G10495" s="220"/>
      <c r="H10495" s="220"/>
      <c r="I10495" s="220"/>
      <c r="J10495" s="220"/>
      <c r="K10495" s="220"/>
      <c r="L10495" s="220"/>
      <c r="M10495" s="326"/>
      <c r="N10495" s="220"/>
      <c r="O10495" s="220"/>
      <c r="P10495" s="220"/>
      <c r="Q10495" s="326"/>
      <c r="R10495" s="326"/>
      <c r="S10495" s="326"/>
      <c r="T10495" s="326"/>
    </row>
    <row r="10496" spans="1:20">
      <c r="A10496" s="220"/>
      <c r="B10496" s="220"/>
      <c r="C10496" s="220"/>
      <c r="D10496" s="220"/>
      <c r="E10496" s="220"/>
      <c r="F10496" s="220"/>
      <c r="G10496" s="220"/>
      <c r="H10496" s="220"/>
      <c r="I10496" s="220"/>
      <c r="J10496" s="220"/>
      <c r="K10496" s="220"/>
      <c r="L10496" s="220"/>
      <c r="M10496" s="326"/>
      <c r="N10496" s="220"/>
      <c r="O10496" s="220"/>
      <c r="P10496" s="220"/>
      <c r="Q10496" s="326"/>
      <c r="R10496" s="326"/>
      <c r="S10496" s="326"/>
      <c r="T10496" s="326"/>
    </row>
    <row r="10497" spans="1:20">
      <c r="A10497" s="220"/>
      <c r="B10497" s="220"/>
      <c r="C10497" s="220"/>
      <c r="D10497" s="220"/>
      <c r="E10497" s="220"/>
      <c r="F10497" s="220"/>
      <c r="G10497" s="220"/>
      <c r="H10497" s="220"/>
      <c r="I10497" s="220"/>
      <c r="J10497" s="220"/>
      <c r="K10497" s="220"/>
      <c r="L10497" s="220"/>
      <c r="M10497" s="326"/>
      <c r="N10497" s="220"/>
      <c r="O10497" s="220"/>
      <c r="P10497" s="220"/>
      <c r="Q10497" s="326"/>
      <c r="R10497" s="326"/>
      <c r="S10497" s="326"/>
      <c r="T10497" s="326"/>
    </row>
    <row r="10498" spans="1:20">
      <c r="A10498" s="220"/>
      <c r="B10498" s="220"/>
      <c r="C10498" s="220"/>
      <c r="D10498" s="220"/>
      <c r="E10498" s="220"/>
      <c r="F10498" s="220"/>
      <c r="G10498" s="220"/>
      <c r="H10498" s="220"/>
      <c r="I10498" s="220"/>
      <c r="J10498" s="220"/>
      <c r="K10498" s="220"/>
      <c r="L10498" s="220"/>
      <c r="M10498" s="326"/>
      <c r="N10498" s="220"/>
      <c r="O10498" s="220"/>
      <c r="P10498" s="220"/>
      <c r="Q10498" s="326"/>
      <c r="R10498" s="326"/>
      <c r="S10498" s="326"/>
      <c r="T10498" s="326"/>
    </row>
    <row r="10499" spans="1:20">
      <c r="A10499" s="220"/>
      <c r="B10499" s="220"/>
      <c r="C10499" s="220"/>
      <c r="D10499" s="220"/>
      <c r="E10499" s="220"/>
      <c r="F10499" s="220"/>
      <c r="G10499" s="220"/>
      <c r="H10499" s="220"/>
      <c r="I10499" s="220"/>
      <c r="J10499" s="220"/>
      <c r="K10499" s="220"/>
      <c r="L10499" s="220"/>
      <c r="M10499" s="326"/>
      <c r="N10499" s="220"/>
      <c r="O10499" s="220"/>
      <c r="P10499" s="220"/>
      <c r="Q10499" s="326"/>
      <c r="R10499" s="326"/>
      <c r="S10499" s="326"/>
      <c r="T10499" s="326"/>
    </row>
    <row r="10500" spans="1:20">
      <c r="A10500" s="220"/>
      <c r="B10500" s="220"/>
      <c r="C10500" s="220"/>
      <c r="D10500" s="220"/>
      <c r="E10500" s="220"/>
      <c r="F10500" s="220"/>
      <c r="G10500" s="220"/>
      <c r="H10500" s="220"/>
      <c r="I10500" s="220"/>
      <c r="J10500" s="220"/>
      <c r="K10500" s="220"/>
      <c r="L10500" s="220"/>
      <c r="M10500" s="326"/>
      <c r="N10500" s="220"/>
      <c r="O10500" s="220"/>
      <c r="P10500" s="220"/>
      <c r="Q10500" s="326"/>
      <c r="R10500" s="326"/>
      <c r="S10500" s="326"/>
      <c r="T10500" s="326"/>
    </row>
    <row r="10501" spans="1:20">
      <c r="A10501" s="220"/>
      <c r="B10501" s="220"/>
      <c r="C10501" s="220"/>
      <c r="D10501" s="220"/>
      <c r="E10501" s="220"/>
      <c r="F10501" s="220"/>
      <c r="G10501" s="220"/>
      <c r="H10501" s="220"/>
      <c r="I10501" s="220"/>
      <c r="J10501" s="220"/>
      <c r="K10501" s="220"/>
      <c r="L10501" s="220"/>
      <c r="M10501" s="326"/>
      <c r="N10501" s="220"/>
      <c r="O10501" s="220"/>
      <c r="P10501" s="220"/>
      <c r="Q10501" s="326"/>
      <c r="R10501" s="326"/>
      <c r="S10501" s="326"/>
      <c r="T10501" s="326"/>
    </row>
    <row r="10502" spans="1:20">
      <c r="A10502" s="220"/>
      <c r="B10502" s="220"/>
      <c r="C10502" s="220"/>
      <c r="D10502" s="220"/>
      <c r="E10502" s="220"/>
      <c r="F10502" s="220"/>
      <c r="G10502" s="220"/>
      <c r="H10502" s="220"/>
      <c r="I10502" s="220"/>
      <c r="J10502" s="220"/>
      <c r="K10502" s="220"/>
      <c r="L10502" s="220"/>
      <c r="M10502" s="326"/>
      <c r="N10502" s="220"/>
      <c r="O10502" s="220"/>
      <c r="P10502" s="220"/>
      <c r="Q10502" s="326"/>
      <c r="R10502" s="326"/>
      <c r="S10502" s="326"/>
      <c r="T10502" s="326"/>
    </row>
    <row r="10503" spans="1:20">
      <c r="A10503" s="220"/>
      <c r="B10503" s="220"/>
      <c r="C10503" s="220"/>
      <c r="D10503" s="220"/>
      <c r="E10503" s="220"/>
      <c r="F10503" s="220"/>
      <c r="G10503" s="220"/>
      <c r="H10503" s="220"/>
      <c r="I10503" s="220"/>
      <c r="J10503" s="220"/>
      <c r="K10503" s="220"/>
      <c r="L10503" s="220"/>
      <c r="M10503" s="326"/>
      <c r="N10503" s="220"/>
      <c r="O10503" s="220"/>
      <c r="P10503" s="220"/>
      <c r="Q10503" s="326"/>
      <c r="R10503" s="326"/>
      <c r="S10503" s="326"/>
      <c r="T10503" s="326"/>
    </row>
    <row r="10504" spans="1:20">
      <c r="A10504" s="220"/>
      <c r="B10504" s="220"/>
      <c r="C10504" s="220"/>
      <c r="D10504" s="220"/>
      <c r="E10504" s="220"/>
      <c r="F10504" s="220"/>
      <c r="G10504" s="220"/>
      <c r="H10504" s="220"/>
      <c r="I10504" s="220"/>
      <c r="J10504" s="220"/>
      <c r="K10504" s="220"/>
      <c r="L10504" s="220"/>
      <c r="M10504" s="326"/>
      <c r="N10504" s="220"/>
      <c r="O10504" s="220"/>
      <c r="P10504" s="220"/>
      <c r="Q10504" s="326"/>
      <c r="R10504" s="326"/>
      <c r="S10504" s="326"/>
      <c r="T10504" s="326"/>
    </row>
    <row r="10505" spans="1:20">
      <c r="A10505" s="220"/>
      <c r="B10505" s="220"/>
      <c r="C10505" s="220"/>
      <c r="D10505" s="220"/>
      <c r="E10505" s="220"/>
      <c r="F10505" s="220"/>
      <c r="G10505" s="220"/>
      <c r="H10505" s="220"/>
      <c r="I10505" s="220"/>
      <c r="J10505" s="220"/>
      <c r="K10505" s="220"/>
      <c r="L10505" s="220"/>
      <c r="M10505" s="326"/>
      <c r="N10505" s="220"/>
      <c r="O10505" s="220"/>
      <c r="P10505" s="220"/>
      <c r="Q10505" s="326"/>
      <c r="R10505" s="326"/>
      <c r="S10505" s="326"/>
      <c r="T10505" s="326"/>
    </row>
    <row r="10506" spans="1:20">
      <c r="A10506" s="220"/>
      <c r="B10506" s="220"/>
      <c r="C10506" s="220"/>
      <c r="D10506" s="220"/>
      <c r="E10506" s="220"/>
      <c r="F10506" s="220"/>
      <c r="G10506" s="220"/>
      <c r="H10506" s="220"/>
      <c r="I10506" s="220"/>
      <c r="J10506" s="220"/>
      <c r="K10506" s="220"/>
      <c r="L10506" s="220"/>
      <c r="M10506" s="326"/>
      <c r="N10506" s="220"/>
      <c r="O10506" s="220"/>
      <c r="P10506" s="220"/>
      <c r="Q10506" s="326"/>
      <c r="R10506" s="326"/>
      <c r="S10506" s="326"/>
      <c r="T10506" s="326"/>
    </row>
    <row r="10507" spans="1:20">
      <c r="A10507" s="220"/>
      <c r="B10507" s="220"/>
      <c r="C10507" s="220"/>
      <c r="D10507" s="220"/>
      <c r="E10507" s="220"/>
      <c r="F10507" s="220"/>
      <c r="G10507" s="220"/>
      <c r="H10507" s="220"/>
      <c r="I10507" s="220"/>
      <c r="J10507" s="220"/>
      <c r="K10507" s="220"/>
      <c r="L10507" s="220"/>
      <c r="M10507" s="326"/>
      <c r="N10507" s="220"/>
      <c r="O10507" s="220"/>
      <c r="P10507" s="220"/>
      <c r="Q10507" s="326"/>
      <c r="R10507" s="326"/>
      <c r="S10507" s="326"/>
      <c r="T10507" s="326"/>
    </row>
    <row r="10508" spans="1:20">
      <c r="A10508" s="220"/>
      <c r="B10508" s="220"/>
      <c r="C10508" s="220"/>
      <c r="D10508" s="220"/>
      <c r="E10508" s="220"/>
      <c r="F10508" s="220"/>
      <c r="G10508" s="220"/>
      <c r="H10508" s="220"/>
      <c r="I10508" s="220"/>
      <c r="J10508" s="220"/>
      <c r="K10508" s="220"/>
      <c r="L10508" s="220"/>
      <c r="M10508" s="326"/>
      <c r="N10508" s="220"/>
      <c r="O10508" s="220"/>
      <c r="P10508" s="220"/>
      <c r="Q10508" s="326"/>
      <c r="R10508" s="326"/>
      <c r="S10508" s="326"/>
      <c r="T10508" s="326"/>
    </row>
    <row r="10509" spans="1:20">
      <c r="A10509" s="220"/>
      <c r="B10509" s="220"/>
      <c r="C10509" s="220"/>
      <c r="D10509" s="220"/>
      <c r="E10509" s="220"/>
      <c r="F10509" s="220"/>
      <c r="G10509" s="220"/>
      <c r="H10509" s="220"/>
      <c r="I10509" s="220"/>
      <c r="J10509" s="220"/>
      <c r="K10509" s="220"/>
      <c r="L10509" s="220"/>
      <c r="M10509" s="326"/>
      <c r="N10509" s="220"/>
      <c r="O10509" s="220"/>
      <c r="P10509" s="220"/>
      <c r="Q10509" s="326"/>
      <c r="R10509" s="326"/>
      <c r="S10509" s="326"/>
      <c r="T10509" s="326"/>
    </row>
    <row r="10510" spans="1:20">
      <c r="A10510" s="220"/>
      <c r="B10510" s="220"/>
      <c r="C10510" s="220"/>
      <c r="D10510" s="220"/>
      <c r="E10510" s="220"/>
      <c r="F10510" s="220"/>
      <c r="G10510" s="220"/>
      <c r="H10510" s="220"/>
      <c r="I10510" s="220"/>
      <c r="J10510" s="220"/>
      <c r="K10510" s="220"/>
      <c r="L10510" s="220"/>
      <c r="M10510" s="326"/>
      <c r="N10510" s="220"/>
      <c r="O10510" s="220"/>
      <c r="P10510" s="220"/>
      <c r="Q10510" s="326"/>
      <c r="R10510" s="326"/>
      <c r="S10510" s="326"/>
      <c r="T10510" s="326"/>
    </row>
    <row r="10511" spans="1:20">
      <c r="A10511" s="220"/>
      <c r="B10511" s="220"/>
      <c r="C10511" s="220"/>
      <c r="D10511" s="220"/>
      <c r="E10511" s="220"/>
      <c r="F10511" s="220"/>
      <c r="G10511" s="220"/>
      <c r="H10511" s="220"/>
      <c r="I10511" s="220"/>
      <c r="J10511" s="220"/>
      <c r="K10511" s="220"/>
      <c r="L10511" s="220"/>
      <c r="M10511" s="326"/>
      <c r="N10511" s="220"/>
      <c r="O10511" s="220"/>
      <c r="P10511" s="220"/>
      <c r="Q10511" s="326"/>
      <c r="R10511" s="326"/>
      <c r="S10511" s="326"/>
      <c r="T10511" s="326"/>
    </row>
    <row r="10512" spans="1:20">
      <c r="A10512" s="220"/>
      <c r="B10512" s="220"/>
      <c r="C10512" s="220"/>
      <c r="D10512" s="220"/>
      <c r="E10512" s="220"/>
      <c r="F10512" s="220"/>
      <c r="G10512" s="220"/>
      <c r="H10512" s="220"/>
      <c r="I10512" s="220"/>
      <c r="J10512" s="220"/>
      <c r="K10512" s="220"/>
      <c r="L10512" s="220"/>
      <c r="M10512" s="326"/>
      <c r="N10512" s="220"/>
      <c r="O10512" s="220"/>
      <c r="P10512" s="220"/>
      <c r="Q10512" s="326"/>
      <c r="R10512" s="326"/>
      <c r="S10512" s="326"/>
      <c r="T10512" s="326"/>
    </row>
    <row r="10513" spans="1:20">
      <c r="A10513" s="220"/>
      <c r="B10513" s="220"/>
      <c r="C10513" s="220"/>
      <c r="D10513" s="220"/>
      <c r="E10513" s="220"/>
      <c r="F10513" s="220"/>
      <c r="G10513" s="220"/>
      <c r="H10513" s="220"/>
      <c r="I10513" s="220"/>
      <c r="J10513" s="220"/>
      <c r="K10513" s="220"/>
      <c r="L10513" s="220"/>
      <c r="M10513" s="326"/>
      <c r="N10513" s="220"/>
      <c r="O10513" s="220"/>
      <c r="P10513" s="220"/>
      <c r="Q10513" s="326"/>
      <c r="R10513" s="326"/>
      <c r="S10513" s="326"/>
      <c r="T10513" s="326"/>
    </row>
    <row r="10514" spans="1:20">
      <c r="A10514" s="220"/>
      <c r="B10514" s="220"/>
      <c r="C10514" s="220"/>
      <c r="D10514" s="220"/>
      <c r="E10514" s="220"/>
      <c r="F10514" s="220"/>
      <c r="G10514" s="220"/>
      <c r="H10514" s="220"/>
      <c r="I10514" s="220"/>
      <c r="J10514" s="220"/>
      <c r="K10514" s="220"/>
      <c r="L10514" s="220"/>
      <c r="M10514" s="326"/>
      <c r="N10514" s="220"/>
      <c r="O10514" s="220"/>
      <c r="P10514" s="220"/>
      <c r="Q10514" s="326"/>
      <c r="R10514" s="326"/>
      <c r="S10514" s="326"/>
      <c r="T10514" s="326"/>
    </row>
    <row r="10515" spans="1:20">
      <c r="A10515" s="220"/>
      <c r="B10515" s="220"/>
      <c r="C10515" s="220"/>
      <c r="D10515" s="220"/>
      <c r="E10515" s="220"/>
      <c r="F10515" s="220"/>
      <c r="G10515" s="220"/>
      <c r="H10515" s="220"/>
      <c r="I10515" s="220"/>
      <c r="J10515" s="220"/>
      <c r="K10515" s="220"/>
      <c r="L10515" s="220"/>
      <c r="M10515" s="326"/>
      <c r="N10515" s="220"/>
      <c r="O10515" s="220"/>
      <c r="P10515" s="220"/>
      <c r="Q10515" s="326"/>
      <c r="R10515" s="326"/>
      <c r="S10515" s="326"/>
      <c r="T10515" s="326"/>
    </row>
    <row r="10516" spans="1:20">
      <c r="A10516" s="220"/>
      <c r="B10516" s="220"/>
      <c r="C10516" s="220"/>
      <c r="D10516" s="220"/>
      <c r="E10516" s="220"/>
      <c r="F10516" s="220"/>
      <c r="G10516" s="220"/>
      <c r="H10516" s="220"/>
      <c r="I10516" s="220"/>
      <c r="J10516" s="220"/>
      <c r="K10516" s="220"/>
      <c r="L10516" s="220"/>
      <c r="M10516" s="326"/>
      <c r="N10516" s="220"/>
      <c r="O10516" s="220"/>
      <c r="P10516" s="220"/>
      <c r="Q10516" s="326"/>
      <c r="R10516" s="326"/>
      <c r="S10516" s="326"/>
      <c r="T10516" s="326"/>
    </row>
    <row r="10517" spans="1:20">
      <c r="A10517" s="220"/>
      <c r="B10517" s="220"/>
      <c r="C10517" s="220"/>
      <c r="D10517" s="220"/>
      <c r="E10517" s="220"/>
      <c r="F10517" s="220"/>
      <c r="G10517" s="220"/>
      <c r="H10517" s="220"/>
      <c r="I10517" s="220"/>
      <c r="J10517" s="220"/>
      <c r="K10517" s="220"/>
      <c r="L10517" s="220"/>
      <c r="M10517" s="326"/>
      <c r="N10517" s="220"/>
      <c r="O10517" s="220"/>
      <c r="P10517" s="220"/>
      <c r="Q10517" s="326"/>
      <c r="R10517" s="326"/>
      <c r="S10517" s="326"/>
      <c r="T10517" s="326"/>
    </row>
    <row r="10518" spans="1:20">
      <c r="A10518" s="220"/>
      <c r="B10518" s="220"/>
      <c r="C10518" s="220"/>
      <c r="D10518" s="220"/>
      <c r="E10518" s="220"/>
      <c r="F10518" s="220"/>
      <c r="G10518" s="220"/>
      <c r="H10518" s="220"/>
      <c r="I10518" s="220"/>
      <c r="J10518" s="220"/>
      <c r="K10518" s="220"/>
      <c r="L10518" s="220"/>
      <c r="M10518" s="326"/>
      <c r="N10518" s="220"/>
      <c r="O10518" s="220"/>
      <c r="P10518" s="220"/>
      <c r="Q10518" s="326"/>
      <c r="R10518" s="326"/>
      <c r="S10518" s="326"/>
      <c r="T10518" s="326"/>
    </row>
    <row r="10519" spans="1:20">
      <c r="A10519" s="220"/>
      <c r="B10519" s="220"/>
      <c r="C10519" s="220"/>
      <c r="D10519" s="220"/>
      <c r="E10519" s="220"/>
      <c r="F10519" s="220"/>
      <c r="G10519" s="220"/>
      <c r="H10519" s="220"/>
      <c r="I10519" s="220"/>
      <c r="J10519" s="220"/>
      <c r="K10519" s="220"/>
      <c r="L10519" s="220"/>
      <c r="M10519" s="326"/>
      <c r="N10519" s="220"/>
      <c r="O10519" s="220"/>
      <c r="P10519" s="220"/>
      <c r="Q10519" s="326"/>
      <c r="R10519" s="326"/>
      <c r="S10519" s="326"/>
      <c r="T10519" s="326"/>
    </row>
    <row r="10520" spans="1:20">
      <c r="A10520" s="220"/>
      <c r="B10520" s="220"/>
      <c r="C10520" s="220"/>
      <c r="D10520" s="220"/>
      <c r="E10520" s="220"/>
      <c r="F10520" s="220"/>
      <c r="G10520" s="220"/>
      <c r="H10520" s="220"/>
      <c r="I10520" s="220"/>
      <c r="J10520" s="220"/>
      <c r="K10520" s="220"/>
      <c r="L10520" s="220"/>
      <c r="M10520" s="326"/>
      <c r="N10520" s="220"/>
      <c r="O10520" s="220"/>
      <c r="P10520" s="220"/>
      <c r="Q10520" s="326"/>
      <c r="R10520" s="326"/>
      <c r="S10520" s="326"/>
      <c r="T10520" s="326"/>
    </row>
    <row r="10521" spans="1:20">
      <c r="A10521" s="220"/>
      <c r="B10521" s="220"/>
      <c r="C10521" s="220"/>
      <c r="D10521" s="220"/>
      <c r="E10521" s="220"/>
      <c r="F10521" s="220"/>
      <c r="G10521" s="220"/>
      <c r="H10521" s="220"/>
      <c r="I10521" s="220"/>
      <c r="J10521" s="220"/>
      <c r="K10521" s="220"/>
      <c r="L10521" s="220"/>
      <c r="M10521" s="326"/>
      <c r="N10521" s="220"/>
      <c r="O10521" s="220"/>
      <c r="P10521" s="220"/>
      <c r="Q10521" s="326"/>
      <c r="R10521" s="326"/>
      <c r="S10521" s="326"/>
      <c r="T10521" s="326"/>
    </row>
    <row r="10522" spans="1:20">
      <c r="A10522" s="220"/>
      <c r="B10522" s="220"/>
      <c r="C10522" s="220"/>
      <c r="D10522" s="220"/>
      <c r="E10522" s="220"/>
      <c r="F10522" s="220"/>
      <c r="G10522" s="220"/>
      <c r="H10522" s="220"/>
      <c r="I10522" s="220"/>
      <c r="J10522" s="220"/>
      <c r="K10522" s="220"/>
      <c r="L10522" s="220"/>
      <c r="M10522" s="326"/>
      <c r="N10522" s="220"/>
      <c r="O10522" s="220"/>
      <c r="P10522" s="220"/>
      <c r="Q10522" s="326"/>
      <c r="R10522" s="326"/>
      <c r="S10522" s="326"/>
      <c r="T10522" s="326"/>
    </row>
    <row r="10523" spans="1:20">
      <c r="A10523" s="220"/>
      <c r="B10523" s="220"/>
      <c r="C10523" s="220"/>
      <c r="D10523" s="220"/>
      <c r="E10523" s="220"/>
      <c r="F10523" s="220"/>
      <c r="G10523" s="220"/>
      <c r="H10523" s="220"/>
      <c r="I10523" s="220"/>
      <c r="J10523" s="220"/>
      <c r="K10523" s="220"/>
      <c r="L10523" s="220"/>
      <c r="M10523" s="326"/>
      <c r="N10523" s="220"/>
      <c r="O10523" s="220"/>
      <c r="P10523" s="220"/>
      <c r="Q10523" s="326"/>
      <c r="R10523" s="326"/>
      <c r="S10523" s="326"/>
      <c r="T10523" s="326"/>
    </row>
    <row r="10524" spans="1:20">
      <c r="A10524" s="220"/>
      <c r="B10524" s="220"/>
      <c r="C10524" s="220"/>
      <c r="D10524" s="220"/>
      <c r="E10524" s="220"/>
      <c r="F10524" s="220"/>
      <c r="G10524" s="220"/>
      <c r="H10524" s="220"/>
      <c r="I10524" s="220"/>
      <c r="J10524" s="220"/>
      <c r="K10524" s="220"/>
      <c r="L10524" s="220"/>
      <c r="M10524" s="326"/>
      <c r="N10524" s="220"/>
      <c r="O10524" s="220"/>
      <c r="P10524" s="220"/>
      <c r="Q10524" s="326"/>
      <c r="R10524" s="326"/>
      <c r="S10524" s="326"/>
      <c r="T10524" s="326"/>
    </row>
    <row r="10525" spans="1:20">
      <c r="A10525" s="220"/>
      <c r="B10525" s="220"/>
      <c r="C10525" s="220"/>
      <c r="D10525" s="220"/>
      <c r="E10525" s="220"/>
      <c r="F10525" s="220"/>
      <c r="G10525" s="220"/>
      <c r="H10525" s="220"/>
      <c r="I10525" s="220"/>
      <c r="J10525" s="220"/>
      <c r="K10525" s="220"/>
      <c r="L10525" s="220"/>
      <c r="M10525" s="326"/>
      <c r="N10525" s="220"/>
      <c r="O10525" s="220"/>
      <c r="P10525" s="220"/>
      <c r="Q10525" s="326"/>
      <c r="R10525" s="326"/>
      <c r="S10525" s="326"/>
      <c r="T10525" s="326"/>
    </row>
    <row r="10526" spans="1:20">
      <c r="A10526" s="220"/>
      <c r="B10526" s="220"/>
      <c r="C10526" s="220"/>
      <c r="D10526" s="220"/>
      <c r="E10526" s="220"/>
      <c r="F10526" s="220"/>
      <c r="G10526" s="220"/>
      <c r="H10526" s="220"/>
      <c r="I10526" s="220"/>
      <c r="J10526" s="220"/>
      <c r="K10526" s="220"/>
      <c r="L10526" s="220"/>
      <c r="M10526" s="326"/>
      <c r="N10526" s="220"/>
      <c r="O10526" s="220"/>
      <c r="P10526" s="220"/>
      <c r="Q10526" s="326"/>
      <c r="R10526" s="326"/>
      <c r="S10526" s="326"/>
      <c r="T10526" s="326"/>
    </row>
    <row r="10527" spans="1:20">
      <c r="A10527" s="220"/>
      <c r="B10527" s="220"/>
      <c r="C10527" s="220"/>
      <c r="D10527" s="220"/>
      <c r="E10527" s="220"/>
      <c r="F10527" s="220"/>
      <c r="G10527" s="220"/>
      <c r="H10527" s="220"/>
      <c r="I10527" s="220"/>
      <c r="J10527" s="220"/>
      <c r="K10527" s="220"/>
      <c r="L10527" s="220"/>
      <c r="M10527" s="326"/>
      <c r="N10527" s="220"/>
      <c r="O10527" s="220"/>
      <c r="P10527" s="220"/>
      <c r="Q10527" s="326"/>
      <c r="R10527" s="326"/>
      <c r="S10527" s="326"/>
      <c r="T10527" s="326"/>
    </row>
    <row r="10528" spans="1:20">
      <c r="A10528" s="220"/>
      <c r="B10528" s="220"/>
      <c r="C10528" s="220"/>
      <c r="D10528" s="220"/>
      <c r="E10528" s="220"/>
      <c r="F10528" s="220"/>
      <c r="G10528" s="220"/>
      <c r="H10528" s="220"/>
      <c r="I10528" s="220"/>
      <c r="J10528" s="220"/>
      <c r="K10528" s="220"/>
      <c r="L10528" s="220"/>
      <c r="M10528" s="326"/>
      <c r="N10528" s="220"/>
      <c r="O10528" s="220"/>
      <c r="P10528" s="220"/>
      <c r="Q10528" s="326"/>
      <c r="R10528" s="326"/>
      <c r="S10528" s="326"/>
      <c r="T10528" s="326"/>
    </row>
    <row r="10529" spans="1:20">
      <c r="A10529" s="220"/>
      <c r="B10529" s="220"/>
      <c r="C10529" s="220"/>
      <c r="D10529" s="220"/>
      <c r="E10529" s="220"/>
      <c r="F10529" s="220"/>
      <c r="G10529" s="220"/>
      <c r="H10529" s="220"/>
      <c r="I10529" s="220"/>
      <c r="J10529" s="220"/>
      <c r="K10529" s="220"/>
      <c r="L10529" s="220"/>
      <c r="M10529" s="326"/>
      <c r="N10529" s="220"/>
      <c r="O10529" s="220"/>
      <c r="P10529" s="220"/>
      <c r="Q10529" s="326"/>
      <c r="R10529" s="326"/>
      <c r="S10529" s="326"/>
      <c r="T10529" s="326"/>
    </row>
    <row r="10530" spans="1:20">
      <c r="A10530" s="220"/>
      <c r="B10530" s="220"/>
      <c r="C10530" s="220"/>
      <c r="D10530" s="220"/>
      <c r="E10530" s="220"/>
      <c r="F10530" s="220"/>
      <c r="G10530" s="220"/>
      <c r="H10530" s="220"/>
      <c r="I10530" s="220"/>
      <c r="J10530" s="220"/>
      <c r="K10530" s="220"/>
      <c r="L10530" s="220"/>
      <c r="M10530" s="326"/>
      <c r="N10530" s="220"/>
      <c r="O10530" s="220"/>
      <c r="P10530" s="220"/>
      <c r="Q10530" s="326"/>
      <c r="R10530" s="326"/>
      <c r="S10530" s="326"/>
      <c r="T10530" s="326"/>
    </row>
    <row r="10531" spans="1:20">
      <c r="A10531" s="220"/>
      <c r="B10531" s="220"/>
      <c r="C10531" s="220"/>
      <c r="D10531" s="220"/>
      <c r="E10531" s="220"/>
      <c r="F10531" s="220"/>
      <c r="G10531" s="220"/>
      <c r="H10531" s="220"/>
      <c r="I10531" s="220"/>
      <c r="J10531" s="220"/>
      <c r="K10531" s="220"/>
      <c r="L10531" s="220"/>
      <c r="M10531" s="326"/>
      <c r="N10531" s="220"/>
      <c r="O10531" s="220"/>
      <c r="P10531" s="220"/>
      <c r="Q10531" s="326"/>
      <c r="R10531" s="326"/>
      <c r="S10531" s="326"/>
      <c r="T10531" s="326"/>
    </row>
    <row r="10532" spans="1:20">
      <c r="A10532" s="220"/>
      <c r="B10532" s="220"/>
      <c r="C10532" s="220"/>
      <c r="D10532" s="220"/>
      <c r="E10532" s="220"/>
      <c r="F10532" s="220"/>
      <c r="G10532" s="220"/>
      <c r="H10532" s="220"/>
      <c r="I10532" s="220"/>
      <c r="J10532" s="220"/>
      <c r="K10532" s="220"/>
      <c r="L10532" s="220"/>
      <c r="M10532" s="326"/>
      <c r="N10532" s="220"/>
      <c r="O10532" s="220"/>
      <c r="P10532" s="220"/>
      <c r="Q10532" s="326"/>
      <c r="R10532" s="326"/>
      <c r="S10532" s="326"/>
      <c r="T10532" s="326"/>
    </row>
    <row r="10533" spans="1:20">
      <c r="A10533" s="220"/>
      <c r="B10533" s="220"/>
      <c r="C10533" s="220"/>
      <c r="D10533" s="220"/>
      <c r="E10533" s="220"/>
      <c r="F10533" s="220"/>
      <c r="G10533" s="220"/>
      <c r="H10533" s="220"/>
      <c r="I10533" s="220"/>
      <c r="J10533" s="220"/>
      <c r="K10533" s="220"/>
      <c r="L10533" s="220"/>
      <c r="M10533" s="326"/>
      <c r="N10533" s="220"/>
      <c r="O10533" s="220"/>
      <c r="P10533" s="220"/>
      <c r="Q10533" s="326"/>
      <c r="R10533" s="326"/>
      <c r="S10533" s="326"/>
      <c r="T10533" s="326"/>
    </row>
    <row r="10534" spans="1:20">
      <c r="A10534" s="220"/>
      <c r="B10534" s="220"/>
      <c r="C10534" s="220"/>
      <c r="D10534" s="220"/>
      <c r="E10534" s="220"/>
      <c r="F10534" s="220"/>
      <c r="G10534" s="220"/>
      <c r="H10534" s="220"/>
      <c r="I10534" s="220"/>
      <c r="J10534" s="220"/>
      <c r="K10534" s="220"/>
      <c r="L10534" s="220"/>
      <c r="M10534" s="326"/>
      <c r="N10534" s="220"/>
      <c r="O10534" s="220"/>
      <c r="P10534" s="220"/>
      <c r="Q10534" s="326"/>
      <c r="R10534" s="326"/>
      <c r="S10534" s="326"/>
      <c r="T10534" s="326"/>
    </row>
    <row r="10535" spans="1:20">
      <c r="A10535" s="220"/>
      <c r="B10535" s="220"/>
      <c r="C10535" s="220"/>
      <c r="D10535" s="220"/>
      <c r="E10535" s="220"/>
      <c r="F10535" s="220"/>
      <c r="G10535" s="220"/>
      <c r="H10535" s="220"/>
      <c r="I10535" s="220"/>
      <c r="J10535" s="220"/>
      <c r="K10535" s="220"/>
      <c r="L10535" s="220"/>
      <c r="M10535" s="326"/>
      <c r="N10535" s="220"/>
      <c r="O10535" s="220"/>
      <c r="P10535" s="220"/>
      <c r="Q10535" s="326"/>
      <c r="R10535" s="326"/>
      <c r="S10535" s="326"/>
      <c r="T10535" s="326"/>
    </row>
    <row r="10536" spans="1:20">
      <c r="A10536" s="220"/>
      <c r="B10536" s="220"/>
      <c r="C10536" s="220"/>
      <c r="D10536" s="220"/>
      <c r="E10536" s="220"/>
      <c r="F10536" s="220"/>
      <c r="G10536" s="220"/>
      <c r="H10536" s="220"/>
      <c r="I10536" s="220"/>
      <c r="J10536" s="220"/>
      <c r="K10536" s="220"/>
      <c r="L10536" s="220"/>
      <c r="M10536" s="326"/>
      <c r="N10536" s="220"/>
      <c r="O10536" s="220"/>
      <c r="P10536" s="220"/>
      <c r="Q10536" s="326"/>
      <c r="R10536" s="326"/>
      <c r="S10536" s="326"/>
      <c r="T10536" s="326"/>
    </row>
    <row r="10537" spans="1:20">
      <c r="A10537" s="220"/>
      <c r="B10537" s="220"/>
      <c r="C10537" s="220"/>
      <c r="D10537" s="220"/>
      <c r="E10537" s="220"/>
      <c r="F10537" s="220"/>
      <c r="G10537" s="220"/>
      <c r="H10537" s="220"/>
      <c r="I10537" s="220"/>
      <c r="J10537" s="220"/>
      <c r="K10537" s="220"/>
      <c r="L10537" s="220"/>
      <c r="M10537" s="326"/>
      <c r="N10537" s="220"/>
      <c r="O10537" s="220"/>
      <c r="P10537" s="220"/>
      <c r="Q10537" s="326"/>
      <c r="R10537" s="326"/>
      <c r="S10537" s="326"/>
      <c r="T10537" s="326"/>
    </row>
    <row r="10538" spans="1:20">
      <c r="A10538" s="220"/>
      <c r="B10538" s="220"/>
      <c r="C10538" s="220"/>
      <c r="D10538" s="220"/>
      <c r="E10538" s="220"/>
      <c r="F10538" s="220"/>
      <c r="G10538" s="220"/>
      <c r="H10538" s="220"/>
      <c r="I10538" s="220"/>
      <c r="J10538" s="220"/>
      <c r="K10538" s="220"/>
      <c r="L10538" s="220"/>
      <c r="M10538" s="326"/>
      <c r="N10538" s="220"/>
      <c r="O10538" s="220"/>
      <c r="P10538" s="220"/>
      <c r="Q10538" s="326"/>
      <c r="R10538" s="326"/>
      <c r="S10538" s="326"/>
      <c r="T10538" s="326"/>
    </row>
    <row r="10539" spans="1:20">
      <c r="A10539" s="220"/>
      <c r="B10539" s="220"/>
      <c r="C10539" s="220"/>
      <c r="D10539" s="220"/>
      <c r="E10539" s="220"/>
      <c r="F10539" s="220"/>
      <c r="G10539" s="220"/>
      <c r="H10539" s="220"/>
      <c r="I10539" s="220"/>
      <c r="J10539" s="220"/>
      <c r="K10539" s="220"/>
      <c r="L10539" s="220"/>
      <c r="M10539" s="326"/>
      <c r="N10539" s="220"/>
      <c r="O10539" s="220"/>
      <c r="P10539" s="220"/>
      <c r="Q10539" s="326"/>
      <c r="R10539" s="326"/>
      <c r="S10539" s="326"/>
      <c r="T10539" s="326"/>
    </row>
    <row r="10540" spans="1:20">
      <c r="A10540" s="220"/>
      <c r="B10540" s="220"/>
      <c r="C10540" s="220"/>
      <c r="D10540" s="220"/>
      <c r="E10540" s="220"/>
      <c r="F10540" s="220"/>
      <c r="G10540" s="220"/>
      <c r="H10540" s="220"/>
      <c r="I10540" s="220"/>
      <c r="J10540" s="220"/>
      <c r="K10540" s="220"/>
      <c r="L10540" s="220"/>
      <c r="M10540" s="326"/>
      <c r="N10540" s="220"/>
      <c r="O10540" s="220"/>
      <c r="P10540" s="220"/>
      <c r="Q10540" s="326"/>
      <c r="R10540" s="326"/>
      <c r="S10540" s="326"/>
      <c r="T10540" s="326"/>
    </row>
    <row r="10541" spans="1:20">
      <c r="A10541" s="220"/>
      <c r="B10541" s="220"/>
      <c r="C10541" s="220"/>
      <c r="D10541" s="220"/>
      <c r="E10541" s="220"/>
      <c r="F10541" s="220"/>
      <c r="G10541" s="220"/>
      <c r="H10541" s="220"/>
      <c r="I10541" s="220"/>
      <c r="J10541" s="220"/>
      <c r="K10541" s="220"/>
      <c r="L10541" s="220"/>
      <c r="M10541" s="326"/>
      <c r="N10541" s="220"/>
      <c r="O10541" s="220"/>
      <c r="P10541" s="220"/>
      <c r="Q10541" s="326"/>
      <c r="R10541" s="326"/>
      <c r="S10541" s="326"/>
      <c r="T10541" s="326"/>
    </row>
    <row r="10542" spans="1:20">
      <c r="A10542" s="220"/>
      <c r="B10542" s="220"/>
      <c r="C10542" s="220"/>
      <c r="D10542" s="220"/>
      <c r="E10542" s="220"/>
      <c r="F10542" s="220"/>
      <c r="G10542" s="220"/>
      <c r="H10542" s="220"/>
      <c r="I10542" s="220"/>
      <c r="J10542" s="220"/>
      <c r="K10542" s="220"/>
      <c r="L10542" s="220"/>
      <c r="M10542" s="326"/>
      <c r="N10542" s="220"/>
      <c r="O10542" s="220"/>
      <c r="P10542" s="220"/>
      <c r="Q10542" s="326"/>
      <c r="R10542" s="326"/>
      <c r="S10542" s="326"/>
      <c r="T10542" s="326"/>
    </row>
    <row r="10543" spans="1:20">
      <c r="A10543" s="220"/>
      <c r="B10543" s="220"/>
      <c r="C10543" s="220"/>
      <c r="D10543" s="220"/>
      <c r="E10543" s="220"/>
      <c r="F10543" s="220"/>
      <c r="G10543" s="220"/>
      <c r="H10543" s="220"/>
      <c r="I10543" s="220"/>
      <c r="J10543" s="220"/>
      <c r="K10543" s="220"/>
      <c r="L10543" s="220"/>
      <c r="M10543" s="326"/>
      <c r="N10543" s="220"/>
      <c r="O10543" s="220"/>
      <c r="P10543" s="220"/>
      <c r="Q10543" s="326"/>
      <c r="R10543" s="326"/>
      <c r="S10543" s="326"/>
      <c r="T10543" s="326"/>
    </row>
    <row r="10544" spans="1:20">
      <c r="A10544" s="220"/>
      <c r="B10544" s="220"/>
      <c r="C10544" s="220"/>
      <c r="D10544" s="220"/>
      <c r="E10544" s="220"/>
      <c r="F10544" s="220"/>
      <c r="G10544" s="220"/>
      <c r="H10544" s="220"/>
      <c r="I10544" s="220"/>
      <c r="J10544" s="220"/>
      <c r="K10544" s="220"/>
      <c r="L10544" s="220"/>
      <c r="M10544" s="326"/>
      <c r="N10544" s="220"/>
      <c r="O10544" s="220"/>
      <c r="P10544" s="220"/>
      <c r="Q10544" s="326"/>
      <c r="R10544" s="326"/>
      <c r="S10544" s="326"/>
      <c r="T10544" s="326"/>
    </row>
    <row r="10545" spans="1:20">
      <c r="A10545" s="220"/>
      <c r="B10545" s="220"/>
      <c r="C10545" s="220"/>
      <c r="D10545" s="220"/>
      <c r="E10545" s="220"/>
      <c r="F10545" s="220"/>
      <c r="G10545" s="220"/>
      <c r="H10545" s="220"/>
      <c r="I10545" s="220"/>
      <c r="J10545" s="220"/>
      <c r="K10545" s="220"/>
      <c r="L10545" s="220"/>
      <c r="M10545" s="326"/>
      <c r="N10545" s="220"/>
      <c r="O10545" s="220"/>
      <c r="P10545" s="220"/>
      <c r="Q10545" s="326"/>
      <c r="R10545" s="326"/>
      <c r="S10545" s="326"/>
      <c r="T10545" s="326"/>
    </row>
    <row r="10546" spans="1:20">
      <c r="A10546" s="220"/>
      <c r="B10546" s="220"/>
      <c r="C10546" s="220"/>
      <c r="D10546" s="220"/>
      <c r="E10546" s="220"/>
      <c r="F10546" s="220"/>
      <c r="G10546" s="220"/>
      <c r="H10546" s="220"/>
      <c r="I10546" s="220"/>
      <c r="J10546" s="220"/>
      <c r="K10546" s="220"/>
      <c r="L10546" s="220"/>
      <c r="M10546" s="326"/>
      <c r="N10546" s="220"/>
      <c r="O10546" s="220"/>
      <c r="P10546" s="220"/>
      <c r="Q10546" s="326"/>
      <c r="R10546" s="326"/>
      <c r="S10546" s="326"/>
      <c r="T10546" s="326"/>
    </row>
    <row r="10547" spans="1:20">
      <c r="A10547" s="220"/>
      <c r="B10547" s="220"/>
      <c r="C10547" s="220"/>
      <c r="D10547" s="220"/>
      <c r="E10547" s="220"/>
      <c r="F10547" s="220"/>
      <c r="G10547" s="220"/>
      <c r="H10547" s="220"/>
      <c r="I10547" s="220"/>
      <c r="J10547" s="220"/>
      <c r="K10547" s="220"/>
      <c r="L10547" s="220"/>
      <c r="M10547" s="326"/>
      <c r="N10547" s="220"/>
      <c r="O10547" s="220"/>
      <c r="P10547" s="220"/>
      <c r="Q10547" s="326"/>
      <c r="R10547" s="326"/>
      <c r="S10547" s="326"/>
      <c r="T10547" s="326"/>
    </row>
    <row r="10548" spans="1:20">
      <c r="A10548" s="220"/>
      <c r="B10548" s="220"/>
      <c r="C10548" s="220"/>
      <c r="D10548" s="220"/>
      <c r="E10548" s="220"/>
      <c r="F10548" s="220"/>
      <c r="G10548" s="220"/>
      <c r="H10548" s="220"/>
      <c r="I10548" s="220"/>
      <c r="J10548" s="220"/>
      <c r="K10548" s="220"/>
      <c r="L10548" s="220"/>
      <c r="M10548" s="326"/>
      <c r="N10548" s="220"/>
      <c r="O10548" s="220"/>
      <c r="P10548" s="220"/>
      <c r="Q10548" s="326"/>
      <c r="R10548" s="326"/>
      <c r="S10548" s="326"/>
      <c r="T10548" s="326"/>
    </row>
    <row r="10549" spans="1:20">
      <c r="A10549" s="220"/>
      <c r="B10549" s="220"/>
      <c r="C10549" s="220"/>
      <c r="D10549" s="220"/>
      <c r="E10549" s="220"/>
      <c r="F10549" s="220"/>
      <c r="G10549" s="220"/>
      <c r="H10549" s="220"/>
      <c r="I10549" s="220"/>
      <c r="J10549" s="220"/>
      <c r="K10549" s="220"/>
      <c r="L10549" s="220"/>
      <c r="M10549" s="326"/>
      <c r="N10549" s="220"/>
      <c r="O10549" s="220"/>
      <c r="P10549" s="220"/>
      <c r="Q10549" s="326"/>
      <c r="R10549" s="326"/>
      <c r="S10549" s="326"/>
      <c r="T10549" s="326"/>
    </row>
    <row r="10550" spans="1:20">
      <c r="A10550" s="220"/>
      <c r="B10550" s="220"/>
      <c r="C10550" s="220"/>
      <c r="D10550" s="220"/>
      <c r="E10550" s="220"/>
      <c r="F10550" s="220"/>
      <c r="G10550" s="220"/>
      <c r="H10550" s="220"/>
      <c r="I10550" s="220"/>
      <c r="J10550" s="220"/>
      <c r="K10550" s="220"/>
      <c r="L10550" s="220"/>
      <c r="M10550" s="326"/>
      <c r="N10550" s="220"/>
      <c r="O10550" s="220"/>
      <c r="P10550" s="220"/>
      <c r="Q10550" s="326"/>
      <c r="R10550" s="326"/>
      <c r="S10550" s="326"/>
      <c r="T10550" s="326"/>
    </row>
    <row r="10551" spans="1:20">
      <c r="A10551" s="220"/>
      <c r="B10551" s="220"/>
      <c r="C10551" s="220"/>
      <c r="D10551" s="220"/>
      <c r="E10551" s="220"/>
      <c r="F10551" s="220"/>
      <c r="G10551" s="220"/>
      <c r="H10551" s="220"/>
      <c r="I10551" s="220"/>
      <c r="J10551" s="220"/>
      <c r="K10551" s="220"/>
      <c r="L10551" s="220"/>
      <c r="M10551" s="326"/>
      <c r="N10551" s="220"/>
      <c r="O10551" s="220"/>
      <c r="P10551" s="220"/>
      <c r="Q10551" s="326"/>
      <c r="R10551" s="326"/>
      <c r="S10551" s="326"/>
      <c r="T10551" s="326"/>
    </row>
    <row r="10552" spans="1:20">
      <c r="A10552" s="220"/>
      <c r="B10552" s="220"/>
      <c r="C10552" s="220"/>
      <c r="D10552" s="220"/>
      <c r="E10552" s="220"/>
      <c r="F10552" s="220"/>
      <c r="G10552" s="220"/>
      <c r="H10552" s="220"/>
      <c r="I10552" s="220"/>
      <c r="J10552" s="220"/>
      <c r="K10552" s="220"/>
      <c r="L10552" s="220"/>
      <c r="M10552" s="326"/>
      <c r="N10552" s="220"/>
      <c r="O10552" s="220"/>
      <c r="P10552" s="220"/>
      <c r="Q10552" s="326"/>
      <c r="R10552" s="326"/>
      <c r="S10552" s="326"/>
      <c r="T10552" s="326"/>
    </row>
    <row r="10553" spans="1:20">
      <c r="A10553" s="220"/>
      <c r="B10553" s="220"/>
      <c r="C10553" s="220"/>
      <c r="D10553" s="220"/>
      <c r="E10553" s="220"/>
      <c r="F10553" s="220"/>
      <c r="G10553" s="220"/>
      <c r="H10553" s="220"/>
      <c r="I10553" s="220"/>
      <c r="J10553" s="220"/>
      <c r="K10553" s="220"/>
      <c r="L10553" s="220"/>
      <c r="M10553" s="326"/>
      <c r="N10553" s="220"/>
      <c r="O10553" s="220"/>
      <c r="P10553" s="220"/>
      <c r="Q10553" s="326"/>
      <c r="R10553" s="326"/>
      <c r="S10553" s="326"/>
      <c r="T10553" s="326"/>
    </row>
    <row r="10554" spans="1:20">
      <c r="A10554" s="220"/>
      <c r="B10554" s="220"/>
      <c r="C10554" s="220"/>
      <c r="D10554" s="220"/>
      <c r="E10554" s="220"/>
      <c r="F10554" s="220"/>
      <c r="G10554" s="220"/>
      <c r="H10554" s="220"/>
      <c r="I10554" s="220"/>
      <c r="J10554" s="220"/>
      <c r="K10554" s="220"/>
      <c r="L10554" s="220"/>
      <c r="M10554" s="326"/>
      <c r="N10554" s="220"/>
      <c r="O10554" s="220"/>
      <c r="P10554" s="220"/>
      <c r="Q10554" s="326"/>
      <c r="R10554" s="326"/>
      <c r="S10554" s="326"/>
      <c r="T10554" s="326"/>
    </row>
    <row r="10555" spans="1:20">
      <c r="A10555" s="220"/>
      <c r="B10555" s="220"/>
      <c r="C10555" s="220"/>
      <c r="D10555" s="220"/>
      <c r="E10555" s="220"/>
      <c r="F10555" s="220"/>
      <c r="G10555" s="220"/>
      <c r="H10555" s="220"/>
      <c r="I10555" s="220"/>
      <c r="J10555" s="220"/>
      <c r="K10555" s="220"/>
      <c r="L10555" s="220"/>
      <c r="M10555" s="326"/>
      <c r="N10555" s="220"/>
      <c r="O10555" s="220"/>
      <c r="P10555" s="220"/>
      <c r="Q10555" s="326"/>
      <c r="R10555" s="326"/>
      <c r="S10555" s="326"/>
      <c r="T10555" s="326"/>
    </row>
    <row r="10556" spans="1:20">
      <c r="A10556" s="220"/>
      <c r="B10556" s="220"/>
      <c r="C10556" s="220"/>
      <c r="D10556" s="220"/>
      <c r="E10556" s="220"/>
      <c r="F10556" s="220"/>
      <c r="G10556" s="220"/>
      <c r="H10556" s="220"/>
      <c r="I10556" s="220"/>
      <c r="J10556" s="220"/>
      <c r="K10556" s="220"/>
      <c r="L10556" s="220"/>
      <c r="M10556" s="326"/>
      <c r="N10556" s="220"/>
      <c r="O10556" s="220"/>
      <c r="P10556" s="220"/>
      <c r="Q10556" s="326"/>
      <c r="R10556" s="326"/>
      <c r="S10556" s="326"/>
      <c r="T10556" s="326"/>
    </row>
    <row r="10557" spans="1:20">
      <c r="A10557" s="220"/>
      <c r="B10557" s="220"/>
      <c r="C10557" s="220"/>
      <c r="D10557" s="220"/>
      <c r="E10557" s="220"/>
      <c r="F10557" s="220"/>
      <c r="G10557" s="220"/>
      <c r="H10557" s="220"/>
      <c r="I10557" s="220"/>
      <c r="J10557" s="220"/>
      <c r="K10557" s="220"/>
      <c r="L10557" s="220"/>
      <c r="M10557" s="326"/>
      <c r="N10557" s="220"/>
      <c r="O10557" s="220"/>
      <c r="P10557" s="220"/>
      <c r="Q10557" s="326"/>
      <c r="R10557" s="326"/>
      <c r="S10557" s="326"/>
      <c r="T10557" s="326"/>
    </row>
    <row r="10558" spans="1:20">
      <c r="A10558" s="220"/>
      <c r="B10558" s="220"/>
      <c r="C10558" s="220"/>
      <c r="D10558" s="220"/>
      <c r="E10558" s="220"/>
      <c r="F10558" s="220"/>
      <c r="G10558" s="220"/>
      <c r="H10558" s="220"/>
      <c r="I10558" s="220"/>
      <c r="J10558" s="220"/>
      <c r="K10558" s="220"/>
      <c r="L10558" s="220"/>
      <c r="M10558" s="326"/>
      <c r="N10558" s="220"/>
      <c r="O10558" s="220"/>
      <c r="P10558" s="220"/>
      <c r="Q10558" s="326"/>
      <c r="R10558" s="326"/>
      <c r="S10558" s="326"/>
      <c r="T10558" s="326"/>
    </row>
    <row r="10559" spans="1:20">
      <c r="A10559" s="220"/>
      <c r="B10559" s="220"/>
      <c r="C10559" s="220"/>
      <c r="D10559" s="220"/>
      <c r="E10559" s="220"/>
      <c r="F10559" s="220"/>
      <c r="G10559" s="220"/>
      <c r="H10559" s="220"/>
      <c r="I10559" s="220"/>
      <c r="J10559" s="220"/>
      <c r="K10559" s="220"/>
      <c r="L10559" s="220"/>
      <c r="M10559" s="326"/>
      <c r="N10559" s="220"/>
      <c r="O10559" s="220"/>
      <c r="P10559" s="220"/>
      <c r="Q10559" s="326"/>
      <c r="R10559" s="326"/>
      <c r="S10559" s="326"/>
      <c r="T10559" s="326"/>
    </row>
    <row r="10560" spans="1:20">
      <c r="A10560" s="220"/>
      <c r="B10560" s="220"/>
      <c r="C10560" s="220"/>
      <c r="D10560" s="220"/>
      <c r="E10560" s="220"/>
      <c r="F10560" s="220"/>
      <c r="G10560" s="220"/>
      <c r="H10560" s="220"/>
      <c r="I10560" s="220"/>
      <c r="J10560" s="220"/>
      <c r="K10560" s="220"/>
      <c r="L10560" s="220"/>
      <c r="M10560" s="326"/>
      <c r="N10560" s="220"/>
      <c r="O10560" s="220"/>
      <c r="P10560" s="220"/>
      <c r="Q10560" s="326"/>
      <c r="R10560" s="326"/>
      <c r="S10560" s="326"/>
      <c r="T10560" s="326"/>
    </row>
    <row r="10561" spans="1:20">
      <c r="A10561" s="220"/>
      <c r="B10561" s="220"/>
      <c r="C10561" s="220"/>
      <c r="D10561" s="220"/>
      <c r="E10561" s="220"/>
      <c r="F10561" s="220"/>
      <c r="G10561" s="220"/>
      <c r="H10561" s="220"/>
      <c r="I10561" s="220"/>
      <c r="J10561" s="220"/>
      <c r="K10561" s="220"/>
      <c r="L10561" s="220"/>
      <c r="M10561" s="326"/>
      <c r="N10561" s="220"/>
      <c r="O10561" s="220"/>
      <c r="P10561" s="220"/>
      <c r="Q10561" s="326"/>
      <c r="R10561" s="326"/>
      <c r="S10561" s="326"/>
      <c r="T10561" s="326"/>
    </row>
    <row r="10562" spans="1:20">
      <c r="A10562" s="220"/>
      <c r="B10562" s="220"/>
      <c r="C10562" s="220"/>
      <c r="D10562" s="220"/>
      <c r="E10562" s="220"/>
      <c r="F10562" s="220"/>
      <c r="G10562" s="220"/>
      <c r="H10562" s="220"/>
      <c r="I10562" s="220"/>
      <c r="J10562" s="220"/>
      <c r="K10562" s="220"/>
      <c r="L10562" s="220"/>
      <c r="M10562" s="326"/>
      <c r="N10562" s="220"/>
      <c r="O10562" s="220"/>
      <c r="P10562" s="220"/>
      <c r="Q10562" s="326"/>
      <c r="R10562" s="326"/>
      <c r="S10562" s="326"/>
      <c r="T10562" s="326"/>
    </row>
    <row r="10563" spans="1:20">
      <c r="A10563" s="220"/>
      <c r="B10563" s="220"/>
      <c r="C10563" s="220"/>
      <c r="D10563" s="220"/>
      <c r="E10563" s="220"/>
      <c r="F10563" s="220"/>
      <c r="G10563" s="220"/>
      <c r="H10563" s="220"/>
      <c r="I10563" s="220"/>
      <c r="J10563" s="220"/>
      <c r="K10563" s="220"/>
      <c r="L10563" s="220"/>
      <c r="M10563" s="326"/>
      <c r="N10563" s="220"/>
      <c r="O10563" s="220"/>
      <c r="P10563" s="220"/>
      <c r="Q10563" s="326"/>
      <c r="R10563" s="326"/>
      <c r="S10563" s="326"/>
      <c r="T10563" s="326"/>
    </row>
    <row r="10564" spans="1:20">
      <c r="A10564" s="220"/>
      <c r="B10564" s="220"/>
      <c r="C10564" s="220"/>
      <c r="D10564" s="220"/>
      <c r="E10564" s="220"/>
      <c r="F10564" s="220"/>
      <c r="G10564" s="220"/>
      <c r="H10564" s="220"/>
      <c r="I10564" s="220"/>
      <c r="J10564" s="220"/>
      <c r="K10564" s="220"/>
      <c r="L10564" s="220"/>
      <c r="M10564" s="326"/>
      <c r="N10564" s="220"/>
      <c r="O10564" s="220"/>
      <c r="P10564" s="220"/>
      <c r="Q10564" s="326"/>
      <c r="R10564" s="326"/>
      <c r="S10564" s="326"/>
      <c r="T10564" s="326"/>
    </row>
    <row r="10565" spans="1:20">
      <c r="A10565" s="220"/>
      <c r="B10565" s="220"/>
      <c r="C10565" s="220"/>
      <c r="D10565" s="220"/>
      <c r="E10565" s="220"/>
      <c r="F10565" s="220"/>
      <c r="G10565" s="220"/>
      <c r="H10565" s="220"/>
      <c r="I10565" s="220"/>
      <c r="J10565" s="220"/>
      <c r="K10565" s="220"/>
      <c r="L10565" s="220"/>
      <c r="M10565" s="326"/>
      <c r="N10565" s="220"/>
      <c r="O10565" s="220"/>
      <c r="P10565" s="220"/>
      <c r="Q10565" s="326"/>
      <c r="R10565" s="326"/>
      <c r="S10565" s="326"/>
      <c r="T10565" s="326"/>
    </row>
    <row r="10566" spans="1:20">
      <c r="A10566" s="220"/>
      <c r="B10566" s="220"/>
      <c r="C10566" s="220"/>
      <c r="D10566" s="220"/>
      <c r="E10566" s="220"/>
      <c r="F10566" s="220"/>
      <c r="G10566" s="220"/>
      <c r="H10566" s="220"/>
      <c r="I10566" s="220"/>
      <c r="J10566" s="220"/>
      <c r="K10566" s="220"/>
      <c r="L10566" s="220"/>
      <c r="M10566" s="326"/>
      <c r="N10566" s="220"/>
      <c r="O10566" s="220"/>
      <c r="P10566" s="220"/>
      <c r="Q10566" s="326"/>
      <c r="R10566" s="326"/>
      <c r="S10566" s="326"/>
      <c r="T10566" s="326"/>
    </row>
    <row r="10567" spans="1:20">
      <c r="A10567" s="220"/>
      <c r="B10567" s="220"/>
      <c r="C10567" s="220"/>
      <c r="D10567" s="220"/>
      <c r="E10567" s="220"/>
      <c r="F10567" s="220"/>
      <c r="G10567" s="220"/>
      <c r="H10567" s="220"/>
      <c r="I10567" s="220"/>
      <c r="J10567" s="220"/>
      <c r="K10567" s="220"/>
      <c r="L10567" s="220"/>
      <c r="M10567" s="326"/>
      <c r="N10567" s="220"/>
      <c r="O10567" s="220"/>
      <c r="P10567" s="220"/>
      <c r="Q10567" s="326"/>
      <c r="R10567" s="326"/>
      <c r="S10567" s="326"/>
      <c r="T10567" s="326"/>
    </row>
    <row r="10568" spans="1:20">
      <c r="A10568" s="220"/>
      <c r="B10568" s="220"/>
      <c r="C10568" s="220"/>
      <c r="D10568" s="220"/>
      <c r="E10568" s="220"/>
      <c r="F10568" s="220"/>
      <c r="G10568" s="220"/>
      <c r="H10568" s="220"/>
      <c r="I10568" s="220"/>
      <c r="J10568" s="220"/>
      <c r="K10568" s="220"/>
      <c r="L10568" s="220"/>
      <c r="M10568" s="326"/>
      <c r="N10568" s="220"/>
      <c r="O10568" s="220"/>
      <c r="P10568" s="220"/>
      <c r="Q10568" s="326"/>
      <c r="R10568" s="326"/>
      <c r="S10568" s="326"/>
      <c r="T10568" s="326"/>
    </row>
    <row r="10569" spans="1:20">
      <c r="A10569" s="220"/>
      <c r="B10569" s="220"/>
      <c r="C10569" s="220"/>
      <c r="D10569" s="220"/>
      <c r="E10569" s="220"/>
      <c r="F10569" s="220"/>
      <c r="G10569" s="220"/>
      <c r="H10569" s="220"/>
      <c r="I10569" s="220"/>
      <c r="J10569" s="220"/>
      <c r="K10569" s="220"/>
      <c r="L10569" s="220"/>
      <c r="M10569" s="326"/>
      <c r="N10569" s="220"/>
      <c r="O10569" s="220"/>
      <c r="P10569" s="220"/>
      <c r="Q10569" s="326"/>
      <c r="R10569" s="326"/>
      <c r="S10569" s="326"/>
      <c r="T10569" s="326"/>
    </row>
    <row r="10570" spans="1:20">
      <c r="A10570" s="220"/>
      <c r="B10570" s="220"/>
      <c r="C10570" s="220"/>
      <c r="D10570" s="220"/>
      <c r="E10570" s="220"/>
      <c r="F10570" s="220"/>
      <c r="G10570" s="220"/>
      <c r="H10570" s="220"/>
      <c r="I10570" s="220"/>
      <c r="J10570" s="220"/>
      <c r="K10570" s="220"/>
      <c r="L10570" s="220"/>
      <c r="M10570" s="326"/>
      <c r="N10570" s="220"/>
      <c r="O10570" s="220"/>
      <c r="P10570" s="220"/>
      <c r="Q10570" s="326"/>
      <c r="R10570" s="326"/>
      <c r="S10570" s="326"/>
      <c r="T10570" s="326"/>
    </row>
    <row r="10571" spans="1:20">
      <c r="A10571" s="220"/>
      <c r="B10571" s="220"/>
      <c r="C10571" s="220"/>
      <c r="D10571" s="220"/>
      <c r="E10571" s="220"/>
      <c r="F10571" s="220"/>
      <c r="G10571" s="220"/>
      <c r="H10571" s="220"/>
      <c r="I10571" s="220"/>
      <c r="J10571" s="220"/>
      <c r="K10571" s="220"/>
      <c r="L10571" s="220"/>
      <c r="M10571" s="326"/>
      <c r="N10571" s="220"/>
      <c r="O10571" s="220"/>
      <c r="P10571" s="220"/>
      <c r="Q10571" s="326"/>
      <c r="R10571" s="326"/>
      <c r="S10571" s="326"/>
      <c r="T10571" s="326"/>
    </row>
    <row r="10572" spans="1:20">
      <c r="A10572" s="220"/>
      <c r="B10572" s="220"/>
      <c r="C10572" s="220"/>
      <c r="D10572" s="220"/>
      <c r="E10572" s="220"/>
      <c r="F10572" s="220"/>
      <c r="G10572" s="220"/>
      <c r="H10572" s="220"/>
      <c r="I10572" s="220"/>
      <c r="J10572" s="220"/>
      <c r="K10572" s="220"/>
      <c r="L10572" s="220"/>
      <c r="M10572" s="326"/>
      <c r="N10572" s="220"/>
      <c r="O10572" s="220"/>
      <c r="P10572" s="220"/>
      <c r="Q10572" s="326"/>
      <c r="R10572" s="326"/>
      <c r="S10572" s="326"/>
      <c r="T10572" s="326"/>
    </row>
    <row r="10573" spans="1:20">
      <c r="A10573" s="220"/>
      <c r="B10573" s="220"/>
      <c r="C10573" s="220"/>
      <c r="D10573" s="220"/>
      <c r="E10573" s="220"/>
      <c r="F10573" s="220"/>
      <c r="G10573" s="220"/>
      <c r="H10573" s="220"/>
      <c r="I10573" s="220"/>
      <c r="J10573" s="220"/>
      <c r="K10573" s="220"/>
      <c r="L10573" s="220"/>
      <c r="M10573" s="326"/>
      <c r="N10573" s="220"/>
      <c r="O10573" s="220"/>
      <c r="P10573" s="220"/>
      <c r="Q10573" s="326"/>
      <c r="R10573" s="326"/>
      <c r="S10573" s="326"/>
      <c r="T10573" s="326"/>
    </row>
    <row r="10574" spans="1:20">
      <c r="A10574" s="220"/>
      <c r="B10574" s="220"/>
      <c r="C10574" s="220"/>
      <c r="D10574" s="220"/>
      <c r="E10574" s="220"/>
      <c r="F10574" s="220"/>
      <c r="G10574" s="220"/>
      <c r="H10574" s="220"/>
      <c r="I10574" s="220"/>
      <c r="J10574" s="220"/>
      <c r="K10574" s="220"/>
      <c r="L10574" s="220"/>
      <c r="M10574" s="326"/>
      <c r="N10574" s="220"/>
      <c r="O10574" s="220"/>
      <c r="P10574" s="220"/>
      <c r="Q10574" s="326"/>
      <c r="R10574" s="326"/>
      <c r="S10574" s="326"/>
      <c r="T10574" s="326"/>
    </row>
    <row r="10575" spans="1:20">
      <c r="A10575" s="220"/>
      <c r="B10575" s="220"/>
      <c r="C10575" s="220"/>
      <c r="D10575" s="220"/>
      <c r="E10575" s="220"/>
      <c r="F10575" s="220"/>
      <c r="G10575" s="220"/>
      <c r="H10575" s="220"/>
      <c r="I10575" s="220"/>
      <c r="J10575" s="220"/>
      <c r="K10575" s="220"/>
      <c r="L10575" s="220"/>
      <c r="M10575" s="326"/>
      <c r="N10575" s="220"/>
      <c r="O10575" s="220"/>
      <c r="P10575" s="220"/>
      <c r="Q10575" s="326"/>
      <c r="R10575" s="326"/>
      <c r="S10575" s="326"/>
      <c r="T10575" s="326"/>
    </row>
    <row r="10576" spans="1:20">
      <c r="A10576" s="220"/>
      <c r="B10576" s="220"/>
      <c r="C10576" s="220"/>
      <c r="D10576" s="220"/>
      <c r="E10576" s="220"/>
      <c r="F10576" s="220"/>
      <c r="G10576" s="220"/>
      <c r="H10576" s="220"/>
      <c r="I10576" s="220"/>
      <c r="J10576" s="220"/>
      <c r="K10576" s="220"/>
      <c r="L10576" s="220"/>
      <c r="M10576" s="326"/>
      <c r="N10576" s="220"/>
      <c r="O10576" s="220"/>
      <c r="P10576" s="220"/>
      <c r="Q10576" s="326"/>
      <c r="R10576" s="326"/>
      <c r="S10576" s="326"/>
      <c r="T10576" s="326"/>
    </row>
    <row r="10577" spans="1:20">
      <c r="A10577" s="220"/>
      <c r="B10577" s="220"/>
      <c r="C10577" s="220"/>
      <c r="D10577" s="220"/>
      <c r="E10577" s="220"/>
      <c r="F10577" s="220"/>
      <c r="G10577" s="220"/>
      <c r="H10577" s="220"/>
      <c r="I10577" s="220"/>
      <c r="J10577" s="220"/>
      <c r="K10577" s="220"/>
      <c r="L10577" s="220"/>
      <c r="M10577" s="326"/>
      <c r="N10577" s="220"/>
      <c r="O10577" s="220"/>
      <c r="P10577" s="220"/>
      <c r="Q10577" s="326"/>
      <c r="R10577" s="326"/>
      <c r="S10577" s="326"/>
      <c r="T10577" s="326"/>
    </row>
    <row r="10578" spans="1:20">
      <c r="A10578" s="220"/>
      <c r="B10578" s="220"/>
      <c r="C10578" s="220"/>
      <c r="D10578" s="220"/>
      <c r="E10578" s="220"/>
      <c r="F10578" s="220"/>
      <c r="G10578" s="220"/>
      <c r="H10578" s="220"/>
      <c r="I10578" s="220"/>
      <c r="J10578" s="220"/>
      <c r="K10578" s="220"/>
      <c r="L10578" s="220"/>
      <c r="M10578" s="326"/>
      <c r="N10578" s="220"/>
      <c r="O10578" s="220"/>
      <c r="P10578" s="220"/>
      <c r="Q10578" s="326"/>
      <c r="R10578" s="326"/>
      <c r="S10578" s="326"/>
      <c r="T10578" s="326"/>
    </row>
    <row r="10579" spans="1:20">
      <c r="A10579" s="220"/>
      <c r="B10579" s="220"/>
      <c r="C10579" s="220"/>
      <c r="D10579" s="220"/>
      <c r="E10579" s="220"/>
      <c r="F10579" s="220"/>
      <c r="G10579" s="220"/>
      <c r="H10579" s="220"/>
      <c r="I10579" s="220"/>
      <c r="J10579" s="220"/>
      <c r="K10579" s="220"/>
      <c r="L10579" s="220"/>
      <c r="M10579" s="326"/>
      <c r="N10579" s="220"/>
      <c r="O10579" s="220"/>
      <c r="P10579" s="220"/>
      <c r="Q10579" s="326"/>
      <c r="R10579" s="326"/>
      <c r="S10579" s="326"/>
      <c r="T10579" s="326"/>
    </row>
    <row r="10580" spans="1:20">
      <c r="A10580" s="220"/>
      <c r="B10580" s="220"/>
      <c r="C10580" s="220"/>
      <c r="D10580" s="220"/>
      <c r="E10580" s="220"/>
      <c r="F10580" s="220"/>
      <c r="G10580" s="220"/>
      <c r="H10580" s="220"/>
      <c r="I10580" s="220"/>
      <c r="J10580" s="220"/>
      <c r="K10580" s="220"/>
      <c r="L10580" s="220"/>
      <c r="M10580" s="326"/>
      <c r="N10580" s="220"/>
      <c r="O10580" s="220"/>
      <c r="P10580" s="220"/>
      <c r="Q10580" s="326"/>
      <c r="R10580" s="326"/>
      <c r="S10580" s="326"/>
      <c r="T10580" s="326"/>
    </row>
    <row r="10581" spans="1:20">
      <c r="A10581" s="220"/>
      <c r="B10581" s="220"/>
      <c r="C10581" s="220"/>
      <c r="D10581" s="220"/>
      <c r="E10581" s="220"/>
      <c r="F10581" s="220"/>
      <c r="G10581" s="220"/>
      <c r="H10581" s="220"/>
      <c r="I10581" s="220"/>
      <c r="J10581" s="220"/>
      <c r="K10581" s="220"/>
      <c r="L10581" s="220"/>
      <c r="M10581" s="326"/>
      <c r="N10581" s="220"/>
      <c r="O10581" s="220"/>
      <c r="P10581" s="220"/>
      <c r="Q10581" s="326"/>
      <c r="R10581" s="326"/>
      <c r="S10581" s="326"/>
      <c r="T10581" s="326"/>
    </row>
    <row r="10582" spans="1:20">
      <c r="A10582" s="220"/>
      <c r="B10582" s="220"/>
      <c r="C10582" s="220"/>
      <c r="D10582" s="220"/>
      <c r="E10582" s="220"/>
      <c r="F10582" s="220"/>
      <c r="G10582" s="220"/>
      <c r="H10582" s="220"/>
      <c r="I10582" s="220"/>
      <c r="J10582" s="220"/>
      <c r="K10582" s="220"/>
      <c r="L10582" s="220"/>
      <c r="M10582" s="326"/>
      <c r="N10582" s="220"/>
      <c r="O10582" s="220"/>
      <c r="P10582" s="220"/>
      <c r="Q10582" s="326"/>
      <c r="R10582" s="326"/>
      <c r="S10582" s="326"/>
      <c r="T10582" s="326"/>
    </row>
    <row r="10583" spans="1:20">
      <c r="A10583" s="220"/>
      <c r="B10583" s="220"/>
      <c r="C10583" s="220"/>
      <c r="D10583" s="220"/>
      <c r="E10583" s="220"/>
      <c r="F10583" s="220"/>
      <c r="G10583" s="220"/>
      <c r="H10583" s="220"/>
      <c r="I10583" s="220"/>
      <c r="J10583" s="220"/>
      <c r="K10583" s="220"/>
      <c r="L10583" s="220"/>
      <c r="M10583" s="326"/>
      <c r="N10583" s="220"/>
      <c r="O10583" s="220"/>
      <c r="P10583" s="220"/>
      <c r="Q10583" s="326"/>
      <c r="R10583" s="326"/>
      <c r="S10583" s="326"/>
      <c r="T10583" s="326"/>
    </row>
    <row r="10584" spans="1:20">
      <c r="A10584" s="220"/>
      <c r="B10584" s="220"/>
      <c r="C10584" s="220"/>
      <c r="D10584" s="220"/>
      <c r="E10584" s="220"/>
      <c r="F10584" s="220"/>
      <c r="G10584" s="220"/>
      <c r="H10584" s="220"/>
      <c r="I10584" s="220"/>
      <c r="J10584" s="220"/>
      <c r="K10584" s="220"/>
      <c r="L10584" s="220"/>
      <c r="M10584" s="326"/>
      <c r="N10584" s="220"/>
      <c r="O10584" s="220"/>
      <c r="P10584" s="220"/>
      <c r="Q10584" s="326"/>
      <c r="R10584" s="326"/>
      <c r="S10584" s="326"/>
      <c r="T10584" s="326"/>
    </row>
    <row r="10585" spans="1:20">
      <c r="A10585" s="220"/>
      <c r="B10585" s="220"/>
      <c r="C10585" s="220"/>
      <c r="D10585" s="220"/>
      <c r="E10585" s="220"/>
      <c r="F10585" s="220"/>
      <c r="G10585" s="220"/>
      <c r="H10585" s="220"/>
      <c r="I10585" s="220"/>
      <c r="J10585" s="220"/>
      <c r="K10585" s="220"/>
      <c r="L10585" s="220"/>
      <c r="M10585" s="326"/>
      <c r="N10585" s="220"/>
      <c r="O10585" s="220"/>
      <c r="P10585" s="220"/>
      <c r="Q10585" s="326"/>
      <c r="R10585" s="326"/>
      <c r="S10585" s="326"/>
      <c r="T10585" s="326"/>
    </row>
    <row r="10586" spans="1:20">
      <c r="A10586" s="220"/>
      <c r="B10586" s="220"/>
      <c r="C10586" s="220"/>
      <c r="D10586" s="220"/>
      <c r="E10586" s="220"/>
      <c r="F10586" s="220"/>
      <c r="G10586" s="220"/>
      <c r="H10586" s="220"/>
      <c r="I10586" s="220"/>
      <c r="J10586" s="220"/>
      <c r="K10586" s="220"/>
      <c r="L10586" s="220"/>
      <c r="M10586" s="326"/>
      <c r="N10586" s="220"/>
      <c r="O10586" s="220"/>
      <c r="P10586" s="220"/>
      <c r="Q10586" s="326"/>
      <c r="R10586" s="326"/>
      <c r="S10586" s="326"/>
      <c r="T10586" s="326"/>
    </row>
    <row r="10587" spans="1:20">
      <c r="A10587" s="220"/>
      <c r="B10587" s="220"/>
      <c r="C10587" s="220"/>
      <c r="D10587" s="220"/>
      <c r="E10587" s="220"/>
      <c r="F10587" s="220"/>
      <c r="G10587" s="220"/>
      <c r="H10587" s="220"/>
      <c r="I10587" s="220"/>
      <c r="J10587" s="220"/>
      <c r="K10587" s="220"/>
      <c r="L10587" s="220"/>
      <c r="M10587" s="326"/>
      <c r="N10587" s="220"/>
      <c r="O10587" s="220"/>
      <c r="P10587" s="220"/>
      <c r="Q10587" s="326"/>
      <c r="R10587" s="326"/>
      <c r="S10587" s="326"/>
      <c r="T10587" s="326"/>
    </row>
    <row r="10588" spans="1:20">
      <c r="A10588" s="220"/>
      <c r="B10588" s="220"/>
      <c r="C10588" s="220"/>
      <c r="D10588" s="220"/>
      <c r="E10588" s="220"/>
      <c r="F10588" s="220"/>
      <c r="G10588" s="220"/>
      <c r="H10588" s="220"/>
      <c r="I10588" s="220"/>
      <c r="J10588" s="220"/>
      <c r="K10588" s="220"/>
      <c r="L10588" s="220"/>
      <c r="M10588" s="326"/>
      <c r="N10588" s="220"/>
      <c r="O10588" s="220"/>
      <c r="P10588" s="220"/>
      <c r="Q10588" s="326"/>
      <c r="R10588" s="326"/>
      <c r="S10588" s="326"/>
      <c r="T10588" s="326"/>
    </row>
    <row r="10589" spans="1:20">
      <c r="A10589" s="220"/>
      <c r="B10589" s="220"/>
      <c r="C10589" s="220"/>
      <c r="D10589" s="220"/>
      <c r="E10589" s="220"/>
      <c r="F10589" s="220"/>
      <c r="G10589" s="220"/>
      <c r="H10589" s="220"/>
      <c r="I10589" s="220"/>
      <c r="J10589" s="220"/>
      <c r="K10589" s="220"/>
      <c r="L10589" s="220"/>
      <c r="M10589" s="326"/>
      <c r="N10589" s="220"/>
      <c r="O10589" s="220"/>
      <c r="P10589" s="220"/>
      <c r="Q10589" s="326"/>
      <c r="R10589" s="326"/>
      <c r="S10589" s="326"/>
      <c r="T10589" s="326"/>
    </row>
    <row r="10590" spans="1:20">
      <c r="A10590" s="220"/>
      <c r="B10590" s="220"/>
      <c r="C10590" s="220"/>
      <c r="D10590" s="220"/>
      <c r="E10590" s="220"/>
      <c r="F10590" s="220"/>
      <c r="G10590" s="220"/>
      <c r="H10590" s="220"/>
      <c r="I10590" s="220"/>
      <c r="J10590" s="220"/>
      <c r="K10590" s="220"/>
      <c r="L10590" s="220"/>
      <c r="M10590" s="326"/>
      <c r="N10590" s="220"/>
      <c r="O10590" s="220"/>
      <c r="P10590" s="220"/>
      <c r="Q10590" s="326"/>
      <c r="R10590" s="326"/>
      <c r="S10590" s="326"/>
      <c r="T10590" s="326"/>
    </row>
    <row r="10591" spans="1:20">
      <c r="A10591" s="220"/>
      <c r="B10591" s="220"/>
      <c r="C10591" s="220"/>
      <c r="D10591" s="220"/>
      <c r="E10591" s="220"/>
      <c r="F10591" s="220"/>
      <c r="G10591" s="220"/>
      <c r="H10591" s="220"/>
      <c r="I10591" s="220"/>
      <c r="J10591" s="220"/>
      <c r="K10591" s="220"/>
      <c r="L10591" s="220"/>
      <c r="M10591" s="326"/>
      <c r="N10591" s="220"/>
      <c r="O10591" s="220"/>
      <c r="P10591" s="220"/>
      <c r="Q10591" s="326"/>
      <c r="R10591" s="326"/>
      <c r="S10591" s="326"/>
      <c r="T10591" s="326"/>
    </row>
    <row r="10592" spans="1:20">
      <c r="A10592" s="220"/>
      <c r="B10592" s="220"/>
      <c r="C10592" s="220"/>
      <c r="D10592" s="220"/>
      <c r="E10592" s="220"/>
      <c r="F10592" s="220"/>
      <c r="G10592" s="220"/>
      <c r="H10592" s="220"/>
      <c r="I10592" s="220"/>
      <c r="J10592" s="220"/>
      <c r="K10592" s="220"/>
      <c r="L10592" s="220"/>
      <c r="M10592" s="326"/>
      <c r="N10592" s="220"/>
      <c r="O10592" s="220"/>
      <c r="P10592" s="220"/>
      <c r="Q10592" s="326"/>
      <c r="R10592" s="326"/>
      <c r="S10592" s="326"/>
      <c r="T10592" s="326"/>
    </row>
    <row r="10593" spans="1:20">
      <c r="A10593" s="220"/>
      <c r="B10593" s="220"/>
      <c r="C10593" s="220"/>
      <c r="D10593" s="220"/>
      <c r="E10593" s="220"/>
      <c r="F10593" s="220"/>
      <c r="G10593" s="220"/>
      <c r="H10593" s="220"/>
      <c r="I10593" s="220"/>
      <c r="J10593" s="220"/>
      <c r="K10593" s="220"/>
      <c r="L10593" s="220"/>
      <c r="M10593" s="326"/>
      <c r="N10593" s="220"/>
      <c r="O10593" s="220"/>
      <c r="P10593" s="220"/>
      <c r="Q10593" s="326"/>
      <c r="R10593" s="326"/>
      <c r="S10593" s="326"/>
      <c r="T10593" s="326"/>
    </row>
    <row r="10594" spans="1:20">
      <c r="A10594" s="220"/>
      <c r="B10594" s="220"/>
      <c r="C10594" s="220"/>
      <c r="D10594" s="220"/>
      <c r="E10594" s="220"/>
      <c r="F10594" s="220"/>
      <c r="G10594" s="220"/>
      <c r="H10594" s="220"/>
      <c r="I10594" s="220"/>
      <c r="J10594" s="220"/>
      <c r="K10594" s="220"/>
      <c r="L10594" s="220"/>
      <c r="M10594" s="326"/>
      <c r="N10594" s="220"/>
      <c r="O10594" s="220"/>
      <c r="P10594" s="220"/>
      <c r="Q10594" s="326"/>
      <c r="R10594" s="326"/>
      <c r="S10594" s="326"/>
      <c r="T10594" s="326"/>
    </row>
    <row r="10595" spans="1:20">
      <c r="A10595" s="220"/>
      <c r="B10595" s="220"/>
      <c r="C10595" s="220"/>
      <c r="D10595" s="220"/>
      <c r="E10595" s="220"/>
      <c r="F10595" s="220"/>
      <c r="G10595" s="220"/>
      <c r="H10595" s="220"/>
      <c r="I10595" s="220"/>
      <c r="J10595" s="220"/>
      <c r="K10595" s="220"/>
      <c r="L10595" s="220"/>
      <c r="M10595" s="326"/>
      <c r="N10595" s="220"/>
      <c r="O10595" s="220"/>
      <c r="P10595" s="220"/>
      <c r="Q10595" s="326"/>
      <c r="R10595" s="326"/>
      <c r="S10595" s="326"/>
      <c r="T10595" s="326"/>
    </row>
    <row r="10596" spans="1:20">
      <c r="A10596" s="220"/>
      <c r="B10596" s="220"/>
      <c r="C10596" s="220"/>
      <c r="D10596" s="220"/>
      <c r="E10596" s="220"/>
      <c r="F10596" s="220"/>
      <c r="G10596" s="220"/>
      <c r="H10596" s="220"/>
      <c r="I10596" s="220"/>
      <c r="J10596" s="220"/>
      <c r="K10596" s="220"/>
      <c r="L10596" s="220"/>
      <c r="M10596" s="326"/>
      <c r="N10596" s="220"/>
      <c r="O10596" s="220"/>
      <c r="P10596" s="220"/>
      <c r="Q10596" s="326"/>
      <c r="R10596" s="326"/>
      <c r="S10596" s="326"/>
      <c r="T10596" s="326"/>
    </row>
    <row r="10597" spans="1:20">
      <c r="A10597" s="220"/>
      <c r="B10597" s="220"/>
      <c r="C10597" s="220"/>
      <c r="D10597" s="220"/>
      <c r="E10597" s="220"/>
      <c r="F10597" s="220"/>
      <c r="G10597" s="220"/>
      <c r="H10597" s="220"/>
      <c r="I10597" s="220"/>
      <c r="J10597" s="220"/>
      <c r="K10597" s="220"/>
      <c r="L10597" s="220"/>
      <c r="M10597" s="326"/>
      <c r="N10597" s="220"/>
      <c r="O10597" s="220"/>
      <c r="P10597" s="220"/>
      <c r="Q10597" s="326"/>
      <c r="R10597" s="326"/>
      <c r="S10597" s="326"/>
      <c r="T10597" s="326"/>
    </row>
    <row r="10598" spans="1:20">
      <c r="A10598" s="220"/>
      <c r="B10598" s="220"/>
      <c r="C10598" s="220"/>
      <c r="D10598" s="220"/>
      <c r="E10598" s="220"/>
      <c r="F10598" s="220"/>
      <c r="G10598" s="220"/>
      <c r="H10598" s="220"/>
      <c r="I10598" s="220"/>
      <c r="J10598" s="220"/>
      <c r="K10598" s="220"/>
      <c r="L10598" s="220"/>
      <c r="M10598" s="326"/>
      <c r="N10598" s="220"/>
      <c r="O10598" s="220"/>
      <c r="P10598" s="220"/>
      <c r="Q10598" s="326"/>
      <c r="R10598" s="326"/>
      <c r="S10598" s="326"/>
      <c r="T10598" s="326"/>
    </row>
    <row r="10599" spans="1:20">
      <c r="A10599" s="220"/>
      <c r="B10599" s="220"/>
      <c r="C10599" s="220"/>
      <c r="D10599" s="220"/>
      <c r="E10599" s="220"/>
      <c r="F10599" s="220"/>
      <c r="G10599" s="220"/>
      <c r="H10599" s="220"/>
      <c r="I10599" s="220"/>
      <c r="J10599" s="220"/>
      <c r="K10599" s="220"/>
      <c r="L10599" s="220"/>
      <c r="M10599" s="326"/>
      <c r="N10599" s="220"/>
      <c r="O10599" s="220"/>
      <c r="P10599" s="220"/>
      <c r="Q10599" s="326"/>
      <c r="R10599" s="326"/>
      <c r="S10599" s="326"/>
      <c r="T10599" s="326"/>
    </row>
    <row r="10600" spans="1:20">
      <c r="A10600" s="220"/>
      <c r="B10600" s="220"/>
      <c r="C10600" s="220"/>
      <c r="D10600" s="220"/>
      <c r="E10600" s="220"/>
      <c r="F10600" s="220"/>
      <c r="G10600" s="220"/>
      <c r="H10600" s="220"/>
      <c r="I10600" s="220"/>
      <c r="J10600" s="220"/>
      <c r="K10600" s="220"/>
      <c r="L10600" s="220"/>
      <c r="M10600" s="326"/>
      <c r="N10600" s="220"/>
      <c r="O10600" s="220"/>
      <c r="P10600" s="220"/>
      <c r="Q10600" s="326"/>
      <c r="R10600" s="326"/>
      <c r="S10600" s="326"/>
      <c r="T10600" s="326"/>
    </row>
    <row r="10601" spans="1:20">
      <c r="A10601" s="220"/>
      <c r="B10601" s="220"/>
      <c r="C10601" s="220"/>
      <c r="D10601" s="220"/>
      <c r="E10601" s="220"/>
      <c r="F10601" s="220"/>
      <c r="G10601" s="220"/>
      <c r="H10601" s="220"/>
      <c r="I10601" s="220"/>
      <c r="J10601" s="220"/>
      <c r="K10601" s="220"/>
      <c r="L10601" s="220"/>
      <c r="M10601" s="326"/>
      <c r="N10601" s="220"/>
      <c r="O10601" s="220"/>
      <c r="P10601" s="220"/>
      <c r="Q10601" s="326"/>
      <c r="R10601" s="326"/>
      <c r="S10601" s="326"/>
      <c r="T10601" s="326"/>
    </row>
    <row r="10602" spans="1:20">
      <c r="A10602" s="220"/>
      <c r="B10602" s="220"/>
      <c r="C10602" s="220"/>
      <c r="D10602" s="220"/>
      <c r="E10602" s="220"/>
      <c r="F10602" s="220"/>
      <c r="G10602" s="220"/>
      <c r="H10602" s="220"/>
      <c r="I10602" s="220"/>
      <c r="J10602" s="220"/>
      <c r="K10602" s="220"/>
      <c r="L10602" s="220"/>
      <c r="M10602" s="326"/>
      <c r="N10602" s="220"/>
      <c r="O10602" s="220"/>
      <c r="P10602" s="220"/>
      <c r="Q10602" s="326"/>
      <c r="R10602" s="326"/>
      <c r="S10602" s="326"/>
      <c r="T10602" s="326"/>
    </row>
    <row r="10603" spans="1:20">
      <c r="A10603" s="220"/>
      <c r="B10603" s="220"/>
      <c r="C10603" s="220"/>
      <c r="D10603" s="220"/>
      <c r="E10603" s="220"/>
      <c r="F10603" s="220"/>
      <c r="G10603" s="220"/>
      <c r="H10603" s="220"/>
      <c r="I10603" s="220"/>
      <c r="J10603" s="220"/>
      <c r="K10603" s="220"/>
      <c r="L10603" s="220"/>
      <c r="M10603" s="326"/>
      <c r="N10603" s="220"/>
      <c r="O10603" s="220"/>
      <c r="P10603" s="220"/>
      <c r="Q10603" s="326"/>
      <c r="R10603" s="326"/>
      <c r="S10603" s="326"/>
      <c r="T10603" s="326"/>
    </row>
    <row r="10604" spans="1:20">
      <c r="A10604" s="220"/>
      <c r="B10604" s="220"/>
      <c r="C10604" s="220"/>
      <c r="D10604" s="220"/>
      <c r="E10604" s="220"/>
      <c r="F10604" s="220"/>
      <c r="G10604" s="220"/>
      <c r="H10604" s="220"/>
      <c r="I10604" s="220"/>
      <c r="J10604" s="220"/>
      <c r="K10604" s="220"/>
      <c r="L10604" s="220"/>
      <c r="M10604" s="326"/>
      <c r="N10604" s="220"/>
      <c r="O10604" s="220"/>
      <c r="P10604" s="220"/>
      <c r="Q10604" s="326"/>
      <c r="R10604" s="326"/>
      <c r="S10604" s="326"/>
      <c r="T10604" s="326"/>
    </row>
    <row r="10605" spans="1:20">
      <c r="A10605" s="220"/>
      <c r="B10605" s="220"/>
      <c r="C10605" s="220"/>
      <c r="D10605" s="220"/>
      <c r="E10605" s="220"/>
      <c r="F10605" s="220"/>
      <c r="G10605" s="220"/>
      <c r="H10605" s="220"/>
      <c r="I10605" s="220"/>
      <c r="J10605" s="220"/>
      <c r="K10605" s="220"/>
      <c r="L10605" s="220"/>
      <c r="M10605" s="326"/>
      <c r="N10605" s="220"/>
      <c r="O10605" s="220"/>
      <c r="P10605" s="220"/>
      <c r="Q10605" s="326"/>
      <c r="R10605" s="326"/>
      <c r="S10605" s="326"/>
      <c r="T10605" s="326"/>
    </row>
    <row r="10606" spans="1:20">
      <c r="A10606" s="220"/>
      <c r="B10606" s="220"/>
      <c r="C10606" s="220"/>
      <c r="D10606" s="220"/>
      <c r="E10606" s="220"/>
      <c r="F10606" s="220"/>
      <c r="G10606" s="220"/>
      <c r="H10606" s="220"/>
      <c r="I10606" s="220"/>
      <c r="J10606" s="220"/>
      <c r="K10606" s="220"/>
      <c r="L10606" s="220"/>
      <c r="M10606" s="326"/>
      <c r="N10606" s="220"/>
      <c r="O10606" s="220"/>
      <c r="P10606" s="220"/>
      <c r="Q10606" s="326"/>
      <c r="R10606" s="326"/>
      <c r="S10606" s="326"/>
      <c r="T10606" s="326"/>
    </row>
    <row r="10607" spans="1:20">
      <c r="A10607" s="220"/>
      <c r="B10607" s="220"/>
      <c r="C10607" s="220"/>
      <c r="D10607" s="220"/>
      <c r="E10607" s="220"/>
      <c r="F10607" s="220"/>
      <c r="G10607" s="220"/>
      <c r="H10607" s="220"/>
      <c r="I10607" s="220"/>
      <c r="J10607" s="220"/>
      <c r="K10607" s="220"/>
      <c r="L10607" s="220"/>
      <c r="M10607" s="326"/>
      <c r="N10607" s="220"/>
      <c r="O10607" s="220"/>
      <c r="P10607" s="220"/>
      <c r="Q10607" s="326"/>
      <c r="R10607" s="326"/>
      <c r="S10607" s="326"/>
      <c r="T10607" s="326"/>
    </row>
    <row r="10608" spans="1:20">
      <c r="A10608" s="220"/>
      <c r="B10608" s="220"/>
      <c r="C10608" s="220"/>
      <c r="D10608" s="220"/>
      <c r="E10608" s="220"/>
      <c r="F10608" s="220"/>
      <c r="G10608" s="220"/>
      <c r="H10608" s="220"/>
      <c r="I10608" s="220"/>
      <c r="J10608" s="220"/>
      <c r="K10608" s="220"/>
      <c r="L10608" s="220"/>
      <c r="M10608" s="326"/>
      <c r="N10608" s="220"/>
      <c r="O10608" s="220"/>
      <c r="P10608" s="220"/>
      <c r="Q10608" s="326"/>
      <c r="R10608" s="326"/>
      <c r="S10608" s="326"/>
      <c r="T10608" s="326"/>
    </row>
    <row r="10609" spans="1:20">
      <c r="A10609" s="220"/>
      <c r="B10609" s="220"/>
      <c r="C10609" s="220"/>
      <c r="D10609" s="220"/>
      <c r="E10609" s="220"/>
      <c r="F10609" s="220"/>
      <c r="G10609" s="220"/>
      <c r="H10609" s="220"/>
      <c r="I10609" s="220"/>
      <c r="J10609" s="220"/>
      <c r="K10609" s="220"/>
      <c r="L10609" s="220"/>
      <c r="M10609" s="326"/>
      <c r="N10609" s="220"/>
      <c r="O10609" s="220"/>
      <c r="P10609" s="220"/>
      <c r="Q10609" s="326"/>
      <c r="R10609" s="326"/>
      <c r="S10609" s="326"/>
      <c r="T10609" s="326"/>
    </row>
    <row r="10610" spans="1:20">
      <c r="A10610" s="220"/>
      <c r="B10610" s="220"/>
      <c r="C10610" s="220"/>
      <c r="D10610" s="220"/>
      <c r="E10610" s="220"/>
      <c r="F10610" s="220"/>
      <c r="G10610" s="220"/>
      <c r="H10610" s="220"/>
      <c r="I10610" s="220"/>
      <c r="J10610" s="220"/>
      <c r="K10610" s="220"/>
      <c r="L10610" s="220"/>
      <c r="M10610" s="326"/>
      <c r="N10610" s="220"/>
      <c r="O10610" s="220"/>
      <c r="P10610" s="220"/>
      <c r="Q10610" s="326"/>
      <c r="R10610" s="326"/>
      <c r="S10610" s="326"/>
      <c r="T10610" s="326"/>
    </row>
    <row r="10611" spans="1:20">
      <c r="A10611" s="220"/>
      <c r="B10611" s="220"/>
      <c r="C10611" s="220"/>
      <c r="D10611" s="220"/>
      <c r="E10611" s="220"/>
      <c r="F10611" s="220"/>
      <c r="G10611" s="220"/>
      <c r="H10611" s="220"/>
      <c r="I10611" s="220"/>
      <c r="J10611" s="220"/>
      <c r="K10611" s="220"/>
      <c r="L10611" s="220"/>
      <c r="M10611" s="326"/>
      <c r="N10611" s="220"/>
      <c r="O10611" s="220"/>
      <c r="P10611" s="220"/>
      <c r="Q10611" s="326"/>
      <c r="R10611" s="326"/>
      <c r="S10611" s="326"/>
      <c r="T10611" s="326"/>
    </row>
    <row r="10612" spans="1:20">
      <c r="A10612" s="220"/>
      <c r="B10612" s="220"/>
      <c r="C10612" s="220"/>
      <c r="D10612" s="220"/>
      <c r="E10612" s="220"/>
      <c r="F10612" s="220"/>
      <c r="G10612" s="220"/>
      <c r="H10612" s="220"/>
      <c r="I10612" s="220"/>
      <c r="J10612" s="220"/>
      <c r="K10612" s="220"/>
      <c r="L10612" s="220"/>
      <c r="M10612" s="326"/>
      <c r="N10612" s="220"/>
      <c r="O10612" s="220"/>
      <c r="P10612" s="220"/>
      <c r="Q10612" s="326"/>
      <c r="R10612" s="326"/>
      <c r="S10612" s="326"/>
      <c r="T10612" s="326"/>
    </row>
    <row r="10613" spans="1:20">
      <c r="A10613" s="220"/>
      <c r="B10613" s="220"/>
      <c r="C10613" s="220"/>
      <c r="D10613" s="220"/>
      <c r="E10613" s="220"/>
      <c r="F10613" s="220"/>
      <c r="G10613" s="220"/>
      <c r="H10613" s="220"/>
      <c r="I10613" s="220"/>
      <c r="J10613" s="220"/>
      <c r="K10613" s="220"/>
      <c r="L10613" s="220"/>
      <c r="M10613" s="326"/>
      <c r="N10613" s="220"/>
      <c r="O10613" s="220"/>
      <c r="P10613" s="220"/>
      <c r="Q10613" s="326"/>
      <c r="R10613" s="326"/>
      <c r="S10613" s="326"/>
      <c r="T10613" s="326"/>
    </row>
    <row r="10614" spans="1:20">
      <c r="A10614" s="220"/>
      <c r="B10614" s="220"/>
      <c r="C10614" s="220"/>
      <c r="D10614" s="220"/>
      <c r="E10614" s="220"/>
      <c r="F10614" s="220"/>
      <c r="G10614" s="220"/>
      <c r="H10614" s="220"/>
      <c r="I10614" s="220"/>
      <c r="J10614" s="220"/>
      <c r="K10614" s="220"/>
      <c r="L10614" s="220"/>
      <c r="M10614" s="326"/>
      <c r="N10614" s="220"/>
      <c r="O10614" s="220"/>
      <c r="P10614" s="220"/>
      <c r="Q10614" s="326"/>
      <c r="R10614" s="326"/>
      <c r="S10614" s="326"/>
      <c r="T10614" s="326"/>
    </row>
    <row r="10615" spans="1:20">
      <c r="A10615" s="220"/>
      <c r="B10615" s="220"/>
      <c r="C10615" s="220"/>
      <c r="D10615" s="220"/>
      <c r="E10615" s="220"/>
      <c r="F10615" s="220"/>
      <c r="G10615" s="220"/>
      <c r="H10615" s="220"/>
      <c r="I10615" s="220"/>
      <c r="J10615" s="220"/>
      <c r="K10615" s="220"/>
      <c r="L10615" s="220"/>
      <c r="M10615" s="326"/>
      <c r="N10615" s="220"/>
      <c r="O10615" s="220"/>
      <c r="P10615" s="220"/>
      <c r="Q10615" s="326"/>
      <c r="R10615" s="326"/>
      <c r="S10615" s="326"/>
      <c r="T10615" s="326"/>
    </row>
    <row r="10616" spans="1:20">
      <c r="A10616" s="220"/>
      <c r="B10616" s="220"/>
      <c r="C10616" s="220"/>
      <c r="D10616" s="220"/>
      <c r="E10616" s="220"/>
      <c r="F10616" s="220"/>
      <c r="G10616" s="220"/>
      <c r="H10616" s="220"/>
      <c r="I10616" s="220"/>
      <c r="J10616" s="220"/>
      <c r="K10616" s="220"/>
      <c r="L10616" s="220"/>
      <c r="M10616" s="326"/>
      <c r="N10616" s="220"/>
      <c r="O10616" s="220"/>
      <c r="P10616" s="220"/>
      <c r="Q10616" s="326"/>
      <c r="R10616" s="326"/>
      <c r="S10616" s="326"/>
      <c r="T10616" s="326"/>
    </row>
    <row r="10617" spans="1:20">
      <c r="A10617" s="220"/>
      <c r="B10617" s="220"/>
      <c r="C10617" s="220"/>
      <c r="D10617" s="220"/>
      <c r="E10617" s="220"/>
      <c r="F10617" s="220"/>
      <c r="G10617" s="220"/>
      <c r="H10617" s="220"/>
      <c r="I10617" s="220"/>
      <c r="J10617" s="220"/>
      <c r="K10617" s="220"/>
      <c r="L10617" s="220"/>
      <c r="M10617" s="326"/>
      <c r="N10617" s="220"/>
      <c r="O10617" s="220"/>
      <c r="P10617" s="220"/>
      <c r="Q10617" s="326"/>
      <c r="R10617" s="326"/>
      <c r="S10617" s="326"/>
      <c r="T10617" s="326"/>
    </row>
    <row r="10618" spans="1:20">
      <c r="A10618" s="220"/>
      <c r="B10618" s="220"/>
      <c r="C10618" s="220"/>
      <c r="D10618" s="220"/>
      <c r="E10618" s="220"/>
      <c r="F10618" s="220"/>
      <c r="G10618" s="220"/>
      <c r="H10618" s="220"/>
      <c r="I10618" s="220"/>
      <c r="J10618" s="220"/>
      <c r="K10618" s="220"/>
      <c r="L10618" s="220"/>
      <c r="M10618" s="326"/>
      <c r="N10618" s="220"/>
      <c r="O10618" s="220"/>
      <c r="P10618" s="220"/>
      <c r="Q10618" s="326"/>
      <c r="R10618" s="326"/>
      <c r="S10618" s="326"/>
      <c r="T10618" s="326"/>
    </row>
    <row r="10619" spans="1:20">
      <c r="A10619" s="220"/>
      <c r="B10619" s="220"/>
      <c r="C10619" s="220"/>
      <c r="D10619" s="220"/>
      <c r="E10619" s="220"/>
      <c r="F10619" s="220"/>
      <c r="G10619" s="220"/>
      <c r="H10619" s="220"/>
      <c r="I10619" s="220"/>
      <c r="J10619" s="220"/>
      <c r="K10619" s="220"/>
      <c r="L10619" s="220"/>
      <c r="M10619" s="326"/>
      <c r="N10619" s="220"/>
      <c r="O10619" s="220"/>
      <c r="P10619" s="220"/>
      <c r="Q10619" s="326"/>
      <c r="R10619" s="326"/>
      <c r="S10619" s="326"/>
      <c r="T10619" s="326"/>
    </row>
    <row r="10620" spans="1:20">
      <c r="A10620" s="220"/>
      <c r="B10620" s="220"/>
      <c r="C10620" s="220"/>
      <c r="D10620" s="220"/>
      <c r="E10620" s="220"/>
      <c r="F10620" s="220"/>
      <c r="G10620" s="220"/>
      <c r="H10620" s="220"/>
      <c r="I10620" s="220"/>
      <c r="J10620" s="220"/>
      <c r="K10620" s="220"/>
      <c r="L10620" s="220"/>
      <c r="M10620" s="326"/>
      <c r="N10620" s="220"/>
      <c r="O10620" s="220"/>
      <c r="P10620" s="220"/>
      <c r="Q10620" s="326"/>
      <c r="R10620" s="326"/>
      <c r="S10620" s="326"/>
      <c r="T10620" s="326"/>
    </row>
    <row r="10621" spans="1:20">
      <c r="A10621" s="220"/>
      <c r="B10621" s="220"/>
      <c r="C10621" s="220"/>
      <c r="D10621" s="220"/>
      <c r="E10621" s="220"/>
      <c r="F10621" s="220"/>
      <c r="G10621" s="220"/>
      <c r="H10621" s="220"/>
      <c r="I10621" s="220"/>
      <c r="J10621" s="220"/>
      <c r="K10621" s="220"/>
      <c r="L10621" s="220"/>
      <c r="M10621" s="326"/>
      <c r="N10621" s="220"/>
      <c r="O10621" s="220"/>
      <c r="P10621" s="220"/>
      <c r="Q10621" s="326"/>
      <c r="R10621" s="326"/>
      <c r="S10621" s="326"/>
      <c r="T10621" s="326"/>
    </row>
    <row r="10622" spans="1:20">
      <c r="A10622" s="220"/>
      <c r="B10622" s="220"/>
      <c r="C10622" s="220"/>
      <c r="D10622" s="220"/>
      <c r="E10622" s="220"/>
      <c r="F10622" s="220"/>
      <c r="G10622" s="220"/>
      <c r="H10622" s="220"/>
      <c r="I10622" s="220"/>
      <c r="J10622" s="220"/>
      <c r="K10622" s="220"/>
      <c r="L10622" s="220"/>
      <c r="M10622" s="326"/>
      <c r="N10622" s="220"/>
      <c r="O10622" s="220"/>
      <c r="P10622" s="220"/>
      <c r="Q10622" s="326"/>
      <c r="R10622" s="326"/>
      <c r="S10622" s="326"/>
      <c r="T10622" s="326"/>
    </row>
    <row r="10623" spans="1:20">
      <c r="A10623" s="220"/>
      <c r="B10623" s="220"/>
      <c r="C10623" s="220"/>
      <c r="D10623" s="220"/>
      <c r="E10623" s="220"/>
      <c r="F10623" s="220"/>
      <c r="G10623" s="220"/>
      <c r="H10623" s="220"/>
      <c r="I10623" s="220"/>
      <c r="J10623" s="220"/>
      <c r="K10623" s="220"/>
      <c r="L10623" s="220"/>
      <c r="M10623" s="326"/>
      <c r="N10623" s="220"/>
      <c r="O10623" s="220"/>
      <c r="P10623" s="220"/>
      <c r="Q10623" s="326"/>
      <c r="R10623" s="326"/>
      <c r="S10623" s="326"/>
      <c r="T10623" s="326"/>
    </row>
    <row r="10624" spans="1:20">
      <c r="A10624" s="220"/>
      <c r="B10624" s="220"/>
      <c r="C10624" s="220"/>
      <c r="D10624" s="220"/>
      <c r="E10624" s="220"/>
      <c r="F10624" s="220"/>
      <c r="G10624" s="220"/>
      <c r="H10624" s="220"/>
      <c r="I10624" s="220"/>
      <c r="J10624" s="220"/>
      <c r="K10624" s="220"/>
      <c r="L10624" s="220"/>
      <c r="M10624" s="326"/>
      <c r="N10624" s="220"/>
      <c r="O10624" s="220"/>
      <c r="P10624" s="220"/>
      <c r="Q10624" s="326"/>
      <c r="R10624" s="326"/>
      <c r="S10624" s="326"/>
      <c r="T10624" s="326"/>
    </row>
    <row r="10625" spans="1:20">
      <c r="A10625" s="220"/>
      <c r="B10625" s="220"/>
      <c r="C10625" s="220"/>
      <c r="D10625" s="220"/>
      <c r="E10625" s="220"/>
      <c r="F10625" s="220"/>
      <c r="G10625" s="220"/>
      <c r="H10625" s="220"/>
      <c r="I10625" s="220"/>
      <c r="J10625" s="220"/>
      <c r="K10625" s="220"/>
      <c r="L10625" s="220"/>
      <c r="M10625" s="326"/>
      <c r="N10625" s="220"/>
      <c r="O10625" s="220"/>
      <c r="P10625" s="220"/>
      <c r="Q10625" s="326"/>
      <c r="R10625" s="326"/>
      <c r="S10625" s="326"/>
      <c r="T10625" s="326"/>
    </row>
    <row r="10626" spans="1:20">
      <c r="A10626" s="220"/>
      <c r="B10626" s="220"/>
      <c r="C10626" s="220"/>
      <c r="D10626" s="220"/>
      <c r="E10626" s="220"/>
      <c r="F10626" s="220"/>
      <c r="G10626" s="220"/>
      <c r="H10626" s="220"/>
      <c r="I10626" s="220"/>
      <c r="J10626" s="220"/>
      <c r="K10626" s="220"/>
      <c r="L10626" s="220"/>
      <c r="M10626" s="326"/>
      <c r="N10626" s="220"/>
      <c r="O10626" s="220"/>
      <c r="P10626" s="220"/>
      <c r="Q10626" s="326"/>
      <c r="R10626" s="326"/>
      <c r="S10626" s="326"/>
      <c r="T10626" s="326"/>
    </row>
    <row r="10627" spans="1:20">
      <c r="A10627" s="220"/>
      <c r="B10627" s="220"/>
      <c r="C10627" s="220"/>
      <c r="D10627" s="220"/>
      <c r="E10627" s="220"/>
      <c r="F10627" s="220"/>
      <c r="G10627" s="220"/>
      <c r="H10627" s="220"/>
      <c r="I10627" s="220"/>
      <c r="J10627" s="220"/>
      <c r="K10627" s="220"/>
      <c r="L10627" s="220"/>
      <c r="M10627" s="326"/>
      <c r="N10627" s="220"/>
      <c r="O10627" s="220"/>
      <c r="P10627" s="220"/>
      <c r="Q10627" s="326"/>
      <c r="R10627" s="326"/>
      <c r="S10627" s="326"/>
      <c r="T10627" s="326"/>
    </row>
    <row r="10628" spans="1:20">
      <c r="A10628" s="220"/>
      <c r="B10628" s="220"/>
      <c r="C10628" s="220"/>
      <c r="D10628" s="220"/>
      <c r="E10628" s="220"/>
      <c r="F10628" s="220"/>
      <c r="G10628" s="220"/>
      <c r="H10628" s="220"/>
      <c r="I10628" s="220"/>
      <c r="J10628" s="220"/>
      <c r="K10628" s="220"/>
      <c r="L10628" s="220"/>
      <c r="M10628" s="326"/>
      <c r="N10628" s="220"/>
      <c r="O10628" s="220"/>
      <c r="P10628" s="220"/>
      <c r="Q10628" s="326"/>
      <c r="R10628" s="326"/>
      <c r="S10628" s="326"/>
      <c r="T10628" s="326"/>
    </row>
    <row r="10629" spans="1:20">
      <c r="A10629" s="220"/>
      <c r="B10629" s="220"/>
      <c r="C10629" s="220"/>
      <c r="D10629" s="220"/>
      <c r="E10629" s="220"/>
      <c r="F10629" s="220"/>
      <c r="G10629" s="220"/>
      <c r="H10629" s="220"/>
      <c r="I10629" s="220"/>
      <c r="J10629" s="220"/>
      <c r="K10629" s="220"/>
      <c r="L10629" s="220"/>
      <c r="M10629" s="326"/>
      <c r="N10629" s="220"/>
      <c r="O10629" s="220"/>
      <c r="P10629" s="220"/>
      <c r="Q10629" s="326"/>
      <c r="R10629" s="326"/>
      <c r="S10629" s="326"/>
      <c r="T10629" s="326"/>
    </row>
    <row r="10630" spans="1:20">
      <c r="A10630" s="220"/>
      <c r="B10630" s="220"/>
      <c r="C10630" s="220"/>
      <c r="D10630" s="220"/>
      <c r="E10630" s="220"/>
      <c r="F10630" s="220"/>
      <c r="G10630" s="220"/>
      <c r="H10630" s="220"/>
      <c r="I10630" s="220"/>
      <c r="J10630" s="220"/>
      <c r="K10630" s="220"/>
      <c r="L10630" s="220"/>
      <c r="M10630" s="326"/>
      <c r="N10630" s="220"/>
      <c r="O10630" s="220"/>
      <c r="P10630" s="220"/>
      <c r="Q10630" s="326"/>
      <c r="R10630" s="326"/>
      <c r="S10630" s="326"/>
      <c r="T10630" s="326"/>
    </row>
    <row r="10631" spans="1:20">
      <c r="A10631" s="220"/>
      <c r="B10631" s="220"/>
      <c r="C10631" s="220"/>
      <c r="D10631" s="220"/>
      <c r="E10631" s="220"/>
      <c r="F10631" s="220"/>
      <c r="G10631" s="220"/>
      <c r="H10631" s="220"/>
      <c r="I10631" s="220"/>
      <c r="J10631" s="220"/>
      <c r="K10631" s="220"/>
      <c r="L10631" s="220"/>
      <c r="M10631" s="326"/>
      <c r="N10631" s="220"/>
      <c r="O10631" s="220"/>
      <c r="P10631" s="220"/>
      <c r="Q10631" s="326"/>
      <c r="R10631" s="326"/>
      <c r="S10631" s="326"/>
      <c r="T10631" s="326"/>
    </row>
    <row r="10632" spans="1:20">
      <c r="A10632" s="220"/>
      <c r="B10632" s="220"/>
      <c r="C10632" s="220"/>
      <c r="D10632" s="220"/>
      <c r="E10632" s="220"/>
      <c r="F10632" s="220"/>
      <c r="G10632" s="220"/>
      <c r="H10632" s="220"/>
      <c r="I10632" s="220"/>
      <c r="J10632" s="220"/>
      <c r="K10632" s="220"/>
      <c r="L10632" s="220"/>
      <c r="M10632" s="326"/>
      <c r="N10632" s="220"/>
      <c r="O10632" s="220"/>
      <c r="P10632" s="220"/>
      <c r="Q10632" s="326"/>
      <c r="R10632" s="326"/>
      <c r="S10632" s="326"/>
      <c r="T10632" s="326"/>
    </row>
    <row r="10633" spans="1:20">
      <c r="A10633" s="220"/>
      <c r="B10633" s="220"/>
      <c r="C10633" s="220"/>
      <c r="D10633" s="220"/>
      <c r="E10633" s="220"/>
      <c r="F10633" s="220"/>
      <c r="G10633" s="220"/>
      <c r="H10633" s="220"/>
      <c r="I10633" s="220"/>
      <c r="J10633" s="220"/>
      <c r="K10633" s="220"/>
      <c r="L10633" s="220"/>
      <c r="M10633" s="326"/>
      <c r="N10633" s="220"/>
      <c r="O10633" s="220"/>
      <c r="P10633" s="220"/>
      <c r="Q10633" s="326"/>
      <c r="R10633" s="326"/>
      <c r="S10633" s="326"/>
      <c r="T10633" s="326"/>
    </row>
    <row r="10634" spans="1:20">
      <c r="A10634" s="220"/>
      <c r="B10634" s="220"/>
      <c r="C10634" s="220"/>
      <c r="D10634" s="220"/>
      <c r="E10634" s="220"/>
      <c r="F10634" s="220"/>
      <c r="G10634" s="220"/>
      <c r="H10634" s="220"/>
      <c r="I10634" s="220"/>
      <c r="J10634" s="220"/>
      <c r="K10634" s="220"/>
      <c r="L10634" s="220"/>
      <c r="M10634" s="326"/>
      <c r="N10634" s="220"/>
      <c r="O10634" s="220"/>
      <c r="P10634" s="220"/>
      <c r="Q10634" s="326"/>
      <c r="R10634" s="326"/>
      <c r="S10634" s="326"/>
      <c r="T10634" s="326"/>
    </row>
    <row r="10635" spans="1:20">
      <c r="A10635" s="220"/>
      <c r="B10635" s="220"/>
      <c r="C10635" s="220"/>
      <c r="D10635" s="220"/>
      <c r="E10635" s="220"/>
      <c r="F10635" s="220"/>
      <c r="G10635" s="220"/>
      <c r="H10635" s="220"/>
      <c r="I10635" s="220"/>
      <c r="J10635" s="220"/>
      <c r="K10635" s="220"/>
      <c r="L10635" s="220"/>
      <c r="M10635" s="326"/>
      <c r="N10635" s="220"/>
      <c r="O10635" s="220"/>
      <c r="P10635" s="220"/>
      <c r="Q10635" s="326"/>
      <c r="R10635" s="326"/>
      <c r="S10635" s="326"/>
      <c r="T10635" s="326"/>
    </row>
    <row r="10636" spans="1:20">
      <c r="A10636" s="220"/>
      <c r="B10636" s="220"/>
      <c r="C10636" s="220"/>
      <c r="D10636" s="220"/>
      <c r="E10636" s="220"/>
      <c r="F10636" s="220"/>
      <c r="G10636" s="220"/>
      <c r="H10636" s="220"/>
      <c r="I10636" s="220"/>
      <c r="J10636" s="220"/>
      <c r="K10636" s="220"/>
      <c r="L10636" s="220"/>
      <c r="M10636" s="326"/>
      <c r="N10636" s="220"/>
      <c r="O10636" s="220"/>
      <c r="P10636" s="220"/>
      <c r="Q10636" s="326"/>
      <c r="R10636" s="326"/>
      <c r="S10636" s="326"/>
      <c r="T10636" s="326"/>
    </row>
    <row r="10637" spans="1:20">
      <c r="A10637" s="220"/>
      <c r="B10637" s="220"/>
      <c r="C10637" s="220"/>
      <c r="D10637" s="220"/>
      <c r="E10637" s="220"/>
      <c r="F10637" s="220"/>
      <c r="G10637" s="220"/>
      <c r="H10637" s="220"/>
      <c r="I10637" s="220"/>
      <c r="J10637" s="220"/>
      <c r="K10637" s="220"/>
      <c r="L10637" s="220"/>
      <c r="M10637" s="326"/>
      <c r="N10637" s="220"/>
      <c r="O10637" s="220"/>
      <c r="P10637" s="220"/>
      <c r="Q10637" s="326"/>
      <c r="R10637" s="326"/>
      <c r="S10637" s="326"/>
      <c r="T10637" s="326"/>
    </row>
    <row r="10638" spans="1:20">
      <c r="A10638" s="220"/>
      <c r="B10638" s="220"/>
      <c r="C10638" s="220"/>
      <c r="D10638" s="220"/>
      <c r="E10638" s="220"/>
      <c r="F10638" s="220"/>
      <c r="G10638" s="220"/>
      <c r="H10638" s="220"/>
      <c r="I10638" s="220"/>
      <c r="J10638" s="220"/>
      <c r="K10638" s="220"/>
      <c r="L10638" s="220"/>
      <c r="M10638" s="326"/>
      <c r="N10638" s="220"/>
      <c r="O10638" s="220"/>
      <c r="P10638" s="220"/>
      <c r="Q10638" s="326"/>
      <c r="R10638" s="326"/>
      <c r="S10638" s="326"/>
      <c r="T10638" s="326"/>
    </row>
    <row r="10639" spans="1:20">
      <c r="A10639" s="220"/>
      <c r="B10639" s="220"/>
      <c r="C10639" s="220"/>
      <c r="D10639" s="220"/>
      <c r="E10639" s="220"/>
      <c r="F10639" s="220"/>
      <c r="G10639" s="220"/>
      <c r="H10639" s="220"/>
      <c r="I10639" s="220"/>
      <c r="J10639" s="220"/>
      <c r="K10639" s="220"/>
      <c r="L10639" s="220"/>
      <c r="M10639" s="326"/>
      <c r="N10639" s="220"/>
      <c r="O10639" s="220"/>
      <c r="P10639" s="220"/>
      <c r="Q10639" s="326"/>
      <c r="R10639" s="326"/>
      <c r="S10639" s="326"/>
      <c r="T10639" s="326"/>
    </row>
    <row r="10640" spans="1:20">
      <c r="A10640" s="220"/>
      <c r="B10640" s="220"/>
      <c r="C10640" s="220"/>
      <c r="D10640" s="220"/>
      <c r="E10640" s="220"/>
      <c r="F10640" s="220"/>
      <c r="G10640" s="220"/>
      <c r="H10640" s="220"/>
      <c r="I10640" s="220"/>
      <c r="J10640" s="220"/>
      <c r="K10640" s="220"/>
      <c r="L10640" s="220"/>
      <c r="M10640" s="326"/>
      <c r="N10640" s="220"/>
      <c r="O10640" s="220"/>
      <c r="P10640" s="220"/>
      <c r="Q10640" s="326"/>
      <c r="R10640" s="326"/>
      <c r="S10640" s="326"/>
      <c r="T10640" s="326"/>
    </row>
    <row r="10641" spans="1:20">
      <c r="A10641" s="220"/>
      <c r="B10641" s="220"/>
      <c r="C10641" s="220"/>
      <c r="D10641" s="220"/>
      <c r="E10641" s="220"/>
      <c r="F10641" s="220"/>
      <c r="G10641" s="220"/>
      <c r="H10641" s="220"/>
      <c r="I10641" s="220"/>
      <c r="J10641" s="220"/>
      <c r="K10641" s="220"/>
      <c r="L10641" s="220"/>
      <c r="M10641" s="326"/>
      <c r="N10641" s="220"/>
      <c r="O10641" s="220"/>
      <c r="P10641" s="220"/>
      <c r="Q10641" s="326"/>
      <c r="R10641" s="326"/>
      <c r="S10641" s="326"/>
      <c r="T10641" s="326"/>
    </row>
    <row r="10642" spans="1:20">
      <c r="A10642" s="220"/>
      <c r="B10642" s="220"/>
      <c r="C10642" s="220"/>
      <c r="D10642" s="220"/>
      <c r="E10642" s="220"/>
      <c r="F10642" s="220"/>
      <c r="G10642" s="220"/>
      <c r="H10642" s="220"/>
      <c r="I10642" s="220"/>
      <c r="J10642" s="220"/>
      <c r="K10642" s="220"/>
      <c r="L10642" s="220"/>
      <c r="M10642" s="326"/>
      <c r="N10642" s="220"/>
      <c r="O10642" s="220"/>
      <c r="P10642" s="220"/>
      <c r="Q10642" s="326"/>
      <c r="R10642" s="326"/>
      <c r="S10642" s="326"/>
      <c r="T10642" s="326"/>
    </row>
    <row r="10643" spans="1:20">
      <c r="A10643" s="220"/>
      <c r="B10643" s="220"/>
      <c r="C10643" s="220"/>
      <c r="D10643" s="220"/>
      <c r="E10643" s="220"/>
      <c r="F10643" s="220"/>
      <c r="G10643" s="220"/>
      <c r="H10643" s="220"/>
      <c r="I10643" s="220"/>
      <c r="J10643" s="220"/>
      <c r="K10643" s="220"/>
      <c r="L10643" s="220"/>
      <c r="M10643" s="326"/>
      <c r="N10643" s="220"/>
      <c r="O10643" s="220"/>
      <c r="P10643" s="220"/>
      <c r="Q10643" s="326"/>
      <c r="R10643" s="326"/>
      <c r="S10643" s="326"/>
      <c r="T10643" s="326"/>
    </row>
    <row r="10644" spans="1:20">
      <c r="A10644" s="220"/>
      <c r="B10644" s="220"/>
      <c r="C10644" s="220"/>
      <c r="D10644" s="220"/>
      <c r="E10644" s="220"/>
      <c r="F10644" s="220"/>
      <c r="G10644" s="220"/>
      <c r="H10644" s="220"/>
      <c r="I10644" s="220"/>
      <c r="J10644" s="220"/>
      <c r="K10644" s="220"/>
      <c r="L10644" s="220"/>
      <c r="M10644" s="326"/>
      <c r="N10644" s="220"/>
      <c r="O10644" s="220"/>
      <c r="P10644" s="220"/>
      <c r="Q10644" s="326"/>
      <c r="R10644" s="326"/>
      <c r="S10644" s="326"/>
      <c r="T10644" s="326"/>
    </row>
    <row r="10645" spans="1:20">
      <c r="A10645" s="220"/>
      <c r="B10645" s="220"/>
      <c r="C10645" s="220"/>
      <c r="D10645" s="220"/>
      <c r="E10645" s="220"/>
      <c r="F10645" s="220"/>
      <c r="G10645" s="220"/>
      <c r="H10645" s="220"/>
      <c r="I10645" s="220"/>
      <c r="J10645" s="220"/>
      <c r="K10645" s="220"/>
      <c r="L10645" s="220"/>
      <c r="M10645" s="326"/>
      <c r="N10645" s="220"/>
      <c r="O10645" s="220"/>
      <c r="P10645" s="220"/>
      <c r="Q10645" s="326"/>
      <c r="R10645" s="326"/>
      <c r="S10645" s="326"/>
      <c r="T10645" s="326"/>
    </row>
    <row r="10646" spans="1:20">
      <c r="A10646" s="220"/>
      <c r="B10646" s="220"/>
      <c r="C10646" s="220"/>
      <c r="D10646" s="220"/>
      <c r="E10646" s="220"/>
      <c r="F10646" s="220"/>
      <c r="G10646" s="220"/>
      <c r="H10646" s="220"/>
      <c r="I10646" s="220"/>
      <c r="J10646" s="220"/>
      <c r="K10646" s="220"/>
      <c r="L10646" s="220"/>
      <c r="M10646" s="326"/>
      <c r="N10646" s="220"/>
      <c r="O10646" s="220"/>
      <c r="P10646" s="220"/>
      <c r="Q10646" s="326"/>
      <c r="R10646" s="326"/>
      <c r="S10646" s="326"/>
      <c r="T10646" s="326"/>
    </row>
    <row r="10647" spans="1:20">
      <c r="A10647" s="220"/>
      <c r="B10647" s="220"/>
      <c r="C10647" s="220"/>
      <c r="D10647" s="220"/>
      <c r="E10647" s="220"/>
      <c r="F10647" s="220"/>
      <c r="G10647" s="220"/>
      <c r="H10647" s="220"/>
      <c r="I10647" s="220"/>
      <c r="J10647" s="220"/>
      <c r="K10647" s="220"/>
      <c r="L10647" s="220"/>
      <c r="M10647" s="326"/>
      <c r="N10647" s="220"/>
      <c r="O10647" s="220"/>
      <c r="P10647" s="220"/>
      <c r="Q10647" s="326"/>
      <c r="R10647" s="326"/>
      <c r="S10647" s="326"/>
      <c r="T10647" s="326"/>
    </row>
    <row r="10648" spans="1:20">
      <c r="A10648" s="220"/>
      <c r="B10648" s="220"/>
      <c r="C10648" s="220"/>
      <c r="D10648" s="220"/>
      <c r="E10648" s="220"/>
      <c r="F10648" s="220"/>
      <c r="G10648" s="220"/>
      <c r="H10648" s="220"/>
      <c r="I10648" s="220"/>
      <c r="J10648" s="220"/>
      <c r="K10648" s="220"/>
      <c r="L10648" s="220"/>
      <c r="M10648" s="326"/>
      <c r="N10648" s="220"/>
      <c r="O10648" s="220"/>
      <c r="P10648" s="220"/>
      <c r="Q10648" s="326"/>
      <c r="R10648" s="326"/>
      <c r="S10648" s="326"/>
      <c r="T10648" s="326"/>
    </row>
    <row r="10649" spans="1:20">
      <c r="A10649" s="220"/>
      <c r="B10649" s="220"/>
      <c r="C10649" s="220"/>
      <c r="D10649" s="220"/>
      <c r="E10649" s="220"/>
      <c r="F10649" s="220"/>
      <c r="G10649" s="220"/>
      <c r="H10649" s="220"/>
      <c r="I10649" s="220"/>
      <c r="J10649" s="220"/>
      <c r="K10649" s="220"/>
      <c r="L10649" s="220"/>
      <c r="M10649" s="326"/>
      <c r="N10649" s="220"/>
      <c r="O10649" s="220"/>
      <c r="P10649" s="220"/>
      <c r="Q10649" s="326"/>
      <c r="R10649" s="326"/>
      <c r="S10649" s="326"/>
      <c r="T10649" s="326"/>
    </row>
    <row r="10650" spans="1:20">
      <c r="A10650" s="220"/>
      <c r="B10650" s="220"/>
      <c r="C10650" s="220"/>
      <c r="D10650" s="220"/>
      <c r="E10650" s="220"/>
      <c r="F10650" s="220"/>
      <c r="G10650" s="220"/>
      <c r="H10650" s="220"/>
      <c r="I10650" s="220"/>
      <c r="J10650" s="220"/>
      <c r="K10650" s="220"/>
      <c r="L10650" s="220"/>
      <c r="M10650" s="326"/>
      <c r="N10650" s="220"/>
      <c r="O10650" s="220"/>
      <c r="P10650" s="220"/>
      <c r="Q10650" s="326"/>
      <c r="R10650" s="326"/>
      <c r="S10650" s="326"/>
      <c r="T10650" s="326"/>
    </row>
    <row r="10651" spans="1:20">
      <c r="A10651" s="220"/>
      <c r="B10651" s="220"/>
      <c r="C10651" s="220"/>
      <c r="D10651" s="220"/>
      <c r="E10651" s="220"/>
      <c r="F10651" s="220"/>
      <c r="G10651" s="220"/>
      <c r="H10651" s="220"/>
      <c r="I10651" s="220"/>
      <c r="J10651" s="220"/>
      <c r="K10651" s="220"/>
      <c r="L10651" s="220"/>
      <c r="M10651" s="326"/>
      <c r="N10651" s="220"/>
      <c r="O10651" s="220"/>
      <c r="P10651" s="220"/>
      <c r="Q10651" s="326"/>
      <c r="R10651" s="326"/>
      <c r="S10651" s="326"/>
      <c r="T10651" s="326"/>
    </row>
    <row r="10652" spans="1:20">
      <c r="A10652" s="220"/>
      <c r="B10652" s="220"/>
      <c r="C10652" s="220"/>
      <c r="D10652" s="220"/>
      <c r="E10652" s="220"/>
      <c r="F10652" s="220"/>
      <c r="G10652" s="220"/>
      <c r="H10652" s="220"/>
      <c r="I10652" s="220"/>
      <c r="J10652" s="220"/>
      <c r="K10652" s="220"/>
      <c r="L10652" s="220"/>
      <c r="M10652" s="326"/>
      <c r="N10652" s="220"/>
      <c r="O10652" s="220"/>
      <c r="P10652" s="220"/>
      <c r="Q10652" s="326"/>
      <c r="R10652" s="326"/>
      <c r="S10652" s="326"/>
      <c r="T10652" s="326"/>
    </row>
    <row r="10653" spans="1:20">
      <c r="A10653" s="220"/>
      <c r="B10653" s="220"/>
      <c r="C10653" s="220"/>
      <c r="D10653" s="220"/>
      <c r="E10653" s="220"/>
      <c r="F10653" s="220"/>
      <c r="G10653" s="220"/>
      <c r="H10653" s="220"/>
      <c r="I10653" s="220"/>
      <c r="J10653" s="220"/>
      <c r="K10653" s="220"/>
      <c r="L10653" s="220"/>
      <c r="M10653" s="326"/>
      <c r="N10653" s="220"/>
      <c r="O10653" s="220"/>
      <c r="P10653" s="220"/>
      <c r="Q10653" s="326"/>
      <c r="R10653" s="326"/>
      <c r="S10653" s="326"/>
      <c r="T10653" s="326"/>
    </row>
    <row r="10654" spans="1:20">
      <c r="A10654" s="220"/>
      <c r="B10654" s="220"/>
      <c r="C10654" s="220"/>
      <c r="D10654" s="220"/>
      <c r="E10654" s="220"/>
      <c r="F10654" s="220"/>
      <c r="G10654" s="220"/>
      <c r="H10654" s="220"/>
      <c r="I10654" s="220"/>
      <c r="J10654" s="220"/>
      <c r="K10654" s="220"/>
      <c r="L10654" s="220"/>
      <c r="M10654" s="326"/>
      <c r="N10654" s="220"/>
      <c r="O10654" s="220"/>
      <c r="P10654" s="220"/>
      <c r="Q10654" s="326"/>
      <c r="R10654" s="326"/>
      <c r="S10654" s="326"/>
      <c r="T10654" s="326"/>
    </row>
    <row r="10655" spans="1:20">
      <c r="A10655" s="220"/>
      <c r="B10655" s="220"/>
      <c r="C10655" s="220"/>
      <c r="D10655" s="220"/>
      <c r="E10655" s="220"/>
      <c r="F10655" s="220"/>
      <c r="G10655" s="220"/>
      <c r="H10655" s="220"/>
      <c r="I10655" s="220"/>
      <c r="J10655" s="220"/>
      <c r="K10655" s="220"/>
      <c r="L10655" s="220"/>
      <c r="M10655" s="326"/>
      <c r="N10655" s="220"/>
      <c r="O10655" s="220"/>
      <c r="P10655" s="220"/>
      <c r="Q10655" s="326"/>
      <c r="R10655" s="326"/>
      <c r="S10655" s="326"/>
      <c r="T10655" s="326"/>
    </row>
    <row r="10656" spans="1:20">
      <c r="A10656" s="220"/>
      <c r="B10656" s="220"/>
      <c r="C10656" s="220"/>
      <c r="D10656" s="220"/>
      <c r="E10656" s="220"/>
      <c r="F10656" s="220"/>
      <c r="G10656" s="220"/>
      <c r="H10656" s="220"/>
      <c r="I10656" s="220"/>
      <c r="J10656" s="220"/>
      <c r="K10656" s="220"/>
      <c r="L10656" s="220"/>
      <c r="M10656" s="326"/>
      <c r="N10656" s="220"/>
      <c r="O10656" s="220"/>
      <c r="P10656" s="220"/>
      <c r="Q10656" s="326"/>
      <c r="R10656" s="326"/>
      <c r="S10656" s="326"/>
      <c r="T10656" s="326"/>
    </row>
    <row r="10657" spans="1:20">
      <c r="A10657" s="220"/>
      <c r="B10657" s="220"/>
      <c r="C10657" s="220"/>
      <c r="D10657" s="220"/>
      <c r="E10657" s="220"/>
      <c r="F10657" s="220"/>
      <c r="G10657" s="220"/>
      <c r="H10657" s="220"/>
      <c r="I10657" s="220"/>
      <c r="J10657" s="220"/>
      <c r="K10657" s="220"/>
      <c r="L10657" s="220"/>
      <c r="M10657" s="326"/>
      <c r="N10657" s="220"/>
      <c r="O10657" s="220"/>
      <c r="P10657" s="220"/>
      <c r="Q10657" s="326"/>
      <c r="R10657" s="326"/>
      <c r="S10657" s="326"/>
      <c r="T10657" s="326"/>
    </row>
    <row r="10658" spans="1:20">
      <c r="A10658" s="220"/>
      <c r="B10658" s="220"/>
      <c r="C10658" s="220"/>
      <c r="D10658" s="220"/>
      <c r="E10658" s="220"/>
      <c r="F10658" s="220"/>
      <c r="G10658" s="220"/>
      <c r="H10658" s="220"/>
      <c r="I10658" s="220"/>
      <c r="J10658" s="220"/>
      <c r="K10658" s="220"/>
      <c r="L10658" s="220"/>
      <c r="M10658" s="326"/>
      <c r="N10658" s="220"/>
      <c r="O10658" s="220"/>
      <c r="P10658" s="220"/>
      <c r="Q10658" s="326"/>
      <c r="R10658" s="326"/>
      <c r="S10658" s="326"/>
      <c r="T10658" s="326"/>
    </row>
    <row r="10659" spans="1:20">
      <c r="A10659" s="220"/>
      <c r="B10659" s="220"/>
      <c r="C10659" s="220"/>
      <c r="D10659" s="220"/>
      <c r="E10659" s="220"/>
      <c r="F10659" s="220"/>
      <c r="G10659" s="220"/>
      <c r="H10659" s="220"/>
      <c r="I10659" s="220"/>
      <c r="J10659" s="220"/>
      <c r="K10659" s="220"/>
      <c r="L10659" s="220"/>
      <c r="M10659" s="326"/>
      <c r="N10659" s="220"/>
      <c r="O10659" s="220"/>
      <c r="P10659" s="220"/>
      <c r="Q10659" s="326"/>
      <c r="R10659" s="326"/>
      <c r="S10659" s="326"/>
      <c r="T10659" s="326"/>
    </row>
    <row r="10660" spans="1:20">
      <c r="A10660" s="220"/>
      <c r="B10660" s="220"/>
      <c r="C10660" s="220"/>
      <c r="D10660" s="220"/>
      <c r="E10660" s="220"/>
      <c r="F10660" s="220"/>
      <c r="G10660" s="220"/>
      <c r="H10660" s="220"/>
      <c r="I10660" s="220"/>
      <c r="J10660" s="220"/>
      <c r="K10660" s="220"/>
      <c r="L10660" s="220"/>
      <c r="M10660" s="326"/>
      <c r="N10660" s="220"/>
      <c r="O10660" s="220"/>
      <c r="P10660" s="220"/>
      <c r="Q10660" s="326"/>
      <c r="R10660" s="326"/>
      <c r="S10660" s="326"/>
      <c r="T10660" s="326"/>
    </row>
    <row r="10661" spans="1:20">
      <c r="A10661" s="220"/>
      <c r="B10661" s="220"/>
      <c r="C10661" s="220"/>
      <c r="D10661" s="220"/>
      <c r="E10661" s="220"/>
      <c r="F10661" s="220"/>
      <c r="G10661" s="220"/>
      <c r="H10661" s="220"/>
      <c r="I10661" s="220"/>
      <c r="J10661" s="220"/>
      <c r="K10661" s="220"/>
      <c r="L10661" s="220"/>
      <c r="M10661" s="326"/>
      <c r="N10661" s="220"/>
      <c r="O10661" s="220"/>
      <c r="P10661" s="220"/>
      <c r="Q10661" s="326"/>
      <c r="R10661" s="326"/>
      <c r="S10661" s="326"/>
      <c r="T10661" s="326"/>
    </row>
    <row r="10662" spans="1:20">
      <c r="A10662" s="220"/>
      <c r="B10662" s="220"/>
      <c r="C10662" s="220"/>
      <c r="D10662" s="220"/>
      <c r="E10662" s="220"/>
      <c r="F10662" s="220"/>
      <c r="G10662" s="220"/>
      <c r="H10662" s="220"/>
      <c r="I10662" s="220"/>
      <c r="J10662" s="220"/>
      <c r="K10662" s="220"/>
      <c r="L10662" s="220"/>
      <c r="M10662" s="326"/>
      <c r="N10662" s="220"/>
      <c r="O10662" s="220"/>
      <c r="P10662" s="220"/>
      <c r="Q10662" s="326"/>
      <c r="R10662" s="326"/>
      <c r="S10662" s="326"/>
      <c r="T10662" s="326"/>
    </row>
    <row r="10663" spans="1:20">
      <c r="A10663" s="220"/>
      <c r="B10663" s="220"/>
      <c r="C10663" s="220"/>
      <c r="D10663" s="220"/>
      <c r="E10663" s="220"/>
      <c r="F10663" s="220"/>
      <c r="G10663" s="220"/>
      <c r="H10663" s="220"/>
      <c r="I10663" s="220"/>
      <c r="J10663" s="220"/>
      <c r="K10663" s="220"/>
      <c r="L10663" s="220"/>
      <c r="M10663" s="326"/>
      <c r="N10663" s="220"/>
      <c r="O10663" s="220"/>
      <c r="P10663" s="220"/>
      <c r="Q10663" s="326"/>
      <c r="R10663" s="326"/>
      <c r="S10663" s="326"/>
      <c r="T10663" s="326"/>
    </row>
    <row r="10664" spans="1:20">
      <c r="A10664" s="220"/>
      <c r="B10664" s="220"/>
      <c r="C10664" s="220"/>
      <c r="D10664" s="220"/>
      <c r="E10664" s="220"/>
      <c r="F10664" s="220"/>
      <c r="G10664" s="220"/>
      <c r="H10664" s="220"/>
      <c r="I10664" s="220"/>
      <c r="J10664" s="220"/>
      <c r="K10664" s="220"/>
      <c r="L10664" s="220"/>
      <c r="M10664" s="326"/>
      <c r="N10664" s="220"/>
      <c r="O10664" s="220"/>
      <c r="P10664" s="220"/>
      <c r="Q10664" s="326"/>
      <c r="R10664" s="326"/>
      <c r="S10664" s="326"/>
      <c r="T10664" s="326"/>
    </row>
    <row r="10665" spans="1:20">
      <c r="A10665" s="220"/>
      <c r="B10665" s="220"/>
      <c r="C10665" s="220"/>
      <c r="D10665" s="220"/>
      <c r="E10665" s="220"/>
      <c r="F10665" s="220"/>
      <c r="G10665" s="220"/>
      <c r="H10665" s="220"/>
      <c r="I10665" s="220"/>
      <c r="J10665" s="220"/>
      <c r="K10665" s="220"/>
      <c r="L10665" s="220"/>
      <c r="M10665" s="326"/>
      <c r="N10665" s="220"/>
      <c r="O10665" s="220"/>
      <c r="P10665" s="220"/>
      <c r="Q10665" s="326"/>
      <c r="R10665" s="326"/>
      <c r="S10665" s="326"/>
      <c r="T10665" s="326"/>
    </row>
    <row r="10666" spans="1:20">
      <c r="A10666" s="220"/>
      <c r="B10666" s="220"/>
      <c r="C10666" s="220"/>
      <c r="D10666" s="220"/>
      <c r="E10666" s="220"/>
      <c r="F10666" s="220"/>
      <c r="G10666" s="220"/>
      <c r="H10666" s="220"/>
      <c r="I10666" s="220"/>
      <c r="J10666" s="220"/>
      <c r="K10666" s="220"/>
      <c r="L10666" s="220"/>
      <c r="M10666" s="326"/>
      <c r="N10666" s="220"/>
      <c r="O10666" s="220"/>
      <c r="P10666" s="220"/>
      <c r="Q10666" s="326"/>
      <c r="R10666" s="326"/>
      <c r="S10666" s="326"/>
      <c r="T10666" s="326"/>
    </row>
    <row r="10667" spans="1:20">
      <c r="A10667" s="220"/>
      <c r="B10667" s="220"/>
      <c r="C10667" s="220"/>
      <c r="D10667" s="220"/>
      <c r="E10667" s="220"/>
      <c r="F10667" s="220"/>
      <c r="G10667" s="220"/>
      <c r="H10667" s="220"/>
      <c r="I10667" s="220"/>
      <c r="J10667" s="220"/>
      <c r="K10667" s="220"/>
      <c r="L10667" s="220"/>
      <c r="M10667" s="326"/>
      <c r="N10667" s="220"/>
      <c r="O10667" s="220"/>
      <c r="P10667" s="220"/>
      <c r="Q10667" s="326"/>
      <c r="R10667" s="326"/>
      <c r="S10667" s="326"/>
      <c r="T10667" s="326"/>
    </row>
    <row r="10668" spans="1:20">
      <c r="A10668" s="220"/>
      <c r="B10668" s="220"/>
      <c r="C10668" s="220"/>
      <c r="D10668" s="220"/>
      <c r="E10668" s="220"/>
      <c r="F10668" s="220"/>
      <c r="G10668" s="220"/>
      <c r="H10668" s="220"/>
      <c r="I10668" s="220"/>
      <c r="J10668" s="220"/>
      <c r="K10668" s="220"/>
      <c r="L10668" s="220"/>
      <c r="M10668" s="326"/>
      <c r="N10668" s="220"/>
      <c r="O10668" s="220"/>
      <c r="P10668" s="220"/>
      <c r="Q10668" s="326"/>
      <c r="R10668" s="326"/>
      <c r="S10668" s="326"/>
      <c r="T10668" s="326"/>
    </row>
    <row r="10669" spans="1:20">
      <c r="A10669" s="220"/>
      <c r="B10669" s="220"/>
      <c r="C10669" s="220"/>
      <c r="D10669" s="220"/>
      <c r="E10669" s="220"/>
      <c r="F10669" s="220"/>
      <c r="G10669" s="220"/>
      <c r="H10669" s="220"/>
      <c r="I10669" s="220"/>
      <c r="J10669" s="220"/>
      <c r="K10669" s="220"/>
      <c r="L10669" s="220"/>
      <c r="M10669" s="326"/>
      <c r="N10669" s="220"/>
      <c r="O10669" s="220"/>
      <c r="P10669" s="220"/>
      <c r="Q10669" s="326"/>
      <c r="R10669" s="326"/>
      <c r="S10669" s="326"/>
      <c r="T10669" s="326"/>
    </row>
    <row r="10670" spans="1:20">
      <c r="A10670" s="220"/>
      <c r="B10670" s="220"/>
      <c r="C10670" s="220"/>
      <c r="D10670" s="220"/>
      <c r="E10670" s="220"/>
      <c r="F10670" s="220"/>
      <c r="G10670" s="220"/>
      <c r="H10670" s="220"/>
      <c r="I10670" s="220"/>
      <c r="J10670" s="220"/>
      <c r="K10670" s="220"/>
      <c r="L10670" s="220"/>
      <c r="M10670" s="326"/>
      <c r="N10670" s="220"/>
      <c r="O10670" s="220"/>
      <c r="P10670" s="220"/>
      <c r="Q10670" s="326"/>
      <c r="R10670" s="326"/>
      <c r="S10670" s="326"/>
      <c r="T10670" s="326"/>
    </row>
    <row r="10671" spans="1:20">
      <c r="A10671" s="220"/>
      <c r="B10671" s="220"/>
      <c r="C10671" s="220"/>
      <c r="D10671" s="220"/>
      <c r="E10671" s="220"/>
      <c r="F10671" s="220"/>
      <c r="G10671" s="220"/>
      <c r="H10671" s="220"/>
      <c r="I10671" s="220"/>
      <c r="J10671" s="220"/>
      <c r="K10671" s="220"/>
      <c r="L10671" s="220"/>
      <c r="M10671" s="326"/>
      <c r="N10671" s="220"/>
      <c r="O10671" s="220"/>
      <c r="P10671" s="220"/>
      <c r="Q10671" s="326"/>
      <c r="R10671" s="326"/>
      <c r="S10671" s="326"/>
      <c r="T10671" s="326"/>
    </row>
    <row r="10672" spans="1:20">
      <c r="A10672" s="220"/>
      <c r="B10672" s="220"/>
      <c r="C10672" s="220"/>
      <c r="D10672" s="220"/>
      <c r="E10672" s="220"/>
      <c r="F10672" s="220"/>
      <c r="G10672" s="220"/>
      <c r="H10672" s="220"/>
      <c r="I10672" s="220"/>
      <c r="J10672" s="220"/>
      <c r="K10672" s="220"/>
      <c r="L10672" s="220"/>
      <c r="M10672" s="326"/>
      <c r="N10672" s="220"/>
      <c r="O10672" s="220"/>
      <c r="P10672" s="220"/>
      <c r="Q10672" s="326"/>
      <c r="R10672" s="326"/>
      <c r="S10672" s="326"/>
      <c r="T10672" s="326"/>
    </row>
    <row r="10673" spans="1:20">
      <c r="A10673" s="220"/>
      <c r="B10673" s="220"/>
      <c r="C10673" s="220"/>
      <c r="D10673" s="220"/>
      <c r="E10673" s="220"/>
      <c r="F10673" s="220"/>
      <c r="G10673" s="220"/>
      <c r="H10673" s="220"/>
      <c r="I10673" s="220"/>
      <c r="J10673" s="220"/>
      <c r="K10673" s="220"/>
      <c r="L10673" s="220"/>
      <c r="M10673" s="326"/>
      <c r="N10673" s="220"/>
      <c r="O10673" s="220"/>
      <c r="P10673" s="220"/>
      <c r="Q10673" s="326"/>
      <c r="R10673" s="326"/>
      <c r="S10673" s="326"/>
      <c r="T10673" s="326"/>
    </row>
    <row r="10674" spans="1:20">
      <c r="A10674" s="220"/>
      <c r="B10674" s="220"/>
      <c r="C10674" s="220"/>
      <c r="D10674" s="220"/>
      <c r="E10674" s="220"/>
      <c r="F10674" s="220"/>
      <c r="G10674" s="220"/>
      <c r="H10674" s="220"/>
      <c r="I10674" s="220"/>
      <c r="J10674" s="220"/>
      <c r="K10674" s="220"/>
      <c r="L10674" s="220"/>
      <c r="M10674" s="326"/>
      <c r="N10674" s="220"/>
      <c r="O10674" s="220"/>
      <c r="P10674" s="220"/>
      <c r="Q10674" s="326"/>
      <c r="R10674" s="326"/>
      <c r="S10674" s="326"/>
      <c r="T10674" s="326"/>
    </row>
    <row r="10675" spans="1:20">
      <c r="A10675" s="220"/>
      <c r="B10675" s="220"/>
      <c r="C10675" s="220"/>
      <c r="D10675" s="220"/>
      <c r="E10675" s="220"/>
      <c r="F10675" s="220"/>
      <c r="G10675" s="220"/>
      <c r="H10675" s="220"/>
      <c r="I10675" s="220"/>
      <c r="J10675" s="220"/>
      <c r="K10675" s="220"/>
      <c r="L10675" s="220"/>
      <c r="M10675" s="326"/>
      <c r="N10675" s="220"/>
      <c r="O10675" s="220"/>
      <c r="P10675" s="220"/>
      <c r="Q10675" s="326"/>
      <c r="R10675" s="326"/>
      <c r="S10675" s="326"/>
      <c r="T10675" s="326"/>
    </row>
    <row r="10676" spans="1:20">
      <c r="A10676" s="220"/>
      <c r="B10676" s="220"/>
      <c r="C10676" s="220"/>
      <c r="D10676" s="220"/>
      <c r="E10676" s="220"/>
      <c r="F10676" s="220"/>
      <c r="G10676" s="220"/>
      <c r="H10676" s="220"/>
      <c r="I10676" s="220"/>
      <c r="J10676" s="220"/>
      <c r="K10676" s="220"/>
      <c r="L10676" s="220"/>
      <c r="M10676" s="326"/>
      <c r="N10676" s="220"/>
      <c r="O10676" s="220"/>
      <c r="P10676" s="220"/>
      <c r="Q10676" s="326"/>
      <c r="R10676" s="326"/>
      <c r="S10676" s="326"/>
      <c r="T10676" s="326"/>
    </row>
    <row r="10677" spans="1:20">
      <c r="A10677" s="220"/>
      <c r="B10677" s="220"/>
      <c r="C10677" s="220"/>
      <c r="D10677" s="220"/>
      <c r="E10677" s="220"/>
      <c r="F10677" s="220"/>
      <c r="G10677" s="220"/>
      <c r="H10677" s="220"/>
      <c r="I10677" s="220"/>
      <c r="J10677" s="220"/>
      <c r="K10677" s="220"/>
      <c r="L10677" s="220"/>
      <c r="M10677" s="326"/>
      <c r="N10677" s="220"/>
      <c r="O10677" s="220"/>
      <c r="P10677" s="220"/>
      <c r="Q10677" s="326"/>
      <c r="R10677" s="326"/>
      <c r="S10677" s="326"/>
      <c r="T10677" s="326"/>
    </row>
    <row r="10678" spans="1:20">
      <c r="A10678" s="220"/>
      <c r="B10678" s="220"/>
      <c r="C10678" s="220"/>
      <c r="D10678" s="220"/>
      <c r="E10678" s="220"/>
      <c r="F10678" s="220"/>
      <c r="G10678" s="220"/>
      <c r="H10678" s="220"/>
      <c r="I10678" s="220"/>
      <c r="J10678" s="220"/>
      <c r="K10678" s="220"/>
      <c r="L10678" s="220"/>
      <c r="M10678" s="326"/>
      <c r="N10678" s="220"/>
      <c r="O10678" s="220"/>
      <c r="P10678" s="220"/>
      <c r="Q10678" s="326"/>
      <c r="R10678" s="326"/>
      <c r="S10678" s="326"/>
      <c r="T10678" s="326"/>
    </row>
    <row r="10679" spans="1:20">
      <c r="A10679" s="220"/>
      <c r="B10679" s="220"/>
      <c r="C10679" s="220"/>
      <c r="D10679" s="220"/>
      <c r="E10679" s="220"/>
      <c r="F10679" s="220"/>
      <c r="G10679" s="220"/>
      <c r="H10679" s="220"/>
      <c r="I10679" s="220"/>
      <c r="J10679" s="220"/>
      <c r="K10679" s="220"/>
      <c r="L10679" s="220"/>
      <c r="M10679" s="326"/>
      <c r="N10679" s="220"/>
      <c r="O10679" s="220"/>
      <c r="P10679" s="220"/>
      <c r="Q10679" s="326"/>
      <c r="R10679" s="326"/>
      <c r="S10679" s="326"/>
      <c r="T10679" s="326"/>
    </row>
    <row r="10680" spans="1:20">
      <c r="A10680" s="220"/>
      <c r="B10680" s="220"/>
      <c r="C10680" s="220"/>
      <c r="D10680" s="220"/>
      <c r="E10680" s="220"/>
      <c r="F10680" s="220"/>
      <c r="G10680" s="220"/>
      <c r="H10680" s="220"/>
      <c r="I10680" s="220"/>
      <c r="J10680" s="220"/>
      <c r="K10680" s="220"/>
      <c r="L10680" s="220"/>
      <c r="M10680" s="326"/>
      <c r="N10680" s="220"/>
      <c r="O10680" s="220"/>
      <c r="P10680" s="220"/>
      <c r="Q10680" s="326"/>
      <c r="R10680" s="326"/>
      <c r="S10680" s="326"/>
      <c r="T10680" s="326"/>
    </row>
    <row r="10681" spans="1:20">
      <c r="A10681" s="220"/>
      <c r="B10681" s="220"/>
      <c r="C10681" s="220"/>
      <c r="D10681" s="220"/>
      <c r="E10681" s="220"/>
      <c r="F10681" s="220"/>
      <c r="G10681" s="220"/>
      <c r="H10681" s="220"/>
      <c r="I10681" s="220"/>
      <c r="J10681" s="220"/>
      <c r="K10681" s="220"/>
      <c r="L10681" s="220"/>
      <c r="M10681" s="326"/>
      <c r="N10681" s="220"/>
      <c r="O10681" s="220"/>
      <c r="P10681" s="220"/>
      <c r="Q10681" s="326"/>
      <c r="R10681" s="326"/>
      <c r="S10681" s="326"/>
      <c r="T10681" s="326"/>
    </row>
    <row r="10682" spans="1:20">
      <c r="A10682" s="220"/>
      <c r="B10682" s="220"/>
      <c r="C10682" s="220"/>
      <c r="D10682" s="220"/>
      <c r="E10682" s="220"/>
      <c r="F10682" s="220"/>
      <c r="G10682" s="220"/>
      <c r="H10682" s="220"/>
      <c r="I10682" s="220"/>
      <c r="J10682" s="220"/>
      <c r="K10682" s="220"/>
      <c r="L10682" s="220"/>
      <c r="M10682" s="326"/>
      <c r="N10682" s="220"/>
      <c r="O10682" s="220"/>
      <c r="P10682" s="220"/>
      <c r="Q10682" s="326"/>
      <c r="R10682" s="326"/>
      <c r="S10682" s="326"/>
      <c r="T10682" s="326"/>
    </row>
    <row r="10683" spans="1:20">
      <c r="A10683" s="220"/>
      <c r="B10683" s="220"/>
      <c r="C10683" s="220"/>
      <c r="D10683" s="220"/>
      <c r="E10683" s="220"/>
      <c r="F10683" s="220"/>
      <c r="G10683" s="220"/>
      <c r="H10683" s="220"/>
      <c r="I10683" s="220"/>
      <c r="J10683" s="220"/>
      <c r="K10683" s="220"/>
      <c r="L10683" s="220"/>
      <c r="M10683" s="326"/>
      <c r="N10683" s="220"/>
      <c r="O10683" s="220"/>
      <c r="P10683" s="220"/>
      <c r="Q10683" s="326"/>
      <c r="R10683" s="326"/>
      <c r="S10683" s="326"/>
      <c r="T10683" s="326"/>
    </row>
    <row r="10684" spans="1:20">
      <c r="A10684" s="220"/>
      <c r="B10684" s="220"/>
      <c r="C10684" s="220"/>
      <c r="D10684" s="220"/>
      <c r="E10684" s="220"/>
      <c r="F10684" s="220"/>
      <c r="G10684" s="220"/>
      <c r="H10684" s="220"/>
      <c r="I10684" s="220"/>
      <c r="J10684" s="220"/>
      <c r="K10684" s="220"/>
      <c r="L10684" s="220"/>
      <c r="M10684" s="326"/>
      <c r="N10684" s="220"/>
      <c r="O10684" s="220"/>
      <c r="P10684" s="220"/>
      <c r="Q10684" s="326"/>
      <c r="R10684" s="326"/>
      <c r="S10684" s="326"/>
      <c r="T10684" s="326"/>
    </row>
    <row r="10685" spans="1:20">
      <c r="A10685" s="220"/>
      <c r="B10685" s="220"/>
      <c r="C10685" s="220"/>
      <c r="D10685" s="220"/>
      <c r="E10685" s="220"/>
      <c r="F10685" s="220"/>
      <c r="G10685" s="220"/>
      <c r="H10685" s="220"/>
      <c r="I10685" s="220"/>
      <c r="J10685" s="220"/>
      <c r="K10685" s="220"/>
      <c r="L10685" s="220"/>
      <c r="M10685" s="326"/>
      <c r="N10685" s="220"/>
      <c r="O10685" s="220"/>
      <c r="P10685" s="220"/>
      <c r="Q10685" s="326"/>
      <c r="R10685" s="326"/>
      <c r="S10685" s="326"/>
      <c r="T10685" s="326"/>
    </row>
    <row r="10686" spans="1:20">
      <c r="A10686" s="220"/>
      <c r="B10686" s="220"/>
      <c r="C10686" s="220"/>
      <c r="D10686" s="220"/>
      <c r="E10686" s="220"/>
      <c r="F10686" s="220"/>
      <c r="G10686" s="220"/>
      <c r="H10686" s="220"/>
      <c r="I10686" s="220"/>
      <c r="J10686" s="220"/>
      <c r="K10686" s="220"/>
      <c r="L10686" s="220"/>
      <c r="M10686" s="326"/>
      <c r="N10686" s="220"/>
      <c r="O10686" s="220"/>
      <c r="P10686" s="220"/>
      <c r="Q10686" s="326"/>
      <c r="R10686" s="326"/>
      <c r="S10686" s="326"/>
      <c r="T10686" s="326"/>
    </row>
    <row r="10687" spans="1:20">
      <c r="A10687" s="220"/>
      <c r="B10687" s="220"/>
      <c r="C10687" s="220"/>
      <c r="D10687" s="220"/>
      <c r="E10687" s="220"/>
      <c r="F10687" s="220"/>
      <c r="G10687" s="220"/>
      <c r="H10687" s="220"/>
      <c r="I10687" s="220"/>
      <c r="J10687" s="220"/>
      <c r="K10687" s="220"/>
      <c r="L10687" s="220"/>
      <c r="M10687" s="326"/>
      <c r="N10687" s="220"/>
      <c r="O10687" s="220"/>
      <c r="P10687" s="220"/>
      <c r="Q10687" s="326"/>
      <c r="R10687" s="326"/>
      <c r="S10687" s="326"/>
      <c r="T10687" s="326"/>
    </row>
    <row r="10688" spans="1:20">
      <c r="A10688" s="220"/>
      <c r="B10688" s="220"/>
      <c r="C10688" s="220"/>
      <c r="D10688" s="220"/>
      <c r="E10688" s="220"/>
      <c r="F10688" s="220"/>
      <c r="G10688" s="220"/>
      <c r="H10688" s="220"/>
      <c r="I10688" s="220"/>
      <c r="J10688" s="220"/>
      <c r="K10688" s="220"/>
      <c r="L10688" s="220"/>
      <c r="M10688" s="326"/>
      <c r="N10688" s="220"/>
      <c r="O10688" s="220"/>
      <c r="P10688" s="220"/>
      <c r="Q10688" s="326"/>
      <c r="R10688" s="326"/>
      <c r="S10688" s="326"/>
      <c r="T10688" s="326"/>
    </row>
    <row r="10689" spans="1:20">
      <c r="A10689" s="220"/>
      <c r="B10689" s="220"/>
      <c r="C10689" s="220"/>
      <c r="D10689" s="220"/>
      <c r="E10689" s="220"/>
      <c r="F10689" s="220"/>
      <c r="G10689" s="220"/>
      <c r="H10689" s="220"/>
      <c r="I10689" s="220"/>
      <c r="J10689" s="220"/>
      <c r="K10689" s="220"/>
      <c r="L10689" s="220"/>
      <c r="M10689" s="326"/>
      <c r="N10689" s="220"/>
      <c r="O10689" s="220"/>
      <c r="P10689" s="220"/>
      <c r="Q10689" s="326"/>
      <c r="R10689" s="326"/>
      <c r="S10689" s="326"/>
      <c r="T10689" s="326"/>
    </row>
    <row r="10690" spans="1:20">
      <c r="A10690" s="220"/>
      <c r="B10690" s="220"/>
      <c r="C10690" s="220"/>
      <c r="D10690" s="220"/>
      <c r="E10690" s="220"/>
      <c r="F10690" s="220"/>
      <c r="G10690" s="220"/>
      <c r="H10690" s="220"/>
      <c r="I10690" s="220"/>
      <c r="J10690" s="220"/>
      <c r="K10690" s="220"/>
      <c r="L10690" s="220"/>
      <c r="M10690" s="326"/>
      <c r="N10690" s="220"/>
      <c r="O10690" s="220"/>
      <c r="P10690" s="220"/>
      <c r="Q10690" s="326"/>
      <c r="R10690" s="326"/>
      <c r="S10690" s="326"/>
      <c r="T10690" s="326"/>
    </row>
    <row r="10691" spans="1:20">
      <c r="A10691" s="220"/>
      <c r="B10691" s="220"/>
      <c r="C10691" s="220"/>
      <c r="D10691" s="220"/>
      <c r="E10691" s="220"/>
      <c r="F10691" s="220"/>
      <c r="G10691" s="220"/>
      <c r="H10691" s="220"/>
      <c r="I10691" s="220"/>
      <c r="J10691" s="220"/>
      <c r="K10691" s="220"/>
      <c r="L10691" s="220"/>
      <c r="M10691" s="326"/>
      <c r="N10691" s="220"/>
      <c r="O10691" s="220"/>
      <c r="P10691" s="220"/>
      <c r="Q10691" s="326"/>
      <c r="R10691" s="326"/>
      <c r="S10691" s="326"/>
      <c r="T10691" s="326"/>
    </row>
    <row r="10692" spans="1:20">
      <c r="A10692" s="220"/>
      <c r="B10692" s="220"/>
      <c r="C10692" s="220"/>
      <c r="D10692" s="220"/>
      <c r="E10692" s="220"/>
      <c r="F10692" s="220"/>
      <c r="G10692" s="220"/>
      <c r="H10692" s="220"/>
      <c r="I10692" s="220"/>
      <c r="J10692" s="220"/>
      <c r="K10692" s="220"/>
      <c r="L10692" s="220"/>
      <c r="M10692" s="326"/>
      <c r="N10692" s="220"/>
      <c r="O10692" s="220"/>
      <c r="P10692" s="220"/>
      <c r="Q10692" s="326"/>
      <c r="R10692" s="326"/>
      <c r="S10692" s="326"/>
      <c r="T10692" s="326"/>
    </row>
    <row r="10693" spans="1:20">
      <c r="A10693" s="220"/>
      <c r="B10693" s="220"/>
      <c r="C10693" s="220"/>
      <c r="D10693" s="220"/>
      <c r="E10693" s="220"/>
      <c r="F10693" s="220"/>
      <c r="G10693" s="220"/>
      <c r="H10693" s="220"/>
      <c r="I10693" s="220"/>
      <c r="J10693" s="220"/>
      <c r="K10693" s="220"/>
      <c r="L10693" s="220"/>
      <c r="M10693" s="326"/>
      <c r="N10693" s="220"/>
      <c r="O10693" s="220"/>
      <c r="P10693" s="220"/>
      <c r="Q10693" s="326"/>
      <c r="R10693" s="326"/>
      <c r="S10693" s="326"/>
      <c r="T10693" s="326"/>
    </row>
    <row r="10694" spans="1:20">
      <c r="A10694" s="220"/>
      <c r="B10694" s="220"/>
      <c r="C10694" s="220"/>
      <c r="D10694" s="220"/>
      <c r="E10694" s="220"/>
      <c r="F10694" s="220"/>
      <c r="G10694" s="220"/>
      <c r="H10694" s="220"/>
      <c r="I10694" s="220"/>
      <c r="J10694" s="220"/>
      <c r="K10694" s="220"/>
      <c r="L10694" s="220"/>
      <c r="M10694" s="326"/>
      <c r="N10694" s="220"/>
      <c r="O10694" s="220"/>
      <c r="P10694" s="220"/>
      <c r="Q10694" s="326"/>
      <c r="R10694" s="326"/>
      <c r="S10694" s="326"/>
      <c r="T10694" s="326"/>
    </row>
    <row r="10695" spans="1:20">
      <c r="A10695" s="220"/>
      <c r="B10695" s="220"/>
      <c r="C10695" s="220"/>
      <c r="D10695" s="220"/>
      <c r="E10695" s="220"/>
      <c r="F10695" s="220"/>
      <c r="G10695" s="220"/>
      <c r="H10695" s="220"/>
      <c r="I10695" s="220"/>
      <c r="J10695" s="220"/>
      <c r="K10695" s="220"/>
      <c r="L10695" s="220"/>
      <c r="M10695" s="326"/>
      <c r="N10695" s="220"/>
      <c r="O10695" s="220"/>
      <c r="P10695" s="220"/>
      <c r="Q10695" s="326"/>
      <c r="R10695" s="326"/>
      <c r="S10695" s="326"/>
      <c r="T10695" s="326"/>
    </row>
    <row r="10696" spans="1:20">
      <c r="A10696" s="220"/>
      <c r="B10696" s="220"/>
      <c r="C10696" s="220"/>
      <c r="D10696" s="220"/>
      <c r="E10696" s="220"/>
      <c r="F10696" s="220"/>
      <c r="G10696" s="220"/>
      <c r="H10696" s="220"/>
      <c r="I10696" s="220"/>
      <c r="J10696" s="220"/>
      <c r="K10696" s="220"/>
      <c r="L10696" s="220"/>
      <c r="M10696" s="326"/>
      <c r="N10696" s="220"/>
      <c r="O10696" s="220"/>
      <c r="P10696" s="220"/>
      <c r="Q10696" s="326"/>
      <c r="R10696" s="326"/>
      <c r="S10696" s="326"/>
      <c r="T10696" s="326"/>
    </row>
    <row r="10697" spans="1:20">
      <c r="A10697" s="220"/>
      <c r="B10697" s="220"/>
      <c r="C10697" s="220"/>
      <c r="D10697" s="220"/>
      <c r="E10697" s="220"/>
      <c r="F10697" s="220"/>
      <c r="G10697" s="220"/>
      <c r="H10697" s="220"/>
      <c r="I10697" s="220"/>
      <c r="J10697" s="220"/>
      <c r="K10697" s="220"/>
      <c r="L10697" s="220"/>
      <c r="M10697" s="326"/>
      <c r="N10697" s="220"/>
      <c r="O10697" s="220"/>
      <c r="P10697" s="220"/>
      <c r="Q10697" s="326"/>
      <c r="R10697" s="326"/>
      <c r="S10697" s="326"/>
      <c r="T10697" s="326"/>
    </row>
    <row r="10698" spans="1:20">
      <c r="A10698" s="220"/>
      <c r="B10698" s="220"/>
      <c r="C10698" s="220"/>
      <c r="D10698" s="220"/>
      <c r="E10698" s="220"/>
      <c r="F10698" s="220"/>
      <c r="G10698" s="220"/>
      <c r="H10698" s="220"/>
      <c r="I10698" s="220"/>
      <c r="J10698" s="220"/>
      <c r="K10698" s="220"/>
      <c r="L10698" s="220"/>
      <c r="M10698" s="326"/>
      <c r="N10698" s="220"/>
      <c r="O10698" s="220"/>
      <c r="P10698" s="220"/>
      <c r="Q10698" s="326"/>
      <c r="R10698" s="326"/>
      <c r="S10698" s="326"/>
      <c r="T10698" s="326"/>
    </row>
    <row r="10699" spans="1:20">
      <c r="A10699" s="220"/>
      <c r="B10699" s="220"/>
      <c r="C10699" s="220"/>
      <c r="D10699" s="220"/>
      <c r="E10699" s="220"/>
      <c r="F10699" s="220"/>
      <c r="G10699" s="220"/>
      <c r="H10699" s="220"/>
      <c r="I10699" s="220"/>
      <c r="J10699" s="220"/>
      <c r="K10699" s="220"/>
      <c r="L10699" s="220"/>
      <c r="M10699" s="326"/>
      <c r="N10699" s="220"/>
      <c r="O10699" s="220"/>
      <c r="P10699" s="220"/>
      <c r="Q10699" s="326"/>
      <c r="R10699" s="326"/>
      <c r="S10699" s="326"/>
      <c r="T10699" s="326"/>
    </row>
    <row r="10700" spans="1:20">
      <c r="A10700" s="220"/>
      <c r="B10700" s="220"/>
      <c r="C10700" s="220"/>
      <c r="D10700" s="220"/>
      <c r="E10700" s="220"/>
      <c r="F10700" s="220"/>
      <c r="G10700" s="220"/>
      <c r="H10700" s="220"/>
      <c r="I10700" s="220"/>
      <c r="J10700" s="220"/>
      <c r="K10700" s="220"/>
      <c r="L10700" s="220"/>
      <c r="M10700" s="326"/>
      <c r="N10700" s="220"/>
      <c r="O10700" s="220"/>
      <c r="P10700" s="220"/>
      <c r="Q10700" s="326"/>
      <c r="R10700" s="326"/>
      <c r="S10700" s="326"/>
      <c r="T10700" s="326"/>
    </row>
    <row r="10701" spans="1:20">
      <c r="A10701" s="220"/>
      <c r="B10701" s="220"/>
      <c r="C10701" s="220"/>
      <c r="D10701" s="220"/>
      <c r="E10701" s="220"/>
      <c r="F10701" s="220"/>
      <c r="G10701" s="220"/>
      <c r="H10701" s="220"/>
      <c r="I10701" s="220"/>
      <c r="J10701" s="220"/>
      <c r="K10701" s="220"/>
      <c r="L10701" s="220"/>
      <c r="M10701" s="326"/>
      <c r="N10701" s="220"/>
      <c r="O10701" s="220"/>
      <c r="P10701" s="220"/>
      <c r="Q10701" s="326"/>
      <c r="R10701" s="326"/>
      <c r="S10701" s="326"/>
      <c r="T10701" s="326"/>
    </row>
    <row r="10702" spans="1:20">
      <c r="A10702" s="220"/>
      <c r="B10702" s="220"/>
      <c r="C10702" s="220"/>
      <c r="D10702" s="220"/>
      <c r="E10702" s="220"/>
      <c r="F10702" s="220"/>
      <c r="G10702" s="220"/>
      <c r="H10702" s="220"/>
      <c r="I10702" s="220"/>
      <c r="J10702" s="220"/>
      <c r="K10702" s="220"/>
      <c r="L10702" s="220"/>
      <c r="M10702" s="326"/>
      <c r="N10702" s="220"/>
      <c r="O10702" s="220"/>
      <c r="P10702" s="220"/>
      <c r="Q10702" s="326"/>
      <c r="R10702" s="326"/>
      <c r="S10702" s="326"/>
      <c r="T10702" s="326"/>
    </row>
    <row r="10703" spans="1:20">
      <c r="A10703" s="220"/>
      <c r="B10703" s="220"/>
      <c r="C10703" s="220"/>
      <c r="D10703" s="220"/>
      <c r="E10703" s="220"/>
      <c r="F10703" s="220"/>
      <c r="G10703" s="220"/>
      <c r="H10703" s="220"/>
      <c r="I10703" s="220"/>
      <c r="J10703" s="220"/>
      <c r="K10703" s="220"/>
      <c r="L10703" s="220"/>
      <c r="M10703" s="326"/>
      <c r="N10703" s="220"/>
      <c r="O10703" s="220"/>
      <c r="P10703" s="220"/>
      <c r="Q10703" s="326"/>
      <c r="R10703" s="326"/>
      <c r="S10703" s="326"/>
      <c r="T10703" s="326"/>
    </row>
    <row r="10704" spans="1:20">
      <c r="A10704" s="220"/>
      <c r="B10704" s="220"/>
      <c r="C10704" s="220"/>
      <c r="D10704" s="220"/>
      <c r="E10704" s="220"/>
      <c r="F10704" s="220"/>
      <c r="G10704" s="220"/>
      <c r="H10704" s="220"/>
      <c r="I10704" s="220"/>
      <c r="J10704" s="220"/>
      <c r="K10704" s="220"/>
      <c r="L10704" s="220"/>
      <c r="M10704" s="326"/>
      <c r="N10704" s="220"/>
      <c r="O10704" s="220"/>
      <c r="P10704" s="220"/>
      <c r="Q10704" s="326"/>
      <c r="R10704" s="326"/>
      <c r="S10704" s="326"/>
      <c r="T10704" s="326"/>
    </row>
    <row r="10705" spans="1:20">
      <c r="A10705" s="220"/>
      <c r="B10705" s="220"/>
      <c r="C10705" s="220"/>
      <c r="D10705" s="220"/>
      <c r="E10705" s="220"/>
      <c r="F10705" s="220"/>
      <c r="G10705" s="220"/>
      <c r="H10705" s="220"/>
      <c r="I10705" s="220"/>
      <c r="J10705" s="220"/>
      <c r="K10705" s="220"/>
      <c r="L10705" s="220"/>
      <c r="M10705" s="326"/>
      <c r="N10705" s="220"/>
      <c r="O10705" s="220"/>
      <c r="P10705" s="220"/>
      <c r="Q10705" s="326"/>
      <c r="R10705" s="326"/>
      <c r="S10705" s="326"/>
      <c r="T10705" s="326"/>
    </row>
    <row r="10706" spans="1:20">
      <c r="A10706" s="220"/>
      <c r="B10706" s="220"/>
      <c r="C10706" s="220"/>
      <c r="D10706" s="220"/>
      <c r="E10706" s="220"/>
      <c r="F10706" s="220"/>
      <c r="G10706" s="220"/>
      <c r="H10706" s="220"/>
      <c r="I10706" s="220"/>
      <c r="J10706" s="220"/>
      <c r="K10706" s="220"/>
      <c r="L10706" s="220"/>
      <c r="M10706" s="326"/>
      <c r="N10706" s="220"/>
      <c r="O10706" s="220"/>
      <c r="P10706" s="220"/>
      <c r="Q10706" s="326"/>
      <c r="R10706" s="326"/>
      <c r="S10706" s="326"/>
      <c r="T10706" s="326"/>
    </row>
    <row r="10707" spans="1:20">
      <c r="A10707" s="220"/>
      <c r="B10707" s="220"/>
      <c r="C10707" s="220"/>
      <c r="D10707" s="220"/>
      <c r="E10707" s="220"/>
      <c r="F10707" s="220"/>
      <c r="G10707" s="220"/>
      <c r="H10707" s="220"/>
      <c r="I10707" s="220"/>
      <c r="J10707" s="220"/>
      <c r="K10707" s="220"/>
      <c r="L10707" s="220"/>
      <c r="M10707" s="326"/>
      <c r="N10707" s="220"/>
      <c r="O10707" s="220"/>
      <c r="P10707" s="220"/>
      <c r="Q10707" s="326"/>
      <c r="R10707" s="326"/>
      <c r="S10707" s="326"/>
      <c r="T10707" s="326"/>
    </row>
    <row r="10708" spans="1:20">
      <c r="A10708" s="220"/>
      <c r="B10708" s="220"/>
      <c r="C10708" s="220"/>
      <c r="D10708" s="220"/>
      <c r="E10708" s="220"/>
      <c r="F10708" s="220"/>
      <c r="G10708" s="220"/>
      <c r="H10708" s="220"/>
      <c r="I10708" s="220"/>
      <c r="J10708" s="220"/>
      <c r="K10708" s="220"/>
      <c r="L10708" s="220"/>
      <c r="M10708" s="326"/>
      <c r="N10708" s="220"/>
      <c r="O10708" s="220"/>
      <c r="P10708" s="220"/>
      <c r="Q10708" s="326"/>
      <c r="R10708" s="326"/>
      <c r="S10708" s="326"/>
      <c r="T10708" s="326"/>
    </row>
    <row r="10709" spans="1:20">
      <c r="A10709" s="220"/>
      <c r="B10709" s="220"/>
      <c r="C10709" s="220"/>
      <c r="D10709" s="220"/>
      <c r="E10709" s="220"/>
      <c r="F10709" s="220"/>
      <c r="G10709" s="220"/>
      <c r="H10709" s="220"/>
      <c r="I10709" s="220"/>
      <c r="J10709" s="220"/>
      <c r="K10709" s="220"/>
      <c r="L10709" s="220"/>
      <c r="M10709" s="326"/>
      <c r="N10709" s="220"/>
      <c r="O10709" s="220"/>
      <c r="P10709" s="220"/>
      <c r="Q10709" s="326"/>
      <c r="R10709" s="326"/>
      <c r="S10709" s="326"/>
      <c r="T10709" s="326"/>
    </row>
    <row r="10710" spans="1:20">
      <c r="A10710" s="220"/>
      <c r="B10710" s="220"/>
      <c r="C10710" s="220"/>
      <c r="D10710" s="220"/>
      <c r="E10710" s="220"/>
      <c r="F10710" s="220"/>
      <c r="G10710" s="220"/>
      <c r="H10710" s="220"/>
      <c r="I10710" s="220"/>
      <c r="J10710" s="220"/>
      <c r="K10710" s="220"/>
      <c r="L10710" s="220"/>
      <c r="M10710" s="326"/>
      <c r="N10710" s="220"/>
      <c r="O10710" s="220"/>
      <c r="P10710" s="220"/>
      <c r="Q10710" s="326"/>
      <c r="R10710" s="326"/>
      <c r="S10710" s="326"/>
      <c r="T10710" s="326"/>
    </row>
    <row r="10711" spans="1:20">
      <c r="A10711" s="220"/>
      <c r="B10711" s="220"/>
      <c r="C10711" s="220"/>
      <c r="D10711" s="220"/>
      <c r="E10711" s="220"/>
      <c r="F10711" s="220"/>
      <c r="G10711" s="220"/>
      <c r="H10711" s="220"/>
      <c r="I10711" s="220"/>
      <c r="J10711" s="220"/>
      <c r="K10711" s="220"/>
      <c r="L10711" s="220"/>
      <c r="M10711" s="326"/>
      <c r="N10711" s="220"/>
      <c r="O10711" s="220"/>
      <c r="P10711" s="220"/>
      <c r="Q10711" s="326"/>
      <c r="R10711" s="326"/>
      <c r="S10711" s="326"/>
      <c r="T10711" s="326"/>
    </row>
    <row r="10712" spans="1:20">
      <c r="A10712" s="220"/>
      <c r="B10712" s="220"/>
      <c r="C10712" s="220"/>
      <c r="D10712" s="220"/>
      <c r="E10712" s="220"/>
      <c r="F10712" s="220"/>
      <c r="G10712" s="220"/>
      <c r="H10712" s="220"/>
      <c r="I10712" s="220"/>
      <c r="J10712" s="220"/>
      <c r="K10712" s="220"/>
      <c r="L10712" s="220"/>
      <c r="M10712" s="326"/>
      <c r="N10712" s="220"/>
      <c r="O10712" s="220"/>
      <c r="P10712" s="220"/>
      <c r="Q10712" s="326"/>
      <c r="R10712" s="326"/>
      <c r="S10712" s="326"/>
      <c r="T10712" s="326"/>
    </row>
    <row r="10713" spans="1:20">
      <c r="A10713" s="220"/>
      <c r="B10713" s="220"/>
      <c r="C10713" s="220"/>
      <c r="D10713" s="220"/>
      <c r="E10713" s="220"/>
      <c r="F10713" s="220"/>
      <c r="G10713" s="220"/>
      <c r="H10713" s="220"/>
      <c r="I10713" s="220"/>
      <c r="J10713" s="220"/>
      <c r="K10713" s="220"/>
      <c r="L10713" s="220"/>
      <c r="M10713" s="326"/>
      <c r="N10713" s="220"/>
      <c r="O10713" s="220"/>
      <c r="P10713" s="220"/>
      <c r="Q10713" s="326"/>
      <c r="R10713" s="326"/>
      <c r="S10713" s="326"/>
      <c r="T10713" s="326"/>
    </row>
    <row r="10714" spans="1:20">
      <c r="A10714" s="220"/>
      <c r="B10714" s="220"/>
      <c r="C10714" s="220"/>
      <c r="D10714" s="220"/>
      <c r="E10714" s="220"/>
      <c r="F10714" s="220"/>
      <c r="G10714" s="220"/>
      <c r="H10714" s="220"/>
      <c r="I10714" s="220"/>
      <c r="J10714" s="220"/>
      <c r="K10714" s="220"/>
      <c r="L10714" s="220"/>
      <c r="M10714" s="326"/>
      <c r="N10714" s="220"/>
      <c r="O10714" s="220"/>
      <c r="P10714" s="220"/>
      <c r="Q10714" s="326"/>
      <c r="R10714" s="326"/>
      <c r="S10714" s="326"/>
      <c r="T10714" s="326"/>
    </row>
    <row r="10715" spans="1:20">
      <c r="A10715" s="220"/>
      <c r="B10715" s="220"/>
      <c r="C10715" s="220"/>
      <c r="D10715" s="220"/>
      <c r="E10715" s="220"/>
      <c r="F10715" s="220"/>
      <c r="G10715" s="220"/>
      <c r="H10715" s="220"/>
      <c r="I10715" s="220"/>
      <c r="J10715" s="220"/>
      <c r="K10715" s="220"/>
      <c r="L10715" s="220"/>
      <c r="M10715" s="326"/>
      <c r="N10715" s="220"/>
      <c r="O10715" s="220"/>
      <c r="P10715" s="220"/>
      <c r="Q10715" s="326"/>
      <c r="R10715" s="326"/>
      <c r="S10715" s="326"/>
      <c r="T10715" s="326"/>
    </row>
    <row r="10716" spans="1:20">
      <c r="A10716" s="220"/>
      <c r="B10716" s="220"/>
      <c r="C10716" s="220"/>
      <c r="D10716" s="220"/>
      <c r="E10716" s="220"/>
      <c r="F10716" s="220"/>
      <c r="G10716" s="220"/>
      <c r="H10716" s="220"/>
      <c r="I10716" s="220"/>
      <c r="J10716" s="220"/>
      <c r="K10716" s="220"/>
      <c r="L10716" s="220"/>
      <c r="M10716" s="326"/>
      <c r="N10716" s="220"/>
      <c r="O10716" s="220"/>
      <c r="P10716" s="220"/>
      <c r="Q10716" s="326"/>
      <c r="R10716" s="326"/>
      <c r="S10716" s="326"/>
      <c r="T10716" s="326"/>
    </row>
    <row r="10717" spans="1:20">
      <c r="A10717" s="220"/>
      <c r="B10717" s="220"/>
      <c r="C10717" s="220"/>
      <c r="D10717" s="220"/>
      <c r="E10717" s="220"/>
      <c r="F10717" s="220"/>
      <c r="G10717" s="220"/>
      <c r="H10717" s="220"/>
      <c r="I10717" s="220"/>
      <c r="J10717" s="220"/>
      <c r="K10717" s="220"/>
      <c r="L10717" s="220"/>
      <c r="M10717" s="326"/>
      <c r="N10717" s="220"/>
      <c r="O10717" s="220"/>
      <c r="P10717" s="220"/>
      <c r="Q10717" s="326"/>
      <c r="R10717" s="326"/>
      <c r="S10717" s="326"/>
      <c r="T10717" s="326"/>
    </row>
    <row r="10718" spans="1:20">
      <c r="A10718" s="220"/>
      <c r="B10718" s="220"/>
      <c r="C10718" s="220"/>
      <c r="D10718" s="220"/>
      <c r="E10718" s="220"/>
      <c r="F10718" s="220"/>
      <c r="G10718" s="220"/>
      <c r="H10718" s="220"/>
      <c r="I10718" s="220"/>
      <c r="J10718" s="220"/>
      <c r="K10718" s="220"/>
      <c r="L10718" s="220"/>
      <c r="M10718" s="326"/>
      <c r="N10718" s="220"/>
      <c r="O10718" s="220"/>
      <c r="P10718" s="220"/>
      <c r="Q10718" s="326"/>
      <c r="R10718" s="326"/>
      <c r="S10718" s="326"/>
      <c r="T10718" s="326"/>
    </row>
    <row r="10719" spans="1:20">
      <c r="A10719" s="220"/>
      <c r="B10719" s="220"/>
      <c r="C10719" s="220"/>
      <c r="D10719" s="220"/>
      <c r="E10719" s="220"/>
      <c r="F10719" s="220"/>
      <c r="G10719" s="220"/>
      <c r="H10719" s="220"/>
      <c r="I10719" s="220"/>
      <c r="J10719" s="220"/>
      <c r="K10719" s="220"/>
      <c r="L10719" s="220"/>
      <c r="M10719" s="326"/>
      <c r="N10719" s="220"/>
      <c r="O10719" s="220"/>
      <c r="P10719" s="220"/>
      <c r="Q10719" s="326"/>
      <c r="R10719" s="326"/>
      <c r="S10719" s="326"/>
      <c r="T10719" s="326"/>
    </row>
    <row r="10720" spans="1:20">
      <c r="A10720" s="220"/>
      <c r="B10720" s="220"/>
      <c r="C10720" s="220"/>
      <c r="D10720" s="220"/>
      <c r="E10720" s="220"/>
      <c r="F10720" s="220"/>
      <c r="G10720" s="220"/>
      <c r="H10720" s="220"/>
      <c r="I10720" s="220"/>
      <c r="J10720" s="220"/>
      <c r="K10720" s="220"/>
      <c r="L10720" s="220"/>
      <c r="M10720" s="326"/>
      <c r="N10720" s="220"/>
      <c r="O10720" s="220"/>
      <c r="P10720" s="220"/>
      <c r="Q10720" s="326"/>
      <c r="R10720" s="326"/>
      <c r="S10720" s="326"/>
      <c r="T10720" s="326"/>
    </row>
    <row r="10721" spans="1:20">
      <c r="A10721" s="220"/>
      <c r="B10721" s="220"/>
      <c r="C10721" s="220"/>
      <c r="D10721" s="220"/>
      <c r="E10721" s="220"/>
      <c r="F10721" s="220"/>
      <c r="G10721" s="220"/>
      <c r="H10721" s="220"/>
      <c r="I10721" s="220"/>
      <c r="J10721" s="220"/>
      <c r="K10721" s="220"/>
      <c r="L10721" s="220"/>
      <c r="M10721" s="326"/>
      <c r="N10721" s="220"/>
      <c r="O10721" s="220"/>
      <c r="P10721" s="220"/>
      <c r="Q10721" s="326"/>
      <c r="R10721" s="326"/>
      <c r="S10721" s="326"/>
      <c r="T10721" s="326"/>
    </row>
    <row r="10722" spans="1:20">
      <c r="A10722" s="220"/>
      <c r="B10722" s="220"/>
      <c r="C10722" s="220"/>
      <c r="D10722" s="220"/>
      <c r="E10722" s="220"/>
      <c r="F10722" s="220"/>
      <c r="G10722" s="220"/>
      <c r="H10722" s="220"/>
      <c r="I10722" s="220"/>
      <c r="J10722" s="220"/>
      <c r="K10722" s="220"/>
      <c r="L10722" s="220"/>
      <c r="M10722" s="326"/>
      <c r="N10722" s="220"/>
      <c r="O10722" s="220"/>
      <c r="P10722" s="220"/>
      <c r="Q10722" s="326"/>
      <c r="R10722" s="326"/>
      <c r="S10722" s="326"/>
      <c r="T10722" s="326"/>
    </row>
    <row r="10723" spans="1:20">
      <c r="A10723" s="220"/>
      <c r="B10723" s="220"/>
      <c r="C10723" s="220"/>
      <c r="D10723" s="220"/>
      <c r="E10723" s="220"/>
      <c r="F10723" s="220"/>
      <c r="G10723" s="220"/>
      <c r="H10723" s="220"/>
      <c r="I10723" s="220"/>
      <c r="J10723" s="220"/>
      <c r="K10723" s="220"/>
      <c r="L10723" s="220"/>
      <c r="M10723" s="326"/>
      <c r="N10723" s="220"/>
      <c r="O10723" s="220"/>
      <c r="P10723" s="220"/>
      <c r="Q10723" s="326"/>
      <c r="R10723" s="326"/>
      <c r="S10723" s="326"/>
      <c r="T10723" s="326"/>
    </row>
    <row r="10724" spans="1:20">
      <c r="A10724" s="220"/>
      <c r="B10724" s="220"/>
      <c r="C10724" s="220"/>
      <c r="D10724" s="220"/>
      <c r="E10724" s="220"/>
      <c r="F10724" s="220"/>
      <c r="G10724" s="220"/>
      <c r="H10724" s="220"/>
      <c r="I10724" s="220"/>
      <c r="J10724" s="220"/>
      <c r="K10724" s="220"/>
      <c r="L10724" s="220"/>
      <c r="M10724" s="326"/>
      <c r="N10724" s="220"/>
      <c r="O10724" s="220"/>
      <c r="P10724" s="220"/>
      <c r="Q10724" s="326"/>
      <c r="R10724" s="326"/>
      <c r="S10724" s="326"/>
      <c r="T10724" s="326"/>
    </row>
    <row r="10725" spans="1:20">
      <c r="A10725" s="220"/>
      <c r="B10725" s="220"/>
      <c r="C10725" s="220"/>
      <c r="D10725" s="220"/>
      <c r="E10725" s="220"/>
      <c r="F10725" s="220"/>
      <c r="G10725" s="220"/>
      <c r="H10725" s="220"/>
      <c r="I10725" s="220"/>
      <c r="J10725" s="220"/>
      <c r="K10725" s="220"/>
      <c r="L10725" s="220"/>
      <c r="M10725" s="326"/>
      <c r="N10725" s="220"/>
      <c r="O10725" s="220"/>
      <c r="P10725" s="220"/>
      <c r="Q10725" s="326"/>
      <c r="R10725" s="326"/>
      <c r="S10725" s="326"/>
      <c r="T10725" s="326"/>
    </row>
    <row r="10726" spans="1:20">
      <c r="A10726" s="220"/>
      <c r="B10726" s="220"/>
      <c r="C10726" s="220"/>
      <c r="D10726" s="220"/>
      <c r="E10726" s="220"/>
      <c r="F10726" s="220"/>
      <c r="G10726" s="220"/>
      <c r="H10726" s="220"/>
      <c r="I10726" s="220"/>
      <c r="J10726" s="220"/>
      <c r="K10726" s="220"/>
      <c r="L10726" s="220"/>
      <c r="M10726" s="326"/>
      <c r="N10726" s="220"/>
      <c r="O10726" s="220"/>
      <c r="P10726" s="220"/>
      <c r="Q10726" s="326"/>
      <c r="R10726" s="326"/>
      <c r="S10726" s="326"/>
      <c r="T10726" s="326"/>
    </row>
    <row r="10727" spans="1:20">
      <c r="A10727" s="220"/>
      <c r="B10727" s="220"/>
      <c r="C10727" s="220"/>
      <c r="D10727" s="220"/>
      <c r="E10727" s="220"/>
      <c r="F10727" s="220"/>
      <c r="G10727" s="220"/>
      <c r="H10727" s="220"/>
      <c r="I10727" s="220"/>
      <c r="J10727" s="220"/>
      <c r="K10727" s="220"/>
      <c r="L10727" s="220"/>
      <c r="M10727" s="326"/>
      <c r="N10727" s="220"/>
      <c r="O10727" s="220"/>
      <c r="P10727" s="220"/>
      <c r="Q10727" s="326"/>
      <c r="R10727" s="326"/>
      <c r="S10727" s="326"/>
      <c r="T10727" s="326"/>
    </row>
    <row r="10728" spans="1:20">
      <c r="A10728" s="220"/>
      <c r="B10728" s="220"/>
      <c r="C10728" s="220"/>
      <c r="D10728" s="220"/>
      <c r="E10728" s="220"/>
      <c r="F10728" s="220"/>
      <c r="G10728" s="220"/>
      <c r="H10728" s="220"/>
      <c r="I10728" s="220"/>
      <c r="J10728" s="220"/>
      <c r="K10728" s="220"/>
      <c r="L10728" s="220"/>
      <c r="M10728" s="326"/>
      <c r="N10728" s="220"/>
      <c r="O10728" s="220"/>
      <c r="P10728" s="220"/>
      <c r="Q10728" s="326"/>
      <c r="R10728" s="326"/>
      <c r="S10728" s="326"/>
      <c r="T10728" s="326"/>
    </row>
    <row r="10729" spans="1:20">
      <c r="A10729" s="220"/>
      <c r="B10729" s="220"/>
      <c r="C10729" s="220"/>
      <c r="D10729" s="220"/>
      <c r="E10729" s="220"/>
      <c r="F10729" s="220"/>
      <c r="G10729" s="220"/>
      <c r="H10729" s="220"/>
      <c r="I10729" s="220"/>
      <c r="J10729" s="220"/>
      <c r="K10729" s="220"/>
      <c r="L10729" s="220"/>
      <c r="M10729" s="326"/>
      <c r="N10729" s="220"/>
      <c r="O10729" s="220"/>
      <c r="P10729" s="220"/>
      <c r="Q10729" s="326"/>
      <c r="R10729" s="326"/>
      <c r="S10729" s="326"/>
      <c r="T10729" s="326"/>
    </row>
    <row r="10730" spans="1:20">
      <c r="A10730" s="220"/>
      <c r="B10730" s="220"/>
      <c r="C10730" s="220"/>
      <c r="D10730" s="220"/>
      <c r="E10730" s="220"/>
      <c r="F10730" s="220"/>
      <c r="G10730" s="220"/>
      <c r="H10730" s="220"/>
      <c r="I10730" s="220"/>
      <c r="J10730" s="220"/>
      <c r="K10730" s="220"/>
      <c r="L10730" s="220"/>
      <c r="M10730" s="326"/>
      <c r="N10730" s="220"/>
      <c r="O10730" s="220"/>
      <c r="P10730" s="220"/>
      <c r="Q10730" s="326"/>
      <c r="R10730" s="326"/>
      <c r="S10730" s="326"/>
      <c r="T10730" s="326"/>
    </row>
    <row r="10731" spans="1:20">
      <c r="A10731" s="220"/>
      <c r="B10731" s="220"/>
      <c r="C10731" s="220"/>
      <c r="D10731" s="220"/>
      <c r="E10731" s="220"/>
      <c r="F10731" s="220"/>
      <c r="G10731" s="220"/>
      <c r="H10731" s="220"/>
      <c r="I10731" s="220"/>
      <c r="J10731" s="220"/>
      <c r="K10731" s="220"/>
      <c r="L10731" s="220"/>
      <c r="M10731" s="326"/>
      <c r="N10731" s="220"/>
      <c r="O10731" s="220"/>
      <c r="P10731" s="220"/>
      <c r="Q10731" s="326"/>
      <c r="R10731" s="326"/>
      <c r="S10731" s="326"/>
      <c r="T10731" s="326"/>
    </row>
    <row r="10732" spans="1:20">
      <c r="A10732" s="220"/>
      <c r="B10732" s="220"/>
      <c r="C10732" s="220"/>
      <c r="D10732" s="220"/>
      <c r="E10732" s="220"/>
      <c r="F10732" s="220"/>
      <c r="G10732" s="220"/>
      <c r="H10732" s="220"/>
      <c r="I10732" s="220"/>
      <c r="J10732" s="220"/>
      <c r="K10732" s="220"/>
      <c r="L10732" s="220"/>
      <c r="M10732" s="326"/>
      <c r="N10732" s="220"/>
      <c r="O10732" s="220"/>
      <c r="P10732" s="220"/>
      <c r="Q10732" s="326"/>
      <c r="R10732" s="326"/>
      <c r="S10732" s="326"/>
      <c r="T10732" s="326"/>
    </row>
    <row r="10733" spans="1:20">
      <c r="A10733" s="220"/>
      <c r="B10733" s="220"/>
      <c r="C10733" s="220"/>
      <c r="D10733" s="220"/>
      <c r="E10733" s="220"/>
      <c r="F10733" s="220"/>
      <c r="G10733" s="220"/>
      <c r="H10733" s="220"/>
      <c r="I10733" s="220"/>
      <c r="J10733" s="220"/>
      <c r="K10733" s="220"/>
      <c r="L10733" s="220"/>
      <c r="M10733" s="326"/>
      <c r="N10733" s="220"/>
      <c r="O10733" s="220"/>
      <c r="P10733" s="220"/>
      <c r="Q10733" s="326"/>
      <c r="R10733" s="326"/>
      <c r="S10733" s="326"/>
      <c r="T10733" s="326"/>
    </row>
    <row r="10734" spans="1:20">
      <c r="A10734" s="220"/>
      <c r="B10734" s="220"/>
      <c r="C10734" s="220"/>
      <c r="D10734" s="220"/>
      <c r="E10734" s="220"/>
      <c r="F10734" s="220"/>
      <c r="G10734" s="220"/>
      <c r="H10734" s="220"/>
      <c r="I10734" s="220"/>
      <c r="J10734" s="220"/>
      <c r="K10734" s="220"/>
      <c r="L10734" s="220"/>
      <c r="M10734" s="326"/>
      <c r="N10734" s="220"/>
      <c r="O10734" s="220"/>
      <c r="P10734" s="220"/>
      <c r="Q10734" s="326"/>
      <c r="R10734" s="326"/>
      <c r="S10734" s="326"/>
      <c r="T10734" s="326"/>
    </row>
    <row r="10735" spans="1:20">
      <c r="A10735" s="220"/>
      <c r="B10735" s="220"/>
      <c r="C10735" s="220"/>
      <c r="D10735" s="220"/>
      <c r="E10735" s="220"/>
      <c r="F10735" s="220"/>
      <c r="G10735" s="220"/>
      <c r="H10735" s="220"/>
      <c r="I10735" s="220"/>
      <c r="J10735" s="220"/>
      <c r="K10735" s="220"/>
      <c r="L10735" s="220"/>
      <c r="M10735" s="326"/>
      <c r="N10735" s="220"/>
      <c r="O10735" s="220"/>
      <c r="P10735" s="220"/>
      <c r="Q10735" s="326"/>
      <c r="R10735" s="326"/>
      <c r="S10735" s="326"/>
      <c r="T10735" s="326"/>
    </row>
    <row r="10736" spans="1:20">
      <c r="A10736" s="220"/>
      <c r="B10736" s="220"/>
      <c r="C10736" s="220"/>
      <c r="D10736" s="220"/>
      <c r="E10736" s="220"/>
      <c r="F10736" s="220"/>
      <c r="G10736" s="220"/>
      <c r="H10736" s="220"/>
      <c r="I10736" s="220"/>
      <c r="J10736" s="220"/>
      <c r="K10736" s="220"/>
      <c r="L10736" s="220"/>
      <c r="M10736" s="326"/>
      <c r="N10736" s="220"/>
      <c r="O10736" s="220"/>
      <c r="P10736" s="220"/>
      <c r="Q10736" s="326"/>
      <c r="R10736" s="326"/>
      <c r="S10736" s="326"/>
      <c r="T10736" s="326"/>
    </row>
    <row r="10737" spans="1:20">
      <c r="A10737" s="220"/>
      <c r="B10737" s="220"/>
      <c r="C10737" s="220"/>
      <c r="D10737" s="220"/>
      <c r="E10737" s="220"/>
      <c r="F10737" s="220"/>
      <c r="G10737" s="220"/>
      <c r="H10737" s="220"/>
      <c r="I10737" s="220"/>
      <c r="J10737" s="220"/>
      <c r="K10737" s="220"/>
      <c r="L10737" s="220"/>
      <c r="M10737" s="326"/>
      <c r="N10737" s="220"/>
      <c r="O10737" s="220"/>
      <c r="P10737" s="220"/>
      <c r="Q10737" s="326"/>
      <c r="R10737" s="326"/>
      <c r="S10737" s="326"/>
      <c r="T10737" s="326"/>
    </row>
    <row r="10738" spans="1:20">
      <c r="A10738" s="220"/>
      <c r="B10738" s="220"/>
      <c r="C10738" s="220"/>
      <c r="D10738" s="220"/>
      <c r="E10738" s="220"/>
      <c r="F10738" s="220"/>
      <c r="G10738" s="220"/>
      <c r="H10738" s="220"/>
      <c r="I10738" s="220"/>
      <c r="J10738" s="220"/>
      <c r="K10738" s="220"/>
      <c r="L10738" s="220"/>
      <c r="M10738" s="326"/>
      <c r="N10738" s="220"/>
      <c r="O10738" s="220"/>
      <c r="P10738" s="220"/>
      <c r="Q10738" s="326"/>
      <c r="R10738" s="326"/>
      <c r="S10738" s="326"/>
      <c r="T10738" s="326"/>
    </row>
    <row r="10739" spans="1:20">
      <c r="A10739" s="220"/>
      <c r="B10739" s="220"/>
      <c r="C10739" s="220"/>
      <c r="D10739" s="220"/>
      <c r="E10739" s="220"/>
      <c r="F10739" s="220"/>
      <c r="G10739" s="220"/>
      <c r="H10739" s="220"/>
      <c r="I10739" s="220"/>
      <c r="J10739" s="220"/>
      <c r="K10739" s="220"/>
      <c r="L10739" s="220"/>
      <c r="M10739" s="326"/>
      <c r="N10739" s="220"/>
      <c r="O10739" s="220"/>
      <c r="P10739" s="220"/>
      <c r="Q10739" s="326"/>
      <c r="R10739" s="326"/>
      <c r="S10739" s="326"/>
      <c r="T10739" s="326"/>
    </row>
    <row r="10740" spans="1:20">
      <c r="A10740" s="220"/>
      <c r="B10740" s="220"/>
      <c r="C10740" s="220"/>
      <c r="D10740" s="220"/>
      <c r="E10740" s="220"/>
      <c r="F10740" s="220"/>
      <c r="G10740" s="220"/>
      <c r="H10740" s="220"/>
      <c r="I10740" s="220"/>
      <c r="J10740" s="220"/>
      <c r="K10740" s="220"/>
      <c r="L10740" s="220"/>
      <c r="M10740" s="326"/>
      <c r="N10740" s="220"/>
      <c r="O10740" s="220"/>
      <c r="P10740" s="220"/>
      <c r="Q10740" s="326"/>
      <c r="R10740" s="326"/>
      <c r="S10740" s="326"/>
      <c r="T10740" s="326"/>
    </row>
    <row r="10741" spans="1:20">
      <c r="A10741" s="220"/>
      <c r="B10741" s="220"/>
      <c r="C10741" s="220"/>
      <c r="D10741" s="220"/>
      <c r="E10741" s="220"/>
      <c r="F10741" s="220"/>
      <c r="G10741" s="220"/>
      <c r="H10741" s="220"/>
      <c r="I10741" s="220"/>
      <c r="J10741" s="220"/>
      <c r="K10741" s="220"/>
      <c r="L10741" s="220"/>
      <c r="M10741" s="326"/>
      <c r="N10741" s="220"/>
      <c r="O10741" s="220"/>
      <c r="P10741" s="220"/>
      <c r="Q10741" s="326"/>
      <c r="R10741" s="326"/>
      <c r="S10741" s="326"/>
      <c r="T10741" s="326"/>
    </row>
    <row r="10742" spans="1:20">
      <c r="A10742" s="220"/>
      <c r="B10742" s="220"/>
      <c r="C10742" s="220"/>
      <c r="D10742" s="220"/>
      <c r="E10742" s="220"/>
      <c r="F10742" s="220"/>
      <c r="G10742" s="220"/>
      <c r="H10742" s="220"/>
      <c r="I10742" s="220"/>
      <c r="J10742" s="220"/>
      <c r="K10742" s="220"/>
      <c r="L10742" s="220"/>
      <c r="M10742" s="326"/>
      <c r="N10742" s="220"/>
      <c r="O10742" s="220"/>
      <c r="P10742" s="220"/>
      <c r="Q10742" s="326"/>
      <c r="R10742" s="326"/>
      <c r="S10742" s="326"/>
      <c r="T10742" s="326"/>
    </row>
    <row r="10743" spans="1:20">
      <c r="A10743" s="220"/>
      <c r="B10743" s="220"/>
      <c r="C10743" s="220"/>
      <c r="D10743" s="220"/>
      <c r="E10743" s="220"/>
      <c r="F10743" s="220"/>
      <c r="G10743" s="220"/>
      <c r="H10743" s="220"/>
      <c r="I10743" s="220"/>
      <c r="J10743" s="220"/>
      <c r="K10743" s="220"/>
      <c r="L10743" s="220"/>
      <c r="M10743" s="326"/>
      <c r="N10743" s="220"/>
      <c r="O10743" s="220"/>
      <c r="P10743" s="220"/>
      <c r="Q10743" s="326"/>
      <c r="R10743" s="326"/>
      <c r="S10743" s="326"/>
      <c r="T10743" s="326"/>
    </row>
    <row r="10744" spans="1:20">
      <c r="A10744" s="220"/>
      <c r="B10744" s="220"/>
      <c r="C10744" s="220"/>
      <c r="D10744" s="220"/>
      <c r="E10744" s="220"/>
      <c r="F10744" s="220"/>
      <c r="G10744" s="220"/>
      <c r="H10744" s="220"/>
      <c r="I10744" s="220"/>
      <c r="J10744" s="220"/>
      <c r="K10744" s="220"/>
      <c r="L10744" s="220"/>
      <c r="M10744" s="326"/>
      <c r="N10744" s="220"/>
      <c r="O10744" s="220"/>
      <c r="P10744" s="220"/>
      <c r="Q10744" s="326"/>
      <c r="R10744" s="326"/>
      <c r="S10744" s="326"/>
      <c r="T10744" s="326"/>
    </row>
    <row r="10745" spans="1:20">
      <c r="A10745" s="220"/>
      <c r="B10745" s="220"/>
      <c r="C10745" s="220"/>
      <c r="D10745" s="220"/>
      <c r="E10745" s="220"/>
      <c r="F10745" s="220"/>
      <c r="G10745" s="220"/>
      <c r="H10745" s="220"/>
      <c r="I10745" s="220"/>
      <c r="J10745" s="220"/>
      <c r="K10745" s="220"/>
      <c r="L10745" s="220"/>
      <c r="M10745" s="326"/>
      <c r="N10745" s="220"/>
      <c r="O10745" s="220"/>
      <c r="P10745" s="220"/>
      <c r="Q10745" s="326"/>
      <c r="R10745" s="326"/>
      <c r="S10745" s="326"/>
      <c r="T10745" s="326"/>
    </row>
    <row r="10746" spans="1:20">
      <c r="A10746" s="220"/>
      <c r="B10746" s="220"/>
      <c r="C10746" s="220"/>
      <c r="D10746" s="220"/>
      <c r="E10746" s="220"/>
      <c r="F10746" s="220"/>
      <c r="G10746" s="220"/>
      <c r="H10746" s="220"/>
      <c r="I10746" s="220"/>
      <c r="J10746" s="220"/>
      <c r="K10746" s="220"/>
      <c r="L10746" s="220"/>
      <c r="M10746" s="326"/>
      <c r="N10746" s="220"/>
      <c r="O10746" s="220"/>
      <c r="P10746" s="220"/>
      <c r="Q10746" s="326"/>
      <c r="R10746" s="326"/>
      <c r="S10746" s="326"/>
      <c r="T10746" s="326"/>
    </row>
    <row r="10747" spans="1:20">
      <c r="A10747" s="220"/>
      <c r="B10747" s="220"/>
      <c r="C10747" s="220"/>
      <c r="D10747" s="220"/>
      <c r="E10747" s="220"/>
      <c r="F10747" s="220"/>
      <c r="G10747" s="220"/>
      <c r="H10747" s="220"/>
      <c r="I10747" s="220"/>
      <c r="J10747" s="220"/>
      <c r="K10747" s="220"/>
      <c r="L10747" s="220"/>
      <c r="M10747" s="326"/>
      <c r="N10747" s="220"/>
      <c r="O10747" s="220"/>
      <c r="P10747" s="220"/>
      <c r="Q10747" s="326"/>
      <c r="R10747" s="326"/>
      <c r="S10747" s="326"/>
      <c r="T10747" s="326"/>
    </row>
    <row r="10748" spans="1:20">
      <c r="A10748" s="220"/>
      <c r="B10748" s="220"/>
      <c r="C10748" s="220"/>
      <c r="D10748" s="220"/>
      <c r="E10748" s="220"/>
      <c r="F10748" s="220"/>
      <c r="G10748" s="220"/>
      <c r="H10748" s="220"/>
      <c r="I10748" s="220"/>
      <c r="J10748" s="220"/>
      <c r="K10748" s="220"/>
      <c r="L10748" s="220"/>
      <c r="M10748" s="326"/>
      <c r="N10748" s="220"/>
      <c r="O10748" s="220"/>
      <c r="P10748" s="220"/>
      <c r="Q10748" s="326"/>
      <c r="R10748" s="326"/>
      <c r="S10748" s="326"/>
      <c r="T10748" s="326"/>
    </row>
    <row r="10749" spans="1:20">
      <c r="A10749" s="220"/>
      <c r="B10749" s="220"/>
      <c r="C10749" s="220"/>
      <c r="D10749" s="220"/>
      <c r="E10749" s="220"/>
      <c r="F10749" s="220"/>
      <c r="G10749" s="220"/>
      <c r="H10749" s="220"/>
      <c r="I10749" s="220"/>
      <c r="J10749" s="220"/>
      <c r="K10749" s="220"/>
      <c r="L10749" s="220"/>
      <c r="M10749" s="326"/>
      <c r="N10749" s="220"/>
      <c r="O10749" s="220"/>
      <c r="P10749" s="220"/>
      <c r="Q10749" s="326"/>
      <c r="R10749" s="326"/>
      <c r="S10749" s="326"/>
      <c r="T10749" s="326"/>
    </row>
    <row r="10750" spans="1:20">
      <c r="A10750" s="220"/>
      <c r="B10750" s="220"/>
      <c r="C10750" s="220"/>
      <c r="D10750" s="220"/>
      <c r="E10750" s="220"/>
      <c r="F10750" s="220"/>
      <c r="G10750" s="220"/>
      <c r="H10750" s="220"/>
      <c r="I10750" s="220"/>
      <c r="J10750" s="220"/>
      <c r="K10750" s="220"/>
      <c r="L10750" s="220"/>
      <c r="M10750" s="326"/>
      <c r="N10750" s="220"/>
      <c r="O10750" s="220"/>
      <c r="P10750" s="220"/>
      <c r="Q10750" s="326"/>
      <c r="R10750" s="326"/>
      <c r="S10750" s="326"/>
      <c r="T10750" s="326"/>
    </row>
    <row r="10751" spans="1:20">
      <c r="A10751" s="220"/>
      <c r="B10751" s="220"/>
      <c r="C10751" s="220"/>
      <c r="D10751" s="220"/>
      <c r="E10751" s="220"/>
      <c r="F10751" s="220"/>
      <c r="G10751" s="220"/>
      <c r="H10751" s="220"/>
      <c r="I10751" s="220"/>
      <c r="J10751" s="220"/>
      <c r="K10751" s="220"/>
      <c r="L10751" s="220"/>
      <c r="M10751" s="326"/>
      <c r="N10751" s="220"/>
      <c r="O10751" s="220"/>
      <c r="P10751" s="220"/>
      <c r="Q10751" s="326"/>
      <c r="R10751" s="326"/>
      <c r="S10751" s="326"/>
      <c r="T10751" s="326"/>
    </row>
    <row r="10752" spans="1:20">
      <c r="A10752" s="220"/>
      <c r="B10752" s="220"/>
      <c r="C10752" s="220"/>
      <c r="D10752" s="220"/>
      <c r="E10752" s="220"/>
      <c r="F10752" s="220"/>
      <c r="G10752" s="220"/>
      <c r="H10752" s="220"/>
      <c r="I10752" s="220"/>
      <c r="J10752" s="220"/>
      <c r="K10752" s="220"/>
      <c r="L10752" s="220"/>
      <c r="M10752" s="326"/>
      <c r="N10752" s="220"/>
      <c r="O10752" s="220"/>
      <c r="P10752" s="220"/>
      <c r="Q10752" s="326"/>
      <c r="R10752" s="326"/>
      <c r="S10752" s="326"/>
      <c r="T10752" s="326"/>
    </row>
    <row r="10753" spans="1:20">
      <c r="A10753" s="220"/>
      <c r="B10753" s="220"/>
      <c r="C10753" s="220"/>
      <c r="D10753" s="220"/>
      <c r="E10753" s="220"/>
      <c r="F10753" s="220"/>
      <c r="G10753" s="220"/>
      <c r="H10753" s="220"/>
      <c r="I10753" s="220"/>
      <c r="J10753" s="220"/>
      <c r="K10753" s="220"/>
      <c r="L10753" s="220"/>
      <c r="M10753" s="326"/>
      <c r="N10753" s="220"/>
      <c r="O10753" s="220"/>
      <c r="P10753" s="220"/>
      <c r="Q10753" s="326"/>
      <c r="R10753" s="326"/>
      <c r="S10753" s="326"/>
      <c r="T10753" s="326"/>
    </row>
    <row r="10754" spans="1:20">
      <c r="A10754" s="220"/>
      <c r="B10754" s="220"/>
      <c r="C10754" s="220"/>
      <c r="D10754" s="220"/>
      <c r="E10754" s="220"/>
      <c r="F10754" s="220"/>
      <c r="G10754" s="220"/>
      <c r="H10754" s="220"/>
      <c r="I10754" s="220"/>
      <c r="J10754" s="220"/>
      <c r="K10754" s="220"/>
      <c r="L10754" s="220"/>
      <c r="M10754" s="326"/>
      <c r="N10754" s="220"/>
      <c r="O10754" s="220"/>
      <c r="P10754" s="220"/>
      <c r="Q10754" s="326"/>
      <c r="R10754" s="326"/>
      <c r="S10754" s="326"/>
      <c r="T10754" s="326"/>
    </row>
    <row r="10755" spans="1:20">
      <c r="A10755" s="220"/>
      <c r="B10755" s="220"/>
      <c r="C10755" s="220"/>
      <c r="D10755" s="220"/>
      <c r="E10755" s="220"/>
      <c r="F10755" s="220"/>
      <c r="G10755" s="220"/>
      <c r="H10755" s="220"/>
      <c r="I10755" s="220"/>
      <c r="J10755" s="220"/>
      <c r="K10755" s="220"/>
      <c r="L10755" s="220"/>
      <c r="M10755" s="326"/>
      <c r="N10755" s="220"/>
      <c r="O10755" s="220"/>
      <c r="P10755" s="220"/>
      <c r="Q10755" s="326"/>
      <c r="R10755" s="326"/>
      <c r="S10755" s="326"/>
      <c r="T10755" s="326"/>
    </row>
    <row r="10756" spans="1:20">
      <c r="A10756" s="220"/>
      <c r="B10756" s="220"/>
      <c r="C10756" s="220"/>
      <c r="D10756" s="220"/>
      <c r="E10756" s="220"/>
      <c r="F10756" s="220"/>
      <c r="G10756" s="220"/>
      <c r="H10756" s="220"/>
      <c r="I10756" s="220"/>
      <c r="J10756" s="220"/>
      <c r="K10756" s="220"/>
      <c r="L10756" s="220"/>
      <c r="M10756" s="326"/>
      <c r="N10756" s="220"/>
      <c r="O10756" s="220"/>
      <c r="P10756" s="220"/>
      <c r="Q10756" s="326"/>
      <c r="R10756" s="326"/>
      <c r="S10756" s="326"/>
      <c r="T10756" s="326"/>
    </row>
    <row r="10757" spans="1:20">
      <c r="A10757" s="220"/>
      <c r="B10757" s="220"/>
      <c r="C10757" s="220"/>
      <c r="D10757" s="220"/>
      <c r="E10757" s="220"/>
      <c r="F10757" s="220"/>
      <c r="G10757" s="220"/>
      <c r="H10757" s="220"/>
      <c r="I10757" s="220"/>
      <c r="J10757" s="220"/>
      <c r="K10757" s="220"/>
      <c r="L10757" s="220"/>
      <c r="M10757" s="326"/>
      <c r="N10757" s="220"/>
      <c r="O10757" s="220"/>
      <c r="P10757" s="220"/>
      <c r="Q10757" s="326"/>
      <c r="R10757" s="326"/>
      <c r="S10757" s="326"/>
      <c r="T10757" s="326"/>
    </row>
    <row r="10758" spans="1:20">
      <c r="A10758" s="220"/>
      <c r="B10758" s="220"/>
      <c r="C10758" s="220"/>
      <c r="D10758" s="220"/>
      <c r="E10758" s="220"/>
      <c r="F10758" s="220"/>
      <c r="G10758" s="220"/>
      <c r="H10758" s="220"/>
      <c r="I10758" s="220"/>
      <c r="J10758" s="220"/>
      <c r="K10758" s="220"/>
      <c r="L10758" s="220"/>
      <c r="M10758" s="326"/>
      <c r="N10758" s="220"/>
      <c r="O10758" s="220"/>
      <c r="P10758" s="220"/>
      <c r="Q10758" s="326"/>
      <c r="R10758" s="326"/>
      <c r="S10758" s="326"/>
      <c r="T10758" s="326"/>
    </row>
    <row r="10759" spans="1:20">
      <c r="A10759" s="220"/>
      <c r="B10759" s="220"/>
      <c r="C10759" s="220"/>
      <c r="D10759" s="220"/>
      <c r="E10759" s="220"/>
      <c r="F10759" s="220"/>
      <c r="G10759" s="220"/>
      <c r="H10759" s="220"/>
      <c r="I10759" s="220"/>
      <c r="J10759" s="220"/>
      <c r="K10759" s="220"/>
      <c r="L10759" s="220"/>
      <c r="M10759" s="326"/>
      <c r="N10759" s="220"/>
      <c r="O10759" s="220"/>
      <c r="P10759" s="220"/>
      <c r="Q10759" s="326"/>
      <c r="R10759" s="326"/>
      <c r="S10759" s="326"/>
      <c r="T10759" s="326"/>
    </row>
    <row r="10760" spans="1:20">
      <c r="A10760" s="220"/>
      <c r="B10760" s="220"/>
      <c r="C10760" s="220"/>
      <c r="D10760" s="220"/>
      <c r="E10760" s="220"/>
      <c r="F10760" s="220"/>
      <c r="G10760" s="220"/>
      <c r="H10760" s="220"/>
      <c r="I10760" s="220"/>
      <c r="J10760" s="220"/>
      <c r="K10760" s="220"/>
      <c r="L10760" s="220"/>
      <c r="M10760" s="326"/>
      <c r="N10760" s="220"/>
      <c r="O10760" s="220"/>
      <c r="P10760" s="220"/>
      <c r="Q10760" s="326"/>
      <c r="R10760" s="326"/>
      <c r="S10760" s="326"/>
      <c r="T10760" s="326"/>
    </row>
    <row r="10761" spans="1:20">
      <c r="A10761" s="220"/>
      <c r="B10761" s="220"/>
      <c r="C10761" s="220"/>
      <c r="D10761" s="220"/>
      <c r="E10761" s="220"/>
      <c r="F10761" s="220"/>
      <c r="G10761" s="220"/>
      <c r="H10761" s="220"/>
      <c r="I10761" s="220"/>
      <c r="J10761" s="220"/>
      <c r="K10761" s="220"/>
      <c r="L10761" s="220"/>
      <c r="M10761" s="326"/>
      <c r="N10761" s="220"/>
      <c r="O10761" s="220"/>
      <c r="P10761" s="220"/>
      <c r="Q10761" s="326"/>
      <c r="R10761" s="326"/>
      <c r="S10761" s="326"/>
      <c r="T10761" s="326"/>
    </row>
    <row r="10762" spans="1:20">
      <c r="A10762" s="220"/>
      <c r="B10762" s="220"/>
      <c r="C10762" s="220"/>
      <c r="D10762" s="220"/>
      <c r="E10762" s="220"/>
      <c r="F10762" s="220"/>
      <c r="G10762" s="220"/>
      <c r="H10762" s="220"/>
      <c r="I10762" s="220"/>
      <c r="J10762" s="220"/>
      <c r="K10762" s="220"/>
      <c r="L10762" s="220"/>
      <c r="M10762" s="326"/>
      <c r="N10762" s="220"/>
      <c r="O10762" s="220"/>
      <c r="P10762" s="220"/>
      <c r="Q10762" s="326"/>
      <c r="R10762" s="326"/>
      <c r="S10762" s="326"/>
      <c r="T10762" s="326"/>
    </row>
    <row r="10763" spans="1:20">
      <c r="A10763" s="220"/>
      <c r="B10763" s="220"/>
      <c r="C10763" s="220"/>
      <c r="D10763" s="220"/>
      <c r="E10763" s="220"/>
      <c r="F10763" s="220"/>
      <c r="G10763" s="220"/>
      <c r="H10763" s="220"/>
      <c r="I10763" s="220"/>
      <c r="J10763" s="220"/>
      <c r="K10763" s="220"/>
      <c r="L10763" s="220"/>
      <c r="M10763" s="326"/>
      <c r="N10763" s="220"/>
      <c r="O10763" s="220"/>
      <c r="P10763" s="220"/>
      <c r="Q10763" s="326"/>
      <c r="R10763" s="326"/>
      <c r="S10763" s="326"/>
      <c r="T10763" s="326"/>
    </row>
    <row r="10764" spans="1:20">
      <c r="A10764" s="220"/>
      <c r="B10764" s="220"/>
      <c r="C10764" s="220"/>
      <c r="D10764" s="220"/>
      <c r="E10764" s="220"/>
      <c r="F10764" s="220"/>
      <c r="G10764" s="220"/>
      <c r="H10764" s="220"/>
      <c r="I10764" s="220"/>
      <c r="J10764" s="220"/>
      <c r="K10764" s="220"/>
      <c r="L10764" s="220"/>
      <c r="M10764" s="326"/>
      <c r="N10764" s="220"/>
      <c r="O10764" s="220"/>
      <c r="P10764" s="220"/>
      <c r="Q10764" s="326"/>
      <c r="R10764" s="326"/>
      <c r="S10764" s="326"/>
      <c r="T10764" s="326"/>
    </row>
    <row r="10765" spans="1:20">
      <c r="A10765" s="220"/>
      <c r="B10765" s="220"/>
      <c r="C10765" s="220"/>
      <c r="D10765" s="220"/>
      <c r="E10765" s="220"/>
      <c r="F10765" s="220"/>
      <c r="G10765" s="220"/>
      <c r="H10765" s="220"/>
      <c r="I10765" s="220"/>
      <c r="J10765" s="220"/>
      <c r="K10765" s="220"/>
      <c r="L10765" s="220"/>
      <c r="M10765" s="326"/>
      <c r="N10765" s="220"/>
      <c r="O10765" s="220"/>
      <c r="P10765" s="220"/>
      <c r="Q10765" s="326"/>
      <c r="R10765" s="326"/>
      <c r="S10765" s="326"/>
      <c r="T10765" s="326"/>
    </row>
    <row r="10766" spans="1:20">
      <c r="A10766" s="220"/>
      <c r="B10766" s="220"/>
      <c r="C10766" s="220"/>
      <c r="D10766" s="220"/>
      <c r="E10766" s="220"/>
      <c r="F10766" s="220"/>
      <c r="G10766" s="220"/>
      <c r="H10766" s="220"/>
      <c r="I10766" s="220"/>
      <c r="J10766" s="220"/>
      <c r="K10766" s="220"/>
      <c r="L10766" s="220"/>
      <c r="M10766" s="326"/>
      <c r="N10766" s="220"/>
      <c r="O10766" s="220"/>
      <c r="P10766" s="220"/>
      <c r="Q10766" s="326"/>
      <c r="R10766" s="326"/>
      <c r="S10766" s="326"/>
      <c r="T10766" s="326"/>
    </row>
    <row r="10767" spans="1:20">
      <c r="A10767" s="220"/>
      <c r="B10767" s="220"/>
      <c r="C10767" s="220"/>
      <c r="D10767" s="220"/>
      <c r="E10767" s="220"/>
      <c r="F10767" s="220"/>
      <c r="G10767" s="220"/>
      <c r="H10767" s="220"/>
      <c r="I10767" s="220"/>
      <c r="J10767" s="220"/>
      <c r="K10767" s="220"/>
      <c r="L10767" s="220"/>
      <c r="M10767" s="326"/>
      <c r="N10767" s="220"/>
      <c r="O10767" s="220"/>
      <c r="P10767" s="220"/>
      <c r="Q10767" s="326"/>
      <c r="R10767" s="326"/>
      <c r="S10767" s="326"/>
      <c r="T10767" s="326"/>
    </row>
    <row r="10768" spans="1:20">
      <c r="A10768" s="220"/>
      <c r="B10768" s="220"/>
      <c r="C10768" s="220"/>
      <c r="D10768" s="220"/>
      <c r="E10768" s="220"/>
      <c r="F10768" s="220"/>
      <c r="G10768" s="220"/>
      <c r="H10768" s="220"/>
      <c r="I10768" s="220"/>
      <c r="J10768" s="220"/>
      <c r="K10768" s="220"/>
      <c r="L10768" s="220"/>
      <c r="M10768" s="326"/>
      <c r="N10768" s="220"/>
      <c r="O10768" s="220"/>
      <c r="P10768" s="220"/>
      <c r="Q10768" s="326"/>
      <c r="R10768" s="326"/>
      <c r="S10768" s="326"/>
      <c r="T10768" s="326"/>
    </row>
    <row r="10769" spans="1:20">
      <c r="A10769" s="220"/>
      <c r="B10769" s="220"/>
      <c r="C10769" s="220"/>
      <c r="D10769" s="220"/>
      <c r="E10769" s="220"/>
      <c r="F10769" s="220"/>
      <c r="G10769" s="220"/>
      <c r="H10769" s="220"/>
      <c r="I10769" s="220"/>
      <c r="J10769" s="220"/>
      <c r="K10769" s="220"/>
      <c r="L10769" s="220"/>
      <c r="M10769" s="326"/>
      <c r="N10769" s="220"/>
      <c r="O10769" s="220"/>
      <c r="P10769" s="220"/>
      <c r="Q10769" s="326"/>
      <c r="R10769" s="326"/>
      <c r="S10769" s="326"/>
      <c r="T10769" s="326"/>
    </row>
    <row r="10770" spans="1:20">
      <c r="A10770" s="220"/>
      <c r="B10770" s="220"/>
      <c r="C10770" s="220"/>
      <c r="D10770" s="220"/>
      <c r="E10770" s="220"/>
      <c r="F10770" s="220"/>
      <c r="G10770" s="220"/>
      <c r="H10770" s="220"/>
      <c r="I10770" s="220"/>
      <c r="J10770" s="220"/>
      <c r="K10770" s="220"/>
      <c r="L10770" s="220"/>
      <c r="M10770" s="326"/>
      <c r="N10770" s="220"/>
      <c r="O10770" s="220"/>
      <c r="P10770" s="220"/>
      <c r="Q10770" s="326"/>
      <c r="R10770" s="326"/>
      <c r="S10770" s="326"/>
      <c r="T10770" s="326"/>
    </row>
    <row r="10771" spans="1:20">
      <c r="A10771" s="220"/>
      <c r="B10771" s="220"/>
      <c r="C10771" s="220"/>
      <c r="D10771" s="220"/>
      <c r="E10771" s="220"/>
      <c r="F10771" s="220"/>
      <c r="G10771" s="220"/>
      <c r="H10771" s="220"/>
      <c r="I10771" s="220"/>
      <c r="J10771" s="220"/>
      <c r="K10771" s="220"/>
      <c r="L10771" s="220"/>
      <c r="M10771" s="326"/>
      <c r="N10771" s="220"/>
      <c r="O10771" s="220"/>
      <c r="P10771" s="220"/>
      <c r="Q10771" s="326"/>
      <c r="R10771" s="326"/>
      <c r="S10771" s="326"/>
      <c r="T10771" s="326"/>
    </row>
    <row r="10772" spans="1:20">
      <c r="A10772" s="220"/>
      <c r="B10772" s="220"/>
      <c r="C10772" s="220"/>
      <c r="D10772" s="220"/>
      <c r="E10772" s="220"/>
      <c r="F10772" s="220"/>
      <c r="G10772" s="220"/>
      <c r="H10772" s="220"/>
      <c r="I10772" s="220"/>
      <c r="J10772" s="220"/>
      <c r="K10772" s="220"/>
      <c r="L10772" s="220"/>
      <c r="M10772" s="326"/>
      <c r="N10772" s="220"/>
      <c r="O10772" s="220"/>
      <c r="P10772" s="220"/>
      <c r="Q10772" s="326"/>
      <c r="R10772" s="326"/>
      <c r="S10772" s="326"/>
      <c r="T10772" s="326"/>
    </row>
    <row r="10773" spans="1:20">
      <c r="A10773" s="220"/>
      <c r="B10773" s="220"/>
      <c r="C10773" s="220"/>
      <c r="D10773" s="220"/>
      <c r="E10773" s="220"/>
      <c r="F10773" s="220"/>
      <c r="G10773" s="220"/>
      <c r="H10773" s="220"/>
      <c r="I10773" s="220"/>
      <c r="J10773" s="220"/>
      <c r="K10773" s="220"/>
      <c r="L10773" s="220"/>
      <c r="M10773" s="326"/>
      <c r="N10773" s="220"/>
      <c r="O10773" s="220"/>
      <c r="P10773" s="220"/>
      <c r="Q10773" s="326"/>
      <c r="R10773" s="326"/>
      <c r="S10773" s="326"/>
      <c r="T10773" s="326"/>
    </row>
    <row r="10774" spans="1:20">
      <c r="A10774" s="220"/>
      <c r="B10774" s="220"/>
      <c r="C10774" s="220"/>
      <c r="D10774" s="220"/>
      <c r="E10774" s="220"/>
      <c r="F10774" s="220"/>
      <c r="G10774" s="220"/>
      <c r="H10774" s="220"/>
      <c r="I10774" s="220"/>
      <c r="J10774" s="220"/>
      <c r="K10774" s="220"/>
      <c r="L10774" s="220"/>
      <c r="M10774" s="326"/>
      <c r="N10774" s="220"/>
      <c r="O10774" s="220"/>
      <c r="P10774" s="220"/>
      <c r="Q10774" s="326"/>
      <c r="R10774" s="326"/>
      <c r="S10774" s="326"/>
      <c r="T10774" s="326"/>
    </row>
    <row r="10775" spans="1:20">
      <c r="A10775" s="220"/>
      <c r="B10775" s="220"/>
      <c r="C10775" s="220"/>
      <c r="D10775" s="220"/>
      <c r="E10775" s="220"/>
      <c r="F10775" s="220"/>
      <c r="G10775" s="220"/>
      <c r="H10775" s="220"/>
      <c r="I10775" s="220"/>
      <c r="J10775" s="220"/>
      <c r="K10775" s="220"/>
      <c r="L10775" s="220"/>
      <c r="M10775" s="326"/>
      <c r="N10775" s="220"/>
      <c r="O10775" s="220"/>
      <c r="P10775" s="220"/>
      <c r="Q10775" s="326"/>
      <c r="R10775" s="326"/>
      <c r="S10775" s="326"/>
      <c r="T10775" s="326"/>
    </row>
    <row r="10776" spans="1:20">
      <c r="A10776" s="220"/>
      <c r="B10776" s="220"/>
      <c r="C10776" s="220"/>
      <c r="D10776" s="220"/>
      <c r="E10776" s="220"/>
      <c r="F10776" s="220"/>
      <c r="G10776" s="220"/>
      <c r="H10776" s="220"/>
      <c r="I10776" s="220"/>
      <c r="J10776" s="220"/>
      <c r="K10776" s="220"/>
      <c r="L10776" s="220"/>
      <c r="M10776" s="326"/>
      <c r="N10776" s="220"/>
      <c r="O10776" s="220"/>
      <c r="P10776" s="220"/>
      <c r="Q10776" s="326"/>
      <c r="R10776" s="326"/>
      <c r="S10776" s="326"/>
      <c r="T10776" s="326"/>
    </row>
    <row r="10777" spans="1:20">
      <c r="A10777" s="220"/>
      <c r="B10777" s="220"/>
      <c r="C10777" s="220"/>
      <c r="D10777" s="220"/>
      <c r="E10777" s="220"/>
      <c r="F10777" s="220"/>
      <c r="G10777" s="220"/>
      <c r="H10777" s="220"/>
      <c r="I10777" s="220"/>
      <c r="J10777" s="220"/>
      <c r="K10777" s="220"/>
      <c r="L10777" s="220"/>
      <c r="M10777" s="326"/>
      <c r="N10777" s="220"/>
      <c r="O10777" s="220"/>
      <c r="P10777" s="220"/>
      <c r="Q10777" s="326"/>
      <c r="R10777" s="326"/>
      <c r="S10777" s="326"/>
      <c r="T10777" s="326"/>
    </row>
    <row r="10778" spans="1:20">
      <c r="A10778" s="220"/>
      <c r="B10778" s="220"/>
      <c r="C10778" s="220"/>
      <c r="D10778" s="220"/>
      <c r="E10778" s="220"/>
      <c r="F10778" s="220"/>
      <c r="G10778" s="220"/>
      <c r="H10778" s="220"/>
      <c r="I10778" s="220"/>
      <c r="J10778" s="220"/>
      <c r="K10778" s="220"/>
      <c r="L10778" s="220"/>
      <c r="M10778" s="326"/>
      <c r="N10778" s="220"/>
      <c r="O10778" s="220"/>
      <c r="P10778" s="220"/>
      <c r="Q10778" s="326"/>
      <c r="R10778" s="326"/>
      <c r="S10778" s="326"/>
      <c r="T10778" s="326"/>
    </row>
    <row r="10779" spans="1:20">
      <c r="A10779" s="220"/>
      <c r="B10779" s="220"/>
      <c r="C10779" s="220"/>
      <c r="D10779" s="220"/>
      <c r="E10779" s="220"/>
      <c r="F10779" s="220"/>
      <c r="G10779" s="220"/>
      <c r="H10779" s="220"/>
      <c r="I10779" s="220"/>
      <c r="J10779" s="220"/>
      <c r="K10779" s="220"/>
      <c r="L10779" s="220"/>
      <c r="M10779" s="326"/>
      <c r="N10779" s="220"/>
      <c r="O10779" s="220"/>
      <c r="P10779" s="220"/>
      <c r="Q10779" s="326"/>
      <c r="R10779" s="326"/>
      <c r="S10779" s="326"/>
      <c r="T10779" s="326"/>
    </row>
    <row r="10780" spans="1:20">
      <c r="A10780" s="220"/>
      <c r="B10780" s="220"/>
      <c r="C10780" s="220"/>
      <c r="D10780" s="220"/>
      <c r="E10780" s="220"/>
      <c r="F10780" s="220"/>
      <c r="G10780" s="220"/>
      <c r="H10780" s="220"/>
      <c r="I10780" s="220"/>
      <c r="J10780" s="220"/>
      <c r="K10780" s="220"/>
      <c r="L10780" s="220"/>
      <c r="M10780" s="326"/>
      <c r="N10780" s="220"/>
      <c r="O10780" s="220"/>
      <c r="P10780" s="220"/>
      <c r="Q10780" s="326"/>
      <c r="R10780" s="326"/>
      <c r="S10780" s="326"/>
      <c r="T10780" s="326"/>
    </row>
    <row r="10781" spans="1:20">
      <c r="A10781" s="220"/>
      <c r="B10781" s="220"/>
      <c r="C10781" s="220"/>
      <c r="D10781" s="220"/>
      <c r="E10781" s="220"/>
      <c r="F10781" s="220"/>
      <c r="G10781" s="220"/>
      <c r="H10781" s="220"/>
      <c r="I10781" s="220"/>
      <c r="J10781" s="220"/>
      <c r="K10781" s="220"/>
      <c r="L10781" s="220"/>
      <c r="M10781" s="326"/>
      <c r="N10781" s="220"/>
      <c r="O10781" s="220"/>
      <c r="P10781" s="220"/>
      <c r="Q10781" s="326"/>
      <c r="R10781" s="326"/>
      <c r="S10781" s="326"/>
      <c r="T10781" s="326"/>
    </row>
    <row r="10782" spans="1:20">
      <c r="A10782" s="220"/>
      <c r="B10782" s="220"/>
      <c r="C10782" s="220"/>
      <c r="D10782" s="220"/>
      <c r="E10782" s="220"/>
      <c r="F10782" s="220"/>
      <c r="G10782" s="220"/>
      <c r="H10782" s="220"/>
      <c r="I10782" s="220"/>
      <c r="J10782" s="220"/>
      <c r="K10782" s="220"/>
      <c r="L10782" s="220"/>
      <c r="M10782" s="326"/>
      <c r="N10782" s="220"/>
      <c r="O10782" s="220"/>
      <c r="P10782" s="220"/>
      <c r="Q10782" s="326"/>
      <c r="R10782" s="326"/>
      <c r="S10782" s="326"/>
      <c r="T10782" s="326"/>
    </row>
    <row r="10783" spans="1:20">
      <c r="A10783" s="220"/>
      <c r="B10783" s="220"/>
      <c r="C10783" s="220"/>
      <c r="D10783" s="220"/>
      <c r="E10783" s="220"/>
      <c r="F10783" s="220"/>
      <c r="G10783" s="220"/>
      <c r="H10783" s="220"/>
      <c r="I10783" s="220"/>
      <c r="J10783" s="220"/>
      <c r="K10783" s="220"/>
      <c r="L10783" s="220"/>
      <c r="M10783" s="326"/>
      <c r="N10783" s="220"/>
      <c r="O10783" s="220"/>
      <c r="P10783" s="220"/>
      <c r="Q10783" s="326"/>
      <c r="R10783" s="326"/>
      <c r="S10783" s="326"/>
      <c r="T10783" s="326"/>
    </row>
    <row r="10784" spans="1:20">
      <c r="A10784" s="220"/>
      <c r="B10784" s="220"/>
      <c r="C10784" s="220"/>
      <c r="D10784" s="220"/>
      <c r="E10784" s="220"/>
      <c r="F10784" s="220"/>
      <c r="G10784" s="220"/>
      <c r="H10784" s="220"/>
      <c r="I10784" s="220"/>
      <c r="J10784" s="220"/>
      <c r="K10784" s="220"/>
      <c r="L10784" s="220"/>
      <c r="M10784" s="326"/>
      <c r="N10784" s="220"/>
      <c r="O10784" s="220"/>
      <c r="P10784" s="220"/>
      <c r="Q10784" s="326"/>
      <c r="R10784" s="326"/>
      <c r="S10784" s="326"/>
      <c r="T10784" s="326"/>
    </row>
    <row r="10785" spans="1:20">
      <c r="A10785" s="220"/>
      <c r="B10785" s="220"/>
      <c r="C10785" s="220"/>
      <c r="D10785" s="220"/>
      <c r="E10785" s="220"/>
      <c r="F10785" s="220"/>
      <c r="G10785" s="220"/>
      <c r="H10785" s="220"/>
      <c r="I10785" s="220"/>
      <c r="J10785" s="220"/>
      <c r="K10785" s="220"/>
      <c r="L10785" s="220"/>
      <c r="M10785" s="326"/>
      <c r="N10785" s="220"/>
      <c r="O10785" s="220"/>
      <c r="P10785" s="220"/>
      <c r="Q10785" s="326"/>
      <c r="R10785" s="326"/>
      <c r="S10785" s="326"/>
      <c r="T10785" s="326"/>
    </row>
    <row r="10786" spans="1:20">
      <c r="A10786" s="220"/>
      <c r="B10786" s="220"/>
      <c r="C10786" s="220"/>
      <c r="D10786" s="220"/>
      <c r="E10786" s="220"/>
      <c r="F10786" s="220"/>
      <c r="G10786" s="220"/>
      <c r="H10786" s="220"/>
      <c r="I10786" s="220"/>
      <c r="J10786" s="220"/>
      <c r="K10786" s="220"/>
      <c r="L10786" s="220"/>
      <c r="M10786" s="326"/>
      <c r="N10786" s="220"/>
      <c r="O10786" s="220"/>
      <c r="P10786" s="220"/>
      <c r="Q10786" s="326"/>
      <c r="R10786" s="326"/>
      <c r="S10786" s="326"/>
      <c r="T10786" s="326"/>
    </row>
    <row r="10787" spans="1:20">
      <c r="A10787" s="220"/>
      <c r="B10787" s="220"/>
      <c r="C10787" s="220"/>
      <c r="D10787" s="220"/>
      <c r="E10787" s="220"/>
      <c r="F10787" s="220"/>
      <c r="G10787" s="220"/>
      <c r="H10787" s="220"/>
      <c r="I10787" s="220"/>
      <c r="J10787" s="220"/>
      <c r="K10787" s="220"/>
      <c r="L10787" s="220"/>
      <c r="M10787" s="326"/>
      <c r="N10787" s="220"/>
      <c r="O10787" s="220"/>
      <c r="P10787" s="220"/>
      <c r="Q10787" s="326"/>
      <c r="R10787" s="326"/>
      <c r="S10787" s="326"/>
      <c r="T10787" s="326"/>
    </row>
    <row r="10788" spans="1:20">
      <c r="A10788" s="220"/>
      <c r="B10788" s="220"/>
      <c r="C10788" s="220"/>
      <c r="D10788" s="220"/>
      <c r="E10788" s="220"/>
      <c r="F10788" s="220"/>
      <c r="G10788" s="220"/>
      <c r="H10788" s="220"/>
      <c r="I10788" s="220"/>
      <c r="J10788" s="220"/>
      <c r="K10788" s="220"/>
      <c r="L10788" s="220"/>
      <c r="M10788" s="326"/>
      <c r="N10788" s="220"/>
      <c r="O10788" s="220"/>
      <c r="P10788" s="220"/>
      <c r="Q10788" s="326"/>
      <c r="R10788" s="326"/>
      <c r="S10788" s="326"/>
      <c r="T10788" s="326"/>
    </row>
    <row r="10789" spans="1:20">
      <c r="A10789" s="220"/>
      <c r="B10789" s="220"/>
      <c r="C10789" s="220"/>
      <c r="D10789" s="220"/>
      <c r="E10789" s="220"/>
      <c r="F10789" s="220"/>
      <c r="G10789" s="220"/>
      <c r="H10789" s="220"/>
      <c r="I10789" s="220"/>
      <c r="J10789" s="220"/>
      <c r="K10789" s="220"/>
      <c r="L10789" s="220"/>
      <c r="M10789" s="326"/>
      <c r="N10789" s="220"/>
      <c r="O10789" s="220"/>
      <c r="P10789" s="220"/>
      <c r="Q10789" s="326"/>
      <c r="R10789" s="326"/>
      <c r="S10789" s="326"/>
      <c r="T10789" s="326"/>
    </row>
    <row r="10790" spans="1:20">
      <c r="A10790" s="220"/>
      <c r="B10790" s="220"/>
      <c r="C10790" s="220"/>
      <c r="D10790" s="220"/>
      <c r="E10790" s="220"/>
      <c r="F10790" s="220"/>
      <c r="G10790" s="220"/>
      <c r="H10790" s="220"/>
      <c r="I10790" s="220"/>
      <c r="J10790" s="220"/>
      <c r="K10790" s="220"/>
      <c r="L10790" s="220"/>
      <c r="M10790" s="326"/>
      <c r="N10790" s="220"/>
      <c r="O10790" s="220"/>
      <c r="P10790" s="220"/>
      <c r="Q10790" s="326"/>
      <c r="R10790" s="326"/>
      <c r="S10790" s="326"/>
      <c r="T10790" s="326"/>
    </row>
    <row r="10791" spans="1:20">
      <c r="A10791" s="220"/>
      <c r="B10791" s="220"/>
      <c r="C10791" s="220"/>
      <c r="D10791" s="220"/>
      <c r="E10791" s="220"/>
      <c r="F10791" s="220"/>
      <c r="G10791" s="220"/>
      <c r="H10791" s="220"/>
      <c r="I10791" s="220"/>
      <c r="J10791" s="220"/>
      <c r="K10791" s="220"/>
      <c r="L10791" s="220"/>
      <c r="M10791" s="326"/>
      <c r="N10791" s="220"/>
      <c r="O10791" s="220"/>
      <c r="P10791" s="220"/>
      <c r="Q10791" s="326"/>
      <c r="R10791" s="326"/>
      <c r="S10791" s="326"/>
      <c r="T10791" s="326"/>
    </row>
    <row r="10792" spans="1:20">
      <c r="A10792" s="220"/>
      <c r="B10792" s="220"/>
      <c r="C10792" s="220"/>
      <c r="D10792" s="220"/>
      <c r="E10792" s="220"/>
      <c r="F10792" s="220"/>
      <c r="G10792" s="220"/>
      <c r="H10792" s="220"/>
      <c r="I10792" s="220"/>
      <c r="J10792" s="220"/>
      <c r="K10792" s="220"/>
      <c r="L10792" s="220"/>
      <c r="M10792" s="326"/>
      <c r="N10792" s="220"/>
      <c r="O10792" s="220"/>
      <c r="P10792" s="220"/>
      <c r="Q10792" s="326"/>
      <c r="R10792" s="326"/>
      <c r="S10792" s="326"/>
      <c r="T10792" s="326"/>
    </row>
    <row r="10793" spans="1:20">
      <c r="A10793" s="220"/>
      <c r="B10793" s="220"/>
      <c r="C10793" s="220"/>
      <c r="D10793" s="220"/>
      <c r="E10793" s="220"/>
      <c r="F10793" s="220"/>
      <c r="G10793" s="220"/>
      <c r="H10793" s="220"/>
      <c r="I10793" s="220"/>
      <c r="J10793" s="220"/>
      <c r="K10793" s="220"/>
      <c r="L10793" s="220"/>
      <c r="M10793" s="326"/>
      <c r="N10793" s="220"/>
      <c r="O10793" s="220"/>
      <c r="P10793" s="220"/>
      <c r="Q10793" s="326"/>
      <c r="R10793" s="326"/>
      <c r="S10793" s="326"/>
      <c r="T10793" s="326"/>
    </row>
    <row r="10794" spans="1:20">
      <c r="A10794" s="220"/>
      <c r="B10794" s="220"/>
      <c r="C10794" s="220"/>
      <c r="D10794" s="220"/>
      <c r="E10794" s="220"/>
      <c r="F10794" s="220"/>
      <c r="G10794" s="220"/>
      <c r="H10794" s="220"/>
      <c r="I10794" s="220"/>
      <c r="J10794" s="220"/>
      <c r="K10794" s="220"/>
      <c r="L10794" s="220"/>
      <c r="M10794" s="326"/>
      <c r="N10794" s="220"/>
      <c r="O10794" s="220"/>
      <c r="P10794" s="220"/>
      <c r="Q10794" s="326"/>
      <c r="R10794" s="326"/>
      <c r="S10794" s="326"/>
      <c r="T10794" s="326"/>
    </row>
    <row r="10795" spans="1:20">
      <c r="A10795" s="220"/>
      <c r="B10795" s="220"/>
      <c r="C10795" s="220"/>
      <c r="D10795" s="220"/>
      <c r="E10795" s="220"/>
      <c r="F10795" s="220"/>
      <c r="G10795" s="220"/>
      <c r="H10795" s="220"/>
      <c r="I10795" s="220"/>
      <c r="J10795" s="220"/>
      <c r="K10795" s="220"/>
      <c r="L10795" s="220"/>
      <c r="M10795" s="326"/>
      <c r="N10795" s="220"/>
      <c r="O10795" s="220"/>
      <c r="P10795" s="220"/>
      <c r="Q10795" s="326"/>
      <c r="R10795" s="326"/>
      <c r="S10795" s="326"/>
      <c r="T10795" s="326"/>
    </row>
    <row r="10796" spans="1:20">
      <c r="A10796" s="220"/>
      <c r="B10796" s="220"/>
      <c r="C10796" s="220"/>
      <c r="D10796" s="220"/>
      <c r="E10796" s="220"/>
      <c r="F10796" s="220"/>
      <c r="G10796" s="220"/>
      <c r="H10796" s="220"/>
      <c r="I10796" s="220"/>
      <c r="J10796" s="220"/>
      <c r="K10796" s="220"/>
      <c r="L10796" s="220"/>
      <c r="M10796" s="326"/>
      <c r="N10796" s="220"/>
      <c r="O10796" s="220"/>
      <c r="P10796" s="220"/>
      <c r="Q10796" s="326"/>
      <c r="R10796" s="326"/>
      <c r="S10796" s="326"/>
      <c r="T10796" s="326"/>
    </row>
    <row r="10797" spans="1:20">
      <c r="A10797" s="220"/>
      <c r="B10797" s="220"/>
      <c r="C10797" s="220"/>
      <c r="D10797" s="220"/>
      <c r="E10797" s="220"/>
      <c r="F10797" s="220"/>
      <c r="G10797" s="220"/>
      <c r="H10797" s="220"/>
      <c r="I10797" s="220"/>
      <c r="J10797" s="220"/>
      <c r="K10797" s="220"/>
      <c r="L10797" s="220"/>
      <c r="M10797" s="326"/>
      <c r="N10797" s="220"/>
      <c r="O10797" s="220"/>
      <c r="P10797" s="220"/>
      <c r="Q10797" s="326"/>
      <c r="R10797" s="326"/>
      <c r="S10797" s="326"/>
      <c r="T10797" s="326"/>
    </row>
    <row r="10798" spans="1:20">
      <c r="A10798" s="220"/>
      <c r="B10798" s="220"/>
      <c r="C10798" s="220"/>
      <c r="D10798" s="220"/>
      <c r="E10798" s="220"/>
      <c r="F10798" s="220"/>
      <c r="G10798" s="220"/>
      <c r="H10798" s="220"/>
      <c r="I10798" s="220"/>
      <c r="J10798" s="220"/>
      <c r="K10798" s="220"/>
      <c r="L10798" s="220"/>
      <c r="M10798" s="326"/>
      <c r="N10798" s="220"/>
      <c r="O10798" s="220"/>
      <c r="P10798" s="220"/>
      <c r="Q10798" s="326"/>
      <c r="R10798" s="326"/>
      <c r="S10798" s="326"/>
      <c r="T10798" s="326"/>
    </row>
    <row r="10799" spans="1:20">
      <c r="A10799" s="220"/>
      <c r="B10799" s="220"/>
      <c r="C10799" s="220"/>
      <c r="D10799" s="220"/>
      <c r="E10799" s="220"/>
      <c r="F10799" s="220"/>
      <c r="G10799" s="220"/>
      <c r="H10799" s="220"/>
      <c r="I10799" s="220"/>
      <c r="J10799" s="220"/>
      <c r="K10799" s="220"/>
      <c r="L10799" s="220"/>
      <c r="M10799" s="326"/>
      <c r="N10799" s="220"/>
      <c r="O10799" s="220"/>
      <c r="P10799" s="220"/>
      <c r="Q10799" s="326"/>
      <c r="R10799" s="326"/>
      <c r="S10799" s="326"/>
      <c r="T10799" s="326"/>
    </row>
    <row r="10800" spans="1:20">
      <c r="A10800" s="220"/>
      <c r="B10800" s="220"/>
      <c r="C10800" s="220"/>
      <c r="D10800" s="220"/>
      <c r="E10800" s="220"/>
      <c r="F10800" s="220"/>
      <c r="G10800" s="220"/>
      <c r="H10800" s="220"/>
      <c r="I10800" s="220"/>
      <c r="J10800" s="220"/>
      <c r="K10800" s="220"/>
      <c r="L10800" s="220"/>
      <c r="M10800" s="326"/>
      <c r="N10800" s="220"/>
      <c r="O10800" s="220"/>
      <c r="P10800" s="220"/>
      <c r="Q10800" s="326"/>
      <c r="R10800" s="326"/>
      <c r="S10800" s="326"/>
      <c r="T10800" s="326"/>
    </row>
    <row r="10801" spans="1:20">
      <c r="A10801" s="220"/>
      <c r="B10801" s="220"/>
      <c r="C10801" s="220"/>
      <c r="D10801" s="220"/>
      <c r="E10801" s="220"/>
      <c r="F10801" s="220"/>
      <c r="G10801" s="220"/>
      <c r="H10801" s="220"/>
      <c r="I10801" s="220"/>
      <c r="J10801" s="220"/>
      <c r="K10801" s="220"/>
      <c r="L10801" s="220"/>
      <c r="M10801" s="326"/>
      <c r="N10801" s="220"/>
      <c r="O10801" s="220"/>
      <c r="P10801" s="220"/>
      <c r="Q10801" s="326"/>
      <c r="R10801" s="326"/>
      <c r="S10801" s="326"/>
      <c r="T10801" s="326"/>
    </row>
    <row r="10802" spans="1:20">
      <c r="A10802" s="220"/>
      <c r="B10802" s="220"/>
      <c r="C10802" s="220"/>
      <c r="D10802" s="220"/>
      <c r="E10802" s="220"/>
      <c r="F10802" s="220"/>
      <c r="G10802" s="220"/>
      <c r="H10802" s="220"/>
      <c r="I10802" s="220"/>
      <c r="J10802" s="220"/>
      <c r="K10802" s="220"/>
      <c r="L10802" s="220"/>
      <c r="M10802" s="326"/>
      <c r="N10802" s="220"/>
      <c r="O10802" s="220"/>
      <c r="P10802" s="220"/>
      <c r="Q10802" s="326"/>
      <c r="R10802" s="326"/>
      <c r="S10802" s="326"/>
      <c r="T10802" s="326"/>
    </row>
    <row r="10803" spans="1:20">
      <c r="A10803" s="220"/>
      <c r="B10803" s="220"/>
      <c r="C10803" s="220"/>
      <c r="D10803" s="220"/>
      <c r="E10803" s="220"/>
      <c r="F10803" s="220"/>
      <c r="G10803" s="220"/>
      <c r="H10803" s="220"/>
      <c r="I10803" s="220"/>
      <c r="J10803" s="220"/>
      <c r="K10803" s="220"/>
      <c r="L10803" s="220"/>
      <c r="M10803" s="326"/>
      <c r="N10803" s="220"/>
      <c r="O10803" s="220"/>
      <c r="P10803" s="220"/>
      <c r="Q10803" s="326"/>
      <c r="R10803" s="326"/>
      <c r="S10803" s="326"/>
      <c r="T10803" s="326"/>
    </row>
    <row r="10804" spans="1:20">
      <c r="A10804" s="220"/>
      <c r="B10804" s="220"/>
      <c r="C10804" s="220"/>
      <c r="D10804" s="220"/>
      <c r="E10804" s="220"/>
      <c r="F10804" s="220"/>
      <c r="G10804" s="220"/>
      <c r="H10804" s="220"/>
      <c r="I10804" s="220"/>
      <c r="J10804" s="220"/>
      <c r="K10804" s="220"/>
      <c r="L10804" s="220"/>
      <c r="M10804" s="326"/>
      <c r="N10804" s="220"/>
      <c r="O10804" s="220"/>
      <c r="P10804" s="220"/>
      <c r="Q10804" s="326"/>
      <c r="R10804" s="326"/>
      <c r="S10804" s="326"/>
      <c r="T10804" s="326"/>
    </row>
    <row r="10805" spans="1:20">
      <c r="A10805" s="220"/>
      <c r="B10805" s="220"/>
      <c r="C10805" s="220"/>
      <c r="D10805" s="220"/>
      <c r="E10805" s="220"/>
      <c r="F10805" s="220"/>
      <c r="G10805" s="220"/>
      <c r="H10805" s="220"/>
      <c r="I10805" s="220"/>
      <c r="J10805" s="220"/>
      <c r="K10805" s="220"/>
      <c r="L10805" s="220"/>
      <c r="M10805" s="326"/>
      <c r="N10805" s="220"/>
      <c r="O10805" s="220"/>
      <c r="P10805" s="220"/>
      <c r="Q10805" s="326"/>
      <c r="R10805" s="326"/>
      <c r="S10805" s="326"/>
      <c r="T10805" s="326"/>
    </row>
    <row r="10806" spans="1:20">
      <c r="A10806" s="220"/>
      <c r="B10806" s="220"/>
      <c r="C10806" s="220"/>
      <c r="D10806" s="220"/>
      <c r="E10806" s="220"/>
      <c r="F10806" s="220"/>
      <c r="G10806" s="220"/>
      <c r="H10806" s="220"/>
      <c r="I10806" s="220"/>
      <c r="J10806" s="220"/>
      <c r="K10806" s="220"/>
      <c r="L10806" s="220"/>
      <c r="M10806" s="326"/>
      <c r="N10806" s="220"/>
      <c r="O10806" s="220"/>
      <c r="P10806" s="220"/>
      <c r="Q10806" s="326"/>
      <c r="R10806" s="326"/>
      <c r="S10806" s="326"/>
      <c r="T10806" s="326"/>
    </row>
    <row r="10807" spans="1:20">
      <c r="A10807" s="220"/>
      <c r="B10807" s="220"/>
      <c r="C10807" s="220"/>
      <c r="D10807" s="220"/>
      <c r="E10807" s="220"/>
      <c r="F10807" s="220"/>
      <c r="G10807" s="220"/>
      <c r="H10807" s="220"/>
      <c r="I10807" s="220"/>
      <c r="J10807" s="220"/>
      <c r="K10807" s="220"/>
      <c r="L10807" s="220"/>
      <c r="M10807" s="326"/>
      <c r="N10807" s="220"/>
      <c r="O10807" s="220"/>
      <c r="P10807" s="220"/>
      <c r="Q10807" s="326"/>
      <c r="R10807" s="326"/>
      <c r="S10807" s="326"/>
      <c r="T10807" s="326"/>
    </row>
    <row r="10808" spans="1:20">
      <c r="A10808" s="220"/>
      <c r="B10808" s="220"/>
      <c r="C10808" s="220"/>
      <c r="D10808" s="220"/>
      <c r="E10808" s="220"/>
      <c r="F10808" s="220"/>
      <c r="G10808" s="220"/>
      <c r="H10808" s="220"/>
      <c r="I10808" s="220"/>
      <c r="J10808" s="220"/>
      <c r="K10808" s="220"/>
      <c r="L10808" s="220"/>
      <c r="M10808" s="326"/>
      <c r="N10808" s="220"/>
      <c r="O10808" s="220"/>
      <c r="P10808" s="220"/>
      <c r="Q10808" s="326"/>
      <c r="R10808" s="326"/>
      <c r="S10808" s="326"/>
      <c r="T10808" s="326"/>
    </row>
    <row r="10809" spans="1:20">
      <c r="A10809" s="220"/>
      <c r="B10809" s="220"/>
      <c r="C10809" s="220"/>
      <c r="D10809" s="220"/>
      <c r="E10809" s="220"/>
      <c r="F10809" s="220"/>
      <c r="G10809" s="220"/>
      <c r="H10809" s="220"/>
      <c r="I10809" s="220"/>
      <c r="J10809" s="220"/>
      <c r="K10809" s="220"/>
      <c r="L10809" s="220"/>
      <c r="M10809" s="326"/>
      <c r="N10809" s="220"/>
      <c r="O10809" s="220"/>
      <c r="P10809" s="220"/>
      <c r="Q10809" s="326"/>
      <c r="R10809" s="326"/>
      <c r="S10809" s="326"/>
      <c r="T10809" s="326"/>
    </row>
    <row r="10810" spans="1:20">
      <c r="A10810" s="220"/>
      <c r="B10810" s="220"/>
      <c r="C10810" s="220"/>
      <c r="D10810" s="220"/>
      <c r="E10810" s="220"/>
      <c r="F10810" s="220"/>
      <c r="G10810" s="220"/>
      <c r="H10810" s="220"/>
      <c r="I10810" s="220"/>
      <c r="J10810" s="220"/>
      <c r="K10810" s="220"/>
      <c r="L10810" s="220"/>
      <c r="M10810" s="326"/>
      <c r="N10810" s="220"/>
      <c r="O10810" s="220"/>
      <c r="P10810" s="220"/>
      <c r="Q10810" s="326"/>
      <c r="R10810" s="326"/>
      <c r="S10810" s="326"/>
      <c r="T10810" s="326"/>
    </row>
    <row r="10811" spans="1:20">
      <c r="A10811" s="220"/>
      <c r="B10811" s="220"/>
      <c r="C10811" s="220"/>
      <c r="D10811" s="220"/>
      <c r="E10811" s="220"/>
      <c r="F10811" s="220"/>
      <c r="G10811" s="220"/>
      <c r="H10811" s="220"/>
      <c r="I10811" s="220"/>
      <c r="J10811" s="220"/>
      <c r="K10811" s="220"/>
      <c r="L10811" s="220"/>
      <c r="M10811" s="326"/>
      <c r="N10811" s="220"/>
      <c r="O10811" s="220"/>
      <c r="P10811" s="220"/>
      <c r="Q10811" s="326"/>
      <c r="R10811" s="326"/>
      <c r="S10811" s="326"/>
      <c r="T10811" s="326"/>
    </row>
    <row r="10812" spans="1:20">
      <c r="A10812" s="220"/>
      <c r="B10812" s="220"/>
      <c r="C10812" s="220"/>
      <c r="D10812" s="220"/>
      <c r="E10812" s="220"/>
      <c r="F10812" s="220"/>
      <c r="G10812" s="220"/>
      <c r="H10812" s="220"/>
      <c r="I10812" s="220"/>
      <c r="J10812" s="220"/>
      <c r="K10812" s="220"/>
      <c r="L10812" s="220"/>
      <c r="M10812" s="326"/>
      <c r="N10812" s="220"/>
      <c r="O10812" s="220"/>
      <c r="P10812" s="220"/>
      <c r="Q10812" s="326"/>
      <c r="R10812" s="326"/>
      <c r="S10812" s="326"/>
      <c r="T10812" s="326"/>
    </row>
    <row r="10813" spans="1:20">
      <c r="A10813" s="220"/>
      <c r="B10813" s="220"/>
      <c r="C10813" s="220"/>
      <c r="D10813" s="220"/>
      <c r="E10813" s="220"/>
      <c r="F10813" s="220"/>
      <c r="G10813" s="220"/>
      <c r="H10813" s="220"/>
      <c r="I10813" s="220"/>
      <c r="J10813" s="220"/>
      <c r="K10813" s="220"/>
      <c r="L10813" s="220"/>
      <c r="M10813" s="326"/>
      <c r="N10813" s="220"/>
      <c r="O10813" s="220"/>
      <c r="P10813" s="220"/>
      <c r="Q10813" s="326"/>
      <c r="R10813" s="326"/>
      <c r="S10813" s="326"/>
      <c r="T10813" s="326"/>
    </row>
    <row r="10814" spans="1:20">
      <c r="A10814" s="220"/>
      <c r="B10814" s="220"/>
      <c r="C10814" s="220"/>
      <c r="D10814" s="220"/>
      <c r="E10814" s="220"/>
      <c r="F10814" s="220"/>
      <c r="G10814" s="220"/>
      <c r="H10814" s="220"/>
      <c r="I10814" s="220"/>
      <c r="J10814" s="220"/>
      <c r="K10814" s="220"/>
      <c r="L10814" s="220"/>
      <c r="M10814" s="326"/>
      <c r="N10814" s="220"/>
      <c r="O10814" s="220"/>
      <c r="P10814" s="220"/>
      <c r="Q10814" s="326"/>
      <c r="R10814" s="326"/>
      <c r="S10814" s="326"/>
      <c r="T10814" s="326"/>
    </row>
    <row r="10815" spans="1:20">
      <c r="A10815" s="220"/>
      <c r="B10815" s="220"/>
      <c r="C10815" s="220"/>
      <c r="D10815" s="220"/>
      <c r="E10815" s="220"/>
      <c r="F10815" s="220"/>
      <c r="G10815" s="220"/>
      <c r="H10815" s="220"/>
      <c r="I10815" s="220"/>
      <c r="J10815" s="220"/>
      <c r="K10815" s="220"/>
      <c r="L10815" s="220"/>
      <c r="M10815" s="326"/>
      <c r="N10815" s="220"/>
      <c r="O10815" s="220"/>
      <c r="P10815" s="220"/>
      <c r="Q10815" s="326"/>
      <c r="R10815" s="326"/>
      <c r="S10815" s="326"/>
      <c r="T10815" s="326"/>
    </row>
    <row r="10816" spans="1:20">
      <c r="A10816" s="220"/>
      <c r="B10816" s="220"/>
      <c r="C10816" s="220"/>
      <c r="D10816" s="220"/>
      <c r="E10816" s="220"/>
      <c r="F10816" s="220"/>
      <c r="G10816" s="220"/>
      <c r="H10816" s="220"/>
      <c r="I10816" s="220"/>
      <c r="J10816" s="220"/>
      <c r="K10816" s="220"/>
      <c r="L10816" s="220"/>
      <c r="M10816" s="326"/>
      <c r="N10816" s="220"/>
      <c r="O10816" s="220"/>
      <c r="P10816" s="220"/>
      <c r="Q10816" s="326"/>
      <c r="R10816" s="326"/>
      <c r="S10816" s="326"/>
      <c r="T10816" s="326"/>
    </row>
    <row r="10817" spans="1:20">
      <c r="A10817" s="220"/>
      <c r="B10817" s="220"/>
      <c r="C10817" s="220"/>
      <c r="D10817" s="220"/>
      <c r="E10817" s="220"/>
      <c r="F10817" s="220"/>
      <c r="G10817" s="220"/>
      <c r="H10817" s="220"/>
      <c r="I10817" s="220"/>
      <c r="J10817" s="220"/>
      <c r="K10817" s="220"/>
      <c r="L10817" s="220"/>
      <c r="M10817" s="326"/>
      <c r="N10817" s="220"/>
      <c r="O10817" s="220"/>
      <c r="P10817" s="220"/>
      <c r="Q10817" s="326"/>
      <c r="R10817" s="326"/>
      <c r="S10817" s="326"/>
      <c r="T10817" s="326"/>
    </row>
    <row r="10818" spans="1:20">
      <c r="A10818" s="220"/>
      <c r="B10818" s="220"/>
      <c r="C10818" s="220"/>
      <c r="D10818" s="220"/>
      <c r="E10818" s="220"/>
      <c r="F10818" s="220"/>
      <c r="G10818" s="220"/>
      <c r="H10818" s="220"/>
      <c r="I10818" s="220"/>
      <c r="J10818" s="220"/>
      <c r="K10818" s="220"/>
      <c r="L10818" s="220"/>
      <c r="M10818" s="326"/>
      <c r="N10818" s="220"/>
      <c r="O10818" s="220"/>
      <c r="P10818" s="220"/>
      <c r="Q10818" s="326"/>
      <c r="R10818" s="326"/>
      <c r="S10818" s="326"/>
      <c r="T10818" s="326"/>
    </row>
    <row r="10819" spans="1:20">
      <c r="A10819" s="220"/>
      <c r="B10819" s="220"/>
      <c r="C10819" s="220"/>
      <c r="D10819" s="220"/>
      <c r="E10819" s="220"/>
      <c r="F10819" s="220"/>
      <c r="G10819" s="220"/>
      <c r="H10819" s="220"/>
      <c r="I10819" s="220"/>
      <c r="J10819" s="220"/>
      <c r="K10819" s="220"/>
      <c r="L10819" s="220"/>
      <c r="M10819" s="326"/>
      <c r="N10819" s="220"/>
      <c r="O10819" s="220"/>
      <c r="P10819" s="220"/>
      <c r="Q10819" s="326"/>
      <c r="R10819" s="326"/>
      <c r="S10819" s="326"/>
      <c r="T10819" s="326"/>
    </row>
    <row r="10820" spans="1:20">
      <c r="A10820" s="220"/>
      <c r="B10820" s="220"/>
      <c r="C10820" s="220"/>
      <c r="D10820" s="220"/>
      <c r="E10820" s="220"/>
      <c r="F10820" s="220"/>
      <c r="G10820" s="220"/>
      <c r="H10820" s="220"/>
      <c r="I10820" s="220"/>
      <c r="J10820" s="220"/>
      <c r="K10820" s="220"/>
      <c r="L10820" s="220"/>
      <c r="M10820" s="326"/>
      <c r="N10820" s="220"/>
      <c r="O10820" s="220"/>
      <c r="P10820" s="220"/>
      <c r="Q10820" s="326"/>
      <c r="R10820" s="326"/>
      <c r="S10820" s="326"/>
      <c r="T10820" s="326"/>
    </row>
    <row r="10821" spans="1:20">
      <c r="A10821" s="220"/>
      <c r="B10821" s="220"/>
      <c r="C10821" s="220"/>
      <c r="D10821" s="220"/>
      <c r="E10821" s="220"/>
      <c r="F10821" s="220"/>
      <c r="G10821" s="220"/>
      <c r="H10821" s="220"/>
      <c r="I10821" s="220"/>
      <c r="J10821" s="220"/>
      <c r="K10821" s="220"/>
      <c r="L10821" s="220"/>
      <c r="M10821" s="326"/>
      <c r="N10821" s="220"/>
      <c r="O10821" s="220"/>
      <c r="P10821" s="220"/>
      <c r="Q10821" s="326"/>
      <c r="R10821" s="326"/>
      <c r="S10821" s="326"/>
      <c r="T10821" s="326"/>
    </row>
    <row r="10822" spans="1:20">
      <c r="A10822" s="220"/>
      <c r="B10822" s="220"/>
      <c r="C10822" s="220"/>
      <c r="D10822" s="220"/>
      <c r="E10822" s="220"/>
      <c r="F10822" s="220"/>
      <c r="G10822" s="220"/>
      <c r="H10822" s="220"/>
      <c r="I10822" s="220"/>
      <c r="J10822" s="220"/>
      <c r="K10822" s="220"/>
      <c r="L10822" s="220"/>
      <c r="M10822" s="326"/>
      <c r="N10822" s="220"/>
      <c r="O10822" s="220"/>
      <c r="P10822" s="220"/>
      <c r="Q10822" s="326"/>
      <c r="R10822" s="326"/>
      <c r="S10822" s="326"/>
      <c r="T10822" s="326"/>
    </row>
    <row r="10823" spans="1:20">
      <c r="A10823" s="220"/>
      <c r="B10823" s="220"/>
      <c r="C10823" s="220"/>
      <c r="D10823" s="220"/>
      <c r="E10823" s="220"/>
      <c r="F10823" s="220"/>
      <c r="G10823" s="220"/>
      <c r="H10823" s="220"/>
      <c r="I10823" s="220"/>
      <c r="J10823" s="220"/>
      <c r="K10823" s="220"/>
      <c r="L10823" s="220"/>
      <c r="M10823" s="326"/>
      <c r="N10823" s="220"/>
      <c r="O10823" s="220"/>
      <c r="P10823" s="220"/>
      <c r="Q10823" s="326"/>
      <c r="R10823" s="326"/>
      <c r="S10823" s="326"/>
      <c r="T10823" s="326"/>
    </row>
    <row r="10824" spans="1:20">
      <c r="A10824" s="220"/>
      <c r="B10824" s="220"/>
      <c r="C10824" s="220"/>
      <c r="D10824" s="220"/>
      <c r="E10824" s="220"/>
      <c r="F10824" s="220"/>
      <c r="G10824" s="220"/>
      <c r="H10824" s="220"/>
      <c r="I10824" s="220"/>
      <c r="J10824" s="220"/>
      <c r="K10824" s="220"/>
      <c r="L10824" s="220"/>
      <c r="M10824" s="326"/>
      <c r="N10824" s="220"/>
      <c r="O10824" s="220"/>
      <c r="P10824" s="220"/>
      <c r="Q10824" s="326"/>
      <c r="R10824" s="326"/>
      <c r="S10824" s="326"/>
      <c r="T10824" s="326"/>
    </row>
    <row r="10825" spans="1:20">
      <c r="A10825" s="220"/>
      <c r="B10825" s="220"/>
      <c r="C10825" s="220"/>
      <c r="D10825" s="220"/>
      <c r="E10825" s="220"/>
      <c r="F10825" s="220"/>
      <c r="G10825" s="220"/>
      <c r="H10825" s="220"/>
      <c r="I10825" s="220"/>
      <c r="J10825" s="220"/>
      <c r="K10825" s="220"/>
      <c r="L10825" s="220"/>
      <c r="M10825" s="326"/>
      <c r="N10825" s="220"/>
      <c r="O10825" s="220"/>
      <c r="P10825" s="220"/>
      <c r="Q10825" s="326"/>
      <c r="R10825" s="326"/>
      <c r="S10825" s="326"/>
      <c r="T10825" s="326"/>
    </row>
    <row r="10826" spans="1:20">
      <c r="A10826" s="220"/>
      <c r="B10826" s="220"/>
      <c r="C10826" s="220"/>
      <c r="D10826" s="220"/>
      <c r="E10826" s="220"/>
      <c r="F10826" s="220"/>
      <c r="G10826" s="220"/>
      <c r="H10826" s="220"/>
      <c r="I10826" s="220"/>
      <c r="J10826" s="220"/>
      <c r="K10826" s="220"/>
      <c r="L10826" s="220"/>
      <c r="M10826" s="326"/>
      <c r="N10826" s="220"/>
      <c r="O10826" s="220"/>
      <c r="P10826" s="220"/>
      <c r="Q10826" s="326"/>
      <c r="R10826" s="326"/>
      <c r="S10826" s="326"/>
      <c r="T10826" s="326"/>
    </row>
    <row r="10827" spans="1:20">
      <c r="A10827" s="220"/>
      <c r="B10827" s="220"/>
      <c r="C10827" s="220"/>
      <c r="D10827" s="220"/>
      <c r="E10827" s="220"/>
      <c r="F10827" s="220"/>
      <c r="G10827" s="220"/>
      <c r="H10827" s="220"/>
      <c r="I10827" s="220"/>
      <c r="J10827" s="220"/>
      <c r="K10827" s="220"/>
      <c r="L10827" s="220"/>
      <c r="M10827" s="326"/>
      <c r="N10827" s="220"/>
      <c r="O10827" s="220"/>
      <c r="P10827" s="220"/>
      <c r="Q10827" s="326"/>
      <c r="R10827" s="326"/>
      <c r="S10827" s="326"/>
      <c r="T10827" s="326"/>
    </row>
    <row r="10828" spans="1:20">
      <c r="A10828" s="220"/>
      <c r="B10828" s="220"/>
      <c r="C10828" s="220"/>
      <c r="D10828" s="220"/>
      <c r="E10828" s="220"/>
      <c r="F10828" s="220"/>
      <c r="G10828" s="220"/>
      <c r="H10828" s="220"/>
      <c r="I10828" s="220"/>
      <c r="J10828" s="220"/>
      <c r="K10828" s="220"/>
      <c r="L10828" s="220"/>
      <c r="M10828" s="326"/>
      <c r="N10828" s="220"/>
      <c r="O10828" s="220"/>
      <c r="P10828" s="220"/>
      <c r="Q10828" s="326"/>
      <c r="R10828" s="326"/>
      <c r="S10828" s="326"/>
      <c r="T10828" s="326"/>
    </row>
    <row r="10829" spans="1:20">
      <c r="A10829" s="220"/>
      <c r="B10829" s="220"/>
      <c r="C10829" s="220"/>
      <c r="D10829" s="220"/>
      <c r="E10829" s="220"/>
      <c r="F10829" s="220"/>
      <c r="G10829" s="220"/>
      <c r="H10829" s="220"/>
      <c r="I10829" s="220"/>
      <c r="J10829" s="220"/>
      <c r="K10829" s="220"/>
      <c r="L10829" s="220"/>
      <c r="M10829" s="326"/>
      <c r="N10829" s="220"/>
      <c r="O10829" s="220"/>
      <c r="P10829" s="220"/>
      <c r="Q10829" s="326"/>
      <c r="R10829" s="326"/>
      <c r="S10829" s="326"/>
      <c r="T10829" s="326"/>
    </row>
    <row r="10830" spans="1:20">
      <c r="A10830" s="220"/>
      <c r="B10830" s="220"/>
      <c r="C10830" s="220"/>
      <c r="D10830" s="220"/>
      <c r="E10830" s="220"/>
      <c r="F10830" s="220"/>
      <c r="G10830" s="220"/>
      <c r="H10830" s="220"/>
      <c r="I10830" s="220"/>
      <c r="J10830" s="220"/>
      <c r="K10830" s="220"/>
      <c r="L10830" s="220"/>
      <c r="M10830" s="326"/>
      <c r="N10830" s="220"/>
      <c r="O10830" s="220"/>
      <c r="P10830" s="220"/>
      <c r="Q10830" s="326"/>
      <c r="R10830" s="326"/>
      <c r="S10830" s="326"/>
      <c r="T10830" s="326"/>
    </row>
    <row r="10831" spans="1:20">
      <c r="A10831" s="220"/>
      <c r="B10831" s="220"/>
      <c r="C10831" s="220"/>
      <c r="D10831" s="220"/>
      <c r="E10831" s="220"/>
      <c r="F10831" s="220"/>
      <c r="G10831" s="220"/>
      <c r="H10831" s="220"/>
      <c r="I10831" s="220"/>
      <c r="J10831" s="220"/>
      <c r="K10831" s="220"/>
      <c r="L10831" s="220"/>
      <c r="M10831" s="326"/>
      <c r="N10831" s="220"/>
      <c r="O10831" s="220"/>
      <c r="P10831" s="220"/>
      <c r="Q10831" s="326"/>
      <c r="R10831" s="326"/>
      <c r="S10831" s="326"/>
      <c r="T10831" s="326"/>
    </row>
    <row r="10832" spans="1:20">
      <c r="A10832" s="220"/>
      <c r="B10832" s="220"/>
      <c r="C10832" s="220"/>
      <c r="D10832" s="220"/>
      <c r="E10832" s="220"/>
      <c r="F10832" s="220"/>
      <c r="G10832" s="220"/>
      <c r="H10832" s="220"/>
      <c r="I10832" s="220"/>
      <c r="J10832" s="220"/>
      <c r="K10832" s="220"/>
      <c r="L10832" s="220"/>
      <c r="M10832" s="326"/>
      <c r="N10832" s="220"/>
      <c r="O10832" s="220"/>
      <c r="P10832" s="220"/>
      <c r="Q10832" s="326"/>
      <c r="R10832" s="326"/>
      <c r="S10832" s="326"/>
      <c r="T10832" s="326"/>
    </row>
    <row r="10833" spans="1:20">
      <c r="A10833" s="220"/>
      <c r="B10833" s="220"/>
      <c r="C10833" s="220"/>
      <c r="D10833" s="220"/>
      <c r="E10833" s="220"/>
      <c r="F10833" s="220"/>
      <c r="G10833" s="220"/>
      <c r="H10833" s="220"/>
      <c r="I10833" s="220"/>
      <c r="J10833" s="220"/>
      <c r="K10833" s="220"/>
      <c r="L10833" s="220"/>
      <c r="M10833" s="326"/>
      <c r="N10833" s="220"/>
      <c r="O10833" s="220"/>
      <c r="P10833" s="220"/>
      <c r="Q10833" s="326"/>
      <c r="R10833" s="326"/>
      <c r="S10833" s="326"/>
      <c r="T10833" s="326"/>
    </row>
    <row r="10834" spans="1:20">
      <c r="A10834" s="220"/>
      <c r="B10834" s="220"/>
      <c r="C10834" s="220"/>
      <c r="D10834" s="220"/>
      <c r="E10834" s="220"/>
      <c r="F10834" s="220"/>
      <c r="G10834" s="220"/>
      <c r="H10834" s="220"/>
      <c r="I10834" s="220"/>
      <c r="J10834" s="220"/>
      <c r="K10834" s="220"/>
      <c r="L10834" s="220"/>
      <c r="M10834" s="326"/>
      <c r="N10834" s="220"/>
      <c r="O10834" s="220"/>
      <c r="P10834" s="220"/>
      <c r="Q10834" s="326"/>
      <c r="R10834" s="326"/>
      <c r="S10834" s="326"/>
      <c r="T10834" s="326"/>
    </row>
    <row r="10835" spans="1:20">
      <c r="A10835" s="220"/>
      <c r="B10835" s="220"/>
      <c r="C10835" s="220"/>
      <c r="D10835" s="220"/>
      <c r="E10835" s="220"/>
      <c r="F10835" s="220"/>
      <c r="G10835" s="220"/>
      <c r="H10835" s="220"/>
      <c r="I10835" s="220"/>
      <c r="J10835" s="220"/>
      <c r="K10835" s="220"/>
      <c r="L10835" s="220"/>
      <c r="M10835" s="326"/>
      <c r="N10835" s="220"/>
      <c r="O10835" s="220"/>
      <c r="P10835" s="220"/>
      <c r="Q10835" s="326"/>
      <c r="R10835" s="326"/>
      <c r="S10835" s="326"/>
      <c r="T10835" s="326"/>
    </row>
    <row r="10836" spans="1:20">
      <c r="A10836" s="220"/>
      <c r="B10836" s="220"/>
      <c r="C10836" s="220"/>
      <c r="D10836" s="220"/>
      <c r="E10836" s="220"/>
      <c r="F10836" s="220"/>
      <c r="G10836" s="220"/>
      <c r="H10836" s="220"/>
      <c r="I10836" s="220"/>
      <c r="J10836" s="220"/>
      <c r="K10836" s="220"/>
      <c r="L10836" s="220"/>
      <c r="M10836" s="326"/>
      <c r="N10836" s="220"/>
      <c r="O10836" s="220"/>
      <c r="P10836" s="220"/>
      <c r="Q10836" s="326"/>
      <c r="R10836" s="326"/>
      <c r="S10836" s="326"/>
      <c r="T10836" s="326"/>
    </row>
    <row r="10837" spans="1:20">
      <c r="A10837" s="220"/>
      <c r="B10837" s="220"/>
      <c r="C10837" s="220"/>
      <c r="D10837" s="220"/>
      <c r="E10837" s="220"/>
      <c r="F10837" s="220"/>
      <c r="G10837" s="220"/>
      <c r="H10837" s="220"/>
      <c r="I10837" s="220"/>
      <c r="J10837" s="220"/>
      <c r="K10837" s="220"/>
      <c r="L10837" s="220"/>
      <c r="M10837" s="326"/>
      <c r="N10837" s="220"/>
      <c r="O10837" s="220"/>
      <c r="P10837" s="220"/>
      <c r="Q10837" s="326"/>
      <c r="R10837" s="326"/>
      <c r="S10837" s="326"/>
      <c r="T10837" s="326"/>
    </row>
    <row r="10838" spans="1:20">
      <c r="A10838" s="220"/>
      <c r="B10838" s="220"/>
      <c r="C10838" s="220"/>
      <c r="D10838" s="220"/>
      <c r="E10838" s="220"/>
      <c r="F10838" s="220"/>
      <c r="G10838" s="220"/>
      <c r="H10838" s="220"/>
      <c r="I10838" s="220"/>
      <c r="J10838" s="220"/>
      <c r="K10838" s="220"/>
      <c r="L10838" s="220"/>
      <c r="M10838" s="326"/>
      <c r="N10838" s="220"/>
      <c r="O10838" s="220"/>
      <c r="P10838" s="220"/>
      <c r="Q10838" s="326"/>
      <c r="R10838" s="326"/>
      <c r="S10838" s="326"/>
      <c r="T10838" s="326"/>
    </row>
    <row r="10839" spans="1:20">
      <c r="A10839" s="220"/>
      <c r="B10839" s="220"/>
      <c r="C10839" s="220"/>
      <c r="D10839" s="220"/>
      <c r="E10839" s="220"/>
      <c r="F10839" s="220"/>
      <c r="G10839" s="220"/>
      <c r="H10839" s="220"/>
      <c r="I10839" s="220"/>
      <c r="J10839" s="220"/>
      <c r="K10839" s="220"/>
      <c r="L10839" s="220"/>
      <c r="M10839" s="326"/>
      <c r="N10839" s="220"/>
      <c r="O10839" s="220"/>
      <c r="P10839" s="220"/>
      <c r="Q10839" s="326"/>
      <c r="R10839" s="326"/>
      <c r="S10839" s="326"/>
      <c r="T10839" s="326"/>
    </row>
    <row r="10840" spans="1:20">
      <c r="A10840" s="220"/>
      <c r="B10840" s="220"/>
      <c r="C10840" s="220"/>
      <c r="D10840" s="220"/>
      <c r="E10840" s="220"/>
      <c r="F10840" s="220"/>
      <c r="G10840" s="220"/>
      <c r="H10840" s="220"/>
      <c r="I10840" s="220"/>
      <c r="J10840" s="220"/>
      <c r="K10840" s="220"/>
      <c r="L10840" s="220"/>
      <c r="M10840" s="326"/>
      <c r="N10840" s="220"/>
      <c r="O10840" s="220"/>
      <c r="P10840" s="220"/>
      <c r="Q10840" s="326"/>
      <c r="R10840" s="326"/>
      <c r="S10840" s="326"/>
      <c r="T10840" s="326"/>
    </row>
    <row r="10841" spans="1:20">
      <c r="A10841" s="220"/>
      <c r="B10841" s="220"/>
      <c r="C10841" s="220"/>
      <c r="D10841" s="220"/>
      <c r="E10841" s="220"/>
      <c r="F10841" s="220"/>
      <c r="G10841" s="220"/>
      <c r="H10841" s="220"/>
      <c r="I10841" s="220"/>
      <c r="J10841" s="220"/>
      <c r="K10841" s="220"/>
      <c r="L10841" s="220"/>
      <c r="M10841" s="326"/>
      <c r="N10841" s="220"/>
      <c r="O10841" s="220"/>
      <c r="P10841" s="220"/>
      <c r="Q10841" s="326"/>
      <c r="R10841" s="326"/>
      <c r="S10841" s="326"/>
      <c r="T10841" s="326"/>
    </row>
    <row r="10842" spans="1:20">
      <c r="A10842" s="220"/>
      <c r="B10842" s="220"/>
      <c r="C10842" s="220"/>
      <c r="D10842" s="220"/>
      <c r="E10842" s="220"/>
      <c r="F10842" s="220"/>
      <c r="G10842" s="220"/>
      <c r="H10842" s="220"/>
      <c r="I10842" s="220"/>
      <c r="J10842" s="220"/>
      <c r="K10842" s="220"/>
      <c r="L10842" s="220"/>
      <c r="M10842" s="326"/>
      <c r="N10842" s="220"/>
      <c r="O10842" s="220"/>
      <c r="P10842" s="220"/>
      <c r="Q10842" s="326"/>
      <c r="R10842" s="326"/>
      <c r="S10842" s="326"/>
      <c r="T10842" s="326"/>
    </row>
    <row r="10843" spans="1:20">
      <c r="A10843" s="220"/>
      <c r="B10843" s="220"/>
      <c r="C10843" s="220"/>
      <c r="D10843" s="220"/>
      <c r="E10843" s="220"/>
      <c r="F10843" s="220"/>
      <c r="G10843" s="220"/>
      <c r="H10843" s="220"/>
      <c r="I10843" s="220"/>
      <c r="J10843" s="220"/>
      <c r="K10843" s="220"/>
      <c r="L10843" s="220"/>
      <c r="M10843" s="326"/>
      <c r="N10843" s="220"/>
      <c r="O10843" s="220"/>
      <c r="P10843" s="220"/>
      <c r="Q10843" s="326"/>
      <c r="R10843" s="326"/>
      <c r="S10843" s="326"/>
      <c r="T10843" s="326"/>
    </row>
    <row r="10844" spans="1:20">
      <c r="A10844" s="220"/>
      <c r="B10844" s="220"/>
      <c r="C10844" s="220"/>
      <c r="D10844" s="220"/>
      <c r="E10844" s="220"/>
      <c r="F10844" s="220"/>
      <c r="G10844" s="220"/>
      <c r="H10844" s="220"/>
      <c r="I10844" s="220"/>
      <c r="J10844" s="220"/>
      <c r="K10844" s="220"/>
      <c r="L10844" s="220"/>
      <c r="M10844" s="326"/>
      <c r="N10844" s="220"/>
      <c r="O10844" s="220"/>
      <c r="P10844" s="220"/>
      <c r="Q10844" s="326"/>
      <c r="R10844" s="326"/>
      <c r="S10844" s="326"/>
      <c r="T10844" s="326"/>
    </row>
    <row r="10845" spans="1:20">
      <c r="A10845" s="220"/>
      <c r="B10845" s="220"/>
      <c r="C10845" s="220"/>
      <c r="D10845" s="220"/>
      <c r="E10845" s="220"/>
      <c r="F10845" s="220"/>
      <c r="G10845" s="220"/>
      <c r="H10845" s="220"/>
      <c r="I10845" s="220"/>
      <c r="J10845" s="220"/>
      <c r="K10845" s="220"/>
      <c r="L10845" s="220"/>
      <c r="M10845" s="326"/>
      <c r="N10845" s="220"/>
      <c r="O10845" s="220"/>
      <c r="P10845" s="220"/>
      <c r="Q10845" s="326"/>
      <c r="R10845" s="326"/>
      <c r="S10845" s="326"/>
      <c r="T10845" s="326"/>
    </row>
    <row r="10846" spans="1:20">
      <c r="A10846" s="220"/>
      <c r="B10846" s="220"/>
      <c r="C10846" s="220"/>
      <c r="D10846" s="220"/>
      <c r="E10846" s="220"/>
      <c r="F10846" s="220"/>
      <c r="G10846" s="220"/>
      <c r="H10846" s="220"/>
      <c r="I10846" s="220"/>
      <c r="J10846" s="220"/>
      <c r="K10846" s="220"/>
      <c r="L10846" s="220"/>
      <c r="M10846" s="326"/>
      <c r="N10846" s="220"/>
      <c r="O10846" s="220"/>
      <c r="P10846" s="220"/>
      <c r="Q10846" s="326"/>
      <c r="R10846" s="326"/>
      <c r="S10846" s="326"/>
      <c r="T10846" s="326"/>
    </row>
    <row r="10847" spans="1:20">
      <c r="A10847" s="220"/>
      <c r="B10847" s="220"/>
      <c r="C10847" s="220"/>
      <c r="D10847" s="220"/>
      <c r="E10847" s="220"/>
      <c r="F10847" s="220"/>
      <c r="G10847" s="220"/>
      <c r="H10847" s="220"/>
      <c r="I10847" s="220"/>
      <c r="J10847" s="220"/>
      <c r="K10847" s="220"/>
      <c r="L10847" s="220"/>
      <c r="M10847" s="326"/>
      <c r="N10847" s="220"/>
      <c r="O10847" s="220"/>
      <c r="P10847" s="220"/>
      <c r="Q10847" s="326"/>
      <c r="R10847" s="326"/>
      <c r="S10847" s="326"/>
      <c r="T10847" s="326"/>
    </row>
    <row r="10848" spans="1:20">
      <c r="A10848" s="220"/>
      <c r="B10848" s="220"/>
      <c r="C10848" s="220"/>
      <c r="D10848" s="220"/>
      <c r="E10848" s="220"/>
      <c r="F10848" s="220"/>
      <c r="G10848" s="220"/>
      <c r="H10848" s="220"/>
      <c r="I10848" s="220"/>
      <c r="J10848" s="220"/>
      <c r="K10848" s="220"/>
      <c r="L10848" s="220"/>
      <c r="M10848" s="326"/>
      <c r="N10848" s="220"/>
      <c r="O10848" s="220"/>
      <c r="P10848" s="220"/>
      <c r="Q10848" s="326"/>
      <c r="R10848" s="326"/>
      <c r="S10848" s="326"/>
      <c r="T10848" s="326"/>
    </row>
    <row r="10849" spans="1:20">
      <c r="A10849" s="220"/>
      <c r="B10849" s="220"/>
      <c r="C10849" s="220"/>
      <c r="D10849" s="220"/>
      <c r="E10849" s="220"/>
      <c r="F10849" s="220"/>
      <c r="G10849" s="220"/>
      <c r="H10849" s="220"/>
      <c r="I10849" s="220"/>
      <c r="J10849" s="220"/>
      <c r="K10849" s="220"/>
      <c r="L10849" s="220"/>
      <c r="M10849" s="326"/>
      <c r="N10849" s="220"/>
      <c r="O10849" s="220"/>
      <c r="P10849" s="220"/>
      <c r="Q10849" s="326"/>
      <c r="R10849" s="326"/>
      <c r="S10849" s="326"/>
      <c r="T10849" s="326"/>
    </row>
    <row r="10850" spans="1:20">
      <c r="A10850" s="220"/>
      <c r="B10850" s="220"/>
      <c r="C10850" s="220"/>
      <c r="D10850" s="220"/>
      <c r="E10850" s="220"/>
      <c r="F10850" s="220"/>
      <c r="G10850" s="220"/>
      <c r="H10850" s="220"/>
      <c r="I10850" s="220"/>
      <c r="J10850" s="220"/>
      <c r="K10850" s="220"/>
      <c r="L10850" s="220"/>
      <c r="M10850" s="326"/>
      <c r="N10850" s="220"/>
      <c r="O10850" s="220"/>
      <c r="P10850" s="220"/>
      <c r="Q10850" s="326"/>
      <c r="R10850" s="326"/>
      <c r="S10850" s="326"/>
      <c r="T10850" s="326"/>
    </row>
    <row r="10851" spans="1:20">
      <c r="A10851" s="220"/>
      <c r="B10851" s="220"/>
      <c r="C10851" s="220"/>
      <c r="D10851" s="220"/>
      <c r="E10851" s="220"/>
      <c r="F10851" s="220"/>
      <c r="G10851" s="220"/>
      <c r="H10851" s="220"/>
      <c r="I10851" s="220"/>
      <c r="J10851" s="220"/>
      <c r="K10851" s="220"/>
      <c r="L10851" s="220"/>
      <c r="M10851" s="326"/>
      <c r="N10851" s="220"/>
      <c r="O10851" s="220"/>
      <c r="P10851" s="220"/>
      <c r="Q10851" s="326"/>
      <c r="R10851" s="326"/>
      <c r="S10851" s="326"/>
      <c r="T10851" s="326"/>
    </row>
    <row r="10852" spans="1:20">
      <c r="A10852" s="220"/>
      <c r="B10852" s="220"/>
      <c r="C10852" s="220"/>
      <c r="D10852" s="220"/>
      <c r="E10852" s="220"/>
      <c r="F10852" s="220"/>
      <c r="G10852" s="220"/>
      <c r="H10852" s="220"/>
      <c r="I10852" s="220"/>
      <c r="J10852" s="220"/>
      <c r="K10852" s="220"/>
      <c r="L10852" s="220"/>
      <c r="M10852" s="326"/>
      <c r="N10852" s="220"/>
      <c r="O10852" s="220"/>
      <c r="P10852" s="220"/>
      <c r="Q10852" s="326"/>
      <c r="R10852" s="326"/>
      <c r="S10852" s="326"/>
      <c r="T10852" s="326"/>
    </row>
    <row r="10853" spans="1:20">
      <c r="A10853" s="220"/>
      <c r="B10853" s="220"/>
      <c r="C10853" s="220"/>
      <c r="D10853" s="220"/>
      <c r="E10853" s="220"/>
      <c r="F10853" s="220"/>
      <c r="G10853" s="220"/>
      <c r="H10853" s="220"/>
      <c r="I10853" s="220"/>
      <c r="J10853" s="220"/>
      <c r="K10853" s="220"/>
      <c r="L10853" s="220"/>
      <c r="M10853" s="326"/>
      <c r="N10853" s="220"/>
      <c r="O10853" s="220"/>
      <c r="P10853" s="220"/>
      <c r="Q10853" s="326"/>
      <c r="R10853" s="326"/>
      <c r="S10853" s="326"/>
      <c r="T10853" s="326"/>
    </row>
    <row r="10854" spans="1:20">
      <c r="A10854" s="220"/>
      <c r="B10854" s="220"/>
      <c r="C10854" s="220"/>
      <c r="D10854" s="220"/>
      <c r="E10854" s="220"/>
      <c r="F10854" s="220"/>
      <c r="G10854" s="220"/>
      <c r="H10854" s="220"/>
      <c r="I10854" s="220"/>
      <c r="J10854" s="220"/>
      <c r="K10854" s="220"/>
      <c r="L10854" s="220"/>
      <c r="M10854" s="326"/>
      <c r="N10854" s="220"/>
      <c r="O10854" s="220"/>
      <c r="P10854" s="220"/>
      <c r="Q10854" s="326"/>
      <c r="R10854" s="326"/>
      <c r="S10854" s="326"/>
      <c r="T10854" s="326"/>
    </row>
    <row r="10855" spans="1:20">
      <c r="A10855" s="220"/>
      <c r="B10855" s="220"/>
      <c r="C10855" s="220"/>
      <c r="D10855" s="220"/>
      <c r="E10855" s="220"/>
      <c r="F10855" s="220"/>
      <c r="G10855" s="220"/>
      <c r="H10855" s="220"/>
      <c r="I10855" s="220"/>
      <c r="J10855" s="220"/>
      <c r="K10855" s="220"/>
      <c r="L10855" s="220"/>
      <c r="M10855" s="326"/>
      <c r="N10855" s="220"/>
      <c r="O10855" s="220"/>
      <c r="P10855" s="220"/>
      <c r="Q10855" s="326"/>
      <c r="R10855" s="326"/>
      <c r="S10855" s="326"/>
      <c r="T10855" s="326"/>
    </row>
    <row r="10856" spans="1:20">
      <c r="A10856" s="220"/>
      <c r="B10856" s="220"/>
      <c r="C10856" s="220"/>
      <c r="D10856" s="220"/>
      <c r="E10856" s="220"/>
      <c r="F10856" s="220"/>
      <c r="G10856" s="220"/>
      <c r="H10856" s="220"/>
      <c r="I10856" s="220"/>
      <c r="J10856" s="220"/>
      <c r="K10856" s="220"/>
      <c r="L10856" s="220"/>
      <c r="M10856" s="326"/>
      <c r="N10856" s="220"/>
      <c r="O10856" s="220"/>
      <c r="P10856" s="220"/>
      <c r="Q10856" s="326"/>
      <c r="R10856" s="326"/>
      <c r="S10856" s="326"/>
      <c r="T10856" s="326"/>
    </row>
    <row r="10857" spans="1:20">
      <c r="A10857" s="220"/>
      <c r="B10857" s="220"/>
      <c r="C10857" s="220"/>
      <c r="D10857" s="220"/>
      <c r="E10857" s="220"/>
      <c r="F10857" s="220"/>
      <c r="G10857" s="220"/>
      <c r="H10857" s="220"/>
      <c r="I10857" s="220"/>
      <c r="J10857" s="220"/>
      <c r="K10857" s="220"/>
      <c r="L10857" s="220"/>
      <c r="M10857" s="326"/>
      <c r="N10857" s="220"/>
      <c r="O10857" s="220"/>
      <c r="P10857" s="220"/>
      <c r="Q10857" s="326"/>
      <c r="R10857" s="326"/>
      <c r="S10857" s="326"/>
      <c r="T10857" s="326"/>
    </row>
    <row r="10858" spans="1:20">
      <c r="A10858" s="220"/>
      <c r="B10858" s="220"/>
      <c r="C10858" s="220"/>
      <c r="D10858" s="220"/>
      <c r="E10858" s="220"/>
      <c r="F10858" s="220"/>
      <c r="G10858" s="220"/>
      <c r="H10858" s="220"/>
      <c r="I10858" s="220"/>
      <c r="J10858" s="220"/>
      <c r="K10858" s="220"/>
      <c r="L10858" s="220"/>
      <c r="M10858" s="326"/>
      <c r="N10858" s="220"/>
      <c r="O10858" s="220"/>
      <c r="P10858" s="220"/>
      <c r="Q10858" s="326"/>
      <c r="R10858" s="326"/>
      <c r="S10858" s="326"/>
      <c r="T10858" s="326"/>
    </row>
    <row r="10859" spans="1:20">
      <c r="A10859" s="220"/>
      <c r="B10859" s="220"/>
      <c r="C10859" s="220"/>
      <c r="D10859" s="220"/>
      <c r="E10859" s="220"/>
      <c r="F10859" s="220"/>
      <c r="G10859" s="220"/>
      <c r="H10859" s="220"/>
      <c r="I10859" s="220"/>
      <c r="J10859" s="220"/>
      <c r="K10859" s="220"/>
      <c r="L10859" s="220"/>
      <c r="M10859" s="326"/>
      <c r="N10859" s="220"/>
      <c r="O10859" s="220"/>
      <c r="P10859" s="220"/>
      <c r="Q10859" s="326"/>
      <c r="R10859" s="326"/>
      <c r="S10859" s="326"/>
      <c r="T10859" s="326"/>
    </row>
    <row r="10860" spans="1:20">
      <c r="A10860" s="220"/>
      <c r="B10860" s="220"/>
      <c r="C10860" s="220"/>
      <c r="D10860" s="220"/>
      <c r="E10860" s="220"/>
      <c r="F10860" s="220"/>
      <c r="G10860" s="220"/>
      <c r="H10860" s="220"/>
      <c r="I10860" s="220"/>
      <c r="J10860" s="220"/>
      <c r="K10860" s="220"/>
      <c r="L10860" s="220"/>
      <c r="M10860" s="326"/>
      <c r="N10860" s="220"/>
      <c r="O10860" s="220"/>
      <c r="P10860" s="220"/>
      <c r="Q10860" s="326"/>
      <c r="R10860" s="326"/>
      <c r="S10860" s="326"/>
      <c r="T10860" s="326"/>
    </row>
    <row r="10861" spans="1:20">
      <c r="A10861" s="220"/>
      <c r="B10861" s="220"/>
      <c r="C10861" s="220"/>
      <c r="D10861" s="220"/>
      <c r="E10861" s="220"/>
      <c r="F10861" s="220"/>
      <c r="G10861" s="220"/>
      <c r="H10861" s="220"/>
      <c r="I10861" s="220"/>
      <c r="J10861" s="220"/>
      <c r="K10861" s="220"/>
      <c r="L10861" s="220"/>
      <c r="M10861" s="326"/>
      <c r="N10861" s="220"/>
      <c r="O10861" s="220"/>
      <c r="P10861" s="220"/>
      <c r="Q10861" s="326"/>
      <c r="R10861" s="326"/>
      <c r="S10861" s="326"/>
      <c r="T10861" s="326"/>
    </row>
    <row r="10862" spans="1:20">
      <c r="A10862" s="220"/>
      <c r="B10862" s="220"/>
      <c r="C10862" s="220"/>
      <c r="D10862" s="220"/>
      <c r="E10862" s="220"/>
      <c r="F10862" s="220"/>
      <c r="G10862" s="220"/>
      <c r="H10862" s="220"/>
      <c r="I10862" s="220"/>
      <c r="J10862" s="220"/>
      <c r="K10862" s="220"/>
      <c r="L10862" s="220"/>
      <c r="M10862" s="326"/>
      <c r="N10862" s="220"/>
      <c r="O10862" s="220"/>
      <c r="P10862" s="220"/>
      <c r="Q10862" s="326"/>
      <c r="R10862" s="326"/>
      <c r="S10862" s="326"/>
      <c r="T10862" s="326"/>
    </row>
    <row r="10863" spans="1:20">
      <c r="A10863" s="220"/>
      <c r="B10863" s="220"/>
      <c r="C10863" s="220"/>
      <c r="D10863" s="220"/>
      <c r="E10863" s="220"/>
      <c r="F10863" s="220"/>
      <c r="G10863" s="220"/>
      <c r="H10863" s="220"/>
      <c r="I10863" s="220"/>
      <c r="J10863" s="220"/>
      <c r="K10863" s="220"/>
      <c r="L10863" s="220"/>
      <c r="M10863" s="326"/>
      <c r="N10863" s="220"/>
      <c r="O10863" s="220"/>
      <c r="P10863" s="220"/>
      <c r="Q10863" s="326"/>
      <c r="R10863" s="326"/>
      <c r="S10863" s="326"/>
      <c r="T10863" s="326"/>
    </row>
    <row r="10864" spans="1:20">
      <c r="A10864" s="220"/>
      <c r="B10864" s="220"/>
      <c r="C10864" s="220"/>
      <c r="D10864" s="220"/>
      <c r="E10864" s="220"/>
      <c r="F10864" s="220"/>
      <c r="G10864" s="220"/>
      <c r="H10864" s="220"/>
      <c r="I10864" s="220"/>
      <c r="J10864" s="220"/>
      <c r="K10864" s="220"/>
      <c r="L10864" s="220"/>
      <c r="M10864" s="326"/>
      <c r="N10864" s="220"/>
      <c r="O10864" s="220"/>
      <c r="P10864" s="220"/>
      <c r="Q10864" s="326"/>
      <c r="R10864" s="326"/>
      <c r="S10864" s="326"/>
      <c r="T10864" s="326"/>
    </row>
    <row r="10865" spans="1:20">
      <c r="A10865" s="220"/>
      <c r="B10865" s="220"/>
      <c r="C10865" s="220"/>
      <c r="D10865" s="220"/>
      <c r="E10865" s="220"/>
      <c r="F10865" s="220"/>
      <c r="G10865" s="220"/>
      <c r="H10865" s="220"/>
      <c r="I10865" s="220"/>
      <c r="J10865" s="220"/>
      <c r="K10865" s="220"/>
      <c r="L10865" s="220"/>
      <c r="M10865" s="326"/>
      <c r="N10865" s="220"/>
      <c r="O10865" s="220"/>
      <c r="P10865" s="220"/>
      <c r="Q10865" s="326"/>
      <c r="R10865" s="326"/>
      <c r="S10865" s="326"/>
      <c r="T10865" s="326"/>
    </row>
    <row r="10866" spans="1:20">
      <c r="A10866" s="220"/>
      <c r="B10866" s="220"/>
      <c r="C10866" s="220"/>
      <c r="D10866" s="220"/>
      <c r="E10866" s="220"/>
      <c r="F10866" s="220"/>
      <c r="G10866" s="220"/>
      <c r="H10866" s="220"/>
      <c r="I10866" s="220"/>
      <c r="J10866" s="220"/>
      <c r="K10866" s="220"/>
      <c r="L10866" s="220"/>
      <c r="M10866" s="326"/>
      <c r="N10866" s="220"/>
      <c r="O10866" s="220"/>
      <c r="P10866" s="220"/>
      <c r="Q10866" s="326"/>
      <c r="R10866" s="326"/>
      <c r="S10866" s="326"/>
      <c r="T10866" s="326"/>
    </row>
    <row r="10867" spans="1:20">
      <c r="A10867" s="220"/>
      <c r="B10867" s="220"/>
      <c r="C10867" s="220"/>
      <c r="D10867" s="220"/>
      <c r="E10867" s="220"/>
      <c r="F10867" s="220"/>
      <c r="G10867" s="220"/>
      <c r="H10867" s="220"/>
      <c r="I10867" s="220"/>
      <c r="J10867" s="220"/>
      <c r="K10867" s="220"/>
      <c r="L10867" s="220"/>
      <c r="M10867" s="326"/>
      <c r="N10867" s="220"/>
      <c r="O10867" s="220"/>
      <c r="P10867" s="220"/>
      <c r="Q10867" s="326"/>
      <c r="R10867" s="326"/>
      <c r="S10867" s="326"/>
      <c r="T10867" s="326"/>
    </row>
    <row r="10868" spans="1:20">
      <c r="A10868" s="220"/>
      <c r="B10868" s="220"/>
      <c r="C10868" s="220"/>
      <c r="D10868" s="220"/>
      <c r="E10868" s="220"/>
      <c r="F10868" s="220"/>
      <c r="G10868" s="220"/>
      <c r="H10868" s="220"/>
      <c r="I10868" s="220"/>
      <c r="J10868" s="220"/>
      <c r="K10868" s="220"/>
      <c r="L10868" s="220"/>
      <c r="M10868" s="326"/>
      <c r="N10868" s="220"/>
      <c r="O10868" s="220"/>
      <c r="P10868" s="220"/>
      <c r="Q10868" s="326"/>
      <c r="R10868" s="326"/>
      <c r="S10868" s="326"/>
      <c r="T10868" s="326"/>
    </row>
    <row r="10869" spans="1:20">
      <c r="A10869" s="220"/>
      <c r="B10869" s="220"/>
      <c r="C10869" s="220"/>
      <c r="D10869" s="220"/>
      <c r="E10869" s="220"/>
      <c r="F10869" s="220"/>
      <c r="G10869" s="220"/>
      <c r="H10869" s="220"/>
      <c r="I10869" s="220"/>
      <c r="J10869" s="220"/>
      <c r="K10869" s="220"/>
      <c r="L10869" s="220"/>
      <c r="M10869" s="326"/>
      <c r="N10869" s="220"/>
      <c r="O10869" s="220"/>
      <c r="P10869" s="220"/>
      <c r="Q10869" s="326"/>
      <c r="R10869" s="326"/>
      <c r="S10869" s="326"/>
      <c r="T10869" s="326"/>
    </row>
    <row r="10870" spans="1:20">
      <c r="A10870" s="220"/>
      <c r="B10870" s="220"/>
      <c r="C10870" s="220"/>
      <c r="D10870" s="220"/>
      <c r="E10870" s="220"/>
      <c r="F10870" s="220"/>
      <c r="G10870" s="220"/>
      <c r="H10870" s="220"/>
      <c r="I10870" s="220"/>
      <c r="J10870" s="220"/>
      <c r="K10870" s="220"/>
      <c r="L10870" s="220"/>
      <c r="M10870" s="326"/>
      <c r="N10870" s="220"/>
      <c r="O10870" s="220"/>
      <c r="P10870" s="220"/>
      <c r="Q10870" s="326"/>
      <c r="R10870" s="326"/>
      <c r="S10870" s="326"/>
      <c r="T10870" s="326"/>
    </row>
    <row r="10871" spans="1:20">
      <c r="A10871" s="220"/>
      <c r="B10871" s="220"/>
      <c r="C10871" s="220"/>
      <c r="D10871" s="220"/>
      <c r="E10871" s="220"/>
      <c r="F10871" s="220"/>
      <c r="G10871" s="220"/>
      <c r="H10871" s="220"/>
      <c r="I10871" s="220"/>
      <c r="J10871" s="220"/>
      <c r="K10871" s="220"/>
      <c r="L10871" s="220"/>
      <c r="M10871" s="326"/>
      <c r="N10871" s="220"/>
      <c r="O10871" s="220"/>
      <c r="P10871" s="220"/>
      <c r="Q10871" s="326"/>
      <c r="R10871" s="326"/>
      <c r="S10871" s="326"/>
      <c r="T10871" s="326"/>
    </row>
    <row r="10872" spans="1:20">
      <c r="A10872" s="220"/>
      <c r="B10872" s="220"/>
      <c r="C10872" s="220"/>
      <c r="D10872" s="220"/>
      <c r="E10872" s="220"/>
      <c r="F10872" s="220"/>
      <c r="G10872" s="220"/>
      <c r="H10872" s="220"/>
      <c r="I10872" s="220"/>
      <c r="J10872" s="220"/>
      <c r="K10872" s="220"/>
      <c r="L10872" s="220"/>
      <c r="M10872" s="326"/>
      <c r="N10872" s="220"/>
      <c r="O10872" s="220"/>
      <c r="P10872" s="220"/>
      <c r="Q10872" s="326"/>
      <c r="R10872" s="326"/>
      <c r="S10872" s="326"/>
      <c r="T10872" s="326"/>
    </row>
    <row r="10873" spans="1:20">
      <c r="A10873" s="220"/>
      <c r="B10873" s="220"/>
      <c r="C10873" s="220"/>
      <c r="D10873" s="220"/>
      <c r="E10873" s="220"/>
      <c r="F10873" s="220"/>
      <c r="G10873" s="220"/>
      <c r="H10873" s="220"/>
      <c r="I10873" s="220"/>
      <c r="J10873" s="220"/>
      <c r="K10873" s="220"/>
      <c r="L10873" s="220"/>
      <c r="M10873" s="326"/>
      <c r="N10873" s="220"/>
      <c r="O10873" s="220"/>
      <c r="P10873" s="220"/>
      <c r="Q10873" s="326"/>
      <c r="R10873" s="326"/>
      <c r="S10873" s="326"/>
      <c r="T10873" s="326"/>
    </row>
    <row r="10874" spans="1:20">
      <c r="A10874" s="220"/>
      <c r="B10874" s="220"/>
      <c r="C10874" s="220"/>
      <c r="D10874" s="220"/>
      <c r="E10874" s="220"/>
      <c r="F10874" s="220"/>
      <c r="G10874" s="220"/>
      <c r="H10874" s="220"/>
      <c r="I10874" s="220"/>
      <c r="J10874" s="220"/>
      <c r="K10874" s="220"/>
      <c r="L10874" s="220"/>
      <c r="M10874" s="326"/>
      <c r="N10874" s="220"/>
      <c r="O10874" s="220"/>
      <c r="P10874" s="220"/>
      <c r="Q10874" s="326"/>
      <c r="R10874" s="326"/>
      <c r="S10874" s="326"/>
      <c r="T10874" s="326"/>
    </row>
    <row r="10875" spans="1:20">
      <c r="A10875" s="220"/>
      <c r="B10875" s="220"/>
      <c r="C10875" s="220"/>
      <c r="D10875" s="220"/>
      <c r="E10875" s="220"/>
      <c r="F10875" s="220"/>
      <c r="G10875" s="220"/>
      <c r="H10875" s="220"/>
      <c r="I10875" s="220"/>
      <c r="J10875" s="220"/>
      <c r="K10875" s="220"/>
      <c r="L10875" s="220"/>
      <c r="M10875" s="326"/>
      <c r="N10875" s="220"/>
      <c r="O10875" s="220"/>
      <c r="P10875" s="220"/>
      <c r="Q10875" s="326"/>
      <c r="R10875" s="326"/>
      <c r="S10875" s="326"/>
      <c r="T10875" s="326"/>
    </row>
    <row r="10876" spans="1:20">
      <c r="A10876" s="220"/>
      <c r="B10876" s="220"/>
      <c r="C10876" s="220"/>
      <c r="D10876" s="220"/>
      <c r="E10876" s="220"/>
      <c r="F10876" s="220"/>
      <c r="G10876" s="220"/>
      <c r="H10876" s="220"/>
      <c r="I10876" s="220"/>
      <c r="J10876" s="220"/>
      <c r="K10876" s="220"/>
      <c r="L10876" s="220"/>
      <c r="M10876" s="326"/>
      <c r="N10876" s="220"/>
      <c r="O10876" s="220"/>
      <c r="P10876" s="220"/>
      <c r="Q10876" s="326"/>
      <c r="R10876" s="326"/>
      <c r="S10876" s="326"/>
      <c r="T10876" s="326"/>
    </row>
    <row r="10877" spans="1:20">
      <c r="A10877" s="220"/>
      <c r="B10877" s="220"/>
      <c r="C10877" s="220"/>
      <c r="D10877" s="220"/>
      <c r="E10877" s="220"/>
      <c r="F10877" s="220"/>
      <c r="G10877" s="220"/>
      <c r="H10877" s="220"/>
      <c r="I10877" s="220"/>
      <c r="J10877" s="220"/>
      <c r="K10877" s="220"/>
      <c r="L10877" s="220"/>
      <c r="M10877" s="326"/>
      <c r="N10877" s="220"/>
      <c r="O10877" s="220"/>
      <c r="P10877" s="220"/>
      <c r="Q10877" s="326"/>
      <c r="R10877" s="326"/>
      <c r="S10877" s="326"/>
      <c r="T10877" s="326"/>
    </row>
    <row r="10878" spans="1:20">
      <c r="A10878" s="220"/>
      <c r="B10878" s="220"/>
      <c r="C10878" s="220"/>
      <c r="D10878" s="220"/>
      <c r="E10878" s="220"/>
      <c r="F10878" s="220"/>
      <c r="G10878" s="220"/>
      <c r="H10878" s="220"/>
      <c r="I10878" s="220"/>
      <c r="J10878" s="220"/>
      <c r="K10878" s="220"/>
      <c r="L10878" s="220"/>
      <c r="M10878" s="326"/>
      <c r="N10878" s="220"/>
      <c r="O10878" s="220"/>
      <c r="P10878" s="220"/>
      <c r="Q10878" s="326"/>
      <c r="R10878" s="326"/>
      <c r="S10878" s="326"/>
      <c r="T10878" s="326"/>
    </row>
    <row r="10879" spans="1:20">
      <c r="A10879" s="220"/>
      <c r="B10879" s="220"/>
      <c r="C10879" s="220"/>
      <c r="D10879" s="220"/>
      <c r="E10879" s="220"/>
      <c r="F10879" s="220"/>
      <c r="G10879" s="220"/>
      <c r="H10879" s="220"/>
      <c r="I10879" s="220"/>
      <c r="J10879" s="220"/>
      <c r="K10879" s="220"/>
      <c r="L10879" s="220"/>
      <c r="M10879" s="326"/>
      <c r="N10879" s="220"/>
      <c r="O10879" s="220"/>
      <c r="P10879" s="220"/>
      <c r="Q10879" s="326"/>
      <c r="R10879" s="326"/>
      <c r="S10879" s="326"/>
      <c r="T10879" s="326"/>
    </row>
    <row r="10880" spans="1:20">
      <c r="A10880" s="220"/>
      <c r="B10880" s="220"/>
      <c r="C10880" s="220"/>
      <c r="D10880" s="220"/>
      <c r="E10880" s="220"/>
      <c r="F10880" s="220"/>
      <c r="G10880" s="220"/>
      <c r="H10880" s="220"/>
      <c r="I10880" s="220"/>
      <c r="J10880" s="220"/>
      <c r="K10880" s="220"/>
      <c r="L10880" s="220"/>
      <c r="M10880" s="326"/>
      <c r="N10880" s="220"/>
      <c r="O10880" s="220"/>
      <c r="P10880" s="220"/>
      <c r="Q10880" s="326"/>
      <c r="R10880" s="326"/>
      <c r="S10880" s="326"/>
      <c r="T10880" s="326"/>
    </row>
    <row r="10881" spans="1:20">
      <c r="A10881" s="220"/>
      <c r="B10881" s="220"/>
      <c r="C10881" s="220"/>
      <c r="D10881" s="220"/>
      <c r="E10881" s="220"/>
      <c r="F10881" s="220"/>
      <c r="G10881" s="220"/>
      <c r="H10881" s="220"/>
      <c r="I10881" s="220"/>
      <c r="J10881" s="220"/>
      <c r="K10881" s="220"/>
      <c r="L10881" s="220"/>
      <c r="M10881" s="326"/>
      <c r="N10881" s="220"/>
      <c r="O10881" s="220"/>
      <c r="P10881" s="220"/>
      <c r="Q10881" s="326"/>
      <c r="R10881" s="326"/>
      <c r="S10881" s="326"/>
      <c r="T10881" s="326"/>
    </row>
    <row r="10882" spans="1:20">
      <c r="A10882" s="220"/>
      <c r="B10882" s="220"/>
      <c r="C10882" s="220"/>
      <c r="D10882" s="220"/>
      <c r="E10882" s="220"/>
      <c r="F10882" s="220"/>
      <c r="G10882" s="220"/>
      <c r="H10882" s="220"/>
      <c r="I10882" s="220"/>
      <c r="J10882" s="220"/>
      <c r="K10882" s="220"/>
      <c r="L10882" s="220"/>
      <c r="M10882" s="326"/>
      <c r="N10882" s="220"/>
      <c r="O10882" s="220"/>
      <c r="P10882" s="220"/>
      <c r="Q10882" s="326"/>
      <c r="R10882" s="326"/>
      <c r="S10882" s="326"/>
      <c r="T10882" s="326"/>
    </row>
    <row r="10883" spans="1:20">
      <c r="A10883" s="220"/>
      <c r="B10883" s="220"/>
      <c r="C10883" s="220"/>
      <c r="D10883" s="220"/>
      <c r="E10883" s="220"/>
      <c r="F10883" s="220"/>
      <c r="G10883" s="220"/>
      <c r="H10883" s="220"/>
      <c r="I10883" s="220"/>
      <c r="J10883" s="220"/>
      <c r="K10883" s="220"/>
      <c r="L10883" s="220"/>
      <c r="M10883" s="326"/>
      <c r="N10883" s="220"/>
      <c r="O10883" s="220"/>
      <c r="P10883" s="220"/>
      <c r="Q10883" s="326"/>
      <c r="R10883" s="326"/>
      <c r="S10883" s="326"/>
      <c r="T10883" s="326"/>
    </row>
    <row r="10884" spans="1:20">
      <c r="A10884" s="220"/>
      <c r="B10884" s="220"/>
      <c r="C10884" s="220"/>
      <c r="D10884" s="220"/>
      <c r="E10884" s="220"/>
      <c r="F10884" s="220"/>
      <c r="G10884" s="220"/>
      <c r="H10884" s="220"/>
      <c r="I10884" s="220"/>
      <c r="J10884" s="220"/>
      <c r="K10884" s="220"/>
      <c r="L10884" s="220"/>
      <c r="M10884" s="326"/>
      <c r="N10884" s="220"/>
      <c r="O10884" s="220"/>
      <c r="P10884" s="220"/>
      <c r="Q10884" s="326"/>
      <c r="R10884" s="326"/>
      <c r="S10884" s="326"/>
      <c r="T10884" s="326"/>
    </row>
    <row r="10885" spans="1:20">
      <c r="A10885" s="220"/>
      <c r="B10885" s="220"/>
      <c r="C10885" s="220"/>
      <c r="D10885" s="220"/>
      <c r="E10885" s="220"/>
      <c r="F10885" s="220"/>
      <c r="G10885" s="220"/>
      <c r="H10885" s="220"/>
      <c r="I10885" s="220"/>
      <c r="J10885" s="220"/>
      <c r="K10885" s="220"/>
      <c r="L10885" s="220"/>
      <c r="M10885" s="326"/>
      <c r="N10885" s="220"/>
      <c r="O10885" s="220"/>
      <c r="P10885" s="220"/>
      <c r="Q10885" s="326"/>
      <c r="R10885" s="326"/>
      <c r="S10885" s="326"/>
      <c r="T10885" s="326"/>
    </row>
    <row r="10886" spans="1:20">
      <c r="A10886" s="220"/>
      <c r="B10886" s="220"/>
      <c r="C10886" s="220"/>
      <c r="D10886" s="220"/>
      <c r="E10886" s="220"/>
      <c r="F10886" s="220"/>
      <c r="G10886" s="220"/>
      <c r="H10886" s="220"/>
      <c r="I10886" s="220"/>
      <c r="J10886" s="220"/>
      <c r="K10886" s="220"/>
      <c r="L10886" s="220"/>
      <c r="M10886" s="326"/>
      <c r="N10886" s="220"/>
      <c r="O10886" s="220"/>
      <c r="P10886" s="220"/>
      <c r="Q10886" s="326"/>
      <c r="R10886" s="326"/>
      <c r="S10886" s="326"/>
      <c r="T10886" s="326"/>
    </row>
    <row r="10887" spans="1:20">
      <c r="A10887" s="220"/>
      <c r="B10887" s="220"/>
      <c r="C10887" s="220"/>
      <c r="D10887" s="220"/>
      <c r="E10887" s="220"/>
      <c r="F10887" s="220"/>
      <c r="G10887" s="220"/>
      <c r="H10887" s="220"/>
      <c r="I10887" s="220"/>
      <c r="J10887" s="220"/>
      <c r="K10887" s="220"/>
      <c r="L10887" s="220"/>
      <c r="M10887" s="326"/>
      <c r="N10887" s="220"/>
      <c r="O10887" s="220"/>
      <c r="P10887" s="220"/>
      <c r="Q10887" s="326"/>
      <c r="R10887" s="326"/>
      <c r="S10887" s="326"/>
      <c r="T10887" s="326"/>
    </row>
    <row r="10888" spans="1:20">
      <c r="A10888" s="220"/>
      <c r="B10888" s="220"/>
      <c r="C10888" s="220"/>
      <c r="D10888" s="220"/>
      <c r="E10888" s="220"/>
      <c r="F10888" s="220"/>
      <c r="G10888" s="220"/>
      <c r="H10888" s="220"/>
      <c r="I10888" s="220"/>
      <c r="J10888" s="220"/>
      <c r="K10888" s="220"/>
      <c r="L10888" s="220"/>
      <c r="M10888" s="326"/>
      <c r="N10888" s="220"/>
      <c r="O10888" s="220"/>
      <c r="P10888" s="220"/>
      <c r="Q10888" s="326"/>
      <c r="R10888" s="326"/>
      <c r="S10888" s="326"/>
      <c r="T10888" s="326"/>
    </row>
    <row r="10889" spans="1:20">
      <c r="A10889" s="220"/>
      <c r="B10889" s="220"/>
      <c r="C10889" s="220"/>
      <c r="D10889" s="220"/>
      <c r="E10889" s="220"/>
      <c r="F10889" s="220"/>
      <c r="G10889" s="220"/>
      <c r="H10889" s="220"/>
      <c r="I10889" s="220"/>
      <c r="J10889" s="220"/>
      <c r="K10889" s="220"/>
      <c r="L10889" s="220"/>
      <c r="M10889" s="326"/>
      <c r="N10889" s="220"/>
      <c r="O10889" s="220"/>
      <c r="P10889" s="220"/>
      <c r="Q10889" s="326"/>
      <c r="R10889" s="326"/>
      <c r="S10889" s="326"/>
      <c r="T10889" s="326"/>
    </row>
    <row r="10890" spans="1:20">
      <c r="A10890" s="220"/>
      <c r="B10890" s="220"/>
      <c r="C10890" s="220"/>
      <c r="D10890" s="220"/>
      <c r="E10890" s="220"/>
      <c r="F10890" s="220"/>
      <c r="G10890" s="220"/>
      <c r="H10890" s="220"/>
      <c r="I10890" s="220"/>
      <c r="J10890" s="220"/>
      <c r="K10890" s="220"/>
      <c r="L10890" s="220"/>
      <c r="M10890" s="326"/>
      <c r="N10890" s="220"/>
      <c r="O10890" s="220"/>
      <c r="P10890" s="220"/>
      <c r="Q10890" s="326"/>
      <c r="R10890" s="326"/>
      <c r="S10890" s="326"/>
      <c r="T10890" s="326"/>
    </row>
    <row r="10891" spans="1:20">
      <c r="A10891" s="220"/>
      <c r="B10891" s="220"/>
      <c r="C10891" s="220"/>
      <c r="D10891" s="220"/>
      <c r="E10891" s="220"/>
      <c r="F10891" s="220"/>
      <c r="G10891" s="220"/>
      <c r="H10891" s="220"/>
      <c r="I10891" s="220"/>
      <c r="J10891" s="220"/>
      <c r="K10891" s="220"/>
      <c r="L10891" s="220"/>
      <c r="M10891" s="326"/>
      <c r="N10891" s="220"/>
      <c r="O10891" s="220"/>
      <c r="P10891" s="220"/>
      <c r="Q10891" s="326"/>
      <c r="R10891" s="326"/>
      <c r="S10891" s="326"/>
      <c r="T10891" s="326"/>
    </row>
    <row r="10892" spans="1:20">
      <c r="A10892" s="220"/>
      <c r="B10892" s="220"/>
      <c r="C10892" s="220"/>
      <c r="D10892" s="220"/>
      <c r="E10892" s="220"/>
      <c r="F10892" s="220"/>
      <c r="G10892" s="220"/>
      <c r="H10892" s="220"/>
      <c r="I10892" s="220"/>
      <c r="J10892" s="220"/>
      <c r="K10892" s="220"/>
      <c r="L10892" s="220"/>
      <c r="M10892" s="326"/>
      <c r="N10892" s="220"/>
      <c r="O10892" s="220"/>
      <c r="P10892" s="220"/>
      <c r="Q10892" s="326"/>
      <c r="R10892" s="326"/>
      <c r="S10892" s="326"/>
      <c r="T10892" s="326"/>
    </row>
    <row r="10893" spans="1:20">
      <c r="A10893" s="220"/>
      <c r="B10893" s="220"/>
      <c r="C10893" s="220"/>
      <c r="D10893" s="220"/>
      <c r="E10893" s="220"/>
      <c r="F10893" s="220"/>
      <c r="G10893" s="220"/>
      <c r="H10893" s="220"/>
      <c r="I10893" s="220"/>
      <c r="J10893" s="220"/>
      <c r="K10893" s="220"/>
      <c r="L10893" s="220"/>
      <c r="M10893" s="326"/>
      <c r="N10893" s="220"/>
      <c r="O10893" s="220"/>
      <c r="P10893" s="220"/>
      <c r="Q10893" s="326"/>
      <c r="R10893" s="326"/>
      <c r="S10893" s="326"/>
      <c r="T10893" s="326"/>
    </row>
    <row r="10894" spans="1:20">
      <c r="A10894" s="220"/>
      <c r="B10894" s="220"/>
      <c r="C10894" s="220"/>
      <c r="D10894" s="220"/>
      <c r="E10894" s="220"/>
      <c r="F10894" s="220"/>
      <c r="G10894" s="220"/>
      <c r="H10894" s="220"/>
      <c r="I10894" s="220"/>
      <c r="J10894" s="220"/>
      <c r="K10894" s="220"/>
      <c r="L10894" s="220"/>
      <c r="M10894" s="326"/>
      <c r="N10894" s="220"/>
      <c r="O10894" s="220"/>
      <c r="P10894" s="220"/>
      <c r="Q10894" s="326"/>
      <c r="R10894" s="326"/>
      <c r="S10894" s="326"/>
      <c r="T10894" s="326"/>
    </row>
    <row r="10895" spans="1:20">
      <c r="A10895" s="220"/>
      <c r="B10895" s="220"/>
      <c r="C10895" s="220"/>
      <c r="D10895" s="220"/>
      <c r="E10895" s="220"/>
      <c r="F10895" s="220"/>
      <c r="G10895" s="220"/>
      <c r="H10895" s="220"/>
      <c r="I10895" s="220"/>
      <c r="J10895" s="220"/>
      <c r="K10895" s="220"/>
      <c r="L10895" s="220"/>
      <c r="M10895" s="326"/>
      <c r="N10895" s="220"/>
      <c r="O10895" s="220"/>
      <c r="P10895" s="220"/>
      <c r="Q10895" s="326"/>
      <c r="R10895" s="326"/>
      <c r="S10895" s="326"/>
      <c r="T10895" s="326"/>
    </row>
    <row r="10896" spans="1:20">
      <c r="A10896" s="220"/>
      <c r="B10896" s="220"/>
      <c r="C10896" s="220"/>
      <c r="D10896" s="220"/>
      <c r="E10896" s="220"/>
      <c r="F10896" s="220"/>
      <c r="G10896" s="220"/>
      <c r="H10896" s="220"/>
      <c r="I10896" s="220"/>
      <c r="J10896" s="220"/>
      <c r="K10896" s="220"/>
      <c r="L10896" s="220"/>
      <c r="M10896" s="326"/>
      <c r="N10896" s="220"/>
      <c r="O10896" s="220"/>
      <c r="P10896" s="220"/>
      <c r="Q10896" s="326"/>
      <c r="R10896" s="326"/>
      <c r="S10896" s="326"/>
      <c r="T10896" s="326"/>
    </row>
    <row r="10897" spans="1:20">
      <c r="A10897" s="220"/>
      <c r="B10897" s="220"/>
      <c r="C10897" s="220"/>
      <c r="D10897" s="220"/>
      <c r="E10897" s="220"/>
      <c r="F10897" s="220"/>
      <c r="G10897" s="220"/>
      <c r="H10897" s="220"/>
      <c r="I10897" s="220"/>
      <c r="J10897" s="220"/>
      <c r="K10897" s="220"/>
      <c r="L10897" s="220"/>
      <c r="M10897" s="326"/>
      <c r="N10897" s="220"/>
      <c r="O10897" s="220"/>
      <c r="P10897" s="220"/>
      <c r="Q10897" s="326"/>
      <c r="R10897" s="326"/>
      <c r="S10897" s="326"/>
      <c r="T10897" s="326"/>
    </row>
    <row r="10898" spans="1:20">
      <c r="A10898" s="220"/>
      <c r="B10898" s="220"/>
      <c r="C10898" s="220"/>
      <c r="D10898" s="220"/>
      <c r="E10898" s="220"/>
      <c r="F10898" s="220"/>
      <c r="G10898" s="220"/>
      <c r="H10898" s="220"/>
      <c r="I10898" s="220"/>
      <c r="J10898" s="220"/>
      <c r="K10898" s="220"/>
      <c r="L10898" s="220"/>
      <c r="M10898" s="326"/>
      <c r="N10898" s="220"/>
      <c r="O10898" s="220"/>
      <c r="P10898" s="220"/>
      <c r="Q10898" s="326"/>
      <c r="R10898" s="326"/>
      <c r="S10898" s="326"/>
      <c r="T10898" s="326"/>
    </row>
    <row r="10899" spans="1:20">
      <c r="A10899" s="220"/>
      <c r="B10899" s="220"/>
      <c r="C10899" s="220"/>
      <c r="D10899" s="220"/>
      <c r="E10899" s="220"/>
      <c r="F10899" s="220"/>
      <c r="G10899" s="220"/>
      <c r="H10899" s="220"/>
      <c r="I10899" s="220"/>
      <c r="J10899" s="220"/>
      <c r="K10899" s="220"/>
      <c r="L10899" s="220"/>
      <c r="M10899" s="326"/>
      <c r="N10899" s="220"/>
      <c r="O10899" s="220"/>
      <c r="P10899" s="220"/>
      <c r="Q10899" s="326"/>
      <c r="R10899" s="326"/>
      <c r="S10899" s="326"/>
      <c r="T10899" s="326"/>
    </row>
    <row r="10900" spans="1:20">
      <c r="A10900" s="220"/>
      <c r="B10900" s="220"/>
      <c r="C10900" s="220"/>
      <c r="D10900" s="220"/>
      <c r="E10900" s="220"/>
      <c r="F10900" s="220"/>
      <c r="G10900" s="220"/>
      <c r="H10900" s="220"/>
      <c r="I10900" s="220"/>
      <c r="J10900" s="220"/>
      <c r="K10900" s="220"/>
      <c r="L10900" s="220"/>
      <c r="M10900" s="326"/>
      <c r="N10900" s="220"/>
      <c r="O10900" s="220"/>
      <c r="P10900" s="220"/>
      <c r="Q10900" s="326"/>
      <c r="R10900" s="326"/>
      <c r="S10900" s="326"/>
      <c r="T10900" s="326"/>
    </row>
    <row r="10901" spans="1:20">
      <c r="A10901" s="220"/>
      <c r="B10901" s="220"/>
      <c r="C10901" s="220"/>
      <c r="D10901" s="220"/>
      <c r="E10901" s="220"/>
      <c r="F10901" s="220"/>
      <c r="G10901" s="220"/>
      <c r="H10901" s="220"/>
      <c r="I10901" s="220"/>
      <c r="J10901" s="220"/>
      <c r="K10901" s="220"/>
      <c r="L10901" s="220"/>
      <c r="M10901" s="326"/>
      <c r="N10901" s="220"/>
      <c r="O10901" s="220"/>
      <c r="P10901" s="220"/>
      <c r="Q10901" s="326"/>
      <c r="R10901" s="326"/>
      <c r="S10901" s="326"/>
      <c r="T10901" s="326"/>
    </row>
    <row r="10902" spans="1:20">
      <c r="A10902" s="220"/>
      <c r="B10902" s="220"/>
      <c r="C10902" s="220"/>
      <c r="D10902" s="220"/>
      <c r="E10902" s="220"/>
      <c r="F10902" s="220"/>
      <c r="G10902" s="220"/>
      <c r="H10902" s="220"/>
      <c r="I10902" s="220"/>
      <c r="J10902" s="220"/>
      <c r="K10902" s="220"/>
      <c r="L10902" s="220"/>
      <c r="M10902" s="326"/>
      <c r="N10902" s="220"/>
      <c r="O10902" s="220"/>
      <c r="P10902" s="220"/>
      <c r="Q10902" s="326"/>
      <c r="R10902" s="326"/>
      <c r="S10902" s="326"/>
      <c r="T10902" s="326"/>
    </row>
    <row r="10903" spans="1:20">
      <c r="A10903" s="220"/>
      <c r="B10903" s="220"/>
      <c r="C10903" s="220"/>
      <c r="D10903" s="220"/>
      <c r="E10903" s="220"/>
      <c r="F10903" s="220"/>
      <c r="G10903" s="220"/>
      <c r="H10903" s="220"/>
      <c r="I10903" s="220"/>
      <c r="J10903" s="220"/>
      <c r="K10903" s="220"/>
      <c r="L10903" s="220"/>
      <c r="M10903" s="326"/>
      <c r="N10903" s="220"/>
      <c r="O10903" s="220"/>
      <c r="P10903" s="220"/>
      <c r="Q10903" s="326"/>
      <c r="R10903" s="326"/>
      <c r="S10903" s="326"/>
      <c r="T10903" s="326"/>
    </row>
    <row r="10904" spans="1:20">
      <c r="A10904" s="220"/>
      <c r="B10904" s="220"/>
      <c r="C10904" s="220"/>
      <c r="D10904" s="220"/>
      <c r="E10904" s="220"/>
      <c r="F10904" s="220"/>
      <c r="G10904" s="220"/>
      <c r="H10904" s="220"/>
      <c r="I10904" s="220"/>
      <c r="J10904" s="220"/>
      <c r="K10904" s="220"/>
      <c r="L10904" s="220"/>
      <c r="M10904" s="326"/>
      <c r="N10904" s="220"/>
      <c r="O10904" s="220"/>
      <c r="P10904" s="220"/>
      <c r="Q10904" s="326"/>
      <c r="R10904" s="326"/>
      <c r="S10904" s="326"/>
      <c r="T10904" s="326"/>
    </row>
    <row r="10905" spans="1:20">
      <c r="A10905" s="220"/>
      <c r="B10905" s="220"/>
      <c r="C10905" s="220"/>
      <c r="D10905" s="220"/>
      <c r="E10905" s="220"/>
      <c r="F10905" s="220"/>
      <c r="G10905" s="220"/>
      <c r="H10905" s="220"/>
      <c r="I10905" s="220"/>
      <c r="J10905" s="220"/>
      <c r="K10905" s="220"/>
      <c r="L10905" s="220"/>
      <c r="M10905" s="326"/>
      <c r="N10905" s="220"/>
      <c r="O10905" s="220"/>
      <c r="P10905" s="220"/>
      <c r="Q10905" s="326"/>
      <c r="R10905" s="326"/>
      <c r="S10905" s="326"/>
      <c r="T10905" s="326"/>
    </row>
    <row r="10906" spans="1:20">
      <c r="A10906" s="220"/>
      <c r="B10906" s="220"/>
      <c r="C10906" s="220"/>
      <c r="D10906" s="220"/>
      <c r="E10906" s="220"/>
      <c r="F10906" s="220"/>
      <c r="G10906" s="220"/>
      <c r="H10906" s="220"/>
      <c r="I10906" s="220"/>
      <c r="J10906" s="220"/>
      <c r="K10906" s="220"/>
      <c r="L10906" s="220"/>
      <c r="M10906" s="326"/>
      <c r="N10906" s="220"/>
      <c r="O10906" s="220"/>
      <c r="P10906" s="220"/>
      <c r="Q10906" s="326"/>
      <c r="R10906" s="326"/>
      <c r="S10906" s="326"/>
      <c r="T10906" s="326"/>
    </row>
    <row r="10907" spans="1:20">
      <c r="A10907" s="220"/>
      <c r="B10907" s="220"/>
      <c r="C10907" s="220"/>
      <c r="D10907" s="220"/>
      <c r="E10907" s="220"/>
      <c r="F10907" s="220"/>
      <c r="G10907" s="220"/>
      <c r="H10907" s="220"/>
      <c r="I10907" s="220"/>
      <c r="J10907" s="220"/>
      <c r="K10907" s="220"/>
      <c r="L10907" s="220"/>
      <c r="M10907" s="326"/>
      <c r="N10907" s="220"/>
      <c r="O10907" s="220"/>
      <c r="P10907" s="220"/>
      <c r="Q10907" s="326"/>
      <c r="R10907" s="326"/>
      <c r="S10907" s="326"/>
      <c r="T10907" s="326"/>
    </row>
    <row r="10908" spans="1:20">
      <c r="A10908" s="220"/>
      <c r="B10908" s="220"/>
      <c r="C10908" s="220"/>
      <c r="D10908" s="220"/>
      <c r="E10908" s="220"/>
      <c r="F10908" s="220"/>
      <c r="G10908" s="220"/>
      <c r="H10908" s="220"/>
      <c r="I10908" s="220"/>
      <c r="J10908" s="220"/>
      <c r="K10908" s="220"/>
      <c r="L10908" s="220"/>
      <c r="M10908" s="326"/>
      <c r="N10908" s="220"/>
      <c r="O10908" s="220"/>
      <c r="P10908" s="220"/>
      <c r="Q10908" s="326"/>
      <c r="R10908" s="326"/>
      <c r="S10908" s="326"/>
      <c r="T10908" s="326"/>
    </row>
    <row r="10909" spans="1:20">
      <c r="A10909" s="220"/>
      <c r="B10909" s="220"/>
      <c r="C10909" s="220"/>
      <c r="D10909" s="220"/>
      <c r="E10909" s="220"/>
      <c r="F10909" s="220"/>
      <c r="G10909" s="220"/>
      <c r="H10909" s="220"/>
      <c r="I10909" s="220"/>
      <c r="J10909" s="220"/>
      <c r="K10909" s="220"/>
      <c r="L10909" s="220"/>
      <c r="M10909" s="326"/>
      <c r="N10909" s="220"/>
      <c r="O10909" s="220"/>
      <c r="P10909" s="220"/>
      <c r="Q10909" s="326"/>
      <c r="R10909" s="326"/>
      <c r="S10909" s="326"/>
      <c r="T10909" s="326"/>
    </row>
    <row r="10910" spans="1:20">
      <c r="A10910" s="220"/>
      <c r="B10910" s="220"/>
      <c r="C10910" s="220"/>
      <c r="D10910" s="220"/>
      <c r="E10910" s="220"/>
      <c r="F10910" s="220"/>
      <c r="G10910" s="220"/>
      <c r="H10910" s="220"/>
      <c r="I10910" s="220"/>
      <c r="J10910" s="220"/>
      <c r="K10910" s="220"/>
      <c r="L10910" s="220"/>
      <c r="M10910" s="326"/>
      <c r="N10910" s="220"/>
      <c r="O10910" s="220"/>
      <c r="P10910" s="220"/>
      <c r="Q10910" s="326"/>
      <c r="R10910" s="326"/>
      <c r="S10910" s="326"/>
      <c r="T10910" s="326"/>
    </row>
    <row r="10911" spans="1:20">
      <c r="A10911" s="220"/>
      <c r="B10911" s="220"/>
      <c r="C10911" s="220"/>
      <c r="D10911" s="220"/>
      <c r="E10911" s="220"/>
      <c r="F10911" s="220"/>
      <c r="G10911" s="220"/>
      <c r="H10911" s="220"/>
      <c r="I10911" s="220"/>
      <c r="J10911" s="220"/>
      <c r="K10911" s="220"/>
      <c r="L10911" s="220"/>
      <c r="M10911" s="326"/>
      <c r="N10911" s="220"/>
      <c r="O10911" s="220"/>
      <c r="P10911" s="220"/>
      <c r="Q10911" s="326"/>
      <c r="R10911" s="326"/>
      <c r="S10911" s="326"/>
      <c r="T10911" s="326"/>
    </row>
    <row r="10912" spans="1:20">
      <c r="A10912" s="220"/>
      <c r="B10912" s="220"/>
      <c r="C10912" s="220"/>
      <c r="D10912" s="220"/>
      <c r="E10912" s="220"/>
      <c r="F10912" s="220"/>
      <c r="G10912" s="220"/>
      <c r="H10912" s="220"/>
      <c r="I10912" s="220"/>
      <c r="J10912" s="220"/>
      <c r="K10912" s="220"/>
      <c r="L10912" s="220"/>
      <c r="M10912" s="326"/>
      <c r="N10912" s="220"/>
      <c r="O10912" s="220"/>
      <c r="P10912" s="220"/>
      <c r="Q10912" s="326"/>
      <c r="R10912" s="326"/>
      <c r="S10912" s="326"/>
      <c r="T10912" s="326"/>
    </row>
    <row r="10913" spans="1:20">
      <c r="A10913" s="220"/>
      <c r="B10913" s="220"/>
      <c r="C10913" s="220"/>
      <c r="D10913" s="220"/>
      <c r="E10913" s="220"/>
      <c r="F10913" s="220"/>
      <c r="G10913" s="220"/>
      <c r="H10913" s="220"/>
      <c r="I10913" s="220"/>
      <c r="J10913" s="220"/>
      <c r="K10913" s="220"/>
      <c r="L10913" s="220"/>
      <c r="M10913" s="326"/>
      <c r="N10913" s="220"/>
      <c r="O10913" s="220"/>
      <c r="P10913" s="220"/>
      <c r="Q10913" s="326"/>
      <c r="R10913" s="326"/>
      <c r="S10913" s="326"/>
      <c r="T10913" s="326"/>
    </row>
    <row r="10914" spans="1:20">
      <c r="A10914" s="220"/>
      <c r="B10914" s="220"/>
      <c r="C10914" s="220"/>
      <c r="D10914" s="220"/>
      <c r="E10914" s="220"/>
      <c r="F10914" s="220"/>
      <c r="G10914" s="220"/>
      <c r="H10914" s="220"/>
      <c r="I10914" s="220"/>
      <c r="J10914" s="220"/>
      <c r="K10914" s="220"/>
      <c r="L10914" s="220"/>
      <c r="M10914" s="326"/>
      <c r="N10914" s="220"/>
      <c r="O10914" s="220"/>
      <c r="P10914" s="220"/>
      <c r="Q10914" s="326"/>
      <c r="R10914" s="326"/>
      <c r="S10914" s="326"/>
      <c r="T10914" s="326"/>
    </row>
    <row r="10915" spans="1:20">
      <c r="A10915" s="220"/>
      <c r="B10915" s="220"/>
      <c r="C10915" s="220"/>
      <c r="D10915" s="220"/>
      <c r="E10915" s="220"/>
      <c r="F10915" s="220"/>
      <c r="G10915" s="220"/>
      <c r="H10915" s="220"/>
      <c r="I10915" s="220"/>
      <c r="J10915" s="220"/>
      <c r="K10915" s="220"/>
      <c r="L10915" s="220"/>
      <c r="M10915" s="326"/>
      <c r="N10915" s="220"/>
      <c r="O10915" s="220"/>
      <c r="P10915" s="220"/>
      <c r="Q10915" s="326"/>
      <c r="R10915" s="326"/>
      <c r="S10915" s="326"/>
      <c r="T10915" s="326"/>
    </row>
    <row r="10916" spans="1:20">
      <c r="A10916" s="220"/>
      <c r="B10916" s="220"/>
      <c r="C10916" s="220"/>
      <c r="D10916" s="220"/>
      <c r="E10916" s="220"/>
      <c r="F10916" s="220"/>
      <c r="G10916" s="220"/>
      <c r="H10916" s="220"/>
      <c r="I10916" s="220"/>
      <c r="J10916" s="220"/>
      <c r="K10916" s="220"/>
      <c r="L10916" s="220"/>
      <c r="M10916" s="326"/>
      <c r="N10916" s="220"/>
      <c r="O10916" s="220"/>
      <c r="P10916" s="220"/>
      <c r="Q10916" s="326"/>
      <c r="R10916" s="326"/>
      <c r="S10916" s="326"/>
      <c r="T10916" s="326"/>
    </row>
    <row r="10917" spans="1:20">
      <c r="A10917" s="220"/>
      <c r="B10917" s="220"/>
      <c r="C10917" s="220"/>
      <c r="D10917" s="220"/>
      <c r="E10917" s="220"/>
      <c r="F10917" s="220"/>
      <c r="G10917" s="220"/>
      <c r="H10917" s="220"/>
      <c r="I10917" s="220"/>
      <c r="J10917" s="220"/>
      <c r="K10917" s="220"/>
      <c r="L10917" s="220"/>
      <c r="M10917" s="326"/>
      <c r="N10917" s="220"/>
      <c r="O10917" s="220"/>
      <c r="P10917" s="220"/>
      <c r="Q10917" s="326"/>
      <c r="R10917" s="326"/>
      <c r="S10917" s="326"/>
      <c r="T10917" s="326"/>
    </row>
    <row r="10918" spans="1:20">
      <c r="A10918" s="220"/>
      <c r="B10918" s="220"/>
      <c r="C10918" s="220"/>
      <c r="D10918" s="220"/>
      <c r="E10918" s="220"/>
      <c r="F10918" s="220"/>
      <c r="G10918" s="220"/>
      <c r="H10918" s="220"/>
      <c r="I10918" s="220"/>
      <c r="J10918" s="220"/>
      <c r="K10918" s="220"/>
      <c r="L10918" s="220"/>
      <c r="M10918" s="326"/>
      <c r="N10918" s="220"/>
      <c r="O10918" s="220"/>
      <c r="P10918" s="220"/>
      <c r="Q10918" s="326"/>
      <c r="R10918" s="326"/>
      <c r="S10918" s="326"/>
      <c r="T10918" s="326"/>
    </row>
    <row r="10919" spans="1:20">
      <c r="A10919" s="220"/>
      <c r="B10919" s="220"/>
      <c r="C10919" s="220"/>
      <c r="D10919" s="220"/>
      <c r="E10919" s="220"/>
      <c r="F10919" s="220"/>
      <c r="G10919" s="220"/>
      <c r="H10919" s="220"/>
      <c r="I10919" s="220"/>
      <c r="J10919" s="220"/>
      <c r="K10919" s="220"/>
      <c r="L10919" s="220"/>
      <c r="M10919" s="326"/>
      <c r="N10919" s="220"/>
      <c r="O10919" s="220"/>
      <c r="P10919" s="220"/>
      <c r="Q10919" s="326"/>
      <c r="R10919" s="326"/>
      <c r="S10919" s="326"/>
      <c r="T10919" s="326"/>
    </row>
    <row r="10920" spans="1:20">
      <c r="A10920" s="220"/>
      <c r="B10920" s="220"/>
      <c r="C10920" s="220"/>
      <c r="D10920" s="220"/>
      <c r="E10920" s="220"/>
      <c r="F10920" s="220"/>
      <c r="G10920" s="220"/>
      <c r="H10920" s="220"/>
      <c r="I10920" s="220"/>
      <c r="J10920" s="220"/>
      <c r="K10920" s="220"/>
      <c r="L10920" s="220"/>
      <c r="M10920" s="326"/>
      <c r="N10920" s="220"/>
      <c r="O10920" s="220"/>
      <c r="P10920" s="220"/>
      <c r="Q10920" s="326"/>
      <c r="R10920" s="326"/>
      <c r="S10920" s="326"/>
      <c r="T10920" s="326"/>
    </row>
    <row r="10921" spans="1:20">
      <c r="A10921" s="220"/>
      <c r="B10921" s="220"/>
      <c r="C10921" s="220"/>
      <c r="D10921" s="220"/>
      <c r="E10921" s="220"/>
      <c r="F10921" s="220"/>
      <c r="G10921" s="220"/>
      <c r="H10921" s="220"/>
      <c r="I10921" s="220"/>
      <c r="J10921" s="220"/>
      <c r="K10921" s="220"/>
      <c r="L10921" s="220"/>
      <c r="M10921" s="326"/>
      <c r="N10921" s="220"/>
      <c r="O10921" s="220"/>
      <c r="P10921" s="220"/>
      <c r="Q10921" s="326"/>
      <c r="R10921" s="326"/>
      <c r="S10921" s="326"/>
      <c r="T10921" s="326"/>
    </row>
    <row r="10922" spans="1:20">
      <c r="A10922" s="220"/>
      <c r="B10922" s="220"/>
      <c r="C10922" s="220"/>
      <c r="D10922" s="220"/>
      <c r="E10922" s="220"/>
      <c r="F10922" s="220"/>
      <c r="G10922" s="220"/>
      <c r="H10922" s="220"/>
      <c r="I10922" s="220"/>
      <c r="J10922" s="220"/>
      <c r="K10922" s="220"/>
      <c r="L10922" s="220"/>
      <c r="M10922" s="326"/>
      <c r="N10922" s="220"/>
      <c r="O10922" s="220"/>
      <c r="P10922" s="220"/>
      <c r="Q10922" s="326"/>
      <c r="R10922" s="326"/>
      <c r="S10922" s="326"/>
      <c r="T10922" s="326"/>
    </row>
    <row r="10923" spans="1:20">
      <c r="A10923" s="220"/>
      <c r="B10923" s="220"/>
      <c r="C10923" s="220"/>
      <c r="D10923" s="220"/>
      <c r="E10923" s="220"/>
      <c r="F10923" s="220"/>
      <c r="G10923" s="220"/>
      <c r="H10923" s="220"/>
      <c r="I10923" s="220"/>
      <c r="J10923" s="220"/>
      <c r="K10923" s="220"/>
      <c r="L10923" s="220"/>
      <c r="M10923" s="326"/>
      <c r="N10923" s="220"/>
      <c r="O10923" s="220"/>
      <c r="P10923" s="220"/>
      <c r="Q10923" s="326"/>
      <c r="R10923" s="326"/>
      <c r="S10923" s="326"/>
      <c r="T10923" s="326"/>
    </row>
    <row r="10924" spans="1:20">
      <c r="A10924" s="220"/>
      <c r="B10924" s="220"/>
      <c r="C10924" s="220"/>
      <c r="D10924" s="220"/>
      <c r="E10924" s="220"/>
      <c r="F10924" s="220"/>
      <c r="G10924" s="220"/>
      <c r="H10924" s="220"/>
      <c r="I10924" s="220"/>
      <c r="J10924" s="220"/>
      <c r="K10924" s="220"/>
      <c r="L10924" s="220"/>
      <c r="M10924" s="326"/>
      <c r="N10924" s="220"/>
      <c r="O10924" s="220"/>
      <c r="P10924" s="220"/>
      <c r="Q10924" s="326"/>
      <c r="R10924" s="326"/>
      <c r="S10924" s="326"/>
      <c r="T10924" s="326"/>
    </row>
    <row r="10925" spans="1:20">
      <c r="A10925" s="220"/>
      <c r="B10925" s="220"/>
      <c r="C10925" s="220"/>
      <c r="D10925" s="220"/>
      <c r="E10925" s="220"/>
      <c r="F10925" s="220"/>
      <c r="G10925" s="220"/>
      <c r="H10925" s="220"/>
      <c r="I10925" s="220"/>
      <c r="J10925" s="220"/>
      <c r="K10925" s="220"/>
      <c r="L10925" s="220"/>
      <c r="M10925" s="326"/>
      <c r="N10925" s="220"/>
      <c r="O10925" s="220"/>
      <c r="P10925" s="220"/>
      <c r="Q10925" s="326"/>
      <c r="R10925" s="326"/>
      <c r="S10925" s="326"/>
      <c r="T10925" s="326"/>
    </row>
    <row r="10926" spans="1:20">
      <c r="A10926" s="220"/>
      <c r="B10926" s="220"/>
      <c r="C10926" s="220"/>
      <c r="D10926" s="220"/>
      <c r="E10926" s="220"/>
      <c r="F10926" s="220"/>
      <c r="G10926" s="220"/>
      <c r="H10926" s="220"/>
      <c r="I10926" s="220"/>
      <c r="J10926" s="220"/>
      <c r="K10926" s="220"/>
      <c r="L10926" s="220"/>
      <c r="M10926" s="326"/>
      <c r="N10926" s="220"/>
      <c r="O10926" s="220"/>
      <c r="P10926" s="220"/>
      <c r="Q10926" s="326"/>
      <c r="R10926" s="326"/>
      <c r="S10926" s="326"/>
      <c r="T10926" s="326"/>
    </row>
    <row r="10927" spans="1:20">
      <c r="A10927" s="220"/>
      <c r="B10927" s="220"/>
      <c r="C10927" s="220"/>
      <c r="D10927" s="220"/>
      <c r="E10927" s="220"/>
      <c r="F10927" s="220"/>
      <c r="G10927" s="220"/>
      <c r="H10927" s="220"/>
      <c r="I10927" s="220"/>
      <c r="J10927" s="220"/>
      <c r="K10927" s="220"/>
      <c r="L10927" s="220"/>
      <c r="M10927" s="326"/>
      <c r="N10927" s="220"/>
      <c r="O10927" s="220"/>
      <c r="P10927" s="220"/>
      <c r="Q10927" s="326"/>
      <c r="R10927" s="326"/>
      <c r="S10927" s="326"/>
      <c r="T10927" s="326"/>
    </row>
    <row r="10928" spans="1:20">
      <c r="A10928" s="220"/>
      <c r="B10928" s="220"/>
      <c r="C10928" s="220"/>
      <c r="D10928" s="220"/>
      <c r="E10928" s="220"/>
      <c r="F10928" s="220"/>
      <c r="G10928" s="220"/>
      <c r="H10928" s="220"/>
      <c r="I10928" s="220"/>
      <c r="J10928" s="220"/>
      <c r="K10928" s="220"/>
      <c r="L10928" s="220"/>
      <c r="M10928" s="326"/>
      <c r="N10928" s="220"/>
      <c r="O10928" s="220"/>
      <c r="P10928" s="220"/>
      <c r="Q10928" s="326"/>
      <c r="R10928" s="326"/>
      <c r="S10928" s="326"/>
      <c r="T10928" s="326"/>
    </row>
    <row r="10929" spans="1:20">
      <c r="A10929" s="220"/>
      <c r="B10929" s="220"/>
      <c r="C10929" s="220"/>
      <c r="D10929" s="220"/>
      <c r="E10929" s="220"/>
      <c r="F10929" s="220"/>
      <c r="G10929" s="220"/>
      <c r="H10929" s="220"/>
      <c r="I10929" s="220"/>
      <c r="J10929" s="220"/>
      <c r="K10929" s="220"/>
      <c r="L10929" s="220"/>
      <c r="M10929" s="326"/>
      <c r="N10929" s="220"/>
      <c r="O10929" s="220"/>
      <c r="P10929" s="220"/>
      <c r="Q10929" s="326"/>
      <c r="R10929" s="326"/>
      <c r="S10929" s="326"/>
      <c r="T10929" s="326"/>
    </row>
    <row r="10930" spans="1:20">
      <c r="A10930" s="220"/>
      <c r="B10930" s="220"/>
      <c r="C10930" s="220"/>
      <c r="D10930" s="220"/>
      <c r="E10930" s="220"/>
      <c r="F10930" s="220"/>
      <c r="G10930" s="220"/>
      <c r="H10930" s="220"/>
      <c r="I10930" s="220"/>
      <c r="J10930" s="220"/>
      <c r="K10930" s="220"/>
      <c r="L10930" s="220"/>
      <c r="M10930" s="326"/>
      <c r="N10930" s="220"/>
      <c r="O10930" s="220"/>
      <c r="P10930" s="220"/>
      <c r="Q10930" s="326"/>
      <c r="R10930" s="326"/>
      <c r="S10930" s="326"/>
      <c r="T10930" s="326"/>
    </row>
    <row r="10931" spans="1:20">
      <c r="A10931" s="220"/>
      <c r="B10931" s="220"/>
      <c r="C10931" s="220"/>
      <c r="D10931" s="220"/>
      <c r="E10931" s="220"/>
      <c r="F10931" s="220"/>
      <c r="G10931" s="220"/>
      <c r="H10931" s="220"/>
      <c r="I10931" s="220"/>
      <c r="J10931" s="220"/>
      <c r="K10931" s="220"/>
      <c r="L10931" s="220"/>
      <c r="M10931" s="326"/>
      <c r="N10931" s="220"/>
      <c r="O10931" s="220"/>
      <c r="P10931" s="220"/>
      <c r="Q10931" s="326"/>
      <c r="R10931" s="326"/>
      <c r="S10931" s="326"/>
      <c r="T10931" s="326"/>
    </row>
    <row r="10932" spans="1:20">
      <c r="A10932" s="220"/>
      <c r="B10932" s="220"/>
      <c r="C10932" s="220"/>
      <c r="D10932" s="220"/>
      <c r="E10932" s="220"/>
      <c r="F10932" s="220"/>
      <c r="G10932" s="220"/>
      <c r="H10932" s="220"/>
      <c r="I10932" s="220"/>
      <c r="J10932" s="220"/>
      <c r="K10932" s="220"/>
      <c r="L10932" s="220"/>
      <c r="M10932" s="326"/>
      <c r="N10932" s="220"/>
      <c r="O10932" s="220"/>
      <c r="P10932" s="220"/>
      <c r="Q10932" s="326"/>
      <c r="R10932" s="326"/>
      <c r="S10932" s="326"/>
      <c r="T10932" s="326"/>
    </row>
    <row r="10933" spans="1:20">
      <c r="A10933" s="220"/>
      <c r="B10933" s="220"/>
      <c r="C10933" s="220"/>
      <c r="D10933" s="220"/>
      <c r="E10933" s="220"/>
      <c r="F10933" s="220"/>
      <c r="G10933" s="220"/>
      <c r="H10933" s="220"/>
      <c r="I10933" s="220"/>
      <c r="J10933" s="220"/>
      <c r="K10933" s="220"/>
      <c r="L10933" s="220"/>
      <c r="M10933" s="326"/>
      <c r="N10933" s="220"/>
      <c r="O10933" s="220"/>
      <c r="P10933" s="220"/>
      <c r="Q10933" s="326"/>
      <c r="R10933" s="326"/>
      <c r="S10933" s="326"/>
      <c r="T10933" s="326"/>
    </row>
    <row r="10934" spans="1:20">
      <c r="A10934" s="220"/>
      <c r="B10934" s="220"/>
      <c r="C10934" s="220"/>
      <c r="D10934" s="220"/>
      <c r="E10934" s="220"/>
      <c r="F10934" s="220"/>
      <c r="G10934" s="220"/>
      <c r="H10934" s="220"/>
      <c r="I10934" s="220"/>
      <c r="J10934" s="220"/>
      <c r="K10934" s="220"/>
      <c r="L10934" s="220"/>
      <c r="M10934" s="326"/>
      <c r="N10934" s="220"/>
      <c r="O10934" s="220"/>
      <c r="P10934" s="220"/>
      <c r="Q10934" s="326"/>
      <c r="R10934" s="326"/>
      <c r="S10934" s="326"/>
      <c r="T10934" s="326"/>
    </row>
    <row r="10935" spans="1:20">
      <c r="A10935" s="220"/>
      <c r="B10935" s="220"/>
      <c r="C10935" s="220"/>
      <c r="D10935" s="220"/>
      <c r="E10935" s="220"/>
      <c r="F10935" s="220"/>
      <c r="G10935" s="220"/>
      <c r="H10935" s="220"/>
      <c r="I10935" s="220"/>
      <c r="J10935" s="220"/>
      <c r="K10935" s="220"/>
      <c r="L10935" s="220"/>
      <c r="M10935" s="326"/>
      <c r="N10935" s="220"/>
      <c r="O10935" s="220"/>
      <c r="P10935" s="220"/>
      <c r="Q10935" s="326"/>
      <c r="R10935" s="326"/>
      <c r="S10935" s="326"/>
      <c r="T10935" s="326"/>
    </row>
    <row r="10936" spans="1:20">
      <c r="A10936" s="220"/>
      <c r="B10936" s="220"/>
      <c r="C10936" s="220"/>
      <c r="D10936" s="220"/>
      <c r="E10936" s="220"/>
      <c r="F10936" s="220"/>
      <c r="G10936" s="220"/>
      <c r="H10936" s="220"/>
      <c r="I10936" s="220"/>
      <c r="J10936" s="220"/>
      <c r="K10936" s="220"/>
      <c r="L10936" s="220"/>
      <c r="M10936" s="326"/>
      <c r="N10936" s="220"/>
      <c r="O10936" s="220"/>
      <c r="P10936" s="220"/>
      <c r="Q10936" s="326"/>
      <c r="R10936" s="326"/>
      <c r="S10936" s="326"/>
      <c r="T10936" s="326"/>
    </row>
    <row r="10937" spans="1:20">
      <c r="A10937" s="220"/>
      <c r="B10937" s="220"/>
      <c r="C10937" s="220"/>
      <c r="D10937" s="220"/>
      <c r="E10937" s="220"/>
      <c r="F10937" s="220"/>
      <c r="G10937" s="220"/>
      <c r="H10937" s="220"/>
      <c r="I10937" s="220"/>
      <c r="J10937" s="220"/>
      <c r="K10937" s="220"/>
      <c r="L10937" s="220"/>
      <c r="M10937" s="326"/>
      <c r="N10937" s="220"/>
      <c r="O10937" s="220"/>
      <c r="P10937" s="220"/>
      <c r="Q10937" s="326"/>
      <c r="R10937" s="326"/>
      <c r="S10937" s="326"/>
      <c r="T10937" s="326"/>
    </row>
    <row r="10938" spans="1:20">
      <c r="A10938" s="220"/>
      <c r="B10938" s="220"/>
      <c r="C10938" s="220"/>
      <c r="D10938" s="220"/>
      <c r="E10938" s="220"/>
      <c r="F10938" s="220"/>
      <c r="G10938" s="220"/>
      <c r="H10938" s="220"/>
      <c r="I10938" s="220"/>
      <c r="J10938" s="220"/>
      <c r="K10938" s="220"/>
      <c r="L10938" s="220"/>
      <c r="M10938" s="326"/>
      <c r="N10938" s="220"/>
      <c r="O10938" s="220"/>
      <c r="P10938" s="220"/>
      <c r="Q10938" s="326"/>
      <c r="R10938" s="326"/>
      <c r="S10938" s="326"/>
      <c r="T10938" s="326"/>
    </row>
    <row r="10939" spans="1:20">
      <c r="A10939" s="220"/>
      <c r="B10939" s="220"/>
      <c r="C10939" s="220"/>
      <c r="D10939" s="220"/>
      <c r="E10939" s="220"/>
      <c r="F10939" s="220"/>
      <c r="G10939" s="220"/>
      <c r="H10939" s="220"/>
      <c r="I10939" s="220"/>
      <c r="J10939" s="220"/>
      <c r="K10939" s="220"/>
      <c r="L10939" s="220"/>
      <c r="M10939" s="326"/>
      <c r="N10939" s="220"/>
      <c r="O10939" s="220"/>
      <c r="P10939" s="220"/>
      <c r="Q10939" s="326"/>
      <c r="R10939" s="326"/>
      <c r="S10939" s="326"/>
      <c r="T10939" s="326"/>
    </row>
    <row r="10940" spans="1:20">
      <c r="A10940" s="220"/>
      <c r="B10940" s="220"/>
      <c r="C10940" s="220"/>
      <c r="D10940" s="220"/>
      <c r="E10940" s="220"/>
      <c r="F10940" s="220"/>
      <c r="G10940" s="220"/>
      <c r="H10940" s="220"/>
      <c r="I10940" s="220"/>
      <c r="J10940" s="220"/>
      <c r="K10940" s="220"/>
      <c r="L10940" s="220"/>
      <c r="M10940" s="326"/>
      <c r="N10940" s="220"/>
      <c r="O10940" s="220"/>
      <c r="P10940" s="220"/>
      <c r="Q10940" s="326"/>
      <c r="R10940" s="326"/>
      <c r="S10940" s="326"/>
      <c r="T10940" s="326"/>
    </row>
    <row r="10941" spans="1:20">
      <c r="A10941" s="220"/>
      <c r="B10941" s="220"/>
      <c r="C10941" s="220"/>
      <c r="D10941" s="220"/>
      <c r="E10941" s="220"/>
      <c r="F10941" s="220"/>
      <c r="G10941" s="220"/>
      <c r="H10941" s="220"/>
      <c r="I10941" s="220"/>
      <c r="J10941" s="220"/>
      <c r="K10941" s="220"/>
      <c r="L10941" s="220"/>
      <c r="M10941" s="326"/>
      <c r="N10941" s="220"/>
      <c r="O10941" s="220"/>
      <c r="P10941" s="220"/>
      <c r="Q10941" s="326"/>
      <c r="R10941" s="326"/>
      <c r="S10941" s="326"/>
      <c r="T10941" s="326"/>
    </row>
    <row r="10942" spans="1:20">
      <c r="A10942" s="220"/>
      <c r="B10942" s="220"/>
      <c r="C10942" s="220"/>
      <c r="D10942" s="220"/>
      <c r="E10942" s="220"/>
      <c r="F10942" s="220"/>
      <c r="G10942" s="220"/>
      <c r="H10942" s="220"/>
      <c r="I10942" s="220"/>
      <c r="J10942" s="220"/>
      <c r="K10942" s="220"/>
      <c r="L10942" s="220"/>
      <c r="M10942" s="326"/>
      <c r="N10942" s="220"/>
      <c r="O10942" s="220"/>
      <c r="P10942" s="220"/>
      <c r="Q10942" s="326"/>
      <c r="R10942" s="326"/>
      <c r="S10942" s="326"/>
      <c r="T10942" s="326"/>
    </row>
    <row r="10943" spans="1:20">
      <c r="A10943" s="220"/>
      <c r="B10943" s="220"/>
      <c r="C10943" s="220"/>
      <c r="D10943" s="220"/>
      <c r="E10943" s="220"/>
      <c r="F10943" s="220"/>
      <c r="G10943" s="220"/>
      <c r="H10943" s="220"/>
      <c r="I10943" s="220"/>
      <c r="J10943" s="220"/>
      <c r="K10943" s="220"/>
      <c r="L10943" s="220"/>
      <c r="M10943" s="326"/>
      <c r="N10943" s="220"/>
      <c r="O10943" s="220"/>
      <c r="P10943" s="220"/>
      <c r="Q10943" s="326"/>
      <c r="R10943" s="326"/>
      <c r="S10943" s="326"/>
      <c r="T10943" s="326"/>
    </row>
    <row r="10944" spans="1:20">
      <c r="A10944" s="220"/>
      <c r="B10944" s="220"/>
      <c r="C10944" s="220"/>
      <c r="D10944" s="220"/>
      <c r="E10944" s="220"/>
      <c r="F10944" s="220"/>
      <c r="G10944" s="220"/>
      <c r="H10944" s="220"/>
      <c r="I10944" s="220"/>
      <c r="J10944" s="220"/>
      <c r="K10944" s="220"/>
      <c r="L10944" s="220"/>
      <c r="M10944" s="326"/>
      <c r="N10944" s="220"/>
      <c r="O10944" s="220"/>
      <c r="P10944" s="220"/>
      <c r="Q10944" s="326"/>
      <c r="R10944" s="326"/>
      <c r="S10944" s="326"/>
      <c r="T10944" s="326"/>
    </row>
    <row r="10945" spans="1:20">
      <c r="A10945" s="220"/>
      <c r="B10945" s="220"/>
      <c r="C10945" s="220"/>
      <c r="D10945" s="220"/>
      <c r="E10945" s="220"/>
      <c r="F10945" s="220"/>
      <c r="G10945" s="220"/>
      <c r="H10945" s="220"/>
      <c r="I10945" s="220"/>
      <c r="J10945" s="220"/>
      <c r="K10945" s="220"/>
      <c r="L10945" s="220"/>
      <c r="M10945" s="326"/>
      <c r="N10945" s="220"/>
      <c r="O10945" s="220"/>
      <c r="P10945" s="220"/>
      <c r="Q10945" s="326"/>
      <c r="R10945" s="326"/>
      <c r="S10945" s="326"/>
      <c r="T10945" s="326"/>
    </row>
    <row r="10946" spans="1:20">
      <c r="A10946" s="220"/>
      <c r="B10946" s="220"/>
      <c r="C10946" s="220"/>
      <c r="D10946" s="220"/>
      <c r="E10946" s="220"/>
      <c r="F10946" s="220"/>
      <c r="G10946" s="220"/>
      <c r="H10946" s="220"/>
      <c r="I10946" s="220"/>
      <c r="J10946" s="220"/>
      <c r="K10946" s="220"/>
      <c r="L10946" s="220"/>
      <c r="M10946" s="326"/>
      <c r="N10946" s="220"/>
      <c r="O10946" s="220"/>
      <c r="P10946" s="220"/>
      <c r="Q10946" s="326"/>
      <c r="R10946" s="326"/>
      <c r="S10946" s="326"/>
      <c r="T10946" s="326"/>
    </row>
    <row r="10947" spans="1:20">
      <c r="A10947" s="220"/>
      <c r="B10947" s="220"/>
      <c r="C10947" s="220"/>
      <c r="D10947" s="220"/>
      <c r="E10947" s="220"/>
      <c r="F10947" s="220"/>
      <c r="G10947" s="220"/>
      <c r="H10947" s="220"/>
      <c r="I10947" s="220"/>
      <c r="J10947" s="220"/>
      <c r="K10947" s="220"/>
      <c r="L10947" s="220"/>
      <c r="M10947" s="326"/>
      <c r="N10947" s="220"/>
      <c r="O10947" s="220"/>
      <c r="P10947" s="220"/>
      <c r="Q10947" s="326"/>
      <c r="R10947" s="326"/>
      <c r="S10947" s="326"/>
      <c r="T10947" s="326"/>
    </row>
    <row r="10948" spans="1:20">
      <c r="A10948" s="220"/>
      <c r="B10948" s="220"/>
      <c r="C10948" s="220"/>
      <c r="D10948" s="220"/>
      <c r="E10948" s="220"/>
      <c r="F10948" s="220"/>
      <c r="G10948" s="220"/>
      <c r="H10948" s="220"/>
      <c r="I10948" s="220"/>
      <c r="J10948" s="220"/>
      <c r="K10948" s="220"/>
      <c r="L10948" s="220"/>
      <c r="M10948" s="326"/>
      <c r="N10948" s="220"/>
      <c r="O10948" s="220"/>
      <c r="P10948" s="220"/>
      <c r="Q10948" s="326"/>
      <c r="R10948" s="326"/>
      <c r="S10948" s="326"/>
      <c r="T10948" s="326"/>
    </row>
    <row r="10949" spans="1:20">
      <c r="A10949" s="220"/>
      <c r="B10949" s="220"/>
      <c r="C10949" s="220"/>
      <c r="D10949" s="220"/>
      <c r="E10949" s="220"/>
      <c r="F10949" s="220"/>
      <c r="G10949" s="220"/>
      <c r="H10949" s="220"/>
      <c r="I10949" s="220"/>
      <c r="J10949" s="220"/>
      <c r="K10949" s="220"/>
      <c r="L10949" s="220"/>
      <c r="M10949" s="326"/>
      <c r="N10949" s="220"/>
      <c r="O10949" s="220"/>
      <c r="P10949" s="220"/>
      <c r="Q10949" s="326"/>
      <c r="R10949" s="326"/>
      <c r="S10949" s="326"/>
      <c r="T10949" s="326"/>
    </row>
    <row r="10950" spans="1:20">
      <c r="A10950" s="220"/>
      <c r="B10950" s="220"/>
      <c r="C10950" s="220"/>
      <c r="D10950" s="220"/>
      <c r="E10950" s="220"/>
      <c r="F10950" s="220"/>
      <c r="G10950" s="220"/>
      <c r="H10950" s="220"/>
      <c r="I10950" s="220"/>
      <c r="J10950" s="220"/>
      <c r="K10950" s="220"/>
      <c r="L10950" s="220"/>
      <c r="M10950" s="326"/>
      <c r="N10950" s="220"/>
      <c r="O10950" s="220"/>
      <c r="P10950" s="220"/>
      <c r="Q10950" s="326"/>
      <c r="R10950" s="326"/>
      <c r="S10950" s="326"/>
      <c r="T10950" s="326"/>
    </row>
    <row r="10951" spans="1:20">
      <c r="A10951" s="220"/>
      <c r="B10951" s="220"/>
      <c r="C10951" s="220"/>
      <c r="D10951" s="220"/>
      <c r="E10951" s="220"/>
      <c r="F10951" s="220"/>
      <c r="G10951" s="220"/>
      <c r="H10951" s="220"/>
      <c r="I10951" s="220"/>
      <c r="J10951" s="220"/>
      <c r="K10951" s="220"/>
      <c r="L10951" s="220"/>
      <c r="M10951" s="326"/>
      <c r="N10951" s="220"/>
      <c r="O10951" s="220"/>
      <c r="P10951" s="220"/>
      <c r="Q10951" s="326"/>
      <c r="R10951" s="326"/>
      <c r="S10951" s="326"/>
      <c r="T10951" s="326"/>
    </row>
    <row r="10952" spans="1:20">
      <c r="A10952" s="220"/>
      <c r="B10952" s="220"/>
      <c r="C10952" s="220"/>
      <c r="D10952" s="220"/>
      <c r="E10952" s="220"/>
      <c r="F10952" s="220"/>
      <c r="G10952" s="220"/>
      <c r="H10952" s="220"/>
      <c r="I10952" s="220"/>
      <c r="J10952" s="220"/>
      <c r="K10952" s="220"/>
      <c r="L10952" s="220"/>
      <c r="M10952" s="326"/>
      <c r="N10952" s="220"/>
      <c r="O10952" s="220"/>
      <c r="P10952" s="220"/>
      <c r="Q10952" s="326"/>
      <c r="R10952" s="326"/>
      <c r="S10952" s="326"/>
      <c r="T10952" s="326"/>
    </row>
    <row r="10953" spans="1:20">
      <c r="A10953" s="220"/>
      <c r="B10953" s="220"/>
      <c r="C10953" s="220"/>
      <c r="D10953" s="220"/>
      <c r="E10953" s="220"/>
      <c r="F10953" s="220"/>
      <c r="G10953" s="220"/>
      <c r="H10953" s="220"/>
      <c r="I10953" s="220"/>
      <c r="J10953" s="220"/>
      <c r="K10953" s="220"/>
      <c r="L10953" s="220"/>
      <c r="M10953" s="326"/>
      <c r="N10953" s="220"/>
      <c r="O10953" s="220"/>
      <c r="P10953" s="220"/>
      <c r="Q10953" s="326"/>
      <c r="R10953" s="326"/>
      <c r="S10953" s="326"/>
      <c r="T10953" s="326"/>
    </row>
    <row r="10954" spans="1:20">
      <c r="A10954" s="220"/>
      <c r="B10954" s="220"/>
      <c r="C10954" s="220"/>
      <c r="D10954" s="220"/>
      <c r="E10954" s="220"/>
      <c r="F10954" s="220"/>
      <c r="G10954" s="220"/>
      <c r="H10954" s="220"/>
      <c r="I10954" s="220"/>
      <c r="J10954" s="220"/>
      <c r="K10954" s="220"/>
      <c r="L10954" s="220"/>
      <c r="M10954" s="326"/>
      <c r="N10954" s="220"/>
      <c r="O10954" s="220"/>
      <c r="P10954" s="220"/>
      <c r="Q10954" s="326"/>
      <c r="R10954" s="326"/>
      <c r="S10954" s="326"/>
      <c r="T10954" s="326"/>
    </row>
    <row r="10955" spans="1:20">
      <c r="A10955" s="220"/>
      <c r="B10955" s="220"/>
      <c r="C10955" s="220"/>
      <c r="D10955" s="220"/>
      <c r="E10955" s="220"/>
      <c r="F10955" s="220"/>
      <c r="G10955" s="220"/>
      <c r="H10955" s="220"/>
      <c r="I10955" s="220"/>
      <c r="J10955" s="220"/>
      <c r="K10955" s="220"/>
      <c r="L10955" s="220"/>
      <c r="M10955" s="326"/>
      <c r="N10955" s="220"/>
      <c r="O10955" s="220"/>
      <c r="P10955" s="220"/>
      <c r="Q10955" s="326"/>
      <c r="R10955" s="326"/>
      <c r="S10955" s="326"/>
      <c r="T10955" s="326"/>
    </row>
    <row r="10956" spans="1:20">
      <c r="A10956" s="220"/>
      <c r="B10956" s="220"/>
      <c r="C10956" s="220"/>
      <c r="D10956" s="220"/>
      <c r="E10956" s="220"/>
      <c r="F10956" s="220"/>
      <c r="G10956" s="220"/>
      <c r="H10956" s="220"/>
      <c r="I10956" s="220"/>
      <c r="J10956" s="220"/>
      <c r="K10956" s="220"/>
      <c r="L10956" s="220"/>
      <c r="M10956" s="326"/>
      <c r="N10956" s="220"/>
      <c r="O10956" s="220"/>
      <c r="P10956" s="220"/>
      <c r="Q10956" s="326"/>
      <c r="R10956" s="326"/>
      <c r="S10956" s="326"/>
      <c r="T10956" s="326"/>
    </row>
    <row r="10957" spans="1:20">
      <c r="A10957" s="220"/>
      <c r="B10957" s="220"/>
      <c r="C10957" s="220"/>
      <c r="D10957" s="220"/>
      <c r="E10957" s="220"/>
      <c r="F10957" s="220"/>
      <c r="G10957" s="220"/>
      <c r="H10957" s="220"/>
      <c r="I10957" s="220"/>
      <c r="J10957" s="220"/>
      <c r="K10957" s="220"/>
      <c r="L10957" s="220"/>
      <c r="M10957" s="326"/>
      <c r="N10957" s="220"/>
      <c r="O10957" s="220"/>
      <c r="P10957" s="220"/>
      <c r="Q10957" s="326"/>
      <c r="R10957" s="326"/>
      <c r="S10957" s="326"/>
      <c r="T10957" s="326"/>
    </row>
    <row r="10958" spans="1:20">
      <c r="A10958" s="220"/>
      <c r="B10958" s="220"/>
      <c r="C10958" s="220"/>
      <c r="D10958" s="220"/>
      <c r="E10958" s="220"/>
      <c r="F10958" s="220"/>
      <c r="G10958" s="220"/>
      <c r="H10958" s="220"/>
      <c r="I10958" s="220"/>
      <c r="J10958" s="220"/>
      <c r="K10958" s="220"/>
      <c r="L10958" s="220"/>
      <c r="M10958" s="326"/>
      <c r="N10958" s="220"/>
      <c r="O10958" s="220"/>
      <c r="P10958" s="220"/>
      <c r="Q10958" s="326"/>
      <c r="R10958" s="326"/>
      <c r="S10958" s="326"/>
      <c r="T10958" s="326"/>
    </row>
    <row r="10959" spans="1:20">
      <c r="A10959" s="220"/>
      <c r="B10959" s="220"/>
      <c r="C10959" s="220"/>
      <c r="D10959" s="220"/>
      <c r="E10959" s="220"/>
      <c r="F10959" s="220"/>
      <c r="G10959" s="220"/>
      <c r="H10959" s="220"/>
      <c r="I10959" s="220"/>
      <c r="J10959" s="220"/>
      <c r="K10959" s="220"/>
      <c r="L10959" s="220"/>
      <c r="M10959" s="326"/>
      <c r="N10959" s="220"/>
      <c r="O10959" s="220"/>
      <c r="P10959" s="220"/>
      <c r="Q10959" s="326"/>
      <c r="R10959" s="326"/>
      <c r="S10959" s="326"/>
      <c r="T10959" s="326"/>
    </row>
    <row r="10960" spans="1:20">
      <c r="A10960" s="220"/>
      <c r="B10960" s="220"/>
      <c r="C10960" s="220"/>
      <c r="D10960" s="220"/>
      <c r="E10960" s="220"/>
      <c r="F10960" s="220"/>
      <c r="G10960" s="220"/>
      <c r="H10960" s="220"/>
      <c r="I10960" s="220"/>
      <c r="J10960" s="220"/>
      <c r="K10960" s="220"/>
      <c r="L10960" s="220"/>
      <c r="M10960" s="326"/>
      <c r="N10960" s="220"/>
      <c r="O10960" s="220"/>
      <c r="P10960" s="220"/>
      <c r="Q10960" s="326"/>
      <c r="R10960" s="326"/>
      <c r="S10960" s="326"/>
      <c r="T10960" s="326"/>
    </row>
    <row r="10961" spans="1:20">
      <c r="A10961" s="220"/>
      <c r="B10961" s="220"/>
      <c r="C10961" s="220"/>
      <c r="D10961" s="220"/>
      <c r="E10961" s="220"/>
      <c r="F10961" s="220"/>
      <c r="G10961" s="220"/>
      <c r="H10961" s="220"/>
      <c r="I10961" s="220"/>
      <c r="J10961" s="220"/>
      <c r="K10961" s="220"/>
      <c r="L10961" s="220"/>
      <c r="M10961" s="326"/>
      <c r="N10961" s="220"/>
      <c r="O10961" s="220"/>
      <c r="P10961" s="220"/>
      <c r="Q10961" s="326"/>
      <c r="R10961" s="326"/>
      <c r="S10961" s="326"/>
      <c r="T10961" s="326"/>
    </row>
    <row r="10962" spans="1:20">
      <c r="A10962" s="220"/>
      <c r="B10962" s="220"/>
      <c r="C10962" s="220"/>
      <c r="D10962" s="220"/>
      <c r="E10962" s="220"/>
      <c r="F10962" s="220"/>
      <c r="G10962" s="220"/>
      <c r="H10962" s="220"/>
      <c r="I10962" s="220"/>
      <c r="J10962" s="220"/>
      <c r="K10962" s="220"/>
      <c r="L10962" s="220"/>
      <c r="M10962" s="326"/>
      <c r="N10962" s="220"/>
      <c r="O10962" s="220"/>
      <c r="P10962" s="220"/>
      <c r="Q10962" s="326"/>
      <c r="R10962" s="326"/>
      <c r="S10962" s="326"/>
      <c r="T10962" s="326"/>
    </row>
    <row r="10963" spans="1:20">
      <c r="A10963" s="220"/>
      <c r="B10963" s="220"/>
      <c r="C10963" s="220"/>
      <c r="D10963" s="220"/>
      <c r="E10963" s="220"/>
      <c r="F10963" s="220"/>
      <c r="G10963" s="220"/>
      <c r="H10963" s="220"/>
      <c r="I10963" s="220"/>
      <c r="J10963" s="220"/>
      <c r="K10963" s="220"/>
      <c r="L10963" s="220"/>
      <c r="M10963" s="326"/>
      <c r="N10963" s="220"/>
      <c r="O10963" s="220"/>
      <c r="P10963" s="220"/>
      <c r="Q10963" s="326"/>
      <c r="R10963" s="326"/>
      <c r="S10963" s="326"/>
      <c r="T10963" s="326"/>
    </row>
    <row r="10964" spans="1:20">
      <c r="A10964" s="220"/>
      <c r="B10964" s="220"/>
      <c r="C10964" s="220"/>
      <c r="D10964" s="220"/>
      <c r="E10964" s="220"/>
      <c r="F10964" s="220"/>
      <c r="G10964" s="220"/>
      <c r="H10964" s="220"/>
      <c r="I10964" s="220"/>
      <c r="J10964" s="220"/>
      <c r="K10964" s="220"/>
      <c r="L10964" s="220"/>
      <c r="M10964" s="326"/>
      <c r="N10964" s="220"/>
      <c r="O10964" s="220"/>
      <c r="P10964" s="220"/>
      <c r="Q10964" s="326"/>
      <c r="R10964" s="326"/>
      <c r="S10964" s="326"/>
      <c r="T10964" s="326"/>
    </row>
    <row r="10965" spans="1:20">
      <c r="A10965" s="220"/>
      <c r="B10965" s="220"/>
      <c r="C10965" s="220"/>
      <c r="D10965" s="220"/>
      <c r="E10965" s="220"/>
      <c r="F10965" s="220"/>
      <c r="G10965" s="220"/>
      <c r="H10965" s="220"/>
      <c r="I10965" s="220"/>
      <c r="J10965" s="220"/>
      <c r="K10965" s="220"/>
      <c r="L10965" s="220"/>
      <c r="M10965" s="326"/>
      <c r="N10965" s="220"/>
      <c r="O10965" s="220"/>
      <c r="P10965" s="220"/>
      <c r="Q10965" s="326"/>
      <c r="R10965" s="326"/>
      <c r="S10965" s="326"/>
      <c r="T10965" s="326"/>
    </row>
    <row r="10966" spans="1:20">
      <c r="A10966" s="220"/>
      <c r="B10966" s="220"/>
      <c r="C10966" s="220"/>
      <c r="D10966" s="220"/>
      <c r="E10966" s="220"/>
      <c r="F10966" s="220"/>
      <c r="G10966" s="220"/>
      <c r="H10966" s="220"/>
      <c r="I10966" s="220"/>
      <c r="J10966" s="220"/>
      <c r="K10966" s="220"/>
      <c r="L10966" s="220"/>
      <c r="M10966" s="326"/>
      <c r="N10966" s="220"/>
      <c r="O10966" s="220"/>
      <c r="P10966" s="220"/>
      <c r="Q10966" s="326"/>
      <c r="R10966" s="326"/>
      <c r="S10966" s="326"/>
      <c r="T10966" s="326"/>
    </row>
    <row r="10967" spans="1:20">
      <c r="A10967" s="220"/>
      <c r="B10967" s="220"/>
      <c r="C10967" s="220"/>
      <c r="D10967" s="220"/>
      <c r="E10967" s="220"/>
      <c r="F10967" s="220"/>
      <c r="G10967" s="220"/>
      <c r="H10967" s="220"/>
      <c r="I10967" s="220"/>
      <c r="J10967" s="220"/>
      <c r="K10967" s="220"/>
      <c r="L10967" s="220"/>
      <c r="M10967" s="326"/>
      <c r="N10967" s="220"/>
      <c r="O10967" s="220"/>
      <c r="P10967" s="220"/>
      <c r="Q10967" s="326"/>
      <c r="R10967" s="326"/>
      <c r="S10967" s="326"/>
      <c r="T10967" s="326"/>
    </row>
    <row r="10968" spans="1:20">
      <c r="A10968" s="220"/>
      <c r="B10968" s="220"/>
      <c r="C10968" s="220"/>
      <c r="D10968" s="220"/>
      <c r="E10968" s="220"/>
      <c r="F10968" s="220"/>
      <c r="G10968" s="220"/>
      <c r="H10968" s="220"/>
      <c r="I10968" s="220"/>
      <c r="J10968" s="220"/>
      <c r="K10968" s="220"/>
      <c r="L10968" s="220"/>
      <c r="M10968" s="326"/>
      <c r="N10968" s="220"/>
      <c r="O10968" s="220"/>
      <c r="P10968" s="220"/>
      <c r="Q10968" s="326"/>
      <c r="R10968" s="326"/>
      <c r="S10968" s="326"/>
      <c r="T10968" s="326"/>
    </row>
    <row r="10969" spans="1:20">
      <c r="A10969" s="220"/>
      <c r="B10969" s="220"/>
      <c r="C10969" s="220"/>
      <c r="D10969" s="220"/>
      <c r="E10969" s="220"/>
      <c r="F10969" s="220"/>
      <c r="G10969" s="220"/>
      <c r="H10969" s="220"/>
      <c r="I10969" s="220"/>
      <c r="J10969" s="220"/>
      <c r="K10969" s="220"/>
      <c r="L10969" s="220"/>
      <c r="M10969" s="326"/>
      <c r="N10969" s="220"/>
      <c r="O10969" s="220"/>
      <c r="P10969" s="220"/>
      <c r="Q10969" s="326"/>
      <c r="R10969" s="326"/>
      <c r="S10969" s="326"/>
      <c r="T10969" s="326"/>
    </row>
    <row r="10970" spans="1:20">
      <c r="A10970" s="220"/>
      <c r="B10970" s="220"/>
      <c r="C10970" s="220"/>
      <c r="D10970" s="220"/>
      <c r="E10970" s="220"/>
      <c r="F10970" s="220"/>
      <c r="G10970" s="220"/>
      <c r="H10970" s="220"/>
      <c r="I10970" s="220"/>
      <c r="J10970" s="220"/>
      <c r="K10970" s="220"/>
      <c r="L10970" s="220"/>
      <c r="M10970" s="326"/>
      <c r="N10970" s="220"/>
      <c r="O10970" s="220"/>
      <c r="P10970" s="220"/>
      <c r="Q10970" s="326"/>
      <c r="R10970" s="326"/>
      <c r="S10970" s="326"/>
      <c r="T10970" s="326"/>
    </row>
    <row r="10971" spans="1:20">
      <c r="A10971" s="220"/>
      <c r="B10971" s="220"/>
      <c r="C10971" s="220"/>
      <c r="D10971" s="220"/>
      <c r="E10971" s="220"/>
      <c r="F10971" s="220"/>
      <c r="G10971" s="220"/>
      <c r="H10971" s="220"/>
      <c r="I10971" s="220"/>
      <c r="J10971" s="220"/>
      <c r="K10971" s="220"/>
      <c r="L10971" s="220"/>
      <c r="M10971" s="326"/>
      <c r="N10971" s="220"/>
      <c r="O10971" s="220"/>
      <c r="P10971" s="220"/>
      <c r="Q10971" s="326"/>
      <c r="R10971" s="326"/>
      <c r="S10971" s="326"/>
      <c r="T10971" s="326"/>
    </row>
    <row r="10972" spans="1:20">
      <c r="A10972" s="220"/>
      <c r="B10972" s="220"/>
      <c r="C10972" s="220"/>
      <c r="D10972" s="220"/>
      <c r="E10972" s="220"/>
      <c r="F10972" s="220"/>
      <c r="G10972" s="220"/>
      <c r="H10972" s="220"/>
      <c r="I10972" s="220"/>
      <c r="J10972" s="220"/>
      <c r="K10972" s="220"/>
      <c r="L10972" s="220"/>
      <c r="M10972" s="326"/>
      <c r="N10972" s="220"/>
      <c r="O10972" s="220"/>
      <c r="P10972" s="220"/>
      <c r="Q10972" s="326"/>
      <c r="R10972" s="326"/>
      <c r="S10972" s="326"/>
      <c r="T10972" s="326"/>
    </row>
    <row r="10973" spans="1:20">
      <c r="A10973" s="220"/>
      <c r="B10973" s="220"/>
      <c r="C10973" s="220"/>
      <c r="D10973" s="220"/>
      <c r="E10973" s="220"/>
      <c r="F10973" s="220"/>
      <c r="G10973" s="220"/>
      <c r="H10973" s="220"/>
      <c r="I10973" s="220"/>
      <c r="J10973" s="220"/>
      <c r="K10973" s="220"/>
      <c r="L10973" s="220"/>
      <c r="M10973" s="326"/>
      <c r="N10973" s="220"/>
      <c r="O10973" s="220"/>
      <c r="P10973" s="220"/>
      <c r="Q10973" s="326"/>
      <c r="R10973" s="326"/>
      <c r="S10973" s="326"/>
      <c r="T10973" s="326"/>
    </row>
    <row r="10974" spans="1:20">
      <c r="A10974" s="220"/>
      <c r="B10974" s="220"/>
      <c r="C10974" s="220"/>
      <c r="D10974" s="220"/>
      <c r="E10974" s="220"/>
      <c r="F10974" s="220"/>
      <c r="G10974" s="220"/>
      <c r="H10974" s="220"/>
      <c r="I10974" s="220"/>
      <c r="J10974" s="220"/>
      <c r="K10974" s="220"/>
      <c r="L10974" s="220"/>
      <c r="M10974" s="326"/>
      <c r="N10974" s="220"/>
      <c r="O10974" s="220"/>
      <c r="P10974" s="220"/>
      <c r="Q10974" s="326"/>
      <c r="R10974" s="326"/>
      <c r="S10974" s="326"/>
      <c r="T10974" s="326"/>
    </row>
    <row r="10975" spans="1:20">
      <c r="A10975" s="220"/>
      <c r="B10975" s="220"/>
      <c r="C10975" s="220"/>
      <c r="D10975" s="220"/>
      <c r="E10975" s="220"/>
      <c r="F10975" s="220"/>
      <c r="G10975" s="220"/>
      <c r="H10975" s="220"/>
      <c r="I10975" s="220"/>
      <c r="J10975" s="220"/>
      <c r="K10975" s="220"/>
      <c r="L10975" s="220"/>
      <c r="M10975" s="326"/>
      <c r="N10975" s="220"/>
      <c r="O10975" s="220"/>
      <c r="P10975" s="220"/>
      <c r="Q10975" s="326"/>
      <c r="R10975" s="326"/>
      <c r="S10975" s="326"/>
      <c r="T10975" s="326"/>
    </row>
    <row r="10976" spans="1:20">
      <c r="A10976" s="220"/>
      <c r="B10976" s="220"/>
      <c r="C10976" s="220"/>
      <c r="D10976" s="220"/>
      <c r="E10976" s="220"/>
      <c r="F10976" s="220"/>
      <c r="G10976" s="220"/>
      <c r="H10976" s="220"/>
      <c r="I10976" s="220"/>
      <c r="J10976" s="220"/>
      <c r="K10976" s="220"/>
      <c r="L10976" s="220"/>
      <c r="M10976" s="326"/>
      <c r="N10976" s="220"/>
      <c r="O10976" s="220"/>
      <c r="P10976" s="220"/>
      <c r="Q10976" s="326"/>
      <c r="R10976" s="326"/>
      <c r="S10976" s="326"/>
      <c r="T10976" s="326"/>
    </row>
    <row r="10977" spans="1:20">
      <c r="A10977" s="220"/>
      <c r="B10977" s="220"/>
      <c r="C10977" s="220"/>
      <c r="D10977" s="220"/>
      <c r="E10977" s="220"/>
      <c r="F10977" s="220"/>
      <c r="G10977" s="220"/>
      <c r="H10977" s="220"/>
      <c r="I10977" s="220"/>
      <c r="J10977" s="220"/>
      <c r="K10977" s="220"/>
      <c r="L10977" s="220"/>
      <c r="M10977" s="326"/>
      <c r="N10977" s="220"/>
      <c r="O10977" s="220"/>
      <c r="P10977" s="220"/>
      <c r="Q10977" s="326"/>
      <c r="R10977" s="326"/>
      <c r="S10977" s="326"/>
      <c r="T10977" s="326"/>
    </row>
    <row r="10978" spans="1:20">
      <c r="A10978" s="220"/>
      <c r="B10978" s="220"/>
      <c r="C10978" s="220"/>
      <c r="D10978" s="220"/>
      <c r="E10978" s="220"/>
      <c r="F10978" s="220"/>
      <c r="G10978" s="220"/>
      <c r="H10978" s="220"/>
      <c r="I10978" s="220"/>
      <c r="J10978" s="220"/>
      <c r="K10978" s="220"/>
      <c r="L10978" s="220"/>
      <c r="M10978" s="326"/>
      <c r="N10978" s="220"/>
      <c r="O10978" s="220"/>
      <c r="P10978" s="220"/>
      <c r="Q10978" s="326"/>
      <c r="R10978" s="326"/>
      <c r="S10978" s="326"/>
      <c r="T10978" s="326"/>
    </row>
    <row r="10979" spans="1:20">
      <c r="A10979" s="220"/>
      <c r="B10979" s="220"/>
      <c r="C10979" s="220"/>
      <c r="D10979" s="220"/>
      <c r="E10979" s="220"/>
      <c r="F10979" s="220"/>
      <c r="G10979" s="220"/>
      <c r="H10979" s="220"/>
      <c r="I10979" s="220"/>
      <c r="J10979" s="220"/>
      <c r="K10979" s="220"/>
      <c r="L10979" s="220"/>
      <c r="M10979" s="326"/>
      <c r="N10979" s="220"/>
      <c r="O10979" s="220"/>
      <c r="P10979" s="220"/>
      <c r="Q10979" s="326"/>
      <c r="R10979" s="326"/>
      <c r="S10979" s="326"/>
      <c r="T10979" s="326"/>
    </row>
    <row r="10980" spans="1:20">
      <c r="A10980" s="220"/>
      <c r="B10980" s="220"/>
      <c r="C10980" s="220"/>
      <c r="D10980" s="220"/>
      <c r="E10980" s="220"/>
      <c r="F10980" s="220"/>
      <c r="G10980" s="220"/>
      <c r="H10980" s="220"/>
      <c r="I10980" s="220"/>
      <c r="J10980" s="220"/>
      <c r="K10980" s="220"/>
      <c r="L10980" s="220"/>
      <c r="M10980" s="326"/>
      <c r="N10980" s="220"/>
      <c r="O10980" s="220"/>
      <c r="P10980" s="220"/>
      <c r="Q10980" s="326"/>
      <c r="R10980" s="326"/>
      <c r="S10980" s="326"/>
      <c r="T10980" s="326"/>
    </row>
    <row r="10981" spans="1:20">
      <c r="A10981" s="220"/>
      <c r="B10981" s="220"/>
      <c r="C10981" s="220"/>
      <c r="D10981" s="220"/>
      <c r="E10981" s="220"/>
      <c r="F10981" s="220"/>
      <c r="G10981" s="220"/>
      <c r="H10981" s="220"/>
      <c r="I10981" s="220"/>
      <c r="J10981" s="220"/>
      <c r="K10981" s="220"/>
      <c r="L10981" s="220"/>
      <c r="M10981" s="326"/>
      <c r="N10981" s="220"/>
      <c r="O10981" s="220"/>
      <c r="P10981" s="220"/>
      <c r="Q10981" s="326"/>
      <c r="R10981" s="326"/>
      <c r="S10981" s="326"/>
      <c r="T10981" s="326"/>
    </row>
    <row r="10982" spans="1:20">
      <c r="A10982" s="220"/>
      <c r="B10982" s="220"/>
      <c r="C10982" s="220"/>
      <c r="D10982" s="220"/>
      <c r="E10982" s="220"/>
      <c r="F10982" s="220"/>
      <c r="G10982" s="220"/>
      <c r="H10982" s="220"/>
      <c r="I10982" s="220"/>
      <c r="J10982" s="220"/>
      <c r="K10982" s="220"/>
      <c r="L10982" s="220"/>
      <c r="M10982" s="326"/>
      <c r="N10982" s="220"/>
      <c r="O10982" s="220"/>
      <c r="P10982" s="220"/>
      <c r="Q10982" s="326"/>
      <c r="R10982" s="326"/>
      <c r="S10982" s="326"/>
      <c r="T10982" s="326"/>
    </row>
    <row r="10983" spans="1:20">
      <c r="A10983" s="220"/>
      <c r="B10983" s="220"/>
      <c r="C10983" s="220"/>
      <c r="D10983" s="220"/>
      <c r="E10983" s="220"/>
      <c r="F10983" s="220"/>
      <c r="G10983" s="220"/>
      <c r="H10983" s="220"/>
      <c r="I10983" s="220"/>
      <c r="J10983" s="220"/>
      <c r="K10983" s="220"/>
      <c r="L10983" s="220"/>
      <c r="M10983" s="326"/>
      <c r="N10983" s="220"/>
      <c r="O10983" s="220"/>
      <c r="P10983" s="220"/>
      <c r="Q10983" s="326"/>
      <c r="R10983" s="326"/>
      <c r="S10983" s="326"/>
      <c r="T10983" s="326"/>
    </row>
    <row r="10984" spans="1:20">
      <c r="A10984" s="220"/>
      <c r="B10984" s="220"/>
      <c r="C10984" s="220"/>
      <c r="D10984" s="220"/>
      <c r="E10984" s="220"/>
      <c r="F10984" s="220"/>
      <c r="G10984" s="220"/>
      <c r="H10984" s="220"/>
      <c r="I10984" s="220"/>
      <c r="J10984" s="220"/>
      <c r="K10984" s="220"/>
      <c r="L10984" s="220"/>
      <c r="M10984" s="326"/>
      <c r="N10984" s="220"/>
      <c r="O10984" s="220"/>
      <c r="P10984" s="220"/>
      <c r="Q10984" s="326"/>
      <c r="R10984" s="326"/>
      <c r="S10984" s="326"/>
      <c r="T10984" s="326"/>
    </row>
    <row r="10985" spans="1:20">
      <c r="A10985" s="220"/>
      <c r="B10985" s="220"/>
      <c r="C10985" s="220"/>
      <c r="D10985" s="220"/>
      <c r="E10985" s="220"/>
      <c r="F10985" s="220"/>
      <c r="G10985" s="220"/>
      <c r="H10985" s="220"/>
      <c r="I10985" s="220"/>
      <c r="J10985" s="220"/>
      <c r="K10985" s="220"/>
      <c r="L10985" s="220"/>
      <c r="M10985" s="326"/>
      <c r="N10985" s="220"/>
      <c r="O10985" s="220"/>
      <c r="P10985" s="220"/>
      <c r="Q10985" s="326"/>
      <c r="R10985" s="326"/>
      <c r="S10985" s="326"/>
      <c r="T10985" s="326"/>
    </row>
    <row r="10986" spans="1:20">
      <c r="A10986" s="220"/>
      <c r="B10986" s="220"/>
      <c r="C10986" s="220"/>
      <c r="D10986" s="220"/>
      <c r="E10986" s="220"/>
      <c r="F10986" s="220"/>
      <c r="G10986" s="220"/>
      <c r="H10986" s="220"/>
      <c r="I10986" s="220"/>
      <c r="J10986" s="220"/>
      <c r="K10986" s="220"/>
      <c r="L10986" s="220"/>
      <c r="M10986" s="326"/>
      <c r="N10986" s="220"/>
      <c r="O10986" s="220"/>
      <c r="P10986" s="220"/>
      <c r="Q10986" s="326"/>
      <c r="R10986" s="326"/>
      <c r="S10986" s="326"/>
      <c r="T10986" s="326"/>
    </row>
    <row r="10987" spans="1:20">
      <c r="A10987" s="220"/>
      <c r="B10987" s="220"/>
      <c r="C10987" s="220"/>
      <c r="D10987" s="220"/>
      <c r="E10987" s="220"/>
      <c r="F10987" s="220"/>
      <c r="G10987" s="220"/>
      <c r="H10987" s="220"/>
      <c r="I10987" s="220"/>
      <c r="J10987" s="220"/>
      <c r="K10987" s="220"/>
      <c r="L10987" s="220"/>
      <c r="M10987" s="326"/>
      <c r="N10987" s="220"/>
      <c r="O10987" s="220"/>
      <c r="P10987" s="220"/>
      <c r="Q10987" s="326"/>
      <c r="R10987" s="326"/>
      <c r="S10987" s="326"/>
      <c r="T10987" s="326"/>
    </row>
    <row r="10988" spans="1:20">
      <c r="A10988" s="220"/>
      <c r="B10988" s="220"/>
      <c r="C10988" s="220"/>
      <c r="D10988" s="220"/>
      <c r="E10988" s="220"/>
      <c r="F10988" s="220"/>
      <c r="G10988" s="220"/>
      <c r="H10988" s="220"/>
      <c r="I10988" s="220"/>
      <c r="J10988" s="220"/>
      <c r="K10988" s="220"/>
      <c r="L10988" s="220"/>
      <c r="M10988" s="326"/>
      <c r="N10988" s="220"/>
      <c r="O10988" s="220"/>
      <c r="P10988" s="220"/>
      <c r="Q10988" s="326"/>
      <c r="R10988" s="326"/>
      <c r="S10988" s="326"/>
      <c r="T10988" s="326"/>
    </row>
    <row r="10989" spans="1:20">
      <c r="A10989" s="220"/>
      <c r="B10989" s="220"/>
      <c r="C10989" s="220"/>
      <c r="D10989" s="220"/>
      <c r="E10989" s="220"/>
      <c r="F10989" s="220"/>
      <c r="G10989" s="220"/>
      <c r="H10989" s="220"/>
      <c r="I10989" s="220"/>
      <c r="J10989" s="220"/>
      <c r="K10989" s="220"/>
      <c r="L10989" s="220"/>
      <c r="M10989" s="326"/>
      <c r="N10989" s="220"/>
      <c r="O10989" s="220"/>
      <c r="P10989" s="220"/>
      <c r="Q10989" s="326"/>
      <c r="R10989" s="326"/>
      <c r="S10989" s="326"/>
      <c r="T10989" s="326"/>
    </row>
    <row r="10990" spans="1:20">
      <c r="A10990" s="220"/>
      <c r="B10990" s="220"/>
      <c r="C10990" s="220"/>
      <c r="D10990" s="220"/>
      <c r="E10990" s="220"/>
      <c r="F10990" s="220"/>
      <c r="G10990" s="220"/>
      <c r="H10990" s="220"/>
      <c r="I10990" s="220"/>
      <c r="J10990" s="220"/>
      <c r="K10990" s="220"/>
      <c r="L10990" s="220"/>
      <c r="M10990" s="326"/>
      <c r="N10990" s="220"/>
      <c r="O10990" s="220"/>
      <c r="P10990" s="220"/>
      <c r="Q10990" s="326"/>
      <c r="R10990" s="326"/>
      <c r="S10990" s="326"/>
      <c r="T10990" s="326"/>
    </row>
    <row r="10991" spans="1:20">
      <c r="A10991" s="220"/>
      <c r="B10991" s="220"/>
      <c r="C10991" s="220"/>
      <c r="D10991" s="220"/>
      <c r="E10991" s="220"/>
      <c r="F10991" s="220"/>
      <c r="G10991" s="220"/>
      <c r="H10991" s="220"/>
      <c r="I10991" s="220"/>
      <c r="J10991" s="220"/>
      <c r="K10991" s="220"/>
      <c r="L10991" s="220"/>
      <c r="M10991" s="326"/>
      <c r="N10991" s="220"/>
      <c r="O10991" s="220"/>
      <c r="P10991" s="220"/>
      <c r="Q10991" s="326"/>
      <c r="R10991" s="326"/>
      <c r="S10991" s="326"/>
      <c r="T10991" s="326"/>
    </row>
    <row r="10992" spans="1:20">
      <c r="A10992" s="220"/>
      <c r="B10992" s="220"/>
      <c r="C10992" s="220"/>
      <c r="D10992" s="220"/>
      <c r="E10992" s="220"/>
      <c r="F10992" s="220"/>
      <c r="G10992" s="220"/>
      <c r="H10992" s="220"/>
      <c r="I10992" s="220"/>
      <c r="J10992" s="220"/>
      <c r="K10992" s="220"/>
      <c r="L10992" s="220"/>
      <c r="M10992" s="326"/>
      <c r="N10992" s="220"/>
      <c r="O10992" s="220"/>
      <c r="P10992" s="220"/>
      <c r="Q10992" s="326"/>
      <c r="R10992" s="326"/>
      <c r="S10992" s="326"/>
      <c r="T10992" s="326"/>
    </row>
    <row r="10993" spans="1:20">
      <c r="A10993" s="220"/>
      <c r="B10993" s="220"/>
      <c r="C10993" s="220"/>
      <c r="D10993" s="220"/>
      <c r="E10993" s="220"/>
      <c r="F10993" s="220"/>
      <c r="G10993" s="220"/>
      <c r="H10993" s="220"/>
      <c r="I10993" s="220"/>
      <c r="J10993" s="220"/>
      <c r="K10993" s="220"/>
      <c r="L10993" s="220"/>
      <c r="M10993" s="326"/>
      <c r="N10993" s="220"/>
      <c r="O10993" s="220"/>
      <c r="P10993" s="220"/>
      <c r="Q10993" s="326"/>
      <c r="R10993" s="326"/>
      <c r="S10993" s="326"/>
      <c r="T10993" s="326"/>
    </row>
    <row r="10994" spans="1:20">
      <c r="A10994" s="220"/>
      <c r="B10994" s="220"/>
      <c r="C10994" s="220"/>
      <c r="D10994" s="220"/>
      <c r="E10994" s="220"/>
      <c r="F10994" s="220"/>
      <c r="G10994" s="220"/>
      <c r="H10994" s="220"/>
      <c r="I10994" s="220"/>
      <c r="J10994" s="220"/>
      <c r="K10994" s="220"/>
      <c r="L10994" s="220"/>
      <c r="M10994" s="326"/>
      <c r="N10994" s="220"/>
      <c r="O10994" s="220"/>
      <c r="P10994" s="220"/>
      <c r="Q10994" s="326"/>
      <c r="R10994" s="326"/>
      <c r="S10994" s="326"/>
      <c r="T10994" s="326"/>
    </row>
    <row r="10995" spans="1:20">
      <c r="A10995" s="220"/>
      <c r="B10995" s="220"/>
      <c r="C10995" s="220"/>
      <c r="D10995" s="220"/>
      <c r="E10995" s="220"/>
      <c r="F10995" s="220"/>
      <c r="G10995" s="220"/>
      <c r="H10995" s="220"/>
      <c r="I10995" s="220"/>
      <c r="J10995" s="220"/>
      <c r="K10995" s="220"/>
      <c r="L10995" s="220"/>
      <c r="M10995" s="326"/>
      <c r="N10995" s="220"/>
      <c r="O10995" s="220"/>
      <c r="P10995" s="220"/>
      <c r="Q10995" s="326"/>
      <c r="R10995" s="326"/>
      <c r="S10995" s="326"/>
      <c r="T10995" s="326"/>
    </row>
    <row r="10996" spans="1:20">
      <c r="A10996" s="220"/>
      <c r="B10996" s="220"/>
      <c r="C10996" s="220"/>
      <c r="D10996" s="220"/>
      <c r="E10996" s="220"/>
      <c r="F10996" s="220"/>
      <c r="G10996" s="220"/>
      <c r="H10996" s="220"/>
      <c r="I10996" s="220"/>
      <c r="J10996" s="220"/>
      <c r="K10996" s="220"/>
      <c r="L10996" s="220"/>
      <c r="M10996" s="326"/>
      <c r="N10996" s="220"/>
      <c r="O10996" s="220"/>
      <c r="P10996" s="220"/>
      <c r="Q10996" s="326"/>
      <c r="R10996" s="326"/>
      <c r="S10996" s="326"/>
      <c r="T10996" s="326"/>
    </row>
    <row r="10997" spans="1:20">
      <c r="A10997" s="220"/>
      <c r="B10997" s="220"/>
      <c r="C10997" s="220"/>
      <c r="D10997" s="220"/>
      <c r="E10997" s="220"/>
      <c r="F10997" s="220"/>
      <c r="G10997" s="220"/>
      <c r="H10997" s="220"/>
      <c r="I10997" s="220"/>
      <c r="J10997" s="220"/>
      <c r="K10997" s="220"/>
      <c r="L10997" s="220"/>
      <c r="M10997" s="326"/>
      <c r="N10997" s="220"/>
      <c r="O10997" s="220"/>
      <c r="P10997" s="220"/>
      <c r="Q10997" s="326"/>
      <c r="R10997" s="326"/>
      <c r="S10997" s="326"/>
      <c r="T10997" s="326"/>
    </row>
    <row r="10998" spans="1:20">
      <c r="A10998" s="220"/>
      <c r="B10998" s="220"/>
      <c r="C10998" s="220"/>
      <c r="D10998" s="220"/>
      <c r="E10998" s="220"/>
      <c r="F10998" s="220"/>
      <c r="G10998" s="220"/>
      <c r="H10998" s="220"/>
      <c r="I10998" s="220"/>
      <c r="J10998" s="220"/>
      <c r="K10998" s="220"/>
      <c r="L10998" s="220"/>
      <c r="M10998" s="326"/>
      <c r="N10998" s="220"/>
      <c r="O10998" s="220"/>
      <c r="P10998" s="220"/>
      <c r="Q10998" s="326"/>
      <c r="R10998" s="326"/>
      <c r="S10998" s="326"/>
      <c r="T10998" s="326"/>
    </row>
    <row r="10999" spans="1:20">
      <c r="A10999" s="220"/>
      <c r="B10999" s="220"/>
      <c r="C10999" s="220"/>
      <c r="D10999" s="220"/>
      <c r="E10999" s="220"/>
      <c r="F10999" s="220"/>
      <c r="G10999" s="220"/>
      <c r="H10999" s="220"/>
      <c r="I10999" s="220"/>
      <c r="J10999" s="220"/>
      <c r="K10999" s="220"/>
      <c r="L10999" s="220"/>
      <c r="M10999" s="326"/>
      <c r="N10999" s="220"/>
      <c r="O10999" s="220"/>
      <c r="P10999" s="220"/>
      <c r="Q10999" s="326"/>
      <c r="R10999" s="326"/>
      <c r="S10999" s="326"/>
      <c r="T10999" s="326"/>
    </row>
    <row r="11000" spans="1:20">
      <c r="A11000" s="220"/>
      <c r="B11000" s="220"/>
      <c r="C11000" s="220"/>
      <c r="D11000" s="220"/>
      <c r="E11000" s="220"/>
      <c r="F11000" s="220"/>
      <c r="G11000" s="220"/>
      <c r="H11000" s="220"/>
      <c r="I11000" s="220"/>
      <c r="J11000" s="220"/>
      <c r="K11000" s="220"/>
      <c r="L11000" s="220"/>
      <c r="M11000" s="326"/>
      <c r="N11000" s="220"/>
      <c r="O11000" s="220"/>
      <c r="P11000" s="220"/>
      <c r="Q11000" s="326"/>
      <c r="R11000" s="326"/>
      <c r="S11000" s="326"/>
      <c r="T11000" s="326"/>
    </row>
    <row r="11001" spans="1:20">
      <c r="A11001" s="220"/>
      <c r="B11001" s="220"/>
      <c r="C11001" s="220"/>
      <c r="D11001" s="220"/>
      <c r="E11001" s="220"/>
      <c r="F11001" s="220"/>
      <c r="G11001" s="220"/>
      <c r="H11001" s="220"/>
      <c r="I11001" s="220"/>
      <c r="J11001" s="220"/>
      <c r="K11001" s="220"/>
      <c r="L11001" s="220"/>
      <c r="M11001" s="326"/>
      <c r="N11001" s="220"/>
      <c r="O11001" s="220"/>
      <c r="P11001" s="220"/>
      <c r="Q11001" s="326"/>
      <c r="R11001" s="326"/>
      <c r="S11001" s="326"/>
      <c r="T11001" s="326"/>
    </row>
    <row r="11002" spans="1:20">
      <c r="A11002" s="220"/>
      <c r="B11002" s="220"/>
      <c r="C11002" s="220"/>
      <c r="D11002" s="220"/>
      <c r="E11002" s="220"/>
      <c r="F11002" s="220"/>
      <c r="G11002" s="220"/>
      <c r="H11002" s="220"/>
      <c r="I11002" s="220"/>
      <c r="J11002" s="220"/>
      <c r="K11002" s="220"/>
      <c r="L11002" s="220"/>
      <c r="M11002" s="326"/>
      <c r="N11002" s="220"/>
      <c r="O11002" s="220"/>
      <c r="P11002" s="220"/>
      <c r="Q11002" s="326"/>
      <c r="R11002" s="326"/>
      <c r="S11002" s="326"/>
      <c r="T11002" s="326"/>
    </row>
    <row r="11003" spans="1:20">
      <c r="A11003" s="220"/>
      <c r="B11003" s="220"/>
      <c r="C11003" s="220"/>
      <c r="D11003" s="220"/>
      <c r="E11003" s="220"/>
      <c r="F11003" s="220"/>
      <c r="G11003" s="220"/>
      <c r="H11003" s="220"/>
      <c r="I11003" s="220"/>
      <c r="J11003" s="220"/>
      <c r="K11003" s="220"/>
      <c r="L11003" s="220"/>
      <c r="M11003" s="326"/>
      <c r="N11003" s="220"/>
      <c r="O11003" s="220"/>
      <c r="P11003" s="220"/>
      <c r="Q11003" s="326"/>
      <c r="R11003" s="326"/>
      <c r="S11003" s="326"/>
      <c r="T11003" s="326"/>
    </row>
    <row r="11004" spans="1:20">
      <c r="A11004" s="220"/>
      <c r="B11004" s="220"/>
      <c r="C11004" s="220"/>
      <c r="D11004" s="220"/>
      <c r="E11004" s="220"/>
      <c r="F11004" s="220"/>
      <c r="G11004" s="220"/>
      <c r="H11004" s="220"/>
      <c r="I11004" s="220"/>
      <c r="J11004" s="220"/>
      <c r="K11004" s="220"/>
      <c r="L11004" s="220"/>
      <c r="M11004" s="326"/>
      <c r="N11004" s="220"/>
      <c r="O11004" s="220"/>
      <c r="P11004" s="220"/>
      <c r="Q11004" s="326"/>
      <c r="R11004" s="326"/>
      <c r="S11004" s="326"/>
      <c r="T11004" s="326"/>
    </row>
    <row r="11005" spans="1:20">
      <c r="A11005" s="220"/>
      <c r="B11005" s="220"/>
      <c r="C11005" s="220"/>
      <c r="D11005" s="220"/>
      <c r="E11005" s="220"/>
      <c r="F11005" s="220"/>
      <c r="G11005" s="220"/>
      <c r="H11005" s="220"/>
      <c r="I11005" s="220"/>
      <c r="J11005" s="220"/>
      <c r="K11005" s="220"/>
      <c r="L11005" s="220"/>
      <c r="M11005" s="326"/>
      <c r="N11005" s="220"/>
      <c r="O11005" s="220"/>
      <c r="P11005" s="220"/>
      <c r="Q11005" s="326"/>
      <c r="R11005" s="326"/>
      <c r="S11005" s="326"/>
      <c r="T11005" s="326"/>
    </row>
    <row r="11006" spans="1:20">
      <c r="A11006" s="220"/>
      <c r="B11006" s="220"/>
      <c r="C11006" s="220"/>
      <c r="D11006" s="220"/>
      <c r="E11006" s="220"/>
      <c r="F11006" s="220"/>
      <c r="G11006" s="220"/>
      <c r="H11006" s="220"/>
      <c r="I11006" s="220"/>
      <c r="J11006" s="220"/>
      <c r="K11006" s="220"/>
      <c r="L11006" s="220"/>
      <c r="M11006" s="326"/>
      <c r="N11006" s="220"/>
      <c r="O11006" s="220"/>
      <c r="P11006" s="220"/>
      <c r="Q11006" s="326"/>
      <c r="R11006" s="326"/>
      <c r="S11006" s="326"/>
      <c r="T11006" s="326"/>
    </row>
    <row r="11007" spans="1:20">
      <c r="A11007" s="220"/>
      <c r="B11007" s="220"/>
      <c r="C11007" s="220"/>
      <c r="D11007" s="220"/>
      <c r="E11007" s="220"/>
      <c r="F11007" s="220"/>
      <c r="G11007" s="220"/>
      <c r="H11007" s="220"/>
      <c r="I11007" s="220"/>
      <c r="J11007" s="220"/>
      <c r="K11007" s="220"/>
      <c r="L11007" s="220"/>
      <c r="M11007" s="326"/>
      <c r="N11007" s="220"/>
      <c r="O11007" s="220"/>
      <c r="P11007" s="220"/>
      <c r="Q11007" s="326"/>
      <c r="R11007" s="326"/>
      <c r="S11007" s="326"/>
      <c r="T11007" s="326"/>
    </row>
    <row r="11008" spans="1:20">
      <c r="A11008" s="220"/>
      <c r="B11008" s="220"/>
      <c r="C11008" s="220"/>
      <c r="D11008" s="220"/>
      <c r="E11008" s="220"/>
      <c r="F11008" s="220"/>
      <c r="G11008" s="220"/>
      <c r="H11008" s="220"/>
      <c r="I11008" s="220"/>
      <c r="J11008" s="220"/>
      <c r="K11008" s="220"/>
      <c r="L11008" s="220"/>
      <c r="M11008" s="326"/>
      <c r="N11008" s="220"/>
      <c r="O11008" s="220"/>
      <c r="P11008" s="220"/>
      <c r="Q11008" s="326"/>
      <c r="R11008" s="326"/>
      <c r="S11008" s="326"/>
      <c r="T11008" s="326"/>
    </row>
    <row r="11009" spans="1:20">
      <c r="A11009" s="220"/>
      <c r="B11009" s="220"/>
      <c r="C11009" s="220"/>
      <c r="D11009" s="220"/>
      <c r="E11009" s="220"/>
      <c r="F11009" s="220"/>
      <c r="G11009" s="220"/>
      <c r="H11009" s="220"/>
      <c r="I11009" s="220"/>
      <c r="J11009" s="220"/>
      <c r="K11009" s="220"/>
      <c r="L11009" s="220"/>
      <c r="M11009" s="326"/>
      <c r="N11009" s="220"/>
      <c r="O11009" s="220"/>
      <c r="P11009" s="220"/>
      <c r="Q11009" s="326"/>
      <c r="R11009" s="326"/>
      <c r="S11009" s="326"/>
      <c r="T11009" s="326"/>
    </row>
    <row r="11010" spans="1:20">
      <c r="A11010" s="220"/>
      <c r="B11010" s="220"/>
      <c r="C11010" s="220"/>
      <c r="D11010" s="220"/>
      <c r="E11010" s="220"/>
      <c r="F11010" s="220"/>
      <c r="G11010" s="220"/>
      <c r="H11010" s="220"/>
      <c r="I11010" s="220"/>
      <c r="J11010" s="220"/>
      <c r="K11010" s="220"/>
      <c r="L11010" s="220"/>
      <c r="M11010" s="326"/>
      <c r="N11010" s="220"/>
      <c r="O11010" s="220"/>
      <c r="P11010" s="220"/>
      <c r="Q11010" s="326"/>
      <c r="R11010" s="326"/>
      <c r="S11010" s="326"/>
      <c r="T11010" s="326"/>
    </row>
    <row r="11011" spans="1:20">
      <c r="A11011" s="220"/>
      <c r="B11011" s="220"/>
      <c r="C11011" s="220"/>
      <c r="D11011" s="220"/>
      <c r="E11011" s="220"/>
      <c r="F11011" s="220"/>
      <c r="G11011" s="220"/>
      <c r="H11011" s="220"/>
      <c r="I11011" s="220"/>
      <c r="J11011" s="220"/>
      <c r="K11011" s="220"/>
      <c r="L11011" s="220"/>
      <c r="M11011" s="326"/>
      <c r="N11011" s="220"/>
      <c r="O11011" s="220"/>
      <c r="P11011" s="220"/>
      <c r="Q11011" s="326"/>
      <c r="R11011" s="326"/>
      <c r="S11011" s="326"/>
      <c r="T11011" s="326"/>
    </row>
    <row r="11012" spans="1:20">
      <c r="A11012" s="220"/>
      <c r="B11012" s="220"/>
      <c r="C11012" s="220"/>
      <c r="D11012" s="220"/>
      <c r="E11012" s="220"/>
      <c r="F11012" s="220"/>
      <c r="G11012" s="220"/>
      <c r="H11012" s="220"/>
      <c r="I11012" s="220"/>
      <c r="J11012" s="220"/>
      <c r="K11012" s="220"/>
      <c r="L11012" s="220"/>
      <c r="M11012" s="326"/>
      <c r="N11012" s="220"/>
      <c r="O11012" s="220"/>
      <c r="P11012" s="220"/>
      <c r="Q11012" s="326"/>
      <c r="R11012" s="326"/>
      <c r="S11012" s="326"/>
      <c r="T11012" s="326"/>
    </row>
    <row r="11013" spans="1:20">
      <c r="A11013" s="220"/>
      <c r="B11013" s="220"/>
      <c r="C11013" s="220"/>
      <c r="D11013" s="220"/>
      <c r="E11013" s="220"/>
      <c r="F11013" s="220"/>
      <c r="G11013" s="220"/>
      <c r="H11013" s="220"/>
      <c r="I11013" s="220"/>
      <c r="J11013" s="220"/>
      <c r="K11013" s="220"/>
      <c r="L11013" s="220"/>
      <c r="M11013" s="326"/>
      <c r="N11013" s="220"/>
      <c r="O11013" s="220"/>
      <c r="P11013" s="220"/>
      <c r="Q11013" s="326"/>
      <c r="R11013" s="326"/>
      <c r="S11013" s="326"/>
      <c r="T11013" s="326"/>
    </row>
    <row r="11014" spans="1:20">
      <c r="A11014" s="220"/>
      <c r="B11014" s="220"/>
      <c r="C11014" s="220"/>
      <c r="D11014" s="220"/>
      <c r="E11014" s="220"/>
      <c r="F11014" s="220"/>
      <c r="G11014" s="220"/>
      <c r="H11014" s="220"/>
      <c r="I11014" s="220"/>
      <c r="J11014" s="220"/>
      <c r="K11014" s="220"/>
      <c r="L11014" s="220"/>
      <c r="M11014" s="326"/>
      <c r="N11014" s="220"/>
      <c r="O11014" s="220"/>
      <c r="P11014" s="220"/>
      <c r="Q11014" s="326"/>
      <c r="R11014" s="326"/>
      <c r="S11014" s="326"/>
      <c r="T11014" s="326"/>
    </row>
    <row r="11015" spans="1:20">
      <c r="A11015" s="220"/>
      <c r="B11015" s="220"/>
      <c r="C11015" s="220"/>
      <c r="D11015" s="220"/>
      <c r="E11015" s="220"/>
      <c r="F11015" s="220"/>
      <c r="G11015" s="220"/>
      <c r="H11015" s="220"/>
      <c r="I11015" s="220"/>
      <c r="J11015" s="220"/>
      <c r="K11015" s="220"/>
      <c r="L11015" s="220"/>
      <c r="M11015" s="326"/>
      <c r="N11015" s="220"/>
      <c r="O11015" s="220"/>
      <c r="P11015" s="220"/>
      <c r="Q11015" s="326"/>
      <c r="R11015" s="326"/>
      <c r="S11015" s="326"/>
      <c r="T11015" s="326"/>
    </row>
    <row r="11016" spans="1:20">
      <c r="A11016" s="220"/>
      <c r="B11016" s="220"/>
      <c r="C11016" s="220"/>
      <c r="D11016" s="220"/>
      <c r="E11016" s="220"/>
      <c r="F11016" s="220"/>
      <c r="G11016" s="220"/>
      <c r="H11016" s="220"/>
      <c r="I11016" s="220"/>
      <c r="J11016" s="220"/>
      <c r="K11016" s="220"/>
      <c r="L11016" s="220"/>
      <c r="M11016" s="326"/>
      <c r="N11016" s="220"/>
      <c r="O11016" s="220"/>
      <c r="P11016" s="220"/>
      <c r="Q11016" s="326"/>
      <c r="R11016" s="326"/>
      <c r="S11016" s="326"/>
      <c r="T11016" s="326"/>
    </row>
    <row r="11017" spans="1:20">
      <c r="A11017" s="220"/>
      <c r="B11017" s="220"/>
      <c r="C11017" s="220"/>
      <c r="D11017" s="220"/>
      <c r="E11017" s="220"/>
      <c r="F11017" s="220"/>
      <c r="G11017" s="220"/>
      <c r="H11017" s="220"/>
      <c r="I11017" s="220"/>
      <c r="J11017" s="220"/>
      <c r="K11017" s="220"/>
      <c r="L11017" s="220"/>
      <c r="M11017" s="326"/>
      <c r="N11017" s="220"/>
      <c r="O11017" s="220"/>
      <c r="P11017" s="220"/>
      <c r="Q11017" s="326"/>
      <c r="R11017" s="326"/>
      <c r="S11017" s="326"/>
      <c r="T11017" s="326"/>
    </row>
    <row r="11018" spans="1:20">
      <c r="A11018" s="220"/>
      <c r="B11018" s="220"/>
      <c r="C11018" s="220"/>
      <c r="D11018" s="220"/>
      <c r="E11018" s="220"/>
      <c r="F11018" s="220"/>
      <c r="G11018" s="220"/>
      <c r="H11018" s="220"/>
      <c r="I11018" s="220"/>
      <c r="J11018" s="220"/>
      <c r="K11018" s="220"/>
      <c r="L11018" s="220"/>
      <c r="M11018" s="326"/>
      <c r="N11018" s="220"/>
      <c r="O11018" s="220"/>
      <c r="P11018" s="220"/>
      <c r="Q11018" s="326"/>
      <c r="R11018" s="326"/>
      <c r="S11018" s="326"/>
      <c r="T11018" s="326"/>
    </row>
    <row r="11019" spans="1:20">
      <c r="A11019" s="220"/>
      <c r="B11019" s="220"/>
      <c r="C11019" s="220"/>
      <c r="D11019" s="220"/>
      <c r="E11019" s="220"/>
      <c r="F11019" s="220"/>
      <c r="G11019" s="220"/>
      <c r="H11019" s="220"/>
      <c r="I11019" s="220"/>
      <c r="J11019" s="220"/>
      <c r="K11019" s="220"/>
      <c r="L11019" s="220"/>
      <c r="M11019" s="326"/>
      <c r="N11019" s="220"/>
      <c r="O11019" s="220"/>
      <c r="P11019" s="220"/>
      <c r="Q11019" s="326"/>
      <c r="R11019" s="326"/>
      <c r="S11019" s="326"/>
      <c r="T11019" s="326"/>
    </row>
    <row r="11020" spans="1:20">
      <c r="A11020" s="220"/>
      <c r="B11020" s="220"/>
      <c r="C11020" s="220"/>
      <c r="D11020" s="220"/>
      <c r="E11020" s="220"/>
      <c r="F11020" s="220"/>
      <c r="G11020" s="220"/>
      <c r="H11020" s="220"/>
      <c r="I11020" s="220"/>
      <c r="J11020" s="220"/>
      <c r="K11020" s="220"/>
      <c r="L11020" s="220"/>
      <c r="M11020" s="326"/>
      <c r="N11020" s="220"/>
      <c r="O11020" s="220"/>
      <c r="P11020" s="220"/>
      <c r="Q11020" s="326"/>
      <c r="R11020" s="326"/>
      <c r="S11020" s="326"/>
      <c r="T11020" s="326"/>
    </row>
    <row r="11021" spans="1:20">
      <c r="A11021" s="220"/>
      <c r="B11021" s="220"/>
      <c r="C11021" s="220"/>
      <c r="D11021" s="220"/>
      <c r="E11021" s="220"/>
      <c r="F11021" s="220"/>
      <c r="G11021" s="220"/>
      <c r="H11021" s="220"/>
      <c r="I11021" s="220"/>
      <c r="J11021" s="220"/>
      <c r="K11021" s="220"/>
      <c r="L11021" s="220"/>
      <c r="M11021" s="326"/>
      <c r="N11021" s="220"/>
      <c r="O11021" s="220"/>
      <c r="P11021" s="220"/>
      <c r="Q11021" s="326"/>
      <c r="R11021" s="326"/>
      <c r="S11021" s="326"/>
      <c r="T11021" s="326"/>
    </row>
    <row r="11022" spans="1:20">
      <c r="A11022" s="220"/>
      <c r="B11022" s="220"/>
      <c r="C11022" s="220"/>
      <c r="D11022" s="220"/>
      <c r="E11022" s="220"/>
      <c r="F11022" s="220"/>
      <c r="G11022" s="220"/>
      <c r="H11022" s="220"/>
      <c r="I11022" s="220"/>
      <c r="J11022" s="220"/>
      <c r="K11022" s="220"/>
      <c r="L11022" s="220"/>
      <c r="M11022" s="326"/>
      <c r="N11022" s="220"/>
      <c r="O11022" s="220"/>
      <c r="P11022" s="220"/>
      <c r="Q11022" s="326"/>
      <c r="R11022" s="326"/>
      <c r="S11022" s="326"/>
      <c r="T11022" s="326"/>
    </row>
    <row r="11023" spans="1:20">
      <c r="A11023" s="220"/>
      <c r="B11023" s="220"/>
      <c r="C11023" s="220"/>
      <c r="D11023" s="220"/>
      <c r="E11023" s="220"/>
      <c r="F11023" s="220"/>
      <c r="G11023" s="220"/>
      <c r="H11023" s="220"/>
      <c r="I11023" s="220"/>
      <c r="J11023" s="220"/>
      <c r="K11023" s="220"/>
      <c r="L11023" s="220"/>
      <c r="M11023" s="326"/>
      <c r="N11023" s="220"/>
      <c r="O11023" s="220"/>
      <c r="P11023" s="220"/>
      <c r="Q11023" s="326"/>
      <c r="R11023" s="326"/>
      <c r="S11023" s="326"/>
      <c r="T11023" s="326"/>
    </row>
    <row r="11024" spans="1:20">
      <c r="A11024" s="220"/>
      <c r="B11024" s="220"/>
      <c r="C11024" s="220"/>
      <c r="D11024" s="220"/>
      <c r="E11024" s="220"/>
      <c r="F11024" s="220"/>
      <c r="G11024" s="220"/>
      <c r="H11024" s="220"/>
      <c r="I11024" s="220"/>
      <c r="J11024" s="220"/>
      <c r="K11024" s="220"/>
      <c r="L11024" s="220"/>
      <c r="M11024" s="326"/>
      <c r="N11024" s="220"/>
      <c r="O11024" s="220"/>
      <c r="P11024" s="220"/>
      <c r="Q11024" s="326"/>
      <c r="R11024" s="326"/>
      <c r="S11024" s="326"/>
      <c r="T11024" s="326"/>
    </row>
    <row r="11025" spans="1:20">
      <c r="A11025" s="220"/>
      <c r="B11025" s="220"/>
      <c r="C11025" s="220"/>
      <c r="D11025" s="220"/>
      <c r="E11025" s="220"/>
      <c r="F11025" s="220"/>
      <c r="G11025" s="220"/>
      <c r="H11025" s="220"/>
      <c r="I11025" s="220"/>
      <c r="J11025" s="220"/>
      <c r="K11025" s="220"/>
      <c r="L11025" s="220"/>
      <c r="M11025" s="326"/>
      <c r="N11025" s="220"/>
      <c r="O11025" s="220"/>
      <c r="P11025" s="220"/>
      <c r="Q11025" s="326"/>
      <c r="R11025" s="326"/>
      <c r="S11025" s="326"/>
      <c r="T11025" s="326"/>
    </row>
    <row r="11026" spans="1:20">
      <c r="A11026" s="220"/>
      <c r="B11026" s="220"/>
      <c r="C11026" s="220"/>
      <c r="D11026" s="220"/>
      <c r="E11026" s="220"/>
      <c r="F11026" s="220"/>
      <c r="G11026" s="220"/>
      <c r="H11026" s="220"/>
      <c r="I11026" s="220"/>
      <c r="J11026" s="220"/>
      <c r="K11026" s="220"/>
      <c r="L11026" s="220"/>
      <c r="M11026" s="326"/>
      <c r="N11026" s="220"/>
      <c r="O11026" s="220"/>
      <c r="P11026" s="220"/>
      <c r="Q11026" s="326"/>
      <c r="R11026" s="326"/>
      <c r="S11026" s="326"/>
      <c r="T11026" s="326"/>
    </row>
    <row r="11027" spans="1:20">
      <c r="A11027" s="220"/>
      <c r="B11027" s="220"/>
      <c r="C11027" s="220"/>
      <c r="D11027" s="220"/>
      <c r="E11027" s="220"/>
      <c r="F11027" s="220"/>
      <c r="G11027" s="220"/>
      <c r="H11027" s="220"/>
      <c r="I11027" s="220"/>
      <c r="J11027" s="220"/>
      <c r="K11027" s="220"/>
      <c r="L11027" s="220"/>
      <c r="M11027" s="326"/>
      <c r="N11027" s="220"/>
      <c r="O11027" s="220"/>
      <c r="P11027" s="220"/>
      <c r="Q11027" s="326"/>
      <c r="R11027" s="326"/>
      <c r="S11027" s="326"/>
      <c r="T11027" s="326"/>
    </row>
    <row r="11028" spans="1:20">
      <c r="A11028" s="220"/>
      <c r="B11028" s="220"/>
      <c r="C11028" s="220"/>
      <c r="D11028" s="220"/>
      <c r="E11028" s="220"/>
      <c r="F11028" s="220"/>
      <c r="G11028" s="220"/>
      <c r="H11028" s="220"/>
      <c r="I11028" s="220"/>
      <c r="J11028" s="220"/>
      <c r="K11028" s="220"/>
      <c r="L11028" s="220"/>
      <c r="M11028" s="326"/>
      <c r="N11028" s="220"/>
      <c r="O11028" s="220"/>
      <c r="P11028" s="220"/>
      <c r="Q11028" s="326"/>
      <c r="R11028" s="326"/>
      <c r="S11028" s="326"/>
      <c r="T11028" s="326"/>
    </row>
    <row r="11029" spans="1:20">
      <c r="A11029" s="220"/>
      <c r="B11029" s="220"/>
      <c r="C11029" s="220"/>
      <c r="D11029" s="220"/>
      <c r="E11029" s="220"/>
      <c r="F11029" s="220"/>
      <c r="G11029" s="220"/>
      <c r="H11029" s="220"/>
      <c r="I11029" s="220"/>
      <c r="J11029" s="220"/>
      <c r="K11029" s="220"/>
      <c r="L11029" s="220"/>
      <c r="M11029" s="326"/>
      <c r="N11029" s="220"/>
      <c r="O11029" s="220"/>
      <c r="P11029" s="220"/>
      <c r="Q11029" s="326"/>
      <c r="R11029" s="326"/>
      <c r="S11029" s="326"/>
      <c r="T11029" s="326"/>
    </row>
    <row r="11030" spans="1:20">
      <c r="A11030" s="220"/>
      <c r="B11030" s="220"/>
      <c r="C11030" s="220"/>
      <c r="D11030" s="220"/>
      <c r="E11030" s="220"/>
      <c r="F11030" s="220"/>
      <c r="G11030" s="220"/>
      <c r="H11030" s="220"/>
      <c r="I11030" s="220"/>
      <c r="J11030" s="220"/>
      <c r="K11030" s="220"/>
      <c r="L11030" s="220"/>
      <c r="M11030" s="326"/>
      <c r="N11030" s="220"/>
      <c r="O11030" s="220"/>
      <c r="P11030" s="220"/>
      <c r="Q11030" s="326"/>
      <c r="R11030" s="326"/>
      <c r="S11030" s="326"/>
      <c r="T11030" s="326"/>
    </row>
    <row r="11031" spans="1:20">
      <c r="A11031" s="220"/>
      <c r="B11031" s="220"/>
      <c r="C11031" s="220"/>
      <c r="D11031" s="220"/>
      <c r="E11031" s="220"/>
      <c r="F11031" s="220"/>
      <c r="G11031" s="220"/>
      <c r="H11031" s="220"/>
      <c r="I11031" s="220"/>
      <c r="J11031" s="220"/>
      <c r="K11031" s="220"/>
      <c r="L11031" s="220"/>
      <c r="M11031" s="326"/>
      <c r="N11031" s="220"/>
      <c r="O11031" s="220"/>
      <c r="P11031" s="220"/>
      <c r="Q11031" s="326"/>
      <c r="R11031" s="326"/>
      <c r="S11031" s="326"/>
      <c r="T11031" s="326"/>
    </row>
    <row r="11032" spans="1:20">
      <c r="A11032" s="220"/>
      <c r="B11032" s="220"/>
      <c r="C11032" s="220"/>
      <c r="D11032" s="220"/>
      <c r="E11032" s="220"/>
      <c r="F11032" s="220"/>
      <c r="G11032" s="220"/>
      <c r="H11032" s="220"/>
      <c r="I11032" s="220"/>
      <c r="J11032" s="220"/>
      <c r="K11032" s="220"/>
      <c r="L11032" s="220"/>
      <c r="M11032" s="326"/>
      <c r="N11032" s="220"/>
      <c r="O11032" s="220"/>
      <c r="P11032" s="220"/>
      <c r="Q11032" s="326"/>
      <c r="R11032" s="326"/>
      <c r="S11032" s="326"/>
      <c r="T11032" s="326"/>
    </row>
    <row r="11033" spans="1:20">
      <c r="A11033" s="220"/>
      <c r="B11033" s="220"/>
      <c r="C11033" s="220"/>
      <c r="D11033" s="220"/>
      <c r="E11033" s="220"/>
      <c r="F11033" s="220"/>
      <c r="G11033" s="220"/>
      <c r="H11033" s="220"/>
      <c r="I11033" s="220"/>
      <c r="J11033" s="220"/>
      <c r="K11033" s="220"/>
      <c r="L11033" s="220"/>
      <c r="M11033" s="326"/>
      <c r="N11033" s="220"/>
      <c r="O11033" s="220"/>
      <c r="P11033" s="220"/>
      <c r="Q11033" s="326"/>
      <c r="R11033" s="326"/>
      <c r="S11033" s="326"/>
      <c r="T11033" s="326"/>
    </row>
    <row r="11034" spans="1:20">
      <c r="A11034" s="220"/>
      <c r="B11034" s="220"/>
      <c r="C11034" s="220"/>
      <c r="D11034" s="220"/>
      <c r="E11034" s="220"/>
      <c r="F11034" s="220"/>
      <c r="G11034" s="220"/>
      <c r="H11034" s="220"/>
      <c r="I11034" s="220"/>
      <c r="J11034" s="220"/>
      <c r="K11034" s="220"/>
      <c r="L11034" s="220"/>
      <c r="M11034" s="326"/>
      <c r="N11034" s="220"/>
      <c r="O11034" s="220"/>
      <c r="P11034" s="220"/>
      <c r="Q11034" s="326"/>
      <c r="R11034" s="326"/>
      <c r="S11034" s="326"/>
      <c r="T11034" s="326"/>
    </row>
    <row r="11035" spans="1:20">
      <c r="A11035" s="220"/>
      <c r="B11035" s="220"/>
      <c r="C11035" s="220"/>
      <c r="D11035" s="220"/>
      <c r="E11035" s="220"/>
      <c r="F11035" s="220"/>
      <c r="G11035" s="220"/>
      <c r="H11035" s="220"/>
      <c r="I11035" s="220"/>
      <c r="J11035" s="220"/>
      <c r="K11035" s="220"/>
      <c r="L11035" s="220"/>
      <c r="M11035" s="326"/>
      <c r="N11035" s="220"/>
      <c r="O11035" s="220"/>
      <c r="P11035" s="220"/>
      <c r="Q11035" s="326"/>
      <c r="R11035" s="326"/>
      <c r="S11035" s="326"/>
      <c r="T11035" s="326"/>
    </row>
    <row r="11036" spans="1:20">
      <c r="A11036" s="220"/>
      <c r="B11036" s="220"/>
      <c r="C11036" s="220"/>
      <c r="D11036" s="220"/>
      <c r="E11036" s="220"/>
      <c r="F11036" s="220"/>
      <c r="G11036" s="220"/>
      <c r="H11036" s="220"/>
      <c r="I11036" s="220"/>
      <c r="J11036" s="220"/>
      <c r="K11036" s="220"/>
      <c r="L11036" s="220"/>
      <c r="M11036" s="326"/>
      <c r="N11036" s="220"/>
      <c r="O11036" s="220"/>
      <c r="P11036" s="220"/>
      <c r="Q11036" s="326"/>
      <c r="R11036" s="326"/>
      <c r="S11036" s="326"/>
      <c r="T11036" s="326"/>
    </row>
    <row r="11037" spans="1:20">
      <c r="A11037" s="220"/>
      <c r="B11037" s="220"/>
      <c r="C11037" s="220"/>
      <c r="D11037" s="220"/>
      <c r="E11037" s="220"/>
      <c r="F11037" s="220"/>
      <c r="G11037" s="220"/>
      <c r="H11037" s="220"/>
      <c r="I11037" s="220"/>
      <c r="J11037" s="220"/>
      <c r="K11037" s="220"/>
      <c r="L11037" s="220"/>
      <c r="M11037" s="326"/>
      <c r="N11037" s="220"/>
      <c r="O11037" s="220"/>
      <c r="P11037" s="220"/>
      <c r="Q11037" s="326"/>
      <c r="R11037" s="326"/>
      <c r="S11037" s="326"/>
      <c r="T11037" s="326"/>
    </row>
    <row r="11038" spans="1:20">
      <c r="A11038" s="220"/>
      <c r="B11038" s="220"/>
      <c r="C11038" s="220"/>
      <c r="D11038" s="220"/>
      <c r="E11038" s="220"/>
      <c r="F11038" s="220"/>
      <c r="G11038" s="220"/>
      <c r="H11038" s="220"/>
      <c r="I11038" s="220"/>
      <c r="J11038" s="220"/>
      <c r="K11038" s="220"/>
      <c r="L11038" s="220"/>
      <c r="M11038" s="326"/>
      <c r="N11038" s="220"/>
      <c r="O11038" s="220"/>
      <c r="P11038" s="220"/>
      <c r="Q11038" s="326"/>
      <c r="R11038" s="326"/>
      <c r="S11038" s="326"/>
      <c r="T11038" s="326"/>
    </row>
    <row r="11039" spans="1:20">
      <c r="A11039" s="220"/>
      <c r="B11039" s="220"/>
      <c r="C11039" s="220"/>
      <c r="D11039" s="220"/>
      <c r="E11039" s="220"/>
      <c r="F11039" s="220"/>
      <c r="G11039" s="220"/>
      <c r="H11039" s="220"/>
      <c r="I11039" s="220"/>
      <c r="J11039" s="220"/>
      <c r="K11039" s="220"/>
      <c r="L11039" s="220"/>
      <c r="M11039" s="326"/>
      <c r="N11039" s="220"/>
      <c r="O11039" s="220"/>
      <c r="P11039" s="220"/>
      <c r="Q11039" s="326"/>
      <c r="R11039" s="326"/>
      <c r="S11039" s="326"/>
      <c r="T11039" s="326"/>
    </row>
    <row r="11040" spans="1:20">
      <c r="A11040" s="220"/>
      <c r="B11040" s="220"/>
      <c r="C11040" s="220"/>
      <c r="D11040" s="220"/>
      <c r="E11040" s="220"/>
      <c r="F11040" s="220"/>
      <c r="G11040" s="220"/>
      <c r="H11040" s="220"/>
      <c r="I11040" s="220"/>
      <c r="J11040" s="220"/>
      <c r="K11040" s="220"/>
      <c r="L11040" s="220"/>
      <c r="M11040" s="326"/>
      <c r="N11040" s="220"/>
      <c r="O11040" s="220"/>
      <c r="P11040" s="220"/>
      <c r="Q11040" s="326"/>
      <c r="R11040" s="326"/>
      <c r="S11040" s="326"/>
      <c r="T11040" s="326"/>
    </row>
    <row r="11041" spans="1:20">
      <c r="A11041" s="220"/>
      <c r="B11041" s="220"/>
      <c r="C11041" s="220"/>
      <c r="D11041" s="220"/>
      <c r="E11041" s="220"/>
      <c r="F11041" s="220"/>
      <c r="G11041" s="220"/>
      <c r="H11041" s="220"/>
      <c r="I11041" s="220"/>
      <c r="J11041" s="220"/>
      <c r="K11041" s="220"/>
      <c r="L11041" s="220"/>
      <c r="M11041" s="326"/>
      <c r="N11041" s="220"/>
      <c r="O11041" s="220"/>
      <c r="P11041" s="220"/>
      <c r="Q11041" s="326"/>
      <c r="R11041" s="326"/>
      <c r="S11041" s="326"/>
      <c r="T11041" s="326"/>
    </row>
    <row r="11042" spans="1:20">
      <c r="A11042" s="220"/>
      <c r="B11042" s="220"/>
      <c r="C11042" s="220"/>
      <c r="D11042" s="220"/>
      <c r="E11042" s="220"/>
      <c r="F11042" s="220"/>
      <c r="G11042" s="220"/>
      <c r="H11042" s="220"/>
      <c r="I11042" s="220"/>
      <c r="J11042" s="220"/>
      <c r="K11042" s="220"/>
      <c r="L11042" s="220"/>
      <c r="M11042" s="326"/>
      <c r="N11042" s="220"/>
      <c r="O11042" s="220"/>
      <c r="P11042" s="220"/>
      <c r="Q11042" s="326"/>
      <c r="R11042" s="326"/>
      <c r="S11042" s="326"/>
      <c r="T11042" s="326"/>
    </row>
    <row r="11043" spans="1:20">
      <c r="A11043" s="220"/>
      <c r="B11043" s="220"/>
      <c r="C11043" s="220"/>
      <c r="D11043" s="220"/>
      <c r="E11043" s="220"/>
      <c r="F11043" s="220"/>
      <c r="G11043" s="220"/>
      <c r="H11043" s="220"/>
      <c r="I11043" s="220"/>
      <c r="J11043" s="220"/>
      <c r="K11043" s="220"/>
      <c r="L11043" s="220"/>
      <c r="M11043" s="326"/>
      <c r="N11043" s="220"/>
      <c r="O11043" s="220"/>
      <c r="P11043" s="220"/>
      <c r="Q11043" s="326"/>
      <c r="R11043" s="326"/>
      <c r="S11043" s="326"/>
      <c r="T11043" s="326"/>
    </row>
    <row r="11044" spans="1:20">
      <c r="A11044" s="220"/>
      <c r="B11044" s="220"/>
      <c r="C11044" s="220"/>
      <c r="D11044" s="220"/>
      <c r="E11044" s="220"/>
      <c r="F11044" s="220"/>
      <c r="G11044" s="220"/>
      <c r="H11044" s="220"/>
      <c r="I11044" s="220"/>
      <c r="J11044" s="220"/>
      <c r="K11044" s="220"/>
      <c r="L11044" s="220"/>
      <c r="M11044" s="326"/>
      <c r="N11044" s="220"/>
      <c r="O11044" s="220"/>
      <c r="P11044" s="220"/>
      <c r="Q11044" s="326"/>
      <c r="R11044" s="326"/>
      <c r="S11044" s="326"/>
      <c r="T11044" s="326"/>
    </row>
    <row r="11045" spans="1:20">
      <c r="A11045" s="220"/>
      <c r="B11045" s="220"/>
      <c r="C11045" s="220"/>
      <c r="D11045" s="220"/>
      <c r="E11045" s="220"/>
      <c r="F11045" s="220"/>
      <c r="G11045" s="220"/>
      <c r="H11045" s="220"/>
      <c r="I11045" s="220"/>
      <c r="J11045" s="220"/>
      <c r="K11045" s="220"/>
      <c r="L11045" s="220"/>
      <c r="M11045" s="326"/>
      <c r="N11045" s="220"/>
      <c r="O11045" s="220"/>
      <c r="P11045" s="220"/>
      <c r="Q11045" s="326"/>
      <c r="R11045" s="326"/>
      <c r="S11045" s="326"/>
      <c r="T11045" s="326"/>
    </row>
    <row r="11046" spans="1:20">
      <c r="A11046" s="220"/>
      <c r="B11046" s="220"/>
      <c r="C11046" s="220"/>
      <c r="D11046" s="220"/>
      <c r="E11046" s="220"/>
      <c r="F11046" s="220"/>
      <c r="G11046" s="220"/>
      <c r="H11046" s="220"/>
      <c r="I11046" s="220"/>
      <c r="J11046" s="220"/>
      <c r="K11046" s="220"/>
      <c r="L11046" s="220"/>
      <c r="M11046" s="326"/>
      <c r="N11046" s="220"/>
      <c r="O11046" s="220"/>
      <c r="P11046" s="220"/>
      <c r="Q11046" s="326"/>
      <c r="R11046" s="326"/>
      <c r="S11046" s="326"/>
      <c r="T11046" s="326"/>
    </row>
    <row r="11047" spans="1:20">
      <c r="A11047" s="220"/>
      <c r="B11047" s="220"/>
      <c r="C11047" s="220"/>
      <c r="D11047" s="220"/>
      <c r="E11047" s="220"/>
      <c r="F11047" s="220"/>
      <c r="G11047" s="220"/>
      <c r="H11047" s="220"/>
      <c r="I11047" s="220"/>
      <c r="J11047" s="220"/>
      <c r="K11047" s="220"/>
      <c r="L11047" s="220"/>
      <c r="M11047" s="326"/>
      <c r="N11047" s="220"/>
      <c r="O11047" s="220"/>
      <c r="P11047" s="220"/>
      <c r="Q11047" s="326"/>
      <c r="R11047" s="326"/>
      <c r="S11047" s="326"/>
      <c r="T11047" s="326"/>
    </row>
    <row r="11048" spans="1:20">
      <c r="A11048" s="220"/>
      <c r="B11048" s="220"/>
      <c r="C11048" s="220"/>
      <c r="D11048" s="220"/>
      <c r="E11048" s="220"/>
      <c r="F11048" s="220"/>
      <c r="G11048" s="220"/>
      <c r="H11048" s="220"/>
      <c r="I11048" s="220"/>
      <c r="J11048" s="220"/>
      <c r="K11048" s="220"/>
      <c r="L11048" s="220"/>
      <c r="M11048" s="326"/>
      <c r="N11048" s="220"/>
      <c r="O11048" s="220"/>
      <c r="P11048" s="220"/>
      <c r="Q11048" s="326"/>
      <c r="R11048" s="326"/>
      <c r="S11048" s="326"/>
      <c r="T11048" s="326"/>
    </row>
    <row r="11049" spans="1:20">
      <c r="A11049" s="220"/>
      <c r="B11049" s="220"/>
      <c r="C11049" s="220"/>
      <c r="D11049" s="220"/>
      <c r="E11049" s="220"/>
      <c r="F11049" s="220"/>
      <c r="G11049" s="220"/>
      <c r="H11049" s="220"/>
      <c r="I11049" s="220"/>
      <c r="J11049" s="220"/>
      <c r="K11049" s="220"/>
      <c r="L11049" s="220"/>
      <c r="M11049" s="326"/>
      <c r="N11049" s="220"/>
      <c r="O11049" s="220"/>
      <c r="P11049" s="220"/>
      <c r="Q11049" s="326"/>
      <c r="R11049" s="326"/>
      <c r="S11049" s="326"/>
      <c r="T11049" s="326"/>
    </row>
    <row r="11050" spans="1:20">
      <c r="A11050" s="220"/>
      <c r="B11050" s="220"/>
      <c r="C11050" s="220"/>
      <c r="D11050" s="220"/>
      <c r="E11050" s="220"/>
      <c r="F11050" s="220"/>
      <c r="G11050" s="220"/>
      <c r="H11050" s="220"/>
      <c r="I11050" s="220"/>
      <c r="J11050" s="220"/>
      <c r="K11050" s="220"/>
      <c r="L11050" s="220"/>
      <c r="M11050" s="326"/>
      <c r="N11050" s="220"/>
      <c r="O11050" s="220"/>
      <c r="P11050" s="220"/>
      <c r="Q11050" s="326"/>
      <c r="R11050" s="326"/>
      <c r="S11050" s="326"/>
      <c r="T11050" s="326"/>
    </row>
    <row r="11051" spans="1:20">
      <c r="A11051" s="220"/>
      <c r="B11051" s="220"/>
      <c r="C11051" s="220"/>
      <c r="D11051" s="220"/>
      <c r="E11051" s="220"/>
      <c r="F11051" s="220"/>
      <c r="G11051" s="220"/>
      <c r="H11051" s="220"/>
      <c r="I11051" s="220"/>
      <c r="J11051" s="220"/>
      <c r="K11051" s="220"/>
      <c r="L11051" s="220"/>
      <c r="M11051" s="326"/>
      <c r="N11051" s="220"/>
      <c r="O11051" s="220"/>
      <c r="P11051" s="220"/>
      <c r="Q11051" s="326"/>
      <c r="R11051" s="326"/>
      <c r="S11051" s="326"/>
      <c r="T11051" s="326"/>
    </row>
    <row r="11052" spans="1:20">
      <c r="A11052" s="220"/>
      <c r="B11052" s="220"/>
      <c r="C11052" s="220"/>
      <c r="D11052" s="220"/>
      <c r="E11052" s="220"/>
      <c r="F11052" s="220"/>
      <c r="G11052" s="220"/>
      <c r="H11052" s="220"/>
      <c r="I11052" s="220"/>
      <c r="J11052" s="220"/>
      <c r="K11052" s="220"/>
      <c r="L11052" s="220"/>
      <c r="M11052" s="326"/>
      <c r="N11052" s="220"/>
      <c r="O11052" s="220"/>
      <c r="P11052" s="220"/>
      <c r="Q11052" s="326"/>
      <c r="R11052" s="326"/>
      <c r="S11052" s="326"/>
      <c r="T11052" s="326"/>
    </row>
    <row r="11053" spans="1:20">
      <c r="A11053" s="220"/>
      <c r="B11053" s="220"/>
      <c r="C11053" s="220"/>
      <c r="D11053" s="220"/>
      <c r="E11053" s="220"/>
      <c r="F11053" s="220"/>
      <c r="G11053" s="220"/>
      <c r="H11053" s="220"/>
      <c r="I11053" s="220"/>
      <c r="J11053" s="220"/>
      <c r="K11053" s="220"/>
      <c r="L11053" s="220"/>
      <c r="M11053" s="326"/>
      <c r="N11053" s="220"/>
      <c r="O11053" s="220"/>
      <c r="P11053" s="220"/>
      <c r="Q11053" s="326"/>
      <c r="R11053" s="326"/>
      <c r="S11053" s="326"/>
      <c r="T11053" s="326"/>
    </row>
    <row r="11054" spans="1:20">
      <c r="A11054" s="220"/>
      <c r="B11054" s="220"/>
      <c r="C11054" s="220"/>
      <c r="D11054" s="220"/>
      <c r="E11054" s="220"/>
      <c r="F11054" s="220"/>
      <c r="G11054" s="220"/>
      <c r="H11054" s="220"/>
      <c r="I11054" s="220"/>
      <c r="J11054" s="220"/>
      <c r="K11054" s="220"/>
      <c r="L11054" s="220"/>
      <c r="M11054" s="326"/>
      <c r="N11054" s="220"/>
      <c r="O11054" s="220"/>
      <c r="P11054" s="220"/>
      <c r="Q11054" s="326"/>
      <c r="R11054" s="326"/>
      <c r="S11054" s="326"/>
      <c r="T11054" s="326"/>
    </row>
    <row r="11055" spans="1:20">
      <c r="A11055" s="220"/>
      <c r="B11055" s="220"/>
      <c r="C11055" s="220"/>
      <c r="D11055" s="220"/>
      <c r="E11055" s="220"/>
      <c r="F11055" s="220"/>
      <c r="G11055" s="220"/>
      <c r="H11055" s="220"/>
      <c r="I11055" s="220"/>
      <c r="J11055" s="220"/>
      <c r="K11055" s="220"/>
      <c r="L11055" s="220"/>
      <c r="M11055" s="326"/>
      <c r="N11055" s="220"/>
      <c r="O11055" s="220"/>
      <c r="P11055" s="220"/>
      <c r="Q11055" s="326"/>
      <c r="R11055" s="326"/>
      <c r="S11055" s="326"/>
      <c r="T11055" s="326"/>
    </row>
    <row r="11056" spans="1:20">
      <c r="A11056" s="220"/>
      <c r="B11056" s="220"/>
      <c r="C11056" s="220"/>
      <c r="D11056" s="220"/>
      <c r="E11056" s="220"/>
      <c r="F11056" s="220"/>
      <c r="G11056" s="220"/>
      <c r="H11056" s="220"/>
      <c r="I11056" s="220"/>
      <c r="J11056" s="220"/>
      <c r="K11056" s="220"/>
      <c r="L11056" s="220"/>
      <c r="M11056" s="326"/>
      <c r="N11056" s="220"/>
      <c r="O11056" s="220"/>
      <c r="P11056" s="220"/>
      <c r="Q11056" s="326"/>
      <c r="R11056" s="326"/>
      <c r="S11056" s="326"/>
      <c r="T11056" s="326"/>
    </row>
    <row r="11057" spans="1:20">
      <c r="A11057" s="220"/>
      <c r="B11057" s="220"/>
      <c r="C11057" s="220"/>
      <c r="D11057" s="220"/>
      <c r="E11057" s="220"/>
      <c r="F11057" s="220"/>
      <c r="G11057" s="220"/>
      <c r="H11057" s="220"/>
      <c r="I11057" s="220"/>
      <c r="J11057" s="220"/>
      <c r="K11057" s="220"/>
      <c r="L11057" s="220"/>
      <c r="M11057" s="326"/>
      <c r="N11057" s="220"/>
      <c r="O11057" s="220"/>
      <c r="P11057" s="220"/>
      <c r="Q11057" s="326"/>
      <c r="R11057" s="326"/>
      <c r="S11057" s="326"/>
      <c r="T11057" s="326"/>
    </row>
    <row r="11058" spans="1:20">
      <c r="A11058" s="220"/>
      <c r="B11058" s="220"/>
      <c r="C11058" s="220"/>
      <c r="D11058" s="220"/>
      <c r="E11058" s="220"/>
      <c r="F11058" s="220"/>
      <c r="G11058" s="220"/>
      <c r="H11058" s="220"/>
      <c r="I11058" s="220"/>
      <c r="J11058" s="220"/>
      <c r="K11058" s="220"/>
      <c r="L11058" s="220"/>
      <c r="M11058" s="326"/>
      <c r="N11058" s="220"/>
      <c r="O11058" s="220"/>
      <c r="P11058" s="220"/>
      <c r="Q11058" s="326"/>
      <c r="R11058" s="326"/>
      <c r="S11058" s="326"/>
      <c r="T11058" s="326"/>
    </row>
    <row r="11059" spans="1:20">
      <c r="A11059" s="220"/>
      <c r="B11059" s="220"/>
      <c r="C11059" s="220"/>
      <c r="D11059" s="220"/>
      <c r="E11059" s="220"/>
      <c r="F11059" s="220"/>
      <c r="G11059" s="220"/>
      <c r="H11059" s="220"/>
      <c r="I11059" s="220"/>
      <c r="J11059" s="220"/>
      <c r="K11059" s="220"/>
      <c r="L11059" s="220"/>
      <c r="M11059" s="326"/>
      <c r="N11059" s="220"/>
      <c r="O11059" s="220"/>
      <c r="P11059" s="220"/>
      <c r="Q11059" s="326"/>
      <c r="R11059" s="326"/>
      <c r="S11059" s="326"/>
      <c r="T11059" s="326"/>
    </row>
    <row r="11060" spans="1:20">
      <c r="A11060" s="220"/>
      <c r="B11060" s="220"/>
      <c r="C11060" s="220"/>
      <c r="D11060" s="220"/>
      <c r="E11060" s="220"/>
      <c r="F11060" s="220"/>
      <c r="G11060" s="220"/>
      <c r="H11060" s="220"/>
      <c r="I11060" s="220"/>
      <c r="J11060" s="220"/>
      <c r="K11060" s="220"/>
      <c r="L11060" s="220"/>
      <c r="M11060" s="326"/>
      <c r="N11060" s="220"/>
      <c r="O11060" s="220"/>
      <c r="P11060" s="220"/>
      <c r="Q11060" s="326"/>
      <c r="R11060" s="326"/>
      <c r="S11060" s="326"/>
      <c r="T11060" s="326"/>
    </row>
    <row r="11061" spans="1:20">
      <c r="A11061" s="220"/>
      <c r="B11061" s="220"/>
      <c r="C11061" s="220"/>
      <c r="D11061" s="220"/>
      <c r="E11061" s="220"/>
      <c r="F11061" s="220"/>
      <c r="G11061" s="220"/>
      <c r="H11061" s="220"/>
      <c r="I11061" s="220"/>
      <c r="J11061" s="220"/>
      <c r="K11061" s="220"/>
      <c r="L11061" s="220"/>
      <c r="M11061" s="326"/>
      <c r="N11061" s="220"/>
      <c r="O11061" s="220"/>
      <c r="P11061" s="220"/>
      <c r="Q11061" s="326"/>
      <c r="R11061" s="326"/>
      <c r="S11061" s="326"/>
      <c r="T11061" s="326"/>
    </row>
    <row r="11062" spans="1:20">
      <c r="A11062" s="220"/>
      <c r="B11062" s="220"/>
      <c r="C11062" s="220"/>
      <c r="D11062" s="220"/>
      <c r="E11062" s="220"/>
      <c r="F11062" s="220"/>
      <c r="G11062" s="220"/>
      <c r="H11062" s="220"/>
      <c r="I11062" s="220"/>
      <c r="J11062" s="220"/>
      <c r="K11062" s="220"/>
      <c r="L11062" s="220"/>
      <c r="M11062" s="326"/>
      <c r="N11062" s="220"/>
      <c r="O11062" s="220"/>
      <c r="P11062" s="220"/>
      <c r="Q11062" s="326"/>
      <c r="R11062" s="326"/>
      <c r="S11062" s="326"/>
      <c r="T11062" s="326"/>
    </row>
    <row r="11063" spans="1:20">
      <c r="A11063" s="220"/>
      <c r="B11063" s="220"/>
      <c r="C11063" s="220"/>
      <c r="D11063" s="220"/>
      <c r="E11063" s="220"/>
      <c r="F11063" s="220"/>
      <c r="G11063" s="220"/>
      <c r="H11063" s="220"/>
      <c r="I11063" s="220"/>
      <c r="J11063" s="220"/>
      <c r="K11063" s="220"/>
      <c r="L11063" s="220"/>
      <c r="M11063" s="326"/>
      <c r="N11063" s="220"/>
      <c r="O11063" s="220"/>
      <c r="P11063" s="220"/>
      <c r="Q11063" s="326"/>
      <c r="R11063" s="326"/>
      <c r="S11063" s="326"/>
      <c r="T11063" s="326"/>
    </row>
    <row r="11064" spans="1:20">
      <c r="A11064" s="220"/>
      <c r="B11064" s="220"/>
      <c r="C11064" s="220"/>
      <c r="D11064" s="220"/>
      <c r="E11064" s="220"/>
      <c r="F11064" s="220"/>
      <c r="G11064" s="220"/>
      <c r="H11064" s="220"/>
      <c r="I11064" s="220"/>
      <c r="J11064" s="220"/>
      <c r="K11064" s="220"/>
      <c r="L11064" s="220"/>
      <c r="M11064" s="326"/>
      <c r="N11064" s="220"/>
      <c r="O11064" s="220"/>
      <c r="P11064" s="220"/>
      <c r="Q11064" s="326"/>
      <c r="R11064" s="326"/>
      <c r="S11064" s="326"/>
      <c r="T11064" s="326"/>
    </row>
    <row r="11065" spans="1:20">
      <c r="A11065" s="220"/>
      <c r="B11065" s="220"/>
      <c r="C11065" s="220"/>
      <c r="D11065" s="220"/>
      <c r="E11065" s="220"/>
      <c r="F11065" s="220"/>
      <c r="G11065" s="220"/>
      <c r="H11065" s="220"/>
      <c r="I11065" s="220"/>
      <c r="J11065" s="220"/>
      <c r="K11065" s="220"/>
      <c r="L11065" s="220"/>
      <c r="M11065" s="326"/>
      <c r="N11065" s="220"/>
      <c r="O11065" s="220"/>
      <c r="P11065" s="220"/>
      <c r="Q11065" s="326"/>
      <c r="R11065" s="326"/>
      <c r="S11065" s="326"/>
      <c r="T11065" s="326"/>
    </row>
    <row r="11066" spans="1:20">
      <c r="A11066" s="220"/>
      <c r="B11066" s="220"/>
      <c r="C11066" s="220"/>
      <c r="D11066" s="220"/>
      <c r="E11066" s="220"/>
      <c r="F11066" s="220"/>
      <c r="G11066" s="220"/>
      <c r="H11066" s="220"/>
      <c r="I11066" s="220"/>
      <c r="J11066" s="220"/>
      <c r="K11066" s="220"/>
      <c r="L11066" s="220"/>
      <c r="M11066" s="326"/>
      <c r="N11066" s="220"/>
      <c r="O11066" s="220"/>
      <c r="P11066" s="220"/>
      <c r="Q11066" s="326"/>
      <c r="R11066" s="326"/>
      <c r="S11066" s="326"/>
      <c r="T11066" s="326"/>
    </row>
    <row r="11067" spans="1:20">
      <c r="A11067" s="220"/>
      <c r="B11067" s="220"/>
      <c r="C11067" s="220"/>
      <c r="D11067" s="220"/>
      <c r="E11067" s="220"/>
      <c r="F11067" s="220"/>
      <c r="G11067" s="220"/>
      <c r="H11067" s="220"/>
      <c r="I11067" s="220"/>
      <c r="J11067" s="220"/>
      <c r="K11067" s="220"/>
      <c r="L11067" s="220"/>
      <c r="M11067" s="326"/>
      <c r="N11067" s="220"/>
      <c r="O11067" s="220"/>
      <c r="P11067" s="220"/>
      <c r="Q11067" s="326"/>
      <c r="R11067" s="326"/>
      <c r="S11067" s="326"/>
      <c r="T11067" s="326"/>
    </row>
    <row r="11068" spans="1:20">
      <c r="A11068" s="220"/>
      <c r="B11068" s="220"/>
      <c r="C11068" s="220"/>
      <c r="D11068" s="220"/>
      <c r="E11068" s="220"/>
      <c r="F11068" s="220"/>
      <c r="G11068" s="220"/>
      <c r="H11068" s="220"/>
      <c r="I11068" s="220"/>
      <c r="J11068" s="220"/>
      <c r="K11068" s="220"/>
      <c r="L11068" s="220"/>
      <c r="M11068" s="326"/>
      <c r="N11068" s="220"/>
      <c r="O11068" s="220"/>
      <c r="P11068" s="220"/>
      <c r="Q11068" s="326"/>
      <c r="R11068" s="326"/>
      <c r="S11068" s="326"/>
      <c r="T11068" s="326"/>
    </row>
    <row r="11069" spans="1:20">
      <c r="A11069" s="220"/>
      <c r="B11069" s="220"/>
      <c r="C11069" s="220"/>
      <c r="D11069" s="220"/>
      <c r="E11069" s="220"/>
      <c r="F11069" s="220"/>
      <c r="G11069" s="220"/>
      <c r="H11069" s="220"/>
      <c r="I11069" s="220"/>
      <c r="J11069" s="220"/>
      <c r="K11069" s="220"/>
      <c r="L11069" s="220"/>
      <c r="M11069" s="326"/>
      <c r="N11069" s="220"/>
      <c r="O11069" s="220"/>
      <c r="P11069" s="220"/>
      <c r="Q11069" s="326"/>
      <c r="R11069" s="326"/>
      <c r="S11069" s="326"/>
      <c r="T11069" s="326"/>
    </row>
    <row r="11070" spans="1:20">
      <c r="A11070" s="220"/>
      <c r="B11070" s="220"/>
      <c r="C11070" s="220"/>
      <c r="D11070" s="220"/>
      <c r="E11070" s="220"/>
      <c r="F11070" s="220"/>
      <c r="G11070" s="220"/>
      <c r="H11070" s="220"/>
      <c r="I11070" s="220"/>
      <c r="J11070" s="220"/>
      <c r="K11070" s="220"/>
      <c r="L11070" s="220"/>
      <c r="M11070" s="326"/>
      <c r="N11070" s="220"/>
      <c r="O11070" s="220"/>
      <c r="P11070" s="220"/>
      <c r="Q11070" s="326"/>
      <c r="R11070" s="326"/>
      <c r="S11070" s="326"/>
      <c r="T11070" s="326"/>
    </row>
    <row r="11071" spans="1:20">
      <c r="A11071" s="220"/>
      <c r="B11071" s="220"/>
      <c r="C11071" s="220"/>
      <c r="D11071" s="220"/>
      <c r="E11071" s="220"/>
      <c r="F11071" s="220"/>
      <c r="G11071" s="220"/>
      <c r="H11071" s="220"/>
      <c r="I11071" s="220"/>
      <c r="J11071" s="220"/>
      <c r="K11071" s="220"/>
      <c r="L11071" s="220"/>
      <c r="M11071" s="326"/>
      <c r="N11071" s="220"/>
      <c r="O11071" s="220"/>
      <c r="P11071" s="220"/>
      <c r="Q11071" s="326"/>
      <c r="R11071" s="326"/>
      <c r="S11071" s="326"/>
      <c r="T11071" s="326"/>
    </row>
    <row r="11072" spans="1:20">
      <c r="A11072" s="220"/>
      <c r="B11072" s="220"/>
      <c r="C11072" s="220"/>
      <c r="D11072" s="220"/>
      <c r="E11072" s="220"/>
      <c r="F11072" s="220"/>
      <c r="G11072" s="220"/>
      <c r="H11072" s="220"/>
      <c r="I11072" s="220"/>
      <c r="J11072" s="220"/>
      <c r="K11072" s="220"/>
      <c r="L11072" s="220"/>
      <c r="M11072" s="326"/>
      <c r="N11072" s="220"/>
      <c r="O11072" s="220"/>
      <c r="P11072" s="220"/>
      <c r="Q11072" s="326"/>
      <c r="R11072" s="326"/>
      <c r="S11072" s="326"/>
      <c r="T11072" s="326"/>
    </row>
    <row r="11073" spans="1:20">
      <c r="A11073" s="220"/>
      <c r="B11073" s="220"/>
      <c r="C11073" s="220"/>
      <c r="D11073" s="220"/>
      <c r="E11073" s="220"/>
      <c r="F11073" s="220"/>
      <c r="G11073" s="220"/>
      <c r="H11073" s="220"/>
      <c r="I11073" s="220"/>
      <c r="J11073" s="220"/>
      <c r="K11073" s="220"/>
      <c r="L11073" s="220"/>
      <c r="M11073" s="326"/>
      <c r="N11073" s="220"/>
      <c r="O11073" s="220"/>
      <c r="P11073" s="220"/>
      <c r="Q11073" s="326"/>
      <c r="R11073" s="326"/>
      <c r="S11073" s="326"/>
      <c r="T11073" s="326"/>
    </row>
    <row r="11074" spans="1:20">
      <c r="A11074" s="220"/>
      <c r="B11074" s="220"/>
      <c r="C11074" s="220"/>
      <c r="D11074" s="220"/>
      <c r="E11074" s="220"/>
      <c r="F11074" s="220"/>
      <c r="G11074" s="220"/>
      <c r="H11074" s="220"/>
      <c r="I11074" s="220"/>
      <c r="J11074" s="220"/>
      <c r="K11074" s="220"/>
      <c r="L11074" s="220"/>
      <c r="M11074" s="326"/>
      <c r="N11074" s="220"/>
      <c r="O11074" s="220"/>
      <c r="P11074" s="220"/>
      <c r="Q11074" s="326"/>
      <c r="R11074" s="326"/>
      <c r="S11074" s="326"/>
      <c r="T11074" s="326"/>
    </row>
    <row r="11075" spans="1:20">
      <c r="A11075" s="220"/>
      <c r="B11075" s="220"/>
      <c r="C11075" s="220"/>
      <c r="D11075" s="220"/>
      <c r="E11075" s="220"/>
      <c r="F11075" s="220"/>
      <c r="G11075" s="220"/>
      <c r="H11075" s="220"/>
      <c r="I11075" s="220"/>
      <c r="J11075" s="220"/>
      <c r="K11075" s="220"/>
      <c r="L11075" s="220"/>
      <c r="M11075" s="326"/>
      <c r="N11075" s="220"/>
      <c r="O11075" s="220"/>
      <c r="P11075" s="220"/>
      <c r="Q11075" s="326"/>
      <c r="R11075" s="326"/>
      <c r="S11075" s="326"/>
      <c r="T11075" s="326"/>
    </row>
    <row r="11076" spans="1:20">
      <c r="A11076" s="220"/>
      <c r="B11076" s="220"/>
      <c r="C11076" s="220"/>
      <c r="D11076" s="220"/>
      <c r="E11076" s="220"/>
      <c r="F11076" s="220"/>
      <c r="G11076" s="220"/>
      <c r="H11076" s="220"/>
      <c r="I11076" s="220"/>
      <c r="J11076" s="220"/>
      <c r="K11076" s="220"/>
      <c r="L11076" s="220"/>
      <c r="M11076" s="326"/>
      <c r="N11076" s="220"/>
      <c r="O11076" s="220"/>
      <c r="P11076" s="220"/>
      <c r="Q11076" s="326"/>
      <c r="R11076" s="326"/>
      <c r="S11076" s="326"/>
      <c r="T11076" s="326"/>
    </row>
    <row r="11077" spans="1:20">
      <c r="A11077" s="220"/>
      <c r="B11077" s="220"/>
      <c r="C11077" s="220"/>
      <c r="D11077" s="220"/>
      <c r="E11077" s="220"/>
      <c r="F11077" s="220"/>
      <c r="G11077" s="220"/>
      <c r="H11077" s="220"/>
      <c r="I11077" s="220"/>
      <c r="J11077" s="220"/>
      <c r="K11077" s="220"/>
      <c r="L11077" s="220"/>
      <c r="M11077" s="326"/>
      <c r="N11077" s="220"/>
      <c r="O11077" s="220"/>
      <c r="P11077" s="220"/>
      <c r="Q11077" s="326"/>
      <c r="R11077" s="326"/>
      <c r="S11077" s="326"/>
      <c r="T11077" s="326"/>
    </row>
    <row r="11078" spans="1:20">
      <c r="A11078" s="220"/>
      <c r="B11078" s="220"/>
      <c r="C11078" s="220"/>
      <c r="D11078" s="220"/>
      <c r="E11078" s="220"/>
      <c r="F11078" s="220"/>
      <c r="G11078" s="220"/>
      <c r="H11078" s="220"/>
      <c r="I11078" s="220"/>
      <c r="J11078" s="220"/>
      <c r="K11078" s="220"/>
      <c r="L11078" s="220"/>
      <c r="M11078" s="326"/>
      <c r="N11078" s="220"/>
      <c r="O11078" s="220"/>
      <c r="P11078" s="220"/>
      <c r="Q11078" s="326"/>
      <c r="R11078" s="326"/>
      <c r="S11078" s="326"/>
      <c r="T11078" s="326"/>
    </row>
    <row r="11079" spans="1:20">
      <c r="A11079" s="220"/>
      <c r="B11079" s="220"/>
      <c r="C11079" s="220"/>
      <c r="D11079" s="220"/>
      <c r="E11079" s="220"/>
      <c r="F11079" s="220"/>
      <c r="G11079" s="220"/>
      <c r="H11079" s="220"/>
      <c r="I11079" s="220"/>
      <c r="J11079" s="220"/>
      <c r="K11079" s="220"/>
      <c r="L11079" s="220"/>
      <c r="M11079" s="326"/>
      <c r="N11079" s="220"/>
      <c r="O11079" s="220"/>
      <c r="P11079" s="220"/>
      <c r="Q11079" s="326"/>
      <c r="R11079" s="326"/>
      <c r="S11079" s="326"/>
      <c r="T11079" s="326"/>
    </row>
    <row r="11080" spans="1:20">
      <c r="A11080" s="220"/>
      <c r="B11080" s="220"/>
      <c r="C11080" s="220"/>
      <c r="D11080" s="220"/>
      <c r="E11080" s="220"/>
      <c r="F11080" s="220"/>
      <c r="G11080" s="220"/>
      <c r="H11080" s="220"/>
      <c r="I11080" s="220"/>
      <c r="J11080" s="220"/>
      <c r="K11080" s="220"/>
      <c r="L11080" s="220"/>
      <c r="M11080" s="326"/>
      <c r="N11080" s="220"/>
      <c r="O11080" s="220"/>
      <c r="P11080" s="220"/>
      <c r="Q11080" s="326"/>
      <c r="R11080" s="326"/>
      <c r="S11080" s="326"/>
      <c r="T11080" s="326"/>
    </row>
    <row r="11081" spans="1:20">
      <c r="A11081" s="220"/>
      <c r="B11081" s="220"/>
      <c r="C11081" s="220"/>
      <c r="D11081" s="220"/>
      <c r="E11081" s="220"/>
      <c r="F11081" s="220"/>
      <c r="G11081" s="220"/>
      <c r="H11081" s="220"/>
      <c r="I11081" s="220"/>
      <c r="J11081" s="220"/>
      <c r="K11081" s="220"/>
      <c r="L11081" s="220"/>
      <c r="M11081" s="326"/>
      <c r="N11081" s="220"/>
      <c r="O11081" s="220"/>
      <c r="P11081" s="220"/>
      <c r="Q11081" s="326"/>
      <c r="R11081" s="326"/>
      <c r="S11081" s="326"/>
      <c r="T11081" s="326"/>
    </row>
    <row r="11082" spans="1:20">
      <c r="A11082" s="220"/>
      <c r="B11082" s="220"/>
      <c r="C11082" s="220"/>
      <c r="D11082" s="220"/>
      <c r="E11082" s="220"/>
      <c r="F11082" s="220"/>
      <c r="G11082" s="220"/>
      <c r="H11082" s="220"/>
      <c r="I11082" s="220"/>
      <c r="J11082" s="220"/>
      <c r="K11082" s="220"/>
      <c r="L11082" s="220"/>
      <c r="M11082" s="326"/>
      <c r="N11082" s="220"/>
      <c r="O11082" s="220"/>
      <c r="P11082" s="220"/>
      <c r="Q11082" s="326"/>
      <c r="R11082" s="326"/>
      <c r="S11082" s="326"/>
      <c r="T11082" s="326"/>
    </row>
    <row r="11083" spans="1:20">
      <c r="A11083" s="220"/>
      <c r="B11083" s="220"/>
      <c r="C11083" s="220"/>
      <c r="D11083" s="220"/>
      <c r="E11083" s="220"/>
      <c r="F11083" s="220"/>
      <c r="G11083" s="220"/>
      <c r="H11083" s="220"/>
      <c r="I11083" s="220"/>
      <c r="J11083" s="220"/>
      <c r="K11083" s="220"/>
      <c r="L11083" s="220"/>
      <c r="M11083" s="326"/>
      <c r="N11083" s="220"/>
      <c r="O11083" s="220"/>
      <c r="P11083" s="220"/>
      <c r="Q11083" s="326"/>
      <c r="R11083" s="326"/>
      <c r="S11083" s="326"/>
      <c r="T11083" s="326"/>
    </row>
    <row r="11084" spans="1:20">
      <c r="A11084" s="220"/>
      <c r="B11084" s="220"/>
      <c r="C11084" s="220"/>
      <c r="D11084" s="220"/>
      <c r="E11084" s="220"/>
      <c r="F11084" s="220"/>
      <c r="G11084" s="220"/>
      <c r="H11084" s="220"/>
      <c r="I11084" s="220"/>
      <c r="J11084" s="220"/>
      <c r="K11084" s="220"/>
      <c r="L11084" s="220"/>
      <c r="M11084" s="326"/>
      <c r="N11084" s="220"/>
      <c r="O11084" s="220"/>
      <c r="P11084" s="220"/>
      <c r="Q11084" s="326"/>
      <c r="R11084" s="326"/>
      <c r="S11084" s="326"/>
      <c r="T11084" s="326"/>
    </row>
    <row r="11085" spans="1:20">
      <c r="A11085" s="220"/>
      <c r="B11085" s="220"/>
      <c r="C11085" s="220"/>
      <c r="D11085" s="220"/>
      <c r="E11085" s="220"/>
      <c r="F11085" s="220"/>
      <c r="G11085" s="220"/>
      <c r="H11085" s="220"/>
      <c r="I11085" s="220"/>
      <c r="J11085" s="220"/>
      <c r="K11085" s="220"/>
      <c r="L11085" s="220"/>
      <c r="M11085" s="326"/>
      <c r="N11085" s="220"/>
      <c r="O11085" s="220"/>
      <c r="P11085" s="220"/>
      <c r="Q11085" s="326"/>
      <c r="R11085" s="326"/>
      <c r="S11085" s="326"/>
      <c r="T11085" s="326"/>
    </row>
    <row r="11086" spans="1:20">
      <c r="A11086" s="220"/>
      <c r="B11086" s="220"/>
      <c r="C11086" s="220"/>
      <c r="D11086" s="220"/>
      <c r="E11086" s="220"/>
      <c r="F11086" s="220"/>
      <c r="G11086" s="220"/>
      <c r="H11086" s="220"/>
      <c r="I11086" s="220"/>
      <c r="J11086" s="220"/>
      <c r="K11086" s="220"/>
      <c r="L11086" s="220"/>
      <c r="M11086" s="326"/>
      <c r="N11086" s="220"/>
      <c r="O11086" s="220"/>
      <c r="P11086" s="220"/>
      <c r="Q11086" s="326"/>
      <c r="R11086" s="326"/>
      <c r="S11086" s="326"/>
      <c r="T11086" s="326"/>
    </row>
    <row r="11087" spans="1:20">
      <c r="A11087" s="220"/>
      <c r="B11087" s="220"/>
      <c r="C11087" s="220"/>
      <c r="D11087" s="220"/>
      <c r="E11087" s="220"/>
      <c r="F11087" s="220"/>
      <c r="G11087" s="220"/>
      <c r="H11087" s="220"/>
      <c r="I11087" s="220"/>
      <c r="J11087" s="220"/>
      <c r="K11087" s="220"/>
      <c r="L11087" s="220"/>
      <c r="M11087" s="326"/>
      <c r="N11087" s="220"/>
      <c r="O11087" s="220"/>
      <c r="P11087" s="220"/>
      <c r="Q11087" s="326"/>
      <c r="R11087" s="326"/>
      <c r="S11087" s="326"/>
      <c r="T11087" s="326"/>
    </row>
    <row r="11088" spans="1:20">
      <c r="A11088" s="220"/>
      <c r="B11088" s="220"/>
      <c r="C11088" s="220"/>
      <c r="D11088" s="220"/>
      <c r="E11088" s="220"/>
      <c r="F11088" s="220"/>
      <c r="G11088" s="220"/>
      <c r="H11088" s="220"/>
      <c r="I11088" s="220"/>
      <c r="J11088" s="220"/>
      <c r="K11088" s="220"/>
      <c r="L11088" s="220"/>
      <c r="M11088" s="326"/>
      <c r="N11088" s="220"/>
      <c r="O11088" s="220"/>
      <c r="P11088" s="220"/>
      <c r="Q11088" s="326"/>
      <c r="R11088" s="326"/>
      <c r="S11088" s="326"/>
      <c r="T11088" s="326"/>
    </row>
    <row r="11089" spans="1:20">
      <c r="A11089" s="220"/>
      <c r="B11089" s="220"/>
      <c r="C11089" s="220"/>
      <c r="D11089" s="220"/>
      <c r="E11089" s="220"/>
      <c r="F11089" s="220"/>
      <c r="G11089" s="220"/>
      <c r="H11089" s="220"/>
      <c r="I11089" s="220"/>
      <c r="J11089" s="220"/>
      <c r="K11089" s="220"/>
      <c r="L11089" s="220"/>
      <c r="M11089" s="326"/>
      <c r="N11089" s="220"/>
      <c r="O11089" s="220"/>
      <c r="P11089" s="220"/>
      <c r="Q11089" s="326"/>
      <c r="R11089" s="326"/>
      <c r="S11089" s="326"/>
      <c r="T11089" s="326"/>
    </row>
    <row r="11090" spans="1:20">
      <c r="A11090" s="220"/>
      <c r="B11090" s="220"/>
      <c r="C11090" s="220"/>
      <c r="D11090" s="220"/>
      <c r="E11090" s="220"/>
      <c r="F11090" s="220"/>
      <c r="G11090" s="220"/>
      <c r="H11090" s="220"/>
      <c r="I11090" s="220"/>
      <c r="J11090" s="220"/>
      <c r="K11090" s="220"/>
      <c r="L11090" s="220"/>
      <c r="M11090" s="326"/>
      <c r="N11090" s="220"/>
      <c r="O11090" s="220"/>
      <c r="P11090" s="220"/>
      <c r="Q11090" s="326"/>
      <c r="R11090" s="326"/>
      <c r="S11090" s="326"/>
      <c r="T11090" s="326"/>
    </row>
    <row r="11091" spans="1:20">
      <c r="A11091" s="220"/>
      <c r="B11091" s="220"/>
      <c r="C11091" s="220"/>
      <c r="D11091" s="220"/>
      <c r="E11091" s="220"/>
      <c r="F11091" s="220"/>
      <c r="G11091" s="220"/>
      <c r="H11091" s="220"/>
      <c r="I11091" s="220"/>
      <c r="J11091" s="220"/>
      <c r="K11091" s="220"/>
      <c r="L11091" s="220"/>
      <c r="M11091" s="326"/>
      <c r="N11091" s="220"/>
      <c r="O11091" s="220"/>
      <c r="P11091" s="220"/>
      <c r="Q11091" s="326"/>
      <c r="R11091" s="326"/>
      <c r="S11091" s="326"/>
      <c r="T11091" s="326"/>
    </row>
    <row r="11092" spans="1:20">
      <c r="A11092" s="220"/>
      <c r="B11092" s="220"/>
      <c r="C11092" s="220"/>
      <c r="D11092" s="220"/>
      <c r="E11092" s="220"/>
      <c r="F11092" s="220"/>
      <c r="G11092" s="220"/>
      <c r="H11092" s="220"/>
      <c r="I11092" s="220"/>
      <c r="J11092" s="220"/>
      <c r="K11092" s="220"/>
      <c r="L11092" s="220"/>
      <c r="M11092" s="326"/>
      <c r="N11092" s="220"/>
      <c r="O11092" s="220"/>
      <c r="P11092" s="220"/>
      <c r="Q11092" s="326"/>
      <c r="R11092" s="326"/>
      <c r="S11092" s="326"/>
      <c r="T11092" s="326"/>
    </row>
    <row r="11093" spans="1:20">
      <c r="A11093" s="220"/>
      <c r="B11093" s="220"/>
      <c r="C11093" s="220"/>
      <c r="D11093" s="220"/>
      <c r="E11093" s="220"/>
      <c r="F11093" s="220"/>
      <c r="G11093" s="220"/>
      <c r="H11093" s="220"/>
      <c r="I11093" s="220"/>
      <c r="J11093" s="220"/>
      <c r="K11093" s="220"/>
      <c r="L11093" s="220"/>
      <c r="M11093" s="326"/>
      <c r="N11093" s="220"/>
      <c r="O11093" s="220"/>
      <c r="P11093" s="220"/>
      <c r="Q11093" s="326"/>
      <c r="R11093" s="326"/>
      <c r="S11093" s="326"/>
      <c r="T11093" s="326"/>
    </row>
    <row r="11094" spans="1:20">
      <c r="A11094" s="220"/>
      <c r="B11094" s="220"/>
      <c r="C11094" s="220"/>
      <c r="D11094" s="220"/>
      <c r="E11094" s="220"/>
      <c r="F11094" s="220"/>
      <c r="G11094" s="220"/>
      <c r="H11094" s="220"/>
      <c r="I11094" s="220"/>
      <c r="J11094" s="220"/>
      <c r="K11094" s="220"/>
      <c r="L11094" s="220"/>
      <c r="M11094" s="326"/>
      <c r="N11094" s="220"/>
      <c r="O11094" s="220"/>
      <c r="P11094" s="220"/>
      <c r="Q11094" s="326"/>
      <c r="R11094" s="326"/>
      <c r="S11094" s="326"/>
      <c r="T11094" s="326"/>
    </row>
    <row r="11095" spans="1:20">
      <c r="A11095" s="220"/>
      <c r="B11095" s="220"/>
      <c r="C11095" s="220"/>
      <c r="D11095" s="220"/>
      <c r="E11095" s="220"/>
      <c r="F11095" s="220"/>
      <c r="G11095" s="220"/>
      <c r="H11095" s="220"/>
      <c r="I11095" s="220"/>
      <c r="J11095" s="220"/>
      <c r="K11095" s="220"/>
      <c r="L11095" s="220"/>
      <c r="M11095" s="326"/>
      <c r="N11095" s="220"/>
      <c r="O11095" s="220"/>
      <c r="P11095" s="220"/>
      <c r="Q11095" s="326"/>
      <c r="R11095" s="326"/>
      <c r="S11095" s="326"/>
      <c r="T11095" s="326"/>
    </row>
    <row r="11096" spans="1:20">
      <c r="A11096" s="220"/>
      <c r="B11096" s="220"/>
      <c r="C11096" s="220"/>
      <c r="D11096" s="220"/>
      <c r="E11096" s="220"/>
      <c r="F11096" s="220"/>
      <c r="G11096" s="220"/>
      <c r="H11096" s="220"/>
      <c r="I11096" s="220"/>
      <c r="J11096" s="220"/>
      <c r="K11096" s="220"/>
      <c r="L11096" s="220"/>
      <c r="M11096" s="326"/>
      <c r="N11096" s="220"/>
      <c r="O11096" s="220"/>
      <c r="P11096" s="220"/>
      <c r="Q11096" s="326"/>
      <c r="R11096" s="326"/>
      <c r="S11096" s="326"/>
      <c r="T11096" s="326"/>
    </row>
    <row r="11097" spans="1:20">
      <c r="A11097" s="220"/>
      <c r="B11097" s="220"/>
      <c r="C11097" s="220"/>
      <c r="D11097" s="220"/>
      <c r="E11097" s="220"/>
      <c r="F11097" s="220"/>
      <c r="G11097" s="220"/>
      <c r="H11097" s="220"/>
      <c r="I11097" s="220"/>
      <c r="J11097" s="220"/>
      <c r="K11097" s="220"/>
      <c r="L11097" s="220"/>
      <c r="M11097" s="326"/>
      <c r="N11097" s="220"/>
      <c r="O11097" s="220"/>
      <c r="P11097" s="220"/>
      <c r="Q11097" s="326"/>
      <c r="R11097" s="326"/>
      <c r="S11097" s="326"/>
      <c r="T11097" s="326"/>
    </row>
    <row r="11098" spans="1:20">
      <c r="A11098" s="220"/>
      <c r="B11098" s="220"/>
      <c r="C11098" s="220"/>
      <c r="D11098" s="220"/>
      <c r="E11098" s="220"/>
      <c r="F11098" s="220"/>
      <c r="G11098" s="220"/>
      <c r="H11098" s="220"/>
      <c r="I11098" s="220"/>
      <c r="J11098" s="220"/>
      <c r="K11098" s="220"/>
      <c r="L11098" s="220"/>
      <c r="M11098" s="326"/>
      <c r="N11098" s="220"/>
      <c r="O11098" s="220"/>
      <c r="P11098" s="220"/>
      <c r="Q11098" s="326"/>
      <c r="R11098" s="326"/>
      <c r="S11098" s="326"/>
      <c r="T11098" s="326"/>
    </row>
    <row r="11099" spans="1:20">
      <c r="A11099" s="220"/>
      <c r="B11099" s="220"/>
      <c r="C11099" s="220"/>
      <c r="D11099" s="220"/>
      <c r="E11099" s="220"/>
      <c r="F11099" s="220"/>
      <c r="G11099" s="220"/>
      <c r="H11099" s="220"/>
      <c r="I11099" s="220"/>
      <c r="J11099" s="220"/>
      <c r="K11099" s="220"/>
      <c r="L11099" s="220"/>
      <c r="M11099" s="326"/>
      <c r="N11099" s="220"/>
      <c r="O11099" s="220"/>
      <c r="P11099" s="220"/>
      <c r="Q11099" s="326"/>
      <c r="R11099" s="326"/>
      <c r="S11099" s="326"/>
      <c r="T11099" s="326"/>
    </row>
    <row r="11100" spans="1:20">
      <c r="A11100" s="220"/>
      <c r="B11100" s="220"/>
      <c r="C11100" s="220"/>
      <c r="D11100" s="220"/>
      <c r="E11100" s="220"/>
      <c r="F11100" s="220"/>
      <c r="G11100" s="220"/>
      <c r="H11100" s="220"/>
      <c r="I11100" s="220"/>
      <c r="J11100" s="220"/>
      <c r="K11100" s="220"/>
      <c r="L11100" s="220"/>
      <c r="M11100" s="326"/>
      <c r="N11100" s="220"/>
      <c r="O11100" s="220"/>
      <c r="P11100" s="220"/>
      <c r="Q11100" s="326"/>
      <c r="R11100" s="326"/>
      <c r="S11100" s="326"/>
      <c r="T11100" s="326"/>
    </row>
    <row r="11101" spans="1:20">
      <c r="A11101" s="220"/>
      <c r="B11101" s="220"/>
      <c r="C11101" s="220"/>
      <c r="D11101" s="220"/>
      <c r="E11101" s="220"/>
      <c r="F11101" s="220"/>
      <c r="G11101" s="220"/>
      <c r="H11101" s="220"/>
      <c r="I11101" s="220"/>
      <c r="J11101" s="220"/>
      <c r="K11101" s="220"/>
      <c r="L11101" s="220"/>
      <c r="M11101" s="326"/>
      <c r="N11101" s="220"/>
      <c r="O11101" s="220"/>
      <c r="P11101" s="220"/>
      <c r="Q11101" s="326"/>
      <c r="R11101" s="326"/>
      <c r="S11101" s="326"/>
      <c r="T11101" s="326"/>
    </row>
    <row r="11102" spans="1:20">
      <c r="A11102" s="220"/>
      <c r="B11102" s="220"/>
      <c r="C11102" s="220"/>
      <c r="D11102" s="220"/>
      <c r="E11102" s="220"/>
      <c r="F11102" s="220"/>
      <c r="G11102" s="220"/>
      <c r="H11102" s="220"/>
      <c r="I11102" s="220"/>
      <c r="J11102" s="220"/>
      <c r="K11102" s="220"/>
      <c r="L11102" s="220"/>
      <c r="M11102" s="326"/>
      <c r="N11102" s="220"/>
      <c r="O11102" s="220"/>
      <c r="P11102" s="220"/>
      <c r="Q11102" s="326"/>
      <c r="R11102" s="326"/>
      <c r="S11102" s="326"/>
      <c r="T11102" s="326"/>
    </row>
    <row r="11103" spans="1:20">
      <c r="A11103" s="220"/>
      <c r="B11103" s="220"/>
      <c r="C11103" s="220"/>
      <c r="D11103" s="220"/>
      <c r="E11103" s="220"/>
      <c r="F11103" s="220"/>
      <c r="G11103" s="220"/>
      <c r="H11103" s="220"/>
      <c r="I11103" s="220"/>
      <c r="J11103" s="220"/>
      <c r="K11103" s="220"/>
      <c r="L11103" s="220"/>
      <c r="M11103" s="326"/>
      <c r="N11103" s="220"/>
      <c r="O11103" s="220"/>
      <c r="P11103" s="220"/>
      <c r="Q11103" s="326"/>
      <c r="R11103" s="326"/>
      <c r="S11103" s="326"/>
      <c r="T11103" s="326"/>
    </row>
    <row r="11104" spans="1:20">
      <c r="A11104" s="220"/>
      <c r="B11104" s="220"/>
      <c r="C11104" s="220"/>
      <c r="D11104" s="220"/>
      <c r="E11104" s="220"/>
      <c r="F11104" s="220"/>
      <c r="G11104" s="220"/>
      <c r="H11104" s="220"/>
      <c r="I11104" s="220"/>
      <c r="J11104" s="220"/>
      <c r="K11104" s="220"/>
      <c r="L11104" s="220"/>
      <c r="M11104" s="326"/>
      <c r="N11104" s="220"/>
      <c r="O11104" s="220"/>
      <c r="P11104" s="220"/>
      <c r="Q11104" s="326"/>
      <c r="R11104" s="326"/>
      <c r="S11104" s="326"/>
      <c r="T11104" s="326"/>
    </row>
    <row r="11105" spans="1:20">
      <c r="A11105" s="220"/>
      <c r="B11105" s="220"/>
      <c r="C11105" s="220"/>
      <c r="D11105" s="220"/>
      <c r="E11105" s="220"/>
      <c r="F11105" s="220"/>
      <c r="G11105" s="220"/>
      <c r="H11105" s="220"/>
      <c r="I11105" s="220"/>
      <c r="J11105" s="220"/>
      <c r="K11105" s="220"/>
      <c r="L11105" s="220"/>
      <c r="M11105" s="326"/>
      <c r="N11105" s="220"/>
      <c r="O11105" s="220"/>
      <c r="P11105" s="220"/>
      <c r="Q11105" s="326"/>
      <c r="R11105" s="326"/>
      <c r="S11105" s="326"/>
      <c r="T11105" s="326"/>
    </row>
    <row r="11106" spans="1:20">
      <c r="A11106" s="220"/>
      <c r="B11106" s="220"/>
      <c r="C11106" s="220"/>
      <c r="D11106" s="220"/>
      <c r="E11106" s="220"/>
      <c r="F11106" s="220"/>
      <c r="G11106" s="220"/>
      <c r="H11106" s="220"/>
      <c r="I11106" s="220"/>
      <c r="J11106" s="220"/>
      <c r="K11106" s="220"/>
      <c r="L11106" s="220"/>
      <c r="M11106" s="326"/>
      <c r="N11106" s="220"/>
      <c r="O11106" s="220"/>
      <c r="P11106" s="220"/>
      <c r="Q11106" s="326"/>
      <c r="R11106" s="326"/>
      <c r="S11106" s="326"/>
      <c r="T11106" s="326"/>
    </row>
    <row r="11107" spans="1:20">
      <c r="A11107" s="220"/>
      <c r="B11107" s="220"/>
      <c r="C11107" s="220"/>
      <c r="D11107" s="220"/>
      <c r="E11107" s="220"/>
      <c r="F11107" s="220"/>
      <c r="G11107" s="220"/>
      <c r="H11107" s="220"/>
      <c r="I11107" s="220"/>
      <c r="J11107" s="220"/>
      <c r="K11107" s="220"/>
      <c r="L11107" s="220"/>
      <c r="M11107" s="326"/>
      <c r="N11107" s="220"/>
      <c r="O11107" s="220"/>
      <c r="P11107" s="220"/>
      <c r="Q11107" s="326"/>
      <c r="R11107" s="326"/>
      <c r="S11107" s="326"/>
      <c r="T11107" s="326"/>
    </row>
    <row r="11108" spans="1:20">
      <c r="A11108" s="220"/>
      <c r="B11108" s="220"/>
      <c r="C11108" s="220"/>
      <c r="D11108" s="220"/>
      <c r="E11108" s="220"/>
      <c r="F11108" s="220"/>
      <c r="G11108" s="220"/>
      <c r="H11108" s="220"/>
      <c r="I11108" s="220"/>
      <c r="J11108" s="220"/>
      <c r="K11108" s="220"/>
      <c r="L11108" s="220"/>
      <c r="M11108" s="326"/>
      <c r="N11108" s="220"/>
      <c r="O11108" s="220"/>
      <c r="P11108" s="220"/>
      <c r="Q11108" s="326"/>
      <c r="R11108" s="326"/>
      <c r="S11108" s="326"/>
      <c r="T11108" s="326"/>
    </row>
    <row r="11109" spans="1:20">
      <c r="A11109" s="220"/>
      <c r="B11109" s="220"/>
      <c r="C11109" s="220"/>
      <c r="D11109" s="220"/>
      <c r="E11109" s="220"/>
      <c r="F11109" s="220"/>
      <c r="G11109" s="220"/>
      <c r="H11109" s="220"/>
      <c r="I11109" s="220"/>
      <c r="J11109" s="220"/>
      <c r="K11109" s="220"/>
      <c r="L11109" s="220"/>
      <c r="M11109" s="326"/>
      <c r="N11109" s="220"/>
      <c r="O11109" s="220"/>
      <c r="P11109" s="220"/>
      <c r="Q11109" s="326"/>
      <c r="R11109" s="326"/>
      <c r="S11109" s="326"/>
      <c r="T11109" s="326"/>
    </row>
    <row r="11110" spans="1:20">
      <c r="A11110" s="220"/>
      <c r="B11110" s="220"/>
      <c r="C11110" s="220"/>
      <c r="D11110" s="220"/>
      <c r="E11110" s="220"/>
      <c r="F11110" s="220"/>
      <c r="G11110" s="220"/>
      <c r="H11110" s="220"/>
      <c r="I11110" s="220"/>
      <c r="J11110" s="220"/>
      <c r="K11110" s="220"/>
      <c r="L11110" s="220"/>
      <c r="M11110" s="326"/>
      <c r="N11110" s="220"/>
      <c r="O11110" s="220"/>
      <c r="P11110" s="220"/>
      <c r="Q11110" s="326"/>
      <c r="R11110" s="326"/>
      <c r="S11110" s="326"/>
      <c r="T11110" s="326"/>
    </row>
    <row r="11111" spans="1:20">
      <c r="A11111" s="220"/>
      <c r="B11111" s="220"/>
      <c r="C11111" s="220"/>
      <c r="D11111" s="220"/>
      <c r="E11111" s="220"/>
      <c r="F11111" s="220"/>
      <c r="G11111" s="220"/>
      <c r="H11111" s="220"/>
      <c r="I11111" s="220"/>
      <c r="J11111" s="220"/>
      <c r="K11111" s="220"/>
      <c r="L11111" s="220"/>
      <c r="M11111" s="326"/>
      <c r="N11111" s="220"/>
      <c r="O11111" s="220"/>
      <c r="P11111" s="220"/>
      <c r="Q11111" s="326"/>
      <c r="R11111" s="326"/>
      <c r="S11111" s="326"/>
      <c r="T11111" s="326"/>
    </row>
    <row r="11112" spans="1:20">
      <c r="A11112" s="220"/>
      <c r="B11112" s="220"/>
      <c r="C11112" s="220"/>
      <c r="D11112" s="220"/>
      <c r="E11112" s="220"/>
      <c r="F11112" s="220"/>
      <c r="G11112" s="220"/>
      <c r="H11112" s="220"/>
      <c r="I11112" s="220"/>
      <c r="J11112" s="220"/>
      <c r="K11112" s="220"/>
      <c r="L11112" s="220"/>
      <c r="M11112" s="326"/>
      <c r="N11112" s="220"/>
      <c r="O11112" s="220"/>
      <c r="P11112" s="220"/>
      <c r="Q11112" s="326"/>
      <c r="R11112" s="326"/>
      <c r="S11112" s="326"/>
      <c r="T11112" s="326"/>
    </row>
    <row r="11113" spans="1:20">
      <c r="A11113" s="220"/>
      <c r="B11113" s="220"/>
      <c r="C11113" s="220"/>
      <c r="D11113" s="220"/>
      <c r="E11113" s="220"/>
      <c r="F11113" s="220"/>
      <c r="G11113" s="220"/>
      <c r="H11113" s="220"/>
      <c r="I11113" s="220"/>
      <c r="J11113" s="220"/>
      <c r="K11113" s="220"/>
      <c r="L11113" s="220"/>
      <c r="M11113" s="326"/>
      <c r="N11113" s="220"/>
      <c r="O11113" s="220"/>
      <c r="P11113" s="220"/>
      <c r="Q11113" s="326"/>
      <c r="R11113" s="326"/>
      <c r="S11113" s="326"/>
      <c r="T11113" s="326"/>
    </row>
    <row r="11114" spans="1:20">
      <c r="A11114" s="220"/>
      <c r="B11114" s="220"/>
      <c r="C11114" s="220"/>
      <c r="D11114" s="220"/>
      <c r="E11114" s="220"/>
      <c r="F11114" s="220"/>
      <c r="G11114" s="220"/>
      <c r="H11114" s="220"/>
      <c r="I11114" s="220"/>
      <c r="J11114" s="220"/>
      <c r="K11114" s="220"/>
      <c r="L11114" s="220"/>
      <c r="M11114" s="326"/>
      <c r="N11114" s="220"/>
      <c r="O11114" s="220"/>
      <c r="P11114" s="220"/>
      <c r="Q11114" s="326"/>
      <c r="R11114" s="326"/>
      <c r="S11114" s="326"/>
      <c r="T11114" s="326"/>
    </row>
    <row r="11115" spans="1:20">
      <c r="A11115" s="220"/>
      <c r="B11115" s="220"/>
      <c r="C11115" s="220"/>
      <c r="D11115" s="220"/>
      <c r="E11115" s="220"/>
      <c r="F11115" s="220"/>
      <c r="G11115" s="220"/>
      <c r="H11115" s="220"/>
      <c r="I11115" s="220"/>
      <c r="J11115" s="220"/>
      <c r="K11115" s="220"/>
      <c r="L11115" s="220"/>
      <c r="M11115" s="326"/>
      <c r="N11115" s="220"/>
      <c r="O11115" s="220"/>
      <c r="P11115" s="220"/>
      <c r="Q11115" s="326"/>
      <c r="R11115" s="326"/>
      <c r="S11115" s="326"/>
      <c r="T11115" s="326"/>
    </row>
    <row r="11116" spans="1:20">
      <c r="A11116" s="220"/>
      <c r="B11116" s="220"/>
      <c r="C11116" s="220"/>
      <c r="D11116" s="220"/>
      <c r="E11116" s="220"/>
      <c r="F11116" s="220"/>
      <c r="G11116" s="220"/>
      <c r="H11116" s="220"/>
      <c r="I11116" s="220"/>
      <c r="J11116" s="220"/>
      <c r="K11116" s="220"/>
      <c r="L11116" s="220"/>
      <c r="M11116" s="326"/>
      <c r="N11116" s="220"/>
      <c r="O11116" s="220"/>
      <c r="P11116" s="220"/>
      <c r="Q11116" s="326"/>
      <c r="R11116" s="326"/>
      <c r="S11116" s="326"/>
      <c r="T11116" s="326"/>
    </row>
    <row r="11117" spans="1:20">
      <c r="A11117" s="220"/>
      <c r="B11117" s="220"/>
      <c r="C11117" s="220"/>
      <c r="D11117" s="220"/>
      <c r="E11117" s="220"/>
      <c r="F11117" s="220"/>
      <c r="G11117" s="220"/>
      <c r="H11117" s="220"/>
      <c r="I11117" s="220"/>
      <c r="J11117" s="220"/>
      <c r="K11117" s="220"/>
      <c r="L11117" s="220"/>
      <c r="M11117" s="326"/>
      <c r="N11117" s="220"/>
      <c r="O11117" s="220"/>
      <c r="P11117" s="220"/>
      <c r="Q11117" s="326"/>
      <c r="R11117" s="326"/>
      <c r="S11117" s="326"/>
      <c r="T11117" s="326"/>
    </row>
    <row r="11118" spans="1:20">
      <c r="A11118" s="220"/>
      <c r="B11118" s="220"/>
      <c r="C11118" s="220"/>
      <c r="D11118" s="220"/>
      <c r="E11118" s="220"/>
      <c r="F11118" s="220"/>
      <c r="G11118" s="220"/>
      <c r="H11118" s="220"/>
      <c r="I11118" s="220"/>
      <c r="J11118" s="220"/>
      <c r="K11118" s="220"/>
      <c r="L11118" s="220"/>
      <c r="M11118" s="326"/>
      <c r="N11118" s="220"/>
      <c r="O11118" s="220"/>
      <c r="P11118" s="220"/>
      <c r="Q11118" s="326"/>
      <c r="R11118" s="326"/>
      <c r="S11118" s="326"/>
      <c r="T11118" s="326"/>
    </row>
    <row r="11119" spans="1:20">
      <c r="A11119" s="220"/>
      <c r="B11119" s="220"/>
      <c r="C11119" s="220"/>
      <c r="D11119" s="220"/>
      <c r="E11119" s="220"/>
      <c r="F11119" s="220"/>
      <c r="G11119" s="220"/>
      <c r="H11119" s="220"/>
      <c r="I11119" s="220"/>
      <c r="J11119" s="220"/>
      <c r="K11119" s="220"/>
      <c r="L11119" s="220"/>
      <c r="M11119" s="326"/>
      <c r="N11119" s="220"/>
      <c r="O11119" s="220"/>
      <c r="P11119" s="220"/>
      <c r="Q11119" s="326"/>
      <c r="R11119" s="326"/>
      <c r="S11119" s="326"/>
      <c r="T11119" s="326"/>
    </row>
    <row r="11120" spans="1:20">
      <c r="A11120" s="220"/>
      <c r="B11120" s="220"/>
      <c r="C11120" s="220"/>
      <c r="D11120" s="220"/>
      <c r="E11120" s="220"/>
      <c r="F11120" s="220"/>
      <c r="G11120" s="220"/>
      <c r="H11120" s="220"/>
      <c r="I11120" s="220"/>
      <c r="J11120" s="220"/>
      <c r="K11120" s="220"/>
      <c r="L11120" s="220"/>
      <c r="M11120" s="326"/>
      <c r="N11120" s="220"/>
      <c r="O11120" s="220"/>
      <c r="P11120" s="220"/>
      <c r="Q11120" s="326"/>
      <c r="R11120" s="326"/>
      <c r="S11120" s="326"/>
      <c r="T11120" s="326"/>
    </row>
    <row r="11121" spans="1:20">
      <c r="A11121" s="220"/>
      <c r="B11121" s="220"/>
      <c r="C11121" s="220"/>
      <c r="D11121" s="220"/>
      <c r="E11121" s="220"/>
      <c r="F11121" s="220"/>
      <c r="G11121" s="220"/>
      <c r="H11121" s="220"/>
      <c r="I11121" s="220"/>
      <c r="J11121" s="220"/>
      <c r="K11121" s="220"/>
      <c r="L11121" s="220"/>
      <c r="M11121" s="326"/>
      <c r="N11121" s="220"/>
      <c r="O11121" s="220"/>
      <c r="P11121" s="220"/>
      <c r="Q11121" s="326"/>
      <c r="R11121" s="326"/>
      <c r="S11121" s="326"/>
      <c r="T11121" s="326"/>
    </row>
    <row r="11122" spans="1:20">
      <c r="A11122" s="220"/>
      <c r="B11122" s="220"/>
      <c r="C11122" s="220"/>
      <c r="D11122" s="220"/>
      <c r="E11122" s="220"/>
      <c r="F11122" s="220"/>
      <c r="G11122" s="220"/>
      <c r="H11122" s="220"/>
      <c r="I11122" s="220"/>
      <c r="J11122" s="220"/>
      <c r="K11122" s="220"/>
      <c r="L11122" s="220"/>
      <c r="M11122" s="326"/>
      <c r="N11122" s="220"/>
      <c r="O11122" s="220"/>
      <c r="P11122" s="220"/>
      <c r="Q11122" s="326"/>
      <c r="R11122" s="326"/>
      <c r="S11122" s="326"/>
      <c r="T11122" s="326"/>
    </row>
    <row r="11123" spans="1:20">
      <c r="A11123" s="220"/>
      <c r="B11123" s="220"/>
      <c r="C11123" s="220"/>
      <c r="D11123" s="220"/>
      <c r="E11123" s="220"/>
      <c r="F11123" s="220"/>
      <c r="G11123" s="220"/>
      <c r="H11123" s="220"/>
      <c r="I11123" s="220"/>
      <c r="J11123" s="220"/>
      <c r="K11123" s="220"/>
      <c r="L11123" s="220"/>
      <c r="M11123" s="326"/>
      <c r="N11123" s="220"/>
      <c r="O11123" s="220"/>
      <c r="P11123" s="220"/>
      <c r="Q11123" s="326"/>
      <c r="R11123" s="326"/>
      <c r="S11123" s="326"/>
      <c r="T11123" s="326"/>
    </row>
    <row r="11124" spans="1:20">
      <c r="A11124" s="220"/>
      <c r="B11124" s="220"/>
      <c r="C11124" s="220"/>
      <c r="D11124" s="220"/>
      <c r="E11124" s="220"/>
      <c r="F11124" s="220"/>
      <c r="G11124" s="220"/>
      <c r="H11124" s="220"/>
      <c r="I11124" s="220"/>
      <c r="J11124" s="220"/>
      <c r="K11124" s="220"/>
      <c r="L11124" s="220"/>
      <c r="M11124" s="326"/>
      <c r="N11124" s="220"/>
      <c r="O11124" s="220"/>
      <c r="P11124" s="220"/>
      <c r="Q11124" s="326"/>
      <c r="R11124" s="326"/>
      <c r="S11124" s="326"/>
      <c r="T11124" s="326"/>
    </row>
    <row r="11125" spans="1:20">
      <c r="A11125" s="220"/>
      <c r="B11125" s="220"/>
      <c r="C11125" s="220"/>
      <c r="D11125" s="220"/>
      <c r="E11125" s="220"/>
      <c r="F11125" s="220"/>
      <c r="G11125" s="220"/>
      <c r="H11125" s="220"/>
      <c r="I11125" s="220"/>
      <c r="J11125" s="220"/>
      <c r="K11125" s="220"/>
      <c r="L11125" s="220"/>
      <c r="M11125" s="326"/>
      <c r="N11125" s="220"/>
      <c r="O11125" s="220"/>
      <c r="P11125" s="220"/>
      <c r="Q11125" s="326"/>
      <c r="R11125" s="326"/>
      <c r="S11125" s="326"/>
      <c r="T11125" s="326"/>
    </row>
    <row r="11126" spans="1:20">
      <c r="A11126" s="220"/>
      <c r="B11126" s="220"/>
      <c r="C11126" s="220"/>
      <c r="D11126" s="220"/>
      <c r="E11126" s="220"/>
      <c r="F11126" s="220"/>
      <c r="G11126" s="220"/>
      <c r="H11126" s="220"/>
      <c r="I11126" s="220"/>
      <c r="J11126" s="220"/>
      <c r="K11126" s="220"/>
      <c r="L11126" s="220"/>
      <c r="M11126" s="326"/>
      <c r="N11126" s="220"/>
      <c r="O11126" s="220"/>
      <c r="P11126" s="220"/>
      <c r="Q11126" s="326"/>
      <c r="R11126" s="326"/>
      <c r="S11126" s="326"/>
      <c r="T11126" s="326"/>
    </row>
    <row r="11127" spans="1:20">
      <c r="A11127" s="220"/>
      <c r="B11127" s="220"/>
      <c r="C11127" s="220"/>
      <c r="D11127" s="220"/>
      <c r="E11127" s="220"/>
      <c r="F11127" s="220"/>
      <c r="G11127" s="220"/>
      <c r="H11127" s="220"/>
      <c r="I11127" s="220"/>
      <c r="J11127" s="220"/>
      <c r="K11127" s="220"/>
      <c r="L11127" s="220"/>
      <c r="M11127" s="326"/>
      <c r="N11127" s="220"/>
      <c r="O11127" s="220"/>
      <c r="P11127" s="220"/>
      <c r="Q11127" s="326"/>
      <c r="R11127" s="326"/>
      <c r="S11127" s="326"/>
      <c r="T11127" s="326"/>
    </row>
    <row r="11128" spans="1:20">
      <c r="A11128" s="220"/>
      <c r="B11128" s="220"/>
      <c r="C11128" s="220"/>
      <c r="D11128" s="220"/>
      <c r="E11128" s="220"/>
      <c r="F11128" s="220"/>
      <c r="G11128" s="220"/>
      <c r="H11128" s="220"/>
      <c r="I11128" s="220"/>
      <c r="J11128" s="220"/>
      <c r="K11128" s="220"/>
      <c r="L11128" s="220"/>
      <c r="M11128" s="326"/>
      <c r="N11128" s="220"/>
      <c r="O11128" s="220"/>
      <c r="P11128" s="220"/>
      <c r="Q11128" s="326"/>
      <c r="R11128" s="326"/>
      <c r="S11128" s="326"/>
      <c r="T11128" s="326"/>
    </row>
    <row r="11129" spans="1:20">
      <c r="A11129" s="220"/>
      <c r="B11129" s="220"/>
      <c r="C11129" s="220"/>
      <c r="D11129" s="220"/>
      <c r="E11129" s="220"/>
      <c r="F11129" s="220"/>
      <c r="G11129" s="220"/>
      <c r="H11129" s="220"/>
      <c r="I11129" s="220"/>
      <c r="J11129" s="220"/>
      <c r="K11129" s="220"/>
      <c r="L11129" s="220"/>
      <c r="M11129" s="326"/>
      <c r="N11129" s="220"/>
      <c r="O11129" s="220"/>
      <c r="P11129" s="220"/>
      <c r="Q11129" s="326"/>
      <c r="R11129" s="326"/>
      <c r="S11129" s="326"/>
      <c r="T11129" s="326"/>
    </row>
    <row r="11130" spans="1:20">
      <c r="A11130" s="220"/>
      <c r="B11130" s="220"/>
      <c r="C11130" s="220"/>
      <c r="D11130" s="220"/>
      <c r="E11130" s="220"/>
      <c r="F11130" s="220"/>
      <c r="G11130" s="220"/>
      <c r="H11130" s="220"/>
      <c r="I11130" s="220"/>
      <c r="J11130" s="220"/>
      <c r="K11130" s="220"/>
      <c r="L11130" s="220"/>
      <c r="M11130" s="326"/>
      <c r="N11130" s="220"/>
      <c r="O11130" s="220"/>
      <c r="P11130" s="220"/>
      <c r="Q11130" s="326"/>
      <c r="R11130" s="326"/>
      <c r="S11130" s="326"/>
      <c r="T11130" s="326"/>
    </row>
    <row r="11131" spans="1:20">
      <c r="A11131" s="220"/>
      <c r="B11131" s="220"/>
      <c r="C11131" s="220"/>
      <c r="D11131" s="220"/>
      <c r="E11131" s="220"/>
      <c r="F11131" s="220"/>
      <c r="G11131" s="220"/>
      <c r="H11131" s="220"/>
      <c r="I11131" s="220"/>
      <c r="J11131" s="220"/>
      <c r="K11131" s="220"/>
      <c r="L11131" s="220"/>
      <c r="M11131" s="326"/>
      <c r="N11131" s="220"/>
      <c r="O11131" s="220"/>
      <c r="P11131" s="220"/>
      <c r="Q11131" s="326"/>
      <c r="R11131" s="326"/>
      <c r="S11131" s="326"/>
      <c r="T11131" s="326"/>
    </row>
    <row r="11132" spans="1:20">
      <c r="A11132" s="220"/>
      <c r="B11132" s="220"/>
      <c r="C11132" s="220"/>
      <c r="D11132" s="220"/>
      <c r="E11132" s="220"/>
      <c r="F11132" s="220"/>
      <c r="G11132" s="220"/>
      <c r="H11132" s="220"/>
      <c r="I11132" s="220"/>
      <c r="J11132" s="220"/>
      <c r="K11132" s="220"/>
      <c r="L11132" s="220"/>
      <c r="M11132" s="326"/>
      <c r="N11132" s="220"/>
      <c r="O11132" s="220"/>
      <c r="P11132" s="220"/>
      <c r="Q11132" s="326"/>
      <c r="R11132" s="326"/>
      <c r="S11132" s="326"/>
      <c r="T11132" s="326"/>
    </row>
    <row r="11133" spans="1:20">
      <c r="A11133" s="220"/>
      <c r="B11133" s="220"/>
      <c r="C11133" s="220"/>
      <c r="D11133" s="220"/>
      <c r="E11133" s="220"/>
      <c r="F11133" s="220"/>
      <c r="G11133" s="220"/>
      <c r="H11133" s="220"/>
      <c r="I11133" s="220"/>
      <c r="J11133" s="220"/>
      <c r="K11133" s="220"/>
      <c r="L11133" s="220"/>
      <c r="M11133" s="326"/>
      <c r="N11133" s="220"/>
      <c r="O11133" s="220"/>
      <c r="P11133" s="220"/>
      <c r="Q11133" s="326"/>
      <c r="R11133" s="326"/>
      <c r="S11133" s="326"/>
      <c r="T11133" s="326"/>
    </row>
    <row r="11134" spans="1:20">
      <c r="A11134" s="220"/>
      <c r="B11134" s="220"/>
      <c r="C11134" s="220"/>
      <c r="D11134" s="220"/>
      <c r="E11134" s="220"/>
      <c r="F11134" s="220"/>
      <c r="G11134" s="220"/>
      <c r="H11134" s="220"/>
      <c r="I11134" s="220"/>
      <c r="J11134" s="220"/>
      <c r="K11134" s="220"/>
      <c r="L11134" s="220"/>
      <c r="M11134" s="326"/>
      <c r="N11134" s="220"/>
      <c r="O11134" s="220"/>
      <c r="P11134" s="220"/>
      <c r="Q11134" s="326"/>
      <c r="R11134" s="326"/>
      <c r="S11134" s="326"/>
      <c r="T11134" s="326"/>
    </row>
    <row r="11135" spans="1:20">
      <c r="A11135" s="220"/>
      <c r="B11135" s="220"/>
      <c r="C11135" s="220"/>
      <c r="D11135" s="220"/>
      <c r="E11135" s="220"/>
      <c r="F11135" s="220"/>
      <c r="G11135" s="220"/>
      <c r="H11135" s="220"/>
      <c r="I11135" s="220"/>
      <c r="J11135" s="220"/>
      <c r="K11135" s="220"/>
      <c r="L11135" s="220"/>
      <c r="M11135" s="326"/>
      <c r="N11135" s="220"/>
      <c r="O11135" s="220"/>
      <c r="P11135" s="220"/>
      <c r="Q11135" s="326"/>
      <c r="R11135" s="326"/>
      <c r="S11135" s="326"/>
      <c r="T11135" s="326"/>
    </row>
    <row r="11136" spans="1:20">
      <c r="A11136" s="220"/>
      <c r="B11136" s="220"/>
      <c r="C11136" s="220"/>
      <c r="D11136" s="220"/>
      <c r="E11136" s="220"/>
      <c r="F11136" s="220"/>
      <c r="G11136" s="220"/>
      <c r="H11136" s="220"/>
      <c r="I11136" s="220"/>
      <c r="J11136" s="220"/>
      <c r="K11136" s="220"/>
      <c r="L11136" s="220"/>
      <c r="M11136" s="326"/>
      <c r="N11136" s="220"/>
      <c r="O11136" s="220"/>
      <c r="P11136" s="220"/>
      <c r="Q11136" s="326"/>
      <c r="R11136" s="326"/>
      <c r="S11136" s="326"/>
      <c r="T11136" s="326"/>
    </row>
    <row r="11137" spans="1:20">
      <c r="A11137" s="220"/>
      <c r="B11137" s="220"/>
      <c r="C11137" s="220"/>
      <c r="D11137" s="220"/>
      <c r="E11137" s="220"/>
      <c r="F11137" s="220"/>
      <c r="G11137" s="220"/>
      <c r="H11137" s="220"/>
      <c r="I11137" s="220"/>
      <c r="J11137" s="220"/>
      <c r="K11137" s="220"/>
      <c r="L11137" s="220"/>
      <c r="M11137" s="326"/>
      <c r="N11137" s="220"/>
      <c r="O11137" s="220"/>
      <c r="P11137" s="220"/>
      <c r="Q11137" s="326"/>
      <c r="R11137" s="326"/>
      <c r="S11137" s="326"/>
      <c r="T11137" s="326"/>
    </row>
    <row r="11138" spans="1:20">
      <c r="A11138" s="220"/>
      <c r="B11138" s="220"/>
      <c r="C11138" s="220"/>
      <c r="D11138" s="220"/>
      <c r="E11138" s="220"/>
      <c r="F11138" s="220"/>
      <c r="G11138" s="220"/>
      <c r="H11138" s="220"/>
      <c r="I11138" s="220"/>
      <c r="J11138" s="220"/>
      <c r="K11138" s="220"/>
      <c r="L11138" s="220"/>
      <c r="M11138" s="326"/>
      <c r="N11138" s="220"/>
      <c r="O11138" s="220"/>
      <c r="P11138" s="220"/>
      <c r="Q11138" s="326"/>
      <c r="R11138" s="326"/>
      <c r="S11138" s="326"/>
      <c r="T11138" s="326"/>
    </row>
    <row r="11139" spans="1:20">
      <c r="A11139" s="220"/>
      <c r="B11139" s="220"/>
      <c r="C11139" s="220"/>
      <c r="D11139" s="220"/>
      <c r="E11139" s="220"/>
      <c r="F11139" s="220"/>
      <c r="G11139" s="220"/>
      <c r="H11139" s="220"/>
      <c r="I11139" s="220"/>
      <c r="J11139" s="220"/>
      <c r="K11139" s="220"/>
      <c r="L11139" s="220"/>
      <c r="M11139" s="326"/>
      <c r="N11139" s="220"/>
      <c r="O11139" s="220"/>
      <c r="P11139" s="220"/>
      <c r="Q11139" s="326"/>
      <c r="R11139" s="326"/>
      <c r="S11139" s="326"/>
      <c r="T11139" s="326"/>
    </row>
    <row r="11140" spans="1:20">
      <c r="A11140" s="220"/>
      <c r="B11140" s="220"/>
      <c r="C11140" s="220"/>
      <c r="D11140" s="220"/>
      <c r="E11140" s="220"/>
      <c r="F11140" s="220"/>
      <c r="G11140" s="220"/>
      <c r="H11140" s="220"/>
      <c r="I11140" s="220"/>
      <c r="J11140" s="220"/>
      <c r="K11140" s="220"/>
      <c r="L11140" s="220"/>
      <c r="M11140" s="326"/>
      <c r="N11140" s="220"/>
      <c r="O11140" s="220"/>
      <c r="P11140" s="220"/>
      <c r="Q11140" s="326"/>
      <c r="R11140" s="326"/>
      <c r="S11140" s="326"/>
      <c r="T11140" s="326"/>
    </row>
    <row r="11141" spans="1:20">
      <c r="A11141" s="220"/>
      <c r="B11141" s="220"/>
      <c r="C11141" s="220"/>
      <c r="D11141" s="220"/>
      <c r="E11141" s="220"/>
      <c r="F11141" s="220"/>
      <c r="G11141" s="220"/>
      <c r="H11141" s="220"/>
      <c r="I11141" s="220"/>
      <c r="J11141" s="220"/>
      <c r="K11141" s="220"/>
      <c r="L11141" s="220"/>
      <c r="M11141" s="326"/>
      <c r="N11141" s="220"/>
      <c r="O11141" s="220"/>
      <c r="P11141" s="220"/>
      <c r="Q11141" s="326"/>
      <c r="R11141" s="326"/>
      <c r="S11141" s="326"/>
      <c r="T11141" s="326"/>
    </row>
    <row r="11142" spans="1:20">
      <c r="A11142" s="220"/>
      <c r="B11142" s="220"/>
      <c r="C11142" s="220"/>
      <c r="D11142" s="220"/>
      <c r="E11142" s="220"/>
      <c r="F11142" s="220"/>
      <c r="G11142" s="220"/>
      <c r="H11142" s="220"/>
      <c r="I11142" s="220"/>
      <c r="J11142" s="220"/>
      <c r="K11142" s="220"/>
      <c r="L11142" s="220"/>
      <c r="M11142" s="326"/>
      <c r="N11142" s="220"/>
      <c r="O11142" s="220"/>
      <c r="P11142" s="220"/>
      <c r="Q11142" s="326"/>
      <c r="R11142" s="326"/>
      <c r="S11142" s="326"/>
      <c r="T11142" s="326"/>
    </row>
    <row r="11143" spans="1:20">
      <c r="A11143" s="220"/>
      <c r="B11143" s="220"/>
      <c r="C11143" s="220"/>
      <c r="D11143" s="220"/>
      <c r="E11143" s="220"/>
      <c r="F11143" s="220"/>
      <c r="G11143" s="220"/>
      <c r="H11143" s="220"/>
      <c r="I11143" s="220"/>
      <c r="J11143" s="220"/>
      <c r="K11143" s="220"/>
      <c r="L11143" s="220"/>
      <c r="M11143" s="326"/>
      <c r="N11143" s="220"/>
      <c r="O11143" s="220"/>
      <c r="P11143" s="220"/>
      <c r="Q11143" s="326"/>
      <c r="R11143" s="326"/>
      <c r="S11143" s="326"/>
      <c r="T11143" s="326"/>
    </row>
    <row r="11144" spans="1:20">
      <c r="A11144" s="220"/>
      <c r="B11144" s="220"/>
      <c r="C11144" s="220"/>
      <c r="D11144" s="220"/>
      <c r="E11144" s="220"/>
      <c r="F11144" s="220"/>
      <c r="G11144" s="220"/>
      <c r="H11144" s="220"/>
      <c r="I11144" s="220"/>
      <c r="J11144" s="220"/>
      <c r="K11144" s="220"/>
      <c r="L11144" s="220"/>
      <c r="M11144" s="326"/>
      <c r="N11144" s="220"/>
      <c r="O11144" s="220"/>
      <c r="P11144" s="220"/>
      <c r="Q11144" s="326"/>
      <c r="R11144" s="326"/>
      <c r="S11144" s="326"/>
      <c r="T11144" s="326"/>
    </row>
    <row r="11145" spans="1:20">
      <c r="A11145" s="220"/>
      <c r="B11145" s="220"/>
      <c r="C11145" s="220"/>
      <c r="D11145" s="220"/>
      <c r="E11145" s="220"/>
      <c r="F11145" s="220"/>
      <c r="G11145" s="220"/>
      <c r="H11145" s="220"/>
      <c r="I11145" s="220"/>
      <c r="J11145" s="220"/>
      <c r="K11145" s="220"/>
      <c r="L11145" s="220"/>
      <c r="M11145" s="326"/>
      <c r="N11145" s="220"/>
      <c r="O11145" s="220"/>
      <c r="P11145" s="220"/>
      <c r="Q11145" s="326"/>
      <c r="R11145" s="326"/>
      <c r="S11145" s="326"/>
      <c r="T11145" s="326"/>
    </row>
    <row r="11146" spans="1:20">
      <c r="A11146" s="220"/>
      <c r="B11146" s="220"/>
      <c r="C11146" s="220"/>
      <c r="D11146" s="220"/>
      <c r="E11146" s="220"/>
      <c r="F11146" s="220"/>
      <c r="G11146" s="220"/>
      <c r="H11146" s="220"/>
      <c r="I11146" s="220"/>
      <c r="J11146" s="220"/>
      <c r="K11146" s="220"/>
      <c r="L11146" s="220"/>
      <c r="M11146" s="326"/>
      <c r="N11146" s="220"/>
      <c r="O11146" s="220"/>
      <c r="P11146" s="220"/>
      <c r="Q11146" s="326"/>
      <c r="R11146" s="326"/>
      <c r="S11146" s="326"/>
      <c r="T11146" s="326"/>
    </row>
    <row r="11147" spans="1:20">
      <c r="A11147" s="220"/>
      <c r="B11147" s="220"/>
      <c r="C11147" s="220"/>
      <c r="D11147" s="220"/>
      <c r="E11147" s="220"/>
      <c r="F11147" s="220"/>
      <c r="G11147" s="220"/>
      <c r="H11147" s="220"/>
      <c r="I11147" s="220"/>
      <c r="J11147" s="220"/>
      <c r="K11147" s="220"/>
      <c r="L11147" s="220"/>
      <c r="M11147" s="326"/>
      <c r="N11147" s="220"/>
      <c r="O11147" s="220"/>
      <c r="P11147" s="220"/>
      <c r="Q11147" s="326"/>
      <c r="R11147" s="326"/>
      <c r="S11147" s="326"/>
      <c r="T11147" s="326"/>
    </row>
    <row r="11148" spans="1:20">
      <c r="A11148" s="220"/>
      <c r="B11148" s="220"/>
      <c r="C11148" s="220"/>
      <c r="D11148" s="220"/>
      <c r="E11148" s="220"/>
      <c r="F11148" s="220"/>
      <c r="G11148" s="220"/>
      <c r="H11148" s="220"/>
      <c r="I11148" s="220"/>
      <c r="J11148" s="220"/>
      <c r="K11148" s="220"/>
      <c r="L11148" s="220"/>
      <c r="M11148" s="326"/>
      <c r="N11148" s="220"/>
      <c r="O11148" s="220"/>
      <c r="P11148" s="220"/>
      <c r="Q11148" s="326"/>
      <c r="R11148" s="326"/>
      <c r="S11148" s="326"/>
      <c r="T11148" s="326"/>
    </row>
    <row r="11149" spans="1:20">
      <c r="A11149" s="220"/>
      <c r="B11149" s="220"/>
      <c r="C11149" s="220"/>
      <c r="D11149" s="220"/>
      <c r="E11149" s="220"/>
      <c r="F11149" s="220"/>
      <c r="G11149" s="220"/>
      <c r="H11149" s="220"/>
      <c r="I11149" s="220"/>
      <c r="J11149" s="220"/>
      <c r="K11149" s="220"/>
      <c r="L11149" s="220"/>
      <c r="M11149" s="326"/>
      <c r="N11149" s="220"/>
      <c r="O11149" s="220"/>
      <c r="P11149" s="220"/>
      <c r="Q11149" s="326"/>
      <c r="R11149" s="326"/>
      <c r="S11149" s="326"/>
      <c r="T11149" s="326"/>
    </row>
    <row r="11150" spans="1:20">
      <c r="A11150" s="220"/>
      <c r="B11150" s="220"/>
      <c r="C11150" s="220"/>
      <c r="D11150" s="220"/>
      <c r="E11150" s="220"/>
      <c r="F11150" s="220"/>
      <c r="G11150" s="220"/>
      <c r="H11150" s="220"/>
      <c r="I11150" s="220"/>
      <c r="J11150" s="220"/>
      <c r="K11150" s="220"/>
      <c r="L11150" s="220"/>
      <c r="M11150" s="326"/>
      <c r="N11150" s="220"/>
      <c r="O11150" s="220"/>
      <c r="P11150" s="220"/>
      <c r="Q11150" s="326"/>
      <c r="R11150" s="326"/>
      <c r="S11150" s="326"/>
      <c r="T11150" s="326"/>
    </row>
    <row r="11151" spans="1:20">
      <c r="A11151" s="220"/>
      <c r="B11151" s="220"/>
      <c r="C11151" s="220"/>
      <c r="D11151" s="220"/>
      <c r="E11151" s="220"/>
      <c r="F11151" s="220"/>
      <c r="G11151" s="220"/>
      <c r="H11151" s="220"/>
      <c r="I11151" s="220"/>
      <c r="J11151" s="220"/>
      <c r="K11151" s="220"/>
      <c r="L11151" s="220"/>
      <c r="M11151" s="326"/>
      <c r="N11151" s="220"/>
      <c r="O11151" s="220"/>
      <c r="P11151" s="220"/>
      <c r="Q11151" s="326"/>
      <c r="R11151" s="326"/>
      <c r="S11151" s="326"/>
      <c r="T11151" s="326"/>
    </row>
    <row r="11152" spans="1:20">
      <c r="A11152" s="220"/>
      <c r="B11152" s="220"/>
      <c r="C11152" s="220"/>
      <c r="D11152" s="220"/>
      <c r="E11152" s="220"/>
      <c r="F11152" s="220"/>
      <c r="G11152" s="220"/>
      <c r="H11152" s="220"/>
      <c r="I11152" s="220"/>
      <c r="J11152" s="220"/>
      <c r="K11152" s="220"/>
      <c r="L11152" s="220"/>
      <c r="M11152" s="326"/>
      <c r="N11152" s="220"/>
      <c r="O11152" s="220"/>
      <c r="P11152" s="220"/>
      <c r="Q11152" s="326"/>
      <c r="R11152" s="326"/>
      <c r="S11152" s="326"/>
      <c r="T11152" s="326"/>
    </row>
    <row r="11153" spans="1:20">
      <c r="A11153" s="220"/>
      <c r="B11153" s="220"/>
      <c r="C11153" s="220"/>
      <c r="D11153" s="220"/>
      <c r="E11153" s="220"/>
      <c r="F11153" s="220"/>
      <c r="G11153" s="220"/>
      <c r="H11153" s="220"/>
      <c r="I11153" s="220"/>
      <c r="J11153" s="220"/>
      <c r="K11153" s="220"/>
      <c r="L11153" s="220"/>
      <c r="M11153" s="326"/>
      <c r="N11153" s="220"/>
      <c r="O11153" s="220"/>
      <c r="P11153" s="220"/>
      <c r="Q11153" s="326"/>
      <c r="R11153" s="326"/>
      <c r="S11153" s="326"/>
      <c r="T11153" s="326"/>
    </row>
    <row r="11154" spans="1:20">
      <c r="A11154" s="220"/>
      <c r="B11154" s="220"/>
      <c r="C11154" s="220"/>
      <c r="D11154" s="220"/>
      <c r="E11154" s="220"/>
      <c r="F11154" s="220"/>
      <c r="G11154" s="220"/>
      <c r="H11154" s="220"/>
      <c r="I11154" s="220"/>
      <c r="J11154" s="220"/>
      <c r="K11154" s="220"/>
      <c r="L11154" s="220"/>
      <c r="M11154" s="326"/>
      <c r="N11154" s="220"/>
      <c r="O11154" s="220"/>
      <c r="P11154" s="220"/>
      <c r="Q11154" s="326"/>
      <c r="R11154" s="326"/>
      <c r="S11154" s="326"/>
      <c r="T11154" s="326"/>
    </row>
    <row r="11155" spans="1:20">
      <c r="A11155" s="220"/>
      <c r="B11155" s="220"/>
      <c r="C11155" s="220"/>
      <c r="D11155" s="220"/>
      <c r="E11155" s="220"/>
      <c r="F11155" s="220"/>
      <c r="G11155" s="220"/>
      <c r="H11155" s="220"/>
      <c r="I11155" s="220"/>
      <c r="J11155" s="220"/>
      <c r="K11155" s="220"/>
      <c r="L11155" s="220"/>
      <c r="M11155" s="326"/>
      <c r="N11155" s="220"/>
      <c r="O11155" s="220"/>
      <c r="P11155" s="220"/>
      <c r="Q11155" s="326"/>
      <c r="R11155" s="326"/>
      <c r="S11155" s="326"/>
      <c r="T11155" s="326"/>
    </row>
    <row r="11156" spans="1:20">
      <c r="A11156" s="220"/>
      <c r="B11156" s="220"/>
      <c r="C11156" s="220"/>
      <c r="D11156" s="220"/>
      <c r="E11156" s="220"/>
      <c r="F11156" s="220"/>
      <c r="G11156" s="220"/>
      <c r="H11156" s="220"/>
      <c r="I11156" s="220"/>
      <c r="J11156" s="220"/>
      <c r="K11156" s="220"/>
      <c r="L11156" s="220"/>
      <c r="M11156" s="326"/>
      <c r="N11156" s="220"/>
      <c r="O11156" s="220"/>
      <c r="P11156" s="220"/>
      <c r="Q11156" s="326"/>
      <c r="R11156" s="326"/>
      <c r="S11156" s="326"/>
      <c r="T11156" s="326"/>
    </row>
    <row r="11157" spans="1:20">
      <c r="A11157" s="220"/>
      <c r="B11157" s="220"/>
      <c r="C11157" s="220"/>
      <c r="D11157" s="220"/>
      <c r="E11157" s="220"/>
      <c r="F11157" s="220"/>
      <c r="G11157" s="220"/>
      <c r="H11157" s="220"/>
      <c r="I11157" s="220"/>
      <c r="J11157" s="220"/>
      <c r="K11157" s="220"/>
      <c r="L11157" s="220"/>
      <c r="M11157" s="326"/>
      <c r="N11157" s="220"/>
      <c r="O11157" s="220"/>
      <c r="P11157" s="220"/>
      <c r="Q11157" s="326"/>
      <c r="R11157" s="326"/>
      <c r="S11157" s="326"/>
      <c r="T11157" s="326"/>
    </row>
    <row r="11158" spans="1:20">
      <c r="A11158" s="220"/>
      <c r="B11158" s="220"/>
      <c r="C11158" s="220"/>
      <c r="D11158" s="220"/>
      <c r="E11158" s="220"/>
      <c r="F11158" s="220"/>
      <c r="G11158" s="220"/>
      <c r="H11158" s="220"/>
      <c r="I11158" s="220"/>
      <c r="J11158" s="220"/>
      <c r="K11158" s="220"/>
      <c r="L11158" s="220"/>
      <c r="M11158" s="326"/>
      <c r="N11158" s="220"/>
      <c r="O11158" s="220"/>
      <c r="P11158" s="220"/>
      <c r="Q11158" s="326"/>
      <c r="R11158" s="326"/>
      <c r="S11158" s="326"/>
      <c r="T11158" s="326"/>
    </row>
    <row r="11159" spans="1:20">
      <c r="A11159" s="220"/>
      <c r="B11159" s="220"/>
      <c r="C11159" s="220"/>
      <c r="D11159" s="220"/>
      <c r="E11159" s="220"/>
      <c r="F11159" s="220"/>
      <c r="G11159" s="220"/>
      <c r="H11159" s="220"/>
      <c r="I11159" s="220"/>
      <c r="J11159" s="220"/>
      <c r="K11159" s="220"/>
      <c r="L11159" s="220"/>
      <c r="M11159" s="326"/>
      <c r="N11159" s="220"/>
      <c r="O11159" s="220"/>
      <c r="P11159" s="220"/>
      <c r="Q11159" s="326"/>
      <c r="R11159" s="326"/>
      <c r="S11159" s="326"/>
      <c r="T11159" s="326"/>
    </row>
    <row r="11160" spans="1:20">
      <c r="A11160" s="220"/>
      <c r="B11160" s="220"/>
      <c r="C11160" s="220"/>
      <c r="D11160" s="220"/>
      <c r="E11160" s="220"/>
      <c r="F11160" s="220"/>
      <c r="G11160" s="220"/>
      <c r="H11160" s="220"/>
      <c r="I11160" s="220"/>
      <c r="J11160" s="220"/>
      <c r="K11160" s="220"/>
      <c r="L11160" s="220"/>
      <c r="M11160" s="326"/>
      <c r="N11160" s="220"/>
      <c r="O11160" s="220"/>
      <c r="P11160" s="220"/>
      <c r="Q11160" s="326"/>
      <c r="R11160" s="326"/>
      <c r="S11160" s="326"/>
      <c r="T11160" s="326"/>
    </row>
    <row r="11161" spans="1:20">
      <c r="A11161" s="220"/>
      <c r="B11161" s="220"/>
      <c r="C11161" s="220"/>
      <c r="D11161" s="220"/>
      <c r="E11161" s="220"/>
      <c r="F11161" s="220"/>
      <c r="G11161" s="220"/>
      <c r="H11161" s="220"/>
      <c r="I11161" s="220"/>
      <c r="J11161" s="220"/>
      <c r="K11161" s="220"/>
      <c r="L11161" s="220"/>
      <c r="M11161" s="326"/>
      <c r="N11161" s="220"/>
      <c r="O11161" s="220"/>
      <c r="P11161" s="220"/>
      <c r="Q11161" s="326"/>
      <c r="R11161" s="326"/>
      <c r="S11161" s="326"/>
      <c r="T11161" s="326"/>
    </row>
    <row r="11162" spans="1:20">
      <c r="A11162" s="220"/>
      <c r="B11162" s="220"/>
      <c r="C11162" s="220"/>
      <c r="D11162" s="220"/>
      <c r="E11162" s="220"/>
      <c r="F11162" s="220"/>
      <c r="G11162" s="220"/>
      <c r="H11162" s="220"/>
      <c r="I11162" s="220"/>
      <c r="J11162" s="220"/>
      <c r="K11162" s="220"/>
      <c r="L11162" s="220"/>
      <c r="M11162" s="326"/>
      <c r="N11162" s="220"/>
      <c r="O11162" s="220"/>
      <c r="P11162" s="220"/>
      <c r="Q11162" s="326"/>
      <c r="R11162" s="326"/>
      <c r="S11162" s="326"/>
      <c r="T11162" s="326"/>
    </row>
    <row r="11163" spans="1:20">
      <c r="A11163" s="220"/>
      <c r="B11163" s="220"/>
      <c r="C11163" s="220"/>
      <c r="D11163" s="220"/>
      <c r="E11163" s="220"/>
      <c r="F11163" s="220"/>
      <c r="G11163" s="220"/>
      <c r="H11163" s="220"/>
      <c r="I11163" s="220"/>
      <c r="J11163" s="220"/>
      <c r="K11163" s="220"/>
      <c r="L11163" s="220"/>
      <c r="M11163" s="326"/>
      <c r="N11163" s="220"/>
      <c r="O11163" s="220"/>
      <c r="P11163" s="220"/>
      <c r="Q11163" s="326"/>
      <c r="R11163" s="326"/>
      <c r="S11163" s="326"/>
      <c r="T11163" s="326"/>
    </row>
    <row r="11164" spans="1:20">
      <c r="A11164" s="220"/>
      <c r="B11164" s="220"/>
      <c r="C11164" s="220"/>
      <c r="D11164" s="220"/>
      <c r="E11164" s="220"/>
      <c r="F11164" s="220"/>
      <c r="G11164" s="220"/>
      <c r="H11164" s="220"/>
      <c r="I11164" s="220"/>
      <c r="J11164" s="220"/>
      <c r="K11164" s="220"/>
      <c r="L11164" s="220"/>
      <c r="M11164" s="326"/>
      <c r="N11164" s="220"/>
      <c r="O11164" s="220"/>
      <c r="P11164" s="220"/>
      <c r="Q11164" s="326"/>
      <c r="R11164" s="326"/>
      <c r="S11164" s="326"/>
      <c r="T11164" s="326"/>
    </row>
    <row r="11165" spans="1:20">
      <c r="A11165" s="220"/>
      <c r="B11165" s="220"/>
      <c r="C11165" s="220"/>
      <c r="D11165" s="220"/>
      <c r="E11165" s="220"/>
      <c r="F11165" s="220"/>
      <c r="G11165" s="220"/>
      <c r="H11165" s="220"/>
      <c r="I11165" s="220"/>
      <c r="J11165" s="220"/>
      <c r="K11165" s="220"/>
      <c r="L11165" s="220"/>
      <c r="M11165" s="326"/>
      <c r="N11165" s="220"/>
      <c r="O11165" s="220"/>
      <c r="P11165" s="220"/>
      <c r="Q11165" s="326"/>
      <c r="R11165" s="326"/>
      <c r="S11165" s="326"/>
      <c r="T11165" s="326"/>
    </row>
    <row r="11166" spans="1:20">
      <c r="A11166" s="220"/>
      <c r="B11166" s="220"/>
      <c r="C11166" s="220"/>
      <c r="D11166" s="220"/>
      <c r="E11166" s="220"/>
      <c r="F11166" s="220"/>
      <c r="G11166" s="220"/>
      <c r="H11166" s="220"/>
      <c r="I11166" s="220"/>
      <c r="J11166" s="220"/>
      <c r="K11166" s="220"/>
      <c r="L11166" s="220"/>
      <c r="M11166" s="326"/>
      <c r="N11166" s="220"/>
      <c r="O11166" s="220"/>
      <c r="P11166" s="220"/>
      <c r="Q11166" s="326"/>
      <c r="R11166" s="326"/>
      <c r="S11166" s="326"/>
      <c r="T11166" s="326"/>
    </row>
    <row r="11167" spans="1:20">
      <c r="A11167" s="220"/>
      <c r="B11167" s="220"/>
      <c r="C11167" s="220"/>
      <c r="D11167" s="220"/>
      <c r="E11167" s="220"/>
      <c r="F11167" s="220"/>
      <c r="G11167" s="220"/>
      <c r="H11167" s="220"/>
      <c r="I11167" s="220"/>
      <c r="J11167" s="220"/>
      <c r="K11167" s="220"/>
      <c r="L11167" s="220"/>
      <c r="M11167" s="326"/>
      <c r="N11167" s="220"/>
      <c r="O11167" s="220"/>
      <c r="P11167" s="220"/>
      <c r="Q11167" s="326"/>
      <c r="R11167" s="326"/>
      <c r="S11167" s="326"/>
      <c r="T11167" s="326"/>
    </row>
    <row r="11168" spans="1:20">
      <c r="A11168" s="220"/>
      <c r="B11168" s="220"/>
      <c r="C11168" s="220"/>
      <c r="D11168" s="220"/>
      <c r="E11168" s="220"/>
      <c r="F11168" s="220"/>
      <c r="G11168" s="220"/>
      <c r="H11168" s="220"/>
      <c r="I11168" s="220"/>
      <c r="J11168" s="220"/>
      <c r="K11168" s="220"/>
      <c r="L11168" s="220"/>
      <c r="M11168" s="326"/>
      <c r="N11168" s="220"/>
      <c r="O11168" s="220"/>
      <c r="P11168" s="220"/>
      <c r="Q11168" s="326"/>
      <c r="R11168" s="326"/>
      <c r="S11168" s="326"/>
      <c r="T11168" s="326"/>
    </row>
    <row r="11169" spans="1:20">
      <c r="A11169" s="220"/>
      <c r="B11169" s="220"/>
      <c r="C11169" s="220"/>
      <c r="D11169" s="220"/>
      <c r="E11169" s="220"/>
      <c r="F11169" s="220"/>
      <c r="G11169" s="220"/>
      <c r="H11169" s="220"/>
      <c r="I11169" s="220"/>
      <c r="J11169" s="220"/>
      <c r="K11169" s="220"/>
      <c r="L11169" s="220"/>
      <c r="M11169" s="326"/>
      <c r="N11169" s="220"/>
      <c r="O11169" s="220"/>
      <c r="P11169" s="220"/>
      <c r="Q11169" s="326"/>
      <c r="R11169" s="326"/>
      <c r="S11169" s="326"/>
      <c r="T11169" s="326"/>
    </row>
    <row r="11170" spans="1:20">
      <c r="A11170" s="220"/>
      <c r="B11170" s="220"/>
      <c r="C11170" s="220"/>
      <c r="D11170" s="220"/>
      <c r="E11170" s="220"/>
      <c r="F11170" s="220"/>
      <c r="G11170" s="220"/>
      <c r="H11170" s="220"/>
      <c r="I11170" s="220"/>
      <c r="J11170" s="220"/>
      <c r="K11170" s="220"/>
      <c r="L11170" s="220"/>
      <c r="M11170" s="326"/>
      <c r="N11170" s="220"/>
      <c r="O11170" s="220"/>
      <c r="P11170" s="220"/>
      <c r="Q11170" s="326"/>
      <c r="R11170" s="326"/>
      <c r="S11170" s="326"/>
      <c r="T11170" s="326"/>
    </row>
    <row r="11171" spans="1:20">
      <c r="A11171" s="220"/>
      <c r="B11171" s="220"/>
      <c r="C11171" s="220"/>
      <c r="D11171" s="220"/>
      <c r="E11171" s="220"/>
      <c r="F11171" s="220"/>
      <c r="G11171" s="220"/>
      <c r="H11171" s="220"/>
      <c r="I11171" s="220"/>
      <c r="J11171" s="220"/>
      <c r="K11171" s="220"/>
      <c r="L11171" s="220"/>
      <c r="M11171" s="326"/>
      <c r="N11171" s="220"/>
      <c r="O11171" s="220"/>
      <c r="P11171" s="220"/>
      <c r="Q11171" s="326"/>
      <c r="R11171" s="326"/>
      <c r="S11171" s="326"/>
      <c r="T11171" s="326"/>
    </row>
    <row r="11172" spans="1:20">
      <c r="A11172" s="220"/>
      <c r="B11172" s="220"/>
      <c r="C11172" s="220"/>
      <c r="D11172" s="220"/>
      <c r="E11172" s="220"/>
      <c r="F11172" s="220"/>
      <c r="G11172" s="220"/>
      <c r="H11172" s="220"/>
      <c r="I11172" s="220"/>
      <c r="J11172" s="220"/>
      <c r="K11172" s="220"/>
      <c r="L11172" s="220"/>
      <c r="M11172" s="326"/>
      <c r="N11172" s="220"/>
      <c r="O11172" s="220"/>
      <c r="P11172" s="220"/>
      <c r="Q11172" s="326"/>
      <c r="R11172" s="326"/>
      <c r="S11172" s="326"/>
      <c r="T11172" s="326"/>
    </row>
    <row r="11173" spans="1:20">
      <c r="A11173" s="220"/>
      <c r="B11173" s="220"/>
      <c r="C11173" s="220"/>
      <c r="D11173" s="220"/>
      <c r="E11173" s="220"/>
      <c r="F11173" s="220"/>
      <c r="G11173" s="220"/>
      <c r="H11173" s="220"/>
      <c r="I11173" s="220"/>
      <c r="J11173" s="220"/>
      <c r="K11173" s="220"/>
      <c r="L11173" s="220"/>
      <c r="M11173" s="326"/>
      <c r="N11173" s="220"/>
      <c r="O11173" s="220"/>
      <c r="P11173" s="220"/>
      <c r="Q11173" s="326"/>
      <c r="R11173" s="326"/>
      <c r="S11173" s="326"/>
      <c r="T11173" s="326"/>
    </row>
    <row r="11174" spans="1:20">
      <c r="A11174" s="220"/>
      <c r="B11174" s="220"/>
      <c r="C11174" s="220"/>
      <c r="D11174" s="220"/>
      <c r="E11174" s="220"/>
      <c r="F11174" s="220"/>
      <c r="G11174" s="220"/>
      <c r="H11174" s="220"/>
      <c r="I11174" s="220"/>
      <c r="J11174" s="220"/>
      <c r="K11174" s="220"/>
      <c r="L11174" s="220"/>
      <c r="M11174" s="326"/>
      <c r="N11174" s="220"/>
      <c r="O11174" s="220"/>
      <c r="P11174" s="220"/>
      <c r="Q11174" s="326"/>
      <c r="R11174" s="326"/>
      <c r="S11174" s="326"/>
      <c r="T11174" s="326"/>
    </row>
    <row r="11175" spans="1:20">
      <c r="A11175" s="220"/>
      <c r="B11175" s="220"/>
      <c r="C11175" s="220"/>
      <c r="D11175" s="220"/>
      <c r="E11175" s="220"/>
      <c r="F11175" s="220"/>
      <c r="G11175" s="220"/>
      <c r="H11175" s="220"/>
      <c r="I11175" s="220"/>
      <c r="J11175" s="220"/>
      <c r="K11175" s="220"/>
      <c r="L11175" s="220"/>
      <c r="M11175" s="326"/>
      <c r="N11175" s="220"/>
      <c r="O11175" s="220"/>
      <c r="P11175" s="220"/>
      <c r="Q11175" s="326"/>
      <c r="R11175" s="326"/>
      <c r="S11175" s="326"/>
      <c r="T11175" s="326"/>
    </row>
    <row r="11176" spans="1:20">
      <c r="A11176" s="220"/>
      <c r="B11176" s="220"/>
      <c r="C11176" s="220"/>
      <c r="D11176" s="220"/>
      <c r="E11176" s="220"/>
      <c r="F11176" s="220"/>
      <c r="G11176" s="220"/>
      <c r="H11176" s="220"/>
      <c r="I11176" s="220"/>
      <c r="J11176" s="220"/>
      <c r="K11176" s="220"/>
      <c r="L11176" s="220"/>
      <c r="M11176" s="326"/>
      <c r="N11176" s="220"/>
      <c r="O11176" s="220"/>
      <c r="P11176" s="220"/>
      <c r="Q11176" s="326"/>
      <c r="R11176" s="326"/>
      <c r="S11176" s="326"/>
      <c r="T11176" s="326"/>
    </row>
    <row r="11177" spans="1:20">
      <c r="A11177" s="220"/>
      <c r="B11177" s="220"/>
      <c r="C11177" s="220"/>
      <c r="D11177" s="220"/>
      <c r="E11177" s="220"/>
      <c r="F11177" s="220"/>
      <c r="G11177" s="220"/>
      <c r="H11177" s="220"/>
      <c r="I11177" s="220"/>
      <c r="J11177" s="220"/>
      <c r="K11177" s="220"/>
      <c r="L11177" s="220"/>
      <c r="M11177" s="326"/>
      <c r="N11177" s="220"/>
      <c r="O11177" s="220"/>
      <c r="P11177" s="220"/>
      <c r="Q11177" s="326"/>
      <c r="R11177" s="326"/>
      <c r="S11177" s="326"/>
      <c r="T11177" s="326"/>
    </row>
    <row r="11178" spans="1:20">
      <c r="A11178" s="220"/>
      <c r="B11178" s="220"/>
      <c r="C11178" s="220"/>
      <c r="D11178" s="220"/>
      <c r="E11178" s="220"/>
      <c r="F11178" s="220"/>
      <c r="G11178" s="220"/>
      <c r="H11178" s="220"/>
      <c r="I11178" s="220"/>
      <c r="J11178" s="220"/>
      <c r="K11178" s="220"/>
      <c r="L11178" s="220"/>
      <c r="M11178" s="326"/>
      <c r="N11178" s="220"/>
      <c r="O11178" s="220"/>
      <c r="P11178" s="220"/>
      <c r="Q11178" s="326"/>
      <c r="R11178" s="326"/>
      <c r="S11178" s="326"/>
      <c r="T11178" s="326"/>
    </row>
    <row r="11179" spans="1:20">
      <c r="A11179" s="220"/>
      <c r="B11179" s="220"/>
      <c r="C11179" s="220"/>
      <c r="D11179" s="220"/>
      <c r="E11179" s="220"/>
      <c r="F11179" s="220"/>
      <c r="G11179" s="220"/>
      <c r="H11179" s="220"/>
      <c r="I11179" s="220"/>
      <c r="J11179" s="220"/>
      <c r="K11179" s="220"/>
      <c r="L11179" s="220"/>
      <c r="M11179" s="326"/>
      <c r="N11179" s="220"/>
      <c r="O11179" s="220"/>
      <c r="P11179" s="220"/>
      <c r="Q11179" s="326"/>
      <c r="R11179" s="326"/>
      <c r="S11179" s="326"/>
      <c r="T11179" s="326"/>
    </row>
    <row r="11180" spans="1:20">
      <c r="A11180" s="220"/>
      <c r="B11180" s="220"/>
      <c r="C11180" s="220"/>
      <c r="D11180" s="220"/>
      <c r="E11180" s="220"/>
      <c r="F11180" s="220"/>
      <c r="G11180" s="220"/>
      <c r="H11180" s="220"/>
      <c r="I11180" s="220"/>
      <c r="J11180" s="220"/>
      <c r="K11180" s="220"/>
      <c r="L11180" s="220"/>
      <c r="M11180" s="326"/>
      <c r="N11180" s="220"/>
      <c r="O11180" s="220"/>
      <c r="P11180" s="220"/>
      <c r="Q11180" s="326"/>
      <c r="R11180" s="326"/>
      <c r="S11180" s="326"/>
      <c r="T11180" s="326"/>
    </row>
    <row r="11181" spans="1:20">
      <c r="A11181" s="220"/>
      <c r="B11181" s="220"/>
      <c r="C11181" s="220"/>
      <c r="D11181" s="220"/>
      <c r="E11181" s="220"/>
      <c r="F11181" s="220"/>
      <c r="G11181" s="220"/>
      <c r="H11181" s="220"/>
      <c r="I11181" s="220"/>
      <c r="J11181" s="220"/>
      <c r="K11181" s="220"/>
      <c r="L11181" s="220"/>
      <c r="M11181" s="326"/>
      <c r="N11181" s="220"/>
      <c r="O11181" s="220"/>
      <c r="P11181" s="220"/>
      <c r="Q11181" s="326"/>
      <c r="R11181" s="326"/>
      <c r="S11181" s="326"/>
      <c r="T11181" s="326"/>
    </row>
    <row r="11182" spans="1:20">
      <c r="A11182" s="220"/>
      <c r="B11182" s="220"/>
      <c r="C11182" s="220"/>
      <c r="D11182" s="220"/>
      <c r="E11182" s="220"/>
      <c r="F11182" s="220"/>
      <c r="G11182" s="220"/>
      <c r="H11182" s="220"/>
      <c r="I11182" s="220"/>
      <c r="J11182" s="220"/>
      <c r="K11182" s="220"/>
      <c r="L11182" s="220"/>
      <c r="M11182" s="326"/>
      <c r="N11182" s="220"/>
      <c r="O11182" s="220"/>
      <c r="P11182" s="220"/>
      <c r="Q11182" s="326"/>
      <c r="R11182" s="326"/>
      <c r="S11182" s="326"/>
      <c r="T11182" s="326"/>
    </row>
    <row r="11183" spans="1:20">
      <c r="A11183" s="220"/>
      <c r="B11183" s="220"/>
      <c r="C11183" s="220"/>
      <c r="D11183" s="220"/>
      <c r="E11183" s="220"/>
      <c r="F11183" s="220"/>
      <c r="G11183" s="220"/>
      <c r="H11183" s="220"/>
      <c r="I11183" s="220"/>
      <c r="J11183" s="220"/>
      <c r="K11183" s="220"/>
      <c r="L11183" s="220"/>
      <c r="M11183" s="326"/>
      <c r="N11183" s="220"/>
      <c r="O11183" s="220"/>
      <c r="P11183" s="220"/>
      <c r="Q11183" s="326"/>
      <c r="R11183" s="326"/>
      <c r="S11183" s="326"/>
      <c r="T11183" s="326"/>
    </row>
    <row r="11184" spans="1:20">
      <c r="A11184" s="220"/>
      <c r="B11184" s="220"/>
      <c r="C11184" s="220"/>
      <c r="D11184" s="220"/>
      <c r="E11184" s="220"/>
      <c r="F11184" s="220"/>
      <c r="G11184" s="220"/>
      <c r="H11184" s="220"/>
      <c r="I11184" s="220"/>
      <c r="J11184" s="220"/>
      <c r="K11184" s="220"/>
      <c r="L11184" s="220"/>
      <c r="M11184" s="326"/>
      <c r="N11184" s="220"/>
      <c r="O11184" s="220"/>
      <c r="P11184" s="220"/>
      <c r="Q11184" s="326"/>
      <c r="R11184" s="326"/>
      <c r="S11184" s="326"/>
      <c r="T11184" s="326"/>
    </row>
    <row r="11185" spans="1:20">
      <c r="A11185" s="220"/>
      <c r="B11185" s="220"/>
      <c r="C11185" s="220"/>
      <c r="D11185" s="220"/>
      <c r="E11185" s="220"/>
      <c r="F11185" s="220"/>
      <c r="G11185" s="220"/>
      <c r="H11185" s="220"/>
      <c r="I11185" s="220"/>
      <c r="J11185" s="220"/>
      <c r="K11185" s="220"/>
      <c r="L11185" s="220"/>
      <c r="M11185" s="326"/>
      <c r="N11185" s="220"/>
      <c r="O11185" s="220"/>
      <c r="P11185" s="220"/>
      <c r="Q11185" s="326"/>
      <c r="R11185" s="326"/>
      <c r="S11185" s="326"/>
      <c r="T11185" s="326"/>
    </row>
    <row r="11186" spans="1:20">
      <c r="A11186" s="220"/>
      <c r="B11186" s="220"/>
      <c r="C11186" s="220"/>
      <c r="D11186" s="220"/>
      <c r="E11186" s="220"/>
      <c r="F11186" s="220"/>
      <c r="G11186" s="220"/>
      <c r="H11186" s="220"/>
      <c r="I11186" s="220"/>
      <c r="J11186" s="220"/>
      <c r="K11186" s="220"/>
      <c r="L11186" s="220"/>
      <c r="M11186" s="326"/>
      <c r="N11186" s="220"/>
      <c r="O11186" s="220"/>
      <c r="P11186" s="220"/>
      <c r="Q11186" s="326"/>
      <c r="R11186" s="326"/>
      <c r="S11186" s="326"/>
      <c r="T11186" s="326"/>
    </row>
    <row r="11187" spans="1:20">
      <c r="A11187" s="220"/>
      <c r="B11187" s="220"/>
      <c r="C11187" s="220"/>
      <c r="D11187" s="220"/>
      <c r="E11187" s="220"/>
      <c r="F11187" s="220"/>
      <c r="G11187" s="220"/>
      <c r="H11187" s="220"/>
      <c r="I11187" s="220"/>
      <c r="J11187" s="220"/>
      <c r="K11187" s="220"/>
      <c r="L11187" s="220"/>
      <c r="M11187" s="326"/>
      <c r="N11187" s="220"/>
      <c r="O11187" s="220"/>
      <c r="P11187" s="220"/>
      <c r="Q11187" s="326"/>
      <c r="R11187" s="326"/>
      <c r="S11187" s="326"/>
      <c r="T11187" s="326"/>
    </row>
    <row r="11188" spans="1:20">
      <c r="A11188" s="220"/>
      <c r="B11188" s="220"/>
      <c r="C11188" s="220"/>
      <c r="D11188" s="220"/>
      <c r="E11188" s="220"/>
      <c r="F11188" s="220"/>
      <c r="G11188" s="220"/>
      <c r="H11188" s="220"/>
      <c r="I11188" s="220"/>
      <c r="J11188" s="220"/>
      <c r="K11188" s="220"/>
      <c r="L11188" s="220"/>
      <c r="M11188" s="326"/>
      <c r="N11188" s="220"/>
      <c r="O11188" s="220"/>
      <c r="P11188" s="220"/>
      <c r="Q11188" s="326"/>
      <c r="R11188" s="326"/>
      <c r="S11188" s="326"/>
      <c r="T11188" s="326"/>
    </row>
    <row r="11189" spans="1:20">
      <c r="A11189" s="220"/>
      <c r="B11189" s="220"/>
      <c r="C11189" s="220"/>
      <c r="D11189" s="220"/>
      <c r="E11189" s="220"/>
      <c r="F11189" s="220"/>
      <c r="G11189" s="220"/>
      <c r="H11189" s="220"/>
      <c r="I11189" s="220"/>
      <c r="J11189" s="220"/>
      <c r="K11189" s="220"/>
      <c r="L11189" s="220"/>
      <c r="M11189" s="326"/>
      <c r="N11189" s="220"/>
      <c r="O11189" s="220"/>
      <c r="P11189" s="220"/>
      <c r="Q11189" s="326"/>
      <c r="R11189" s="326"/>
      <c r="S11189" s="326"/>
      <c r="T11189" s="326"/>
    </row>
    <row r="11190" spans="1:20">
      <c r="A11190" s="220"/>
      <c r="B11190" s="220"/>
      <c r="C11190" s="220"/>
      <c r="D11190" s="220"/>
      <c r="E11190" s="220"/>
      <c r="F11190" s="220"/>
      <c r="G11190" s="220"/>
      <c r="H11190" s="220"/>
      <c r="I11190" s="220"/>
      <c r="J11190" s="220"/>
      <c r="K11190" s="220"/>
      <c r="L11190" s="220"/>
      <c r="M11190" s="326"/>
      <c r="N11190" s="220"/>
      <c r="O11190" s="220"/>
      <c r="P11190" s="220"/>
      <c r="Q11190" s="326"/>
      <c r="R11190" s="326"/>
      <c r="S11190" s="326"/>
      <c r="T11190" s="326"/>
    </row>
    <row r="11191" spans="1:20">
      <c r="A11191" s="220"/>
      <c r="B11191" s="220"/>
      <c r="C11191" s="220"/>
      <c r="D11191" s="220"/>
      <c r="E11191" s="220"/>
      <c r="F11191" s="220"/>
      <c r="G11191" s="220"/>
      <c r="H11191" s="220"/>
      <c r="I11191" s="220"/>
      <c r="J11191" s="220"/>
      <c r="K11191" s="220"/>
      <c r="L11191" s="220"/>
      <c r="M11191" s="326"/>
      <c r="N11191" s="220"/>
      <c r="O11191" s="220"/>
      <c r="P11191" s="220"/>
      <c r="Q11191" s="326"/>
      <c r="R11191" s="326"/>
      <c r="S11191" s="326"/>
      <c r="T11191" s="326"/>
    </row>
    <row r="11192" spans="1:20">
      <c r="A11192" s="220"/>
      <c r="B11192" s="220"/>
      <c r="C11192" s="220"/>
      <c r="D11192" s="220"/>
      <c r="E11192" s="220"/>
      <c r="F11192" s="220"/>
      <c r="G11192" s="220"/>
      <c r="H11192" s="220"/>
      <c r="I11192" s="220"/>
      <c r="J11192" s="220"/>
      <c r="K11192" s="220"/>
      <c r="L11192" s="220"/>
      <c r="M11192" s="326"/>
      <c r="N11192" s="220"/>
      <c r="O11192" s="220"/>
      <c r="P11192" s="220"/>
      <c r="Q11192" s="326"/>
      <c r="R11192" s="326"/>
      <c r="S11192" s="326"/>
      <c r="T11192" s="326"/>
    </row>
    <row r="11193" spans="1:20">
      <c r="A11193" s="220"/>
      <c r="B11193" s="220"/>
      <c r="C11193" s="220"/>
      <c r="D11193" s="220"/>
      <c r="E11193" s="220"/>
      <c r="F11193" s="220"/>
      <c r="G11193" s="220"/>
      <c r="H11193" s="220"/>
      <c r="I11193" s="220"/>
      <c r="J11193" s="220"/>
      <c r="K11193" s="220"/>
      <c r="L11193" s="220"/>
      <c r="M11193" s="326"/>
      <c r="N11193" s="220"/>
      <c r="O11193" s="220"/>
      <c r="P11193" s="220"/>
      <c r="Q11193" s="326"/>
      <c r="R11193" s="326"/>
      <c r="S11193" s="326"/>
      <c r="T11193" s="326"/>
    </row>
    <row r="11194" spans="1:20">
      <c r="A11194" s="220"/>
      <c r="B11194" s="220"/>
      <c r="C11194" s="220"/>
      <c r="D11194" s="220"/>
      <c r="E11194" s="220"/>
      <c r="F11194" s="220"/>
      <c r="G11194" s="220"/>
      <c r="H11194" s="220"/>
      <c r="I11194" s="220"/>
      <c r="J11194" s="220"/>
      <c r="K11194" s="220"/>
      <c r="L11194" s="220"/>
      <c r="M11194" s="326"/>
      <c r="N11194" s="220"/>
      <c r="O11194" s="220"/>
      <c r="P11194" s="220"/>
      <c r="Q11194" s="326"/>
      <c r="R11194" s="326"/>
      <c r="S11194" s="326"/>
      <c r="T11194" s="326"/>
    </row>
    <row r="11195" spans="1:20">
      <c r="A11195" s="220"/>
      <c r="B11195" s="220"/>
      <c r="C11195" s="220"/>
      <c r="D11195" s="220"/>
      <c r="E11195" s="220"/>
      <c r="F11195" s="220"/>
      <c r="G11195" s="220"/>
      <c r="H11195" s="220"/>
      <c r="I11195" s="220"/>
      <c r="J11195" s="220"/>
      <c r="K11195" s="220"/>
      <c r="L11195" s="220"/>
      <c r="M11195" s="326"/>
      <c r="N11195" s="220"/>
      <c r="O11195" s="220"/>
      <c r="P11195" s="220"/>
      <c r="Q11195" s="326"/>
      <c r="R11195" s="326"/>
      <c r="S11195" s="326"/>
      <c r="T11195" s="326"/>
    </row>
    <row r="11196" spans="1:20">
      <c r="A11196" s="220"/>
      <c r="B11196" s="220"/>
      <c r="C11196" s="220"/>
      <c r="D11196" s="220"/>
      <c r="E11196" s="220"/>
      <c r="F11196" s="220"/>
      <c r="G11196" s="220"/>
      <c r="H11196" s="220"/>
      <c r="I11196" s="220"/>
      <c r="J11196" s="220"/>
      <c r="K11196" s="220"/>
      <c r="L11196" s="220"/>
      <c r="M11196" s="326"/>
      <c r="N11196" s="220"/>
      <c r="O11196" s="220"/>
      <c r="P11196" s="220"/>
      <c r="Q11196" s="326"/>
      <c r="R11196" s="326"/>
      <c r="S11196" s="326"/>
      <c r="T11196" s="326"/>
    </row>
    <row r="11197" spans="1:20">
      <c r="A11197" s="220"/>
      <c r="B11197" s="220"/>
      <c r="C11197" s="220"/>
      <c r="D11197" s="220"/>
      <c r="E11197" s="220"/>
      <c r="F11197" s="220"/>
      <c r="G11197" s="220"/>
      <c r="H11197" s="220"/>
      <c r="I11197" s="220"/>
      <c r="J11197" s="220"/>
      <c r="K11197" s="220"/>
      <c r="L11197" s="220"/>
      <c r="M11197" s="326"/>
      <c r="N11197" s="220"/>
      <c r="O11197" s="220"/>
      <c r="P11197" s="220"/>
      <c r="Q11197" s="326"/>
      <c r="R11197" s="326"/>
      <c r="S11197" s="326"/>
      <c r="T11197" s="326"/>
    </row>
    <row r="11198" spans="1:20">
      <c r="A11198" s="220"/>
      <c r="B11198" s="220"/>
      <c r="C11198" s="220"/>
      <c r="D11198" s="220"/>
      <c r="E11198" s="220"/>
      <c r="F11198" s="220"/>
      <c r="G11198" s="220"/>
      <c r="H11198" s="220"/>
      <c r="I11198" s="220"/>
      <c r="J11198" s="220"/>
      <c r="K11198" s="220"/>
      <c r="L11198" s="220"/>
      <c r="M11198" s="326"/>
      <c r="N11198" s="220"/>
      <c r="O11198" s="220"/>
      <c r="P11198" s="220"/>
      <c r="Q11198" s="326"/>
      <c r="R11198" s="326"/>
      <c r="S11198" s="326"/>
      <c r="T11198" s="326"/>
    </row>
    <row r="11199" spans="1:20">
      <c r="A11199" s="220"/>
      <c r="B11199" s="220"/>
      <c r="C11199" s="220"/>
      <c r="D11199" s="220"/>
      <c r="E11199" s="220"/>
      <c r="F11199" s="220"/>
      <c r="G11199" s="220"/>
      <c r="H11199" s="220"/>
      <c r="I11199" s="220"/>
      <c r="J11199" s="220"/>
      <c r="K11199" s="220"/>
      <c r="L11199" s="220"/>
      <c r="M11199" s="326"/>
      <c r="N11199" s="220"/>
      <c r="O11199" s="220"/>
      <c r="P11199" s="220"/>
      <c r="Q11199" s="326"/>
      <c r="R11199" s="326"/>
      <c r="S11199" s="326"/>
      <c r="T11199" s="326"/>
    </row>
    <row r="11200" spans="1:20">
      <c r="A11200" s="220"/>
      <c r="B11200" s="220"/>
      <c r="C11200" s="220"/>
      <c r="D11200" s="220"/>
      <c r="E11200" s="220"/>
      <c r="F11200" s="220"/>
      <c r="G11200" s="220"/>
      <c r="H11200" s="220"/>
      <c r="I11200" s="220"/>
      <c r="J11200" s="220"/>
      <c r="K11200" s="220"/>
      <c r="L11200" s="220"/>
      <c r="M11200" s="326"/>
      <c r="N11200" s="220"/>
      <c r="O11200" s="220"/>
      <c r="P11200" s="220"/>
      <c r="Q11200" s="326"/>
      <c r="R11200" s="326"/>
      <c r="S11200" s="326"/>
      <c r="T11200" s="326"/>
    </row>
    <row r="11201" spans="1:20">
      <c r="A11201" s="220"/>
      <c r="B11201" s="220"/>
      <c r="C11201" s="220"/>
      <c r="D11201" s="220"/>
      <c r="E11201" s="220"/>
      <c r="F11201" s="220"/>
      <c r="G11201" s="220"/>
      <c r="H11201" s="220"/>
      <c r="I11201" s="220"/>
      <c r="J11201" s="220"/>
      <c r="K11201" s="220"/>
      <c r="L11201" s="220"/>
      <c r="M11201" s="326"/>
      <c r="N11201" s="220"/>
      <c r="O11201" s="220"/>
      <c r="P11201" s="220"/>
      <c r="Q11201" s="326"/>
      <c r="R11201" s="326"/>
      <c r="S11201" s="326"/>
      <c r="T11201" s="326"/>
    </row>
    <row r="11202" spans="1:20">
      <c r="A11202" s="220"/>
      <c r="B11202" s="220"/>
      <c r="C11202" s="220"/>
      <c r="D11202" s="220"/>
      <c r="E11202" s="220"/>
      <c r="F11202" s="220"/>
      <c r="G11202" s="220"/>
      <c r="H11202" s="220"/>
      <c r="I11202" s="220"/>
      <c r="J11202" s="220"/>
      <c r="K11202" s="220"/>
      <c r="L11202" s="220"/>
      <c r="M11202" s="326"/>
      <c r="N11202" s="220"/>
      <c r="O11202" s="220"/>
      <c r="P11202" s="220"/>
      <c r="Q11202" s="326"/>
      <c r="R11202" s="326"/>
      <c r="S11202" s="326"/>
      <c r="T11202" s="326"/>
    </row>
    <row r="11203" spans="1:20">
      <c r="A11203" s="220"/>
      <c r="B11203" s="220"/>
      <c r="C11203" s="220"/>
      <c r="D11203" s="220"/>
      <c r="E11203" s="220"/>
      <c r="F11203" s="220"/>
      <c r="G11203" s="220"/>
      <c r="H11203" s="220"/>
      <c r="I11203" s="220"/>
      <c r="J11203" s="220"/>
      <c r="K11203" s="220"/>
      <c r="L11203" s="220"/>
      <c r="M11203" s="326"/>
      <c r="N11203" s="220"/>
      <c r="O11203" s="220"/>
      <c r="P11203" s="220"/>
      <c r="Q11203" s="326"/>
      <c r="R11203" s="326"/>
      <c r="S11203" s="326"/>
      <c r="T11203" s="326"/>
    </row>
    <row r="11204" spans="1:20">
      <c r="A11204" s="220"/>
      <c r="B11204" s="220"/>
      <c r="C11204" s="220"/>
      <c r="D11204" s="220"/>
      <c r="E11204" s="220"/>
      <c r="F11204" s="220"/>
      <c r="G11204" s="220"/>
      <c r="H11204" s="220"/>
      <c r="I11204" s="220"/>
      <c r="J11204" s="220"/>
      <c r="K11204" s="220"/>
      <c r="L11204" s="220"/>
      <c r="M11204" s="326"/>
      <c r="N11204" s="220"/>
      <c r="O11204" s="220"/>
      <c r="P11204" s="220"/>
      <c r="Q11204" s="326"/>
      <c r="R11204" s="326"/>
      <c r="S11204" s="326"/>
      <c r="T11204" s="326"/>
    </row>
    <row r="11205" spans="1:20">
      <c r="A11205" s="220"/>
      <c r="B11205" s="220"/>
      <c r="C11205" s="220"/>
      <c r="D11205" s="220"/>
      <c r="E11205" s="220"/>
      <c r="F11205" s="220"/>
      <c r="G11205" s="220"/>
      <c r="H11205" s="220"/>
      <c r="I11205" s="220"/>
      <c r="J11205" s="220"/>
      <c r="K11205" s="220"/>
      <c r="L11205" s="220"/>
      <c r="M11205" s="326"/>
      <c r="N11205" s="220"/>
      <c r="O11205" s="220"/>
      <c r="P11205" s="220"/>
      <c r="Q11205" s="326"/>
      <c r="R11205" s="326"/>
      <c r="S11205" s="326"/>
      <c r="T11205" s="326"/>
    </row>
    <row r="11206" spans="1:20">
      <c r="A11206" s="220"/>
      <c r="B11206" s="220"/>
      <c r="C11206" s="220"/>
      <c r="D11206" s="220"/>
      <c r="E11206" s="220"/>
      <c r="F11206" s="220"/>
      <c r="G11206" s="220"/>
      <c r="H11206" s="220"/>
      <c r="I11206" s="220"/>
      <c r="J11206" s="220"/>
      <c r="K11206" s="220"/>
      <c r="L11206" s="220"/>
      <c r="M11206" s="326"/>
      <c r="N11206" s="220"/>
      <c r="O11206" s="220"/>
      <c r="P11206" s="220"/>
      <c r="Q11206" s="326"/>
      <c r="R11206" s="326"/>
      <c r="S11206" s="326"/>
      <c r="T11206" s="326"/>
    </row>
    <row r="11207" spans="1:20">
      <c r="A11207" s="220"/>
      <c r="B11207" s="220"/>
      <c r="C11207" s="220"/>
      <c r="D11207" s="220"/>
      <c r="E11207" s="220"/>
      <c r="F11207" s="220"/>
      <c r="G11207" s="220"/>
      <c r="H11207" s="220"/>
      <c r="I11207" s="220"/>
      <c r="J11207" s="220"/>
      <c r="K11207" s="220"/>
      <c r="L11207" s="220"/>
      <c r="M11207" s="326"/>
      <c r="N11207" s="220"/>
      <c r="O11207" s="220"/>
      <c r="P11207" s="220"/>
      <c r="Q11207" s="326"/>
      <c r="R11207" s="326"/>
      <c r="S11207" s="326"/>
      <c r="T11207" s="326"/>
    </row>
    <row r="11208" spans="1:20">
      <c r="A11208" s="220"/>
      <c r="B11208" s="220"/>
      <c r="C11208" s="220"/>
      <c r="D11208" s="220"/>
      <c r="E11208" s="220"/>
      <c r="F11208" s="220"/>
      <c r="G11208" s="220"/>
      <c r="H11208" s="220"/>
      <c r="I11208" s="220"/>
      <c r="J11208" s="220"/>
      <c r="K11208" s="220"/>
      <c r="L11208" s="220"/>
      <c r="M11208" s="326"/>
      <c r="N11208" s="220"/>
      <c r="O11208" s="220"/>
      <c r="P11208" s="220"/>
      <c r="Q11208" s="326"/>
      <c r="R11208" s="326"/>
      <c r="S11208" s="326"/>
      <c r="T11208" s="326"/>
    </row>
    <row r="11209" spans="1:20">
      <c r="A11209" s="220"/>
      <c r="B11209" s="220"/>
      <c r="C11209" s="220"/>
      <c r="D11209" s="220"/>
      <c r="E11209" s="220"/>
      <c r="F11209" s="220"/>
      <c r="G11209" s="220"/>
      <c r="H11209" s="220"/>
      <c r="I11209" s="220"/>
      <c r="J11209" s="220"/>
      <c r="K11209" s="220"/>
      <c r="L11209" s="220"/>
      <c r="M11209" s="326"/>
      <c r="N11209" s="220"/>
      <c r="O11209" s="220"/>
      <c r="P11209" s="220"/>
      <c r="Q11209" s="326"/>
      <c r="R11209" s="326"/>
      <c r="S11209" s="326"/>
      <c r="T11209" s="326"/>
    </row>
    <row r="11210" spans="1:20">
      <c r="A11210" s="220"/>
      <c r="B11210" s="220"/>
      <c r="C11210" s="220"/>
      <c r="D11210" s="220"/>
      <c r="E11210" s="220"/>
      <c r="F11210" s="220"/>
      <c r="G11210" s="220"/>
      <c r="H11210" s="220"/>
      <c r="I11210" s="220"/>
      <c r="J11210" s="220"/>
      <c r="K11210" s="220"/>
      <c r="L11210" s="220"/>
      <c r="M11210" s="326"/>
      <c r="N11210" s="220"/>
      <c r="O11210" s="220"/>
      <c r="P11210" s="220"/>
      <c r="Q11210" s="326"/>
      <c r="R11210" s="326"/>
      <c r="S11210" s="326"/>
      <c r="T11210" s="326"/>
    </row>
    <row r="11211" spans="1:20">
      <c r="A11211" s="220"/>
      <c r="B11211" s="220"/>
      <c r="C11211" s="220"/>
      <c r="D11211" s="220"/>
      <c r="E11211" s="220"/>
      <c r="F11211" s="220"/>
      <c r="G11211" s="220"/>
      <c r="H11211" s="220"/>
      <c r="I11211" s="220"/>
      <c r="J11211" s="220"/>
      <c r="K11211" s="220"/>
      <c r="L11211" s="220"/>
      <c r="M11211" s="326"/>
      <c r="N11211" s="220"/>
      <c r="O11211" s="220"/>
      <c r="P11211" s="220"/>
      <c r="Q11211" s="326"/>
      <c r="R11211" s="326"/>
      <c r="S11211" s="326"/>
      <c r="T11211" s="326"/>
    </row>
    <row r="11212" spans="1:20">
      <c r="A11212" s="220"/>
      <c r="B11212" s="220"/>
      <c r="C11212" s="220"/>
      <c r="D11212" s="220"/>
      <c r="E11212" s="220"/>
      <c r="F11212" s="220"/>
      <c r="G11212" s="220"/>
      <c r="H11212" s="220"/>
      <c r="I11212" s="220"/>
      <c r="J11212" s="220"/>
      <c r="K11212" s="220"/>
      <c r="L11212" s="220"/>
      <c r="M11212" s="326"/>
      <c r="N11212" s="220"/>
      <c r="O11212" s="220"/>
      <c r="P11212" s="220"/>
      <c r="Q11212" s="326"/>
      <c r="R11212" s="326"/>
      <c r="S11212" s="326"/>
      <c r="T11212" s="326"/>
    </row>
    <row r="11213" spans="1:20">
      <c r="A11213" s="220"/>
      <c r="B11213" s="220"/>
      <c r="C11213" s="220"/>
      <c r="D11213" s="220"/>
      <c r="E11213" s="220"/>
      <c r="F11213" s="220"/>
      <c r="G11213" s="220"/>
      <c r="H11213" s="220"/>
      <c r="I11213" s="220"/>
      <c r="J11213" s="220"/>
      <c r="K11213" s="220"/>
      <c r="L11213" s="220"/>
      <c r="M11213" s="326"/>
      <c r="N11213" s="220"/>
      <c r="O11213" s="220"/>
      <c r="P11213" s="220"/>
      <c r="Q11213" s="326"/>
      <c r="R11213" s="326"/>
      <c r="S11213" s="326"/>
      <c r="T11213" s="326"/>
    </row>
    <row r="11214" spans="1:20">
      <c r="A11214" s="220"/>
      <c r="B11214" s="220"/>
      <c r="C11214" s="220"/>
      <c r="D11214" s="220"/>
      <c r="E11214" s="220"/>
      <c r="F11214" s="220"/>
      <c r="G11214" s="220"/>
      <c r="H11214" s="220"/>
      <c r="I11214" s="220"/>
      <c r="J11214" s="220"/>
      <c r="K11214" s="220"/>
      <c r="L11214" s="220"/>
      <c r="M11214" s="326"/>
      <c r="N11214" s="220"/>
      <c r="O11214" s="220"/>
      <c r="P11214" s="220"/>
      <c r="Q11214" s="326"/>
      <c r="R11214" s="326"/>
      <c r="S11214" s="326"/>
      <c r="T11214" s="326"/>
    </row>
    <row r="11215" spans="1:20">
      <c r="A11215" s="220"/>
      <c r="B11215" s="220"/>
      <c r="C11215" s="220"/>
      <c r="D11215" s="220"/>
      <c r="E11215" s="220"/>
      <c r="F11215" s="220"/>
      <c r="G11215" s="220"/>
      <c r="H11215" s="220"/>
      <c r="I11215" s="220"/>
      <c r="J11215" s="220"/>
      <c r="K11215" s="220"/>
      <c r="L11215" s="220"/>
      <c r="M11215" s="326"/>
      <c r="N11215" s="220"/>
      <c r="O11215" s="220"/>
      <c r="P11215" s="220"/>
      <c r="Q11215" s="326"/>
      <c r="R11215" s="326"/>
      <c r="S11215" s="326"/>
      <c r="T11215" s="326"/>
    </row>
    <row r="11216" spans="1:20">
      <c r="A11216" s="220"/>
      <c r="B11216" s="220"/>
      <c r="C11216" s="220"/>
      <c r="D11216" s="220"/>
      <c r="E11216" s="220"/>
      <c r="F11216" s="220"/>
      <c r="G11216" s="220"/>
      <c r="H11216" s="220"/>
      <c r="I11216" s="220"/>
      <c r="J11216" s="220"/>
      <c r="K11216" s="220"/>
      <c r="L11216" s="220"/>
      <c r="M11216" s="326"/>
      <c r="N11216" s="220"/>
      <c r="O11216" s="220"/>
      <c r="P11216" s="220"/>
      <c r="Q11216" s="326"/>
      <c r="R11216" s="326"/>
      <c r="S11216" s="326"/>
      <c r="T11216" s="326"/>
    </row>
    <row r="11217" spans="1:20">
      <c r="A11217" s="220"/>
      <c r="B11217" s="220"/>
      <c r="C11217" s="220"/>
      <c r="D11217" s="220"/>
      <c r="E11217" s="220"/>
      <c r="F11217" s="220"/>
      <c r="G11217" s="220"/>
      <c r="H11217" s="220"/>
      <c r="I11217" s="220"/>
      <c r="J11217" s="220"/>
      <c r="K11217" s="220"/>
      <c r="L11217" s="220"/>
      <c r="M11217" s="326"/>
      <c r="N11217" s="220"/>
      <c r="O11217" s="220"/>
      <c r="P11217" s="220"/>
      <c r="Q11217" s="326"/>
      <c r="R11217" s="326"/>
      <c r="S11217" s="326"/>
      <c r="T11217" s="326"/>
    </row>
    <row r="11218" spans="1:20">
      <c r="A11218" s="220"/>
      <c r="B11218" s="220"/>
      <c r="C11218" s="220"/>
      <c r="D11218" s="220"/>
      <c r="E11218" s="220"/>
      <c r="F11218" s="220"/>
      <c r="G11218" s="220"/>
      <c r="H11218" s="220"/>
      <c r="I11218" s="220"/>
      <c r="J11218" s="220"/>
      <c r="K11218" s="220"/>
      <c r="L11218" s="220"/>
      <c r="M11218" s="326"/>
      <c r="N11218" s="220"/>
      <c r="O11218" s="220"/>
      <c r="P11218" s="220"/>
      <c r="Q11218" s="326"/>
      <c r="R11218" s="326"/>
      <c r="S11218" s="326"/>
      <c r="T11218" s="326"/>
    </row>
    <row r="11219" spans="1:20">
      <c r="A11219" s="220"/>
      <c r="B11219" s="220"/>
      <c r="C11219" s="220"/>
      <c r="D11219" s="220"/>
      <c r="E11219" s="220"/>
      <c r="F11219" s="220"/>
      <c r="G11219" s="220"/>
      <c r="H11219" s="220"/>
      <c r="I11219" s="220"/>
      <c r="J11219" s="220"/>
      <c r="K11219" s="220"/>
      <c r="L11219" s="220"/>
      <c r="M11219" s="326"/>
      <c r="N11219" s="220"/>
      <c r="O11219" s="220"/>
      <c r="P11219" s="220"/>
      <c r="Q11219" s="326"/>
      <c r="R11219" s="326"/>
      <c r="S11219" s="326"/>
      <c r="T11219" s="326"/>
    </row>
    <row r="11220" spans="1:20">
      <c r="A11220" s="220"/>
      <c r="B11220" s="220"/>
      <c r="C11220" s="220"/>
      <c r="D11220" s="220"/>
      <c r="E11220" s="220"/>
      <c r="F11220" s="220"/>
      <c r="G11220" s="220"/>
      <c r="H11220" s="220"/>
      <c r="I11220" s="220"/>
      <c r="J11220" s="220"/>
      <c r="K11220" s="220"/>
      <c r="L11220" s="220"/>
      <c r="M11220" s="326"/>
      <c r="N11220" s="220"/>
      <c r="O11220" s="220"/>
      <c r="P11220" s="220"/>
      <c r="Q11220" s="326"/>
      <c r="R11220" s="326"/>
      <c r="S11220" s="326"/>
      <c r="T11220" s="326"/>
    </row>
    <row r="11221" spans="1:20">
      <c r="A11221" s="220"/>
      <c r="B11221" s="220"/>
      <c r="C11221" s="220"/>
      <c r="D11221" s="220"/>
      <c r="E11221" s="220"/>
      <c r="F11221" s="220"/>
      <c r="G11221" s="220"/>
      <c r="H11221" s="220"/>
      <c r="I11221" s="220"/>
      <c r="J11221" s="220"/>
      <c r="K11221" s="220"/>
      <c r="L11221" s="220"/>
      <c r="M11221" s="326"/>
      <c r="N11221" s="220"/>
      <c r="O11221" s="220"/>
      <c r="P11221" s="220"/>
      <c r="Q11221" s="326"/>
      <c r="R11221" s="326"/>
      <c r="S11221" s="326"/>
      <c r="T11221" s="326"/>
    </row>
    <row r="11222" spans="1:20">
      <c r="A11222" s="220"/>
      <c r="B11222" s="220"/>
      <c r="C11222" s="220"/>
      <c r="D11222" s="220"/>
      <c r="E11222" s="220"/>
      <c r="F11222" s="220"/>
      <c r="G11222" s="220"/>
      <c r="H11222" s="220"/>
      <c r="I11222" s="220"/>
      <c r="J11222" s="220"/>
      <c r="K11222" s="220"/>
      <c r="L11222" s="220"/>
      <c r="M11222" s="326"/>
      <c r="N11222" s="220"/>
      <c r="O11222" s="220"/>
      <c r="P11222" s="220"/>
      <c r="Q11222" s="326"/>
      <c r="R11222" s="326"/>
      <c r="S11222" s="326"/>
      <c r="T11222" s="326"/>
    </row>
    <row r="11223" spans="1:20">
      <c r="A11223" s="220"/>
      <c r="B11223" s="220"/>
      <c r="C11223" s="220"/>
      <c r="D11223" s="220"/>
      <c r="E11223" s="220"/>
      <c r="F11223" s="220"/>
      <c r="G11223" s="220"/>
      <c r="H11223" s="220"/>
      <c r="I11223" s="220"/>
      <c r="J11223" s="220"/>
      <c r="K11223" s="220"/>
      <c r="L11223" s="220"/>
      <c r="M11223" s="326"/>
      <c r="N11223" s="220"/>
      <c r="O11223" s="220"/>
      <c r="P11223" s="220"/>
      <c r="Q11223" s="326"/>
      <c r="R11223" s="326"/>
      <c r="S11223" s="326"/>
      <c r="T11223" s="326"/>
    </row>
    <row r="11224" spans="1:20">
      <c r="A11224" s="220"/>
      <c r="B11224" s="220"/>
      <c r="C11224" s="220"/>
      <c r="D11224" s="220"/>
      <c r="E11224" s="220"/>
      <c r="F11224" s="220"/>
      <c r="G11224" s="220"/>
      <c r="H11224" s="220"/>
      <c r="I11224" s="220"/>
      <c r="J11224" s="220"/>
      <c r="K11224" s="220"/>
      <c r="L11224" s="220"/>
      <c r="M11224" s="326"/>
      <c r="N11224" s="220"/>
      <c r="O11224" s="220"/>
      <c r="P11224" s="220"/>
      <c r="Q11224" s="326"/>
      <c r="R11224" s="326"/>
      <c r="S11224" s="326"/>
      <c r="T11224" s="326"/>
    </row>
    <row r="11225" spans="1:20">
      <c r="A11225" s="220"/>
      <c r="B11225" s="220"/>
      <c r="C11225" s="220"/>
      <c r="D11225" s="220"/>
      <c r="E11225" s="220"/>
      <c r="F11225" s="220"/>
      <c r="G11225" s="220"/>
      <c r="H11225" s="220"/>
      <c r="I11225" s="220"/>
      <c r="J11225" s="220"/>
      <c r="K11225" s="220"/>
      <c r="L11225" s="220"/>
      <c r="M11225" s="326"/>
      <c r="N11225" s="220"/>
      <c r="O11225" s="220"/>
      <c r="P11225" s="220"/>
      <c r="Q11225" s="326"/>
      <c r="R11225" s="326"/>
      <c r="S11225" s="326"/>
      <c r="T11225" s="326"/>
    </row>
    <row r="11226" spans="1:20">
      <c r="A11226" s="220"/>
      <c r="B11226" s="220"/>
      <c r="C11226" s="220"/>
      <c r="D11226" s="220"/>
      <c r="E11226" s="220"/>
      <c r="F11226" s="220"/>
      <c r="G11226" s="220"/>
      <c r="H11226" s="220"/>
      <c r="I11226" s="220"/>
      <c r="J11226" s="220"/>
      <c r="K11226" s="220"/>
      <c r="L11226" s="220"/>
      <c r="M11226" s="326"/>
      <c r="N11226" s="220"/>
      <c r="O11226" s="220"/>
      <c r="P11226" s="220"/>
      <c r="Q11226" s="326"/>
      <c r="R11226" s="326"/>
      <c r="S11226" s="326"/>
      <c r="T11226" s="326"/>
    </row>
    <row r="11227" spans="1:20">
      <c r="A11227" s="220"/>
      <c r="B11227" s="220"/>
      <c r="C11227" s="220"/>
      <c r="D11227" s="220"/>
      <c r="E11227" s="220"/>
      <c r="F11227" s="220"/>
      <c r="G11227" s="220"/>
      <c r="H11227" s="220"/>
      <c r="I11227" s="220"/>
      <c r="J11227" s="220"/>
      <c r="K11227" s="220"/>
      <c r="L11227" s="220"/>
      <c r="M11227" s="326"/>
      <c r="N11227" s="220"/>
      <c r="O11227" s="220"/>
      <c r="P11227" s="220"/>
      <c r="Q11227" s="326"/>
      <c r="R11227" s="326"/>
      <c r="S11227" s="326"/>
      <c r="T11227" s="326"/>
    </row>
    <row r="11228" spans="1:20">
      <c r="A11228" s="220"/>
      <c r="B11228" s="220"/>
      <c r="C11228" s="220"/>
      <c r="D11228" s="220"/>
      <c r="E11228" s="220"/>
      <c r="F11228" s="220"/>
      <c r="G11228" s="220"/>
      <c r="H11228" s="220"/>
      <c r="I11228" s="220"/>
      <c r="J11228" s="220"/>
      <c r="K11228" s="220"/>
      <c r="L11228" s="220"/>
      <c r="M11228" s="326"/>
      <c r="N11228" s="220"/>
      <c r="O11228" s="220"/>
      <c r="P11228" s="220"/>
      <c r="Q11228" s="326"/>
      <c r="R11228" s="326"/>
      <c r="S11228" s="326"/>
      <c r="T11228" s="326"/>
    </row>
    <row r="11229" spans="1:20">
      <c r="A11229" s="220"/>
      <c r="B11229" s="220"/>
      <c r="C11229" s="220"/>
      <c r="D11229" s="220"/>
      <c r="E11229" s="220"/>
      <c r="F11229" s="220"/>
      <c r="G11229" s="220"/>
      <c r="H11229" s="220"/>
      <c r="I11229" s="220"/>
      <c r="J11229" s="220"/>
      <c r="K11229" s="220"/>
      <c r="L11229" s="220"/>
      <c r="M11229" s="326"/>
      <c r="N11229" s="220"/>
      <c r="O11229" s="220"/>
      <c r="P11229" s="220"/>
      <c r="Q11229" s="326"/>
      <c r="R11229" s="326"/>
      <c r="S11229" s="326"/>
      <c r="T11229" s="326"/>
    </row>
    <row r="11230" spans="1:20">
      <c r="A11230" s="220"/>
      <c r="B11230" s="220"/>
      <c r="C11230" s="220"/>
      <c r="D11230" s="220"/>
      <c r="E11230" s="220"/>
      <c r="F11230" s="220"/>
      <c r="G11230" s="220"/>
      <c r="H11230" s="220"/>
      <c r="I11230" s="220"/>
      <c r="J11230" s="220"/>
      <c r="K11230" s="220"/>
      <c r="L11230" s="220"/>
      <c r="M11230" s="326"/>
      <c r="N11230" s="220"/>
      <c r="O11230" s="220"/>
      <c r="P11230" s="220"/>
      <c r="Q11230" s="326"/>
      <c r="R11230" s="326"/>
      <c r="S11230" s="326"/>
      <c r="T11230" s="326"/>
    </row>
    <row r="11231" spans="1:20">
      <c r="A11231" s="220"/>
      <c r="B11231" s="220"/>
      <c r="C11231" s="220"/>
      <c r="D11231" s="220"/>
      <c r="E11231" s="220"/>
      <c r="F11231" s="220"/>
      <c r="G11231" s="220"/>
      <c r="H11231" s="220"/>
      <c r="I11231" s="220"/>
      <c r="J11231" s="220"/>
      <c r="K11231" s="220"/>
      <c r="L11231" s="220"/>
      <c r="M11231" s="326"/>
      <c r="N11231" s="220"/>
      <c r="O11231" s="220"/>
      <c r="P11231" s="220"/>
      <c r="Q11231" s="326"/>
      <c r="R11231" s="326"/>
      <c r="S11231" s="326"/>
      <c r="T11231" s="326"/>
    </row>
    <row r="11232" spans="1:20">
      <c r="A11232" s="220"/>
      <c r="B11232" s="220"/>
      <c r="C11232" s="220"/>
      <c r="D11232" s="220"/>
      <c r="E11232" s="220"/>
      <c r="F11232" s="220"/>
      <c r="G11232" s="220"/>
      <c r="H11232" s="220"/>
      <c r="I11232" s="220"/>
      <c r="J11232" s="220"/>
      <c r="K11232" s="220"/>
      <c r="L11232" s="220"/>
      <c r="M11232" s="326"/>
      <c r="N11232" s="220"/>
      <c r="O11232" s="220"/>
      <c r="P11232" s="220"/>
      <c r="Q11232" s="326"/>
      <c r="R11232" s="326"/>
      <c r="S11232" s="326"/>
      <c r="T11232" s="326"/>
    </row>
    <row r="11233" spans="1:20">
      <c r="A11233" s="220"/>
      <c r="B11233" s="220"/>
      <c r="C11233" s="220"/>
      <c r="D11233" s="220"/>
      <c r="E11233" s="220"/>
      <c r="F11233" s="220"/>
      <c r="G11233" s="220"/>
      <c r="H11233" s="220"/>
      <c r="I11233" s="220"/>
      <c r="J11233" s="220"/>
      <c r="K11233" s="220"/>
      <c r="L11233" s="220"/>
      <c r="M11233" s="326"/>
      <c r="N11233" s="220"/>
      <c r="O11233" s="220"/>
      <c r="P11233" s="220"/>
      <c r="Q11233" s="326"/>
      <c r="R11233" s="326"/>
      <c r="S11233" s="326"/>
      <c r="T11233" s="326"/>
    </row>
    <row r="11234" spans="1:20">
      <c r="A11234" s="220"/>
      <c r="B11234" s="220"/>
      <c r="C11234" s="220"/>
      <c r="D11234" s="220"/>
      <c r="E11234" s="220"/>
      <c r="F11234" s="220"/>
      <c r="G11234" s="220"/>
      <c r="H11234" s="220"/>
      <c r="I11234" s="220"/>
      <c r="J11234" s="220"/>
      <c r="K11234" s="220"/>
      <c r="L11234" s="220"/>
      <c r="M11234" s="326"/>
      <c r="N11234" s="220"/>
      <c r="O11234" s="220"/>
      <c r="P11234" s="220"/>
      <c r="Q11234" s="326"/>
      <c r="R11234" s="326"/>
      <c r="S11234" s="326"/>
      <c r="T11234" s="326"/>
    </row>
    <row r="11235" spans="1:20">
      <c r="A11235" s="220"/>
      <c r="B11235" s="220"/>
      <c r="C11235" s="220"/>
      <c r="D11235" s="220"/>
      <c r="E11235" s="220"/>
      <c r="F11235" s="220"/>
      <c r="G11235" s="220"/>
      <c r="H11235" s="220"/>
      <c r="I11235" s="220"/>
      <c r="J11235" s="220"/>
      <c r="K11235" s="220"/>
      <c r="L11235" s="220"/>
      <c r="M11235" s="326"/>
      <c r="N11235" s="220"/>
      <c r="O11235" s="220"/>
      <c r="P11235" s="220"/>
      <c r="Q11235" s="326"/>
      <c r="R11235" s="326"/>
      <c r="S11235" s="326"/>
      <c r="T11235" s="326"/>
    </row>
    <row r="11236" spans="1:20">
      <c r="A11236" s="220"/>
      <c r="B11236" s="220"/>
      <c r="C11236" s="220"/>
      <c r="D11236" s="220"/>
      <c r="E11236" s="220"/>
      <c r="F11236" s="220"/>
      <c r="G11236" s="220"/>
      <c r="H11236" s="220"/>
      <c r="I11236" s="220"/>
      <c r="J11236" s="220"/>
      <c r="K11236" s="220"/>
      <c r="L11236" s="220"/>
      <c r="M11236" s="326"/>
      <c r="N11236" s="220"/>
      <c r="O11236" s="220"/>
      <c r="P11236" s="220"/>
      <c r="Q11236" s="326"/>
      <c r="R11236" s="326"/>
      <c r="S11236" s="326"/>
      <c r="T11236" s="326"/>
    </row>
    <row r="11237" spans="1:20">
      <c r="A11237" s="220"/>
      <c r="B11237" s="220"/>
      <c r="C11237" s="220"/>
      <c r="D11237" s="220"/>
      <c r="E11237" s="220"/>
      <c r="F11237" s="220"/>
      <c r="G11237" s="220"/>
      <c r="H11237" s="220"/>
      <c r="I11237" s="220"/>
      <c r="J11237" s="220"/>
      <c r="K11237" s="220"/>
      <c r="L11237" s="220"/>
      <c r="M11237" s="326"/>
      <c r="N11237" s="220"/>
      <c r="O11237" s="220"/>
      <c r="P11237" s="220"/>
      <c r="Q11237" s="326"/>
      <c r="R11237" s="326"/>
      <c r="S11237" s="326"/>
      <c r="T11237" s="326"/>
    </row>
    <row r="11238" spans="1:20">
      <c r="A11238" s="220"/>
      <c r="B11238" s="220"/>
      <c r="C11238" s="220"/>
      <c r="D11238" s="220"/>
      <c r="E11238" s="220"/>
      <c r="F11238" s="220"/>
      <c r="G11238" s="220"/>
      <c r="H11238" s="220"/>
      <c r="I11238" s="220"/>
      <c r="J11238" s="220"/>
      <c r="K11238" s="220"/>
      <c r="L11238" s="220"/>
      <c r="M11238" s="326"/>
      <c r="N11238" s="220"/>
      <c r="O11238" s="220"/>
      <c r="P11238" s="220"/>
      <c r="Q11238" s="326"/>
      <c r="R11238" s="326"/>
      <c r="S11238" s="326"/>
      <c r="T11238" s="326"/>
    </row>
    <row r="11239" spans="1:20">
      <c r="A11239" s="220"/>
      <c r="B11239" s="220"/>
      <c r="C11239" s="220"/>
      <c r="D11239" s="220"/>
      <c r="E11239" s="220"/>
      <c r="F11239" s="220"/>
      <c r="G11239" s="220"/>
      <c r="H11239" s="220"/>
      <c r="I11239" s="220"/>
      <c r="J11239" s="220"/>
      <c r="K11239" s="220"/>
      <c r="L11239" s="220"/>
      <c r="M11239" s="326"/>
      <c r="N11239" s="220"/>
      <c r="O11239" s="220"/>
      <c r="P11239" s="220"/>
      <c r="Q11239" s="326"/>
      <c r="R11239" s="326"/>
      <c r="S11239" s="326"/>
      <c r="T11239" s="326"/>
    </row>
    <row r="11240" spans="1:20">
      <c r="A11240" s="220"/>
      <c r="B11240" s="220"/>
      <c r="C11240" s="220"/>
      <c r="D11240" s="220"/>
      <c r="E11240" s="220"/>
      <c r="F11240" s="220"/>
      <c r="G11240" s="220"/>
      <c r="H11240" s="220"/>
      <c r="I11240" s="220"/>
      <c r="J11240" s="220"/>
      <c r="K11240" s="220"/>
      <c r="L11240" s="220"/>
      <c r="M11240" s="326"/>
      <c r="N11240" s="220"/>
      <c r="O11240" s="220"/>
      <c r="P11240" s="220"/>
      <c r="Q11240" s="326"/>
      <c r="R11240" s="326"/>
      <c r="S11240" s="326"/>
      <c r="T11240" s="326"/>
    </row>
    <row r="11241" spans="1:20">
      <c r="A11241" s="220"/>
      <c r="B11241" s="220"/>
      <c r="C11241" s="220"/>
      <c r="D11241" s="220"/>
      <c r="E11241" s="220"/>
      <c r="F11241" s="220"/>
      <c r="G11241" s="220"/>
      <c r="H11241" s="220"/>
      <c r="I11241" s="220"/>
      <c r="J11241" s="220"/>
      <c r="K11241" s="220"/>
      <c r="L11241" s="220"/>
      <c r="M11241" s="326"/>
      <c r="N11241" s="220"/>
      <c r="O11241" s="220"/>
      <c r="P11241" s="220"/>
      <c r="Q11241" s="326"/>
      <c r="R11241" s="326"/>
      <c r="S11241" s="326"/>
      <c r="T11241" s="326"/>
    </row>
    <row r="11242" spans="1:20">
      <c r="A11242" s="220"/>
      <c r="B11242" s="220"/>
      <c r="C11242" s="220"/>
      <c r="D11242" s="220"/>
      <c r="E11242" s="220"/>
      <c r="F11242" s="220"/>
      <c r="G11242" s="220"/>
      <c r="H11242" s="220"/>
      <c r="I11242" s="220"/>
      <c r="J11242" s="220"/>
      <c r="K11242" s="220"/>
      <c r="L11242" s="220"/>
      <c r="M11242" s="326"/>
      <c r="N11242" s="220"/>
      <c r="O11242" s="220"/>
      <c r="P11242" s="220"/>
      <c r="Q11242" s="326"/>
      <c r="R11242" s="326"/>
      <c r="S11242" s="326"/>
      <c r="T11242" s="326"/>
    </row>
    <row r="11243" spans="1:20">
      <c r="A11243" s="220"/>
      <c r="B11243" s="220"/>
      <c r="C11243" s="220"/>
      <c r="D11243" s="220"/>
      <c r="E11243" s="220"/>
      <c r="F11243" s="220"/>
      <c r="G11243" s="220"/>
      <c r="H11243" s="220"/>
      <c r="I11243" s="220"/>
      <c r="J11243" s="220"/>
      <c r="K11243" s="220"/>
      <c r="L11243" s="220"/>
      <c r="M11243" s="326"/>
      <c r="N11243" s="220"/>
      <c r="O11243" s="220"/>
      <c r="P11243" s="220"/>
      <c r="Q11243" s="326"/>
      <c r="R11243" s="326"/>
      <c r="S11243" s="326"/>
      <c r="T11243" s="326"/>
    </row>
    <row r="11244" spans="1:20">
      <c r="A11244" s="220"/>
      <c r="B11244" s="220"/>
      <c r="C11244" s="220"/>
      <c r="D11244" s="220"/>
      <c r="E11244" s="220"/>
      <c r="F11244" s="220"/>
      <c r="G11244" s="220"/>
      <c r="H11244" s="220"/>
      <c r="I11244" s="220"/>
      <c r="J11244" s="220"/>
      <c r="K11244" s="220"/>
      <c r="L11244" s="220"/>
      <c r="M11244" s="326"/>
      <c r="N11244" s="220"/>
      <c r="O11244" s="220"/>
      <c r="P11244" s="220"/>
      <c r="Q11244" s="326"/>
      <c r="R11244" s="326"/>
      <c r="S11244" s="326"/>
      <c r="T11244" s="326"/>
    </row>
    <row r="11245" spans="1:20">
      <c r="A11245" s="220"/>
      <c r="B11245" s="220"/>
      <c r="C11245" s="220"/>
      <c r="D11245" s="220"/>
      <c r="E11245" s="220"/>
      <c r="F11245" s="220"/>
      <c r="G11245" s="220"/>
      <c r="H11245" s="220"/>
      <c r="I11245" s="220"/>
      <c r="J11245" s="220"/>
      <c r="K11245" s="220"/>
      <c r="L11245" s="220"/>
      <c r="M11245" s="326"/>
      <c r="N11245" s="220"/>
      <c r="O11245" s="220"/>
      <c r="P11245" s="220"/>
      <c r="Q11245" s="326"/>
      <c r="R11245" s="326"/>
      <c r="S11245" s="326"/>
      <c r="T11245" s="326"/>
    </row>
    <row r="11246" spans="1:20">
      <c r="A11246" s="220"/>
      <c r="B11246" s="220"/>
      <c r="C11246" s="220"/>
      <c r="D11246" s="220"/>
      <c r="E11246" s="220"/>
      <c r="F11246" s="220"/>
      <c r="G11246" s="220"/>
      <c r="H11246" s="220"/>
      <c r="I11246" s="220"/>
      <c r="J11246" s="220"/>
      <c r="K11246" s="220"/>
      <c r="L11246" s="220"/>
      <c r="M11246" s="326"/>
      <c r="N11246" s="220"/>
      <c r="O11246" s="220"/>
      <c r="P11246" s="220"/>
      <c r="Q11246" s="326"/>
      <c r="R11246" s="326"/>
      <c r="S11246" s="326"/>
      <c r="T11246" s="326"/>
    </row>
    <row r="11247" spans="1:20">
      <c r="A11247" s="220"/>
      <c r="B11247" s="220"/>
      <c r="C11247" s="220"/>
      <c r="D11247" s="220"/>
      <c r="E11247" s="220"/>
      <c r="F11247" s="220"/>
      <c r="G11247" s="220"/>
      <c r="H11247" s="220"/>
      <c r="I11247" s="220"/>
      <c r="J11247" s="220"/>
      <c r="K11247" s="220"/>
      <c r="L11247" s="220"/>
      <c r="M11247" s="326"/>
      <c r="N11247" s="220"/>
      <c r="O11247" s="220"/>
      <c r="P11247" s="220"/>
      <c r="Q11247" s="326"/>
      <c r="R11247" s="326"/>
      <c r="S11247" s="326"/>
      <c r="T11247" s="326"/>
    </row>
    <row r="11248" spans="1:20">
      <c r="A11248" s="220"/>
      <c r="B11248" s="220"/>
      <c r="C11248" s="220"/>
      <c r="D11248" s="220"/>
      <c r="E11248" s="220"/>
      <c r="F11248" s="220"/>
      <c r="G11248" s="220"/>
      <c r="H11248" s="220"/>
      <c r="I11248" s="220"/>
      <c r="J11248" s="220"/>
      <c r="K11248" s="220"/>
      <c r="L11248" s="220"/>
      <c r="M11248" s="326"/>
      <c r="N11248" s="220"/>
      <c r="O11248" s="220"/>
      <c r="P11248" s="220"/>
      <c r="Q11248" s="326"/>
      <c r="R11248" s="326"/>
      <c r="S11248" s="326"/>
      <c r="T11248" s="326"/>
    </row>
    <row r="11249" spans="1:20">
      <c r="A11249" s="220"/>
      <c r="B11249" s="220"/>
      <c r="C11249" s="220"/>
      <c r="D11249" s="220"/>
      <c r="E11249" s="220"/>
      <c r="F11249" s="220"/>
      <c r="G11249" s="220"/>
      <c r="H11249" s="220"/>
      <c r="I11249" s="220"/>
      <c r="J11249" s="220"/>
      <c r="K11249" s="220"/>
      <c r="L11249" s="220"/>
      <c r="M11249" s="326"/>
      <c r="N11249" s="220"/>
      <c r="O11249" s="220"/>
      <c r="P11249" s="220"/>
      <c r="Q11249" s="326"/>
      <c r="R11249" s="326"/>
      <c r="S11249" s="326"/>
      <c r="T11249" s="326"/>
    </row>
    <row r="11250" spans="1:20">
      <c r="A11250" s="220"/>
      <c r="B11250" s="220"/>
      <c r="C11250" s="220"/>
      <c r="D11250" s="220"/>
      <c r="E11250" s="220"/>
      <c r="F11250" s="220"/>
      <c r="G11250" s="220"/>
      <c r="H11250" s="220"/>
      <c r="I11250" s="220"/>
      <c r="J11250" s="220"/>
      <c r="K11250" s="220"/>
      <c r="L11250" s="220"/>
      <c r="M11250" s="326"/>
      <c r="N11250" s="220"/>
      <c r="O11250" s="220"/>
      <c r="P11250" s="220"/>
      <c r="Q11250" s="326"/>
      <c r="R11250" s="326"/>
      <c r="S11250" s="326"/>
      <c r="T11250" s="326"/>
    </row>
    <row r="11251" spans="1:20">
      <c r="A11251" s="220"/>
      <c r="B11251" s="220"/>
      <c r="C11251" s="220"/>
      <c r="D11251" s="220"/>
      <c r="E11251" s="220"/>
      <c r="F11251" s="220"/>
      <c r="G11251" s="220"/>
      <c r="H11251" s="220"/>
      <c r="I11251" s="220"/>
      <c r="J11251" s="220"/>
      <c r="K11251" s="220"/>
      <c r="L11251" s="220"/>
      <c r="M11251" s="326"/>
      <c r="N11251" s="220"/>
      <c r="O11251" s="220"/>
      <c r="P11251" s="220"/>
      <c r="Q11251" s="326"/>
      <c r="R11251" s="326"/>
      <c r="S11251" s="326"/>
      <c r="T11251" s="326"/>
    </row>
    <row r="11252" spans="1:20">
      <c r="A11252" s="220"/>
      <c r="B11252" s="220"/>
      <c r="C11252" s="220"/>
      <c r="D11252" s="220"/>
      <c r="E11252" s="220"/>
      <c r="F11252" s="220"/>
      <c r="G11252" s="220"/>
      <c r="H11252" s="220"/>
      <c r="I11252" s="220"/>
      <c r="J11252" s="220"/>
      <c r="K11252" s="220"/>
      <c r="L11252" s="220"/>
      <c r="M11252" s="326"/>
      <c r="N11252" s="220"/>
      <c r="O11252" s="220"/>
      <c r="P11252" s="220"/>
      <c r="Q11252" s="326"/>
      <c r="R11252" s="326"/>
      <c r="S11252" s="326"/>
      <c r="T11252" s="326"/>
    </row>
    <row r="11253" spans="1:20">
      <c r="A11253" s="220"/>
      <c r="B11253" s="220"/>
      <c r="C11253" s="220"/>
      <c r="D11253" s="220"/>
      <c r="E11253" s="220"/>
      <c r="F11253" s="220"/>
      <c r="G11253" s="220"/>
      <c r="H11253" s="220"/>
      <c r="I11253" s="220"/>
      <c r="J11253" s="220"/>
      <c r="K11253" s="220"/>
      <c r="L11253" s="220"/>
      <c r="M11253" s="326"/>
      <c r="N11253" s="220"/>
      <c r="O11253" s="220"/>
      <c r="P11253" s="220"/>
      <c r="Q11253" s="326"/>
      <c r="R11253" s="326"/>
      <c r="S11253" s="326"/>
      <c r="T11253" s="326"/>
    </row>
    <row r="11254" spans="1:20">
      <c r="A11254" s="220"/>
      <c r="B11254" s="220"/>
      <c r="C11254" s="220"/>
      <c r="D11254" s="220"/>
      <c r="E11254" s="220"/>
      <c r="F11254" s="220"/>
      <c r="G11254" s="220"/>
      <c r="H11254" s="220"/>
      <c r="I11254" s="220"/>
      <c r="J11254" s="220"/>
      <c r="K11254" s="220"/>
      <c r="L11254" s="220"/>
      <c r="M11254" s="326"/>
      <c r="N11254" s="220"/>
      <c r="O11254" s="220"/>
      <c r="P11254" s="220"/>
      <c r="Q11254" s="326"/>
      <c r="R11254" s="326"/>
      <c r="S11254" s="326"/>
      <c r="T11254" s="326"/>
    </row>
    <row r="11255" spans="1:20">
      <c r="A11255" s="220"/>
      <c r="B11255" s="220"/>
      <c r="C11255" s="220"/>
      <c r="D11255" s="220"/>
      <c r="E11255" s="220"/>
      <c r="F11255" s="220"/>
      <c r="G11255" s="220"/>
      <c r="H11255" s="220"/>
      <c r="I11255" s="220"/>
      <c r="J11255" s="220"/>
      <c r="K11255" s="220"/>
      <c r="L11255" s="220"/>
      <c r="M11255" s="326"/>
      <c r="N11255" s="220"/>
      <c r="O11255" s="220"/>
      <c r="P11255" s="220"/>
      <c r="Q11255" s="326"/>
      <c r="R11255" s="326"/>
      <c r="S11255" s="326"/>
      <c r="T11255" s="326"/>
    </row>
    <row r="11256" spans="1:20">
      <c r="A11256" s="220"/>
      <c r="B11256" s="220"/>
      <c r="C11256" s="220"/>
      <c r="D11256" s="220"/>
      <c r="E11256" s="220"/>
      <c r="F11256" s="220"/>
      <c r="G11256" s="220"/>
      <c r="H11256" s="220"/>
      <c r="I11256" s="220"/>
      <c r="J11256" s="220"/>
      <c r="K11256" s="220"/>
      <c r="L11256" s="220"/>
      <c r="M11256" s="326"/>
      <c r="N11256" s="220"/>
      <c r="O11256" s="220"/>
      <c r="P11256" s="220"/>
      <c r="Q11256" s="326"/>
      <c r="R11256" s="326"/>
      <c r="S11256" s="326"/>
      <c r="T11256" s="326"/>
    </row>
    <row r="11257" spans="1:20">
      <c r="A11257" s="220"/>
      <c r="B11257" s="220"/>
      <c r="C11257" s="220"/>
      <c r="D11257" s="220"/>
      <c r="E11257" s="220"/>
      <c r="F11257" s="220"/>
      <c r="G11257" s="220"/>
      <c r="H11257" s="220"/>
      <c r="I11257" s="220"/>
      <c r="J11257" s="220"/>
      <c r="K11257" s="220"/>
      <c r="L11257" s="220"/>
      <c r="M11257" s="326"/>
      <c r="N11257" s="220"/>
      <c r="O11257" s="220"/>
      <c r="P11257" s="220"/>
      <c r="Q11257" s="326"/>
      <c r="R11257" s="326"/>
      <c r="S11257" s="326"/>
      <c r="T11257" s="326"/>
    </row>
    <row r="11258" spans="1:20">
      <c r="A11258" s="220"/>
      <c r="B11258" s="220"/>
      <c r="C11258" s="220"/>
      <c r="D11258" s="220"/>
      <c r="E11258" s="220"/>
      <c r="F11258" s="220"/>
      <c r="G11258" s="220"/>
      <c r="H11258" s="220"/>
      <c r="I11258" s="220"/>
      <c r="J11258" s="220"/>
      <c r="K11258" s="220"/>
      <c r="L11258" s="220"/>
      <c r="M11258" s="326"/>
      <c r="N11258" s="220"/>
      <c r="O11258" s="220"/>
      <c r="P11258" s="220"/>
      <c r="Q11258" s="326"/>
      <c r="R11258" s="326"/>
      <c r="S11258" s="326"/>
      <c r="T11258" s="326"/>
    </row>
    <row r="11259" spans="1:20">
      <c r="A11259" s="220"/>
      <c r="B11259" s="220"/>
      <c r="C11259" s="220"/>
      <c r="D11259" s="220"/>
      <c r="E11259" s="220"/>
      <c r="F11259" s="220"/>
      <c r="G11259" s="220"/>
      <c r="H11259" s="220"/>
      <c r="I11259" s="220"/>
      <c r="J11259" s="220"/>
      <c r="K11259" s="220"/>
      <c r="L11259" s="220"/>
      <c r="M11259" s="326"/>
      <c r="N11259" s="220"/>
      <c r="O11259" s="220"/>
      <c r="P11259" s="220"/>
      <c r="Q11259" s="326"/>
      <c r="R11259" s="326"/>
      <c r="S11259" s="326"/>
      <c r="T11259" s="326"/>
    </row>
    <row r="11260" spans="1:20">
      <c r="A11260" s="220"/>
      <c r="B11260" s="220"/>
      <c r="C11260" s="220"/>
      <c r="D11260" s="220"/>
      <c r="E11260" s="220"/>
      <c r="F11260" s="220"/>
      <c r="G11260" s="220"/>
      <c r="H11260" s="220"/>
      <c r="I11260" s="220"/>
      <c r="J11260" s="220"/>
      <c r="K11260" s="220"/>
      <c r="L11260" s="220"/>
      <c r="M11260" s="326"/>
      <c r="N11260" s="220"/>
      <c r="O11260" s="220"/>
      <c r="P11260" s="220"/>
      <c r="Q11260" s="326"/>
      <c r="R11260" s="326"/>
      <c r="S11260" s="326"/>
      <c r="T11260" s="326"/>
    </row>
    <row r="11261" spans="1:20">
      <c r="A11261" s="220"/>
      <c r="B11261" s="220"/>
      <c r="C11261" s="220"/>
      <c r="D11261" s="220"/>
      <c r="E11261" s="220"/>
      <c r="F11261" s="220"/>
      <c r="G11261" s="220"/>
      <c r="H11261" s="220"/>
      <c r="I11261" s="220"/>
      <c r="J11261" s="220"/>
      <c r="K11261" s="220"/>
      <c r="L11261" s="220"/>
      <c r="M11261" s="326"/>
      <c r="N11261" s="220"/>
      <c r="O11261" s="220"/>
      <c r="P11261" s="220"/>
      <c r="Q11261" s="326"/>
      <c r="R11261" s="326"/>
      <c r="S11261" s="326"/>
      <c r="T11261" s="326"/>
    </row>
    <row r="11262" spans="1:20">
      <c r="A11262" s="220"/>
      <c r="B11262" s="220"/>
      <c r="C11262" s="220"/>
      <c r="D11262" s="220"/>
      <c r="E11262" s="220"/>
      <c r="F11262" s="220"/>
      <c r="G11262" s="220"/>
      <c r="H11262" s="220"/>
      <c r="I11262" s="220"/>
      <c r="J11262" s="220"/>
      <c r="K11262" s="220"/>
      <c r="L11262" s="220"/>
      <c r="M11262" s="326"/>
      <c r="N11262" s="220"/>
      <c r="O11262" s="220"/>
      <c r="P11262" s="220"/>
      <c r="Q11262" s="326"/>
      <c r="R11262" s="326"/>
      <c r="S11262" s="326"/>
      <c r="T11262" s="326"/>
    </row>
    <row r="11263" spans="1:20">
      <c r="A11263" s="220"/>
      <c r="B11263" s="220"/>
      <c r="C11263" s="220"/>
      <c r="D11263" s="220"/>
      <c r="E11263" s="220"/>
      <c r="F11263" s="220"/>
      <c r="G11263" s="220"/>
      <c r="H11263" s="220"/>
      <c r="I11263" s="220"/>
      <c r="J11263" s="220"/>
      <c r="K11263" s="220"/>
      <c r="L11263" s="220"/>
      <c r="M11263" s="326"/>
      <c r="N11263" s="220"/>
      <c r="O11263" s="220"/>
      <c r="P11263" s="220"/>
      <c r="Q11263" s="326"/>
      <c r="R11263" s="326"/>
      <c r="S11263" s="326"/>
      <c r="T11263" s="326"/>
    </row>
    <row r="11264" spans="1:20">
      <c r="A11264" s="220"/>
      <c r="B11264" s="220"/>
      <c r="C11264" s="220"/>
      <c r="D11264" s="220"/>
      <c r="E11264" s="220"/>
      <c r="F11264" s="220"/>
      <c r="G11264" s="220"/>
      <c r="H11264" s="220"/>
      <c r="I11264" s="220"/>
      <c r="J11264" s="220"/>
      <c r="K11264" s="220"/>
      <c r="L11264" s="220"/>
      <c r="M11264" s="326"/>
      <c r="N11264" s="220"/>
      <c r="O11264" s="220"/>
      <c r="P11264" s="220"/>
      <c r="Q11264" s="326"/>
      <c r="R11264" s="326"/>
      <c r="S11264" s="326"/>
      <c r="T11264" s="326"/>
    </row>
    <row r="11265" spans="1:20">
      <c r="A11265" s="220"/>
      <c r="B11265" s="220"/>
      <c r="C11265" s="220"/>
      <c r="D11265" s="220"/>
      <c r="E11265" s="220"/>
      <c r="F11265" s="220"/>
      <c r="G11265" s="220"/>
      <c r="H11265" s="220"/>
      <c r="I11265" s="220"/>
      <c r="J11265" s="220"/>
      <c r="K11265" s="220"/>
      <c r="L11265" s="220"/>
      <c r="M11265" s="326"/>
      <c r="N11265" s="220"/>
      <c r="O11265" s="220"/>
      <c r="P11265" s="220"/>
      <c r="Q11265" s="326"/>
      <c r="R11265" s="326"/>
      <c r="S11265" s="326"/>
      <c r="T11265" s="326"/>
    </row>
    <row r="11266" spans="1:20">
      <c r="A11266" s="220"/>
      <c r="B11266" s="220"/>
      <c r="C11266" s="220"/>
      <c r="D11266" s="220"/>
      <c r="E11266" s="220"/>
      <c r="F11266" s="220"/>
      <c r="G11266" s="220"/>
      <c r="H11266" s="220"/>
      <c r="I11266" s="220"/>
      <c r="J11266" s="220"/>
      <c r="K11266" s="220"/>
      <c r="L11266" s="220"/>
      <c r="M11266" s="326"/>
      <c r="N11266" s="220"/>
      <c r="O11266" s="220"/>
      <c r="P11266" s="220"/>
      <c r="Q11266" s="326"/>
      <c r="R11266" s="326"/>
      <c r="S11266" s="326"/>
      <c r="T11266" s="326"/>
    </row>
    <row r="11267" spans="1:20">
      <c r="A11267" s="220"/>
      <c r="B11267" s="220"/>
      <c r="C11267" s="220"/>
      <c r="D11267" s="220"/>
      <c r="E11267" s="220"/>
      <c r="F11267" s="220"/>
      <c r="G11267" s="220"/>
      <c r="H11267" s="220"/>
      <c r="I11267" s="220"/>
      <c r="J11267" s="220"/>
      <c r="K11267" s="220"/>
      <c r="L11267" s="220"/>
      <c r="M11267" s="326"/>
      <c r="N11267" s="220"/>
      <c r="O11267" s="220"/>
      <c r="P11267" s="220"/>
      <c r="Q11267" s="326"/>
      <c r="R11267" s="326"/>
      <c r="S11267" s="326"/>
      <c r="T11267" s="326"/>
    </row>
    <row r="11268" spans="1:20">
      <c r="A11268" s="220"/>
      <c r="B11268" s="220"/>
      <c r="C11268" s="220"/>
      <c r="D11268" s="220"/>
      <c r="E11268" s="220"/>
      <c r="F11268" s="220"/>
      <c r="G11268" s="220"/>
      <c r="H11268" s="220"/>
      <c r="I11268" s="220"/>
      <c r="J11268" s="220"/>
      <c r="K11268" s="220"/>
      <c r="L11268" s="220"/>
      <c r="M11268" s="326"/>
      <c r="N11268" s="220"/>
      <c r="O11268" s="220"/>
      <c r="P11268" s="220"/>
      <c r="Q11268" s="326"/>
      <c r="R11268" s="326"/>
      <c r="S11268" s="326"/>
      <c r="T11268" s="326"/>
    </row>
    <row r="11269" spans="1:20">
      <c r="A11269" s="220"/>
      <c r="B11269" s="220"/>
      <c r="C11269" s="220"/>
      <c r="D11269" s="220"/>
      <c r="E11269" s="220"/>
      <c r="F11269" s="220"/>
      <c r="G11269" s="220"/>
      <c r="H11269" s="220"/>
      <c r="I11269" s="220"/>
      <c r="J11269" s="220"/>
      <c r="K11269" s="220"/>
      <c r="L11269" s="220"/>
      <c r="M11269" s="326"/>
      <c r="N11269" s="220"/>
      <c r="O11269" s="220"/>
      <c r="P11269" s="220"/>
      <c r="Q11269" s="326"/>
      <c r="R11269" s="326"/>
      <c r="S11269" s="326"/>
      <c r="T11269" s="326"/>
    </row>
    <row r="11270" spans="1:20">
      <c r="A11270" s="220"/>
      <c r="B11270" s="220"/>
      <c r="C11270" s="220"/>
      <c r="D11270" s="220"/>
      <c r="E11270" s="220"/>
      <c r="F11270" s="220"/>
      <c r="G11270" s="220"/>
      <c r="H11270" s="220"/>
      <c r="I11270" s="220"/>
      <c r="J11270" s="220"/>
      <c r="K11270" s="220"/>
      <c r="L11270" s="220"/>
      <c r="M11270" s="326"/>
      <c r="N11270" s="220"/>
      <c r="O11270" s="220"/>
      <c r="P11270" s="220"/>
      <c r="Q11270" s="326"/>
      <c r="R11270" s="326"/>
      <c r="S11270" s="326"/>
      <c r="T11270" s="326"/>
    </row>
    <row r="11271" spans="1:20">
      <c r="A11271" s="220"/>
      <c r="B11271" s="220"/>
      <c r="C11271" s="220"/>
      <c r="D11271" s="220"/>
      <c r="E11271" s="220"/>
      <c r="F11271" s="220"/>
      <c r="G11271" s="220"/>
      <c r="H11271" s="220"/>
      <c r="I11271" s="220"/>
      <c r="J11271" s="220"/>
      <c r="K11271" s="220"/>
      <c r="L11271" s="220"/>
      <c r="M11271" s="326"/>
      <c r="N11271" s="220"/>
      <c r="O11271" s="220"/>
      <c r="P11271" s="220"/>
      <c r="Q11271" s="326"/>
      <c r="R11271" s="326"/>
      <c r="S11271" s="326"/>
      <c r="T11271" s="326"/>
    </row>
    <row r="11272" spans="1:20">
      <c r="A11272" s="220"/>
      <c r="B11272" s="220"/>
      <c r="C11272" s="220"/>
      <c r="D11272" s="220"/>
      <c r="E11272" s="220"/>
      <c r="F11272" s="220"/>
      <c r="G11272" s="220"/>
      <c r="H11272" s="220"/>
      <c r="I11272" s="220"/>
      <c r="J11272" s="220"/>
      <c r="K11272" s="220"/>
      <c r="L11272" s="220"/>
      <c r="M11272" s="326"/>
      <c r="N11272" s="220"/>
      <c r="O11272" s="220"/>
      <c r="P11272" s="220"/>
      <c r="Q11272" s="326"/>
      <c r="R11272" s="326"/>
      <c r="S11272" s="326"/>
      <c r="T11272" s="326"/>
    </row>
    <row r="11273" spans="1:20">
      <c r="A11273" s="220"/>
      <c r="B11273" s="220"/>
      <c r="C11273" s="220"/>
      <c r="D11273" s="220"/>
      <c r="E11273" s="220"/>
      <c r="F11273" s="220"/>
      <c r="G11273" s="220"/>
      <c r="H11273" s="220"/>
      <c r="I11273" s="220"/>
      <c r="J11273" s="220"/>
      <c r="K11273" s="220"/>
      <c r="L11273" s="220"/>
      <c r="M11273" s="326"/>
      <c r="N11273" s="220"/>
      <c r="O11273" s="220"/>
      <c r="P11273" s="220"/>
      <c r="Q11273" s="326"/>
      <c r="R11273" s="326"/>
      <c r="S11273" s="326"/>
      <c r="T11273" s="326"/>
    </row>
    <row r="11274" spans="1:20">
      <c r="A11274" s="220"/>
      <c r="B11274" s="220"/>
      <c r="C11274" s="220"/>
      <c r="D11274" s="220"/>
      <c r="E11274" s="220"/>
      <c r="F11274" s="220"/>
      <c r="G11274" s="220"/>
      <c r="H11274" s="220"/>
      <c r="I11274" s="220"/>
      <c r="J11274" s="220"/>
      <c r="K11274" s="220"/>
      <c r="L11274" s="220"/>
      <c r="M11274" s="326"/>
      <c r="N11274" s="220"/>
      <c r="O11274" s="220"/>
      <c r="P11274" s="220"/>
      <c r="Q11274" s="326"/>
      <c r="R11274" s="326"/>
      <c r="S11274" s="326"/>
      <c r="T11274" s="326"/>
    </row>
    <row r="11275" spans="1:20">
      <c r="A11275" s="220"/>
      <c r="B11275" s="220"/>
      <c r="C11275" s="220"/>
      <c r="D11275" s="220"/>
      <c r="E11275" s="220"/>
      <c r="F11275" s="220"/>
      <c r="G11275" s="220"/>
      <c r="H11275" s="220"/>
      <c r="I11275" s="220"/>
      <c r="J11275" s="220"/>
      <c r="K11275" s="220"/>
      <c r="L11275" s="220"/>
      <c r="M11275" s="326"/>
      <c r="N11275" s="220"/>
      <c r="O11275" s="220"/>
      <c r="P11275" s="220"/>
      <c r="Q11275" s="326"/>
      <c r="R11275" s="326"/>
      <c r="S11275" s="326"/>
      <c r="T11275" s="326"/>
    </row>
    <row r="11276" spans="1:20">
      <c r="A11276" s="220"/>
      <c r="B11276" s="220"/>
      <c r="C11276" s="220"/>
      <c r="D11276" s="220"/>
      <c r="E11276" s="220"/>
      <c r="F11276" s="220"/>
      <c r="G11276" s="220"/>
      <c r="H11276" s="220"/>
      <c r="I11276" s="220"/>
      <c r="J11276" s="220"/>
      <c r="K11276" s="220"/>
      <c r="L11276" s="220"/>
      <c r="M11276" s="326"/>
      <c r="N11276" s="220"/>
      <c r="O11276" s="220"/>
      <c r="P11276" s="220"/>
      <c r="Q11276" s="326"/>
      <c r="R11276" s="326"/>
      <c r="S11276" s="326"/>
      <c r="T11276" s="326"/>
    </row>
    <row r="11277" spans="1:20">
      <c r="A11277" s="220"/>
      <c r="B11277" s="220"/>
      <c r="C11277" s="220"/>
      <c r="D11277" s="220"/>
      <c r="E11277" s="220"/>
      <c r="F11277" s="220"/>
      <c r="G11277" s="220"/>
      <c r="H11277" s="220"/>
      <c r="I11277" s="220"/>
      <c r="J11277" s="220"/>
      <c r="K11277" s="220"/>
      <c r="L11277" s="220"/>
      <c r="M11277" s="326"/>
      <c r="N11277" s="220"/>
      <c r="O11277" s="220"/>
      <c r="P11277" s="220"/>
      <c r="Q11277" s="326"/>
      <c r="R11277" s="326"/>
      <c r="S11277" s="326"/>
      <c r="T11277" s="326"/>
    </row>
    <row r="11278" spans="1:20">
      <c r="A11278" s="220"/>
      <c r="B11278" s="220"/>
      <c r="C11278" s="220"/>
      <c r="D11278" s="220"/>
      <c r="E11278" s="220"/>
      <c r="F11278" s="220"/>
      <c r="G11278" s="220"/>
      <c r="H11278" s="220"/>
      <c r="I11278" s="220"/>
      <c r="J11278" s="220"/>
      <c r="K11278" s="220"/>
      <c r="L11278" s="220"/>
      <c r="M11278" s="326"/>
      <c r="N11278" s="220"/>
      <c r="O11278" s="220"/>
      <c r="P11278" s="220"/>
      <c r="Q11278" s="326"/>
      <c r="R11278" s="326"/>
      <c r="S11278" s="326"/>
      <c r="T11278" s="326"/>
    </row>
    <row r="11279" spans="1:20">
      <c r="A11279" s="220"/>
      <c r="B11279" s="220"/>
      <c r="C11279" s="220"/>
      <c r="D11279" s="220"/>
      <c r="E11279" s="220"/>
      <c r="F11279" s="220"/>
      <c r="G11279" s="220"/>
      <c r="H11279" s="220"/>
      <c r="I11279" s="220"/>
      <c r="J11279" s="220"/>
      <c r="K11279" s="220"/>
      <c r="L11279" s="220"/>
      <c r="M11279" s="326"/>
      <c r="N11279" s="220"/>
      <c r="O11279" s="220"/>
      <c r="P11279" s="220"/>
      <c r="Q11279" s="326"/>
      <c r="R11279" s="326"/>
      <c r="S11279" s="326"/>
      <c r="T11279" s="326"/>
    </row>
    <row r="11280" spans="1:20">
      <c r="A11280" s="220"/>
      <c r="B11280" s="220"/>
      <c r="C11280" s="220"/>
      <c r="D11280" s="220"/>
      <c r="E11280" s="220"/>
      <c r="F11280" s="220"/>
      <c r="G11280" s="220"/>
      <c r="H11280" s="220"/>
      <c r="I11280" s="220"/>
      <c r="J11280" s="220"/>
      <c r="K11280" s="220"/>
      <c r="L11280" s="220"/>
      <c r="M11280" s="326"/>
      <c r="N11280" s="220"/>
      <c r="O11280" s="220"/>
      <c r="P11280" s="220"/>
      <c r="Q11280" s="326"/>
      <c r="R11280" s="326"/>
      <c r="S11280" s="326"/>
      <c r="T11280" s="326"/>
    </row>
    <row r="11281" spans="1:20">
      <c r="A11281" s="220"/>
      <c r="B11281" s="220"/>
      <c r="C11281" s="220"/>
      <c r="D11281" s="220"/>
      <c r="E11281" s="220"/>
      <c r="F11281" s="220"/>
      <c r="G11281" s="220"/>
      <c r="H11281" s="220"/>
      <c r="I11281" s="220"/>
      <c r="J11281" s="220"/>
      <c r="K11281" s="220"/>
      <c r="L11281" s="220"/>
      <c r="M11281" s="326"/>
      <c r="N11281" s="220"/>
      <c r="O11281" s="220"/>
      <c r="P11281" s="220"/>
      <c r="Q11281" s="326"/>
      <c r="R11281" s="326"/>
      <c r="S11281" s="326"/>
      <c r="T11281" s="326"/>
    </row>
    <row r="11282" spans="1:20">
      <c r="A11282" s="220"/>
      <c r="B11282" s="220"/>
      <c r="C11282" s="220"/>
      <c r="D11282" s="220"/>
      <c r="E11282" s="220"/>
      <c r="F11282" s="220"/>
      <c r="G11282" s="220"/>
      <c r="H11282" s="220"/>
      <c r="I11282" s="220"/>
      <c r="J11282" s="220"/>
      <c r="K11282" s="220"/>
      <c r="L11282" s="220"/>
      <c r="M11282" s="326"/>
      <c r="N11282" s="220"/>
      <c r="O11282" s="220"/>
      <c r="P11282" s="220"/>
      <c r="Q11282" s="326"/>
      <c r="R11282" s="326"/>
      <c r="S11282" s="326"/>
      <c r="T11282" s="326"/>
    </row>
    <row r="11283" spans="1:20">
      <c r="A11283" s="220"/>
      <c r="B11283" s="220"/>
      <c r="C11283" s="220"/>
      <c r="D11283" s="220"/>
      <c r="E11283" s="220"/>
      <c r="F11283" s="220"/>
      <c r="G11283" s="220"/>
      <c r="H11283" s="220"/>
      <c r="I11283" s="220"/>
      <c r="J11283" s="220"/>
      <c r="K11283" s="220"/>
      <c r="L11283" s="220"/>
      <c r="M11283" s="326"/>
      <c r="N11283" s="220"/>
      <c r="O11283" s="220"/>
      <c r="P11283" s="220"/>
      <c r="Q11283" s="326"/>
      <c r="R11283" s="326"/>
      <c r="S11283" s="326"/>
      <c r="T11283" s="326"/>
    </row>
    <row r="11284" spans="1:20">
      <c r="A11284" s="220"/>
      <c r="B11284" s="220"/>
      <c r="C11284" s="220"/>
      <c r="D11284" s="220"/>
      <c r="E11284" s="220"/>
      <c r="F11284" s="220"/>
      <c r="G11284" s="220"/>
      <c r="H11284" s="220"/>
      <c r="I11284" s="220"/>
      <c r="J11284" s="220"/>
      <c r="K11284" s="220"/>
      <c r="L11284" s="220"/>
      <c r="M11284" s="326"/>
      <c r="N11284" s="220"/>
      <c r="O11284" s="220"/>
      <c r="P11284" s="220"/>
      <c r="Q11284" s="326"/>
      <c r="R11284" s="326"/>
      <c r="S11284" s="326"/>
      <c r="T11284" s="326"/>
    </row>
    <row r="11285" spans="1:20">
      <c r="A11285" s="220"/>
      <c r="B11285" s="220"/>
      <c r="C11285" s="220"/>
      <c r="D11285" s="220"/>
      <c r="E11285" s="220"/>
      <c r="F11285" s="220"/>
      <c r="G11285" s="220"/>
      <c r="H11285" s="220"/>
      <c r="I11285" s="220"/>
      <c r="J11285" s="220"/>
      <c r="K11285" s="220"/>
      <c r="L11285" s="220"/>
      <c r="M11285" s="326"/>
      <c r="N11285" s="220"/>
      <c r="O11285" s="220"/>
      <c r="P11285" s="220"/>
      <c r="Q11285" s="326"/>
      <c r="R11285" s="326"/>
      <c r="S11285" s="326"/>
      <c r="T11285" s="326"/>
    </row>
    <row r="11286" spans="1:20">
      <c r="A11286" s="220"/>
      <c r="B11286" s="220"/>
      <c r="C11286" s="220"/>
      <c r="D11286" s="220"/>
      <c r="E11286" s="220"/>
      <c r="F11286" s="220"/>
      <c r="G11286" s="220"/>
      <c r="H11286" s="220"/>
      <c r="I11286" s="220"/>
      <c r="J11286" s="220"/>
      <c r="K11286" s="220"/>
      <c r="L11286" s="220"/>
      <c r="M11286" s="326"/>
      <c r="N11286" s="220"/>
      <c r="O11286" s="220"/>
      <c r="P11286" s="220"/>
      <c r="Q11286" s="326"/>
      <c r="R11286" s="326"/>
      <c r="S11286" s="326"/>
      <c r="T11286" s="326"/>
    </row>
    <row r="11287" spans="1:20">
      <c r="A11287" s="220"/>
      <c r="B11287" s="220"/>
      <c r="C11287" s="220"/>
      <c r="D11287" s="220"/>
      <c r="E11287" s="220"/>
      <c r="F11287" s="220"/>
      <c r="G11287" s="220"/>
      <c r="H11287" s="220"/>
      <c r="I11287" s="220"/>
      <c r="J11287" s="220"/>
      <c r="K11287" s="220"/>
      <c r="L11287" s="220"/>
      <c r="M11287" s="326"/>
      <c r="N11287" s="220"/>
      <c r="O11287" s="220"/>
      <c r="P11287" s="220"/>
      <c r="Q11287" s="326"/>
      <c r="R11287" s="326"/>
      <c r="S11287" s="326"/>
      <c r="T11287" s="326"/>
    </row>
    <row r="11288" spans="1:20">
      <c r="A11288" s="220"/>
      <c r="B11288" s="220"/>
      <c r="C11288" s="220"/>
      <c r="D11288" s="220"/>
      <c r="E11288" s="220"/>
      <c r="F11288" s="220"/>
      <c r="G11288" s="220"/>
      <c r="H11288" s="220"/>
      <c r="I11288" s="220"/>
      <c r="J11288" s="220"/>
      <c r="K11288" s="220"/>
      <c r="L11288" s="220"/>
      <c r="M11288" s="326"/>
      <c r="N11288" s="220"/>
      <c r="O11288" s="220"/>
      <c r="P11288" s="220"/>
      <c r="Q11288" s="326"/>
      <c r="R11288" s="326"/>
      <c r="S11288" s="326"/>
      <c r="T11288" s="326"/>
    </row>
    <row r="11289" spans="1:20">
      <c r="A11289" s="220"/>
      <c r="B11289" s="220"/>
      <c r="C11289" s="220"/>
      <c r="D11289" s="220"/>
      <c r="E11289" s="220"/>
      <c r="F11289" s="220"/>
      <c r="G11289" s="220"/>
      <c r="H11289" s="220"/>
      <c r="I11289" s="220"/>
      <c r="J11289" s="220"/>
      <c r="K11289" s="220"/>
      <c r="L11289" s="220"/>
      <c r="M11289" s="326"/>
      <c r="N11289" s="220"/>
      <c r="O11289" s="220"/>
      <c r="P11289" s="220"/>
      <c r="Q11289" s="326"/>
      <c r="R11289" s="326"/>
      <c r="S11289" s="326"/>
      <c r="T11289" s="326"/>
    </row>
    <row r="11290" spans="1:20">
      <c r="A11290" s="220"/>
      <c r="B11290" s="220"/>
      <c r="C11290" s="220"/>
      <c r="D11290" s="220"/>
      <c r="E11290" s="220"/>
      <c r="F11290" s="220"/>
      <c r="G11290" s="220"/>
      <c r="H11290" s="220"/>
      <c r="I11290" s="220"/>
      <c r="J11290" s="220"/>
      <c r="K11290" s="220"/>
      <c r="L11290" s="220"/>
      <c r="M11290" s="326"/>
      <c r="N11290" s="220"/>
      <c r="O11290" s="220"/>
      <c r="P11290" s="220"/>
      <c r="Q11290" s="326"/>
      <c r="R11290" s="326"/>
      <c r="S11290" s="326"/>
      <c r="T11290" s="326"/>
    </row>
    <row r="11291" spans="1:20">
      <c r="A11291" s="220"/>
      <c r="B11291" s="220"/>
      <c r="C11291" s="220"/>
      <c r="D11291" s="220"/>
      <c r="E11291" s="220"/>
      <c r="F11291" s="220"/>
      <c r="G11291" s="220"/>
      <c r="H11291" s="220"/>
      <c r="I11291" s="220"/>
      <c r="J11291" s="220"/>
      <c r="K11291" s="220"/>
      <c r="L11291" s="220"/>
      <c r="M11291" s="326"/>
      <c r="N11291" s="220"/>
      <c r="O11291" s="220"/>
      <c r="P11291" s="220"/>
      <c r="Q11291" s="326"/>
      <c r="R11291" s="326"/>
      <c r="S11291" s="326"/>
      <c r="T11291" s="326"/>
    </row>
    <row r="11292" spans="1:20">
      <c r="A11292" s="220"/>
      <c r="B11292" s="220"/>
      <c r="C11292" s="220"/>
      <c r="D11292" s="220"/>
      <c r="E11292" s="220"/>
      <c r="F11292" s="220"/>
      <c r="G11292" s="220"/>
      <c r="H11292" s="220"/>
      <c r="I11292" s="220"/>
      <c r="J11292" s="220"/>
      <c r="K11292" s="220"/>
      <c r="L11292" s="220"/>
      <c r="M11292" s="326"/>
      <c r="N11292" s="220"/>
      <c r="O11292" s="220"/>
      <c r="P11292" s="220"/>
      <c r="Q11292" s="326"/>
      <c r="R11292" s="326"/>
      <c r="S11292" s="326"/>
      <c r="T11292" s="326"/>
    </row>
    <row r="11293" spans="1:20">
      <c r="A11293" s="220"/>
      <c r="B11293" s="220"/>
      <c r="C11293" s="220"/>
      <c r="D11293" s="220"/>
      <c r="E11293" s="220"/>
      <c r="F11293" s="220"/>
      <c r="G11293" s="220"/>
      <c r="H11293" s="220"/>
      <c r="I11293" s="220"/>
      <c r="J11293" s="220"/>
      <c r="K11293" s="220"/>
      <c r="L11293" s="220"/>
      <c r="M11293" s="326"/>
      <c r="N11293" s="220"/>
      <c r="O11293" s="220"/>
      <c r="P11293" s="220"/>
      <c r="Q11293" s="326"/>
      <c r="R11293" s="326"/>
      <c r="S11293" s="326"/>
      <c r="T11293" s="326"/>
    </row>
    <row r="11294" spans="1:20">
      <c r="A11294" s="220"/>
      <c r="B11294" s="220"/>
      <c r="C11294" s="220"/>
      <c r="D11294" s="220"/>
      <c r="E11294" s="220"/>
      <c r="F11294" s="220"/>
      <c r="G11294" s="220"/>
      <c r="H11294" s="220"/>
      <c r="I11294" s="220"/>
      <c r="J11294" s="220"/>
      <c r="K11294" s="220"/>
      <c r="L11294" s="220"/>
      <c r="M11294" s="326"/>
      <c r="N11294" s="220"/>
      <c r="O11294" s="220"/>
      <c r="P11294" s="220"/>
      <c r="Q11294" s="326"/>
      <c r="R11294" s="326"/>
      <c r="S11294" s="326"/>
      <c r="T11294" s="326"/>
    </row>
    <row r="11295" spans="1:20">
      <c r="A11295" s="220"/>
      <c r="B11295" s="220"/>
      <c r="C11295" s="220"/>
      <c r="D11295" s="220"/>
      <c r="E11295" s="220"/>
      <c r="F11295" s="220"/>
      <c r="G11295" s="220"/>
      <c r="H11295" s="220"/>
      <c r="I11295" s="220"/>
      <c r="J11295" s="220"/>
      <c r="K11295" s="220"/>
      <c r="L11295" s="220"/>
      <c r="M11295" s="326"/>
      <c r="N11295" s="220"/>
      <c r="O11295" s="220"/>
      <c r="P11295" s="220"/>
      <c r="Q11295" s="326"/>
      <c r="R11295" s="326"/>
      <c r="S11295" s="326"/>
      <c r="T11295" s="326"/>
    </row>
    <row r="11296" spans="1:20">
      <c r="A11296" s="220"/>
      <c r="B11296" s="220"/>
      <c r="C11296" s="220"/>
      <c r="D11296" s="220"/>
      <c r="E11296" s="220"/>
      <c r="F11296" s="220"/>
      <c r="G11296" s="220"/>
      <c r="H11296" s="220"/>
      <c r="I11296" s="220"/>
      <c r="J11296" s="220"/>
      <c r="K11296" s="220"/>
      <c r="L11296" s="220"/>
      <c r="M11296" s="326"/>
      <c r="N11296" s="220"/>
      <c r="O11296" s="220"/>
      <c r="P11296" s="220"/>
      <c r="Q11296" s="326"/>
      <c r="R11296" s="326"/>
      <c r="S11296" s="326"/>
      <c r="T11296" s="326"/>
    </row>
    <row r="11297" spans="1:20">
      <c r="A11297" s="220"/>
      <c r="B11297" s="220"/>
      <c r="C11297" s="220"/>
      <c r="D11297" s="220"/>
      <c r="E11297" s="220"/>
      <c r="F11297" s="220"/>
      <c r="G11297" s="220"/>
      <c r="H11297" s="220"/>
      <c r="I11297" s="220"/>
      <c r="J11297" s="220"/>
      <c r="K11297" s="220"/>
      <c r="L11297" s="220"/>
      <c r="M11297" s="326"/>
      <c r="N11297" s="220"/>
      <c r="O11297" s="220"/>
      <c r="P11297" s="220"/>
      <c r="Q11297" s="326"/>
      <c r="R11297" s="326"/>
      <c r="S11297" s="326"/>
      <c r="T11297" s="326"/>
    </row>
    <row r="11298" spans="1:20">
      <c r="A11298" s="220"/>
      <c r="B11298" s="220"/>
      <c r="C11298" s="220"/>
      <c r="D11298" s="220"/>
      <c r="E11298" s="220"/>
      <c r="F11298" s="220"/>
      <c r="G11298" s="220"/>
      <c r="H11298" s="220"/>
      <c r="I11298" s="220"/>
      <c r="J11298" s="220"/>
      <c r="K11298" s="220"/>
      <c r="L11298" s="220"/>
      <c r="M11298" s="326"/>
      <c r="N11298" s="220"/>
      <c r="O11298" s="220"/>
      <c r="P11298" s="220"/>
      <c r="Q11298" s="326"/>
      <c r="R11298" s="326"/>
      <c r="S11298" s="326"/>
      <c r="T11298" s="326"/>
    </row>
    <row r="11299" spans="1:20">
      <c r="A11299" s="220"/>
      <c r="B11299" s="220"/>
      <c r="C11299" s="220"/>
      <c r="D11299" s="220"/>
      <c r="E11299" s="220"/>
      <c r="F11299" s="220"/>
      <c r="G11299" s="220"/>
      <c r="H11299" s="220"/>
      <c r="I11299" s="220"/>
      <c r="J11299" s="220"/>
      <c r="K11299" s="220"/>
      <c r="L11299" s="220"/>
      <c r="M11299" s="326"/>
      <c r="N11299" s="220"/>
      <c r="O11299" s="220"/>
      <c r="P11299" s="220"/>
      <c r="Q11299" s="326"/>
      <c r="R11299" s="326"/>
      <c r="S11299" s="326"/>
      <c r="T11299" s="326"/>
    </row>
    <row r="11300" spans="1:20">
      <c r="A11300" s="220"/>
      <c r="B11300" s="220"/>
      <c r="C11300" s="220"/>
      <c r="D11300" s="220"/>
      <c r="E11300" s="220"/>
      <c r="F11300" s="220"/>
      <c r="G11300" s="220"/>
      <c r="H11300" s="220"/>
      <c r="I11300" s="220"/>
      <c r="J11300" s="220"/>
      <c r="K11300" s="220"/>
      <c r="L11300" s="220"/>
      <c r="M11300" s="326"/>
      <c r="N11300" s="220"/>
      <c r="O11300" s="220"/>
      <c r="P11300" s="220"/>
      <c r="Q11300" s="326"/>
      <c r="R11300" s="326"/>
      <c r="S11300" s="326"/>
      <c r="T11300" s="326"/>
    </row>
    <row r="11301" spans="1:20">
      <c r="A11301" s="220"/>
      <c r="B11301" s="220"/>
      <c r="C11301" s="220"/>
      <c r="D11301" s="220"/>
      <c r="E11301" s="220"/>
      <c r="F11301" s="220"/>
      <c r="G11301" s="220"/>
      <c r="H11301" s="220"/>
      <c r="I11301" s="220"/>
      <c r="J11301" s="220"/>
      <c r="K11301" s="220"/>
      <c r="L11301" s="220"/>
      <c r="M11301" s="326"/>
      <c r="N11301" s="220"/>
      <c r="O11301" s="220"/>
      <c r="P11301" s="220"/>
      <c r="Q11301" s="326"/>
      <c r="R11301" s="326"/>
      <c r="S11301" s="326"/>
      <c r="T11301" s="326"/>
    </row>
    <row r="11302" spans="1:20">
      <c r="A11302" s="220"/>
      <c r="B11302" s="220"/>
      <c r="C11302" s="220"/>
      <c r="D11302" s="220"/>
      <c r="E11302" s="220"/>
      <c r="F11302" s="220"/>
      <c r="G11302" s="220"/>
      <c r="H11302" s="220"/>
      <c r="I11302" s="220"/>
      <c r="J11302" s="220"/>
      <c r="K11302" s="220"/>
      <c r="L11302" s="220"/>
      <c r="M11302" s="326"/>
      <c r="N11302" s="220"/>
      <c r="O11302" s="220"/>
      <c r="P11302" s="220"/>
      <c r="Q11302" s="326"/>
      <c r="R11302" s="326"/>
      <c r="S11302" s="326"/>
      <c r="T11302" s="326"/>
    </row>
    <row r="11303" spans="1:20">
      <c r="A11303" s="220"/>
      <c r="B11303" s="220"/>
      <c r="C11303" s="220"/>
      <c r="D11303" s="220"/>
      <c r="E11303" s="220"/>
      <c r="F11303" s="220"/>
      <c r="G11303" s="220"/>
      <c r="H11303" s="220"/>
      <c r="I11303" s="220"/>
      <c r="J11303" s="220"/>
      <c r="K11303" s="220"/>
      <c r="L11303" s="220"/>
      <c r="M11303" s="326"/>
      <c r="N11303" s="220"/>
      <c r="O11303" s="220"/>
      <c r="P11303" s="220"/>
      <c r="Q11303" s="326"/>
      <c r="R11303" s="326"/>
      <c r="S11303" s="326"/>
      <c r="T11303" s="326"/>
    </row>
    <row r="11304" spans="1:20">
      <c r="A11304" s="220"/>
      <c r="B11304" s="220"/>
      <c r="C11304" s="220"/>
      <c r="D11304" s="220"/>
      <c r="E11304" s="220"/>
      <c r="F11304" s="220"/>
      <c r="G11304" s="220"/>
      <c r="H11304" s="220"/>
      <c r="I11304" s="220"/>
      <c r="J11304" s="220"/>
      <c r="K11304" s="220"/>
      <c r="L11304" s="220"/>
      <c r="M11304" s="326"/>
      <c r="N11304" s="220"/>
      <c r="O11304" s="220"/>
      <c r="P11304" s="220"/>
      <c r="Q11304" s="326"/>
      <c r="R11304" s="326"/>
      <c r="S11304" s="326"/>
      <c r="T11304" s="326"/>
    </row>
    <row r="11305" spans="1:20">
      <c r="A11305" s="220"/>
      <c r="B11305" s="220"/>
      <c r="C11305" s="220"/>
      <c r="D11305" s="220"/>
      <c r="E11305" s="220"/>
      <c r="F11305" s="220"/>
      <c r="G11305" s="220"/>
      <c r="H11305" s="220"/>
      <c r="I11305" s="220"/>
      <c r="J11305" s="220"/>
      <c r="K11305" s="220"/>
      <c r="L11305" s="220"/>
      <c r="M11305" s="326"/>
      <c r="N11305" s="220"/>
      <c r="O11305" s="220"/>
      <c r="P11305" s="220"/>
      <c r="Q11305" s="326"/>
      <c r="R11305" s="326"/>
      <c r="S11305" s="326"/>
      <c r="T11305" s="326"/>
    </row>
    <row r="11306" spans="1:20">
      <c r="A11306" s="220"/>
      <c r="B11306" s="220"/>
      <c r="C11306" s="220"/>
      <c r="D11306" s="220"/>
      <c r="E11306" s="220"/>
      <c r="F11306" s="220"/>
      <c r="G11306" s="220"/>
      <c r="H11306" s="220"/>
      <c r="I11306" s="220"/>
      <c r="J11306" s="220"/>
      <c r="K11306" s="220"/>
      <c r="L11306" s="220"/>
      <c r="M11306" s="326"/>
      <c r="N11306" s="220"/>
      <c r="O11306" s="220"/>
      <c r="P11306" s="220"/>
      <c r="Q11306" s="326"/>
      <c r="R11306" s="326"/>
      <c r="S11306" s="326"/>
      <c r="T11306" s="326"/>
    </row>
    <row r="11307" spans="1:20">
      <c r="A11307" s="220"/>
      <c r="B11307" s="220"/>
      <c r="C11307" s="220"/>
      <c r="D11307" s="220"/>
      <c r="E11307" s="220"/>
      <c r="F11307" s="220"/>
      <c r="G11307" s="220"/>
      <c r="H11307" s="220"/>
      <c r="I11307" s="220"/>
      <c r="J11307" s="220"/>
      <c r="K11307" s="220"/>
      <c r="L11307" s="220"/>
      <c r="M11307" s="326"/>
      <c r="N11307" s="220"/>
      <c r="O11307" s="220"/>
      <c r="P11307" s="220"/>
      <c r="Q11307" s="326"/>
      <c r="R11307" s="326"/>
      <c r="S11307" s="326"/>
      <c r="T11307" s="326"/>
    </row>
    <row r="11308" spans="1:20">
      <c r="A11308" s="220"/>
      <c r="B11308" s="220"/>
      <c r="C11308" s="220"/>
      <c r="D11308" s="220"/>
      <c r="E11308" s="220"/>
      <c r="F11308" s="220"/>
      <c r="G11308" s="220"/>
      <c r="H11308" s="220"/>
      <c r="I11308" s="220"/>
      <c r="J11308" s="220"/>
      <c r="K11308" s="220"/>
      <c r="L11308" s="220"/>
      <c r="M11308" s="326"/>
      <c r="N11308" s="220"/>
      <c r="O11308" s="220"/>
      <c r="P11308" s="220"/>
      <c r="Q11308" s="326"/>
      <c r="R11308" s="326"/>
      <c r="S11308" s="326"/>
      <c r="T11308" s="326"/>
    </row>
    <row r="11309" spans="1:20">
      <c r="A11309" s="220"/>
      <c r="B11309" s="220"/>
      <c r="C11309" s="220"/>
      <c r="D11309" s="220"/>
      <c r="E11309" s="220"/>
      <c r="F11309" s="220"/>
      <c r="G11309" s="220"/>
      <c r="H11309" s="220"/>
      <c r="I11309" s="220"/>
      <c r="J11309" s="220"/>
      <c r="K11309" s="220"/>
      <c r="L11309" s="220"/>
      <c r="M11309" s="326"/>
      <c r="N11309" s="220"/>
      <c r="O11309" s="220"/>
      <c r="P11309" s="220"/>
      <c r="Q11309" s="326"/>
      <c r="R11309" s="326"/>
      <c r="S11309" s="326"/>
      <c r="T11309" s="326"/>
    </row>
    <row r="11310" spans="1:20">
      <c r="A11310" s="220"/>
      <c r="B11310" s="220"/>
      <c r="C11310" s="220"/>
      <c r="D11310" s="220"/>
      <c r="E11310" s="220"/>
      <c r="F11310" s="220"/>
      <c r="G11310" s="220"/>
      <c r="H11310" s="220"/>
      <c r="I11310" s="220"/>
      <c r="J11310" s="220"/>
      <c r="K11310" s="220"/>
      <c r="L11310" s="220"/>
      <c r="M11310" s="326"/>
      <c r="N11310" s="220"/>
      <c r="O11310" s="220"/>
      <c r="P11310" s="220"/>
      <c r="Q11310" s="326"/>
      <c r="R11310" s="326"/>
      <c r="S11310" s="326"/>
      <c r="T11310" s="326"/>
    </row>
    <row r="11311" spans="1:20">
      <c r="A11311" s="220"/>
      <c r="B11311" s="220"/>
      <c r="C11311" s="220"/>
      <c r="D11311" s="220"/>
      <c r="E11311" s="220"/>
      <c r="F11311" s="220"/>
      <c r="G11311" s="220"/>
      <c r="H11311" s="220"/>
      <c r="I11311" s="220"/>
      <c r="J11311" s="220"/>
      <c r="K11311" s="220"/>
      <c r="L11311" s="220"/>
      <c r="M11311" s="326"/>
      <c r="N11311" s="220"/>
      <c r="O11311" s="220"/>
      <c r="P11311" s="220"/>
      <c r="Q11311" s="326"/>
      <c r="R11311" s="326"/>
      <c r="S11311" s="326"/>
      <c r="T11311" s="326"/>
    </row>
    <row r="11312" spans="1:20">
      <c r="A11312" s="220"/>
      <c r="B11312" s="220"/>
      <c r="C11312" s="220"/>
      <c r="D11312" s="220"/>
      <c r="E11312" s="220"/>
      <c r="F11312" s="220"/>
      <c r="G11312" s="220"/>
      <c r="H11312" s="220"/>
      <c r="I11312" s="220"/>
      <c r="J11312" s="220"/>
      <c r="K11312" s="220"/>
      <c r="L11312" s="220"/>
      <c r="M11312" s="326"/>
      <c r="N11312" s="220"/>
      <c r="O11312" s="220"/>
      <c r="P11312" s="220"/>
      <c r="Q11312" s="326"/>
      <c r="R11312" s="326"/>
      <c r="S11312" s="326"/>
      <c r="T11312" s="326"/>
    </row>
    <row r="11313" spans="1:20">
      <c r="A11313" s="220"/>
      <c r="B11313" s="220"/>
      <c r="C11313" s="220"/>
      <c r="D11313" s="220"/>
      <c r="E11313" s="220"/>
      <c r="F11313" s="220"/>
      <c r="G11313" s="220"/>
      <c r="H11313" s="220"/>
      <c r="I11313" s="220"/>
      <c r="J11313" s="220"/>
      <c r="K11313" s="220"/>
      <c r="L11313" s="220"/>
      <c r="M11313" s="326"/>
      <c r="N11313" s="220"/>
      <c r="O11313" s="220"/>
      <c r="P11313" s="220"/>
      <c r="Q11313" s="326"/>
      <c r="R11313" s="326"/>
      <c r="S11313" s="326"/>
      <c r="T11313" s="326"/>
    </row>
    <row r="11314" spans="1:20">
      <c r="A11314" s="220"/>
      <c r="B11314" s="220"/>
      <c r="C11314" s="220"/>
      <c r="D11314" s="220"/>
      <c r="E11314" s="220"/>
      <c r="F11314" s="220"/>
      <c r="G11314" s="220"/>
      <c r="H11314" s="220"/>
      <c r="I11314" s="220"/>
      <c r="J11314" s="220"/>
      <c r="K11314" s="220"/>
      <c r="L11314" s="220"/>
      <c r="M11314" s="326"/>
      <c r="N11314" s="220"/>
      <c r="O11314" s="220"/>
      <c r="P11314" s="220"/>
      <c r="Q11314" s="326"/>
      <c r="R11314" s="326"/>
      <c r="S11314" s="326"/>
      <c r="T11314" s="326"/>
    </row>
    <row r="11315" spans="1:20">
      <c r="A11315" s="220"/>
      <c r="B11315" s="220"/>
      <c r="C11315" s="220"/>
      <c r="D11315" s="220"/>
      <c r="E11315" s="220"/>
      <c r="F11315" s="220"/>
      <c r="G11315" s="220"/>
      <c r="H11315" s="220"/>
      <c r="I11315" s="220"/>
      <c r="J11315" s="220"/>
      <c r="K11315" s="220"/>
      <c r="L11315" s="220"/>
      <c r="M11315" s="326"/>
      <c r="N11315" s="220"/>
      <c r="O11315" s="220"/>
      <c r="P11315" s="220"/>
      <c r="Q11315" s="326"/>
      <c r="R11315" s="326"/>
      <c r="S11315" s="326"/>
      <c r="T11315" s="326"/>
    </row>
    <row r="11316" spans="1:20">
      <c r="A11316" s="220"/>
      <c r="B11316" s="220"/>
      <c r="C11316" s="220"/>
      <c r="D11316" s="220"/>
      <c r="E11316" s="220"/>
      <c r="F11316" s="220"/>
      <c r="G11316" s="220"/>
      <c r="H11316" s="220"/>
      <c r="I11316" s="220"/>
      <c r="J11316" s="220"/>
      <c r="K11316" s="220"/>
      <c r="L11316" s="220"/>
      <c r="M11316" s="326"/>
      <c r="N11316" s="220"/>
      <c r="O11316" s="220"/>
      <c r="P11316" s="220"/>
      <c r="Q11316" s="326"/>
      <c r="R11316" s="326"/>
      <c r="S11316" s="326"/>
      <c r="T11316" s="326"/>
    </row>
    <row r="11317" spans="1:20">
      <c r="A11317" s="220"/>
      <c r="B11317" s="220"/>
      <c r="C11317" s="220"/>
      <c r="D11317" s="220"/>
      <c r="E11317" s="220"/>
      <c r="F11317" s="220"/>
      <c r="G11317" s="220"/>
      <c r="H11317" s="220"/>
      <c r="I11317" s="220"/>
      <c r="J11317" s="220"/>
      <c r="K11317" s="220"/>
      <c r="L11317" s="220"/>
      <c r="M11317" s="326"/>
      <c r="N11317" s="220"/>
      <c r="O11317" s="220"/>
      <c r="P11317" s="220"/>
      <c r="Q11317" s="326"/>
      <c r="R11317" s="326"/>
      <c r="S11317" s="326"/>
      <c r="T11317" s="326"/>
    </row>
    <row r="11318" spans="1:20">
      <c r="A11318" s="220"/>
      <c r="B11318" s="220"/>
      <c r="C11318" s="220"/>
      <c r="D11318" s="220"/>
      <c r="E11318" s="220"/>
      <c r="F11318" s="220"/>
      <c r="G11318" s="220"/>
      <c r="H11318" s="220"/>
      <c r="I11318" s="220"/>
      <c r="J11318" s="220"/>
      <c r="K11318" s="220"/>
      <c r="L11318" s="220"/>
      <c r="M11318" s="326"/>
      <c r="N11318" s="220"/>
      <c r="O11318" s="220"/>
      <c r="P11318" s="220"/>
      <c r="Q11318" s="326"/>
      <c r="R11318" s="326"/>
      <c r="S11318" s="326"/>
      <c r="T11318" s="326"/>
    </row>
    <row r="11319" spans="1:20">
      <c r="A11319" s="220"/>
      <c r="B11319" s="220"/>
      <c r="C11319" s="220"/>
      <c r="D11319" s="220"/>
      <c r="E11319" s="220"/>
      <c r="F11319" s="220"/>
      <c r="G11319" s="220"/>
      <c r="H11319" s="220"/>
      <c r="I11319" s="220"/>
      <c r="J11319" s="220"/>
      <c r="K11319" s="220"/>
      <c r="L11319" s="220"/>
      <c r="M11319" s="326"/>
      <c r="N11319" s="220"/>
      <c r="O11319" s="220"/>
      <c r="P11319" s="220"/>
      <c r="Q11319" s="326"/>
      <c r="R11319" s="326"/>
      <c r="S11319" s="326"/>
      <c r="T11319" s="326"/>
    </row>
    <row r="11320" spans="1:20">
      <c r="A11320" s="220"/>
      <c r="B11320" s="220"/>
      <c r="C11320" s="220"/>
      <c r="D11320" s="220"/>
      <c r="E11320" s="220"/>
      <c r="F11320" s="220"/>
      <c r="G11320" s="220"/>
      <c r="H11320" s="220"/>
      <c r="I11320" s="220"/>
      <c r="J11320" s="220"/>
      <c r="K11320" s="220"/>
      <c r="L11320" s="220"/>
      <c r="M11320" s="326"/>
      <c r="N11320" s="220"/>
      <c r="O11320" s="220"/>
      <c r="P11320" s="220"/>
      <c r="Q11320" s="326"/>
      <c r="R11320" s="326"/>
      <c r="S11320" s="326"/>
      <c r="T11320" s="326"/>
    </row>
    <row r="11321" spans="1:20">
      <c r="A11321" s="220"/>
      <c r="B11321" s="220"/>
      <c r="C11321" s="220"/>
      <c r="D11321" s="220"/>
      <c r="E11321" s="220"/>
      <c r="F11321" s="220"/>
      <c r="G11321" s="220"/>
      <c r="H11321" s="220"/>
      <c r="I11321" s="220"/>
      <c r="J11321" s="220"/>
      <c r="K11321" s="220"/>
      <c r="L11321" s="220"/>
      <c r="M11321" s="326"/>
      <c r="N11321" s="220"/>
      <c r="O11321" s="220"/>
      <c r="P11321" s="220"/>
      <c r="Q11321" s="326"/>
      <c r="R11321" s="326"/>
      <c r="S11321" s="326"/>
      <c r="T11321" s="326"/>
    </row>
    <row r="11322" spans="1:20">
      <c r="A11322" s="220"/>
      <c r="B11322" s="220"/>
      <c r="C11322" s="220"/>
      <c r="D11322" s="220"/>
      <c r="E11322" s="220"/>
      <c r="F11322" s="220"/>
      <c r="G11322" s="220"/>
      <c r="H11322" s="220"/>
      <c r="I11322" s="220"/>
      <c r="J11322" s="220"/>
      <c r="K11322" s="220"/>
      <c r="L11322" s="220"/>
      <c r="M11322" s="326"/>
      <c r="N11322" s="220"/>
      <c r="O11322" s="220"/>
      <c r="P11322" s="220"/>
      <c r="Q11322" s="326"/>
      <c r="R11322" s="326"/>
      <c r="S11322" s="326"/>
      <c r="T11322" s="326"/>
    </row>
    <row r="11323" spans="1:20">
      <c r="A11323" s="220"/>
      <c r="B11323" s="220"/>
      <c r="C11323" s="220"/>
      <c r="D11323" s="220"/>
      <c r="E11323" s="220"/>
      <c r="F11323" s="220"/>
      <c r="G11323" s="220"/>
      <c r="H11323" s="220"/>
      <c r="I11323" s="220"/>
      <c r="J11323" s="220"/>
      <c r="K11323" s="220"/>
      <c r="L11323" s="220"/>
      <c r="M11323" s="326"/>
      <c r="N11323" s="220"/>
      <c r="O11323" s="220"/>
      <c r="P11323" s="220"/>
      <c r="Q11323" s="326"/>
      <c r="R11323" s="326"/>
      <c r="S11323" s="326"/>
      <c r="T11323" s="326"/>
    </row>
    <row r="11324" spans="1:20">
      <c r="A11324" s="220"/>
      <c r="B11324" s="220"/>
      <c r="C11324" s="220"/>
      <c r="D11324" s="220"/>
      <c r="E11324" s="220"/>
      <c r="F11324" s="220"/>
      <c r="G11324" s="220"/>
      <c r="H11324" s="220"/>
      <c r="I11324" s="220"/>
      <c r="J11324" s="220"/>
      <c r="K11324" s="220"/>
      <c r="L11324" s="220"/>
      <c r="M11324" s="326"/>
      <c r="N11324" s="220"/>
      <c r="O11324" s="220"/>
      <c r="P11324" s="220"/>
      <c r="Q11324" s="326"/>
      <c r="R11324" s="326"/>
      <c r="S11324" s="326"/>
      <c r="T11324" s="326"/>
    </row>
    <row r="11325" spans="1:20">
      <c r="A11325" s="220"/>
      <c r="B11325" s="220"/>
      <c r="C11325" s="220"/>
      <c r="D11325" s="220"/>
      <c r="E11325" s="220"/>
      <c r="F11325" s="220"/>
      <c r="G11325" s="220"/>
      <c r="H11325" s="220"/>
      <c r="I11325" s="220"/>
      <c r="J11325" s="220"/>
      <c r="K11325" s="220"/>
      <c r="L11325" s="220"/>
      <c r="M11325" s="326"/>
      <c r="N11325" s="220"/>
      <c r="O11325" s="220"/>
      <c r="P11325" s="220"/>
      <c r="Q11325" s="326"/>
      <c r="R11325" s="326"/>
      <c r="S11325" s="326"/>
      <c r="T11325" s="326"/>
    </row>
    <row r="11326" spans="1:20">
      <c r="A11326" s="220"/>
      <c r="B11326" s="220"/>
      <c r="C11326" s="220"/>
      <c r="D11326" s="220"/>
      <c r="E11326" s="220"/>
      <c r="F11326" s="220"/>
      <c r="G11326" s="220"/>
      <c r="H11326" s="220"/>
      <c r="I11326" s="220"/>
      <c r="J11326" s="220"/>
      <c r="K11326" s="220"/>
      <c r="L11326" s="220"/>
      <c r="M11326" s="326"/>
      <c r="N11326" s="220"/>
      <c r="O11326" s="220"/>
      <c r="P11326" s="220"/>
      <c r="Q11326" s="326"/>
      <c r="R11326" s="326"/>
      <c r="S11326" s="326"/>
      <c r="T11326" s="326"/>
    </row>
    <row r="11327" spans="1:20">
      <c r="A11327" s="220"/>
      <c r="B11327" s="220"/>
      <c r="C11327" s="220"/>
      <c r="D11327" s="220"/>
      <c r="E11327" s="220"/>
      <c r="F11327" s="220"/>
      <c r="G11327" s="220"/>
      <c r="H11327" s="220"/>
      <c r="I11327" s="220"/>
      <c r="J11327" s="220"/>
      <c r="K11327" s="220"/>
      <c r="L11327" s="220"/>
      <c r="M11327" s="326"/>
      <c r="N11327" s="220"/>
      <c r="O11327" s="220"/>
      <c r="P11327" s="220"/>
      <c r="Q11327" s="326"/>
      <c r="R11327" s="326"/>
      <c r="S11327" s="326"/>
      <c r="T11327" s="326"/>
    </row>
    <row r="11328" spans="1:20">
      <c r="A11328" s="220"/>
      <c r="B11328" s="220"/>
      <c r="C11328" s="220"/>
      <c r="D11328" s="220"/>
      <c r="E11328" s="220"/>
      <c r="F11328" s="220"/>
      <c r="G11328" s="220"/>
      <c r="H11328" s="220"/>
      <c r="I11328" s="220"/>
      <c r="J11328" s="220"/>
      <c r="K11328" s="220"/>
      <c r="L11328" s="220"/>
      <c r="M11328" s="326"/>
      <c r="N11328" s="220"/>
      <c r="O11328" s="220"/>
      <c r="P11328" s="220"/>
      <c r="Q11328" s="326"/>
      <c r="R11328" s="326"/>
      <c r="S11328" s="326"/>
      <c r="T11328" s="326"/>
    </row>
    <row r="11329" spans="1:20">
      <c r="A11329" s="220"/>
      <c r="B11329" s="220"/>
      <c r="C11329" s="220"/>
      <c r="D11329" s="220"/>
      <c r="E11329" s="220"/>
      <c r="F11329" s="220"/>
      <c r="G11329" s="220"/>
      <c r="H11329" s="220"/>
      <c r="I11329" s="220"/>
      <c r="J11329" s="220"/>
      <c r="K11329" s="220"/>
      <c r="L11329" s="220"/>
      <c r="M11329" s="326"/>
      <c r="N11329" s="220"/>
      <c r="O11329" s="220"/>
      <c r="P11329" s="220"/>
      <c r="Q11329" s="326"/>
      <c r="R11329" s="326"/>
      <c r="S11329" s="326"/>
      <c r="T11329" s="326"/>
    </row>
    <row r="11330" spans="1:20">
      <c r="A11330" s="220"/>
      <c r="B11330" s="220"/>
      <c r="C11330" s="220"/>
      <c r="D11330" s="220"/>
      <c r="E11330" s="220"/>
      <c r="F11330" s="220"/>
      <c r="G11330" s="220"/>
      <c r="H11330" s="220"/>
      <c r="I11330" s="220"/>
      <c r="J11330" s="220"/>
      <c r="K11330" s="220"/>
      <c r="L11330" s="220"/>
      <c r="M11330" s="326"/>
      <c r="N11330" s="220"/>
      <c r="O11330" s="220"/>
      <c r="P11330" s="220"/>
      <c r="Q11330" s="326"/>
      <c r="R11330" s="326"/>
      <c r="S11330" s="326"/>
      <c r="T11330" s="326"/>
    </row>
    <row r="11331" spans="1:20">
      <c r="A11331" s="220"/>
      <c r="B11331" s="220"/>
      <c r="C11331" s="220"/>
      <c r="D11331" s="220"/>
      <c r="E11331" s="220"/>
      <c r="F11331" s="220"/>
      <c r="G11331" s="220"/>
      <c r="H11331" s="220"/>
      <c r="I11331" s="220"/>
      <c r="J11331" s="220"/>
      <c r="K11331" s="220"/>
      <c r="L11331" s="220"/>
      <c r="M11331" s="326"/>
      <c r="N11331" s="220"/>
      <c r="O11331" s="220"/>
      <c r="P11331" s="220"/>
      <c r="Q11331" s="326"/>
      <c r="R11331" s="326"/>
      <c r="S11331" s="326"/>
      <c r="T11331" s="326"/>
    </row>
    <row r="11332" spans="1:20">
      <c r="A11332" s="220"/>
      <c r="B11332" s="220"/>
      <c r="C11332" s="220"/>
      <c r="D11332" s="220"/>
      <c r="E11332" s="220"/>
      <c r="F11332" s="220"/>
      <c r="G11332" s="220"/>
      <c r="H11332" s="220"/>
      <c r="I11332" s="220"/>
      <c r="J11332" s="220"/>
      <c r="K11332" s="220"/>
      <c r="L11332" s="220"/>
      <c r="M11332" s="326"/>
      <c r="N11332" s="220"/>
      <c r="O11332" s="220"/>
      <c r="P11332" s="220"/>
      <c r="Q11332" s="326"/>
      <c r="R11332" s="326"/>
      <c r="S11332" s="326"/>
      <c r="T11332" s="326"/>
    </row>
    <row r="11333" spans="1:20">
      <c r="A11333" s="220"/>
      <c r="B11333" s="220"/>
      <c r="C11333" s="220"/>
      <c r="D11333" s="220"/>
      <c r="E11333" s="220"/>
      <c r="F11333" s="220"/>
      <c r="G11333" s="220"/>
      <c r="H11333" s="220"/>
      <c r="I11333" s="220"/>
      <c r="J11333" s="220"/>
      <c r="K11333" s="220"/>
      <c r="L11333" s="220"/>
      <c r="M11333" s="326"/>
      <c r="N11333" s="220"/>
      <c r="O11333" s="220"/>
      <c r="P11333" s="220"/>
      <c r="Q11333" s="326"/>
      <c r="R11333" s="326"/>
      <c r="S11333" s="326"/>
      <c r="T11333" s="326"/>
    </row>
    <row r="11334" spans="1:20">
      <c r="A11334" s="220"/>
      <c r="B11334" s="220"/>
      <c r="C11334" s="220"/>
      <c r="D11334" s="220"/>
      <c r="E11334" s="220"/>
      <c r="F11334" s="220"/>
      <c r="G11334" s="220"/>
      <c r="H11334" s="220"/>
      <c r="I11334" s="220"/>
      <c r="J11334" s="220"/>
      <c r="K11334" s="220"/>
      <c r="L11334" s="220"/>
      <c r="M11334" s="326"/>
      <c r="N11334" s="220"/>
      <c r="O11334" s="220"/>
      <c r="P11334" s="220"/>
      <c r="Q11334" s="326"/>
      <c r="R11334" s="326"/>
      <c r="S11334" s="326"/>
      <c r="T11334" s="326"/>
    </row>
    <row r="11335" spans="1:20">
      <c r="A11335" s="220"/>
      <c r="B11335" s="220"/>
      <c r="C11335" s="220"/>
      <c r="D11335" s="220"/>
      <c r="E11335" s="220"/>
      <c r="F11335" s="220"/>
      <c r="G11335" s="220"/>
      <c r="H11335" s="220"/>
      <c r="I11335" s="220"/>
      <c r="J11335" s="220"/>
      <c r="K11335" s="220"/>
      <c r="L11335" s="220"/>
      <c r="M11335" s="326"/>
      <c r="N11335" s="220"/>
      <c r="O11335" s="220"/>
      <c r="P11335" s="220"/>
      <c r="Q11335" s="326"/>
      <c r="R11335" s="326"/>
      <c r="S11335" s="326"/>
      <c r="T11335" s="326"/>
    </row>
    <row r="11336" spans="1:20">
      <c r="A11336" s="220"/>
      <c r="B11336" s="220"/>
      <c r="C11336" s="220"/>
      <c r="D11336" s="220"/>
      <c r="E11336" s="220"/>
      <c r="F11336" s="220"/>
      <c r="G11336" s="220"/>
      <c r="H11336" s="220"/>
      <c r="I11336" s="220"/>
      <c r="J11336" s="220"/>
      <c r="K11336" s="220"/>
      <c r="L11336" s="220"/>
      <c r="M11336" s="326"/>
      <c r="N11336" s="220"/>
      <c r="O11336" s="220"/>
      <c r="P11336" s="220"/>
      <c r="Q11336" s="326"/>
      <c r="R11336" s="326"/>
      <c r="S11336" s="326"/>
      <c r="T11336" s="326"/>
    </row>
    <row r="11337" spans="1:20">
      <c r="A11337" s="220"/>
      <c r="B11337" s="220"/>
      <c r="C11337" s="220"/>
      <c r="D11337" s="220"/>
      <c r="E11337" s="220"/>
      <c r="F11337" s="220"/>
      <c r="G11337" s="220"/>
      <c r="H11337" s="220"/>
      <c r="I11337" s="220"/>
      <c r="J11337" s="220"/>
      <c r="K11337" s="220"/>
      <c r="L11337" s="220"/>
      <c r="M11337" s="326"/>
      <c r="N11337" s="220"/>
      <c r="O11337" s="220"/>
      <c r="P11337" s="220"/>
      <c r="Q11337" s="326"/>
      <c r="R11337" s="326"/>
      <c r="S11337" s="326"/>
      <c r="T11337" s="326"/>
    </row>
    <row r="11338" spans="1:20">
      <c r="A11338" s="220"/>
      <c r="B11338" s="220"/>
      <c r="C11338" s="220"/>
      <c r="D11338" s="220"/>
      <c r="E11338" s="220"/>
      <c r="F11338" s="220"/>
      <c r="G11338" s="220"/>
      <c r="H11338" s="220"/>
      <c r="I11338" s="220"/>
      <c r="J11338" s="220"/>
      <c r="K11338" s="220"/>
      <c r="L11338" s="220"/>
      <c r="M11338" s="326"/>
      <c r="N11338" s="220"/>
      <c r="O11338" s="220"/>
      <c r="P11338" s="220"/>
      <c r="Q11338" s="326"/>
      <c r="R11338" s="326"/>
      <c r="S11338" s="326"/>
      <c r="T11338" s="326"/>
    </row>
    <row r="11339" spans="1:20">
      <c r="A11339" s="220"/>
      <c r="B11339" s="220"/>
      <c r="C11339" s="220"/>
      <c r="D11339" s="220"/>
      <c r="E11339" s="220"/>
      <c r="F11339" s="220"/>
      <c r="G11339" s="220"/>
      <c r="H11339" s="220"/>
      <c r="I11339" s="220"/>
      <c r="J11339" s="220"/>
      <c r="K11339" s="220"/>
      <c r="L11339" s="220"/>
      <c r="M11339" s="326"/>
      <c r="N11339" s="220"/>
      <c r="O11339" s="220"/>
      <c r="P11339" s="220"/>
      <c r="Q11339" s="326"/>
      <c r="R11339" s="326"/>
      <c r="S11339" s="326"/>
      <c r="T11339" s="326"/>
    </row>
    <row r="11340" spans="1:20">
      <c r="A11340" s="220"/>
      <c r="B11340" s="220"/>
      <c r="C11340" s="220"/>
      <c r="D11340" s="220"/>
      <c r="E11340" s="220"/>
      <c r="F11340" s="220"/>
      <c r="G11340" s="220"/>
      <c r="H11340" s="220"/>
      <c r="I11340" s="220"/>
      <c r="J11340" s="220"/>
      <c r="K11340" s="220"/>
      <c r="L11340" s="220"/>
      <c r="M11340" s="326"/>
      <c r="N11340" s="220"/>
      <c r="O11340" s="220"/>
      <c r="P11340" s="220"/>
      <c r="Q11340" s="326"/>
      <c r="R11340" s="326"/>
      <c r="S11340" s="326"/>
      <c r="T11340" s="326"/>
    </row>
    <row r="11341" spans="1:20">
      <c r="A11341" s="220"/>
      <c r="B11341" s="220"/>
      <c r="C11341" s="220"/>
      <c r="D11341" s="220"/>
      <c r="E11341" s="220"/>
      <c r="F11341" s="220"/>
      <c r="G11341" s="220"/>
      <c r="H11341" s="220"/>
      <c r="I11341" s="220"/>
      <c r="J11341" s="220"/>
      <c r="K11341" s="220"/>
      <c r="L11341" s="220"/>
      <c r="M11341" s="326"/>
      <c r="N11341" s="220"/>
      <c r="O11341" s="220"/>
      <c r="P11341" s="220"/>
      <c r="Q11341" s="326"/>
      <c r="R11341" s="326"/>
      <c r="S11341" s="326"/>
      <c r="T11341" s="326"/>
    </row>
    <row r="11342" spans="1:20">
      <c r="A11342" s="220"/>
      <c r="B11342" s="220"/>
      <c r="C11342" s="220"/>
      <c r="D11342" s="220"/>
      <c r="E11342" s="220"/>
      <c r="F11342" s="220"/>
      <c r="G11342" s="220"/>
      <c r="H11342" s="220"/>
      <c r="I11342" s="220"/>
      <c r="J11342" s="220"/>
      <c r="K11342" s="220"/>
      <c r="L11342" s="220"/>
      <c r="M11342" s="326"/>
      <c r="N11342" s="220"/>
      <c r="O11342" s="220"/>
      <c r="P11342" s="220"/>
      <c r="Q11342" s="326"/>
      <c r="R11342" s="326"/>
      <c r="S11342" s="326"/>
      <c r="T11342" s="326"/>
    </row>
    <row r="11343" spans="1:20">
      <c r="A11343" s="220"/>
      <c r="B11343" s="220"/>
      <c r="C11343" s="220"/>
      <c r="D11343" s="220"/>
      <c r="E11343" s="220"/>
      <c r="F11343" s="220"/>
      <c r="G11343" s="220"/>
      <c r="H11343" s="220"/>
      <c r="I11343" s="220"/>
      <c r="J11343" s="220"/>
      <c r="K11343" s="220"/>
      <c r="L11343" s="220"/>
      <c r="M11343" s="326"/>
      <c r="N11343" s="220"/>
      <c r="O11343" s="220"/>
      <c r="P11343" s="220"/>
      <c r="Q11343" s="326"/>
      <c r="R11343" s="326"/>
      <c r="S11343" s="326"/>
      <c r="T11343" s="326"/>
    </row>
    <row r="11344" spans="1:20">
      <c r="A11344" s="220"/>
      <c r="B11344" s="220"/>
      <c r="C11344" s="220"/>
      <c r="D11344" s="220"/>
      <c r="E11344" s="220"/>
      <c r="F11344" s="220"/>
      <c r="G11344" s="220"/>
      <c r="H11344" s="220"/>
      <c r="I11344" s="220"/>
      <c r="J11344" s="220"/>
      <c r="K11344" s="220"/>
      <c r="L11344" s="220"/>
      <c r="M11344" s="326"/>
      <c r="N11344" s="220"/>
      <c r="O11344" s="220"/>
      <c r="P11344" s="220"/>
      <c r="Q11344" s="326"/>
      <c r="R11344" s="326"/>
      <c r="S11344" s="326"/>
      <c r="T11344" s="326"/>
    </row>
    <row r="11345" spans="1:20">
      <c r="A11345" s="220"/>
      <c r="B11345" s="220"/>
      <c r="C11345" s="220"/>
      <c r="D11345" s="220"/>
      <c r="E11345" s="220"/>
      <c r="F11345" s="220"/>
      <c r="G11345" s="220"/>
      <c r="H11345" s="220"/>
      <c r="I11345" s="220"/>
      <c r="J11345" s="220"/>
      <c r="K11345" s="220"/>
      <c r="L11345" s="220"/>
      <c r="M11345" s="326"/>
      <c r="N11345" s="220"/>
      <c r="O11345" s="220"/>
      <c r="P11345" s="220"/>
      <c r="Q11345" s="326"/>
      <c r="R11345" s="326"/>
      <c r="S11345" s="326"/>
      <c r="T11345" s="326"/>
    </row>
    <row r="11346" spans="1:20">
      <c r="A11346" s="220"/>
      <c r="B11346" s="220"/>
      <c r="C11346" s="220"/>
      <c r="D11346" s="220"/>
      <c r="E11346" s="220"/>
      <c r="F11346" s="220"/>
      <c r="G11346" s="220"/>
      <c r="H11346" s="220"/>
      <c r="I11346" s="220"/>
      <c r="J11346" s="220"/>
      <c r="K11346" s="220"/>
      <c r="L11346" s="220"/>
      <c r="M11346" s="326"/>
      <c r="N11346" s="220"/>
      <c r="O11346" s="220"/>
      <c r="P11346" s="220"/>
      <c r="Q11346" s="326"/>
      <c r="R11346" s="326"/>
      <c r="S11346" s="326"/>
      <c r="T11346" s="326"/>
    </row>
    <row r="11347" spans="1:20">
      <c r="A11347" s="220"/>
      <c r="B11347" s="220"/>
      <c r="C11347" s="220"/>
      <c r="D11347" s="220"/>
      <c r="E11347" s="220"/>
      <c r="F11347" s="220"/>
      <c r="G11347" s="220"/>
      <c r="H11347" s="220"/>
      <c r="I11347" s="220"/>
      <c r="J11347" s="220"/>
      <c r="K11347" s="220"/>
      <c r="L11347" s="220"/>
      <c r="M11347" s="326"/>
      <c r="N11347" s="220"/>
      <c r="O11347" s="220"/>
      <c r="P11347" s="220"/>
      <c r="Q11347" s="326"/>
      <c r="R11347" s="326"/>
      <c r="S11347" s="326"/>
      <c r="T11347" s="326"/>
    </row>
    <row r="11348" spans="1:20">
      <c r="A11348" s="220"/>
      <c r="B11348" s="220"/>
      <c r="C11348" s="220"/>
      <c r="D11348" s="220"/>
      <c r="E11348" s="220"/>
      <c r="F11348" s="220"/>
      <c r="G11348" s="220"/>
      <c r="H11348" s="220"/>
      <c r="I11348" s="220"/>
      <c r="J11348" s="220"/>
      <c r="K11348" s="220"/>
      <c r="L11348" s="220"/>
      <c r="M11348" s="326"/>
      <c r="N11348" s="220"/>
      <c r="O11348" s="220"/>
      <c r="P11348" s="220"/>
      <c r="Q11348" s="326"/>
      <c r="R11348" s="326"/>
      <c r="S11348" s="326"/>
      <c r="T11348" s="326"/>
    </row>
    <row r="11349" spans="1:20">
      <c r="A11349" s="220"/>
      <c r="B11349" s="220"/>
      <c r="C11349" s="220"/>
      <c r="D11349" s="220"/>
      <c r="E11349" s="220"/>
      <c r="F11349" s="220"/>
      <c r="G11349" s="220"/>
      <c r="H11349" s="220"/>
      <c r="I11349" s="220"/>
      <c r="J11349" s="220"/>
      <c r="K11349" s="220"/>
      <c r="L11349" s="220"/>
      <c r="M11349" s="326"/>
      <c r="N11349" s="220"/>
      <c r="O11349" s="220"/>
      <c r="P11349" s="220"/>
      <c r="Q11349" s="326"/>
      <c r="R11349" s="326"/>
      <c r="S11349" s="326"/>
      <c r="T11349" s="326"/>
    </row>
    <row r="11350" spans="1:20">
      <c r="A11350" s="220"/>
      <c r="B11350" s="220"/>
      <c r="C11350" s="220"/>
      <c r="D11350" s="220"/>
      <c r="E11350" s="220"/>
      <c r="F11350" s="220"/>
      <c r="G11350" s="220"/>
      <c r="H11350" s="220"/>
      <c r="I11350" s="220"/>
      <c r="J11350" s="220"/>
      <c r="K11350" s="220"/>
      <c r="L11350" s="220"/>
      <c r="M11350" s="326"/>
      <c r="N11350" s="220"/>
      <c r="O11350" s="220"/>
      <c r="P11350" s="220"/>
      <c r="Q11350" s="326"/>
      <c r="R11350" s="326"/>
      <c r="S11350" s="326"/>
      <c r="T11350" s="326"/>
    </row>
    <row r="11351" spans="1:20">
      <c r="A11351" s="220"/>
      <c r="B11351" s="220"/>
      <c r="C11351" s="220"/>
      <c r="D11351" s="220"/>
      <c r="E11351" s="220"/>
      <c r="F11351" s="220"/>
      <c r="G11351" s="220"/>
      <c r="H11351" s="220"/>
      <c r="I11351" s="220"/>
      <c r="J11351" s="220"/>
      <c r="K11351" s="220"/>
      <c r="L11351" s="220"/>
      <c r="M11351" s="326"/>
      <c r="N11351" s="220"/>
      <c r="O11351" s="220"/>
      <c r="P11351" s="220"/>
      <c r="Q11351" s="326"/>
      <c r="R11351" s="326"/>
      <c r="S11351" s="326"/>
      <c r="T11351" s="326"/>
    </row>
    <row r="11352" spans="1:20">
      <c r="A11352" s="220"/>
      <c r="B11352" s="220"/>
      <c r="C11352" s="220"/>
      <c r="D11352" s="220"/>
      <c r="E11352" s="220"/>
      <c r="F11352" s="220"/>
      <c r="G11352" s="220"/>
      <c r="H11352" s="220"/>
      <c r="I11352" s="220"/>
      <c r="J11352" s="220"/>
      <c r="K11352" s="220"/>
      <c r="L11352" s="220"/>
      <c r="M11352" s="326"/>
      <c r="N11352" s="220"/>
      <c r="O11352" s="220"/>
      <c r="P11352" s="220"/>
      <c r="Q11352" s="326"/>
      <c r="R11352" s="326"/>
      <c r="S11352" s="326"/>
      <c r="T11352" s="326"/>
    </row>
    <row r="11353" spans="1:20">
      <c r="A11353" s="220"/>
      <c r="B11353" s="220"/>
      <c r="C11353" s="220"/>
      <c r="D11353" s="220"/>
      <c r="E11353" s="220"/>
      <c r="F11353" s="220"/>
      <c r="G11353" s="220"/>
      <c r="H11353" s="220"/>
      <c r="I11353" s="220"/>
      <c r="J11353" s="220"/>
      <c r="K11353" s="220"/>
      <c r="L11353" s="220"/>
      <c r="M11353" s="326"/>
      <c r="N11353" s="220"/>
      <c r="O11353" s="220"/>
      <c r="P11353" s="220"/>
      <c r="Q11353" s="326"/>
      <c r="R11353" s="326"/>
      <c r="S11353" s="326"/>
      <c r="T11353" s="326"/>
    </row>
    <row r="11354" spans="1:20">
      <c r="A11354" s="220"/>
      <c r="B11354" s="220"/>
      <c r="C11354" s="220"/>
      <c r="D11354" s="220"/>
      <c r="E11354" s="220"/>
      <c r="F11354" s="220"/>
      <c r="G11354" s="220"/>
      <c r="H11354" s="220"/>
      <c r="I11354" s="220"/>
      <c r="J11354" s="220"/>
      <c r="K11354" s="220"/>
      <c r="L11354" s="220"/>
      <c r="M11354" s="326"/>
      <c r="N11354" s="220"/>
      <c r="O11354" s="220"/>
      <c r="P11354" s="220"/>
      <c r="Q11354" s="326"/>
      <c r="R11354" s="326"/>
      <c r="S11354" s="326"/>
      <c r="T11354" s="326"/>
    </row>
    <row r="11355" spans="1:20">
      <c r="A11355" s="220"/>
      <c r="B11355" s="220"/>
      <c r="C11355" s="220"/>
      <c r="D11355" s="220"/>
      <c r="E11355" s="220"/>
      <c r="F11355" s="220"/>
      <c r="G11355" s="220"/>
      <c r="H11355" s="220"/>
      <c r="I11355" s="220"/>
      <c r="J11355" s="220"/>
      <c r="K11355" s="220"/>
      <c r="L11355" s="220"/>
      <c r="M11355" s="326"/>
      <c r="N11355" s="220"/>
      <c r="O11355" s="220"/>
      <c r="P11355" s="220"/>
      <c r="Q11355" s="326"/>
      <c r="R11355" s="326"/>
      <c r="S11355" s="326"/>
      <c r="T11355" s="326"/>
    </row>
    <row r="11356" spans="1:20">
      <c r="A11356" s="220"/>
      <c r="B11356" s="220"/>
      <c r="C11356" s="220"/>
      <c r="D11356" s="220"/>
      <c r="E11356" s="220"/>
      <c r="F11356" s="220"/>
      <c r="G11356" s="220"/>
      <c r="H11356" s="220"/>
      <c r="I11356" s="220"/>
      <c r="J11356" s="220"/>
      <c r="K11356" s="220"/>
      <c r="L11356" s="220"/>
      <c r="M11356" s="326"/>
      <c r="N11356" s="220"/>
      <c r="O11356" s="220"/>
      <c r="P11356" s="220"/>
      <c r="Q11356" s="326"/>
      <c r="R11356" s="326"/>
      <c r="S11356" s="326"/>
      <c r="T11356" s="326"/>
    </row>
    <row r="11357" spans="1:20">
      <c r="A11357" s="220"/>
      <c r="B11357" s="220"/>
      <c r="C11357" s="220"/>
      <c r="D11357" s="220"/>
      <c r="E11357" s="220"/>
      <c r="F11357" s="220"/>
      <c r="G11357" s="220"/>
      <c r="H11357" s="220"/>
      <c r="I11357" s="220"/>
      <c r="J11357" s="220"/>
      <c r="K11357" s="220"/>
      <c r="L11357" s="220"/>
      <c r="M11357" s="326"/>
      <c r="N11357" s="220"/>
      <c r="O11357" s="220"/>
      <c r="P11357" s="220"/>
      <c r="Q11357" s="326"/>
      <c r="R11357" s="326"/>
      <c r="S11357" s="326"/>
      <c r="T11357" s="326"/>
    </row>
    <row r="11358" spans="1:20">
      <c r="A11358" s="220"/>
      <c r="B11358" s="220"/>
      <c r="C11358" s="220"/>
      <c r="D11358" s="220"/>
      <c r="E11358" s="220"/>
      <c r="F11358" s="220"/>
      <c r="G11358" s="220"/>
      <c r="H11358" s="220"/>
      <c r="I11358" s="220"/>
      <c r="J11358" s="220"/>
      <c r="K11358" s="220"/>
      <c r="L11358" s="220"/>
      <c r="M11358" s="326"/>
      <c r="N11358" s="220"/>
      <c r="O11358" s="220"/>
      <c r="P11358" s="220"/>
      <c r="Q11358" s="326"/>
      <c r="R11358" s="326"/>
      <c r="S11358" s="326"/>
      <c r="T11358" s="326"/>
    </row>
    <row r="11359" spans="1:20">
      <c r="A11359" s="220"/>
      <c r="B11359" s="220"/>
      <c r="C11359" s="220"/>
      <c r="D11359" s="220"/>
      <c r="E11359" s="220"/>
      <c r="F11359" s="220"/>
      <c r="G11359" s="220"/>
      <c r="H11359" s="220"/>
      <c r="I11359" s="220"/>
      <c r="J11359" s="220"/>
      <c r="K11359" s="220"/>
      <c r="L11359" s="220"/>
      <c r="M11359" s="326"/>
      <c r="N11359" s="220"/>
      <c r="O11359" s="220"/>
      <c r="P11359" s="220"/>
      <c r="Q11359" s="326"/>
      <c r="R11359" s="326"/>
      <c r="S11359" s="326"/>
      <c r="T11359" s="326"/>
    </row>
    <row r="11360" spans="1:20">
      <c r="A11360" s="220"/>
      <c r="B11360" s="220"/>
      <c r="C11360" s="220"/>
      <c r="D11360" s="220"/>
      <c r="E11360" s="220"/>
      <c r="F11360" s="220"/>
      <c r="G11360" s="220"/>
      <c r="H11360" s="220"/>
      <c r="I11360" s="220"/>
      <c r="J11360" s="220"/>
      <c r="K11360" s="220"/>
      <c r="L11360" s="220"/>
      <c r="M11360" s="326"/>
      <c r="N11360" s="220"/>
      <c r="O11360" s="220"/>
      <c r="P11360" s="220"/>
      <c r="Q11360" s="326"/>
      <c r="R11360" s="326"/>
      <c r="S11360" s="326"/>
      <c r="T11360" s="326"/>
    </row>
    <row r="11361" spans="1:20">
      <c r="A11361" s="220"/>
      <c r="B11361" s="220"/>
      <c r="C11361" s="220"/>
      <c r="D11361" s="220"/>
      <c r="E11361" s="220"/>
      <c r="F11361" s="220"/>
      <c r="G11361" s="220"/>
      <c r="H11361" s="220"/>
      <c r="I11361" s="220"/>
      <c r="J11361" s="220"/>
      <c r="K11361" s="220"/>
      <c r="L11361" s="220"/>
      <c r="M11361" s="326"/>
      <c r="N11361" s="220"/>
      <c r="O11361" s="220"/>
      <c r="P11361" s="220"/>
      <c r="Q11361" s="326"/>
      <c r="R11361" s="326"/>
      <c r="S11361" s="326"/>
      <c r="T11361" s="326"/>
    </row>
    <row r="11362" spans="1:20">
      <c r="A11362" s="220"/>
      <c r="B11362" s="220"/>
      <c r="C11362" s="220"/>
      <c r="D11362" s="220"/>
      <c r="E11362" s="220"/>
      <c r="F11362" s="220"/>
      <c r="G11362" s="220"/>
      <c r="H11362" s="220"/>
      <c r="I11362" s="220"/>
      <c r="J11362" s="220"/>
      <c r="K11362" s="220"/>
      <c r="L11362" s="220"/>
      <c r="M11362" s="326"/>
      <c r="N11362" s="220"/>
      <c r="O11362" s="220"/>
      <c r="P11362" s="220"/>
      <c r="Q11362" s="326"/>
      <c r="R11362" s="326"/>
      <c r="S11362" s="326"/>
      <c r="T11362" s="326"/>
    </row>
    <row r="11363" spans="1:20">
      <c r="A11363" s="220"/>
      <c r="B11363" s="220"/>
      <c r="C11363" s="220"/>
      <c r="D11363" s="220"/>
      <c r="E11363" s="220"/>
      <c r="F11363" s="220"/>
      <c r="G11363" s="220"/>
      <c r="H11363" s="220"/>
      <c r="I11363" s="220"/>
      <c r="J11363" s="220"/>
      <c r="K11363" s="220"/>
      <c r="L11363" s="220"/>
      <c r="M11363" s="326"/>
      <c r="N11363" s="220"/>
      <c r="O11363" s="220"/>
      <c r="P11363" s="220"/>
      <c r="Q11363" s="326"/>
      <c r="R11363" s="326"/>
      <c r="S11363" s="326"/>
      <c r="T11363" s="326"/>
    </row>
    <row r="11364" spans="1:20">
      <c r="A11364" s="220"/>
      <c r="B11364" s="220"/>
      <c r="C11364" s="220"/>
      <c r="D11364" s="220"/>
      <c r="E11364" s="220"/>
      <c r="F11364" s="220"/>
      <c r="G11364" s="220"/>
      <c r="H11364" s="220"/>
      <c r="I11364" s="220"/>
      <c r="J11364" s="220"/>
      <c r="K11364" s="220"/>
      <c r="L11364" s="220"/>
      <c r="M11364" s="326"/>
      <c r="N11364" s="220"/>
      <c r="O11364" s="220"/>
      <c r="P11364" s="220"/>
      <c r="Q11364" s="326"/>
      <c r="R11364" s="326"/>
      <c r="S11364" s="326"/>
      <c r="T11364" s="326"/>
    </row>
    <row r="11365" spans="1:20">
      <c r="A11365" s="220"/>
      <c r="B11365" s="220"/>
      <c r="C11365" s="220"/>
      <c r="D11365" s="220"/>
      <c r="E11365" s="220"/>
      <c r="F11365" s="220"/>
      <c r="G11365" s="220"/>
      <c r="H11365" s="220"/>
      <c r="I11365" s="220"/>
      <c r="J11365" s="220"/>
      <c r="K11365" s="220"/>
      <c r="L11365" s="220"/>
      <c r="M11365" s="326"/>
      <c r="N11365" s="220"/>
      <c r="O11365" s="220"/>
      <c r="P11365" s="220"/>
      <c r="Q11365" s="326"/>
      <c r="R11365" s="326"/>
      <c r="S11365" s="326"/>
      <c r="T11365" s="326"/>
    </row>
    <row r="11366" spans="1:20">
      <c r="A11366" s="220"/>
      <c r="B11366" s="220"/>
      <c r="C11366" s="220"/>
      <c r="D11366" s="220"/>
      <c r="E11366" s="220"/>
      <c r="F11366" s="220"/>
      <c r="G11366" s="220"/>
      <c r="H11366" s="220"/>
      <c r="I11366" s="220"/>
      <c r="J11366" s="220"/>
      <c r="K11366" s="220"/>
      <c r="L11366" s="220"/>
      <c r="M11366" s="326"/>
      <c r="N11366" s="220"/>
      <c r="O11366" s="220"/>
      <c r="P11366" s="220"/>
      <c r="Q11366" s="326"/>
      <c r="R11366" s="326"/>
      <c r="S11366" s="326"/>
      <c r="T11366" s="326"/>
    </row>
    <row r="11367" spans="1:20">
      <c r="A11367" s="220"/>
      <c r="B11367" s="220"/>
      <c r="C11367" s="220"/>
      <c r="D11367" s="220"/>
      <c r="E11367" s="220"/>
      <c r="F11367" s="220"/>
      <c r="G11367" s="220"/>
      <c r="H11367" s="220"/>
      <c r="I11367" s="220"/>
      <c r="J11367" s="220"/>
      <c r="K11367" s="220"/>
      <c r="L11367" s="220"/>
      <c r="M11367" s="326"/>
      <c r="N11367" s="220"/>
      <c r="O11367" s="220"/>
      <c r="P11367" s="220"/>
      <c r="Q11367" s="326"/>
      <c r="R11367" s="326"/>
      <c r="S11367" s="326"/>
      <c r="T11367" s="326"/>
    </row>
    <row r="11368" spans="1:20">
      <c r="A11368" s="220"/>
      <c r="B11368" s="220"/>
      <c r="C11368" s="220"/>
      <c r="D11368" s="220"/>
      <c r="E11368" s="220"/>
      <c r="F11368" s="220"/>
      <c r="G11368" s="220"/>
      <c r="H11368" s="220"/>
      <c r="I11368" s="220"/>
      <c r="J11368" s="220"/>
      <c r="K11368" s="220"/>
      <c r="L11368" s="220"/>
      <c r="M11368" s="326"/>
      <c r="N11368" s="220"/>
      <c r="O11368" s="220"/>
      <c r="P11368" s="220"/>
      <c r="Q11368" s="326"/>
      <c r="R11368" s="326"/>
      <c r="S11368" s="326"/>
      <c r="T11368" s="326"/>
    </row>
    <row r="11369" spans="1:20">
      <c r="A11369" s="220"/>
      <c r="B11369" s="220"/>
      <c r="C11369" s="220"/>
      <c r="D11369" s="220"/>
      <c r="E11369" s="220"/>
      <c r="F11369" s="220"/>
      <c r="G11369" s="220"/>
      <c r="H11369" s="220"/>
      <c r="I11369" s="220"/>
      <c r="J11369" s="220"/>
      <c r="K11369" s="220"/>
      <c r="L11369" s="220"/>
      <c r="M11369" s="326"/>
      <c r="N11369" s="220"/>
      <c r="O11369" s="220"/>
      <c r="P11369" s="220"/>
      <c r="Q11369" s="326"/>
      <c r="R11369" s="326"/>
      <c r="S11369" s="326"/>
      <c r="T11369" s="326"/>
    </row>
    <row r="11370" spans="1:20">
      <c r="A11370" s="220"/>
      <c r="B11370" s="220"/>
      <c r="C11370" s="220"/>
      <c r="D11370" s="220"/>
      <c r="E11370" s="220"/>
      <c r="F11370" s="220"/>
      <c r="G11370" s="220"/>
      <c r="H11370" s="220"/>
      <c r="I11370" s="220"/>
      <c r="J11370" s="220"/>
      <c r="K11370" s="220"/>
      <c r="L11370" s="220"/>
      <c r="M11370" s="326"/>
      <c r="N11370" s="220"/>
      <c r="O11370" s="220"/>
      <c r="P11370" s="220"/>
      <c r="Q11370" s="326"/>
      <c r="R11370" s="326"/>
      <c r="S11370" s="326"/>
      <c r="T11370" s="326"/>
    </row>
    <row r="11371" spans="1:20">
      <c r="A11371" s="220"/>
      <c r="B11371" s="220"/>
      <c r="C11371" s="220"/>
      <c r="D11371" s="220"/>
      <c r="E11371" s="220"/>
      <c r="F11371" s="220"/>
      <c r="G11371" s="220"/>
      <c r="H11371" s="220"/>
      <c r="I11371" s="220"/>
      <c r="J11371" s="220"/>
      <c r="K11371" s="220"/>
      <c r="L11371" s="220"/>
      <c r="M11371" s="326"/>
      <c r="N11371" s="220"/>
      <c r="O11371" s="220"/>
      <c r="P11371" s="220"/>
      <c r="Q11371" s="326"/>
      <c r="R11371" s="326"/>
      <c r="S11371" s="326"/>
      <c r="T11371" s="326"/>
    </row>
    <row r="11372" spans="1:20">
      <c r="A11372" s="220"/>
      <c r="B11372" s="220"/>
      <c r="C11372" s="220"/>
      <c r="D11372" s="220"/>
      <c r="E11372" s="220"/>
      <c r="F11372" s="220"/>
      <c r="G11372" s="220"/>
      <c r="H11372" s="220"/>
      <c r="I11372" s="220"/>
      <c r="J11372" s="220"/>
      <c r="K11372" s="220"/>
      <c r="L11372" s="220"/>
      <c r="M11372" s="326"/>
      <c r="N11372" s="220"/>
      <c r="O11372" s="220"/>
      <c r="P11372" s="220"/>
      <c r="Q11372" s="326"/>
      <c r="R11372" s="326"/>
      <c r="S11372" s="326"/>
      <c r="T11372" s="326"/>
    </row>
    <row r="11373" spans="1:20">
      <c r="A11373" s="220"/>
      <c r="B11373" s="220"/>
      <c r="C11373" s="220"/>
      <c r="D11373" s="220"/>
      <c r="E11373" s="220"/>
      <c r="F11373" s="220"/>
      <c r="G11373" s="220"/>
      <c r="H11373" s="220"/>
      <c r="I11373" s="220"/>
      <c r="J11373" s="220"/>
      <c r="K11373" s="220"/>
      <c r="L11373" s="220"/>
      <c r="M11373" s="326"/>
      <c r="N11373" s="220"/>
      <c r="O11373" s="220"/>
      <c r="P11373" s="220"/>
      <c r="Q11373" s="326"/>
      <c r="R11373" s="326"/>
      <c r="S11373" s="326"/>
      <c r="T11373" s="326"/>
    </row>
    <row r="11374" spans="1:20">
      <c r="A11374" s="220"/>
      <c r="B11374" s="220"/>
      <c r="C11374" s="220"/>
      <c r="D11374" s="220"/>
      <c r="E11374" s="220"/>
      <c r="F11374" s="220"/>
      <c r="G11374" s="220"/>
      <c r="H11374" s="220"/>
      <c r="I11374" s="220"/>
      <c r="J11374" s="220"/>
      <c r="K11374" s="220"/>
      <c r="L11374" s="220"/>
      <c r="M11374" s="326"/>
      <c r="N11374" s="220"/>
      <c r="O11374" s="220"/>
      <c r="P11374" s="220"/>
      <c r="Q11374" s="326"/>
      <c r="R11374" s="326"/>
      <c r="S11374" s="326"/>
      <c r="T11374" s="326"/>
    </row>
    <row r="11375" spans="1:20">
      <c r="A11375" s="220"/>
      <c r="B11375" s="220"/>
      <c r="C11375" s="220"/>
      <c r="D11375" s="220"/>
      <c r="E11375" s="220"/>
      <c r="F11375" s="220"/>
      <c r="G11375" s="220"/>
      <c r="H11375" s="220"/>
      <c r="I11375" s="220"/>
      <c r="J11375" s="220"/>
      <c r="K11375" s="220"/>
      <c r="L11375" s="220"/>
      <c r="M11375" s="326"/>
      <c r="N11375" s="220"/>
      <c r="O11375" s="220"/>
      <c r="P11375" s="220"/>
      <c r="Q11375" s="326"/>
      <c r="R11375" s="326"/>
      <c r="S11375" s="326"/>
      <c r="T11375" s="326"/>
    </row>
    <row r="11376" spans="1:20">
      <c r="A11376" s="220"/>
      <c r="B11376" s="220"/>
      <c r="C11376" s="220"/>
      <c r="D11376" s="220"/>
      <c r="E11376" s="220"/>
      <c r="F11376" s="220"/>
      <c r="G11376" s="220"/>
      <c r="H11376" s="220"/>
      <c r="I11376" s="220"/>
      <c r="J11376" s="220"/>
      <c r="K11376" s="220"/>
      <c r="L11376" s="220"/>
      <c r="M11376" s="326"/>
      <c r="N11376" s="220"/>
      <c r="O11376" s="220"/>
      <c r="P11376" s="220"/>
      <c r="Q11376" s="326"/>
      <c r="R11376" s="326"/>
      <c r="S11376" s="326"/>
      <c r="T11376" s="326"/>
    </row>
    <row r="11377" spans="1:20">
      <c r="A11377" s="220"/>
      <c r="B11377" s="220"/>
      <c r="C11377" s="220"/>
      <c r="D11377" s="220"/>
      <c r="E11377" s="220"/>
      <c r="F11377" s="220"/>
      <c r="G11377" s="220"/>
      <c r="H11377" s="220"/>
      <c r="I11377" s="220"/>
      <c r="J11377" s="220"/>
      <c r="K11377" s="220"/>
      <c r="L11377" s="220"/>
      <c r="M11377" s="326"/>
      <c r="N11377" s="220"/>
      <c r="O11377" s="220"/>
      <c r="P11377" s="220"/>
      <c r="Q11377" s="326"/>
      <c r="R11377" s="326"/>
      <c r="S11377" s="326"/>
      <c r="T11377" s="326"/>
    </row>
    <row r="11378" spans="1:20">
      <c r="A11378" s="220"/>
      <c r="B11378" s="220"/>
      <c r="C11378" s="220"/>
      <c r="D11378" s="220"/>
      <c r="E11378" s="220"/>
      <c r="F11378" s="220"/>
      <c r="G11378" s="220"/>
      <c r="H11378" s="220"/>
      <c r="I11378" s="220"/>
      <c r="J11378" s="220"/>
      <c r="K11378" s="220"/>
      <c r="L11378" s="220"/>
      <c r="M11378" s="326"/>
      <c r="N11378" s="220"/>
      <c r="O11378" s="220"/>
      <c r="P11378" s="220"/>
      <c r="Q11378" s="326"/>
      <c r="R11378" s="326"/>
      <c r="S11378" s="326"/>
      <c r="T11378" s="326"/>
    </row>
    <row r="11379" spans="1:20">
      <c r="A11379" s="220"/>
      <c r="B11379" s="220"/>
      <c r="C11379" s="220"/>
      <c r="D11379" s="220"/>
      <c r="E11379" s="220"/>
      <c r="F11379" s="220"/>
      <c r="G11379" s="220"/>
      <c r="H11379" s="220"/>
      <c r="I11379" s="220"/>
      <c r="J11379" s="220"/>
      <c r="K11379" s="220"/>
      <c r="L11379" s="220"/>
      <c r="M11379" s="326"/>
      <c r="N11379" s="220"/>
      <c r="O11379" s="220"/>
      <c r="P11379" s="220"/>
      <c r="Q11379" s="326"/>
      <c r="R11379" s="326"/>
      <c r="S11379" s="326"/>
      <c r="T11379" s="326"/>
    </row>
    <row r="11380" spans="1:20">
      <c r="A11380" s="220"/>
      <c r="B11380" s="220"/>
      <c r="C11380" s="220"/>
      <c r="D11380" s="220"/>
      <c r="E11380" s="220"/>
      <c r="F11380" s="220"/>
      <c r="G11380" s="220"/>
      <c r="H11380" s="220"/>
      <c r="I11380" s="220"/>
      <c r="J11380" s="220"/>
      <c r="K11380" s="220"/>
      <c r="L11380" s="220"/>
      <c r="M11380" s="326"/>
      <c r="N11380" s="220"/>
      <c r="O11380" s="220"/>
      <c r="P11380" s="220"/>
      <c r="Q11380" s="326"/>
      <c r="R11380" s="326"/>
      <c r="S11380" s="326"/>
      <c r="T11380" s="326"/>
    </row>
    <row r="11381" spans="1:20">
      <c r="A11381" s="220"/>
      <c r="B11381" s="220"/>
      <c r="C11381" s="220"/>
      <c r="D11381" s="220"/>
      <c r="E11381" s="220"/>
      <c r="F11381" s="220"/>
      <c r="G11381" s="220"/>
      <c r="H11381" s="220"/>
      <c r="I11381" s="220"/>
      <c r="J11381" s="220"/>
      <c r="K11381" s="220"/>
      <c r="L11381" s="220"/>
      <c r="M11381" s="326"/>
      <c r="N11381" s="220"/>
      <c r="O11381" s="220"/>
      <c r="P11381" s="220"/>
      <c r="Q11381" s="326"/>
      <c r="R11381" s="326"/>
      <c r="S11381" s="326"/>
      <c r="T11381" s="326"/>
    </row>
    <row r="11382" spans="1:20">
      <c r="A11382" s="220"/>
      <c r="B11382" s="220"/>
      <c r="C11382" s="220"/>
      <c r="D11382" s="220"/>
      <c r="E11382" s="220"/>
      <c r="F11382" s="220"/>
      <c r="G11382" s="220"/>
      <c r="H11382" s="220"/>
      <c r="I11382" s="220"/>
      <c r="J11382" s="220"/>
      <c r="K11382" s="220"/>
      <c r="L11382" s="220"/>
      <c r="M11382" s="326"/>
      <c r="N11382" s="220"/>
      <c r="O11382" s="220"/>
      <c r="P11382" s="220"/>
      <c r="Q11382" s="326"/>
      <c r="R11382" s="326"/>
      <c r="S11382" s="326"/>
      <c r="T11382" s="326"/>
    </row>
    <row r="11383" spans="1:20">
      <c r="A11383" s="220"/>
      <c r="B11383" s="220"/>
      <c r="C11383" s="220"/>
      <c r="D11383" s="220"/>
      <c r="E11383" s="220"/>
      <c r="F11383" s="220"/>
      <c r="G11383" s="220"/>
      <c r="H11383" s="220"/>
      <c r="I11383" s="220"/>
      <c r="J11383" s="220"/>
      <c r="K11383" s="220"/>
      <c r="L11383" s="220"/>
      <c r="M11383" s="326"/>
      <c r="N11383" s="220"/>
      <c r="O11383" s="220"/>
      <c r="P11383" s="220"/>
      <c r="Q11383" s="326"/>
      <c r="R11383" s="326"/>
      <c r="S11383" s="326"/>
      <c r="T11383" s="326"/>
    </row>
    <row r="11384" spans="1:20">
      <c r="A11384" s="220"/>
      <c r="B11384" s="220"/>
      <c r="C11384" s="220"/>
      <c r="D11384" s="220"/>
      <c r="E11384" s="220"/>
      <c r="F11384" s="220"/>
      <c r="G11384" s="220"/>
      <c r="H11384" s="220"/>
      <c r="I11384" s="220"/>
      <c r="J11384" s="220"/>
      <c r="K11384" s="220"/>
      <c r="L11384" s="220"/>
      <c r="M11384" s="326"/>
      <c r="N11384" s="220"/>
      <c r="O11384" s="220"/>
      <c r="P11384" s="220"/>
      <c r="Q11384" s="326"/>
      <c r="R11384" s="326"/>
      <c r="S11384" s="326"/>
      <c r="T11384" s="326"/>
    </row>
    <row r="11385" spans="1:20">
      <c r="A11385" s="220"/>
      <c r="B11385" s="220"/>
      <c r="C11385" s="220"/>
      <c r="D11385" s="220"/>
      <c r="E11385" s="220"/>
      <c r="F11385" s="220"/>
      <c r="G11385" s="220"/>
      <c r="H11385" s="220"/>
      <c r="I11385" s="220"/>
      <c r="J11385" s="220"/>
      <c r="K11385" s="220"/>
      <c r="L11385" s="220"/>
      <c r="M11385" s="326"/>
      <c r="N11385" s="220"/>
      <c r="O11385" s="220"/>
      <c r="P11385" s="220"/>
      <c r="Q11385" s="326"/>
      <c r="R11385" s="326"/>
      <c r="S11385" s="326"/>
      <c r="T11385" s="326"/>
    </row>
    <row r="11386" spans="1:20">
      <c r="A11386" s="220"/>
      <c r="B11386" s="220"/>
      <c r="C11386" s="220"/>
      <c r="D11386" s="220"/>
      <c r="E11386" s="220"/>
      <c r="F11386" s="220"/>
      <c r="G11386" s="220"/>
      <c r="H11386" s="220"/>
      <c r="I11386" s="220"/>
      <c r="J11386" s="220"/>
      <c r="K11386" s="220"/>
      <c r="L11386" s="220"/>
      <c r="M11386" s="326"/>
      <c r="N11386" s="220"/>
      <c r="O11386" s="220"/>
      <c r="P11386" s="220"/>
      <c r="Q11386" s="326"/>
      <c r="R11386" s="326"/>
      <c r="S11386" s="326"/>
      <c r="T11386" s="326"/>
    </row>
    <row r="11387" spans="1:20">
      <c r="A11387" s="220"/>
      <c r="B11387" s="220"/>
      <c r="C11387" s="220"/>
      <c r="D11387" s="220"/>
      <c r="E11387" s="220"/>
      <c r="F11387" s="220"/>
      <c r="G11387" s="220"/>
      <c r="H11387" s="220"/>
      <c r="I11387" s="220"/>
      <c r="J11387" s="220"/>
      <c r="K11387" s="220"/>
      <c r="L11387" s="220"/>
      <c r="M11387" s="326"/>
      <c r="N11387" s="220"/>
      <c r="O11387" s="220"/>
      <c r="P11387" s="220"/>
      <c r="Q11387" s="326"/>
      <c r="R11387" s="326"/>
      <c r="S11387" s="326"/>
      <c r="T11387" s="326"/>
    </row>
    <row r="11388" spans="1:20">
      <c r="A11388" s="220"/>
      <c r="B11388" s="220"/>
      <c r="C11388" s="220"/>
      <c r="D11388" s="220"/>
      <c r="E11388" s="220"/>
      <c r="F11388" s="220"/>
      <c r="G11388" s="220"/>
      <c r="H11388" s="220"/>
      <c r="I11388" s="220"/>
      <c r="J11388" s="220"/>
      <c r="K11388" s="220"/>
      <c r="L11388" s="220"/>
      <c r="M11388" s="326"/>
      <c r="N11388" s="220"/>
      <c r="O11388" s="220"/>
      <c r="P11388" s="220"/>
      <c r="Q11388" s="326"/>
      <c r="R11388" s="326"/>
      <c r="S11388" s="326"/>
      <c r="T11388" s="326"/>
    </row>
    <row r="11389" spans="1:20">
      <c r="A11389" s="220"/>
      <c r="B11389" s="220"/>
      <c r="C11389" s="220"/>
      <c r="D11389" s="220"/>
      <c r="E11389" s="220"/>
      <c r="F11389" s="220"/>
      <c r="G11389" s="220"/>
      <c r="H11389" s="220"/>
      <c r="I11389" s="220"/>
      <c r="J11389" s="220"/>
      <c r="K11389" s="220"/>
      <c r="L11389" s="220"/>
      <c r="M11389" s="326"/>
      <c r="N11389" s="220"/>
      <c r="O11389" s="220"/>
      <c r="P11389" s="220"/>
      <c r="Q11389" s="326"/>
      <c r="R11389" s="326"/>
      <c r="S11389" s="326"/>
      <c r="T11389" s="326"/>
    </row>
    <row r="11390" spans="1:20">
      <c r="A11390" s="220"/>
      <c r="B11390" s="220"/>
      <c r="C11390" s="220"/>
      <c r="D11390" s="220"/>
      <c r="E11390" s="220"/>
      <c r="F11390" s="220"/>
      <c r="G11390" s="220"/>
      <c r="H11390" s="220"/>
      <c r="I11390" s="220"/>
      <c r="J11390" s="220"/>
      <c r="K11390" s="220"/>
      <c r="L11390" s="220"/>
      <c r="M11390" s="326"/>
      <c r="N11390" s="220"/>
      <c r="O11390" s="220"/>
      <c r="P11390" s="220"/>
      <c r="Q11390" s="326"/>
      <c r="R11390" s="326"/>
      <c r="S11390" s="326"/>
      <c r="T11390" s="326"/>
    </row>
    <row r="11391" spans="1:20">
      <c r="A11391" s="220"/>
      <c r="B11391" s="220"/>
      <c r="C11391" s="220"/>
      <c r="D11391" s="220"/>
      <c r="E11391" s="220"/>
      <c r="F11391" s="220"/>
      <c r="G11391" s="220"/>
      <c r="H11391" s="220"/>
      <c r="I11391" s="220"/>
      <c r="J11391" s="220"/>
      <c r="K11391" s="220"/>
      <c r="L11391" s="220"/>
      <c r="M11391" s="326"/>
      <c r="N11391" s="220"/>
      <c r="O11391" s="220"/>
      <c r="P11391" s="220"/>
      <c r="Q11391" s="326"/>
      <c r="R11391" s="326"/>
      <c r="S11391" s="326"/>
      <c r="T11391" s="326"/>
    </row>
    <row r="11392" spans="1:20">
      <c r="A11392" s="220"/>
      <c r="B11392" s="220"/>
      <c r="C11392" s="220"/>
      <c r="D11392" s="220"/>
      <c r="E11392" s="220"/>
      <c r="F11392" s="220"/>
      <c r="G11392" s="220"/>
      <c r="H11392" s="220"/>
      <c r="I11392" s="220"/>
      <c r="J11392" s="220"/>
      <c r="K11392" s="220"/>
      <c r="L11392" s="220"/>
      <c r="M11392" s="326"/>
      <c r="N11392" s="220"/>
      <c r="O11392" s="220"/>
      <c r="P11392" s="220"/>
      <c r="Q11392" s="326"/>
      <c r="R11392" s="326"/>
      <c r="S11392" s="326"/>
      <c r="T11392" s="326"/>
    </row>
    <row r="11393" spans="1:20">
      <c r="A11393" s="220"/>
      <c r="B11393" s="220"/>
      <c r="C11393" s="220"/>
      <c r="D11393" s="220"/>
      <c r="E11393" s="220"/>
      <c r="F11393" s="220"/>
      <c r="G11393" s="220"/>
      <c r="H11393" s="220"/>
      <c r="I11393" s="220"/>
      <c r="J11393" s="220"/>
      <c r="K11393" s="220"/>
      <c r="L11393" s="220"/>
      <c r="M11393" s="326"/>
      <c r="N11393" s="220"/>
      <c r="O11393" s="220"/>
      <c r="P11393" s="220"/>
      <c r="Q11393" s="326"/>
      <c r="R11393" s="326"/>
      <c r="S11393" s="326"/>
      <c r="T11393" s="326"/>
    </row>
    <row r="11394" spans="1:20">
      <c r="A11394" s="220"/>
      <c r="B11394" s="220"/>
      <c r="C11394" s="220"/>
      <c r="D11394" s="220"/>
      <c r="E11394" s="220"/>
      <c r="F11394" s="220"/>
      <c r="G11394" s="220"/>
      <c r="H11394" s="220"/>
      <c r="I11394" s="220"/>
      <c r="J11394" s="220"/>
      <c r="K11394" s="220"/>
      <c r="L11394" s="220"/>
      <c r="M11394" s="326"/>
      <c r="N11394" s="220"/>
      <c r="O11394" s="220"/>
      <c r="P11394" s="220"/>
      <c r="Q11394" s="326"/>
      <c r="R11394" s="326"/>
      <c r="S11394" s="326"/>
      <c r="T11394" s="326"/>
    </row>
    <row r="11395" spans="1:20">
      <c r="A11395" s="220"/>
      <c r="B11395" s="220"/>
      <c r="C11395" s="220"/>
      <c r="D11395" s="220"/>
      <c r="E11395" s="220"/>
      <c r="F11395" s="220"/>
      <c r="G11395" s="220"/>
      <c r="H11395" s="220"/>
      <c r="I11395" s="220"/>
      <c r="J11395" s="220"/>
      <c r="K11395" s="220"/>
      <c r="L11395" s="220"/>
      <c r="M11395" s="326"/>
      <c r="N11395" s="220"/>
      <c r="O11395" s="220"/>
      <c r="P11395" s="220"/>
      <c r="Q11395" s="326"/>
      <c r="R11395" s="326"/>
      <c r="S11395" s="326"/>
      <c r="T11395" s="326"/>
    </row>
    <row r="11396" spans="1:20">
      <c r="A11396" s="220"/>
      <c r="B11396" s="220"/>
      <c r="C11396" s="220"/>
      <c r="D11396" s="220"/>
      <c r="E11396" s="220"/>
      <c r="F11396" s="220"/>
      <c r="G11396" s="220"/>
      <c r="H11396" s="220"/>
      <c r="I11396" s="220"/>
      <c r="J11396" s="220"/>
      <c r="K11396" s="220"/>
      <c r="L11396" s="220"/>
      <c r="M11396" s="326"/>
      <c r="N11396" s="220"/>
      <c r="O11396" s="220"/>
      <c r="P11396" s="220"/>
      <c r="Q11396" s="326"/>
      <c r="R11396" s="326"/>
      <c r="S11396" s="326"/>
      <c r="T11396" s="326"/>
    </row>
    <row r="11397" spans="1:20">
      <c r="A11397" s="220"/>
      <c r="B11397" s="220"/>
      <c r="C11397" s="220"/>
      <c r="D11397" s="220"/>
      <c r="E11397" s="220"/>
      <c r="F11397" s="220"/>
      <c r="G11397" s="220"/>
      <c r="H11397" s="220"/>
      <c r="I11397" s="220"/>
      <c r="J11397" s="220"/>
      <c r="K11397" s="220"/>
      <c r="L11397" s="220"/>
      <c r="M11397" s="326"/>
      <c r="N11397" s="220"/>
      <c r="O11397" s="220"/>
      <c r="P11397" s="220"/>
      <c r="Q11397" s="326"/>
      <c r="R11397" s="326"/>
      <c r="S11397" s="326"/>
      <c r="T11397" s="326"/>
    </row>
    <row r="11398" spans="1:20">
      <c r="A11398" s="220"/>
      <c r="B11398" s="220"/>
      <c r="C11398" s="220"/>
      <c r="D11398" s="220"/>
      <c r="E11398" s="220"/>
      <c r="F11398" s="220"/>
      <c r="G11398" s="220"/>
      <c r="H11398" s="220"/>
      <c r="I11398" s="220"/>
      <c r="J11398" s="220"/>
      <c r="K11398" s="220"/>
      <c r="L11398" s="220"/>
      <c r="M11398" s="326"/>
      <c r="N11398" s="220"/>
      <c r="O11398" s="220"/>
      <c r="P11398" s="220"/>
      <c r="Q11398" s="326"/>
      <c r="R11398" s="326"/>
      <c r="S11398" s="326"/>
      <c r="T11398" s="326"/>
    </row>
    <row r="11399" spans="1:20">
      <c r="A11399" s="220"/>
      <c r="B11399" s="220"/>
      <c r="C11399" s="220"/>
      <c r="D11399" s="220"/>
      <c r="E11399" s="220"/>
      <c r="F11399" s="220"/>
      <c r="G11399" s="220"/>
      <c r="H11399" s="220"/>
      <c r="I11399" s="220"/>
      <c r="J11399" s="220"/>
      <c r="K11399" s="220"/>
      <c r="L11399" s="220"/>
      <c r="M11399" s="326"/>
      <c r="N11399" s="220"/>
      <c r="O11399" s="220"/>
      <c r="P11399" s="220"/>
      <c r="Q11399" s="326"/>
      <c r="R11399" s="326"/>
      <c r="S11399" s="326"/>
      <c r="T11399" s="326"/>
    </row>
    <row r="11400" spans="1:20">
      <c r="A11400" s="220"/>
      <c r="B11400" s="220"/>
      <c r="C11400" s="220"/>
      <c r="D11400" s="220"/>
      <c r="E11400" s="220"/>
      <c r="F11400" s="220"/>
      <c r="G11400" s="220"/>
      <c r="H11400" s="220"/>
      <c r="I11400" s="220"/>
      <c r="J11400" s="220"/>
      <c r="K11400" s="220"/>
      <c r="L11400" s="220"/>
      <c r="M11400" s="326"/>
      <c r="N11400" s="220"/>
      <c r="O11400" s="220"/>
      <c r="P11400" s="220"/>
      <c r="Q11400" s="326"/>
      <c r="R11400" s="326"/>
      <c r="S11400" s="326"/>
      <c r="T11400" s="326"/>
    </row>
    <row r="11401" spans="1:20">
      <c r="A11401" s="220"/>
      <c r="B11401" s="220"/>
      <c r="C11401" s="220"/>
      <c r="D11401" s="220"/>
      <c r="E11401" s="220"/>
      <c r="F11401" s="220"/>
      <c r="G11401" s="220"/>
      <c r="H11401" s="220"/>
      <c r="I11401" s="220"/>
      <c r="J11401" s="220"/>
      <c r="K11401" s="220"/>
      <c r="L11401" s="220"/>
      <c r="M11401" s="326"/>
      <c r="N11401" s="220"/>
      <c r="O11401" s="220"/>
      <c r="P11401" s="220"/>
      <c r="Q11401" s="326"/>
      <c r="R11401" s="326"/>
      <c r="S11401" s="326"/>
      <c r="T11401" s="326"/>
    </row>
    <row r="11402" spans="1:20">
      <c r="A11402" s="220"/>
      <c r="B11402" s="220"/>
      <c r="C11402" s="220"/>
      <c r="D11402" s="220"/>
      <c r="E11402" s="220"/>
      <c r="F11402" s="220"/>
      <c r="G11402" s="220"/>
      <c r="H11402" s="220"/>
      <c r="I11402" s="220"/>
      <c r="J11402" s="220"/>
      <c r="K11402" s="220"/>
      <c r="L11402" s="220"/>
      <c r="M11402" s="326"/>
      <c r="N11402" s="220"/>
      <c r="O11402" s="220"/>
      <c r="P11402" s="220"/>
      <c r="Q11402" s="326"/>
      <c r="R11402" s="326"/>
      <c r="S11402" s="326"/>
      <c r="T11402" s="326"/>
    </row>
    <row r="11403" spans="1:20">
      <c r="A11403" s="220"/>
      <c r="B11403" s="220"/>
      <c r="C11403" s="220"/>
      <c r="D11403" s="220"/>
      <c r="E11403" s="220"/>
      <c r="F11403" s="220"/>
      <c r="G11403" s="220"/>
      <c r="H11403" s="220"/>
      <c r="I11403" s="220"/>
      <c r="J11403" s="220"/>
      <c r="K11403" s="220"/>
      <c r="L11403" s="220"/>
      <c r="M11403" s="326"/>
      <c r="N11403" s="220"/>
      <c r="O11403" s="220"/>
      <c r="P11403" s="220"/>
      <c r="Q11403" s="326"/>
      <c r="R11403" s="326"/>
      <c r="S11403" s="326"/>
      <c r="T11403" s="326"/>
    </row>
    <row r="11404" spans="1:20">
      <c r="A11404" s="220"/>
      <c r="B11404" s="220"/>
      <c r="C11404" s="220"/>
      <c r="D11404" s="220"/>
      <c r="E11404" s="220"/>
      <c r="F11404" s="220"/>
      <c r="G11404" s="220"/>
      <c r="H11404" s="220"/>
      <c r="I11404" s="220"/>
      <c r="J11404" s="220"/>
      <c r="K11404" s="220"/>
      <c r="L11404" s="220"/>
      <c r="M11404" s="326"/>
      <c r="N11404" s="220"/>
      <c r="O11404" s="220"/>
      <c r="P11404" s="220"/>
      <c r="Q11404" s="326"/>
      <c r="R11404" s="326"/>
      <c r="S11404" s="326"/>
      <c r="T11404" s="326"/>
    </row>
    <row r="11405" spans="1:20">
      <c r="A11405" s="220"/>
      <c r="B11405" s="220"/>
      <c r="C11405" s="220"/>
      <c r="D11405" s="220"/>
      <c r="E11405" s="220"/>
      <c r="F11405" s="220"/>
      <c r="G11405" s="220"/>
      <c r="H11405" s="220"/>
      <c r="I11405" s="220"/>
      <c r="J11405" s="220"/>
      <c r="K11405" s="220"/>
      <c r="L11405" s="220"/>
      <c r="M11405" s="326"/>
      <c r="N11405" s="220"/>
      <c r="O11405" s="220"/>
      <c r="P11405" s="220"/>
      <c r="Q11405" s="326"/>
      <c r="R11405" s="326"/>
      <c r="S11405" s="326"/>
      <c r="T11405" s="326"/>
    </row>
    <row r="11406" spans="1:20">
      <c r="A11406" s="220"/>
      <c r="B11406" s="220"/>
      <c r="C11406" s="220"/>
      <c r="D11406" s="220"/>
      <c r="E11406" s="220"/>
      <c r="F11406" s="220"/>
      <c r="G11406" s="220"/>
      <c r="H11406" s="220"/>
      <c r="I11406" s="220"/>
      <c r="J11406" s="220"/>
      <c r="K11406" s="220"/>
      <c r="L11406" s="220"/>
      <c r="M11406" s="326"/>
      <c r="N11406" s="220"/>
      <c r="O11406" s="220"/>
      <c r="P11406" s="220"/>
      <c r="Q11406" s="326"/>
      <c r="R11406" s="326"/>
      <c r="S11406" s="326"/>
      <c r="T11406" s="326"/>
    </row>
    <row r="11407" spans="1:20">
      <c r="A11407" s="220"/>
      <c r="B11407" s="220"/>
      <c r="C11407" s="220"/>
      <c r="D11407" s="220"/>
      <c r="E11407" s="220"/>
      <c r="F11407" s="220"/>
      <c r="G11407" s="220"/>
      <c r="H11407" s="220"/>
      <c r="I11407" s="220"/>
      <c r="J11407" s="220"/>
      <c r="K11407" s="220"/>
      <c r="L11407" s="220"/>
      <c r="M11407" s="326"/>
      <c r="N11407" s="220"/>
      <c r="O11407" s="220"/>
      <c r="P11407" s="220"/>
      <c r="Q11407" s="326"/>
      <c r="R11407" s="326"/>
      <c r="S11407" s="326"/>
      <c r="T11407" s="326"/>
    </row>
    <row r="11408" spans="1:20">
      <c r="A11408" s="220"/>
      <c r="B11408" s="220"/>
      <c r="C11408" s="220"/>
      <c r="D11408" s="220"/>
      <c r="E11408" s="220"/>
      <c r="F11408" s="220"/>
      <c r="G11408" s="220"/>
      <c r="H11408" s="220"/>
      <c r="I11408" s="220"/>
      <c r="J11408" s="220"/>
      <c r="K11408" s="220"/>
      <c r="L11408" s="220"/>
      <c r="M11408" s="326"/>
      <c r="N11408" s="220"/>
      <c r="O11408" s="220"/>
      <c r="P11408" s="220"/>
      <c r="Q11408" s="326"/>
      <c r="R11408" s="326"/>
      <c r="S11408" s="326"/>
      <c r="T11408" s="326"/>
    </row>
    <row r="11409" spans="1:20">
      <c r="A11409" s="220"/>
      <c r="B11409" s="220"/>
      <c r="C11409" s="220"/>
      <c r="D11409" s="220"/>
      <c r="E11409" s="220"/>
      <c r="F11409" s="220"/>
      <c r="G11409" s="220"/>
      <c r="H11409" s="220"/>
      <c r="I11409" s="220"/>
      <c r="J11409" s="220"/>
      <c r="K11409" s="220"/>
      <c r="L11409" s="220"/>
      <c r="M11409" s="326"/>
      <c r="N11409" s="220"/>
      <c r="O11409" s="220"/>
      <c r="P11409" s="220"/>
      <c r="Q11409" s="326"/>
      <c r="R11409" s="326"/>
      <c r="S11409" s="326"/>
      <c r="T11409" s="326"/>
    </row>
    <row r="11410" spans="1:20">
      <c r="A11410" s="220"/>
      <c r="B11410" s="220"/>
      <c r="C11410" s="220"/>
      <c r="D11410" s="220"/>
      <c r="E11410" s="220"/>
      <c r="F11410" s="220"/>
      <c r="G11410" s="220"/>
      <c r="H11410" s="220"/>
      <c r="I11410" s="220"/>
      <c r="J11410" s="220"/>
      <c r="K11410" s="220"/>
      <c r="L11410" s="220"/>
      <c r="M11410" s="326"/>
      <c r="N11410" s="220"/>
      <c r="O11410" s="220"/>
      <c r="P11410" s="220"/>
      <c r="Q11410" s="326"/>
      <c r="R11410" s="326"/>
      <c r="S11410" s="326"/>
      <c r="T11410" s="326"/>
    </row>
    <row r="11411" spans="1:20">
      <c r="A11411" s="220"/>
      <c r="B11411" s="220"/>
      <c r="C11411" s="220"/>
      <c r="D11411" s="220"/>
      <c r="E11411" s="220"/>
      <c r="F11411" s="220"/>
      <c r="G11411" s="220"/>
      <c r="H11411" s="220"/>
      <c r="I11411" s="220"/>
      <c r="J11411" s="220"/>
      <c r="K11411" s="220"/>
      <c r="L11411" s="220"/>
      <c r="M11411" s="326"/>
      <c r="N11411" s="220"/>
      <c r="O11411" s="220"/>
      <c r="P11411" s="220"/>
      <c r="Q11411" s="326"/>
      <c r="R11411" s="326"/>
      <c r="S11411" s="326"/>
      <c r="T11411" s="326"/>
    </row>
    <row r="11412" spans="1:20">
      <c r="A11412" s="220"/>
      <c r="B11412" s="220"/>
      <c r="C11412" s="220"/>
      <c r="D11412" s="220"/>
      <c r="E11412" s="220"/>
      <c r="F11412" s="220"/>
      <c r="G11412" s="220"/>
      <c r="H11412" s="220"/>
      <c r="I11412" s="220"/>
      <c r="J11412" s="220"/>
      <c r="K11412" s="220"/>
      <c r="L11412" s="220"/>
      <c r="M11412" s="326"/>
      <c r="N11412" s="220"/>
      <c r="O11412" s="220"/>
      <c r="P11412" s="220"/>
      <c r="Q11412" s="326"/>
      <c r="R11412" s="326"/>
      <c r="S11412" s="326"/>
      <c r="T11412" s="326"/>
    </row>
    <row r="11413" spans="1:20">
      <c r="A11413" s="220"/>
      <c r="B11413" s="220"/>
      <c r="C11413" s="220"/>
      <c r="D11413" s="220"/>
      <c r="E11413" s="220"/>
      <c r="F11413" s="220"/>
      <c r="G11413" s="220"/>
      <c r="H11413" s="220"/>
      <c r="I11413" s="220"/>
      <c r="J11413" s="220"/>
      <c r="K11413" s="220"/>
      <c r="L11413" s="220"/>
      <c r="M11413" s="326"/>
      <c r="N11413" s="220"/>
      <c r="O11413" s="220"/>
      <c r="P11413" s="220"/>
      <c r="Q11413" s="326"/>
      <c r="R11413" s="326"/>
      <c r="S11413" s="326"/>
      <c r="T11413" s="326"/>
    </row>
    <row r="11414" spans="1:20">
      <c r="A11414" s="220"/>
      <c r="B11414" s="220"/>
      <c r="C11414" s="220"/>
      <c r="D11414" s="220"/>
      <c r="E11414" s="220"/>
      <c r="F11414" s="220"/>
      <c r="G11414" s="220"/>
      <c r="H11414" s="220"/>
      <c r="I11414" s="220"/>
      <c r="J11414" s="220"/>
      <c r="K11414" s="220"/>
      <c r="L11414" s="220"/>
      <c r="M11414" s="326"/>
      <c r="N11414" s="220"/>
      <c r="O11414" s="220"/>
      <c r="P11414" s="220"/>
      <c r="Q11414" s="326"/>
      <c r="R11414" s="326"/>
      <c r="S11414" s="326"/>
      <c r="T11414" s="326"/>
    </row>
    <row r="11415" spans="1:20">
      <c r="A11415" s="220"/>
      <c r="B11415" s="220"/>
      <c r="C11415" s="220"/>
      <c r="D11415" s="220"/>
      <c r="E11415" s="220"/>
      <c r="F11415" s="220"/>
      <c r="G11415" s="220"/>
      <c r="H11415" s="220"/>
      <c r="I11415" s="220"/>
      <c r="J11415" s="220"/>
      <c r="K11415" s="220"/>
      <c r="L11415" s="220"/>
      <c r="M11415" s="326"/>
      <c r="N11415" s="220"/>
      <c r="O11415" s="220"/>
      <c r="P11415" s="220"/>
      <c r="Q11415" s="326"/>
      <c r="R11415" s="326"/>
      <c r="S11415" s="326"/>
      <c r="T11415" s="326"/>
    </row>
    <row r="11416" spans="1:20">
      <c r="A11416" s="220"/>
      <c r="B11416" s="220"/>
      <c r="C11416" s="220"/>
      <c r="D11416" s="220"/>
      <c r="E11416" s="220"/>
      <c r="F11416" s="220"/>
      <c r="G11416" s="220"/>
      <c r="H11416" s="220"/>
      <c r="I11416" s="220"/>
      <c r="J11416" s="220"/>
      <c r="K11416" s="220"/>
      <c r="L11416" s="220"/>
      <c r="M11416" s="326"/>
      <c r="N11416" s="220"/>
      <c r="O11416" s="220"/>
      <c r="P11416" s="220"/>
      <c r="Q11416" s="326"/>
      <c r="R11416" s="326"/>
      <c r="S11416" s="326"/>
      <c r="T11416" s="326"/>
    </row>
    <row r="11417" spans="1:20">
      <c r="A11417" s="220"/>
      <c r="B11417" s="220"/>
      <c r="C11417" s="220"/>
      <c r="D11417" s="220"/>
      <c r="E11417" s="220"/>
      <c r="F11417" s="220"/>
      <c r="G11417" s="220"/>
      <c r="H11417" s="220"/>
      <c r="I11417" s="220"/>
      <c r="J11417" s="220"/>
      <c r="K11417" s="220"/>
      <c r="L11417" s="220"/>
      <c r="M11417" s="326"/>
      <c r="N11417" s="220"/>
      <c r="O11417" s="220"/>
      <c r="P11417" s="220"/>
      <c r="Q11417" s="326"/>
      <c r="R11417" s="326"/>
      <c r="S11417" s="326"/>
      <c r="T11417" s="326"/>
    </row>
    <row r="11418" spans="1:20">
      <c r="A11418" s="220"/>
      <c r="B11418" s="220"/>
      <c r="C11418" s="220"/>
      <c r="D11418" s="220"/>
      <c r="E11418" s="220"/>
      <c r="F11418" s="220"/>
      <c r="G11418" s="220"/>
      <c r="H11418" s="220"/>
      <c r="I11418" s="220"/>
      <c r="J11418" s="220"/>
      <c r="K11418" s="220"/>
      <c r="L11418" s="220"/>
      <c r="M11418" s="326"/>
      <c r="N11418" s="220"/>
      <c r="O11418" s="220"/>
      <c r="P11418" s="220"/>
      <c r="Q11418" s="326"/>
      <c r="R11418" s="326"/>
      <c r="S11418" s="326"/>
      <c r="T11418" s="326"/>
    </row>
    <row r="11419" spans="1:20">
      <c r="A11419" s="220"/>
      <c r="B11419" s="220"/>
      <c r="C11419" s="220"/>
      <c r="D11419" s="220"/>
      <c r="E11419" s="220"/>
      <c r="F11419" s="220"/>
      <c r="G11419" s="220"/>
      <c r="H11419" s="220"/>
      <c r="I11419" s="220"/>
      <c r="J11419" s="220"/>
      <c r="K11419" s="220"/>
      <c r="L11419" s="220"/>
      <c r="M11419" s="326"/>
      <c r="N11419" s="220"/>
      <c r="O11419" s="220"/>
      <c r="P11419" s="220"/>
      <c r="Q11419" s="326"/>
      <c r="R11419" s="326"/>
      <c r="S11419" s="326"/>
      <c r="T11419" s="326"/>
    </row>
    <row r="11420" spans="1:20">
      <c r="A11420" s="220"/>
      <c r="B11420" s="220"/>
      <c r="C11420" s="220"/>
      <c r="D11420" s="220"/>
      <c r="E11420" s="220"/>
      <c r="F11420" s="220"/>
      <c r="G11420" s="220"/>
      <c r="H11420" s="220"/>
      <c r="I11420" s="220"/>
      <c r="J11420" s="220"/>
      <c r="K11420" s="220"/>
      <c r="L11420" s="220"/>
      <c r="M11420" s="326"/>
      <c r="N11420" s="220"/>
      <c r="O11420" s="220"/>
      <c r="P11420" s="220"/>
      <c r="Q11420" s="326"/>
      <c r="R11420" s="326"/>
      <c r="S11420" s="326"/>
      <c r="T11420" s="326"/>
    </row>
    <row r="11421" spans="1:20">
      <c r="A11421" s="220"/>
      <c r="B11421" s="220"/>
      <c r="C11421" s="220"/>
      <c r="D11421" s="220"/>
      <c r="E11421" s="220"/>
      <c r="F11421" s="220"/>
      <c r="G11421" s="220"/>
      <c r="H11421" s="220"/>
      <c r="I11421" s="220"/>
      <c r="J11421" s="220"/>
      <c r="K11421" s="220"/>
      <c r="L11421" s="220"/>
      <c r="M11421" s="326"/>
      <c r="N11421" s="220"/>
      <c r="O11421" s="220"/>
      <c r="P11421" s="220"/>
      <c r="Q11421" s="326"/>
      <c r="R11421" s="326"/>
      <c r="S11421" s="326"/>
      <c r="T11421" s="326"/>
    </row>
    <row r="11422" spans="1:20">
      <c r="A11422" s="220"/>
      <c r="B11422" s="220"/>
      <c r="C11422" s="220"/>
      <c r="D11422" s="220"/>
      <c r="E11422" s="220"/>
      <c r="F11422" s="220"/>
      <c r="G11422" s="220"/>
      <c r="H11422" s="220"/>
      <c r="I11422" s="220"/>
      <c r="J11422" s="220"/>
      <c r="K11422" s="220"/>
      <c r="L11422" s="220"/>
      <c r="M11422" s="326"/>
      <c r="N11422" s="220"/>
      <c r="O11422" s="220"/>
      <c r="P11422" s="220"/>
      <c r="Q11422" s="326"/>
      <c r="R11422" s="326"/>
      <c r="S11422" s="326"/>
      <c r="T11422" s="326"/>
    </row>
    <row r="11423" spans="1:20">
      <c r="A11423" s="220"/>
      <c r="B11423" s="220"/>
      <c r="C11423" s="220"/>
      <c r="D11423" s="220"/>
      <c r="E11423" s="220"/>
      <c r="F11423" s="220"/>
      <c r="G11423" s="220"/>
      <c r="H11423" s="220"/>
      <c r="I11423" s="220"/>
      <c r="J11423" s="220"/>
      <c r="K11423" s="220"/>
      <c r="L11423" s="220"/>
      <c r="M11423" s="326"/>
      <c r="N11423" s="220"/>
      <c r="O11423" s="220"/>
      <c r="P11423" s="220"/>
      <c r="Q11423" s="326"/>
      <c r="R11423" s="326"/>
      <c r="S11423" s="326"/>
      <c r="T11423" s="326"/>
    </row>
    <row r="11424" spans="1:20">
      <c r="A11424" s="220"/>
      <c r="B11424" s="220"/>
      <c r="C11424" s="220"/>
      <c r="D11424" s="220"/>
      <c r="E11424" s="220"/>
      <c r="F11424" s="220"/>
      <c r="G11424" s="220"/>
      <c r="H11424" s="220"/>
      <c r="I11424" s="220"/>
      <c r="J11424" s="220"/>
      <c r="K11424" s="220"/>
      <c r="L11424" s="220"/>
      <c r="M11424" s="326"/>
      <c r="N11424" s="220"/>
      <c r="O11424" s="220"/>
      <c r="P11424" s="220"/>
      <c r="Q11424" s="326"/>
      <c r="R11424" s="326"/>
      <c r="S11424" s="326"/>
      <c r="T11424" s="326"/>
    </row>
    <row r="11425" spans="1:20">
      <c r="A11425" s="220"/>
      <c r="B11425" s="220"/>
      <c r="C11425" s="220"/>
      <c r="D11425" s="220"/>
      <c r="E11425" s="220"/>
      <c r="F11425" s="220"/>
      <c r="G11425" s="220"/>
      <c r="H11425" s="220"/>
      <c r="I11425" s="220"/>
      <c r="J11425" s="220"/>
      <c r="K11425" s="220"/>
      <c r="L11425" s="220"/>
      <c r="M11425" s="326"/>
      <c r="N11425" s="220"/>
      <c r="O11425" s="220"/>
      <c r="P11425" s="220"/>
      <c r="Q11425" s="326"/>
      <c r="R11425" s="326"/>
      <c r="S11425" s="326"/>
      <c r="T11425" s="326"/>
    </row>
    <row r="11426" spans="1:20">
      <c r="A11426" s="220"/>
      <c r="B11426" s="220"/>
      <c r="C11426" s="220"/>
      <c r="D11426" s="220"/>
      <c r="E11426" s="220"/>
      <c r="F11426" s="220"/>
      <c r="G11426" s="220"/>
      <c r="H11426" s="220"/>
      <c r="I11426" s="220"/>
      <c r="J11426" s="220"/>
      <c r="K11426" s="220"/>
      <c r="L11426" s="220"/>
      <c r="M11426" s="326"/>
      <c r="N11426" s="220"/>
      <c r="O11426" s="220"/>
      <c r="P11426" s="220"/>
      <c r="Q11426" s="326"/>
      <c r="R11426" s="326"/>
      <c r="S11426" s="326"/>
      <c r="T11426" s="326"/>
    </row>
    <row r="11427" spans="1:20">
      <c r="A11427" s="220"/>
      <c r="B11427" s="220"/>
      <c r="C11427" s="220"/>
      <c r="D11427" s="220"/>
      <c r="E11427" s="220"/>
      <c r="F11427" s="220"/>
      <c r="G11427" s="220"/>
      <c r="H11427" s="220"/>
      <c r="I11427" s="220"/>
      <c r="J11427" s="220"/>
      <c r="K11427" s="220"/>
      <c r="L11427" s="220"/>
      <c r="M11427" s="326"/>
      <c r="N11427" s="220"/>
      <c r="O11427" s="220"/>
      <c r="P11427" s="220"/>
      <c r="Q11427" s="326"/>
      <c r="R11427" s="326"/>
      <c r="S11427" s="326"/>
      <c r="T11427" s="326"/>
    </row>
    <row r="11428" spans="1:20">
      <c r="A11428" s="220"/>
      <c r="B11428" s="220"/>
      <c r="C11428" s="220"/>
      <c r="D11428" s="220"/>
      <c r="E11428" s="220"/>
      <c r="F11428" s="220"/>
      <c r="G11428" s="220"/>
      <c r="H11428" s="220"/>
      <c r="I11428" s="220"/>
      <c r="J11428" s="220"/>
      <c r="K11428" s="220"/>
      <c r="L11428" s="220"/>
      <c r="M11428" s="326"/>
      <c r="N11428" s="220"/>
      <c r="O11428" s="220"/>
      <c r="P11428" s="220"/>
      <c r="Q11428" s="326"/>
      <c r="R11428" s="326"/>
      <c r="S11428" s="326"/>
      <c r="T11428" s="326"/>
    </row>
    <row r="11429" spans="1:20">
      <c r="A11429" s="220"/>
      <c r="B11429" s="220"/>
      <c r="C11429" s="220"/>
      <c r="D11429" s="220"/>
      <c r="E11429" s="220"/>
      <c r="F11429" s="220"/>
      <c r="G11429" s="220"/>
      <c r="H11429" s="220"/>
      <c r="I11429" s="220"/>
      <c r="J11429" s="220"/>
      <c r="K11429" s="220"/>
      <c r="L11429" s="220"/>
      <c r="M11429" s="326"/>
      <c r="N11429" s="220"/>
      <c r="O11429" s="220"/>
      <c r="P11429" s="220"/>
      <c r="Q11429" s="326"/>
      <c r="R11429" s="326"/>
      <c r="S11429" s="326"/>
      <c r="T11429" s="326"/>
    </row>
    <row r="11430" spans="1:20">
      <c r="A11430" s="220"/>
      <c r="B11430" s="220"/>
      <c r="C11430" s="220"/>
      <c r="D11430" s="220"/>
      <c r="E11430" s="220"/>
      <c r="F11430" s="220"/>
      <c r="G11430" s="220"/>
      <c r="H11430" s="220"/>
      <c r="I11430" s="220"/>
      <c r="J11430" s="220"/>
      <c r="K11430" s="220"/>
      <c r="L11430" s="220"/>
      <c r="M11430" s="326"/>
      <c r="N11430" s="220"/>
      <c r="O11430" s="220"/>
      <c r="P11430" s="220"/>
      <c r="Q11430" s="326"/>
      <c r="R11430" s="326"/>
      <c r="S11430" s="326"/>
      <c r="T11430" s="326"/>
    </row>
    <row r="11431" spans="1:20">
      <c r="A11431" s="220"/>
      <c r="B11431" s="220"/>
      <c r="C11431" s="220"/>
      <c r="D11431" s="220"/>
      <c r="E11431" s="220"/>
      <c r="F11431" s="220"/>
      <c r="G11431" s="220"/>
      <c r="H11431" s="220"/>
      <c r="I11431" s="220"/>
      <c r="J11431" s="220"/>
      <c r="K11431" s="220"/>
      <c r="L11431" s="220"/>
      <c r="M11431" s="326"/>
      <c r="N11431" s="220"/>
      <c r="O11431" s="220"/>
      <c r="P11431" s="220"/>
      <c r="Q11431" s="326"/>
      <c r="R11431" s="326"/>
      <c r="S11431" s="326"/>
      <c r="T11431" s="326"/>
    </row>
    <row r="11432" spans="1:20">
      <c r="A11432" s="220"/>
      <c r="B11432" s="220"/>
      <c r="C11432" s="220"/>
      <c r="D11432" s="220"/>
      <c r="E11432" s="220"/>
      <c r="F11432" s="220"/>
      <c r="G11432" s="220"/>
      <c r="H11432" s="220"/>
      <c r="I11432" s="220"/>
      <c r="J11432" s="220"/>
      <c r="K11432" s="220"/>
      <c r="L11432" s="220"/>
      <c r="M11432" s="326"/>
      <c r="N11432" s="220"/>
      <c r="O11432" s="220"/>
      <c r="P11432" s="220"/>
      <c r="Q11432" s="326"/>
      <c r="R11432" s="326"/>
      <c r="S11432" s="326"/>
      <c r="T11432" s="326"/>
    </row>
    <row r="11433" spans="1:20">
      <c r="A11433" s="220"/>
      <c r="B11433" s="220"/>
      <c r="C11433" s="220"/>
      <c r="D11433" s="220"/>
      <c r="E11433" s="220"/>
      <c r="F11433" s="220"/>
      <c r="G11433" s="220"/>
      <c r="H11433" s="220"/>
      <c r="I11433" s="220"/>
      <c r="J11433" s="220"/>
      <c r="K11433" s="220"/>
      <c r="L11433" s="220"/>
      <c r="M11433" s="326"/>
      <c r="N11433" s="220"/>
      <c r="O11433" s="220"/>
      <c r="P11433" s="220"/>
      <c r="Q11433" s="326"/>
      <c r="R11433" s="326"/>
      <c r="S11433" s="326"/>
      <c r="T11433" s="326"/>
    </row>
    <row r="11434" spans="1:20">
      <c r="A11434" s="220"/>
      <c r="B11434" s="220"/>
      <c r="C11434" s="220"/>
      <c r="D11434" s="220"/>
      <c r="E11434" s="220"/>
      <c r="F11434" s="220"/>
      <c r="G11434" s="220"/>
      <c r="H11434" s="220"/>
      <c r="I11434" s="220"/>
      <c r="J11434" s="220"/>
      <c r="K11434" s="220"/>
      <c r="L11434" s="220"/>
      <c r="M11434" s="326"/>
      <c r="N11434" s="220"/>
      <c r="O11434" s="220"/>
      <c r="P11434" s="220"/>
      <c r="Q11434" s="326"/>
      <c r="R11434" s="326"/>
      <c r="S11434" s="326"/>
      <c r="T11434" s="326"/>
    </row>
    <row r="11435" spans="1:20">
      <c r="A11435" s="220"/>
      <c r="B11435" s="220"/>
      <c r="C11435" s="220"/>
      <c r="D11435" s="220"/>
      <c r="E11435" s="220"/>
      <c r="F11435" s="220"/>
      <c r="G11435" s="220"/>
      <c r="H11435" s="220"/>
      <c r="I11435" s="220"/>
      <c r="J11435" s="220"/>
      <c r="K11435" s="220"/>
      <c r="L11435" s="220"/>
      <c r="M11435" s="326"/>
      <c r="N11435" s="220"/>
      <c r="O11435" s="220"/>
      <c r="P11435" s="220"/>
      <c r="Q11435" s="326"/>
      <c r="R11435" s="326"/>
      <c r="S11435" s="326"/>
      <c r="T11435" s="326"/>
    </row>
    <row r="11436" spans="1:20">
      <c r="A11436" s="220"/>
      <c r="B11436" s="220"/>
      <c r="C11436" s="220"/>
      <c r="D11436" s="220"/>
      <c r="E11436" s="220"/>
      <c r="F11436" s="220"/>
      <c r="G11436" s="220"/>
      <c r="H11436" s="220"/>
      <c r="I11436" s="220"/>
      <c r="J11436" s="220"/>
      <c r="K11436" s="220"/>
      <c r="L11436" s="220"/>
      <c r="M11436" s="326"/>
      <c r="N11436" s="220"/>
      <c r="O11436" s="220"/>
      <c r="P11436" s="220"/>
      <c r="Q11436" s="326"/>
      <c r="R11436" s="326"/>
      <c r="S11436" s="326"/>
      <c r="T11436" s="326"/>
    </row>
    <row r="11437" spans="1:20">
      <c r="A11437" s="220"/>
      <c r="B11437" s="220"/>
      <c r="C11437" s="220"/>
      <c r="D11437" s="220"/>
      <c r="E11437" s="220"/>
      <c r="F11437" s="220"/>
      <c r="G11437" s="220"/>
      <c r="H11437" s="220"/>
      <c r="I11437" s="220"/>
      <c r="J11437" s="220"/>
      <c r="K11437" s="220"/>
      <c r="L11437" s="220"/>
      <c r="M11437" s="326"/>
      <c r="N11437" s="220"/>
      <c r="O11437" s="220"/>
      <c r="P11437" s="220"/>
      <c r="Q11437" s="326"/>
      <c r="R11437" s="326"/>
      <c r="S11437" s="326"/>
      <c r="T11437" s="326"/>
    </row>
    <row r="11438" spans="1:20">
      <c r="A11438" s="220"/>
      <c r="B11438" s="220"/>
      <c r="C11438" s="220"/>
      <c r="D11438" s="220"/>
      <c r="E11438" s="220"/>
      <c r="F11438" s="220"/>
      <c r="G11438" s="220"/>
      <c r="H11438" s="220"/>
      <c r="I11438" s="220"/>
      <c r="J11438" s="220"/>
      <c r="K11438" s="220"/>
      <c r="L11438" s="220"/>
      <c r="M11438" s="326"/>
      <c r="N11438" s="220"/>
      <c r="O11438" s="220"/>
      <c r="P11438" s="220"/>
      <c r="Q11438" s="326"/>
      <c r="R11438" s="326"/>
      <c r="S11438" s="326"/>
      <c r="T11438" s="326"/>
    </row>
    <row r="11439" spans="1:20">
      <c r="A11439" s="220"/>
      <c r="B11439" s="220"/>
      <c r="C11439" s="220"/>
      <c r="D11439" s="220"/>
      <c r="E11439" s="220"/>
      <c r="F11439" s="220"/>
      <c r="G11439" s="220"/>
      <c r="H11439" s="220"/>
      <c r="I11439" s="220"/>
      <c r="J11439" s="220"/>
      <c r="K11439" s="220"/>
      <c r="L11439" s="220"/>
      <c r="M11439" s="326"/>
      <c r="N11439" s="220"/>
      <c r="O11439" s="220"/>
      <c r="P11439" s="220"/>
      <c r="Q11439" s="326"/>
      <c r="R11439" s="326"/>
      <c r="S11439" s="326"/>
      <c r="T11439" s="326"/>
    </row>
    <row r="11440" spans="1:20">
      <c r="A11440" s="220"/>
      <c r="B11440" s="220"/>
      <c r="C11440" s="220"/>
      <c r="D11440" s="220"/>
      <c r="E11440" s="220"/>
      <c r="F11440" s="220"/>
      <c r="G11440" s="220"/>
      <c r="H11440" s="220"/>
      <c r="I11440" s="220"/>
      <c r="J11440" s="220"/>
      <c r="K11440" s="220"/>
      <c r="L11440" s="220"/>
      <c r="M11440" s="326"/>
      <c r="N11440" s="220"/>
      <c r="O11440" s="220"/>
      <c r="P11440" s="220"/>
      <c r="Q11440" s="326"/>
      <c r="R11440" s="326"/>
      <c r="S11440" s="326"/>
      <c r="T11440" s="326"/>
    </row>
    <row r="11441" spans="1:20">
      <c r="A11441" s="220"/>
      <c r="B11441" s="220"/>
      <c r="C11441" s="220"/>
      <c r="D11441" s="220"/>
      <c r="E11441" s="220"/>
      <c r="F11441" s="220"/>
      <c r="G11441" s="220"/>
      <c r="H11441" s="220"/>
      <c r="I11441" s="220"/>
      <c r="J11441" s="220"/>
      <c r="K11441" s="220"/>
      <c r="L11441" s="220"/>
      <c r="M11441" s="326"/>
      <c r="N11441" s="220"/>
      <c r="O11441" s="220"/>
      <c r="P11441" s="220"/>
      <c r="Q11441" s="326"/>
      <c r="R11441" s="326"/>
      <c r="S11441" s="326"/>
      <c r="T11441" s="326"/>
    </row>
    <row r="11442" spans="1:20">
      <c r="A11442" s="220"/>
      <c r="B11442" s="220"/>
      <c r="C11442" s="220"/>
      <c r="D11442" s="220"/>
      <c r="E11442" s="220"/>
      <c r="F11442" s="220"/>
      <c r="G11442" s="220"/>
      <c r="H11442" s="220"/>
      <c r="I11442" s="220"/>
      <c r="J11442" s="220"/>
      <c r="K11442" s="220"/>
      <c r="L11442" s="220"/>
      <c r="M11442" s="326"/>
      <c r="N11442" s="220"/>
      <c r="O11442" s="220"/>
      <c r="P11442" s="220"/>
      <c r="Q11442" s="326"/>
      <c r="R11442" s="326"/>
      <c r="S11442" s="326"/>
      <c r="T11442" s="326"/>
    </row>
    <row r="11443" spans="1:20">
      <c r="A11443" s="220"/>
      <c r="B11443" s="220"/>
      <c r="C11443" s="220"/>
      <c r="D11443" s="220"/>
      <c r="E11443" s="220"/>
      <c r="F11443" s="220"/>
      <c r="G11443" s="220"/>
      <c r="H11443" s="220"/>
      <c r="I11443" s="220"/>
      <c r="J11443" s="220"/>
      <c r="K11443" s="220"/>
      <c r="L11443" s="220"/>
      <c r="M11443" s="326"/>
      <c r="N11443" s="220"/>
      <c r="O11443" s="220"/>
      <c r="P11443" s="220"/>
      <c r="Q11443" s="326"/>
      <c r="R11443" s="326"/>
      <c r="S11443" s="326"/>
      <c r="T11443" s="326"/>
    </row>
    <row r="11444" spans="1:20">
      <c r="A11444" s="220"/>
      <c r="B11444" s="220"/>
      <c r="C11444" s="220"/>
      <c r="D11444" s="220"/>
      <c r="E11444" s="220"/>
      <c r="F11444" s="220"/>
      <c r="G11444" s="220"/>
      <c r="H11444" s="220"/>
      <c r="I11444" s="220"/>
      <c r="J11444" s="220"/>
      <c r="K11444" s="220"/>
      <c r="L11444" s="220"/>
      <c r="M11444" s="326"/>
      <c r="N11444" s="220"/>
      <c r="O11444" s="220"/>
      <c r="P11444" s="220"/>
      <c r="Q11444" s="326"/>
      <c r="R11444" s="326"/>
      <c r="S11444" s="326"/>
      <c r="T11444" s="326"/>
    </row>
    <row r="11445" spans="1:20">
      <c r="A11445" s="220"/>
      <c r="B11445" s="220"/>
      <c r="C11445" s="220"/>
      <c r="D11445" s="220"/>
      <c r="E11445" s="220"/>
      <c r="F11445" s="220"/>
      <c r="G11445" s="220"/>
      <c r="H11445" s="220"/>
      <c r="I11445" s="220"/>
      <c r="J11445" s="220"/>
      <c r="K11445" s="220"/>
      <c r="L11445" s="220"/>
      <c r="M11445" s="326"/>
      <c r="N11445" s="220"/>
      <c r="O11445" s="220"/>
      <c r="P11445" s="220"/>
      <c r="Q11445" s="326"/>
      <c r="R11445" s="326"/>
      <c r="S11445" s="326"/>
      <c r="T11445" s="326"/>
    </row>
    <row r="11446" spans="1:20">
      <c r="A11446" s="220"/>
      <c r="B11446" s="220"/>
      <c r="C11446" s="220"/>
      <c r="D11446" s="220"/>
      <c r="E11446" s="220"/>
      <c r="F11446" s="220"/>
      <c r="G11446" s="220"/>
      <c r="H11446" s="220"/>
      <c r="I11446" s="220"/>
      <c r="J11446" s="220"/>
      <c r="K11446" s="220"/>
      <c r="L11446" s="220"/>
      <c r="M11446" s="326"/>
      <c r="N11446" s="220"/>
      <c r="O11446" s="220"/>
      <c r="P11446" s="220"/>
      <c r="Q11446" s="326"/>
      <c r="R11446" s="326"/>
      <c r="S11446" s="326"/>
      <c r="T11446" s="326"/>
    </row>
    <row r="11447" spans="1:20">
      <c r="A11447" s="220"/>
      <c r="B11447" s="220"/>
      <c r="C11447" s="220"/>
      <c r="D11447" s="220"/>
      <c r="E11447" s="220"/>
      <c r="F11447" s="220"/>
      <c r="G11447" s="220"/>
      <c r="H11447" s="220"/>
      <c r="I11447" s="220"/>
      <c r="J11447" s="220"/>
      <c r="K11447" s="220"/>
      <c r="L11447" s="220"/>
      <c r="M11447" s="326"/>
      <c r="N11447" s="220"/>
      <c r="O11447" s="220"/>
      <c r="P11447" s="220"/>
      <c r="Q11447" s="326"/>
      <c r="R11447" s="326"/>
      <c r="S11447" s="326"/>
      <c r="T11447" s="326"/>
    </row>
    <row r="11448" spans="1:20">
      <c r="A11448" s="220"/>
      <c r="B11448" s="220"/>
      <c r="C11448" s="220"/>
      <c r="D11448" s="220"/>
      <c r="E11448" s="220"/>
      <c r="F11448" s="220"/>
      <c r="G11448" s="220"/>
      <c r="H11448" s="220"/>
      <c r="I11448" s="220"/>
      <c r="J11448" s="220"/>
      <c r="K11448" s="220"/>
      <c r="L11448" s="220"/>
      <c r="M11448" s="326"/>
      <c r="N11448" s="220"/>
      <c r="O11448" s="220"/>
      <c r="P11448" s="220"/>
      <c r="Q11448" s="326"/>
      <c r="R11448" s="326"/>
      <c r="S11448" s="326"/>
      <c r="T11448" s="326"/>
    </row>
    <row r="11449" spans="1:20">
      <c r="A11449" s="220"/>
      <c r="B11449" s="220"/>
      <c r="C11449" s="220"/>
      <c r="D11449" s="220"/>
      <c r="E11449" s="220"/>
      <c r="F11449" s="220"/>
      <c r="G11449" s="220"/>
      <c r="H11449" s="220"/>
      <c r="I11449" s="220"/>
      <c r="J11449" s="220"/>
      <c r="K11449" s="220"/>
      <c r="L11449" s="220"/>
      <c r="M11449" s="326"/>
      <c r="N11449" s="220"/>
      <c r="O11449" s="220"/>
      <c r="P11449" s="220"/>
      <c r="Q11449" s="326"/>
      <c r="R11449" s="326"/>
      <c r="S11449" s="326"/>
      <c r="T11449" s="326"/>
    </row>
    <row r="11450" spans="1:20">
      <c r="A11450" s="220"/>
      <c r="B11450" s="220"/>
      <c r="C11450" s="220"/>
      <c r="D11450" s="220"/>
      <c r="E11450" s="220"/>
      <c r="F11450" s="220"/>
      <c r="G11450" s="220"/>
      <c r="H11450" s="220"/>
      <c r="I11450" s="220"/>
      <c r="J11450" s="220"/>
      <c r="K11450" s="220"/>
      <c r="L11450" s="220"/>
      <c r="M11450" s="326"/>
      <c r="N11450" s="220"/>
      <c r="O11450" s="220"/>
      <c r="P11450" s="220"/>
      <c r="Q11450" s="326"/>
      <c r="R11450" s="326"/>
      <c r="S11450" s="326"/>
      <c r="T11450" s="326"/>
    </row>
    <row r="11451" spans="1:20">
      <c r="A11451" s="220"/>
      <c r="B11451" s="220"/>
      <c r="C11451" s="220"/>
      <c r="D11451" s="220"/>
      <c r="E11451" s="220"/>
      <c r="F11451" s="220"/>
      <c r="G11451" s="220"/>
      <c r="H11451" s="220"/>
      <c r="I11451" s="220"/>
      <c r="J11451" s="220"/>
      <c r="K11451" s="220"/>
      <c r="L11451" s="220"/>
      <c r="M11451" s="326"/>
      <c r="N11451" s="220"/>
      <c r="O11451" s="220"/>
      <c r="P11451" s="220"/>
      <c r="Q11451" s="326"/>
      <c r="R11451" s="326"/>
      <c r="S11451" s="326"/>
      <c r="T11451" s="326"/>
    </row>
    <row r="11452" spans="1:20">
      <c r="A11452" s="220"/>
      <c r="B11452" s="220"/>
      <c r="C11452" s="220"/>
      <c r="D11452" s="220"/>
      <c r="E11452" s="220"/>
      <c r="F11452" s="220"/>
      <c r="G11452" s="220"/>
      <c r="H11452" s="220"/>
      <c r="I11452" s="220"/>
      <c r="J11452" s="220"/>
      <c r="K11452" s="220"/>
      <c r="L11452" s="220"/>
      <c r="M11452" s="326"/>
      <c r="N11452" s="220"/>
      <c r="O11452" s="220"/>
      <c r="P11452" s="220"/>
      <c r="Q11452" s="326"/>
      <c r="R11452" s="326"/>
      <c r="S11452" s="326"/>
      <c r="T11452" s="326"/>
    </row>
    <row r="11453" spans="1:20">
      <c r="A11453" s="220"/>
      <c r="B11453" s="220"/>
      <c r="C11453" s="220"/>
      <c r="D11453" s="220"/>
      <c r="E11453" s="220"/>
      <c r="F11453" s="220"/>
      <c r="G11453" s="220"/>
      <c r="H11453" s="220"/>
      <c r="I11453" s="220"/>
      <c r="J11453" s="220"/>
      <c r="K11453" s="220"/>
      <c r="L11453" s="220"/>
      <c r="M11453" s="326"/>
      <c r="N11453" s="220"/>
      <c r="O11453" s="220"/>
      <c r="P11453" s="220"/>
      <c r="Q11453" s="326"/>
      <c r="R11453" s="326"/>
      <c r="S11453" s="326"/>
      <c r="T11453" s="326"/>
    </row>
    <row r="11454" spans="1:20">
      <c r="A11454" s="220"/>
      <c r="B11454" s="220"/>
      <c r="C11454" s="220"/>
      <c r="D11454" s="220"/>
      <c r="E11454" s="220"/>
      <c r="F11454" s="220"/>
      <c r="G11454" s="220"/>
      <c r="H11454" s="220"/>
      <c r="I11454" s="220"/>
      <c r="J11454" s="220"/>
      <c r="K11454" s="220"/>
      <c r="L11454" s="220"/>
      <c r="M11454" s="326"/>
      <c r="N11454" s="220"/>
      <c r="O11454" s="220"/>
      <c r="P11454" s="220"/>
      <c r="Q11454" s="326"/>
      <c r="R11454" s="326"/>
      <c r="S11454" s="326"/>
      <c r="T11454" s="326"/>
    </row>
    <row r="11455" spans="1:20">
      <c r="A11455" s="220"/>
      <c r="B11455" s="220"/>
      <c r="C11455" s="220"/>
      <c r="D11455" s="220"/>
      <c r="E11455" s="220"/>
      <c r="F11455" s="220"/>
      <c r="G11455" s="220"/>
      <c r="H11455" s="220"/>
      <c r="I11455" s="220"/>
      <c r="J11455" s="220"/>
      <c r="K11455" s="220"/>
      <c r="L11455" s="220"/>
      <c r="M11455" s="326"/>
      <c r="N11455" s="220"/>
      <c r="O11455" s="220"/>
      <c r="P11455" s="220"/>
      <c r="Q11455" s="326"/>
      <c r="R11455" s="326"/>
      <c r="S11455" s="326"/>
      <c r="T11455" s="326"/>
    </row>
    <row r="11456" spans="1:20">
      <c r="A11456" s="220"/>
      <c r="B11456" s="220"/>
      <c r="C11456" s="220"/>
      <c r="D11456" s="220"/>
      <c r="E11456" s="220"/>
      <c r="F11456" s="220"/>
      <c r="G11456" s="220"/>
      <c r="H11456" s="220"/>
      <c r="I11456" s="220"/>
      <c r="J11456" s="220"/>
      <c r="K11456" s="220"/>
      <c r="L11456" s="220"/>
      <c r="M11456" s="326"/>
      <c r="N11456" s="220"/>
      <c r="O11456" s="220"/>
      <c r="P11456" s="220"/>
      <c r="Q11456" s="326"/>
      <c r="R11456" s="326"/>
      <c r="S11456" s="326"/>
      <c r="T11456" s="326"/>
    </row>
    <row r="11457" spans="1:20">
      <c r="A11457" s="220"/>
      <c r="B11457" s="220"/>
      <c r="C11457" s="220"/>
      <c r="D11457" s="220"/>
      <c r="E11457" s="220"/>
      <c r="F11457" s="220"/>
      <c r="G11457" s="220"/>
      <c r="H11457" s="220"/>
      <c r="I11457" s="220"/>
      <c r="J11457" s="220"/>
      <c r="K11457" s="220"/>
      <c r="L11457" s="220"/>
      <c r="M11457" s="326"/>
      <c r="N11457" s="220"/>
      <c r="O11457" s="220"/>
      <c r="P11457" s="220"/>
      <c r="Q11457" s="326"/>
      <c r="R11457" s="326"/>
      <c r="S11457" s="326"/>
      <c r="T11457" s="326"/>
    </row>
    <row r="11458" spans="1:20">
      <c r="A11458" s="220"/>
      <c r="B11458" s="220"/>
      <c r="C11458" s="220"/>
      <c r="D11458" s="220"/>
      <c r="E11458" s="220"/>
      <c r="F11458" s="220"/>
      <c r="G11458" s="220"/>
      <c r="H11458" s="220"/>
      <c r="I11458" s="220"/>
      <c r="J11458" s="220"/>
      <c r="K11458" s="220"/>
      <c r="L11458" s="220"/>
      <c r="M11458" s="326"/>
      <c r="N11458" s="220"/>
      <c r="O11458" s="220"/>
      <c r="P11458" s="220"/>
      <c r="Q11458" s="326"/>
      <c r="R11458" s="326"/>
      <c r="S11458" s="326"/>
      <c r="T11458" s="326"/>
    </row>
    <row r="11459" spans="1:20">
      <c r="A11459" s="220"/>
      <c r="B11459" s="220"/>
      <c r="C11459" s="220"/>
      <c r="D11459" s="220"/>
      <c r="E11459" s="220"/>
      <c r="F11459" s="220"/>
      <c r="G11459" s="220"/>
      <c r="H11459" s="220"/>
      <c r="I11459" s="220"/>
      <c r="J11459" s="220"/>
      <c r="K11459" s="220"/>
      <c r="L11459" s="220"/>
      <c r="M11459" s="326"/>
      <c r="N11459" s="220"/>
      <c r="O11459" s="220"/>
      <c r="P11459" s="220"/>
      <c r="Q11459" s="326"/>
      <c r="R11459" s="326"/>
      <c r="S11459" s="326"/>
      <c r="T11459" s="326"/>
    </row>
    <row r="11460" spans="1:20">
      <c r="A11460" s="220"/>
      <c r="B11460" s="220"/>
      <c r="C11460" s="220"/>
      <c r="D11460" s="220"/>
      <c r="E11460" s="220"/>
      <c r="F11460" s="220"/>
      <c r="G11460" s="220"/>
      <c r="H11460" s="220"/>
      <c r="I11460" s="220"/>
      <c r="J11460" s="220"/>
      <c r="K11460" s="220"/>
      <c r="L11460" s="220"/>
      <c r="M11460" s="326"/>
      <c r="N11460" s="220"/>
      <c r="O11460" s="220"/>
      <c r="P11460" s="220"/>
      <c r="Q11460" s="326"/>
      <c r="R11460" s="326"/>
      <c r="S11460" s="326"/>
      <c r="T11460" s="326"/>
    </row>
    <row r="11461" spans="1:20">
      <c r="A11461" s="220"/>
      <c r="B11461" s="220"/>
      <c r="C11461" s="220"/>
      <c r="D11461" s="220"/>
      <c r="E11461" s="220"/>
      <c r="F11461" s="220"/>
      <c r="G11461" s="220"/>
      <c r="H11461" s="220"/>
      <c r="I11461" s="220"/>
      <c r="J11461" s="220"/>
      <c r="K11461" s="220"/>
      <c r="L11461" s="220"/>
      <c r="M11461" s="326"/>
      <c r="N11461" s="220"/>
      <c r="O11461" s="220"/>
      <c r="P11461" s="220"/>
      <c r="Q11461" s="326"/>
      <c r="R11461" s="326"/>
      <c r="S11461" s="326"/>
      <c r="T11461" s="326"/>
    </row>
    <row r="11462" spans="1:20">
      <c r="A11462" s="220"/>
      <c r="B11462" s="220"/>
      <c r="C11462" s="220"/>
      <c r="D11462" s="220"/>
      <c r="E11462" s="220"/>
      <c r="F11462" s="220"/>
      <c r="G11462" s="220"/>
      <c r="H11462" s="220"/>
      <c r="I11462" s="220"/>
      <c r="J11462" s="220"/>
      <c r="K11462" s="220"/>
      <c r="L11462" s="220"/>
      <c r="M11462" s="326"/>
      <c r="N11462" s="220"/>
      <c r="O11462" s="220"/>
      <c r="P11462" s="220"/>
      <c r="Q11462" s="326"/>
      <c r="R11462" s="326"/>
      <c r="S11462" s="326"/>
      <c r="T11462" s="326"/>
    </row>
    <row r="11463" spans="1:20">
      <c r="A11463" s="220"/>
      <c r="B11463" s="220"/>
      <c r="C11463" s="220"/>
      <c r="D11463" s="220"/>
      <c r="E11463" s="220"/>
      <c r="F11463" s="220"/>
      <c r="G11463" s="220"/>
      <c r="H11463" s="220"/>
      <c r="I11463" s="220"/>
      <c r="J11463" s="220"/>
      <c r="K11463" s="220"/>
      <c r="L11463" s="220"/>
      <c r="M11463" s="326"/>
      <c r="N11463" s="220"/>
      <c r="O11463" s="220"/>
      <c r="P11463" s="220"/>
      <c r="Q11463" s="326"/>
      <c r="R11463" s="326"/>
      <c r="S11463" s="326"/>
      <c r="T11463" s="326"/>
    </row>
    <row r="11464" spans="1:20">
      <c r="A11464" s="220"/>
      <c r="B11464" s="220"/>
      <c r="C11464" s="220"/>
      <c r="D11464" s="220"/>
      <c r="E11464" s="220"/>
      <c r="F11464" s="220"/>
      <c r="G11464" s="220"/>
      <c r="H11464" s="220"/>
      <c r="I11464" s="220"/>
      <c r="J11464" s="220"/>
      <c r="K11464" s="220"/>
      <c r="L11464" s="220"/>
      <c r="M11464" s="326"/>
      <c r="N11464" s="220"/>
      <c r="O11464" s="220"/>
      <c r="P11464" s="220"/>
      <c r="Q11464" s="326"/>
      <c r="R11464" s="326"/>
      <c r="S11464" s="326"/>
      <c r="T11464" s="326"/>
    </row>
    <row r="11465" spans="1:20">
      <c r="A11465" s="220"/>
      <c r="B11465" s="220"/>
      <c r="C11465" s="220"/>
      <c r="D11465" s="220"/>
      <c r="E11465" s="220"/>
      <c r="F11465" s="220"/>
      <c r="G11465" s="220"/>
      <c r="H11465" s="220"/>
      <c r="I11465" s="220"/>
      <c r="J11465" s="220"/>
      <c r="K11465" s="220"/>
      <c r="L11465" s="220"/>
      <c r="M11465" s="326"/>
      <c r="N11465" s="220"/>
      <c r="O11465" s="220"/>
      <c r="P11465" s="220"/>
      <c r="Q11465" s="326"/>
      <c r="R11465" s="326"/>
      <c r="S11465" s="326"/>
      <c r="T11465" s="326"/>
    </row>
    <row r="11466" spans="1:20">
      <c r="A11466" s="220"/>
      <c r="B11466" s="220"/>
      <c r="C11466" s="220"/>
      <c r="D11466" s="220"/>
      <c r="E11466" s="220"/>
      <c r="F11466" s="220"/>
      <c r="G11466" s="220"/>
      <c r="H11466" s="220"/>
      <c r="I11466" s="220"/>
      <c r="J11466" s="220"/>
      <c r="K11466" s="220"/>
      <c r="L11466" s="220"/>
      <c r="M11466" s="326"/>
      <c r="N11466" s="220"/>
      <c r="O11466" s="220"/>
      <c r="P11466" s="220"/>
      <c r="Q11466" s="326"/>
      <c r="R11466" s="326"/>
      <c r="S11466" s="326"/>
      <c r="T11466" s="326"/>
    </row>
    <row r="11467" spans="1:20">
      <c r="A11467" s="220"/>
      <c r="B11467" s="220"/>
      <c r="C11467" s="220"/>
      <c r="D11467" s="220"/>
      <c r="E11467" s="220"/>
      <c r="F11467" s="220"/>
      <c r="G11467" s="220"/>
      <c r="H11467" s="220"/>
      <c r="I11467" s="220"/>
      <c r="J11467" s="220"/>
      <c r="K11467" s="220"/>
      <c r="L11467" s="220"/>
      <c r="M11467" s="326"/>
      <c r="N11467" s="220"/>
      <c r="O11467" s="220"/>
      <c r="P11467" s="220"/>
      <c r="Q11467" s="326"/>
      <c r="R11467" s="326"/>
      <c r="S11467" s="326"/>
      <c r="T11467" s="326"/>
    </row>
    <row r="11468" spans="1:20">
      <c r="A11468" s="220"/>
      <c r="B11468" s="220"/>
      <c r="C11468" s="220"/>
      <c r="D11468" s="220"/>
      <c r="E11468" s="220"/>
      <c r="F11468" s="220"/>
      <c r="G11468" s="220"/>
      <c r="H11468" s="220"/>
      <c r="I11468" s="220"/>
      <c r="J11468" s="220"/>
      <c r="K11468" s="220"/>
      <c r="L11468" s="220"/>
      <c r="M11468" s="326"/>
      <c r="N11468" s="220"/>
      <c r="O11468" s="220"/>
      <c r="P11468" s="220"/>
      <c r="Q11468" s="326"/>
      <c r="R11468" s="326"/>
      <c r="S11468" s="326"/>
      <c r="T11468" s="326"/>
    </row>
    <row r="11469" spans="1:20">
      <c r="A11469" s="220"/>
      <c r="B11469" s="220"/>
      <c r="C11469" s="220"/>
      <c r="D11469" s="220"/>
      <c r="E11469" s="220"/>
      <c r="F11469" s="220"/>
      <c r="G11469" s="220"/>
      <c r="H11469" s="220"/>
      <c r="I11469" s="220"/>
      <c r="J11469" s="220"/>
      <c r="K11469" s="220"/>
      <c r="L11469" s="220"/>
      <c r="M11469" s="326"/>
      <c r="N11469" s="220"/>
      <c r="O11469" s="220"/>
      <c r="P11469" s="220"/>
      <c r="Q11469" s="326"/>
      <c r="R11469" s="326"/>
      <c r="S11469" s="326"/>
      <c r="T11469" s="326"/>
    </row>
    <row r="11470" spans="1:20">
      <c r="A11470" s="220"/>
      <c r="B11470" s="220"/>
      <c r="C11470" s="220"/>
      <c r="D11470" s="220"/>
      <c r="E11470" s="220"/>
      <c r="F11470" s="220"/>
      <c r="G11470" s="220"/>
      <c r="H11470" s="220"/>
      <c r="I11470" s="220"/>
      <c r="J11470" s="220"/>
      <c r="K11470" s="220"/>
      <c r="L11470" s="220"/>
      <c r="M11470" s="326"/>
      <c r="N11470" s="220"/>
      <c r="O11470" s="220"/>
      <c r="P11470" s="220"/>
      <c r="Q11470" s="326"/>
      <c r="R11470" s="326"/>
      <c r="S11470" s="326"/>
      <c r="T11470" s="326"/>
    </row>
    <row r="11471" spans="1:20">
      <c r="A11471" s="220"/>
      <c r="B11471" s="220"/>
      <c r="C11471" s="220"/>
      <c r="D11471" s="220"/>
      <c r="E11471" s="220"/>
      <c r="F11471" s="220"/>
      <c r="G11471" s="220"/>
      <c r="H11471" s="220"/>
      <c r="I11471" s="220"/>
      <c r="J11471" s="220"/>
      <c r="K11471" s="220"/>
      <c r="L11471" s="220"/>
      <c r="M11471" s="326"/>
      <c r="N11471" s="220"/>
      <c r="O11471" s="220"/>
      <c r="P11471" s="220"/>
      <c r="Q11471" s="326"/>
      <c r="R11471" s="326"/>
      <c r="S11471" s="326"/>
      <c r="T11471" s="326"/>
    </row>
    <row r="11472" spans="1:20">
      <c r="A11472" s="220"/>
      <c r="B11472" s="220"/>
      <c r="C11472" s="220"/>
      <c r="D11472" s="220"/>
      <c r="E11472" s="220"/>
      <c r="F11472" s="220"/>
      <c r="G11472" s="220"/>
      <c r="H11472" s="220"/>
      <c r="I11472" s="220"/>
      <c r="J11472" s="220"/>
      <c r="K11472" s="220"/>
      <c r="L11472" s="220"/>
      <c r="M11472" s="326"/>
      <c r="N11472" s="220"/>
      <c r="O11472" s="220"/>
      <c r="P11472" s="220"/>
      <c r="Q11472" s="326"/>
      <c r="R11472" s="326"/>
      <c r="S11472" s="326"/>
      <c r="T11472" s="326"/>
    </row>
    <row r="11473" spans="1:20">
      <c r="A11473" s="220"/>
      <c r="B11473" s="220"/>
      <c r="C11473" s="220"/>
      <c r="D11473" s="220"/>
      <c r="E11473" s="220"/>
      <c r="F11473" s="220"/>
      <c r="G11473" s="220"/>
      <c r="H11473" s="220"/>
      <c r="I11473" s="220"/>
      <c r="J11473" s="220"/>
      <c r="K11473" s="220"/>
      <c r="L11473" s="220"/>
      <c r="M11473" s="326"/>
      <c r="N11473" s="220"/>
      <c r="O11473" s="220"/>
      <c r="P11473" s="220"/>
      <c r="Q11473" s="326"/>
      <c r="R11473" s="326"/>
      <c r="S11473" s="326"/>
      <c r="T11473" s="326"/>
    </row>
    <row r="11474" spans="1:20">
      <c r="A11474" s="220"/>
      <c r="B11474" s="220"/>
      <c r="C11474" s="220"/>
      <c r="D11474" s="220"/>
      <c r="E11474" s="220"/>
      <c r="F11474" s="220"/>
      <c r="G11474" s="220"/>
      <c r="H11474" s="220"/>
      <c r="I11474" s="220"/>
      <c r="J11474" s="220"/>
      <c r="K11474" s="220"/>
      <c r="L11474" s="220"/>
      <c r="M11474" s="326"/>
      <c r="N11474" s="220"/>
      <c r="O11474" s="220"/>
      <c r="P11474" s="220"/>
      <c r="Q11474" s="326"/>
      <c r="R11474" s="326"/>
      <c r="S11474" s="326"/>
      <c r="T11474" s="326"/>
    </row>
    <row r="11475" spans="1:20">
      <c r="A11475" s="220"/>
      <c r="B11475" s="220"/>
      <c r="C11475" s="220"/>
      <c r="D11475" s="220"/>
      <c r="E11475" s="220"/>
      <c r="F11475" s="220"/>
      <c r="G11475" s="220"/>
      <c r="H11475" s="220"/>
      <c r="I11475" s="220"/>
      <c r="J11475" s="220"/>
      <c r="K11475" s="220"/>
      <c r="L11475" s="220"/>
      <c r="M11475" s="326"/>
      <c r="N11475" s="220"/>
      <c r="O11475" s="220"/>
      <c r="P11475" s="220"/>
      <c r="Q11475" s="326"/>
      <c r="R11475" s="326"/>
      <c r="S11475" s="326"/>
      <c r="T11475" s="326"/>
    </row>
    <row r="11476" spans="1:20">
      <c r="A11476" s="220"/>
      <c r="B11476" s="220"/>
      <c r="C11476" s="220"/>
      <c r="D11476" s="220"/>
      <c r="E11476" s="220"/>
      <c r="F11476" s="220"/>
      <c r="G11476" s="220"/>
      <c r="H11476" s="220"/>
      <c r="I11476" s="220"/>
      <c r="J11476" s="220"/>
      <c r="K11476" s="220"/>
      <c r="L11476" s="220"/>
      <c r="M11476" s="326"/>
      <c r="N11476" s="220"/>
      <c r="O11476" s="220"/>
      <c r="P11476" s="220"/>
      <c r="Q11476" s="326"/>
      <c r="R11476" s="326"/>
      <c r="S11476" s="326"/>
      <c r="T11476" s="326"/>
    </row>
    <row r="11477" spans="1:20">
      <c r="A11477" s="220"/>
      <c r="B11477" s="220"/>
      <c r="C11477" s="220"/>
      <c r="D11477" s="220"/>
      <c r="E11477" s="220"/>
      <c r="F11477" s="220"/>
      <c r="G11477" s="220"/>
      <c r="H11477" s="220"/>
      <c r="I11477" s="220"/>
      <c r="J11477" s="220"/>
      <c r="K11477" s="220"/>
      <c r="L11477" s="220"/>
      <c r="M11477" s="326"/>
      <c r="N11477" s="220"/>
      <c r="O11477" s="220"/>
      <c r="P11477" s="220"/>
      <c r="Q11477" s="326"/>
      <c r="R11477" s="326"/>
      <c r="S11477" s="326"/>
      <c r="T11477" s="326"/>
    </row>
    <row r="11478" spans="1:20">
      <c r="A11478" s="220"/>
      <c r="B11478" s="220"/>
      <c r="C11478" s="220"/>
      <c r="D11478" s="220"/>
      <c r="E11478" s="220"/>
      <c r="F11478" s="220"/>
      <c r="G11478" s="220"/>
      <c r="H11478" s="220"/>
      <c r="I11478" s="220"/>
      <c r="J11478" s="220"/>
      <c r="K11478" s="220"/>
      <c r="L11478" s="220"/>
      <c r="M11478" s="326"/>
      <c r="N11478" s="220"/>
      <c r="O11478" s="220"/>
      <c r="P11478" s="220"/>
      <c r="Q11478" s="326"/>
      <c r="R11478" s="326"/>
      <c r="S11478" s="326"/>
      <c r="T11478" s="326"/>
    </row>
    <row r="11479" spans="1:20">
      <c r="A11479" s="220"/>
      <c r="B11479" s="220"/>
      <c r="C11479" s="220"/>
      <c r="D11479" s="220"/>
      <c r="E11479" s="220"/>
      <c r="F11479" s="220"/>
      <c r="G11479" s="220"/>
      <c r="H11479" s="220"/>
      <c r="I11479" s="220"/>
      <c r="J11479" s="220"/>
      <c r="K11479" s="220"/>
      <c r="L11479" s="220"/>
      <c r="M11479" s="326"/>
      <c r="N11479" s="220"/>
      <c r="O11479" s="220"/>
      <c r="P11479" s="220"/>
      <c r="Q11479" s="326"/>
      <c r="R11479" s="326"/>
      <c r="S11479" s="326"/>
      <c r="T11479" s="326"/>
    </row>
    <row r="11480" spans="1:20">
      <c r="A11480" s="220"/>
      <c r="B11480" s="220"/>
      <c r="C11480" s="220"/>
      <c r="D11480" s="220"/>
      <c r="E11480" s="220"/>
      <c r="F11480" s="220"/>
      <c r="G11480" s="220"/>
      <c r="H11480" s="220"/>
      <c r="I11480" s="220"/>
      <c r="J11480" s="220"/>
      <c r="K11480" s="220"/>
      <c r="L11480" s="220"/>
      <c r="M11480" s="326"/>
      <c r="N11480" s="220"/>
      <c r="O11480" s="220"/>
      <c r="P11480" s="220"/>
      <c r="Q11480" s="326"/>
      <c r="R11480" s="326"/>
      <c r="S11480" s="326"/>
      <c r="T11480" s="326"/>
    </row>
    <row r="11481" spans="1:20">
      <c r="A11481" s="220"/>
      <c r="B11481" s="220"/>
      <c r="C11481" s="220"/>
      <c r="D11481" s="220"/>
      <c r="E11481" s="220"/>
      <c r="F11481" s="220"/>
      <c r="G11481" s="220"/>
      <c r="H11481" s="220"/>
      <c r="I11481" s="220"/>
      <c r="J11481" s="220"/>
      <c r="K11481" s="220"/>
      <c r="L11481" s="220"/>
      <c r="M11481" s="326"/>
      <c r="N11481" s="220"/>
      <c r="O11481" s="220"/>
      <c r="P11481" s="220"/>
      <c r="Q11481" s="326"/>
      <c r="R11481" s="326"/>
      <c r="S11481" s="326"/>
      <c r="T11481" s="326"/>
    </row>
    <row r="11482" spans="1:20">
      <c r="A11482" s="220"/>
      <c r="B11482" s="220"/>
      <c r="C11482" s="220"/>
      <c r="D11482" s="220"/>
      <c r="E11482" s="220"/>
      <c r="F11482" s="220"/>
      <c r="G11482" s="220"/>
      <c r="H11482" s="220"/>
      <c r="I11482" s="220"/>
      <c r="J11482" s="220"/>
      <c r="K11482" s="220"/>
      <c r="L11482" s="220"/>
      <c r="M11482" s="326"/>
      <c r="N11482" s="220"/>
      <c r="O11482" s="220"/>
      <c r="P11482" s="220"/>
      <c r="Q11482" s="326"/>
      <c r="R11482" s="326"/>
      <c r="S11482" s="326"/>
      <c r="T11482" s="326"/>
    </row>
    <row r="11483" spans="1:20">
      <c r="A11483" s="220"/>
      <c r="B11483" s="220"/>
      <c r="C11483" s="220"/>
      <c r="D11483" s="220"/>
      <c r="E11483" s="220"/>
      <c r="F11483" s="220"/>
      <c r="G11483" s="220"/>
      <c r="H11483" s="220"/>
      <c r="I11483" s="220"/>
      <c r="J11483" s="220"/>
      <c r="K11483" s="220"/>
      <c r="L11483" s="220"/>
      <c r="M11483" s="326"/>
      <c r="N11483" s="220"/>
      <c r="O11483" s="220"/>
      <c r="P11483" s="220"/>
      <c r="Q11483" s="326"/>
      <c r="R11483" s="326"/>
      <c r="S11483" s="326"/>
      <c r="T11483" s="326"/>
    </row>
    <row r="11484" spans="1:20">
      <c r="A11484" s="220"/>
      <c r="B11484" s="220"/>
      <c r="C11484" s="220"/>
      <c r="D11484" s="220"/>
      <c r="E11484" s="220"/>
      <c r="F11484" s="220"/>
      <c r="G11484" s="220"/>
      <c r="H11484" s="220"/>
      <c r="I11484" s="220"/>
      <c r="J11484" s="220"/>
      <c r="K11484" s="220"/>
      <c r="L11484" s="220"/>
      <c r="M11484" s="326"/>
      <c r="N11484" s="220"/>
      <c r="O11484" s="220"/>
      <c r="P11484" s="220"/>
      <c r="Q11484" s="326"/>
      <c r="R11484" s="326"/>
      <c r="S11484" s="326"/>
      <c r="T11484" s="326"/>
    </row>
    <row r="11485" spans="1:20">
      <c r="A11485" s="220"/>
      <c r="B11485" s="220"/>
      <c r="C11485" s="220"/>
      <c r="D11485" s="220"/>
      <c r="E11485" s="220"/>
      <c r="F11485" s="220"/>
      <c r="G11485" s="220"/>
      <c r="H11485" s="220"/>
      <c r="I11485" s="220"/>
      <c r="J11485" s="220"/>
      <c r="K11485" s="220"/>
      <c r="L11485" s="220"/>
      <c r="M11485" s="326"/>
      <c r="N11485" s="220"/>
      <c r="O11485" s="220"/>
      <c r="P11485" s="220"/>
      <c r="Q11485" s="326"/>
      <c r="R11485" s="326"/>
      <c r="S11485" s="326"/>
      <c r="T11485" s="326"/>
    </row>
    <row r="11486" spans="1:20">
      <c r="A11486" s="220"/>
      <c r="B11486" s="220"/>
      <c r="C11486" s="220"/>
      <c r="D11486" s="220"/>
      <c r="E11486" s="220"/>
      <c r="F11486" s="220"/>
      <c r="G11486" s="220"/>
      <c r="H11486" s="220"/>
      <c r="I11486" s="220"/>
      <c r="J11486" s="220"/>
      <c r="K11486" s="220"/>
      <c r="L11486" s="220"/>
      <c r="M11486" s="326"/>
      <c r="N11486" s="220"/>
      <c r="O11486" s="220"/>
      <c r="P11486" s="220"/>
      <c r="Q11486" s="326"/>
      <c r="R11486" s="326"/>
      <c r="S11486" s="326"/>
      <c r="T11486" s="326"/>
    </row>
    <row r="11487" spans="1:20">
      <c r="A11487" s="220"/>
      <c r="B11487" s="220"/>
      <c r="C11487" s="220"/>
      <c r="D11487" s="220"/>
      <c r="E11487" s="220"/>
      <c r="F11487" s="220"/>
      <c r="G11487" s="220"/>
      <c r="H11487" s="220"/>
      <c r="I11487" s="220"/>
      <c r="J11487" s="220"/>
      <c r="K11487" s="220"/>
      <c r="L11487" s="220"/>
      <c r="M11487" s="326"/>
      <c r="N11487" s="220"/>
      <c r="O11487" s="220"/>
      <c r="P11487" s="220"/>
      <c r="Q11487" s="326"/>
      <c r="R11487" s="326"/>
      <c r="S11487" s="326"/>
      <c r="T11487" s="326"/>
    </row>
    <row r="11488" spans="1:20">
      <c r="A11488" s="220"/>
      <c r="B11488" s="220"/>
      <c r="C11488" s="220"/>
      <c r="D11488" s="220"/>
      <c r="E11488" s="220"/>
      <c r="F11488" s="220"/>
      <c r="G11488" s="220"/>
      <c r="H11488" s="220"/>
      <c r="I11488" s="220"/>
      <c r="J11488" s="220"/>
      <c r="K11488" s="220"/>
      <c r="L11488" s="220"/>
      <c r="M11488" s="326"/>
      <c r="N11488" s="220"/>
      <c r="O11488" s="220"/>
      <c r="P11488" s="220"/>
      <c r="Q11488" s="326"/>
      <c r="R11488" s="326"/>
      <c r="S11488" s="326"/>
      <c r="T11488" s="326"/>
    </row>
    <row r="11489" spans="1:20">
      <c r="A11489" s="220"/>
      <c r="B11489" s="220"/>
      <c r="C11489" s="220"/>
      <c r="D11489" s="220"/>
      <c r="E11489" s="220"/>
      <c r="F11489" s="220"/>
      <c r="G11489" s="220"/>
      <c r="H11489" s="220"/>
      <c r="I11489" s="220"/>
      <c r="J11489" s="220"/>
      <c r="K11489" s="220"/>
      <c r="L11489" s="220"/>
      <c r="M11489" s="326"/>
      <c r="N11489" s="220"/>
      <c r="O11489" s="220"/>
      <c r="P11489" s="220"/>
      <c r="Q11489" s="326"/>
      <c r="R11489" s="326"/>
      <c r="S11489" s="326"/>
      <c r="T11489" s="326"/>
    </row>
    <row r="11490" spans="1:20">
      <c r="A11490" s="220"/>
      <c r="B11490" s="220"/>
      <c r="C11490" s="220"/>
      <c r="D11490" s="220"/>
      <c r="E11490" s="220"/>
      <c r="F11490" s="220"/>
      <c r="G11490" s="220"/>
      <c r="H11490" s="220"/>
      <c r="I11490" s="220"/>
      <c r="J11490" s="220"/>
      <c r="K11490" s="220"/>
      <c r="L11490" s="220"/>
      <c r="M11490" s="326"/>
      <c r="N11490" s="220"/>
      <c r="O11490" s="220"/>
      <c r="P11490" s="220"/>
      <c r="Q11490" s="326"/>
      <c r="R11490" s="326"/>
      <c r="S11490" s="326"/>
      <c r="T11490" s="326"/>
    </row>
    <row r="11491" spans="1:20">
      <c r="A11491" s="220"/>
      <c r="B11491" s="220"/>
      <c r="C11491" s="220"/>
      <c r="D11491" s="220"/>
      <c r="E11491" s="220"/>
      <c r="F11491" s="220"/>
      <c r="G11491" s="220"/>
      <c r="H11491" s="220"/>
      <c r="I11491" s="220"/>
      <c r="J11491" s="220"/>
      <c r="K11491" s="220"/>
      <c r="L11491" s="220"/>
      <c r="M11491" s="326"/>
      <c r="N11491" s="220"/>
      <c r="O11491" s="220"/>
      <c r="P11491" s="220"/>
      <c r="Q11491" s="326"/>
      <c r="R11491" s="326"/>
      <c r="S11491" s="326"/>
      <c r="T11491" s="326"/>
    </row>
    <row r="11492" spans="1:20">
      <c r="A11492" s="220"/>
      <c r="B11492" s="220"/>
      <c r="C11492" s="220"/>
      <c r="D11492" s="220"/>
      <c r="E11492" s="220"/>
      <c r="F11492" s="220"/>
      <c r="G11492" s="220"/>
      <c r="H11492" s="220"/>
      <c r="I11492" s="220"/>
      <c r="J11492" s="220"/>
      <c r="K11492" s="220"/>
      <c r="L11492" s="220"/>
      <c r="M11492" s="326"/>
      <c r="N11492" s="220"/>
      <c r="O11492" s="220"/>
      <c r="P11492" s="220"/>
      <c r="Q11492" s="326"/>
      <c r="R11492" s="326"/>
      <c r="S11492" s="326"/>
      <c r="T11492" s="326"/>
    </row>
    <row r="11493" spans="1:20">
      <c r="A11493" s="220"/>
      <c r="B11493" s="220"/>
      <c r="C11493" s="220"/>
      <c r="D11493" s="220"/>
      <c r="E11493" s="220"/>
      <c r="F11493" s="220"/>
      <c r="G11493" s="220"/>
      <c r="H11493" s="220"/>
      <c r="I11493" s="220"/>
      <c r="J11493" s="220"/>
      <c r="K11493" s="220"/>
      <c r="L11493" s="220"/>
      <c r="M11493" s="326"/>
      <c r="N11493" s="220"/>
      <c r="O11493" s="220"/>
      <c r="P11493" s="220"/>
      <c r="Q11493" s="326"/>
      <c r="R11493" s="326"/>
      <c r="S11493" s="326"/>
      <c r="T11493" s="326"/>
    </row>
    <row r="11494" spans="1:20">
      <c r="A11494" s="220"/>
      <c r="B11494" s="220"/>
      <c r="C11494" s="220"/>
      <c r="D11494" s="220"/>
      <c r="E11494" s="220"/>
      <c r="F11494" s="220"/>
      <c r="G11494" s="220"/>
      <c r="H11494" s="220"/>
      <c r="I11494" s="220"/>
      <c r="J11494" s="220"/>
      <c r="K11494" s="220"/>
      <c r="L11494" s="220"/>
      <c r="M11494" s="326"/>
      <c r="N11494" s="220"/>
      <c r="O11494" s="220"/>
      <c r="P11494" s="220"/>
      <c r="Q11494" s="326"/>
      <c r="R11494" s="326"/>
      <c r="S11494" s="326"/>
      <c r="T11494" s="326"/>
    </row>
    <row r="11495" spans="1:20">
      <c r="A11495" s="220"/>
      <c r="B11495" s="220"/>
      <c r="C11495" s="220"/>
      <c r="D11495" s="220"/>
      <c r="E11495" s="220"/>
      <c r="F11495" s="220"/>
      <c r="G11495" s="220"/>
      <c r="H11495" s="220"/>
      <c r="I11495" s="220"/>
      <c r="J11495" s="220"/>
      <c r="K11495" s="220"/>
      <c r="L11495" s="220"/>
      <c r="M11495" s="326"/>
      <c r="N11495" s="220"/>
      <c r="O11495" s="220"/>
      <c r="P11495" s="220"/>
      <c r="Q11495" s="326"/>
      <c r="R11495" s="326"/>
      <c r="S11495" s="326"/>
      <c r="T11495" s="326"/>
    </row>
    <row r="11496" spans="1:20">
      <c r="A11496" s="220"/>
      <c r="B11496" s="220"/>
      <c r="C11496" s="220"/>
      <c r="D11496" s="220"/>
      <c r="E11496" s="220"/>
      <c r="F11496" s="220"/>
      <c r="G11496" s="220"/>
      <c r="H11496" s="220"/>
      <c r="I11496" s="220"/>
      <c r="J11496" s="220"/>
      <c r="K11496" s="220"/>
      <c r="L11496" s="220"/>
      <c r="M11496" s="326"/>
      <c r="N11496" s="220"/>
      <c r="O11496" s="220"/>
      <c r="P11496" s="220"/>
      <c r="Q11496" s="326"/>
      <c r="R11496" s="326"/>
      <c r="S11496" s="326"/>
      <c r="T11496" s="326"/>
    </row>
    <row r="11497" spans="1:20">
      <c r="A11497" s="220"/>
      <c r="B11497" s="220"/>
      <c r="C11497" s="220"/>
      <c r="D11497" s="220"/>
      <c r="E11497" s="220"/>
      <c r="F11497" s="220"/>
      <c r="G11497" s="220"/>
      <c r="H11497" s="220"/>
      <c r="I11497" s="220"/>
      <c r="J11497" s="220"/>
      <c r="K11497" s="220"/>
      <c r="L11497" s="220"/>
      <c r="M11497" s="326"/>
      <c r="N11497" s="220"/>
      <c r="O11497" s="220"/>
      <c r="P11497" s="220"/>
      <c r="Q11497" s="326"/>
      <c r="R11497" s="326"/>
      <c r="S11497" s="326"/>
      <c r="T11497" s="326"/>
    </row>
    <row r="11498" spans="1:20">
      <c r="A11498" s="220"/>
      <c r="B11498" s="220"/>
      <c r="C11498" s="220"/>
      <c r="D11498" s="220"/>
      <c r="E11498" s="220"/>
      <c r="F11498" s="220"/>
      <c r="G11498" s="220"/>
      <c r="H11498" s="220"/>
      <c r="I11498" s="220"/>
      <c r="J11498" s="220"/>
      <c r="K11498" s="220"/>
      <c r="L11498" s="220"/>
      <c r="M11498" s="326"/>
      <c r="N11498" s="220"/>
      <c r="O11498" s="220"/>
      <c r="P11498" s="220"/>
      <c r="Q11498" s="326"/>
      <c r="R11498" s="326"/>
      <c r="S11498" s="326"/>
      <c r="T11498" s="326"/>
    </row>
    <row r="11499" spans="1:20">
      <c r="A11499" s="220"/>
      <c r="B11499" s="220"/>
      <c r="C11499" s="220"/>
      <c r="D11499" s="220"/>
      <c r="E11499" s="220"/>
      <c r="F11499" s="220"/>
      <c r="G11499" s="220"/>
      <c r="H11499" s="220"/>
      <c r="I11499" s="220"/>
      <c r="J11499" s="220"/>
      <c r="K11499" s="220"/>
      <c r="L11499" s="220"/>
      <c r="M11499" s="326"/>
      <c r="N11499" s="220"/>
      <c r="O11499" s="220"/>
      <c r="P11499" s="220"/>
      <c r="Q11499" s="326"/>
      <c r="R11499" s="326"/>
      <c r="S11499" s="326"/>
      <c r="T11499" s="326"/>
    </row>
    <row r="11500" spans="1:20">
      <c r="A11500" s="220"/>
      <c r="B11500" s="220"/>
      <c r="C11500" s="220"/>
      <c r="D11500" s="220"/>
      <c r="E11500" s="220"/>
      <c r="F11500" s="220"/>
      <c r="G11500" s="220"/>
      <c r="H11500" s="220"/>
      <c r="I11500" s="220"/>
      <c r="J11500" s="220"/>
      <c r="K11500" s="220"/>
      <c r="L11500" s="220"/>
      <c r="M11500" s="326"/>
      <c r="N11500" s="220"/>
      <c r="O11500" s="220"/>
      <c r="P11500" s="220"/>
      <c r="Q11500" s="326"/>
      <c r="R11500" s="326"/>
      <c r="S11500" s="326"/>
      <c r="T11500" s="326"/>
    </row>
    <row r="11501" spans="1:20">
      <c r="A11501" s="220"/>
      <c r="B11501" s="220"/>
      <c r="C11501" s="220"/>
      <c r="D11501" s="220"/>
      <c r="E11501" s="220"/>
      <c r="F11501" s="220"/>
      <c r="G11501" s="220"/>
      <c r="H11501" s="220"/>
      <c r="I11501" s="220"/>
      <c r="J11501" s="220"/>
      <c r="K11501" s="220"/>
      <c r="L11501" s="220"/>
      <c r="M11501" s="326"/>
      <c r="N11501" s="220"/>
      <c r="O11501" s="220"/>
      <c r="P11501" s="220"/>
      <c r="Q11501" s="326"/>
      <c r="R11501" s="326"/>
      <c r="S11501" s="326"/>
      <c r="T11501" s="326"/>
    </row>
    <row r="11502" spans="1:20">
      <c r="A11502" s="220"/>
      <c r="B11502" s="220"/>
      <c r="C11502" s="220"/>
      <c r="D11502" s="220"/>
      <c r="E11502" s="220"/>
      <c r="F11502" s="220"/>
      <c r="G11502" s="220"/>
      <c r="H11502" s="220"/>
      <c r="I11502" s="220"/>
      <c r="J11502" s="220"/>
      <c r="K11502" s="220"/>
      <c r="L11502" s="220"/>
      <c r="M11502" s="326"/>
      <c r="N11502" s="220"/>
      <c r="O11502" s="220"/>
      <c r="P11502" s="220"/>
      <c r="Q11502" s="326"/>
      <c r="R11502" s="326"/>
      <c r="S11502" s="326"/>
      <c r="T11502" s="326"/>
    </row>
    <row r="11503" spans="1:20">
      <c r="A11503" s="220"/>
      <c r="B11503" s="220"/>
      <c r="C11503" s="220"/>
      <c r="D11503" s="220"/>
      <c r="E11503" s="220"/>
      <c r="F11503" s="220"/>
      <c r="G11503" s="220"/>
      <c r="H11503" s="220"/>
      <c r="I11503" s="220"/>
      <c r="J11503" s="220"/>
      <c r="K11503" s="220"/>
      <c r="L11503" s="220"/>
      <c r="M11503" s="326"/>
      <c r="N11503" s="220"/>
      <c r="O11503" s="220"/>
      <c r="P11503" s="220"/>
      <c r="Q11503" s="326"/>
      <c r="R11503" s="326"/>
      <c r="S11503" s="326"/>
      <c r="T11503" s="326"/>
    </row>
    <row r="11504" spans="1:20">
      <c r="A11504" s="220"/>
      <c r="B11504" s="220"/>
      <c r="C11504" s="220"/>
      <c r="D11504" s="220"/>
      <c r="E11504" s="220"/>
      <c r="F11504" s="220"/>
      <c r="G11504" s="220"/>
      <c r="H11504" s="220"/>
      <c r="I11504" s="220"/>
      <c r="J11504" s="220"/>
      <c r="K11504" s="220"/>
      <c r="L11504" s="220"/>
      <c r="M11504" s="326"/>
      <c r="N11504" s="220"/>
      <c r="O11504" s="220"/>
      <c r="P11504" s="220"/>
      <c r="Q11504" s="326"/>
      <c r="R11504" s="326"/>
      <c r="S11504" s="326"/>
      <c r="T11504" s="326"/>
    </row>
    <row r="11505" spans="1:20">
      <c r="A11505" s="220"/>
      <c r="B11505" s="220"/>
      <c r="C11505" s="220"/>
      <c r="D11505" s="220"/>
      <c r="E11505" s="220"/>
      <c r="F11505" s="220"/>
      <c r="G11505" s="220"/>
      <c r="H11505" s="220"/>
      <c r="I11505" s="220"/>
      <c r="J11505" s="220"/>
      <c r="K11505" s="220"/>
      <c r="L11505" s="220"/>
      <c r="M11505" s="326"/>
      <c r="N11505" s="220"/>
      <c r="O11505" s="220"/>
      <c r="P11505" s="220"/>
      <c r="Q11505" s="326"/>
      <c r="R11505" s="326"/>
      <c r="S11505" s="326"/>
      <c r="T11505" s="326"/>
    </row>
    <row r="11506" spans="1:20">
      <c r="A11506" s="220"/>
      <c r="B11506" s="220"/>
      <c r="C11506" s="220"/>
      <c r="D11506" s="220"/>
      <c r="E11506" s="220"/>
      <c r="F11506" s="220"/>
      <c r="G11506" s="220"/>
      <c r="H11506" s="220"/>
      <c r="I11506" s="220"/>
      <c r="J11506" s="220"/>
      <c r="K11506" s="220"/>
      <c r="L11506" s="220"/>
      <c r="M11506" s="326"/>
      <c r="N11506" s="220"/>
      <c r="O11506" s="220"/>
      <c r="P11506" s="220"/>
      <c r="Q11506" s="326"/>
      <c r="R11506" s="326"/>
      <c r="S11506" s="326"/>
      <c r="T11506" s="326"/>
    </row>
    <row r="11507" spans="1:20">
      <c r="A11507" s="220"/>
      <c r="B11507" s="220"/>
      <c r="C11507" s="220"/>
      <c r="D11507" s="220"/>
      <c r="E11507" s="220"/>
      <c r="F11507" s="220"/>
      <c r="G11507" s="220"/>
      <c r="H11507" s="220"/>
      <c r="I11507" s="220"/>
      <c r="J11507" s="220"/>
      <c r="K11507" s="220"/>
      <c r="L11507" s="220"/>
      <c r="M11507" s="326"/>
      <c r="N11507" s="220"/>
      <c r="O11507" s="220"/>
      <c r="P11507" s="220"/>
      <c r="Q11507" s="326"/>
      <c r="R11507" s="326"/>
      <c r="S11507" s="326"/>
      <c r="T11507" s="326"/>
    </row>
    <row r="11508" spans="1:20">
      <c r="A11508" s="220"/>
      <c r="B11508" s="220"/>
      <c r="C11508" s="220"/>
      <c r="D11508" s="220"/>
      <c r="E11508" s="220"/>
      <c r="F11508" s="220"/>
      <c r="G11508" s="220"/>
      <c r="H11508" s="220"/>
      <c r="I11508" s="220"/>
      <c r="J11508" s="220"/>
      <c r="K11508" s="220"/>
      <c r="L11508" s="220"/>
      <c r="M11508" s="326"/>
      <c r="N11508" s="220"/>
      <c r="O11508" s="220"/>
      <c r="P11508" s="220"/>
      <c r="Q11508" s="326"/>
      <c r="R11508" s="326"/>
      <c r="S11508" s="326"/>
      <c r="T11508" s="326"/>
    </row>
    <row r="11509" spans="1:20">
      <c r="A11509" s="220"/>
      <c r="B11509" s="220"/>
      <c r="C11509" s="220"/>
      <c r="D11509" s="220"/>
      <c r="E11509" s="220"/>
      <c r="F11509" s="220"/>
      <c r="G11509" s="220"/>
      <c r="H11509" s="220"/>
      <c r="I11509" s="220"/>
      <c r="J11509" s="220"/>
      <c r="K11509" s="220"/>
      <c r="L11509" s="220"/>
      <c r="M11509" s="326"/>
      <c r="N11509" s="220"/>
      <c r="O11509" s="220"/>
      <c r="P11509" s="220"/>
      <c r="Q11509" s="326"/>
      <c r="R11509" s="326"/>
      <c r="S11509" s="326"/>
      <c r="T11509" s="326"/>
    </row>
    <row r="11510" spans="1:20">
      <c r="A11510" s="220"/>
      <c r="B11510" s="220"/>
      <c r="C11510" s="220"/>
      <c r="D11510" s="220"/>
      <c r="E11510" s="220"/>
      <c r="F11510" s="220"/>
      <c r="G11510" s="220"/>
      <c r="H11510" s="220"/>
      <c r="I11510" s="220"/>
      <c r="J11510" s="220"/>
      <c r="K11510" s="220"/>
      <c r="L11510" s="220"/>
      <c r="M11510" s="326"/>
      <c r="N11510" s="220"/>
      <c r="O11510" s="220"/>
      <c r="P11510" s="220"/>
      <c r="Q11510" s="326"/>
      <c r="R11510" s="326"/>
      <c r="S11510" s="326"/>
      <c r="T11510" s="326"/>
    </row>
    <row r="11511" spans="1:20">
      <c r="A11511" s="220"/>
      <c r="B11511" s="220"/>
      <c r="C11511" s="220"/>
      <c r="D11511" s="220"/>
      <c r="E11511" s="220"/>
      <c r="F11511" s="220"/>
      <c r="G11511" s="220"/>
      <c r="H11511" s="220"/>
      <c r="I11511" s="220"/>
      <c r="J11511" s="220"/>
      <c r="K11511" s="220"/>
      <c r="L11511" s="220"/>
      <c r="M11511" s="326"/>
      <c r="N11511" s="220"/>
      <c r="O11511" s="220"/>
      <c r="P11511" s="220"/>
      <c r="Q11511" s="326"/>
      <c r="R11511" s="326"/>
      <c r="S11511" s="326"/>
      <c r="T11511" s="326"/>
    </row>
    <row r="11512" spans="1:20">
      <c r="A11512" s="220"/>
      <c r="B11512" s="220"/>
      <c r="C11512" s="220"/>
      <c r="D11512" s="220"/>
      <c r="E11512" s="220"/>
      <c r="F11512" s="220"/>
      <c r="G11512" s="220"/>
      <c r="H11512" s="220"/>
      <c r="I11512" s="220"/>
      <c r="J11512" s="220"/>
      <c r="K11512" s="220"/>
      <c r="L11512" s="220"/>
      <c r="M11512" s="326"/>
      <c r="N11512" s="220"/>
      <c r="O11512" s="220"/>
      <c r="P11512" s="220"/>
      <c r="Q11512" s="326"/>
      <c r="R11512" s="326"/>
      <c r="S11512" s="326"/>
      <c r="T11512" s="326"/>
    </row>
    <row r="11513" spans="1:20">
      <c r="A11513" s="220"/>
      <c r="B11513" s="220"/>
      <c r="C11513" s="220"/>
      <c r="D11513" s="220"/>
      <c r="E11513" s="220"/>
      <c r="F11513" s="220"/>
      <c r="G11513" s="220"/>
      <c r="H11513" s="220"/>
      <c r="I11513" s="220"/>
      <c r="J11513" s="220"/>
      <c r="K11513" s="220"/>
      <c r="L11513" s="220"/>
      <c r="M11513" s="326"/>
      <c r="N11513" s="220"/>
      <c r="O11513" s="220"/>
      <c r="P11513" s="220"/>
      <c r="Q11513" s="326"/>
      <c r="R11513" s="326"/>
      <c r="S11513" s="326"/>
      <c r="T11513" s="326"/>
    </row>
    <row r="11514" spans="1:20">
      <c r="A11514" s="220"/>
      <c r="B11514" s="220"/>
      <c r="C11514" s="220"/>
      <c r="D11514" s="220"/>
      <c r="E11514" s="220"/>
      <c r="F11514" s="220"/>
      <c r="G11514" s="220"/>
      <c r="H11514" s="220"/>
      <c r="I11514" s="220"/>
      <c r="J11514" s="220"/>
      <c r="K11514" s="220"/>
      <c r="L11514" s="220"/>
      <c r="M11514" s="326"/>
      <c r="N11514" s="220"/>
      <c r="O11514" s="220"/>
      <c r="P11514" s="220"/>
      <c r="Q11514" s="326"/>
      <c r="R11514" s="326"/>
      <c r="S11514" s="326"/>
      <c r="T11514" s="326"/>
    </row>
    <row r="11515" spans="1:20">
      <c r="A11515" s="220"/>
      <c r="B11515" s="220"/>
      <c r="C11515" s="220"/>
      <c r="D11515" s="220"/>
      <c r="E11515" s="220"/>
      <c r="F11515" s="220"/>
      <c r="G11515" s="220"/>
      <c r="H11515" s="220"/>
      <c r="I11515" s="220"/>
      <c r="J11515" s="220"/>
      <c r="K11515" s="220"/>
      <c r="L11515" s="220"/>
      <c r="M11515" s="326"/>
      <c r="N11515" s="220"/>
      <c r="O11515" s="220"/>
      <c r="P11515" s="220"/>
      <c r="Q11515" s="326"/>
      <c r="R11515" s="326"/>
      <c r="S11515" s="326"/>
      <c r="T11515" s="326"/>
    </row>
    <row r="11516" spans="1:20">
      <c r="A11516" s="220"/>
      <c r="B11516" s="220"/>
      <c r="C11516" s="220"/>
      <c r="D11516" s="220"/>
      <c r="E11516" s="220"/>
      <c r="F11516" s="220"/>
      <c r="G11516" s="220"/>
      <c r="H11516" s="220"/>
      <c r="I11516" s="220"/>
      <c r="J11516" s="220"/>
      <c r="K11516" s="220"/>
      <c r="L11516" s="220"/>
      <c r="M11516" s="326"/>
      <c r="N11516" s="220"/>
      <c r="O11516" s="220"/>
      <c r="P11516" s="220"/>
      <c r="Q11516" s="326"/>
      <c r="R11516" s="326"/>
      <c r="S11516" s="326"/>
      <c r="T11516" s="326"/>
    </row>
    <row r="11517" spans="1:20">
      <c r="A11517" s="220"/>
      <c r="B11517" s="220"/>
      <c r="C11517" s="220"/>
      <c r="D11517" s="220"/>
      <c r="E11517" s="220"/>
      <c r="F11517" s="220"/>
      <c r="G11517" s="220"/>
      <c r="H11517" s="220"/>
      <c r="I11517" s="220"/>
      <c r="J11517" s="220"/>
      <c r="K11517" s="220"/>
      <c r="L11517" s="220"/>
      <c r="M11517" s="326"/>
      <c r="N11517" s="220"/>
      <c r="O11517" s="220"/>
      <c r="P11517" s="220"/>
      <c r="Q11517" s="326"/>
      <c r="R11517" s="326"/>
      <c r="S11517" s="326"/>
      <c r="T11517" s="326"/>
    </row>
    <row r="11518" spans="1:20">
      <c r="A11518" s="220"/>
      <c r="B11518" s="220"/>
      <c r="C11518" s="220"/>
      <c r="D11518" s="220"/>
      <c r="E11518" s="220"/>
      <c r="F11518" s="220"/>
      <c r="G11518" s="220"/>
      <c r="H11518" s="220"/>
      <c r="I11518" s="220"/>
      <c r="J11518" s="220"/>
      <c r="K11518" s="220"/>
      <c r="L11518" s="220"/>
      <c r="M11518" s="326"/>
      <c r="N11518" s="220"/>
      <c r="O11518" s="220"/>
      <c r="P11518" s="220"/>
      <c r="Q11518" s="326"/>
      <c r="R11518" s="326"/>
      <c r="S11518" s="326"/>
      <c r="T11518" s="326"/>
    </row>
    <row r="11519" spans="1:20">
      <c r="A11519" s="220"/>
      <c r="B11519" s="220"/>
      <c r="C11519" s="220"/>
      <c r="D11519" s="220"/>
      <c r="E11519" s="220"/>
      <c r="F11519" s="220"/>
      <c r="G11519" s="220"/>
      <c r="H11519" s="220"/>
      <c r="I11519" s="220"/>
      <c r="J11519" s="220"/>
      <c r="K11519" s="220"/>
      <c r="L11519" s="220"/>
      <c r="M11519" s="326"/>
      <c r="N11519" s="220"/>
      <c r="O11519" s="220"/>
      <c r="P11519" s="220"/>
      <c r="Q11519" s="326"/>
      <c r="R11519" s="326"/>
      <c r="S11519" s="326"/>
      <c r="T11519" s="326"/>
    </row>
    <row r="11520" spans="1:20">
      <c r="A11520" s="220"/>
      <c r="B11520" s="220"/>
      <c r="C11520" s="220"/>
      <c r="D11520" s="220"/>
      <c r="E11520" s="220"/>
      <c r="F11520" s="220"/>
      <c r="G11520" s="220"/>
      <c r="H11520" s="220"/>
      <c r="I11520" s="220"/>
      <c r="J11520" s="220"/>
      <c r="K11520" s="220"/>
      <c r="L11520" s="220"/>
      <c r="M11520" s="326"/>
      <c r="N11520" s="220"/>
      <c r="O11520" s="220"/>
      <c r="P11520" s="220"/>
      <c r="Q11520" s="326"/>
      <c r="R11520" s="326"/>
      <c r="S11520" s="326"/>
      <c r="T11520" s="326"/>
    </row>
    <row r="11521" spans="1:20">
      <c r="A11521" s="220"/>
      <c r="B11521" s="220"/>
      <c r="C11521" s="220"/>
      <c r="D11521" s="220"/>
      <c r="E11521" s="220"/>
      <c r="F11521" s="220"/>
      <c r="G11521" s="220"/>
      <c r="H11521" s="220"/>
      <c r="I11521" s="220"/>
      <c r="J11521" s="220"/>
      <c r="K11521" s="220"/>
      <c r="L11521" s="220"/>
      <c r="M11521" s="326"/>
      <c r="N11521" s="220"/>
      <c r="O11521" s="220"/>
      <c r="P11521" s="220"/>
      <c r="Q11521" s="326"/>
      <c r="R11521" s="326"/>
      <c r="S11521" s="326"/>
      <c r="T11521" s="326"/>
    </row>
    <row r="11522" spans="1:20">
      <c r="A11522" s="220"/>
      <c r="B11522" s="220"/>
      <c r="C11522" s="220"/>
      <c r="D11522" s="220"/>
      <c r="E11522" s="220"/>
      <c r="F11522" s="220"/>
      <c r="G11522" s="220"/>
      <c r="H11522" s="220"/>
      <c r="I11522" s="220"/>
      <c r="J11522" s="220"/>
      <c r="K11522" s="220"/>
      <c r="L11522" s="220"/>
      <c r="M11522" s="326"/>
      <c r="N11522" s="220"/>
      <c r="O11522" s="220"/>
      <c r="P11522" s="220"/>
      <c r="Q11522" s="326"/>
      <c r="R11522" s="326"/>
      <c r="S11522" s="326"/>
      <c r="T11522" s="326"/>
    </row>
    <row r="11523" spans="1:20">
      <c r="A11523" s="220"/>
      <c r="B11523" s="220"/>
      <c r="C11523" s="220"/>
      <c r="D11523" s="220"/>
      <c r="E11523" s="220"/>
      <c r="F11523" s="220"/>
      <c r="G11523" s="220"/>
      <c r="H11523" s="220"/>
      <c r="I11523" s="220"/>
      <c r="J11523" s="220"/>
      <c r="K11523" s="220"/>
      <c r="L11523" s="220"/>
      <c r="M11523" s="326"/>
      <c r="N11523" s="220"/>
      <c r="O11523" s="220"/>
      <c r="P11523" s="220"/>
      <c r="Q11523" s="326"/>
      <c r="R11523" s="326"/>
      <c r="S11523" s="326"/>
      <c r="T11523" s="326"/>
    </row>
    <row r="11524" spans="1:20">
      <c r="A11524" s="220"/>
      <c r="B11524" s="220"/>
      <c r="C11524" s="220"/>
      <c r="D11524" s="220"/>
      <c r="E11524" s="220"/>
      <c r="F11524" s="220"/>
      <c r="G11524" s="220"/>
      <c r="H11524" s="220"/>
      <c r="I11524" s="220"/>
      <c r="J11524" s="220"/>
      <c r="K11524" s="220"/>
      <c r="L11524" s="220"/>
      <c r="M11524" s="326"/>
      <c r="N11524" s="220"/>
      <c r="O11524" s="220"/>
      <c r="P11524" s="220"/>
      <c r="Q11524" s="326"/>
      <c r="R11524" s="326"/>
      <c r="S11524" s="326"/>
      <c r="T11524" s="326"/>
    </row>
    <row r="11525" spans="1:20">
      <c r="A11525" s="220"/>
      <c r="B11525" s="220"/>
      <c r="C11525" s="220"/>
      <c r="D11525" s="220"/>
      <c r="E11525" s="220"/>
      <c r="F11525" s="220"/>
      <c r="G11525" s="220"/>
      <c r="H11525" s="220"/>
      <c r="I11525" s="220"/>
      <c r="J11525" s="220"/>
      <c r="K11525" s="220"/>
      <c r="L11525" s="220"/>
      <c r="M11525" s="326"/>
      <c r="N11525" s="220"/>
      <c r="O11525" s="220"/>
      <c r="P11525" s="220"/>
      <c r="Q11525" s="326"/>
      <c r="R11525" s="326"/>
      <c r="S11525" s="326"/>
      <c r="T11525" s="326"/>
    </row>
    <row r="11526" spans="1:20">
      <c r="A11526" s="220"/>
      <c r="B11526" s="220"/>
      <c r="C11526" s="220"/>
      <c r="D11526" s="220"/>
      <c r="E11526" s="220"/>
      <c r="F11526" s="220"/>
      <c r="G11526" s="220"/>
      <c r="H11526" s="220"/>
      <c r="I11526" s="220"/>
      <c r="J11526" s="220"/>
      <c r="K11526" s="220"/>
      <c r="L11526" s="220"/>
      <c r="M11526" s="326"/>
      <c r="N11526" s="220"/>
      <c r="O11526" s="220"/>
      <c r="P11526" s="220"/>
      <c r="Q11526" s="326"/>
      <c r="R11526" s="326"/>
      <c r="S11526" s="326"/>
      <c r="T11526" s="326"/>
    </row>
    <row r="11527" spans="1:20">
      <c r="A11527" s="220"/>
      <c r="B11527" s="220"/>
      <c r="C11527" s="220"/>
      <c r="D11527" s="220"/>
      <c r="E11527" s="220"/>
      <c r="F11527" s="220"/>
      <c r="G11527" s="220"/>
      <c r="H11527" s="220"/>
      <c r="I11527" s="220"/>
      <c r="J11527" s="220"/>
      <c r="K11527" s="220"/>
      <c r="L11527" s="220"/>
      <c r="M11527" s="326"/>
      <c r="N11527" s="220"/>
      <c r="O11527" s="220"/>
      <c r="P11527" s="220"/>
      <c r="Q11527" s="326"/>
      <c r="R11527" s="326"/>
      <c r="S11527" s="326"/>
      <c r="T11527" s="326"/>
    </row>
    <row r="11528" spans="1:20">
      <c r="A11528" s="220"/>
      <c r="B11528" s="220"/>
      <c r="C11528" s="220"/>
      <c r="D11528" s="220"/>
      <c r="E11528" s="220"/>
      <c r="F11528" s="220"/>
      <c r="G11528" s="220"/>
      <c r="H11528" s="220"/>
      <c r="I11528" s="220"/>
      <c r="J11528" s="220"/>
      <c r="K11528" s="220"/>
      <c r="L11528" s="220"/>
      <c r="M11528" s="326"/>
      <c r="N11528" s="220"/>
      <c r="O11528" s="220"/>
      <c r="P11528" s="220"/>
      <c r="Q11528" s="326"/>
      <c r="R11528" s="326"/>
      <c r="S11528" s="326"/>
      <c r="T11528" s="326"/>
    </row>
    <row r="11529" spans="1:20">
      <c r="A11529" s="220"/>
      <c r="B11529" s="220"/>
      <c r="C11529" s="220"/>
      <c r="D11529" s="220"/>
      <c r="E11529" s="220"/>
      <c r="F11529" s="220"/>
      <c r="G11529" s="220"/>
      <c r="H11529" s="220"/>
      <c r="I11529" s="220"/>
      <c r="J11529" s="220"/>
      <c r="K11529" s="220"/>
      <c r="L11529" s="220"/>
      <c r="M11529" s="326"/>
      <c r="N11529" s="220"/>
      <c r="O11529" s="220"/>
      <c r="P11529" s="220"/>
      <c r="Q11529" s="326"/>
      <c r="R11529" s="326"/>
      <c r="S11529" s="326"/>
      <c r="T11529" s="326"/>
    </row>
    <row r="11530" spans="1:20">
      <c r="A11530" s="220"/>
      <c r="B11530" s="220"/>
      <c r="C11530" s="220"/>
      <c r="D11530" s="220"/>
      <c r="E11530" s="220"/>
      <c r="F11530" s="220"/>
      <c r="G11530" s="220"/>
      <c r="H11530" s="220"/>
      <c r="I11530" s="220"/>
      <c r="J11530" s="220"/>
      <c r="K11530" s="220"/>
      <c r="L11530" s="220"/>
      <c r="M11530" s="326"/>
      <c r="N11530" s="220"/>
      <c r="O11530" s="220"/>
      <c r="P11530" s="220"/>
      <c r="Q11530" s="326"/>
      <c r="R11530" s="326"/>
      <c r="S11530" s="326"/>
      <c r="T11530" s="326"/>
    </row>
    <row r="11531" spans="1:20">
      <c r="A11531" s="220"/>
      <c r="B11531" s="220"/>
      <c r="C11531" s="220"/>
      <c r="D11531" s="220"/>
      <c r="E11531" s="220"/>
      <c r="F11531" s="220"/>
      <c r="G11531" s="220"/>
      <c r="H11531" s="220"/>
      <c r="I11531" s="220"/>
      <c r="J11531" s="220"/>
      <c r="K11531" s="220"/>
      <c r="L11531" s="220"/>
      <c r="M11531" s="326"/>
      <c r="N11531" s="220"/>
      <c r="O11531" s="220"/>
      <c r="P11531" s="220"/>
      <c r="Q11531" s="326"/>
      <c r="R11531" s="326"/>
      <c r="S11531" s="326"/>
      <c r="T11531" s="326"/>
    </row>
    <row r="11532" spans="1:20">
      <c r="A11532" s="220"/>
      <c r="B11532" s="220"/>
      <c r="C11532" s="220"/>
      <c r="D11532" s="220"/>
      <c r="E11532" s="220"/>
      <c r="F11532" s="220"/>
      <c r="G11532" s="220"/>
      <c r="H11532" s="220"/>
      <c r="I11532" s="220"/>
      <c r="J11532" s="220"/>
      <c r="K11532" s="220"/>
      <c r="L11532" s="220"/>
      <c r="M11532" s="326"/>
      <c r="N11532" s="220"/>
      <c r="O11532" s="220"/>
      <c r="P11532" s="220"/>
      <c r="Q11532" s="326"/>
      <c r="R11532" s="326"/>
      <c r="S11532" s="326"/>
      <c r="T11532" s="326"/>
    </row>
    <row r="11533" spans="1:20">
      <c r="A11533" s="220"/>
      <c r="B11533" s="220"/>
      <c r="C11533" s="220"/>
      <c r="D11533" s="220"/>
      <c r="E11533" s="220"/>
      <c r="F11533" s="220"/>
      <c r="G11533" s="220"/>
      <c r="H11533" s="220"/>
      <c r="I11533" s="220"/>
      <c r="J11533" s="220"/>
      <c r="K11533" s="220"/>
      <c r="L11533" s="220"/>
      <c r="M11533" s="326"/>
      <c r="N11533" s="220"/>
      <c r="O11533" s="220"/>
      <c r="P11533" s="220"/>
      <c r="Q11533" s="326"/>
      <c r="R11533" s="326"/>
      <c r="S11533" s="326"/>
      <c r="T11533" s="326"/>
    </row>
    <row r="11534" spans="1:20">
      <c r="A11534" s="220"/>
      <c r="B11534" s="220"/>
      <c r="C11534" s="220"/>
      <c r="D11534" s="220"/>
      <c r="E11534" s="220"/>
      <c r="F11534" s="220"/>
      <c r="G11534" s="220"/>
      <c r="H11534" s="220"/>
      <c r="I11534" s="220"/>
      <c r="J11534" s="220"/>
      <c r="K11534" s="220"/>
      <c r="L11534" s="220"/>
      <c r="M11534" s="326"/>
      <c r="N11534" s="220"/>
      <c r="O11534" s="220"/>
      <c r="P11534" s="220"/>
      <c r="Q11534" s="326"/>
      <c r="R11534" s="326"/>
      <c r="S11534" s="326"/>
      <c r="T11534" s="326"/>
    </row>
    <row r="11535" spans="1:20">
      <c r="A11535" s="220"/>
      <c r="B11535" s="220"/>
      <c r="C11535" s="220"/>
      <c r="D11535" s="220"/>
      <c r="E11535" s="220"/>
      <c r="F11535" s="220"/>
      <c r="G11535" s="220"/>
      <c r="H11535" s="220"/>
      <c r="I11535" s="220"/>
      <c r="J11535" s="220"/>
      <c r="K11535" s="220"/>
      <c r="L11535" s="220"/>
      <c r="M11535" s="326"/>
      <c r="N11535" s="220"/>
      <c r="O11535" s="220"/>
      <c r="P11535" s="220"/>
      <c r="Q11535" s="326"/>
      <c r="R11535" s="326"/>
      <c r="S11535" s="326"/>
      <c r="T11535" s="326"/>
    </row>
    <row r="11536" spans="1:20">
      <c r="A11536" s="220"/>
      <c r="B11536" s="220"/>
      <c r="C11536" s="220"/>
      <c r="D11536" s="220"/>
      <c r="E11536" s="220"/>
      <c r="F11536" s="220"/>
      <c r="G11536" s="220"/>
      <c r="H11536" s="220"/>
      <c r="I11536" s="220"/>
      <c r="J11536" s="220"/>
      <c r="K11536" s="220"/>
      <c r="L11536" s="220"/>
      <c r="M11536" s="326"/>
      <c r="N11536" s="220"/>
      <c r="O11536" s="220"/>
      <c r="P11536" s="220"/>
      <c r="Q11536" s="326"/>
      <c r="R11536" s="326"/>
      <c r="S11536" s="326"/>
      <c r="T11536" s="326"/>
    </row>
    <row r="11537" spans="1:20">
      <c r="A11537" s="220"/>
      <c r="B11537" s="220"/>
      <c r="C11537" s="220"/>
      <c r="D11537" s="220"/>
      <c r="E11537" s="220"/>
      <c r="F11537" s="220"/>
      <c r="G11537" s="220"/>
      <c r="H11537" s="220"/>
      <c r="I11537" s="220"/>
      <c r="J11537" s="220"/>
      <c r="K11537" s="220"/>
      <c r="L11537" s="220"/>
      <c r="M11537" s="326"/>
      <c r="N11537" s="220"/>
      <c r="O11537" s="220"/>
      <c r="P11537" s="220"/>
      <c r="Q11537" s="326"/>
      <c r="R11537" s="326"/>
      <c r="S11537" s="326"/>
      <c r="T11537" s="326"/>
    </row>
    <row r="11538" spans="1:20">
      <c r="A11538" s="220"/>
      <c r="B11538" s="220"/>
      <c r="C11538" s="220"/>
      <c r="D11538" s="220"/>
      <c r="E11538" s="220"/>
      <c r="F11538" s="220"/>
      <c r="G11538" s="220"/>
      <c r="H11538" s="220"/>
      <c r="I11538" s="220"/>
      <c r="J11538" s="220"/>
      <c r="K11538" s="220"/>
      <c r="L11538" s="220"/>
      <c r="M11538" s="326"/>
      <c r="N11538" s="220"/>
      <c r="O11538" s="220"/>
      <c r="P11538" s="220"/>
      <c r="Q11538" s="326"/>
      <c r="R11538" s="326"/>
      <c r="S11538" s="326"/>
      <c r="T11538" s="326"/>
    </row>
    <row r="11539" spans="1:20">
      <c r="A11539" s="220"/>
      <c r="B11539" s="220"/>
      <c r="C11539" s="220"/>
      <c r="D11539" s="220"/>
      <c r="E11539" s="220"/>
      <c r="F11539" s="220"/>
      <c r="G11539" s="220"/>
      <c r="H11539" s="220"/>
      <c r="I11539" s="220"/>
      <c r="J11539" s="220"/>
      <c r="K11539" s="220"/>
      <c r="L11539" s="220"/>
      <c r="M11539" s="326"/>
      <c r="N11539" s="220"/>
      <c r="O11539" s="220"/>
      <c r="P11539" s="220"/>
      <c r="Q11539" s="326"/>
      <c r="R11539" s="326"/>
      <c r="S11539" s="326"/>
      <c r="T11539" s="326"/>
    </row>
    <row r="11540" spans="1:20">
      <c r="A11540" s="220"/>
      <c r="B11540" s="220"/>
      <c r="C11540" s="220"/>
      <c r="D11540" s="220"/>
      <c r="E11540" s="220"/>
      <c r="F11540" s="220"/>
      <c r="G11540" s="220"/>
      <c r="H11540" s="220"/>
      <c r="I11540" s="220"/>
      <c r="J11540" s="220"/>
      <c r="K11540" s="220"/>
      <c r="L11540" s="220"/>
      <c r="M11540" s="326"/>
      <c r="N11540" s="220"/>
      <c r="O11540" s="220"/>
      <c r="P11540" s="220"/>
      <c r="Q11540" s="326"/>
      <c r="R11540" s="326"/>
      <c r="S11540" s="326"/>
      <c r="T11540" s="326"/>
    </row>
    <row r="11541" spans="1:20">
      <c r="A11541" s="220"/>
      <c r="B11541" s="220"/>
      <c r="C11541" s="220"/>
      <c r="D11541" s="220"/>
      <c r="E11541" s="220"/>
      <c r="F11541" s="220"/>
      <c r="G11541" s="220"/>
      <c r="H11541" s="220"/>
      <c r="I11541" s="220"/>
      <c r="J11541" s="220"/>
      <c r="K11541" s="220"/>
      <c r="L11541" s="220"/>
      <c r="M11541" s="326"/>
      <c r="N11541" s="220"/>
      <c r="O11541" s="220"/>
      <c r="P11541" s="220"/>
      <c r="Q11541" s="326"/>
      <c r="R11541" s="326"/>
      <c r="S11541" s="326"/>
      <c r="T11541" s="326"/>
    </row>
    <row r="11542" spans="1:20">
      <c r="A11542" s="220"/>
      <c r="B11542" s="220"/>
      <c r="C11542" s="220"/>
      <c r="D11542" s="220"/>
      <c r="E11542" s="220"/>
      <c r="F11542" s="220"/>
      <c r="G11542" s="220"/>
      <c r="H11542" s="220"/>
      <c r="I11542" s="220"/>
      <c r="J11542" s="220"/>
      <c r="K11542" s="220"/>
      <c r="L11542" s="220"/>
      <c r="M11542" s="326"/>
      <c r="N11542" s="220"/>
      <c r="O11542" s="220"/>
      <c r="P11542" s="220"/>
      <c r="Q11542" s="326"/>
      <c r="R11542" s="326"/>
      <c r="S11542" s="326"/>
      <c r="T11542" s="326"/>
    </row>
    <row r="11543" spans="1:20">
      <c r="A11543" s="220"/>
      <c r="B11543" s="220"/>
      <c r="C11543" s="220"/>
      <c r="D11543" s="220"/>
      <c r="E11543" s="220"/>
      <c r="F11543" s="220"/>
      <c r="G11543" s="220"/>
      <c r="H11543" s="220"/>
      <c r="I11543" s="220"/>
      <c r="J11543" s="220"/>
      <c r="K11543" s="220"/>
      <c r="L11543" s="220"/>
      <c r="M11543" s="326"/>
      <c r="N11543" s="220"/>
      <c r="O11543" s="220"/>
      <c r="P11543" s="220"/>
      <c r="Q11543" s="326"/>
      <c r="R11543" s="326"/>
      <c r="S11543" s="326"/>
      <c r="T11543" s="326"/>
    </row>
    <row r="11544" spans="1:20">
      <c r="A11544" s="220"/>
      <c r="B11544" s="220"/>
      <c r="C11544" s="220"/>
      <c r="D11544" s="220"/>
      <c r="E11544" s="220"/>
      <c r="F11544" s="220"/>
      <c r="G11544" s="220"/>
      <c r="H11544" s="220"/>
      <c r="I11544" s="220"/>
      <c r="J11544" s="220"/>
      <c r="K11544" s="220"/>
      <c r="L11544" s="220"/>
      <c r="M11544" s="326"/>
      <c r="N11544" s="220"/>
      <c r="O11544" s="220"/>
      <c r="P11544" s="220"/>
      <c r="Q11544" s="326"/>
      <c r="R11544" s="326"/>
      <c r="S11544" s="326"/>
      <c r="T11544" s="326"/>
    </row>
    <row r="11545" spans="1:20">
      <c r="A11545" s="220"/>
      <c r="B11545" s="220"/>
      <c r="C11545" s="220"/>
      <c r="D11545" s="220"/>
      <c r="E11545" s="220"/>
      <c r="F11545" s="220"/>
      <c r="G11545" s="220"/>
      <c r="H11545" s="220"/>
      <c r="I11545" s="220"/>
      <c r="J11545" s="220"/>
      <c r="K11545" s="220"/>
      <c r="L11545" s="220"/>
      <c r="M11545" s="326"/>
      <c r="N11545" s="220"/>
      <c r="O11545" s="220"/>
      <c r="P11545" s="220"/>
      <c r="Q11545" s="326"/>
      <c r="R11545" s="326"/>
      <c r="S11545" s="326"/>
      <c r="T11545" s="326"/>
    </row>
    <row r="11546" spans="1:20">
      <c r="A11546" s="220"/>
      <c r="B11546" s="220"/>
      <c r="C11546" s="220"/>
      <c r="D11546" s="220"/>
      <c r="E11546" s="220"/>
      <c r="F11546" s="220"/>
      <c r="G11546" s="220"/>
      <c r="H11546" s="220"/>
      <c r="I11546" s="220"/>
      <c r="J11546" s="220"/>
      <c r="K11546" s="220"/>
      <c r="L11546" s="220"/>
      <c r="M11546" s="326"/>
      <c r="N11546" s="220"/>
      <c r="O11546" s="220"/>
      <c r="P11546" s="220"/>
      <c r="Q11546" s="326"/>
      <c r="R11546" s="326"/>
      <c r="S11546" s="326"/>
      <c r="T11546" s="326"/>
    </row>
    <row r="11547" spans="1:20">
      <c r="A11547" s="220"/>
      <c r="B11547" s="220"/>
      <c r="C11547" s="220"/>
      <c r="D11547" s="220"/>
      <c r="E11547" s="220"/>
      <c r="F11547" s="220"/>
      <c r="G11547" s="220"/>
      <c r="H11547" s="220"/>
      <c r="I11547" s="220"/>
      <c r="J11547" s="220"/>
      <c r="K11547" s="220"/>
      <c r="L11547" s="220"/>
      <c r="M11547" s="326"/>
      <c r="N11547" s="220"/>
      <c r="O11547" s="220"/>
      <c r="P11547" s="220"/>
      <c r="Q11547" s="326"/>
      <c r="R11547" s="326"/>
      <c r="S11547" s="326"/>
      <c r="T11547" s="326"/>
    </row>
    <row r="11548" spans="1:20">
      <c r="A11548" s="220"/>
      <c r="B11548" s="220"/>
      <c r="C11548" s="220"/>
      <c r="D11548" s="220"/>
      <c r="E11548" s="220"/>
      <c r="F11548" s="220"/>
      <c r="G11548" s="220"/>
      <c r="H11548" s="220"/>
      <c r="I11548" s="220"/>
      <c r="J11548" s="220"/>
      <c r="K11548" s="220"/>
      <c r="L11548" s="220"/>
      <c r="M11548" s="326"/>
      <c r="N11548" s="220"/>
      <c r="O11548" s="220"/>
      <c r="P11548" s="220"/>
      <c r="Q11548" s="326"/>
      <c r="R11548" s="326"/>
      <c r="S11548" s="326"/>
      <c r="T11548" s="326"/>
    </row>
    <row r="11549" spans="1:20">
      <c r="A11549" s="220"/>
      <c r="B11549" s="220"/>
      <c r="C11549" s="220"/>
      <c r="D11549" s="220"/>
      <c r="E11549" s="220"/>
      <c r="F11549" s="220"/>
      <c r="G11549" s="220"/>
      <c r="H11549" s="220"/>
      <c r="I11549" s="220"/>
      <c r="J11549" s="220"/>
      <c r="K11549" s="220"/>
      <c r="L11549" s="220"/>
      <c r="M11549" s="326"/>
      <c r="N11549" s="220"/>
      <c r="O11549" s="220"/>
      <c r="P11549" s="220"/>
      <c r="Q11549" s="326"/>
      <c r="R11549" s="326"/>
      <c r="S11549" s="326"/>
      <c r="T11549" s="326"/>
    </row>
    <row r="11550" spans="1:20">
      <c r="A11550" s="220"/>
      <c r="B11550" s="220"/>
      <c r="C11550" s="220"/>
      <c r="D11550" s="220"/>
      <c r="E11550" s="220"/>
      <c r="F11550" s="220"/>
      <c r="G11550" s="220"/>
      <c r="H11550" s="220"/>
      <c r="I11550" s="220"/>
      <c r="J11550" s="220"/>
      <c r="K11550" s="220"/>
      <c r="L11550" s="220"/>
      <c r="M11550" s="326"/>
      <c r="N11550" s="220"/>
      <c r="O11550" s="220"/>
      <c r="P11550" s="220"/>
      <c r="Q11550" s="326"/>
      <c r="R11550" s="326"/>
      <c r="S11550" s="326"/>
      <c r="T11550" s="326"/>
    </row>
    <row r="11551" spans="1:20">
      <c r="A11551" s="220"/>
      <c r="B11551" s="220"/>
      <c r="C11551" s="220"/>
      <c r="D11551" s="220"/>
      <c r="E11551" s="220"/>
      <c r="F11551" s="220"/>
      <c r="G11551" s="220"/>
      <c r="H11551" s="220"/>
      <c r="I11551" s="220"/>
      <c r="J11551" s="220"/>
      <c r="K11551" s="220"/>
      <c r="L11551" s="220"/>
      <c r="M11551" s="326"/>
      <c r="N11551" s="220"/>
      <c r="O11551" s="220"/>
      <c r="P11551" s="220"/>
      <c r="Q11551" s="326"/>
      <c r="R11551" s="326"/>
      <c r="S11551" s="326"/>
      <c r="T11551" s="326"/>
    </row>
    <row r="11552" spans="1:20">
      <c r="A11552" s="220"/>
      <c r="B11552" s="220"/>
      <c r="C11552" s="220"/>
      <c r="D11552" s="220"/>
      <c r="E11552" s="220"/>
      <c r="F11552" s="220"/>
      <c r="G11552" s="220"/>
      <c r="H11552" s="220"/>
      <c r="I11552" s="220"/>
      <c r="J11552" s="220"/>
      <c r="K11552" s="220"/>
      <c r="L11552" s="220"/>
      <c r="M11552" s="326"/>
      <c r="N11552" s="220"/>
      <c r="O11552" s="220"/>
      <c r="P11552" s="220"/>
      <c r="Q11552" s="326"/>
      <c r="R11552" s="326"/>
      <c r="S11552" s="326"/>
      <c r="T11552" s="326"/>
    </row>
    <row r="11553" spans="1:20">
      <c r="A11553" s="220"/>
      <c r="B11553" s="220"/>
      <c r="C11553" s="220"/>
      <c r="D11553" s="220"/>
      <c r="E11553" s="220"/>
      <c r="F11553" s="220"/>
      <c r="G11553" s="220"/>
      <c r="H11553" s="220"/>
      <c r="I11553" s="220"/>
      <c r="J11553" s="220"/>
      <c r="K11553" s="220"/>
      <c r="L11553" s="220"/>
      <c r="M11553" s="326"/>
      <c r="N11553" s="220"/>
      <c r="O11553" s="220"/>
      <c r="P11553" s="220"/>
      <c r="Q11553" s="326"/>
      <c r="R11553" s="326"/>
      <c r="S11553" s="326"/>
      <c r="T11553" s="326"/>
    </row>
    <row r="11554" spans="1:20">
      <c r="A11554" s="220"/>
      <c r="B11554" s="220"/>
      <c r="C11554" s="220"/>
      <c r="D11554" s="220"/>
      <c r="E11554" s="220"/>
      <c r="F11554" s="220"/>
      <c r="G11554" s="220"/>
      <c r="H11554" s="220"/>
      <c r="I11554" s="220"/>
      <c r="J11554" s="220"/>
      <c r="K11554" s="220"/>
      <c r="L11554" s="220"/>
      <c r="M11554" s="326"/>
      <c r="N11554" s="220"/>
      <c r="O11554" s="220"/>
      <c r="P11554" s="220"/>
      <c r="Q11554" s="326"/>
      <c r="R11554" s="326"/>
      <c r="S11554" s="326"/>
      <c r="T11554" s="326"/>
    </row>
    <row r="11555" spans="1:20">
      <c r="A11555" s="220"/>
      <c r="B11555" s="220"/>
      <c r="C11555" s="220"/>
      <c r="D11555" s="220"/>
      <c r="E11555" s="220"/>
      <c r="F11555" s="220"/>
      <c r="G11555" s="220"/>
      <c r="H11555" s="220"/>
      <c r="I11555" s="220"/>
      <c r="J11555" s="220"/>
      <c r="K11555" s="220"/>
      <c r="L11555" s="220"/>
      <c r="M11555" s="326"/>
      <c r="N11555" s="220"/>
      <c r="O11555" s="220"/>
      <c r="P11555" s="220"/>
      <c r="Q11555" s="326"/>
      <c r="R11555" s="326"/>
      <c r="S11555" s="326"/>
      <c r="T11555" s="326"/>
    </row>
    <row r="11556" spans="1:20">
      <c r="A11556" s="220"/>
      <c r="B11556" s="220"/>
      <c r="C11556" s="220"/>
      <c r="D11556" s="220"/>
      <c r="E11556" s="220"/>
      <c r="F11556" s="220"/>
      <c r="G11556" s="220"/>
      <c r="H11556" s="220"/>
      <c r="I11556" s="220"/>
      <c r="J11556" s="220"/>
      <c r="K11556" s="220"/>
      <c r="L11556" s="220"/>
      <c r="M11556" s="326"/>
      <c r="N11556" s="220"/>
      <c r="O11556" s="220"/>
      <c r="P11556" s="220"/>
      <c r="Q11556" s="326"/>
      <c r="R11556" s="326"/>
      <c r="S11556" s="326"/>
      <c r="T11556" s="326"/>
    </row>
    <row r="11557" spans="1:20">
      <c r="A11557" s="220"/>
      <c r="B11557" s="220"/>
      <c r="C11557" s="220"/>
      <c r="D11557" s="220"/>
      <c r="E11557" s="220"/>
      <c r="F11557" s="220"/>
      <c r="G11557" s="220"/>
      <c r="H11557" s="220"/>
      <c r="I11557" s="220"/>
      <c r="J11557" s="220"/>
      <c r="K11557" s="220"/>
      <c r="L11557" s="220"/>
      <c r="M11557" s="326"/>
      <c r="N11557" s="220"/>
      <c r="O11557" s="220"/>
      <c r="P11557" s="220"/>
      <c r="Q11557" s="326"/>
      <c r="R11557" s="326"/>
      <c r="S11557" s="326"/>
      <c r="T11557" s="326"/>
    </row>
    <row r="11558" spans="1:20">
      <c r="A11558" s="220"/>
      <c r="B11558" s="220"/>
      <c r="C11558" s="220"/>
      <c r="D11558" s="220"/>
      <c r="E11558" s="220"/>
      <c r="F11558" s="220"/>
      <c r="G11558" s="220"/>
      <c r="H11558" s="220"/>
      <c r="I11558" s="220"/>
      <c r="J11558" s="220"/>
      <c r="K11558" s="220"/>
      <c r="L11558" s="220"/>
      <c r="M11558" s="326"/>
      <c r="N11558" s="220"/>
      <c r="O11558" s="220"/>
      <c r="P11558" s="220"/>
      <c r="Q11558" s="326"/>
      <c r="R11558" s="326"/>
      <c r="S11558" s="326"/>
      <c r="T11558" s="326"/>
    </row>
    <row r="11559" spans="1:20">
      <c r="A11559" s="220"/>
      <c r="B11559" s="220"/>
      <c r="C11559" s="220"/>
      <c r="D11559" s="220"/>
      <c r="E11559" s="220"/>
      <c r="F11559" s="220"/>
      <c r="G11559" s="220"/>
      <c r="H11559" s="220"/>
      <c r="I11559" s="220"/>
      <c r="J11559" s="220"/>
      <c r="K11559" s="220"/>
      <c r="L11559" s="220"/>
      <c r="M11559" s="326"/>
      <c r="N11559" s="220"/>
      <c r="O11559" s="220"/>
      <c r="P11559" s="220"/>
      <c r="Q11559" s="326"/>
      <c r="R11559" s="326"/>
      <c r="S11559" s="326"/>
      <c r="T11559" s="326"/>
    </row>
    <row r="11560" spans="1:20">
      <c r="A11560" s="220"/>
      <c r="B11560" s="220"/>
      <c r="C11560" s="220"/>
      <c r="D11560" s="220"/>
      <c r="E11560" s="220"/>
      <c r="F11560" s="220"/>
      <c r="G11560" s="220"/>
      <c r="H11560" s="220"/>
      <c r="I11560" s="220"/>
      <c r="J11560" s="220"/>
      <c r="K11560" s="220"/>
      <c r="L11560" s="220"/>
      <c r="M11560" s="326"/>
      <c r="N11560" s="220"/>
      <c r="O11560" s="220"/>
      <c r="P11560" s="220"/>
      <c r="Q11560" s="326"/>
      <c r="R11560" s="326"/>
      <c r="S11560" s="326"/>
      <c r="T11560" s="326"/>
    </row>
    <row r="11561" spans="1:20">
      <c r="A11561" s="220"/>
      <c r="B11561" s="220"/>
      <c r="C11561" s="220"/>
      <c r="D11561" s="220"/>
      <c r="E11561" s="220"/>
      <c r="F11561" s="220"/>
      <c r="G11561" s="220"/>
      <c r="H11561" s="220"/>
      <c r="I11561" s="220"/>
      <c r="J11561" s="220"/>
      <c r="K11561" s="220"/>
      <c r="L11561" s="220"/>
      <c r="M11561" s="326"/>
      <c r="N11561" s="220"/>
      <c r="O11561" s="220"/>
      <c r="P11561" s="220"/>
      <c r="Q11561" s="326"/>
      <c r="R11561" s="326"/>
      <c r="S11561" s="326"/>
      <c r="T11561" s="326"/>
    </row>
    <row r="11562" spans="1:20">
      <c r="A11562" s="220"/>
      <c r="B11562" s="220"/>
      <c r="C11562" s="220"/>
      <c r="D11562" s="220"/>
      <c r="E11562" s="220"/>
      <c r="F11562" s="220"/>
      <c r="G11562" s="220"/>
      <c r="H11562" s="220"/>
      <c r="I11562" s="220"/>
      <c r="J11562" s="220"/>
      <c r="K11562" s="220"/>
      <c r="L11562" s="220"/>
      <c r="M11562" s="326"/>
      <c r="N11562" s="220"/>
      <c r="O11562" s="220"/>
      <c r="P11562" s="220"/>
      <c r="Q11562" s="326"/>
      <c r="R11562" s="326"/>
      <c r="S11562" s="326"/>
      <c r="T11562" s="326"/>
    </row>
    <row r="11563" spans="1:20">
      <c r="A11563" s="220"/>
      <c r="B11563" s="220"/>
      <c r="C11563" s="220"/>
      <c r="D11563" s="220"/>
      <c r="E11563" s="220"/>
      <c r="F11563" s="220"/>
      <c r="G11563" s="220"/>
      <c r="H11563" s="220"/>
      <c r="I11563" s="220"/>
      <c r="J11563" s="220"/>
      <c r="K11563" s="220"/>
      <c r="L11563" s="220"/>
      <c r="M11563" s="326"/>
      <c r="N11563" s="220"/>
      <c r="O11563" s="220"/>
      <c r="P11563" s="220"/>
      <c r="Q11563" s="326"/>
      <c r="R11563" s="326"/>
      <c r="S11563" s="326"/>
      <c r="T11563" s="326"/>
    </row>
    <row r="11564" spans="1:20">
      <c r="A11564" s="220"/>
      <c r="B11564" s="220"/>
      <c r="C11564" s="220"/>
      <c r="D11564" s="220"/>
      <c r="E11564" s="220"/>
      <c r="F11564" s="220"/>
      <c r="G11564" s="220"/>
      <c r="H11564" s="220"/>
      <c r="I11564" s="220"/>
      <c r="J11564" s="220"/>
      <c r="K11564" s="220"/>
      <c r="L11564" s="220"/>
      <c r="M11564" s="326"/>
      <c r="N11564" s="220"/>
      <c r="O11564" s="220"/>
      <c r="P11564" s="220"/>
      <c r="Q11564" s="326"/>
      <c r="R11564" s="326"/>
      <c r="S11564" s="326"/>
      <c r="T11564" s="326"/>
    </row>
    <row r="11565" spans="1:20">
      <c r="A11565" s="220"/>
      <c r="B11565" s="220"/>
      <c r="C11565" s="220"/>
      <c r="D11565" s="220"/>
      <c r="E11565" s="220"/>
      <c r="F11565" s="220"/>
      <c r="G11565" s="220"/>
      <c r="H11565" s="220"/>
      <c r="I11565" s="220"/>
      <c r="J11565" s="220"/>
      <c r="K11565" s="220"/>
      <c r="L11565" s="220"/>
      <c r="M11565" s="326"/>
      <c r="N11565" s="220"/>
      <c r="O11565" s="220"/>
      <c r="P11565" s="220"/>
      <c r="Q11565" s="326"/>
      <c r="R11565" s="326"/>
      <c r="S11565" s="326"/>
      <c r="T11565" s="326"/>
    </row>
    <row r="11566" spans="1:20">
      <c r="A11566" s="220"/>
      <c r="B11566" s="220"/>
      <c r="C11566" s="220"/>
      <c r="D11566" s="220"/>
      <c r="E11566" s="220"/>
      <c r="F11566" s="220"/>
      <c r="G11566" s="220"/>
      <c r="H11566" s="220"/>
      <c r="I11566" s="220"/>
      <c r="J11566" s="220"/>
      <c r="K11566" s="220"/>
      <c r="L11566" s="220"/>
      <c r="M11566" s="326"/>
      <c r="N11566" s="220"/>
      <c r="O11566" s="220"/>
      <c r="P11566" s="220"/>
      <c r="Q11566" s="326"/>
      <c r="R11566" s="326"/>
      <c r="S11566" s="326"/>
      <c r="T11566" s="326"/>
    </row>
    <row r="11567" spans="1:20">
      <c r="A11567" s="220"/>
      <c r="B11567" s="220"/>
      <c r="C11567" s="220"/>
      <c r="D11567" s="220"/>
      <c r="E11567" s="220"/>
      <c r="F11567" s="220"/>
      <c r="G11567" s="220"/>
      <c r="H11567" s="220"/>
      <c r="I11567" s="220"/>
      <c r="J11567" s="220"/>
      <c r="K11567" s="220"/>
      <c r="L11567" s="220"/>
      <c r="M11567" s="326"/>
      <c r="N11567" s="220"/>
      <c r="O11567" s="220"/>
      <c r="P11567" s="220"/>
      <c r="Q11567" s="326"/>
      <c r="R11567" s="326"/>
      <c r="S11567" s="326"/>
      <c r="T11567" s="326"/>
    </row>
    <row r="11568" spans="1:20">
      <c r="A11568" s="220"/>
      <c r="B11568" s="220"/>
      <c r="C11568" s="220"/>
      <c r="D11568" s="220"/>
      <c r="E11568" s="220"/>
      <c r="F11568" s="220"/>
      <c r="G11568" s="220"/>
      <c r="H11568" s="220"/>
      <c r="I11568" s="220"/>
      <c r="J11568" s="220"/>
      <c r="K11568" s="220"/>
      <c r="L11568" s="220"/>
      <c r="M11568" s="326"/>
      <c r="N11568" s="220"/>
      <c r="O11568" s="220"/>
      <c r="P11568" s="220"/>
      <c r="Q11568" s="326"/>
      <c r="R11568" s="326"/>
      <c r="S11568" s="326"/>
      <c r="T11568" s="326"/>
    </row>
    <row r="11569" spans="1:20">
      <c r="A11569" s="220"/>
      <c r="B11569" s="220"/>
      <c r="C11569" s="220"/>
      <c r="D11569" s="220"/>
      <c r="E11569" s="220"/>
      <c r="F11569" s="220"/>
      <c r="G11569" s="220"/>
      <c r="H11569" s="220"/>
      <c r="I11569" s="220"/>
      <c r="J11569" s="220"/>
      <c r="K11569" s="220"/>
      <c r="L11569" s="220"/>
      <c r="M11569" s="326"/>
      <c r="N11569" s="220"/>
      <c r="O11569" s="220"/>
      <c r="P11569" s="220"/>
      <c r="Q11569" s="326"/>
      <c r="R11569" s="326"/>
      <c r="S11569" s="326"/>
      <c r="T11569" s="326"/>
    </row>
    <row r="11570" spans="1:20">
      <c r="A11570" s="220"/>
      <c r="B11570" s="220"/>
      <c r="C11570" s="220"/>
      <c r="D11570" s="220"/>
      <c r="E11570" s="220"/>
      <c r="F11570" s="220"/>
      <c r="G11570" s="220"/>
      <c r="H11570" s="220"/>
      <c r="I11570" s="220"/>
      <c r="J11570" s="220"/>
      <c r="K11570" s="220"/>
      <c r="L11570" s="220"/>
      <c r="M11570" s="326"/>
      <c r="N11570" s="220"/>
      <c r="O11570" s="220"/>
      <c r="P11570" s="220"/>
      <c r="Q11570" s="326"/>
      <c r="R11570" s="326"/>
      <c r="S11570" s="326"/>
      <c r="T11570" s="326"/>
    </row>
    <row r="11571" spans="1:20">
      <c r="A11571" s="220"/>
      <c r="B11571" s="220"/>
      <c r="C11571" s="220"/>
      <c r="D11571" s="220"/>
      <c r="E11571" s="220"/>
      <c r="F11571" s="220"/>
      <c r="G11571" s="220"/>
      <c r="H11571" s="220"/>
      <c r="I11571" s="220"/>
      <c r="J11571" s="220"/>
      <c r="K11571" s="220"/>
      <c r="L11571" s="220"/>
      <c r="M11571" s="326"/>
      <c r="N11571" s="220"/>
      <c r="O11571" s="220"/>
      <c r="P11571" s="220"/>
      <c r="Q11571" s="326"/>
      <c r="R11571" s="326"/>
      <c r="S11571" s="326"/>
      <c r="T11571" s="326"/>
    </row>
    <row r="11572" spans="1:20">
      <c r="A11572" s="220"/>
      <c r="B11572" s="220"/>
      <c r="C11572" s="220"/>
      <c r="D11572" s="220"/>
      <c r="E11572" s="220"/>
      <c r="F11572" s="220"/>
      <c r="G11572" s="220"/>
      <c r="H11572" s="220"/>
      <c r="I11572" s="220"/>
      <c r="J11572" s="220"/>
      <c r="K11572" s="220"/>
      <c r="L11572" s="220"/>
      <c r="M11572" s="326"/>
      <c r="N11572" s="220"/>
      <c r="O11572" s="220"/>
      <c r="P11572" s="220"/>
      <c r="Q11572" s="326"/>
      <c r="R11572" s="326"/>
      <c r="S11572" s="326"/>
      <c r="T11572" s="326"/>
    </row>
    <row r="11573" spans="1:20">
      <c r="A11573" s="220"/>
      <c r="B11573" s="220"/>
      <c r="C11573" s="220"/>
      <c r="D11573" s="220"/>
      <c r="E11573" s="220"/>
      <c r="F11573" s="220"/>
      <c r="G11573" s="220"/>
      <c r="H11573" s="220"/>
      <c r="I11573" s="220"/>
      <c r="J11573" s="220"/>
      <c r="K11573" s="220"/>
      <c r="L11573" s="220"/>
      <c r="M11573" s="326"/>
      <c r="N11573" s="220"/>
      <c r="O11573" s="220"/>
      <c r="P11573" s="220"/>
      <c r="Q11573" s="326"/>
      <c r="R11573" s="326"/>
      <c r="S11573" s="326"/>
      <c r="T11573" s="326"/>
    </row>
    <row r="11574" spans="1:20">
      <c r="A11574" s="220"/>
      <c r="B11574" s="220"/>
      <c r="C11574" s="220"/>
      <c r="D11574" s="220"/>
      <c r="E11574" s="220"/>
      <c r="F11574" s="220"/>
      <c r="G11574" s="220"/>
      <c r="H11574" s="220"/>
      <c r="I11574" s="220"/>
      <c r="J11574" s="220"/>
      <c r="K11574" s="220"/>
      <c r="L11574" s="220"/>
      <c r="M11574" s="326"/>
      <c r="N11574" s="220"/>
      <c r="O11574" s="220"/>
      <c r="P11574" s="220"/>
      <c r="Q11574" s="326"/>
      <c r="R11574" s="326"/>
      <c r="S11574" s="326"/>
      <c r="T11574" s="326"/>
    </row>
    <row r="11575" spans="1:20">
      <c r="A11575" s="220"/>
      <c r="B11575" s="220"/>
      <c r="C11575" s="220"/>
      <c r="D11575" s="220"/>
      <c r="E11575" s="220"/>
      <c r="F11575" s="220"/>
      <c r="G11575" s="220"/>
      <c r="H11575" s="220"/>
      <c r="I11575" s="220"/>
      <c r="J11575" s="220"/>
      <c r="K11575" s="220"/>
      <c r="L11575" s="220"/>
      <c r="M11575" s="326"/>
      <c r="N11575" s="220"/>
      <c r="O11575" s="220"/>
      <c r="P11575" s="220"/>
      <c r="Q11575" s="326"/>
      <c r="R11575" s="326"/>
      <c r="S11575" s="326"/>
      <c r="T11575" s="326"/>
    </row>
    <row r="11576" spans="1:20">
      <c r="A11576" s="220"/>
      <c r="B11576" s="220"/>
      <c r="C11576" s="220"/>
      <c r="D11576" s="220"/>
      <c r="E11576" s="220"/>
      <c r="F11576" s="220"/>
      <c r="G11576" s="220"/>
      <c r="H11576" s="220"/>
      <c r="I11576" s="220"/>
      <c r="J11576" s="220"/>
      <c r="K11576" s="220"/>
      <c r="L11576" s="220"/>
      <c r="M11576" s="326"/>
      <c r="N11576" s="220"/>
      <c r="O11576" s="220"/>
      <c r="P11576" s="220"/>
      <c r="Q11576" s="326"/>
      <c r="R11576" s="326"/>
      <c r="S11576" s="326"/>
      <c r="T11576" s="326"/>
    </row>
    <row r="11577" spans="1:20">
      <c r="A11577" s="220"/>
      <c r="B11577" s="220"/>
      <c r="C11577" s="220"/>
      <c r="D11577" s="220"/>
      <c r="E11577" s="220"/>
      <c r="F11577" s="220"/>
      <c r="G11577" s="220"/>
      <c r="H11577" s="220"/>
      <c r="I11577" s="220"/>
      <c r="J11577" s="220"/>
      <c r="K11577" s="220"/>
      <c r="L11577" s="220"/>
      <c r="M11577" s="326"/>
      <c r="N11577" s="220"/>
      <c r="O11577" s="220"/>
      <c r="P11577" s="220"/>
      <c r="Q11577" s="326"/>
      <c r="R11577" s="326"/>
      <c r="S11577" s="326"/>
      <c r="T11577" s="326"/>
    </row>
    <row r="11578" spans="1:20">
      <c r="A11578" s="220"/>
      <c r="B11578" s="220"/>
      <c r="C11578" s="220"/>
      <c r="D11578" s="220"/>
      <c r="E11578" s="220"/>
      <c r="F11578" s="220"/>
      <c r="G11578" s="220"/>
      <c r="H11578" s="220"/>
      <c r="I11578" s="220"/>
      <c r="J11578" s="220"/>
      <c r="K11578" s="220"/>
      <c r="L11578" s="220"/>
      <c r="M11578" s="326"/>
      <c r="N11578" s="220"/>
      <c r="O11578" s="220"/>
      <c r="P11578" s="220"/>
      <c r="Q11578" s="326"/>
      <c r="R11578" s="326"/>
      <c r="S11578" s="326"/>
      <c r="T11578" s="326"/>
    </row>
    <row r="11579" spans="1:20">
      <c r="A11579" s="220"/>
      <c r="B11579" s="220"/>
      <c r="C11579" s="220"/>
      <c r="D11579" s="220"/>
      <c r="E11579" s="220"/>
      <c r="F11579" s="220"/>
      <c r="G11579" s="220"/>
      <c r="H11579" s="220"/>
      <c r="I11579" s="220"/>
      <c r="J11579" s="220"/>
      <c r="K11579" s="220"/>
      <c r="L11579" s="220"/>
      <c r="M11579" s="326"/>
      <c r="N11579" s="220"/>
      <c r="O11579" s="220"/>
      <c r="P11579" s="220"/>
      <c r="Q11579" s="326"/>
      <c r="R11579" s="326"/>
      <c r="S11579" s="326"/>
      <c r="T11579" s="326"/>
    </row>
    <row r="11580" spans="1:20">
      <c r="A11580" s="220"/>
      <c r="B11580" s="220"/>
      <c r="C11580" s="220"/>
      <c r="D11580" s="220"/>
      <c r="E11580" s="220"/>
      <c r="F11580" s="220"/>
      <c r="G11580" s="220"/>
      <c r="H11580" s="220"/>
      <c r="I11580" s="220"/>
      <c r="J11580" s="220"/>
      <c r="K11580" s="220"/>
      <c r="L11580" s="220"/>
      <c r="M11580" s="326"/>
      <c r="N11580" s="220"/>
      <c r="O11580" s="220"/>
      <c r="P11580" s="220"/>
      <c r="Q11580" s="326"/>
      <c r="R11580" s="326"/>
      <c r="S11580" s="326"/>
      <c r="T11580" s="326"/>
    </row>
    <row r="11581" spans="1:20">
      <c r="A11581" s="220"/>
      <c r="B11581" s="220"/>
      <c r="C11581" s="220"/>
      <c r="D11581" s="220"/>
      <c r="E11581" s="220"/>
      <c r="F11581" s="220"/>
      <c r="G11581" s="220"/>
      <c r="H11581" s="220"/>
      <c r="I11581" s="220"/>
      <c r="J11581" s="220"/>
      <c r="K11581" s="220"/>
      <c r="L11581" s="220"/>
      <c r="M11581" s="326"/>
      <c r="N11581" s="220"/>
      <c r="O11581" s="220"/>
      <c r="P11581" s="220"/>
      <c r="Q11581" s="326"/>
      <c r="R11581" s="326"/>
      <c r="S11581" s="326"/>
      <c r="T11581" s="326"/>
    </row>
    <row r="11582" spans="1:20">
      <c r="A11582" s="220"/>
      <c r="B11582" s="220"/>
      <c r="C11582" s="220"/>
      <c r="D11582" s="220"/>
      <c r="E11582" s="220"/>
      <c r="F11582" s="220"/>
      <c r="G11582" s="220"/>
      <c r="H11582" s="220"/>
      <c r="I11582" s="220"/>
      <c r="J11582" s="220"/>
      <c r="K11582" s="220"/>
      <c r="L11582" s="220"/>
      <c r="M11582" s="326"/>
      <c r="N11582" s="220"/>
      <c r="O11582" s="220"/>
      <c r="P11582" s="220"/>
      <c r="Q11582" s="326"/>
      <c r="R11582" s="326"/>
      <c r="S11582" s="326"/>
      <c r="T11582" s="326"/>
    </row>
    <row r="11583" spans="1:20">
      <c r="A11583" s="220"/>
      <c r="B11583" s="220"/>
      <c r="C11583" s="220"/>
      <c r="D11583" s="220"/>
      <c r="E11583" s="220"/>
      <c r="F11583" s="220"/>
      <c r="G11583" s="220"/>
      <c r="H11583" s="220"/>
      <c r="I11583" s="220"/>
      <c r="J11583" s="220"/>
      <c r="K11583" s="220"/>
      <c r="L11583" s="220"/>
      <c r="M11583" s="326"/>
      <c r="N11583" s="220"/>
      <c r="O11583" s="220"/>
      <c r="P11583" s="220"/>
      <c r="Q11583" s="326"/>
      <c r="R11583" s="326"/>
      <c r="S11583" s="326"/>
      <c r="T11583" s="326"/>
    </row>
    <row r="11584" spans="1:20">
      <c r="A11584" s="220"/>
      <c r="B11584" s="220"/>
      <c r="C11584" s="220"/>
      <c r="D11584" s="220"/>
      <c r="E11584" s="220"/>
      <c r="F11584" s="220"/>
      <c r="G11584" s="220"/>
      <c r="H11584" s="220"/>
      <c r="I11584" s="220"/>
      <c r="J11584" s="220"/>
      <c r="K11584" s="220"/>
      <c r="L11584" s="220"/>
      <c r="M11584" s="326"/>
      <c r="N11584" s="220"/>
      <c r="O11584" s="220"/>
      <c r="P11584" s="220"/>
      <c r="Q11584" s="326"/>
      <c r="R11584" s="326"/>
      <c r="S11584" s="326"/>
      <c r="T11584" s="326"/>
    </row>
    <row r="11585" spans="1:20">
      <c r="A11585" s="220"/>
      <c r="B11585" s="220"/>
      <c r="C11585" s="220"/>
      <c r="D11585" s="220"/>
      <c r="E11585" s="220"/>
      <c r="F11585" s="220"/>
      <c r="G11585" s="220"/>
      <c r="H11585" s="220"/>
      <c r="I11585" s="220"/>
      <c r="J11585" s="220"/>
      <c r="K11585" s="220"/>
      <c r="L11585" s="220"/>
      <c r="M11585" s="326"/>
      <c r="N11585" s="220"/>
      <c r="O11585" s="220"/>
      <c r="P11585" s="220"/>
      <c r="Q11585" s="326"/>
      <c r="R11585" s="326"/>
      <c r="S11585" s="326"/>
      <c r="T11585" s="326"/>
    </row>
    <row r="11586" spans="1:20">
      <c r="A11586" s="220"/>
      <c r="B11586" s="220"/>
      <c r="C11586" s="220"/>
      <c r="D11586" s="220"/>
      <c r="E11586" s="220"/>
      <c r="F11586" s="220"/>
      <c r="G11586" s="220"/>
      <c r="H11586" s="220"/>
      <c r="I11586" s="220"/>
      <c r="J11586" s="220"/>
      <c r="K11586" s="220"/>
      <c r="L11586" s="220"/>
      <c r="M11586" s="326"/>
      <c r="N11586" s="220"/>
      <c r="O11586" s="220"/>
      <c r="P11586" s="220"/>
      <c r="Q11586" s="326"/>
      <c r="R11586" s="326"/>
      <c r="S11586" s="326"/>
      <c r="T11586" s="326"/>
    </row>
    <row r="11587" spans="1:20">
      <c r="A11587" s="220"/>
      <c r="B11587" s="220"/>
      <c r="C11587" s="220"/>
      <c r="D11587" s="220"/>
      <c r="E11587" s="220"/>
      <c r="F11587" s="220"/>
      <c r="G11587" s="220"/>
      <c r="H11587" s="220"/>
      <c r="I11587" s="220"/>
      <c r="J11587" s="220"/>
      <c r="K11587" s="220"/>
      <c r="L11587" s="220"/>
      <c r="M11587" s="326"/>
      <c r="N11587" s="220"/>
      <c r="O11587" s="220"/>
      <c r="P11587" s="220"/>
      <c r="Q11587" s="326"/>
      <c r="R11587" s="326"/>
      <c r="S11587" s="326"/>
      <c r="T11587" s="326"/>
    </row>
    <row r="11588" spans="1:20">
      <c r="A11588" s="220"/>
      <c r="B11588" s="220"/>
      <c r="C11588" s="220"/>
      <c r="D11588" s="220"/>
      <c r="E11588" s="220"/>
      <c r="F11588" s="220"/>
      <c r="G11588" s="220"/>
      <c r="H11588" s="220"/>
      <c r="I11588" s="220"/>
      <c r="J11588" s="220"/>
      <c r="K11588" s="220"/>
      <c r="L11588" s="220"/>
      <c r="M11588" s="326"/>
      <c r="N11588" s="220"/>
      <c r="O11588" s="220"/>
      <c r="P11588" s="220"/>
      <c r="Q11588" s="326"/>
      <c r="R11588" s="326"/>
      <c r="S11588" s="326"/>
      <c r="T11588" s="326"/>
    </row>
    <row r="11589" spans="1:20">
      <c r="A11589" s="220"/>
      <c r="B11589" s="220"/>
      <c r="C11589" s="220"/>
      <c r="D11589" s="220"/>
      <c r="E11589" s="220"/>
      <c r="F11589" s="220"/>
      <c r="G11589" s="220"/>
      <c r="H11589" s="220"/>
      <c r="I11589" s="220"/>
      <c r="J11589" s="220"/>
      <c r="K11589" s="220"/>
      <c r="L11589" s="220"/>
      <c r="M11589" s="326"/>
      <c r="N11589" s="220"/>
      <c r="O11589" s="220"/>
      <c r="P11589" s="220"/>
      <c r="Q11589" s="326"/>
      <c r="R11589" s="326"/>
      <c r="S11589" s="326"/>
      <c r="T11589" s="326"/>
    </row>
    <row r="11590" spans="1:20">
      <c r="A11590" s="220"/>
      <c r="B11590" s="220"/>
      <c r="C11590" s="220"/>
      <c r="D11590" s="220"/>
      <c r="E11590" s="220"/>
      <c r="F11590" s="220"/>
      <c r="G11590" s="220"/>
      <c r="H11590" s="220"/>
      <c r="I11590" s="220"/>
      <c r="J11590" s="220"/>
      <c r="K11590" s="220"/>
      <c r="L11590" s="220"/>
      <c r="M11590" s="326"/>
      <c r="N11590" s="220"/>
      <c r="O11590" s="220"/>
      <c r="P11590" s="220"/>
      <c r="Q11590" s="326"/>
      <c r="R11590" s="326"/>
      <c r="S11590" s="326"/>
      <c r="T11590" s="326"/>
    </row>
    <row r="11591" spans="1:20">
      <c r="A11591" s="220"/>
      <c r="B11591" s="220"/>
      <c r="C11591" s="220"/>
      <c r="D11591" s="220"/>
      <c r="E11591" s="220"/>
      <c r="F11591" s="220"/>
      <c r="G11591" s="220"/>
      <c r="H11591" s="220"/>
      <c r="I11591" s="220"/>
      <c r="J11591" s="220"/>
      <c r="K11591" s="220"/>
      <c r="L11591" s="220"/>
      <c r="M11591" s="326"/>
      <c r="N11591" s="220"/>
      <c r="O11591" s="220"/>
      <c r="P11591" s="220"/>
      <c r="Q11591" s="326"/>
      <c r="R11591" s="326"/>
      <c r="S11591" s="326"/>
      <c r="T11591" s="326"/>
    </row>
    <row r="11592" spans="1:20">
      <c r="A11592" s="220"/>
      <c r="B11592" s="220"/>
      <c r="C11592" s="220"/>
      <c r="D11592" s="220"/>
      <c r="E11592" s="220"/>
      <c r="F11592" s="220"/>
      <c r="G11592" s="220"/>
      <c r="H11592" s="220"/>
      <c r="I11592" s="220"/>
      <c r="J11592" s="220"/>
      <c r="K11592" s="220"/>
      <c r="L11592" s="220"/>
      <c r="M11592" s="326"/>
      <c r="N11592" s="220"/>
      <c r="O11592" s="220"/>
      <c r="P11592" s="220"/>
      <c r="Q11592" s="326"/>
      <c r="R11592" s="326"/>
      <c r="S11592" s="326"/>
      <c r="T11592" s="326"/>
    </row>
    <row r="11593" spans="1:20">
      <c r="A11593" s="220"/>
      <c r="B11593" s="220"/>
      <c r="C11593" s="220"/>
      <c r="D11593" s="220"/>
      <c r="E11593" s="220"/>
      <c r="F11593" s="220"/>
      <c r="G11593" s="220"/>
      <c r="H11593" s="220"/>
      <c r="I11593" s="220"/>
      <c r="J11593" s="220"/>
      <c r="K11593" s="220"/>
      <c r="L11593" s="220"/>
      <c r="M11593" s="326"/>
      <c r="N11593" s="220"/>
      <c r="O11593" s="220"/>
      <c r="P11593" s="220"/>
      <c r="Q11593" s="326"/>
      <c r="R11593" s="326"/>
      <c r="S11593" s="326"/>
      <c r="T11593" s="326"/>
    </row>
    <row r="11594" spans="1:20">
      <c r="A11594" s="220"/>
      <c r="B11594" s="220"/>
      <c r="C11594" s="220"/>
      <c r="D11594" s="220"/>
      <c r="E11594" s="220"/>
      <c r="F11594" s="220"/>
      <c r="G11594" s="220"/>
      <c r="H11594" s="220"/>
      <c r="I11594" s="220"/>
      <c r="J11594" s="220"/>
      <c r="K11594" s="220"/>
      <c r="L11594" s="220"/>
      <c r="M11594" s="326"/>
      <c r="N11594" s="220"/>
      <c r="O11594" s="220"/>
      <c r="P11594" s="220"/>
      <c r="Q11594" s="326"/>
      <c r="R11594" s="326"/>
      <c r="S11594" s="326"/>
      <c r="T11594" s="326"/>
    </row>
    <row r="11595" spans="1:20">
      <c r="A11595" s="220"/>
      <c r="B11595" s="220"/>
      <c r="C11595" s="220"/>
      <c r="D11595" s="220"/>
      <c r="E11595" s="220"/>
      <c r="F11595" s="220"/>
      <c r="G11595" s="220"/>
      <c r="H11595" s="220"/>
      <c r="I11595" s="220"/>
      <c r="J11595" s="220"/>
      <c r="K11595" s="220"/>
      <c r="L11595" s="220"/>
      <c r="M11595" s="326"/>
      <c r="N11595" s="220"/>
      <c r="O11595" s="220"/>
      <c r="P11595" s="220"/>
      <c r="Q11595" s="326"/>
      <c r="R11595" s="326"/>
      <c r="S11595" s="326"/>
      <c r="T11595" s="326"/>
    </row>
    <row r="11596" spans="1:20">
      <c r="A11596" s="220"/>
      <c r="B11596" s="220"/>
      <c r="C11596" s="220"/>
      <c r="D11596" s="220"/>
      <c r="E11596" s="220"/>
      <c r="F11596" s="220"/>
      <c r="G11596" s="220"/>
      <c r="H11596" s="220"/>
      <c r="I11596" s="220"/>
      <c r="J11596" s="220"/>
      <c r="K11596" s="220"/>
      <c r="L11596" s="220"/>
      <c r="M11596" s="326"/>
      <c r="N11596" s="220"/>
      <c r="O11596" s="220"/>
      <c r="P11596" s="220"/>
      <c r="Q11596" s="326"/>
      <c r="R11596" s="326"/>
      <c r="S11596" s="326"/>
      <c r="T11596" s="326"/>
    </row>
    <row r="11597" spans="1:20">
      <c r="A11597" s="220"/>
      <c r="B11597" s="220"/>
      <c r="C11597" s="220"/>
      <c r="D11597" s="220"/>
      <c r="E11597" s="220"/>
      <c r="F11597" s="220"/>
      <c r="G11597" s="220"/>
      <c r="H11597" s="220"/>
      <c r="I11597" s="220"/>
      <c r="J11597" s="220"/>
      <c r="K11597" s="220"/>
      <c r="L11597" s="220"/>
      <c r="M11597" s="326"/>
      <c r="N11597" s="220"/>
      <c r="O11597" s="220"/>
      <c r="P11597" s="220"/>
      <c r="Q11597" s="326"/>
      <c r="R11597" s="326"/>
      <c r="S11597" s="326"/>
      <c r="T11597" s="326"/>
    </row>
    <row r="11598" spans="1:20">
      <c r="A11598" s="220"/>
      <c r="B11598" s="220"/>
      <c r="C11598" s="220"/>
      <c r="D11598" s="220"/>
      <c r="E11598" s="220"/>
      <c r="F11598" s="220"/>
      <c r="G11598" s="220"/>
      <c r="H11598" s="220"/>
      <c r="I11598" s="220"/>
      <c r="J11598" s="220"/>
      <c r="K11598" s="220"/>
      <c r="L11598" s="220"/>
      <c r="M11598" s="326"/>
      <c r="N11598" s="220"/>
      <c r="O11598" s="220"/>
      <c r="P11598" s="220"/>
      <c r="Q11598" s="326"/>
      <c r="R11598" s="326"/>
      <c r="S11598" s="326"/>
      <c r="T11598" s="326"/>
    </row>
    <row r="11599" spans="1:20">
      <c r="A11599" s="220"/>
      <c r="B11599" s="220"/>
      <c r="C11599" s="220"/>
      <c r="D11599" s="220"/>
      <c r="E11599" s="220"/>
      <c r="F11599" s="220"/>
      <c r="G11599" s="220"/>
      <c r="H11599" s="220"/>
      <c r="I11599" s="220"/>
      <c r="J11599" s="220"/>
      <c r="K11599" s="220"/>
      <c r="L11599" s="220"/>
      <c r="M11599" s="326"/>
      <c r="N11599" s="220"/>
      <c r="O11599" s="220"/>
      <c r="P11599" s="220"/>
      <c r="Q11599" s="326"/>
      <c r="R11599" s="326"/>
      <c r="S11599" s="326"/>
      <c r="T11599" s="326"/>
    </row>
    <row r="11600" spans="1:20">
      <c r="A11600" s="220"/>
      <c r="B11600" s="220"/>
      <c r="C11600" s="220"/>
      <c r="D11600" s="220"/>
      <c r="E11600" s="220"/>
      <c r="F11600" s="220"/>
      <c r="G11600" s="220"/>
      <c r="H11600" s="220"/>
      <c r="I11600" s="220"/>
      <c r="J11600" s="220"/>
      <c r="K11600" s="220"/>
      <c r="L11600" s="220"/>
      <c r="M11600" s="326"/>
      <c r="N11600" s="220"/>
      <c r="O11600" s="220"/>
      <c r="P11600" s="220"/>
      <c r="Q11600" s="326"/>
      <c r="R11600" s="326"/>
      <c r="S11600" s="326"/>
      <c r="T11600" s="326"/>
    </row>
    <row r="11601" spans="1:20">
      <c r="A11601" s="220"/>
      <c r="B11601" s="220"/>
      <c r="C11601" s="220"/>
      <c r="D11601" s="220"/>
      <c r="E11601" s="220"/>
      <c r="F11601" s="220"/>
      <c r="G11601" s="220"/>
      <c r="H11601" s="220"/>
      <c r="I11601" s="220"/>
      <c r="J11601" s="220"/>
      <c r="K11601" s="220"/>
      <c r="L11601" s="220"/>
      <c r="M11601" s="326"/>
      <c r="N11601" s="220"/>
      <c r="O11601" s="220"/>
      <c r="P11601" s="220"/>
      <c r="Q11601" s="326"/>
      <c r="R11601" s="326"/>
      <c r="S11601" s="326"/>
      <c r="T11601" s="326"/>
    </row>
    <row r="11602" spans="1:20">
      <c r="A11602" s="220"/>
      <c r="B11602" s="220"/>
      <c r="C11602" s="220"/>
      <c r="D11602" s="220"/>
      <c r="E11602" s="220"/>
      <c r="F11602" s="220"/>
      <c r="G11602" s="220"/>
      <c r="H11602" s="220"/>
      <c r="I11602" s="220"/>
      <c r="J11602" s="220"/>
      <c r="K11602" s="220"/>
      <c r="L11602" s="220"/>
      <c r="M11602" s="326"/>
      <c r="N11602" s="220"/>
      <c r="O11602" s="220"/>
      <c r="P11602" s="220"/>
      <c r="Q11602" s="326"/>
      <c r="R11602" s="326"/>
      <c r="S11602" s="326"/>
      <c r="T11602" s="326"/>
    </row>
    <row r="11603" spans="1:20">
      <c r="A11603" s="220"/>
      <c r="B11603" s="220"/>
      <c r="C11603" s="220"/>
      <c r="D11603" s="220"/>
      <c r="E11603" s="220"/>
      <c r="F11603" s="220"/>
      <c r="G11603" s="220"/>
      <c r="H11603" s="220"/>
      <c r="I11603" s="220"/>
      <c r="J11603" s="220"/>
      <c r="K11603" s="220"/>
      <c r="L11603" s="220"/>
      <c r="M11603" s="326"/>
      <c r="N11603" s="220"/>
      <c r="O11603" s="220"/>
      <c r="P11603" s="220"/>
      <c r="Q11603" s="326"/>
      <c r="R11603" s="326"/>
      <c r="S11603" s="326"/>
      <c r="T11603" s="326"/>
    </row>
    <row r="11604" spans="1:20">
      <c r="A11604" s="220"/>
      <c r="B11604" s="220"/>
      <c r="C11604" s="220"/>
      <c r="D11604" s="220"/>
      <c r="E11604" s="220"/>
      <c r="F11604" s="220"/>
      <c r="G11604" s="220"/>
      <c r="H11604" s="220"/>
      <c r="I11604" s="220"/>
      <c r="J11604" s="220"/>
      <c r="K11604" s="220"/>
      <c r="L11604" s="220"/>
      <c r="M11604" s="326"/>
      <c r="N11604" s="220"/>
      <c r="O11604" s="220"/>
      <c r="P11604" s="220"/>
      <c r="Q11604" s="326"/>
      <c r="R11604" s="326"/>
      <c r="S11604" s="326"/>
      <c r="T11604" s="326"/>
    </row>
    <row r="11605" spans="1:20">
      <c r="A11605" s="220"/>
      <c r="B11605" s="220"/>
      <c r="C11605" s="220"/>
      <c r="D11605" s="220"/>
      <c r="E11605" s="220"/>
      <c r="F11605" s="220"/>
      <c r="G11605" s="220"/>
      <c r="H11605" s="220"/>
      <c r="I11605" s="220"/>
      <c r="J11605" s="220"/>
      <c r="K11605" s="220"/>
      <c r="L11605" s="220"/>
      <c r="M11605" s="326"/>
      <c r="N11605" s="220"/>
      <c r="O11605" s="220"/>
      <c r="P11605" s="220"/>
      <c r="Q11605" s="326"/>
      <c r="R11605" s="326"/>
      <c r="S11605" s="326"/>
      <c r="T11605" s="326"/>
    </row>
    <row r="11606" spans="1:20">
      <c r="A11606" s="220"/>
      <c r="B11606" s="220"/>
      <c r="C11606" s="220"/>
      <c r="D11606" s="220"/>
      <c r="E11606" s="220"/>
      <c r="F11606" s="220"/>
      <c r="G11606" s="220"/>
      <c r="H11606" s="220"/>
      <c r="I11606" s="220"/>
      <c r="J11606" s="220"/>
      <c r="K11606" s="220"/>
      <c r="L11606" s="220"/>
      <c r="M11606" s="326"/>
      <c r="N11606" s="220"/>
      <c r="O11606" s="220"/>
      <c r="P11606" s="220"/>
      <c r="Q11606" s="326"/>
      <c r="R11606" s="326"/>
      <c r="S11606" s="326"/>
      <c r="T11606" s="326"/>
    </row>
    <row r="11607" spans="1:20">
      <c r="A11607" s="220"/>
      <c r="B11607" s="220"/>
      <c r="C11607" s="220"/>
      <c r="D11607" s="220"/>
      <c r="E11607" s="220"/>
      <c r="F11607" s="220"/>
      <c r="G11607" s="220"/>
      <c r="H11607" s="220"/>
      <c r="I11607" s="220"/>
      <c r="J11607" s="220"/>
      <c r="K11607" s="220"/>
      <c r="L11607" s="220"/>
      <c r="M11607" s="326"/>
      <c r="N11607" s="220"/>
      <c r="O11607" s="220"/>
      <c r="P11607" s="220"/>
      <c r="Q11607" s="326"/>
      <c r="R11607" s="326"/>
      <c r="S11607" s="326"/>
      <c r="T11607" s="326"/>
    </row>
    <row r="11608" spans="1:20">
      <c r="A11608" s="220"/>
      <c r="B11608" s="220"/>
      <c r="C11608" s="220"/>
      <c r="D11608" s="220"/>
      <c r="E11608" s="220"/>
      <c r="F11608" s="220"/>
      <c r="G11608" s="220"/>
      <c r="H11608" s="220"/>
      <c r="I11608" s="220"/>
      <c r="J11608" s="220"/>
      <c r="K11608" s="220"/>
      <c r="L11608" s="220"/>
      <c r="M11608" s="326"/>
      <c r="N11608" s="220"/>
      <c r="O11608" s="220"/>
      <c r="P11608" s="220"/>
      <c r="Q11608" s="326"/>
      <c r="R11608" s="326"/>
      <c r="S11608" s="326"/>
      <c r="T11608" s="326"/>
    </row>
    <row r="11609" spans="1:20">
      <c r="A11609" s="220"/>
      <c r="B11609" s="220"/>
      <c r="C11609" s="220"/>
      <c r="D11609" s="220"/>
      <c r="E11609" s="220"/>
      <c r="F11609" s="220"/>
      <c r="G11609" s="220"/>
      <c r="H11609" s="220"/>
      <c r="I11609" s="220"/>
      <c r="J11609" s="220"/>
      <c r="K11609" s="220"/>
      <c r="L11609" s="220"/>
      <c r="M11609" s="326"/>
      <c r="N11609" s="220"/>
      <c r="O11609" s="220"/>
      <c r="P11609" s="220"/>
      <c r="Q11609" s="326"/>
      <c r="R11609" s="326"/>
      <c r="S11609" s="326"/>
      <c r="T11609" s="326"/>
    </row>
    <row r="11610" spans="1:20">
      <c r="A11610" s="220"/>
      <c r="B11610" s="220"/>
      <c r="C11610" s="220"/>
      <c r="D11610" s="220"/>
      <c r="E11610" s="220"/>
      <c r="F11610" s="220"/>
      <c r="G11610" s="220"/>
      <c r="H11610" s="220"/>
      <c r="I11610" s="220"/>
      <c r="J11610" s="220"/>
      <c r="K11610" s="220"/>
      <c r="L11610" s="220"/>
      <c r="M11610" s="326"/>
      <c r="N11610" s="220"/>
      <c r="O11610" s="220"/>
      <c r="P11610" s="220"/>
      <c r="Q11610" s="326"/>
      <c r="R11610" s="326"/>
      <c r="S11610" s="326"/>
      <c r="T11610" s="326"/>
    </row>
    <row r="11611" spans="1:20">
      <c r="A11611" s="220"/>
      <c r="B11611" s="220"/>
      <c r="C11611" s="220"/>
      <c r="D11611" s="220"/>
      <c r="E11611" s="220"/>
      <c r="F11611" s="220"/>
      <c r="G11611" s="220"/>
      <c r="H11611" s="220"/>
      <c r="I11611" s="220"/>
      <c r="J11611" s="220"/>
      <c r="K11611" s="220"/>
      <c r="L11611" s="220"/>
      <c r="M11611" s="326"/>
      <c r="N11611" s="220"/>
      <c r="O11611" s="220"/>
      <c r="P11611" s="220"/>
      <c r="Q11611" s="326"/>
      <c r="R11611" s="326"/>
      <c r="S11611" s="326"/>
      <c r="T11611" s="326"/>
    </row>
    <row r="11612" spans="1:20">
      <c r="A11612" s="220"/>
      <c r="B11612" s="220"/>
      <c r="C11612" s="220"/>
      <c r="D11612" s="220"/>
      <c r="E11612" s="220"/>
      <c r="F11612" s="220"/>
      <c r="G11612" s="220"/>
      <c r="H11612" s="220"/>
      <c r="I11612" s="220"/>
      <c r="J11612" s="220"/>
      <c r="K11612" s="220"/>
      <c r="L11612" s="220"/>
      <c r="M11612" s="326"/>
      <c r="N11612" s="220"/>
      <c r="O11612" s="220"/>
      <c r="P11612" s="220"/>
      <c r="Q11612" s="326"/>
      <c r="R11612" s="326"/>
      <c r="S11612" s="326"/>
      <c r="T11612" s="326"/>
    </row>
    <row r="11613" spans="1:20">
      <c r="A11613" s="220"/>
      <c r="B11613" s="220"/>
      <c r="C11613" s="220"/>
      <c r="D11613" s="220"/>
      <c r="E11613" s="220"/>
      <c r="F11613" s="220"/>
      <c r="G11613" s="220"/>
      <c r="H11613" s="220"/>
      <c r="I11613" s="220"/>
      <c r="J11613" s="220"/>
      <c r="K11613" s="220"/>
      <c r="L11613" s="220"/>
      <c r="M11613" s="326"/>
      <c r="N11613" s="220"/>
      <c r="O11613" s="220"/>
      <c r="P11613" s="220"/>
      <c r="Q11613" s="326"/>
      <c r="R11613" s="326"/>
      <c r="S11613" s="326"/>
      <c r="T11613" s="326"/>
    </row>
    <row r="11614" spans="1:20">
      <c r="A11614" s="220"/>
      <c r="B11614" s="220"/>
      <c r="C11614" s="220"/>
      <c r="D11614" s="220"/>
      <c r="E11614" s="220"/>
      <c r="F11614" s="220"/>
      <c r="G11614" s="220"/>
      <c r="H11614" s="220"/>
      <c r="I11614" s="220"/>
      <c r="J11614" s="220"/>
      <c r="K11614" s="220"/>
      <c r="L11614" s="220"/>
      <c r="M11614" s="326"/>
      <c r="N11614" s="220"/>
      <c r="O11614" s="220"/>
      <c r="P11614" s="220"/>
      <c r="Q11614" s="326"/>
      <c r="R11614" s="326"/>
      <c r="S11614" s="326"/>
      <c r="T11614" s="326"/>
    </row>
    <row r="11615" spans="1:20">
      <c r="A11615" s="220"/>
      <c r="B11615" s="220"/>
      <c r="C11615" s="220"/>
      <c r="D11615" s="220"/>
      <c r="E11615" s="220"/>
      <c r="F11615" s="220"/>
      <c r="G11615" s="220"/>
      <c r="H11615" s="220"/>
      <c r="I11615" s="220"/>
      <c r="J11615" s="220"/>
      <c r="K11615" s="220"/>
      <c r="L11615" s="220"/>
      <c r="M11615" s="326"/>
      <c r="N11615" s="220"/>
      <c r="O11615" s="220"/>
      <c r="P11615" s="220"/>
      <c r="Q11615" s="326"/>
      <c r="R11615" s="326"/>
      <c r="S11615" s="326"/>
      <c r="T11615" s="326"/>
    </row>
    <row r="11616" spans="1:20">
      <c r="A11616" s="220"/>
      <c r="B11616" s="220"/>
      <c r="C11616" s="220"/>
      <c r="D11616" s="220"/>
      <c r="E11616" s="220"/>
      <c r="F11616" s="220"/>
      <c r="G11616" s="220"/>
      <c r="H11616" s="220"/>
      <c r="I11616" s="220"/>
      <c r="J11616" s="220"/>
      <c r="K11616" s="220"/>
      <c r="L11616" s="220"/>
      <c r="M11616" s="326"/>
      <c r="N11616" s="220"/>
      <c r="O11616" s="220"/>
      <c r="P11616" s="220"/>
      <c r="Q11616" s="326"/>
      <c r="R11616" s="326"/>
      <c r="S11616" s="326"/>
      <c r="T11616" s="326"/>
    </row>
    <row r="11617" spans="1:20">
      <c r="A11617" s="220"/>
      <c r="B11617" s="220"/>
      <c r="C11617" s="220"/>
      <c r="D11617" s="220"/>
      <c r="E11617" s="220"/>
      <c r="F11617" s="220"/>
      <c r="G11617" s="220"/>
      <c r="H11617" s="220"/>
      <c r="I11617" s="220"/>
      <c r="J11617" s="220"/>
      <c r="K11617" s="220"/>
      <c r="L11617" s="220"/>
      <c r="M11617" s="326"/>
      <c r="N11617" s="220"/>
      <c r="O11617" s="220"/>
      <c r="P11617" s="220"/>
      <c r="Q11617" s="326"/>
      <c r="R11617" s="326"/>
      <c r="S11617" s="326"/>
      <c r="T11617" s="326"/>
    </row>
    <row r="11618" spans="1:20">
      <c r="A11618" s="220"/>
      <c r="B11618" s="220"/>
      <c r="C11618" s="220"/>
      <c r="D11618" s="220"/>
      <c r="E11618" s="220"/>
      <c r="F11618" s="220"/>
      <c r="G11618" s="220"/>
      <c r="H11618" s="220"/>
      <c r="I11618" s="220"/>
      <c r="J11618" s="220"/>
      <c r="K11618" s="220"/>
      <c r="L11618" s="220"/>
      <c r="M11618" s="326"/>
      <c r="N11618" s="220"/>
      <c r="O11618" s="220"/>
      <c r="P11618" s="220"/>
      <c r="Q11618" s="326"/>
      <c r="R11618" s="326"/>
      <c r="S11618" s="326"/>
      <c r="T11618" s="326"/>
    </row>
    <row r="11619" spans="1:20">
      <c r="A11619" s="220"/>
      <c r="B11619" s="220"/>
      <c r="C11619" s="220"/>
      <c r="D11619" s="220"/>
      <c r="E11619" s="220"/>
      <c r="F11619" s="220"/>
      <c r="G11619" s="220"/>
      <c r="H11619" s="220"/>
      <c r="I11619" s="220"/>
      <c r="J11619" s="220"/>
      <c r="K11619" s="220"/>
      <c r="L11619" s="220"/>
      <c r="M11619" s="326"/>
      <c r="N11619" s="220"/>
      <c r="O11619" s="220"/>
      <c r="P11619" s="220"/>
      <c r="Q11619" s="326"/>
      <c r="R11619" s="326"/>
      <c r="S11619" s="326"/>
      <c r="T11619" s="326"/>
    </row>
    <row r="11620" spans="1:20">
      <c r="A11620" s="220"/>
      <c r="B11620" s="220"/>
      <c r="C11620" s="220"/>
      <c r="D11620" s="220"/>
      <c r="E11620" s="220"/>
      <c r="F11620" s="220"/>
      <c r="G11620" s="220"/>
      <c r="H11620" s="220"/>
      <c r="I11620" s="220"/>
      <c r="J11620" s="220"/>
      <c r="K11620" s="220"/>
      <c r="L11620" s="220"/>
      <c r="M11620" s="326"/>
      <c r="N11620" s="220"/>
      <c r="O11620" s="220"/>
      <c r="P11620" s="220"/>
      <c r="Q11620" s="326"/>
      <c r="R11620" s="326"/>
      <c r="S11620" s="326"/>
      <c r="T11620" s="326"/>
    </row>
    <row r="11621" spans="1:20">
      <c r="A11621" s="220"/>
      <c r="B11621" s="220"/>
      <c r="C11621" s="220"/>
      <c r="D11621" s="220"/>
      <c r="E11621" s="220"/>
      <c r="F11621" s="220"/>
      <c r="G11621" s="220"/>
      <c r="H11621" s="220"/>
      <c r="I11621" s="220"/>
      <c r="J11621" s="220"/>
      <c r="K11621" s="220"/>
      <c r="L11621" s="220"/>
      <c r="M11621" s="326"/>
      <c r="N11621" s="220"/>
      <c r="O11621" s="220"/>
      <c r="P11621" s="220"/>
      <c r="Q11621" s="326"/>
      <c r="R11621" s="326"/>
      <c r="S11621" s="326"/>
      <c r="T11621" s="326"/>
    </row>
    <row r="11622" spans="1:20">
      <c r="A11622" s="220"/>
      <c r="B11622" s="220"/>
      <c r="C11622" s="220"/>
      <c r="D11622" s="220"/>
      <c r="E11622" s="220"/>
      <c r="F11622" s="220"/>
      <c r="G11622" s="220"/>
      <c r="H11622" s="220"/>
      <c r="I11622" s="220"/>
      <c r="J11622" s="220"/>
      <c r="K11622" s="220"/>
      <c r="L11622" s="220"/>
      <c r="M11622" s="326"/>
      <c r="N11622" s="220"/>
      <c r="O11622" s="220"/>
      <c r="P11622" s="220"/>
      <c r="Q11622" s="326"/>
      <c r="R11622" s="326"/>
      <c r="S11622" s="326"/>
      <c r="T11622" s="326"/>
    </row>
    <row r="11623" spans="1:20">
      <c r="A11623" s="220"/>
      <c r="B11623" s="220"/>
      <c r="C11623" s="220"/>
      <c r="D11623" s="220"/>
      <c r="E11623" s="220"/>
      <c r="F11623" s="220"/>
      <c r="G11623" s="220"/>
      <c r="H11623" s="220"/>
      <c r="I11623" s="220"/>
      <c r="J11623" s="220"/>
      <c r="K11623" s="220"/>
      <c r="L11623" s="220"/>
      <c r="M11623" s="326"/>
      <c r="N11623" s="220"/>
      <c r="O11623" s="220"/>
      <c r="P11623" s="220"/>
      <c r="Q11623" s="326"/>
      <c r="R11623" s="326"/>
      <c r="S11623" s="326"/>
      <c r="T11623" s="326"/>
    </row>
    <row r="11624" spans="1:20">
      <c r="A11624" s="220"/>
      <c r="B11624" s="220"/>
      <c r="C11624" s="220"/>
      <c r="D11624" s="220"/>
      <c r="E11624" s="220"/>
      <c r="F11624" s="220"/>
      <c r="G11624" s="220"/>
      <c r="H11624" s="220"/>
      <c r="I11624" s="220"/>
      <c r="J11624" s="220"/>
      <c r="K11624" s="220"/>
      <c r="L11624" s="220"/>
      <c r="M11624" s="326"/>
      <c r="N11624" s="220"/>
      <c r="O11624" s="220"/>
      <c r="P11624" s="220"/>
      <c r="Q11624" s="326"/>
      <c r="R11624" s="326"/>
      <c r="S11624" s="326"/>
      <c r="T11624" s="326"/>
    </row>
    <row r="11625" spans="1:20">
      <c r="A11625" s="220"/>
      <c r="B11625" s="220"/>
      <c r="C11625" s="220"/>
      <c r="D11625" s="220"/>
      <c r="E11625" s="220"/>
      <c r="F11625" s="220"/>
      <c r="G11625" s="220"/>
      <c r="H11625" s="220"/>
      <c r="I11625" s="220"/>
      <c r="J11625" s="220"/>
      <c r="K11625" s="220"/>
      <c r="L11625" s="220"/>
      <c r="M11625" s="326"/>
      <c r="N11625" s="220"/>
      <c r="O11625" s="220"/>
      <c r="P11625" s="220"/>
      <c r="Q11625" s="326"/>
      <c r="R11625" s="326"/>
      <c r="S11625" s="326"/>
      <c r="T11625" s="326"/>
    </row>
    <row r="11626" spans="1:20">
      <c r="A11626" s="220"/>
      <c r="B11626" s="220"/>
      <c r="C11626" s="220"/>
      <c r="D11626" s="220"/>
      <c r="E11626" s="220"/>
      <c r="F11626" s="220"/>
      <c r="G11626" s="220"/>
      <c r="H11626" s="220"/>
      <c r="I11626" s="220"/>
      <c r="J11626" s="220"/>
      <c r="K11626" s="220"/>
      <c r="L11626" s="220"/>
      <c r="M11626" s="326"/>
      <c r="N11626" s="220"/>
      <c r="O11626" s="220"/>
      <c r="P11626" s="220"/>
      <c r="Q11626" s="326"/>
      <c r="R11626" s="326"/>
      <c r="S11626" s="326"/>
      <c r="T11626" s="326"/>
    </row>
    <row r="11627" spans="1:20">
      <c r="A11627" s="220"/>
      <c r="B11627" s="220"/>
      <c r="C11627" s="220"/>
      <c r="D11627" s="220"/>
      <c r="E11627" s="220"/>
      <c r="F11627" s="220"/>
      <c r="G11627" s="220"/>
      <c r="H11627" s="220"/>
      <c r="I11627" s="220"/>
      <c r="J11627" s="220"/>
      <c r="K11627" s="220"/>
      <c r="L11627" s="220"/>
      <c r="M11627" s="326"/>
      <c r="N11627" s="220"/>
      <c r="O11627" s="220"/>
      <c r="P11627" s="220"/>
      <c r="Q11627" s="326"/>
      <c r="R11627" s="326"/>
      <c r="S11627" s="326"/>
      <c r="T11627" s="326"/>
    </row>
    <row r="11628" spans="1:20">
      <c r="A11628" s="220"/>
      <c r="B11628" s="220"/>
      <c r="C11628" s="220"/>
      <c r="D11628" s="220"/>
      <c r="E11628" s="220"/>
      <c r="F11628" s="220"/>
      <c r="G11628" s="220"/>
      <c r="H11628" s="220"/>
      <c r="I11628" s="220"/>
      <c r="J11628" s="220"/>
      <c r="K11628" s="220"/>
      <c r="L11628" s="220"/>
      <c r="M11628" s="326"/>
      <c r="N11628" s="220"/>
      <c r="O11628" s="220"/>
      <c r="P11628" s="220"/>
      <c r="Q11628" s="326"/>
      <c r="R11628" s="326"/>
      <c r="S11628" s="326"/>
      <c r="T11628" s="326"/>
    </row>
    <row r="11629" spans="1:20">
      <c r="A11629" s="220"/>
      <c r="B11629" s="220"/>
      <c r="C11629" s="220"/>
      <c r="D11629" s="220"/>
      <c r="E11629" s="220"/>
      <c r="F11629" s="220"/>
      <c r="G11629" s="220"/>
      <c r="H11629" s="220"/>
      <c r="I11629" s="220"/>
      <c r="J11629" s="220"/>
      <c r="K11629" s="220"/>
      <c r="L11629" s="220"/>
      <c r="M11629" s="326"/>
      <c r="N11629" s="220"/>
      <c r="O11629" s="220"/>
      <c r="P11629" s="220"/>
      <c r="Q11629" s="326"/>
      <c r="R11629" s="326"/>
      <c r="S11629" s="326"/>
      <c r="T11629" s="326"/>
    </row>
    <row r="11630" spans="1:20">
      <c r="A11630" s="220"/>
      <c r="B11630" s="220"/>
      <c r="C11630" s="220"/>
      <c r="D11630" s="220"/>
      <c r="E11630" s="220"/>
      <c r="F11630" s="220"/>
      <c r="G11630" s="220"/>
      <c r="H11630" s="220"/>
      <c r="I11630" s="220"/>
      <c r="J11630" s="220"/>
      <c r="K11630" s="220"/>
      <c r="L11630" s="220"/>
      <c r="M11630" s="326"/>
      <c r="N11630" s="220"/>
      <c r="O11630" s="220"/>
      <c r="P11630" s="220"/>
      <c r="Q11630" s="326"/>
      <c r="R11630" s="326"/>
      <c r="S11630" s="326"/>
      <c r="T11630" s="326"/>
    </row>
    <row r="11631" spans="1:20">
      <c r="A11631" s="220"/>
      <c r="B11631" s="220"/>
      <c r="C11631" s="220"/>
      <c r="D11631" s="220"/>
      <c r="E11631" s="220"/>
      <c r="F11631" s="220"/>
      <c r="G11631" s="220"/>
      <c r="H11631" s="220"/>
      <c r="I11631" s="220"/>
      <c r="J11631" s="220"/>
      <c r="K11631" s="220"/>
      <c r="L11631" s="220"/>
      <c r="M11631" s="326"/>
      <c r="N11631" s="220"/>
      <c r="O11631" s="220"/>
      <c r="P11631" s="220"/>
      <c r="Q11631" s="326"/>
      <c r="R11631" s="326"/>
      <c r="S11631" s="326"/>
      <c r="T11631" s="326"/>
    </row>
    <row r="11632" spans="1:20">
      <c r="A11632" s="220"/>
      <c r="B11632" s="220"/>
      <c r="C11632" s="220"/>
      <c r="D11632" s="220"/>
      <c r="E11632" s="220"/>
      <c r="F11632" s="220"/>
      <c r="G11632" s="220"/>
      <c r="H11632" s="220"/>
      <c r="I11632" s="220"/>
      <c r="J11632" s="220"/>
      <c r="K11632" s="220"/>
      <c r="L11632" s="220"/>
      <c r="M11632" s="326"/>
      <c r="N11632" s="220"/>
      <c r="O11632" s="220"/>
      <c r="P11632" s="220"/>
      <c r="Q11632" s="326"/>
      <c r="R11632" s="326"/>
      <c r="S11632" s="326"/>
      <c r="T11632" s="326"/>
    </row>
    <row r="11633" spans="1:20">
      <c r="A11633" s="220"/>
      <c r="B11633" s="220"/>
      <c r="C11633" s="220"/>
      <c r="D11633" s="220"/>
      <c r="E11633" s="220"/>
      <c r="F11633" s="220"/>
      <c r="G11633" s="220"/>
      <c r="H11633" s="220"/>
      <c r="I11633" s="220"/>
      <c r="J11633" s="220"/>
      <c r="K11633" s="220"/>
      <c r="L11633" s="220"/>
      <c r="M11633" s="326"/>
      <c r="N11633" s="220"/>
      <c r="O11633" s="220"/>
      <c r="P11633" s="220"/>
      <c r="Q11633" s="326"/>
      <c r="R11633" s="326"/>
      <c r="S11633" s="326"/>
      <c r="T11633" s="326"/>
    </row>
    <row r="11634" spans="1:20">
      <c r="A11634" s="220"/>
      <c r="B11634" s="220"/>
      <c r="C11634" s="220"/>
      <c r="D11634" s="220"/>
      <c r="E11634" s="220"/>
      <c r="F11634" s="220"/>
      <c r="G11634" s="220"/>
      <c r="H11634" s="220"/>
      <c r="I11634" s="220"/>
      <c r="J11634" s="220"/>
      <c r="K11634" s="220"/>
      <c r="L11634" s="220"/>
      <c r="M11634" s="326"/>
      <c r="N11634" s="220"/>
      <c r="O11634" s="220"/>
      <c r="P11634" s="220"/>
      <c r="Q11634" s="326"/>
      <c r="R11634" s="326"/>
      <c r="S11634" s="326"/>
      <c r="T11634" s="326"/>
    </row>
    <row r="11635" spans="1:20">
      <c r="A11635" s="220"/>
      <c r="B11635" s="220"/>
      <c r="C11635" s="220"/>
      <c r="D11635" s="220"/>
      <c r="E11635" s="220"/>
      <c r="F11635" s="220"/>
      <c r="G11635" s="220"/>
      <c r="H11635" s="220"/>
      <c r="I11635" s="220"/>
      <c r="J11635" s="220"/>
      <c r="K11635" s="220"/>
      <c r="L11635" s="220"/>
      <c r="M11635" s="326"/>
      <c r="N11635" s="220"/>
      <c r="O11635" s="220"/>
      <c r="P11635" s="220"/>
      <c r="Q11635" s="326"/>
      <c r="R11635" s="326"/>
      <c r="S11635" s="326"/>
      <c r="T11635" s="326"/>
    </row>
    <row r="11636" spans="1:20">
      <c r="A11636" s="220"/>
      <c r="B11636" s="220"/>
      <c r="C11636" s="220"/>
      <c r="D11636" s="220"/>
      <c r="E11636" s="220"/>
      <c r="F11636" s="220"/>
      <c r="G11636" s="220"/>
      <c r="H11636" s="220"/>
      <c r="I11636" s="220"/>
      <c r="J11636" s="220"/>
      <c r="K11636" s="220"/>
      <c r="L11636" s="220"/>
      <c r="M11636" s="326"/>
      <c r="N11636" s="220"/>
      <c r="O11636" s="220"/>
      <c r="P11636" s="220"/>
      <c r="Q11636" s="326"/>
      <c r="R11636" s="326"/>
      <c r="S11636" s="326"/>
      <c r="T11636" s="326"/>
    </row>
    <row r="11637" spans="1:20">
      <c r="A11637" s="220"/>
      <c r="B11637" s="220"/>
      <c r="C11637" s="220"/>
      <c r="D11637" s="220"/>
      <c r="E11637" s="220"/>
      <c r="F11637" s="220"/>
      <c r="G11637" s="220"/>
      <c r="H11637" s="220"/>
      <c r="I11637" s="220"/>
      <c r="J11637" s="220"/>
      <c r="K11637" s="220"/>
      <c r="L11637" s="220"/>
      <c r="M11637" s="326"/>
      <c r="N11637" s="220"/>
      <c r="O11637" s="220"/>
      <c r="P11637" s="220"/>
      <c r="Q11637" s="326"/>
      <c r="R11637" s="326"/>
      <c r="S11637" s="326"/>
      <c r="T11637" s="326"/>
    </row>
    <row r="11638" spans="1:20">
      <c r="A11638" s="220"/>
      <c r="B11638" s="220"/>
      <c r="C11638" s="220"/>
      <c r="D11638" s="220"/>
      <c r="E11638" s="220"/>
      <c r="F11638" s="220"/>
      <c r="G11638" s="220"/>
      <c r="H11638" s="220"/>
      <c r="I11638" s="220"/>
      <c r="J11638" s="220"/>
      <c r="K11638" s="220"/>
      <c r="L11638" s="220"/>
      <c r="M11638" s="326"/>
      <c r="N11638" s="220"/>
      <c r="O11638" s="220"/>
      <c r="P11638" s="220"/>
      <c r="Q11638" s="326"/>
      <c r="R11638" s="326"/>
      <c r="S11638" s="326"/>
      <c r="T11638" s="326"/>
    </row>
    <row r="11639" spans="1:20">
      <c r="A11639" s="220"/>
      <c r="B11639" s="220"/>
      <c r="C11639" s="220"/>
      <c r="D11639" s="220"/>
      <c r="E11639" s="220"/>
      <c r="F11639" s="220"/>
      <c r="G11639" s="220"/>
      <c r="H11639" s="220"/>
      <c r="I11639" s="220"/>
      <c r="J11639" s="220"/>
      <c r="K11639" s="220"/>
      <c r="L11639" s="220"/>
      <c r="M11639" s="326"/>
      <c r="N11639" s="220"/>
      <c r="O11639" s="220"/>
      <c r="P11639" s="220"/>
      <c r="Q11639" s="326"/>
      <c r="R11639" s="326"/>
      <c r="S11639" s="326"/>
      <c r="T11639" s="326"/>
    </row>
    <row r="11640" spans="1:20">
      <c r="A11640" s="220"/>
      <c r="B11640" s="220"/>
      <c r="C11640" s="220"/>
      <c r="D11640" s="220"/>
      <c r="E11640" s="220"/>
      <c r="F11640" s="220"/>
      <c r="G11640" s="220"/>
      <c r="H11640" s="220"/>
      <c r="I11640" s="220"/>
      <c r="J11640" s="220"/>
      <c r="K11640" s="220"/>
      <c r="L11640" s="220"/>
      <c r="M11640" s="326"/>
      <c r="N11640" s="220"/>
      <c r="O11640" s="220"/>
      <c r="P11640" s="220"/>
      <c r="Q11640" s="326"/>
      <c r="R11640" s="326"/>
      <c r="S11640" s="326"/>
      <c r="T11640" s="326"/>
    </row>
    <row r="11641" spans="1:20">
      <c r="A11641" s="220"/>
      <c r="B11641" s="220"/>
      <c r="C11641" s="220"/>
      <c r="D11641" s="220"/>
      <c r="E11641" s="220"/>
      <c r="F11641" s="220"/>
      <c r="G11641" s="220"/>
      <c r="H11641" s="220"/>
      <c r="I11641" s="220"/>
      <c r="J11641" s="220"/>
      <c r="K11641" s="220"/>
      <c r="L11641" s="220"/>
      <c r="M11641" s="326"/>
      <c r="N11641" s="220"/>
      <c r="O11641" s="220"/>
      <c r="P11641" s="220"/>
      <c r="Q11641" s="326"/>
      <c r="R11641" s="326"/>
      <c r="S11641" s="326"/>
      <c r="T11641" s="326"/>
    </row>
    <row r="11642" spans="1:20">
      <c r="A11642" s="220"/>
      <c r="B11642" s="220"/>
      <c r="C11642" s="220"/>
      <c r="D11642" s="220"/>
      <c r="E11642" s="220"/>
      <c r="F11642" s="220"/>
      <c r="G11642" s="220"/>
      <c r="H11642" s="220"/>
      <c r="I11642" s="220"/>
      <c r="J11642" s="220"/>
      <c r="K11642" s="220"/>
      <c r="L11642" s="220"/>
      <c r="M11642" s="326"/>
      <c r="N11642" s="220"/>
      <c r="O11642" s="220"/>
      <c r="P11642" s="220"/>
      <c r="Q11642" s="326"/>
      <c r="R11642" s="326"/>
      <c r="S11642" s="326"/>
      <c r="T11642" s="326"/>
    </row>
    <row r="11643" spans="1:20">
      <c r="A11643" s="220"/>
      <c r="B11643" s="220"/>
      <c r="C11643" s="220"/>
      <c r="D11643" s="220"/>
      <c r="E11643" s="220"/>
      <c r="F11643" s="220"/>
      <c r="G11643" s="220"/>
      <c r="H11643" s="220"/>
      <c r="I11643" s="220"/>
      <c r="J11643" s="220"/>
      <c r="K11643" s="220"/>
      <c r="L11643" s="220"/>
      <c r="M11643" s="326"/>
      <c r="N11643" s="220"/>
      <c r="O11643" s="220"/>
      <c r="P11643" s="220"/>
      <c r="Q11643" s="326"/>
      <c r="R11643" s="326"/>
      <c r="S11643" s="326"/>
      <c r="T11643" s="326"/>
    </row>
    <row r="11644" spans="1:20">
      <c r="A11644" s="220"/>
      <c r="B11644" s="220"/>
      <c r="C11644" s="220"/>
      <c r="D11644" s="220"/>
      <c r="E11644" s="220"/>
      <c r="F11644" s="220"/>
      <c r="G11644" s="220"/>
      <c r="H11644" s="220"/>
      <c r="I11644" s="220"/>
      <c r="J11644" s="220"/>
      <c r="K11644" s="220"/>
      <c r="L11644" s="220"/>
      <c r="M11644" s="326"/>
      <c r="N11644" s="220"/>
      <c r="O11644" s="220"/>
      <c r="P11644" s="220"/>
      <c r="Q11644" s="326"/>
      <c r="R11644" s="326"/>
      <c r="S11644" s="326"/>
      <c r="T11644" s="326"/>
    </row>
    <row r="11645" spans="1:20">
      <c r="A11645" s="220"/>
      <c r="B11645" s="220"/>
      <c r="C11645" s="220"/>
      <c r="D11645" s="220"/>
      <c r="E11645" s="220"/>
      <c r="F11645" s="220"/>
      <c r="G11645" s="220"/>
      <c r="H11645" s="220"/>
      <c r="I11645" s="220"/>
      <c r="J11645" s="220"/>
      <c r="K11645" s="220"/>
      <c r="L11645" s="220"/>
      <c r="M11645" s="326"/>
      <c r="N11645" s="220"/>
      <c r="O11645" s="220"/>
      <c r="P11645" s="220"/>
      <c r="Q11645" s="326"/>
      <c r="R11645" s="326"/>
      <c r="S11645" s="326"/>
      <c r="T11645" s="326"/>
    </row>
    <row r="11646" spans="1:20">
      <c r="A11646" s="220"/>
      <c r="B11646" s="220"/>
      <c r="C11646" s="220"/>
      <c r="D11646" s="220"/>
      <c r="E11646" s="220"/>
      <c r="F11646" s="220"/>
      <c r="G11646" s="220"/>
      <c r="H11646" s="220"/>
      <c r="I11646" s="220"/>
      <c r="J11646" s="220"/>
      <c r="K11646" s="220"/>
      <c r="L11646" s="220"/>
      <c r="M11646" s="326"/>
      <c r="N11646" s="220"/>
      <c r="O11646" s="220"/>
      <c r="P11646" s="220"/>
      <c r="Q11646" s="326"/>
      <c r="R11646" s="326"/>
      <c r="S11646" s="326"/>
      <c r="T11646" s="326"/>
    </row>
    <row r="11647" spans="1:20">
      <c r="A11647" s="220"/>
      <c r="B11647" s="220"/>
      <c r="C11647" s="220"/>
      <c r="D11647" s="220"/>
      <c r="E11647" s="220"/>
      <c r="F11647" s="220"/>
      <c r="G11647" s="220"/>
      <c r="H11647" s="220"/>
      <c r="I11647" s="220"/>
      <c r="J11647" s="220"/>
      <c r="K11647" s="220"/>
      <c r="L11647" s="220"/>
      <c r="M11647" s="326"/>
      <c r="N11647" s="220"/>
      <c r="O11647" s="220"/>
      <c r="P11647" s="220"/>
      <c r="Q11647" s="326"/>
      <c r="R11647" s="326"/>
      <c r="S11647" s="326"/>
      <c r="T11647" s="326"/>
    </row>
    <row r="11648" spans="1:20">
      <c r="A11648" s="220"/>
      <c r="B11648" s="220"/>
      <c r="C11648" s="220"/>
      <c r="D11648" s="220"/>
      <c r="E11648" s="220"/>
      <c r="F11648" s="220"/>
      <c r="G11648" s="220"/>
      <c r="H11648" s="220"/>
      <c r="I11648" s="220"/>
      <c r="J11648" s="220"/>
      <c r="K11648" s="220"/>
      <c r="L11648" s="220"/>
      <c r="M11648" s="326"/>
      <c r="N11648" s="220"/>
      <c r="O11648" s="220"/>
      <c r="P11648" s="220"/>
      <c r="Q11648" s="326"/>
      <c r="R11648" s="326"/>
      <c r="S11648" s="326"/>
      <c r="T11648" s="326"/>
    </row>
    <row r="11649" spans="1:20">
      <c r="A11649" s="220"/>
      <c r="B11649" s="220"/>
      <c r="C11649" s="220"/>
      <c r="D11649" s="220"/>
      <c r="E11649" s="220"/>
      <c r="F11649" s="220"/>
      <c r="G11649" s="220"/>
      <c r="H11649" s="220"/>
      <c r="I11649" s="220"/>
      <c r="J11649" s="220"/>
      <c r="K11649" s="220"/>
      <c r="L11649" s="220"/>
      <c r="M11649" s="326"/>
      <c r="N11649" s="220"/>
      <c r="O11649" s="220"/>
      <c r="P11649" s="220"/>
      <c r="Q11649" s="326"/>
      <c r="R11649" s="326"/>
      <c r="S11649" s="326"/>
      <c r="T11649" s="326"/>
    </row>
    <row r="11650" spans="1:20">
      <c r="A11650" s="220"/>
      <c r="B11650" s="220"/>
      <c r="C11650" s="220"/>
      <c r="D11650" s="220"/>
      <c r="E11650" s="220"/>
      <c r="F11650" s="220"/>
      <c r="G11650" s="220"/>
      <c r="H11650" s="220"/>
      <c r="I11650" s="220"/>
      <c r="J11650" s="220"/>
      <c r="K11650" s="220"/>
      <c r="L11650" s="220"/>
      <c r="M11650" s="326"/>
      <c r="N11650" s="220"/>
      <c r="O11650" s="220"/>
      <c r="P11650" s="220"/>
      <c r="Q11650" s="326"/>
      <c r="R11650" s="326"/>
      <c r="S11650" s="326"/>
      <c r="T11650" s="326"/>
    </row>
    <row r="11651" spans="1:20">
      <c r="A11651" s="220"/>
      <c r="B11651" s="220"/>
      <c r="C11651" s="220"/>
      <c r="D11651" s="220"/>
      <c r="E11651" s="220"/>
      <c r="F11651" s="220"/>
      <c r="G11651" s="220"/>
      <c r="H11651" s="220"/>
      <c r="I11651" s="220"/>
      <c r="J11651" s="220"/>
      <c r="K11651" s="220"/>
      <c r="L11651" s="220"/>
      <c r="M11651" s="326"/>
      <c r="N11651" s="220"/>
      <c r="O11651" s="220"/>
      <c r="P11651" s="220"/>
      <c r="Q11651" s="326"/>
      <c r="R11651" s="326"/>
      <c r="S11651" s="326"/>
      <c r="T11651" s="326"/>
    </row>
    <row r="11652" spans="1:20">
      <c r="A11652" s="220"/>
      <c r="B11652" s="220"/>
      <c r="C11652" s="220"/>
      <c r="D11652" s="220"/>
      <c r="E11652" s="220"/>
      <c r="F11652" s="220"/>
      <c r="G11652" s="220"/>
      <c r="H11652" s="220"/>
      <c r="I11652" s="220"/>
      <c r="J11652" s="220"/>
      <c r="K11652" s="220"/>
      <c r="L11652" s="220"/>
      <c r="M11652" s="326"/>
      <c r="N11652" s="220"/>
      <c r="O11652" s="220"/>
      <c r="P11652" s="220"/>
      <c r="Q11652" s="326"/>
      <c r="R11652" s="326"/>
      <c r="S11652" s="326"/>
      <c r="T11652" s="326"/>
    </row>
    <row r="11653" spans="1:20">
      <c r="A11653" s="220"/>
      <c r="B11653" s="220"/>
      <c r="C11653" s="220"/>
      <c r="D11653" s="220"/>
      <c r="E11653" s="220"/>
      <c r="F11653" s="220"/>
      <c r="G11653" s="220"/>
      <c r="H11653" s="220"/>
      <c r="I11653" s="220"/>
      <c r="J11653" s="220"/>
      <c r="K11653" s="220"/>
      <c r="L11653" s="220"/>
      <c r="M11653" s="326"/>
      <c r="N11653" s="220"/>
      <c r="O11653" s="220"/>
      <c r="P11653" s="220"/>
      <c r="Q11653" s="326"/>
      <c r="R11653" s="326"/>
      <c r="S11653" s="326"/>
      <c r="T11653" s="326"/>
    </row>
    <row r="11654" spans="1:20">
      <c r="A11654" s="220"/>
      <c r="B11654" s="220"/>
      <c r="C11654" s="220"/>
      <c r="D11654" s="220"/>
      <c r="E11654" s="220"/>
      <c r="F11654" s="220"/>
      <c r="G11654" s="220"/>
      <c r="H11654" s="220"/>
      <c r="I11654" s="220"/>
      <c r="J11654" s="220"/>
      <c r="K11654" s="220"/>
      <c r="L11654" s="220"/>
      <c r="M11654" s="326"/>
      <c r="N11654" s="220"/>
      <c r="O11654" s="220"/>
      <c r="P11654" s="220"/>
      <c r="Q11654" s="326"/>
      <c r="R11654" s="326"/>
      <c r="S11654" s="326"/>
      <c r="T11654" s="326"/>
    </row>
    <row r="11655" spans="1:20">
      <c r="A11655" s="220"/>
      <c r="B11655" s="220"/>
      <c r="C11655" s="220"/>
      <c r="D11655" s="220"/>
      <c r="E11655" s="220"/>
      <c r="F11655" s="220"/>
      <c r="G11655" s="220"/>
      <c r="H11655" s="220"/>
      <c r="I11655" s="220"/>
      <c r="J11655" s="220"/>
      <c r="K11655" s="220"/>
      <c r="L11655" s="220"/>
      <c r="M11655" s="326"/>
      <c r="N11655" s="220"/>
      <c r="O11655" s="220"/>
      <c r="P11655" s="220"/>
      <c r="Q11655" s="326"/>
      <c r="R11655" s="326"/>
      <c r="S11655" s="326"/>
      <c r="T11655" s="326"/>
    </row>
    <row r="11656" spans="1:20">
      <c r="A11656" s="220"/>
      <c r="B11656" s="220"/>
      <c r="C11656" s="220"/>
      <c r="D11656" s="220"/>
      <c r="E11656" s="220"/>
      <c r="F11656" s="220"/>
      <c r="G11656" s="220"/>
      <c r="H11656" s="220"/>
      <c r="I11656" s="220"/>
      <c r="J11656" s="220"/>
      <c r="K11656" s="220"/>
      <c r="L11656" s="220"/>
      <c r="M11656" s="326"/>
      <c r="N11656" s="220"/>
      <c r="O11656" s="220"/>
      <c r="P11656" s="220"/>
      <c r="Q11656" s="326"/>
      <c r="R11656" s="326"/>
      <c r="S11656" s="326"/>
      <c r="T11656" s="326"/>
    </row>
    <row r="11657" spans="1:20">
      <c r="A11657" s="220"/>
      <c r="B11657" s="220"/>
      <c r="C11657" s="220"/>
      <c r="D11657" s="220"/>
      <c r="E11657" s="220"/>
      <c r="F11657" s="220"/>
      <c r="G11657" s="220"/>
      <c r="H11657" s="220"/>
      <c r="I11657" s="220"/>
      <c r="J11657" s="220"/>
      <c r="K11657" s="220"/>
      <c r="L11657" s="220"/>
      <c r="M11657" s="326"/>
      <c r="N11657" s="220"/>
      <c r="O11657" s="220"/>
      <c r="P11657" s="220"/>
      <c r="Q11657" s="326"/>
      <c r="R11657" s="326"/>
      <c r="S11657" s="326"/>
      <c r="T11657" s="326"/>
    </row>
    <row r="11658" spans="1:20">
      <c r="A11658" s="220"/>
      <c r="B11658" s="220"/>
      <c r="C11658" s="220"/>
      <c r="D11658" s="220"/>
      <c r="E11658" s="220"/>
      <c r="F11658" s="220"/>
      <c r="G11658" s="220"/>
      <c r="H11658" s="220"/>
      <c r="I11658" s="220"/>
      <c r="J11658" s="220"/>
      <c r="K11658" s="220"/>
      <c r="L11658" s="220"/>
      <c r="M11658" s="326"/>
      <c r="N11658" s="220"/>
      <c r="O11658" s="220"/>
      <c r="P11658" s="220"/>
      <c r="Q11658" s="326"/>
      <c r="R11658" s="326"/>
      <c r="S11658" s="326"/>
      <c r="T11658" s="326"/>
    </row>
    <row r="11659" spans="1:20">
      <c r="A11659" s="220"/>
      <c r="B11659" s="220"/>
      <c r="C11659" s="220"/>
      <c r="D11659" s="220"/>
      <c r="E11659" s="220"/>
      <c r="F11659" s="220"/>
      <c r="G11659" s="220"/>
      <c r="H11659" s="220"/>
      <c r="I11659" s="220"/>
      <c r="J11659" s="220"/>
      <c r="K11659" s="220"/>
      <c r="L11659" s="220"/>
      <c r="M11659" s="326"/>
      <c r="N11659" s="220"/>
      <c r="O11659" s="220"/>
      <c r="P11659" s="220"/>
      <c r="Q11659" s="326"/>
      <c r="R11659" s="326"/>
      <c r="S11659" s="326"/>
      <c r="T11659" s="326"/>
    </row>
    <row r="11660" spans="1:20">
      <c r="A11660" s="220"/>
      <c r="B11660" s="220"/>
      <c r="C11660" s="220"/>
      <c r="D11660" s="220"/>
      <c r="E11660" s="220"/>
      <c r="F11660" s="220"/>
      <c r="G11660" s="220"/>
      <c r="H11660" s="220"/>
      <c r="I11660" s="220"/>
      <c r="J11660" s="220"/>
      <c r="K11660" s="220"/>
      <c r="L11660" s="220"/>
      <c r="M11660" s="326"/>
      <c r="N11660" s="220"/>
      <c r="O11660" s="220"/>
      <c r="P11660" s="220"/>
      <c r="Q11660" s="326"/>
      <c r="R11660" s="326"/>
      <c r="S11660" s="326"/>
      <c r="T11660" s="326"/>
    </row>
    <row r="11661" spans="1:20">
      <c r="A11661" s="220"/>
      <c r="B11661" s="220"/>
      <c r="C11661" s="220"/>
      <c r="D11661" s="220"/>
      <c r="E11661" s="220"/>
      <c r="F11661" s="220"/>
      <c r="G11661" s="220"/>
      <c r="H11661" s="220"/>
      <c r="I11661" s="220"/>
      <c r="J11661" s="220"/>
      <c r="K11661" s="220"/>
      <c r="L11661" s="220"/>
      <c r="M11661" s="326"/>
      <c r="N11661" s="220"/>
      <c r="O11661" s="220"/>
      <c r="P11661" s="220"/>
      <c r="Q11661" s="326"/>
      <c r="R11661" s="326"/>
      <c r="S11661" s="326"/>
      <c r="T11661" s="326"/>
    </row>
    <row r="11662" spans="1:20">
      <c r="A11662" s="220"/>
      <c r="B11662" s="220"/>
      <c r="C11662" s="220"/>
      <c r="D11662" s="220"/>
      <c r="E11662" s="220"/>
      <c r="F11662" s="220"/>
      <c r="G11662" s="220"/>
      <c r="H11662" s="220"/>
      <c r="I11662" s="220"/>
      <c r="J11662" s="220"/>
      <c r="K11662" s="220"/>
      <c r="L11662" s="220"/>
      <c r="M11662" s="326"/>
      <c r="N11662" s="220"/>
      <c r="O11662" s="220"/>
      <c r="P11662" s="220"/>
      <c r="Q11662" s="326"/>
      <c r="R11662" s="326"/>
      <c r="S11662" s="326"/>
      <c r="T11662" s="326"/>
    </row>
    <row r="11663" spans="1:20">
      <c r="A11663" s="220"/>
      <c r="B11663" s="220"/>
      <c r="C11663" s="220"/>
      <c r="D11663" s="220"/>
      <c r="E11663" s="220"/>
      <c r="F11663" s="220"/>
      <c r="G11663" s="220"/>
      <c r="H11663" s="220"/>
      <c r="I11663" s="220"/>
      <c r="J11663" s="220"/>
      <c r="K11663" s="220"/>
      <c r="L11663" s="220"/>
      <c r="M11663" s="326"/>
      <c r="N11663" s="220"/>
      <c r="O11663" s="220"/>
      <c r="P11663" s="220"/>
      <c r="Q11663" s="326"/>
      <c r="R11663" s="326"/>
      <c r="S11663" s="326"/>
      <c r="T11663" s="326"/>
    </row>
    <row r="11664" spans="1:20">
      <c r="A11664" s="220"/>
      <c r="B11664" s="220"/>
      <c r="C11664" s="220"/>
      <c r="D11664" s="220"/>
      <c r="E11664" s="220"/>
      <c r="F11664" s="220"/>
      <c r="G11664" s="220"/>
      <c r="H11664" s="220"/>
      <c r="I11664" s="220"/>
      <c r="J11664" s="220"/>
      <c r="K11664" s="220"/>
      <c r="L11664" s="220"/>
      <c r="M11664" s="326"/>
      <c r="N11664" s="220"/>
      <c r="O11664" s="220"/>
      <c r="P11664" s="220"/>
      <c r="Q11664" s="326"/>
      <c r="R11664" s="326"/>
      <c r="S11664" s="326"/>
      <c r="T11664" s="326"/>
    </row>
    <row r="11665" spans="1:20">
      <c r="A11665" s="220"/>
      <c r="B11665" s="220"/>
      <c r="C11665" s="220"/>
      <c r="D11665" s="220"/>
      <c r="E11665" s="220"/>
      <c r="F11665" s="220"/>
      <c r="G11665" s="220"/>
      <c r="H11665" s="220"/>
      <c r="I11665" s="220"/>
      <c r="J11665" s="220"/>
      <c r="K11665" s="220"/>
      <c r="L11665" s="220"/>
      <c r="M11665" s="326"/>
      <c r="N11665" s="220"/>
      <c r="O11665" s="220"/>
      <c r="P11665" s="220"/>
      <c r="Q11665" s="326"/>
      <c r="R11665" s="326"/>
      <c r="S11665" s="326"/>
      <c r="T11665" s="326"/>
    </row>
    <row r="11666" spans="1:20">
      <c r="A11666" s="220"/>
      <c r="B11666" s="220"/>
      <c r="C11666" s="220"/>
      <c r="D11666" s="220"/>
      <c r="E11666" s="220"/>
      <c r="F11666" s="220"/>
      <c r="G11666" s="220"/>
      <c r="H11666" s="220"/>
      <c r="I11666" s="220"/>
      <c r="J11666" s="220"/>
      <c r="K11666" s="220"/>
      <c r="L11666" s="220"/>
      <c r="M11666" s="326"/>
      <c r="N11666" s="220"/>
      <c r="O11666" s="220"/>
      <c r="P11666" s="220"/>
      <c r="Q11666" s="326"/>
      <c r="R11666" s="326"/>
      <c r="S11666" s="326"/>
      <c r="T11666" s="326"/>
    </row>
    <row r="11667" spans="1:20">
      <c r="A11667" s="220"/>
      <c r="B11667" s="220"/>
      <c r="C11667" s="220"/>
      <c r="D11667" s="220"/>
      <c r="E11667" s="220"/>
      <c r="F11667" s="220"/>
      <c r="G11667" s="220"/>
      <c r="H11667" s="220"/>
      <c r="I11667" s="220"/>
      <c r="J11667" s="220"/>
      <c r="K11667" s="220"/>
      <c r="L11667" s="220"/>
      <c r="M11667" s="326"/>
      <c r="N11667" s="220"/>
      <c r="O11667" s="220"/>
      <c r="P11667" s="220"/>
      <c r="Q11667" s="326"/>
      <c r="R11667" s="326"/>
      <c r="S11667" s="326"/>
      <c r="T11667" s="326"/>
    </row>
    <row r="11668" spans="1:20">
      <c r="A11668" s="220"/>
      <c r="B11668" s="220"/>
      <c r="C11668" s="220"/>
      <c r="D11668" s="220"/>
      <c r="E11668" s="220"/>
      <c r="F11668" s="220"/>
      <c r="G11668" s="220"/>
      <c r="H11668" s="220"/>
      <c r="I11668" s="220"/>
      <c r="J11668" s="220"/>
      <c r="K11668" s="220"/>
      <c r="L11668" s="220"/>
      <c r="M11668" s="326"/>
      <c r="N11668" s="220"/>
      <c r="O11668" s="220"/>
      <c r="P11668" s="220"/>
      <c r="Q11668" s="326"/>
      <c r="R11668" s="326"/>
      <c r="S11668" s="326"/>
      <c r="T11668" s="326"/>
    </row>
    <row r="11669" spans="1:20">
      <c r="A11669" s="220"/>
      <c r="B11669" s="220"/>
      <c r="C11669" s="220"/>
      <c r="D11669" s="220"/>
      <c r="E11669" s="220"/>
      <c r="F11669" s="220"/>
      <c r="G11669" s="220"/>
      <c r="H11669" s="220"/>
      <c r="I11669" s="220"/>
      <c r="J11669" s="220"/>
      <c r="K11669" s="220"/>
      <c r="L11669" s="220"/>
      <c r="M11669" s="326"/>
      <c r="N11669" s="220"/>
      <c r="O11669" s="220"/>
      <c r="P11669" s="220"/>
      <c r="Q11669" s="326"/>
      <c r="R11669" s="326"/>
      <c r="S11669" s="326"/>
      <c r="T11669" s="326"/>
    </row>
    <row r="11670" spans="1:20">
      <c r="A11670" s="220"/>
      <c r="B11670" s="220"/>
      <c r="C11670" s="220"/>
      <c r="D11670" s="220"/>
      <c r="E11670" s="220"/>
      <c r="F11670" s="220"/>
      <c r="G11670" s="220"/>
      <c r="H11670" s="220"/>
      <c r="I11670" s="220"/>
      <c r="J11670" s="220"/>
      <c r="K11670" s="220"/>
      <c r="L11670" s="220"/>
      <c r="M11670" s="326"/>
      <c r="N11670" s="220"/>
      <c r="O11670" s="220"/>
      <c r="P11670" s="220"/>
      <c r="Q11670" s="326"/>
      <c r="R11670" s="326"/>
      <c r="S11670" s="326"/>
      <c r="T11670" s="326"/>
    </row>
    <row r="11671" spans="1:20">
      <c r="A11671" s="220"/>
      <c r="B11671" s="220"/>
      <c r="C11671" s="220"/>
      <c r="D11671" s="220"/>
      <c r="E11671" s="220"/>
      <c r="F11671" s="220"/>
      <c r="G11671" s="220"/>
      <c r="H11671" s="220"/>
      <c r="I11671" s="220"/>
      <c r="J11671" s="220"/>
      <c r="K11671" s="220"/>
      <c r="L11671" s="220"/>
      <c r="M11671" s="326"/>
      <c r="N11671" s="220"/>
      <c r="O11671" s="220"/>
      <c r="P11671" s="220"/>
      <c r="Q11671" s="326"/>
      <c r="R11671" s="326"/>
      <c r="S11671" s="326"/>
      <c r="T11671" s="326"/>
    </row>
    <row r="11672" spans="1:20">
      <c r="A11672" s="220"/>
      <c r="B11672" s="220"/>
      <c r="C11672" s="220"/>
      <c r="D11672" s="220"/>
      <c r="E11672" s="220"/>
      <c r="F11672" s="220"/>
      <c r="G11672" s="220"/>
      <c r="H11672" s="220"/>
      <c r="I11672" s="220"/>
      <c r="J11672" s="220"/>
      <c r="K11672" s="220"/>
      <c r="L11672" s="220"/>
      <c r="M11672" s="326"/>
      <c r="N11672" s="220"/>
      <c r="O11672" s="220"/>
      <c r="P11672" s="220"/>
      <c r="Q11672" s="326"/>
      <c r="R11672" s="326"/>
      <c r="S11672" s="326"/>
      <c r="T11672" s="326"/>
    </row>
    <row r="11673" spans="1:20">
      <c r="A11673" s="220"/>
      <c r="B11673" s="220"/>
      <c r="C11673" s="220"/>
      <c r="D11673" s="220"/>
      <c r="E11673" s="220"/>
      <c r="F11673" s="220"/>
      <c r="G11673" s="220"/>
      <c r="H11673" s="220"/>
      <c r="I11673" s="220"/>
      <c r="J11673" s="220"/>
      <c r="K11673" s="220"/>
      <c r="L11673" s="220"/>
      <c r="M11673" s="326"/>
      <c r="N11673" s="220"/>
      <c r="O11673" s="220"/>
      <c r="P11673" s="220"/>
      <c r="Q11673" s="326"/>
      <c r="R11673" s="326"/>
      <c r="S11673" s="326"/>
      <c r="T11673" s="326"/>
    </row>
    <row r="11674" spans="1:20">
      <c r="A11674" s="220"/>
      <c r="B11674" s="220"/>
      <c r="C11674" s="220"/>
      <c r="D11674" s="220"/>
      <c r="E11674" s="220"/>
      <c r="F11674" s="220"/>
      <c r="G11674" s="220"/>
      <c r="H11674" s="220"/>
      <c r="I11674" s="220"/>
      <c r="J11674" s="220"/>
      <c r="K11674" s="220"/>
      <c r="L11674" s="220"/>
      <c r="M11674" s="326"/>
      <c r="N11674" s="220"/>
      <c r="O11674" s="220"/>
      <c r="P11674" s="220"/>
      <c r="Q11674" s="326"/>
      <c r="R11674" s="326"/>
      <c r="S11674" s="326"/>
      <c r="T11674" s="326"/>
    </row>
    <row r="11675" spans="1:20">
      <c r="A11675" s="220"/>
      <c r="B11675" s="220"/>
      <c r="C11675" s="220"/>
      <c r="D11675" s="220"/>
      <c r="E11675" s="220"/>
      <c r="F11675" s="220"/>
      <c r="G11675" s="220"/>
      <c r="H11675" s="220"/>
      <c r="I11675" s="220"/>
      <c r="J11675" s="220"/>
      <c r="K11675" s="220"/>
      <c r="L11675" s="220"/>
      <c r="M11675" s="326"/>
      <c r="N11675" s="220"/>
      <c r="O11675" s="220"/>
      <c r="P11675" s="220"/>
      <c r="Q11675" s="326"/>
      <c r="R11675" s="326"/>
      <c r="S11675" s="326"/>
      <c r="T11675" s="326"/>
    </row>
    <row r="11676" spans="1:20">
      <c r="A11676" s="220"/>
      <c r="B11676" s="220"/>
      <c r="C11676" s="220"/>
      <c r="D11676" s="220"/>
      <c r="E11676" s="220"/>
      <c r="F11676" s="220"/>
      <c r="G11676" s="220"/>
      <c r="H11676" s="220"/>
      <c r="I11676" s="220"/>
      <c r="J11676" s="220"/>
      <c r="K11676" s="220"/>
      <c r="L11676" s="220"/>
      <c r="M11676" s="326"/>
      <c r="N11676" s="220"/>
      <c r="O11676" s="220"/>
      <c r="P11676" s="220"/>
      <c r="Q11676" s="326"/>
      <c r="R11676" s="326"/>
      <c r="S11676" s="326"/>
      <c r="T11676" s="326"/>
    </row>
    <row r="11677" spans="1:20">
      <c r="A11677" s="220"/>
      <c r="B11677" s="220"/>
      <c r="C11677" s="220"/>
      <c r="D11677" s="220"/>
      <c r="E11677" s="220"/>
      <c r="F11677" s="220"/>
      <c r="G11677" s="220"/>
      <c r="H11677" s="220"/>
      <c r="I11677" s="220"/>
      <c r="J11677" s="220"/>
      <c r="K11677" s="220"/>
      <c r="L11677" s="220"/>
      <c r="M11677" s="326"/>
      <c r="N11677" s="220"/>
      <c r="O11677" s="220"/>
      <c r="P11677" s="220"/>
      <c r="Q11677" s="326"/>
      <c r="R11677" s="326"/>
      <c r="S11677" s="326"/>
      <c r="T11677" s="326"/>
    </row>
    <row r="11678" spans="1:20">
      <c r="A11678" s="220"/>
      <c r="B11678" s="220"/>
      <c r="C11678" s="220"/>
      <c r="D11678" s="220"/>
      <c r="E11678" s="220"/>
      <c r="F11678" s="220"/>
      <c r="G11678" s="220"/>
      <c r="H11678" s="220"/>
      <c r="I11678" s="220"/>
      <c r="J11678" s="220"/>
      <c r="K11678" s="220"/>
      <c r="L11678" s="220"/>
      <c r="M11678" s="326"/>
      <c r="N11678" s="220"/>
      <c r="O11678" s="220"/>
      <c r="P11678" s="220"/>
      <c r="Q11678" s="326"/>
      <c r="R11678" s="326"/>
      <c r="S11678" s="326"/>
      <c r="T11678" s="326"/>
    </row>
    <row r="11679" spans="1:20">
      <c r="A11679" s="220"/>
      <c r="B11679" s="220"/>
      <c r="C11679" s="220"/>
      <c r="D11679" s="220"/>
      <c r="E11679" s="220"/>
      <c r="F11679" s="220"/>
      <c r="G11679" s="220"/>
      <c r="H11679" s="220"/>
      <c r="I11679" s="220"/>
      <c r="J11679" s="220"/>
      <c r="K11679" s="220"/>
      <c r="L11679" s="220"/>
      <c r="M11679" s="326"/>
      <c r="N11679" s="220"/>
      <c r="O11679" s="220"/>
      <c r="P11679" s="220"/>
      <c r="Q11679" s="326"/>
      <c r="R11679" s="326"/>
      <c r="S11679" s="326"/>
      <c r="T11679" s="326"/>
    </row>
    <row r="11680" spans="1:20">
      <c r="A11680" s="220"/>
      <c r="B11680" s="220"/>
      <c r="C11680" s="220"/>
      <c r="D11680" s="220"/>
      <c r="E11680" s="220"/>
      <c r="F11680" s="220"/>
      <c r="G11680" s="220"/>
      <c r="H11680" s="220"/>
      <c r="I11680" s="220"/>
      <c r="J11680" s="220"/>
      <c r="K11680" s="220"/>
      <c r="L11680" s="220"/>
      <c r="M11680" s="326"/>
      <c r="N11680" s="220"/>
      <c r="O11680" s="220"/>
      <c r="P11680" s="220"/>
      <c r="Q11680" s="326"/>
      <c r="R11680" s="326"/>
      <c r="S11680" s="326"/>
      <c r="T11680" s="326"/>
    </row>
    <row r="11681" spans="1:20">
      <c r="A11681" s="220"/>
      <c r="B11681" s="220"/>
      <c r="C11681" s="220"/>
      <c r="D11681" s="220"/>
      <c r="E11681" s="220"/>
      <c r="F11681" s="220"/>
      <c r="G11681" s="220"/>
      <c r="H11681" s="220"/>
      <c r="I11681" s="220"/>
      <c r="J11681" s="220"/>
      <c r="K11681" s="220"/>
      <c r="L11681" s="220"/>
      <c r="M11681" s="326"/>
      <c r="N11681" s="220"/>
      <c r="O11681" s="220"/>
      <c r="P11681" s="220"/>
      <c r="Q11681" s="326"/>
      <c r="R11681" s="326"/>
      <c r="S11681" s="326"/>
      <c r="T11681" s="326"/>
    </row>
    <row r="11682" spans="1:20">
      <c r="A11682" s="220"/>
      <c r="B11682" s="220"/>
      <c r="C11682" s="220"/>
      <c r="D11682" s="220"/>
      <c r="E11682" s="220"/>
      <c r="F11682" s="220"/>
      <c r="G11682" s="220"/>
      <c r="H11682" s="220"/>
      <c r="I11682" s="220"/>
      <c r="J11682" s="220"/>
      <c r="K11682" s="220"/>
      <c r="L11682" s="220"/>
      <c r="M11682" s="326"/>
      <c r="N11682" s="220"/>
      <c r="O11682" s="220"/>
      <c r="P11682" s="220"/>
      <c r="Q11682" s="326"/>
      <c r="R11682" s="326"/>
      <c r="S11682" s="326"/>
      <c r="T11682" s="326"/>
    </row>
    <row r="11683" spans="1:20">
      <c r="A11683" s="220"/>
      <c r="B11683" s="220"/>
      <c r="C11683" s="220"/>
      <c r="D11683" s="220"/>
      <c r="E11683" s="220"/>
      <c r="F11683" s="220"/>
      <c r="G11683" s="220"/>
      <c r="H11683" s="220"/>
      <c r="I11683" s="220"/>
      <c r="J11683" s="220"/>
      <c r="K11683" s="220"/>
      <c r="L11683" s="220"/>
      <c r="M11683" s="326"/>
      <c r="N11683" s="220"/>
      <c r="O11683" s="220"/>
      <c r="P11683" s="220"/>
      <c r="Q11683" s="326"/>
      <c r="R11683" s="326"/>
      <c r="S11683" s="326"/>
      <c r="T11683" s="326"/>
    </row>
    <row r="11684" spans="1:20">
      <c r="A11684" s="220"/>
      <c r="B11684" s="220"/>
      <c r="C11684" s="220"/>
      <c r="D11684" s="220"/>
      <c r="E11684" s="220"/>
      <c r="F11684" s="220"/>
      <c r="G11684" s="220"/>
      <c r="H11684" s="220"/>
      <c r="I11684" s="220"/>
      <c r="J11684" s="220"/>
      <c r="K11684" s="220"/>
      <c r="L11684" s="220"/>
      <c r="M11684" s="326"/>
      <c r="N11684" s="220"/>
      <c r="O11684" s="220"/>
      <c r="P11684" s="220"/>
      <c r="Q11684" s="326"/>
      <c r="R11684" s="326"/>
      <c r="S11684" s="326"/>
      <c r="T11684" s="326"/>
    </row>
    <row r="11685" spans="1:20">
      <c r="A11685" s="220"/>
      <c r="B11685" s="220"/>
      <c r="C11685" s="220"/>
      <c r="D11685" s="220"/>
      <c r="E11685" s="220"/>
      <c r="F11685" s="220"/>
      <c r="G11685" s="220"/>
      <c r="H11685" s="220"/>
      <c r="I11685" s="220"/>
      <c r="J11685" s="220"/>
      <c r="K11685" s="220"/>
      <c r="L11685" s="220"/>
      <c r="M11685" s="326"/>
      <c r="N11685" s="220"/>
      <c r="O11685" s="220"/>
      <c r="P11685" s="220"/>
      <c r="Q11685" s="326"/>
      <c r="R11685" s="326"/>
      <c r="S11685" s="326"/>
      <c r="T11685" s="326"/>
    </row>
    <row r="11686" spans="1:20">
      <c r="A11686" s="220"/>
      <c r="B11686" s="220"/>
      <c r="C11686" s="220"/>
      <c r="D11686" s="220"/>
      <c r="E11686" s="220"/>
      <c r="F11686" s="220"/>
      <c r="G11686" s="220"/>
      <c r="H11686" s="220"/>
      <c r="I11686" s="220"/>
      <c r="J11686" s="220"/>
      <c r="K11686" s="220"/>
      <c r="L11686" s="220"/>
      <c r="M11686" s="326"/>
      <c r="N11686" s="220"/>
      <c r="O11686" s="220"/>
      <c r="P11686" s="220"/>
      <c r="Q11686" s="326"/>
      <c r="R11686" s="326"/>
      <c r="S11686" s="326"/>
      <c r="T11686" s="326"/>
    </row>
    <row r="11687" spans="1:20">
      <c r="A11687" s="220"/>
      <c r="B11687" s="220"/>
      <c r="C11687" s="220"/>
      <c r="D11687" s="220"/>
      <c r="E11687" s="220"/>
      <c r="F11687" s="220"/>
      <c r="G11687" s="220"/>
      <c r="H11687" s="220"/>
      <c r="I11687" s="220"/>
      <c r="J11687" s="220"/>
      <c r="K11687" s="220"/>
      <c r="L11687" s="220"/>
      <c r="M11687" s="326"/>
      <c r="N11687" s="220"/>
      <c r="O11687" s="220"/>
      <c r="P11687" s="220"/>
      <c r="Q11687" s="326"/>
      <c r="R11687" s="326"/>
      <c r="S11687" s="326"/>
      <c r="T11687" s="326"/>
    </row>
    <row r="11688" spans="1:20">
      <c r="A11688" s="220"/>
      <c r="B11688" s="220"/>
      <c r="C11688" s="220"/>
      <c r="D11688" s="220"/>
      <c r="E11688" s="220"/>
      <c r="F11688" s="220"/>
      <c r="G11688" s="220"/>
      <c r="H11688" s="220"/>
      <c r="I11688" s="220"/>
      <c r="J11688" s="220"/>
      <c r="K11688" s="220"/>
      <c r="L11688" s="220"/>
      <c r="M11688" s="326"/>
      <c r="N11688" s="220"/>
      <c r="O11688" s="220"/>
      <c r="P11688" s="220"/>
      <c r="Q11688" s="326"/>
      <c r="R11688" s="326"/>
      <c r="S11688" s="326"/>
      <c r="T11688" s="326"/>
    </row>
    <row r="11689" spans="1:20">
      <c r="A11689" s="220"/>
      <c r="B11689" s="220"/>
      <c r="C11689" s="220"/>
      <c r="D11689" s="220"/>
      <c r="E11689" s="220"/>
      <c r="F11689" s="220"/>
      <c r="G11689" s="220"/>
      <c r="H11689" s="220"/>
      <c r="I11689" s="220"/>
      <c r="J11689" s="220"/>
      <c r="K11689" s="220"/>
      <c r="L11689" s="220"/>
      <c r="M11689" s="326"/>
      <c r="N11689" s="220"/>
      <c r="O11689" s="220"/>
      <c r="P11689" s="220"/>
      <c r="Q11689" s="326"/>
      <c r="R11689" s="326"/>
      <c r="S11689" s="326"/>
      <c r="T11689" s="326"/>
    </row>
    <row r="11690" spans="1:20">
      <c r="A11690" s="220"/>
      <c r="B11690" s="220"/>
      <c r="C11690" s="220"/>
      <c r="D11690" s="220"/>
      <c r="E11690" s="220"/>
      <c r="F11690" s="220"/>
      <c r="G11690" s="220"/>
      <c r="H11690" s="220"/>
      <c r="I11690" s="220"/>
      <c r="J11690" s="220"/>
      <c r="K11690" s="220"/>
      <c r="L11690" s="220"/>
      <c r="M11690" s="326"/>
      <c r="N11690" s="220"/>
      <c r="O11690" s="220"/>
      <c r="P11690" s="220"/>
      <c r="Q11690" s="326"/>
      <c r="R11690" s="326"/>
      <c r="S11690" s="326"/>
      <c r="T11690" s="326"/>
    </row>
    <row r="11691" spans="1:20">
      <c r="A11691" s="220"/>
      <c r="B11691" s="220"/>
      <c r="C11691" s="220"/>
      <c r="D11691" s="220"/>
      <c r="E11691" s="220"/>
      <c r="F11691" s="220"/>
      <c r="G11691" s="220"/>
      <c r="H11691" s="220"/>
      <c r="I11691" s="220"/>
      <c r="J11691" s="220"/>
      <c r="K11691" s="220"/>
      <c r="L11691" s="220"/>
      <c r="M11691" s="326"/>
      <c r="N11691" s="220"/>
      <c r="O11691" s="220"/>
      <c r="P11691" s="220"/>
      <c r="Q11691" s="326"/>
      <c r="R11691" s="326"/>
      <c r="S11691" s="326"/>
      <c r="T11691" s="326"/>
    </row>
    <row r="11692" spans="1:20">
      <c r="A11692" s="220"/>
      <c r="B11692" s="220"/>
      <c r="C11692" s="220"/>
      <c r="D11692" s="220"/>
      <c r="E11692" s="220"/>
      <c r="F11692" s="220"/>
      <c r="G11692" s="220"/>
      <c r="H11692" s="220"/>
      <c r="I11692" s="220"/>
      <c r="J11692" s="220"/>
      <c r="K11692" s="220"/>
      <c r="L11692" s="220"/>
      <c r="M11692" s="326"/>
      <c r="N11692" s="220"/>
      <c r="O11692" s="220"/>
      <c r="P11692" s="220"/>
      <c r="Q11692" s="326"/>
      <c r="R11692" s="326"/>
      <c r="S11692" s="326"/>
      <c r="T11692" s="326"/>
    </row>
    <row r="11693" spans="1:20">
      <c r="A11693" s="220"/>
      <c r="B11693" s="220"/>
      <c r="C11693" s="220"/>
      <c r="D11693" s="220"/>
      <c r="E11693" s="220"/>
      <c r="F11693" s="220"/>
      <c r="G11693" s="220"/>
      <c r="H11693" s="220"/>
      <c r="I11693" s="220"/>
      <c r="J11693" s="220"/>
      <c r="K11693" s="220"/>
      <c r="L11693" s="220"/>
      <c r="M11693" s="326"/>
      <c r="N11693" s="220"/>
      <c r="O11693" s="220"/>
      <c r="P11693" s="220"/>
      <c r="Q11693" s="326"/>
      <c r="R11693" s="326"/>
      <c r="S11693" s="326"/>
      <c r="T11693" s="326"/>
    </row>
    <row r="11694" spans="1:20">
      <c r="A11694" s="220"/>
      <c r="B11694" s="220"/>
      <c r="C11694" s="220"/>
      <c r="D11694" s="220"/>
      <c r="E11694" s="220"/>
      <c r="F11694" s="220"/>
      <c r="G11694" s="220"/>
      <c r="H11694" s="220"/>
      <c r="I11694" s="220"/>
      <c r="J11694" s="220"/>
      <c r="K11694" s="220"/>
      <c r="L11694" s="220"/>
      <c r="M11694" s="326"/>
      <c r="N11694" s="220"/>
      <c r="O11694" s="220"/>
      <c r="P11694" s="220"/>
      <c r="Q11694" s="326"/>
      <c r="R11694" s="326"/>
      <c r="S11694" s="326"/>
      <c r="T11694" s="326"/>
    </row>
    <row r="11695" spans="1:20">
      <c r="A11695" s="220"/>
      <c r="B11695" s="220"/>
      <c r="C11695" s="220"/>
      <c r="D11695" s="220"/>
      <c r="E11695" s="220"/>
      <c r="F11695" s="220"/>
      <c r="G11695" s="220"/>
      <c r="H11695" s="220"/>
      <c r="I11695" s="220"/>
      <c r="J11695" s="220"/>
      <c r="K11695" s="220"/>
      <c r="L11695" s="220"/>
      <c r="M11695" s="326"/>
      <c r="N11695" s="220"/>
      <c r="O11695" s="220"/>
      <c r="P11695" s="220"/>
      <c r="Q11695" s="326"/>
      <c r="R11695" s="326"/>
      <c r="S11695" s="326"/>
      <c r="T11695" s="326"/>
    </row>
    <row r="11696" spans="1:20">
      <c r="A11696" s="220"/>
      <c r="B11696" s="220"/>
      <c r="C11696" s="220"/>
      <c r="D11696" s="220"/>
      <c r="E11696" s="220"/>
      <c r="F11696" s="220"/>
      <c r="G11696" s="220"/>
      <c r="H11696" s="220"/>
      <c r="I11696" s="220"/>
      <c r="J11696" s="220"/>
      <c r="K11696" s="220"/>
      <c r="L11696" s="220"/>
      <c r="M11696" s="326"/>
      <c r="N11696" s="220"/>
      <c r="O11696" s="220"/>
      <c r="P11696" s="220"/>
      <c r="Q11696" s="326"/>
      <c r="R11696" s="326"/>
      <c r="S11696" s="326"/>
      <c r="T11696" s="326"/>
    </row>
    <row r="11697" spans="1:20">
      <c r="A11697" s="220"/>
      <c r="B11697" s="220"/>
      <c r="C11697" s="220"/>
      <c r="D11697" s="220"/>
      <c r="E11697" s="220"/>
      <c r="F11697" s="220"/>
      <c r="G11697" s="220"/>
      <c r="H11697" s="220"/>
      <c r="I11697" s="220"/>
      <c r="J11697" s="220"/>
      <c r="K11697" s="220"/>
      <c r="L11697" s="220"/>
      <c r="M11697" s="326"/>
      <c r="N11697" s="220"/>
      <c r="O11697" s="220"/>
      <c r="P11697" s="220"/>
      <c r="Q11697" s="326"/>
      <c r="R11697" s="326"/>
      <c r="S11697" s="326"/>
      <c r="T11697" s="326"/>
    </row>
    <row r="11698" spans="1:20">
      <c r="A11698" s="220"/>
      <c r="B11698" s="220"/>
      <c r="C11698" s="220"/>
      <c r="D11698" s="220"/>
      <c r="E11698" s="220"/>
      <c r="F11698" s="220"/>
      <c r="G11698" s="220"/>
      <c r="H11698" s="220"/>
      <c r="I11698" s="220"/>
      <c r="J11698" s="220"/>
      <c r="K11698" s="220"/>
      <c r="L11698" s="220"/>
      <c r="M11698" s="326"/>
      <c r="N11698" s="220"/>
      <c r="O11698" s="220"/>
      <c r="P11698" s="220"/>
      <c r="Q11698" s="326"/>
      <c r="R11698" s="326"/>
      <c r="S11698" s="326"/>
      <c r="T11698" s="326"/>
    </row>
    <row r="11699" spans="1:20">
      <c r="A11699" s="220"/>
      <c r="B11699" s="220"/>
      <c r="C11699" s="220"/>
      <c r="D11699" s="220"/>
      <c r="E11699" s="220"/>
      <c r="F11699" s="220"/>
      <c r="G11699" s="220"/>
      <c r="H11699" s="220"/>
      <c r="I11699" s="220"/>
      <c r="J11699" s="220"/>
      <c r="K11699" s="220"/>
      <c r="L11699" s="220"/>
      <c r="M11699" s="326"/>
      <c r="N11699" s="220"/>
      <c r="O11699" s="220"/>
      <c r="P11699" s="220"/>
      <c r="Q11699" s="326"/>
      <c r="R11699" s="326"/>
      <c r="S11699" s="326"/>
      <c r="T11699" s="326"/>
    </row>
    <row r="11700" spans="1:20">
      <c r="A11700" s="220"/>
      <c r="B11700" s="220"/>
      <c r="C11700" s="220"/>
      <c r="D11700" s="220"/>
      <c r="E11700" s="220"/>
      <c r="F11700" s="220"/>
      <c r="G11700" s="220"/>
      <c r="H11700" s="220"/>
      <c r="I11700" s="220"/>
      <c r="J11700" s="220"/>
      <c r="K11700" s="220"/>
      <c r="L11700" s="220"/>
      <c r="M11700" s="326"/>
      <c r="N11700" s="220"/>
      <c r="O11700" s="220"/>
      <c r="P11700" s="220"/>
      <c r="Q11700" s="326"/>
      <c r="R11700" s="326"/>
      <c r="S11700" s="326"/>
      <c r="T11700" s="326"/>
    </row>
    <row r="11701" spans="1:20">
      <c r="A11701" s="220"/>
      <c r="B11701" s="220"/>
      <c r="C11701" s="220"/>
      <c r="D11701" s="220"/>
      <c r="E11701" s="220"/>
      <c r="F11701" s="220"/>
      <c r="G11701" s="220"/>
      <c r="H11701" s="220"/>
      <c r="I11701" s="220"/>
      <c r="J11701" s="220"/>
      <c r="K11701" s="220"/>
      <c r="L11701" s="220"/>
      <c r="M11701" s="326"/>
      <c r="N11701" s="220"/>
      <c r="O11701" s="220"/>
      <c r="P11701" s="220"/>
      <c r="Q11701" s="326"/>
      <c r="R11701" s="326"/>
      <c r="S11701" s="326"/>
      <c r="T11701" s="326"/>
    </row>
    <row r="11702" spans="1:20">
      <c r="A11702" s="220"/>
      <c r="B11702" s="220"/>
      <c r="C11702" s="220"/>
      <c r="D11702" s="220"/>
      <c r="E11702" s="220"/>
      <c r="F11702" s="220"/>
      <c r="G11702" s="220"/>
      <c r="H11702" s="220"/>
      <c r="I11702" s="220"/>
      <c r="J11702" s="220"/>
      <c r="K11702" s="220"/>
      <c r="L11702" s="220"/>
      <c r="M11702" s="326"/>
      <c r="N11702" s="220"/>
      <c r="O11702" s="220"/>
      <c r="P11702" s="220"/>
      <c r="Q11702" s="326"/>
      <c r="R11702" s="326"/>
      <c r="S11702" s="326"/>
      <c r="T11702" s="326"/>
    </row>
    <row r="11703" spans="1:20">
      <c r="A11703" s="220"/>
      <c r="B11703" s="220"/>
      <c r="C11703" s="220"/>
      <c r="D11703" s="220"/>
      <c r="E11703" s="220"/>
      <c r="F11703" s="220"/>
      <c r="G11703" s="220"/>
      <c r="H11703" s="220"/>
      <c r="I11703" s="220"/>
      <c r="J11703" s="220"/>
      <c r="K11703" s="220"/>
      <c r="L11703" s="220"/>
      <c r="M11703" s="326"/>
      <c r="N11703" s="220"/>
      <c r="O11703" s="220"/>
      <c r="P11703" s="220"/>
      <c r="Q11703" s="326"/>
      <c r="R11703" s="326"/>
      <c r="S11703" s="326"/>
      <c r="T11703" s="326"/>
    </row>
    <row r="11704" spans="1:20">
      <c r="A11704" s="220"/>
      <c r="B11704" s="220"/>
      <c r="C11704" s="220"/>
      <c r="D11704" s="220"/>
      <c r="E11704" s="220"/>
      <c r="F11704" s="220"/>
      <c r="G11704" s="220"/>
      <c r="H11704" s="220"/>
      <c r="I11704" s="220"/>
      <c r="J11704" s="220"/>
      <c r="K11704" s="220"/>
      <c r="L11704" s="220"/>
      <c r="M11704" s="326"/>
      <c r="N11704" s="220"/>
      <c r="O11704" s="220"/>
      <c r="P11704" s="220"/>
      <c r="Q11704" s="326"/>
      <c r="R11704" s="326"/>
      <c r="S11704" s="326"/>
      <c r="T11704" s="326"/>
    </row>
    <row r="11705" spans="1:20">
      <c r="A11705" s="220"/>
      <c r="B11705" s="220"/>
      <c r="C11705" s="220"/>
      <c r="D11705" s="220"/>
      <c r="E11705" s="220"/>
      <c r="F11705" s="220"/>
      <c r="G11705" s="220"/>
      <c r="H11705" s="220"/>
      <c r="I11705" s="220"/>
      <c r="J11705" s="220"/>
      <c r="K11705" s="220"/>
      <c r="L11705" s="220"/>
      <c r="M11705" s="326"/>
      <c r="N11705" s="220"/>
      <c r="O11705" s="220"/>
      <c r="P11705" s="220"/>
      <c r="Q11705" s="326"/>
      <c r="R11705" s="326"/>
      <c r="S11705" s="326"/>
      <c r="T11705" s="326"/>
    </row>
    <row r="11706" spans="1:20">
      <c r="A11706" s="220"/>
      <c r="B11706" s="220"/>
      <c r="C11706" s="220"/>
      <c r="D11706" s="220"/>
      <c r="E11706" s="220"/>
      <c r="F11706" s="220"/>
      <c r="G11706" s="220"/>
      <c r="H11706" s="220"/>
      <c r="I11706" s="220"/>
      <c r="J11706" s="220"/>
      <c r="K11706" s="220"/>
      <c r="L11706" s="220"/>
      <c r="M11706" s="326"/>
      <c r="N11706" s="220"/>
      <c r="O11706" s="220"/>
      <c r="P11706" s="220"/>
      <c r="Q11706" s="326"/>
      <c r="R11706" s="326"/>
      <c r="S11706" s="326"/>
      <c r="T11706" s="326"/>
    </row>
    <row r="11707" spans="1:20">
      <c r="A11707" s="220"/>
      <c r="B11707" s="220"/>
      <c r="C11707" s="220"/>
      <c r="D11707" s="220"/>
      <c r="E11707" s="220"/>
      <c r="F11707" s="220"/>
      <c r="G11707" s="220"/>
      <c r="H11707" s="220"/>
      <c r="I11707" s="220"/>
      <c r="J11707" s="220"/>
      <c r="K11707" s="220"/>
      <c r="L11707" s="220"/>
      <c r="M11707" s="326"/>
      <c r="N11707" s="220"/>
      <c r="O11707" s="220"/>
      <c r="P11707" s="220"/>
      <c r="Q11707" s="326"/>
      <c r="R11707" s="326"/>
      <c r="S11707" s="326"/>
      <c r="T11707" s="326"/>
    </row>
    <row r="11708" spans="1:20">
      <c r="A11708" s="220"/>
      <c r="B11708" s="220"/>
      <c r="C11708" s="220"/>
      <c r="D11708" s="220"/>
      <c r="E11708" s="220"/>
      <c r="F11708" s="220"/>
      <c r="G11708" s="220"/>
      <c r="H11708" s="220"/>
      <c r="I11708" s="220"/>
      <c r="J11708" s="220"/>
      <c r="K11708" s="220"/>
      <c r="L11708" s="220"/>
      <c r="M11708" s="326"/>
      <c r="N11708" s="220"/>
      <c r="O11708" s="220"/>
      <c r="P11708" s="220"/>
      <c r="Q11708" s="326"/>
      <c r="R11708" s="326"/>
      <c r="S11708" s="326"/>
      <c r="T11708" s="326"/>
    </row>
    <row r="11709" spans="1:20">
      <c r="A11709" s="220"/>
      <c r="B11709" s="220"/>
      <c r="C11709" s="220"/>
      <c r="D11709" s="220"/>
      <c r="E11709" s="220"/>
      <c r="F11709" s="220"/>
      <c r="G11709" s="220"/>
      <c r="H11709" s="220"/>
      <c r="I11709" s="220"/>
      <c r="J11709" s="220"/>
      <c r="K11709" s="220"/>
      <c r="L11709" s="220"/>
      <c r="M11709" s="326"/>
      <c r="N11709" s="220"/>
      <c r="O11709" s="220"/>
      <c r="P11709" s="220"/>
      <c r="Q11709" s="326"/>
      <c r="R11709" s="326"/>
      <c r="S11709" s="326"/>
      <c r="T11709" s="326"/>
    </row>
    <row r="11710" spans="1:20">
      <c r="A11710" s="220"/>
      <c r="B11710" s="220"/>
      <c r="C11710" s="220"/>
      <c r="D11710" s="220"/>
      <c r="E11710" s="220"/>
      <c r="F11710" s="220"/>
      <c r="G11710" s="220"/>
      <c r="H11710" s="220"/>
      <c r="I11710" s="220"/>
      <c r="J11710" s="220"/>
      <c r="K11710" s="220"/>
      <c r="L11710" s="220"/>
      <c r="M11710" s="326"/>
      <c r="N11710" s="220"/>
      <c r="O11710" s="220"/>
      <c r="P11710" s="220"/>
      <c r="Q11710" s="326"/>
      <c r="R11710" s="326"/>
      <c r="S11710" s="326"/>
      <c r="T11710" s="326"/>
    </row>
    <row r="11711" spans="1:20">
      <c r="A11711" s="220"/>
      <c r="B11711" s="220"/>
      <c r="C11711" s="220"/>
      <c r="D11711" s="220"/>
      <c r="E11711" s="220"/>
      <c r="F11711" s="220"/>
      <c r="G11711" s="220"/>
      <c r="H11711" s="220"/>
      <c r="I11711" s="220"/>
      <c r="J11711" s="220"/>
      <c r="K11711" s="220"/>
      <c r="L11711" s="220"/>
      <c r="M11711" s="326"/>
      <c r="N11711" s="220"/>
      <c r="O11711" s="220"/>
      <c r="P11711" s="220"/>
      <c r="Q11711" s="326"/>
      <c r="R11711" s="326"/>
      <c r="S11711" s="326"/>
      <c r="T11711" s="326"/>
    </row>
    <row r="11712" spans="1:20">
      <c r="A11712" s="220"/>
      <c r="B11712" s="220"/>
      <c r="C11712" s="220"/>
      <c r="D11712" s="220"/>
      <c r="E11712" s="220"/>
      <c r="F11712" s="220"/>
      <c r="G11712" s="220"/>
      <c r="H11712" s="220"/>
      <c r="I11712" s="220"/>
      <c r="J11712" s="220"/>
      <c r="K11712" s="220"/>
      <c r="L11712" s="220"/>
      <c r="M11712" s="326"/>
      <c r="N11712" s="220"/>
      <c r="O11712" s="220"/>
      <c r="P11712" s="220"/>
      <c r="Q11712" s="326"/>
      <c r="R11712" s="326"/>
      <c r="S11712" s="326"/>
      <c r="T11712" s="326"/>
    </row>
    <row r="11713" spans="1:20">
      <c r="A11713" s="220"/>
      <c r="B11713" s="220"/>
      <c r="C11713" s="220"/>
      <c r="D11713" s="220"/>
      <c r="E11713" s="220"/>
      <c r="F11713" s="220"/>
      <c r="G11713" s="220"/>
      <c r="H11713" s="220"/>
      <c r="I11713" s="220"/>
      <c r="J11713" s="220"/>
      <c r="K11713" s="220"/>
      <c r="L11713" s="220"/>
      <c r="M11713" s="326"/>
      <c r="N11713" s="220"/>
      <c r="O11713" s="220"/>
      <c r="P11713" s="220"/>
      <c r="Q11713" s="326"/>
      <c r="R11713" s="326"/>
      <c r="S11713" s="326"/>
      <c r="T11713" s="326"/>
    </row>
    <row r="11714" spans="1:20">
      <c r="A11714" s="220"/>
      <c r="B11714" s="220"/>
      <c r="C11714" s="220"/>
      <c r="D11714" s="220"/>
      <c r="E11714" s="220"/>
      <c r="F11714" s="220"/>
      <c r="G11714" s="220"/>
      <c r="H11714" s="220"/>
      <c r="I11714" s="220"/>
      <c r="J11714" s="220"/>
      <c r="K11714" s="220"/>
      <c r="L11714" s="220"/>
      <c r="M11714" s="326"/>
      <c r="N11714" s="220"/>
      <c r="O11714" s="220"/>
      <c r="P11714" s="220"/>
      <c r="Q11714" s="326"/>
      <c r="R11714" s="326"/>
      <c r="S11714" s="326"/>
      <c r="T11714" s="326"/>
    </row>
    <row r="11715" spans="1:20">
      <c r="A11715" s="220"/>
      <c r="B11715" s="220"/>
      <c r="C11715" s="220"/>
      <c r="D11715" s="220"/>
      <c r="E11715" s="220"/>
      <c r="F11715" s="220"/>
      <c r="G11715" s="220"/>
      <c r="H11715" s="220"/>
      <c r="I11715" s="220"/>
      <c r="J11715" s="220"/>
      <c r="K11715" s="220"/>
      <c r="L11715" s="220"/>
      <c r="M11715" s="326"/>
      <c r="N11715" s="220"/>
      <c r="O11715" s="220"/>
      <c r="P11715" s="220"/>
      <c r="Q11715" s="326"/>
      <c r="R11715" s="326"/>
      <c r="S11715" s="326"/>
      <c r="T11715" s="326"/>
    </row>
    <row r="11716" spans="1:20">
      <c r="A11716" s="220"/>
      <c r="B11716" s="220"/>
      <c r="C11716" s="220"/>
      <c r="D11716" s="220"/>
      <c r="E11716" s="220"/>
      <c r="F11716" s="220"/>
      <c r="G11716" s="220"/>
      <c r="H11716" s="220"/>
      <c r="I11716" s="220"/>
      <c r="J11716" s="220"/>
      <c r="K11716" s="220"/>
      <c r="L11716" s="220"/>
      <c r="M11716" s="326"/>
      <c r="N11716" s="220"/>
      <c r="O11716" s="220"/>
      <c r="P11716" s="220"/>
      <c r="Q11716" s="326"/>
      <c r="R11716" s="326"/>
      <c r="S11716" s="326"/>
      <c r="T11716" s="326"/>
    </row>
    <row r="11717" spans="1:20">
      <c r="A11717" s="220"/>
      <c r="B11717" s="220"/>
      <c r="C11717" s="220"/>
      <c r="D11717" s="220"/>
      <c r="E11717" s="220"/>
      <c r="F11717" s="220"/>
      <c r="G11717" s="220"/>
      <c r="H11717" s="220"/>
      <c r="I11717" s="220"/>
      <c r="J11717" s="220"/>
      <c r="K11717" s="220"/>
      <c r="L11717" s="220"/>
      <c r="M11717" s="326"/>
      <c r="N11717" s="220"/>
      <c r="O11717" s="220"/>
      <c r="P11717" s="220"/>
      <c r="Q11717" s="326"/>
      <c r="R11717" s="326"/>
      <c r="S11717" s="326"/>
      <c r="T11717" s="326"/>
    </row>
    <row r="11718" spans="1:20">
      <c r="A11718" s="220"/>
      <c r="B11718" s="220"/>
      <c r="C11718" s="220"/>
      <c r="D11718" s="220"/>
      <c r="E11718" s="220"/>
      <c r="F11718" s="220"/>
      <c r="G11718" s="220"/>
      <c r="H11718" s="220"/>
      <c r="I11718" s="220"/>
      <c r="J11718" s="220"/>
      <c r="K11718" s="220"/>
      <c r="L11718" s="220"/>
      <c r="M11718" s="326"/>
      <c r="N11718" s="220"/>
      <c r="O11718" s="220"/>
      <c r="P11718" s="220"/>
      <c r="Q11718" s="326"/>
      <c r="R11718" s="326"/>
      <c r="S11718" s="326"/>
      <c r="T11718" s="326"/>
    </row>
    <row r="11719" spans="1:20">
      <c r="A11719" s="220"/>
      <c r="B11719" s="220"/>
      <c r="C11719" s="220"/>
      <c r="D11719" s="220"/>
      <c r="E11719" s="220"/>
      <c r="F11719" s="220"/>
      <c r="G11719" s="220"/>
      <c r="H11719" s="220"/>
      <c r="I11719" s="220"/>
      <c r="J11719" s="220"/>
      <c r="K11719" s="220"/>
      <c r="L11719" s="220"/>
      <c r="M11719" s="326"/>
      <c r="N11719" s="220"/>
      <c r="O11719" s="220"/>
      <c r="P11719" s="220"/>
      <c r="Q11719" s="326"/>
      <c r="R11719" s="326"/>
      <c r="S11719" s="326"/>
      <c r="T11719" s="326"/>
    </row>
    <row r="11720" spans="1:20">
      <c r="A11720" s="220"/>
      <c r="B11720" s="220"/>
      <c r="C11720" s="220"/>
      <c r="D11720" s="220"/>
      <c r="E11720" s="220"/>
      <c r="F11720" s="220"/>
      <c r="G11720" s="220"/>
      <c r="H11720" s="220"/>
      <c r="I11720" s="220"/>
      <c r="J11720" s="220"/>
      <c r="K11720" s="220"/>
      <c r="L11720" s="220"/>
      <c r="M11720" s="326"/>
      <c r="N11720" s="220"/>
      <c r="O11720" s="220"/>
      <c r="P11720" s="220"/>
      <c r="Q11720" s="326"/>
      <c r="R11720" s="326"/>
      <c r="S11720" s="326"/>
      <c r="T11720" s="326"/>
    </row>
    <row r="11721" spans="1:20">
      <c r="A11721" s="220"/>
      <c r="B11721" s="220"/>
      <c r="C11721" s="220"/>
      <c r="D11721" s="220"/>
      <c r="E11721" s="220"/>
      <c r="F11721" s="220"/>
      <c r="G11721" s="220"/>
      <c r="H11721" s="220"/>
      <c r="I11721" s="220"/>
      <c r="J11721" s="220"/>
      <c r="K11721" s="220"/>
      <c r="L11721" s="220"/>
      <c r="M11721" s="326"/>
      <c r="N11721" s="220"/>
      <c r="O11721" s="220"/>
      <c r="P11721" s="220"/>
      <c r="Q11721" s="326"/>
      <c r="R11721" s="326"/>
      <c r="S11721" s="326"/>
      <c r="T11721" s="326"/>
    </row>
    <row r="11722" spans="1:20">
      <c r="A11722" s="220"/>
      <c r="B11722" s="220"/>
      <c r="C11722" s="220"/>
      <c r="D11722" s="220"/>
      <c r="E11722" s="220"/>
      <c r="F11722" s="220"/>
      <c r="G11722" s="220"/>
      <c r="H11722" s="220"/>
      <c r="I11722" s="220"/>
      <c r="J11722" s="220"/>
      <c r="K11722" s="220"/>
      <c r="L11722" s="220"/>
      <c r="M11722" s="326"/>
      <c r="N11722" s="220"/>
      <c r="O11722" s="220"/>
      <c r="P11722" s="220"/>
      <c r="Q11722" s="326"/>
      <c r="R11722" s="326"/>
      <c r="S11722" s="326"/>
      <c r="T11722" s="326"/>
    </row>
    <row r="11723" spans="1:20">
      <c r="A11723" s="220"/>
      <c r="B11723" s="220"/>
      <c r="C11723" s="220"/>
      <c r="D11723" s="220"/>
      <c r="E11723" s="220"/>
      <c r="F11723" s="220"/>
      <c r="G11723" s="220"/>
      <c r="H11723" s="220"/>
      <c r="I11723" s="220"/>
      <c r="J11723" s="220"/>
      <c r="K11723" s="220"/>
      <c r="L11723" s="220"/>
      <c r="M11723" s="326"/>
      <c r="N11723" s="220"/>
      <c r="O11723" s="220"/>
      <c r="P11723" s="220"/>
      <c r="Q11723" s="326"/>
      <c r="R11723" s="326"/>
      <c r="S11723" s="326"/>
      <c r="T11723" s="326"/>
    </row>
    <row r="11724" spans="1:20">
      <c r="A11724" s="220"/>
      <c r="B11724" s="220"/>
      <c r="C11724" s="220"/>
      <c r="D11724" s="220"/>
      <c r="E11724" s="220"/>
      <c r="F11724" s="220"/>
      <c r="G11724" s="220"/>
      <c r="H11724" s="220"/>
      <c r="I11724" s="220"/>
      <c r="J11724" s="220"/>
      <c r="K11724" s="220"/>
      <c r="L11724" s="220"/>
      <c r="M11724" s="326"/>
      <c r="N11724" s="220"/>
      <c r="O11724" s="220"/>
      <c r="P11724" s="220"/>
      <c r="Q11724" s="326"/>
      <c r="R11724" s="326"/>
      <c r="S11724" s="326"/>
      <c r="T11724" s="326"/>
    </row>
    <row r="11725" spans="1:20">
      <c r="A11725" s="220"/>
      <c r="B11725" s="220"/>
      <c r="C11725" s="220"/>
      <c r="D11725" s="220"/>
      <c r="E11725" s="220"/>
      <c r="F11725" s="220"/>
      <c r="G11725" s="220"/>
      <c r="H11725" s="220"/>
      <c r="I11725" s="220"/>
      <c r="J11725" s="220"/>
      <c r="K11725" s="220"/>
      <c r="L11725" s="220"/>
      <c r="M11725" s="326"/>
      <c r="N11725" s="220"/>
      <c r="O11725" s="220"/>
      <c r="P11725" s="220"/>
      <c r="Q11725" s="326"/>
      <c r="R11725" s="326"/>
      <c r="S11725" s="326"/>
      <c r="T11725" s="326"/>
    </row>
    <row r="11726" spans="1:20">
      <c r="A11726" s="220"/>
      <c r="B11726" s="220"/>
      <c r="C11726" s="220"/>
      <c r="D11726" s="220"/>
      <c r="E11726" s="220"/>
      <c r="F11726" s="220"/>
      <c r="G11726" s="220"/>
      <c r="H11726" s="220"/>
      <c r="I11726" s="220"/>
      <c r="J11726" s="220"/>
      <c r="K11726" s="220"/>
      <c r="L11726" s="220"/>
      <c r="M11726" s="326"/>
      <c r="N11726" s="220"/>
      <c r="O11726" s="220"/>
      <c r="P11726" s="220"/>
      <c r="Q11726" s="326"/>
      <c r="R11726" s="326"/>
      <c r="S11726" s="326"/>
      <c r="T11726" s="326"/>
    </row>
    <row r="11727" spans="1:20">
      <c r="A11727" s="220"/>
      <c r="B11727" s="220"/>
      <c r="C11727" s="220"/>
      <c r="D11727" s="220"/>
      <c r="E11727" s="220"/>
      <c r="F11727" s="220"/>
      <c r="G11727" s="220"/>
      <c r="H11727" s="220"/>
      <c r="I11727" s="220"/>
      <c r="J11727" s="220"/>
      <c r="K11727" s="220"/>
      <c r="L11727" s="220"/>
      <c r="M11727" s="326"/>
      <c r="N11727" s="220"/>
      <c r="O11727" s="220"/>
      <c r="P11727" s="220"/>
      <c r="Q11727" s="326"/>
      <c r="R11727" s="326"/>
      <c r="S11727" s="326"/>
      <c r="T11727" s="326"/>
    </row>
    <row r="11728" spans="1:20">
      <c r="A11728" s="220"/>
      <c r="B11728" s="220"/>
      <c r="C11728" s="220"/>
      <c r="D11728" s="220"/>
      <c r="E11728" s="220"/>
      <c r="F11728" s="220"/>
      <c r="G11728" s="220"/>
      <c r="H11728" s="220"/>
      <c r="I11728" s="220"/>
      <c r="J11728" s="220"/>
      <c r="K11728" s="220"/>
      <c r="L11728" s="220"/>
      <c r="M11728" s="326"/>
      <c r="N11728" s="220"/>
      <c r="O11728" s="220"/>
      <c r="P11728" s="220"/>
      <c r="Q11728" s="326"/>
      <c r="R11728" s="326"/>
      <c r="S11728" s="326"/>
      <c r="T11728" s="326"/>
    </row>
    <row r="11729" spans="1:20">
      <c r="A11729" s="220"/>
      <c r="B11729" s="220"/>
      <c r="C11729" s="220"/>
      <c r="D11729" s="220"/>
      <c r="E11729" s="220"/>
      <c r="F11729" s="220"/>
      <c r="G11729" s="220"/>
      <c r="H11729" s="220"/>
      <c r="I11729" s="220"/>
      <c r="J11729" s="220"/>
      <c r="K11729" s="220"/>
      <c r="L11729" s="220"/>
      <c r="M11729" s="326"/>
      <c r="N11729" s="220"/>
      <c r="O11729" s="220"/>
      <c r="P11729" s="220"/>
      <c r="Q11729" s="326"/>
      <c r="R11729" s="326"/>
      <c r="S11729" s="326"/>
      <c r="T11729" s="326"/>
    </row>
    <row r="11730" spans="1:20">
      <c r="A11730" s="220"/>
      <c r="B11730" s="220"/>
      <c r="C11730" s="220"/>
      <c r="D11730" s="220"/>
      <c r="E11730" s="220"/>
      <c r="F11730" s="220"/>
      <c r="G11730" s="220"/>
      <c r="H11730" s="220"/>
      <c r="I11730" s="220"/>
      <c r="J11730" s="220"/>
      <c r="K11730" s="220"/>
      <c r="L11730" s="220"/>
      <c r="M11730" s="326"/>
      <c r="N11730" s="220"/>
      <c r="O11730" s="220"/>
      <c r="P11730" s="220"/>
      <c r="Q11730" s="326"/>
      <c r="R11730" s="326"/>
      <c r="S11730" s="326"/>
      <c r="T11730" s="326"/>
    </row>
    <row r="11731" spans="1:20">
      <c r="A11731" s="220"/>
      <c r="B11731" s="220"/>
      <c r="C11731" s="220"/>
      <c r="D11731" s="220"/>
      <c r="E11731" s="220"/>
      <c r="F11731" s="220"/>
      <c r="G11731" s="220"/>
      <c r="H11731" s="220"/>
      <c r="I11731" s="220"/>
      <c r="J11731" s="220"/>
      <c r="K11731" s="220"/>
      <c r="L11731" s="220"/>
      <c r="M11731" s="326"/>
      <c r="N11731" s="220"/>
      <c r="O11731" s="220"/>
      <c r="P11731" s="220"/>
      <c r="Q11731" s="326"/>
      <c r="R11731" s="326"/>
      <c r="S11731" s="326"/>
      <c r="T11731" s="326"/>
    </row>
    <row r="11732" spans="1:20">
      <c r="A11732" s="220"/>
      <c r="B11732" s="220"/>
      <c r="C11732" s="220"/>
      <c r="D11732" s="220"/>
      <c r="E11732" s="220"/>
      <c r="F11732" s="220"/>
      <c r="G11732" s="220"/>
      <c r="H11732" s="220"/>
      <c r="I11732" s="220"/>
      <c r="J11732" s="220"/>
      <c r="K11732" s="220"/>
      <c r="L11732" s="220"/>
      <c r="M11732" s="326"/>
      <c r="N11732" s="220"/>
      <c r="O11732" s="220"/>
      <c r="P11732" s="220"/>
      <c r="Q11732" s="326"/>
      <c r="R11732" s="326"/>
      <c r="S11732" s="326"/>
      <c r="T11732" s="326"/>
    </row>
    <row r="11733" spans="1:20">
      <c r="A11733" s="220"/>
      <c r="B11733" s="220"/>
      <c r="C11733" s="220"/>
      <c r="D11733" s="220"/>
      <c r="E11733" s="220"/>
      <c r="F11733" s="220"/>
      <c r="G11733" s="220"/>
      <c r="H11733" s="220"/>
      <c r="I11733" s="220"/>
      <c r="J11733" s="220"/>
      <c r="K11733" s="220"/>
      <c r="L11733" s="220"/>
      <c r="M11733" s="326"/>
      <c r="N11733" s="220"/>
      <c r="O11733" s="220"/>
      <c r="P11733" s="220"/>
      <c r="Q11733" s="326"/>
      <c r="R11733" s="326"/>
      <c r="S11733" s="326"/>
      <c r="T11733" s="326"/>
    </row>
    <row r="11734" spans="1:20">
      <c r="A11734" s="220"/>
      <c r="B11734" s="220"/>
      <c r="C11734" s="220"/>
      <c r="D11734" s="220"/>
      <c r="E11734" s="220"/>
      <c r="F11734" s="220"/>
      <c r="G11734" s="220"/>
      <c r="H11734" s="220"/>
      <c r="I11734" s="220"/>
      <c r="J11734" s="220"/>
      <c r="K11734" s="220"/>
      <c r="L11734" s="220"/>
      <c r="M11734" s="326"/>
      <c r="N11734" s="220"/>
      <c r="O11734" s="220"/>
      <c r="P11734" s="220"/>
      <c r="Q11734" s="326"/>
      <c r="R11734" s="326"/>
      <c r="S11734" s="326"/>
      <c r="T11734" s="326"/>
    </row>
    <row r="11735" spans="1:20">
      <c r="A11735" s="220"/>
      <c r="B11735" s="220"/>
      <c r="C11735" s="220"/>
      <c r="D11735" s="220"/>
      <c r="E11735" s="220"/>
      <c r="F11735" s="220"/>
      <c r="G11735" s="220"/>
      <c r="H11735" s="220"/>
      <c r="I11735" s="220"/>
      <c r="J11735" s="220"/>
      <c r="K11735" s="220"/>
      <c r="L11735" s="220"/>
      <c r="M11735" s="326"/>
      <c r="N11735" s="220"/>
      <c r="O11735" s="220"/>
      <c r="P11735" s="220"/>
      <c r="Q11735" s="326"/>
      <c r="R11735" s="326"/>
      <c r="S11735" s="326"/>
      <c r="T11735" s="326"/>
    </row>
    <row r="11736" spans="1:20">
      <c r="A11736" s="220"/>
      <c r="B11736" s="220"/>
      <c r="C11736" s="220"/>
      <c r="D11736" s="220"/>
      <c r="E11736" s="220"/>
      <c r="F11736" s="220"/>
      <c r="G11736" s="220"/>
      <c r="H11736" s="220"/>
      <c r="I11736" s="220"/>
      <c r="J11736" s="220"/>
      <c r="K11736" s="220"/>
      <c r="L11736" s="220"/>
      <c r="M11736" s="326"/>
      <c r="N11736" s="220"/>
      <c r="O11736" s="220"/>
      <c r="P11736" s="220"/>
      <c r="Q11736" s="326"/>
      <c r="R11736" s="326"/>
      <c r="S11736" s="326"/>
      <c r="T11736" s="326"/>
    </row>
    <row r="11737" spans="1:20">
      <c r="A11737" s="220"/>
      <c r="B11737" s="220"/>
      <c r="C11737" s="220"/>
      <c r="D11737" s="220"/>
      <c r="E11737" s="220"/>
      <c r="F11737" s="220"/>
      <c r="G11737" s="220"/>
      <c r="H11737" s="220"/>
      <c r="I11737" s="220"/>
      <c r="J11737" s="220"/>
      <c r="K11737" s="220"/>
      <c r="L11737" s="220"/>
      <c r="M11737" s="326"/>
      <c r="N11737" s="220"/>
      <c r="O11737" s="220"/>
      <c r="P11737" s="220"/>
      <c r="Q11737" s="326"/>
      <c r="R11737" s="326"/>
      <c r="S11737" s="326"/>
      <c r="T11737" s="326"/>
    </row>
    <row r="11738" spans="1:20">
      <c r="A11738" s="220"/>
      <c r="B11738" s="220"/>
      <c r="C11738" s="220"/>
      <c r="D11738" s="220"/>
      <c r="E11738" s="220"/>
      <c r="F11738" s="220"/>
      <c r="G11738" s="220"/>
      <c r="H11738" s="220"/>
      <c r="I11738" s="220"/>
      <c r="J11738" s="220"/>
      <c r="K11738" s="220"/>
      <c r="L11738" s="220"/>
      <c r="M11738" s="326"/>
      <c r="N11738" s="220"/>
      <c r="O11738" s="220"/>
      <c r="P11738" s="220"/>
      <c r="Q11738" s="326"/>
      <c r="R11738" s="326"/>
      <c r="S11738" s="326"/>
      <c r="T11738" s="326"/>
    </row>
    <row r="11739" spans="1:20">
      <c r="A11739" s="220"/>
      <c r="B11739" s="220"/>
      <c r="C11739" s="220"/>
      <c r="D11739" s="220"/>
      <c r="E11739" s="220"/>
      <c r="F11739" s="220"/>
      <c r="G11739" s="220"/>
      <c r="H11739" s="220"/>
      <c r="I11739" s="220"/>
      <c r="J11739" s="220"/>
      <c r="K11739" s="220"/>
      <c r="L11739" s="220"/>
      <c r="M11739" s="326"/>
      <c r="N11739" s="220"/>
      <c r="O11739" s="220"/>
      <c r="P11739" s="220"/>
      <c r="Q11739" s="326"/>
      <c r="R11739" s="326"/>
      <c r="S11739" s="326"/>
      <c r="T11739" s="326"/>
    </row>
    <row r="11740" spans="1:20">
      <c r="A11740" s="220"/>
      <c r="B11740" s="220"/>
      <c r="C11740" s="220"/>
      <c r="D11740" s="220"/>
      <c r="E11740" s="220"/>
      <c r="F11740" s="220"/>
      <c r="G11740" s="220"/>
      <c r="H11740" s="220"/>
      <c r="I11740" s="220"/>
      <c r="J11740" s="220"/>
      <c r="K11740" s="220"/>
      <c r="L11740" s="220"/>
      <c r="M11740" s="326"/>
      <c r="N11740" s="220"/>
      <c r="O11740" s="220"/>
      <c r="P11740" s="220"/>
      <c r="Q11740" s="326"/>
      <c r="R11740" s="326"/>
      <c r="S11740" s="326"/>
      <c r="T11740" s="326"/>
    </row>
    <row r="11741" spans="1:20">
      <c r="A11741" s="220"/>
      <c r="B11741" s="220"/>
      <c r="C11741" s="220"/>
      <c r="D11741" s="220"/>
      <c r="E11741" s="220"/>
      <c r="F11741" s="220"/>
      <c r="G11741" s="220"/>
      <c r="H11741" s="220"/>
      <c r="I11741" s="220"/>
      <c r="J11741" s="220"/>
      <c r="K11741" s="220"/>
      <c r="L11741" s="220"/>
      <c r="M11741" s="326"/>
      <c r="N11741" s="220"/>
      <c r="O11741" s="220"/>
      <c r="P11741" s="220"/>
      <c r="Q11741" s="326"/>
      <c r="R11741" s="326"/>
      <c r="S11741" s="326"/>
      <c r="T11741" s="326"/>
    </row>
    <row r="11742" spans="1:20">
      <c r="A11742" s="220"/>
      <c r="B11742" s="220"/>
      <c r="C11742" s="220"/>
      <c r="D11742" s="220"/>
      <c r="E11742" s="220"/>
      <c r="F11742" s="220"/>
      <c r="G11742" s="220"/>
      <c r="H11742" s="220"/>
      <c r="I11742" s="220"/>
      <c r="J11742" s="220"/>
      <c r="K11742" s="220"/>
      <c r="L11742" s="220"/>
      <c r="M11742" s="326"/>
      <c r="N11742" s="220"/>
      <c r="O11742" s="220"/>
      <c r="P11742" s="220"/>
      <c r="Q11742" s="326"/>
      <c r="R11742" s="326"/>
      <c r="S11742" s="326"/>
      <c r="T11742" s="326"/>
    </row>
    <row r="11743" spans="1:20">
      <c r="A11743" s="220"/>
      <c r="B11743" s="220"/>
      <c r="C11743" s="220"/>
      <c r="D11743" s="220"/>
      <c r="E11743" s="220"/>
      <c r="F11743" s="220"/>
      <c r="G11743" s="220"/>
      <c r="H11743" s="220"/>
      <c r="I11743" s="220"/>
      <c r="J11743" s="220"/>
      <c r="K11743" s="220"/>
      <c r="L11743" s="220"/>
      <c r="M11743" s="326"/>
      <c r="N11743" s="220"/>
      <c r="O11743" s="220"/>
      <c r="P11743" s="220"/>
      <c r="Q11743" s="326"/>
      <c r="R11743" s="326"/>
      <c r="S11743" s="326"/>
      <c r="T11743" s="326"/>
    </row>
    <row r="11744" spans="1:20">
      <c r="A11744" s="220"/>
      <c r="B11744" s="220"/>
      <c r="C11744" s="220"/>
      <c r="D11744" s="220"/>
      <c r="E11744" s="220"/>
      <c r="F11744" s="220"/>
      <c r="G11744" s="220"/>
      <c r="H11744" s="220"/>
      <c r="I11744" s="220"/>
      <c r="J11744" s="220"/>
      <c r="K11744" s="220"/>
      <c r="L11744" s="220"/>
      <c r="M11744" s="326"/>
      <c r="N11744" s="220"/>
      <c r="O11744" s="220"/>
      <c r="P11744" s="220"/>
      <c r="Q11744" s="326"/>
      <c r="R11744" s="326"/>
      <c r="S11744" s="326"/>
      <c r="T11744" s="326"/>
    </row>
    <row r="11745" spans="1:20">
      <c r="A11745" s="220"/>
      <c r="B11745" s="220"/>
      <c r="C11745" s="220"/>
      <c r="D11745" s="220"/>
      <c r="E11745" s="220"/>
      <c r="F11745" s="220"/>
      <c r="G11745" s="220"/>
      <c r="H11745" s="220"/>
      <c r="I11745" s="220"/>
      <c r="J11745" s="220"/>
      <c r="K11745" s="220"/>
      <c r="L11745" s="220"/>
      <c r="M11745" s="326"/>
      <c r="N11745" s="220"/>
      <c r="O11745" s="220"/>
      <c r="P11745" s="220"/>
      <c r="Q11745" s="326"/>
      <c r="R11745" s="326"/>
      <c r="S11745" s="326"/>
      <c r="T11745" s="326"/>
    </row>
    <row r="11746" spans="1:20">
      <c r="A11746" s="220"/>
      <c r="B11746" s="220"/>
      <c r="C11746" s="220"/>
      <c r="D11746" s="220"/>
      <c r="E11746" s="220"/>
      <c r="F11746" s="220"/>
      <c r="G11746" s="220"/>
      <c r="H11746" s="220"/>
      <c r="I11746" s="220"/>
      <c r="J11746" s="220"/>
      <c r="K11746" s="220"/>
      <c r="L11746" s="220"/>
      <c r="M11746" s="326"/>
      <c r="N11746" s="220"/>
      <c r="O11746" s="220"/>
      <c r="P11746" s="220"/>
      <c r="Q11746" s="326"/>
      <c r="R11746" s="326"/>
      <c r="S11746" s="326"/>
      <c r="T11746" s="326"/>
    </row>
    <row r="11747" spans="1:20">
      <c r="A11747" s="220"/>
      <c r="B11747" s="220"/>
      <c r="C11747" s="220"/>
      <c r="D11747" s="220"/>
      <c r="E11747" s="220"/>
      <c r="F11747" s="220"/>
      <c r="G11747" s="220"/>
      <c r="H11747" s="220"/>
      <c r="I11747" s="220"/>
      <c r="J11747" s="220"/>
      <c r="K11747" s="220"/>
      <c r="L11747" s="220"/>
      <c r="M11747" s="326"/>
      <c r="N11747" s="220"/>
      <c r="O11747" s="220"/>
      <c r="P11747" s="220"/>
      <c r="Q11747" s="326"/>
      <c r="R11747" s="326"/>
      <c r="S11747" s="326"/>
      <c r="T11747" s="326"/>
    </row>
    <row r="11748" spans="1:20">
      <c r="A11748" s="220"/>
      <c r="B11748" s="220"/>
      <c r="C11748" s="220"/>
      <c r="D11748" s="220"/>
      <c r="E11748" s="220"/>
      <c r="F11748" s="220"/>
      <c r="G11748" s="220"/>
      <c r="H11748" s="220"/>
      <c r="I11748" s="220"/>
      <c r="J11748" s="220"/>
      <c r="K11748" s="220"/>
      <c r="L11748" s="220"/>
      <c r="M11748" s="326"/>
      <c r="N11748" s="220"/>
      <c r="O11748" s="220"/>
      <c r="P11748" s="220"/>
      <c r="Q11748" s="326"/>
      <c r="R11748" s="326"/>
      <c r="S11748" s="326"/>
      <c r="T11748" s="326"/>
    </row>
    <row r="11749" spans="1:20">
      <c r="A11749" s="220"/>
      <c r="B11749" s="220"/>
      <c r="C11749" s="220"/>
      <c r="D11749" s="220"/>
      <c r="E11749" s="220"/>
      <c r="F11749" s="220"/>
      <c r="G11749" s="220"/>
      <c r="H11749" s="220"/>
      <c r="I11749" s="220"/>
      <c r="J11749" s="220"/>
      <c r="K11749" s="220"/>
      <c r="L11749" s="220"/>
      <c r="M11749" s="326"/>
      <c r="N11749" s="220"/>
      <c r="O11749" s="220"/>
      <c r="P11749" s="220"/>
      <c r="Q11749" s="326"/>
      <c r="R11749" s="326"/>
      <c r="S11749" s="326"/>
      <c r="T11749" s="326"/>
    </row>
    <row r="11750" spans="1:20">
      <c r="A11750" s="220"/>
      <c r="B11750" s="220"/>
      <c r="C11750" s="220"/>
      <c r="D11750" s="220"/>
      <c r="E11750" s="220"/>
      <c r="F11750" s="220"/>
      <c r="G11750" s="220"/>
      <c r="H11750" s="220"/>
      <c r="I11750" s="220"/>
      <c r="J11750" s="220"/>
      <c r="K11750" s="220"/>
      <c r="L11750" s="220"/>
      <c r="M11750" s="326"/>
      <c r="N11750" s="220"/>
      <c r="O11750" s="220"/>
      <c r="P11750" s="220"/>
      <c r="Q11750" s="326"/>
      <c r="R11750" s="326"/>
      <c r="S11750" s="326"/>
      <c r="T11750" s="326"/>
    </row>
    <row r="11751" spans="1:20">
      <c r="A11751" s="220"/>
      <c r="B11751" s="220"/>
      <c r="C11751" s="220"/>
      <c r="D11751" s="220"/>
      <c r="E11751" s="220"/>
      <c r="F11751" s="220"/>
      <c r="G11751" s="220"/>
      <c r="H11751" s="220"/>
      <c r="I11751" s="220"/>
      <c r="J11751" s="220"/>
      <c r="K11751" s="220"/>
      <c r="L11751" s="220"/>
      <c r="M11751" s="326"/>
      <c r="N11751" s="220"/>
      <c r="O11751" s="220"/>
      <c r="P11751" s="220"/>
      <c r="Q11751" s="326"/>
      <c r="R11751" s="326"/>
      <c r="S11751" s="326"/>
      <c r="T11751" s="326"/>
    </row>
    <row r="11752" spans="1:20">
      <c r="A11752" s="220"/>
      <c r="B11752" s="220"/>
      <c r="C11752" s="220"/>
      <c r="D11752" s="220"/>
      <c r="E11752" s="220"/>
      <c r="F11752" s="220"/>
      <c r="G11752" s="220"/>
      <c r="H11752" s="220"/>
      <c r="I11752" s="220"/>
      <c r="J11752" s="220"/>
      <c r="K11752" s="220"/>
      <c r="L11752" s="220"/>
      <c r="M11752" s="326"/>
      <c r="N11752" s="220"/>
      <c r="O11752" s="220"/>
      <c r="P11752" s="220"/>
      <c r="Q11752" s="326"/>
      <c r="R11752" s="326"/>
      <c r="S11752" s="326"/>
      <c r="T11752" s="326"/>
    </row>
    <row r="11753" spans="1:20">
      <c r="A11753" s="220"/>
      <c r="B11753" s="220"/>
      <c r="C11753" s="220"/>
      <c r="D11753" s="220"/>
      <c r="E11753" s="220"/>
      <c r="F11753" s="220"/>
      <c r="G11753" s="220"/>
      <c r="H11753" s="220"/>
      <c r="I11753" s="220"/>
      <c r="J11753" s="220"/>
      <c r="K11753" s="220"/>
      <c r="L11753" s="220"/>
      <c r="M11753" s="326"/>
      <c r="N11753" s="220"/>
      <c r="O11753" s="220"/>
      <c r="P11753" s="220"/>
      <c r="Q11753" s="326"/>
      <c r="R11753" s="326"/>
      <c r="S11753" s="326"/>
      <c r="T11753" s="326"/>
    </row>
    <row r="11754" spans="1:20">
      <c r="A11754" s="220"/>
      <c r="B11754" s="220"/>
      <c r="C11754" s="220"/>
      <c r="D11754" s="220"/>
      <c r="E11754" s="220"/>
      <c r="F11754" s="220"/>
      <c r="G11754" s="220"/>
      <c r="H11754" s="220"/>
      <c r="I11754" s="220"/>
      <c r="J11754" s="220"/>
      <c r="K11754" s="220"/>
      <c r="L11754" s="220"/>
      <c r="M11754" s="326"/>
      <c r="N11754" s="220"/>
      <c r="O11754" s="220"/>
      <c r="P11754" s="220"/>
      <c r="Q11754" s="326"/>
      <c r="R11754" s="326"/>
      <c r="S11754" s="326"/>
      <c r="T11754" s="326"/>
    </row>
    <row r="11755" spans="1:20">
      <c r="A11755" s="220"/>
      <c r="B11755" s="220"/>
      <c r="C11755" s="220"/>
      <c r="D11755" s="220"/>
      <c r="E11755" s="220"/>
      <c r="F11755" s="220"/>
      <c r="G11755" s="220"/>
      <c r="H11755" s="220"/>
      <c r="I11755" s="220"/>
      <c r="J11755" s="220"/>
      <c r="K11755" s="220"/>
      <c r="L11755" s="220"/>
      <c r="M11755" s="326"/>
      <c r="N11755" s="220"/>
      <c r="O11755" s="220"/>
      <c r="P11755" s="220"/>
      <c r="Q11755" s="326"/>
      <c r="R11755" s="326"/>
      <c r="S11755" s="326"/>
      <c r="T11755" s="326"/>
    </row>
    <row r="11756" spans="1:20">
      <c r="A11756" s="220"/>
      <c r="B11756" s="220"/>
      <c r="C11756" s="220"/>
      <c r="D11756" s="220"/>
      <c r="E11756" s="220"/>
      <c r="F11756" s="220"/>
      <c r="G11756" s="220"/>
      <c r="H11756" s="220"/>
      <c r="I11756" s="220"/>
      <c r="J11756" s="220"/>
      <c r="K11756" s="220"/>
      <c r="L11756" s="220"/>
      <c r="M11756" s="326"/>
      <c r="N11756" s="220"/>
      <c r="O11756" s="220"/>
      <c r="P11756" s="220"/>
      <c r="Q11756" s="326"/>
      <c r="R11756" s="326"/>
      <c r="S11756" s="326"/>
      <c r="T11756" s="326"/>
    </row>
    <row r="11757" spans="1:20">
      <c r="A11757" s="220"/>
      <c r="B11757" s="220"/>
      <c r="C11757" s="220"/>
      <c r="D11757" s="220"/>
      <c r="E11757" s="220"/>
      <c r="F11757" s="220"/>
      <c r="G11757" s="220"/>
      <c r="H11757" s="220"/>
      <c r="I11757" s="220"/>
      <c r="J11757" s="220"/>
      <c r="K11757" s="220"/>
      <c r="L11757" s="220"/>
      <c r="M11757" s="326"/>
      <c r="N11757" s="220"/>
      <c r="O11757" s="220"/>
      <c r="P11757" s="220"/>
      <c r="Q11757" s="326"/>
      <c r="R11757" s="326"/>
      <c r="S11757" s="326"/>
      <c r="T11757" s="326"/>
    </row>
    <row r="11758" spans="1:20">
      <c r="A11758" s="220"/>
      <c r="B11758" s="220"/>
      <c r="C11758" s="220"/>
      <c r="D11758" s="220"/>
      <c r="E11758" s="220"/>
      <c r="F11758" s="220"/>
      <c r="G11758" s="220"/>
      <c r="H11758" s="220"/>
      <c r="I11758" s="220"/>
      <c r="J11758" s="220"/>
      <c r="K11758" s="220"/>
      <c r="L11758" s="220"/>
      <c r="M11758" s="326"/>
      <c r="N11758" s="220"/>
      <c r="O11758" s="220"/>
      <c r="P11758" s="220"/>
      <c r="Q11758" s="326"/>
      <c r="R11758" s="326"/>
      <c r="S11758" s="326"/>
      <c r="T11758" s="326"/>
    </row>
    <row r="11759" spans="1:20">
      <c r="A11759" s="220"/>
      <c r="B11759" s="220"/>
      <c r="C11759" s="220"/>
      <c r="D11759" s="220"/>
      <c r="E11759" s="220"/>
      <c r="F11759" s="220"/>
      <c r="G11759" s="220"/>
      <c r="H11759" s="220"/>
      <c r="I11759" s="220"/>
      <c r="J11759" s="220"/>
      <c r="K11759" s="220"/>
      <c r="L11759" s="220"/>
      <c r="M11759" s="326"/>
      <c r="N11759" s="220"/>
      <c r="O11759" s="220"/>
      <c r="P11759" s="220"/>
      <c r="Q11759" s="326"/>
      <c r="R11759" s="326"/>
      <c r="S11759" s="326"/>
      <c r="T11759" s="326"/>
    </row>
    <row r="11760" spans="1:20">
      <c r="A11760" s="220"/>
      <c r="B11760" s="220"/>
      <c r="C11760" s="220"/>
      <c r="D11760" s="220"/>
      <c r="E11760" s="220"/>
      <c r="F11760" s="220"/>
      <c r="G11760" s="220"/>
      <c r="H11760" s="220"/>
      <c r="I11760" s="220"/>
      <c r="J11760" s="220"/>
      <c r="K11760" s="220"/>
      <c r="L11760" s="220"/>
      <c r="M11760" s="326"/>
      <c r="N11760" s="220"/>
      <c r="O11760" s="220"/>
      <c r="P11760" s="220"/>
      <c r="Q11760" s="326"/>
      <c r="R11760" s="326"/>
      <c r="S11760" s="326"/>
      <c r="T11760" s="326"/>
    </row>
    <row r="11761" spans="1:20">
      <c r="A11761" s="220"/>
      <c r="B11761" s="220"/>
      <c r="C11761" s="220"/>
      <c r="D11761" s="220"/>
      <c r="E11761" s="220"/>
      <c r="F11761" s="220"/>
      <c r="G11761" s="220"/>
      <c r="H11761" s="220"/>
      <c r="I11761" s="220"/>
      <c r="J11761" s="220"/>
      <c r="K11761" s="220"/>
      <c r="L11761" s="220"/>
      <c r="M11761" s="326"/>
      <c r="N11761" s="220"/>
      <c r="O11761" s="220"/>
      <c r="P11761" s="220"/>
      <c r="Q11761" s="326"/>
      <c r="R11761" s="326"/>
      <c r="S11761" s="326"/>
      <c r="T11761" s="326"/>
    </row>
    <row r="11762" spans="1:20">
      <c r="A11762" s="220"/>
      <c r="B11762" s="220"/>
      <c r="C11762" s="220"/>
      <c r="D11762" s="220"/>
      <c r="E11762" s="220"/>
      <c r="F11762" s="220"/>
      <c r="G11762" s="220"/>
      <c r="H11762" s="220"/>
      <c r="I11762" s="220"/>
      <c r="J11762" s="220"/>
      <c r="K11762" s="220"/>
      <c r="L11762" s="220"/>
      <c r="M11762" s="326"/>
      <c r="N11762" s="220"/>
      <c r="O11762" s="220"/>
      <c r="P11762" s="220"/>
      <c r="Q11762" s="326"/>
      <c r="R11762" s="326"/>
      <c r="S11762" s="326"/>
      <c r="T11762" s="326"/>
    </row>
    <row r="11763" spans="1:20">
      <c r="A11763" s="220"/>
      <c r="B11763" s="220"/>
      <c r="C11763" s="220"/>
      <c r="D11763" s="220"/>
      <c r="E11763" s="220"/>
      <c r="F11763" s="220"/>
      <c r="G11763" s="220"/>
      <c r="H11763" s="220"/>
      <c r="I11763" s="220"/>
      <c r="J11763" s="220"/>
      <c r="K11763" s="220"/>
      <c r="L11763" s="220"/>
      <c r="M11763" s="326"/>
      <c r="N11763" s="220"/>
      <c r="O11763" s="220"/>
      <c r="P11763" s="220"/>
      <c r="Q11763" s="326"/>
      <c r="R11763" s="326"/>
      <c r="S11763" s="326"/>
      <c r="T11763" s="326"/>
    </row>
    <row r="11764" spans="1:20">
      <c r="A11764" s="220"/>
      <c r="B11764" s="220"/>
      <c r="C11764" s="220"/>
      <c r="D11764" s="220"/>
      <c r="E11764" s="220"/>
      <c r="F11764" s="220"/>
      <c r="G11764" s="220"/>
      <c r="H11764" s="220"/>
      <c r="I11764" s="220"/>
      <c r="J11764" s="220"/>
      <c r="K11764" s="220"/>
      <c r="L11764" s="220"/>
      <c r="M11764" s="326"/>
      <c r="N11764" s="220"/>
      <c r="O11764" s="220"/>
      <c r="P11764" s="220"/>
      <c r="Q11764" s="326"/>
      <c r="R11764" s="326"/>
      <c r="S11764" s="326"/>
      <c r="T11764" s="326"/>
    </row>
    <row r="11765" spans="1:20">
      <c r="A11765" s="220"/>
      <c r="B11765" s="220"/>
      <c r="C11765" s="220"/>
      <c r="D11765" s="220"/>
      <c r="E11765" s="220"/>
      <c r="F11765" s="220"/>
      <c r="G11765" s="220"/>
      <c r="H11765" s="220"/>
      <c r="I11765" s="220"/>
      <c r="J11765" s="220"/>
      <c r="K11765" s="220"/>
      <c r="L11765" s="220"/>
      <c r="M11765" s="326"/>
      <c r="N11765" s="220"/>
      <c r="O11765" s="220"/>
      <c r="P11765" s="220"/>
      <c r="Q11765" s="326"/>
      <c r="R11765" s="326"/>
      <c r="S11765" s="326"/>
      <c r="T11765" s="326"/>
    </row>
    <row r="11766" spans="1:20">
      <c r="A11766" s="220"/>
      <c r="B11766" s="220"/>
      <c r="C11766" s="220"/>
      <c r="D11766" s="220"/>
      <c r="E11766" s="220"/>
      <c r="F11766" s="220"/>
      <c r="G11766" s="220"/>
      <c r="H11766" s="220"/>
      <c r="I11766" s="220"/>
      <c r="J11766" s="220"/>
      <c r="K11766" s="220"/>
      <c r="L11766" s="220"/>
      <c r="M11766" s="326"/>
      <c r="N11766" s="220"/>
      <c r="O11766" s="220"/>
      <c r="P11766" s="220"/>
      <c r="Q11766" s="326"/>
      <c r="R11766" s="326"/>
      <c r="S11766" s="326"/>
      <c r="T11766" s="326"/>
    </row>
    <row r="11767" spans="1:20">
      <c r="A11767" s="220"/>
      <c r="B11767" s="220"/>
      <c r="C11767" s="220"/>
      <c r="D11767" s="220"/>
      <c r="E11767" s="220"/>
      <c r="F11767" s="220"/>
      <c r="G11767" s="220"/>
      <c r="H11767" s="220"/>
      <c r="I11767" s="220"/>
      <c r="J11767" s="220"/>
      <c r="K11767" s="220"/>
      <c r="L11767" s="220"/>
      <c r="M11767" s="326"/>
      <c r="N11767" s="220"/>
      <c r="O11767" s="220"/>
      <c r="P11767" s="220"/>
      <c r="Q11767" s="326"/>
      <c r="R11767" s="326"/>
      <c r="S11767" s="326"/>
      <c r="T11767" s="326"/>
    </row>
    <row r="11768" spans="1:20">
      <c r="A11768" s="220"/>
      <c r="B11768" s="220"/>
      <c r="C11768" s="220"/>
      <c r="D11768" s="220"/>
      <c r="E11768" s="220"/>
      <c r="F11768" s="220"/>
      <c r="G11768" s="220"/>
      <c r="H11768" s="220"/>
      <c r="I11768" s="220"/>
      <c r="J11768" s="220"/>
      <c r="K11768" s="220"/>
      <c r="L11768" s="220"/>
      <c r="M11768" s="326"/>
      <c r="N11768" s="220"/>
      <c r="O11768" s="220"/>
      <c r="P11768" s="220"/>
      <c r="Q11768" s="326"/>
      <c r="R11768" s="326"/>
      <c r="S11768" s="326"/>
      <c r="T11768" s="326"/>
    </row>
    <row r="11769" spans="1:20">
      <c r="A11769" s="220"/>
      <c r="B11769" s="220"/>
      <c r="C11769" s="220"/>
      <c r="D11769" s="220"/>
      <c r="E11769" s="220"/>
      <c r="F11769" s="220"/>
      <c r="G11769" s="220"/>
      <c r="H11769" s="220"/>
      <c r="I11769" s="220"/>
      <c r="J11769" s="220"/>
      <c r="K11769" s="220"/>
      <c r="L11769" s="220"/>
      <c r="M11769" s="326"/>
      <c r="N11769" s="220"/>
      <c r="O11769" s="220"/>
      <c r="P11769" s="220"/>
      <c r="Q11769" s="326"/>
      <c r="R11769" s="326"/>
      <c r="S11769" s="326"/>
      <c r="T11769" s="326"/>
    </row>
    <row r="11770" spans="1:20">
      <c r="A11770" s="220"/>
      <c r="B11770" s="220"/>
      <c r="C11770" s="220"/>
      <c r="D11770" s="220"/>
      <c r="E11770" s="220"/>
      <c r="F11770" s="220"/>
      <c r="G11770" s="220"/>
      <c r="H11770" s="220"/>
      <c r="I11770" s="220"/>
      <c r="J11770" s="220"/>
      <c r="K11770" s="220"/>
      <c r="L11770" s="220"/>
      <c r="M11770" s="326"/>
      <c r="N11770" s="220"/>
      <c r="O11770" s="220"/>
      <c r="P11770" s="220"/>
      <c r="Q11770" s="326"/>
      <c r="R11770" s="326"/>
      <c r="S11770" s="326"/>
      <c r="T11770" s="326"/>
    </row>
    <row r="11771" spans="1:20">
      <c r="A11771" s="220"/>
      <c r="B11771" s="220"/>
      <c r="C11771" s="220"/>
      <c r="D11771" s="220"/>
      <c r="E11771" s="220"/>
      <c r="F11771" s="220"/>
      <c r="G11771" s="220"/>
      <c r="H11771" s="220"/>
      <c r="I11771" s="220"/>
      <c r="J11771" s="220"/>
      <c r="K11771" s="220"/>
      <c r="L11771" s="220"/>
      <c r="M11771" s="326"/>
      <c r="N11771" s="220"/>
      <c r="O11771" s="220"/>
      <c r="P11771" s="220"/>
      <c r="Q11771" s="326"/>
      <c r="R11771" s="326"/>
      <c r="S11771" s="326"/>
      <c r="T11771" s="326"/>
    </row>
    <row r="11772" spans="1:20">
      <c r="A11772" s="220"/>
      <c r="B11772" s="220"/>
      <c r="C11772" s="220"/>
      <c r="D11772" s="220"/>
      <c r="E11772" s="220"/>
      <c r="F11772" s="220"/>
      <c r="G11772" s="220"/>
      <c r="H11772" s="220"/>
      <c r="I11772" s="220"/>
      <c r="J11772" s="220"/>
      <c r="K11772" s="220"/>
      <c r="L11772" s="220"/>
      <c r="M11772" s="326"/>
      <c r="N11772" s="220"/>
      <c r="O11772" s="220"/>
      <c r="P11772" s="220"/>
      <c r="Q11772" s="326"/>
      <c r="R11772" s="326"/>
      <c r="S11772" s="326"/>
      <c r="T11772" s="326"/>
    </row>
    <row r="11773" spans="1:20">
      <c r="A11773" s="220"/>
      <c r="B11773" s="220"/>
      <c r="C11773" s="220"/>
      <c r="D11773" s="220"/>
      <c r="E11773" s="220"/>
      <c r="F11773" s="220"/>
      <c r="G11773" s="220"/>
      <c r="H11773" s="220"/>
      <c r="I11773" s="220"/>
      <c r="J11773" s="220"/>
      <c r="K11773" s="220"/>
      <c r="L11773" s="220"/>
      <c r="M11773" s="326"/>
      <c r="N11773" s="220"/>
      <c r="O11773" s="220"/>
      <c r="P11773" s="220"/>
      <c r="Q11773" s="326"/>
      <c r="R11773" s="326"/>
      <c r="S11773" s="326"/>
      <c r="T11773" s="326"/>
    </row>
    <row r="11774" spans="1:20">
      <c r="A11774" s="220"/>
      <c r="B11774" s="220"/>
      <c r="C11774" s="220"/>
      <c r="D11774" s="220"/>
      <c r="E11774" s="220"/>
      <c r="F11774" s="220"/>
      <c r="G11774" s="220"/>
      <c r="H11774" s="220"/>
      <c r="I11774" s="220"/>
      <c r="J11774" s="220"/>
      <c r="K11774" s="220"/>
      <c r="L11774" s="220"/>
      <c r="M11774" s="326"/>
      <c r="N11774" s="220"/>
      <c r="O11774" s="220"/>
      <c r="P11774" s="220"/>
      <c r="Q11774" s="326"/>
      <c r="R11774" s="326"/>
      <c r="S11774" s="326"/>
      <c r="T11774" s="326"/>
    </row>
    <row r="11775" spans="1:20">
      <c r="A11775" s="220"/>
      <c r="B11775" s="220"/>
      <c r="C11775" s="220"/>
      <c r="D11775" s="220"/>
      <c r="E11775" s="220"/>
      <c r="F11775" s="220"/>
      <c r="G11775" s="220"/>
      <c r="H11775" s="220"/>
      <c r="I11775" s="220"/>
      <c r="J11775" s="220"/>
      <c r="K11775" s="220"/>
      <c r="L11775" s="220"/>
      <c r="M11775" s="326"/>
      <c r="N11775" s="220"/>
      <c r="O11775" s="220"/>
      <c r="P11775" s="220"/>
      <c r="Q11775" s="326"/>
      <c r="R11775" s="326"/>
      <c r="S11775" s="326"/>
      <c r="T11775" s="326"/>
    </row>
    <row r="11776" spans="1:20">
      <c r="A11776" s="220"/>
      <c r="B11776" s="220"/>
      <c r="C11776" s="220"/>
      <c r="D11776" s="220"/>
      <c r="E11776" s="220"/>
      <c r="F11776" s="220"/>
      <c r="G11776" s="220"/>
      <c r="H11776" s="220"/>
      <c r="I11776" s="220"/>
      <c r="J11776" s="220"/>
      <c r="K11776" s="220"/>
      <c r="L11776" s="220"/>
      <c r="M11776" s="326"/>
      <c r="N11776" s="220"/>
      <c r="O11776" s="220"/>
      <c r="P11776" s="220"/>
      <c r="Q11776" s="326"/>
      <c r="R11776" s="326"/>
      <c r="S11776" s="326"/>
      <c r="T11776" s="326"/>
    </row>
    <row r="11777" spans="1:20">
      <c r="A11777" s="220"/>
      <c r="B11777" s="220"/>
      <c r="C11777" s="220"/>
      <c r="D11777" s="220"/>
      <c r="E11777" s="220"/>
      <c r="F11777" s="220"/>
      <c r="G11777" s="220"/>
      <c r="H11777" s="220"/>
      <c r="I11777" s="220"/>
      <c r="J11777" s="220"/>
      <c r="K11777" s="220"/>
      <c r="L11777" s="220"/>
      <c r="M11777" s="326"/>
      <c r="N11777" s="220"/>
      <c r="O11777" s="220"/>
      <c r="P11777" s="220"/>
      <c r="Q11777" s="326"/>
      <c r="R11777" s="326"/>
      <c r="S11777" s="326"/>
      <c r="T11777" s="326"/>
    </row>
    <row r="11778" spans="1:20">
      <c r="A11778" s="220"/>
      <c r="B11778" s="220"/>
      <c r="C11778" s="220"/>
      <c r="D11778" s="220"/>
      <c r="E11778" s="220"/>
      <c r="F11778" s="220"/>
      <c r="G11778" s="220"/>
      <c r="H11778" s="220"/>
      <c r="I11778" s="220"/>
      <c r="J11778" s="220"/>
      <c r="K11778" s="220"/>
      <c r="L11778" s="220"/>
      <c r="M11778" s="326"/>
      <c r="N11778" s="220"/>
      <c r="O11778" s="220"/>
      <c r="P11778" s="220"/>
      <c r="Q11778" s="326"/>
      <c r="R11778" s="326"/>
      <c r="S11778" s="326"/>
      <c r="T11778" s="326"/>
    </row>
    <row r="11779" spans="1:20">
      <c r="A11779" s="220"/>
      <c r="B11779" s="220"/>
      <c r="C11779" s="220"/>
      <c r="D11779" s="220"/>
      <c r="E11779" s="220"/>
      <c r="F11779" s="220"/>
      <c r="G11779" s="220"/>
      <c r="H11779" s="220"/>
      <c r="I11779" s="220"/>
      <c r="J11779" s="220"/>
      <c r="K11779" s="220"/>
      <c r="L11779" s="220"/>
      <c r="M11779" s="326"/>
      <c r="N11779" s="220"/>
      <c r="O11779" s="220"/>
      <c r="P11779" s="220"/>
      <c r="Q11779" s="326"/>
      <c r="R11779" s="326"/>
      <c r="S11779" s="326"/>
      <c r="T11779" s="326"/>
    </row>
    <row r="11780" spans="1:20">
      <c r="A11780" s="220"/>
      <c r="B11780" s="220"/>
      <c r="C11780" s="220"/>
      <c r="D11780" s="220"/>
      <c r="E11780" s="220"/>
      <c r="F11780" s="220"/>
      <c r="G11780" s="220"/>
      <c r="H11780" s="220"/>
      <c r="I11780" s="220"/>
      <c r="J11780" s="220"/>
      <c r="K11780" s="220"/>
      <c r="L11780" s="220"/>
      <c r="M11780" s="326"/>
      <c r="N11780" s="220"/>
      <c r="O11780" s="220"/>
      <c r="P11780" s="220"/>
      <c r="Q11780" s="326"/>
      <c r="R11780" s="326"/>
      <c r="S11780" s="326"/>
      <c r="T11780" s="326"/>
    </row>
    <row r="11781" spans="1:20">
      <c r="A11781" s="220"/>
      <c r="B11781" s="220"/>
      <c r="C11781" s="220"/>
      <c r="D11781" s="220"/>
      <c r="E11781" s="220"/>
      <c r="F11781" s="220"/>
      <c r="G11781" s="220"/>
      <c r="H11781" s="220"/>
      <c r="I11781" s="220"/>
      <c r="J11781" s="220"/>
      <c r="K11781" s="220"/>
      <c r="L11781" s="220"/>
      <c r="M11781" s="326"/>
      <c r="N11781" s="220"/>
      <c r="O11781" s="220"/>
      <c r="P11781" s="220"/>
      <c r="Q11781" s="326"/>
      <c r="R11781" s="326"/>
      <c r="S11781" s="326"/>
      <c r="T11781" s="326"/>
    </row>
    <row r="11782" spans="1:20">
      <c r="A11782" s="220"/>
      <c r="B11782" s="220"/>
      <c r="C11782" s="220"/>
      <c r="D11782" s="220"/>
      <c r="E11782" s="220"/>
      <c r="F11782" s="220"/>
      <c r="G11782" s="220"/>
      <c r="H11782" s="220"/>
      <c r="I11782" s="220"/>
      <c r="J11782" s="220"/>
      <c r="K11782" s="220"/>
      <c r="L11782" s="220"/>
      <c r="M11782" s="326"/>
      <c r="N11782" s="220"/>
      <c r="O11782" s="220"/>
      <c r="P11782" s="220"/>
      <c r="Q11782" s="326"/>
      <c r="R11782" s="326"/>
      <c r="S11782" s="326"/>
      <c r="T11782" s="326"/>
    </row>
    <row r="11783" spans="1:20">
      <c r="A11783" s="220"/>
      <c r="B11783" s="220"/>
      <c r="C11783" s="220"/>
      <c r="D11783" s="220"/>
      <c r="E11783" s="220"/>
      <c r="F11783" s="220"/>
      <c r="G11783" s="220"/>
      <c r="H11783" s="220"/>
      <c r="I11783" s="220"/>
      <c r="J11783" s="220"/>
      <c r="K11783" s="220"/>
      <c r="L11783" s="220"/>
      <c r="M11783" s="326"/>
      <c r="N11783" s="220"/>
      <c r="O11783" s="220"/>
      <c r="P11783" s="220"/>
      <c r="Q11783" s="326"/>
      <c r="R11783" s="326"/>
      <c r="S11783" s="326"/>
      <c r="T11783" s="326"/>
    </row>
    <row r="11784" spans="1:20">
      <c r="A11784" s="220"/>
      <c r="B11784" s="220"/>
      <c r="C11784" s="220"/>
      <c r="D11784" s="220"/>
      <c r="E11784" s="220"/>
      <c r="F11784" s="220"/>
      <c r="G11784" s="220"/>
      <c r="H11784" s="220"/>
      <c r="I11784" s="220"/>
      <c r="J11784" s="220"/>
      <c r="K11784" s="220"/>
      <c r="L11784" s="220"/>
      <c r="M11784" s="326"/>
      <c r="N11784" s="220"/>
      <c r="O11784" s="220"/>
      <c r="P11784" s="220"/>
      <c r="Q11784" s="326"/>
      <c r="R11784" s="326"/>
      <c r="S11784" s="326"/>
      <c r="T11784" s="326"/>
    </row>
    <row r="11785" spans="1:20">
      <c r="A11785" s="220"/>
      <c r="B11785" s="220"/>
      <c r="C11785" s="220"/>
      <c r="D11785" s="220"/>
      <c r="E11785" s="220"/>
      <c r="F11785" s="220"/>
      <c r="G11785" s="220"/>
      <c r="H11785" s="220"/>
      <c r="I11785" s="220"/>
      <c r="J11785" s="220"/>
      <c r="K11785" s="220"/>
      <c r="L11785" s="220"/>
      <c r="M11785" s="326"/>
      <c r="N11785" s="220"/>
      <c r="O11785" s="220"/>
      <c r="P11785" s="220"/>
      <c r="Q11785" s="326"/>
      <c r="R11785" s="326"/>
      <c r="S11785" s="326"/>
      <c r="T11785" s="326"/>
    </row>
    <row r="11786" spans="1:20">
      <c r="A11786" s="220"/>
      <c r="B11786" s="220"/>
      <c r="C11786" s="220"/>
      <c r="D11786" s="220"/>
      <c r="E11786" s="220"/>
      <c r="F11786" s="220"/>
      <c r="G11786" s="220"/>
      <c r="H11786" s="220"/>
      <c r="I11786" s="220"/>
      <c r="J11786" s="220"/>
      <c r="K11786" s="220"/>
      <c r="L11786" s="220"/>
      <c r="M11786" s="326"/>
      <c r="N11786" s="220"/>
      <c r="O11786" s="220"/>
      <c r="P11786" s="220"/>
      <c r="Q11786" s="326"/>
      <c r="R11786" s="326"/>
      <c r="S11786" s="326"/>
      <c r="T11786" s="326"/>
    </row>
    <row r="11787" spans="1:20">
      <c r="A11787" s="220"/>
      <c r="B11787" s="220"/>
      <c r="C11787" s="220"/>
      <c r="D11787" s="220"/>
      <c r="E11787" s="220"/>
      <c r="F11787" s="220"/>
      <c r="G11787" s="220"/>
      <c r="H11787" s="220"/>
      <c r="I11787" s="220"/>
      <c r="J11787" s="220"/>
      <c r="K11787" s="220"/>
      <c r="L11787" s="220"/>
      <c r="M11787" s="326"/>
      <c r="N11787" s="220"/>
      <c r="O11787" s="220"/>
      <c r="P11787" s="220"/>
      <c r="Q11787" s="326"/>
      <c r="R11787" s="326"/>
      <c r="S11787" s="326"/>
      <c r="T11787" s="326"/>
    </row>
    <row r="11788" spans="1:20">
      <c r="A11788" s="220"/>
      <c r="B11788" s="220"/>
      <c r="C11788" s="220"/>
      <c r="D11788" s="220"/>
      <c r="E11788" s="220"/>
      <c r="F11788" s="220"/>
      <c r="G11788" s="220"/>
      <c r="H11788" s="220"/>
      <c r="I11788" s="220"/>
      <c r="J11788" s="220"/>
      <c r="K11788" s="220"/>
      <c r="L11788" s="220"/>
      <c r="M11788" s="326"/>
      <c r="N11788" s="220"/>
      <c r="O11788" s="220"/>
      <c r="P11788" s="220"/>
      <c r="Q11788" s="326"/>
      <c r="R11788" s="326"/>
      <c r="S11788" s="326"/>
      <c r="T11788" s="326"/>
    </row>
    <row r="11789" spans="1:20">
      <c r="A11789" s="220"/>
      <c r="B11789" s="220"/>
      <c r="C11789" s="220"/>
      <c r="D11789" s="220"/>
      <c r="E11789" s="220"/>
      <c r="F11789" s="220"/>
      <c r="G11789" s="220"/>
      <c r="H11789" s="220"/>
      <c r="I11789" s="220"/>
      <c r="J11789" s="220"/>
      <c r="K11789" s="220"/>
      <c r="L11789" s="220"/>
      <c r="M11789" s="326"/>
      <c r="N11789" s="220"/>
      <c r="O11789" s="220"/>
      <c r="P11789" s="220"/>
      <c r="Q11789" s="326"/>
      <c r="R11789" s="326"/>
      <c r="S11789" s="326"/>
      <c r="T11789" s="326"/>
    </row>
    <row r="11790" spans="1:20">
      <c r="A11790" s="220"/>
      <c r="B11790" s="220"/>
      <c r="C11790" s="220"/>
      <c r="D11790" s="220"/>
      <c r="E11790" s="220"/>
      <c r="F11790" s="220"/>
      <c r="G11790" s="220"/>
      <c r="H11790" s="220"/>
      <c r="I11790" s="220"/>
      <c r="J11790" s="220"/>
      <c r="K11790" s="220"/>
      <c r="L11790" s="220"/>
      <c r="M11790" s="326"/>
      <c r="N11790" s="220"/>
      <c r="O11790" s="220"/>
      <c r="P11790" s="220"/>
      <c r="Q11790" s="326"/>
      <c r="R11790" s="326"/>
      <c r="S11790" s="326"/>
      <c r="T11790" s="326"/>
    </row>
    <row r="11791" spans="1:20">
      <c r="A11791" s="220"/>
      <c r="B11791" s="220"/>
      <c r="C11791" s="220"/>
      <c r="D11791" s="220"/>
      <c r="E11791" s="220"/>
      <c r="F11791" s="220"/>
      <c r="G11791" s="220"/>
      <c r="H11791" s="220"/>
      <c r="I11791" s="220"/>
      <c r="J11791" s="220"/>
      <c r="K11791" s="220"/>
      <c r="L11791" s="220"/>
      <c r="M11791" s="326"/>
      <c r="N11791" s="220"/>
      <c r="O11791" s="220"/>
      <c r="P11791" s="220"/>
      <c r="Q11791" s="326"/>
      <c r="R11791" s="326"/>
      <c r="S11791" s="326"/>
      <c r="T11791" s="326"/>
    </row>
    <row r="11792" spans="1:20">
      <c r="A11792" s="220"/>
      <c r="B11792" s="220"/>
      <c r="C11792" s="220"/>
      <c r="D11792" s="220"/>
      <c r="E11792" s="220"/>
      <c r="F11792" s="220"/>
      <c r="G11792" s="220"/>
      <c r="H11792" s="220"/>
      <c r="I11792" s="220"/>
      <c r="J11792" s="220"/>
      <c r="K11792" s="220"/>
      <c r="L11792" s="220"/>
      <c r="M11792" s="326"/>
      <c r="N11792" s="220"/>
      <c r="O11792" s="220"/>
      <c r="P11792" s="220"/>
      <c r="Q11792" s="326"/>
      <c r="R11792" s="326"/>
      <c r="S11792" s="326"/>
      <c r="T11792" s="326"/>
    </row>
    <row r="11793" spans="1:20">
      <c r="A11793" s="220"/>
      <c r="B11793" s="220"/>
      <c r="C11793" s="220"/>
      <c r="D11793" s="220"/>
      <c r="E11793" s="220"/>
      <c r="F11793" s="220"/>
      <c r="G11793" s="220"/>
      <c r="H11793" s="220"/>
      <c r="I11793" s="220"/>
      <c r="J11793" s="220"/>
      <c r="K11793" s="220"/>
      <c r="L11793" s="220"/>
      <c r="M11793" s="326"/>
      <c r="N11793" s="220"/>
      <c r="O11793" s="220"/>
      <c r="P11793" s="220"/>
      <c r="Q11793" s="326"/>
      <c r="R11793" s="326"/>
      <c r="S11793" s="326"/>
      <c r="T11793" s="326"/>
    </row>
    <row r="11794" spans="1:20">
      <c r="A11794" s="220"/>
      <c r="B11794" s="220"/>
      <c r="C11794" s="220"/>
      <c r="D11794" s="220"/>
      <c r="E11794" s="220"/>
      <c r="F11794" s="220"/>
      <c r="G11794" s="220"/>
      <c r="H11794" s="220"/>
      <c r="I11794" s="220"/>
      <c r="J11794" s="220"/>
      <c r="K11794" s="220"/>
      <c r="L11794" s="220"/>
      <c r="M11794" s="326"/>
      <c r="N11794" s="220"/>
      <c r="O11794" s="220"/>
      <c r="P11794" s="220"/>
      <c r="Q11794" s="326"/>
      <c r="R11794" s="326"/>
      <c r="S11794" s="326"/>
      <c r="T11794" s="326"/>
    </row>
    <row r="11795" spans="1:20">
      <c r="A11795" s="220"/>
      <c r="B11795" s="220"/>
      <c r="C11795" s="220"/>
      <c r="D11795" s="220"/>
      <c r="E11795" s="220"/>
      <c r="F11795" s="220"/>
      <c r="G11795" s="220"/>
      <c r="H11795" s="220"/>
      <c r="I11795" s="220"/>
      <c r="J11795" s="220"/>
      <c r="K11795" s="220"/>
      <c r="L11795" s="220"/>
      <c r="M11795" s="326"/>
      <c r="N11795" s="220"/>
      <c r="O11795" s="220"/>
      <c r="P11795" s="220"/>
      <c r="Q11795" s="326"/>
      <c r="R11795" s="326"/>
      <c r="S11795" s="326"/>
      <c r="T11795" s="326"/>
    </row>
    <row r="11796" spans="1:20">
      <c r="A11796" s="220"/>
      <c r="B11796" s="220"/>
      <c r="C11796" s="220"/>
      <c r="D11796" s="220"/>
      <c r="E11796" s="220"/>
      <c r="F11796" s="220"/>
      <c r="G11796" s="220"/>
      <c r="H11796" s="220"/>
      <c r="I11796" s="220"/>
      <c r="J11796" s="220"/>
      <c r="K11796" s="220"/>
      <c r="L11796" s="220"/>
      <c r="M11796" s="326"/>
      <c r="N11796" s="220"/>
      <c r="O11796" s="220"/>
      <c r="P11796" s="220"/>
      <c r="Q11796" s="326"/>
      <c r="R11796" s="326"/>
      <c r="S11796" s="326"/>
      <c r="T11796" s="326"/>
    </row>
    <row r="11797" spans="1:20">
      <c r="A11797" s="220"/>
      <c r="B11797" s="220"/>
      <c r="C11797" s="220"/>
      <c r="D11797" s="220"/>
      <c r="E11797" s="220"/>
      <c r="F11797" s="220"/>
      <c r="G11797" s="220"/>
      <c r="H11797" s="220"/>
      <c r="I11797" s="220"/>
      <c r="J11797" s="220"/>
      <c r="K11797" s="220"/>
      <c r="L11797" s="220"/>
      <c r="M11797" s="326"/>
      <c r="N11797" s="220"/>
      <c r="O11797" s="220"/>
      <c r="P11797" s="220"/>
      <c r="Q11797" s="326"/>
      <c r="R11797" s="326"/>
      <c r="S11797" s="326"/>
      <c r="T11797" s="326"/>
    </row>
    <row r="11798" spans="1:20">
      <c r="A11798" s="220"/>
      <c r="B11798" s="220"/>
      <c r="C11798" s="220"/>
      <c r="D11798" s="220"/>
      <c r="E11798" s="220"/>
      <c r="F11798" s="220"/>
      <c r="G11798" s="220"/>
      <c r="H11798" s="220"/>
      <c r="I11798" s="220"/>
      <c r="J11798" s="220"/>
      <c r="K11798" s="220"/>
      <c r="L11798" s="220"/>
      <c r="M11798" s="326"/>
      <c r="N11798" s="220"/>
      <c r="O11798" s="220"/>
      <c r="P11798" s="220"/>
      <c r="Q11798" s="326"/>
      <c r="R11798" s="326"/>
      <c r="S11798" s="326"/>
      <c r="T11798" s="326"/>
    </row>
    <row r="11799" spans="1:20">
      <c r="A11799" s="220"/>
      <c r="B11799" s="220"/>
      <c r="C11799" s="220"/>
      <c r="D11799" s="220"/>
      <c r="E11799" s="220"/>
      <c r="F11799" s="220"/>
      <c r="G11799" s="220"/>
      <c r="H11799" s="220"/>
      <c r="I11799" s="220"/>
      <c r="J11799" s="220"/>
      <c r="K11799" s="220"/>
      <c r="L11799" s="220"/>
      <c r="M11799" s="326"/>
      <c r="N11799" s="220"/>
      <c r="O11799" s="220"/>
      <c r="P11799" s="220"/>
      <c r="Q11799" s="326"/>
      <c r="R11799" s="326"/>
      <c r="S11799" s="326"/>
      <c r="T11799" s="326"/>
    </row>
    <row r="11800" spans="1:20">
      <c r="A11800" s="220"/>
      <c r="B11800" s="220"/>
      <c r="C11800" s="220"/>
      <c r="D11800" s="220"/>
      <c r="E11800" s="220"/>
      <c r="F11800" s="220"/>
      <c r="G11800" s="220"/>
      <c r="H11800" s="220"/>
      <c r="I11800" s="220"/>
      <c r="J11800" s="220"/>
      <c r="K11800" s="220"/>
      <c r="L11800" s="220"/>
      <c r="M11800" s="326"/>
      <c r="N11800" s="220"/>
      <c r="O11800" s="220"/>
      <c r="P11800" s="220"/>
      <c r="Q11800" s="326"/>
      <c r="R11800" s="326"/>
      <c r="S11800" s="326"/>
      <c r="T11800" s="326"/>
    </row>
    <row r="11801" spans="1:20">
      <c r="A11801" s="220"/>
      <c r="B11801" s="220"/>
      <c r="C11801" s="220"/>
      <c r="D11801" s="220"/>
      <c r="E11801" s="220"/>
      <c r="F11801" s="220"/>
      <c r="G11801" s="220"/>
      <c r="H11801" s="220"/>
      <c r="I11801" s="220"/>
      <c r="J11801" s="220"/>
      <c r="K11801" s="220"/>
      <c r="L11801" s="220"/>
      <c r="M11801" s="326"/>
      <c r="N11801" s="220"/>
      <c r="O11801" s="220"/>
      <c r="P11801" s="220"/>
      <c r="Q11801" s="326"/>
      <c r="R11801" s="326"/>
      <c r="S11801" s="326"/>
      <c r="T11801" s="326"/>
    </row>
    <row r="11802" spans="1:20">
      <c r="A11802" s="220"/>
      <c r="B11802" s="220"/>
      <c r="C11802" s="220"/>
      <c r="D11802" s="220"/>
      <c r="E11802" s="220"/>
      <c r="F11802" s="220"/>
      <c r="G11802" s="220"/>
      <c r="H11802" s="220"/>
      <c r="I11802" s="220"/>
      <c r="J11802" s="220"/>
      <c r="K11802" s="220"/>
      <c r="L11802" s="220"/>
      <c r="M11802" s="326"/>
      <c r="N11802" s="220"/>
      <c r="O11802" s="220"/>
      <c r="P11802" s="220"/>
      <c r="Q11802" s="326"/>
      <c r="R11802" s="326"/>
      <c r="S11802" s="326"/>
      <c r="T11802" s="326"/>
    </row>
    <row r="11803" spans="1:20">
      <c r="A11803" s="220"/>
      <c r="B11803" s="220"/>
      <c r="C11803" s="220"/>
      <c r="D11803" s="220"/>
      <c r="E11803" s="220"/>
      <c r="F11803" s="220"/>
      <c r="G11803" s="220"/>
      <c r="H11803" s="220"/>
      <c r="I11803" s="220"/>
      <c r="J11803" s="220"/>
      <c r="K11803" s="220"/>
      <c r="L11803" s="220"/>
      <c r="M11803" s="326"/>
      <c r="N11803" s="220"/>
      <c r="O11803" s="220"/>
      <c r="P11803" s="220"/>
      <c r="Q11803" s="326"/>
      <c r="R11803" s="326"/>
      <c r="S11803" s="326"/>
      <c r="T11803" s="326"/>
    </row>
    <row r="11804" spans="1:20">
      <c r="A11804" s="220"/>
      <c r="B11804" s="220"/>
      <c r="C11804" s="220"/>
      <c r="D11804" s="220"/>
      <c r="E11804" s="220"/>
      <c r="F11804" s="220"/>
      <c r="G11804" s="220"/>
      <c r="H11804" s="220"/>
      <c r="I11804" s="220"/>
      <c r="J11804" s="220"/>
      <c r="K11804" s="220"/>
      <c r="L11804" s="220"/>
      <c r="M11804" s="326"/>
      <c r="N11804" s="220"/>
      <c r="O11804" s="220"/>
      <c r="P11804" s="220"/>
      <c r="Q11804" s="326"/>
      <c r="R11804" s="326"/>
      <c r="S11804" s="326"/>
      <c r="T11804" s="326"/>
    </row>
    <row r="11805" spans="1:20">
      <c r="A11805" s="220"/>
      <c r="B11805" s="220"/>
      <c r="C11805" s="220"/>
      <c r="D11805" s="220"/>
      <c r="E11805" s="220"/>
      <c r="F11805" s="220"/>
      <c r="G11805" s="220"/>
      <c r="H11805" s="220"/>
      <c r="I11805" s="220"/>
      <c r="J11805" s="220"/>
      <c r="K11805" s="220"/>
      <c r="L11805" s="220"/>
      <c r="M11805" s="326"/>
      <c r="N11805" s="220"/>
      <c r="O11805" s="220"/>
      <c r="P11805" s="220"/>
      <c r="Q11805" s="326"/>
      <c r="R11805" s="326"/>
      <c r="S11805" s="326"/>
      <c r="T11805" s="326"/>
    </row>
    <row r="11806" spans="1:20">
      <c r="A11806" s="220"/>
      <c r="B11806" s="220"/>
      <c r="C11806" s="220"/>
      <c r="D11806" s="220"/>
      <c r="E11806" s="220"/>
      <c r="F11806" s="220"/>
      <c r="G11806" s="220"/>
      <c r="H11806" s="220"/>
      <c r="I11806" s="220"/>
      <c r="J11806" s="220"/>
      <c r="K11806" s="220"/>
      <c r="L11806" s="220"/>
      <c r="M11806" s="326"/>
      <c r="N11806" s="220"/>
      <c r="O11806" s="220"/>
      <c r="P11806" s="220"/>
      <c r="Q11806" s="326"/>
      <c r="R11806" s="326"/>
      <c r="S11806" s="326"/>
      <c r="T11806" s="326"/>
    </row>
    <row r="11807" spans="1:20">
      <c r="A11807" s="220"/>
      <c r="B11807" s="220"/>
      <c r="C11807" s="220"/>
      <c r="D11807" s="220"/>
      <c r="E11807" s="220"/>
      <c r="F11807" s="220"/>
      <c r="G11807" s="220"/>
      <c r="H11807" s="220"/>
      <c r="I11807" s="220"/>
      <c r="J11807" s="220"/>
      <c r="K11807" s="220"/>
      <c r="L11807" s="220"/>
      <c r="M11807" s="326"/>
      <c r="N11807" s="220"/>
      <c r="O11807" s="220"/>
      <c r="P11807" s="220"/>
      <c r="Q11807" s="326"/>
      <c r="R11807" s="326"/>
      <c r="S11807" s="326"/>
      <c r="T11807" s="326"/>
    </row>
    <row r="11808" spans="1:20">
      <c r="A11808" s="220"/>
      <c r="B11808" s="220"/>
      <c r="C11808" s="220"/>
      <c r="D11808" s="220"/>
      <c r="E11808" s="220"/>
      <c r="F11808" s="220"/>
      <c r="G11808" s="220"/>
      <c r="H11808" s="220"/>
      <c r="I11808" s="220"/>
      <c r="J11808" s="220"/>
      <c r="K11808" s="220"/>
      <c r="L11808" s="220"/>
      <c r="M11808" s="326"/>
      <c r="N11808" s="220"/>
      <c r="O11808" s="220"/>
      <c r="P11808" s="220"/>
      <c r="Q11808" s="326"/>
      <c r="R11808" s="326"/>
      <c r="S11808" s="326"/>
      <c r="T11808" s="326"/>
    </row>
    <row r="11809" spans="1:20">
      <c r="A11809" s="220"/>
      <c r="B11809" s="220"/>
      <c r="C11809" s="220"/>
      <c r="D11809" s="220"/>
      <c r="E11809" s="220"/>
      <c r="F11809" s="220"/>
      <c r="G11809" s="220"/>
      <c r="H11809" s="220"/>
      <c r="I11809" s="220"/>
      <c r="J11809" s="220"/>
      <c r="K11809" s="220"/>
      <c r="L11809" s="220"/>
      <c r="M11809" s="326"/>
      <c r="N11809" s="220"/>
      <c r="O11809" s="220"/>
      <c r="P11809" s="220"/>
      <c r="Q11809" s="326"/>
      <c r="R11809" s="326"/>
      <c r="S11809" s="326"/>
      <c r="T11809" s="326"/>
    </row>
    <row r="11810" spans="1:20">
      <c r="A11810" s="220"/>
      <c r="B11810" s="220"/>
      <c r="C11810" s="220"/>
      <c r="D11810" s="220"/>
      <c r="E11810" s="220"/>
      <c r="F11810" s="220"/>
      <c r="G11810" s="220"/>
      <c r="H11810" s="220"/>
      <c r="I11810" s="220"/>
      <c r="J11810" s="220"/>
      <c r="K11810" s="220"/>
      <c r="L11810" s="220"/>
      <c r="M11810" s="326"/>
      <c r="N11810" s="220"/>
      <c r="O11810" s="220"/>
      <c r="P11810" s="220"/>
      <c r="Q11810" s="326"/>
      <c r="R11810" s="326"/>
      <c r="S11810" s="326"/>
      <c r="T11810" s="326"/>
    </row>
    <row r="11811" spans="1:20">
      <c r="A11811" s="220"/>
      <c r="B11811" s="220"/>
      <c r="C11811" s="220"/>
      <c r="D11811" s="220"/>
      <c r="E11811" s="220"/>
      <c r="F11811" s="220"/>
      <c r="G11811" s="220"/>
      <c r="H11811" s="220"/>
      <c r="I11811" s="220"/>
      <c r="J11811" s="220"/>
      <c r="K11811" s="220"/>
      <c r="L11811" s="220"/>
      <c r="M11811" s="326"/>
      <c r="N11811" s="220"/>
      <c r="O11811" s="220"/>
      <c r="P11811" s="220"/>
      <c r="Q11811" s="326"/>
      <c r="R11811" s="326"/>
      <c r="S11811" s="326"/>
      <c r="T11811" s="326"/>
    </row>
    <row r="11812" spans="1:20">
      <c r="A11812" s="220"/>
      <c r="B11812" s="220"/>
      <c r="C11812" s="220"/>
      <c r="D11812" s="220"/>
      <c r="E11812" s="220"/>
      <c r="F11812" s="220"/>
      <c r="G11812" s="220"/>
      <c r="H11812" s="220"/>
      <c r="I11812" s="220"/>
      <c r="J11812" s="220"/>
      <c r="K11812" s="220"/>
      <c r="L11812" s="220"/>
      <c r="M11812" s="326"/>
      <c r="N11812" s="220"/>
      <c r="O11812" s="220"/>
      <c r="P11812" s="220"/>
      <c r="Q11812" s="326"/>
      <c r="R11812" s="326"/>
      <c r="S11812" s="326"/>
      <c r="T11812" s="326"/>
    </row>
    <row r="11813" spans="1:20">
      <c r="A11813" s="220"/>
      <c r="B11813" s="220"/>
      <c r="C11813" s="220"/>
      <c r="D11813" s="220"/>
      <c r="E11813" s="220"/>
      <c r="F11813" s="220"/>
      <c r="G11813" s="220"/>
      <c r="H11813" s="220"/>
      <c r="I11813" s="220"/>
      <c r="J11813" s="220"/>
      <c r="K11813" s="220"/>
      <c r="L11813" s="220"/>
      <c r="M11813" s="326"/>
      <c r="N11813" s="220"/>
      <c r="O11813" s="220"/>
      <c r="P11813" s="220"/>
      <c r="Q11813" s="326"/>
      <c r="R11813" s="326"/>
      <c r="S11813" s="326"/>
      <c r="T11813" s="326"/>
    </row>
    <row r="11814" spans="1:20">
      <c r="A11814" s="220"/>
      <c r="B11814" s="220"/>
      <c r="C11814" s="220"/>
      <c r="D11814" s="220"/>
      <c r="E11814" s="220"/>
      <c r="F11814" s="220"/>
      <c r="G11814" s="220"/>
      <c r="H11814" s="220"/>
      <c r="I11814" s="220"/>
      <c r="J11814" s="220"/>
      <c r="K11814" s="220"/>
      <c r="L11814" s="220"/>
      <c r="M11814" s="326"/>
      <c r="N11814" s="220"/>
      <c r="O11814" s="220"/>
      <c r="P11814" s="220"/>
      <c r="Q11814" s="326"/>
      <c r="R11814" s="326"/>
      <c r="S11814" s="326"/>
      <c r="T11814" s="326"/>
    </row>
    <row r="11815" spans="1:20">
      <c r="A11815" s="220"/>
      <c r="B11815" s="220"/>
      <c r="C11815" s="220"/>
      <c r="D11815" s="220"/>
      <c r="E11815" s="220"/>
      <c r="F11815" s="220"/>
      <c r="G11815" s="220"/>
      <c r="H11815" s="220"/>
      <c r="I11815" s="220"/>
      <c r="J11815" s="220"/>
      <c r="K11815" s="220"/>
      <c r="L11815" s="220"/>
      <c r="M11815" s="326"/>
      <c r="N11815" s="220"/>
      <c r="O11815" s="220"/>
      <c r="P11815" s="220"/>
      <c r="Q11815" s="326"/>
      <c r="R11815" s="326"/>
      <c r="S11815" s="326"/>
      <c r="T11815" s="326"/>
    </row>
    <row r="11816" spans="1:20">
      <c r="A11816" s="220"/>
      <c r="B11816" s="220"/>
      <c r="C11816" s="220"/>
      <c r="D11816" s="220"/>
      <c r="E11816" s="220"/>
      <c r="F11816" s="220"/>
      <c r="G11816" s="220"/>
      <c r="H11816" s="220"/>
      <c r="I11816" s="220"/>
      <c r="J11816" s="220"/>
      <c r="K11816" s="220"/>
      <c r="L11816" s="220"/>
      <c r="M11816" s="326"/>
      <c r="N11816" s="220"/>
      <c r="O11816" s="220"/>
      <c r="P11816" s="220"/>
      <c r="Q11816" s="326"/>
      <c r="R11816" s="326"/>
      <c r="S11816" s="326"/>
      <c r="T11816" s="326"/>
    </row>
    <row r="11817" spans="1:20">
      <c r="A11817" s="220"/>
      <c r="B11817" s="220"/>
      <c r="C11817" s="220"/>
      <c r="D11817" s="220"/>
      <c r="E11817" s="220"/>
      <c r="F11817" s="220"/>
      <c r="G11817" s="220"/>
      <c r="H11817" s="220"/>
      <c r="I11817" s="220"/>
      <c r="J11817" s="220"/>
      <c r="K11817" s="220"/>
      <c r="L11817" s="220"/>
      <c r="M11817" s="326"/>
      <c r="N11817" s="220"/>
      <c r="O11817" s="220"/>
      <c r="P11817" s="220"/>
      <c r="Q11817" s="326"/>
      <c r="R11817" s="326"/>
      <c r="S11817" s="326"/>
      <c r="T11817" s="326"/>
    </row>
    <row r="11818" spans="1:20">
      <c r="A11818" s="220"/>
      <c r="B11818" s="220"/>
      <c r="C11818" s="220"/>
      <c r="D11818" s="220"/>
      <c r="E11818" s="220"/>
      <c r="F11818" s="220"/>
      <c r="G11818" s="220"/>
      <c r="H11818" s="220"/>
      <c r="I11818" s="220"/>
      <c r="J11818" s="220"/>
      <c r="K11818" s="220"/>
      <c r="L11818" s="220"/>
      <c r="M11818" s="326"/>
      <c r="N11818" s="220"/>
      <c r="O11818" s="220"/>
      <c r="P11818" s="220"/>
      <c r="Q11818" s="326"/>
      <c r="R11818" s="326"/>
      <c r="S11818" s="326"/>
      <c r="T11818" s="326"/>
    </row>
    <row r="11819" spans="1:20">
      <c r="A11819" s="220"/>
      <c r="B11819" s="220"/>
      <c r="C11819" s="220"/>
      <c r="D11819" s="220"/>
      <c r="E11819" s="220"/>
      <c r="F11819" s="220"/>
      <c r="G11819" s="220"/>
      <c r="H11819" s="220"/>
      <c r="I11819" s="220"/>
      <c r="J11819" s="220"/>
      <c r="K11819" s="220"/>
      <c r="L11819" s="220"/>
      <c r="M11819" s="326"/>
      <c r="N11819" s="220"/>
      <c r="O11819" s="220"/>
      <c r="P11819" s="220"/>
      <c r="Q11819" s="326"/>
      <c r="R11819" s="326"/>
      <c r="S11819" s="326"/>
      <c r="T11819" s="326"/>
    </row>
    <row r="11820" spans="1:20">
      <c r="A11820" s="220"/>
      <c r="B11820" s="220"/>
      <c r="C11820" s="220"/>
      <c r="D11820" s="220"/>
      <c r="E11820" s="220"/>
      <c r="F11820" s="220"/>
      <c r="G11820" s="220"/>
      <c r="H11820" s="220"/>
      <c r="I11820" s="220"/>
      <c r="J11820" s="220"/>
      <c r="K11820" s="220"/>
      <c r="L11820" s="220"/>
      <c r="M11820" s="326"/>
      <c r="N11820" s="220"/>
      <c r="O11820" s="220"/>
      <c r="P11820" s="220"/>
      <c r="Q11820" s="326"/>
      <c r="R11820" s="326"/>
      <c r="S11820" s="326"/>
      <c r="T11820" s="326"/>
    </row>
    <row r="11821" spans="1:20">
      <c r="A11821" s="220"/>
      <c r="B11821" s="220"/>
      <c r="C11821" s="220"/>
      <c r="D11821" s="220"/>
      <c r="E11821" s="220"/>
      <c r="F11821" s="220"/>
      <c r="G11821" s="220"/>
      <c r="H11821" s="220"/>
      <c r="I11821" s="220"/>
      <c r="J11821" s="220"/>
      <c r="K11821" s="220"/>
      <c r="L11821" s="220"/>
      <c r="M11821" s="326"/>
      <c r="N11821" s="220"/>
      <c r="O11821" s="220"/>
      <c r="P11821" s="220"/>
      <c r="Q11821" s="326"/>
      <c r="R11821" s="326"/>
      <c r="S11821" s="326"/>
      <c r="T11821" s="326"/>
    </row>
    <row r="11822" spans="1:20">
      <c r="A11822" s="220"/>
      <c r="B11822" s="220"/>
      <c r="C11822" s="220"/>
      <c r="D11822" s="220"/>
      <c r="E11822" s="220"/>
      <c r="F11822" s="220"/>
      <c r="G11822" s="220"/>
      <c r="H11822" s="220"/>
      <c r="I11822" s="220"/>
      <c r="J11822" s="220"/>
      <c r="K11822" s="220"/>
      <c r="L11822" s="220"/>
      <c r="M11822" s="326"/>
      <c r="N11822" s="220"/>
      <c r="O11822" s="220"/>
      <c r="P11822" s="220"/>
      <c r="Q11822" s="326"/>
      <c r="R11822" s="326"/>
      <c r="S11822" s="326"/>
      <c r="T11822" s="326"/>
    </row>
    <row r="11823" spans="1:20">
      <c r="A11823" s="220"/>
      <c r="B11823" s="220"/>
      <c r="C11823" s="220"/>
      <c r="D11823" s="220"/>
      <c r="E11823" s="220"/>
      <c r="F11823" s="220"/>
      <c r="G11823" s="220"/>
      <c r="H11823" s="220"/>
      <c r="I11823" s="220"/>
      <c r="J11823" s="220"/>
      <c r="K11823" s="220"/>
      <c r="L11823" s="220"/>
      <c r="M11823" s="326"/>
      <c r="N11823" s="220"/>
      <c r="O11823" s="220"/>
      <c r="P11823" s="220"/>
      <c r="Q11823" s="326"/>
      <c r="R11823" s="326"/>
      <c r="S11823" s="326"/>
      <c r="T11823" s="326"/>
    </row>
    <row r="11824" spans="1:20">
      <c r="A11824" s="220"/>
      <c r="B11824" s="220"/>
      <c r="C11824" s="220"/>
      <c r="D11824" s="220"/>
      <c r="E11824" s="220"/>
      <c r="F11824" s="220"/>
      <c r="G11824" s="220"/>
      <c r="H11824" s="220"/>
      <c r="I11824" s="220"/>
      <c r="J11824" s="220"/>
      <c r="K11824" s="220"/>
      <c r="L11824" s="220"/>
      <c r="M11824" s="326"/>
      <c r="N11824" s="220"/>
      <c r="O11824" s="220"/>
      <c r="P11824" s="220"/>
      <c r="Q11824" s="326"/>
      <c r="R11824" s="326"/>
      <c r="S11824" s="326"/>
      <c r="T11824" s="326"/>
    </row>
    <row r="11825" spans="1:20">
      <c r="A11825" s="220"/>
      <c r="B11825" s="220"/>
      <c r="C11825" s="220"/>
      <c r="D11825" s="220"/>
      <c r="E11825" s="220"/>
      <c r="F11825" s="220"/>
      <c r="G11825" s="220"/>
      <c r="H11825" s="220"/>
      <c r="I11825" s="220"/>
      <c r="J11825" s="220"/>
      <c r="K11825" s="220"/>
      <c r="L11825" s="220"/>
      <c r="M11825" s="326"/>
      <c r="N11825" s="220"/>
      <c r="O11825" s="220"/>
      <c r="P11825" s="220"/>
      <c r="Q11825" s="326"/>
      <c r="R11825" s="326"/>
      <c r="S11825" s="326"/>
      <c r="T11825" s="326"/>
    </row>
    <row r="11826" spans="1:20">
      <c r="A11826" s="220"/>
      <c r="B11826" s="220"/>
      <c r="C11826" s="220"/>
      <c r="D11826" s="220"/>
      <c r="E11826" s="220"/>
      <c r="F11826" s="220"/>
      <c r="G11826" s="220"/>
      <c r="H11826" s="220"/>
      <c r="I11826" s="220"/>
      <c r="J11826" s="220"/>
      <c r="K11826" s="220"/>
      <c r="L11826" s="220"/>
      <c r="M11826" s="326"/>
      <c r="N11826" s="220"/>
      <c r="O11826" s="220"/>
      <c r="P11826" s="220"/>
      <c r="Q11826" s="326"/>
      <c r="R11826" s="326"/>
      <c r="S11826" s="326"/>
      <c r="T11826" s="326"/>
    </row>
    <row r="11827" spans="1:20">
      <c r="A11827" s="220"/>
      <c r="B11827" s="220"/>
      <c r="C11827" s="220"/>
      <c r="D11827" s="220"/>
      <c r="E11827" s="220"/>
      <c r="F11827" s="220"/>
      <c r="G11827" s="220"/>
      <c r="H11827" s="220"/>
      <c r="I11827" s="220"/>
      <c r="J11827" s="220"/>
      <c r="K11827" s="220"/>
      <c r="L11827" s="220"/>
      <c r="M11827" s="326"/>
      <c r="N11827" s="220"/>
      <c r="O11827" s="220"/>
      <c r="P11827" s="220"/>
      <c r="Q11827" s="326"/>
      <c r="R11827" s="326"/>
      <c r="S11827" s="326"/>
      <c r="T11827" s="326"/>
    </row>
    <row r="11828" spans="1:20">
      <c r="A11828" s="220"/>
      <c r="B11828" s="220"/>
      <c r="C11828" s="220"/>
      <c r="D11828" s="220"/>
      <c r="E11828" s="220"/>
      <c r="F11828" s="220"/>
      <c r="G11828" s="220"/>
      <c r="H11828" s="220"/>
      <c r="I11828" s="220"/>
      <c r="J11828" s="220"/>
      <c r="K11828" s="220"/>
      <c r="L11828" s="220"/>
      <c r="M11828" s="326"/>
      <c r="N11828" s="220"/>
      <c r="O11828" s="220"/>
      <c r="P11828" s="220"/>
      <c r="Q11828" s="326"/>
      <c r="R11828" s="326"/>
      <c r="S11828" s="326"/>
      <c r="T11828" s="326"/>
    </row>
    <row r="11829" spans="1:20">
      <c r="A11829" s="220"/>
      <c r="B11829" s="220"/>
      <c r="C11829" s="220"/>
      <c r="D11829" s="220"/>
      <c r="E11829" s="220"/>
      <c r="F11829" s="220"/>
      <c r="G11829" s="220"/>
      <c r="H11829" s="220"/>
      <c r="I11829" s="220"/>
      <c r="J11829" s="220"/>
      <c r="K11829" s="220"/>
      <c r="L11829" s="220"/>
      <c r="M11829" s="326"/>
      <c r="N11829" s="220"/>
      <c r="O11829" s="220"/>
      <c r="P11829" s="220"/>
      <c r="Q11829" s="326"/>
      <c r="R11829" s="326"/>
      <c r="S11829" s="326"/>
      <c r="T11829" s="326"/>
    </row>
    <row r="11830" spans="1:20">
      <c r="A11830" s="220"/>
      <c r="B11830" s="220"/>
      <c r="C11830" s="220"/>
      <c r="D11830" s="220"/>
      <c r="E11830" s="220"/>
      <c r="F11830" s="220"/>
      <c r="G11830" s="220"/>
      <c r="H11830" s="220"/>
      <c r="I11830" s="220"/>
      <c r="J11830" s="220"/>
      <c r="K11830" s="220"/>
      <c r="L11830" s="220"/>
      <c r="M11830" s="326"/>
      <c r="N11830" s="220"/>
      <c r="O11830" s="220"/>
      <c r="P11830" s="220"/>
      <c r="Q11830" s="326"/>
      <c r="R11830" s="326"/>
      <c r="S11830" s="326"/>
      <c r="T11830" s="326"/>
    </row>
    <row r="11831" spans="1:20">
      <c r="A11831" s="220"/>
      <c r="B11831" s="220"/>
      <c r="C11831" s="220"/>
      <c r="D11831" s="220"/>
      <c r="E11831" s="220"/>
      <c r="F11831" s="220"/>
      <c r="G11831" s="220"/>
      <c r="H11831" s="220"/>
      <c r="I11831" s="220"/>
      <c r="J11831" s="220"/>
      <c r="K11831" s="220"/>
      <c r="L11831" s="220"/>
      <c r="M11831" s="326"/>
      <c r="N11831" s="220"/>
      <c r="O11831" s="220"/>
      <c r="P11831" s="220"/>
      <c r="Q11831" s="326"/>
      <c r="R11831" s="326"/>
      <c r="S11831" s="326"/>
      <c r="T11831" s="326"/>
    </row>
    <row r="11832" spans="1:20">
      <c r="A11832" s="220"/>
      <c r="B11832" s="220"/>
      <c r="C11832" s="220"/>
      <c r="D11832" s="220"/>
      <c r="E11832" s="220"/>
      <c r="F11832" s="220"/>
      <c r="G11832" s="220"/>
      <c r="H11832" s="220"/>
      <c r="I11832" s="220"/>
      <c r="J11832" s="220"/>
      <c r="K11832" s="220"/>
      <c r="L11832" s="220"/>
      <c r="M11832" s="326"/>
      <c r="N11832" s="220"/>
      <c r="O11832" s="220"/>
      <c r="P11832" s="220"/>
      <c r="Q11832" s="326"/>
      <c r="R11832" s="326"/>
      <c r="S11832" s="326"/>
      <c r="T11832" s="326"/>
    </row>
    <row r="11833" spans="1:20">
      <c r="A11833" s="220"/>
      <c r="B11833" s="220"/>
      <c r="C11833" s="220"/>
      <c r="D11833" s="220"/>
      <c r="E11833" s="220"/>
      <c r="F11833" s="220"/>
      <c r="G11833" s="220"/>
      <c r="H11833" s="220"/>
      <c r="I11833" s="220"/>
      <c r="J11833" s="220"/>
      <c r="K11833" s="220"/>
      <c r="L11833" s="220"/>
      <c r="M11833" s="326"/>
      <c r="N11833" s="220"/>
      <c r="O11833" s="220"/>
      <c r="P11833" s="220"/>
      <c r="Q11833" s="326"/>
      <c r="R11833" s="326"/>
      <c r="S11833" s="326"/>
      <c r="T11833" s="326"/>
    </row>
    <row r="11834" spans="1:20">
      <c r="A11834" s="220"/>
      <c r="B11834" s="220"/>
      <c r="C11834" s="220"/>
      <c r="D11834" s="220"/>
      <c r="E11834" s="220"/>
      <c r="F11834" s="220"/>
      <c r="G11834" s="220"/>
      <c r="H11834" s="220"/>
      <c r="I11834" s="220"/>
      <c r="J11834" s="220"/>
      <c r="K11834" s="220"/>
      <c r="L11834" s="220"/>
      <c r="M11834" s="326"/>
      <c r="N11834" s="220"/>
      <c r="O11834" s="220"/>
      <c r="P11834" s="220"/>
      <c r="Q11834" s="326"/>
      <c r="R11834" s="326"/>
      <c r="S11834" s="326"/>
      <c r="T11834" s="326"/>
    </row>
    <row r="11835" spans="1:20">
      <c r="A11835" s="220"/>
      <c r="B11835" s="220"/>
      <c r="C11835" s="220"/>
      <c r="D11835" s="220"/>
      <c r="E11835" s="220"/>
      <c r="F11835" s="220"/>
      <c r="G11835" s="220"/>
      <c r="H11835" s="220"/>
      <c r="I11835" s="220"/>
      <c r="J11835" s="220"/>
      <c r="K11835" s="220"/>
      <c r="L11835" s="220"/>
      <c r="M11835" s="326"/>
      <c r="N11835" s="220"/>
      <c r="O11835" s="220"/>
      <c r="P11835" s="220"/>
      <c r="Q11835" s="326"/>
      <c r="R11835" s="326"/>
      <c r="S11835" s="326"/>
      <c r="T11835" s="326"/>
    </row>
    <row r="11836" spans="1:20">
      <c r="A11836" s="220"/>
      <c r="B11836" s="220"/>
      <c r="C11836" s="220"/>
      <c r="D11836" s="220"/>
      <c r="E11836" s="220"/>
      <c r="F11836" s="220"/>
      <c r="G11836" s="220"/>
      <c r="H11836" s="220"/>
      <c r="I11836" s="220"/>
      <c r="J11836" s="220"/>
      <c r="K11836" s="220"/>
      <c r="L11836" s="220"/>
      <c r="M11836" s="326"/>
      <c r="N11836" s="220"/>
      <c r="O11836" s="220"/>
      <c r="P11836" s="220"/>
      <c r="Q11836" s="326"/>
      <c r="R11836" s="326"/>
      <c r="S11836" s="326"/>
      <c r="T11836" s="326"/>
    </row>
    <row r="11837" spans="1:20">
      <c r="A11837" s="220"/>
      <c r="B11837" s="220"/>
      <c r="C11837" s="220"/>
      <c r="D11837" s="220"/>
      <c r="E11837" s="220"/>
      <c r="F11837" s="220"/>
      <c r="G11837" s="220"/>
      <c r="H11837" s="220"/>
      <c r="I11837" s="220"/>
      <c r="J11837" s="220"/>
      <c r="K11837" s="220"/>
      <c r="L11837" s="220"/>
      <c r="M11837" s="326"/>
      <c r="N11837" s="220"/>
      <c r="O11837" s="220"/>
      <c r="P11837" s="220"/>
      <c r="Q11837" s="326"/>
      <c r="R11837" s="326"/>
      <c r="S11837" s="326"/>
      <c r="T11837" s="326"/>
    </row>
    <row r="11838" spans="1:20">
      <c r="A11838" s="220"/>
      <c r="B11838" s="220"/>
      <c r="C11838" s="220"/>
      <c r="D11838" s="220"/>
      <c r="E11838" s="220"/>
      <c r="F11838" s="220"/>
      <c r="G11838" s="220"/>
      <c r="H11838" s="220"/>
      <c r="I11838" s="220"/>
      <c r="J11838" s="220"/>
      <c r="K11838" s="220"/>
      <c r="L11838" s="220"/>
      <c r="M11838" s="326"/>
      <c r="N11838" s="220"/>
      <c r="O11838" s="220"/>
      <c r="P11838" s="220"/>
      <c r="Q11838" s="326"/>
      <c r="R11838" s="326"/>
      <c r="S11838" s="326"/>
      <c r="T11838" s="326"/>
    </row>
    <row r="11839" spans="1:20">
      <c r="A11839" s="220"/>
      <c r="B11839" s="220"/>
      <c r="C11839" s="220"/>
      <c r="D11839" s="220"/>
      <c r="E11839" s="220"/>
      <c r="F11839" s="220"/>
      <c r="G11839" s="220"/>
      <c r="H11839" s="220"/>
      <c r="I11839" s="220"/>
      <c r="J11839" s="220"/>
      <c r="K11839" s="220"/>
      <c r="L11839" s="220"/>
      <c r="M11839" s="326"/>
      <c r="N11839" s="220"/>
      <c r="O11839" s="220"/>
      <c r="P11839" s="220"/>
      <c r="Q11839" s="326"/>
      <c r="R11839" s="326"/>
      <c r="S11839" s="326"/>
      <c r="T11839" s="326"/>
    </row>
    <row r="11840" spans="1:20">
      <c r="A11840" s="220"/>
      <c r="B11840" s="220"/>
      <c r="C11840" s="220"/>
      <c r="D11840" s="220"/>
      <c r="E11840" s="220"/>
      <c r="F11840" s="220"/>
      <c r="G11840" s="220"/>
      <c r="H11840" s="220"/>
      <c r="I11840" s="220"/>
      <c r="J11840" s="220"/>
      <c r="K11840" s="220"/>
      <c r="L11840" s="220"/>
      <c r="M11840" s="326"/>
      <c r="N11840" s="220"/>
      <c r="O11840" s="220"/>
      <c r="P11840" s="220"/>
      <c r="Q11840" s="326"/>
      <c r="R11840" s="326"/>
      <c r="S11840" s="326"/>
      <c r="T11840" s="326"/>
    </row>
    <row r="11841" spans="1:20">
      <c r="A11841" s="220"/>
      <c r="B11841" s="220"/>
      <c r="C11841" s="220"/>
      <c r="D11841" s="220"/>
      <c r="E11841" s="220"/>
      <c r="F11841" s="220"/>
      <c r="G11841" s="220"/>
      <c r="H11841" s="220"/>
      <c r="I11841" s="220"/>
      <c r="J11841" s="220"/>
      <c r="K11841" s="220"/>
      <c r="L11841" s="220"/>
      <c r="M11841" s="326"/>
      <c r="N11841" s="220"/>
      <c r="O11841" s="220"/>
      <c r="P11841" s="220"/>
      <c r="Q11841" s="326"/>
      <c r="R11841" s="326"/>
      <c r="S11841" s="326"/>
      <c r="T11841" s="326"/>
    </row>
    <row r="11842" spans="1:20">
      <c r="A11842" s="220"/>
      <c r="B11842" s="220"/>
      <c r="C11842" s="220"/>
      <c r="D11842" s="220"/>
      <c r="E11842" s="220"/>
      <c r="F11842" s="220"/>
      <c r="G11842" s="220"/>
      <c r="H11842" s="220"/>
      <c r="I11842" s="220"/>
      <c r="J11842" s="220"/>
      <c r="K11842" s="220"/>
      <c r="L11842" s="220"/>
      <c r="M11842" s="326"/>
      <c r="N11842" s="220"/>
      <c r="O11842" s="220"/>
      <c r="P11842" s="220"/>
      <c r="Q11842" s="326"/>
      <c r="R11842" s="326"/>
      <c r="S11842" s="326"/>
      <c r="T11842" s="326"/>
    </row>
    <row r="11843" spans="1:20">
      <c r="A11843" s="220"/>
      <c r="B11843" s="220"/>
      <c r="C11843" s="220"/>
      <c r="D11843" s="220"/>
      <c r="E11843" s="220"/>
      <c r="F11843" s="220"/>
      <c r="G11843" s="220"/>
      <c r="H11843" s="220"/>
      <c r="I11843" s="220"/>
      <c r="J11843" s="220"/>
      <c r="K11843" s="220"/>
      <c r="L11843" s="220"/>
      <c r="M11843" s="326"/>
      <c r="N11843" s="220"/>
      <c r="O11843" s="220"/>
      <c r="P11843" s="220"/>
      <c r="Q11843" s="326"/>
      <c r="R11843" s="326"/>
      <c r="S11843" s="326"/>
      <c r="T11843" s="326"/>
    </row>
    <row r="11844" spans="1:20">
      <c r="A11844" s="220"/>
      <c r="B11844" s="220"/>
      <c r="C11844" s="220"/>
      <c r="D11844" s="220"/>
      <c r="E11844" s="220"/>
      <c r="F11844" s="220"/>
      <c r="G11844" s="220"/>
      <c r="H11844" s="220"/>
      <c r="I11844" s="220"/>
      <c r="J11844" s="220"/>
      <c r="K11844" s="220"/>
      <c r="L11844" s="220"/>
      <c r="M11844" s="326"/>
      <c r="N11844" s="220"/>
      <c r="O11844" s="220"/>
      <c r="P11844" s="220"/>
      <c r="Q11844" s="326"/>
      <c r="R11844" s="326"/>
      <c r="S11844" s="326"/>
      <c r="T11844" s="326"/>
    </row>
    <row r="11845" spans="1:20">
      <c r="A11845" s="220"/>
      <c r="B11845" s="220"/>
      <c r="C11845" s="220"/>
      <c r="D11845" s="220"/>
      <c r="E11845" s="220"/>
      <c r="F11845" s="220"/>
      <c r="G11845" s="220"/>
      <c r="H11845" s="220"/>
      <c r="I11845" s="220"/>
      <c r="J11845" s="220"/>
      <c r="K11845" s="220"/>
      <c r="L11845" s="220"/>
      <c r="M11845" s="326"/>
      <c r="N11845" s="220"/>
      <c r="O11845" s="220"/>
      <c r="P11845" s="220"/>
      <c r="Q11845" s="326"/>
      <c r="R11845" s="326"/>
      <c r="S11845" s="326"/>
      <c r="T11845" s="326"/>
    </row>
    <row r="11846" spans="1:20">
      <c r="A11846" s="220"/>
      <c r="B11846" s="220"/>
      <c r="C11846" s="220"/>
      <c r="D11846" s="220"/>
      <c r="E11846" s="220"/>
      <c r="F11846" s="220"/>
      <c r="G11846" s="220"/>
      <c r="H11846" s="220"/>
      <c r="I11846" s="220"/>
      <c r="J11846" s="220"/>
      <c r="K11846" s="220"/>
      <c r="L11846" s="220"/>
      <c r="M11846" s="326"/>
      <c r="N11846" s="220"/>
      <c r="O11846" s="220"/>
      <c r="P11846" s="220"/>
      <c r="Q11846" s="326"/>
      <c r="R11846" s="326"/>
      <c r="S11846" s="326"/>
      <c r="T11846" s="326"/>
    </row>
    <row r="11847" spans="1:20">
      <c r="A11847" s="220"/>
      <c r="B11847" s="220"/>
      <c r="C11847" s="220"/>
      <c r="D11847" s="220"/>
      <c r="E11847" s="220"/>
      <c r="F11847" s="220"/>
      <c r="G11847" s="220"/>
      <c r="H11847" s="220"/>
      <c r="I11847" s="220"/>
      <c r="J11847" s="220"/>
      <c r="K11847" s="220"/>
      <c r="L11847" s="220"/>
      <c r="M11847" s="326"/>
      <c r="N11847" s="220"/>
      <c r="O11847" s="220"/>
      <c r="P11847" s="220"/>
      <c r="Q11847" s="326"/>
      <c r="R11847" s="326"/>
      <c r="S11847" s="326"/>
      <c r="T11847" s="326"/>
    </row>
    <row r="11848" spans="1:20">
      <c r="A11848" s="220"/>
      <c r="B11848" s="220"/>
      <c r="C11848" s="220"/>
      <c r="D11848" s="220"/>
      <c r="E11848" s="220"/>
      <c r="F11848" s="220"/>
      <c r="G11848" s="220"/>
      <c r="H11848" s="220"/>
      <c r="I11848" s="220"/>
      <c r="J11848" s="220"/>
      <c r="K11848" s="220"/>
      <c r="L11848" s="220"/>
      <c r="M11848" s="326"/>
      <c r="N11848" s="220"/>
      <c r="O11848" s="220"/>
      <c r="P11848" s="220"/>
      <c r="Q11848" s="326"/>
      <c r="R11848" s="326"/>
      <c r="S11848" s="326"/>
      <c r="T11848" s="326"/>
    </row>
    <row r="11849" spans="1:20">
      <c r="A11849" s="220"/>
      <c r="B11849" s="220"/>
      <c r="C11849" s="220"/>
      <c r="D11849" s="220"/>
      <c r="E11849" s="220"/>
      <c r="F11849" s="220"/>
      <c r="G11849" s="220"/>
      <c r="H11849" s="220"/>
      <c r="I11849" s="220"/>
      <c r="J11849" s="220"/>
      <c r="K11849" s="220"/>
      <c r="L11849" s="220"/>
      <c r="M11849" s="326"/>
      <c r="N11849" s="220"/>
      <c r="O11849" s="220"/>
      <c r="P11849" s="220"/>
      <c r="Q11849" s="326"/>
      <c r="R11849" s="326"/>
      <c r="S11849" s="326"/>
      <c r="T11849" s="326"/>
    </row>
    <row r="11850" spans="1:20">
      <c r="A11850" s="220"/>
      <c r="B11850" s="220"/>
      <c r="C11850" s="220"/>
      <c r="D11850" s="220"/>
      <c r="E11850" s="220"/>
      <c r="F11850" s="220"/>
      <c r="G11850" s="220"/>
      <c r="H11850" s="220"/>
      <c r="I11850" s="220"/>
      <c r="J11850" s="220"/>
      <c r="K11850" s="220"/>
      <c r="L11850" s="220"/>
      <c r="M11850" s="326"/>
      <c r="N11850" s="220"/>
      <c r="O11850" s="220"/>
      <c r="P11850" s="220"/>
      <c r="Q11850" s="326"/>
      <c r="R11850" s="326"/>
      <c r="S11850" s="326"/>
      <c r="T11850" s="326"/>
    </row>
    <row r="11851" spans="1:20">
      <c r="A11851" s="220"/>
      <c r="B11851" s="220"/>
      <c r="C11851" s="220"/>
      <c r="D11851" s="220"/>
      <c r="E11851" s="220"/>
      <c r="F11851" s="220"/>
      <c r="G11851" s="220"/>
      <c r="H11851" s="220"/>
      <c r="I11851" s="220"/>
      <c r="J11851" s="220"/>
      <c r="K11851" s="220"/>
      <c r="L11851" s="220"/>
      <c r="M11851" s="326"/>
      <c r="N11851" s="220"/>
      <c r="O11851" s="220"/>
      <c r="P11851" s="220"/>
      <c r="Q11851" s="326"/>
      <c r="R11851" s="326"/>
      <c r="S11851" s="326"/>
      <c r="T11851" s="326"/>
    </row>
    <row r="11852" spans="1:20">
      <c r="A11852" s="220"/>
      <c r="B11852" s="220"/>
      <c r="C11852" s="220"/>
      <c r="D11852" s="220"/>
      <c r="E11852" s="220"/>
      <c r="F11852" s="220"/>
      <c r="G11852" s="220"/>
      <c r="H11852" s="220"/>
      <c r="I11852" s="220"/>
      <c r="J11852" s="220"/>
      <c r="K11852" s="220"/>
      <c r="L11852" s="220"/>
      <c r="M11852" s="326"/>
      <c r="N11852" s="220"/>
      <c r="O11852" s="220"/>
      <c r="P11852" s="220"/>
      <c r="Q11852" s="326"/>
      <c r="R11852" s="326"/>
      <c r="S11852" s="326"/>
      <c r="T11852" s="326"/>
    </row>
    <row r="11853" spans="1:20">
      <c r="A11853" s="220"/>
      <c r="B11853" s="220"/>
      <c r="C11853" s="220"/>
      <c r="D11853" s="220"/>
      <c r="E11853" s="220"/>
      <c r="F11853" s="220"/>
      <c r="G11853" s="220"/>
      <c r="H11853" s="220"/>
      <c r="I11853" s="220"/>
      <c r="J11853" s="220"/>
      <c r="K11853" s="220"/>
      <c r="L11853" s="220"/>
      <c r="M11853" s="326"/>
      <c r="N11853" s="220"/>
      <c r="O11853" s="220"/>
      <c r="P11853" s="220"/>
      <c r="Q11853" s="326"/>
      <c r="R11853" s="326"/>
      <c r="S11853" s="326"/>
      <c r="T11853" s="326"/>
    </row>
    <row r="11854" spans="1:20">
      <c r="A11854" s="220"/>
      <c r="B11854" s="220"/>
      <c r="C11854" s="220"/>
      <c r="D11854" s="220"/>
      <c r="E11854" s="220"/>
      <c r="F11854" s="220"/>
      <c r="G11854" s="220"/>
      <c r="H11854" s="220"/>
      <c r="I11854" s="220"/>
      <c r="J11854" s="220"/>
      <c r="K11854" s="220"/>
      <c r="L11854" s="220"/>
      <c r="M11854" s="326"/>
      <c r="N11854" s="220"/>
      <c r="O11854" s="220"/>
      <c r="P11854" s="220"/>
      <c r="Q11854" s="326"/>
      <c r="R11854" s="326"/>
      <c r="S11854" s="326"/>
      <c r="T11854" s="326"/>
    </row>
    <row r="11855" spans="1:20">
      <c r="A11855" s="220"/>
      <c r="B11855" s="220"/>
      <c r="C11855" s="220"/>
      <c r="D11855" s="220"/>
      <c r="E11855" s="220"/>
      <c r="F11855" s="220"/>
      <c r="G11855" s="220"/>
      <c r="H11855" s="220"/>
      <c r="I11855" s="220"/>
      <c r="J11855" s="220"/>
      <c r="K11855" s="220"/>
      <c r="L11855" s="220"/>
      <c r="M11855" s="326"/>
      <c r="N11855" s="220"/>
      <c r="O11855" s="220"/>
      <c r="P11855" s="220"/>
      <c r="Q11855" s="326"/>
      <c r="R11855" s="326"/>
      <c r="S11855" s="326"/>
      <c r="T11855" s="326"/>
    </row>
    <row r="11856" spans="1:20">
      <c r="A11856" s="220"/>
      <c r="B11856" s="220"/>
      <c r="C11856" s="220"/>
      <c r="D11856" s="220"/>
      <c r="E11856" s="220"/>
      <c r="F11856" s="220"/>
      <c r="G11856" s="220"/>
      <c r="H11856" s="220"/>
      <c r="I11856" s="220"/>
      <c r="J11856" s="220"/>
      <c r="K11856" s="220"/>
      <c r="L11856" s="220"/>
      <c r="M11856" s="326"/>
      <c r="N11856" s="220"/>
      <c r="O11856" s="220"/>
      <c r="P11856" s="220"/>
      <c r="Q11856" s="326"/>
      <c r="R11856" s="326"/>
      <c r="S11856" s="326"/>
      <c r="T11856" s="326"/>
    </row>
    <row r="11857" spans="1:20">
      <c r="A11857" s="220"/>
      <c r="B11857" s="220"/>
      <c r="C11857" s="220"/>
      <c r="D11857" s="220"/>
      <c r="E11857" s="220"/>
      <c r="F11857" s="220"/>
      <c r="G11857" s="220"/>
      <c r="H11857" s="220"/>
      <c r="I11857" s="220"/>
      <c r="J11857" s="220"/>
      <c r="K11857" s="220"/>
      <c r="L11857" s="220"/>
      <c r="M11857" s="326"/>
      <c r="N11857" s="220"/>
      <c r="O11857" s="220"/>
      <c r="P11857" s="220"/>
      <c r="Q11857" s="326"/>
      <c r="R11857" s="326"/>
      <c r="S11857" s="326"/>
      <c r="T11857" s="326"/>
    </row>
    <row r="11858" spans="1:20">
      <c r="A11858" s="220"/>
      <c r="B11858" s="220"/>
      <c r="C11858" s="220"/>
      <c r="D11858" s="220"/>
      <c r="E11858" s="220"/>
      <c r="F11858" s="220"/>
      <c r="G11858" s="220"/>
      <c r="H11858" s="220"/>
      <c r="I11858" s="220"/>
      <c r="J11858" s="220"/>
      <c r="K11858" s="220"/>
      <c r="L11858" s="220"/>
      <c r="M11858" s="326"/>
      <c r="N11858" s="220"/>
      <c r="O11858" s="220"/>
      <c r="P11858" s="220"/>
      <c r="Q11858" s="326"/>
      <c r="R11858" s="326"/>
      <c r="S11858" s="326"/>
      <c r="T11858" s="326"/>
    </row>
    <row r="11859" spans="1:20">
      <c r="A11859" s="220"/>
      <c r="B11859" s="220"/>
      <c r="C11859" s="220"/>
      <c r="D11859" s="220"/>
      <c r="E11859" s="220"/>
      <c r="F11859" s="220"/>
      <c r="G11859" s="220"/>
      <c r="H11859" s="220"/>
      <c r="I11859" s="220"/>
      <c r="J11859" s="220"/>
      <c r="K11859" s="220"/>
      <c r="L11859" s="220"/>
      <c r="M11859" s="326"/>
      <c r="N11859" s="220"/>
      <c r="O11859" s="220"/>
      <c r="P11859" s="220"/>
      <c r="Q11859" s="326"/>
      <c r="R11859" s="326"/>
      <c r="S11859" s="326"/>
      <c r="T11859" s="326"/>
    </row>
    <row r="11860" spans="1:20">
      <c r="A11860" s="220"/>
      <c r="B11860" s="220"/>
      <c r="C11860" s="220"/>
      <c r="D11860" s="220"/>
      <c r="E11860" s="220"/>
      <c r="F11860" s="220"/>
      <c r="G11860" s="220"/>
      <c r="H11860" s="220"/>
      <c r="I11860" s="220"/>
      <c r="J11860" s="220"/>
      <c r="K11860" s="220"/>
      <c r="L11860" s="220"/>
      <c r="M11860" s="326"/>
      <c r="N11860" s="220"/>
      <c r="O11860" s="220"/>
      <c r="P11860" s="220"/>
      <c r="Q11860" s="326"/>
      <c r="R11860" s="326"/>
      <c r="S11860" s="326"/>
      <c r="T11860" s="326"/>
    </row>
    <row r="11861" spans="1:20">
      <c r="A11861" s="220"/>
      <c r="B11861" s="220"/>
      <c r="C11861" s="220"/>
      <c r="D11861" s="220"/>
      <c r="E11861" s="220"/>
      <c r="F11861" s="220"/>
      <c r="G11861" s="220"/>
      <c r="H11861" s="220"/>
      <c r="I11861" s="220"/>
      <c r="J11861" s="220"/>
      <c r="K11861" s="220"/>
      <c r="L11861" s="220"/>
      <c r="M11861" s="326"/>
      <c r="N11861" s="220"/>
      <c r="O11861" s="220"/>
      <c r="P11861" s="220"/>
      <c r="Q11861" s="326"/>
      <c r="R11861" s="326"/>
      <c r="S11861" s="326"/>
      <c r="T11861" s="326"/>
    </row>
    <row r="11862" spans="1:20">
      <c r="A11862" s="220"/>
      <c r="B11862" s="220"/>
      <c r="C11862" s="220"/>
      <c r="D11862" s="220"/>
      <c r="E11862" s="220"/>
      <c r="F11862" s="220"/>
      <c r="G11862" s="220"/>
      <c r="H11862" s="220"/>
      <c r="I11862" s="220"/>
      <c r="J11862" s="220"/>
      <c r="K11862" s="220"/>
      <c r="L11862" s="220"/>
      <c r="M11862" s="326"/>
      <c r="N11862" s="220"/>
      <c r="O11862" s="220"/>
      <c r="P11862" s="220"/>
      <c r="Q11862" s="326"/>
      <c r="R11862" s="326"/>
      <c r="S11862" s="326"/>
      <c r="T11862" s="326"/>
    </row>
    <row r="11863" spans="1:20">
      <c r="A11863" s="220"/>
      <c r="B11863" s="220"/>
      <c r="C11863" s="220"/>
      <c r="D11863" s="220"/>
      <c r="E11863" s="220"/>
      <c r="F11863" s="220"/>
      <c r="G11863" s="220"/>
      <c r="H11863" s="220"/>
      <c r="I11863" s="220"/>
      <c r="J11863" s="220"/>
      <c r="K11863" s="220"/>
      <c r="L11863" s="220"/>
      <c r="M11863" s="326"/>
      <c r="N11863" s="220"/>
      <c r="O11863" s="220"/>
      <c r="P11863" s="220"/>
      <c r="Q11863" s="326"/>
      <c r="R11863" s="326"/>
      <c r="S11863" s="326"/>
      <c r="T11863" s="326"/>
    </row>
    <row r="11864" spans="1:20">
      <c r="A11864" s="220"/>
      <c r="B11864" s="220"/>
      <c r="C11864" s="220"/>
      <c r="D11864" s="220"/>
      <c r="E11864" s="220"/>
      <c r="F11864" s="220"/>
      <c r="G11864" s="220"/>
      <c r="H11864" s="220"/>
      <c r="I11864" s="220"/>
      <c r="J11864" s="220"/>
      <c r="K11864" s="220"/>
      <c r="L11864" s="220"/>
      <c r="M11864" s="326"/>
      <c r="N11864" s="220"/>
      <c r="O11864" s="220"/>
      <c r="P11864" s="220"/>
      <c r="Q11864" s="326"/>
      <c r="R11864" s="326"/>
      <c r="S11864" s="326"/>
      <c r="T11864" s="326"/>
    </row>
    <row r="11865" spans="1:20">
      <c r="A11865" s="220"/>
      <c r="B11865" s="220"/>
      <c r="C11865" s="220"/>
      <c r="D11865" s="220"/>
      <c r="E11865" s="220"/>
      <c r="F11865" s="220"/>
      <c r="G11865" s="220"/>
      <c r="H11865" s="220"/>
      <c r="I11865" s="220"/>
      <c r="J11865" s="220"/>
      <c r="K11865" s="220"/>
      <c r="L11865" s="220"/>
      <c r="M11865" s="326"/>
      <c r="N11865" s="220"/>
      <c r="O11865" s="220"/>
      <c r="P11865" s="220"/>
      <c r="Q11865" s="326"/>
      <c r="R11865" s="326"/>
      <c r="S11865" s="326"/>
      <c r="T11865" s="326"/>
    </row>
    <row r="11866" spans="1:20">
      <c r="A11866" s="220"/>
      <c r="B11866" s="220"/>
      <c r="C11866" s="220"/>
      <c r="D11866" s="220"/>
      <c r="E11866" s="220"/>
      <c r="F11866" s="220"/>
      <c r="G11866" s="220"/>
      <c r="H11866" s="220"/>
      <c r="I11866" s="220"/>
      <c r="J11866" s="220"/>
      <c r="K11866" s="220"/>
      <c r="L11866" s="220"/>
      <c r="M11866" s="326"/>
      <c r="N11866" s="220"/>
      <c r="O11866" s="220"/>
      <c r="P11866" s="220"/>
      <c r="Q11866" s="326"/>
      <c r="R11866" s="326"/>
      <c r="S11866" s="326"/>
      <c r="T11866" s="326"/>
    </row>
    <row r="11867" spans="1:20">
      <c r="A11867" s="220"/>
      <c r="B11867" s="220"/>
      <c r="C11867" s="220"/>
      <c r="D11867" s="220"/>
      <c r="E11867" s="220"/>
      <c r="F11867" s="220"/>
      <c r="G11867" s="220"/>
      <c r="H11867" s="220"/>
      <c r="I11867" s="220"/>
      <c r="J11867" s="220"/>
      <c r="K11867" s="220"/>
      <c r="L11867" s="220"/>
      <c r="M11867" s="326"/>
      <c r="N11867" s="220"/>
      <c r="O11867" s="220"/>
      <c r="P11867" s="220"/>
      <c r="Q11867" s="326"/>
      <c r="R11867" s="326"/>
      <c r="S11867" s="326"/>
      <c r="T11867" s="326"/>
    </row>
    <row r="11868" spans="1:20">
      <c r="A11868" s="220"/>
      <c r="B11868" s="220"/>
      <c r="C11868" s="220"/>
      <c r="D11868" s="220"/>
      <c r="E11868" s="220"/>
      <c r="F11868" s="220"/>
      <c r="G11868" s="220"/>
      <c r="H11868" s="220"/>
      <c r="I11868" s="220"/>
      <c r="J11868" s="220"/>
      <c r="K11868" s="220"/>
      <c r="L11868" s="220"/>
      <c r="M11868" s="326"/>
      <c r="N11868" s="220"/>
      <c r="O11868" s="220"/>
      <c r="P11868" s="220"/>
      <c r="Q11868" s="326"/>
      <c r="R11868" s="326"/>
      <c r="S11868" s="326"/>
      <c r="T11868" s="326"/>
    </row>
    <row r="11869" spans="1:20">
      <c r="A11869" s="220"/>
      <c r="B11869" s="220"/>
      <c r="C11869" s="220"/>
      <c r="D11869" s="220"/>
      <c r="E11869" s="220"/>
      <c r="F11869" s="220"/>
      <c r="G11869" s="220"/>
      <c r="H11869" s="220"/>
      <c r="I11869" s="220"/>
      <c r="J11869" s="220"/>
      <c r="K11869" s="220"/>
      <c r="L11869" s="220"/>
      <c r="M11869" s="326"/>
      <c r="N11869" s="220"/>
      <c r="O11869" s="220"/>
      <c r="P11869" s="220"/>
      <c r="Q11869" s="326"/>
      <c r="R11869" s="326"/>
      <c r="S11869" s="326"/>
      <c r="T11869" s="326"/>
    </row>
    <row r="11870" spans="1:20">
      <c r="A11870" s="220"/>
      <c r="B11870" s="220"/>
      <c r="C11870" s="220"/>
      <c r="D11870" s="220"/>
      <c r="E11870" s="220"/>
      <c r="F11870" s="220"/>
      <c r="G11870" s="220"/>
      <c r="H11870" s="220"/>
      <c r="I11870" s="220"/>
      <c r="J11870" s="220"/>
      <c r="K11870" s="220"/>
      <c r="L11870" s="220"/>
      <c r="M11870" s="326"/>
      <c r="N11870" s="220"/>
      <c r="O11870" s="220"/>
      <c r="P11870" s="220"/>
      <c r="Q11870" s="326"/>
      <c r="R11870" s="326"/>
      <c r="S11870" s="326"/>
      <c r="T11870" s="326"/>
    </row>
    <row r="11871" spans="1:20">
      <c r="A11871" s="220"/>
      <c r="B11871" s="220"/>
      <c r="C11871" s="220"/>
      <c r="D11871" s="220"/>
      <c r="E11871" s="220"/>
      <c r="F11871" s="220"/>
      <c r="G11871" s="220"/>
      <c r="H11871" s="220"/>
      <c r="I11871" s="220"/>
      <c r="J11871" s="220"/>
      <c r="K11871" s="220"/>
      <c r="L11871" s="220"/>
      <c r="M11871" s="326"/>
      <c r="N11871" s="220"/>
      <c r="O11871" s="220"/>
      <c r="P11871" s="220"/>
      <c r="Q11871" s="326"/>
      <c r="R11871" s="326"/>
      <c r="S11871" s="326"/>
      <c r="T11871" s="326"/>
    </row>
    <row r="11872" spans="1:20">
      <c r="A11872" s="220"/>
      <c r="B11872" s="220"/>
      <c r="C11872" s="220"/>
      <c r="D11872" s="220"/>
      <c r="E11872" s="220"/>
      <c r="F11872" s="220"/>
      <c r="G11872" s="220"/>
      <c r="H11872" s="220"/>
      <c r="I11872" s="220"/>
      <c r="J11872" s="220"/>
      <c r="K11872" s="220"/>
      <c r="L11872" s="220"/>
      <c r="M11872" s="326"/>
      <c r="N11872" s="220"/>
      <c r="O11872" s="220"/>
      <c r="P11872" s="220"/>
      <c r="Q11872" s="326"/>
      <c r="R11872" s="326"/>
      <c r="S11872" s="326"/>
      <c r="T11872" s="326"/>
    </row>
    <row r="11873" spans="1:20">
      <c r="A11873" s="220"/>
      <c r="B11873" s="220"/>
      <c r="C11873" s="220"/>
      <c r="D11873" s="220"/>
      <c r="E11873" s="220"/>
      <c r="F11873" s="220"/>
      <c r="G11873" s="220"/>
      <c r="H11873" s="220"/>
      <c r="I11873" s="220"/>
      <c r="J11873" s="220"/>
      <c r="K11873" s="220"/>
      <c r="L11873" s="220"/>
      <c r="M11873" s="326"/>
      <c r="N11873" s="220"/>
      <c r="O11873" s="220"/>
      <c r="P11873" s="220"/>
      <c r="Q11873" s="326"/>
      <c r="R11873" s="326"/>
      <c r="S11873" s="326"/>
      <c r="T11873" s="326"/>
    </row>
    <row r="11874" spans="1:20">
      <c r="A11874" s="220"/>
      <c r="B11874" s="220"/>
      <c r="C11874" s="220"/>
      <c r="D11874" s="220"/>
      <c r="E11874" s="220"/>
      <c r="F11874" s="220"/>
      <c r="G11874" s="220"/>
      <c r="H11874" s="220"/>
      <c r="I11874" s="220"/>
      <c r="J11874" s="220"/>
      <c r="K11874" s="220"/>
      <c r="L11874" s="220"/>
      <c r="M11874" s="326"/>
      <c r="N11874" s="220"/>
      <c r="O11874" s="220"/>
      <c r="P11874" s="220"/>
      <c r="Q11874" s="326"/>
      <c r="R11874" s="326"/>
      <c r="S11874" s="326"/>
      <c r="T11874" s="326"/>
    </row>
    <row r="11875" spans="1:20">
      <c r="A11875" s="220"/>
      <c r="B11875" s="220"/>
      <c r="C11875" s="220"/>
      <c r="D11875" s="220"/>
      <c r="E11875" s="220"/>
      <c r="F11875" s="220"/>
      <c r="G11875" s="220"/>
      <c r="H11875" s="220"/>
      <c r="I11875" s="220"/>
      <c r="J11875" s="220"/>
      <c r="K11875" s="220"/>
      <c r="L11875" s="220"/>
      <c r="M11875" s="326"/>
      <c r="N11875" s="220"/>
      <c r="O11875" s="220"/>
      <c r="P11875" s="220"/>
      <c r="Q11875" s="326"/>
      <c r="R11875" s="326"/>
      <c r="S11875" s="326"/>
      <c r="T11875" s="326"/>
    </row>
    <row r="11876" spans="1:20">
      <c r="A11876" s="220"/>
      <c r="B11876" s="220"/>
      <c r="C11876" s="220"/>
      <c r="D11876" s="220"/>
      <c r="E11876" s="220"/>
      <c r="F11876" s="220"/>
      <c r="G11876" s="220"/>
      <c r="H11876" s="220"/>
      <c r="I11876" s="220"/>
      <c r="J11876" s="220"/>
      <c r="K11876" s="220"/>
      <c r="L11876" s="220"/>
      <c r="M11876" s="326"/>
      <c r="N11876" s="220"/>
      <c r="O11876" s="220"/>
      <c r="P11876" s="220"/>
      <c r="Q11876" s="326"/>
      <c r="R11876" s="326"/>
      <c r="S11876" s="326"/>
      <c r="T11876" s="326"/>
    </row>
    <row r="11877" spans="1:20">
      <c r="A11877" s="220"/>
      <c r="B11877" s="220"/>
      <c r="C11877" s="220"/>
      <c r="D11877" s="220"/>
      <c r="E11877" s="220"/>
      <c r="F11877" s="220"/>
      <c r="G11877" s="220"/>
      <c r="H11877" s="220"/>
      <c r="I11877" s="220"/>
      <c r="J11877" s="220"/>
      <c r="K11877" s="220"/>
      <c r="L11877" s="220"/>
      <c r="M11877" s="326"/>
      <c r="N11877" s="220"/>
      <c r="O11877" s="220"/>
      <c r="P11877" s="220"/>
      <c r="Q11877" s="326"/>
      <c r="R11877" s="326"/>
      <c r="S11877" s="326"/>
      <c r="T11877" s="326"/>
    </row>
    <row r="11878" spans="1:20">
      <c r="A11878" s="220"/>
      <c r="B11878" s="220"/>
      <c r="C11878" s="220"/>
      <c r="D11878" s="220"/>
      <c r="E11878" s="220"/>
      <c r="F11878" s="220"/>
      <c r="G11878" s="220"/>
      <c r="H11878" s="220"/>
      <c r="I11878" s="220"/>
      <c r="J11878" s="220"/>
      <c r="K11878" s="220"/>
      <c r="L11878" s="220"/>
      <c r="M11878" s="326"/>
      <c r="N11878" s="220"/>
      <c r="O11878" s="220"/>
      <c r="P11878" s="220"/>
      <c r="Q11878" s="326"/>
      <c r="R11878" s="326"/>
      <c r="S11878" s="326"/>
      <c r="T11878" s="326"/>
    </row>
    <row r="11879" spans="1:20">
      <c r="A11879" s="220"/>
      <c r="B11879" s="220"/>
      <c r="C11879" s="220"/>
      <c r="D11879" s="220"/>
      <c r="E11879" s="220"/>
      <c r="F11879" s="220"/>
      <c r="G11879" s="220"/>
      <c r="H11879" s="220"/>
      <c r="I11879" s="220"/>
      <c r="J11879" s="220"/>
      <c r="K11879" s="220"/>
      <c r="L11879" s="220"/>
      <c r="M11879" s="326"/>
      <c r="N11879" s="220"/>
      <c r="O11879" s="220"/>
      <c r="P11879" s="220"/>
      <c r="Q11879" s="326"/>
      <c r="R11879" s="326"/>
      <c r="S11879" s="326"/>
      <c r="T11879" s="326"/>
    </row>
    <row r="11880" spans="1:20">
      <c r="A11880" s="220"/>
      <c r="B11880" s="220"/>
      <c r="C11880" s="220"/>
      <c r="D11880" s="220"/>
      <c r="E11880" s="220"/>
      <c r="F11880" s="220"/>
      <c r="G11880" s="220"/>
      <c r="H11880" s="220"/>
      <c r="I11880" s="220"/>
      <c r="J11880" s="220"/>
      <c r="K11880" s="220"/>
      <c r="L11880" s="220"/>
      <c r="M11880" s="326"/>
      <c r="N11880" s="220"/>
      <c r="O11880" s="220"/>
      <c r="P11880" s="220"/>
      <c r="Q11880" s="326"/>
      <c r="R11880" s="326"/>
      <c r="S11880" s="326"/>
      <c r="T11880" s="326"/>
    </row>
    <row r="11881" spans="1:20">
      <c r="A11881" s="220"/>
      <c r="B11881" s="220"/>
      <c r="C11881" s="220"/>
      <c r="D11881" s="220"/>
      <c r="E11881" s="220"/>
      <c r="F11881" s="220"/>
      <c r="G11881" s="220"/>
      <c r="H11881" s="220"/>
      <c r="I11881" s="220"/>
      <c r="J11881" s="220"/>
      <c r="K11881" s="220"/>
      <c r="L11881" s="220"/>
      <c r="M11881" s="326"/>
      <c r="N11881" s="220"/>
      <c r="O11881" s="220"/>
      <c r="P11881" s="220"/>
      <c r="Q11881" s="326"/>
      <c r="R11881" s="326"/>
      <c r="S11881" s="326"/>
      <c r="T11881" s="326"/>
    </row>
    <row r="11882" spans="1:20">
      <c r="A11882" s="220"/>
      <c r="B11882" s="220"/>
      <c r="C11882" s="220"/>
      <c r="D11882" s="220"/>
      <c r="E11882" s="220"/>
      <c r="F11882" s="220"/>
      <c r="G11882" s="220"/>
      <c r="H11882" s="220"/>
      <c r="I11882" s="220"/>
      <c r="J11882" s="220"/>
      <c r="K11882" s="220"/>
      <c r="L11882" s="220"/>
      <c r="M11882" s="326"/>
      <c r="N11882" s="220"/>
      <c r="O11882" s="220"/>
      <c r="P11882" s="220"/>
      <c r="Q11882" s="326"/>
      <c r="R11882" s="326"/>
      <c r="S11882" s="326"/>
      <c r="T11882" s="326"/>
    </row>
    <row r="11883" spans="1:20">
      <c r="A11883" s="220"/>
      <c r="B11883" s="220"/>
      <c r="C11883" s="220"/>
      <c r="D11883" s="220"/>
      <c r="E11883" s="220"/>
      <c r="F11883" s="220"/>
      <c r="G11883" s="220"/>
      <c r="H11883" s="220"/>
      <c r="I11883" s="220"/>
      <c r="J11883" s="220"/>
      <c r="K11883" s="220"/>
      <c r="L11883" s="220"/>
      <c r="M11883" s="326"/>
      <c r="N11883" s="220"/>
      <c r="O11883" s="220"/>
      <c r="P11883" s="220"/>
      <c r="Q11883" s="326"/>
      <c r="R11883" s="326"/>
      <c r="S11883" s="326"/>
      <c r="T11883" s="326"/>
    </row>
    <row r="11884" spans="1:20">
      <c r="A11884" s="220"/>
      <c r="B11884" s="220"/>
      <c r="C11884" s="220"/>
      <c r="D11884" s="220"/>
      <c r="E11884" s="220"/>
      <c r="F11884" s="220"/>
      <c r="G11884" s="220"/>
      <c r="H11884" s="220"/>
      <c r="I11884" s="220"/>
      <c r="J11884" s="220"/>
      <c r="K11884" s="220"/>
      <c r="L11884" s="220"/>
      <c r="M11884" s="326"/>
      <c r="N11884" s="220"/>
      <c r="O11884" s="220"/>
      <c r="P11884" s="220"/>
      <c r="Q11884" s="326"/>
      <c r="R11884" s="326"/>
      <c r="S11884" s="326"/>
      <c r="T11884" s="326"/>
    </row>
    <row r="11885" spans="1:20">
      <c r="A11885" s="220"/>
      <c r="B11885" s="220"/>
      <c r="C11885" s="220"/>
      <c r="D11885" s="220"/>
      <c r="E11885" s="220"/>
      <c r="F11885" s="220"/>
      <c r="G11885" s="220"/>
      <c r="H11885" s="220"/>
      <c r="I11885" s="220"/>
      <c r="J11885" s="220"/>
      <c r="K11885" s="220"/>
      <c r="L11885" s="220"/>
      <c r="M11885" s="326"/>
      <c r="N11885" s="220"/>
      <c r="O11885" s="220"/>
      <c r="P11885" s="220"/>
      <c r="Q11885" s="326"/>
      <c r="R11885" s="326"/>
      <c r="S11885" s="326"/>
      <c r="T11885" s="326"/>
    </row>
    <row r="11886" spans="1:20">
      <c r="A11886" s="220"/>
      <c r="B11886" s="220"/>
      <c r="C11886" s="220"/>
      <c r="D11886" s="220"/>
      <c r="E11886" s="220"/>
      <c r="F11886" s="220"/>
      <c r="G11886" s="220"/>
      <c r="H11886" s="220"/>
      <c r="I11886" s="220"/>
      <c r="J11886" s="220"/>
      <c r="K11886" s="220"/>
      <c r="L11886" s="220"/>
      <c r="M11886" s="326"/>
      <c r="N11886" s="220"/>
      <c r="O11886" s="220"/>
      <c r="P11886" s="220"/>
      <c r="Q11886" s="326"/>
      <c r="R11886" s="326"/>
      <c r="S11886" s="326"/>
      <c r="T11886" s="326"/>
    </row>
    <row r="11887" spans="1:20">
      <c r="A11887" s="220"/>
      <c r="B11887" s="220"/>
      <c r="C11887" s="220"/>
      <c r="D11887" s="220"/>
      <c r="E11887" s="220"/>
      <c r="F11887" s="220"/>
      <c r="G11887" s="220"/>
      <c r="H11887" s="220"/>
      <c r="I11887" s="220"/>
      <c r="J11887" s="220"/>
      <c r="K11887" s="220"/>
      <c r="L11887" s="220"/>
      <c r="M11887" s="326"/>
      <c r="N11887" s="220"/>
      <c r="O11887" s="220"/>
      <c r="P11887" s="220"/>
      <c r="Q11887" s="326"/>
      <c r="R11887" s="326"/>
      <c r="S11887" s="326"/>
      <c r="T11887" s="326"/>
    </row>
    <row r="11888" spans="1:20">
      <c r="A11888" s="220"/>
      <c r="B11888" s="220"/>
      <c r="C11888" s="220"/>
      <c r="D11888" s="220"/>
      <c r="E11888" s="220"/>
      <c r="F11888" s="220"/>
      <c r="G11888" s="220"/>
      <c r="H11888" s="220"/>
      <c r="I11888" s="220"/>
      <c r="J11888" s="220"/>
      <c r="K11888" s="220"/>
      <c r="L11888" s="220"/>
      <c r="M11888" s="326"/>
      <c r="N11888" s="220"/>
      <c r="O11888" s="220"/>
      <c r="P11888" s="220"/>
      <c r="Q11888" s="326"/>
      <c r="R11888" s="326"/>
      <c r="S11888" s="326"/>
      <c r="T11888" s="326"/>
    </row>
    <row r="11889" spans="1:20">
      <c r="A11889" s="220"/>
      <c r="B11889" s="220"/>
      <c r="C11889" s="220"/>
      <c r="D11889" s="220"/>
      <c r="E11889" s="220"/>
      <c r="F11889" s="220"/>
      <c r="G11889" s="220"/>
      <c r="H11889" s="220"/>
      <c r="I11889" s="220"/>
      <c r="J11889" s="220"/>
      <c r="K11889" s="220"/>
      <c r="L11889" s="220"/>
      <c r="M11889" s="326"/>
      <c r="N11889" s="220"/>
      <c r="O11889" s="220"/>
      <c r="P11889" s="220"/>
      <c r="Q11889" s="326"/>
      <c r="R11889" s="326"/>
      <c r="S11889" s="326"/>
      <c r="T11889" s="326"/>
    </row>
    <row r="11890" spans="1:20">
      <c r="A11890" s="220"/>
      <c r="B11890" s="220"/>
      <c r="C11890" s="220"/>
      <c r="D11890" s="220"/>
      <c r="E11890" s="220"/>
      <c r="F11890" s="220"/>
      <c r="G11890" s="220"/>
      <c r="H11890" s="220"/>
      <c r="I11890" s="220"/>
      <c r="J11890" s="220"/>
      <c r="K11890" s="220"/>
      <c r="L11890" s="220"/>
      <c r="M11890" s="326"/>
      <c r="N11890" s="220"/>
      <c r="O11890" s="220"/>
      <c r="P11890" s="220"/>
      <c r="Q11890" s="326"/>
      <c r="R11890" s="326"/>
      <c r="S11890" s="326"/>
      <c r="T11890" s="326"/>
    </row>
    <row r="11891" spans="1:20">
      <c r="A11891" s="220"/>
      <c r="B11891" s="220"/>
      <c r="C11891" s="220"/>
      <c r="D11891" s="220"/>
      <c r="E11891" s="220"/>
      <c r="F11891" s="220"/>
      <c r="G11891" s="220"/>
      <c r="H11891" s="220"/>
      <c r="I11891" s="220"/>
      <c r="J11891" s="220"/>
      <c r="K11891" s="220"/>
      <c r="L11891" s="220"/>
      <c r="M11891" s="326"/>
      <c r="N11891" s="220"/>
      <c r="O11891" s="220"/>
      <c r="P11891" s="220"/>
      <c r="Q11891" s="326"/>
      <c r="R11891" s="326"/>
      <c r="S11891" s="326"/>
      <c r="T11891" s="326"/>
    </row>
    <row r="11892" spans="1:20">
      <c r="A11892" s="220"/>
      <c r="B11892" s="220"/>
      <c r="C11892" s="220"/>
      <c r="D11892" s="220"/>
      <c r="E11892" s="220"/>
      <c r="F11892" s="220"/>
      <c r="G11892" s="220"/>
      <c r="H11892" s="220"/>
      <c r="I11892" s="220"/>
      <c r="J11892" s="220"/>
      <c r="K11892" s="220"/>
      <c r="L11892" s="220"/>
      <c r="M11892" s="326"/>
      <c r="N11892" s="220"/>
      <c r="O11892" s="220"/>
      <c r="P11892" s="220"/>
      <c r="Q11892" s="326"/>
      <c r="R11892" s="326"/>
      <c r="S11892" s="326"/>
      <c r="T11892" s="326"/>
    </row>
    <row r="11893" spans="1:20">
      <c r="A11893" s="220"/>
      <c r="B11893" s="220"/>
      <c r="C11893" s="220"/>
      <c r="D11893" s="220"/>
      <c r="E11893" s="220"/>
      <c r="F11893" s="220"/>
      <c r="G11893" s="220"/>
      <c r="H11893" s="220"/>
      <c r="I11893" s="220"/>
      <c r="J11893" s="220"/>
      <c r="K11893" s="220"/>
      <c r="L11893" s="220"/>
      <c r="M11893" s="326"/>
      <c r="N11893" s="220"/>
      <c r="O11893" s="220"/>
      <c r="P11893" s="220"/>
      <c r="Q11893" s="326"/>
      <c r="R11893" s="326"/>
      <c r="S11893" s="326"/>
      <c r="T11893" s="326"/>
    </row>
    <row r="11894" spans="1:20">
      <c r="A11894" s="220"/>
      <c r="B11894" s="220"/>
      <c r="C11894" s="220"/>
      <c r="D11894" s="220"/>
      <c r="E11894" s="220"/>
      <c r="F11894" s="220"/>
      <c r="G11894" s="220"/>
      <c r="H11894" s="220"/>
      <c r="I11894" s="220"/>
      <c r="J11894" s="220"/>
      <c r="K11894" s="220"/>
      <c r="L11894" s="220"/>
      <c r="M11894" s="326"/>
      <c r="N11894" s="220"/>
      <c r="O11894" s="220"/>
      <c r="P11894" s="220"/>
      <c r="Q11894" s="326"/>
      <c r="R11894" s="326"/>
      <c r="S11894" s="326"/>
      <c r="T11894" s="326"/>
    </row>
    <row r="11895" spans="1:20">
      <c r="A11895" s="220"/>
      <c r="B11895" s="220"/>
      <c r="C11895" s="220"/>
      <c r="D11895" s="220"/>
      <c r="E11895" s="220"/>
      <c r="F11895" s="220"/>
      <c r="G11895" s="220"/>
      <c r="H11895" s="220"/>
      <c r="I11895" s="220"/>
      <c r="J11895" s="220"/>
      <c r="K11895" s="220"/>
      <c r="L11895" s="220"/>
      <c r="M11895" s="326"/>
      <c r="N11895" s="220"/>
      <c r="O11895" s="220"/>
      <c r="P11895" s="220"/>
      <c r="Q11895" s="326"/>
      <c r="R11895" s="326"/>
      <c r="S11895" s="326"/>
      <c r="T11895" s="326"/>
    </row>
    <row r="11896" spans="1:20">
      <c r="A11896" s="220"/>
      <c r="B11896" s="220"/>
      <c r="C11896" s="220"/>
      <c r="D11896" s="220"/>
      <c r="E11896" s="220"/>
      <c r="F11896" s="220"/>
      <c r="G11896" s="220"/>
      <c r="H11896" s="220"/>
      <c r="I11896" s="220"/>
      <c r="J11896" s="220"/>
      <c r="K11896" s="220"/>
      <c r="L11896" s="220"/>
      <c r="M11896" s="326"/>
      <c r="N11896" s="220"/>
      <c r="O11896" s="220"/>
      <c r="P11896" s="220"/>
      <c r="Q11896" s="326"/>
      <c r="R11896" s="326"/>
      <c r="S11896" s="326"/>
      <c r="T11896" s="326"/>
    </row>
    <row r="11897" spans="1:20">
      <c r="A11897" s="220"/>
      <c r="B11897" s="220"/>
      <c r="C11897" s="220"/>
      <c r="D11897" s="220"/>
      <c r="E11897" s="220"/>
      <c r="F11897" s="220"/>
      <c r="G11897" s="220"/>
      <c r="H11897" s="220"/>
      <c r="I11897" s="220"/>
      <c r="J11897" s="220"/>
      <c r="K11897" s="220"/>
      <c r="L11897" s="220"/>
      <c r="M11897" s="326"/>
      <c r="N11897" s="220"/>
      <c r="O11897" s="220"/>
      <c r="P11897" s="220"/>
      <c r="Q11897" s="326"/>
      <c r="R11897" s="326"/>
      <c r="S11897" s="326"/>
      <c r="T11897" s="326"/>
    </row>
    <row r="11898" spans="1:20">
      <c r="A11898" s="220"/>
      <c r="B11898" s="220"/>
      <c r="C11898" s="220"/>
      <c r="D11898" s="220"/>
      <c r="E11898" s="220"/>
      <c r="F11898" s="220"/>
      <c r="G11898" s="220"/>
      <c r="H11898" s="220"/>
      <c r="I11898" s="220"/>
      <c r="J11898" s="220"/>
      <c r="K11898" s="220"/>
      <c r="L11898" s="220"/>
      <c r="M11898" s="326"/>
      <c r="N11898" s="220"/>
      <c r="O11898" s="220"/>
      <c r="P11898" s="220"/>
      <c r="Q11898" s="326"/>
      <c r="R11898" s="326"/>
      <c r="S11898" s="326"/>
      <c r="T11898" s="326"/>
    </row>
    <row r="11899" spans="1:20">
      <c r="A11899" s="220"/>
      <c r="B11899" s="220"/>
      <c r="C11899" s="220"/>
      <c r="D11899" s="220"/>
      <c r="E11899" s="220"/>
      <c r="F11899" s="220"/>
      <c r="G11899" s="220"/>
      <c r="H11899" s="220"/>
      <c r="I11899" s="220"/>
      <c r="J11899" s="220"/>
      <c r="K11899" s="220"/>
      <c r="L11899" s="220"/>
      <c r="M11899" s="326"/>
      <c r="N11899" s="220"/>
      <c r="O11899" s="220"/>
      <c r="P11899" s="220"/>
      <c r="Q11899" s="326"/>
      <c r="R11899" s="326"/>
      <c r="S11899" s="326"/>
      <c r="T11899" s="326"/>
    </row>
    <row r="11900" spans="1:20">
      <c r="A11900" s="220"/>
      <c r="B11900" s="220"/>
      <c r="C11900" s="220"/>
      <c r="D11900" s="220"/>
      <c r="E11900" s="220"/>
      <c r="F11900" s="220"/>
      <c r="G11900" s="220"/>
      <c r="H11900" s="220"/>
      <c r="I11900" s="220"/>
      <c r="J11900" s="220"/>
      <c r="K11900" s="220"/>
      <c r="L11900" s="220"/>
      <c r="M11900" s="326"/>
      <c r="N11900" s="220"/>
      <c r="O11900" s="220"/>
      <c r="P11900" s="220"/>
      <c r="Q11900" s="326"/>
      <c r="R11900" s="326"/>
      <c r="S11900" s="326"/>
      <c r="T11900" s="326"/>
    </row>
    <row r="11901" spans="1:20">
      <c r="A11901" s="220"/>
      <c r="B11901" s="220"/>
      <c r="C11901" s="220"/>
      <c r="D11901" s="220"/>
      <c r="E11901" s="220"/>
      <c r="F11901" s="220"/>
      <c r="G11901" s="220"/>
      <c r="H11901" s="220"/>
      <c r="I11901" s="220"/>
      <c r="J11901" s="220"/>
      <c r="K11901" s="220"/>
      <c r="L11901" s="220"/>
      <c r="M11901" s="326"/>
      <c r="N11901" s="220"/>
      <c r="O11901" s="220"/>
      <c r="P11901" s="220"/>
      <c r="Q11901" s="326"/>
      <c r="R11901" s="326"/>
      <c r="S11901" s="326"/>
      <c r="T11901" s="326"/>
    </row>
    <row r="11902" spans="1:20">
      <c r="A11902" s="220"/>
      <c r="B11902" s="220"/>
      <c r="C11902" s="220"/>
      <c r="D11902" s="220"/>
      <c r="E11902" s="220"/>
      <c r="F11902" s="220"/>
      <c r="G11902" s="220"/>
      <c r="H11902" s="220"/>
      <c r="I11902" s="220"/>
      <c r="J11902" s="220"/>
      <c r="K11902" s="220"/>
      <c r="L11902" s="220"/>
      <c r="M11902" s="326"/>
      <c r="N11902" s="220"/>
      <c r="O11902" s="220"/>
      <c r="P11902" s="220"/>
      <c r="Q11902" s="326"/>
      <c r="R11902" s="326"/>
      <c r="S11902" s="326"/>
      <c r="T11902" s="326"/>
    </row>
    <row r="11903" spans="1:20">
      <c r="A11903" s="220"/>
      <c r="B11903" s="220"/>
      <c r="C11903" s="220"/>
      <c r="D11903" s="220"/>
      <c r="E11903" s="220"/>
      <c r="F11903" s="220"/>
      <c r="G11903" s="220"/>
      <c r="H11903" s="220"/>
      <c r="I11903" s="220"/>
      <c r="J11903" s="220"/>
      <c r="K11903" s="220"/>
      <c r="L11903" s="220"/>
      <c r="M11903" s="326"/>
      <c r="N11903" s="220"/>
      <c r="O11903" s="220"/>
      <c r="P11903" s="220"/>
      <c r="Q11903" s="326"/>
      <c r="R11903" s="326"/>
      <c r="S11903" s="326"/>
      <c r="T11903" s="326"/>
    </row>
    <row r="11904" spans="1:20">
      <c r="A11904" s="220"/>
      <c r="B11904" s="220"/>
      <c r="C11904" s="220"/>
      <c r="D11904" s="220"/>
      <c r="E11904" s="220"/>
      <c r="F11904" s="220"/>
      <c r="G11904" s="220"/>
      <c r="H11904" s="220"/>
      <c r="I11904" s="220"/>
      <c r="J11904" s="220"/>
      <c r="K11904" s="220"/>
      <c r="L11904" s="220"/>
      <c r="M11904" s="326"/>
      <c r="N11904" s="220"/>
      <c r="O11904" s="220"/>
      <c r="P11904" s="220"/>
      <c r="Q11904" s="326"/>
      <c r="R11904" s="326"/>
      <c r="S11904" s="326"/>
      <c r="T11904" s="326"/>
    </row>
    <row r="11905" spans="1:20">
      <c r="A11905" s="220"/>
      <c r="B11905" s="220"/>
      <c r="C11905" s="220"/>
      <c r="D11905" s="220"/>
      <c r="E11905" s="220"/>
      <c r="F11905" s="220"/>
      <c r="G11905" s="220"/>
      <c r="H11905" s="220"/>
      <c r="I11905" s="220"/>
      <c r="J11905" s="220"/>
      <c r="K11905" s="220"/>
      <c r="L11905" s="220"/>
      <c r="M11905" s="326"/>
      <c r="N11905" s="220"/>
      <c r="O11905" s="220"/>
      <c r="P11905" s="220"/>
      <c r="Q11905" s="326"/>
      <c r="R11905" s="326"/>
      <c r="S11905" s="326"/>
      <c r="T11905" s="326"/>
    </row>
    <row r="11906" spans="1:20">
      <c r="A11906" s="220"/>
      <c r="B11906" s="220"/>
      <c r="C11906" s="220"/>
      <c r="D11906" s="220"/>
      <c r="E11906" s="220"/>
      <c r="F11906" s="220"/>
      <c r="G11906" s="220"/>
      <c r="H11906" s="220"/>
      <c r="I11906" s="220"/>
      <c r="J11906" s="220"/>
      <c r="K11906" s="220"/>
      <c r="L11906" s="220"/>
      <c r="M11906" s="326"/>
      <c r="N11906" s="220"/>
      <c r="O11906" s="220"/>
      <c r="P11906" s="220"/>
      <c r="Q11906" s="326"/>
      <c r="R11906" s="326"/>
      <c r="S11906" s="326"/>
      <c r="T11906" s="326"/>
    </row>
    <row r="11907" spans="1:20">
      <c r="A11907" s="220"/>
      <c r="B11907" s="220"/>
      <c r="C11907" s="220"/>
      <c r="D11907" s="220"/>
      <c r="E11907" s="220"/>
      <c r="F11907" s="220"/>
      <c r="G11907" s="220"/>
      <c r="H11907" s="220"/>
      <c r="I11907" s="220"/>
      <c r="J11907" s="220"/>
      <c r="K11907" s="220"/>
      <c r="L11907" s="220"/>
      <c r="M11907" s="326"/>
      <c r="N11907" s="220"/>
      <c r="O11907" s="220"/>
      <c r="P11907" s="220"/>
      <c r="Q11907" s="326"/>
      <c r="R11907" s="326"/>
      <c r="S11907" s="326"/>
      <c r="T11907" s="326"/>
    </row>
    <row r="11908" spans="1:20">
      <c r="A11908" s="220"/>
      <c r="B11908" s="220"/>
      <c r="C11908" s="220"/>
      <c r="D11908" s="220"/>
      <c r="E11908" s="220"/>
      <c r="F11908" s="220"/>
      <c r="G11908" s="220"/>
      <c r="H11908" s="220"/>
      <c r="I11908" s="220"/>
      <c r="J11908" s="220"/>
      <c r="K11908" s="220"/>
      <c r="L11908" s="220"/>
      <c r="M11908" s="326"/>
      <c r="N11908" s="220"/>
      <c r="O11908" s="220"/>
      <c r="P11908" s="220"/>
      <c r="Q11908" s="326"/>
      <c r="R11908" s="326"/>
      <c r="S11908" s="326"/>
      <c r="T11908" s="326"/>
    </row>
    <row r="11909" spans="1:20">
      <c r="A11909" s="220"/>
      <c r="B11909" s="220"/>
      <c r="C11909" s="220"/>
      <c r="D11909" s="220"/>
      <c r="E11909" s="220"/>
      <c r="F11909" s="220"/>
      <c r="G11909" s="220"/>
      <c r="H11909" s="220"/>
      <c r="I11909" s="220"/>
      <c r="J11909" s="220"/>
      <c r="K11909" s="220"/>
      <c r="L11909" s="220"/>
      <c r="M11909" s="326"/>
      <c r="N11909" s="220"/>
      <c r="O11909" s="220"/>
      <c r="P11909" s="220"/>
      <c r="Q11909" s="326"/>
      <c r="R11909" s="326"/>
      <c r="S11909" s="326"/>
      <c r="T11909" s="326"/>
    </row>
    <row r="11910" spans="1:20">
      <c r="A11910" s="220"/>
      <c r="B11910" s="220"/>
      <c r="C11910" s="220"/>
      <c r="D11910" s="220"/>
      <c r="E11910" s="220"/>
      <c r="F11910" s="220"/>
      <c r="G11910" s="220"/>
      <c r="H11910" s="220"/>
      <c r="I11910" s="220"/>
      <c r="J11910" s="220"/>
      <c r="K11910" s="220"/>
      <c r="L11910" s="220"/>
      <c r="M11910" s="326"/>
      <c r="N11910" s="220"/>
      <c r="O11910" s="220"/>
      <c r="P11910" s="220"/>
      <c r="Q11910" s="326"/>
      <c r="R11910" s="326"/>
      <c r="S11910" s="326"/>
      <c r="T11910" s="326"/>
    </row>
    <row r="11911" spans="1:20">
      <c r="A11911" s="220"/>
      <c r="B11911" s="220"/>
      <c r="C11911" s="220"/>
      <c r="D11911" s="220"/>
      <c r="E11911" s="220"/>
      <c r="F11911" s="220"/>
      <c r="G11911" s="220"/>
      <c r="H11911" s="220"/>
      <c r="I11911" s="220"/>
      <c r="J11911" s="220"/>
      <c r="K11911" s="220"/>
      <c r="L11911" s="220"/>
      <c r="M11911" s="326"/>
      <c r="N11911" s="220"/>
      <c r="O11911" s="220"/>
      <c r="P11911" s="220"/>
      <c r="Q11911" s="326"/>
      <c r="R11911" s="326"/>
      <c r="S11911" s="326"/>
      <c r="T11911" s="326"/>
    </row>
    <row r="11912" spans="1:20">
      <c r="A11912" s="220"/>
      <c r="B11912" s="220"/>
      <c r="C11912" s="220"/>
      <c r="D11912" s="220"/>
      <c r="E11912" s="220"/>
      <c r="F11912" s="220"/>
      <c r="G11912" s="220"/>
      <c r="H11912" s="220"/>
      <c r="I11912" s="220"/>
      <c r="J11912" s="220"/>
      <c r="K11912" s="220"/>
      <c r="L11912" s="220"/>
      <c r="M11912" s="326"/>
      <c r="N11912" s="220"/>
      <c r="O11912" s="220"/>
      <c r="P11912" s="220"/>
      <c r="Q11912" s="326"/>
      <c r="R11912" s="326"/>
      <c r="S11912" s="326"/>
      <c r="T11912" s="326"/>
    </row>
    <row r="11913" spans="1:20">
      <c r="A11913" s="220"/>
      <c r="B11913" s="220"/>
      <c r="C11913" s="220"/>
      <c r="D11913" s="220"/>
      <c r="E11913" s="220"/>
      <c r="F11913" s="220"/>
      <c r="G11913" s="220"/>
      <c r="H11913" s="220"/>
      <c r="I11913" s="220"/>
      <c r="J11913" s="220"/>
      <c r="K11913" s="220"/>
      <c r="L11913" s="220"/>
      <c r="M11913" s="326"/>
      <c r="N11913" s="220"/>
      <c r="O11913" s="220"/>
      <c r="P11913" s="220"/>
      <c r="Q11913" s="326"/>
      <c r="R11913" s="326"/>
      <c r="S11913" s="326"/>
      <c r="T11913" s="326"/>
    </row>
    <row r="11914" spans="1:20">
      <c r="A11914" s="220"/>
      <c r="B11914" s="220"/>
      <c r="C11914" s="220"/>
      <c r="D11914" s="220"/>
      <c r="E11914" s="220"/>
      <c r="F11914" s="220"/>
      <c r="G11914" s="220"/>
      <c r="H11914" s="220"/>
      <c r="I11914" s="220"/>
      <c r="J11914" s="220"/>
      <c r="K11914" s="220"/>
      <c r="L11914" s="220"/>
      <c r="M11914" s="326"/>
      <c r="N11914" s="220"/>
      <c r="O11914" s="220"/>
      <c r="P11914" s="220"/>
      <c r="Q11914" s="326"/>
      <c r="R11914" s="326"/>
      <c r="S11914" s="326"/>
      <c r="T11914" s="326"/>
    </row>
    <row r="11915" spans="1:20">
      <c r="A11915" s="220"/>
      <c r="B11915" s="220"/>
      <c r="C11915" s="220"/>
      <c r="D11915" s="220"/>
      <c r="E11915" s="220"/>
      <c r="F11915" s="220"/>
      <c r="G11915" s="220"/>
      <c r="H11915" s="220"/>
      <c r="I11915" s="220"/>
      <c r="J11915" s="220"/>
      <c r="K11915" s="220"/>
      <c r="L11915" s="220"/>
      <c r="M11915" s="326"/>
      <c r="N11915" s="220"/>
      <c r="O11915" s="220"/>
      <c r="P11915" s="220"/>
      <c r="Q11915" s="326"/>
      <c r="R11915" s="326"/>
      <c r="S11915" s="326"/>
      <c r="T11915" s="326"/>
    </row>
    <row r="11916" spans="1:20">
      <c r="A11916" s="220"/>
      <c r="B11916" s="220"/>
      <c r="C11916" s="220"/>
      <c r="D11916" s="220"/>
      <c r="E11916" s="220"/>
      <c r="F11916" s="220"/>
      <c r="G11916" s="220"/>
      <c r="H11916" s="220"/>
      <c r="I11916" s="220"/>
      <c r="J11916" s="220"/>
      <c r="K11916" s="220"/>
      <c r="L11916" s="220"/>
      <c r="M11916" s="326"/>
      <c r="N11916" s="220"/>
      <c r="O11916" s="220"/>
      <c r="P11916" s="220"/>
      <c r="Q11916" s="326"/>
      <c r="R11916" s="326"/>
      <c r="S11916" s="326"/>
      <c r="T11916" s="326"/>
    </row>
    <row r="11917" spans="1:20">
      <c r="A11917" s="220"/>
      <c r="B11917" s="220"/>
      <c r="C11917" s="220"/>
      <c r="D11917" s="220"/>
      <c r="E11917" s="220"/>
      <c r="F11917" s="220"/>
      <c r="G11917" s="220"/>
      <c r="H11917" s="220"/>
      <c r="I11917" s="220"/>
      <c r="J11917" s="220"/>
      <c r="K11917" s="220"/>
      <c r="L11917" s="220"/>
      <c r="M11917" s="326"/>
      <c r="N11917" s="220"/>
      <c r="O11917" s="220"/>
      <c r="P11917" s="220"/>
      <c r="Q11917" s="326"/>
      <c r="R11917" s="326"/>
      <c r="S11917" s="326"/>
      <c r="T11917" s="326"/>
    </row>
    <row r="11918" spans="1:20">
      <c r="A11918" s="220"/>
      <c r="B11918" s="220"/>
      <c r="C11918" s="220"/>
      <c r="D11918" s="220"/>
      <c r="E11918" s="220"/>
      <c r="F11918" s="220"/>
      <c r="G11918" s="220"/>
      <c r="H11918" s="220"/>
      <c r="I11918" s="220"/>
      <c r="J11918" s="220"/>
      <c r="K11918" s="220"/>
      <c r="L11918" s="220"/>
      <c r="M11918" s="326"/>
      <c r="N11918" s="220"/>
      <c r="O11918" s="220"/>
      <c r="P11918" s="220"/>
      <c r="Q11918" s="326"/>
      <c r="R11918" s="326"/>
      <c r="S11918" s="326"/>
      <c r="T11918" s="326"/>
    </row>
    <row r="11919" spans="1:20">
      <c r="A11919" s="220"/>
      <c r="B11919" s="220"/>
      <c r="C11919" s="220"/>
      <c r="D11919" s="220"/>
      <c r="E11919" s="220"/>
      <c r="F11919" s="220"/>
      <c r="G11919" s="220"/>
      <c r="H11919" s="220"/>
      <c r="I11919" s="220"/>
      <c r="J11919" s="220"/>
      <c r="K11919" s="220"/>
      <c r="L11919" s="220"/>
      <c r="M11919" s="326"/>
      <c r="N11919" s="220"/>
      <c r="O11919" s="220"/>
      <c r="P11919" s="220"/>
      <c r="Q11919" s="326"/>
      <c r="R11919" s="326"/>
      <c r="S11919" s="326"/>
      <c r="T11919" s="326"/>
    </row>
    <row r="11920" spans="1:20">
      <c r="A11920" s="220"/>
      <c r="B11920" s="220"/>
      <c r="C11920" s="220"/>
      <c r="D11920" s="220"/>
      <c r="E11920" s="220"/>
      <c r="F11920" s="220"/>
      <c r="G11920" s="220"/>
      <c r="H11920" s="220"/>
      <c r="I11920" s="220"/>
      <c r="J11920" s="220"/>
      <c r="K11920" s="220"/>
      <c r="L11920" s="220"/>
      <c r="M11920" s="326"/>
      <c r="N11920" s="220"/>
      <c r="O11920" s="220"/>
      <c r="P11920" s="220"/>
      <c r="Q11920" s="326"/>
      <c r="R11920" s="326"/>
      <c r="S11920" s="326"/>
      <c r="T11920" s="326"/>
    </row>
    <row r="11921" spans="1:20">
      <c r="A11921" s="220"/>
      <c r="B11921" s="220"/>
      <c r="C11921" s="220"/>
      <c r="D11921" s="220"/>
      <c r="E11921" s="220"/>
      <c r="F11921" s="220"/>
      <c r="G11921" s="220"/>
      <c r="H11921" s="220"/>
      <c r="I11921" s="220"/>
      <c r="J11921" s="220"/>
      <c r="K11921" s="220"/>
      <c r="L11921" s="220"/>
      <c r="M11921" s="326"/>
      <c r="N11921" s="220"/>
      <c r="O11921" s="220"/>
      <c r="P11921" s="220"/>
      <c r="Q11921" s="326"/>
      <c r="R11921" s="326"/>
      <c r="S11921" s="326"/>
      <c r="T11921" s="326"/>
    </row>
    <row r="11922" spans="1:20">
      <c r="A11922" s="220"/>
      <c r="B11922" s="220"/>
      <c r="C11922" s="220"/>
      <c r="D11922" s="220"/>
      <c r="E11922" s="220"/>
      <c r="F11922" s="220"/>
      <c r="G11922" s="220"/>
      <c r="H11922" s="220"/>
      <c r="I11922" s="220"/>
      <c r="J11922" s="220"/>
      <c r="K11922" s="220"/>
      <c r="L11922" s="220"/>
      <c r="M11922" s="326"/>
      <c r="N11922" s="220"/>
      <c r="O11922" s="220"/>
      <c r="P11922" s="220"/>
      <c r="Q11922" s="326"/>
      <c r="R11922" s="326"/>
      <c r="S11922" s="326"/>
      <c r="T11922" s="326"/>
    </row>
    <row r="11923" spans="1:20">
      <c r="A11923" s="220"/>
      <c r="B11923" s="220"/>
      <c r="C11923" s="220"/>
      <c r="D11923" s="220"/>
      <c r="E11923" s="220"/>
      <c r="F11923" s="220"/>
      <c r="G11923" s="220"/>
      <c r="H11923" s="220"/>
      <c r="I11923" s="220"/>
      <c r="J11923" s="220"/>
      <c r="K11923" s="220"/>
      <c r="L11923" s="220"/>
      <c r="M11923" s="326"/>
      <c r="N11923" s="220"/>
      <c r="O11923" s="220"/>
      <c r="P11923" s="220"/>
      <c r="Q11923" s="326"/>
      <c r="R11923" s="326"/>
      <c r="S11923" s="326"/>
      <c r="T11923" s="326"/>
    </row>
    <row r="11924" spans="1:20">
      <c r="A11924" s="220"/>
      <c r="B11924" s="220"/>
      <c r="C11924" s="220"/>
      <c r="D11924" s="220"/>
      <c r="E11924" s="220"/>
      <c r="F11924" s="220"/>
      <c r="G11924" s="220"/>
      <c r="H11924" s="220"/>
      <c r="I11924" s="220"/>
      <c r="J11924" s="220"/>
      <c r="K11924" s="220"/>
      <c r="L11924" s="220"/>
      <c r="M11924" s="326"/>
      <c r="N11924" s="220"/>
      <c r="O11924" s="220"/>
      <c r="P11924" s="220"/>
      <c r="Q11924" s="326"/>
      <c r="R11924" s="326"/>
      <c r="S11924" s="326"/>
      <c r="T11924" s="326"/>
    </row>
    <row r="11925" spans="1:20">
      <c r="A11925" s="220"/>
      <c r="B11925" s="220"/>
      <c r="C11925" s="220"/>
      <c r="D11925" s="220"/>
      <c r="E11925" s="220"/>
      <c r="F11925" s="220"/>
      <c r="G11925" s="220"/>
      <c r="H11925" s="220"/>
      <c r="I11925" s="220"/>
      <c r="J11925" s="220"/>
      <c r="K11925" s="220"/>
      <c r="L11925" s="220"/>
      <c r="M11925" s="326"/>
      <c r="N11925" s="220"/>
      <c r="O11925" s="220"/>
      <c r="P11925" s="220"/>
      <c r="Q11925" s="326"/>
      <c r="R11925" s="326"/>
      <c r="S11925" s="326"/>
      <c r="T11925" s="326"/>
    </row>
    <row r="11926" spans="1:20">
      <c r="A11926" s="220"/>
      <c r="B11926" s="220"/>
      <c r="C11926" s="220"/>
      <c r="D11926" s="220"/>
      <c r="E11926" s="220"/>
      <c r="F11926" s="220"/>
      <c r="G11926" s="220"/>
      <c r="H11926" s="220"/>
      <c r="I11926" s="220"/>
      <c r="J11926" s="220"/>
      <c r="K11926" s="220"/>
      <c r="L11926" s="220"/>
      <c r="M11926" s="326"/>
      <c r="N11926" s="220"/>
      <c r="O11926" s="220"/>
      <c r="P11926" s="220"/>
      <c r="Q11926" s="326"/>
      <c r="R11926" s="326"/>
      <c r="S11926" s="326"/>
      <c r="T11926" s="326"/>
    </row>
    <row r="11927" spans="1:20">
      <c r="A11927" s="220"/>
      <c r="B11927" s="220"/>
      <c r="C11927" s="220"/>
      <c r="D11927" s="220"/>
      <c r="E11927" s="220"/>
      <c r="F11927" s="220"/>
      <c r="G11927" s="220"/>
      <c r="H11927" s="220"/>
      <c r="I11927" s="220"/>
      <c r="J11927" s="220"/>
      <c r="K11927" s="220"/>
      <c r="L11927" s="220"/>
      <c r="M11927" s="326"/>
      <c r="N11927" s="220"/>
      <c r="O11927" s="220"/>
      <c r="P11927" s="220"/>
      <c r="Q11927" s="326"/>
      <c r="R11927" s="326"/>
      <c r="S11927" s="326"/>
      <c r="T11927" s="326"/>
    </row>
    <row r="11928" spans="1:20">
      <c r="A11928" s="220"/>
      <c r="B11928" s="220"/>
      <c r="C11928" s="220"/>
      <c r="D11928" s="220"/>
      <c r="E11928" s="220"/>
      <c r="F11928" s="220"/>
      <c r="G11928" s="220"/>
      <c r="H11928" s="220"/>
      <c r="I11928" s="220"/>
      <c r="J11928" s="220"/>
      <c r="K11928" s="220"/>
      <c r="L11928" s="220"/>
      <c r="M11928" s="326"/>
      <c r="N11928" s="220"/>
      <c r="O11928" s="220"/>
      <c r="P11928" s="220"/>
      <c r="Q11928" s="326"/>
      <c r="R11928" s="326"/>
      <c r="S11928" s="326"/>
      <c r="T11928" s="326"/>
    </row>
    <row r="11929" spans="1:20">
      <c r="A11929" s="220"/>
      <c r="B11929" s="220"/>
      <c r="C11929" s="220"/>
      <c r="D11929" s="220"/>
      <c r="E11929" s="220"/>
      <c r="F11929" s="220"/>
      <c r="G11929" s="220"/>
      <c r="H11929" s="220"/>
      <c r="I11929" s="220"/>
      <c r="J11929" s="220"/>
      <c r="K11929" s="220"/>
      <c r="L11929" s="220"/>
      <c r="M11929" s="326"/>
      <c r="N11929" s="220"/>
      <c r="O11929" s="220"/>
      <c r="P11929" s="220"/>
      <c r="Q11929" s="326"/>
      <c r="R11929" s="326"/>
      <c r="S11929" s="326"/>
      <c r="T11929" s="326"/>
    </row>
    <row r="11930" spans="1:20">
      <c r="A11930" s="220"/>
      <c r="B11930" s="220"/>
      <c r="C11930" s="220"/>
      <c r="D11930" s="220"/>
      <c r="E11930" s="220"/>
      <c r="F11930" s="220"/>
      <c r="G11930" s="220"/>
      <c r="H11930" s="220"/>
      <c r="I11930" s="220"/>
      <c r="J11930" s="220"/>
      <c r="K11930" s="220"/>
      <c r="L11930" s="220"/>
      <c r="M11930" s="326"/>
      <c r="N11930" s="220"/>
      <c r="O11930" s="220"/>
      <c r="P11930" s="220"/>
      <c r="Q11930" s="326"/>
      <c r="R11930" s="326"/>
      <c r="S11930" s="326"/>
      <c r="T11930" s="326"/>
    </row>
    <row r="11931" spans="1:20">
      <c r="A11931" s="220"/>
      <c r="B11931" s="220"/>
      <c r="C11931" s="220"/>
      <c r="D11931" s="220"/>
      <c r="E11931" s="220"/>
      <c r="F11931" s="220"/>
      <c r="G11931" s="220"/>
      <c r="H11931" s="220"/>
      <c r="I11931" s="220"/>
      <c r="J11931" s="220"/>
      <c r="K11931" s="220"/>
      <c r="L11931" s="220"/>
      <c r="M11931" s="326"/>
      <c r="N11931" s="220"/>
      <c r="O11931" s="220"/>
      <c r="P11931" s="220"/>
      <c r="Q11931" s="326"/>
      <c r="R11931" s="326"/>
      <c r="S11931" s="326"/>
      <c r="T11931" s="326"/>
    </row>
    <row r="11932" spans="1:20">
      <c r="A11932" s="220"/>
      <c r="B11932" s="220"/>
      <c r="C11932" s="220"/>
      <c r="D11932" s="220"/>
      <c r="E11932" s="220"/>
      <c r="F11932" s="220"/>
      <c r="G11932" s="220"/>
      <c r="H11932" s="220"/>
      <c r="I11932" s="220"/>
      <c r="J11932" s="220"/>
      <c r="K11932" s="220"/>
      <c r="L11932" s="220"/>
      <c r="M11932" s="326"/>
      <c r="N11932" s="220"/>
      <c r="O11932" s="220"/>
      <c r="P11932" s="220"/>
      <c r="Q11932" s="326"/>
      <c r="R11932" s="326"/>
      <c r="S11932" s="326"/>
      <c r="T11932" s="326"/>
    </row>
    <row r="11933" spans="1:20">
      <c r="A11933" s="220"/>
      <c r="B11933" s="220"/>
      <c r="C11933" s="220"/>
      <c r="D11933" s="220"/>
      <c r="E11933" s="220"/>
      <c r="F11933" s="220"/>
      <c r="G11933" s="220"/>
      <c r="H11933" s="220"/>
      <c r="I11933" s="220"/>
      <c r="J11933" s="220"/>
      <c r="K11933" s="220"/>
      <c r="L11933" s="220"/>
      <c r="M11933" s="326"/>
      <c r="N11933" s="220"/>
      <c r="O11933" s="220"/>
      <c r="P11933" s="220"/>
      <c r="Q11933" s="326"/>
      <c r="R11933" s="326"/>
      <c r="S11933" s="326"/>
      <c r="T11933" s="326"/>
    </row>
    <row r="11934" spans="1:20">
      <c r="A11934" s="220"/>
      <c r="B11934" s="220"/>
      <c r="C11934" s="220"/>
      <c r="D11934" s="220"/>
      <c r="E11934" s="220"/>
      <c r="F11934" s="220"/>
      <c r="G11934" s="220"/>
      <c r="H11934" s="220"/>
      <c r="I11934" s="220"/>
      <c r="J11934" s="220"/>
      <c r="K11934" s="220"/>
      <c r="L11934" s="220"/>
      <c r="M11934" s="326"/>
      <c r="N11934" s="220"/>
      <c r="O11934" s="220"/>
      <c r="P11934" s="220"/>
      <c r="Q11934" s="326"/>
      <c r="R11934" s="326"/>
      <c r="S11934" s="326"/>
      <c r="T11934" s="326"/>
    </row>
    <row r="11935" spans="1:20">
      <c r="A11935" s="220"/>
      <c r="B11935" s="220"/>
      <c r="C11935" s="220"/>
      <c r="D11935" s="220"/>
      <c r="E11935" s="220"/>
      <c r="F11935" s="220"/>
      <c r="G11935" s="220"/>
      <c r="H11935" s="220"/>
      <c r="I11935" s="220"/>
      <c r="J11935" s="220"/>
      <c r="K11935" s="220"/>
      <c r="L11935" s="220"/>
      <c r="M11935" s="326"/>
      <c r="N11935" s="220"/>
      <c r="O11935" s="220"/>
      <c r="P11935" s="220"/>
      <c r="Q11935" s="326"/>
      <c r="R11935" s="326"/>
      <c r="S11935" s="326"/>
      <c r="T11935" s="326"/>
    </row>
    <row r="11936" spans="1:20">
      <c r="A11936" s="220"/>
      <c r="B11936" s="220"/>
      <c r="C11936" s="220"/>
      <c r="D11936" s="220"/>
      <c r="E11936" s="220"/>
      <c r="F11936" s="220"/>
      <c r="G11936" s="220"/>
      <c r="H11936" s="220"/>
      <c r="I11936" s="220"/>
      <c r="J11936" s="220"/>
      <c r="K11936" s="220"/>
      <c r="L11936" s="220"/>
      <c r="M11936" s="326"/>
      <c r="N11936" s="220"/>
      <c r="O11936" s="220"/>
      <c r="P11936" s="220"/>
      <c r="Q11936" s="326"/>
      <c r="R11936" s="326"/>
      <c r="S11936" s="326"/>
      <c r="T11936" s="326"/>
    </row>
    <row r="11937" spans="1:20">
      <c r="A11937" s="220"/>
      <c r="B11937" s="220"/>
      <c r="C11937" s="220"/>
      <c r="D11937" s="220"/>
      <c r="E11937" s="220"/>
      <c r="F11937" s="220"/>
      <c r="G11937" s="220"/>
      <c r="H11937" s="220"/>
      <c r="I11937" s="220"/>
      <c r="J11937" s="220"/>
      <c r="K11937" s="220"/>
      <c r="L11937" s="220"/>
      <c r="M11937" s="326"/>
      <c r="N11937" s="220"/>
      <c r="O11937" s="220"/>
      <c r="P11937" s="220"/>
      <c r="Q11937" s="326"/>
      <c r="R11937" s="326"/>
      <c r="S11937" s="326"/>
      <c r="T11937" s="326"/>
    </row>
    <row r="11938" spans="1:20">
      <c r="A11938" s="220"/>
      <c r="B11938" s="220"/>
      <c r="C11938" s="220"/>
      <c r="D11938" s="220"/>
      <c r="E11938" s="220"/>
      <c r="F11938" s="220"/>
      <c r="G11938" s="220"/>
      <c r="H11938" s="220"/>
      <c r="I11938" s="220"/>
      <c r="J11938" s="220"/>
      <c r="K11938" s="220"/>
      <c r="L11938" s="220"/>
      <c r="M11938" s="326"/>
      <c r="N11938" s="220"/>
      <c r="O11938" s="220"/>
      <c r="P11938" s="220"/>
      <c r="Q11938" s="326"/>
      <c r="R11938" s="326"/>
      <c r="S11938" s="326"/>
      <c r="T11938" s="326"/>
    </row>
    <row r="11939" spans="1:20">
      <c r="A11939" s="220"/>
      <c r="B11939" s="220"/>
      <c r="C11939" s="220"/>
      <c r="D11939" s="220"/>
      <c r="E11939" s="220"/>
      <c r="F11939" s="220"/>
      <c r="G11939" s="220"/>
      <c r="H11939" s="220"/>
      <c r="I11939" s="220"/>
      <c r="J11939" s="220"/>
      <c r="K11939" s="220"/>
      <c r="L11939" s="220"/>
      <c r="M11939" s="326"/>
      <c r="N11939" s="220"/>
      <c r="O11939" s="220"/>
      <c r="P11939" s="220"/>
      <c r="Q11939" s="326"/>
      <c r="R11939" s="326"/>
      <c r="S11939" s="326"/>
      <c r="T11939" s="326"/>
    </row>
    <row r="11940" spans="1:20">
      <c r="A11940" s="220"/>
      <c r="B11940" s="220"/>
      <c r="C11940" s="220"/>
      <c r="D11940" s="220"/>
      <c r="E11940" s="220"/>
      <c r="F11940" s="220"/>
      <c r="G11940" s="220"/>
      <c r="H11940" s="220"/>
      <c r="I11940" s="220"/>
      <c r="J11940" s="220"/>
      <c r="K11940" s="220"/>
      <c r="L11940" s="220"/>
      <c r="M11940" s="326"/>
      <c r="N11940" s="220"/>
      <c r="O11940" s="220"/>
      <c r="P11940" s="220"/>
      <c r="Q11940" s="326"/>
      <c r="R11940" s="326"/>
      <c r="S11940" s="326"/>
      <c r="T11940" s="326"/>
    </row>
    <row r="11941" spans="1:20">
      <c r="A11941" s="220"/>
      <c r="B11941" s="220"/>
      <c r="C11941" s="220"/>
      <c r="D11941" s="220"/>
      <c r="E11941" s="220"/>
      <c r="F11941" s="220"/>
      <c r="G11941" s="220"/>
      <c r="H11941" s="220"/>
      <c r="I11941" s="220"/>
      <c r="J11941" s="220"/>
      <c r="K11941" s="220"/>
      <c r="L11941" s="220"/>
      <c r="M11941" s="326"/>
      <c r="N11941" s="220"/>
      <c r="O11941" s="220"/>
      <c r="P11941" s="220"/>
      <c r="Q11941" s="326"/>
      <c r="R11941" s="326"/>
      <c r="S11941" s="326"/>
      <c r="T11941" s="326"/>
    </row>
    <row r="11942" spans="1:20">
      <c r="A11942" s="220"/>
      <c r="B11942" s="220"/>
      <c r="C11942" s="220"/>
      <c r="D11942" s="220"/>
      <c r="E11942" s="220"/>
      <c r="F11942" s="220"/>
      <c r="G11942" s="220"/>
      <c r="H11942" s="220"/>
      <c r="I11942" s="220"/>
      <c r="J11942" s="220"/>
      <c r="K11942" s="220"/>
      <c r="L11942" s="220"/>
      <c r="M11942" s="326"/>
      <c r="N11942" s="220"/>
      <c r="O11942" s="220"/>
      <c r="P11942" s="220"/>
      <c r="Q11942" s="326"/>
      <c r="R11942" s="326"/>
      <c r="S11942" s="326"/>
      <c r="T11942" s="326"/>
    </row>
    <row r="11943" spans="1:20">
      <c r="A11943" s="220"/>
      <c r="B11943" s="220"/>
      <c r="C11943" s="220"/>
      <c r="D11943" s="220"/>
      <c r="E11943" s="220"/>
      <c r="F11943" s="220"/>
      <c r="G11943" s="220"/>
      <c r="H11943" s="220"/>
      <c r="I11943" s="220"/>
      <c r="J11943" s="220"/>
      <c r="K11943" s="220"/>
      <c r="L11943" s="220"/>
      <c r="M11943" s="326"/>
      <c r="N11943" s="220"/>
      <c r="O11943" s="220"/>
      <c r="P11943" s="220"/>
      <c r="Q11943" s="326"/>
      <c r="R11943" s="326"/>
      <c r="S11943" s="326"/>
      <c r="T11943" s="326"/>
    </row>
  </sheetData>
  <autoFilter ref="A1:AI36" xr:uid="{00000000-0009-0000-0000-000001000000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</autoFilter>
  <dataConsolidate/>
  <mergeCells count="45">
    <mergeCell ref="B40:C40"/>
    <mergeCell ref="D38:H38"/>
    <mergeCell ref="D40:H40"/>
    <mergeCell ref="N40:AE40"/>
    <mergeCell ref="AG40:AH40"/>
    <mergeCell ref="I40:J40"/>
    <mergeCell ref="D39:H39"/>
    <mergeCell ref="B39:C39"/>
    <mergeCell ref="N39:AE39"/>
    <mergeCell ref="AG39:AH39"/>
    <mergeCell ref="I39:J39"/>
    <mergeCell ref="B38:C38"/>
    <mergeCell ref="N38:AE38"/>
    <mergeCell ref="I38:J38"/>
    <mergeCell ref="AG38:AH38"/>
    <mergeCell ref="A1:AH1"/>
    <mergeCell ref="A2:AH2"/>
    <mergeCell ref="E4:F4"/>
    <mergeCell ref="E5:F5"/>
    <mergeCell ref="G4:H4"/>
    <mergeCell ref="G5:H5"/>
    <mergeCell ref="I4:L4"/>
    <mergeCell ref="A3:P3"/>
    <mergeCell ref="AB3:AH3"/>
    <mergeCell ref="A8:O8"/>
    <mergeCell ref="AF7:AF9"/>
    <mergeCell ref="AG7:AG9"/>
    <mergeCell ref="AC8:AC9"/>
    <mergeCell ref="AD8:AD9"/>
    <mergeCell ref="FA7:FA9"/>
    <mergeCell ref="EK7:EK9"/>
    <mergeCell ref="AH7:AH9"/>
    <mergeCell ref="ET7:ET9"/>
    <mergeCell ref="M4:N4"/>
    <mergeCell ref="M5:N5"/>
    <mergeCell ref="AB4:AG4"/>
    <mergeCell ref="AB5:AG5"/>
    <mergeCell ref="O4:P4"/>
    <mergeCell ref="AE7:AE9"/>
    <mergeCell ref="AB7:AB9"/>
    <mergeCell ref="O5:P5"/>
    <mergeCell ref="EV7:EV9"/>
    <mergeCell ref="EU7:EU8"/>
    <mergeCell ref="BY7:BY9"/>
    <mergeCell ref="AC7:AD7"/>
  </mergeCells>
  <phoneticPr fontId="7" type="noConversion"/>
  <conditionalFormatting sqref="I11:I30 BB11:BB30 BY11:BY30 ER11:ER30">
    <cfRule type="cellIs" dxfId="51" priority="433" stopIfTrue="1" operator="equal">
      <formula>"не допущен - РАЗРЯД!!!"</formula>
    </cfRule>
    <cfRule type="cellIs" dxfId="50" priority="434" stopIfTrue="1" operator="equal">
      <formula>"не допущен - ВОЗРАСТ!!!"</formula>
    </cfRule>
    <cfRule type="cellIs" dxfId="49" priority="435" stopIfTrue="1" operator="equal">
      <formula>"не допущен - ВОЗРАСТ!!!"</formula>
    </cfRule>
    <cfRule type="cellIs" dxfId="48" priority="436" stopIfTrue="1" operator="equal">
      <formula>"НЕ ДОПУЩЕН - ВОЗРАСТ!"</formula>
    </cfRule>
  </conditionalFormatting>
  <conditionalFormatting sqref="I11:I30">
    <cfRule type="containsText" dxfId="47" priority="50" stopIfTrue="1" operator="containsText" text="не допущен - РАЗРЯД!!!">
      <formula>NOT(ISERROR(SEARCH("не допущен - РАЗРЯД!!!",I11)))</formula>
    </cfRule>
    <cfRule type="containsText" dxfId="46" priority="51" stopIfTrue="1" operator="containsText" text="не допущен - ВОЗРАСТ!!!">
      <formula>NOT(ISERROR(SEARCH("не допущен - ВОЗРАСТ!!!",I11)))</formula>
    </cfRule>
  </conditionalFormatting>
  <conditionalFormatting sqref="M11:M30">
    <cfRule type="containsText" dxfId="45" priority="2" stopIfTrue="1" operator="containsText" text="второго">
      <formula>NOT(ISERROR(SEARCH("второго",M11)))</formula>
    </cfRule>
    <cfRule type="containsText" dxfId="44" priority="3" stopIfTrue="1" operator="containsText" text="смешанные">
      <formula>NOT(ISERROR(SEARCH("смешанные",M11)))</formula>
    </cfRule>
    <cfRule type="containsText" dxfId="43" priority="4" stopIfTrue="1" operator="containsText" text="смешанные">
      <formula>NOT(ISERROR(SEARCH("смешанные",M11)))</formula>
    </cfRule>
    <cfRule type="containsText" dxfId="42" priority="5" stopIfTrue="1" operator="containsText" text="2-х">
      <formula>NOT(ISERROR(SEARCH("2-х",M11)))</formula>
    </cfRule>
  </conditionalFormatting>
  <conditionalFormatting sqref="AD11:AD30">
    <cfRule type="cellIs" dxfId="41" priority="38" stopIfTrue="1" operator="lessThan">
      <formula>$EU$4</formula>
    </cfRule>
  </conditionalFormatting>
  <conditionalFormatting sqref="AF11:AF30">
    <cfRule type="cellIs" dxfId="40" priority="39" stopIfTrue="1" operator="equal">
      <formula>0</formula>
    </cfRule>
  </conditionalFormatting>
  <conditionalFormatting sqref="AG11:AG30">
    <cfRule type="expression" dxfId="39" priority="40" stopIfTrue="1">
      <formula>NOT(ISERROR(SEARCH("проверьте возраст!",AG11)))</formula>
    </cfRule>
    <cfRule type="expression" dxfId="38" priority="41" stopIfTrue="1">
      <formula>NOT(ISERROR(SEARCH("проверьте пол!",AG11)))</formula>
    </cfRule>
    <cfRule type="expression" dxfId="37" priority="42" stopIfTrue="1">
      <formula>NOT(ISERROR(SEARCH("проверьте пол!",AG11)))</formula>
    </cfRule>
  </conditionalFormatting>
  <conditionalFormatting sqref="EK11:EK30">
    <cfRule type="cellIs" dxfId="36" priority="34" stopIfTrue="1" operator="equal">
      <formula>"не допущен - РАЗРЯД!!!"</formula>
    </cfRule>
    <cfRule type="cellIs" dxfId="35" priority="35" stopIfTrue="1" operator="equal">
      <formula>"не допущен - ВОЗРАСТ!!!"</formula>
    </cfRule>
    <cfRule type="cellIs" dxfId="34" priority="36" stopIfTrue="1" operator="equal">
      <formula>"не допущен - ВОЗРАСТ!!!"</formula>
    </cfRule>
    <cfRule type="cellIs" dxfId="33" priority="37" stopIfTrue="1" operator="equal">
      <formula>"НЕ ДОПУЩЕН - ВОЗРАСТ!"</formula>
    </cfRule>
  </conditionalFormatting>
  <conditionalFormatting sqref="FB1:FB23">
    <cfRule type="duplicateValues" dxfId="32" priority="1" stopIfTrue="1"/>
  </conditionalFormatting>
  <conditionalFormatting sqref="FC1:FC1048576">
    <cfRule type="duplicateValues" dxfId="31" priority="44" stopIfTrue="1"/>
  </conditionalFormatting>
  <dataValidations count="16">
    <dataValidation type="list" allowBlank="1" showInputMessage="1" showErrorMessage="1" errorTitle="Выберете пол из списка" sqref="H11:H30" xr:uid="{00000000-0002-0000-0100-000000000000}">
      <formula1>список_пол</formula1>
    </dataValidation>
    <dataValidation type="list" allowBlank="1" showInputMessage="1" showErrorMessage="1" errorTitle="Выберете пол из списка" sqref="K11:K30" xr:uid="{00000000-0002-0000-0100-000001000000}">
      <formula1>класс_дист</formula1>
    </dataValidation>
    <dataValidation type="list" allowBlank="1" showInputMessage="1" showErrorMessage="1" sqref="J5" xr:uid="{00000000-0002-0000-0100-000002000000}">
      <formula1>$V$4:$V$7</formula1>
    </dataValidation>
    <dataValidation type="list" allowBlank="1" showInputMessage="1" showErrorMessage="1" sqref="K5 I5" xr:uid="{00000000-0002-0000-0100-000003000000}">
      <formula1>$BY$1:$ET$1</formula1>
    </dataValidation>
    <dataValidation type="list" allowBlank="1" showInputMessage="1" showErrorMessage="1" error="Выберите из выпадающего списка!" sqref="P11:AA30" xr:uid="{00000000-0002-0000-0100-000004000000}">
      <formula1>$EU$1:$EV$1</formula1>
    </dataValidation>
    <dataValidation type="list" allowBlank="1" showInputMessage="1" showErrorMessage="1" errorTitle="Выберете разряд из списка" sqref="G11:G30" xr:uid="{00000000-0002-0000-0100-000005000000}">
      <formula1>$AK$1:$AK$9</formula1>
    </dataValidation>
    <dataValidation type="list" allowBlank="1" showInputMessage="1" showErrorMessage="1" sqref="M5:N5" xr:uid="{00000000-0002-0000-0100-000006000000}">
      <formula1>$CA$13:$CB$13</formula1>
    </dataValidation>
    <dataValidation type="whole" allowBlank="1" showInputMessage="1" showErrorMessage="1" sqref="F11:F30" xr:uid="{00000000-0002-0000-0100-000007000000}">
      <formula1>1950</formula1>
      <formula2>3011</formula2>
    </dataValidation>
    <dataValidation type="list" allowBlank="1" showInputMessage="1" showErrorMessage="1" sqref="AH5" xr:uid="{00000000-0002-0000-0100-000008000000}">
      <formula1>$AI$1:$AI$5</formula1>
    </dataValidation>
    <dataValidation type="list" allowBlank="1" showInputMessage="1" showErrorMessage="1" error="Выберите из выпадающего списка!" sqref="EU11:EU30" xr:uid="{00000000-0002-0000-0100-000009000000}">
      <formula1>$EW$2:$EW$4</formula1>
    </dataValidation>
    <dataValidation type="whole" allowBlank="1" showInputMessage="1" showErrorMessage="1" error="Нужно ввести номер связки (от 1 до 6)!" sqref="N11:N30" xr:uid="{00000000-0002-0000-0100-00000A000000}">
      <formula1>1</formula1>
      <formula2>10</formula2>
    </dataValidation>
    <dataValidation type="whole" allowBlank="1" showInputMessage="1" showErrorMessage="1" error="Нужно ввести номер группы (от 1 до 3)!" sqref="O11:O30" xr:uid="{00000000-0002-0000-0100-00000B000000}">
      <formula1>1</formula1>
      <formula2>4</formula2>
    </dataValidation>
    <dataValidation type="list" allowBlank="1" showInputMessage="1" showErrorMessage="1" sqref="O5:P5" xr:uid="{00000000-0002-0000-0100-00000C000000}">
      <formula1>$FA$1:$FA$5</formula1>
    </dataValidation>
    <dataValidation type="list" allowBlank="1" showInputMessage="1" showErrorMessage="1" sqref="B5" xr:uid="{00000000-0002-0000-0100-00000D000000}">
      <formula1>$FC$1:$FC$22</formula1>
    </dataValidation>
    <dataValidation type="list" allowBlank="1" showInputMessage="1" showErrorMessage="1" sqref="C5" xr:uid="{00000000-0002-0000-0100-00000E000000}">
      <formula1>$FD$1:$FD$19</formula1>
    </dataValidation>
    <dataValidation allowBlank="1" showInputMessage="1" showErrorMessage="1" error="Выберите из выпадающего списка!" sqref="AB11:AH30" xr:uid="{00000000-0002-0000-0100-00000F000000}"/>
  </dataValidations>
  <hyperlinks>
    <hyperlink ref="M39" r:id="rId1" xr:uid="{00000000-0004-0000-0100-000000000000}"/>
  </hyperlinks>
  <pageMargins left="0.7" right="0.7" top="0.75" bottom="0.75" header="0.3" footer="0.3"/>
  <pageSetup paperSize="9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/>
  <dimension ref="A1:AH69"/>
  <sheetViews>
    <sheetView topLeftCell="J1" zoomScaleNormal="100" workbookViewId="0">
      <selection activeCell="AH3" sqref="AH3:AH6"/>
    </sheetView>
  </sheetViews>
  <sheetFormatPr defaultRowHeight="13.15" outlineLevelRow="1" outlineLevelCol="1"/>
  <cols>
    <col min="1" max="1" width="3" style="273" bestFit="1" customWidth="1"/>
    <col min="2" max="2" width="5" style="274" bestFit="1" customWidth="1"/>
    <col min="3" max="3" width="3.7109375" style="4" customWidth="1" outlineLevel="1"/>
    <col min="4" max="4" width="12.7109375" style="4" customWidth="1"/>
    <col min="5" max="5" width="3.7109375" style="4" customWidth="1" outlineLevel="1"/>
    <col min="6" max="6" width="9.28515625" style="4" bestFit="1" customWidth="1"/>
    <col min="7" max="7" width="3.7109375" style="4" customWidth="1" outlineLevel="1"/>
    <col min="8" max="8" width="12.7109375" style="4" customWidth="1"/>
    <col min="9" max="9" width="3.7109375" style="4" customWidth="1" outlineLevel="1"/>
    <col min="10" max="10" width="12.7109375" style="4" customWidth="1"/>
    <col min="11" max="11" width="9.28515625" customWidth="1" outlineLevel="1"/>
    <col min="12" max="12" width="2" customWidth="1" outlineLevel="1"/>
    <col min="13" max="13" width="5" customWidth="1" outlineLevel="1"/>
    <col min="14" max="14" width="3" customWidth="1" outlineLevel="1"/>
    <col min="15" max="15" width="5" customWidth="1" outlineLevel="1"/>
    <col min="16" max="16" width="2" customWidth="1" outlineLevel="1"/>
    <col min="17" max="17" width="5" customWidth="1" outlineLevel="1"/>
    <col min="18" max="18" width="2" customWidth="1" outlineLevel="1"/>
    <col min="19" max="19" width="5" customWidth="1" outlineLevel="1"/>
    <col min="20" max="25" width="9.28515625" customWidth="1" outlineLevel="1"/>
    <col min="26" max="26" width="12.7109375" customWidth="1" outlineLevel="1"/>
    <col min="27" max="27" width="9.28515625" customWidth="1"/>
  </cols>
  <sheetData>
    <row r="1" spans="1:34">
      <c r="Z1" s="268" t="s">
        <v>2</v>
      </c>
    </row>
    <row r="2" spans="1:34">
      <c r="M2">
        <f ca="1">COUNTA(M4:M18)-COUNTIF(M4:M18,"")</f>
        <v>6</v>
      </c>
      <c r="O2">
        <f ca="1">COUNTA(O4:O18)-COUNTIF(O4:O18,"")</f>
        <v>13</v>
      </c>
      <c r="Q2">
        <f ca="1">COUNTA(Q4:Q18)-COUNTIF(Q4:Q18,"")</f>
        <v>10</v>
      </c>
      <c r="S2">
        <f ca="1">COUNTA(S4:S18)-COUNTIF(S4:S18,"")</f>
        <v>8</v>
      </c>
      <c r="Z2" s="268" t="s">
        <v>5</v>
      </c>
    </row>
    <row r="3" spans="1:34">
      <c r="D3" s="276" t="s">
        <v>204</v>
      </c>
      <c r="F3" s="276" t="s">
        <v>205</v>
      </c>
      <c r="H3" s="276" t="s">
        <v>206</v>
      </c>
      <c r="J3" s="276" t="s">
        <v>207</v>
      </c>
      <c r="L3">
        <v>1</v>
      </c>
      <c r="M3" t="str">
        <f ca="1">IF(MIN(M4:M18)=$B$18,"МЖ","")</f>
        <v/>
      </c>
      <c r="N3">
        <v>2</v>
      </c>
      <c r="O3" t="str">
        <f ca="1">IF(MIN(O4:O18)=$B$18,"МЖ","")</f>
        <v>МЖ</v>
      </c>
      <c r="P3">
        <v>3</v>
      </c>
      <c r="Q3" t="str">
        <f ca="1">IF(MIN(Q4:Q18)=$B$18,"МЖ","")</f>
        <v>МЖ</v>
      </c>
      <c r="R3">
        <v>4</v>
      </c>
      <c r="S3" t="str">
        <f ca="1">IF(MIN(S4:S18)=$B$18,"МЖ","")</f>
        <v>МЖ</v>
      </c>
      <c r="Z3" s="268" t="s">
        <v>7</v>
      </c>
      <c r="AA3">
        <v>1</v>
      </c>
      <c r="AB3" s="279" t="s">
        <v>204</v>
      </c>
      <c r="AC3" s="279" t="s">
        <v>208</v>
      </c>
      <c r="AD3" s="279" t="s">
        <v>209</v>
      </c>
      <c r="AE3" s="279" t="s">
        <v>210</v>
      </c>
      <c r="AH3" t="str">
        <f>CONCATENATE(AC3," в дисциплине ",AE3,", ",AD3)</f>
        <v>Региональные соревнования и Межмуниципальные соревнования по спортивному туризму в дисциплине "дистанция - пешеходная", 20-21 января 2024 года</v>
      </c>
    </row>
    <row r="4" spans="1:34">
      <c r="A4" s="273">
        <f ca="1">YEAR(TODAY())-B4</f>
        <v>8</v>
      </c>
      <c r="B4" s="274">
        <f ca="1">YEAR(TODAY())-8</f>
        <v>2016</v>
      </c>
      <c r="C4" s="272">
        <f t="shared" ref="C4:C9" si="0">IF(D4&lt;&gt;"",1,0)</f>
        <v>1</v>
      </c>
      <c r="D4" s="277" t="s">
        <v>2</v>
      </c>
      <c r="E4" s="275"/>
      <c r="F4" s="275"/>
      <c r="G4" s="275"/>
      <c r="H4" s="275"/>
      <c r="I4" s="275"/>
      <c r="J4" s="275"/>
      <c r="K4">
        <f ca="1">B4</f>
        <v>2016</v>
      </c>
      <c r="L4">
        <f>IF(C4&gt;0,COUNTA(C4:C$4),0)</f>
        <v>1</v>
      </c>
      <c r="M4">
        <f ca="1">IF(L4&gt;0,K4,"")</f>
        <v>2016</v>
      </c>
      <c r="N4">
        <f>IF(E4&gt;0,COUNTA(E4:E$4),0)</f>
        <v>0</v>
      </c>
      <c r="O4" t="str">
        <f>IF(N4&gt;0,$K4,"")</f>
        <v/>
      </c>
      <c r="P4">
        <f>IF(G4&gt;0,COUNTA(G4:G$4),0)</f>
        <v>0</v>
      </c>
      <c r="Q4" t="str">
        <f>IF(P4&gt;0,$K4,"")</f>
        <v/>
      </c>
      <c r="R4">
        <f>IF(I4&gt;0,COUNTA(I4:I$4),0)</f>
        <v>0</v>
      </c>
      <c r="S4" t="str">
        <f t="shared" ref="S4:S18" si="1">IF(R4&gt;0,$K4,"")</f>
        <v/>
      </c>
      <c r="Z4" s="268" t="s">
        <v>10</v>
      </c>
      <c r="AA4">
        <v>2</v>
      </c>
      <c r="AB4" s="279" t="s">
        <v>205</v>
      </c>
      <c r="AC4" s="279" t="s">
        <v>211</v>
      </c>
      <c r="AD4" s="279" t="s">
        <v>209</v>
      </c>
      <c r="AE4" s="279" t="s">
        <v>210</v>
      </c>
      <c r="AH4" t="str">
        <f t="shared" ref="AH4:AH6" si="2">CONCATENATE(AC4," в дисциплине ",AE4,", ",AD4)</f>
        <v>Региональные соревнования по спортивному туризму в дисциплине "дистанция - пешеходная", 20-21 января 2024 года</v>
      </c>
    </row>
    <row r="5" spans="1:34">
      <c r="A5" s="273">
        <f t="shared" ref="A5:A68" ca="1" si="3">YEAR(TODAY())-B5</f>
        <v>9</v>
      </c>
      <c r="B5" s="274">
        <f ca="1">B4-1</f>
        <v>2015</v>
      </c>
      <c r="C5" s="272">
        <f t="shared" si="0"/>
        <v>1</v>
      </c>
      <c r="D5" s="277" t="s">
        <v>2</v>
      </c>
      <c r="E5" s="275"/>
      <c r="F5" s="275"/>
      <c r="G5" s="275"/>
      <c r="H5" s="275"/>
      <c r="I5" s="275"/>
      <c r="J5" s="275"/>
      <c r="K5">
        <f t="shared" ref="K5:K18" ca="1" si="4">B5</f>
        <v>2015</v>
      </c>
      <c r="L5">
        <f>IF(C5&gt;0,COUNTA(C$4:C5),0)</f>
        <v>2</v>
      </c>
      <c r="M5">
        <f t="shared" ref="M5:M18" ca="1" si="5">IF(L5&gt;0,K5,"")</f>
        <v>2015</v>
      </c>
      <c r="N5">
        <f>IF(E5&gt;0,COUNTA(E$4:E5),0)</f>
        <v>0</v>
      </c>
      <c r="O5" t="str">
        <f t="shared" ref="O5:O18" si="6">IF(N5&gt;0,$K5,"")</f>
        <v/>
      </c>
      <c r="P5">
        <f>IF(G5&gt;0,COUNTA(G$4:G5),0)</f>
        <v>0</v>
      </c>
      <c r="Q5" t="str">
        <f t="shared" ref="Q5:Q18" si="7">IF(P5&gt;0,$K5,"")</f>
        <v/>
      </c>
      <c r="R5">
        <f>IF(I5&gt;0,COUNTA(I$4:I5),0)</f>
        <v>0</v>
      </c>
      <c r="S5" t="str">
        <f t="shared" si="1"/>
        <v/>
      </c>
      <c r="Z5" s="268" t="s">
        <v>12</v>
      </c>
      <c r="AA5">
        <v>3</v>
      </c>
      <c r="AB5" s="279" t="s">
        <v>206</v>
      </c>
      <c r="AC5" s="279" t="s">
        <v>211</v>
      </c>
      <c r="AD5" s="279" t="s">
        <v>209</v>
      </c>
      <c r="AE5" s="279" t="s">
        <v>210</v>
      </c>
      <c r="AH5" t="str">
        <f t="shared" si="2"/>
        <v>Региональные соревнования по спортивному туризму в дисциплине "дистанция - пешеходная", 20-21 января 2024 года</v>
      </c>
    </row>
    <row r="6" spans="1:34">
      <c r="A6" s="273">
        <f t="shared" ca="1" si="3"/>
        <v>10</v>
      </c>
      <c r="B6" s="274">
        <f t="shared" ref="B6:B68" ca="1" si="8">B5-1</f>
        <v>2014</v>
      </c>
      <c r="C6" s="272">
        <f t="shared" si="0"/>
        <v>1</v>
      </c>
      <c r="D6" s="277" t="s">
        <v>5</v>
      </c>
      <c r="E6" s="272">
        <f>IF(F6&lt;&gt;"",2,0)</f>
        <v>2</v>
      </c>
      <c r="F6" s="277" t="s">
        <v>7</v>
      </c>
      <c r="G6" s="275"/>
      <c r="H6" s="275"/>
      <c r="I6" s="275"/>
      <c r="J6" s="275"/>
      <c r="K6">
        <f t="shared" ca="1" si="4"/>
        <v>2014</v>
      </c>
      <c r="L6">
        <f>IF(C6&gt;0,COUNTA(C$4:C6),0)</f>
        <v>3</v>
      </c>
      <c r="M6">
        <f t="shared" ca="1" si="5"/>
        <v>2014</v>
      </c>
      <c r="N6">
        <f>IF(E6&gt;0,COUNTA(E$4:E6),0)</f>
        <v>1</v>
      </c>
      <c r="O6">
        <f t="shared" ca="1" si="6"/>
        <v>2014</v>
      </c>
      <c r="P6">
        <f>IF(G6&gt;0,COUNTA(G$4:G6),0)</f>
        <v>0</v>
      </c>
      <c r="Q6" t="str">
        <f t="shared" si="7"/>
        <v/>
      </c>
      <c r="R6">
        <f>IF(I6&gt;0,COUNTA(I$4:I6),0)</f>
        <v>0</v>
      </c>
      <c r="S6" t="str">
        <f t="shared" si="1"/>
        <v/>
      </c>
      <c r="Z6" s="268" t="s">
        <v>49</v>
      </c>
      <c r="AA6">
        <v>4</v>
      </c>
      <c r="AB6" s="279" t="s">
        <v>207</v>
      </c>
      <c r="AC6" s="279" t="s">
        <v>211</v>
      </c>
      <c r="AD6" s="279" t="s">
        <v>209</v>
      </c>
      <c r="AE6" s="279" t="s">
        <v>210</v>
      </c>
      <c r="AH6" t="str">
        <f t="shared" si="2"/>
        <v>Региональные соревнования по спортивному туризму в дисциплине "дистанция - пешеходная", 20-21 января 2024 года</v>
      </c>
    </row>
    <row r="7" spans="1:34">
      <c r="A7" s="273">
        <f t="shared" ca="1" si="3"/>
        <v>11</v>
      </c>
      <c r="B7" s="274">
        <f t="shared" ca="1" si="8"/>
        <v>2013</v>
      </c>
      <c r="C7" s="272">
        <f t="shared" si="0"/>
        <v>1</v>
      </c>
      <c r="D7" s="277" t="s">
        <v>5</v>
      </c>
      <c r="E7" s="272">
        <f>IF(F7&lt;&gt;"",2,0)</f>
        <v>2</v>
      </c>
      <c r="F7" s="277" t="s">
        <v>7</v>
      </c>
      <c r="G7" s="275"/>
      <c r="H7" s="275"/>
      <c r="I7" s="275"/>
      <c r="J7" s="275"/>
      <c r="K7">
        <f t="shared" ca="1" si="4"/>
        <v>2013</v>
      </c>
      <c r="L7">
        <f>IF(C7&gt;0,COUNTA(C$4:C7),0)</f>
        <v>4</v>
      </c>
      <c r="M7">
        <f t="shared" ca="1" si="5"/>
        <v>2013</v>
      </c>
      <c r="N7">
        <f>IF(E7&gt;0,COUNTA(E$4:E7),0)</f>
        <v>2</v>
      </c>
      <c r="O7">
        <f t="shared" ca="1" si="6"/>
        <v>2013</v>
      </c>
      <c r="P7">
        <f>IF(G7&gt;0,COUNTA(G$4:G7),0)</f>
        <v>0</v>
      </c>
      <c r="Q7" t="str">
        <f t="shared" si="7"/>
        <v/>
      </c>
      <c r="R7">
        <f>IF(I7&gt;0,COUNTA(I$4:I7),0)</f>
        <v>0</v>
      </c>
      <c r="S7" t="str">
        <f t="shared" si="1"/>
        <v/>
      </c>
      <c r="Z7" s="268" t="s">
        <v>50</v>
      </c>
      <c r="AA7" s="287">
        <v>4.0000999999999998</v>
      </c>
      <c r="AB7" s="268" t="s">
        <v>207</v>
      </c>
      <c r="AC7" s="279" t="s">
        <v>212</v>
      </c>
      <c r="AD7" s="268" t="s">
        <v>213</v>
      </c>
      <c r="AE7" s="279" t="s">
        <v>210</v>
      </c>
      <c r="AH7" t="str">
        <f>CONCATENATE(AC7," в дисциплине ",AE7)</f>
        <v>Областные соревнования по спортивному туризму "Золотая осень" в дисциплине "дистанция - пешеходная"</v>
      </c>
    </row>
    <row r="8" spans="1:34">
      <c r="A8" s="273">
        <f t="shared" ca="1" si="3"/>
        <v>12</v>
      </c>
      <c r="B8" s="274">
        <f t="shared" ca="1" si="8"/>
        <v>2012</v>
      </c>
      <c r="C8" s="272">
        <f t="shared" si="0"/>
        <v>1</v>
      </c>
      <c r="D8" s="277" t="s">
        <v>7</v>
      </c>
      <c r="E8" s="272">
        <f>IF(F8&lt;&gt;"",2,0)</f>
        <v>2</v>
      </c>
      <c r="F8" s="277" t="s">
        <v>7</v>
      </c>
      <c r="G8" s="275"/>
      <c r="H8" s="275"/>
      <c r="I8" s="275"/>
      <c r="J8" s="275"/>
      <c r="K8">
        <f t="shared" ca="1" si="4"/>
        <v>2012</v>
      </c>
      <c r="L8">
        <f>IF(C8&gt;0,COUNTA(C$4:C8),0)</f>
        <v>5</v>
      </c>
      <c r="M8">
        <f t="shared" ca="1" si="5"/>
        <v>2012</v>
      </c>
      <c r="N8">
        <f>IF(E8&gt;0,COUNTA(E$4:E8),0)</f>
        <v>3</v>
      </c>
      <c r="O8">
        <f t="shared" ca="1" si="6"/>
        <v>2012</v>
      </c>
      <c r="P8">
        <f>IF(G8&gt;0,COUNTA(G$4:G8),0)</f>
        <v>0</v>
      </c>
      <c r="Q8" t="str">
        <f t="shared" si="7"/>
        <v/>
      </c>
      <c r="R8">
        <f>IF(I8&gt;0,COUNTA(I$4:I8),0)</f>
        <v>0</v>
      </c>
      <c r="S8" t="str">
        <f t="shared" si="1"/>
        <v/>
      </c>
    </row>
    <row r="9" spans="1:34">
      <c r="A9" s="273">
        <f t="shared" ca="1" si="3"/>
        <v>13</v>
      </c>
      <c r="B9" s="274">
        <f t="shared" ca="1" si="8"/>
        <v>2011</v>
      </c>
      <c r="C9" s="272">
        <f t="shared" si="0"/>
        <v>1</v>
      </c>
      <c r="D9" s="277" t="s">
        <v>7</v>
      </c>
      <c r="E9" s="272">
        <f>IF(F9&lt;&gt;"",2,0)</f>
        <v>2</v>
      </c>
      <c r="F9" s="277" t="s">
        <v>7</v>
      </c>
      <c r="G9" s="272">
        <f>IF(H9&lt;&gt;"",3,0)</f>
        <v>3</v>
      </c>
      <c r="H9" s="277" t="s">
        <v>10</v>
      </c>
      <c r="I9" s="275"/>
      <c r="J9" s="275"/>
      <c r="K9">
        <f t="shared" ca="1" si="4"/>
        <v>2011</v>
      </c>
      <c r="L9">
        <f>IF(C9&gt;0,COUNTA(C$4:C9),0)</f>
        <v>6</v>
      </c>
      <c r="M9">
        <f t="shared" ca="1" si="5"/>
        <v>2011</v>
      </c>
      <c r="N9">
        <f>IF(E9&gt;0,COUNTA(E$4:E9),0)</f>
        <v>4</v>
      </c>
      <c r="O9">
        <f t="shared" ca="1" si="6"/>
        <v>2011</v>
      </c>
      <c r="P9">
        <f>IF(G9&gt;0,COUNTA(G$4:G9),0)</f>
        <v>1</v>
      </c>
      <c r="Q9">
        <f t="shared" ca="1" si="7"/>
        <v>2011</v>
      </c>
      <c r="R9">
        <f>IF(I9&gt;0,COUNTA(I$4:I9),0)</f>
        <v>0</v>
      </c>
      <c r="S9" t="str">
        <f t="shared" si="1"/>
        <v/>
      </c>
    </row>
    <row r="10" spans="1:34">
      <c r="A10" s="273">
        <f t="shared" ca="1" si="3"/>
        <v>14</v>
      </c>
      <c r="B10" s="274">
        <f t="shared" ca="1" si="8"/>
        <v>2010</v>
      </c>
      <c r="C10" s="272">
        <f>IF(D10&lt;&gt;"",1,0)</f>
        <v>0</v>
      </c>
      <c r="D10" s="277"/>
      <c r="E10" s="272">
        <f>IF(F10&lt;&gt;"",2,0)</f>
        <v>2</v>
      </c>
      <c r="F10" s="277" t="s">
        <v>10</v>
      </c>
      <c r="G10" s="272">
        <f t="shared" ref="G10:G18" si="9">IF(H10&lt;&gt;"",3,0)</f>
        <v>3</v>
      </c>
      <c r="H10" s="289" t="s">
        <v>10</v>
      </c>
      <c r="I10" s="275"/>
      <c r="J10" s="275"/>
      <c r="K10">
        <f t="shared" ca="1" si="4"/>
        <v>2010</v>
      </c>
      <c r="L10">
        <f>IF(C10&gt;0,COUNTA(C$4:C10),0)</f>
        <v>0</v>
      </c>
      <c r="M10" t="str">
        <f t="shared" si="5"/>
        <v/>
      </c>
      <c r="N10">
        <f>IF(E10&gt;0,COUNTA(E$4:E10),0)</f>
        <v>5</v>
      </c>
      <c r="O10">
        <f t="shared" ca="1" si="6"/>
        <v>2010</v>
      </c>
      <c r="P10">
        <f>IF(G10&gt;0,COUNTA(G$4:G10),0)</f>
        <v>2</v>
      </c>
      <c r="Q10">
        <f t="shared" ca="1" si="7"/>
        <v>2010</v>
      </c>
      <c r="R10">
        <f>IF(I10&gt;0,COUNTA(I$4:I10),0)</f>
        <v>0</v>
      </c>
      <c r="S10" t="str">
        <f t="shared" si="1"/>
        <v/>
      </c>
    </row>
    <row r="11" spans="1:34">
      <c r="A11" s="273">
        <f t="shared" ca="1" si="3"/>
        <v>15</v>
      </c>
      <c r="B11" s="274">
        <f t="shared" ca="1" si="8"/>
        <v>2009</v>
      </c>
      <c r="C11" s="272">
        <f t="shared" ref="C11:C18" si="10">IF(D11&lt;&gt;"",1,0)</f>
        <v>0</v>
      </c>
      <c r="D11" s="277"/>
      <c r="E11" s="272">
        <f t="shared" ref="E11:E18" si="11">IF(F11&lt;&gt;"",2,0)</f>
        <v>2</v>
      </c>
      <c r="F11" s="277" t="s">
        <v>10</v>
      </c>
      <c r="G11" s="272">
        <f t="shared" si="9"/>
        <v>3</v>
      </c>
      <c r="H11" s="289" t="s">
        <v>10</v>
      </c>
      <c r="I11" s="272">
        <f>IF(J11&lt;&gt;"",4,0)</f>
        <v>4</v>
      </c>
      <c r="J11" s="277" t="s">
        <v>49</v>
      </c>
      <c r="K11">
        <f t="shared" ca="1" si="4"/>
        <v>2009</v>
      </c>
      <c r="L11">
        <f>IF(C11&gt;0,COUNTA(C$4:C11),0)</f>
        <v>0</v>
      </c>
      <c r="M11" t="str">
        <f t="shared" si="5"/>
        <v/>
      </c>
      <c r="N11">
        <f>IF(E11&gt;0,COUNTA(E$4:E11),0)</f>
        <v>6</v>
      </c>
      <c r="O11">
        <f t="shared" ca="1" si="6"/>
        <v>2009</v>
      </c>
      <c r="P11">
        <f>IF(G11&gt;0,COUNTA(G$4:G11),0)</f>
        <v>3</v>
      </c>
      <c r="Q11">
        <f t="shared" ca="1" si="7"/>
        <v>2009</v>
      </c>
      <c r="R11">
        <f>IF(I11&gt;0,COUNTA(I$4:I11),0)</f>
        <v>1</v>
      </c>
      <c r="S11">
        <f t="shared" ca="1" si="1"/>
        <v>2009</v>
      </c>
    </row>
    <row r="12" spans="1:34">
      <c r="A12" s="273">
        <f t="shared" ca="1" si="3"/>
        <v>16</v>
      </c>
      <c r="B12" s="274">
        <f t="shared" ca="1" si="8"/>
        <v>2008</v>
      </c>
      <c r="C12" s="272">
        <f t="shared" si="10"/>
        <v>0</v>
      </c>
      <c r="D12" s="277"/>
      <c r="E12" s="272">
        <f t="shared" si="11"/>
        <v>2</v>
      </c>
      <c r="F12" s="289" t="s">
        <v>50</v>
      </c>
      <c r="G12" s="272">
        <f t="shared" si="9"/>
        <v>3</v>
      </c>
      <c r="H12" s="277" t="s">
        <v>49</v>
      </c>
      <c r="I12" s="272">
        <f t="shared" ref="I12:I18" si="12">IF(J12&lt;&gt;"",4,0)</f>
        <v>4</v>
      </c>
      <c r="J12" s="277" t="s">
        <v>49</v>
      </c>
      <c r="K12">
        <f t="shared" ca="1" si="4"/>
        <v>2008</v>
      </c>
      <c r="L12">
        <f>IF(C12&gt;0,COUNTA(C$4:C12),0)</f>
        <v>0</v>
      </c>
      <c r="M12" t="str">
        <f t="shared" si="5"/>
        <v/>
      </c>
      <c r="N12">
        <f>IF(E12&gt;0,COUNTA(E$4:E12),0)</f>
        <v>7</v>
      </c>
      <c r="O12">
        <f t="shared" ca="1" si="6"/>
        <v>2008</v>
      </c>
      <c r="P12">
        <f>IF(G12&gt;0,COUNTA(G$4:G12),0)</f>
        <v>4</v>
      </c>
      <c r="Q12">
        <f t="shared" ca="1" si="7"/>
        <v>2008</v>
      </c>
      <c r="R12">
        <f>IF(I12&gt;0,COUNTA(I$4:I12),0)</f>
        <v>2</v>
      </c>
      <c r="S12">
        <f t="shared" ca="1" si="1"/>
        <v>2008</v>
      </c>
    </row>
    <row r="13" spans="1:34">
      <c r="A13" s="273">
        <f t="shared" ca="1" si="3"/>
        <v>17</v>
      </c>
      <c r="B13" s="274">
        <f t="shared" ca="1" si="8"/>
        <v>2007</v>
      </c>
      <c r="C13" s="272">
        <f t="shared" si="10"/>
        <v>0</v>
      </c>
      <c r="D13" s="277"/>
      <c r="E13" s="272">
        <f t="shared" si="11"/>
        <v>2</v>
      </c>
      <c r="F13" s="289" t="s">
        <v>50</v>
      </c>
      <c r="G13" s="272">
        <f t="shared" si="9"/>
        <v>3</v>
      </c>
      <c r="H13" s="277" t="s">
        <v>49</v>
      </c>
      <c r="I13" s="272">
        <f t="shared" si="12"/>
        <v>4</v>
      </c>
      <c r="J13" s="277" t="s">
        <v>49</v>
      </c>
      <c r="K13">
        <f t="shared" ca="1" si="4"/>
        <v>2007</v>
      </c>
      <c r="L13">
        <f>IF(C13&gt;0,COUNTA(C$4:C13),0)</f>
        <v>0</v>
      </c>
      <c r="M13" t="str">
        <f t="shared" si="5"/>
        <v/>
      </c>
      <c r="N13">
        <f>IF(E13&gt;0,COUNTA(E$4:E13),0)</f>
        <v>8</v>
      </c>
      <c r="O13">
        <f t="shared" ca="1" si="6"/>
        <v>2007</v>
      </c>
      <c r="P13">
        <f>IF(G13&gt;0,COUNTA(G$4:G13),0)</f>
        <v>5</v>
      </c>
      <c r="Q13">
        <f t="shared" ca="1" si="7"/>
        <v>2007</v>
      </c>
      <c r="R13">
        <f>IF(I13&gt;0,COUNTA(I$4:I13),0)</f>
        <v>3</v>
      </c>
      <c r="S13">
        <f t="shared" ca="1" si="1"/>
        <v>2007</v>
      </c>
    </row>
    <row r="14" spans="1:34">
      <c r="A14" s="273">
        <f t="shared" ca="1" si="3"/>
        <v>18</v>
      </c>
      <c r="B14" s="274">
        <f t="shared" ca="1" si="8"/>
        <v>2006</v>
      </c>
      <c r="C14" s="272">
        <f t="shared" si="10"/>
        <v>0</v>
      </c>
      <c r="D14" s="277"/>
      <c r="E14" s="272">
        <f t="shared" si="11"/>
        <v>2</v>
      </c>
      <c r="F14" s="289" t="s">
        <v>50</v>
      </c>
      <c r="G14" s="272">
        <f t="shared" si="9"/>
        <v>3</v>
      </c>
      <c r="H14" s="277" t="s">
        <v>49</v>
      </c>
      <c r="I14" s="272">
        <f t="shared" si="12"/>
        <v>4</v>
      </c>
      <c r="J14" s="277" t="s">
        <v>49</v>
      </c>
      <c r="K14">
        <f t="shared" ca="1" si="4"/>
        <v>2006</v>
      </c>
      <c r="L14">
        <f>IF(C14&gt;0,COUNTA(C$4:C14),0)</f>
        <v>0</v>
      </c>
      <c r="M14" t="str">
        <f t="shared" si="5"/>
        <v/>
      </c>
      <c r="N14">
        <f>IF(E14&gt;0,COUNTA(E$4:E14),0)</f>
        <v>9</v>
      </c>
      <c r="O14">
        <f t="shared" ca="1" si="6"/>
        <v>2006</v>
      </c>
      <c r="P14">
        <f>IF(G14&gt;0,COUNTA(G$4:G14),0)</f>
        <v>6</v>
      </c>
      <c r="Q14">
        <f t="shared" ca="1" si="7"/>
        <v>2006</v>
      </c>
      <c r="R14">
        <f>IF(I14&gt;0,COUNTA(I$4:I14),0)</f>
        <v>4</v>
      </c>
      <c r="S14">
        <f t="shared" ca="1" si="1"/>
        <v>2006</v>
      </c>
    </row>
    <row r="15" spans="1:34">
      <c r="A15" s="273">
        <f t="shared" ca="1" si="3"/>
        <v>19</v>
      </c>
      <c r="B15" s="274">
        <f t="shared" ca="1" si="8"/>
        <v>2005</v>
      </c>
      <c r="C15" s="272">
        <f t="shared" si="10"/>
        <v>0</v>
      </c>
      <c r="D15" s="277"/>
      <c r="E15" s="272">
        <f t="shared" si="11"/>
        <v>2</v>
      </c>
      <c r="F15" s="289" t="s">
        <v>50</v>
      </c>
      <c r="G15" s="272">
        <f t="shared" si="9"/>
        <v>3</v>
      </c>
      <c r="H15" s="289" t="s">
        <v>49</v>
      </c>
      <c r="I15" s="272">
        <f t="shared" si="12"/>
        <v>4</v>
      </c>
      <c r="J15" s="277" t="s">
        <v>49</v>
      </c>
      <c r="K15">
        <f t="shared" ca="1" si="4"/>
        <v>2005</v>
      </c>
      <c r="L15">
        <f>IF(C15&gt;0,COUNTA(C$4:C15),0)</f>
        <v>0</v>
      </c>
      <c r="M15" t="str">
        <f t="shared" si="5"/>
        <v/>
      </c>
      <c r="N15">
        <f>IF(E15&gt;0,COUNTA(E$4:E15),0)</f>
        <v>10</v>
      </c>
      <c r="O15">
        <f t="shared" ca="1" si="6"/>
        <v>2005</v>
      </c>
      <c r="P15">
        <f>IF(G15&gt;0,COUNTA(G$4:G15),0)</f>
        <v>7</v>
      </c>
      <c r="Q15">
        <f t="shared" ca="1" si="7"/>
        <v>2005</v>
      </c>
      <c r="R15">
        <f>IF(I15&gt;0,COUNTA(I$4:I15),0)</f>
        <v>5</v>
      </c>
      <c r="S15">
        <f t="shared" ca="1" si="1"/>
        <v>2005</v>
      </c>
    </row>
    <row r="16" spans="1:34">
      <c r="A16" s="273">
        <f t="shared" ca="1" si="3"/>
        <v>20</v>
      </c>
      <c r="B16" s="274">
        <f t="shared" ca="1" si="8"/>
        <v>2004</v>
      </c>
      <c r="C16" s="272">
        <f t="shared" si="10"/>
        <v>0</v>
      </c>
      <c r="D16" s="277"/>
      <c r="E16" s="272">
        <f t="shared" si="11"/>
        <v>2</v>
      </c>
      <c r="F16" s="289" t="s">
        <v>50</v>
      </c>
      <c r="G16" s="272">
        <f t="shared" si="9"/>
        <v>3</v>
      </c>
      <c r="H16" s="289" t="s">
        <v>49</v>
      </c>
      <c r="I16" s="272">
        <f t="shared" si="12"/>
        <v>4</v>
      </c>
      <c r="J16" s="277" t="s">
        <v>49</v>
      </c>
      <c r="K16">
        <f t="shared" ca="1" si="4"/>
        <v>2004</v>
      </c>
      <c r="L16">
        <f>IF(C16&gt;0,COUNTA(C$4:C16),0)</f>
        <v>0</v>
      </c>
      <c r="M16" t="str">
        <f t="shared" si="5"/>
        <v/>
      </c>
      <c r="N16">
        <f>IF(E16&gt;0,COUNTA(E$4:E16),0)</f>
        <v>11</v>
      </c>
      <c r="O16">
        <f t="shared" ca="1" si="6"/>
        <v>2004</v>
      </c>
      <c r="P16">
        <f>IF(G16&gt;0,COUNTA(G$4:G16),0)</f>
        <v>8</v>
      </c>
      <c r="Q16">
        <f t="shared" ca="1" si="7"/>
        <v>2004</v>
      </c>
      <c r="R16">
        <f>IF(I16&gt;0,COUNTA(I$4:I16),0)</f>
        <v>6</v>
      </c>
      <c r="S16">
        <f t="shared" ca="1" si="1"/>
        <v>2004</v>
      </c>
    </row>
    <row r="17" spans="1:19">
      <c r="A17" s="273">
        <f t="shared" ca="1" si="3"/>
        <v>21</v>
      </c>
      <c r="B17" s="274">
        <f t="shared" ca="1" si="8"/>
        <v>2003</v>
      </c>
      <c r="C17" s="272">
        <f t="shared" si="10"/>
        <v>0</v>
      </c>
      <c r="D17" s="277"/>
      <c r="E17" s="272">
        <f t="shared" si="11"/>
        <v>2</v>
      </c>
      <c r="F17" s="289" t="s">
        <v>50</v>
      </c>
      <c r="G17" s="272">
        <f t="shared" si="9"/>
        <v>3</v>
      </c>
      <c r="H17" s="289" t="s">
        <v>49</v>
      </c>
      <c r="I17" s="272">
        <f t="shared" si="12"/>
        <v>4</v>
      </c>
      <c r="J17" s="277" t="s">
        <v>49</v>
      </c>
      <c r="K17">
        <f t="shared" ca="1" si="4"/>
        <v>2003</v>
      </c>
      <c r="L17">
        <f>IF(C17&gt;0,COUNTA(C$4:C17),0)</f>
        <v>0</v>
      </c>
      <c r="M17" t="str">
        <f t="shared" si="5"/>
        <v/>
      </c>
      <c r="N17">
        <f>IF(E17&gt;0,COUNTA(E$4:E17),0)</f>
        <v>12</v>
      </c>
      <c r="O17">
        <f t="shared" ca="1" si="6"/>
        <v>2003</v>
      </c>
      <c r="P17">
        <f>IF(G17&gt;0,COUNTA(G$4:G17),0)</f>
        <v>9</v>
      </c>
      <c r="Q17">
        <f t="shared" ca="1" si="7"/>
        <v>2003</v>
      </c>
      <c r="R17">
        <f>IF(I17&gt;0,COUNTA(I$4:I17),0)</f>
        <v>7</v>
      </c>
      <c r="S17">
        <f t="shared" ca="1" si="1"/>
        <v>2003</v>
      </c>
    </row>
    <row r="18" spans="1:19">
      <c r="A18" s="273">
        <f t="shared" ca="1" si="3"/>
        <v>22</v>
      </c>
      <c r="B18" s="274">
        <f t="shared" ca="1" si="8"/>
        <v>2002</v>
      </c>
      <c r="C18" s="272">
        <f t="shared" si="10"/>
        <v>0</v>
      </c>
      <c r="D18" s="277"/>
      <c r="E18" s="272">
        <f t="shared" si="11"/>
        <v>2</v>
      </c>
      <c r="F18" s="289" t="s">
        <v>50</v>
      </c>
      <c r="G18" s="272">
        <f t="shared" si="9"/>
        <v>3</v>
      </c>
      <c r="H18" s="277" t="s">
        <v>50</v>
      </c>
      <c r="I18" s="272">
        <f t="shared" si="12"/>
        <v>4</v>
      </c>
      <c r="J18" s="277" t="s">
        <v>50</v>
      </c>
      <c r="K18">
        <f t="shared" ca="1" si="4"/>
        <v>2002</v>
      </c>
      <c r="L18">
        <f>IF(C18&gt;0,COUNTA(C$4:C18),0)</f>
        <v>0</v>
      </c>
      <c r="M18" t="str">
        <f t="shared" si="5"/>
        <v/>
      </c>
      <c r="N18">
        <f>IF(E18&gt;0,COUNTA(E$4:E18),0)</f>
        <v>13</v>
      </c>
      <c r="O18">
        <f t="shared" ca="1" si="6"/>
        <v>2002</v>
      </c>
      <c r="P18">
        <f>IF(G18&gt;0,COUNTA(G$4:G18),0)</f>
        <v>10</v>
      </c>
      <c r="Q18">
        <f t="shared" ca="1" si="7"/>
        <v>2002</v>
      </c>
      <c r="R18">
        <f>IF(I18&gt;0,COUNTA(I$4:I18),0)</f>
        <v>8</v>
      </c>
      <c r="S18">
        <f t="shared" ca="1" si="1"/>
        <v>2002</v>
      </c>
    </row>
    <row r="19" spans="1:19" hidden="1" outlineLevel="1">
      <c r="A19" s="273">
        <f t="shared" ca="1" si="3"/>
        <v>23</v>
      </c>
      <c r="B19" s="274">
        <f t="shared" ca="1" si="8"/>
        <v>2001</v>
      </c>
      <c r="D19" s="4">
        <f>D18</f>
        <v>0</v>
      </c>
      <c r="F19" s="4" t="str">
        <f>F18</f>
        <v>МЖ</v>
      </c>
      <c r="H19" s="4" t="str">
        <f>H18</f>
        <v>МЖ</v>
      </c>
      <c r="J19" s="4" t="str">
        <f t="shared" ref="J19:J68" si="13">J18</f>
        <v>МЖ</v>
      </c>
    </row>
    <row r="20" spans="1:19" hidden="1" outlineLevel="1">
      <c r="A20" s="273">
        <f t="shared" ca="1" si="3"/>
        <v>24</v>
      </c>
      <c r="B20" s="274">
        <f t="shared" ca="1" si="8"/>
        <v>2000</v>
      </c>
      <c r="D20" s="4">
        <f t="shared" ref="D20:D68" si="14">D19</f>
        <v>0</v>
      </c>
      <c r="F20" s="4" t="str">
        <f t="shared" ref="F20:F68" si="15">F19</f>
        <v>МЖ</v>
      </c>
      <c r="H20" s="4" t="str">
        <f t="shared" ref="H20:H68" si="16">H19</f>
        <v>МЖ</v>
      </c>
      <c r="J20" s="4" t="str">
        <f t="shared" si="13"/>
        <v>МЖ</v>
      </c>
    </row>
    <row r="21" spans="1:19" hidden="1" outlineLevel="1">
      <c r="A21" s="273">
        <f t="shared" ca="1" si="3"/>
        <v>25</v>
      </c>
      <c r="B21" s="274">
        <f t="shared" ca="1" si="8"/>
        <v>1999</v>
      </c>
      <c r="D21" s="4">
        <f t="shared" si="14"/>
        <v>0</v>
      </c>
      <c r="F21" s="4" t="str">
        <f t="shared" si="15"/>
        <v>МЖ</v>
      </c>
      <c r="H21" s="4" t="str">
        <f t="shared" si="16"/>
        <v>МЖ</v>
      </c>
      <c r="J21" s="4" t="str">
        <f t="shared" si="13"/>
        <v>МЖ</v>
      </c>
    </row>
    <row r="22" spans="1:19" hidden="1" outlineLevel="1">
      <c r="A22" s="273">
        <f t="shared" ca="1" si="3"/>
        <v>26</v>
      </c>
      <c r="B22" s="274">
        <f t="shared" ca="1" si="8"/>
        <v>1998</v>
      </c>
      <c r="D22" s="4">
        <f t="shared" si="14"/>
        <v>0</v>
      </c>
      <c r="F22" s="4" t="str">
        <f t="shared" si="15"/>
        <v>МЖ</v>
      </c>
      <c r="H22" s="4" t="str">
        <f t="shared" si="16"/>
        <v>МЖ</v>
      </c>
      <c r="J22" s="4" t="str">
        <f t="shared" si="13"/>
        <v>МЖ</v>
      </c>
    </row>
    <row r="23" spans="1:19" hidden="1" outlineLevel="1">
      <c r="A23" s="273">
        <f t="shared" ca="1" si="3"/>
        <v>27</v>
      </c>
      <c r="B23" s="274">
        <f t="shared" ca="1" si="8"/>
        <v>1997</v>
      </c>
      <c r="D23" s="4">
        <f t="shared" si="14"/>
        <v>0</v>
      </c>
      <c r="F23" s="4" t="str">
        <f t="shared" si="15"/>
        <v>МЖ</v>
      </c>
      <c r="H23" s="4" t="str">
        <f t="shared" si="16"/>
        <v>МЖ</v>
      </c>
      <c r="J23" s="4" t="str">
        <f t="shared" si="13"/>
        <v>МЖ</v>
      </c>
    </row>
    <row r="24" spans="1:19" hidden="1" outlineLevel="1">
      <c r="A24" s="273">
        <f t="shared" ca="1" si="3"/>
        <v>28</v>
      </c>
      <c r="B24" s="274">
        <f t="shared" ca="1" si="8"/>
        <v>1996</v>
      </c>
      <c r="D24" s="4">
        <f t="shared" si="14"/>
        <v>0</v>
      </c>
      <c r="F24" s="4" t="str">
        <f t="shared" si="15"/>
        <v>МЖ</v>
      </c>
      <c r="H24" s="4" t="str">
        <f t="shared" si="16"/>
        <v>МЖ</v>
      </c>
      <c r="J24" s="4" t="str">
        <f t="shared" si="13"/>
        <v>МЖ</v>
      </c>
    </row>
    <row r="25" spans="1:19" hidden="1" outlineLevel="1">
      <c r="A25" s="273">
        <f t="shared" ca="1" si="3"/>
        <v>29</v>
      </c>
      <c r="B25" s="274">
        <f t="shared" ca="1" si="8"/>
        <v>1995</v>
      </c>
      <c r="D25" s="4">
        <f t="shared" si="14"/>
        <v>0</v>
      </c>
      <c r="F25" s="4" t="str">
        <f t="shared" si="15"/>
        <v>МЖ</v>
      </c>
      <c r="H25" s="4" t="str">
        <f t="shared" si="16"/>
        <v>МЖ</v>
      </c>
      <c r="J25" s="4" t="str">
        <f t="shared" si="13"/>
        <v>МЖ</v>
      </c>
    </row>
    <row r="26" spans="1:19" hidden="1" outlineLevel="1">
      <c r="A26" s="273">
        <f t="shared" ca="1" si="3"/>
        <v>30</v>
      </c>
      <c r="B26" s="274">
        <f t="shared" ca="1" si="8"/>
        <v>1994</v>
      </c>
      <c r="D26" s="4">
        <f t="shared" si="14"/>
        <v>0</v>
      </c>
      <c r="F26" s="4" t="str">
        <f t="shared" si="15"/>
        <v>МЖ</v>
      </c>
      <c r="H26" s="4" t="str">
        <f t="shared" si="16"/>
        <v>МЖ</v>
      </c>
      <c r="J26" s="4" t="str">
        <f t="shared" si="13"/>
        <v>МЖ</v>
      </c>
    </row>
    <row r="27" spans="1:19" hidden="1" outlineLevel="1">
      <c r="A27" s="273">
        <f t="shared" ca="1" si="3"/>
        <v>31</v>
      </c>
      <c r="B27" s="274">
        <f t="shared" ca="1" si="8"/>
        <v>1993</v>
      </c>
      <c r="D27" s="4">
        <f t="shared" si="14"/>
        <v>0</v>
      </c>
      <c r="F27" s="4" t="str">
        <f t="shared" si="15"/>
        <v>МЖ</v>
      </c>
      <c r="H27" s="4" t="str">
        <f t="shared" si="16"/>
        <v>МЖ</v>
      </c>
      <c r="J27" s="4" t="str">
        <f t="shared" si="13"/>
        <v>МЖ</v>
      </c>
    </row>
    <row r="28" spans="1:19" hidden="1" outlineLevel="1">
      <c r="A28" s="273">
        <f t="shared" ca="1" si="3"/>
        <v>32</v>
      </c>
      <c r="B28" s="274">
        <f t="shared" ca="1" si="8"/>
        <v>1992</v>
      </c>
      <c r="D28" s="4">
        <f t="shared" si="14"/>
        <v>0</v>
      </c>
      <c r="F28" s="4" t="str">
        <f t="shared" si="15"/>
        <v>МЖ</v>
      </c>
      <c r="H28" s="4" t="str">
        <f t="shared" si="16"/>
        <v>МЖ</v>
      </c>
      <c r="J28" s="4" t="str">
        <f t="shared" si="13"/>
        <v>МЖ</v>
      </c>
    </row>
    <row r="29" spans="1:19" hidden="1" outlineLevel="1">
      <c r="A29" s="273">
        <f t="shared" ca="1" si="3"/>
        <v>33</v>
      </c>
      <c r="B29" s="274">
        <f t="shared" ca="1" si="8"/>
        <v>1991</v>
      </c>
      <c r="D29" s="4">
        <f t="shared" si="14"/>
        <v>0</v>
      </c>
      <c r="F29" s="4" t="str">
        <f t="shared" si="15"/>
        <v>МЖ</v>
      </c>
      <c r="H29" s="4" t="str">
        <f t="shared" si="16"/>
        <v>МЖ</v>
      </c>
      <c r="J29" s="4" t="str">
        <f t="shared" si="13"/>
        <v>МЖ</v>
      </c>
    </row>
    <row r="30" spans="1:19" hidden="1" outlineLevel="1">
      <c r="A30" s="273">
        <f t="shared" ca="1" si="3"/>
        <v>34</v>
      </c>
      <c r="B30" s="274">
        <f t="shared" ca="1" si="8"/>
        <v>1990</v>
      </c>
      <c r="D30" s="4">
        <f t="shared" si="14"/>
        <v>0</v>
      </c>
      <c r="F30" s="4" t="str">
        <f t="shared" si="15"/>
        <v>МЖ</v>
      </c>
      <c r="H30" s="4" t="str">
        <f t="shared" si="16"/>
        <v>МЖ</v>
      </c>
      <c r="J30" s="4" t="str">
        <f t="shared" si="13"/>
        <v>МЖ</v>
      </c>
    </row>
    <row r="31" spans="1:19" hidden="1" outlineLevel="1">
      <c r="A31" s="273">
        <f t="shared" ca="1" si="3"/>
        <v>35</v>
      </c>
      <c r="B31" s="274">
        <f t="shared" ca="1" si="8"/>
        <v>1989</v>
      </c>
      <c r="D31" s="4">
        <f t="shared" si="14"/>
        <v>0</v>
      </c>
      <c r="F31" s="4" t="str">
        <f t="shared" si="15"/>
        <v>МЖ</v>
      </c>
      <c r="H31" s="4" t="str">
        <f t="shared" si="16"/>
        <v>МЖ</v>
      </c>
      <c r="J31" s="4" t="str">
        <f t="shared" si="13"/>
        <v>МЖ</v>
      </c>
    </row>
    <row r="32" spans="1:19" hidden="1" outlineLevel="1">
      <c r="A32" s="273">
        <f t="shared" ca="1" si="3"/>
        <v>36</v>
      </c>
      <c r="B32" s="274">
        <f t="shared" ca="1" si="8"/>
        <v>1988</v>
      </c>
      <c r="D32" s="4">
        <f t="shared" si="14"/>
        <v>0</v>
      </c>
      <c r="F32" s="4" t="str">
        <f t="shared" si="15"/>
        <v>МЖ</v>
      </c>
      <c r="H32" s="4" t="str">
        <f t="shared" si="16"/>
        <v>МЖ</v>
      </c>
      <c r="J32" s="4" t="str">
        <f t="shared" si="13"/>
        <v>МЖ</v>
      </c>
    </row>
    <row r="33" spans="1:10" hidden="1" outlineLevel="1">
      <c r="A33" s="273">
        <f t="shared" ca="1" si="3"/>
        <v>37</v>
      </c>
      <c r="B33" s="274">
        <f t="shared" ca="1" si="8"/>
        <v>1987</v>
      </c>
      <c r="D33" s="4">
        <f t="shared" si="14"/>
        <v>0</v>
      </c>
      <c r="F33" s="4" t="str">
        <f t="shared" si="15"/>
        <v>МЖ</v>
      </c>
      <c r="H33" s="4" t="str">
        <f t="shared" si="16"/>
        <v>МЖ</v>
      </c>
      <c r="J33" s="4" t="str">
        <f t="shared" si="13"/>
        <v>МЖ</v>
      </c>
    </row>
    <row r="34" spans="1:10" hidden="1" outlineLevel="1">
      <c r="A34" s="273">
        <f t="shared" ca="1" si="3"/>
        <v>38</v>
      </c>
      <c r="B34" s="274">
        <f t="shared" ca="1" si="8"/>
        <v>1986</v>
      </c>
      <c r="D34" s="4">
        <f t="shared" si="14"/>
        <v>0</v>
      </c>
      <c r="F34" s="4" t="str">
        <f t="shared" si="15"/>
        <v>МЖ</v>
      </c>
      <c r="H34" s="4" t="str">
        <f t="shared" si="16"/>
        <v>МЖ</v>
      </c>
      <c r="J34" s="4" t="str">
        <f t="shared" si="13"/>
        <v>МЖ</v>
      </c>
    </row>
    <row r="35" spans="1:10" hidden="1" outlineLevel="1">
      <c r="A35" s="273">
        <f t="shared" ca="1" si="3"/>
        <v>39</v>
      </c>
      <c r="B35" s="274">
        <f t="shared" ca="1" si="8"/>
        <v>1985</v>
      </c>
      <c r="D35" s="4">
        <f t="shared" si="14"/>
        <v>0</v>
      </c>
      <c r="F35" s="4" t="str">
        <f t="shared" si="15"/>
        <v>МЖ</v>
      </c>
      <c r="H35" s="4" t="str">
        <f t="shared" si="16"/>
        <v>МЖ</v>
      </c>
      <c r="J35" s="4" t="str">
        <f t="shared" si="13"/>
        <v>МЖ</v>
      </c>
    </row>
    <row r="36" spans="1:10" hidden="1" outlineLevel="1">
      <c r="A36" s="273">
        <f t="shared" ca="1" si="3"/>
        <v>40</v>
      </c>
      <c r="B36" s="274">
        <f t="shared" ca="1" si="8"/>
        <v>1984</v>
      </c>
      <c r="D36" s="4">
        <f t="shared" si="14"/>
        <v>0</v>
      </c>
      <c r="F36" s="4" t="str">
        <f t="shared" si="15"/>
        <v>МЖ</v>
      </c>
      <c r="H36" s="4" t="str">
        <f t="shared" si="16"/>
        <v>МЖ</v>
      </c>
      <c r="J36" s="4" t="str">
        <f t="shared" si="13"/>
        <v>МЖ</v>
      </c>
    </row>
    <row r="37" spans="1:10" hidden="1" outlineLevel="1">
      <c r="A37" s="273">
        <f t="shared" ca="1" si="3"/>
        <v>41</v>
      </c>
      <c r="B37" s="274">
        <f t="shared" ca="1" si="8"/>
        <v>1983</v>
      </c>
      <c r="D37" s="4">
        <f t="shared" si="14"/>
        <v>0</v>
      </c>
      <c r="F37" s="4" t="str">
        <f t="shared" si="15"/>
        <v>МЖ</v>
      </c>
      <c r="H37" s="4" t="str">
        <f t="shared" si="16"/>
        <v>МЖ</v>
      </c>
      <c r="J37" s="4" t="str">
        <f t="shared" si="13"/>
        <v>МЖ</v>
      </c>
    </row>
    <row r="38" spans="1:10" hidden="1" outlineLevel="1">
      <c r="A38" s="273">
        <f t="shared" ca="1" si="3"/>
        <v>42</v>
      </c>
      <c r="B38" s="274">
        <f t="shared" ca="1" si="8"/>
        <v>1982</v>
      </c>
      <c r="D38" s="4">
        <f t="shared" si="14"/>
        <v>0</v>
      </c>
      <c r="F38" s="4" t="str">
        <f t="shared" si="15"/>
        <v>МЖ</v>
      </c>
      <c r="H38" s="4" t="str">
        <f t="shared" si="16"/>
        <v>МЖ</v>
      </c>
      <c r="J38" s="4" t="str">
        <f t="shared" si="13"/>
        <v>МЖ</v>
      </c>
    </row>
    <row r="39" spans="1:10" hidden="1" outlineLevel="1">
      <c r="A39" s="273">
        <f t="shared" ca="1" si="3"/>
        <v>43</v>
      </c>
      <c r="B39" s="274">
        <f t="shared" ca="1" si="8"/>
        <v>1981</v>
      </c>
      <c r="D39" s="4">
        <f t="shared" si="14"/>
        <v>0</v>
      </c>
      <c r="F39" s="4" t="str">
        <f t="shared" si="15"/>
        <v>МЖ</v>
      </c>
      <c r="H39" s="4" t="str">
        <f t="shared" si="16"/>
        <v>МЖ</v>
      </c>
      <c r="J39" s="4" t="str">
        <f t="shared" si="13"/>
        <v>МЖ</v>
      </c>
    </row>
    <row r="40" spans="1:10" hidden="1" outlineLevel="1">
      <c r="A40" s="273">
        <f t="shared" ca="1" si="3"/>
        <v>44</v>
      </c>
      <c r="B40" s="274">
        <f t="shared" ca="1" si="8"/>
        <v>1980</v>
      </c>
      <c r="D40" s="4">
        <f t="shared" si="14"/>
        <v>0</v>
      </c>
      <c r="F40" s="4" t="str">
        <f t="shared" si="15"/>
        <v>МЖ</v>
      </c>
      <c r="H40" s="4" t="str">
        <f t="shared" si="16"/>
        <v>МЖ</v>
      </c>
      <c r="J40" s="4" t="str">
        <f t="shared" si="13"/>
        <v>МЖ</v>
      </c>
    </row>
    <row r="41" spans="1:10" hidden="1" outlineLevel="1">
      <c r="A41" s="273">
        <f t="shared" ca="1" si="3"/>
        <v>45</v>
      </c>
      <c r="B41" s="274">
        <f t="shared" ca="1" si="8"/>
        <v>1979</v>
      </c>
      <c r="D41" s="4">
        <f t="shared" si="14"/>
        <v>0</v>
      </c>
      <c r="F41" s="4" t="str">
        <f t="shared" si="15"/>
        <v>МЖ</v>
      </c>
      <c r="H41" s="4" t="str">
        <f t="shared" si="16"/>
        <v>МЖ</v>
      </c>
      <c r="J41" s="4" t="str">
        <f t="shared" si="13"/>
        <v>МЖ</v>
      </c>
    </row>
    <row r="42" spans="1:10" hidden="1" outlineLevel="1">
      <c r="A42" s="273">
        <f t="shared" ca="1" si="3"/>
        <v>46</v>
      </c>
      <c r="B42" s="274">
        <f t="shared" ca="1" si="8"/>
        <v>1978</v>
      </c>
      <c r="D42" s="4">
        <f t="shared" si="14"/>
        <v>0</v>
      </c>
      <c r="F42" s="4" t="str">
        <f t="shared" si="15"/>
        <v>МЖ</v>
      </c>
      <c r="H42" s="4" t="str">
        <f t="shared" si="16"/>
        <v>МЖ</v>
      </c>
      <c r="J42" s="4" t="str">
        <f t="shared" si="13"/>
        <v>МЖ</v>
      </c>
    </row>
    <row r="43" spans="1:10" hidden="1" outlineLevel="1">
      <c r="A43" s="273">
        <f t="shared" ca="1" si="3"/>
        <v>47</v>
      </c>
      <c r="B43" s="274">
        <f t="shared" ca="1" si="8"/>
        <v>1977</v>
      </c>
      <c r="D43" s="4">
        <f t="shared" si="14"/>
        <v>0</v>
      </c>
      <c r="F43" s="4" t="str">
        <f t="shared" si="15"/>
        <v>МЖ</v>
      </c>
      <c r="H43" s="4" t="str">
        <f t="shared" si="16"/>
        <v>МЖ</v>
      </c>
      <c r="J43" s="4" t="str">
        <f t="shared" si="13"/>
        <v>МЖ</v>
      </c>
    </row>
    <row r="44" spans="1:10" hidden="1" outlineLevel="1">
      <c r="A44" s="273">
        <f t="shared" ca="1" si="3"/>
        <v>48</v>
      </c>
      <c r="B44" s="274">
        <f t="shared" ca="1" si="8"/>
        <v>1976</v>
      </c>
      <c r="D44" s="4">
        <f t="shared" si="14"/>
        <v>0</v>
      </c>
      <c r="F44" s="4" t="str">
        <f t="shared" si="15"/>
        <v>МЖ</v>
      </c>
      <c r="H44" s="4" t="str">
        <f t="shared" si="16"/>
        <v>МЖ</v>
      </c>
      <c r="J44" s="4" t="str">
        <f t="shared" si="13"/>
        <v>МЖ</v>
      </c>
    </row>
    <row r="45" spans="1:10" hidden="1" outlineLevel="1">
      <c r="A45" s="273">
        <f t="shared" ca="1" si="3"/>
        <v>49</v>
      </c>
      <c r="B45" s="274">
        <f t="shared" ca="1" si="8"/>
        <v>1975</v>
      </c>
      <c r="D45" s="4">
        <f t="shared" si="14"/>
        <v>0</v>
      </c>
      <c r="F45" s="4" t="str">
        <f t="shared" si="15"/>
        <v>МЖ</v>
      </c>
      <c r="H45" s="4" t="str">
        <f t="shared" si="16"/>
        <v>МЖ</v>
      </c>
      <c r="J45" s="4" t="str">
        <f t="shared" si="13"/>
        <v>МЖ</v>
      </c>
    </row>
    <row r="46" spans="1:10" hidden="1" outlineLevel="1">
      <c r="A46" s="273">
        <f t="shared" ca="1" si="3"/>
        <v>50</v>
      </c>
      <c r="B46" s="274">
        <f t="shared" ca="1" si="8"/>
        <v>1974</v>
      </c>
      <c r="D46" s="4">
        <f t="shared" si="14"/>
        <v>0</v>
      </c>
      <c r="F46" s="4" t="str">
        <f t="shared" si="15"/>
        <v>МЖ</v>
      </c>
      <c r="H46" s="4" t="str">
        <f t="shared" si="16"/>
        <v>МЖ</v>
      </c>
      <c r="J46" s="4" t="str">
        <f t="shared" si="13"/>
        <v>МЖ</v>
      </c>
    </row>
    <row r="47" spans="1:10" hidden="1" outlineLevel="1">
      <c r="A47" s="273">
        <f t="shared" ca="1" si="3"/>
        <v>51</v>
      </c>
      <c r="B47" s="274">
        <f t="shared" ca="1" si="8"/>
        <v>1973</v>
      </c>
      <c r="D47" s="4">
        <f t="shared" si="14"/>
        <v>0</v>
      </c>
      <c r="F47" s="4" t="str">
        <f t="shared" si="15"/>
        <v>МЖ</v>
      </c>
      <c r="H47" s="4" t="str">
        <f t="shared" si="16"/>
        <v>МЖ</v>
      </c>
      <c r="J47" s="4" t="str">
        <f t="shared" si="13"/>
        <v>МЖ</v>
      </c>
    </row>
    <row r="48" spans="1:10" hidden="1" outlineLevel="1">
      <c r="A48" s="273">
        <f t="shared" ca="1" si="3"/>
        <v>52</v>
      </c>
      <c r="B48" s="274">
        <f t="shared" ca="1" si="8"/>
        <v>1972</v>
      </c>
      <c r="D48" s="4">
        <f t="shared" si="14"/>
        <v>0</v>
      </c>
      <c r="F48" s="4" t="str">
        <f t="shared" si="15"/>
        <v>МЖ</v>
      </c>
      <c r="H48" s="4" t="str">
        <f t="shared" si="16"/>
        <v>МЖ</v>
      </c>
      <c r="J48" s="4" t="str">
        <f t="shared" si="13"/>
        <v>МЖ</v>
      </c>
    </row>
    <row r="49" spans="1:10" hidden="1" outlineLevel="1">
      <c r="A49" s="273">
        <f t="shared" ca="1" si="3"/>
        <v>53</v>
      </c>
      <c r="B49" s="274">
        <f t="shared" ca="1" si="8"/>
        <v>1971</v>
      </c>
      <c r="D49" s="4">
        <f t="shared" si="14"/>
        <v>0</v>
      </c>
      <c r="F49" s="4" t="str">
        <f t="shared" si="15"/>
        <v>МЖ</v>
      </c>
      <c r="H49" s="4" t="str">
        <f t="shared" si="16"/>
        <v>МЖ</v>
      </c>
      <c r="J49" s="4" t="str">
        <f t="shared" si="13"/>
        <v>МЖ</v>
      </c>
    </row>
    <row r="50" spans="1:10" hidden="1" outlineLevel="1">
      <c r="A50" s="273">
        <f t="shared" ca="1" si="3"/>
        <v>54</v>
      </c>
      <c r="B50" s="274">
        <f t="shared" ca="1" si="8"/>
        <v>1970</v>
      </c>
      <c r="D50" s="4">
        <f t="shared" si="14"/>
        <v>0</v>
      </c>
      <c r="F50" s="4" t="str">
        <f t="shared" si="15"/>
        <v>МЖ</v>
      </c>
      <c r="H50" s="4" t="str">
        <f t="shared" si="16"/>
        <v>МЖ</v>
      </c>
      <c r="J50" s="4" t="str">
        <f t="shared" si="13"/>
        <v>МЖ</v>
      </c>
    </row>
    <row r="51" spans="1:10" hidden="1" outlineLevel="1">
      <c r="A51" s="273">
        <f t="shared" ca="1" si="3"/>
        <v>55</v>
      </c>
      <c r="B51" s="274">
        <f t="shared" ca="1" si="8"/>
        <v>1969</v>
      </c>
      <c r="D51" s="4">
        <f t="shared" si="14"/>
        <v>0</v>
      </c>
      <c r="F51" s="4" t="str">
        <f t="shared" si="15"/>
        <v>МЖ</v>
      </c>
      <c r="H51" s="4" t="str">
        <f t="shared" si="16"/>
        <v>МЖ</v>
      </c>
      <c r="J51" s="4" t="str">
        <f t="shared" si="13"/>
        <v>МЖ</v>
      </c>
    </row>
    <row r="52" spans="1:10" hidden="1" outlineLevel="1">
      <c r="A52" s="273">
        <f t="shared" ca="1" si="3"/>
        <v>56</v>
      </c>
      <c r="B52" s="274">
        <f t="shared" ca="1" si="8"/>
        <v>1968</v>
      </c>
      <c r="D52" s="4">
        <f t="shared" si="14"/>
        <v>0</v>
      </c>
      <c r="F52" s="4" t="str">
        <f t="shared" si="15"/>
        <v>МЖ</v>
      </c>
      <c r="H52" s="4" t="str">
        <f t="shared" si="16"/>
        <v>МЖ</v>
      </c>
      <c r="J52" s="4" t="str">
        <f t="shared" si="13"/>
        <v>МЖ</v>
      </c>
    </row>
    <row r="53" spans="1:10" hidden="1" outlineLevel="1">
      <c r="A53" s="273">
        <f t="shared" ca="1" si="3"/>
        <v>57</v>
      </c>
      <c r="B53" s="274">
        <f t="shared" ca="1" si="8"/>
        <v>1967</v>
      </c>
      <c r="D53" s="4">
        <f t="shared" si="14"/>
        <v>0</v>
      </c>
      <c r="F53" s="4" t="str">
        <f t="shared" si="15"/>
        <v>МЖ</v>
      </c>
      <c r="H53" s="4" t="str">
        <f t="shared" si="16"/>
        <v>МЖ</v>
      </c>
      <c r="J53" s="4" t="str">
        <f t="shared" si="13"/>
        <v>МЖ</v>
      </c>
    </row>
    <row r="54" spans="1:10" hidden="1" outlineLevel="1">
      <c r="A54" s="273">
        <f t="shared" ca="1" si="3"/>
        <v>58</v>
      </c>
      <c r="B54" s="274">
        <f t="shared" ca="1" si="8"/>
        <v>1966</v>
      </c>
      <c r="D54" s="4">
        <f t="shared" si="14"/>
        <v>0</v>
      </c>
      <c r="F54" s="4" t="str">
        <f t="shared" si="15"/>
        <v>МЖ</v>
      </c>
      <c r="H54" s="4" t="str">
        <f t="shared" si="16"/>
        <v>МЖ</v>
      </c>
      <c r="J54" s="4" t="str">
        <f t="shared" si="13"/>
        <v>МЖ</v>
      </c>
    </row>
    <row r="55" spans="1:10" hidden="1" outlineLevel="1">
      <c r="A55" s="273">
        <f t="shared" ca="1" si="3"/>
        <v>59</v>
      </c>
      <c r="B55" s="274">
        <f t="shared" ca="1" si="8"/>
        <v>1965</v>
      </c>
      <c r="D55" s="4">
        <f t="shared" si="14"/>
        <v>0</v>
      </c>
      <c r="F55" s="4" t="str">
        <f t="shared" si="15"/>
        <v>МЖ</v>
      </c>
      <c r="H55" s="4" t="str">
        <f t="shared" si="16"/>
        <v>МЖ</v>
      </c>
      <c r="J55" s="4" t="str">
        <f t="shared" si="13"/>
        <v>МЖ</v>
      </c>
    </row>
    <row r="56" spans="1:10" hidden="1" outlineLevel="1">
      <c r="A56" s="273">
        <f t="shared" ca="1" si="3"/>
        <v>60</v>
      </c>
      <c r="B56" s="274">
        <f t="shared" ca="1" si="8"/>
        <v>1964</v>
      </c>
      <c r="D56" s="4">
        <f t="shared" si="14"/>
        <v>0</v>
      </c>
      <c r="F56" s="4" t="str">
        <f t="shared" si="15"/>
        <v>МЖ</v>
      </c>
      <c r="H56" s="4" t="str">
        <f t="shared" si="16"/>
        <v>МЖ</v>
      </c>
      <c r="J56" s="4" t="str">
        <f t="shared" si="13"/>
        <v>МЖ</v>
      </c>
    </row>
    <row r="57" spans="1:10" hidden="1" outlineLevel="1">
      <c r="A57" s="273">
        <f t="shared" ca="1" si="3"/>
        <v>61</v>
      </c>
      <c r="B57" s="274">
        <f t="shared" ca="1" si="8"/>
        <v>1963</v>
      </c>
      <c r="D57" s="4">
        <f t="shared" si="14"/>
        <v>0</v>
      </c>
      <c r="F57" s="4" t="str">
        <f t="shared" si="15"/>
        <v>МЖ</v>
      </c>
      <c r="H57" s="4" t="str">
        <f t="shared" si="16"/>
        <v>МЖ</v>
      </c>
      <c r="J57" s="4" t="str">
        <f t="shared" si="13"/>
        <v>МЖ</v>
      </c>
    </row>
    <row r="58" spans="1:10" hidden="1" outlineLevel="1">
      <c r="A58" s="273">
        <f t="shared" ca="1" si="3"/>
        <v>62</v>
      </c>
      <c r="B58" s="274">
        <f t="shared" ca="1" si="8"/>
        <v>1962</v>
      </c>
      <c r="D58" s="4">
        <f t="shared" si="14"/>
        <v>0</v>
      </c>
      <c r="F58" s="4" t="str">
        <f t="shared" si="15"/>
        <v>МЖ</v>
      </c>
      <c r="H58" s="4" t="str">
        <f t="shared" si="16"/>
        <v>МЖ</v>
      </c>
      <c r="J58" s="4" t="str">
        <f t="shared" si="13"/>
        <v>МЖ</v>
      </c>
    </row>
    <row r="59" spans="1:10" hidden="1" outlineLevel="1">
      <c r="A59" s="273">
        <f t="shared" ca="1" si="3"/>
        <v>63</v>
      </c>
      <c r="B59" s="274">
        <f t="shared" ca="1" si="8"/>
        <v>1961</v>
      </c>
      <c r="D59" s="4">
        <f t="shared" si="14"/>
        <v>0</v>
      </c>
      <c r="F59" s="4" t="str">
        <f t="shared" si="15"/>
        <v>МЖ</v>
      </c>
      <c r="H59" s="4" t="str">
        <f t="shared" si="16"/>
        <v>МЖ</v>
      </c>
      <c r="J59" s="4" t="str">
        <f t="shared" si="13"/>
        <v>МЖ</v>
      </c>
    </row>
    <row r="60" spans="1:10" hidden="1" outlineLevel="1">
      <c r="A60" s="273">
        <f t="shared" ca="1" si="3"/>
        <v>64</v>
      </c>
      <c r="B60" s="274">
        <f t="shared" ca="1" si="8"/>
        <v>1960</v>
      </c>
      <c r="D60" s="4">
        <f t="shared" si="14"/>
        <v>0</v>
      </c>
      <c r="F60" s="4" t="str">
        <f t="shared" si="15"/>
        <v>МЖ</v>
      </c>
      <c r="H60" s="4" t="str">
        <f t="shared" si="16"/>
        <v>МЖ</v>
      </c>
      <c r="J60" s="4" t="str">
        <f t="shared" si="13"/>
        <v>МЖ</v>
      </c>
    </row>
    <row r="61" spans="1:10" hidden="1" outlineLevel="1">
      <c r="A61" s="273">
        <f t="shared" ca="1" si="3"/>
        <v>65</v>
      </c>
      <c r="B61" s="274">
        <f t="shared" ca="1" si="8"/>
        <v>1959</v>
      </c>
      <c r="D61" s="4">
        <f t="shared" si="14"/>
        <v>0</v>
      </c>
      <c r="F61" s="4" t="str">
        <f t="shared" si="15"/>
        <v>МЖ</v>
      </c>
      <c r="H61" s="4" t="str">
        <f t="shared" si="16"/>
        <v>МЖ</v>
      </c>
      <c r="J61" s="4" t="str">
        <f t="shared" si="13"/>
        <v>МЖ</v>
      </c>
    </row>
    <row r="62" spans="1:10" hidden="1" outlineLevel="1">
      <c r="A62" s="273">
        <f t="shared" ca="1" si="3"/>
        <v>66</v>
      </c>
      <c r="B62" s="274">
        <f t="shared" ca="1" si="8"/>
        <v>1958</v>
      </c>
      <c r="D62" s="4">
        <f t="shared" si="14"/>
        <v>0</v>
      </c>
      <c r="F62" s="4" t="str">
        <f t="shared" si="15"/>
        <v>МЖ</v>
      </c>
      <c r="H62" s="4" t="str">
        <f t="shared" si="16"/>
        <v>МЖ</v>
      </c>
      <c r="J62" s="4" t="str">
        <f t="shared" si="13"/>
        <v>МЖ</v>
      </c>
    </row>
    <row r="63" spans="1:10" hidden="1" outlineLevel="1">
      <c r="A63" s="273">
        <f t="shared" ca="1" si="3"/>
        <v>67</v>
      </c>
      <c r="B63" s="274">
        <f t="shared" ca="1" si="8"/>
        <v>1957</v>
      </c>
      <c r="D63" s="4">
        <f t="shared" si="14"/>
        <v>0</v>
      </c>
      <c r="F63" s="4" t="str">
        <f t="shared" si="15"/>
        <v>МЖ</v>
      </c>
      <c r="H63" s="4" t="str">
        <f t="shared" si="16"/>
        <v>МЖ</v>
      </c>
      <c r="J63" s="4" t="str">
        <f t="shared" si="13"/>
        <v>МЖ</v>
      </c>
    </row>
    <row r="64" spans="1:10" hidden="1" outlineLevel="1">
      <c r="A64" s="273">
        <f t="shared" ca="1" si="3"/>
        <v>68</v>
      </c>
      <c r="B64" s="274">
        <f t="shared" ca="1" si="8"/>
        <v>1956</v>
      </c>
      <c r="D64" s="4">
        <f t="shared" si="14"/>
        <v>0</v>
      </c>
      <c r="F64" s="4" t="str">
        <f t="shared" si="15"/>
        <v>МЖ</v>
      </c>
      <c r="H64" s="4" t="str">
        <f t="shared" si="16"/>
        <v>МЖ</v>
      </c>
      <c r="J64" s="4" t="str">
        <f t="shared" si="13"/>
        <v>МЖ</v>
      </c>
    </row>
    <row r="65" spans="1:10" hidden="1" outlineLevel="1">
      <c r="A65" s="273">
        <f t="shared" ca="1" si="3"/>
        <v>69</v>
      </c>
      <c r="B65" s="274">
        <f t="shared" ca="1" si="8"/>
        <v>1955</v>
      </c>
      <c r="D65" s="4">
        <f t="shared" si="14"/>
        <v>0</v>
      </c>
      <c r="F65" s="4" t="str">
        <f t="shared" si="15"/>
        <v>МЖ</v>
      </c>
      <c r="H65" s="4" t="str">
        <f t="shared" si="16"/>
        <v>МЖ</v>
      </c>
      <c r="J65" s="4" t="str">
        <f t="shared" si="13"/>
        <v>МЖ</v>
      </c>
    </row>
    <row r="66" spans="1:10" hidden="1" outlineLevel="1">
      <c r="A66" s="273">
        <f t="shared" ca="1" si="3"/>
        <v>70</v>
      </c>
      <c r="B66" s="274">
        <f t="shared" ca="1" si="8"/>
        <v>1954</v>
      </c>
      <c r="D66" s="4">
        <f t="shared" si="14"/>
        <v>0</v>
      </c>
      <c r="F66" s="4" t="str">
        <f t="shared" si="15"/>
        <v>МЖ</v>
      </c>
      <c r="H66" s="4" t="str">
        <f t="shared" si="16"/>
        <v>МЖ</v>
      </c>
      <c r="J66" s="4" t="str">
        <f t="shared" si="13"/>
        <v>МЖ</v>
      </c>
    </row>
    <row r="67" spans="1:10" hidden="1" outlineLevel="1">
      <c r="A67" s="273">
        <f t="shared" ca="1" si="3"/>
        <v>71</v>
      </c>
      <c r="B67" s="274">
        <f t="shared" ca="1" si="8"/>
        <v>1953</v>
      </c>
      <c r="D67" s="4">
        <f t="shared" si="14"/>
        <v>0</v>
      </c>
      <c r="F67" s="4" t="str">
        <f t="shared" si="15"/>
        <v>МЖ</v>
      </c>
      <c r="H67" s="4" t="str">
        <f t="shared" si="16"/>
        <v>МЖ</v>
      </c>
      <c r="J67" s="4" t="str">
        <f t="shared" si="13"/>
        <v>МЖ</v>
      </c>
    </row>
    <row r="68" spans="1:10" hidden="1" outlineLevel="1">
      <c r="A68" s="273">
        <f t="shared" ca="1" si="3"/>
        <v>72</v>
      </c>
      <c r="B68" s="274">
        <f t="shared" ca="1" si="8"/>
        <v>1952</v>
      </c>
      <c r="D68" s="4">
        <f t="shared" si="14"/>
        <v>0</v>
      </c>
      <c r="F68" s="4" t="str">
        <f t="shared" si="15"/>
        <v>МЖ</v>
      </c>
      <c r="H68" s="4" t="str">
        <f t="shared" si="16"/>
        <v>МЖ</v>
      </c>
      <c r="J68" s="4" t="str">
        <f t="shared" si="13"/>
        <v>МЖ</v>
      </c>
    </row>
    <row r="69" spans="1:10" collapsed="1"/>
  </sheetData>
  <phoneticPr fontId="42" type="noConversion"/>
  <conditionalFormatting sqref="C4:C18">
    <cfRule type="cellIs" dxfId="30" priority="4" stopIfTrue="1" operator="equal">
      <formula>0</formula>
    </cfRule>
  </conditionalFormatting>
  <conditionalFormatting sqref="C4:J18">
    <cfRule type="cellIs" dxfId="29" priority="5" stopIfTrue="1" operator="greaterThan">
      <formula>0</formula>
    </cfRule>
  </conditionalFormatting>
  <conditionalFormatting sqref="E6:E18">
    <cfRule type="cellIs" dxfId="28" priority="3" stopIfTrue="1" operator="equal">
      <formula>0</formula>
    </cfRule>
  </conditionalFormatting>
  <conditionalFormatting sqref="G9:G18">
    <cfRule type="cellIs" dxfId="27" priority="2" stopIfTrue="1" operator="equal">
      <formula>0</formula>
    </cfRule>
  </conditionalFormatting>
  <conditionalFormatting sqref="I11:I18">
    <cfRule type="cellIs" dxfId="26" priority="1" stopIfTrue="1" operator="equal">
      <formula>0</formula>
    </cfRule>
  </conditionalFormatting>
  <dataValidations count="9">
    <dataValidation type="list" allowBlank="1" showInputMessage="1" showErrorMessage="1" sqref="F6:F9" xr:uid="{00000000-0002-0000-0200-000000000000}">
      <formula1>$Z$2:$Z$7</formula1>
    </dataValidation>
    <dataValidation type="list" allowBlank="1" showInputMessage="1" showErrorMessage="1" sqref="H9" xr:uid="{00000000-0002-0000-0200-000001000000}">
      <formula1>$Z$3:$Z$7</formula1>
    </dataValidation>
    <dataValidation type="list" allowBlank="1" showInputMessage="1" showErrorMessage="1" sqref="H10:H11 F10:F11 D10:D11 J11:J18" xr:uid="{00000000-0002-0000-0200-000002000000}">
      <formula1>$Z$4:$Z$7</formula1>
    </dataValidation>
    <dataValidation type="list" allowBlank="1" showInputMessage="1" showErrorMessage="1" sqref="D12:D14 F12:F18 H12:H18" xr:uid="{00000000-0002-0000-0200-000003000000}">
      <formula1>$Z$5:$Z$7</formula1>
    </dataValidation>
    <dataValidation type="list" allowBlank="1" showInputMessage="1" showErrorMessage="1" sqref="D15:D17" xr:uid="{00000000-0002-0000-0200-000004000000}">
      <formula1>$Z$6:$Z$7</formula1>
    </dataValidation>
    <dataValidation type="list" allowBlank="1" showInputMessage="1" showErrorMessage="1" sqref="D18" xr:uid="{00000000-0002-0000-0200-000005000000}">
      <formula1>$Z$7</formula1>
    </dataValidation>
    <dataValidation type="list" allowBlank="1" showInputMessage="1" showErrorMessage="1" sqref="D4:D5" xr:uid="{00000000-0002-0000-0200-000006000000}">
      <formula1>$Z$1:$Z$4</formula1>
    </dataValidation>
    <dataValidation type="list" allowBlank="1" showInputMessage="1" showErrorMessage="1" sqref="D6:D7" xr:uid="{00000000-0002-0000-0200-000007000000}">
      <formula1>$Z$2:$Z$4</formula1>
    </dataValidation>
    <dataValidation type="list" allowBlank="1" showInputMessage="1" showErrorMessage="1" sqref="D8:D9" xr:uid="{00000000-0002-0000-0200-000008000000}">
      <formula1>$Z$3:$Z$4</formula1>
    </dataValidation>
  </dataValidations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rgb="FFFF0000"/>
    <pageSetUpPr fitToPage="1"/>
  </sheetPr>
  <dimension ref="A1:IR4510"/>
  <sheetViews>
    <sheetView view="pageBreakPreview" zoomScale="75" zoomScaleNormal="100" zoomScaleSheetLayoutView="75" workbookViewId="0">
      <pane ySplit="10" topLeftCell="A4459" activePane="bottomLeft" state="frozen"/>
      <selection pane="bottomLeft" activeCell="B4459" sqref="B4459"/>
      <selection activeCell="I11" sqref="I11"/>
    </sheetView>
  </sheetViews>
  <sheetFormatPr defaultColWidth="8.28515625" defaultRowHeight="13.15" outlineLevelCol="1"/>
  <cols>
    <col min="1" max="1" width="6.42578125" style="10" customWidth="1"/>
    <col min="2" max="2" width="27.28515625" style="11" customWidth="1"/>
    <col min="3" max="3" width="7.42578125" style="57" customWidth="1"/>
    <col min="4" max="4" width="8.42578125" style="57" customWidth="1"/>
    <col min="5" max="5" width="4.42578125" style="69" customWidth="1"/>
    <col min="6" max="6" width="11.7109375" style="10" customWidth="1"/>
    <col min="7" max="7" width="34.7109375" style="68" hidden="1" customWidth="1"/>
    <col min="8" max="8" width="14.28515625" style="68" hidden="1" customWidth="1"/>
    <col min="9" max="9" width="30.28515625" style="11" customWidth="1"/>
    <col min="10" max="10" width="9.5703125" style="70" hidden="1" customWidth="1"/>
    <col min="11" max="11" width="8.28515625" style="73" hidden="1" customWidth="1"/>
    <col min="12" max="12" width="6.7109375" style="74" hidden="1" customWidth="1" outlineLevel="1"/>
    <col min="13" max="13" width="6.7109375" style="56" hidden="1" customWidth="1" outlineLevel="1"/>
    <col min="14" max="15" width="6.7109375" style="73" hidden="1" customWidth="1" outlineLevel="1"/>
    <col min="16" max="19" width="6.7109375" style="74" hidden="1" customWidth="1" outlineLevel="1"/>
    <col min="20" max="21" width="6.7109375" style="15" hidden="1" customWidth="1" outlineLevel="1"/>
    <col min="22" max="22" width="6.7109375" style="74" hidden="1" customWidth="1" outlineLevel="1"/>
    <col min="23" max="23" width="6.7109375" style="187" hidden="1" customWidth="1" outlineLevel="1"/>
    <col min="24" max="32" width="6.7109375" style="69" hidden="1" customWidth="1" outlineLevel="1"/>
    <col min="33" max="33" width="34.28515625" style="75" hidden="1" customWidth="1" collapsed="1"/>
    <col min="34" max="34" width="10.28515625" style="75" hidden="1" customWidth="1"/>
    <col min="35" max="35" width="12.42578125" style="69" hidden="1" customWidth="1"/>
    <col min="36" max="36" width="19" style="9" hidden="1" customWidth="1"/>
    <col min="37" max="249" width="9.28515625" style="9" customWidth="1"/>
    <col min="250" max="250" width="6.28515625" style="9" customWidth="1"/>
    <col min="251" max="251" width="37.42578125" style="9" customWidth="1"/>
    <col min="252" max="16384" width="8.28515625" style="9"/>
  </cols>
  <sheetData>
    <row r="1" spans="1:252">
      <c r="A1" s="475" t="s">
        <v>214</v>
      </c>
      <c r="B1" s="475"/>
      <c r="C1" s="475"/>
      <c r="D1" s="475"/>
      <c r="E1" s="475"/>
      <c r="F1" s="475"/>
      <c r="G1" s="475"/>
      <c r="H1" s="475"/>
      <c r="I1" s="475"/>
      <c r="K1" s="71"/>
      <c r="L1" s="54"/>
      <c r="M1" s="55"/>
      <c r="N1" s="71"/>
      <c r="O1" s="71"/>
      <c r="P1" s="54"/>
      <c r="Q1" s="54"/>
      <c r="R1" s="47"/>
      <c r="S1" s="47"/>
      <c r="T1" s="47"/>
      <c r="U1" s="47"/>
      <c r="V1" s="54"/>
      <c r="W1" s="6"/>
      <c r="X1" s="6"/>
      <c r="Y1" s="6"/>
      <c r="Z1" s="6"/>
      <c r="AA1" s="6"/>
      <c r="AB1" s="6"/>
      <c r="AC1" s="6"/>
      <c r="AD1" s="6"/>
      <c r="AE1" s="6"/>
      <c r="AF1" s="6"/>
      <c r="AG1" s="7"/>
      <c r="AH1" s="7"/>
      <c r="AI1" s="6"/>
    </row>
    <row r="2" spans="1:252" ht="29.25" customHeight="1">
      <c r="A2" s="473" t="s">
        <v>215</v>
      </c>
      <c r="B2" s="473"/>
      <c r="C2" s="473"/>
      <c r="D2" s="473"/>
      <c r="E2" s="473"/>
      <c r="F2" s="473"/>
      <c r="G2" s="473"/>
      <c r="H2" s="473"/>
      <c r="I2" s="473"/>
      <c r="J2" s="72"/>
      <c r="K2" s="71"/>
      <c r="L2" s="54"/>
      <c r="M2" s="55"/>
      <c r="N2" s="71"/>
      <c r="O2" s="71"/>
      <c r="P2" s="54"/>
      <c r="Q2" s="54"/>
      <c r="R2" s="47"/>
      <c r="S2" s="47"/>
      <c r="T2" s="47"/>
      <c r="U2" s="47"/>
      <c r="V2" s="54"/>
      <c r="W2" s="6"/>
      <c r="X2" s="6"/>
      <c r="Y2" s="6"/>
      <c r="Z2" s="6"/>
      <c r="AA2" s="6"/>
      <c r="AB2" s="6"/>
      <c r="AC2" s="6"/>
      <c r="AD2" s="6"/>
      <c r="AE2" s="6"/>
      <c r="AF2" s="6"/>
      <c r="AG2" s="7"/>
      <c r="AH2" s="7"/>
      <c r="AI2" s="6"/>
    </row>
    <row r="3" spans="1:252" ht="27" customHeight="1">
      <c r="A3" s="476" t="s">
        <v>216</v>
      </c>
      <c r="B3" s="476"/>
      <c r="C3" s="476"/>
      <c r="D3" s="476"/>
      <c r="E3" s="476"/>
      <c r="F3" s="476"/>
      <c r="G3" s="476"/>
      <c r="H3" s="476"/>
      <c r="I3" s="476"/>
      <c r="R3" s="15"/>
      <c r="S3" s="15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8"/>
      <c r="AH3" s="8"/>
      <c r="AI3" s="10"/>
    </row>
    <row r="4" spans="1:252" ht="30" customHeight="1">
      <c r="A4" s="476" t="s">
        <v>217</v>
      </c>
      <c r="B4" s="476"/>
      <c r="C4" s="476"/>
      <c r="D4" s="476"/>
      <c r="E4" s="476"/>
      <c r="F4" s="476"/>
      <c r="G4" s="476"/>
      <c r="H4" s="476"/>
      <c r="I4" s="476"/>
      <c r="R4" s="15"/>
      <c r="S4" s="15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8"/>
      <c r="AH4" s="8"/>
      <c r="AI4" s="10"/>
    </row>
    <row r="5" spans="1:252" hidden="1">
      <c r="A5" s="195"/>
      <c r="B5" s="195"/>
      <c r="C5" s="195"/>
      <c r="D5" s="195"/>
      <c r="E5" s="196"/>
      <c r="F5" s="195"/>
      <c r="G5" s="195"/>
      <c r="H5" s="195"/>
      <c r="I5" s="195"/>
      <c r="R5" s="15"/>
      <c r="S5" s="15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8"/>
      <c r="AH5" s="8"/>
      <c r="AI5" s="10"/>
    </row>
    <row r="6" spans="1:252" ht="15.75" customHeight="1">
      <c r="A6" s="476" t="s">
        <v>218</v>
      </c>
      <c r="B6" s="476"/>
      <c r="C6" s="476"/>
      <c r="D6" s="476"/>
      <c r="E6" s="476"/>
      <c r="F6" s="476"/>
      <c r="G6" s="476"/>
      <c r="H6" s="476"/>
      <c r="I6" s="476"/>
      <c r="R6" s="15"/>
      <c r="S6" s="15"/>
      <c r="W6" s="69"/>
    </row>
    <row r="7" spans="1:252" s="8" customFormat="1" ht="43.5" customHeight="1">
      <c r="A7" s="477" t="s">
        <v>219</v>
      </c>
      <c r="B7" s="477"/>
      <c r="C7" s="477"/>
      <c r="D7" s="477"/>
      <c r="E7" s="477"/>
      <c r="F7" s="477"/>
      <c r="G7" s="477"/>
      <c r="H7" s="477"/>
      <c r="I7" s="477"/>
      <c r="J7" s="190"/>
      <c r="K7" s="191"/>
      <c r="L7" s="192"/>
      <c r="M7" s="193"/>
      <c r="N7" s="191"/>
      <c r="O7" s="191"/>
      <c r="P7" s="192"/>
      <c r="Q7" s="192"/>
      <c r="R7" s="194"/>
      <c r="S7" s="194"/>
      <c r="T7" s="194"/>
      <c r="U7" s="194"/>
      <c r="V7" s="192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</row>
    <row r="8" spans="1:252" ht="18" customHeight="1">
      <c r="A8" s="473" t="s">
        <v>220</v>
      </c>
      <c r="B8" s="473"/>
      <c r="C8" s="473"/>
      <c r="D8" s="473"/>
      <c r="E8" s="473"/>
      <c r="F8" s="473"/>
      <c r="G8" s="473"/>
      <c r="H8" s="473"/>
      <c r="I8" s="473"/>
      <c r="R8" s="15"/>
      <c r="S8" s="15"/>
      <c r="W8" s="69"/>
      <c r="AJ8" s="75"/>
    </row>
    <row r="9" spans="1:252" ht="11.25" customHeight="1">
      <c r="A9" s="474"/>
      <c r="B9" s="474"/>
      <c r="C9" s="474"/>
      <c r="D9" s="474"/>
      <c r="E9" s="474"/>
      <c r="F9" s="474"/>
      <c r="G9" s="474"/>
      <c r="H9" s="474"/>
      <c r="I9" s="474"/>
      <c r="P9" s="75" t="s">
        <v>221</v>
      </c>
      <c r="S9" s="15"/>
      <c r="W9" s="69"/>
      <c r="Z9" s="75"/>
    </row>
    <row r="10" spans="1:252" s="5" customFormat="1" ht="40.9">
      <c r="A10" s="76" t="s">
        <v>38</v>
      </c>
      <c r="B10" s="77" t="s">
        <v>222</v>
      </c>
      <c r="C10" s="78" t="s">
        <v>223</v>
      </c>
      <c r="D10" s="79" t="s">
        <v>224</v>
      </c>
      <c r="E10" s="79" t="s">
        <v>66</v>
      </c>
      <c r="F10" s="76" t="s">
        <v>225</v>
      </c>
      <c r="G10" s="77" t="s">
        <v>226</v>
      </c>
      <c r="H10" s="77" t="s">
        <v>40</v>
      </c>
      <c r="I10" s="80" t="s">
        <v>227</v>
      </c>
      <c r="J10" s="81" t="s">
        <v>228</v>
      </c>
      <c r="K10" s="82" t="s">
        <v>229</v>
      </c>
      <c r="L10" s="83" t="s">
        <v>230</v>
      </c>
      <c r="M10" s="81" t="s">
        <v>231</v>
      </c>
      <c r="N10" s="84" t="s">
        <v>232</v>
      </c>
      <c r="O10" s="84" t="s">
        <v>233</v>
      </c>
      <c r="P10" s="84" t="s">
        <v>234</v>
      </c>
      <c r="Q10" s="85" t="s">
        <v>235</v>
      </c>
      <c r="R10" s="84" t="s">
        <v>236</v>
      </c>
      <c r="S10" s="85" t="s">
        <v>237</v>
      </c>
      <c r="T10" s="80" t="s">
        <v>238</v>
      </c>
      <c r="U10" s="80" t="s">
        <v>239</v>
      </c>
      <c r="V10" s="84" t="s">
        <v>240</v>
      </c>
      <c r="W10" s="86" t="s">
        <v>241</v>
      </c>
      <c r="X10" s="86" t="s">
        <v>242</v>
      </c>
      <c r="Y10" s="86" t="s">
        <v>243</v>
      </c>
      <c r="Z10" s="87" t="s">
        <v>244</v>
      </c>
      <c r="AA10" s="87" t="s">
        <v>245</v>
      </c>
      <c r="AB10" s="86" t="s">
        <v>246</v>
      </c>
      <c r="AC10" s="87" t="s">
        <v>247</v>
      </c>
      <c r="AD10" s="86" t="s">
        <v>248</v>
      </c>
      <c r="AE10" s="86" t="s">
        <v>249</v>
      </c>
      <c r="AF10" s="86" t="s">
        <v>250</v>
      </c>
      <c r="AG10" s="77" t="s">
        <v>251</v>
      </c>
      <c r="AH10" s="88" t="s">
        <v>252</v>
      </c>
      <c r="AI10" s="78" t="s">
        <v>253</v>
      </c>
      <c r="AJ10" s="89" t="s">
        <v>254</v>
      </c>
    </row>
    <row r="11" spans="1:252">
      <c r="A11" s="90">
        <v>1</v>
      </c>
      <c r="B11" s="91" t="str">
        <f>'[4]ИТОГ!'!$AP8</f>
        <v>Абашева Елена</v>
      </c>
      <c r="C11" s="91">
        <f>'[4]ИТОГ!'!$AQ8</f>
        <v>0</v>
      </c>
      <c r="D11" s="91">
        <f>'[4]ИТОГ!'!$AT8</f>
        <v>3</v>
      </c>
      <c r="E11" s="91" t="str">
        <f>'[4]ИТОГ!'!$AU8</f>
        <v>ж</v>
      </c>
      <c r="F11" s="189">
        <f>'[4]ИТОГ!'!$AX8</f>
        <v>45407</v>
      </c>
      <c r="G11" s="91" t="s">
        <v>255</v>
      </c>
      <c r="H11" s="94" t="s">
        <v>28</v>
      </c>
      <c r="I11" s="91" t="str">
        <f>'[4]ИТОГ!'!$AY8</f>
        <v>НАДО!!!</v>
      </c>
      <c r="J11" s="95"/>
      <c r="K11" s="96"/>
      <c r="L11" s="97"/>
      <c r="M11" s="98"/>
      <c r="N11" s="96"/>
      <c r="O11" s="97"/>
      <c r="P11" s="97" t="s">
        <v>15</v>
      </c>
      <c r="Q11" s="97"/>
      <c r="R11" s="99" t="s">
        <v>15</v>
      </c>
      <c r="S11" s="97"/>
      <c r="T11" s="99"/>
      <c r="U11" s="99"/>
      <c r="V11" s="97"/>
      <c r="W11" s="100"/>
      <c r="X11" s="100"/>
      <c r="Y11" s="100"/>
      <c r="Z11" s="100" t="s">
        <v>256</v>
      </c>
      <c r="AA11" s="100"/>
      <c r="AB11" s="100" t="s">
        <v>17</v>
      </c>
      <c r="AC11" s="100"/>
      <c r="AD11" s="100"/>
      <c r="AE11" s="100"/>
      <c r="AF11" s="100"/>
      <c r="AG11" s="94" t="s">
        <v>257</v>
      </c>
      <c r="AH11" s="101" t="s">
        <v>258</v>
      </c>
      <c r="AI11" s="102"/>
      <c r="AJ11" s="103" t="s">
        <v>259</v>
      </c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  <c r="EA11" s="68"/>
      <c r="EB11" s="68"/>
      <c r="EC11" s="68"/>
      <c r="ED11" s="68"/>
      <c r="EE11" s="68"/>
      <c r="EF11" s="68"/>
      <c r="EG11" s="68"/>
      <c r="EH11" s="68"/>
      <c r="EI11" s="68"/>
      <c r="EJ11" s="68"/>
      <c r="EK11" s="68"/>
      <c r="EL11" s="68"/>
      <c r="EM11" s="68"/>
      <c r="EN11" s="68"/>
      <c r="EO11" s="68"/>
      <c r="EP11" s="68"/>
      <c r="EQ11" s="68"/>
      <c r="ER11" s="68"/>
      <c r="ES11" s="68"/>
      <c r="ET11" s="68"/>
      <c r="EU11" s="68"/>
      <c r="EV11" s="68"/>
      <c r="EW11" s="68"/>
      <c r="EX11" s="68"/>
      <c r="EY11" s="68"/>
      <c r="EZ11" s="68"/>
      <c r="FA11" s="68"/>
      <c r="FB11" s="68"/>
      <c r="FC11" s="68"/>
      <c r="FD11" s="68"/>
      <c r="FE11" s="68"/>
      <c r="FF11" s="68"/>
      <c r="FG11" s="68"/>
      <c r="FH11" s="68"/>
      <c r="FI11" s="68"/>
      <c r="FJ11" s="68"/>
      <c r="FK11" s="68"/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8"/>
      <c r="GM11" s="68"/>
      <c r="GN11" s="68"/>
      <c r="GO11" s="68"/>
      <c r="GP11" s="68"/>
      <c r="GQ11" s="68"/>
      <c r="GR11" s="68"/>
      <c r="GS11" s="68"/>
      <c r="GT11" s="68"/>
      <c r="GU11" s="68"/>
      <c r="GV11" s="68"/>
      <c r="GW11" s="68"/>
      <c r="GX11" s="68"/>
      <c r="GY11" s="68"/>
      <c r="GZ11" s="68"/>
      <c r="HA11" s="68"/>
      <c r="HB11" s="68"/>
      <c r="HC11" s="68"/>
      <c r="HD11" s="68"/>
      <c r="HE11" s="68"/>
      <c r="HF11" s="68"/>
      <c r="HG11" s="68"/>
      <c r="HH11" s="68"/>
      <c r="HI11" s="68"/>
      <c r="HJ11" s="68"/>
      <c r="HK11" s="68"/>
      <c r="HL11" s="68"/>
      <c r="HM11" s="68"/>
      <c r="HN11" s="68"/>
      <c r="HO11" s="68"/>
      <c r="HP11" s="68"/>
      <c r="HQ11" s="68"/>
      <c r="HR11" s="68"/>
      <c r="HS11" s="68"/>
      <c r="HT11" s="68"/>
      <c r="HU11" s="68"/>
      <c r="HV11" s="68"/>
      <c r="HW11" s="68"/>
      <c r="HX11" s="68"/>
      <c r="HY11" s="68"/>
      <c r="HZ11" s="68"/>
      <c r="IA11" s="68"/>
      <c r="IB11" s="68"/>
      <c r="IC11" s="68"/>
      <c r="ID11" s="68"/>
      <c r="IE11" s="68"/>
      <c r="IF11" s="68"/>
      <c r="IG11" s="68"/>
      <c r="IH11" s="68"/>
      <c r="II11" s="68"/>
      <c r="IJ11" s="68"/>
      <c r="IK11" s="68"/>
      <c r="IL11" s="68"/>
      <c r="IM11" s="68"/>
      <c r="IN11" s="68"/>
      <c r="IO11" s="68"/>
      <c r="IP11" s="68"/>
      <c r="IQ11" s="68"/>
      <c r="IR11" s="68"/>
    </row>
    <row r="12" spans="1:252">
      <c r="A12" s="90">
        <v>2</v>
      </c>
      <c r="B12" s="91" t="str">
        <f>'[4]ИТОГ!'!$AP9</f>
        <v>Абашина Анна</v>
      </c>
      <c r="C12" s="91">
        <f>'[4]ИТОГ!'!$AQ9</f>
        <v>1996</v>
      </c>
      <c r="D12" s="91" t="str">
        <f>'[4]ИТОГ!'!$AT9</f>
        <v>б/р</v>
      </c>
      <c r="E12" s="91" t="str">
        <f>'[4]ИТОГ!'!$AU9</f>
        <v>ж</v>
      </c>
      <c r="F12" s="189">
        <f>'[4]ИТОГ!'!$AX9</f>
        <v>44787</v>
      </c>
      <c r="G12" s="91" t="s">
        <v>255</v>
      </c>
      <c r="H12" s="94" t="s">
        <v>28</v>
      </c>
      <c r="I12" s="91" t="str">
        <f>'[4]ИТОГ!'!$AY9</f>
        <v>ОК!</v>
      </c>
      <c r="J12" s="95"/>
      <c r="K12" s="97"/>
      <c r="L12" s="97"/>
      <c r="M12" s="98"/>
      <c r="N12" s="97"/>
      <c r="O12" s="97"/>
      <c r="P12" s="97"/>
      <c r="Q12" s="97"/>
      <c r="R12" s="97" t="s">
        <v>256</v>
      </c>
      <c r="S12" s="97"/>
      <c r="T12" s="99"/>
      <c r="U12" s="99" t="s">
        <v>13</v>
      </c>
      <c r="V12" s="97"/>
      <c r="W12" s="102"/>
      <c r="X12" s="102"/>
      <c r="Y12" s="102"/>
      <c r="Z12" s="100"/>
      <c r="AA12" s="100"/>
      <c r="AB12" s="102" t="s">
        <v>256</v>
      </c>
      <c r="AC12" s="102"/>
      <c r="AD12" s="100" t="s">
        <v>11</v>
      </c>
      <c r="AE12" s="100" t="s">
        <v>11</v>
      </c>
      <c r="AF12" s="100" t="s">
        <v>256</v>
      </c>
      <c r="AG12" s="94" t="s">
        <v>260</v>
      </c>
      <c r="AH12" s="101" t="s">
        <v>261</v>
      </c>
      <c r="AI12" s="102"/>
      <c r="AJ12" s="103" t="s">
        <v>262</v>
      </c>
      <c r="AK12" s="68"/>
    </row>
    <row r="13" spans="1:252" ht="12.75" customHeight="1">
      <c r="A13" s="90">
        <v>3</v>
      </c>
      <c r="B13" s="91" t="str">
        <f>'[4]ИТОГ!'!$AP10</f>
        <v>Аббазова Дина</v>
      </c>
      <c r="C13" s="91">
        <f>'[4]ИТОГ!'!$AQ10</f>
        <v>0</v>
      </c>
      <c r="D13" s="91">
        <f>'[4]ИТОГ!'!$AT10</f>
        <v>3</v>
      </c>
      <c r="E13" s="91" t="str">
        <f>'[4]ИТОГ!'!$AU10</f>
        <v>ж</v>
      </c>
      <c r="F13" s="189">
        <f>'[4]ИТОГ!'!$AX10</f>
        <v>45407</v>
      </c>
      <c r="G13" s="91" t="s">
        <v>255</v>
      </c>
      <c r="H13" s="94" t="s">
        <v>28</v>
      </c>
      <c r="I13" s="91" t="str">
        <f>'[4]ИТОГ!'!$AY10</f>
        <v>НАДО!!!</v>
      </c>
      <c r="J13" s="95"/>
      <c r="K13" s="104"/>
      <c r="L13" s="97"/>
      <c r="M13" s="105"/>
      <c r="N13" s="104"/>
      <c r="O13" s="97"/>
      <c r="P13" s="97"/>
      <c r="Q13" s="97"/>
      <c r="R13" s="104"/>
      <c r="S13" s="104"/>
      <c r="T13" s="106"/>
      <c r="U13" s="99"/>
      <c r="V13" s="104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94" t="s">
        <v>263</v>
      </c>
      <c r="AH13" s="101"/>
      <c r="AI13" s="102"/>
      <c r="AJ13" s="103" t="s">
        <v>264</v>
      </c>
      <c r="AK13" s="68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  <c r="BZ13" s="69"/>
      <c r="CA13" s="69"/>
      <c r="CB13" s="69"/>
      <c r="CC13" s="69"/>
      <c r="CD13" s="69"/>
      <c r="CE13" s="69"/>
      <c r="CF13" s="69"/>
      <c r="CG13" s="69"/>
      <c r="CH13" s="69"/>
      <c r="CI13" s="69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6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69"/>
      <c r="DG13" s="69"/>
      <c r="DH13" s="69"/>
      <c r="DI13" s="69"/>
      <c r="DJ13" s="69"/>
      <c r="DK13" s="69"/>
      <c r="DL13" s="69"/>
      <c r="DM13" s="69"/>
      <c r="DN13" s="69"/>
      <c r="DO13" s="69"/>
      <c r="DP13" s="69"/>
      <c r="DQ13" s="69"/>
      <c r="DR13" s="69"/>
      <c r="DS13" s="69"/>
      <c r="DT13" s="69"/>
      <c r="DU13" s="69"/>
      <c r="DV13" s="69"/>
      <c r="DW13" s="69"/>
      <c r="DX13" s="69"/>
      <c r="DY13" s="69"/>
      <c r="DZ13" s="69"/>
      <c r="EA13" s="69"/>
      <c r="EB13" s="69"/>
      <c r="EC13" s="69"/>
      <c r="ED13" s="69"/>
      <c r="EE13" s="69"/>
      <c r="EF13" s="69"/>
      <c r="EG13" s="69"/>
      <c r="EH13" s="69"/>
      <c r="EI13" s="69"/>
      <c r="EJ13" s="69"/>
      <c r="EK13" s="69"/>
      <c r="EL13" s="69"/>
      <c r="EM13" s="69"/>
      <c r="EN13" s="69"/>
      <c r="EO13" s="69"/>
      <c r="EP13" s="69"/>
      <c r="EQ13" s="69"/>
      <c r="ER13" s="69"/>
      <c r="ES13" s="69"/>
      <c r="ET13" s="69"/>
      <c r="EU13" s="69"/>
      <c r="EV13" s="69"/>
      <c r="EW13" s="69"/>
      <c r="EX13" s="69"/>
      <c r="EY13" s="69"/>
      <c r="EZ13" s="69"/>
      <c r="FA13" s="69"/>
      <c r="FB13" s="69"/>
      <c r="FC13" s="69"/>
      <c r="FD13" s="69"/>
      <c r="FE13" s="69"/>
      <c r="FF13" s="69"/>
      <c r="FG13" s="69"/>
      <c r="FH13" s="69"/>
      <c r="FI13" s="69"/>
      <c r="FJ13" s="69"/>
      <c r="FK13" s="69"/>
      <c r="FL13" s="69"/>
      <c r="FM13" s="69"/>
      <c r="FN13" s="69"/>
      <c r="FO13" s="69"/>
      <c r="FP13" s="69"/>
      <c r="FQ13" s="69"/>
      <c r="FR13" s="69"/>
      <c r="FS13" s="69"/>
      <c r="FT13" s="69"/>
      <c r="FU13" s="69"/>
      <c r="FV13" s="69"/>
      <c r="FW13" s="69"/>
      <c r="FX13" s="69"/>
      <c r="FY13" s="69"/>
      <c r="FZ13" s="69"/>
      <c r="GA13" s="69"/>
      <c r="GB13" s="69"/>
      <c r="GC13" s="69"/>
      <c r="GD13" s="69"/>
      <c r="GE13" s="69"/>
      <c r="GF13" s="69"/>
      <c r="GG13" s="69"/>
      <c r="GH13" s="69"/>
      <c r="GI13" s="69"/>
      <c r="GJ13" s="69"/>
      <c r="GK13" s="69"/>
      <c r="GL13" s="69"/>
      <c r="GM13" s="69"/>
      <c r="GN13" s="69"/>
      <c r="GO13" s="69"/>
      <c r="GP13" s="69"/>
      <c r="GQ13" s="69"/>
      <c r="GR13" s="69"/>
      <c r="GS13" s="69"/>
      <c r="GT13" s="69"/>
      <c r="GU13" s="69"/>
      <c r="GV13" s="69"/>
      <c r="GW13" s="69"/>
      <c r="GX13" s="69"/>
      <c r="GY13" s="69"/>
      <c r="GZ13" s="69"/>
      <c r="HA13" s="69"/>
      <c r="HB13" s="69"/>
      <c r="HC13" s="69"/>
      <c r="HD13" s="69"/>
      <c r="HE13" s="69"/>
      <c r="HF13" s="69"/>
      <c r="HG13" s="69"/>
      <c r="HH13" s="69"/>
      <c r="HI13" s="69"/>
      <c r="HJ13" s="69"/>
      <c r="HK13" s="69"/>
      <c r="HL13" s="69"/>
      <c r="HM13" s="69"/>
      <c r="HN13" s="69"/>
      <c r="HO13" s="69"/>
      <c r="HP13" s="69"/>
      <c r="HQ13" s="69"/>
      <c r="HR13" s="69"/>
      <c r="HS13" s="69"/>
      <c r="HT13" s="69"/>
      <c r="HU13" s="69"/>
      <c r="HV13" s="69"/>
      <c r="HW13" s="69"/>
      <c r="HX13" s="69"/>
      <c r="HY13" s="69"/>
      <c r="HZ13" s="69"/>
      <c r="IA13" s="69"/>
      <c r="IB13" s="69"/>
      <c r="IC13" s="69"/>
      <c r="ID13" s="69"/>
      <c r="IE13" s="69"/>
      <c r="IF13" s="69"/>
      <c r="IG13" s="69"/>
      <c r="IH13" s="69"/>
      <c r="II13" s="69"/>
      <c r="IJ13" s="69"/>
      <c r="IK13" s="69"/>
      <c r="IL13" s="69"/>
      <c r="IM13" s="69"/>
      <c r="IN13" s="69"/>
      <c r="IO13" s="69"/>
      <c r="IP13" s="69"/>
      <c r="IQ13" s="69"/>
      <c r="IR13" s="69"/>
    </row>
    <row r="14" spans="1:252" s="69" customFormat="1">
      <c r="A14" s="90">
        <v>4</v>
      </c>
      <c r="B14" s="91" t="str">
        <f>'[4]ИТОГ!'!$AP11</f>
        <v>Абдулкадирова Сабина</v>
      </c>
      <c r="C14" s="91">
        <f>'[4]ИТОГ!'!$AQ11</f>
        <v>2009</v>
      </c>
      <c r="D14" s="91">
        <f>'[4]ИТОГ!'!$AT11</f>
        <v>1</v>
      </c>
      <c r="E14" s="91" t="str">
        <f>'[4]ИТОГ!'!$AU11</f>
        <v>ж</v>
      </c>
      <c r="F14" s="189">
        <f>'[4]ИТОГ!'!$AX11</f>
        <v>45805</v>
      </c>
      <c r="G14" s="91" t="s">
        <v>255</v>
      </c>
      <c r="H14" s="94" t="s">
        <v>28</v>
      </c>
      <c r="I14" s="91" t="str">
        <f>'[4]ИТОГ!'!$AY11</f>
        <v>ОК!</v>
      </c>
      <c r="J14" s="95"/>
      <c r="K14" s="104"/>
      <c r="L14" s="97"/>
      <c r="M14" s="105"/>
      <c r="N14" s="104"/>
      <c r="O14" s="97"/>
      <c r="P14" s="97"/>
      <c r="Q14" s="97"/>
      <c r="R14" s="104" t="s">
        <v>256</v>
      </c>
      <c r="S14" s="104"/>
      <c r="T14" s="106"/>
      <c r="U14" s="99"/>
      <c r="V14" s="104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94"/>
      <c r="AH14" s="101"/>
      <c r="AI14" s="102"/>
      <c r="AJ14" s="103" t="s">
        <v>265</v>
      </c>
      <c r="AK14" s="6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</row>
    <row r="15" spans="1:252">
      <c r="A15" s="90">
        <v>5</v>
      </c>
      <c r="B15" s="91" t="str">
        <f>'[4]ИТОГ!'!$AP12</f>
        <v>Абдуллоева Ксения</v>
      </c>
      <c r="C15" s="91">
        <f>'[4]ИТОГ!'!$AQ12</f>
        <v>2007</v>
      </c>
      <c r="D15" s="91" t="str">
        <f>'[4]ИТОГ!'!$AT12</f>
        <v>б/р</v>
      </c>
      <c r="E15" s="91" t="str">
        <f>'[4]ИТОГ!'!$AU12</f>
        <v>ж</v>
      </c>
      <c r="F15" s="189">
        <f>'[4]ИТОГ!'!$AX12</f>
        <v>44103</v>
      </c>
      <c r="G15" s="91" t="s">
        <v>255</v>
      </c>
      <c r="H15" s="94" t="s">
        <v>28</v>
      </c>
      <c r="I15" s="91" t="str">
        <f>'[4]ИТОГ!'!$AY12</f>
        <v>НАДО!!!</v>
      </c>
      <c r="J15" s="95"/>
      <c r="K15" s="107"/>
      <c r="L15" s="97"/>
      <c r="M15" s="105"/>
      <c r="N15" s="107"/>
      <c r="O15" s="97"/>
      <c r="P15" s="97"/>
      <c r="Q15" s="97"/>
      <c r="R15" s="104"/>
      <c r="S15" s="107"/>
      <c r="T15" s="106"/>
      <c r="U15" s="99"/>
      <c r="V15" s="104"/>
      <c r="W15" s="108"/>
      <c r="X15" s="100"/>
      <c r="Y15" s="100"/>
      <c r="Z15" s="100"/>
      <c r="AA15" s="100"/>
      <c r="AB15" s="100"/>
      <c r="AC15" s="100"/>
      <c r="AD15" s="100"/>
      <c r="AE15" s="100"/>
      <c r="AF15" s="100"/>
      <c r="AG15" s="94"/>
      <c r="AH15" s="101"/>
      <c r="AI15" s="102"/>
      <c r="AJ15" s="103" t="s">
        <v>266</v>
      </c>
      <c r="AK15" s="68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69"/>
      <c r="DH15" s="69"/>
      <c r="DI15" s="69"/>
      <c r="DJ15" s="69"/>
      <c r="DK15" s="69"/>
      <c r="DL15" s="69"/>
      <c r="DM15" s="69"/>
      <c r="DN15" s="69"/>
      <c r="DO15" s="69"/>
      <c r="DP15" s="69"/>
      <c r="DQ15" s="69"/>
      <c r="DR15" s="69"/>
      <c r="DS15" s="69"/>
      <c r="DT15" s="69"/>
      <c r="DU15" s="69"/>
      <c r="DV15" s="69"/>
      <c r="DW15" s="69"/>
      <c r="DX15" s="69"/>
      <c r="DY15" s="69"/>
      <c r="DZ15" s="69"/>
      <c r="EA15" s="69"/>
      <c r="EB15" s="69"/>
      <c r="EC15" s="69"/>
      <c r="ED15" s="69"/>
      <c r="EE15" s="69"/>
      <c r="EF15" s="69"/>
      <c r="EG15" s="69"/>
      <c r="EH15" s="69"/>
      <c r="EI15" s="69"/>
      <c r="EJ15" s="69"/>
      <c r="EK15" s="69"/>
      <c r="EL15" s="69"/>
      <c r="EM15" s="69"/>
      <c r="EN15" s="69"/>
      <c r="EO15" s="69"/>
      <c r="EP15" s="69"/>
      <c r="EQ15" s="69"/>
      <c r="ER15" s="69"/>
      <c r="ES15" s="69"/>
      <c r="ET15" s="69"/>
      <c r="EU15" s="69"/>
      <c r="EV15" s="69"/>
      <c r="EW15" s="69"/>
      <c r="EX15" s="69"/>
      <c r="EY15" s="69"/>
      <c r="EZ15" s="69"/>
      <c r="FA15" s="69"/>
      <c r="FB15" s="69"/>
      <c r="FC15" s="69"/>
      <c r="FD15" s="69"/>
      <c r="FE15" s="69"/>
      <c r="FF15" s="69"/>
      <c r="FG15" s="69"/>
      <c r="FH15" s="69"/>
      <c r="FI15" s="69"/>
      <c r="FJ15" s="69"/>
      <c r="FK15" s="69"/>
      <c r="FL15" s="69"/>
      <c r="FM15" s="69"/>
      <c r="FN15" s="69"/>
      <c r="FO15" s="69"/>
      <c r="FP15" s="69"/>
      <c r="FQ15" s="69"/>
      <c r="FR15" s="69"/>
      <c r="FS15" s="69"/>
      <c r="FT15" s="69"/>
      <c r="FU15" s="69"/>
      <c r="FV15" s="69"/>
      <c r="FW15" s="69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  <c r="HE15" s="69"/>
      <c r="HF15" s="69"/>
      <c r="HG15" s="69"/>
      <c r="HH15" s="69"/>
      <c r="HI15" s="69"/>
      <c r="HJ15" s="69"/>
      <c r="HK15" s="69"/>
      <c r="HL15" s="69"/>
      <c r="HM15" s="69"/>
      <c r="HN15" s="69"/>
      <c r="HO15" s="69"/>
      <c r="HP15" s="69"/>
      <c r="HQ15" s="69"/>
      <c r="HR15" s="69"/>
      <c r="HS15" s="69"/>
      <c r="HT15" s="69"/>
      <c r="HU15" s="69"/>
      <c r="HV15" s="69"/>
      <c r="HW15" s="69"/>
      <c r="HX15" s="69"/>
      <c r="HY15" s="69"/>
      <c r="HZ15" s="69"/>
      <c r="IA15" s="69"/>
      <c r="IB15" s="69"/>
      <c r="IC15" s="69"/>
      <c r="ID15" s="69"/>
      <c r="IE15" s="69"/>
      <c r="IF15" s="69"/>
      <c r="IG15" s="69"/>
      <c r="IH15" s="69"/>
      <c r="II15" s="69"/>
      <c r="IJ15" s="69"/>
      <c r="IK15" s="69"/>
      <c r="IL15" s="69"/>
      <c r="IM15" s="69"/>
      <c r="IN15" s="69"/>
      <c r="IO15" s="69"/>
      <c r="IP15" s="69"/>
      <c r="IQ15" s="69"/>
      <c r="IR15" s="69"/>
    </row>
    <row r="16" spans="1:252" s="68" customFormat="1">
      <c r="A16" s="90">
        <v>6</v>
      </c>
      <c r="B16" s="91" t="str">
        <f>'[4]ИТОГ!'!$AP13</f>
        <v>Абдырахманов Эльдар</v>
      </c>
      <c r="C16" s="91">
        <f>'[4]ИТОГ!'!$AQ13</f>
        <v>0</v>
      </c>
      <c r="D16" s="91" t="str">
        <f>'[4]ИТОГ!'!$AT13</f>
        <v>1ю</v>
      </c>
      <c r="E16" s="91" t="str">
        <f>'[4]ИТОГ!'!$AU13</f>
        <v>м</v>
      </c>
      <c r="F16" s="189">
        <f>'[4]ИТОГ!'!$AX13</f>
        <v>45756</v>
      </c>
      <c r="G16" s="91" t="s">
        <v>255</v>
      </c>
      <c r="H16" s="94" t="s">
        <v>28</v>
      </c>
      <c r="I16" s="91" t="str">
        <f>'[4]ИТОГ!'!$AY13</f>
        <v>НАДО!!!</v>
      </c>
      <c r="J16" s="95"/>
      <c r="K16" s="107"/>
      <c r="L16" s="97" t="s">
        <v>256</v>
      </c>
      <c r="M16" s="105"/>
      <c r="N16" s="107"/>
      <c r="O16" s="97" t="s">
        <v>17</v>
      </c>
      <c r="P16" s="97" t="s">
        <v>15</v>
      </c>
      <c r="Q16" s="97" t="s">
        <v>15</v>
      </c>
      <c r="R16" s="104" t="s">
        <v>17</v>
      </c>
      <c r="S16" s="107"/>
      <c r="T16" s="106" t="s">
        <v>256</v>
      </c>
      <c r="U16" s="99" t="s">
        <v>15</v>
      </c>
      <c r="V16" s="104" t="s">
        <v>256</v>
      </c>
      <c r="W16" s="108" t="s">
        <v>256</v>
      </c>
      <c r="X16" s="100" t="s">
        <v>17</v>
      </c>
      <c r="Y16" s="100"/>
      <c r="Z16" s="100" t="s">
        <v>15</v>
      </c>
      <c r="AA16" s="100"/>
      <c r="AB16" s="100" t="s">
        <v>17</v>
      </c>
      <c r="AC16" s="100"/>
      <c r="AD16" s="100"/>
      <c r="AE16" s="100" t="s">
        <v>15</v>
      </c>
      <c r="AF16" s="100" t="s">
        <v>15</v>
      </c>
      <c r="AG16" s="94" t="s">
        <v>267</v>
      </c>
      <c r="AH16" s="101" t="s">
        <v>268</v>
      </c>
      <c r="AI16" s="102"/>
      <c r="AJ16" s="103" t="s">
        <v>269</v>
      </c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  <c r="BU16" s="109"/>
      <c r="BV16" s="109"/>
      <c r="BW16" s="109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109"/>
      <c r="CW16" s="109"/>
      <c r="CX16" s="109"/>
      <c r="CY16" s="109"/>
      <c r="CZ16" s="109"/>
      <c r="DA16" s="109"/>
      <c r="DB16" s="109"/>
      <c r="DC16" s="109"/>
      <c r="DD16" s="109"/>
      <c r="DE16" s="109"/>
      <c r="DF16" s="109"/>
      <c r="DG16" s="109"/>
      <c r="DH16" s="109"/>
      <c r="DI16" s="109"/>
      <c r="DJ16" s="109"/>
      <c r="DK16" s="109"/>
      <c r="DL16" s="109"/>
      <c r="DM16" s="109"/>
      <c r="DN16" s="109"/>
      <c r="DO16" s="109"/>
      <c r="DP16" s="109"/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109"/>
      <c r="EB16" s="109"/>
      <c r="EC16" s="109"/>
      <c r="ED16" s="109"/>
      <c r="EE16" s="109"/>
      <c r="EF16" s="109"/>
      <c r="EG16" s="109"/>
      <c r="EH16" s="109"/>
      <c r="EI16" s="109"/>
      <c r="EJ16" s="109"/>
      <c r="EK16" s="109"/>
      <c r="EL16" s="109"/>
      <c r="EM16" s="109"/>
      <c r="EN16" s="109"/>
      <c r="EO16" s="109"/>
      <c r="EP16" s="109"/>
      <c r="EQ16" s="109"/>
      <c r="ER16" s="109"/>
      <c r="ES16" s="109"/>
      <c r="ET16" s="109"/>
      <c r="EU16" s="109"/>
      <c r="EV16" s="109"/>
      <c r="EW16" s="109"/>
      <c r="EX16" s="109"/>
      <c r="EY16" s="109"/>
      <c r="EZ16" s="109"/>
      <c r="FA16" s="109"/>
      <c r="FB16" s="109"/>
      <c r="FC16" s="109"/>
      <c r="FD16" s="109"/>
      <c r="FE16" s="109"/>
      <c r="FF16" s="109"/>
      <c r="FG16" s="109"/>
      <c r="FH16" s="109"/>
      <c r="FI16" s="109"/>
      <c r="FJ16" s="109"/>
      <c r="FK16" s="109"/>
      <c r="FL16" s="109"/>
      <c r="FM16" s="109"/>
      <c r="FN16" s="109"/>
      <c r="FO16" s="109"/>
      <c r="FP16" s="109"/>
      <c r="FQ16" s="109"/>
      <c r="FR16" s="109"/>
      <c r="FS16" s="109"/>
      <c r="FT16" s="109"/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09"/>
      <c r="GF16" s="109"/>
      <c r="GG16" s="109"/>
      <c r="GH16" s="109"/>
      <c r="GI16" s="109"/>
      <c r="GJ16" s="109"/>
      <c r="GK16" s="109"/>
      <c r="GL16" s="109"/>
      <c r="GM16" s="109"/>
      <c r="GN16" s="109"/>
      <c r="GO16" s="109"/>
      <c r="GP16" s="109"/>
      <c r="GQ16" s="109"/>
      <c r="GR16" s="109"/>
      <c r="GS16" s="109"/>
      <c r="GT16" s="109"/>
      <c r="GU16" s="109"/>
      <c r="GV16" s="109"/>
      <c r="GW16" s="109"/>
      <c r="GX16" s="109"/>
      <c r="GY16" s="109"/>
      <c r="GZ16" s="109"/>
      <c r="HA16" s="109"/>
      <c r="HB16" s="109"/>
      <c r="HC16" s="109"/>
      <c r="HD16" s="109"/>
      <c r="HE16" s="109"/>
      <c r="HF16" s="109"/>
      <c r="HG16" s="109"/>
      <c r="HH16" s="109"/>
      <c r="HI16" s="109"/>
      <c r="HJ16" s="109"/>
      <c r="HK16" s="109"/>
      <c r="HL16" s="109"/>
      <c r="HM16" s="109"/>
      <c r="HN16" s="109"/>
      <c r="HO16" s="109"/>
      <c r="HP16" s="109"/>
      <c r="HQ16" s="109"/>
      <c r="HR16" s="109"/>
      <c r="HS16" s="109"/>
      <c r="HT16" s="109"/>
      <c r="HU16" s="109"/>
      <c r="HV16" s="109"/>
      <c r="HW16" s="109"/>
      <c r="HX16" s="109"/>
      <c r="HY16" s="109"/>
      <c r="HZ16" s="109"/>
      <c r="IA16" s="109"/>
      <c r="IB16" s="109"/>
      <c r="IC16" s="109"/>
      <c r="ID16" s="109"/>
      <c r="IE16" s="109"/>
      <c r="IF16" s="109"/>
      <c r="IG16" s="109"/>
      <c r="IH16" s="109"/>
      <c r="II16" s="109"/>
      <c r="IJ16" s="109"/>
      <c r="IK16" s="109"/>
      <c r="IL16" s="109"/>
      <c r="IM16" s="109"/>
      <c r="IN16" s="109"/>
      <c r="IO16" s="109"/>
      <c r="IP16" s="109"/>
      <c r="IQ16" s="109"/>
      <c r="IR16" s="109"/>
    </row>
    <row r="17" spans="1:252">
      <c r="A17" s="90">
        <v>7</v>
      </c>
      <c r="B17" s="91" t="str">
        <f>'[4]ИТОГ!'!$AP14</f>
        <v>Абкин Сергей</v>
      </c>
      <c r="C17" s="91">
        <f>'[4]ИТОГ!'!$AQ14</f>
        <v>0</v>
      </c>
      <c r="D17" s="91">
        <f>'[4]ИТОГ!'!$AT14</f>
        <v>3</v>
      </c>
      <c r="E17" s="91" t="str">
        <f>'[4]ИТОГ!'!$AU14</f>
        <v>м</v>
      </c>
      <c r="F17" s="189">
        <f>'[4]ИТОГ!'!$AX14</f>
        <v>45816</v>
      </c>
      <c r="G17" s="91" t="s">
        <v>255</v>
      </c>
      <c r="H17" s="94" t="s">
        <v>28</v>
      </c>
      <c r="I17" s="91" t="str">
        <f>'[4]ИТОГ!'!$AY14</f>
        <v>НАДО!!!</v>
      </c>
      <c r="J17" s="95"/>
      <c r="K17" s="107"/>
      <c r="L17" s="97"/>
      <c r="M17" s="105"/>
      <c r="N17" s="107"/>
      <c r="O17" s="97"/>
      <c r="P17" s="97"/>
      <c r="Q17" s="97"/>
      <c r="R17" s="104"/>
      <c r="S17" s="104"/>
      <c r="T17" s="106"/>
      <c r="U17" s="99"/>
      <c r="V17" s="104"/>
      <c r="W17" s="102"/>
      <c r="X17" s="102"/>
      <c r="Y17" s="102"/>
      <c r="Z17" s="100"/>
      <c r="AA17" s="100"/>
      <c r="AB17" s="102"/>
      <c r="AC17" s="102"/>
      <c r="AD17" s="102"/>
      <c r="AE17" s="100" t="s">
        <v>13</v>
      </c>
      <c r="AF17" s="102"/>
      <c r="AG17" s="94" t="s">
        <v>270</v>
      </c>
      <c r="AH17" s="101" t="s">
        <v>271</v>
      </c>
      <c r="AI17" s="102"/>
      <c r="AJ17" s="103" t="s">
        <v>272</v>
      </c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  <c r="FG17" s="68"/>
      <c r="FH17" s="68"/>
      <c r="FI17" s="68"/>
      <c r="FJ17" s="68"/>
      <c r="FK17" s="68"/>
      <c r="FL17" s="68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/>
      <c r="FX17" s="68"/>
      <c r="FY17" s="68"/>
      <c r="FZ17" s="68"/>
      <c r="GA17" s="68"/>
      <c r="GB17" s="68"/>
      <c r="GC17" s="68"/>
      <c r="GD17" s="68"/>
      <c r="GE17" s="68"/>
      <c r="GF17" s="68"/>
      <c r="GG17" s="68"/>
      <c r="GH17" s="68"/>
      <c r="GI17" s="68"/>
      <c r="GJ17" s="68"/>
      <c r="GK17" s="68"/>
      <c r="GL17" s="68"/>
      <c r="GM17" s="68"/>
      <c r="GN17" s="68"/>
      <c r="GO17" s="68"/>
      <c r="GP17" s="68"/>
      <c r="GQ17" s="68"/>
      <c r="GR17" s="68"/>
      <c r="GS17" s="68"/>
      <c r="GT17" s="68"/>
      <c r="GU17" s="68"/>
      <c r="GV17" s="68"/>
      <c r="GW17" s="68"/>
      <c r="GX17" s="68"/>
      <c r="GY17" s="68"/>
      <c r="GZ17" s="68"/>
      <c r="HA17" s="68"/>
      <c r="HB17" s="68"/>
      <c r="HC17" s="68"/>
      <c r="HD17" s="68"/>
      <c r="HE17" s="68"/>
      <c r="HF17" s="68"/>
      <c r="HG17" s="68"/>
      <c r="HH17" s="68"/>
      <c r="HI17" s="68"/>
      <c r="HJ17" s="68"/>
      <c r="HK17" s="68"/>
      <c r="HL17" s="68"/>
      <c r="HM17" s="68"/>
      <c r="HN17" s="68"/>
      <c r="HO17" s="68"/>
      <c r="HP17" s="68"/>
      <c r="HQ17" s="68"/>
      <c r="HR17" s="68"/>
      <c r="HS17" s="68"/>
      <c r="HT17" s="68"/>
      <c r="HU17" s="68"/>
      <c r="HV17" s="68"/>
      <c r="HW17" s="68"/>
      <c r="HX17" s="68"/>
      <c r="HY17" s="68"/>
      <c r="HZ17" s="68"/>
      <c r="IA17" s="68"/>
      <c r="IB17" s="68"/>
      <c r="IC17" s="68"/>
      <c r="ID17" s="68"/>
      <c r="IE17" s="68"/>
      <c r="IF17" s="68"/>
      <c r="IG17" s="68"/>
      <c r="IH17" s="68"/>
      <c r="II17" s="68"/>
      <c r="IJ17" s="68"/>
      <c r="IK17" s="68"/>
      <c r="IL17" s="68"/>
      <c r="IM17" s="68"/>
      <c r="IN17" s="68"/>
      <c r="IO17" s="68"/>
      <c r="IP17" s="68"/>
      <c r="IQ17" s="68"/>
      <c r="IR17" s="68"/>
    </row>
    <row r="18" spans="1:252" ht="15" customHeight="1">
      <c r="A18" s="90">
        <v>8</v>
      </c>
      <c r="B18" s="91" t="str">
        <f>'[4]ИТОГ!'!$AP15</f>
        <v>Абкина Наталья</v>
      </c>
      <c r="C18" s="91">
        <f>'[4]ИТОГ!'!$AQ15</f>
        <v>0</v>
      </c>
      <c r="D18" s="91">
        <f>'[4]ИТОГ!'!$AT15</f>
        <v>3</v>
      </c>
      <c r="E18" s="91" t="str">
        <f>'[4]ИТОГ!'!$AU15</f>
        <v>ж</v>
      </c>
      <c r="F18" s="189">
        <f>'[4]ИТОГ!'!$AX15</f>
        <v>45816</v>
      </c>
      <c r="G18" s="91" t="s">
        <v>255</v>
      </c>
      <c r="H18" s="94" t="s">
        <v>28</v>
      </c>
      <c r="I18" s="91" t="str">
        <f>'[4]ИТОГ!'!$AY15</f>
        <v>НАДО!!!</v>
      </c>
      <c r="J18" s="95"/>
      <c r="K18" s="106"/>
      <c r="L18" s="97" t="s">
        <v>11</v>
      </c>
      <c r="M18" s="105"/>
      <c r="N18" s="106"/>
      <c r="O18" s="97" t="s">
        <v>11</v>
      </c>
      <c r="P18" s="97"/>
      <c r="Q18" s="97" t="s">
        <v>15</v>
      </c>
      <c r="R18" s="110" t="s">
        <v>9</v>
      </c>
      <c r="S18" s="106"/>
      <c r="T18" s="106" t="s">
        <v>256</v>
      </c>
      <c r="U18" s="99"/>
      <c r="V18" s="108" t="s">
        <v>256</v>
      </c>
      <c r="W18" s="108" t="s">
        <v>256</v>
      </c>
      <c r="X18" s="108" t="s">
        <v>256</v>
      </c>
      <c r="Y18" s="108"/>
      <c r="Z18" s="100" t="s">
        <v>13</v>
      </c>
      <c r="AA18" s="100"/>
      <c r="AB18" s="108" t="s">
        <v>6</v>
      </c>
      <c r="AC18" s="108"/>
      <c r="AD18" s="108"/>
      <c r="AE18" s="108"/>
      <c r="AF18" s="108" t="s">
        <v>256</v>
      </c>
      <c r="AG18" s="94" t="s">
        <v>267</v>
      </c>
      <c r="AH18" s="101"/>
      <c r="AI18" s="102"/>
      <c r="AJ18" s="103" t="s">
        <v>273</v>
      </c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  <c r="FG18" s="68"/>
      <c r="FH18" s="68"/>
      <c r="FI18" s="68"/>
      <c r="FJ18" s="68"/>
      <c r="FK18" s="68"/>
      <c r="FL18" s="68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/>
      <c r="FX18" s="68"/>
      <c r="FY18" s="68"/>
      <c r="FZ18" s="68"/>
      <c r="GA18" s="68"/>
      <c r="GB18" s="68"/>
      <c r="GC18" s="68"/>
      <c r="GD18" s="68"/>
      <c r="GE18" s="68"/>
      <c r="GF18" s="68"/>
      <c r="GG18" s="68"/>
      <c r="GH18" s="68"/>
      <c r="GI18" s="68"/>
      <c r="GJ18" s="68"/>
      <c r="GK18" s="68"/>
      <c r="GL18" s="68"/>
      <c r="GM18" s="68"/>
      <c r="GN18" s="68"/>
      <c r="GO18" s="68"/>
      <c r="GP18" s="68"/>
      <c r="GQ18" s="68"/>
      <c r="GR18" s="68"/>
      <c r="GS18" s="68"/>
      <c r="GT18" s="68"/>
      <c r="GU18" s="68"/>
      <c r="GV18" s="68"/>
      <c r="GW18" s="68"/>
      <c r="GX18" s="68"/>
      <c r="GY18" s="68"/>
      <c r="GZ18" s="68"/>
      <c r="HA18" s="68"/>
      <c r="HB18" s="68"/>
      <c r="HC18" s="68"/>
      <c r="HD18" s="68"/>
      <c r="HE18" s="68"/>
      <c r="HF18" s="68"/>
      <c r="HG18" s="68"/>
      <c r="HH18" s="68"/>
      <c r="HI18" s="68"/>
      <c r="HJ18" s="68"/>
      <c r="HK18" s="68"/>
      <c r="HL18" s="68"/>
      <c r="HM18" s="68"/>
      <c r="HN18" s="68"/>
      <c r="HO18" s="68"/>
      <c r="HP18" s="68"/>
      <c r="HQ18" s="68"/>
      <c r="HR18" s="68"/>
      <c r="HS18" s="68"/>
      <c r="HT18" s="68"/>
      <c r="HU18" s="68"/>
      <c r="HV18" s="68"/>
      <c r="HW18" s="68"/>
      <c r="HX18" s="68"/>
      <c r="HY18" s="68"/>
      <c r="HZ18" s="68"/>
      <c r="IA18" s="68"/>
      <c r="IB18" s="68"/>
      <c r="IC18" s="68"/>
      <c r="ID18" s="68"/>
      <c r="IE18" s="68"/>
      <c r="IF18" s="68"/>
      <c r="IG18" s="68"/>
      <c r="IH18" s="68"/>
      <c r="II18" s="68"/>
      <c r="IJ18" s="68"/>
      <c r="IK18" s="68"/>
      <c r="IL18" s="68"/>
      <c r="IM18" s="68"/>
      <c r="IN18" s="68"/>
      <c r="IO18" s="68"/>
      <c r="IP18" s="68"/>
      <c r="IQ18" s="68"/>
      <c r="IR18" s="68"/>
    </row>
    <row r="19" spans="1:252">
      <c r="A19" s="90">
        <v>9</v>
      </c>
      <c r="B19" s="91" t="str">
        <f>'[4]ИТОГ!'!$AP16</f>
        <v>Абрамов Василий</v>
      </c>
      <c r="C19" s="91">
        <f>'[4]ИТОГ!'!$AQ16</f>
        <v>0</v>
      </c>
      <c r="D19" s="91" t="str">
        <f>'[4]ИТОГ!'!$AT16</f>
        <v>б/р</v>
      </c>
      <c r="E19" s="91" t="str">
        <f>'[4]ИТОГ!'!$AU16</f>
        <v>м</v>
      </c>
      <c r="F19" s="189">
        <f>'[4]ИТОГ!'!$AX16</f>
        <v>44323</v>
      </c>
      <c r="G19" s="91" t="s">
        <v>255</v>
      </c>
      <c r="H19" s="94" t="s">
        <v>28</v>
      </c>
      <c r="I19" s="91" t="str">
        <f>'[4]ИТОГ!'!$AY16</f>
        <v>НАДО!!!</v>
      </c>
      <c r="J19" s="95"/>
      <c r="K19" s="96"/>
      <c r="L19" s="97"/>
      <c r="M19" s="98"/>
      <c r="N19" s="100" t="s">
        <v>6</v>
      </c>
      <c r="O19" s="97"/>
      <c r="P19" s="97"/>
      <c r="Q19" s="97"/>
      <c r="R19" s="104"/>
      <c r="S19" s="104"/>
      <c r="T19" s="105"/>
      <c r="U19" s="98"/>
      <c r="V19" s="104"/>
      <c r="W19" s="100"/>
      <c r="X19" s="100"/>
      <c r="Y19" s="100" t="s">
        <v>256</v>
      </c>
      <c r="Z19" s="100"/>
      <c r="AA19" s="100"/>
      <c r="AB19" s="100"/>
      <c r="AC19" s="100"/>
      <c r="AD19" s="100"/>
      <c r="AE19" s="100"/>
      <c r="AF19" s="100"/>
      <c r="AG19" s="111"/>
      <c r="AH19" s="101" t="s">
        <v>274</v>
      </c>
      <c r="AI19" s="102"/>
      <c r="AJ19" s="103" t="s">
        <v>275</v>
      </c>
      <c r="AK19" s="68"/>
    </row>
    <row r="20" spans="1:252">
      <c r="A20" s="90">
        <v>10</v>
      </c>
      <c r="B20" s="91" t="str">
        <f>'[4]ИТОГ!'!$AP17</f>
        <v>Абрамов Георгий</v>
      </c>
      <c r="C20" s="91">
        <f>'[4]ИТОГ!'!$AQ17</f>
        <v>2013</v>
      </c>
      <c r="D20" s="91" t="str">
        <f>'[4]ИТОГ!'!$AT17</f>
        <v>б/р</v>
      </c>
      <c r="E20" s="91" t="str">
        <f>'[4]ИТОГ!'!$AU17</f>
        <v>м</v>
      </c>
      <c r="F20" s="189">
        <f>'[4]ИТОГ!'!$AX17</f>
        <v>0</v>
      </c>
      <c r="G20" s="91" t="s">
        <v>255</v>
      </c>
      <c r="H20" s="94" t="s">
        <v>28</v>
      </c>
      <c r="I20" s="91" t="str">
        <f>'[4]ИТОГ!'!$AY17</f>
        <v>ОК!</v>
      </c>
      <c r="J20" s="95"/>
      <c r="K20" s="97"/>
      <c r="L20" s="97"/>
      <c r="M20" s="98"/>
      <c r="N20" s="97"/>
      <c r="O20" s="97"/>
      <c r="P20" s="97"/>
      <c r="Q20" s="97"/>
      <c r="R20" s="100" t="s">
        <v>11</v>
      </c>
      <c r="S20" s="97"/>
      <c r="T20" s="99"/>
      <c r="U20" s="99"/>
      <c r="V20" s="97"/>
      <c r="W20" s="92"/>
      <c r="X20" s="100"/>
      <c r="Y20" s="100"/>
      <c r="Z20" s="100"/>
      <c r="AA20" s="100"/>
      <c r="AB20" s="100"/>
      <c r="AC20" s="100"/>
      <c r="AD20" s="100"/>
      <c r="AE20" s="100"/>
      <c r="AF20" s="100"/>
      <c r="AG20" s="94"/>
      <c r="AH20" s="94"/>
      <c r="AI20" s="100"/>
      <c r="AJ20" s="103" t="s">
        <v>276</v>
      </c>
      <c r="AK20" s="68"/>
    </row>
    <row r="21" spans="1:252" ht="15" customHeight="1">
      <c r="A21" s="90">
        <v>11</v>
      </c>
      <c r="B21" s="91" t="str">
        <f>'[4]ИТОГ!'!$AP18</f>
        <v>Абрамов Даниил</v>
      </c>
      <c r="C21" s="91">
        <f>'[4]ИТОГ!'!$AQ18</f>
        <v>0</v>
      </c>
      <c r="D21" s="91" t="str">
        <f>'[4]ИТОГ!'!$AT18</f>
        <v>б/р</v>
      </c>
      <c r="E21" s="91" t="str">
        <f>'[4]ИТОГ!'!$AU18</f>
        <v>м</v>
      </c>
      <c r="F21" s="189">
        <f>'[4]ИТОГ!'!$AX18</f>
        <v>43595</v>
      </c>
      <c r="G21" s="91" t="s">
        <v>255</v>
      </c>
      <c r="H21" s="94" t="s">
        <v>28</v>
      </c>
      <c r="I21" s="91" t="str">
        <f>'[4]ИТОГ!'!$AY18</f>
        <v>НАДО!!!</v>
      </c>
      <c r="J21" s="95"/>
      <c r="K21" s="106"/>
      <c r="L21" s="97"/>
      <c r="M21" s="105"/>
      <c r="N21" s="106"/>
      <c r="O21" s="97"/>
      <c r="P21" s="97"/>
      <c r="Q21" s="97"/>
      <c r="R21" s="100" t="s">
        <v>11</v>
      </c>
      <c r="S21" s="104"/>
      <c r="T21" s="106" t="s">
        <v>256</v>
      </c>
      <c r="U21" s="99" t="s">
        <v>256</v>
      </c>
      <c r="V21" s="108" t="s">
        <v>256</v>
      </c>
      <c r="W21" s="100"/>
      <c r="X21" s="100" t="s">
        <v>6</v>
      </c>
      <c r="Y21" s="100"/>
      <c r="Z21" s="100"/>
      <c r="AA21" s="100" t="s">
        <v>13</v>
      </c>
      <c r="AB21" s="100" t="s">
        <v>256</v>
      </c>
      <c r="AC21" s="100"/>
      <c r="AD21" s="100"/>
      <c r="AE21" s="100" t="s">
        <v>256</v>
      </c>
      <c r="AF21" s="100" t="s">
        <v>256</v>
      </c>
      <c r="AG21" s="111" t="s">
        <v>277</v>
      </c>
      <c r="AH21" s="101"/>
      <c r="AI21" s="102"/>
      <c r="AJ21" s="103" t="s">
        <v>278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68"/>
      <c r="GA21" s="68"/>
      <c r="GB21" s="68"/>
      <c r="GC21" s="68"/>
      <c r="GD21" s="68"/>
      <c r="GE21" s="68"/>
      <c r="GF21" s="68"/>
      <c r="GG21" s="68"/>
      <c r="GH21" s="68"/>
      <c r="GI21" s="68"/>
      <c r="GJ21" s="68"/>
      <c r="GK21" s="68"/>
      <c r="GL21" s="68"/>
      <c r="GM21" s="68"/>
      <c r="GN21" s="68"/>
      <c r="GO21" s="68"/>
      <c r="GP21" s="68"/>
      <c r="GQ21" s="68"/>
      <c r="GR21" s="68"/>
      <c r="GS21" s="68"/>
      <c r="GT21" s="68"/>
      <c r="GU21" s="68"/>
      <c r="GV21" s="68"/>
      <c r="GW21" s="68"/>
      <c r="GX21" s="68"/>
      <c r="GY21" s="68"/>
      <c r="GZ21" s="68"/>
      <c r="HA21" s="68"/>
      <c r="HB21" s="68"/>
      <c r="HC21" s="68"/>
      <c r="HD21" s="68"/>
      <c r="HE21" s="68"/>
      <c r="HF21" s="68"/>
      <c r="HG21" s="68"/>
      <c r="HH21" s="68"/>
      <c r="HI21" s="68"/>
      <c r="HJ21" s="68"/>
      <c r="HK21" s="68"/>
      <c r="HL21" s="68"/>
      <c r="HM21" s="68"/>
      <c r="HN21" s="68"/>
      <c r="HO21" s="68"/>
      <c r="HP21" s="68"/>
      <c r="HQ21" s="68"/>
      <c r="HR21" s="68"/>
      <c r="HS21" s="68"/>
      <c r="HT21" s="68"/>
      <c r="HU21" s="68"/>
      <c r="HV21" s="68"/>
      <c r="HW21" s="68"/>
      <c r="HX21" s="68"/>
      <c r="HY21" s="68"/>
      <c r="HZ21" s="68"/>
      <c r="IA21" s="68"/>
      <c r="IB21" s="68"/>
      <c r="IC21" s="68"/>
      <c r="ID21" s="68"/>
      <c r="IE21" s="68"/>
      <c r="IF21" s="68"/>
      <c r="IG21" s="68"/>
      <c r="IH21" s="68"/>
      <c r="II21" s="68"/>
      <c r="IJ21" s="68"/>
      <c r="IK21" s="68"/>
      <c r="IL21" s="68"/>
      <c r="IM21" s="68"/>
      <c r="IN21" s="68"/>
      <c r="IO21" s="68"/>
      <c r="IP21" s="68"/>
      <c r="IQ21" s="68"/>
      <c r="IR21" s="68"/>
    </row>
    <row r="22" spans="1:252" ht="12.75" customHeight="1">
      <c r="A22" s="90">
        <v>12</v>
      </c>
      <c r="B22" s="91" t="str">
        <f>'[4]ИТОГ!'!$AP19</f>
        <v>Абрамов Данил</v>
      </c>
      <c r="C22" s="91">
        <f>'[4]ИТОГ!'!$AQ19</f>
        <v>0</v>
      </c>
      <c r="D22" s="91" t="str">
        <f>'[4]ИТОГ!'!$AT19</f>
        <v>б/р</v>
      </c>
      <c r="E22" s="91" t="str">
        <f>'[4]ИТОГ!'!$AU19</f>
        <v>м</v>
      </c>
      <c r="F22" s="189">
        <f>'[4]ИТОГ!'!$AX19</f>
        <v>44359</v>
      </c>
      <c r="G22" s="91" t="s">
        <v>255</v>
      </c>
      <c r="H22" s="94" t="s">
        <v>28</v>
      </c>
      <c r="I22" s="91" t="str">
        <f>'[4]ИТОГ!'!$AY19</f>
        <v>НАДО!!!</v>
      </c>
      <c r="J22" s="95"/>
      <c r="K22" s="113"/>
      <c r="L22" s="97"/>
      <c r="M22" s="114"/>
      <c r="N22" s="113"/>
      <c r="O22" s="97"/>
      <c r="P22" s="97"/>
      <c r="Q22" s="97"/>
      <c r="R22" s="100" t="s">
        <v>11</v>
      </c>
      <c r="S22" s="115"/>
      <c r="T22" s="113"/>
      <c r="U22" s="99" t="s">
        <v>256</v>
      </c>
      <c r="V22" s="108" t="s">
        <v>256</v>
      </c>
      <c r="W22" s="108" t="s">
        <v>9</v>
      </c>
      <c r="X22" s="108" t="s">
        <v>256</v>
      </c>
      <c r="Y22" s="108"/>
      <c r="Z22" s="100"/>
      <c r="AA22" s="100"/>
      <c r="AB22" s="108"/>
      <c r="AC22" s="108" t="s">
        <v>9</v>
      </c>
      <c r="AD22" s="108" t="s">
        <v>256</v>
      </c>
      <c r="AE22" s="108" t="s">
        <v>256</v>
      </c>
      <c r="AF22" s="108" t="s">
        <v>256</v>
      </c>
      <c r="AG22" s="94" t="s">
        <v>279</v>
      </c>
      <c r="AH22" s="101"/>
      <c r="AI22" s="102"/>
      <c r="AJ22" s="103" t="s">
        <v>280</v>
      </c>
      <c r="AK22" s="68"/>
    </row>
    <row r="23" spans="1:252">
      <c r="A23" s="90">
        <v>13</v>
      </c>
      <c r="B23" s="91" t="str">
        <f>'[4]ИТОГ!'!$AP20</f>
        <v>Абрамов Игорь</v>
      </c>
      <c r="C23" s="91">
        <f>'[4]ИТОГ!'!$AQ20</f>
        <v>1998</v>
      </c>
      <c r="D23" s="91" t="str">
        <f>'[4]ИТОГ!'!$AT20</f>
        <v>б/р</v>
      </c>
      <c r="E23" s="91" t="str">
        <f>'[4]ИТОГ!'!$AU20</f>
        <v>м</v>
      </c>
      <c r="F23" s="189">
        <f>'[4]ИТОГ!'!$AX20</f>
        <v>44057</v>
      </c>
      <c r="G23" s="91" t="s">
        <v>255</v>
      </c>
      <c r="H23" s="94" t="s">
        <v>28</v>
      </c>
      <c r="I23" s="91" t="str">
        <f>'[4]ИТОГ!'!$AY20</f>
        <v>ОК!</v>
      </c>
      <c r="J23" s="95"/>
      <c r="K23" s="113"/>
      <c r="L23" s="97"/>
      <c r="M23" s="114"/>
      <c r="N23" s="113"/>
      <c r="O23" s="97"/>
      <c r="P23" s="97"/>
      <c r="Q23" s="102" t="s">
        <v>11</v>
      </c>
      <c r="R23" s="100"/>
      <c r="S23" s="115"/>
      <c r="T23" s="113"/>
      <c r="U23" s="99"/>
      <c r="V23" s="108"/>
      <c r="W23" s="108"/>
      <c r="X23" s="108"/>
      <c r="Y23" s="108"/>
      <c r="Z23" s="100"/>
      <c r="AA23" s="100"/>
      <c r="AB23" s="108"/>
      <c r="AC23" s="108"/>
      <c r="AD23" s="108"/>
      <c r="AE23" s="108"/>
      <c r="AF23" s="108"/>
      <c r="AG23" s="94" t="s">
        <v>281</v>
      </c>
      <c r="AH23" s="101"/>
      <c r="AI23" s="102"/>
      <c r="AJ23" s="103" t="s">
        <v>282</v>
      </c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8"/>
      <c r="GA23" s="68"/>
      <c r="GB23" s="68"/>
      <c r="GC23" s="68"/>
      <c r="GD23" s="68"/>
      <c r="GE23" s="68"/>
      <c r="GF23" s="68"/>
      <c r="GG23" s="68"/>
      <c r="GH23" s="68"/>
      <c r="GI23" s="68"/>
      <c r="GJ23" s="68"/>
      <c r="GK23" s="68"/>
      <c r="GL23" s="68"/>
      <c r="GM23" s="68"/>
      <c r="GN23" s="68"/>
      <c r="GO23" s="68"/>
      <c r="GP23" s="68"/>
      <c r="GQ23" s="68"/>
      <c r="GR23" s="68"/>
      <c r="GS23" s="68"/>
      <c r="GT23" s="68"/>
      <c r="GU23" s="68"/>
      <c r="GV23" s="68"/>
      <c r="GW23" s="68"/>
      <c r="GX23" s="68"/>
      <c r="GY23" s="68"/>
      <c r="GZ23" s="68"/>
      <c r="HA23" s="68"/>
      <c r="HB23" s="68"/>
      <c r="HC23" s="68"/>
      <c r="HD23" s="68"/>
      <c r="HE23" s="68"/>
      <c r="HF23" s="68"/>
      <c r="HG23" s="68"/>
      <c r="HH23" s="68"/>
      <c r="HI23" s="68"/>
      <c r="HJ23" s="68"/>
      <c r="HK23" s="68"/>
      <c r="HL23" s="68"/>
      <c r="HM23" s="68"/>
      <c r="HN23" s="68"/>
      <c r="HO23" s="68"/>
      <c r="HP23" s="68"/>
      <c r="HQ23" s="68"/>
      <c r="HR23" s="68"/>
      <c r="HS23" s="68"/>
      <c r="HT23" s="68"/>
      <c r="HU23" s="68"/>
      <c r="HV23" s="68"/>
      <c r="HW23" s="68"/>
      <c r="HX23" s="68"/>
      <c r="HY23" s="68"/>
      <c r="HZ23" s="68"/>
      <c r="IA23" s="68"/>
      <c r="IB23" s="68"/>
      <c r="IC23" s="68"/>
      <c r="ID23" s="68"/>
      <c r="IE23" s="68"/>
      <c r="IF23" s="68"/>
      <c r="IG23" s="68"/>
      <c r="IH23" s="68"/>
      <c r="II23" s="68"/>
      <c r="IJ23" s="68"/>
      <c r="IK23" s="68"/>
      <c r="IL23" s="68"/>
      <c r="IM23" s="68"/>
      <c r="IN23" s="68"/>
      <c r="IO23" s="68"/>
      <c r="IP23" s="68"/>
      <c r="IQ23" s="68"/>
      <c r="IR23" s="68"/>
    </row>
    <row r="24" spans="1:252" s="68" customFormat="1">
      <c r="A24" s="90">
        <v>14</v>
      </c>
      <c r="B24" s="91" t="str">
        <f>'[4]ИТОГ!'!$AP21</f>
        <v>Абрамов Никита</v>
      </c>
      <c r="C24" s="91">
        <f>'[4]ИТОГ!'!$AQ21</f>
        <v>2009</v>
      </c>
      <c r="D24" s="91" t="str">
        <f>'[4]ИТОГ!'!$AT21</f>
        <v>1ю</v>
      </c>
      <c r="E24" s="91" t="str">
        <f>'[4]ИТОГ!'!$AU21</f>
        <v>м</v>
      </c>
      <c r="F24" s="189">
        <f>'[4]ИТОГ!'!$AX21</f>
        <v>45422</v>
      </c>
      <c r="G24" s="91" t="s">
        <v>255</v>
      </c>
      <c r="H24" s="94" t="s">
        <v>28</v>
      </c>
      <c r="I24" s="91" t="str">
        <f>'[4]ИТОГ!'!$AY21</f>
        <v>ОК!</v>
      </c>
      <c r="J24" s="95"/>
      <c r="K24" s="104"/>
      <c r="L24" s="97"/>
      <c r="M24" s="105"/>
      <c r="N24" s="104"/>
      <c r="O24" s="97"/>
      <c r="P24" s="97"/>
      <c r="Q24" s="97"/>
      <c r="R24" s="104"/>
      <c r="S24" s="104"/>
      <c r="T24" s="106"/>
      <c r="U24" s="99"/>
      <c r="V24" s="104"/>
      <c r="W24" s="100"/>
      <c r="X24" s="100"/>
      <c r="Y24" s="100"/>
      <c r="Z24" s="100"/>
      <c r="AA24" s="100"/>
      <c r="AB24" s="100" t="s">
        <v>13</v>
      </c>
      <c r="AC24" s="100"/>
      <c r="AD24" s="100"/>
      <c r="AE24" s="100"/>
      <c r="AF24" s="100" t="s">
        <v>13</v>
      </c>
      <c r="AG24" s="94" t="s">
        <v>260</v>
      </c>
      <c r="AH24" s="101" t="s">
        <v>261</v>
      </c>
      <c r="AI24" s="102"/>
      <c r="AJ24" s="103" t="s">
        <v>283</v>
      </c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</row>
    <row r="25" spans="1:252">
      <c r="A25" s="90">
        <v>15</v>
      </c>
      <c r="B25" s="91" t="str">
        <f>'[4]ИТОГ!'!$AP22</f>
        <v>Абрамова Александра</v>
      </c>
      <c r="C25" s="91">
        <f>'[4]ИТОГ!'!$AQ22</f>
        <v>1996</v>
      </c>
      <c r="D25" s="91" t="str">
        <f>'[4]ИТОГ!'!$AT22</f>
        <v>б/р</v>
      </c>
      <c r="E25" s="91" t="str">
        <f>'[4]ИТОГ!'!$AU22</f>
        <v>ж</v>
      </c>
      <c r="F25" s="189">
        <f>'[4]ИТОГ!'!$AX22</f>
        <v>44443</v>
      </c>
      <c r="G25" s="91" t="s">
        <v>255</v>
      </c>
      <c r="H25" s="94" t="s">
        <v>28</v>
      </c>
      <c r="I25" s="91" t="str">
        <f>'[4]ИТОГ!'!$AY22</f>
        <v>ОК!</v>
      </c>
      <c r="J25" s="95"/>
      <c r="K25" s="104"/>
      <c r="L25" s="97" t="s">
        <v>256</v>
      </c>
      <c r="M25" s="105"/>
      <c r="N25" s="104"/>
      <c r="O25" s="97" t="s">
        <v>15</v>
      </c>
      <c r="P25" s="97" t="s">
        <v>284</v>
      </c>
      <c r="Q25" s="97" t="s">
        <v>256</v>
      </c>
      <c r="R25" s="100" t="s">
        <v>11</v>
      </c>
      <c r="S25" s="104"/>
      <c r="T25" s="106"/>
      <c r="U25" s="99"/>
      <c r="V25" s="100" t="s">
        <v>11</v>
      </c>
      <c r="W25" s="108"/>
      <c r="X25" s="108"/>
      <c r="Y25" s="108"/>
      <c r="Z25" s="100"/>
      <c r="AA25" s="100"/>
      <c r="AB25" s="108" t="s">
        <v>256</v>
      </c>
      <c r="AC25" s="108" t="s">
        <v>6</v>
      </c>
      <c r="AD25" s="100" t="s">
        <v>6</v>
      </c>
      <c r="AE25" s="108" t="s">
        <v>256</v>
      </c>
      <c r="AF25" s="108" t="s">
        <v>256</v>
      </c>
      <c r="AG25" s="94" t="s">
        <v>279</v>
      </c>
      <c r="AH25" s="101" t="s">
        <v>285</v>
      </c>
      <c r="AI25" s="102"/>
      <c r="AJ25" s="103" t="s">
        <v>286</v>
      </c>
      <c r="AK25" s="68"/>
    </row>
    <row r="26" spans="1:252">
      <c r="A26" s="90">
        <v>16</v>
      </c>
      <c r="B26" s="91" t="str">
        <f>'[4]ИТОГ!'!$AP23</f>
        <v>Абрамчук Карина</v>
      </c>
      <c r="C26" s="91">
        <f>'[4]ИТОГ!'!$AQ23</f>
        <v>0</v>
      </c>
      <c r="D26" s="91" t="str">
        <f>'[4]ИТОГ!'!$AT23</f>
        <v>б/р</v>
      </c>
      <c r="E26" s="91" t="str">
        <f>'[4]ИТОГ!'!$AU23</f>
        <v>ж</v>
      </c>
      <c r="F26" s="189">
        <f>'[4]ИТОГ!'!$AX23</f>
        <v>42774</v>
      </c>
      <c r="G26" s="91" t="s">
        <v>255</v>
      </c>
      <c r="H26" s="94" t="s">
        <v>28</v>
      </c>
      <c r="I26" s="91" t="str">
        <f>'[4]ИТОГ!'!$AY23</f>
        <v>НАДО!!!</v>
      </c>
      <c r="J26" s="95"/>
      <c r="K26" s="97"/>
      <c r="L26" s="97"/>
      <c r="M26" s="98"/>
      <c r="N26" s="97"/>
      <c r="O26" s="97"/>
      <c r="P26" s="97"/>
      <c r="Q26" s="97"/>
      <c r="R26" s="100" t="s">
        <v>256</v>
      </c>
      <c r="S26" s="97"/>
      <c r="T26" s="99"/>
      <c r="U26" s="99"/>
      <c r="V26" s="97"/>
      <c r="W26" s="108"/>
      <c r="X26" s="108"/>
      <c r="Y26" s="108"/>
      <c r="Z26" s="100"/>
      <c r="AA26" s="100"/>
      <c r="AB26" s="116" t="s">
        <v>256</v>
      </c>
      <c r="AC26" s="100"/>
      <c r="AD26" s="100"/>
      <c r="AE26" s="100"/>
      <c r="AF26" s="100"/>
      <c r="AG26" s="94" t="s">
        <v>287</v>
      </c>
      <c r="AH26" s="94"/>
      <c r="AI26" s="100"/>
      <c r="AJ26" s="103" t="s">
        <v>288</v>
      </c>
      <c r="AK26" s="68"/>
    </row>
    <row r="27" spans="1:252" s="68" customFormat="1">
      <c r="A27" s="90">
        <v>17</v>
      </c>
      <c r="B27" s="91" t="str">
        <f>'[4]ИТОГ!'!$AP24</f>
        <v>Абрамчук Михаил</v>
      </c>
      <c r="C27" s="91">
        <f>'[4]ИТОГ!'!$AQ24</f>
        <v>1996</v>
      </c>
      <c r="D27" s="91" t="str">
        <f>'[4]ИТОГ!'!$AT24</f>
        <v>б/р</v>
      </c>
      <c r="E27" s="91" t="str">
        <f>'[4]ИТОГ!'!$AU24</f>
        <v>м</v>
      </c>
      <c r="F27" s="189">
        <f>'[4]ИТОГ!'!$AX24</f>
        <v>42774</v>
      </c>
      <c r="G27" s="91" t="s">
        <v>255</v>
      </c>
      <c r="H27" s="94" t="s">
        <v>28</v>
      </c>
      <c r="I27" s="91" t="str">
        <f>'[4]ИТОГ!'!$AY24</f>
        <v>НАДО!!!</v>
      </c>
      <c r="J27" s="95"/>
      <c r="K27" s="97"/>
      <c r="L27" s="97" t="s">
        <v>256</v>
      </c>
      <c r="M27" s="98" t="s">
        <v>9</v>
      </c>
      <c r="N27" s="97"/>
      <c r="O27" s="97" t="s">
        <v>6</v>
      </c>
      <c r="P27" s="97"/>
      <c r="Q27" s="97" t="s">
        <v>256</v>
      </c>
      <c r="R27" s="97" t="s">
        <v>9</v>
      </c>
      <c r="S27" s="97"/>
      <c r="T27" s="99" t="s">
        <v>256</v>
      </c>
      <c r="U27" s="99"/>
      <c r="V27" s="108" t="s">
        <v>256</v>
      </c>
      <c r="W27" s="108" t="s">
        <v>256</v>
      </c>
      <c r="X27" s="110" t="s">
        <v>9</v>
      </c>
      <c r="Y27" s="108"/>
      <c r="Z27" s="100"/>
      <c r="AA27" s="100"/>
      <c r="AB27" s="116"/>
      <c r="AC27" s="100"/>
      <c r="AD27" s="100"/>
      <c r="AE27" s="100"/>
      <c r="AF27" s="100"/>
      <c r="AG27" s="94" t="s">
        <v>289</v>
      </c>
      <c r="AH27" s="94" t="s">
        <v>290</v>
      </c>
      <c r="AI27" s="100"/>
      <c r="AJ27" s="103" t="s">
        <v>291</v>
      </c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</row>
    <row r="28" spans="1:252">
      <c r="A28" s="90">
        <v>18</v>
      </c>
      <c r="B28" s="91" t="str">
        <f>'[4]ИТОГ!'!$AP25</f>
        <v>Абуханий Сабрина</v>
      </c>
      <c r="C28" s="91">
        <f>'[4]ИТОГ!'!$AQ25</f>
        <v>0</v>
      </c>
      <c r="D28" s="91">
        <f>'[4]ИТОГ!'!$AT25</f>
        <v>2</v>
      </c>
      <c r="E28" s="91" t="str">
        <f>'[4]ИТОГ!'!$AU25</f>
        <v>ж</v>
      </c>
      <c r="F28" s="189">
        <f>'[4]ИТОГ!'!$AX25</f>
        <v>45757</v>
      </c>
      <c r="G28" s="91" t="s">
        <v>255</v>
      </c>
      <c r="H28" s="94" t="s">
        <v>28</v>
      </c>
      <c r="I28" s="91" t="str">
        <f>'[4]ИТОГ!'!$AY25</f>
        <v>НАДО!!!</v>
      </c>
      <c r="J28" s="95" t="s">
        <v>292</v>
      </c>
      <c r="K28" s="97"/>
      <c r="L28" s="97"/>
      <c r="M28" s="98"/>
      <c r="N28" s="97"/>
      <c r="O28" s="97"/>
      <c r="P28" s="97"/>
      <c r="Q28" s="97"/>
      <c r="R28" s="97"/>
      <c r="S28" s="97"/>
      <c r="T28" s="99"/>
      <c r="U28" s="99"/>
      <c r="V28" s="108"/>
      <c r="W28" s="108"/>
      <c r="X28" s="110"/>
      <c r="Y28" s="108"/>
      <c r="Z28" s="100"/>
      <c r="AA28" s="100"/>
      <c r="AB28" s="116"/>
      <c r="AC28" s="100"/>
      <c r="AD28" s="100"/>
      <c r="AE28" s="100"/>
      <c r="AF28" s="100"/>
      <c r="AG28" s="94" t="s">
        <v>293</v>
      </c>
      <c r="AH28" s="94" t="s">
        <v>294</v>
      </c>
      <c r="AI28" s="93">
        <v>36146</v>
      </c>
      <c r="AJ28" s="103" t="s">
        <v>295</v>
      </c>
      <c r="AK28" s="68"/>
    </row>
    <row r="29" spans="1:252">
      <c r="A29" s="90">
        <v>19</v>
      </c>
      <c r="B29" s="91" t="str">
        <f>'[4]ИТОГ!'!$AP26</f>
        <v>Авакян Елена</v>
      </c>
      <c r="C29" s="91">
        <f>'[4]ИТОГ!'!$AQ26</f>
        <v>1999</v>
      </c>
      <c r="D29" s="91" t="str">
        <f>'[4]ИТОГ!'!$AT26</f>
        <v>б/р</v>
      </c>
      <c r="E29" s="91" t="str">
        <f>'[4]ИТОГ!'!$AU26</f>
        <v>ж</v>
      </c>
      <c r="F29" s="189">
        <f>'[4]ИТОГ!'!$AX26</f>
        <v>0</v>
      </c>
      <c r="G29" s="91" t="s">
        <v>255</v>
      </c>
      <c r="H29" s="94" t="s">
        <v>28</v>
      </c>
      <c r="I29" s="91" t="str">
        <f>'[4]ИТОГ!'!$AY26</f>
        <v>НАДО!!!</v>
      </c>
      <c r="J29" s="95"/>
      <c r="K29" s="113"/>
      <c r="L29" s="97" t="s">
        <v>256</v>
      </c>
      <c r="M29" s="114"/>
      <c r="N29" s="113"/>
      <c r="O29" s="97"/>
      <c r="P29" s="97" t="s">
        <v>15</v>
      </c>
      <c r="Q29" s="97"/>
      <c r="R29" s="110" t="s">
        <v>13</v>
      </c>
      <c r="S29" s="115"/>
      <c r="T29" s="113"/>
      <c r="U29" s="99"/>
      <c r="V29" s="115"/>
      <c r="W29" s="102"/>
      <c r="X29" s="102"/>
      <c r="Y29" s="102"/>
      <c r="Z29" s="100"/>
      <c r="AA29" s="100"/>
      <c r="AB29" s="100" t="s">
        <v>13</v>
      </c>
      <c r="AC29" s="102"/>
      <c r="AD29" s="102"/>
      <c r="AE29" s="100" t="s">
        <v>11</v>
      </c>
      <c r="AF29" s="102"/>
      <c r="AG29" s="94" t="s">
        <v>296</v>
      </c>
      <c r="AH29" s="101" t="s">
        <v>297</v>
      </c>
      <c r="AI29" s="102"/>
      <c r="AJ29" s="103" t="s">
        <v>298</v>
      </c>
      <c r="AK29" s="68"/>
    </row>
    <row r="30" spans="1:252">
      <c r="A30" s="90">
        <v>20</v>
      </c>
      <c r="B30" s="91" t="str">
        <f>'[4]ИТОГ!'!$AP27</f>
        <v>Аввакумов Андрей</v>
      </c>
      <c r="C30" s="91">
        <f>'[4]ИТОГ!'!$AQ27</f>
        <v>0</v>
      </c>
      <c r="D30" s="91">
        <f>'[4]ИТОГ!'!$AT27</f>
        <v>2</v>
      </c>
      <c r="E30" s="91" t="str">
        <f>'[4]ИТОГ!'!$AU27</f>
        <v>м</v>
      </c>
      <c r="F30" s="189">
        <f>'[4]ИТОГ!'!$AX27</f>
        <v>45407</v>
      </c>
      <c r="G30" s="91" t="s">
        <v>255</v>
      </c>
      <c r="H30" s="94" t="s">
        <v>28</v>
      </c>
      <c r="I30" s="91" t="str">
        <f>'[4]ИТОГ!'!$AY27</f>
        <v>НАДО!!!</v>
      </c>
      <c r="J30" s="95"/>
      <c r="K30" s="97"/>
      <c r="L30" s="97"/>
      <c r="M30" s="98"/>
      <c r="N30" s="97"/>
      <c r="O30" s="97"/>
      <c r="P30" s="97"/>
      <c r="Q30" s="97"/>
      <c r="R30" s="97"/>
      <c r="S30" s="97"/>
      <c r="T30" s="99"/>
      <c r="U30" s="99"/>
      <c r="V30" s="97"/>
      <c r="W30" s="108"/>
      <c r="X30" s="108"/>
      <c r="Y30" s="108"/>
      <c r="Z30" s="100"/>
      <c r="AA30" s="100"/>
      <c r="AB30" s="116" t="s">
        <v>256</v>
      </c>
      <c r="AC30" s="100"/>
      <c r="AD30" s="100"/>
      <c r="AE30" s="100"/>
      <c r="AF30" s="100"/>
      <c r="AG30" s="94" t="s">
        <v>299</v>
      </c>
      <c r="AH30" s="94"/>
      <c r="AI30" s="100"/>
      <c r="AJ30" s="103" t="s">
        <v>300</v>
      </c>
      <c r="AK30" s="68"/>
    </row>
    <row r="31" spans="1:252">
      <c r="A31" s="90">
        <v>21</v>
      </c>
      <c r="B31" s="91" t="str">
        <f>'[4]ИТОГ!'!$AP28</f>
        <v>Авдашкин Андрей</v>
      </c>
      <c r="C31" s="91">
        <f>'[4]ИТОГ!'!$AQ28</f>
        <v>2002</v>
      </c>
      <c r="D31" s="91" t="str">
        <f>'[4]ИТОГ!'!$AT28</f>
        <v>б/р</v>
      </c>
      <c r="E31" s="91" t="str">
        <f>'[4]ИТОГ!'!$AU28</f>
        <v>м</v>
      </c>
      <c r="F31" s="189">
        <f>'[4]ИТОГ!'!$AX28</f>
        <v>0</v>
      </c>
      <c r="G31" s="91" t="s">
        <v>255</v>
      </c>
      <c r="H31" s="94" t="s">
        <v>28</v>
      </c>
      <c r="I31" s="91" t="str">
        <f>'[4]ИТОГ!'!$AY28</f>
        <v>НАДО!!!</v>
      </c>
      <c r="J31" s="95"/>
      <c r="K31" s="97"/>
      <c r="L31" s="97"/>
      <c r="M31" s="98"/>
      <c r="N31" s="97"/>
      <c r="O31" s="97"/>
      <c r="P31" s="97"/>
      <c r="Q31" s="97"/>
      <c r="R31" s="97"/>
      <c r="S31" s="97"/>
      <c r="T31" s="99"/>
      <c r="U31" s="99"/>
      <c r="V31" s="97"/>
      <c r="W31" s="100"/>
      <c r="X31" s="100"/>
      <c r="Y31" s="100"/>
      <c r="Z31" s="100" t="s">
        <v>11</v>
      </c>
      <c r="AA31" s="100"/>
      <c r="AB31" s="116"/>
      <c r="AC31" s="100"/>
      <c r="AD31" s="100"/>
      <c r="AE31" s="100"/>
      <c r="AF31" s="100"/>
      <c r="AG31" s="94"/>
      <c r="AH31" s="94"/>
      <c r="AI31" s="100"/>
      <c r="AJ31" s="103" t="s">
        <v>301</v>
      </c>
      <c r="AK31" s="68"/>
    </row>
    <row r="32" spans="1:252">
      <c r="A32" s="90">
        <v>22</v>
      </c>
      <c r="B32" s="91" t="str">
        <f>'[4]ИТОГ!'!$AP29</f>
        <v>Авдеев Евгений</v>
      </c>
      <c r="C32" s="91">
        <f>'[4]ИТОГ!'!$AQ29</f>
        <v>1989</v>
      </c>
      <c r="D32" s="91" t="str">
        <f>'[4]ИТОГ!'!$AT29</f>
        <v>б/р</v>
      </c>
      <c r="E32" s="91" t="str">
        <f>'[4]ИТОГ!'!$AU29</f>
        <v>м</v>
      </c>
      <c r="F32" s="189">
        <f>'[4]ИТОГ!'!$AX29</f>
        <v>43555</v>
      </c>
      <c r="G32" s="91" t="s">
        <v>255</v>
      </c>
      <c r="H32" s="94" t="s">
        <v>28</v>
      </c>
      <c r="I32" s="91" t="str">
        <f>'[4]ИТОГ!'!$AY29</f>
        <v>ОК!</v>
      </c>
      <c r="J32" s="95"/>
      <c r="K32" s="97"/>
      <c r="L32" s="97"/>
      <c r="M32" s="98"/>
      <c r="N32" s="97"/>
      <c r="O32" s="97"/>
      <c r="P32" s="97"/>
      <c r="Q32" s="97"/>
      <c r="R32" s="97"/>
      <c r="S32" s="97"/>
      <c r="T32" s="99"/>
      <c r="U32" s="99"/>
      <c r="V32" s="97"/>
      <c r="W32" s="108"/>
      <c r="X32" s="108"/>
      <c r="Y32" s="108"/>
      <c r="Z32" s="100"/>
      <c r="AA32" s="100"/>
      <c r="AB32" s="100" t="s">
        <v>6</v>
      </c>
      <c r="AC32" s="100"/>
      <c r="AD32" s="100"/>
      <c r="AE32" s="100"/>
      <c r="AF32" s="100"/>
      <c r="AG32" s="94"/>
      <c r="AH32" s="94" t="s">
        <v>302</v>
      </c>
      <c r="AI32" s="100"/>
      <c r="AJ32" s="103" t="s">
        <v>303</v>
      </c>
      <c r="AK32" s="68"/>
    </row>
    <row r="33" spans="1:252">
      <c r="A33" s="90">
        <v>23</v>
      </c>
      <c r="B33" s="91" t="str">
        <f>'[4]ИТОГ!'!$AP30</f>
        <v>Авдеев Кирилл</v>
      </c>
      <c r="C33" s="91">
        <f>'[4]ИТОГ!'!$AQ30</f>
        <v>0</v>
      </c>
      <c r="D33" s="91" t="str">
        <f>'[4]ИТОГ!'!$AT30</f>
        <v>б/р</v>
      </c>
      <c r="E33" s="91" t="str">
        <f>'[4]ИТОГ!'!$AU30</f>
        <v>м</v>
      </c>
      <c r="F33" s="189">
        <f>'[4]ИТОГ!'!$AX30</f>
        <v>44359</v>
      </c>
      <c r="G33" s="91" t="s">
        <v>255</v>
      </c>
      <c r="H33" s="94" t="s">
        <v>28</v>
      </c>
      <c r="I33" s="91" t="str">
        <f>'[4]ИТОГ!'!$AY30</f>
        <v>НАДО!!!</v>
      </c>
      <c r="J33" s="95"/>
      <c r="K33" s="104"/>
      <c r="L33" s="97"/>
      <c r="M33" s="105" t="s">
        <v>9</v>
      </c>
      <c r="N33" s="104"/>
      <c r="O33" s="97"/>
      <c r="P33" s="97"/>
      <c r="Q33" s="97"/>
      <c r="R33" s="104" t="s">
        <v>6</v>
      </c>
      <c r="S33" s="104"/>
      <c r="T33" s="106"/>
      <c r="U33" s="99"/>
      <c r="V33" s="104"/>
      <c r="W33" s="100"/>
      <c r="X33" s="100" t="s">
        <v>256</v>
      </c>
      <c r="Y33" s="100"/>
      <c r="Z33" s="100"/>
      <c r="AA33" s="100"/>
      <c r="AB33" s="100" t="s">
        <v>9</v>
      </c>
      <c r="AC33" s="100"/>
      <c r="AD33" s="100"/>
      <c r="AE33" s="100"/>
      <c r="AF33" s="100" t="s">
        <v>256</v>
      </c>
      <c r="AG33" s="94" t="s">
        <v>304</v>
      </c>
      <c r="AH33" s="101" t="s">
        <v>271</v>
      </c>
      <c r="AI33" s="102"/>
      <c r="AJ33" s="103" t="s">
        <v>305</v>
      </c>
      <c r="AK33" s="68"/>
    </row>
    <row r="34" spans="1:252" s="68" customFormat="1">
      <c r="A34" s="90">
        <v>24</v>
      </c>
      <c r="B34" s="91" t="str">
        <f>'[4]ИТОГ!'!$AP31</f>
        <v>Авдеева Анастасия</v>
      </c>
      <c r="C34" s="91">
        <f>'[4]ИТОГ!'!$AQ31</f>
        <v>1996</v>
      </c>
      <c r="D34" s="91" t="str">
        <f>'[4]ИТОГ!'!$AT31</f>
        <v>КМС</v>
      </c>
      <c r="E34" s="91" t="str">
        <f>'[4]ИТОГ!'!$AU31</f>
        <v>ж</v>
      </c>
      <c r="F34" s="189">
        <f>'[4]ИТОГ!'!$AX31</f>
        <v>45488</v>
      </c>
      <c r="G34" s="91" t="s">
        <v>255</v>
      </c>
      <c r="H34" s="94" t="s">
        <v>28</v>
      </c>
      <c r="I34" s="91" t="str">
        <f>'[4]ИТОГ!'!$AY31</f>
        <v>НАДО!!!</v>
      </c>
      <c r="J34" s="95"/>
      <c r="K34" s="96"/>
      <c r="L34" s="97"/>
      <c r="M34" s="98"/>
      <c r="N34" s="96"/>
      <c r="O34" s="97"/>
      <c r="P34" s="97"/>
      <c r="Q34" s="97"/>
      <c r="R34" s="97"/>
      <c r="S34" s="97"/>
      <c r="T34" s="99"/>
      <c r="U34" s="99"/>
      <c r="V34" s="97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94" t="s">
        <v>306</v>
      </c>
      <c r="AH34" s="101" t="s">
        <v>271</v>
      </c>
      <c r="AI34" s="102"/>
      <c r="AJ34" s="103" t="s">
        <v>307</v>
      </c>
    </row>
    <row r="35" spans="1:252" s="68" customFormat="1">
      <c r="A35" s="90">
        <v>25</v>
      </c>
      <c r="B35" s="91" t="str">
        <f>'[4]ИТОГ!'!$AP32</f>
        <v>Авдеева Анна</v>
      </c>
      <c r="C35" s="91">
        <f>'[4]ИТОГ!'!$AQ32</f>
        <v>1968</v>
      </c>
      <c r="D35" s="91">
        <f>'[4]ИТОГ!'!$AT32</f>
        <v>3</v>
      </c>
      <c r="E35" s="91" t="str">
        <f>'[4]ИТОГ!'!$AU32</f>
        <v>ж</v>
      </c>
      <c r="F35" s="189">
        <f>'[4]ИТОГ!'!$AX32</f>
        <v>45576</v>
      </c>
      <c r="G35" s="91" t="s">
        <v>255</v>
      </c>
      <c r="H35" s="94" t="s">
        <v>28</v>
      </c>
      <c r="I35" s="91" t="str">
        <f>'[4]ИТОГ!'!$AY32</f>
        <v>ОК!</v>
      </c>
      <c r="J35" s="95"/>
      <c r="K35" s="97"/>
      <c r="L35" s="97" t="s">
        <v>17</v>
      </c>
      <c r="M35" s="98"/>
      <c r="N35" s="97"/>
      <c r="O35" s="97" t="s">
        <v>17</v>
      </c>
      <c r="P35" s="97"/>
      <c r="Q35" s="97"/>
      <c r="R35" s="97"/>
      <c r="S35" s="97"/>
      <c r="T35" s="99" t="s">
        <v>256</v>
      </c>
      <c r="U35" s="99"/>
      <c r="V35" s="97"/>
      <c r="W35" s="108" t="s">
        <v>256</v>
      </c>
      <c r="X35" s="110" t="s">
        <v>13</v>
      </c>
      <c r="Y35" s="108"/>
      <c r="Z35" s="100"/>
      <c r="AA35" s="100"/>
      <c r="AB35" s="116"/>
      <c r="AC35" s="100"/>
      <c r="AD35" s="100"/>
      <c r="AE35" s="100"/>
      <c r="AF35" s="100"/>
      <c r="AG35" s="94" t="s">
        <v>308</v>
      </c>
      <c r="AH35" s="94" t="s">
        <v>271</v>
      </c>
      <c r="AI35" s="100"/>
      <c r="AJ35" s="103" t="s">
        <v>309</v>
      </c>
    </row>
    <row r="36" spans="1:252" s="68" customFormat="1">
      <c r="A36" s="90">
        <v>26</v>
      </c>
      <c r="B36" s="91" t="str">
        <f>'[4]ИТОГ!'!$AP33</f>
        <v>Авдеева Анна М.</v>
      </c>
      <c r="C36" s="91">
        <f>'[4]ИТОГ!'!$AQ33</f>
        <v>2012</v>
      </c>
      <c r="D36" s="91" t="str">
        <f>'[4]ИТОГ!'!$AT33</f>
        <v>б/р</v>
      </c>
      <c r="E36" s="91" t="str">
        <f>'[4]ИТОГ!'!$AU33</f>
        <v>ж</v>
      </c>
      <c r="F36" s="189">
        <f>'[4]ИТОГ!'!$AX33</f>
        <v>0</v>
      </c>
      <c r="G36" s="91" t="s">
        <v>255</v>
      </c>
      <c r="H36" s="94" t="s">
        <v>28</v>
      </c>
      <c r="I36" s="91" t="str">
        <f>'[4]ИТОГ!'!$AY33</f>
        <v>ОК!</v>
      </c>
      <c r="J36" s="95"/>
      <c r="K36" s="96"/>
      <c r="L36" s="97" t="s">
        <v>17</v>
      </c>
      <c r="M36" s="98"/>
      <c r="N36" s="96"/>
      <c r="O36" s="97" t="s">
        <v>15</v>
      </c>
      <c r="P36" s="97"/>
      <c r="Q36" s="97" t="s">
        <v>15</v>
      </c>
      <c r="R36" s="97" t="s">
        <v>19</v>
      </c>
      <c r="S36" s="97"/>
      <c r="T36" s="99"/>
      <c r="U36" s="99" t="s">
        <v>15</v>
      </c>
      <c r="V36" s="97" t="s">
        <v>256</v>
      </c>
      <c r="W36" s="100" t="s">
        <v>17</v>
      </c>
      <c r="X36" s="100" t="s">
        <v>17</v>
      </c>
      <c r="Y36" s="100"/>
      <c r="Z36" s="100" t="s">
        <v>17</v>
      </c>
      <c r="AA36" s="100"/>
      <c r="AB36" s="100" t="s">
        <v>17</v>
      </c>
      <c r="AC36" s="100"/>
      <c r="AD36" s="100" t="s">
        <v>15</v>
      </c>
      <c r="AE36" s="100" t="s">
        <v>15</v>
      </c>
      <c r="AF36" s="100" t="s">
        <v>15</v>
      </c>
      <c r="AG36" s="94" t="s">
        <v>310</v>
      </c>
      <c r="AH36" s="101" t="s">
        <v>311</v>
      </c>
      <c r="AI36" s="102"/>
      <c r="AJ36" s="103" t="s">
        <v>312</v>
      </c>
    </row>
    <row r="37" spans="1:252" ht="15" customHeight="1">
      <c r="A37" s="90">
        <v>27</v>
      </c>
      <c r="B37" s="91" t="str">
        <f>'[4]ИТОГ!'!$AP34</f>
        <v>Авербух Алина</v>
      </c>
      <c r="C37" s="91">
        <f>'[4]ИТОГ!'!$AQ34</f>
        <v>2006</v>
      </c>
      <c r="D37" s="91" t="str">
        <f>'[4]ИТОГ!'!$AT34</f>
        <v>б/р</v>
      </c>
      <c r="E37" s="91" t="str">
        <f>'[4]ИТОГ!'!$AU34</f>
        <v>ж</v>
      </c>
      <c r="F37" s="189">
        <f>'[4]ИТОГ!'!$AX34</f>
        <v>44134</v>
      </c>
      <c r="G37" s="91" t="s">
        <v>255</v>
      </c>
      <c r="H37" s="94" t="s">
        <v>28</v>
      </c>
      <c r="I37" s="91" t="str">
        <f>'[4]ИТОГ!'!$AY34</f>
        <v>ОК!</v>
      </c>
      <c r="J37" s="95"/>
      <c r="K37" s="96"/>
      <c r="L37" s="97" t="s">
        <v>256</v>
      </c>
      <c r="M37" s="98"/>
      <c r="N37" s="96"/>
      <c r="O37" s="97"/>
      <c r="P37" s="97"/>
      <c r="Q37" s="97"/>
      <c r="R37" s="97" t="s">
        <v>6</v>
      </c>
      <c r="S37" s="97"/>
      <c r="T37" s="99"/>
      <c r="U37" s="99" t="s">
        <v>256</v>
      </c>
      <c r="V37" s="97"/>
      <c r="W37" s="100"/>
      <c r="X37" s="100" t="s">
        <v>256</v>
      </c>
      <c r="Y37" s="100"/>
      <c r="Z37" s="100"/>
      <c r="AA37" s="100"/>
      <c r="AB37" s="100"/>
      <c r="AC37" s="100"/>
      <c r="AD37" s="100"/>
      <c r="AE37" s="100"/>
      <c r="AF37" s="100"/>
      <c r="AG37" s="94" t="s">
        <v>277</v>
      </c>
      <c r="AH37" s="101" t="s">
        <v>290</v>
      </c>
      <c r="AI37" s="102"/>
      <c r="AJ37" s="103" t="s">
        <v>313</v>
      </c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  <c r="FG37" s="68"/>
      <c r="FH37" s="68"/>
      <c r="FI37" s="68"/>
      <c r="FJ37" s="68"/>
      <c r="FK37" s="68"/>
      <c r="FL37" s="68"/>
      <c r="FM37" s="68"/>
      <c r="FN37" s="68"/>
      <c r="FO37" s="68"/>
      <c r="FP37" s="68"/>
      <c r="FQ37" s="68"/>
      <c r="FR37" s="68"/>
      <c r="FS37" s="68"/>
      <c r="FT37" s="68"/>
      <c r="FU37" s="68"/>
      <c r="FV37" s="68"/>
      <c r="FW37" s="68"/>
      <c r="FX37" s="68"/>
      <c r="FY37" s="68"/>
      <c r="FZ37" s="68"/>
      <c r="GA37" s="68"/>
      <c r="GB37" s="68"/>
      <c r="GC37" s="68"/>
      <c r="GD37" s="68"/>
      <c r="GE37" s="68"/>
      <c r="GF37" s="68"/>
      <c r="GG37" s="68"/>
      <c r="GH37" s="68"/>
      <c r="GI37" s="68"/>
      <c r="GJ37" s="68"/>
      <c r="GK37" s="68"/>
      <c r="GL37" s="68"/>
      <c r="GM37" s="68"/>
      <c r="GN37" s="68"/>
      <c r="GO37" s="68"/>
      <c r="GP37" s="68"/>
      <c r="GQ37" s="68"/>
      <c r="GR37" s="68"/>
      <c r="GS37" s="68"/>
      <c r="GT37" s="68"/>
      <c r="GU37" s="68"/>
      <c r="GV37" s="68"/>
      <c r="GW37" s="68"/>
      <c r="GX37" s="68"/>
      <c r="GY37" s="68"/>
      <c r="GZ37" s="68"/>
      <c r="HA37" s="68"/>
      <c r="HB37" s="68"/>
      <c r="HC37" s="68"/>
      <c r="HD37" s="68"/>
      <c r="HE37" s="68"/>
      <c r="HF37" s="68"/>
      <c r="HG37" s="68"/>
      <c r="HH37" s="68"/>
      <c r="HI37" s="68"/>
      <c r="HJ37" s="68"/>
      <c r="HK37" s="68"/>
      <c r="HL37" s="68"/>
      <c r="HM37" s="68"/>
      <c r="HN37" s="68"/>
      <c r="HO37" s="68"/>
      <c r="HP37" s="68"/>
      <c r="HQ37" s="68"/>
      <c r="HR37" s="68"/>
      <c r="HS37" s="68"/>
      <c r="HT37" s="68"/>
      <c r="HU37" s="68"/>
      <c r="HV37" s="68"/>
      <c r="HW37" s="68"/>
      <c r="HX37" s="68"/>
      <c r="HY37" s="68"/>
      <c r="HZ37" s="68"/>
      <c r="IA37" s="68"/>
      <c r="IB37" s="68"/>
      <c r="IC37" s="68"/>
      <c r="ID37" s="68"/>
      <c r="IE37" s="68"/>
      <c r="IF37" s="68"/>
      <c r="IG37" s="68"/>
      <c r="IH37" s="68"/>
      <c r="II37" s="68"/>
      <c r="IJ37" s="68"/>
      <c r="IK37" s="68"/>
      <c r="IL37" s="68"/>
      <c r="IM37" s="68"/>
      <c r="IN37" s="68"/>
      <c r="IO37" s="68"/>
      <c r="IP37" s="68"/>
      <c r="IQ37" s="68"/>
      <c r="IR37" s="68"/>
    </row>
    <row r="38" spans="1:252" ht="15" customHeight="1">
      <c r="A38" s="90">
        <v>28</v>
      </c>
      <c r="B38" s="91" t="str">
        <f>'[4]ИТОГ!'!$AP35</f>
        <v>Аверьянов Святослав</v>
      </c>
      <c r="C38" s="91">
        <f>'[4]ИТОГ!'!$AQ35</f>
        <v>2010</v>
      </c>
      <c r="D38" s="91">
        <f>'[4]ИТОГ!'!$AT35</f>
        <v>2</v>
      </c>
      <c r="E38" s="91" t="str">
        <f>'[4]ИТОГ!'!$AU35</f>
        <v>м</v>
      </c>
      <c r="F38" s="189">
        <f>'[4]ИТОГ!'!$AX35</f>
        <v>45955</v>
      </c>
      <c r="G38" s="91" t="s">
        <v>255</v>
      </c>
      <c r="H38" s="94" t="s">
        <v>28</v>
      </c>
      <c r="I38" s="91" t="str">
        <f>'[4]ИТОГ!'!$AY35</f>
        <v>ОК!</v>
      </c>
      <c r="J38" s="95"/>
      <c r="K38" s="107"/>
      <c r="L38" s="97"/>
      <c r="M38" s="105"/>
      <c r="N38" s="107"/>
      <c r="O38" s="97"/>
      <c r="P38" s="97" t="s">
        <v>284</v>
      </c>
      <c r="Q38" s="97"/>
      <c r="R38" s="104" t="s">
        <v>17</v>
      </c>
      <c r="S38" s="104"/>
      <c r="T38" s="106"/>
      <c r="U38" s="99"/>
      <c r="V38" s="104"/>
      <c r="W38" s="100" t="s">
        <v>15</v>
      </c>
      <c r="X38" s="100" t="s">
        <v>15</v>
      </c>
      <c r="Y38" s="100"/>
      <c r="Z38" s="100"/>
      <c r="AA38" s="100"/>
      <c r="AB38" s="100"/>
      <c r="AC38" s="100"/>
      <c r="AD38" s="100" t="s">
        <v>15</v>
      </c>
      <c r="AE38" s="100" t="s">
        <v>13</v>
      </c>
      <c r="AF38" s="100" t="s">
        <v>15</v>
      </c>
      <c r="AG38" s="94"/>
      <c r="AH38" s="101"/>
      <c r="AI38" s="102"/>
      <c r="AJ38" s="103" t="s">
        <v>314</v>
      </c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  <c r="FG38" s="68"/>
      <c r="FH38" s="68"/>
      <c r="FI38" s="68"/>
      <c r="FJ38" s="68"/>
      <c r="FK38" s="68"/>
      <c r="FL38" s="68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/>
      <c r="FX38" s="68"/>
      <c r="FY38" s="68"/>
      <c r="FZ38" s="68"/>
      <c r="GA38" s="68"/>
      <c r="GB38" s="68"/>
      <c r="GC38" s="68"/>
      <c r="GD38" s="68"/>
      <c r="GE38" s="68"/>
      <c r="GF38" s="68"/>
      <c r="GG38" s="68"/>
      <c r="GH38" s="68"/>
      <c r="GI38" s="68"/>
      <c r="GJ38" s="68"/>
      <c r="GK38" s="68"/>
      <c r="GL38" s="68"/>
      <c r="GM38" s="68"/>
      <c r="GN38" s="68"/>
      <c r="GO38" s="68"/>
      <c r="GP38" s="68"/>
      <c r="GQ38" s="68"/>
      <c r="GR38" s="68"/>
      <c r="GS38" s="68"/>
      <c r="GT38" s="68"/>
      <c r="GU38" s="68"/>
      <c r="GV38" s="68"/>
      <c r="GW38" s="68"/>
      <c r="GX38" s="68"/>
      <c r="GY38" s="68"/>
      <c r="GZ38" s="68"/>
      <c r="HA38" s="68"/>
      <c r="HB38" s="68"/>
      <c r="HC38" s="68"/>
      <c r="HD38" s="68"/>
      <c r="HE38" s="68"/>
      <c r="HF38" s="68"/>
      <c r="HG38" s="68"/>
      <c r="HH38" s="68"/>
      <c r="HI38" s="68"/>
      <c r="HJ38" s="68"/>
      <c r="HK38" s="68"/>
      <c r="HL38" s="68"/>
      <c r="HM38" s="68"/>
      <c r="HN38" s="68"/>
      <c r="HO38" s="68"/>
      <c r="HP38" s="68"/>
      <c r="HQ38" s="68"/>
      <c r="HR38" s="68"/>
      <c r="HS38" s="68"/>
      <c r="HT38" s="68"/>
      <c r="HU38" s="68"/>
      <c r="HV38" s="68"/>
      <c r="HW38" s="68"/>
      <c r="HX38" s="68"/>
      <c r="HY38" s="68"/>
      <c r="HZ38" s="68"/>
      <c r="IA38" s="68"/>
      <c r="IB38" s="68"/>
      <c r="IC38" s="68"/>
      <c r="ID38" s="68"/>
      <c r="IE38" s="68"/>
      <c r="IF38" s="68"/>
      <c r="IG38" s="68"/>
      <c r="IH38" s="68"/>
      <c r="II38" s="68"/>
      <c r="IJ38" s="68"/>
      <c r="IK38" s="68"/>
      <c r="IL38" s="68"/>
      <c r="IM38" s="68"/>
      <c r="IN38" s="68"/>
      <c r="IO38" s="68"/>
      <c r="IP38" s="68"/>
      <c r="IQ38" s="68"/>
      <c r="IR38" s="68"/>
    </row>
    <row r="39" spans="1:252" s="68" customFormat="1">
      <c r="A39" s="90">
        <v>29</v>
      </c>
      <c r="B39" s="91" t="str">
        <f>'[4]ИТОГ!'!$AP36</f>
        <v>Авраменко Валерия</v>
      </c>
      <c r="C39" s="91">
        <f>'[4]ИТОГ!'!$AQ36</f>
        <v>2002</v>
      </c>
      <c r="D39" s="91" t="str">
        <f>'[4]ИТОГ!'!$AT36</f>
        <v>б/р</v>
      </c>
      <c r="E39" s="91" t="str">
        <f>'[4]ИТОГ!'!$AU36</f>
        <v>ж</v>
      </c>
      <c r="F39" s="189">
        <f>'[4]ИТОГ!'!$AX36</f>
        <v>43716</v>
      </c>
      <c r="G39" s="91" t="s">
        <v>255</v>
      </c>
      <c r="H39" s="94" t="s">
        <v>28</v>
      </c>
      <c r="I39" s="91" t="str">
        <f>'[4]ИТОГ!'!$AY36</f>
        <v>ОК!</v>
      </c>
      <c r="J39" s="95"/>
      <c r="K39" s="97"/>
      <c r="L39" s="97"/>
      <c r="M39" s="98"/>
      <c r="N39" s="97"/>
      <c r="O39" s="97"/>
      <c r="P39" s="97"/>
      <c r="Q39" s="97"/>
      <c r="R39" s="97"/>
      <c r="S39" s="97"/>
      <c r="T39" s="99"/>
      <c r="U39" s="99"/>
      <c r="V39" s="97"/>
      <c r="W39" s="108"/>
      <c r="X39" s="100" t="s">
        <v>11</v>
      </c>
      <c r="Y39" s="108"/>
      <c r="Z39" s="100"/>
      <c r="AA39" s="100"/>
      <c r="AB39" s="108"/>
      <c r="AC39" s="108"/>
      <c r="AD39" s="108"/>
      <c r="AE39" s="108"/>
      <c r="AF39" s="108"/>
      <c r="AG39" s="94" t="s">
        <v>315</v>
      </c>
      <c r="AH39" s="101"/>
      <c r="AI39" s="102"/>
      <c r="AJ39" s="103" t="s">
        <v>316</v>
      </c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</row>
    <row r="40" spans="1:252" ht="15" customHeight="1">
      <c r="A40" s="90">
        <v>30</v>
      </c>
      <c r="B40" s="91" t="str">
        <f>'[4]ИТОГ!'!$AP37</f>
        <v>Агаева Алиса</v>
      </c>
      <c r="C40" s="91">
        <f>'[4]ИТОГ!'!$AQ37</f>
        <v>2004</v>
      </c>
      <c r="D40" s="91" t="str">
        <f>'[4]ИТОГ!'!$AT37</f>
        <v>б/р</v>
      </c>
      <c r="E40" s="91" t="str">
        <f>'[4]ИТОГ!'!$AU37</f>
        <v>ж</v>
      </c>
      <c r="F40" s="189">
        <f>'[4]ИТОГ!'!$AX37</f>
        <v>0</v>
      </c>
      <c r="G40" s="91" t="s">
        <v>255</v>
      </c>
      <c r="H40" s="94" t="s">
        <v>28</v>
      </c>
      <c r="I40" s="91" t="str">
        <f>'[4]ИТОГ!'!$AY37</f>
        <v>ОК!</v>
      </c>
      <c r="J40" s="95"/>
      <c r="K40" s="97"/>
      <c r="L40" s="97" t="s">
        <v>256</v>
      </c>
      <c r="M40" s="98"/>
      <c r="N40" s="97"/>
      <c r="O40" s="97" t="s">
        <v>256</v>
      </c>
      <c r="P40" s="97"/>
      <c r="Q40" s="97"/>
      <c r="R40" s="97" t="s">
        <v>11</v>
      </c>
      <c r="S40" s="97"/>
      <c r="T40" s="99" t="s">
        <v>256</v>
      </c>
      <c r="U40" s="99"/>
      <c r="V40" s="97"/>
      <c r="W40" s="100"/>
      <c r="X40" s="100"/>
      <c r="Y40" s="100"/>
      <c r="Z40" s="100"/>
      <c r="AA40" s="100"/>
      <c r="AB40" s="100"/>
      <c r="AC40" s="100"/>
      <c r="AD40" s="100"/>
      <c r="AE40" s="100"/>
      <c r="AF40" s="100"/>
      <c r="AG40" s="94" t="s">
        <v>317</v>
      </c>
      <c r="AH40" s="101"/>
      <c r="AI40" s="102"/>
      <c r="AJ40" s="103" t="s">
        <v>318</v>
      </c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8"/>
      <c r="GC40" s="68"/>
      <c r="GD40" s="68"/>
      <c r="GE40" s="68"/>
      <c r="GF40" s="68"/>
      <c r="GG40" s="68"/>
      <c r="GH40" s="68"/>
      <c r="GI40" s="68"/>
      <c r="GJ40" s="68"/>
      <c r="GK40" s="68"/>
      <c r="GL40" s="68"/>
      <c r="GM40" s="68"/>
      <c r="GN40" s="68"/>
      <c r="GO40" s="68"/>
      <c r="GP40" s="68"/>
      <c r="GQ40" s="68"/>
      <c r="GR40" s="68"/>
      <c r="GS40" s="68"/>
      <c r="GT40" s="68"/>
      <c r="GU40" s="68"/>
      <c r="GV40" s="68"/>
      <c r="GW40" s="68"/>
      <c r="GX40" s="68"/>
      <c r="GY40" s="68"/>
      <c r="GZ40" s="68"/>
      <c r="HA40" s="68"/>
      <c r="HB40" s="68"/>
      <c r="HC40" s="68"/>
      <c r="HD40" s="68"/>
      <c r="HE40" s="68"/>
      <c r="HF40" s="68"/>
      <c r="HG40" s="68"/>
      <c r="HH40" s="68"/>
      <c r="HI40" s="68"/>
      <c r="HJ40" s="68"/>
      <c r="HK40" s="68"/>
      <c r="HL40" s="68"/>
      <c r="HM40" s="68"/>
      <c r="HN40" s="68"/>
      <c r="HO40" s="68"/>
      <c r="HP40" s="68"/>
      <c r="HQ40" s="68"/>
      <c r="HR40" s="68"/>
      <c r="HS40" s="68"/>
      <c r="HT40" s="68"/>
      <c r="HU40" s="68"/>
      <c r="HV40" s="68"/>
      <c r="HW40" s="68"/>
      <c r="HX40" s="68"/>
      <c r="HY40" s="68"/>
      <c r="HZ40" s="68"/>
      <c r="IA40" s="68"/>
      <c r="IB40" s="68"/>
      <c r="IC40" s="68"/>
      <c r="ID40" s="68"/>
      <c r="IE40" s="68"/>
      <c r="IF40" s="68"/>
      <c r="IG40" s="68"/>
      <c r="IH40" s="68"/>
      <c r="II40" s="68"/>
      <c r="IJ40" s="68"/>
      <c r="IK40" s="68"/>
      <c r="IL40" s="68"/>
      <c r="IM40" s="68"/>
      <c r="IN40" s="68"/>
      <c r="IO40" s="68"/>
      <c r="IP40" s="68"/>
      <c r="IQ40" s="68"/>
      <c r="IR40" s="68"/>
    </row>
    <row r="41" spans="1:252" s="68" customFormat="1">
      <c r="A41" s="90">
        <v>31</v>
      </c>
      <c r="B41" s="91" t="str">
        <f>'[4]ИТОГ!'!$AP38</f>
        <v>Агафонов Антон</v>
      </c>
      <c r="C41" s="91">
        <f>'[4]ИТОГ!'!$AQ38</f>
        <v>1979</v>
      </c>
      <c r="D41" s="91" t="str">
        <f>'[4]ИТОГ!'!$AT38</f>
        <v>б/р</v>
      </c>
      <c r="E41" s="91" t="str">
        <f>'[4]ИТОГ!'!$AU38</f>
        <v>м</v>
      </c>
      <c r="F41" s="189">
        <f>'[4]ИТОГ!'!$AX38</f>
        <v>0</v>
      </c>
      <c r="G41" s="91" t="s">
        <v>255</v>
      </c>
      <c r="H41" s="94" t="s">
        <v>28</v>
      </c>
      <c r="I41" s="91" t="str">
        <f>'[4]ИТОГ!'!$AY38</f>
        <v>ОК!</v>
      </c>
      <c r="J41" s="95" t="s">
        <v>292</v>
      </c>
      <c r="K41" s="97"/>
      <c r="L41" s="97" t="s">
        <v>256</v>
      </c>
      <c r="M41" s="98" t="s">
        <v>9</v>
      </c>
      <c r="N41" s="97"/>
      <c r="O41" s="97" t="s">
        <v>6</v>
      </c>
      <c r="P41" s="97"/>
      <c r="Q41" s="97"/>
      <c r="R41" s="97" t="s">
        <v>9</v>
      </c>
      <c r="S41" s="97"/>
      <c r="T41" s="99" t="s">
        <v>9</v>
      </c>
      <c r="U41" s="99"/>
      <c r="V41" s="108" t="s">
        <v>256</v>
      </c>
      <c r="W41" s="100"/>
      <c r="X41" s="110" t="s">
        <v>6</v>
      </c>
      <c r="Y41" s="100"/>
      <c r="Z41" s="100"/>
      <c r="AA41" s="100"/>
      <c r="AB41" s="100" t="s">
        <v>256</v>
      </c>
      <c r="AC41" s="100"/>
      <c r="AD41" s="100" t="s">
        <v>256</v>
      </c>
      <c r="AE41" s="100"/>
      <c r="AF41" s="100" t="s">
        <v>256</v>
      </c>
      <c r="AG41" s="94" t="s">
        <v>289</v>
      </c>
      <c r="AH41" s="101" t="s">
        <v>268</v>
      </c>
      <c r="AI41" s="118">
        <v>38511</v>
      </c>
      <c r="AJ41" s="103" t="s">
        <v>319</v>
      </c>
    </row>
    <row r="42" spans="1:252" s="119" customFormat="1">
      <c r="A42" s="90">
        <v>32</v>
      </c>
      <c r="B42" s="91" t="str">
        <f>'[4]ИТОГ!'!$AP39</f>
        <v>Агафонов Константин</v>
      </c>
      <c r="C42" s="91">
        <f>'[4]ИТОГ!'!$AQ39</f>
        <v>0</v>
      </c>
      <c r="D42" s="91" t="str">
        <f>'[4]ИТОГ!'!$AT39</f>
        <v>б/р</v>
      </c>
      <c r="E42" s="91" t="str">
        <f>'[4]ИТОГ!'!$AU39</f>
        <v>м</v>
      </c>
      <c r="F42" s="189">
        <f>'[4]ИТОГ!'!$AX39</f>
        <v>44359</v>
      </c>
      <c r="G42" s="91" t="s">
        <v>255</v>
      </c>
      <c r="H42" s="94" t="s">
        <v>28</v>
      </c>
      <c r="I42" s="91" t="str">
        <f>'[4]ИТОГ!'!$AY39</f>
        <v>НАДО!!!</v>
      </c>
      <c r="J42" s="95"/>
      <c r="K42" s="96"/>
      <c r="L42" s="97" t="s">
        <v>256</v>
      </c>
      <c r="M42" s="98"/>
      <c r="N42" s="96"/>
      <c r="O42" s="97"/>
      <c r="P42" s="97"/>
      <c r="Q42" s="97"/>
      <c r="R42" s="97" t="s">
        <v>17</v>
      </c>
      <c r="S42" s="96"/>
      <c r="T42" s="99"/>
      <c r="U42" s="99" t="s">
        <v>15</v>
      </c>
      <c r="V42" s="97" t="s">
        <v>256</v>
      </c>
      <c r="W42" s="108" t="s">
        <v>256</v>
      </c>
      <c r="X42" s="108" t="s">
        <v>17</v>
      </c>
      <c r="Y42" s="108"/>
      <c r="Z42" s="100" t="s">
        <v>17</v>
      </c>
      <c r="AA42" s="100"/>
      <c r="AB42" s="108" t="s">
        <v>17</v>
      </c>
      <c r="AC42" s="108"/>
      <c r="AD42" s="108" t="s">
        <v>256</v>
      </c>
      <c r="AE42" s="100" t="s">
        <v>15</v>
      </c>
      <c r="AF42" s="100" t="s">
        <v>15</v>
      </c>
      <c r="AG42" s="94" t="s">
        <v>310</v>
      </c>
      <c r="AH42" s="101" t="s">
        <v>268</v>
      </c>
      <c r="AI42" s="102"/>
      <c r="AJ42" s="103" t="s">
        <v>320</v>
      </c>
      <c r="AK42" s="6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</row>
    <row r="43" spans="1:252">
      <c r="A43" s="90">
        <v>33</v>
      </c>
      <c r="B43" s="91" t="str">
        <f>'[4]ИТОГ!'!$AP40</f>
        <v>Агафонов Тимофей</v>
      </c>
      <c r="C43" s="91">
        <f>'[4]ИТОГ!'!$AQ40</f>
        <v>2005</v>
      </c>
      <c r="D43" s="91" t="str">
        <f>'[4]ИТОГ!'!$AT40</f>
        <v>б/р</v>
      </c>
      <c r="E43" s="91" t="str">
        <f>'[4]ИТОГ!'!$AU40</f>
        <v>м</v>
      </c>
      <c r="F43" s="189">
        <f>'[4]ИТОГ!'!$AX40</f>
        <v>43960</v>
      </c>
      <c r="G43" s="91" t="s">
        <v>255</v>
      </c>
      <c r="H43" s="94" t="s">
        <v>28</v>
      </c>
      <c r="I43" s="91" t="str">
        <f>'[4]ИТОГ!'!$AY40</f>
        <v>ОК!</v>
      </c>
      <c r="J43" s="95"/>
      <c r="K43" s="97"/>
      <c r="L43" s="97"/>
      <c r="M43" s="98"/>
      <c r="N43" s="97" t="s">
        <v>9</v>
      </c>
      <c r="O43" s="97" t="s">
        <v>6</v>
      </c>
      <c r="P43" s="97"/>
      <c r="Q43" s="97"/>
      <c r="R43" s="97" t="s">
        <v>9</v>
      </c>
      <c r="S43" s="97"/>
      <c r="T43" s="99"/>
      <c r="U43" s="99"/>
      <c r="V43" s="97" t="s">
        <v>6</v>
      </c>
      <c r="W43" s="100"/>
      <c r="X43" s="100"/>
      <c r="Y43" s="100"/>
      <c r="Z43" s="100"/>
      <c r="AA43" s="100"/>
      <c r="AB43" s="100"/>
      <c r="AC43" s="100" t="s">
        <v>256</v>
      </c>
      <c r="AD43" s="100"/>
      <c r="AE43" s="100"/>
      <c r="AF43" s="100"/>
      <c r="AG43" s="94" t="s">
        <v>321</v>
      </c>
      <c r="AH43" s="101" t="s">
        <v>322</v>
      </c>
      <c r="AI43" s="102"/>
      <c r="AJ43" s="103" t="s">
        <v>323</v>
      </c>
      <c r="AK43" s="68"/>
    </row>
    <row r="44" spans="1:252">
      <c r="A44" s="90">
        <v>34</v>
      </c>
      <c r="B44" s="91" t="str">
        <f>'[4]ИТОГ!'!$AP41</f>
        <v>Агуреева Ангелина</v>
      </c>
      <c r="C44" s="91">
        <f>'[4]ИТОГ!'!$AQ41</f>
        <v>0</v>
      </c>
      <c r="D44" s="91" t="str">
        <f>'[4]ИТОГ!'!$AT41</f>
        <v>б/р</v>
      </c>
      <c r="E44" s="91" t="str">
        <f>'[4]ИТОГ!'!$AU41</f>
        <v>ж</v>
      </c>
      <c r="F44" s="189">
        <f>'[4]ИТОГ!'!$AX41</f>
        <v>41605</v>
      </c>
      <c r="G44" s="91" t="s">
        <v>255</v>
      </c>
      <c r="H44" s="94" t="s">
        <v>28</v>
      </c>
      <c r="I44" s="91" t="str">
        <f>'[4]ИТОГ!'!$AY41</f>
        <v>НАДО!!!</v>
      </c>
      <c r="J44" s="95"/>
      <c r="K44" s="97"/>
      <c r="L44" s="97"/>
      <c r="M44" s="98"/>
      <c r="N44" s="97"/>
      <c r="O44" s="97"/>
      <c r="P44" s="97"/>
      <c r="Q44" s="97"/>
      <c r="R44" s="97"/>
      <c r="S44" s="97"/>
      <c r="T44" s="99"/>
      <c r="U44" s="99" t="s">
        <v>11</v>
      </c>
      <c r="V44" s="97"/>
      <c r="W44" s="100"/>
      <c r="X44" s="110"/>
      <c r="Y44" s="100"/>
      <c r="Z44" s="100"/>
      <c r="AA44" s="100"/>
      <c r="AB44" s="100"/>
      <c r="AC44" s="100"/>
      <c r="AD44" s="100"/>
      <c r="AE44" s="100"/>
      <c r="AF44" s="100"/>
      <c r="AG44" s="94"/>
      <c r="AH44" s="101"/>
      <c r="AI44" s="102"/>
      <c r="AJ44" s="103" t="s">
        <v>324</v>
      </c>
      <c r="AK44" s="68"/>
    </row>
    <row r="45" spans="1:252">
      <c r="A45" s="90">
        <v>35</v>
      </c>
      <c r="B45" s="91" t="str">
        <f>'[4]ИТОГ!'!$AP42</f>
        <v>Адамова Галина</v>
      </c>
      <c r="C45" s="91">
        <f>'[4]ИТОГ!'!$AQ42</f>
        <v>1961</v>
      </c>
      <c r="D45" s="91">
        <f>'[4]ИТОГ!'!$AT42</f>
        <v>3</v>
      </c>
      <c r="E45" s="91" t="str">
        <f>'[4]ИТОГ!'!$AU42</f>
        <v>ж</v>
      </c>
      <c r="F45" s="189">
        <f>'[4]ИТОГ!'!$AX42</f>
        <v>45718</v>
      </c>
      <c r="G45" s="91" t="s">
        <v>255</v>
      </c>
      <c r="H45" s="94" t="s">
        <v>28</v>
      </c>
      <c r="I45" s="91" t="str">
        <f>'[4]ИТОГ!'!$AY42</f>
        <v>ОК!</v>
      </c>
      <c r="J45" s="95"/>
      <c r="K45" s="115"/>
      <c r="L45" s="97"/>
      <c r="M45" s="114"/>
      <c r="N45" s="115"/>
      <c r="O45" s="97" t="s">
        <v>256</v>
      </c>
      <c r="P45" s="97"/>
      <c r="Q45" s="97"/>
      <c r="R45" s="97" t="s">
        <v>11</v>
      </c>
      <c r="S45" s="115"/>
      <c r="T45" s="113" t="s">
        <v>256</v>
      </c>
      <c r="U45" s="99"/>
      <c r="V45" s="115"/>
      <c r="W45" s="108" t="s">
        <v>256</v>
      </c>
      <c r="X45" s="100" t="s">
        <v>256</v>
      </c>
      <c r="Y45" s="100"/>
      <c r="Z45" s="100"/>
      <c r="AA45" s="100" t="s">
        <v>256</v>
      </c>
      <c r="AB45" s="100" t="s">
        <v>11</v>
      </c>
      <c r="AC45" s="100"/>
      <c r="AD45" s="100"/>
      <c r="AE45" s="100"/>
      <c r="AF45" s="100" t="s">
        <v>256</v>
      </c>
      <c r="AG45" s="94" t="s">
        <v>325</v>
      </c>
      <c r="AH45" s="101" t="s">
        <v>326</v>
      </c>
      <c r="AI45" s="102"/>
      <c r="AJ45" s="103" t="s">
        <v>327</v>
      </c>
      <c r="AK45" s="68"/>
      <c r="AL45" s="120"/>
      <c r="AM45" s="120"/>
      <c r="AN45" s="120"/>
      <c r="AO45" s="120"/>
      <c r="AP45" s="120"/>
      <c r="AQ45" s="120"/>
      <c r="AR45" s="120"/>
      <c r="AS45" s="120"/>
      <c r="AT45" s="120"/>
      <c r="AU45" s="120"/>
      <c r="AV45" s="120"/>
      <c r="AW45" s="120"/>
      <c r="AX45" s="120"/>
      <c r="AY45" s="120"/>
      <c r="AZ45" s="120"/>
      <c r="BA45" s="120"/>
      <c r="BB45" s="120"/>
      <c r="BC45" s="120"/>
      <c r="BD45" s="120"/>
      <c r="BE45" s="120"/>
      <c r="BF45" s="120"/>
      <c r="BG45" s="120"/>
      <c r="BH45" s="120"/>
      <c r="BI45" s="120"/>
      <c r="BJ45" s="120"/>
      <c r="BK45" s="120"/>
      <c r="BL45" s="120"/>
      <c r="BM45" s="120"/>
      <c r="BN45" s="120"/>
      <c r="BO45" s="120"/>
      <c r="BP45" s="120"/>
      <c r="BQ45" s="120"/>
      <c r="BR45" s="120"/>
      <c r="BS45" s="120"/>
      <c r="BT45" s="120"/>
      <c r="BU45" s="120"/>
      <c r="BV45" s="120"/>
      <c r="BW45" s="120"/>
      <c r="BX45" s="120"/>
      <c r="BY45" s="120"/>
      <c r="BZ45" s="120"/>
      <c r="CA45" s="120"/>
      <c r="CB45" s="120"/>
      <c r="CC45" s="120"/>
      <c r="CD45" s="120"/>
      <c r="CE45" s="120"/>
      <c r="CF45" s="120"/>
      <c r="CG45" s="120"/>
      <c r="CH45" s="120"/>
      <c r="CI45" s="120"/>
      <c r="CJ45" s="120"/>
      <c r="CK45" s="120"/>
      <c r="CL45" s="120"/>
      <c r="CM45" s="120"/>
      <c r="CN45" s="120"/>
      <c r="CO45" s="120"/>
      <c r="CP45" s="120"/>
      <c r="CQ45" s="120"/>
      <c r="CR45" s="120"/>
      <c r="CS45" s="120"/>
      <c r="CT45" s="120"/>
      <c r="CU45" s="120"/>
      <c r="CV45" s="120"/>
      <c r="CW45" s="120"/>
      <c r="CX45" s="120"/>
      <c r="CY45" s="120"/>
      <c r="CZ45" s="120"/>
      <c r="DA45" s="120"/>
      <c r="DB45" s="120"/>
      <c r="DC45" s="120"/>
      <c r="DD45" s="120"/>
      <c r="DE45" s="120"/>
      <c r="DF45" s="120"/>
      <c r="DG45" s="120"/>
      <c r="DH45" s="120"/>
      <c r="DI45" s="120"/>
      <c r="DJ45" s="120"/>
      <c r="DK45" s="120"/>
      <c r="DL45" s="120"/>
      <c r="DM45" s="120"/>
      <c r="DN45" s="120"/>
      <c r="DO45" s="120"/>
      <c r="DP45" s="120"/>
      <c r="DQ45" s="120"/>
      <c r="DR45" s="120"/>
      <c r="DS45" s="120"/>
      <c r="DT45" s="120"/>
      <c r="DU45" s="120"/>
      <c r="DV45" s="120"/>
      <c r="DW45" s="120"/>
      <c r="DX45" s="120"/>
      <c r="DY45" s="120"/>
      <c r="DZ45" s="120"/>
      <c r="EA45" s="120"/>
      <c r="EB45" s="120"/>
      <c r="EC45" s="120"/>
      <c r="ED45" s="120"/>
      <c r="EE45" s="120"/>
      <c r="EF45" s="120"/>
      <c r="EG45" s="120"/>
      <c r="EH45" s="120"/>
      <c r="EI45" s="120"/>
      <c r="EJ45" s="120"/>
      <c r="EK45" s="120"/>
      <c r="EL45" s="120"/>
      <c r="EM45" s="120"/>
      <c r="EN45" s="120"/>
      <c r="EO45" s="120"/>
      <c r="EP45" s="120"/>
      <c r="EQ45" s="120"/>
      <c r="ER45" s="120"/>
      <c r="ES45" s="120"/>
      <c r="ET45" s="120"/>
      <c r="EU45" s="120"/>
      <c r="EV45" s="120"/>
      <c r="EW45" s="120"/>
      <c r="EX45" s="120"/>
      <c r="EY45" s="120"/>
      <c r="EZ45" s="120"/>
      <c r="FA45" s="120"/>
      <c r="FB45" s="120"/>
      <c r="FC45" s="120"/>
      <c r="FD45" s="120"/>
      <c r="FE45" s="120"/>
      <c r="FF45" s="120"/>
      <c r="FG45" s="120"/>
      <c r="FH45" s="120"/>
      <c r="FI45" s="120"/>
      <c r="FJ45" s="120"/>
      <c r="FK45" s="120"/>
      <c r="FL45" s="120"/>
      <c r="FM45" s="120"/>
      <c r="FN45" s="120"/>
      <c r="FO45" s="120"/>
      <c r="FP45" s="120"/>
      <c r="FQ45" s="120"/>
      <c r="FR45" s="120"/>
      <c r="FS45" s="120"/>
      <c r="FT45" s="120"/>
      <c r="FU45" s="120"/>
      <c r="FV45" s="120"/>
      <c r="FW45" s="120"/>
      <c r="FX45" s="120"/>
      <c r="FY45" s="120"/>
      <c r="FZ45" s="120"/>
      <c r="GA45" s="120"/>
      <c r="GB45" s="120"/>
      <c r="GC45" s="120"/>
      <c r="GD45" s="120"/>
      <c r="GE45" s="120"/>
      <c r="GF45" s="120"/>
      <c r="GG45" s="120"/>
      <c r="GH45" s="120"/>
      <c r="GI45" s="120"/>
      <c r="GJ45" s="120"/>
      <c r="GK45" s="120"/>
      <c r="GL45" s="120"/>
      <c r="GM45" s="120"/>
      <c r="GN45" s="120"/>
      <c r="GO45" s="120"/>
      <c r="GP45" s="120"/>
      <c r="GQ45" s="120"/>
      <c r="GR45" s="120"/>
      <c r="GS45" s="120"/>
      <c r="GT45" s="120"/>
      <c r="GU45" s="120"/>
      <c r="GV45" s="120"/>
      <c r="GW45" s="120"/>
      <c r="GX45" s="120"/>
      <c r="GY45" s="120"/>
      <c r="GZ45" s="120"/>
      <c r="HA45" s="120"/>
      <c r="HB45" s="120"/>
      <c r="HC45" s="120"/>
      <c r="HD45" s="120"/>
      <c r="HE45" s="120"/>
      <c r="HF45" s="120"/>
      <c r="HG45" s="120"/>
      <c r="HH45" s="120"/>
      <c r="HI45" s="120"/>
      <c r="HJ45" s="120"/>
      <c r="HK45" s="120"/>
      <c r="HL45" s="120"/>
      <c r="HM45" s="120"/>
      <c r="HN45" s="120"/>
      <c r="HO45" s="120"/>
      <c r="HP45" s="120"/>
      <c r="HQ45" s="120"/>
      <c r="HR45" s="120"/>
      <c r="HS45" s="120"/>
      <c r="HT45" s="120"/>
      <c r="HU45" s="120"/>
      <c r="HV45" s="120"/>
      <c r="HW45" s="120"/>
      <c r="HX45" s="120"/>
      <c r="HY45" s="120"/>
      <c r="HZ45" s="120"/>
      <c r="IA45" s="120"/>
      <c r="IB45" s="120"/>
      <c r="IC45" s="120"/>
      <c r="ID45" s="120"/>
      <c r="IE45" s="120"/>
      <c r="IF45" s="120"/>
      <c r="IG45" s="120"/>
      <c r="IH45" s="120"/>
      <c r="II45" s="120"/>
      <c r="IJ45" s="120"/>
      <c r="IK45" s="120"/>
      <c r="IL45" s="120"/>
      <c r="IM45" s="120"/>
      <c r="IN45" s="120"/>
      <c r="IO45" s="120"/>
      <c r="IP45" s="120"/>
      <c r="IQ45" s="120"/>
      <c r="IR45" s="120"/>
    </row>
    <row r="46" spans="1:252" s="68" customFormat="1">
      <c r="A46" s="90">
        <v>36</v>
      </c>
      <c r="B46" s="91" t="str">
        <f>'[4]ИТОГ!'!$AP43</f>
        <v>Адамьян Михаил</v>
      </c>
      <c r="C46" s="91">
        <f>'[4]ИТОГ!'!$AQ43</f>
        <v>1981</v>
      </c>
      <c r="D46" s="91" t="str">
        <f>'[4]ИТОГ!'!$AT43</f>
        <v>б/р</v>
      </c>
      <c r="E46" s="91" t="str">
        <f>'[4]ИТОГ!'!$AU43</f>
        <v>м</v>
      </c>
      <c r="F46" s="189">
        <f>'[4]ИТОГ!'!$AX43</f>
        <v>43245</v>
      </c>
      <c r="G46" s="91" t="s">
        <v>255</v>
      </c>
      <c r="H46" s="94" t="s">
        <v>28</v>
      </c>
      <c r="I46" s="91" t="str">
        <f>'[4]ИТОГ!'!$AY43</f>
        <v>НАДО!!!</v>
      </c>
      <c r="J46" s="95" t="s">
        <v>292</v>
      </c>
      <c r="K46" s="97"/>
      <c r="L46" s="97"/>
      <c r="M46" s="98"/>
      <c r="N46" s="97"/>
      <c r="O46" s="97"/>
      <c r="P46" s="97"/>
      <c r="Q46" s="97"/>
      <c r="R46" s="97" t="s">
        <v>256</v>
      </c>
      <c r="S46" s="97"/>
      <c r="T46" s="99"/>
      <c r="U46" s="99"/>
      <c r="V46" s="97"/>
      <c r="W46" s="92"/>
      <c r="X46" s="100" t="s">
        <v>256</v>
      </c>
      <c r="Y46" s="100"/>
      <c r="Z46" s="100"/>
      <c r="AA46" s="100"/>
      <c r="AB46" s="100"/>
      <c r="AC46" s="100"/>
      <c r="AD46" s="100"/>
      <c r="AE46" s="100"/>
      <c r="AF46" s="100"/>
      <c r="AG46" s="94"/>
      <c r="AH46" s="94" t="s">
        <v>328</v>
      </c>
      <c r="AI46" s="93">
        <v>38142</v>
      </c>
      <c r="AJ46" s="103" t="s">
        <v>329</v>
      </c>
      <c r="AL46" s="120"/>
      <c r="AM46" s="120"/>
      <c r="AN46" s="120"/>
      <c r="AO46" s="120"/>
      <c r="AP46" s="120"/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  <c r="BC46" s="120"/>
      <c r="BD46" s="120"/>
      <c r="BE46" s="120"/>
      <c r="BF46" s="120"/>
      <c r="BG46" s="120"/>
      <c r="BH46" s="120"/>
      <c r="BI46" s="120"/>
      <c r="BJ46" s="120"/>
      <c r="BK46" s="120"/>
      <c r="BL46" s="120"/>
      <c r="BM46" s="120"/>
      <c r="BN46" s="120"/>
      <c r="BO46" s="120"/>
      <c r="BP46" s="120"/>
      <c r="BQ46" s="120"/>
      <c r="BR46" s="120"/>
      <c r="BS46" s="120"/>
      <c r="BT46" s="120"/>
      <c r="BU46" s="120"/>
      <c r="BV46" s="120"/>
      <c r="BW46" s="120"/>
      <c r="BX46" s="120"/>
      <c r="BY46" s="120"/>
      <c r="BZ46" s="120"/>
      <c r="CA46" s="120"/>
      <c r="CB46" s="120"/>
      <c r="CC46" s="120"/>
      <c r="CD46" s="120"/>
      <c r="CE46" s="120"/>
      <c r="CF46" s="120"/>
      <c r="CG46" s="120"/>
      <c r="CH46" s="120"/>
      <c r="CI46" s="120"/>
      <c r="CJ46" s="120"/>
      <c r="CK46" s="120"/>
      <c r="CL46" s="120"/>
      <c r="CM46" s="120"/>
      <c r="CN46" s="120"/>
      <c r="CO46" s="120"/>
      <c r="CP46" s="120"/>
      <c r="CQ46" s="120"/>
      <c r="CR46" s="120"/>
      <c r="CS46" s="120"/>
      <c r="CT46" s="120"/>
      <c r="CU46" s="120"/>
      <c r="CV46" s="120"/>
      <c r="CW46" s="120"/>
      <c r="CX46" s="120"/>
      <c r="CY46" s="120"/>
      <c r="CZ46" s="120"/>
      <c r="DA46" s="120"/>
      <c r="DB46" s="120"/>
      <c r="DC46" s="120"/>
      <c r="DD46" s="120"/>
      <c r="DE46" s="120"/>
      <c r="DF46" s="120"/>
      <c r="DG46" s="120"/>
      <c r="DH46" s="120"/>
      <c r="DI46" s="120"/>
      <c r="DJ46" s="120"/>
      <c r="DK46" s="120"/>
      <c r="DL46" s="120"/>
      <c r="DM46" s="120"/>
      <c r="DN46" s="120"/>
      <c r="DO46" s="120"/>
      <c r="DP46" s="120"/>
      <c r="DQ46" s="120"/>
      <c r="DR46" s="120"/>
      <c r="DS46" s="120"/>
      <c r="DT46" s="120"/>
      <c r="DU46" s="120"/>
      <c r="DV46" s="120"/>
      <c r="DW46" s="120"/>
      <c r="DX46" s="120"/>
      <c r="DY46" s="120"/>
      <c r="DZ46" s="120"/>
      <c r="EA46" s="120"/>
      <c r="EB46" s="120"/>
      <c r="EC46" s="120"/>
      <c r="ED46" s="120"/>
      <c r="EE46" s="120"/>
      <c r="EF46" s="120"/>
      <c r="EG46" s="120"/>
      <c r="EH46" s="120"/>
      <c r="EI46" s="120"/>
      <c r="EJ46" s="120"/>
      <c r="EK46" s="120"/>
      <c r="EL46" s="120"/>
      <c r="EM46" s="120"/>
      <c r="EN46" s="120"/>
      <c r="EO46" s="120"/>
      <c r="EP46" s="120"/>
      <c r="EQ46" s="120"/>
      <c r="ER46" s="120"/>
      <c r="ES46" s="120"/>
      <c r="ET46" s="120"/>
      <c r="EU46" s="120"/>
      <c r="EV46" s="120"/>
      <c r="EW46" s="120"/>
      <c r="EX46" s="120"/>
      <c r="EY46" s="120"/>
      <c r="EZ46" s="120"/>
      <c r="FA46" s="120"/>
      <c r="FB46" s="120"/>
      <c r="FC46" s="120"/>
      <c r="FD46" s="120"/>
      <c r="FE46" s="120"/>
      <c r="FF46" s="120"/>
      <c r="FG46" s="120"/>
      <c r="FH46" s="120"/>
      <c r="FI46" s="120"/>
      <c r="FJ46" s="120"/>
      <c r="FK46" s="120"/>
      <c r="FL46" s="120"/>
      <c r="FM46" s="120"/>
      <c r="FN46" s="120"/>
      <c r="FO46" s="120"/>
      <c r="FP46" s="120"/>
      <c r="FQ46" s="120"/>
      <c r="FR46" s="120"/>
      <c r="FS46" s="120"/>
      <c r="FT46" s="120"/>
      <c r="FU46" s="120"/>
      <c r="FV46" s="120"/>
      <c r="FW46" s="120"/>
      <c r="FX46" s="120"/>
      <c r="FY46" s="120"/>
      <c r="FZ46" s="120"/>
      <c r="GA46" s="120"/>
      <c r="GB46" s="120"/>
      <c r="GC46" s="120"/>
      <c r="GD46" s="120"/>
      <c r="GE46" s="120"/>
      <c r="GF46" s="120"/>
      <c r="GG46" s="120"/>
      <c r="GH46" s="120"/>
      <c r="GI46" s="120"/>
      <c r="GJ46" s="120"/>
      <c r="GK46" s="120"/>
      <c r="GL46" s="120"/>
      <c r="GM46" s="120"/>
      <c r="GN46" s="120"/>
      <c r="GO46" s="120"/>
      <c r="GP46" s="120"/>
      <c r="GQ46" s="120"/>
      <c r="GR46" s="120"/>
      <c r="GS46" s="120"/>
      <c r="GT46" s="120"/>
      <c r="GU46" s="120"/>
      <c r="GV46" s="120"/>
      <c r="GW46" s="120"/>
      <c r="GX46" s="120"/>
      <c r="GY46" s="120"/>
      <c r="GZ46" s="120"/>
      <c r="HA46" s="120"/>
      <c r="HB46" s="120"/>
      <c r="HC46" s="120"/>
      <c r="HD46" s="120"/>
      <c r="HE46" s="120"/>
      <c r="HF46" s="120"/>
      <c r="HG46" s="120"/>
      <c r="HH46" s="120"/>
      <c r="HI46" s="120"/>
      <c r="HJ46" s="120"/>
      <c r="HK46" s="120"/>
      <c r="HL46" s="120"/>
      <c r="HM46" s="120"/>
      <c r="HN46" s="120"/>
      <c r="HO46" s="120"/>
      <c r="HP46" s="120"/>
      <c r="HQ46" s="120"/>
      <c r="HR46" s="120"/>
      <c r="HS46" s="120"/>
      <c r="HT46" s="120"/>
      <c r="HU46" s="120"/>
      <c r="HV46" s="120"/>
      <c r="HW46" s="120"/>
      <c r="HX46" s="120"/>
      <c r="HY46" s="120"/>
      <c r="HZ46" s="120"/>
      <c r="IA46" s="120"/>
      <c r="IB46" s="120"/>
      <c r="IC46" s="120"/>
      <c r="ID46" s="120"/>
      <c r="IE46" s="120"/>
      <c r="IF46" s="120"/>
      <c r="IG46" s="120"/>
      <c r="IH46" s="120"/>
      <c r="II46" s="120"/>
      <c r="IJ46" s="120"/>
      <c r="IK46" s="120"/>
      <c r="IL46" s="120"/>
      <c r="IM46" s="120"/>
      <c r="IN46" s="120"/>
      <c r="IO46" s="120"/>
      <c r="IP46" s="120"/>
      <c r="IQ46" s="120"/>
      <c r="IR46" s="120"/>
    </row>
    <row r="47" spans="1:252" s="68" customFormat="1">
      <c r="A47" s="90">
        <v>37</v>
      </c>
      <c r="B47" s="91" t="str">
        <f>'[4]ИТОГ!'!$AP44</f>
        <v>Адуев Леонид</v>
      </c>
      <c r="C47" s="91">
        <f>'[4]ИТОГ!'!$AQ44</f>
        <v>0</v>
      </c>
      <c r="D47" s="91">
        <f>'[4]ИТОГ!'!$AT44</f>
        <v>3</v>
      </c>
      <c r="E47" s="91" t="str">
        <f>'[4]ИТОГ!'!$AU44</f>
        <v>м</v>
      </c>
      <c r="F47" s="189">
        <f>'[4]ИТОГ!'!$AX44</f>
        <v>45778</v>
      </c>
      <c r="G47" s="91" t="s">
        <v>255</v>
      </c>
      <c r="H47" s="94" t="s">
        <v>28</v>
      </c>
      <c r="I47" s="91" t="str">
        <f>'[4]ИТОГ!'!$AY44</f>
        <v>НАДО!!!</v>
      </c>
      <c r="J47" s="95"/>
      <c r="K47" s="115"/>
      <c r="L47" s="97"/>
      <c r="M47" s="114"/>
      <c r="N47" s="115"/>
      <c r="O47" s="97"/>
      <c r="P47" s="97"/>
      <c r="Q47" s="97"/>
      <c r="R47" s="115" t="s">
        <v>256</v>
      </c>
      <c r="S47" s="115"/>
      <c r="T47" s="113"/>
      <c r="U47" s="99"/>
      <c r="V47" s="115"/>
      <c r="W47" s="100"/>
      <c r="X47" s="100" t="s">
        <v>11</v>
      </c>
      <c r="Y47" s="100"/>
      <c r="Z47" s="100"/>
      <c r="AA47" s="100"/>
      <c r="AB47" s="100" t="s">
        <v>11</v>
      </c>
      <c r="AC47" s="100"/>
      <c r="AD47" s="100"/>
      <c r="AE47" s="100"/>
      <c r="AF47" s="100" t="s">
        <v>256</v>
      </c>
      <c r="AG47" s="94" t="s">
        <v>260</v>
      </c>
      <c r="AH47" s="101" t="s">
        <v>271</v>
      </c>
      <c r="AI47" s="102"/>
      <c r="AJ47" s="103" t="s">
        <v>330</v>
      </c>
      <c r="AL47" s="120"/>
      <c r="AM47" s="120"/>
      <c r="AN47" s="120"/>
      <c r="AO47" s="120"/>
      <c r="AP47" s="120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  <c r="BC47" s="120"/>
      <c r="BD47" s="120"/>
      <c r="BE47" s="120"/>
      <c r="BF47" s="120"/>
      <c r="BG47" s="120"/>
      <c r="BH47" s="120"/>
      <c r="BI47" s="120"/>
      <c r="BJ47" s="120"/>
      <c r="BK47" s="120"/>
      <c r="BL47" s="120"/>
      <c r="BM47" s="120"/>
      <c r="BN47" s="120"/>
      <c r="BO47" s="120"/>
      <c r="BP47" s="120"/>
      <c r="BQ47" s="120"/>
      <c r="BR47" s="120"/>
      <c r="BS47" s="120"/>
      <c r="BT47" s="120"/>
      <c r="BU47" s="120"/>
      <c r="BV47" s="120"/>
      <c r="BW47" s="120"/>
      <c r="BX47" s="120"/>
      <c r="BY47" s="120"/>
      <c r="BZ47" s="120"/>
      <c r="CA47" s="120"/>
      <c r="CB47" s="120"/>
      <c r="CC47" s="120"/>
      <c r="CD47" s="120"/>
      <c r="CE47" s="120"/>
      <c r="CF47" s="120"/>
      <c r="CG47" s="120"/>
      <c r="CH47" s="120"/>
      <c r="CI47" s="120"/>
      <c r="CJ47" s="120"/>
      <c r="CK47" s="120"/>
      <c r="CL47" s="120"/>
      <c r="CM47" s="120"/>
      <c r="CN47" s="120"/>
      <c r="CO47" s="120"/>
      <c r="CP47" s="120"/>
      <c r="CQ47" s="120"/>
      <c r="CR47" s="120"/>
      <c r="CS47" s="120"/>
      <c r="CT47" s="120"/>
      <c r="CU47" s="120"/>
      <c r="CV47" s="120"/>
      <c r="CW47" s="120"/>
      <c r="CX47" s="120"/>
      <c r="CY47" s="120"/>
      <c r="CZ47" s="120"/>
      <c r="DA47" s="120"/>
      <c r="DB47" s="120"/>
      <c r="DC47" s="120"/>
      <c r="DD47" s="120"/>
      <c r="DE47" s="120"/>
      <c r="DF47" s="120"/>
      <c r="DG47" s="120"/>
      <c r="DH47" s="120"/>
      <c r="DI47" s="120"/>
      <c r="DJ47" s="120"/>
      <c r="DK47" s="120"/>
      <c r="DL47" s="120"/>
      <c r="DM47" s="120"/>
      <c r="DN47" s="120"/>
      <c r="DO47" s="120"/>
      <c r="DP47" s="120"/>
      <c r="DQ47" s="120"/>
      <c r="DR47" s="120"/>
      <c r="DS47" s="120"/>
      <c r="DT47" s="120"/>
      <c r="DU47" s="120"/>
      <c r="DV47" s="120"/>
      <c r="DW47" s="120"/>
      <c r="DX47" s="120"/>
      <c r="DY47" s="120"/>
      <c r="DZ47" s="120"/>
      <c r="EA47" s="120"/>
      <c r="EB47" s="120"/>
      <c r="EC47" s="120"/>
      <c r="ED47" s="120"/>
      <c r="EE47" s="120"/>
      <c r="EF47" s="120"/>
      <c r="EG47" s="120"/>
      <c r="EH47" s="120"/>
      <c r="EI47" s="120"/>
      <c r="EJ47" s="120"/>
      <c r="EK47" s="120"/>
      <c r="EL47" s="120"/>
      <c r="EM47" s="120"/>
      <c r="EN47" s="120"/>
      <c r="EO47" s="120"/>
      <c r="EP47" s="120"/>
      <c r="EQ47" s="120"/>
      <c r="ER47" s="120"/>
      <c r="ES47" s="120"/>
      <c r="ET47" s="120"/>
      <c r="EU47" s="120"/>
      <c r="EV47" s="120"/>
      <c r="EW47" s="120"/>
      <c r="EX47" s="120"/>
      <c r="EY47" s="120"/>
      <c r="EZ47" s="120"/>
      <c r="FA47" s="120"/>
      <c r="FB47" s="120"/>
      <c r="FC47" s="120"/>
      <c r="FD47" s="120"/>
      <c r="FE47" s="120"/>
      <c r="FF47" s="120"/>
      <c r="FG47" s="120"/>
      <c r="FH47" s="120"/>
      <c r="FI47" s="120"/>
      <c r="FJ47" s="120"/>
      <c r="FK47" s="120"/>
      <c r="FL47" s="120"/>
      <c r="FM47" s="120"/>
      <c r="FN47" s="120"/>
      <c r="FO47" s="120"/>
      <c r="FP47" s="120"/>
      <c r="FQ47" s="120"/>
      <c r="FR47" s="120"/>
      <c r="FS47" s="120"/>
      <c r="FT47" s="120"/>
      <c r="FU47" s="120"/>
      <c r="FV47" s="120"/>
      <c r="FW47" s="120"/>
      <c r="FX47" s="120"/>
      <c r="FY47" s="120"/>
      <c r="FZ47" s="120"/>
      <c r="GA47" s="120"/>
      <c r="GB47" s="120"/>
      <c r="GC47" s="120"/>
      <c r="GD47" s="120"/>
      <c r="GE47" s="120"/>
      <c r="GF47" s="120"/>
      <c r="GG47" s="120"/>
      <c r="GH47" s="120"/>
      <c r="GI47" s="120"/>
      <c r="GJ47" s="120"/>
      <c r="GK47" s="120"/>
      <c r="GL47" s="120"/>
      <c r="GM47" s="120"/>
      <c r="GN47" s="120"/>
      <c r="GO47" s="120"/>
      <c r="GP47" s="120"/>
      <c r="GQ47" s="120"/>
      <c r="GR47" s="120"/>
      <c r="GS47" s="120"/>
      <c r="GT47" s="120"/>
      <c r="GU47" s="120"/>
      <c r="GV47" s="120"/>
      <c r="GW47" s="120"/>
      <c r="GX47" s="120"/>
      <c r="GY47" s="120"/>
      <c r="GZ47" s="120"/>
      <c r="HA47" s="120"/>
      <c r="HB47" s="120"/>
      <c r="HC47" s="120"/>
      <c r="HD47" s="120"/>
      <c r="HE47" s="120"/>
      <c r="HF47" s="120"/>
      <c r="HG47" s="120"/>
      <c r="HH47" s="120"/>
      <c r="HI47" s="120"/>
      <c r="HJ47" s="120"/>
      <c r="HK47" s="120"/>
      <c r="HL47" s="120"/>
      <c r="HM47" s="120"/>
      <c r="HN47" s="120"/>
      <c r="HO47" s="120"/>
      <c r="HP47" s="120"/>
      <c r="HQ47" s="120"/>
      <c r="HR47" s="120"/>
      <c r="HS47" s="120"/>
      <c r="HT47" s="120"/>
      <c r="HU47" s="120"/>
      <c r="HV47" s="120"/>
      <c r="HW47" s="120"/>
      <c r="HX47" s="120"/>
      <c r="HY47" s="120"/>
      <c r="HZ47" s="120"/>
      <c r="IA47" s="120"/>
      <c r="IB47" s="120"/>
      <c r="IC47" s="120"/>
      <c r="ID47" s="120"/>
      <c r="IE47" s="120"/>
      <c r="IF47" s="120"/>
      <c r="IG47" s="120"/>
      <c r="IH47" s="120"/>
      <c r="II47" s="120"/>
      <c r="IJ47" s="120"/>
      <c r="IK47" s="120"/>
      <c r="IL47" s="120"/>
      <c r="IM47" s="120"/>
      <c r="IN47" s="120"/>
      <c r="IO47" s="120"/>
      <c r="IP47" s="120"/>
      <c r="IQ47" s="120"/>
      <c r="IR47" s="120"/>
    </row>
    <row r="48" spans="1:252">
      <c r="A48" s="90">
        <v>38</v>
      </c>
      <c r="B48" s="91" t="str">
        <f>'[4]ИТОГ!'!$AP45</f>
        <v>Азаданова Арина</v>
      </c>
      <c r="C48" s="91">
        <f>'[4]ИТОГ!'!$AQ45</f>
        <v>2007</v>
      </c>
      <c r="D48" s="91" t="str">
        <f>'[4]ИТОГ!'!$AT45</f>
        <v>б/р</v>
      </c>
      <c r="E48" s="91" t="str">
        <f>'[4]ИТОГ!'!$AU45</f>
        <v>ж</v>
      </c>
      <c r="F48" s="189">
        <f>'[4]ИТОГ!'!$AX45</f>
        <v>43960</v>
      </c>
      <c r="G48" s="91" t="s">
        <v>255</v>
      </c>
      <c r="H48" s="94" t="s">
        <v>28</v>
      </c>
      <c r="I48" s="91" t="str">
        <f>'[4]ИТОГ!'!$AY45</f>
        <v>ОК!</v>
      </c>
      <c r="J48" s="95"/>
      <c r="K48" s="115"/>
      <c r="L48" s="97"/>
      <c r="M48" s="114"/>
      <c r="N48" s="115"/>
      <c r="O48" s="97"/>
      <c r="P48" s="97"/>
      <c r="Q48" s="97"/>
      <c r="R48" s="115"/>
      <c r="S48" s="115"/>
      <c r="T48" s="113"/>
      <c r="U48" s="99"/>
      <c r="V48" s="115"/>
      <c r="W48" s="108"/>
      <c r="X48" s="108"/>
      <c r="Y48" s="108"/>
      <c r="Z48" s="100" t="s">
        <v>11</v>
      </c>
      <c r="AA48" s="100"/>
      <c r="AB48" s="100" t="s">
        <v>13</v>
      </c>
      <c r="AC48" s="102"/>
      <c r="AD48" s="102" t="s">
        <v>256</v>
      </c>
      <c r="AE48" s="102" t="s">
        <v>256</v>
      </c>
      <c r="AF48" s="102"/>
      <c r="AG48" s="94" t="s">
        <v>331</v>
      </c>
      <c r="AH48" s="101" t="s">
        <v>332</v>
      </c>
      <c r="AI48" s="102"/>
      <c r="AJ48" s="103" t="s">
        <v>333</v>
      </c>
      <c r="AK48" s="68"/>
      <c r="AL48" s="120"/>
      <c r="AM48" s="120"/>
      <c r="AN48" s="120"/>
      <c r="AO48" s="120"/>
      <c r="AP48" s="120"/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  <c r="BC48" s="120"/>
      <c r="BD48" s="120"/>
      <c r="BE48" s="120"/>
      <c r="BF48" s="120"/>
      <c r="BG48" s="120"/>
      <c r="BH48" s="120"/>
      <c r="BI48" s="120"/>
      <c r="BJ48" s="120"/>
      <c r="BK48" s="120"/>
      <c r="BL48" s="120"/>
      <c r="BM48" s="120"/>
      <c r="BN48" s="120"/>
      <c r="BO48" s="120"/>
      <c r="BP48" s="120"/>
      <c r="BQ48" s="120"/>
      <c r="BR48" s="120"/>
      <c r="BS48" s="120"/>
      <c r="BT48" s="120"/>
      <c r="BU48" s="120"/>
      <c r="BV48" s="120"/>
      <c r="BW48" s="120"/>
      <c r="BX48" s="120"/>
      <c r="BY48" s="120"/>
      <c r="BZ48" s="120"/>
      <c r="CA48" s="120"/>
      <c r="CB48" s="120"/>
      <c r="CC48" s="120"/>
      <c r="CD48" s="120"/>
      <c r="CE48" s="120"/>
      <c r="CF48" s="120"/>
      <c r="CG48" s="120"/>
      <c r="CH48" s="120"/>
      <c r="CI48" s="120"/>
      <c r="CJ48" s="120"/>
      <c r="CK48" s="120"/>
      <c r="CL48" s="120"/>
      <c r="CM48" s="120"/>
      <c r="CN48" s="120"/>
      <c r="CO48" s="120"/>
      <c r="CP48" s="120"/>
      <c r="CQ48" s="120"/>
      <c r="CR48" s="120"/>
      <c r="CS48" s="120"/>
      <c r="CT48" s="120"/>
      <c r="CU48" s="120"/>
      <c r="CV48" s="120"/>
      <c r="CW48" s="120"/>
      <c r="CX48" s="120"/>
      <c r="CY48" s="120"/>
      <c r="CZ48" s="120"/>
      <c r="DA48" s="120"/>
      <c r="DB48" s="120"/>
      <c r="DC48" s="120"/>
      <c r="DD48" s="120"/>
      <c r="DE48" s="120"/>
      <c r="DF48" s="120"/>
      <c r="DG48" s="120"/>
      <c r="DH48" s="120"/>
      <c r="DI48" s="120"/>
      <c r="DJ48" s="120"/>
      <c r="DK48" s="120"/>
      <c r="DL48" s="120"/>
      <c r="DM48" s="120"/>
      <c r="DN48" s="120"/>
      <c r="DO48" s="120"/>
      <c r="DP48" s="120"/>
      <c r="DQ48" s="120"/>
      <c r="DR48" s="120"/>
      <c r="DS48" s="120"/>
      <c r="DT48" s="120"/>
      <c r="DU48" s="120"/>
      <c r="DV48" s="120"/>
      <c r="DW48" s="120"/>
      <c r="DX48" s="120"/>
      <c r="DY48" s="120"/>
      <c r="DZ48" s="120"/>
      <c r="EA48" s="120"/>
      <c r="EB48" s="120"/>
      <c r="EC48" s="120"/>
      <c r="ED48" s="120"/>
      <c r="EE48" s="120"/>
      <c r="EF48" s="120"/>
      <c r="EG48" s="120"/>
      <c r="EH48" s="120"/>
      <c r="EI48" s="120"/>
      <c r="EJ48" s="120"/>
      <c r="EK48" s="120"/>
      <c r="EL48" s="120"/>
      <c r="EM48" s="120"/>
      <c r="EN48" s="120"/>
      <c r="EO48" s="120"/>
      <c r="EP48" s="120"/>
      <c r="EQ48" s="120"/>
      <c r="ER48" s="120"/>
      <c r="ES48" s="120"/>
      <c r="ET48" s="120"/>
      <c r="EU48" s="120"/>
      <c r="EV48" s="120"/>
      <c r="EW48" s="120"/>
      <c r="EX48" s="120"/>
      <c r="EY48" s="120"/>
      <c r="EZ48" s="120"/>
      <c r="FA48" s="120"/>
      <c r="FB48" s="120"/>
      <c r="FC48" s="120"/>
      <c r="FD48" s="120"/>
      <c r="FE48" s="120"/>
      <c r="FF48" s="120"/>
      <c r="FG48" s="120"/>
      <c r="FH48" s="120"/>
      <c r="FI48" s="120"/>
      <c r="FJ48" s="120"/>
      <c r="FK48" s="120"/>
      <c r="FL48" s="120"/>
      <c r="FM48" s="120"/>
      <c r="FN48" s="120"/>
      <c r="FO48" s="120"/>
      <c r="FP48" s="120"/>
      <c r="FQ48" s="120"/>
      <c r="FR48" s="120"/>
      <c r="FS48" s="120"/>
      <c r="FT48" s="120"/>
      <c r="FU48" s="120"/>
      <c r="FV48" s="120"/>
      <c r="FW48" s="120"/>
      <c r="FX48" s="120"/>
      <c r="FY48" s="120"/>
      <c r="FZ48" s="120"/>
      <c r="GA48" s="120"/>
      <c r="GB48" s="120"/>
      <c r="GC48" s="120"/>
      <c r="GD48" s="120"/>
      <c r="GE48" s="120"/>
      <c r="GF48" s="120"/>
      <c r="GG48" s="120"/>
      <c r="GH48" s="120"/>
      <c r="GI48" s="120"/>
      <c r="GJ48" s="120"/>
      <c r="GK48" s="120"/>
      <c r="GL48" s="120"/>
      <c r="GM48" s="120"/>
      <c r="GN48" s="120"/>
      <c r="GO48" s="120"/>
      <c r="GP48" s="120"/>
      <c r="GQ48" s="120"/>
      <c r="GR48" s="120"/>
      <c r="GS48" s="120"/>
      <c r="GT48" s="120"/>
      <c r="GU48" s="120"/>
      <c r="GV48" s="120"/>
      <c r="GW48" s="120"/>
      <c r="GX48" s="120"/>
      <c r="GY48" s="120"/>
      <c r="GZ48" s="120"/>
      <c r="HA48" s="120"/>
      <c r="HB48" s="120"/>
      <c r="HC48" s="120"/>
      <c r="HD48" s="120"/>
      <c r="HE48" s="120"/>
      <c r="HF48" s="120"/>
      <c r="HG48" s="120"/>
      <c r="HH48" s="120"/>
      <c r="HI48" s="120"/>
      <c r="HJ48" s="120"/>
      <c r="HK48" s="120"/>
      <c r="HL48" s="120"/>
      <c r="HM48" s="120"/>
      <c r="HN48" s="120"/>
      <c r="HO48" s="120"/>
      <c r="HP48" s="120"/>
      <c r="HQ48" s="120"/>
      <c r="HR48" s="120"/>
      <c r="HS48" s="120"/>
      <c r="HT48" s="120"/>
      <c r="HU48" s="120"/>
      <c r="HV48" s="120"/>
      <c r="HW48" s="120"/>
      <c r="HX48" s="120"/>
      <c r="HY48" s="120"/>
      <c r="HZ48" s="120"/>
      <c r="IA48" s="120"/>
      <c r="IB48" s="120"/>
      <c r="IC48" s="120"/>
      <c r="ID48" s="120"/>
      <c r="IE48" s="120"/>
      <c r="IF48" s="120"/>
      <c r="IG48" s="120"/>
      <c r="IH48" s="120"/>
      <c r="II48" s="120"/>
      <c r="IJ48" s="120"/>
      <c r="IK48" s="120"/>
      <c r="IL48" s="120"/>
      <c r="IM48" s="120"/>
      <c r="IN48" s="120"/>
      <c r="IO48" s="120"/>
      <c r="IP48" s="120"/>
      <c r="IQ48" s="120"/>
      <c r="IR48" s="120"/>
    </row>
    <row r="49" spans="1:252">
      <c r="A49" s="90">
        <v>39</v>
      </c>
      <c r="B49" s="91" t="str">
        <f>'[4]ИТОГ!'!$AP46</f>
        <v>Азаров Степан</v>
      </c>
      <c r="C49" s="91">
        <f>'[4]ИТОГ!'!$AQ46</f>
        <v>0</v>
      </c>
      <c r="D49" s="91">
        <f>'[4]ИТОГ!'!$AT46</f>
        <v>2</v>
      </c>
      <c r="E49" s="91" t="str">
        <f>'[4]ИТОГ!'!$AU46</f>
        <v>м</v>
      </c>
      <c r="F49" s="189">
        <f>'[4]ИТОГ!'!$AX46</f>
        <v>45407</v>
      </c>
      <c r="G49" s="91" t="s">
        <v>255</v>
      </c>
      <c r="H49" s="94" t="s">
        <v>28</v>
      </c>
      <c r="I49" s="91" t="str">
        <f>'[4]ИТОГ!'!$AY46</f>
        <v>НАДО!!!</v>
      </c>
      <c r="J49" s="95"/>
      <c r="K49" s="104"/>
      <c r="L49" s="97" t="s">
        <v>256</v>
      </c>
      <c r="M49" s="105"/>
      <c r="N49" s="104"/>
      <c r="O49" s="97" t="s">
        <v>13</v>
      </c>
      <c r="P49" s="97" t="s">
        <v>284</v>
      </c>
      <c r="Q49" s="97"/>
      <c r="R49" s="110" t="s">
        <v>13</v>
      </c>
      <c r="S49" s="104"/>
      <c r="T49" s="106" t="s">
        <v>256</v>
      </c>
      <c r="U49" s="99"/>
      <c r="V49" s="104"/>
      <c r="W49" s="110" t="s">
        <v>13</v>
      </c>
      <c r="X49" s="100" t="s">
        <v>11</v>
      </c>
      <c r="Y49" s="100"/>
      <c r="Z49" s="100"/>
      <c r="AA49" s="100" t="s">
        <v>13</v>
      </c>
      <c r="AB49" s="100" t="s">
        <v>13</v>
      </c>
      <c r="AC49" s="100"/>
      <c r="AD49" s="100" t="s">
        <v>13</v>
      </c>
      <c r="AE49" s="100"/>
      <c r="AF49" s="100" t="s">
        <v>11</v>
      </c>
      <c r="AG49" s="94" t="s">
        <v>267</v>
      </c>
      <c r="AH49" s="101" t="s">
        <v>268</v>
      </c>
      <c r="AI49" s="102"/>
      <c r="AJ49" s="103" t="s">
        <v>334</v>
      </c>
      <c r="AK49" s="68"/>
    </row>
    <row r="50" spans="1:252">
      <c r="A50" s="90">
        <v>40</v>
      </c>
      <c r="B50" s="91" t="str">
        <f>'[4]ИТОГ!'!$AP47</f>
        <v>Азбукин Сергей</v>
      </c>
      <c r="C50" s="91">
        <f>'[4]ИТОГ!'!$AQ47</f>
        <v>2012</v>
      </c>
      <c r="D50" s="91" t="str">
        <f>'[4]ИТОГ!'!$AT47</f>
        <v>1ю</v>
      </c>
      <c r="E50" s="91" t="str">
        <f>'[4]ИТОГ!'!$AU47</f>
        <v>м</v>
      </c>
      <c r="F50" s="189">
        <f>'[4]ИТОГ!'!$AX47</f>
        <v>45786</v>
      </c>
      <c r="G50" s="91" t="s">
        <v>255</v>
      </c>
      <c r="H50" s="94" t="s">
        <v>28</v>
      </c>
      <c r="I50" s="91" t="str">
        <f>'[4]ИТОГ!'!$AY47</f>
        <v>ОК!</v>
      </c>
      <c r="J50" s="95"/>
      <c r="K50" s="104"/>
      <c r="L50" s="97"/>
      <c r="M50" s="105"/>
      <c r="N50" s="104"/>
      <c r="O50" s="97"/>
      <c r="P50" s="97"/>
      <c r="Q50" s="97"/>
      <c r="R50" s="110" t="s">
        <v>256</v>
      </c>
      <c r="S50" s="104"/>
      <c r="T50" s="106"/>
      <c r="U50" s="99"/>
      <c r="V50" s="104"/>
      <c r="W50" s="110"/>
      <c r="X50" s="100"/>
      <c r="Y50" s="100"/>
      <c r="Z50" s="100"/>
      <c r="AA50" s="100"/>
      <c r="AB50" s="100"/>
      <c r="AC50" s="100"/>
      <c r="AD50" s="100"/>
      <c r="AE50" s="100"/>
      <c r="AF50" s="100"/>
      <c r="AG50" s="94"/>
      <c r="AH50" s="101"/>
      <c r="AI50" s="102"/>
      <c r="AJ50" s="103" t="s">
        <v>335</v>
      </c>
      <c r="AK50" s="68"/>
    </row>
    <row r="51" spans="1:252">
      <c r="A51" s="90">
        <v>41</v>
      </c>
      <c r="B51" s="91" t="str">
        <f>'[4]ИТОГ!'!$AP48</f>
        <v>Азбукина Екатерина</v>
      </c>
      <c r="C51" s="91">
        <f>'[4]ИТОГ!'!$AQ48</f>
        <v>2003</v>
      </c>
      <c r="D51" s="91" t="str">
        <f>'[4]ИТОГ!'!$AT48</f>
        <v>б/р</v>
      </c>
      <c r="E51" s="91" t="str">
        <f>'[4]ИТОГ!'!$AU48</f>
        <v>ж</v>
      </c>
      <c r="F51" s="189">
        <f>'[4]ИТОГ!'!$AX48</f>
        <v>43931</v>
      </c>
      <c r="G51" s="91" t="s">
        <v>255</v>
      </c>
      <c r="H51" s="94" t="s">
        <v>28</v>
      </c>
      <c r="I51" s="91" t="str">
        <f>'[4]ИТОГ!'!$AY48</f>
        <v>ОК!</v>
      </c>
      <c r="J51" s="95"/>
      <c r="K51" s="97"/>
      <c r="L51" s="97"/>
      <c r="M51" s="98"/>
      <c r="N51" s="97"/>
      <c r="O51" s="97"/>
      <c r="P51" s="97"/>
      <c r="Q51" s="97"/>
      <c r="R51" s="106" t="s">
        <v>256</v>
      </c>
      <c r="S51" s="97"/>
      <c r="T51" s="99"/>
      <c r="U51" s="99"/>
      <c r="V51" s="97"/>
      <c r="W51" s="92"/>
      <c r="X51" s="100"/>
      <c r="Y51" s="100"/>
      <c r="Z51" s="100"/>
      <c r="AA51" s="100"/>
      <c r="AB51" s="100"/>
      <c r="AC51" s="100"/>
      <c r="AD51" s="100"/>
      <c r="AE51" s="100"/>
      <c r="AF51" s="100"/>
      <c r="AG51" s="94" t="s">
        <v>279</v>
      </c>
      <c r="AH51" s="94"/>
      <c r="AI51" s="100"/>
      <c r="AJ51" s="103" t="s">
        <v>336</v>
      </c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8"/>
      <c r="EB51" s="68"/>
      <c r="EC51" s="68"/>
      <c r="ED51" s="68"/>
      <c r="EE51" s="68"/>
      <c r="EF51" s="68"/>
      <c r="EG51" s="68"/>
      <c r="EH51" s="68"/>
      <c r="EI51" s="68"/>
      <c r="EJ51" s="68"/>
      <c r="EK51" s="68"/>
      <c r="EL51" s="68"/>
      <c r="EM51" s="68"/>
      <c r="EN51" s="68"/>
      <c r="EO51" s="68"/>
      <c r="EP51" s="68"/>
      <c r="EQ51" s="68"/>
      <c r="ER51" s="68"/>
      <c r="ES51" s="68"/>
      <c r="ET51" s="68"/>
      <c r="EU51" s="68"/>
      <c r="EV51" s="68"/>
      <c r="EW51" s="68"/>
      <c r="EX51" s="68"/>
      <c r="EY51" s="68"/>
      <c r="EZ51" s="68"/>
      <c r="FA51" s="68"/>
      <c r="FB51" s="68"/>
      <c r="FC51" s="68"/>
      <c r="FD51" s="68"/>
      <c r="FE51" s="68"/>
      <c r="FF51" s="68"/>
      <c r="FG51" s="68"/>
      <c r="FH51" s="68"/>
      <c r="FI51" s="68"/>
      <c r="FJ51" s="68"/>
      <c r="FK51" s="68"/>
      <c r="FL51" s="68"/>
      <c r="FM51" s="68"/>
      <c r="FN51" s="68"/>
      <c r="FO51" s="68"/>
      <c r="FP51" s="68"/>
      <c r="FQ51" s="68"/>
      <c r="FR51" s="68"/>
      <c r="FS51" s="68"/>
      <c r="FT51" s="68"/>
      <c r="FU51" s="68"/>
      <c r="FV51" s="68"/>
      <c r="FW51" s="68"/>
      <c r="FX51" s="68"/>
      <c r="FY51" s="68"/>
      <c r="FZ51" s="68"/>
      <c r="GA51" s="68"/>
      <c r="GB51" s="68"/>
      <c r="GC51" s="68"/>
      <c r="GD51" s="68"/>
      <c r="GE51" s="68"/>
      <c r="GF51" s="68"/>
      <c r="GG51" s="68"/>
      <c r="GH51" s="68"/>
      <c r="GI51" s="68"/>
      <c r="GJ51" s="68"/>
      <c r="GK51" s="68"/>
      <c r="GL51" s="68"/>
      <c r="GM51" s="68"/>
      <c r="GN51" s="68"/>
      <c r="GO51" s="68"/>
      <c r="GP51" s="68"/>
      <c r="GQ51" s="68"/>
      <c r="GR51" s="68"/>
      <c r="GS51" s="68"/>
      <c r="GT51" s="68"/>
      <c r="GU51" s="68"/>
      <c r="GV51" s="68"/>
      <c r="GW51" s="68"/>
      <c r="GX51" s="68"/>
      <c r="GY51" s="68"/>
      <c r="GZ51" s="68"/>
      <c r="HA51" s="68"/>
      <c r="HB51" s="68"/>
      <c r="HC51" s="68"/>
      <c r="HD51" s="68"/>
      <c r="HE51" s="68"/>
      <c r="HF51" s="68"/>
      <c r="HG51" s="68"/>
      <c r="HH51" s="68"/>
      <c r="HI51" s="68"/>
      <c r="HJ51" s="68"/>
      <c r="HK51" s="68"/>
      <c r="HL51" s="68"/>
      <c r="HM51" s="68"/>
      <c r="HN51" s="68"/>
      <c r="HO51" s="68"/>
      <c r="HP51" s="68"/>
      <c r="HQ51" s="68"/>
      <c r="HR51" s="68"/>
      <c r="HS51" s="68"/>
      <c r="HT51" s="68"/>
      <c r="HU51" s="68"/>
      <c r="HV51" s="68"/>
      <c r="HW51" s="68"/>
      <c r="HX51" s="68"/>
      <c r="HY51" s="68"/>
      <c r="HZ51" s="68"/>
      <c r="IA51" s="68"/>
      <c r="IB51" s="68"/>
      <c r="IC51" s="68"/>
      <c r="ID51" s="68"/>
      <c r="IE51" s="68"/>
      <c r="IF51" s="68"/>
      <c r="IG51" s="68"/>
      <c r="IH51" s="68"/>
      <c r="II51" s="68"/>
      <c r="IJ51" s="68"/>
      <c r="IK51" s="68"/>
      <c r="IL51" s="68"/>
      <c r="IM51" s="68"/>
      <c r="IN51" s="68"/>
      <c r="IO51" s="68"/>
      <c r="IP51" s="68"/>
      <c r="IQ51" s="68"/>
      <c r="IR51" s="68"/>
    </row>
    <row r="52" spans="1:252">
      <c r="A52" s="90">
        <v>42</v>
      </c>
      <c r="B52" s="91" t="str">
        <f>'[4]ИТОГ!'!$AP49</f>
        <v>Азбукина Олеся</v>
      </c>
      <c r="C52" s="91">
        <f>'[4]ИТОГ!'!$AQ49</f>
        <v>2014</v>
      </c>
      <c r="D52" s="91" t="str">
        <f>'[4]ИТОГ!'!$AT49</f>
        <v>б/р</v>
      </c>
      <c r="E52" s="91" t="str">
        <f>'[4]ИТОГ!'!$AU49</f>
        <v>ж</v>
      </c>
      <c r="F52" s="189">
        <f>'[4]ИТОГ!'!$AX49</f>
        <v>0</v>
      </c>
      <c r="G52" s="91" t="s">
        <v>255</v>
      </c>
      <c r="H52" s="94" t="s">
        <v>28</v>
      </c>
      <c r="I52" s="91" t="str">
        <f>'[4]ИТОГ!'!$AY49</f>
        <v>ОК!</v>
      </c>
      <c r="J52" s="95"/>
      <c r="K52" s="97"/>
      <c r="L52" s="97"/>
      <c r="M52" s="98"/>
      <c r="N52" s="97"/>
      <c r="O52" s="97"/>
      <c r="P52" s="97"/>
      <c r="Q52" s="97"/>
      <c r="R52" s="106" t="s">
        <v>256</v>
      </c>
      <c r="S52" s="97"/>
      <c r="T52" s="99"/>
      <c r="U52" s="99"/>
      <c r="V52" s="97"/>
      <c r="W52" s="92"/>
      <c r="X52" s="100"/>
      <c r="Y52" s="100"/>
      <c r="Z52" s="100"/>
      <c r="AA52" s="100"/>
      <c r="AB52" s="100"/>
      <c r="AC52" s="100"/>
      <c r="AD52" s="100"/>
      <c r="AE52" s="100"/>
      <c r="AF52" s="100"/>
      <c r="AG52" s="94" t="s">
        <v>279</v>
      </c>
      <c r="AH52" s="94"/>
      <c r="AI52" s="100"/>
      <c r="AJ52" s="103" t="s">
        <v>337</v>
      </c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  <c r="EO52" s="68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8"/>
      <c r="FB52" s="68"/>
      <c r="FC52" s="68"/>
      <c r="FD52" s="68"/>
      <c r="FE52" s="68"/>
      <c r="FF52" s="68"/>
      <c r="FG52" s="68"/>
      <c r="FH52" s="68"/>
      <c r="FI52" s="68"/>
      <c r="FJ52" s="68"/>
      <c r="FK52" s="68"/>
      <c r="FL52" s="68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/>
      <c r="FX52" s="68"/>
      <c r="FY52" s="68"/>
      <c r="FZ52" s="68"/>
      <c r="GA52" s="68"/>
      <c r="GB52" s="68"/>
      <c r="GC52" s="68"/>
      <c r="GD52" s="68"/>
      <c r="GE52" s="68"/>
      <c r="GF52" s="68"/>
      <c r="GG52" s="68"/>
      <c r="GH52" s="68"/>
      <c r="GI52" s="68"/>
      <c r="GJ52" s="68"/>
      <c r="GK52" s="68"/>
      <c r="GL52" s="68"/>
      <c r="GM52" s="68"/>
      <c r="GN52" s="68"/>
      <c r="GO52" s="68"/>
      <c r="GP52" s="68"/>
      <c r="GQ52" s="68"/>
      <c r="GR52" s="68"/>
      <c r="GS52" s="68"/>
      <c r="GT52" s="68"/>
      <c r="GU52" s="68"/>
      <c r="GV52" s="68"/>
      <c r="GW52" s="68"/>
      <c r="GX52" s="68"/>
      <c r="GY52" s="68"/>
      <c r="GZ52" s="68"/>
      <c r="HA52" s="68"/>
      <c r="HB52" s="68"/>
      <c r="HC52" s="68"/>
      <c r="HD52" s="68"/>
      <c r="HE52" s="68"/>
      <c r="HF52" s="68"/>
      <c r="HG52" s="68"/>
      <c r="HH52" s="68"/>
      <c r="HI52" s="68"/>
      <c r="HJ52" s="68"/>
      <c r="HK52" s="68"/>
      <c r="HL52" s="68"/>
      <c r="HM52" s="68"/>
      <c r="HN52" s="68"/>
      <c r="HO52" s="68"/>
      <c r="HP52" s="68"/>
      <c r="HQ52" s="68"/>
      <c r="HR52" s="68"/>
      <c r="HS52" s="68"/>
      <c r="HT52" s="68"/>
      <c r="HU52" s="68"/>
      <c r="HV52" s="68"/>
      <c r="HW52" s="68"/>
      <c r="HX52" s="68"/>
      <c r="HY52" s="68"/>
      <c r="HZ52" s="68"/>
      <c r="IA52" s="68"/>
      <c r="IB52" s="68"/>
      <c r="IC52" s="68"/>
      <c r="ID52" s="68"/>
      <c r="IE52" s="68"/>
      <c r="IF52" s="68"/>
      <c r="IG52" s="68"/>
      <c r="IH52" s="68"/>
      <c r="II52" s="68"/>
      <c r="IJ52" s="68"/>
      <c r="IK52" s="68"/>
      <c r="IL52" s="68"/>
      <c r="IM52" s="68"/>
      <c r="IN52" s="68"/>
      <c r="IO52" s="68"/>
      <c r="IP52" s="68"/>
      <c r="IQ52" s="68"/>
      <c r="IR52" s="68"/>
    </row>
    <row r="53" spans="1:252">
      <c r="A53" s="90">
        <v>43</v>
      </c>
      <c r="B53" s="91" t="str">
        <f>'[4]ИТОГ!'!$AP50</f>
        <v>Азбукина Юлия</v>
      </c>
      <c r="C53" s="91">
        <f>'[4]ИТОГ!'!$AQ50</f>
        <v>2008</v>
      </c>
      <c r="D53" s="91">
        <f>'[4]ИТОГ!'!$AT50</f>
        <v>2</v>
      </c>
      <c r="E53" s="91" t="str">
        <f>'[4]ИТОГ!'!$AU50</f>
        <v>ж</v>
      </c>
      <c r="F53" s="189">
        <f>'[4]ИТОГ!'!$AX50</f>
        <v>45955</v>
      </c>
      <c r="G53" s="91" t="s">
        <v>255</v>
      </c>
      <c r="H53" s="94" t="s">
        <v>28</v>
      </c>
      <c r="I53" s="91" t="str">
        <f>'[4]ИТОГ!'!$AY50</f>
        <v>ОК!</v>
      </c>
      <c r="J53" s="95"/>
      <c r="K53" s="97"/>
      <c r="L53" s="97"/>
      <c r="M53" s="98"/>
      <c r="N53" s="97"/>
      <c r="O53" s="97"/>
      <c r="P53" s="97"/>
      <c r="Q53" s="97"/>
      <c r="R53" s="97"/>
      <c r="S53" s="97"/>
      <c r="T53" s="99"/>
      <c r="U53" s="99"/>
      <c r="V53" s="97"/>
      <c r="W53" s="108"/>
      <c r="X53" s="108"/>
      <c r="Y53" s="108"/>
      <c r="Z53" s="100"/>
      <c r="AA53" s="100"/>
      <c r="AB53" s="100" t="s">
        <v>6</v>
      </c>
      <c r="AC53" s="100"/>
      <c r="AD53" s="100"/>
      <c r="AE53" s="100"/>
      <c r="AF53" s="100"/>
      <c r="AG53" s="94" t="s">
        <v>338</v>
      </c>
      <c r="AH53" s="94" t="s">
        <v>339</v>
      </c>
      <c r="AI53" s="100"/>
      <c r="AJ53" s="103" t="s">
        <v>340</v>
      </c>
      <c r="AK53" s="68"/>
    </row>
    <row r="54" spans="1:252">
      <c r="A54" s="90">
        <v>44</v>
      </c>
      <c r="B54" s="91" t="str">
        <f>'[4]ИТОГ!'!$AP51</f>
        <v>Акимов Антон</v>
      </c>
      <c r="C54" s="91">
        <f>'[4]ИТОГ!'!$AQ51</f>
        <v>2003</v>
      </c>
      <c r="D54" s="91" t="str">
        <f>'[4]ИТОГ!'!$AT51</f>
        <v>б/р</v>
      </c>
      <c r="E54" s="91" t="str">
        <f>'[4]ИТОГ!'!$AU51</f>
        <v>м</v>
      </c>
      <c r="F54" s="189">
        <f>'[4]ИТОГ!'!$AX51</f>
        <v>43434</v>
      </c>
      <c r="G54" s="91" t="s">
        <v>255</v>
      </c>
      <c r="H54" s="94" t="s">
        <v>28</v>
      </c>
      <c r="I54" s="91" t="str">
        <f>'[4]ИТОГ!'!$AY51</f>
        <v>ОК!</v>
      </c>
      <c r="J54" s="95"/>
      <c r="K54" s="97"/>
      <c r="L54" s="97"/>
      <c r="M54" s="98"/>
      <c r="N54" s="97"/>
      <c r="O54" s="97"/>
      <c r="P54" s="97"/>
      <c r="Q54" s="97"/>
      <c r="R54" s="97" t="s">
        <v>256</v>
      </c>
      <c r="S54" s="97"/>
      <c r="T54" s="99"/>
      <c r="U54" s="99"/>
      <c r="V54" s="97"/>
      <c r="W54" s="108"/>
      <c r="X54" s="108"/>
      <c r="Y54" s="108" t="s">
        <v>256</v>
      </c>
      <c r="Z54" s="100"/>
      <c r="AA54" s="100"/>
      <c r="AB54" s="100"/>
      <c r="AC54" s="100"/>
      <c r="AD54" s="100"/>
      <c r="AE54" s="100"/>
      <c r="AF54" s="100"/>
      <c r="AG54" s="94"/>
      <c r="AH54" s="94" t="s">
        <v>271</v>
      </c>
      <c r="AI54" s="100"/>
      <c r="AJ54" s="103" t="s">
        <v>341</v>
      </c>
      <c r="AK54" s="68"/>
    </row>
    <row r="55" spans="1:252">
      <c r="A55" s="90">
        <v>45</v>
      </c>
      <c r="B55" s="91" t="str">
        <f>'[4]ИТОГ!'!$AP52</f>
        <v>Акимов Василий</v>
      </c>
      <c r="C55" s="91">
        <f>'[4]ИТОГ!'!$AQ52</f>
        <v>0</v>
      </c>
      <c r="D55" s="91" t="str">
        <f>'[4]ИТОГ!'!$AT52</f>
        <v>б/р</v>
      </c>
      <c r="E55" s="91" t="str">
        <f>'[4]ИТОГ!'!$AU52</f>
        <v>м</v>
      </c>
      <c r="F55" s="189">
        <f>'[4]ИТОГ!'!$AX52</f>
        <v>43595</v>
      </c>
      <c r="G55" s="91" t="s">
        <v>255</v>
      </c>
      <c r="H55" s="94" t="s">
        <v>28</v>
      </c>
      <c r="I55" s="91" t="str">
        <f>'[4]ИТОГ!'!$AY52</f>
        <v>НАДО!!!</v>
      </c>
      <c r="J55" s="95"/>
      <c r="K55" s="97"/>
      <c r="L55" s="97"/>
      <c r="M55" s="98"/>
      <c r="N55" s="97"/>
      <c r="O55" s="97"/>
      <c r="P55" s="97"/>
      <c r="Q55" s="102" t="s">
        <v>11</v>
      </c>
      <c r="R55" s="97"/>
      <c r="S55" s="97"/>
      <c r="T55" s="99" t="s">
        <v>256</v>
      </c>
      <c r="U55" s="99" t="s">
        <v>11</v>
      </c>
      <c r="V55" s="97"/>
      <c r="W55" s="102"/>
      <c r="X55" s="102" t="s">
        <v>256</v>
      </c>
      <c r="Y55" s="102"/>
      <c r="Z55" s="100"/>
      <c r="AA55" s="100"/>
      <c r="AB55" s="100" t="s">
        <v>11</v>
      </c>
      <c r="AC55" s="102"/>
      <c r="AD55" s="102" t="s">
        <v>256</v>
      </c>
      <c r="AE55" s="102" t="s">
        <v>256</v>
      </c>
      <c r="AF55" s="102"/>
      <c r="AG55" s="94" t="s">
        <v>331</v>
      </c>
      <c r="AH55" s="101" t="s">
        <v>342</v>
      </c>
      <c r="AI55" s="102"/>
      <c r="AJ55" s="103" t="s">
        <v>343</v>
      </c>
      <c r="AK55" s="68"/>
    </row>
    <row r="56" spans="1:252">
      <c r="A56" s="90">
        <v>46</v>
      </c>
      <c r="B56" s="91" t="str">
        <f>'[4]ИТОГ!'!$AP53</f>
        <v>Акимов Сетмер</v>
      </c>
      <c r="C56" s="91">
        <f>'[4]ИТОГ!'!$AQ53</f>
        <v>0</v>
      </c>
      <c r="D56" s="91" t="str">
        <f>'[4]ИТОГ!'!$AT53</f>
        <v>б/р</v>
      </c>
      <c r="E56" s="91" t="str">
        <f>'[4]ИТОГ!'!$AU53</f>
        <v>м</v>
      </c>
      <c r="F56" s="189">
        <f>'[4]ИТОГ!'!$AX53</f>
        <v>44269</v>
      </c>
      <c r="G56" s="91" t="s">
        <v>255</v>
      </c>
      <c r="H56" s="94" t="s">
        <v>28</v>
      </c>
      <c r="I56" s="91" t="str">
        <f>'[4]ИТОГ!'!$AY53</f>
        <v>НАДО!!!</v>
      </c>
      <c r="J56" s="95"/>
      <c r="K56" s="115"/>
      <c r="L56" s="97"/>
      <c r="M56" s="114"/>
      <c r="N56" s="115"/>
      <c r="O56" s="97"/>
      <c r="P56" s="97"/>
      <c r="Q56" s="97" t="s">
        <v>15</v>
      </c>
      <c r="R56" s="100" t="s">
        <v>15</v>
      </c>
      <c r="S56" s="115"/>
      <c r="T56" s="113" t="s">
        <v>256</v>
      </c>
      <c r="U56" s="99" t="s">
        <v>13</v>
      </c>
      <c r="V56" s="115" t="s">
        <v>256</v>
      </c>
      <c r="W56" s="100" t="s">
        <v>15</v>
      </c>
      <c r="X56" s="100" t="s">
        <v>15</v>
      </c>
      <c r="Y56" s="108"/>
      <c r="Z56" s="100" t="s">
        <v>15</v>
      </c>
      <c r="AA56" s="100"/>
      <c r="AB56" s="108" t="s">
        <v>17</v>
      </c>
      <c r="AC56" s="108"/>
      <c r="AD56" s="100" t="s">
        <v>15</v>
      </c>
      <c r="AE56" s="100" t="s">
        <v>15</v>
      </c>
      <c r="AF56" s="108" t="s">
        <v>256</v>
      </c>
      <c r="AG56" s="94" t="s">
        <v>344</v>
      </c>
      <c r="AH56" s="101"/>
      <c r="AI56" s="102"/>
      <c r="AJ56" s="103" t="s">
        <v>345</v>
      </c>
      <c r="AK56" s="68"/>
    </row>
    <row r="57" spans="1:252">
      <c r="A57" s="90">
        <v>47</v>
      </c>
      <c r="B57" s="91" t="str">
        <f>'[4]ИТОГ!'!$AP54</f>
        <v>Акимова Елизавета</v>
      </c>
      <c r="C57" s="91">
        <f>'[4]ИТОГ!'!$AQ54</f>
        <v>2000</v>
      </c>
      <c r="D57" s="91" t="str">
        <f>'[4]ИТОГ!'!$AT54</f>
        <v>б/р</v>
      </c>
      <c r="E57" s="91" t="str">
        <f>'[4]ИТОГ!'!$AU54</f>
        <v>ж</v>
      </c>
      <c r="F57" s="189">
        <f>'[4]ИТОГ!'!$AX54</f>
        <v>43227</v>
      </c>
      <c r="G57" s="91" t="s">
        <v>255</v>
      </c>
      <c r="H57" s="94" t="s">
        <v>28</v>
      </c>
      <c r="I57" s="91" t="str">
        <f>'[4]ИТОГ!'!$AY54</f>
        <v>ОК!</v>
      </c>
      <c r="J57" s="95"/>
      <c r="K57" s="115"/>
      <c r="L57" s="97"/>
      <c r="M57" s="114"/>
      <c r="N57" s="115"/>
      <c r="O57" s="97"/>
      <c r="P57" s="97"/>
      <c r="Q57" s="97"/>
      <c r="R57" s="100" t="s">
        <v>256</v>
      </c>
      <c r="S57" s="115"/>
      <c r="T57" s="113"/>
      <c r="U57" s="99"/>
      <c r="V57" s="115"/>
      <c r="W57" s="100"/>
      <c r="X57" s="100"/>
      <c r="Y57" s="108"/>
      <c r="Z57" s="100"/>
      <c r="AA57" s="100"/>
      <c r="AB57" s="108"/>
      <c r="AC57" s="108"/>
      <c r="AD57" s="100"/>
      <c r="AE57" s="100"/>
      <c r="AF57" s="108"/>
      <c r="AG57" s="94" t="s">
        <v>321</v>
      </c>
      <c r="AH57" s="101"/>
      <c r="AI57" s="102"/>
      <c r="AJ57" s="103" t="s">
        <v>346</v>
      </c>
      <c r="AK57" s="68"/>
    </row>
    <row r="58" spans="1:252">
      <c r="A58" s="90">
        <v>48</v>
      </c>
      <c r="B58" s="91" t="str">
        <f>'[4]ИТОГ!'!$AP55</f>
        <v>Акимова Надежда</v>
      </c>
      <c r="C58" s="91">
        <f>'[4]ИТОГ!'!$AQ55</f>
        <v>0</v>
      </c>
      <c r="D58" s="91" t="str">
        <f>'[4]ИТОГ!'!$AT55</f>
        <v>б/р</v>
      </c>
      <c r="E58" s="91" t="str">
        <f>'[4]ИТОГ!'!$AU55</f>
        <v>ж</v>
      </c>
      <c r="F58" s="189">
        <f>'[4]ИТОГ!'!$AX55</f>
        <v>43595</v>
      </c>
      <c r="G58" s="91" t="s">
        <v>255</v>
      </c>
      <c r="H58" s="94" t="s">
        <v>28</v>
      </c>
      <c r="I58" s="91" t="str">
        <f>'[4]ИТОГ!'!$AY55</f>
        <v>НАДО!!!</v>
      </c>
      <c r="J58" s="95"/>
      <c r="K58" s="115"/>
      <c r="L58" s="97"/>
      <c r="M58" s="114"/>
      <c r="N58" s="115"/>
      <c r="O58" s="97"/>
      <c r="P58" s="97"/>
      <c r="Q58" s="97"/>
      <c r="R58" s="100" t="s">
        <v>256</v>
      </c>
      <c r="S58" s="115"/>
      <c r="T58" s="113"/>
      <c r="U58" s="99"/>
      <c r="V58" s="115"/>
      <c r="W58" s="100"/>
      <c r="X58" s="100"/>
      <c r="Y58" s="108"/>
      <c r="Z58" s="100"/>
      <c r="AA58" s="100"/>
      <c r="AB58" s="108"/>
      <c r="AC58" s="108"/>
      <c r="AD58" s="100"/>
      <c r="AE58" s="100"/>
      <c r="AF58" s="108"/>
      <c r="AG58" s="94" t="s">
        <v>321</v>
      </c>
      <c r="AH58" s="101"/>
      <c r="AI58" s="102"/>
      <c r="AJ58" s="103" t="s">
        <v>347</v>
      </c>
      <c r="AK58" s="68"/>
    </row>
    <row r="59" spans="1:252">
      <c r="A59" s="90">
        <v>49</v>
      </c>
      <c r="B59" s="91" t="str">
        <f>'[4]ИТОГ!'!$AP56</f>
        <v>Акмурзин Артем</v>
      </c>
      <c r="C59" s="91">
        <f>'[4]ИТОГ!'!$AQ56</f>
        <v>2001</v>
      </c>
      <c r="D59" s="91" t="str">
        <f>'[4]ИТОГ!'!$AT56</f>
        <v>б/р</v>
      </c>
      <c r="E59" s="91" t="str">
        <f>'[4]ИТОГ!'!$AU56</f>
        <v>м</v>
      </c>
      <c r="F59" s="189">
        <f>'[4]ИТОГ!'!$AX56</f>
        <v>42879</v>
      </c>
      <c r="G59" s="91" t="s">
        <v>255</v>
      </c>
      <c r="H59" s="94" t="s">
        <v>28</v>
      </c>
      <c r="I59" s="91" t="str">
        <f>'[4]ИТОГ!'!$AY56</f>
        <v>ОК!</v>
      </c>
      <c r="J59" s="95"/>
      <c r="K59" s="107"/>
      <c r="L59" s="97" t="s">
        <v>256</v>
      </c>
      <c r="M59" s="105"/>
      <c r="N59" s="107"/>
      <c r="O59" s="97"/>
      <c r="P59" s="97"/>
      <c r="Q59" s="97"/>
      <c r="R59" s="104" t="s">
        <v>256</v>
      </c>
      <c r="S59" s="104"/>
      <c r="T59" s="106" t="s">
        <v>256</v>
      </c>
      <c r="U59" s="99"/>
      <c r="V59" s="108" t="s">
        <v>256</v>
      </c>
      <c r="W59" s="100"/>
      <c r="X59" s="110" t="s">
        <v>9</v>
      </c>
      <c r="Y59" s="100"/>
      <c r="Z59" s="100"/>
      <c r="AA59" s="100"/>
      <c r="AB59" s="100" t="s">
        <v>6</v>
      </c>
      <c r="AC59" s="100"/>
      <c r="AD59" s="100" t="s">
        <v>256</v>
      </c>
      <c r="AE59" s="100"/>
      <c r="AF59" s="100" t="s">
        <v>256</v>
      </c>
      <c r="AG59" s="94" t="s">
        <v>348</v>
      </c>
      <c r="AH59" s="101"/>
      <c r="AI59" s="102"/>
      <c r="AJ59" s="103" t="s">
        <v>349</v>
      </c>
      <c r="AK59" s="68"/>
    </row>
    <row r="60" spans="1:252">
      <c r="A60" s="90">
        <v>50</v>
      </c>
      <c r="B60" s="91" t="str">
        <f>'[4]ИТОГ!'!$AP57</f>
        <v>Аксаев Марсель</v>
      </c>
      <c r="C60" s="91">
        <f>'[4]ИТОГ!'!$AQ57</f>
        <v>2009</v>
      </c>
      <c r="D60" s="91" t="str">
        <f>'[4]ИТОГ!'!$AT57</f>
        <v>2ю</v>
      </c>
      <c r="E60" s="91" t="str">
        <f>'[4]ИТОГ!'!$AU57</f>
        <v>м</v>
      </c>
      <c r="F60" s="189">
        <f>'[4]ИТОГ!'!$AX57</f>
        <v>45422</v>
      </c>
      <c r="G60" s="91" t="s">
        <v>255</v>
      </c>
      <c r="H60" s="94" t="s">
        <v>28</v>
      </c>
      <c r="I60" s="91" t="str">
        <f>'[4]ИТОГ!'!$AY57</f>
        <v>ОК!</v>
      </c>
      <c r="J60" s="95"/>
      <c r="K60" s="107"/>
      <c r="L60" s="97" t="s">
        <v>256</v>
      </c>
      <c r="M60" s="105" t="s">
        <v>9</v>
      </c>
      <c r="N60" s="107"/>
      <c r="O60" s="97"/>
      <c r="P60" s="97"/>
      <c r="Q60" s="97"/>
      <c r="R60" s="104" t="s">
        <v>6</v>
      </c>
      <c r="S60" s="104"/>
      <c r="T60" s="106" t="s">
        <v>256</v>
      </c>
      <c r="U60" s="99"/>
      <c r="V60" s="108" t="s">
        <v>256</v>
      </c>
      <c r="W60" s="100"/>
      <c r="X60" s="110" t="s">
        <v>9</v>
      </c>
      <c r="Y60" s="100"/>
      <c r="Z60" s="100"/>
      <c r="AA60" s="100"/>
      <c r="AB60" s="100" t="s">
        <v>6</v>
      </c>
      <c r="AC60" s="100"/>
      <c r="AD60" s="100" t="s">
        <v>256</v>
      </c>
      <c r="AE60" s="100"/>
      <c r="AF60" s="100" t="s">
        <v>256</v>
      </c>
      <c r="AG60" s="94" t="s">
        <v>348</v>
      </c>
      <c r="AH60" s="101"/>
      <c r="AI60" s="102"/>
      <c r="AJ60" s="103" t="s">
        <v>350</v>
      </c>
      <c r="AK60" s="68"/>
    </row>
    <row r="61" spans="1:252">
      <c r="A61" s="90">
        <v>51</v>
      </c>
      <c r="B61" s="91" t="str">
        <f>'[4]ИТОГ!'!$AP58</f>
        <v>Аксарин Станислав</v>
      </c>
      <c r="C61" s="91">
        <f>'[4]ИТОГ!'!$AQ58</f>
        <v>1987</v>
      </c>
      <c r="D61" s="91" t="str">
        <f>'[4]ИТОГ!'!$AT58</f>
        <v>б/р</v>
      </c>
      <c r="E61" s="91" t="str">
        <f>'[4]ИТОГ!'!$AU58</f>
        <v>м</v>
      </c>
      <c r="F61" s="189">
        <f>'[4]ИТОГ!'!$AX58</f>
        <v>44999</v>
      </c>
      <c r="G61" s="91" t="s">
        <v>255</v>
      </c>
      <c r="H61" s="94" t="s">
        <v>28</v>
      </c>
      <c r="I61" s="91" t="str">
        <f>'[4]ИТОГ!'!$AY58</f>
        <v>НАДО!!!</v>
      </c>
      <c r="J61" s="95"/>
      <c r="K61" s="115"/>
      <c r="L61" s="97"/>
      <c r="M61" s="114"/>
      <c r="N61" s="115"/>
      <c r="O61" s="97"/>
      <c r="P61" s="97"/>
      <c r="Q61" s="97"/>
      <c r="R61" s="115"/>
      <c r="S61" s="115"/>
      <c r="T61" s="113"/>
      <c r="U61" s="99"/>
      <c r="V61" s="115"/>
      <c r="W61" s="112"/>
      <c r="X61" s="112"/>
      <c r="Y61" s="112"/>
      <c r="Z61" s="100"/>
      <c r="AA61" s="100"/>
      <c r="AB61" s="112"/>
      <c r="AC61" s="112"/>
      <c r="AD61" s="112"/>
      <c r="AE61" s="112"/>
      <c r="AF61" s="112"/>
      <c r="AG61" s="94"/>
      <c r="AH61" s="101"/>
      <c r="AI61" s="102"/>
      <c r="AJ61" s="103" t="s">
        <v>351</v>
      </c>
      <c r="AK61" s="68"/>
      <c r="AN61" s="109"/>
      <c r="AO61" s="109"/>
      <c r="AP61" s="109"/>
      <c r="AQ61" s="109"/>
      <c r="AR61" s="109"/>
      <c r="AS61" s="109"/>
      <c r="AT61" s="109"/>
      <c r="AU61" s="109"/>
      <c r="AV61" s="109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  <c r="BK61" s="109"/>
      <c r="BL61" s="109"/>
      <c r="BM61" s="109"/>
      <c r="BN61" s="109"/>
      <c r="BO61" s="109"/>
      <c r="BP61" s="109"/>
      <c r="BQ61" s="109"/>
      <c r="BR61" s="109"/>
      <c r="BS61" s="109"/>
      <c r="BT61" s="109"/>
      <c r="BU61" s="109"/>
      <c r="BV61" s="109"/>
      <c r="BW61" s="109"/>
      <c r="BX61" s="109"/>
      <c r="BY61" s="109"/>
      <c r="BZ61" s="109"/>
      <c r="CA61" s="109"/>
      <c r="CB61" s="109"/>
      <c r="CC61" s="109"/>
      <c r="CD61" s="109"/>
      <c r="CE61" s="109"/>
      <c r="CF61" s="109"/>
      <c r="CG61" s="109"/>
      <c r="CH61" s="109"/>
      <c r="CI61" s="109"/>
      <c r="CJ61" s="109"/>
      <c r="CK61" s="109"/>
      <c r="CL61" s="109"/>
      <c r="CM61" s="109"/>
      <c r="CN61" s="109"/>
      <c r="CO61" s="109"/>
      <c r="CP61" s="109"/>
      <c r="CQ61" s="109"/>
      <c r="CR61" s="109"/>
      <c r="CS61" s="109"/>
      <c r="CT61" s="109"/>
      <c r="CU61" s="109"/>
      <c r="CV61" s="109"/>
      <c r="CW61" s="109"/>
      <c r="CX61" s="109"/>
      <c r="CY61" s="109"/>
      <c r="CZ61" s="109"/>
      <c r="DA61" s="109"/>
      <c r="DB61" s="109"/>
      <c r="DC61" s="109"/>
      <c r="DD61" s="109"/>
      <c r="DE61" s="109"/>
      <c r="DF61" s="109"/>
      <c r="DG61" s="109"/>
      <c r="DH61" s="109"/>
      <c r="DI61" s="109"/>
      <c r="DJ61" s="109"/>
      <c r="DK61" s="109"/>
      <c r="DL61" s="109"/>
      <c r="DM61" s="109"/>
      <c r="DN61" s="109"/>
      <c r="DO61" s="109"/>
      <c r="DP61" s="109"/>
      <c r="DQ61" s="109"/>
      <c r="DR61" s="109"/>
      <c r="DS61" s="109"/>
      <c r="DT61" s="109"/>
      <c r="DU61" s="109"/>
      <c r="DV61" s="109"/>
      <c r="DW61" s="109"/>
      <c r="DX61" s="109"/>
      <c r="DY61" s="109"/>
      <c r="DZ61" s="109"/>
      <c r="EA61" s="109"/>
      <c r="EB61" s="109"/>
      <c r="EC61" s="109"/>
      <c r="ED61" s="109"/>
      <c r="EE61" s="109"/>
      <c r="EF61" s="109"/>
      <c r="EG61" s="109"/>
      <c r="EH61" s="109"/>
      <c r="EI61" s="109"/>
      <c r="EJ61" s="109"/>
      <c r="EK61" s="109"/>
      <c r="EL61" s="109"/>
      <c r="EM61" s="109"/>
      <c r="EN61" s="109"/>
      <c r="EO61" s="109"/>
      <c r="EP61" s="109"/>
      <c r="EQ61" s="109"/>
      <c r="ER61" s="109"/>
      <c r="ES61" s="109"/>
      <c r="ET61" s="109"/>
      <c r="EU61" s="109"/>
      <c r="EV61" s="109"/>
      <c r="EW61" s="109"/>
      <c r="EX61" s="109"/>
      <c r="EY61" s="109"/>
      <c r="EZ61" s="109"/>
      <c r="FA61" s="109"/>
      <c r="FB61" s="109"/>
      <c r="FC61" s="109"/>
      <c r="FD61" s="109"/>
      <c r="FE61" s="109"/>
      <c r="FF61" s="109"/>
      <c r="FG61" s="109"/>
      <c r="FH61" s="109"/>
      <c r="FI61" s="109"/>
      <c r="FJ61" s="109"/>
      <c r="FK61" s="109"/>
      <c r="FL61" s="109"/>
      <c r="FM61" s="109"/>
      <c r="FN61" s="109"/>
      <c r="FO61" s="109"/>
      <c r="FP61" s="109"/>
      <c r="FQ61" s="109"/>
      <c r="FR61" s="109"/>
      <c r="FS61" s="109"/>
      <c r="FT61" s="109"/>
      <c r="FU61" s="109"/>
      <c r="FV61" s="109"/>
      <c r="FW61" s="109"/>
      <c r="FX61" s="109"/>
      <c r="FY61" s="109"/>
      <c r="FZ61" s="109"/>
      <c r="GA61" s="109"/>
      <c r="GB61" s="109"/>
      <c r="GC61" s="109"/>
      <c r="GD61" s="109"/>
      <c r="GE61" s="109"/>
      <c r="GF61" s="109"/>
      <c r="GG61" s="109"/>
      <c r="GH61" s="109"/>
      <c r="GI61" s="109"/>
      <c r="GJ61" s="109"/>
      <c r="GK61" s="109"/>
      <c r="GL61" s="109"/>
      <c r="GM61" s="109"/>
      <c r="GN61" s="109"/>
      <c r="GO61" s="109"/>
      <c r="GP61" s="109"/>
      <c r="GQ61" s="109"/>
      <c r="GR61" s="109"/>
      <c r="GS61" s="109"/>
      <c r="GT61" s="109"/>
      <c r="GU61" s="109"/>
      <c r="GV61" s="109"/>
      <c r="GW61" s="109"/>
      <c r="GX61" s="109"/>
      <c r="GY61" s="109"/>
      <c r="GZ61" s="109"/>
      <c r="HA61" s="109"/>
      <c r="HB61" s="109"/>
      <c r="HC61" s="109"/>
      <c r="HD61" s="109"/>
      <c r="HE61" s="109"/>
      <c r="HF61" s="109"/>
      <c r="HG61" s="109"/>
      <c r="HH61" s="109"/>
      <c r="HI61" s="109"/>
      <c r="HJ61" s="109"/>
      <c r="HK61" s="109"/>
      <c r="HL61" s="109"/>
      <c r="HM61" s="109"/>
      <c r="HN61" s="109"/>
      <c r="HO61" s="109"/>
      <c r="HP61" s="109"/>
      <c r="HQ61" s="109"/>
      <c r="HR61" s="109"/>
      <c r="HS61" s="109"/>
      <c r="HT61" s="109"/>
      <c r="HU61" s="109"/>
      <c r="HV61" s="109"/>
      <c r="HW61" s="109"/>
      <c r="HX61" s="109"/>
      <c r="HY61" s="109"/>
      <c r="HZ61" s="109"/>
      <c r="IA61" s="109"/>
      <c r="IB61" s="109"/>
      <c r="IC61" s="109"/>
      <c r="ID61" s="109"/>
      <c r="IE61" s="109"/>
      <c r="IF61" s="109"/>
      <c r="IG61" s="109"/>
      <c r="IH61" s="109"/>
      <c r="II61" s="109"/>
      <c r="IJ61" s="109"/>
      <c r="IK61" s="109"/>
      <c r="IL61" s="109"/>
      <c r="IM61" s="109"/>
      <c r="IN61" s="109"/>
      <c r="IO61" s="109"/>
      <c r="IP61" s="109"/>
      <c r="IQ61" s="109"/>
      <c r="IR61" s="109"/>
    </row>
    <row r="62" spans="1:252">
      <c r="A62" s="90">
        <v>52</v>
      </c>
      <c r="B62" s="91" t="str">
        <f>'[4]ИТОГ!'!$AP59</f>
        <v>Аксеновская Кира</v>
      </c>
      <c r="C62" s="91">
        <f>'[4]ИТОГ!'!$AQ59</f>
        <v>0</v>
      </c>
      <c r="D62" s="91">
        <f>'[4]ИТОГ!'!$AT59</f>
        <v>3</v>
      </c>
      <c r="E62" s="91" t="str">
        <f>'[4]ИТОГ!'!$AU59</f>
        <v>ж</v>
      </c>
      <c r="F62" s="189">
        <f>'[4]ИТОГ!'!$AX59</f>
        <v>45778</v>
      </c>
      <c r="G62" s="91" t="s">
        <v>255</v>
      </c>
      <c r="H62" s="94" t="s">
        <v>28</v>
      </c>
      <c r="I62" s="91" t="str">
        <f>'[4]ИТОГ!'!$AY59</f>
        <v>НАДО!!!</v>
      </c>
      <c r="J62" s="95" t="s">
        <v>352</v>
      </c>
      <c r="K62" s="115"/>
      <c r="L62" s="97" t="s">
        <v>256</v>
      </c>
      <c r="M62" s="114"/>
      <c r="N62" s="100" t="s">
        <v>9</v>
      </c>
      <c r="O62" s="97"/>
      <c r="P62" s="97"/>
      <c r="Q62" s="97"/>
      <c r="R62" s="115" t="s">
        <v>256</v>
      </c>
      <c r="S62" s="115"/>
      <c r="T62" s="113"/>
      <c r="U62" s="99"/>
      <c r="V62" s="115"/>
      <c r="W62" s="112"/>
      <c r="X62" s="112"/>
      <c r="Y62" s="112"/>
      <c r="Z62" s="100"/>
      <c r="AA62" s="100"/>
      <c r="AB62" s="112"/>
      <c r="AC62" s="112"/>
      <c r="AD62" s="112"/>
      <c r="AE62" s="112"/>
      <c r="AF62" s="112"/>
      <c r="AG62" s="94"/>
      <c r="AH62" s="101" t="s">
        <v>353</v>
      </c>
      <c r="AI62" s="118">
        <v>37788</v>
      </c>
      <c r="AJ62" s="103" t="s">
        <v>354</v>
      </c>
      <c r="AK62" s="68"/>
      <c r="AL62" s="109"/>
      <c r="AM62" s="109"/>
    </row>
    <row r="63" spans="1:252">
      <c r="A63" s="90">
        <v>53</v>
      </c>
      <c r="B63" s="91" t="str">
        <f>'[4]ИТОГ!'!$AP60</f>
        <v>Акулов Андрей</v>
      </c>
      <c r="C63" s="91">
        <f>'[4]ИТОГ!'!$AQ60</f>
        <v>0</v>
      </c>
      <c r="D63" s="91" t="str">
        <f>'[4]ИТОГ!'!$AT60</f>
        <v>б/р</v>
      </c>
      <c r="E63" s="91" t="str">
        <f>'[4]ИТОГ!'!$AU60</f>
        <v>м</v>
      </c>
      <c r="F63" s="189">
        <f>'[4]ИТОГ!'!$AX60</f>
        <v>43960</v>
      </c>
      <c r="G63" s="91" t="s">
        <v>255</v>
      </c>
      <c r="H63" s="94" t="s">
        <v>28</v>
      </c>
      <c r="I63" s="91" t="str">
        <f>'[4]ИТОГ!'!$AY60</f>
        <v>НАДО!!!</v>
      </c>
      <c r="J63" s="95"/>
      <c r="K63" s="113"/>
      <c r="L63" s="97"/>
      <c r="M63" s="114"/>
      <c r="N63" s="113"/>
      <c r="O63" s="97"/>
      <c r="P63" s="97"/>
      <c r="Q63" s="97"/>
      <c r="R63" s="115"/>
      <c r="S63" s="115"/>
      <c r="T63" s="113"/>
      <c r="U63" s="99"/>
      <c r="V63" s="115"/>
      <c r="W63" s="108"/>
      <c r="X63" s="100" t="s">
        <v>13</v>
      </c>
      <c r="Y63" s="108"/>
      <c r="Z63" s="100"/>
      <c r="AA63" s="100"/>
      <c r="AB63" s="108"/>
      <c r="AC63" s="108"/>
      <c r="AD63" s="108"/>
      <c r="AE63" s="108"/>
      <c r="AF63" s="108"/>
      <c r="AG63" s="94" t="s">
        <v>315</v>
      </c>
      <c r="AH63" s="101"/>
      <c r="AI63" s="102"/>
      <c r="AJ63" s="103" t="s">
        <v>355</v>
      </c>
      <c r="AK63" s="68"/>
    </row>
    <row r="64" spans="1:252">
      <c r="A64" s="90">
        <v>54</v>
      </c>
      <c r="B64" s="91" t="str">
        <f>'[4]ИТОГ!'!$AP61</f>
        <v>Александров Андрей</v>
      </c>
      <c r="C64" s="91">
        <f>'[4]ИТОГ!'!$AQ61</f>
        <v>2005</v>
      </c>
      <c r="D64" s="91" t="str">
        <f>'[4]ИТОГ!'!$AT61</f>
        <v>б/р</v>
      </c>
      <c r="E64" s="91" t="str">
        <f>'[4]ИТОГ!'!$AU61</f>
        <v>м</v>
      </c>
      <c r="F64" s="189">
        <f>'[4]ИТОГ!'!$AX61</f>
        <v>43784</v>
      </c>
      <c r="G64" s="91" t="s">
        <v>255</v>
      </c>
      <c r="H64" s="94" t="s">
        <v>28</v>
      </c>
      <c r="I64" s="91" t="str">
        <f>'[4]ИТОГ!'!$AY61</f>
        <v>ОК!</v>
      </c>
      <c r="J64" s="95"/>
      <c r="K64" s="104"/>
      <c r="L64" s="97"/>
      <c r="M64" s="105"/>
      <c r="N64" s="104"/>
      <c r="O64" s="97"/>
      <c r="P64" s="97"/>
      <c r="Q64" s="97"/>
      <c r="R64" s="104"/>
      <c r="S64" s="104"/>
      <c r="T64" s="106"/>
      <c r="U64" s="99" t="s">
        <v>256</v>
      </c>
      <c r="V64" s="108" t="s">
        <v>256</v>
      </c>
      <c r="W64" s="108" t="s">
        <v>256</v>
      </c>
      <c r="X64" s="100" t="s">
        <v>256</v>
      </c>
      <c r="Y64" s="100"/>
      <c r="Z64" s="100"/>
      <c r="AA64" s="100" t="s">
        <v>256</v>
      </c>
      <c r="AB64" s="100" t="s">
        <v>13</v>
      </c>
      <c r="AC64" s="100"/>
      <c r="AD64" s="100"/>
      <c r="AE64" s="100" t="s">
        <v>256</v>
      </c>
      <c r="AF64" s="100" t="s">
        <v>256</v>
      </c>
      <c r="AG64" s="94" t="s">
        <v>277</v>
      </c>
      <c r="AH64" s="101"/>
      <c r="AI64" s="100"/>
      <c r="AJ64" s="103" t="s">
        <v>356</v>
      </c>
      <c r="AK64" s="68"/>
    </row>
    <row r="65" spans="1:252">
      <c r="A65" s="90">
        <v>55</v>
      </c>
      <c r="B65" s="91" t="str">
        <f>'[4]ИТОГ!'!$AP62</f>
        <v>Александров Григорий</v>
      </c>
      <c r="C65" s="91">
        <f>'[4]ИТОГ!'!$AQ62</f>
        <v>2004</v>
      </c>
      <c r="D65" s="91" t="str">
        <f>'[4]ИТОГ!'!$AT62</f>
        <v>б/р</v>
      </c>
      <c r="E65" s="91" t="str">
        <f>'[4]ИТОГ!'!$AU62</f>
        <v>м</v>
      </c>
      <c r="F65" s="189">
        <f>'[4]ИТОГ!'!$AX62</f>
        <v>44446</v>
      </c>
      <c r="G65" s="91" t="s">
        <v>255</v>
      </c>
      <c r="H65" s="94" t="s">
        <v>28</v>
      </c>
      <c r="I65" s="91" t="str">
        <f>'[4]ИТОГ!'!$AY62</f>
        <v>ОК!</v>
      </c>
      <c r="J65" s="95"/>
      <c r="K65" s="97"/>
      <c r="L65" s="97"/>
      <c r="M65" s="98"/>
      <c r="N65" s="97"/>
      <c r="O65" s="97"/>
      <c r="P65" s="97"/>
      <c r="Q65" s="97"/>
      <c r="R65" s="97"/>
      <c r="S65" s="97"/>
      <c r="T65" s="99" t="s">
        <v>256</v>
      </c>
      <c r="U65" s="99"/>
      <c r="V65" s="97"/>
      <c r="W65" s="92"/>
      <c r="X65" s="100"/>
      <c r="Y65" s="100"/>
      <c r="Z65" s="100"/>
      <c r="AA65" s="100"/>
      <c r="AB65" s="100"/>
      <c r="AC65" s="100"/>
      <c r="AD65" s="100"/>
      <c r="AE65" s="100"/>
      <c r="AF65" s="100"/>
      <c r="AG65" s="94" t="s">
        <v>357</v>
      </c>
      <c r="AH65" s="94"/>
      <c r="AI65" s="102"/>
      <c r="AJ65" s="103" t="s">
        <v>358</v>
      </c>
      <c r="AK65" s="68"/>
    </row>
    <row r="66" spans="1:252">
      <c r="A66" s="90">
        <v>56</v>
      </c>
      <c r="B66" s="91" t="str">
        <f>'[4]ИТОГ!'!$AP63</f>
        <v>Александров Даниил</v>
      </c>
      <c r="C66" s="91">
        <f>'[4]ИТОГ!'!$AQ63</f>
        <v>2013</v>
      </c>
      <c r="D66" s="91" t="str">
        <f>'[4]ИТОГ!'!$AT63</f>
        <v>б/р</v>
      </c>
      <c r="E66" s="91" t="str">
        <f>'[4]ИТОГ!'!$AU63</f>
        <v>м</v>
      </c>
      <c r="F66" s="189">
        <f>'[4]ИТОГ!'!$AX63</f>
        <v>0</v>
      </c>
      <c r="G66" s="91" t="s">
        <v>255</v>
      </c>
      <c r="H66" s="94" t="s">
        <v>28</v>
      </c>
      <c r="I66" s="91" t="str">
        <f>'[4]ИТОГ!'!$AY63</f>
        <v>ОК!</v>
      </c>
      <c r="J66" s="95"/>
      <c r="K66" s="99"/>
      <c r="L66" s="97"/>
      <c r="M66" s="98"/>
      <c r="N66" s="99"/>
      <c r="O66" s="97"/>
      <c r="P66" s="97"/>
      <c r="Q66" s="97"/>
      <c r="R66" s="97"/>
      <c r="S66" s="97"/>
      <c r="T66" s="99"/>
      <c r="U66" s="99"/>
      <c r="V66" s="97"/>
      <c r="W66" s="112"/>
      <c r="X66" s="112"/>
      <c r="Y66" s="112"/>
      <c r="Z66" s="100" t="s">
        <v>17</v>
      </c>
      <c r="AA66" s="100" t="s">
        <v>256</v>
      </c>
      <c r="AB66" s="100" t="s">
        <v>13</v>
      </c>
      <c r="AC66" s="112"/>
      <c r="AD66" s="112"/>
      <c r="AE66" s="112"/>
      <c r="AF66" s="112"/>
      <c r="AG66" s="94" t="s">
        <v>359</v>
      </c>
      <c r="AH66" s="101"/>
      <c r="AI66" s="100"/>
      <c r="AJ66" s="103" t="s">
        <v>360</v>
      </c>
      <c r="AK66" s="68"/>
    </row>
    <row r="67" spans="1:252">
      <c r="A67" s="90">
        <v>57</v>
      </c>
      <c r="B67" s="91" t="str">
        <f>'[4]ИТОГ!'!$AP64</f>
        <v>Александров Павел</v>
      </c>
      <c r="C67" s="91">
        <f>'[4]ИТОГ!'!$AQ64</f>
        <v>0</v>
      </c>
      <c r="D67" s="91" t="str">
        <f>'[4]ИТОГ!'!$AT64</f>
        <v>б/р</v>
      </c>
      <c r="E67" s="91" t="str">
        <f>'[4]ИТОГ!'!$AU64</f>
        <v>м</v>
      </c>
      <c r="F67" s="189">
        <f>'[4]ИТОГ!'!$AX64</f>
        <v>44344</v>
      </c>
      <c r="G67" s="91" t="s">
        <v>255</v>
      </c>
      <c r="H67" s="94" t="s">
        <v>28</v>
      </c>
      <c r="I67" s="91" t="str">
        <f>'[4]ИТОГ!'!$AY64</f>
        <v>НАДО!!!</v>
      </c>
      <c r="J67" s="95"/>
      <c r="K67" s="97"/>
      <c r="L67" s="97" t="s">
        <v>256</v>
      </c>
      <c r="M67" s="98"/>
      <c r="N67" s="97"/>
      <c r="O67" s="97"/>
      <c r="P67" s="97"/>
      <c r="Q67" s="97"/>
      <c r="R67" s="97"/>
      <c r="S67" s="97"/>
      <c r="T67" s="99"/>
      <c r="U67" s="99"/>
      <c r="V67" s="97" t="s">
        <v>256</v>
      </c>
      <c r="W67" s="100"/>
      <c r="X67" s="100"/>
      <c r="Y67" s="100"/>
      <c r="Z67" s="100"/>
      <c r="AA67" s="100"/>
      <c r="AB67" s="116" t="s">
        <v>256</v>
      </c>
      <c r="AC67" s="100"/>
      <c r="AD67" s="100"/>
      <c r="AE67" s="100"/>
      <c r="AF67" s="100"/>
      <c r="AG67" s="111" t="s">
        <v>361</v>
      </c>
      <c r="AH67" s="94"/>
      <c r="AI67" s="102"/>
      <c r="AJ67" s="103" t="s">
        <v>362</v>
      </c>
      <c r="AK67" s="68"/>
    </row>
    <row r="68" spans="1:252">
      <c r="A68" s="90">
        <v>58</v>
      </c>
      <c r="B68" s="91" t="str">
        <f>'[4]ИТОГ!'!$AP65</f>
        <v>Александров Родион</v>
      </c>
      <c r="C68" s="91">
        <f>'[4]ИТОГ!'!$AQ65</f>
        <v>2011</v>
      </c>
      <c r="D68" s="91" t="str">
        <f>'[4]ИТОГ!'!$AT65</f>
        <v>1ю</v>
      </c>
      <c r="E68" s="91" t="str">
        <f>'[4]ИТОГ!'!$AU65</f>
        <v>м</v>
      </c>
      <c r="F68" s="189">
        <f>'[4]ИТОГ!'!$AX65</f>
        <v>45718</v>
      </c>
      <c r="G68" s="91" t="s">
        <v>255</v>
      </c>
      <c r="H68" s="94" t="s">
        <v>28</v>
      </c>
      <c r="I68" s="91" t="str">
        <f>'[4]ИТОГ!'!$AY65</f>
        <v>ОК!</v>
      </c>
      <c r="J68" s="95"/>
      <c r="K68" s="97"/>
      <c r="L68" s="97"/>
      <c r="M68" s="98"/>
      <c r="N68" s="97"/>
      <c r="O68" s="97"/>
      <c r="P68" s="97"/>
      <c r="Q68" s="97"/>
      <c r="R68" s="97"/>
      <c r="S68" s="97"/>
      <c r="T68" s="99"/>
      <c r="U68" s="99"/>
      <c r="V68" s="97"/>
      <c r="W68" s="102"/>
      <c r="X68" s="102"/>
      <c r="Y68" s="102"/>
      <c r="Z68" s="100"/>
      <c r="AA68" s="100"/>
      <c r="AB68" s="100" t="s">
        <v>11</v>
      </c>
      <c r="AC68" s="102"/>
      <c r="AD68" s="102"/>
      <c r="AE68" s="100" t="s">
        <v>11</v>
      </c>
      <c r="AF68" s="102"/>
      <c r="AG68" s="94" t="s">
        <v>296</v>
      </c>
      <c r="AH68" s="101"/>
      <c r="AI68" s="102"/>
      <c r="AJ68" s="103" t="s">
        <v>363</v>
      </c>
      <c r="AK68" s="68"/>
      <c r="AN68" s="119"/>
      <c r="AO68" s="119"/>
      <c r="AP68" s="119"/>
      <c r="AQ68" s="119"/>
      <c r="AR68" s="119"/>
      <c r="AS68" s="119"/>
      <c r="AT68" s="119"/>
      <c r="AU68" s="119"/>
      <c r="AV68" s="119"/>
      <c r="AW68" s="119"/>
      <c r="AX68" s="119"/>
      <c r="AY68" s="119"/>
      <c r="AZ68" s="119"/>
      <c r="BA68" s="119"/>
      <c r="BB68" s="119"/>
      <c r="BC68" s="119"/>
      <c r="BD68" s="119"/>
      <c r="BE68" s="119"/>
      <c r="BF68" s="119"/>
      <c r="BG68" s="119"/>
      <c r="BH68" s="119"/>
      <c r="BI68" s="119"/>
      <c r="BJ68" s="119"/>
      <c r="BK68" s="119"/>
      <c r="BL68" s="119"/>
      <c r="BM68" s="119"/>
      <c r="BN68" s="119"/>
      <c r="BO68" s="119"/>
      <c r="BP68" s="119"/>
      <c r="BQ68" s="119"/>
      <c r="BR68" s="119"/>
      <c r="BS68" s="119"/>
      <c r="BT68" s="119"/>
      <c r="BU68" s="119"/>
      <c r="BV68" s="119"/>
      <c r="BW68" s="119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9"/>
      <c r="CW68" s="119"/>
      <c r="CX68" s="119"/>
      <c r="CY68" s="119"/>
      <c r="CZ68" s="119"/>
      <c r="DA68" s="119"/>
      <c r="DB68" s="119"/>
      <c r="DC68" s="119"/>
      <c r="DD68" s="119"/>
      <c r="DE68" s="119"/>
      <c r="DF68" s="119"/>
      <c r="DG68" s="119"/>
      <c r="DH68" s="119"/>
      <c r="DI68" s="119"/>
      <c r="DJ68" s="119"/>
      <c r="DK68" s="119"/>
      <c r="DL68" s="119"/>
      <c r="DM68" s="119"/>
      <c r="DN68" s="119"/>
      <c r="DO68" s="119"/>
      <c r="DP68" s="119"/>
      <c r="DQ68" s="119"/>
      <c r="DR68" s="119"/>
      <c r="DS68" s="119"/>
      <c r="DT68" s="119"/>
      <c r="DU68" s="119"/>
      <c r="DV68" s="119"/>
      <c r="DW68" s="119"/>
      <c r="DX68" s="119"/>
      <c r="DY68" s="119"/>
      <c r="DZ68" s="119"/>
      <c r="EA68" s="119"/>
      <c r="EB68" s="119"/>
      <c r="EC68" s="119"/>
      <c r="ED68" s="119"/>
      <c r="EE68" s="119"/>
      <c r="EF68" s="119"/>
      <c r="EG68" s="119"/>
      <c r="EH68" s="119"/>
      <c r="EI68" s="119"/>
      <c r="EJ68" s="119"/>
      <c r="EK68" s="119"/>
      <c r="EL68" s="119"/>
      <c r="EM68" s="119"/>
      <c r="EN68" s="119"/>
      <c r="EO68" s="119"/>
      <c r="EP68" s="119"/>
      <c r="EQ68" s="119"/>
      <c r="ER68" s="119"/>
      <c r="ES68" s="119"/>
      <c r="ET68" s="119"/>
      <c r="EU68" s="119"/>
      <c r="EV68" s="119"/>
      <c r="EW68" s="119"/>
      <c r="EX68" s="119"/>
      <c r="EY68" s="119"/>
      <c r="EZ68" s="119"/>
      <c r="FA68" s="119"/>
      <c r="FB68" s="119"/>
      <c r="FC68" s="119"/>
      <c r="FD68" s="119"/>
      <c r="FE68" s="119"/>
      <c r="FF68" s="119"/>
      <c r="FG68" s="119"/>
      <c r="FH68" s="119"/>
      <c r="FI68" s="119"/>
      <c r="FJ68" s="119"/>
      <c r="FK68" s="119"/>
      <c r="FL68" s="119"/>
      <c r="FM68" s="119"/>
      <c r="FN68" s="119"/>
      <c r="FO68" s="119"/>
      <c r="FP68" s="119"/>
      <c r="FQ68" s="119"/>
      <c r="FR68" s="119"/>
      <c r="FS68" s="119"/>
      <c r="FT68" s="119"/>
      <c r="FU68" s="119"/>
      <c r="FV68" s="119"/>
      <c r="FW68" s="119"/>
      <c r="FX68" s="119"/>
      <c r="FY68" s="119"/>
      <c r="FZ68" s="119"/>
      <c r="GA68" s="119"/>
      <c r="GB68" s="119"/>
      <c r="GC68" s="119"/>
      <c r="GD68" s="119"/>
      <c r="GE68" s="119"/>
      <c r="GF68" s="119"/>
      <c r="GG68" s="119"/>
      <c r="GH68" s="119"/>
      <c r="GI68" s="119"/>
      <c r="GJ68" s="119"/>
      <c r="GK68" s="119"/>
      <c r="GL68" s="119"/>
      <c r="GM68" s="119"/>
      <c r="GN68" s="119"/>
      <c r="GO68" s="119"/>
      <c r="GP68" s="119"/>
      <c r="GQ68" s="119"/>
      <c r="GR68" s="119"/>
      <c r="GS68" s="119"/>
      <c r="GT68" s="119"/>
      <c r="GU68" s="119"/>
      <c r="GV68" s="119"/>
      <c r="GW68" s="119"/>
      <c r="GX68" s="119"/>
      <c r="GY68" s="119"/>
      <c r="GZ68" s="119"/>
      <c r="HA68" s="119"/>
      <c r="HB68" s="119"/>
      <c r="HC68" s="119"/>
      <c r="HD68" s="119"/>
      <c r="HE68" s="119"/>
      <c r="HF68" s="119"/>
      <c r="HG68" s="119"/>
      <c r="HH68" s="119"/>
      <c r="HI68" s="119"/>
      <c r="HJ68" s="119"/>
      <c r="HK68" s="119"/>
      <c r="HL68" s="119"/>
      <c r="HM68" s="119"/>
      <c r="HN68" s="119"/>
      <c r="HO68" s="119"/>
      <c r="HP68" s="119"/>
      <c r="HQ68" s="119"/>
      <c r="HR68" s="119"/>
      <c r="HS68" s="119"/>
      <c r="HT68" s="119"/>
      <c r="HU68" s="119"/>
      <c r="HV68" s="119"/>
      <c r="HW68" s="119"/>
      <c r="HX68" s="119"/>
      <c r="HY68" s="119"/>
      <c r="HZ68" s="119"/>
      <c r="IA68" s="119"/>
      <c r="IB68" s="119"/>
      <c r="IC68" s="119"/>
      <c r="ID68" s="119"/>
      <c r="IE68" s="119"/>
      <c r="IF68" s="119"/>
      <c r="IG68" s="119"/>
      <c r="IH68" s="119"/>
      <c r="II68" s="119"/>
      <c r="IJ68" s="119"/>
      <c r="IK68" s="119"/>
      <c r="IL68" s="119"/>
      <c r="IM68" s="119"/>
      <c r="IN68" s="119"/>
      <c r="IO68" s="119"/>
      <c r="IP68" s="119"/>
      <c r="IQ68" s="119"/>
      <c r="IR68" s="119"/>
    </row>
    <row r="69" spans="1:252">
      <c r="A69" s="90">
        <v>59</v>
      </c>
      <c r="B69" s="91" t="str">
        <f>'[4]ИТОГ!'!$AP66</f>
        <v>Александрова Александра</v>
      </c>
      <c r="C69" s="91">
        <f>'[4]ИТОГ!'!$AQ66</f>
        <v>0</v>
      </c>
      <c r="D69" s="91" t="str">
        <f>'[4]ИТОГ!'!$AT66</f>
        <v>б/р</v>
      </c>
      <c r="E69" s="91" t="str">
        <f>'[4]ИТОГ!'!$AU66</f>
        <v>ж</v>
      </c>
      <c r="F69" s="189">
        <f>'[4]ИТОГ!'!$AX66</f>
        <v>44344</v>
      </c>
      <c r="G69" s="91" t="s">
        <v>255</v>
      </c>
      <c r="H69" s="94" t="s">
        <v>28</v>
      </c>
      <c r="I69" s="91" t="str">
        <f>'[4]ИТОГ!'!$AY66</f>
        <v>НАДО!!!</v>
      </c>
      <c r="J69" s="95"/>
      <c r="K69" s="97"/>
      <c r="L69" s="97"/>
      <c r="M69" s="98"/>
      <c r="N69" s="97"/>
      <c r="O69" s="97"/>
      <c r="P69" s="97"/>
      <c r="Q69" s="97"/>
      <c r="R69" s="97" t="s">
        <v>256</v>
      </c>
      <c r="S69" s="97"/>
      <c r="T69" s="99"/>
      <c r="U69" s="99"/>
      <c r="V69" s="97"/>
      <c r="W69" s="102"/>
      <c r="X69" s="102"/>
      <c r="Y69" s="102"/>
      <c r="Z69" s="100"/>
      <c r="AA69" s="100"/>
      <c r="AB69" s="100"/>
      <c r="AC69" s="102"/>
      <c r="AD69" s="102"/>
      <c r="AE69" s="100"/>
      <c r="AF69" s="102"/>
      <c r="AG69" s="94" t="s">
        <v>359</v>
      </c>
      <c r="AH69" s="101"/>
      <c r="AI69" s="102"/>
      <c r="AJ69" s="103" t="s">
        <v>364</v>
      </c>
      <c r="AK69" s="68"/>
      <c r="AL69" s="119"/>
      <c r="AM69" s="119"/>
      <c r="AN69" s="119"/>
      <c r="AO69" s="119"/>
      <c r="AP69" s="119"/>
      <c r="AQ69" s="119"/>
      <c r="AR69" s="119"/>
      <c r="AS69" s="119"/>
      <c r="AT69" s="119"/>
      <c r="AU69" s="119"/>
      <c r="AV69" s="119"/>
      <c r="AW69" s="119"/>
      <c r="AX69" s="119"/>
      <c r="AY69" s="119"/>
      <c r="AZ69" s="119"/>
      <c r="BA69" s="119"/>
      <c r="BB69" s="119"/>
      <c r="BC69" s="119"/>
      <c r="BD69" s="119"/>
      <c r="BE69" s="119"/>
      <c r="BF69" s="119"/>
      <c r="BG69" s="119"/>
      <c r="BH69" s="119"/>
      <c r="BI69" s="119"/>
      <c r="BJ69" s="119"/>
      <c r="BK69" s="119"/>
      <c r="BL69" s="119"/>
      <c r="BM69" s="119"/>
      <c r="BN69" s="119"/>
      <c r="BO69" s="119"/>
      <c r="BP69" s="119"/>
      <c r="BQ69" s="119"/>
      <c r="BR69" s="119"/>
      <c r="BS69" s="119"/>
      <c r="BT69" s="119"/>
      <c r="BU69" s="119"/>
      <c r="BV69" s="119"/>
      <c r="BW69" s="119"/>
      <c r="BX69" s="119"/>
      <c r="BY69" s="119"/>
      <c r="BZ69" s="119"/>
      <c r="CA69" s="119"/>
      <c r="CB69" s="119"/>
      <c r="CC69" s="119"/>
      <c r="CD69" s="119"/>
      <c r="CE69" s="119"/>
      <c r="CF69" s="119"/>
      <c r="CG69" s="119"/>
      <c r="CH69" s="119"/>
      <c r="CI69" s="119"/>
      <c r="CJ69" s="119"/>
      <c r="CK69" s="119"/>
      <c r="CL69" s="119"/>
      <c r="CM69" s="119"/>
      <c r="CN69" s="119"/>
      <c r="CO69" s="119"/>
      <c r="CP69" s="119"/>
      <c r="CQ69" s="119"/>
      <c r="CR69" s="119"/>
      <c r="CS69" s="119"/>
      <c r="CT69" s="119"/>
      <c r="CU69" s="119"/>
      <c r="CV69" s="119"/>
      <c r="CW69" s="119"/>
      <c r="CX69" s="119"/>
      <c r="CY69" s="119"/>
      <c r="CZ69" s="119"/>
      <c r="DA69" s="119"/>
      <c r="DB69" s="119"/>
      <c r="DC69" s="119"/>
      <c r="DD69" s="119"/>
      <c r="DE69" s="119"/>
      <c r="DF69" s="119"/>
      <c r="DG69" s="119"/>
      <c r="DH69" s="119"/>
      <c r="DI69" s="119"/>
      <c r="DJ69" s="119"/>
      <c r="DK69" s="119"/>
      <c r="DL69" s="119"/>
      <c r="DM69" s="119"/>
      <c r="DN69" s="119"/>
      <c r="DO69" s="119"/>
      <c r="DP69" s="119"/>
      <c r="DQ69" s="119"/>
      <c r="DR69" s="119"/>
      <c r="DS69" s="119"/>
      <c r="DT69" s="119"/>
      <c r="DU69" s="119"/>
      <c r="DV69" s="119"/>
      <c r="DW69" s="119"/>
      <c r="DX69" s="119"/>
      <c r="DY69" s="119"/>
      <c r="DZ69" s="119"/>
      <c r="EA69" s="119"/>
      <c r="EB69" s="119"/>
      <c r="EC69" s="119"/>
      <c r="ED69" s="119"/>
      <c r="EE69" s="119"/>
      <c r="EF69" s="119"/>
      <c r="EG69" s="119"/>
      <c r="EH69" s="119"/>
      <c r="EI69" s="119"/>
      <c r="EJ69" s="119"/>
      <c r="EK69" s="119"/>
      <c r="EL69" s="119"/>
      <c r="EM69" s="119"/>
      <c r="EN69" s="119"/>
      <c r="EO69" s="119"/>
      <c r="EP69" s="119"/>
      <c r="EQ69" s="119"/>
      <c r="ER69" s="119"/>
      <c r="ES69" s="119"/>
      <c r="ET69" s="119"/>
      <c r="EU69" s="119"/>
      <c r="EV69" s="119"/>
      <c r="EW69" s="119"/>
      <c r="EX69" s="119"/>
      <c r="EY69" s="119"/>
      <c r="EZ69" s="119"/>
      <c r="FA69" s="119"/>
      <c r="FB69" s="119"/>
      <c r="FC69" s="119"/>
      <c r="FD69" s="119"/>
      <c r="FE69" s="119"/>
      <c r="FF69" s="119"/>
      <c r="FG69" s="119"/>
      <c r="FH69" s="119"/>
      <c r="FI69" s="119"/>
      <c r="FJ69" s="119"/>
      <c r="FK69" s="119"/>
      <c r="FL69" s="119"/>
      <c r="FM69" s="119"/>
      <c r="FN69" s="119"/>
      <c r="FO69" s="119"/>
      <c r="FP69" s="119"/>
      <c r="FQ69" s="119"/>
      <c r="FR69" s="119"/>
      <c r="FS69" s="119"/>
      <c r="FT69" s="119"/>
      <c r="FU69" s="119"/>
      <c r="FV69" s="119"/>
      <c r="FW69" s="119"/>
      <c r="FX69" s="119"/>
      <c r="FY69" s="119"/>
      <c r="FZ69" s="119"/>
      <c r="GA69" s="119"/>
      <c r="GB69" s="119"/>
      <c r="GC69" s="119"/>
      <c r="GD69" s="119"/>
      <c r="GE69" s="119"/>
      <c r="GF69" s="119"/>
      <c r="GG69" s="119"/>
      <c r="GH69" s="119"/>
      <c r="GI69" s="119"/>
      <c r="GJ69" s="119"/>
      <c r="GK69" s="119"/>
      <c r="GL69" s="119"/>
      <c r="GM69" s="119"/>
      <c r="GN69" s="119"/>
      <c r="GO69" s="119"/>
      <c r="GP69" s="119"/>
      <c r="GQ69" s="119"/>
      <c r="GR69" s="119"/>
      <c r="GS69" s="119"/>
      <c r="GT69" s="119"/>
      <c r="GU69" s="119"/>
      <c r="GV69" s="119"/>
      <c r="GW69" s="119"/>
      <c r="GX69" s="119"/>
      <c r="GY69" s="119"/>
      <c r="GZ69" s="119"/>
      <c r="HA69" s="119"/>
      <c r="HB69" s="119"/>
      <c r="HC69" s="119"/>
      <c r="HD69" s="119"/>
      <c r="HE69" s="119"/>
      <c r="HF69" s="119"/>
      <c r="HG69" s="119"/>
      <c r="HH69" s="119"/>
      <c r="HI69" s="119"/>
      <c r="HJ69" s="119"/>
      <c r="HK69" s="119"/>
      <c r="HL69" s="119"/>
      <c r="HM69" s="119"/>
      <c r="HN69" s="119"/>
      <c r="HO69" s="119"/>
      <c r="HP69" s="119"/>
      <c r="HQ69" s="119"/>
      <c r="HR69" s="119"/>
      <c r="HS69" s="119"/>
      <c r="HT69" s="119"/>
      <c r="HU69" s="119"/>
      <c r="HV69" s="119"/>
      <c r="HW69" s="119"/>
      <c r="HX69" s="119"/>
      <c r="HY69" s="119"/>
      <c r="HZ69" s="119"/>
      <c r="IA69" s="119"/>
      <c r="IB69" s="119"/>
      <c r="IC69" s="119"/>
      <c r="ID69" s="119"/>
      <c r="IE69" s="119"/>
      <c r="IF69" s="119"/>
      <c r="IG69" s="119"/>
      <c r="IH69" s="119"/>
      <c r="II69" s="119"/>
      <c r="IJ69" s="119"/>
      <c r="IK69" s="119"/>
      <c r="IL69" s="119"/>
      <c r="IM69" s="119"/>
      <c r="IN69" s="119"/>
      <c r="IO69" s="119"/>
      <c r="IP69" s="119"/>
      <c r="IQ69" s="119"/>
      <c r="IR69" s="119"/>
    </row>
    <row r="70" spans="1:252" s="68" customFormat="1">
      <c r="A70" s="90">
        <v>60</v>
      </c>
      <c r="B70" s="91" t="str">
        <f>'[4]ИТОГ!'!$AP67</f>
        <v>Александрова Алена</v>
      </c>
      <c r="C70" s="91">
        <f>'[4]ИТОГ!'!$AQ67</f>
        <v>0</v>
      </c>
      <c r="D70" s="91">
        <f>'[4]ИТОГ!'!$AT67</f>
        <v>3</v>
      </c>
      <c r="E70" s="91" t="str">
        <f>'[4]ИТОГ!'!$AU67</f>
        <v>ж</v>
      </c>
      <c r="F70" s="189">
        <f>'[4]ИТОГ!'!$AX67</f>
        <v>45778</v>
      </c>
      <c r="G70" s="91" t="s">
        <v>255</v>
      </c>
      <c r="H70" s="94" t="s">
        <v>28</v>
      </c>
      <c r="I70" s="91" t="str">
        <f>'[4]ИТОГ!'!$AY67</f>
        <v>НАДО!!!</v>
      </c>
      <c r="J70" s="95"/>
      <c r="K70" s="97"/>
      <c r="L70" s="97"/>
      <c r="M70" s="98"/>
      <c r="N70" s="97"/>
      <c r="O70" s="97"/>
      <c r="P70" s="97"/>
      <c r="Q70" s="97"/>
      <c r="R70" s="97"/>
      <c r="S70" s="97"/>
      <c r="T70" s="99"/>
      <c r="U70" s="99"/>
      <c r="V70" s="108" t="s">
        <v>256</v>
      </c>
      <c r="W70" s="102"/>
      <c r="X70" s="100" t="s">
        <v>256</v>
      </c>
      <c r="Y70" s="102"/>
      <c r="Z70" s="100"/>
      <c r="AA70" s="100"/>
      <c r="AB70" s="100"/>
      <c r="AC70" s="102"/>
      <c r="AD70" s="102"/>
      <c r="AE70" s="100"/>
      <c r="AF70" s="102"/>
      <c r="AG70" s="94" t="s">
        <v>365</v>
      </c>
      <c r="AH70" s="101" t="s">
        <v>366</v>
      </c>
      <c r="AI70" s="100"/>
      <c r="AJ70" s="103" t="s">
        <v>367</v>
      </c>
      <c r="AL70" s="119"/>
      <c r="AM70" s="11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</row>
    <row r="71" spans="1:252">
      <c r="A71" s="90">
        <v>61</v>
      </c>
      <c r="B71" s="91" t="str">
        <f>'[4]ИТОГ!'!$AP68</f>
        <v>Александрова Карина</v>
      </c>
      <c r="C71" s="91">
        <f>'[4]ИТОГ!'!$AQ68</f>
        <v>2002</v>
      </c>
      <c r="D71" s="91" t="str">
        <f>'[4]ИТОГ!'!$AT68</f>
        <v>б/р</v>
      </c>
      <c r="E71" s="91" t="str">
        <f>'[4]ИТОГ!'!$AU68</f>
        <v>ж</v>
      </c>
      <c r="F71" s="189">
        <f>'[4]ИТОГ!'!$AX68</f>
        <v>0</v>
      </c>
      <c r="G71" s="91" t="s">
        <v>255</v>
      </c>
      <c r="H71" s="94" t="s">
        <v>28</v>
      </c>
      <c r="I71" s="91" t="str">
        <f>'[4]ИТОГ!'!$AY68</f>
        <v>ОК!</v>
      </c>
      <c r="J71" s="95" t="s">
        <v>292</v>
      </c>
      <c r="K71" s="97"/>
      <c r="L71" s="97"/>
      <c r="M71" s="98" t="s">
        <v>9</v>
      </c>
      <c r="N71" s="110" t="s">
        <v>6</v>
      </c>
      <c r="O71" s="97"/>
      <c r="P71" s="97"/>
      <c r="Q71" s="97"/>
      <c r="R71" s="97" t="s">
        <v>6</v>
      </c>
      <c r="S71" s="97"/>
      <c r="T71" s="99" t="s">
        <v>256</v>
      </c>
      <c r="U71" s="99"/>
      <c r="V71" s="108" t="s">
        <v>256</v>
      </c>
      <c r="W71" s="108"/>
      <c r="X71" s="110" t="s">
        <v>6</v>
      </c>
      <c r="Y71" s="108"/>
      <c r="Z71" s="100"/>
      <c r="AA71" s="100"/>
      <c r="AB71" s="116" t="s">
        <v>256</v>
      </c>
      <c r="AC71" s="100"/>
      <c r="AD71" s="100"/>
      <c r="AE71" s="100"/>
      <c r="AF71" s="100"/>
      <c r="AG71" s="94" t="s">
        <v>357</v>
      </c>
      <c r="AH71" s="94" t="s">
        <v>271</v>
      </c>
      <c r="AI71" s="118">
        <v>39138</v>
      </c>
      <c r="AJ71" s="103" t="s">
        <v>368</v>
      </c>
      <c r="AK71" s="68"/>
      <c r="AN71" s="120"/>
      <c r="AO71" s="120"/>
      <c r="AP71" s="120"/>
      <c r="AQ71" s="120"/>
      <c r="AR71" s="120"/>
      <c r="AS71" s="120"/>
      <c r="AT71" s="120"/>
      <c r="AU71" s="120"/>
      <c r="AV71" s="120"/>
      <c r="AW71" s="120"/>
      <c r="AX71" s="120"/>
      <c r="AY71" s="120"/>
      <c r="AZ71" s="120"/>
      <c r="BA71" s="120"/>
      <c r="BB71" s="120"/>
      <c r="BC71" s="120"/>
      <c r="BD71" s="120"/>
      <c r="BE71" s="120"/>
      <c r="BF71" s="120"/>
      <c r="BG71" s="120"/>
      <c r="BH71" s="120"/>
      <c r="BI71" s="120"/>
      <c r="BJ71" s="120"/>
      <c r="BK71" s="120"/>
      <c r="BL71" s="120"/>
      <c r="BM71" s="120"/>
      <c r="BN71" s="120"/>
      <c r="BO71" s="120"/>
      <c r="BP71" s="120"/>
      <c r="BQ71" s="120"/>
      <c r="BR71" s="120"/>
      <c r="BS71" s="120"/>
      <c r="BT71" s="120"/>
      <c r="BU71" s="120"/>
      <c r="BV71" s="120"/>
      <c r="BW71" s="120"/>
      <c r="BX71" s="120"/>
      <c r="BY71" s="120"/>
      <c r="BZ71" s="120"/>
      <c r="CA71" s="120"/>
      <c r="CB71" s="120"/>
      <c r="CC71" s="120"/>
      <c r="CD71" s="120"/>
      <c r="CE71" s="120"/>
      <c r="CF71" s="120"/>
      <c r="CG71" s="120"/>
      <c r="CH71" s="120"/>
      <c r="CI71" s="120"/>
      <c r="CJ71" s="120"/>
      <c r="CK71" s="120"/>
      <c r="CL71" s="120"/>
      <c r="CM71" s="120"/>
      <c r="CN71" s="120"/>
      <c r="CO71" s="120"/>
      <c r="CP71" s="120"/>
      <c r="CQ71" s="120"/>
      <c r="CR71" s="120"/>
      <c r="CS71" s="120"/>
      <c r="CT71" s="120"/>
      <c r="CU71" s="120"/>
      <c r="CV71" s="120"/>
      <c r="CW71" s="120"/>
      <c r="CX71" s="120"/>
      <c r="CY71" s="120"/>
      <c r="CZ71" s="120"/>
      <c r="DA71" s="120"/>
      <c r="DB71" s="120"/>
      <c r="DC71" s="120"/>
      <c r="DD71" s="120"/>
      <c r="DE71" s="120"/>
      <c r="DF71" s="120"/>
      <c r="DG71" s="120"/>
      <c r="DH71" s="120"/>
      <c r="DI71" s="120"/>
      <c r="DJ71" s="120"/>
      <c r="DK71" s="120"/>
      <c r="DL71" s="120"/>
      <c r="DM71" s="120"/>
      <c r="DN71" s="120"/>
      <c r="DO71" s="120"/>
      <c r="DP71" s="120"/>
      <c r="DQ71" s="120"/>
      <c r="DR71" s="120"/>
      <c r="DS71" s="120"/>
      <c r="DT71" s="120"/>
      <c r="DU71" s="120"/>
      <c r="DV71" s="120"/>
      <c r="DW71" s="120"/>
      <c r="DX71" s="120"/>
      <c r="DY71" s="120"/>
      <c r="DZ71" s="120"/>
      <c r="EA71" s="120"/>
      <c r="EB71" s="120"/>
      <c r="EC71" s="120"/>
      <c r="ED71" s="120"/>
      <c r="EE71" s="120"/>
      <c r="EF71" s="120"/>
      <c r="EG71" s="120"/>
      <c r="EH71" s="120"/>
      <c r="EI71" s="120"/>
      <c r="EJ71" s="120"/>
      <c r="EK71" s="120"/>
      <c r="EL71" s="120"/>
      <c r="EM71" s="120"/>
      <c r="EN71" s="120"/>
      <c r="EO71" s="120"/>
      <c r="EP71" s="120"/>
      <c r="EQ71" s="120"/>
      <c r="ER71" s="120"/>
      <c r="ES71" s="120"/>
      <c r="ET71" s="120"/>
      <c r="EU71" s="120"/>
      <c r="EV71" s="120"/>
      <c r="EW71" s="120"/>
      <c r="EX71" s="120"/>
      <c r="EY71" s="120"/>
      <c r="EZ71" s="120"/>
      <c r="FA71" s="120"/>
      <c r="FB71" s="120"/>
      <c r="FC71" s="120"/>
      <c r="FD71" s="120"/>
      <c r="FE71" s="120"/>
      <c r="FF71" s="120"/>
      <c r="FG71" s="120"/>
      <c r="FH71" s="120"/>
      <c r="FI71" s="120"/>
      <c r="FJ71" s="120"/>
      <c r="FK71" s="120"/>
      <c r="FL71" s="120"/>
      <c r="FM71" s="120"/>
      <c r="FN71" s="120"/>
      <c r="FO71" s="120"/>
      <c r="FP71" s="120"/>
      <c r="FQ71" s="120"/>
      <c r="FR71" s="120"/>
      <c r="FS71" s="120"/>
      <c r="FT71" s="120"/>
      <c r="FU71" s="120"/>
      <c r="FV71" s="120"/>
      <c r="FW71" s="120"/>
      <c r="FX71" s="120"/>
      <c r="FY71" s="120"/>
      <c r="FZ71" s="120"/>
      <c r="GA71" s="120"/>
      <c r="GB71" s="120"/>
      <c r="GC71" s="120"/>
      <c r="GD71" s="120"/>
      <c r="GE71" s="120"/>
      <c r="GF71" s="120"/>
      <c r="GG71" s="120"/>
      <c r="GH71" s="120"/>
      <c r="GI71" s="120"/>
      <c r="GJ71" s="120"/>
      <c r="GK71" s="120"/>
      <c r="GL71" s="120"/>
      <c r="GM71" s="120"/>
      <c r="GN71" s="120"/>
      <c r="GO71" s="120"/>
      <c r="GP71" s="120"/>
      <c r="GQ71" s="120"/>
      <c r="GR71" s="120"/>
      <c r="GS71" s="120"/>
      <c r="GT71" s="120"/>
      <c r="GU71" s="120"/>
      <c r="GV71" s="120"/>
      <c r="GW71" s="120"/>
      <c r="GX71" s="120"/>
      <c r="GY71" s="120"/>
      <c r="GZ71" s="120"/>
      <c r="HA71" s="120"/>
      <c r="HB71" s="120"/>
      <c r="HC71" s="120"/>
      <c r="HD71" s="120"/>
      <c r="HE71" s="120"/>
      <c r="HF71" s="120"/>
      <c r="HG71" s="120"/>
      <c r="HH71" s="120"/>
      <c r="HI71" s="120"/>
      <c r="HJ71" s="120"/>
      <c r="HK71" s="120"/>
      <c r="HL71" s="120"/>
      <c r="HM71" s="120"/>
      <c r="HN71" s="120"/>
      <c r="HO71" s="120"/>
      <c r="HP71" s="120"/>
      <c r="HQ71" s="120"/>
      <c r="HR71" s="120"/>
      <c r="HS71" s="120"/>
      <c r="HT71" s="120"/>
      <c r="HU71" s="120"/>
      <c r="HV71" s="120"/>
      <c r="HW71" s="120"/>
      <c r="HX71" s="120"/>
      <c r="HY71" s="120"/>
      <c r="HZ71" s="120"/>
      <c r="IA71" s="120"/>
      <c r="IB71" s="120"/>
      <c r="IC71" s="120"/>
      <c r="ID71" s="120"/>
      <c r="IE71" s="120"/>
      <c r="IF71" s="120"/>
      <c r="IG71" s="120"/>
      <c r="IH71" s="120"/>
      <c r="II71" s="120"/>
      <c r="IJ71" s="120"/>
      <c r="IK71" s="120"/>
      <c r="IL71" s="120"/>
      <c r="IM71" s="120"/>
      <c r="IN71" s="120"/>
      <c r="IO71" s="120"/>
      <c r="IP71" s="120"/>
      <c r="IQ71" s="120"/>
      <c r="IR71" s="120"/>
    </row>
    <row r="72" spans="1:252">
      <c r="A72" s="90">
        <v>62</v>
      </c>
      <c r="B72" s="91" t="str">
        <f>'[4]ИТОГ!'!$AP69</f>
        <v>Александрова Мария</v>
      </c>
      <c r="C72" s="91">
        <f>'[4]ИТОГ!'!$AQ69</f>
        <v>0</v>
      </c>
      <c r="D72" s="91" t="str">
        <f>'[4]ИТОГ!'!$AT69</f>
        <v>б/р</v>
      </c>
      <c r="E72" s="91" t="str">
        <f>'[4]ИТОГ!'!$AU69</f>
        <v>ж</v>
      </c>
      <c r="F72" s="189">
        <f>'[4]ИТОГ!'!$AX69</f>
        <v>0</v>
      </c>
      <c r="G72" s="91" t="s">
        <v>255</v>
      </c>
      <c r="H72" s="94" t="s">
        <v>28</v>
      </c>
      <c r="I72" s="91" t="str">
        <f>'[4]ИТОГ!'!$AY69</f>
        <v>НАДО!!!</v>
      </c>
      <c r="J72" s="95"/>
      <c r="K72" s="107"/>
      <c r="L72" s="97"/>
      <c r="M72" s="105"/>
      <c r="N72" s="107"/>
      <c r="O72" s="97"/>
      <c r="P72" s="97"/>
      <c r="Q72" s="97"/>
      <c r="R72" s="104"/>
      <c r="S72" s="104"/>
      <c r="T72" s="106"/>
      <c r="U72" s="99"/>
      <c r="V72" s="104"/>
      <c r="W72" s="108" t="s">
        <v>256</v>
      </c>
      <c r="X72" s="100"/>
      <c r="Y72" s="100"/>
      <c r="Z72" s="100"/>
      <c r="AA72" s="100"/>
      <c r="AB72" s="100" t="s">
        <v>15</v>
      </c>
      <c r="AC72" s="100"/>
      <c r="AD72" s="100" t="s">
        <v>15</v>
      </c>
      <c r="AE72" s="100"/>
      <c r="AF72" s="100" t="s">
        <v>256</v>
      </c>
      <c r="AG72" s="94" t="s">
        <v>263</v>
      </c>
      <c r="AH72" s="101" t="s">
        <v>302</v>
      </c>
      <c r="AI72" s="100"/>
      <c r="AJ72" s="103" t="s">
        <v>369</v>
      </c>
      <c r="AK72" s="68"/>
      <c r="AL72" s="120"/>
      <c r="AM72" s="120"/>
      <c r="AN72" s="120"/>
      <c r="AO72" s="120"/>
      <c r="AP72" s="120"/>
      <c r="AQ72" s="120"/>
      <c r="AR72" s="120"/>
      <c r="AS72" s="120"/>
      <c r="AT72" s="120"/>
      <c r="AU72" s="120"/>
      <c r="AV72" s="120"/>
      <c r="AW72" s="120"/>
      <c r="AX72" s="120"/>
      <c r="AY72" s="120"/>
      <c r="AZ72" s="120"/>
      <c r="BA72" s="120"/>
      <c r="BB72" s="120"/>
      <c r="BC72" s="120"/>
      <c r="BD72" s="120"/>
      <c r="BE72" s="120"/>
      <c r="BF72" s="120"/>
      <c r="BG72" s="120"/>
      <c r="BH72" s="120"/>
      <c r="BI72" s="120"/>
      <c r="BJ72" s="120"/>
      <c r="BK72" s="120"/>
      <c r="BL72" s="120"/>
      <c r="BM72" s="120"/>
      <c r="BN72" s="120"/>
      <c r="BO72" s="120"/>
      <c r="BP72" s="120"/>
      <c r="BQ72" s="120"/>
      <c r="BR72" s="120"/>
      <c r="BS72" s="120"/>
      <c r="BT72" s="120"/>
      <c r="BU72" s="120"/>
      <c r="BV72" s="120"/>
      <c r="BW72" s="120"/>
      <c r="BX72" s="120"/>
      <c r="BY72" s="120"/>
      <c r="BZ72" s="120"/>
      <c r="CA72" s="120"/>
      <c r="CB72" s="120"/>
      <c r="CC72" s="120"/>
      <c r="CD72" s="120"/>
      <c r="CE72" s="120"/>
      <c r="CF72" s="120"/>
      <c r="CG72" s="120"/>
      <c r="CH72" s="120"/>
      <c r="CI72" s="120"/>
      <c r="CJ72" s="120"/>
      <c r="CK72" s="120"/>
      <c r="CL72" s="120"/>
      <c r="CM72" s="120"/>
      <c r="CN72" s="120"/>
      <c r="CO72" s="120"/>
      <c r="CP72" s="120"/>
      <c r="CQ72" s="120"/>
      <c r="CR72" s="120"/>
      <c r="CS72" s="120"/>
      <c r="CT72" s="120"/>
      <c r="CU72" s="120"/>
      <c r="CV72" s="120"/>
      <c r="CW72" s="120"/>
      <c r="CX72" s="120"/>
      <c r="CY72" s="120"/>
      <c r="CZ72" s="120"/>
      <c r="DA72" s="120"/>
      <c r="DB72" s="120"/>
      <c r="DC72" s="120"/>
      <c r="DD72" s="120"/>
      <c r="DE72" s="120"/>
      <c r="DF72" s="120"/>
      <c r="DG72" s="120"/>
      <c r="DH72" s="120"/>
      <c r="DI72" s="120"/>
      <c r="DJ72" s="120"/>
      <c r="DK72" s="120"/>
      <c r="DL72" s="120"/>
      <c r="DM72" s="120"/>
      <c r="DN72" s="120"/>
      <c r="DO72" s="120"/>
      <c r="DP72" s="120"/>
      <c r="DQ72" s="120"/>
      <c r="DR72" s="120"/>
      <c r="DS72" s="120"/>
      <c r="DT72" s="120"/>
      <c r="DU72" s="120"/>
      <c r="DV72" s="120"/>
      <c r="DW72" s="120"/>
      <c r="DX72" s="120"/>
      <c r="DY72" s="120"/>
      <c r="DZ72" s="120"/>
      <c r="EA72" s="120"/>
      <c r="EB72" s="120"/>
      <c r="EC72" s="120"/>
      <c r="ED72" s="120"/>
      <c r="EE72" s="120"/>
      <c r="EF72" s="120"/>
      <c r="EG72" s="120"/>
      <c r="EH72" s="120"/>
      <c r="EI72" s="120"/>
      <c r="EJ72" s="120"/>
      <c r="EK72" s="120"/>
      <c r="EL72" s="120"/>
      <c r="EM72" s="120"/>
      <c r="EN72" s="120"/>
      <c r="EO72" s="120"/>
      <c r="EP72" s="120"/>
      <c r="EQ72" s="120"/>
      <c r="ER72" s="120"/>
      <c r="ES72" s="120"/>
      <c r="ET72" s="120"/>
      <c r="EU72" s="120"/>
      <c r="EV72" s="120"/>
      <c r="EW72" s="120"/>
      <c r="EX72" s="120"/>
      <c r="EY72" s="120"/>
      <c r="EZ72" s="120"/>
      <c r="FA72" s="120"/>
      <c r="FB72" s="120"/>
      <c r="FC72" s="120"/>
      <c r="FD72" s="120"/>
      <c r="FE72" s="120"/>
      <c r="FF72" s="120"/>
      <c r="FG72" s="120"/>
      <c r="FH72" s="120"/>
      <c r="FI72" s="120"/>
      <c r="FJ72" s="120"/>
      <c r="FK72" s="120"/>
      <c r="FL72" s="120"/>
      <c r="FM72" s="120"/>
      <c r="FN72" s="120"/>
      <c r="FO72" s="120"/>
      <c r="FP72" s="120"/>
      <c r="FQ72" s="120"/>
      <c r="FR72" s="120"/>
      <c r="FS72" s="120"/>
      <c r="FT72" s="120"/>
      <c r="FU72" s="120"/>
      <c r="FV72" s="120"/>
      <c r="FW72" s="120"/>
      <c r="FX72" s="120"/>
      <c r="FY72" s="120"/>
      <c r="FZ72" s="120"/>
      <c r="GA72" s="120"/>
      <c r="GB72" s="120"/>
      <c r="GC72" s="120"/>
      <c r="GD72" s="120"/>
      <c r="GE72" s="120"/>
      <c r="GF72" s="120"/>
      <c r="GG72" s="120"/>
      <c r="GH72" s="120"/>
      <c r="GI72" s="120"/>
      <c r="GJ72" s="120"/>
      <c r="GK72" s="120"/>
      <c r="GL72" s="120"/>
      <c r="GM72" s="120"/>
      <c r="GN72" s="120"/>
      <c r="GO72" s="120"/>
      <c r="GP72" s="120"/>
      <c r="GQ72" s="120"/>
      <c r="GR72" s="120"/>
      <c r="GS72" s="120"/>
      <c r="GT72" s="120"/>
      <c r="GU72" s="120"/>
      <c r="GV72" s="120"/>
      <c r="GW72" s="120"/>
      <c r="GX72" s="120"/>
      <c r="GY72" s="120"/>
      <c r="GZ72" s="120"/>
      <c r="HA72" s="120"/>
      <c r="HB72" s="120"/>
      <c r="HC72" s="120"/>
      <c r="HD72" s="120"/>
      <c r="HE72" s="120"/>
      <c r="HF72" s="120"/>
      <c r="HG72" s="120"/>
      <c r="HH72" s="120"/>
      <c r="HI72" s="120"/>
      <c r="HJ72" s="120"/>
      <c r="HK72" s="120"/>
      <c r="HL72" s="120"/>
      <c r="HM72" s="120"/>
      <c r="HN72" s="120"/>
      <c r="HO72" s="120"/>
      <c r="HP72" s="120"/>
      <c r="HQ72" s="120"/>
      <c r="HR72" s="120"/>
      <c r="HS72" s="120"/>
      <c r="HT72" s="120"/>
      <c r="HU72" s="120"/>
      <c r="HV72" s="120"/>
      <c r="HW72" s="120"/>
      <c r="HX72" s="120"/>
      <c r="HY72" s="120"/>
      <c r="HZ72" s="120"/>
      <c r="IA72" s="120"/>
      <c r="IB72" s="120"/>
      <c r="IC72" s="120"/>
      <c r="ID72" s="120"/>
      <c r="IE72" s="120"/>
      <c r="IF72" s="120"/>
      <c r="IG72" s="120"/>
      <c r="IH72" s="120"/>
      <c r="II72" s="120"/>
      <c r="IJ72" s="120"/>
      <c r="IK72" s="120"/>
      <c r="IL72" s="120"/>
      <c r="IM72" s="120"/>
      <c r="IN72" s="120"/>
      <c r="IO72" s="120"/>
      <c r="IP72" s="120"/>
      <c r="IQ72" s="120"/>
      <c r="IR72" s="120"/>
    </row>
    <row r="73" spans="1:252">
      <c r="A73" s="90">
        <v>63</v>
      </c>
      <c r="B73" s="91" t="str">
        <f>'[4]ИТОГ!'!$AP70</f>
        <v>Александрова Софья</v>
      </c>
      <c r="C73" s="91">
        <f>'[4]ИТОГ!'!$AQ70</f>
        <v>1998</v>
      </c>
      <c r="D73" s="91" t="str">
        <f>'[4]ИТОГ!'!$AT70</f>
        <v>б/р</v>
      </c>
      <c r="E73" s="91" t="str">
        <f>'[4]ИТОГ!'!$AU70</f>
        <v>ж</v>
      </c>
      <c r="F73" s="189">
        <f>'[4]ИТОГ!'!$AX70</f>
        <v>42869</v>
      </c>
      <c r="G73" s="91" t="s">
        <v>255</v>
      </c>
      <c r="H73" s="94" t="s">
        <v>28</v>
      </c>
      <c r="I73" s="91" t="str">
        <f>'[4]ИТОГ!'!$AY70</f>
        <v>ОК!</v>
      </c>
      <c r="J73" s="95"/>
      <c r="K73" s="97"/>
      <c r="L73" s="97" t="s">
        <v>9</v>
      </c>
      <c r="M73" s="98"/>
      <c r="N73" s="97"/>
      <c r="O73" s="97"/>
      <c r="P73" s="97"/>
      <c r="Q73" s="97"/>
      <c r="R73" s="97" t="s">
        <v>256</v>
      </c>
      <c r="S73" s="97"/>
      <c r="T73" s="99" t="s">
        <v>256</v>
      </c>
      <c r="U73" s="99"/>
      <c r="V73" s="108" t="s">
        <v>256</v>
      </c>
      <c r="W73" s="108" t="s">
        <v>256</v>
      </c>
      <c r="X73" s="100" t="s">
        <v>256</v>
      </c>
      <c r="Y73" s="108" t="s">
        <v>256</v>
      </c>
      <c r="Z73" s="100"/>
      <c r="AA73" s="100"/>
      <c r="AB73" s="100" t="s">
        <v>256</v>
      </c>
      <c r="AC73" s="100"/>
      <c r="AD73" s="100"/>
      <c r="AE73" s="100"/>
      <c r="AF73" s="100"/>
      <c r="AG73" s="94" t="s">
        <v>370</v>
      </c>
      <c r="AH73" s="94" t="s">
        <v>268</v>
      </c>
      <c r="AI73" s="102"/>
      <c r="AJ73" s="103" t="s">
        <v>371</v>
      </c>
      <c r="AK73" s="68"/>
      <c r="AL73" s="120"/>
      <c r="AM73" s="120"/>
    </row>
    <row r="74" spans="1:252" s="68" customFormat="1">
      <c r="A74" s="90">
        <v>64</v>
      </c>
      <c r="B74" s="91" t="str">
        <f>'[4]ИТОГ!'!$AP71</f>
        <v>Александрович Диана</v>
      </c>
      <c r="C74" s="91">
        <f>'[4]ИТОГ!'!$AQ71</f>
        <v>2002</v>
      </c>
      <c r="D74" s="91" t="str">
        <f>'[4]ИТОГ!'!$AT71</f>
        <v>б/р</v>
      </c>
      <c r="E74" s="91" t="str">
        <f>'[4]ИТОГ!'!$AU71</f>
        <v>ж</v>
      </c>
      <c r="F74" s="189">
        <f>'[4]ИТОГ!'!$AX71</f>
        <v>44527</v>
      </c>
      <c r="G74" s="91" t="s">
        <v>255</v>
      </c>
      <c r="H74" s="94" t="s">
        <v>28</v>
      </c>
      <c r="I74" s="91" t="str">
        <f>'[4]ИТОГ!'!$AY71</f>
        <v>ОК!</v>
      </c>
      <c r="J74" s="95"/>
      <c r="K74" s="121"/>
      <c r="L74" s="97"/>
      <c r="M74" s="114"/>
      <c r="N74" s="121"/>
      <c r="O74" s="97"/>
      <c r="P74" s="97"/>
      <c r="Q74" s="97"/>
      <c r="R74" s="115"/>
      <c r="S74" s="115"/>
      <c r="T74" s="113"/>
      <c r="U74" s="99"/>
      <c r="V74" s="115"/>
      <c r="W74" s="108"/>
      <c r="X74" s="108"/>
      <c r="Y74" s="108"/>
      <c r="Z74" s="100" t="s">
        <v>17</v>
      </c>
      <c r="AA74" s="100"/>
      <c r="AB74" s="108"/>
      <c r="AC74" s="108"/>
      <c r="AD74" s="108"/>
      <c r="AE74" s="100" t="s">
        <v>15</v>
      </c>
      <c r="AF74" s="108"/>
      <c r="AG74" s="94" t="s">
        <v>310</v>
      </c>
      <c r="AH74" s="101" t="s">
        <v>372</v>
      </c>
      <c r="AI74" s="102"/>
      <c r="AJ74" s="103" t="s">
        <v>373</v>
      </c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</row>
    <row r="75" spans="1:252">
      <c r="A75" s="90">
        <v>65</v>
      </c>
      <c r="B75" s="91" t="str">
        <f>'[4]ИТОГ!'!$AP72</f>
        <v>Алексанян Лиана</v>
      </c>
      <c r="C75" s="91">
        <f>'[4]ИТОГ!'!$AQ72</f>
        <v>2005</v>
      </c>
      <c r="D75" s="91" t="str">
        <f>'[4]ИТОГ!'!$AT72</f>
        <v>б/р</v>
      </c>
      <c r="E75" s="91" t="str">
        <f>'[4]ИТОГ!'!$AU72</f>
        <v>ж</v>
      </c>
      <c r="F75" s="189">
        <f>'[4]ИТОГ!'!$AX72</f>
        <v>0</v>
      </c>
      <c r="G75" s="91" t="s">
        <v>255</v>
      </c>
      <c r="H75" s="94" t="s">
        <v>28</v>
      </c>
      <c r="I75" s="91" t="str">
        <f>'[4]ИТОГ!'!$AY72</f>
        <v>НАДО!!!</v>
      </c>
      <c r="J75" s="95"/>
      <c r="K75" s="107"/>
      <c r="L75" s="97" t="s">
        <v>17</v>
      </c>
      <c r="M75" s="105"/>
      <c r="N75" s="107"/>
      <c r="O75" s="97" t="s">
        <v>15</v>
      </c>
      <c r="P75" s="97" t="s">
        <v>15</v>
      </c>
      <c r="Q75" s="97" t="s">
        <v>15</v>
      </c>
      <c r="R75" s="104" t="s">
        <v>17</v>
      </c>
      <c r="S75" s="104"/>
      <c r="T75" s="106"/>
      <c r="U75" s="99" t="s">
        <v>13</v>
      </c>
      <c r="V75" s="100" t="s">
        <v>15</v>
      </c>
      <c r="W75" s="100" t="s">
        <v>15</v>
      </c>
      <c r="X75" s="100" t="s">
        <v>15</v>
      </c>
      <c r="Y75" s="100"/>
      <c r="Z75" s="100" t="s">
        <v>15</v>
      </c>
      <c r="AA75" s="100"/>
      <c r="AB75" s="100" t="s">
        <v>13</v>
      </c>
      <c r="AC75" s="100"/>
      <c r="AD75" s="100" t="s">
        <v>15</v>
      </c>
      <c r="AE75" s="100" t="s">
        <v>13</v>
      </c>
      <c r="AF75" s="100" t="s">
        <v>13</v>
      </c>
      <c r="AG75" s="94" t="s">
        <v>310</v>
      </c>
      <c r="AH75" s="101" t="s">
        <v>374</v>
      </c>
      <c r="AI75" s="102"/>
      <c r="AJ75" s="103" t="s">
        <v>375</v>
      </c>
      <c r="AK75" s="68"/>
    </row>
    <row r="76" spans="1:252">
      <c r="A76" s="90">
        <v>66</v>
      </c>
      <c r="B76" s="91" t="str">
        <f>'[4]ИТОГ!'!$AP73</f>
        <v>Алексашина Мария</v>
      </c>
      <c r="C76" s="91">
        <f>'[4]ИТОГ!'!$AQ73</f>
        <v>2010</v>
      </c>
      <c r="D76" s="91" t="str">
        <f>'[4]ИТОГ!'!$AT73</f>
        <v>б/р</v>
      </c>
      <c r="E76" s="91" t="str">
        <f>'[4]ИТОГ!'!$AU73</f>
        <v>ж</v>
      </c>
      <c r="F76" s="189">
        <f>'[4]ИТОГ!'!$AX73</f>
        <v>0</v>
      </c>
      <c r="G76" s="91" t="s">
        <v>255</v>
      </c>
      <c r="H76" s="94" t="s">
        <v>28</v>
      </c>
      <c r="I76" s="91" t="str">
        <f>'[4]ИТОГ!'!$AY73</f>
        <v>ОК!</v>
      </c>
      <c r="J76" s="95"/>
      <c r="K76" s="104"/>
      <c r="L76" s="97"/>
      <c r="M76" s="105"/>
      <c r="N76" s="104"/>
      <c r="O76" s="97"/>
      <c r="P76" s="97"/>
      <c r="Q76" s="97"/>
      <c r="R76" s="104"/>
      <c r="S76" s="104"/>
      <c r="T76" s="106"/>
      <c r="U76" s="99"/>
      <c r="V76" s="104"/>
      <c r="W76" s="100"/>
      <c r="X76" s="100"/>
      <c r="Y76" s="100"/>
      <c r="Z76" s="100"/>
      <c r="AA76" s="100"/>
      <c r="AB76" s="100"/>
      <c r="AC76" s="100"/>
      <c r="AD76" s="100"/>
      <c r="AE76" s="100"/>
      <c r="AF76" s="100" t="s">
        <v>256</v>
      </c>
      <c r="AG76" s="94"/>
      <c r="AH76" s="101"/>
      <c r="AI76" s="102"/>
      <c r="AJ76" s="103" t="s">
        <v>376</v>
      </c>
      <c r="AK76" s="68"/>
    </row>
    <row r="77" spans="1:252">
      <c r="A77" s="90">
        <v>67</v>
      </c>
      <c r="B77" s="91" t="str">
        <f>'[4]ИТОГ!'!$AP74</f>
        <v>Алексеев Артём</v>
      </c>
      <c r="C77" s="91">
        <f>'[4]ИТОГ!'!$AQ74</f>
        <v>2010</v>
      </c>
      <c r="D77" s="91" t="str">
        <f>'[4]ИТОГ!'!$AT74</f>
        <v>б/р</v>
      </c>
      <c r="E77" s="91" t="str">
        <f>'[4]ИТОГ!'!$AU74</f>
        <v>м</v>
      </c>
      <c r="F77" s="189">
        <f>'[4]ИТОГ!'!$AX74</f>
        <v>0</v>
      </c>
      <c r="G77" s="91" t="s">
        <v>255</v>
      </c>
      <c r="H77" s="94" t="s">
        <v>28</v>
      </c>
      <c r="I77" s="91" t="str">
        <f>'[4]ИТОГ!'!$AY74</f>
        <v>ОК!</v>
      </c>
      <c r="J77" s="95"/>
      <c r="K77" s="107"/>
      <c r="L77" s="97"/>
      <c r="M77" s="105"/>
      <c r="N77" s="107"/>
      <c r="O77" s="97"/>
      <c r="P77" s="97"/>
      <c r="Q77" s="97"/>
      <c r="R77" s="104" t="s">
        <v>256</v>
      </c>
      <c r="S77" s="104"/>
      <c r="T77" s="106"/>
      <c r="U77" s="99"/>
      <c r="V77" s="104"/>
      <c r="W77" s="100"/>
      <c r="X77" s="100"/>
      <c r="Y77" s="100"/>
      <c r="Z77" s="100"/>
      <c r="AA77" s="100"/>
      <c r="AB77" s="100" t="s">
        <v>256</v>
      </c>
      <c r="AC77" s="100"/>
      <c r="AD77" s="100"/>
      <c r="AE77" s="100"/>
      <c r="AF77" s="100"/>
      <c r="AG77" s="94" t="s">
        <v>377</v>
      </c>
      <c r="AH77" s="101"/>
      <c r="AI77" s="102"/>
      <c r="AJ77" s="103" t="s">
        <v>378</v>
      </c>
      <c r="AK77" s="68"/>
    </row>
    <row r="78" spans="1:252">
      <c r="A78" s="90">
        <v>68</v>
      </c>
      <c r="B78" s="91" t="str">
        <f>'[4]ИТОГ!'!$AP75</f>
        <v>Алексеев Владимир</v>
      </c>
      <c r="C78" s="91">
        <f>'[4]ИТОГ!'!$AQ75</f>
        <v>1980</v>
      </c>
      <c r="D78" s="91" t="str">
        <f>'[4]ИТОГ!'!$AT75</f>
        <v>б/р</v>
      </c>
      <c r="E78" s="91" t="str">
        <f>'[4]ИТОГ!'!$AU75</f>
        <v>м</v>
      </c>
      <c r="F78" s="189">
        <f>'[4]ИТОГ!'!$AX75</f>
        <v>43716</v>
      </c>
      <c r="G78" s="91" t="s">
        <v>255</v>
      </c>
      <c r="H78" s="94" t="s">
        <v>28</v>
      </c>
      <c r="I78" s="91" t="str">
        <f>'[4]ИТОГ!'!$AY75</f>
        <v>ОК!</v>
      </c>
      <c r="J78" s="95"/>
      <c r="K78" s="115"/>
      <c r="L78" s="97"/>
      <c r="M78" s="114"/>
      <c r="N78" s="115"/>
      <c r="O78" s="97"/>
      <c r="P78" s="97"/>
      <c r="Q78" s="97"/>
      <c r="R78" s="115"/>
      <c r="S78" s="115"/>
      <c r="T78" s="113"/>
      <c r="U78" s="99"/>
      <c r="V78" s="115"/>
      <c r="W78" s="102"/>
      <c r="X78" s="102"/>
      <c r="Y78" s="102"/>
      <c r="Z78" s="100"/>
      <c r="AA78" s="100"/>
      <c r="AB78" s="102" t="s">
        <v>256</v>
      </c>
      <c r="AC78" s="102"/>
      <c r="AD78" s="102"/>
      <c r="AE78" s="102"/>
      <c r="AF78" s="102"/>
      <c r="AG78" s="94" t="s">
        <v>377</v>
      </c>
      <c r="AH78" s="101" t="s">
        <v>379</v>
      </c>
      <c r="AI78" s="102"/>
      <c r="AJ78" s="103" t="s">
        <v>380</v>
      </c>
      <c r="AK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68"/>
      <c r="CW78" s="68"/>
      <c r="CX78" s="68"/>
      <c r="CY78" s="68"/>
      <c r="CZ78" s="68"/>
      <c r="DA78" s="68"/>
      <c r="DB78" s="68"/>
      <c r="DC78" s="68"/>
      <c r="DD78" s="68"/>
      <c r="DE78" s="68"/>
      <c r="DF78" s="68"/>
      <c r="DG78" s="68"/>
      <c r="DH78" s="68"/>
      <c r="DI78" s="68"/>
      <c r="DJ78" s="68"/>
      <c r="DK78" s="68"/>
      <c r="DL78" s="68"/>
      <c r="DM78" s="68"/>
      <c r="DN78" s="68"/>
      <c r="DO78" s="68"/>
      <c r="DP78" s="68"/>
      <c r="DQ78" s="68"/>
      <c r="DR78" s="68"/>
      <c r="DS78" s="68"/>
      <c r="DT78" s="68"/>
      <c r="DU78" s="68"/>
      <c r="DV78" s="68"/>
      <c r="DW78" s="68"/>
      <c r="DX78" s="68"/>
      <c r="DY78" s="68"/>
      <c r="DZ78" s="68"/>
      <c r="EA78" s="68"/>
      <c r="EB78" s="68"/>
      <c r="EC78" s="68"/>
      <c r="ED78" s="68"/>
      <c r="EE78" s="68"/>
      <c r="EF78" s="68"/>
      <c r="EG78" s="68"/>
      <c r="EH78" s="68"/>
      <c r="EI78" s="68"/>
      <c r="EJ78" s="68"/>
      <c r="EK78" s="68"/>
      <c r="EL78" s="68"/>
      <c r="EM78" s="68"/>
      <c r="EN78" s="68"/>
      <c r="EO78" s="68"/>
      <c r="EP78" s="68"/>
      <c r="EQ78" s="68"/>
      <c r="ER78" s="68"/>
      <c r="ES78" s="68"/>
      <c r="ET78" s="68"/>
      <c r="EU78" s="68"/>
      <c r="EV78" s="68"/>
      <c r="EW78" s="68"/>
      <c r="EX78" s="68"/>
      <c r="EY78" s="68"/>
      <c r="EZ78" s="68"/>
      <c r="FA78" s="68"/>
      <c r="FB78" s="68"/>
      <c r="FC78" s="68"/>
      <c r="FD78" s="68"/>
      <c r="FE78" s="68"/>
      <c r="FF78" s="68"/>
      <c r="FG78" s="68"/>
      <c r="FH78" s="68"/>
      <c r="FI78" s="68"/>
      <c r="FJ78" s="68"/>
      <c r="FK78" s="68"/>
      <c r="FL78" s="68"/>
      <c r="FM78" s="68"/>
      <c r="FN78" s="68"/>
      <c r="FO78" s="68"/>
      <c r="FP78" s="68"/>
      <c r="FQ78" s="68"/>
      <c r="FR78" s="68"/>
      <c r="FS78" s="68"/>
      <c r="FT78" s="68"/>
      <c r="FU78" s="68"/>
      <c r="FV78" s="68"/>
      <c r="FW78" s="68"/>
      <c r="FX78" s="68"/>
      <c r="FY78" s="68"/>
      <c r="FZ78" s="68"/>
      <c r="GA78" s="68"/>
      <c r="GB78" s="68"/>
      <c r="GC78" s="68"/>
      <c r="GD78" s="68"/>
      <c r="GE78" s="68"/>
      <c r="GF78" s="68"/>
      <c r="GG78" s="68"/>
      <c r="GH78" s="68"/>
      <c r="GI78" s="68"/>
      <c r="GJ78" s="68"/>
      <c r="GK78" s="68"/>
      <c r="GL78" s="68"/>
      <c r="GM78" s="68"/>
      <c r="GN78" s="68"/>
      <c r="GO78" s="68"/>
      <c r="GP78" s="68"/>
      <c r="GQ78" s="68"/>
      <c r="GR78" s="68"/>
      <c r="GS78" s="68"/>
      <c r="GT78" s="68"/>
      <c r="GU78" s="68"/>
      <c r="GV78" s="68"/>
      <c r="GW78" s="68"/>
      <c r="GX78" s="68"/>
      <c r="GY78" s="68"/>
      <c r="GZ78" s="68"/>
      <c r="HA78" s="68"/>
      <c r="HB78" s="68"/>
      <c r="HC78" s="68"/>
      <c r="HD78" s="68"/>
      <c r="HE78" s="68"/>
      <c r="HF78" s="68"/>
      <c r="HG78" s="68"/>
      <c r="HH78" s="68"/>
      <c r="HI78" s="68"/>
      <c r="HJ78" s="68"/>
      <c r="HK78" s="68"/>
      <c r="HL78" s="68"/>
      <c r="HM78" s="68"/>
      <c r="HN78" s="68"/>
      <c r="HO78" s="68"/>
      <c r="HP78" s="68"/>
      <c r="HQ78" s="68"/>
      <c r="HR78" s="68"/>
      <c r="HS78" s="68"/>
      <c r="HT78" s="68"/>
      <c r="HU78" s="68"/>
      <c r="HV78" s="68"/>
      <c r="HW78" s="68"/>
      <c r="HX78" s="68"/>
      <c r="HY78" s="68"/>
      <c r="HZ78" s="68"/>
      <c r="IA78" s="68"/>
      <c r="IB78" s="68"/>
      <c r="IC78" s="68"/>
      <c r="ID78" s="68"/>
      <c r="IE78" s="68"/>
      <c r="IF78" s="68"/>
      <c r="IG78" s="68"/>
      <c r="IH78" s="68"/>
      <c r="II78" s="68"/>
      <c r="IJ78" s="68"/>
      <c r="IK78" s="68"/>
      <c r="IL78" s="68"/>
      <c r="IM78" s="68"/>
      <c r="IN78" s="68"/>
      <c r="IO78" s="68"/>
      <c r="IP78" s="68"/>
      <c r="IQ78" s="68"/>
      <c r="IR78" s="68"/>
    </row>
    <row r="79" spans="1:252">
      <c r="A79" s="90">
        <v>69</v>
      </c>
      <c r="B79" s="91" t="str">
        <f>'[4]ИТОГ!'!$AP76</f>
        <v>Алексеев Никита</v>
      </c>
      <c r="C79" s="91">
        <f>'[4]ИТОГ!'!$AQ76</f>
        <v>2007</v>
      </c>
      <c r="D79" s="91" t="str">
        <f>'[4]ИТОГ!'!$AT76</f>
        <v>б/р</v>
      </c>
      <c r="E79" s="91" t="str">
        <f>'[4]ИТОГ!'!$AU76</f>
        <v>м</v>
      </c>
      <c r="F79" s="189">
        <f>'[4]ИТОГ!'!$AX76</f>
        <v>43960</v>
      </c>
      <c r="G79" s="91" t="s">
        <v>255</v>
      </c>
      <c r="H79" s="94" t="s">
        <v>28</v>
      </c>
      <c r="I79" s="91" t="str">
        <f>'[4]ИТОГ!'!$AY76</f>
        <v>ОК!</v>
      </c>
      <c r="J79" s="95"/>
      <c r="K79" s="107"/>
      <c r="L79" s="97" t="s">
        <v>256</v>
      </c>
      <c r="M79" s="105"/>
      <c r="N79" s="107"/>
      <c r="O79" s="97" t="s">
        <v>11</v>
      </c>
      <c r="P79" s="97" t="s">
        <v>11</v>
      </c>
      <c r="Q79" s="97"/>
      <c r="R79" s="97" t="s">
        <v>11</v>
      </c>
      <c r="S79" s="107"/>
      <c r="T79" s="106" t="s">
        <v>256</v>
      </c>
      <c r="U79" s="99" t="s">
        <v>256</v>
      </c>
      <c r="V79" s="100" t="s">
        <v>15</v>
      </c>
      <c r="W79" s="110" t="s">
        <v>13</v>
      </c>
      <c r="X79" s="110" t="s">
        <v>13</v>
      </c>
      <c r="Y79" s="100"/>
      <c r="Z79" s="100"/>
      <c r="AA79" s="100"/>
      <c r="AB79" s="100" t="s">
        <v>256</v>
      </c>
      <c r="AC79" s="100"/>
      <c r="AD79" s="100" t="s">
        <v>11</v>
      </c>
      <c r="AE79" s="100" t="s">
        <v>256</v>
      </c>
      <c r="AF79" s="100" t="s">
        <v>13</v>
      </c>
      <c r="AG79" s="94" t="s">
        <v>381</v>
      </c>
      <c r="AH79" s="101" t="s">
        <v>382</v>
      </c>
      <c r="AI79" s="102"/>
      <c r="AJ79" s="103" t="s">
        <v>383</v>
      </c>
      <c r="AK79" s="68"/>
      <c r="AL79" s="68"/>
      <c r="AM79" s="68"/>
      <c r="AN79" s="119"/>
      <c r="AO79" s="119"/>
      <c r="AP79" s="119"/>
      <c r="AQ79" s="119"/>
      <c r="AR79" s="119"/>
      <c r="AS79" s="119"/>
      <c r="AT79" s="119"/>
      <c r="AU79" s="119"/>
      <c r="AV79" s="119"/>
      <c r="AW79" s="119"/>
      <c r="AX79" s="119"/>
      <c r="AY79" s="119"/>
      <c r="AZ79" s="119"/>
      <c r="BA79" s="119"/>
      <c r="BB79" s="119"/>
      <c r="BC79" s="119"/>
      <c r="BD79" s="119"/>
      <c r="BE79" s="119"/>
      <c r="BF79" s="119"/>
      <c r="BG79" s="119"/>
      <c r="BH79" s="119"/>
      <c r="BI79" s="119"/>
      <c r="BJ79" s="119"/>
      <c r="BK79" s="119"/>
      <c r="BL79" s="119"/>
      <c r="BM79" s="119"/>
      <c r="BN79" s="119"/>
      <c r="BO79" s="119"/>
      <c r="BP79" s="119"/>
      <c r="BQ79" s="119"/>
      <c r="BR79" s="119"/>
      <c r="BS79" s="119"/>
      <c r="BT79" s="119"/>
      <c r="BU79" s="119"/>
      <c r="BV79" s="119"/>
      <c r="BW79" s="119"/>
      <c r="BX79" s="119"/>
      <c r="BY79" s="119"/>
      <c r="BZ79" s="119"/>
      <c r="CA79" s="119"/>
      <c r="CB79" s="119"/>
      <c r="CC79" s="119"/>
      <c r="CD79" s="119"/>
      <c r="CE79" s="119"/>
      <c r="CF79" s="119"/>
      <c r="CG79" s="119"/>
      <c r="CH79" s="119"/>
      <c r="CI79" s="119"/>
      <c r="CJ79" s="119"/>
      <c r="CK79" s="119"/>
      <c r="CL79" s="119"/>
      <c r="CM79" s="119"/>
      <c r="CN79" s="119"/>
      <c r="CO79" s="119"/>
      <c r="CP79" s="119"/>
      <c r="CQ79" s="119"/>
      <c r="CR79" s="119"/>
      <c r="CS79" s="119"/>
      <c r="CT79" s="119"/>
      <c r="CU79" s="119"/>
      <c r="CV79" s="119"/>
      <c r="CW79" s="119"/>
      <c r="CX79" s="119"/>
      <c r="CY79" s="119"/>
      <c r="CZ79" s="119"/>
      <c r="DA79" s="119"/>
      <c r="DB79" s="119"/>
      <c r="DC79" s="119"/>
      <c r="DD79" s="119"/>
      <c r="DE79" s="119"/>
      <c r="DF79" s="119"/>
      <c r="DG79" s="119"/>
      <c r="DH79" s="119"/>
      <c r="DI79" s="119"/>
      <c r="DJ79" s="119"/>
      <c r="DK79" s="119"/>
      <c r="DL79" s="119"/>
      <c r="DM79" s="119"/>
      <c r="DN79" s="119"/>
      <c r="DO79" s="119"/>
      <c r="DP79" s="119"/>
      <c r="DQ79" s="119"/>
      <c r="DR79" s="119"/>
      <c r="DS79" s="119"/>
      <c r="DT79" s="119"/>
      <c r="DU79" s="119"/>
      <c r="DV79" s="119"/>
      <c r="DW79" s="119"/>
      <c r="DX79" s="119"/>
      <c r="DY79" s="119"/>
      <c r="DZ79" s="119"/>
      <c r="EA79" s="119"/>
      <c r="EB79" s="119"/>
      <c r="EC79" s="119"/>
      <c r="ED79" s="119"/>
      <c r="EE79" s="119"/>
      <c r="EF79" s="119"/>
      <c r="EG79" s="119"/>
      <c r="EH79" s="119"/>
      <c r="EI79" s="119"/>
      <c r="EJ79" s="119"/>
      <c r="EK79" s="119"/>
      <c r="EL79" s="119"/>
      <c r="EM79" s="119"/>
      <c r="EN79" s="119"/>
      <c r="EO79" s="119"/>
      <c r="EP79" s="119"/>
      <c r="EQ79" s="119"/>
      <c r="ER79" s="119"/>
      <c r="ES79" s="119"/>
      <c r="ET79" s="119"/>
      <c r="EU79" s="119"/>
      <c r="EV79" s="119"/>
      <c r="EW79" s="119"/>
      <c r="EX79" s="119"/>
      <c r="EY79" s="119"/>
      <c r="EZ79" s="119"/>
      <c r="FA79" s="119"/>
      <c r="FB79" s="119"/>
      <c r="FC79" s="119"/>
      <c r="FD79" s="119"/>
      <c r="FE79" s="119"/>
      <c r="FF79" s="119"/>
      <c r="FG79" s="119"/>
      <c r="FH79" s="119"/>
      <c r="FI79" s="119"/>
      <c r="FJ79" s="119"/>
      <c r="FK79" s="119"/>
      <c r="FL79" s="119"/>
      <c r="FM79" s="119"/>
      <c r="FN79" s="119"/>
      <c r="FO79" s="119"/>
      <c r="FP79" s="119"/>
      <c r="FQ79" s="119"/>
      <c r="FR79" s="119"/>
      <c r="FS79" s="119"/>
      <c r="FT79" s="119"/>
      <c r="FU79" s="119"/>
      <c r="FV79" s="119"/>
      <c r="FW79" s="119"/>
      <c r="FX79" s="119"/>
      <c r="FY79" s="119"/>
      <c r="FZ79" s="119"/>
      <c r="GA79" s="119"/>
      <c r="GB79" s="119"/>
      <c r="GC79" s="119"/>
      <c r="GD79" s="119"/>
      <c r="GE79" s="119"/>
      <c r="GF79" s="119"/>
      <c r="GG79" s="119"/>
      <c r="GH79" s="119"/>
      <c r="GI79" s="119"/>
      <c r="GJ79" s="119"/>
      <c r="GK79" s="119"/>
      <c r="GL79" s="119"/>
      <c r="GM79" s="119"/>
      <c r="GN79" s="119"/>
      <c r="GO79" s="119"/>
      <c r="GP79" s="119"/>
      <c r="GQ79" s="119"/>
      <c r="GR79" s="119"/>
      <c r="GS79" s="119"/>
      <c r="GT79" s="119"/>
      <c r="GU79" s="119"/>
      <c r="GV79" s="119"/>
      <c r="GW79" s="119"/>
      <c r="GX79" s="119"/>
      <c r="GY79" s="119"/>
      <c r="GZ79" s="119"/>
      <c r="HA79" s="119"/>
      <c r="HB79" s="119"/>
      <c r="HC79" s="119"/>
      <c r="HD79" s="119"/>
      <c r="HE79" s="119"/>
      <c r="HF79" s="119"/>
      <c r="HG79" s="119"/>
      <c r="HH79" s="119"/>
      <c r="HI79" s="119"/>
      <c r="HJ79" s="119"/>
      <c r="HK79" s="119"/>
      <c r="HL79" s="119"/>
      <c r="HM79" s="119"/>
      <c r="HN79" s="119"/>
      <c r="HO79" s="119"/>
      <c r="HP79" s="119"/>
      <c r="HQ79" s="119"/>
      <c r="HR79" s="119"/>
      <c r="HS79" s="119"/>
      <c r="HT79" s="119"/>
      <c r="HU79" s="119"/>
      <c r="HV79" s="119"/>
      <c r="HW79" s="119"/>
      <c r="HX79" s="119"/>
      <c r="HY79" s="119"/>
      <c r="HZ79" s="119"/>
      <c r="IA79" s="119"/>
      <c r="IB79" s="119"/>
      <c r="IC79" s="119"/>
      <c r="ID79" s="119"/>
      <c r="IE79" s="119"/>
      <c r="IF79" s="119"/>
      <c r="IG79" s="119"/>
      <c r="IH79" s="119"/>
      <c r="II79" s="119"/>
      <c r="IJ79" s="119"/>
      <c r="IK79" s="119"/>
      <c r="IL79" s="119"/>
      <c r="IM79" s="119"/>
      <c r="IN79" s="119"/>
      <c r="IO79" s="119"/>
      <c r="IP79" s="119"/>
      <c r="IQ79" s="119"/>
      <c r="IR79" s="119"/>
    </row>
    <row r="80" spans="1:252">
      <c r="A80" s="90">
        <v>70</v>
      </c>
      <c r="B80" s="91" t="str">
        <f>'[4]ИТОГ!'!$AP77</f>
        <v>Алексеев Павел</v>
      </c>
      <c r="C80" s="91">
        <f>'[4]ИТОГ!'!$AQ77</f>
        <v>2006</v>
      </c>
      <c r="D80" s="91">
        <f>'[4]ИТОГ!'!$AT77</f>
        <v>2</v>
      </c>
      <c r="E80" s="91" t="str">
        <f>'[4]ИТОГ!'!$AU77</f>
        <v>м</v>
      </c>
      <c r="F80" s="189">
        <f>'[4]ИТОГ!'!$AX77</f>
        <v>45955</v>
      </c>
      <c r="G80" s="91" t="s">
        <v>255</v>
      </c>
      <c r="H80" s="94" t="s">
        <v>28</v>
      </c>
      <c r="I80" s="91" t="str">
        <f>'[4]ИТОГ!'!$AY77</f>
        <v>ОК!</v>
      </c>
      <c r="J80" s="95"/>
      <c r="K80" s="97"/>
      <c r="L80" s="97"/>
      <c r="M80" s="98"/>
      <c r="N80" s="97"/>
      <c r="O80" s="97"/>
      <c r="P80" s="97"/>
      <c r="Q80" s="97"/>
      <c r="R80" s="97"/>
      <c r="S80" s="97"/>
      <c r="T80" s="99"/>
      <c r="U80" s="99"/>
      <c r="V80" s="97"/>
      <c r="W80" s="108"/>
      <c r="X80" s="108"/>
      <c r="Y80" s="108"/>
      <c r="Z80" s="100"/>
      <c r="AA80" s="100"/>
      <c r="AB80" s="122"/>
      <c r="AC80" s="122"/>
      <c r="AD80" s="122"/>
      <c r="AE80" s="108" t="s">
        <v>256</v>
      </c>
      <c r="AF80" s="108"/>
      <c r="AG80" s="94"/>
      <c r="AH80" s="101" t="s">
        <v>384</v>
      </c>
      <c r="AI80" s="102"/>
      <c r="AJ80" s="103" t="s">
        <v>385</v>
      </c>
      <c r="AK80" s="68"/>
      <c r="AL80" s="119"/>
      <c r="AM80" s="119"/>
    </row>
    <row r="81" spans="1:252">
      <c r="A81" s="90">
        <v>71</v>
      </c>
      <c r="B81" s="91" t="str">
        <f>'[4]ИТОГ!'!$AP78</f>
        <v>Алексеев Роман</v>
      </c>
      <c r="C81" s="91">
        <f>'[4]ИТОГ!'!$AQ78</f>
        <v>2006</v>
      </c>
      <c r="D81" s="91" t="str">
        <f>'[4]ИТОГ!'!$AT78</f>
        <v>б/р</v>
      </c>
      <c r="E81" s="91" t="str">
        <f>'[4]ИТОГ!'!$AU78</f>
        <v>м</v>
      </c>
      <c r="F81" s="189">
        <f>'[4]ИТОГ!'!$AX78</f>
        <v>0</v>
      </c>
      <c r="G81" s="91" t="s">
        <v>255</v>
      </c>
      <c r="H81" s="94" t="s">
        <v>28</v>
      </c>
      <c r="I81" s="91" t="str">
        <f>'[4]ИТОГ!'!$AY78</f>
        <v>ОК!</v>
      </c>
      <c r="J81" s="95"/>
      <c r="K81" s="97"/>
      <c r="L81" s="97"/>
      <c r="M81" s="98"/>
      <c r="N81" s="97"/>
      <c r="O81" s="97"/>
      <c r="P81" s="97"/>
      <c r="Q81" s="97" t="s">
        <v>256</v>
      </c>
      <c r="R81" s="110" t="s">
        <v>13</v>
      </c>
      <c r="S81" s="97"/>
      <c r="T81" s="102" t="s">
        <v>11</v>
      </c>
      <c r="U81" s="99" t="s">
        <v>11</v>
      </c>
      <c r="V81" s="100" t="s">
        <v>11</v>
      </c>
      <c r="W81" s="108" t="s">
        <v>256</v>
      </c>
      <c r="X81" s="100" t="s">
        <v>256</v>
      </c>
      <c r="Y81" s="108"/>
      <c r="Z81" s="100"/>
      <c r="AA81" s="100"/>
      <c r="AB81" s="122"/>
      <c r="AC81" s="122"/>
      <c r="AD81" s="122"/>
      <c r="AE81" s="108"/>
      <c r="AF81" s="108"/>
      <c r="AG81" s="94" t="s">
        <v>331</v>
      </c>
      <c r="AH81" s="101" t="s">
        <v>297</v>
      </c>
      <c r="AI81" s="100"/>
      <c r="AJ81" s="103" t="s">
        <v>386</v>
      </c>
      <c r="AK81" s="68"/>
    </row>
    <row r="82" spans="1:252">
      <c r="A82" s="90">
        <v>72</v>
      </c>
      <c r="B82" s="91" t="str">
        <f>'[4]ИТОГ!'!$AP79</f>
        <v>Алексеев Сергей В.</v>
      </c>
      <c r="C82" s="91">
        <f>'[4]ИТОГ!'!$AQ79</f>
        <v>0</v>
      </c>
      <c r="D82" s="91" t="str">
        <f>'[4]ИТОГ!'!$AT79</f>
        <v>КМС</v>
      </c>
      <c r="E82" s="91" t="str">
        <f>'[4]ИТОГ!'!$AU79</f>
        <v>м</v>
      </c>
      <c r="F82" s="189">
        <f>'[4]ИТОГ!'!$AX79</f>
        <v>45740</v>
      </c>
      <c r="G82" s="91" t="s">
        <v>255</v>
      </c>
      <c r="H82" s="94" t="s">
        <v>28</v>
      </c>
      <c r="I82" s="91" t="str">
        <f>'[4]ИТОГ!'!$AY79</f>
        <v>НАДО!!!</v>
      </c>
      <c r="J82" s="95"/>
      <c r="K82" s="97"/>
      <c r="L82" s="97"/>
      <c r="M82" s="98"/>
      <c r="N82" s="97"/>
      <c r="O82" s="97"/>
      <c r="P82" s="97"/>
      <c r="Q82" s="97"/>
      <c r="R82" s="106" t="s">
        <v>256</v>
      </c>
      <c r="S82" s="97"/>
      <c r="T82" s="99"/>
      <c r="U82" s="99"/>
      <c r="V82" s="97"/>
      <c r="W82" s="92"/>
      <c r="X82" s="100"/>
      <c r="Y82" s="100"/>
      <c r="Z82" s="100"/>
      <c r="AA82" s="100"/>
      <c r="AB82" s="100"/>
      <c r="AC82" s="100"/>
      <c r="AD82" s="100"/>
      <c r="AE82" s="100"/>
      <c r="AF82" s="100"/>
      <c r="AG82" s="94" t="s">
        <v>357</v>
      </c>
      <c r="AH82" s="94"/>
      <c r="AI82" s="110"/>
      <c r="AJ82" s="103" t="s">
        <v>387</v>
      </c>
      <c r="AK82" s="68"/>
    </row>
    <row r="83" spans="1:252" s="120" customFormat="1">
      <c r="A83" s="90">
        <v>73</v>
      </c>
      <c r="B83" s="91" t="str">
        <f>'[4]ИТОГ!'!$AP80</f>
        <v>Алексеев Сергей</v>
      </c>
      <c r="C83" s="91">
        <f>'[4]ИТОГ!'!$AQ80</f>
        <v>2004</v>
      </c>
      <c r="D83" s="91" t="str">
        <f>'[4]ИТОГ!'!$AT80</f>
        <v>б/р</v>
      </c>
      <c r="E83" s="91" t="str">
        <f>'[4]ИТОГ!'!$AU80</f>
        <v>м</v>
      </c>
      <c r="F83" s="189">
        <f>'[4]ИТОГ!'!$AX80</f>
        <v>0</v>
      </c>
      <c r="G83" s="91" t="s">
        <v>255</v>
      </c>
      <c r="H83" s="94" t="s">
        <v>28</v>
      </c>
      <c r="I83" s="91" t="str">
        <f>'[4]ИТОГ!'!$AY80</f>
        <v>ОК!</v>
      </c>
      <c r="J83" s="95"/>
      <c r="K83" s="113"/>
      <c r="L83" s="97"/>
      <c r="M83" s="114"/>
      <c r="N83" s="113"/>
      <c r="O83" s="97"/>
      <c r="P83" s="97"/>
      <c r="Q83" s="97"/>
      <c r="R83" s="113"/>
      <c r="S83" s="113"/>
      <c r="T83" s="113"/>
      <c r="U83" s="99"/>
      <c r="V83" s="115"/>
      <c r="W83" s="108"/>
      <c r="X83" s="108"/>
      <c r="Y83" s="108"/>
      <c r="Z83" s="100"/>
      <c r="AA83" s="100"/>
      <c r="AB83" s="108"/>
      <c r="AC83" s="108"/>
      <c r="AD83" s="100" t="s">
        <v>13</v>
      </c>
      <c r="AE83" s="108"/>
      <c r="AF83" s="108"/>
      <c r="AG83" s="94"/>
      <c r="AH83" s="123" t="s">
        <v>382</v>
      </c>
      <c r="AI83" s="100"/>
      <c r="AJ83" s="103" t="s">
        <v>388</v>
      </c>
      <c r="AK83" s="68"/>
      <c r="AL83" s="9"/>
      <c r="AM83" s="9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68"/>
      <c r="CU83" s="68"/>
      <c r="CV83" s="68"/>
      <c r="CW83" s="68"/>
      <c r="CX83" s="68"/>
      <c r="CY83" s="68"/>
      <c r="CZ83" s="68"/>
      <c r="DA83" s="68"/>
      <c r="DB83" s="68"/>
      <c r="DC83" s="68"/>
      <c r="DD83" s="68"/>
      <c r="DE83" s="68"/>
      <c r="DF83" s="68"/>
      <c r="DG83" s="68"/>
      <c r="DH83" s="68"/>
      <c r="DI83" s="68"/>
      <c r="DJ83" s="68"/>
      <c r="DK83" s="68"/>
      <c r="DL83" s="68"/>
      <c r="DM83" s="68"/>
      <c r="DN83" s="68"/>
      <c r="DO83" s="68"/>
      <c r="DP83" s="68"/>
      <c r="DQ83" s="68"/>
      <c r="DR83" s="68"/>
      <c r="DS83" s="68"/>
      <c r="DT83" s="68"/>
      <c r="DU83" s="68"/>
      <c r="DV83" s="68"/>
      <c r="DW83" s="68"/>
      <c r="DX83" s="68"/>
      <c r="DY83" s="68"/>
      <c r="DZ83" s="68"/>
      <c r="EA83" s="68"/>
      <c r="EB83" s="68"/>
      <c r="EC83" s="68"/>
      <c r="ED83" s="68"/>
      <c r="EE83" s="68"/>
      <c r="EF83" s="68"/>
      <c r="EG83" s="68"/>
      <c r="EH83" s="68"/>
      <c r="EI83" s="68"/>
      <c r="EJ83" s="68"/>
      <c r="EK83" s="68"/>
      <c r="EL83" s="68"/>
      <c r="EM83" s="68"/>
      <c r="EN83" s="68"/>
      <c r="EO83" s="68"/>
      <c r="EP83" s="68"/>
      <c r="EQ83" s="68"/>
      <c r="ER83" s="68"/>
      <c r="ES83" s="68"/>
      <c r="ET83" s="68"/>
      <c r="EU83" s="68"/>
      <c r="EV83" s="68"/>
      <c r="EW83" s="68"/>
      <c r="EX83" s="68"/>
      <c r="EY83" s="68"/>
      <c r="EZ83" s="68"/>
      <c r="FA83" s="68"/>
      <c r="FB83" s="68"/>
      <c r="FC83" s="68"/>
      <c r="FD83" s="68"/>
      <c r="FE83" s="68"/>
      <c r="FF83" s="68"/>
      <c r="FG83" s="68"/>
      <c r="FH83" s="68"/>
      <c r="FI83" s="68"/>
      <c r="FJ83" s="68"/>
      <c r="FK83" s="68"/>
      <c r="FL83" s="68"/>
      <c r="FM83" s="68"/>
      <c r="FN83" s="68"/>
      <c r="FO83" s="68"/>
      <c r="FP83" s="68"/>
      <c r="FQ83" s="68"/>
      <c r="FR83" s="68"/>
      <c r="FS83" s="68"/>
      <c r="FT83" s="68"/>
      <c r="FU83" s="68"/>
      <c r="FV83" s="68"/>
      <c r="FW83" s="68"/>
      <c r="FX83" s="68"/>
      <c r="FY83" s="68"/>
      <c r="FZ83" s="68"/>
      <c r="GA83" s="68"/>
      <c r="GB83" s="68"/>
      <c r="GC83" s="68"/>
      <c r="GD83" s="68"/>
      <c r="GE83" s="68"/>
      <c r="GF83" s="68"/>
      <c r="GG83" s="68"/>
      <c r="GH83" s="68"/>
      <c r="GI83" s="68"/>
      <c r="GJ83" s="68"/>
      <c r="GK83" s="68"/>
      <c r="GL83" s="68"/>
      <c r="GM83" s="68"/>
      <c r="GN83" s="68"/>
      <c r="GO83" s="68"/>
      <c r="GP83" s="68"/>
      <c r="GQ83" s="68"/>
      <c r="GR83" s="68"/>
      <c r="GS83" s="68"/>
      <c r="GT83" s="68"/>
      <c r="GU83" s="68"/>
      <c r="GV83" s="68"/>
      <c r="GW83" s="68"/>
      <c r="GX83" s="68"/>
      <c r="GY83" s="68"/>
      <c r="GZ83" s="68"/>
      <c r="HA83" s="68"/>
      <c r="HB83" s="68"/>
      <c r="HC83" s="68"/>
      <c r="HD83" s="68"/>
      <c r="HE83" s="68"/>
      <c r="HF83" s="68"/>
      <c r="HG83" s="68"/>
      <c r="HH83" s="68"/>
      <c r="HI83" s="68"/>
      <c r="HJ83" s="68"/>
      <c r="HK83" s="68"/>
      <c r="HL83" s="68"/>
      <c r="HM83" s="68"/>
      <c r="HN83" s="68"/>
      <c r="HO83" s="68"/>
      <c r="HP83" s="68"/>
      <c r="HQ83" s="68"/>
      <c r="HR83" s="68"/>
      <c r="HS83" s="68"/>
      <c r="HT83" s="68"/>
      <c r="HU83" s="68"/>
      <c r="HV83" s="68"/>
      <c r="HW83" s="68"/>
      <c r="HX83" s="68"/>
      <c r="HY83" s="68"/>
      <c r="HZ83" s="68"/>
      <c r="IA83" s="68"/>
      <c r="IB83" s="68"/>
      <c r="IC83" s="68"/>
      <c r="ID83" s="68"/>
      <c r="IE83" s="68"/>
      <c r="IF83" s="68"/>
      <c r="IG83" s="68"/>
      <c r="IH83" s="68"/>
      <c r="II83" s="68"/>
      <c r="IJ83" s="68"/>
      <c r="IK83" s="68"/>
      <c r="IL83" s="68"/>
      <c r="IM83" s="68"/>
      <c r="IN83" s="68"/>
      <c r="IO83" s="68"/>
      <c r="IP83" s="68"/>
      <c r="IQ83" s="68"/>
      <c r="IR83" s="68"/>
    </row>
    <row r="84" spans="1:252" s="120" customFormat="1">
      <c r="A84" s="90">
        <v>74</v>
      </c>
      <c r="B84" s="91" t="str">
        <f>'[4]ИТОГ!'!$AP81</f>
        <v xml:space="preserve">Алексеева Александра </v>
      </c>
      <c r="C84" s="91">
        <f>'[4]ИТОГ!'!$AQ81</f>
        <v>0</v>
      </c>
      <c r="D84" s="91" t="str">
        <f>'[4]ИТОГ!'!$AT81</f>
        <v>б/р</v>
      </c>
      <c r="E84" s="91" t="str">
        <f>'[4]ИТОГ!'!$AU81</f>
        <v>ж</v>
      </c>
      <c r="F84" s="189">
        <f>'[4]ИТОГ!'!$AX81</f>
        <v>45071</v>
      </c>
      <c r="G84" s="91" t="s">
        <v>255</v>
      </c>
      <c r="H84" s="94" t="s">
        <v>28</v>
      </c>
      <c r="I84" s="91" t="str">
        <f>'[4]ИТОГ!'!$AY81</f>
        <v>НАДО!!!</v>
      </c>
      <c r="J84" s="95"/>
      <c r="K84" s="97"/>
      <c r="L84" s="97"/>
      <c r="M84" s="98"/>
      <c r="N84" s="97"/>
      <c r="O84" s="97"/>
      <c r="P84" s="97"/>
      <c r="Q84" s="97"/>
      <c r="R84" s="97"/>
      <c r="S84" s="97"/>
      <c r="T84" s="99"/>
      <c r="U84" s="99"/>
      <c r="V84" s="97"/>
      <c r="W84" s="108"/>
      <c r="X84" s="108"/>
      <c r="Y84" s="108"/>
      <c r="Z84" s="100"/>
      <c r="AA84" s="100"/>
      <c r="AB84" s="100" t="s">
        <v>256</v>
      </c>
      <c r="AC84" s="100"/>
      <c r="AD84" s="100"/>
      <c r="AE84" s="100"/>
      <c r="AF84" s="100"/>
      <c r="AG84" s="94"/>
      <c r="AH84" s="94" t="s">
        <v>389</v>
      </c>
      <c r="AI84" s="100"/>
      <c r="AJ84" s="103" t="s">
        <v>390</v>
      </c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  <c r="CT84" s="68"/>
      <c r="CU84" s="68"/>
      <c r="CV84" s="68"/>
      <c r="CW84" s="68"/>
      <c r="CX84" s="68"/>
      <c r="CY84" s="68"/>
      <c r="CZ84" s="68"/>
      <c r="DA84" s="68"/>
      <c r="DB84" s="68"/>
      <c r="DC84" s="68"/>
      <c r="DD84" s="68"/>
      <c r="DE84" s="68"/>
      <c r="DF84" s="68"/>
      <c r="DG84" s="68"/>
      <c r="DH84" s="68"/>
      <c r="DI84" s="68"/>
      <c r="DJ84" s="68"/>
      <c r="DK84" s="68"/>
      <c r="DL84" s="68"/>
      <c r="DM84" s="68"/>
      <c r="DN84" s="68"/>
      <c r="DO84" s="68"/>
      <c r="DP84" s="68"/>
      <c r="DQ84" s="68"/>
      <c r="DR84" s="68"/>
      <c r="DS84" s="68"/>
      <c r="DT84" s="68"/>
      <c r="DU84" s="68"/>
      <c r="DV84" s="68"/>
      <c r="DW84" s="68"/>
      <c r="DX84" s="68"/>
      <c r="DY84" s="68"/>
      <c r="DZ84" s="68"/>
      <c r="EA84" s="68"/>
      <c r="EB84" s="68"/>
      <c r="EC84" s="68"/>
      <c r="ED84" s="68"/>
      <c r="EE84" s="68"/>
      <c r="EF84" s="68"/>
      <c r="EG84" s="68"/>
      <c r="EH84" s="68"/>
      <c r="EI84" s="68"/>
      <c r="EJ84" s="68"/>
      <c r="EK84" s="68"/>
      <c r="EL84" s="68"/>
      <c r="EM84" s="68"/>
      <c r="EN84" s="68"/>
      <c r="EO84" s="68"/>
      <c r="EP84" s="68"/>
      <c r="EQ84" s="68"/>
      <c r="ER84" s="68"/>
      <c r="ES84" s="68"/>
      <c r="ET84" s="68"/>
      <c r="EU84" s="68"/>
      <c r="EV84" s="68"/>
      <c r="EW84" s="68"/>
      <c r="EX84" s="68"/>
      <c r="EY84" s="68"/>
      <c r="EZ84" s="68"/>
      <c r="FA84" s="68"/>
      <c r="FB84" s="68"/>
      <c r="FC84" s="68"/>
      <c r="FD84" s="68"/>
      <c r="FE84" s="68"/>
      <c r="FF84" s="68"/>
      <c r="FG84" s="68"/>
      <c r="FH84" s="68"/>
      <c r="FI84" s="68"/>
      <c r="FJ84" s="68"/>
      <c r="FK84" s="68"/>
      <c r="FL84" s="68"/>
      <c r="FM84" s="68"/>
      <c r="FN84" s="68"/>
      <c r="FO84" s="68"/>
      <c r="FP84" s="68"/>
      <c r="FQ84" s="68"/>
      <c r="FR84" s="68"/>
      <c r="FS84" s="68"/>
      <c r="FT84" s="68"/>
      <c r="FU84" s="68"/>
      <c r="FV84" s="68"/>
      <c r="FW84" s="68"/>
      <c r="FX84" s="68"/>
      <c r="FY84" s="68"/>
      <c r="FZ84" s="68"/>
      <c r="GA84" s="68"/>
      <c r="GB84" s="68"/>
      <c r="GC84" s="68"/>
      <c r="GD84" s="68"/>
      <c r="GE84" s="68"/>
      <c r="GF84" s="68"/>
      <c r="GG84" s="68"/>
      <c r="GH84" s="68"/>
      <c r="GI84" s="68"/>
      <c r="GJ84" s="68"/>
      <c r="GK84" s="68"/>
      <c r="GL84" s="68"/>
      <c r="GM84" s="68"/>
      <c r="GN84" s="68"/>
      <c r="GO84" s="68"/>
      <c r="GP84" s="68"/>
      <c r="GQ84" s="68"/>
      <c r="GR84" s="68"/>
      <c r="GS84" s="68"/>
      <c r="GT84" s="68"/>
      <c r="GU84" s="68"/>
      <c r="GV84" s="68"/>
      <c r="GW84" s="68"/>
      <c r="GX84" s="68"/>
      <c r="GY84" s="68"/>
      <c r="GZ84" s="68"/>
      <c r="HA84" s="68"/>
      <c r="HB84" s="68"/>
      <c r="HC84" s="68"/>
      <c r="HD84" s="68"/>
      <c r="HE84" s="68"/>
      <c r="HF84" s="68"/>
      <c r="HG84" s="68"/>
      <c r="HH84" s="68"/>
      <c r="HI84" s="68"/>
      <c r="HJ84" s="68"/>
      <c r="HK84" s="68"/>
      <c r="HL84" s="68"/>
      <c r="HM84" s="68"/>
      <c r="HN84" s="68"/>
      <c r="HO84" s="68"/>
      <c r="HP84" s="68"/>
      <c r="HQ84" s="68"/>
      <c r="HR84" s="68"/>
      <c r="HS84" s="68"/>
      <c r="HT84" s="68"/>
      <c r="HU84" s="68"/>
      <c r="HV84" s="68"/>
      <c r="HW84" s="68"/>
      <c r="HX84" s="68"/>
      <c r="HY84" s="68"/>
      <c r="HZ84" s="68"/>
      <c r="IA84" s="68"/>
      <c r="IB84" s="68"/>
      <c r="IC84" s="68"/>
      <c r="ID84" s="68"/>
      <c r="IE84" s="68"/>
      <c r="IF84" s="68"/>
      <c r="IG84" s="68"/>
      <c r="IH84" s="68"/>
      <c r="II84" s="68"/>
      <c r="IJ84" s="68"/>
      <c r="IK84" s="68"/>
      <c r="IL84" s="68"/>
      <c r="IM84" s="68"/>
      <c r="IN84" s="68"/>
      <c r="IO84" s="68"/>
      <c r="IP84" s="68"/>
      <c r="IQ84" s="68"/>
      <c r="IR84" s="68"/>
    </row>
    <row r="85" spans="1:252" s="120" customFormat="1">
      <c r="A85" s="90">
        <v>75</v>
      </c>
      <c r="B85" s="91" t="str">
        <f>'[4]ИТОГ!'!$AP82</f>
        <v>Алексеева Евгения</v>
      </c>
      <c r="C85" s="91">
        <f>'[4]ИТОГ!'!$AQ82</f>
        <v>2010</v>
      </c>
      <c r="D85" s="91" t="str">
        <f>'[4]ИТОГ!'!$AT82</f>
        <v>1ю</v>
      </c>
      <c r="E85" s="91" t="str">
        <f>'[4]ИТОГ!'!$AU82</f>
        <v>ж</v>
      </c>
      <c r="F85" s="189">
        <f>'[4]ИТОГ!'!$AX82</f>
        <v>45786</v>
      </c>
      <c r="G85" s="91" t="s">
        <v>255</v>
      </c>
      <c r="H85" s="94" t="s">
        <v>28</v>
      </c>
      <c r="I85" s="91" t="str">
        <f>'[4]ИТОГ!'!$AY82</f>
        <v>ОК!</v>
      </c>
      <c r="J85" s="95"/>
      <c r="K85" s="97"/>
      <c r="L85" s="97" t="s">
        <v>6</v>
      </c>
      <c r="M85" s="98"/>
      <c r="N85" s="97"/>
      <c r="O85" s="97" t="s">
        <v>9</v>
      </c>
      <c r="P85" s="97"/>
      <c r="Q85" s="97" t="s">
        <v>256</v>
      </c>
      <c r="R85" s="97" t="s">
        <v>256</v>
      </c>
      <c r="S85" s="97"/>
      <c r="T85" s="99"/>
      <c r="U85" s="99"/>
      <c r="V85" s="108" t="s">
        <v>256</v>
      </c>
      <c r="W85" s="108"/>
      <c r="X85" s="100" t="s">
        <v>256</v>
      </c>
      <c r="Y85" s="108" t="s">
        <v>256</v>
      </c>
      <c r="Z85" s="100"/>
      <c r="AA85" s="100"/>
      <c r="AB85" s="100"/>
      <c r="AC85" s="100"/>
      <c r="AD85" s="100"/>
      <c r="AE85" s="100"/>
      <c r="AF85" s="100"/>
      <c r="AG85" s="94" t="s">
        <v>289</v>
      </c>
      <c r="AH85" s="94" t="s">
        <v>328</v>
      </c>
      <c r="AI85" s="100"/>
      <c r="AJ85" s="103" t="s">
        <v>391</v>
      </c>
      <c r="AK85" s="68"/>
      <c r="AL85" s="68"/>
      <c r="AM85" s="68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</row>
    <row r="86" spans="1:252">
      <c r="A86" s="90">
        <v>76</v>
      </c>
      <c r="B86" s="91" t="str">
        <f>'[4]ИТОГ!'!$AP83</f>
        <v>Алексеева Екатерина</v>
      </c>
      <c r="C86" s="91">
        <f>'[4]ИТОГ!'!$AQ83</f>
        <v>2006</v>
      </c>
      <c r="D86" s="91">
        <f>'[4]ИТОГ!'!$AT83</f>
        <v>2</v>
      </c>
      <c r="E86" s="91" t="str">
        <f>'[4]ИТОГ!'!$AU83</f>
        <v>ж</v>
      </c>
      <c r="F86" s="189">
        <f>'[4]ИТОГ!'!$AX83</f>
        <v>45907</v>
      </c>
      <c r="G86" s="91" t="s">
        <v>255</v>
      </c>
      <c r="H86" s="94" t="s">
        <v>28</v>
      </c>
      <c r="I86" s="91" t="str">
        <f>'[4]ИТОГ!'!$AY83</f>
        <v>ОК!</v>
      </c>
      <c r="J86" s="95"/>
      <c r="K86" s="97"/>
      <c r="L86" s="97"/>
      <c r="M86" s="98"/>
      <c r="N86" s="97"/>
      <c r="O86" s="97"/>
      <c r="P86" s="97"/>
      <c r="Q86" s="97"/>
      <c r="R86" s="97"/>
      <c r="S86" s="97"/>
      <c r="T86" s="99"/>
      <c r="U86" s="99"/>
      <c r="V86" s="97"/>
      <c r="W86" s="108"/>
      <c r="X86" s="108"/>
      <c r="Y86" s="108"/>
      <c r="Z86" s="100"/>
      <c r="AA86" s="100"/>
      <c r="AB86" s="100" t="s">
        <v>256</v>
      </c>
      <c r="AC86" s="100"/>
      <c r="AD86" s="100"/>
      <c r="AE86" s="100"/>
      <c r="AF86" s="100"/>
      <c r="AG86" s="94"/>
      <c r="AH86" s="94" t="s">
        <v>389</v>
      </c>
      <c r="AI86" s="100"/>
      <c r="AJ86" s="103" t="s">
        <v>392</v>
      </c>
      <c r="AK86" s="68"/>
    </row>
    <row r="87" spans="1:252">
      <c r="A87" s="90">
        <v>77</v>
      </c>
      <c r="B87" s="91" t="str">
        <f>'[4]ИТОГ!'!$AP84</f>
        <v>Алексеева Екатерина А.</v>
      </c>
      <c r="C87" s="91">
        <f>'[4]ИТОГ!'!$AQ84</f>
        <v>1988</v>
      </c>
      <c r="D87" s="91" t="str">
        <f>'[4]ИТОГ!'!$AT84</f>
        <v>б/р</v>
      </c>
      <c r="E87" s="91" t="str">
        <f>'[4]ИТОГ!'!$AU84</f>
        <v>ж</v>
      </c>
      <c r="F87" s="189">
        <f>'[4]ИТОГ!'!$AX84</f>
        <v>0</v>
      </c>
      <c r="G87" s="91" t="s">
        <v>255</v>
      </c>
      <c r="H87" s="94" t="s">
        <v>28</v>
      </c>
      <c r="I87" s="91" t="str">
        <f>'[4]ИТОГ!'!$AY84</f>
        <v>ОК!</v>
      </c>
      <c r="J87" s="95"/>
      <c r="K87" s="97"/>
      <c r="L87" s="97"/>
      <c r="M87" s="98"/>
      <c r="N87" s="97"/>
      <c r="O87" s="97"/>
      <c r="P87" s="97"/>
      <c r="Q87" s="97"/>
      <c r="R87" s="97"/>
      <c r="S87" s="97"/>
      <c r="T87" s="99"/>
      <c r="U87" s="99"/>
      <c r="V87" s="97"/>
      <c r="W87" s="100"/>
      <c r="X87" s="100"/>
      <c r="Y87" s="100"/>
      <c r="Z87" s="100"/>
      <c r="AA87" s="100"/>
      <c r="AB87" s="116" t="s">
        <v>256</v>
      </c>
      <c r="AC87" s="100"/>
      <c r="AD87" s="100"/>
      <c r="AE87" s="100"/>
      <c r="AF87" s="100"/>
      <c r="AG87" s="94"/>
      <c r="AH87" s="94"/>
      <c r="AI87" s="100"/>
      <c r="AJ87" s="103" t="s">
        <v>393</v>
      </c>
      <c r="AK87" s="68"/>
    </row>
    <row r="88" spans="1:252" s="68" customFormat="1">
      <c r="A88" s="90">
        <v>78</v>
      </c>
      <c r="B88" s="91" t="str">
        <f>'[4]ИТОГ!'!$AP85</f>
        <v>Алексеенко Екатерина</v>
      </c>
      <c r="C88" s="91">
        <f>'[4]ИТОГ!'!$AQ85</f>
        <v>1998</v>
      </c>
      <c r="D88" s="91" t="str">
        <f>'[4]ИТОГ!'!$AT85</f>
        <v>б/р</v>
      </c>
      <c r="E88" s="91" t="str">
        <f>'[4]ИТОГ!'!$AU85</f>
        <v>ж</v>
      </c>
      <c r="F88" s="189">
        <f>'[4]ИТОГ!'!$AX85</f>
        <v>0</v>
      </c>
      <c r="G88" s="91" t="s">
        <v>255</v>
      </c>
      <c r="H88" s="94" t="s">
        <v>28</v>
      </c>
      <c r="I88" s="91" t="str">
        <f>'[4]ИТОГ!'!$AY85</f>
        <v>ОК!</v>
      </c>
      <c r="J88" s="95"/>
      <c r="K88" s="97"/>
      <c r="L88" s="97"/>
      <c r="M88" s="98"/>
      <c r="N88" s="97"/>
      <c r="O88" s="97" t="s">
        <v>256</v>
      </c>
      <c r="P88" s="97"/>
      <c r="Q88" s="97" t="s">
        <v>256</v>
      </c>
      <c r="R88" s="97" t="s">
        <v>9</v>
      </c>
      <c r="S88" s="97"/>
      <c r="T88" s="99"/>
      <c r="U88" s="99"/>
      <c r="V88" s="97"/>
      <c r="W88" s="100"/>
      <c r="X88" s="100" t="s">
        <v>256</v>
      </c>
      <c r="Y88" s="100"/>
      <c r="Z88" s="100"/>
      <c r="AA88" s="100"/>
      <c r="AB88" s="116"/>
      <c r="AC88" s="100"/>
      <c r="AD88" s="100"/>
      <c r="AE88" s="100"/>
      <c r="AF88" s="100"/>
      <c r="AG88" s="111" t="s">
        <v>394</v>
      </c>
      <c r="AH88" s="94" t="s">
        <v>382</v>
      </c>
      <c r="AI88" s="100"/>
      <c r="AJ88" s="103" t="s">
        <v>395</v>
      </c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  <c r="IN88" s="9"/>
      <c r="IO88" s="9"/>
      <c r="IP88" s="9"/>
      <c r="IQ88" s="9"/>
      <c r="IR88" s="9"/>
    </row>
    <row r="89" spans="1:252">
      <c r="A89" s="90">
        <v>79</v>
      </c>
      <c r="B89" s="91" t="str">
        <f>'[4]ИТОГ!'!$AP86</f>
        <v>Алешичев Василий</v>
      </c>
      <c r="C89" s="91">
        <f>'[4]ИТОГ!'!$AQ86</f>
        <v>2001</v>
      </c>
      <c r="D89" s="91" t="str">
        <f>'[4]ИТОГ!'!$AT86</f>
        <v>б/р</v>
      </c>
      <c r="E89" s="91" t="str">
        <f>'[4]ИТОГ!'!$AU86</f>
        <v>м</v>
      </c>
      <c r="F89" s="189">
        <f>'[4]ИТОГ!'!$AX86</f>
        <v>44134</v>
      </c>
      <c r="G89" s="91" t="s">
        <v>255</v>
      </c>
      <c r="H89" s="94" t="s">
        <v>28</v>
      </c>
      <c r="I89" s="91" t="str">
        <f>'[4]ИТОГ!'!$AY86</f>
        <v>ОК!</v>
      </c>
      <c r="J89" s="95" t="s">
        <v>292</v>
      </c>
      <c r="K89" s="97"/>
      <c r="L89" s="97"/>
      <c r="M89" s="98"/>
      <c r="N89" s="97"/>
      <c r="O89" s="97"/>
      <c r="P89" s="97"/>
      <c r="Q89" s="97"/>
      <c r="R89" s="97"/>
      <c r="S89" s="97"/>
      <c r="T89" s="99"/>
      <c r="U89" s="99"/>
      <c r="V89" s="97"/>
      <c r="W89" s="108" t="s">
        <v>256</v>
      </c>
      <c r="X89" s="108"/>
      <c r="Y89" s="108"/>
      <c r="Z89" s="100"/>
      <c r="AA89" s="100" t="s">
        <v>256</v>
      </c>
      <c r="AB89" s="116" t="s">
        <v>256</v>
      </c>
      <c r="AC89" s="100"/>
      <c r="AD89" s="100"/>
      <c r="AE89" s="100"/>
      <c r="AF89" s="100"/>
      <c r="AG89" s="111" t="s">
        <v>257</v>
      </c>
      <c r="AH89" s="94" t="s">
        <v>396</v>
      </c>
      <c r="AI89" s="93">
        <v>38108</v>
      </c>
      <c r="AJ89" s="103" t="s">
        <v>397</v>
      </c>
      <c r="AK89" s="68"/>
    </row>
    <row r="90" spans="1:252" s="68" customFormat="1">
      <c r="A90" s="90">
        <v>80</v>
      </c>
      <c r="B90" s="91" t="str">
        <f>'[4]ИТОГ!'!$AP87</f>
        <v>Алиев Гаджи</v>
      </c>
      <c r="C90" s="91">
        <f>'[4]ИТОГ!'!$AQ87</f>
        <v>2015</v>
      </c>
      <c r="D90" s="91" t="str">
        <f>'[4]ИТОГ!'!$AT87</f>
        <v>б/р</v>
      </c>
      <c r="E90" s="91" t="str">
        <f>'[4]ИТОГ!'!$AU87</f>
        <v>м</v>
      </c>
      <c r="F90" s="189">
        <f>'[4]ИТОГ!'!$AX87</f>
        <v>0</v>
      </c>
      <c r="G90" s="91" t="s">
        <v>255</v>
      </c>
      <c r="H90" s="94" t="s">
        <v>28</v>
      </c>
      <c r="I90" s="91" t="str">
        <f>'[4]ИТОГ!'!$AY87</f>
        <v>ОК!</v>
      </c>
      <c r="J90" s="95"/>
      <c r="K90" s="97"/>
      <c r="L90" s="97"/>
      <c r="M90" s="98"/>
      <c r="N90" s="100" t="s">
        <v>9</v>
      </c>
      <c r="O90" s="97"/>
      <c r="P90" s="97"/>
      <c r="Q90" s="97"/>
      <c r="R90" s="97"/>
      <c r="S90" s="97"/>
      <c r="T90" s="99"/>
      <c r="U90" s="99"/>
      <c r="V90" s="97"/>
      <c r="W90" s="108"/>
      <c r="X90" s="108"/>
      <c r="Y90" s="108"/>
      <c r="Z90" s="100"/>
      <c r="AA90" s="100"/>
      <c r="AB90" s="116"/>
      <c r="AC90" s="100"/>
      <c r="AD90" s="100"/>
      <c r="AE90" s="100"/>
      <c r="AF90" s="100"/>
      <c r="AG90" s="111"/>
      <c r="AH90" s="94"/>
      <c r="AI90" s="102"/>
      <c r="AJ90" s="103" t="s">
        <v>398</v>
      </c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</row>
    <row r="91" spans="1:252">
      <c r="A91" s="90">
        <v>81</v>
      </c>
      <c r="B91" s="91" t="str">
        <f>'[4]ИТОГ!'!$AP88</f>
        <v>Алиев Курбан</v>
      </c>
      <c r="C91" s="91">
        <f>'[4]ИТОГ!'!$AQ88</f>
        <v>1964</v>
      </c>
      <c r="D91" s="91">
        <f>'[4]ИТОГ!'!$AT88</f>
        <v>3</v>
      </c>
      <c r="E91" s="91" t="str">
        <f>'[4]ИТОГ!'!$AU88</f>
        <v>м</v>
      </c>
      <c r="F91" s="189">
        <f>'[4]ИТОГ!'!$AX88</f>
        <v>45718</v>
      </c>
      <c r="G91" s="91" t="s">
        <v>255</v>
      </c>
      <c r="H91" s="94" t="s">
        <v>28</v>
      </c>
      <c r="I91" s="91" t="str">
        <f>'[4]ИТОГ!'!$AY88</f>
        <v>ОК!</v>
      </c>
      <c r="J91" s="95"/>
      <c r="K91" s="104"/>
      <c r="L91" s="97"/>
      <c r="M91" s="105"/>
      <c r="N91" s="104"/>
      <c r="O91" s="97"/>
      <c r="P91" s="97"/>
      <c r="Q91" s="97"/>
      <c r="R91" s="104"/>
      <c r="S91" s="104"/>
      <c r="T91" s="106"/>
      <c r="U91" s="99"/>
      <c r="V91" s="104"/>
      <c r="W91" s="100"/>
      <c r="X91" s="100" t="s">
        <v>256</v>
      </c>
      <c r="Y91" s="100"/>
      <c r="Z91" s="100"/>
      <c r="AA91" s="100"/>
      <c r="AB91" s="108"/>
      <c r="AC91" s="108"/>
      <c r="AD91" s="108"/>
      <c r="AE91" s="108"/>
      <c r="AF91" s="108"/>
      <c r="AG91" s="111" t="s">
        <v>399</v>
      </c>
      <c r="AH91" s="101"/>
      <c r="AI91" s="102"/>
      <c r="AJ91" s="103" t="s">
        <v>400</v>
      </c>
      <c r="AK91" s="68"/>
    </row>
    <row r="92" spans="1:252">
      <c r="A92" s="90">
        <v>82</v>
      </c>
      <c r="B92" s="91" t="str">
        <f>'[4]ИТОГ!'!$AP89</f>
        <v>Алиев Султан</v>
      </c>
      <c r="C92" s="91">
        <f>'[4]ИТОГ!'!$AQ89</f>
        <v>2011</v>
      </c>
      <c r="D92" s="91" t="str">
        <f>'[4]ИТОГ!'!$AT89</f>
        <v>1ю</v>
      </c>
      <c r="E92" s="91" t="str">
        <f>'[4]ИТОГ!'!$AU89</f>
        <v>м</v>
      </c>
      <c r="F92" s="189">
        <f>'[4]ИТОГ!'!$AX89</f>
        <v>45422</v>
      </c>
      <c r="G92" s="91" t="s">
        <v>255</v>
      </c>
      <c r="H92" s="94" t="s">
        <v>28</v>
      </c>
      <c r="I92" s="91" t="str">
        <f>'[4]ИТОГ!'!$AY89</f>
        <v>ОК!</v>
      </c>
      <c r="J92" s="95" t="s">
        <v>401</v>
      </c>
      <c r="K92" s="104"/>
      <c r="L92" s="97"/>
      <c r="M92" s="105"/>
      <c r="N92" s="104"/>
      <c r="O92" s="97"/>
      <c r="P92" s="97"/>
      <c r="Q92" s="97"/>
      <c r="R92" s="104"/>
      <c r="S92" s="104"/>
      <c r="T92" s="106"/>
      <c r="U92" s="99"/>
      <c r="V92" s="104"/>
      <c r="W92" s="108"/>
      <c r="X92" s="108"/>
      <c r="Y92" s="108"/>
      <c r="Z92" s="100"/>
      <c r="AA92" s="100"/>
      <c r="AB92" s="108"/>
      <c r="AC92" s="108"/>
      <c r="AD92" s="108"/>
      <c r="AE92" s="108"/>
      <c r="AF92" s="108"/>
      <c r="AG92" s="75" t="s">
        <v>331</v>
      </c>
      <c r="AH92" s="101" t="s">
        <v>285</v>
      </c>
      <c r="AI92" s="118">
        <v>35950</v>
      </c>
      <c r="AJ92" s="103" t="s">
        <v>402</v>
      </c>
      <c r="AK92" s="68"/>
    </row>
    <row r="93" spans="1:252" ht="12.75" customHeight="1">
      <c r="A93" s="90">
        <v>83</v>
      </c>
      <c r="B93" s="91" t="str">
        <f>'[4]ИТОГ!'!$AP90</f>
        <v>Алиев Хасан</v>
      </c>
      <c r="C93" s="91">
        <f>'[4]ИТОГ!'!$AQ90</f>
        <v>2003</v>
      </c>
      <c r="D93" s="91" t="str">
        <f>'[4]ИТОГ!'!$AT90</f>
        <v>б/р</v>
      </c>
      <c r="E93" s="91" t="str">
        <f>'[4]ИТОГ!'!$AU90</f>
        <v>м</v>
      </c>
      <c r="F93" s="189">
        <f>'[4]ИТОГ!'!$AX90</f>
        <v>0</v>
      </c>
      <c r="G93" s="91" t="s">
        <v>255</v>
      </c>
      <c r="H93" s="94" t="s">
        <v>28</v>
      </c>
      <c r="I93" s="91" t="str">
        <f>'[4]ИТОГ!'!$AY90</f>
        <v>НАДО!!!</v>
      </c>
      <c r="J93" s="95"/>
      <c r="K93" s="96"/>
      <c r="L93" s="97"/>
      <c r="M93" s="98"/>
      <c r="N93" s="96"/>
      <c r="O93" s="97" t="s">
        <v>17</v>
      </c>
      <c r="P93" s="97"/>
      <c r="Q93" s="97" t="s">
        <v>15</v>
      </c>
      <c r="R93" s="97"/>
      <c r="S93" s="97"/>
      <c r="T93" s="99"/>
      <c r="U93" s="99"/>
      <c r="V93" s="115"/>
      <c r="W93" s="110" t="s">
        <v>13</v>
      </c>
      <c r="X93" s="108"/>
      <c r="Y93" s="108"/>
      <c r="Z93" s="100"/>
      <c r="AA93" s="100" t="s">
        <v>256</v>
      </c>
      <c r="AB93" s="100" t="s">
        <v>13</v>
      </c>
      <c r="AC93" s="108"/>
      <c r="AD93" s="100" t="s">
        <v>15</v>
      </c>
      <c r="AE93" s="100" t="s">
        <v>15</v>
      </c>
      <c r="AF93" s="108"/>
      <c r="AG93" s="94" t="s">
        <v>331</v>
      </c>
      <c r="AH93" s="101"/>
      <c r="AI93" s="102"/>
      <c r="AJ93" s="103" t="s">
        <v>403</v>
      </c>
      <c r="AK93" s="68"/>
    </row>
    <row r="94" spans="1:252" s="69" customFormat="1">
      <c r="A94" s="90">
        <v>84</v>
      </c>
      <c r="B94" s="91" t="str">
        <f>'[4]ИТОГ!'!$AP91</f>
        <v>Аликин Артем</v>
      </c>
      <c r="C94" s="91">
        <f>'[4]ИТОГ!'!$AQ91</f>
        <v>0</v>
      </c>
      <c r="D94" s="91" t="str">
        <f>'[4]ИТОГ!'!$AT91</f>
        <v>б/р</v>
      </c>
      <c r="E94" s="91" t="str">
        <f>'[4]ИТОГ!'!$AU91</f>
        <v>м</v>
      </c>
      <c r="F94" s="189">
        <f>'[4]ИТОГ!'!$AX91</f>
        <v>43954</v>
      </c>
      <c r="G94" s="91" t="s">
        <v>255</v>
      </c>
      <c r="H94" s="94" t="s">
        <v>28</v>
      </c>
      <c r="I94" s="91" t="str">
        <f>'[4]ИТОГ!'!$AY91</f>
        <v>НАДО!!!</v>
      </c>
      <c r="J94" s="95"/>
      <c r="K94" s="113"/>
      <c r="L94" s="97"/>
      <c r="M94" s="114"/>
      <c r="N94" s="113"/>
      <c r="O94" s="97"/>
      <c r="P94" s="97"/>
      <c r="Q94" s="97"/>
      <c r="R94" s="113"/>
      <c r="S94" s="113"/>
      <c r="T94" s="113"/>
      <c r="U94" s="99"/>
      <c r="V94" s="100" t="s">
        <v>11</v>
      </c>
      <c r="W94" s="108"/>
      <c r="X94" s="108"/>
      <c r="Y94" s="108"/>
      <c r="Z94" s="100"/>
      <c r="AA94" s="100"/>
      <c r="AB94" s="108"/>
      <c r="AC94" s="108"/>
      <c r="AD94" s="108"/>
      <c r="AE94" s="108"/>
      <c r="AF94" s="108"/>
      <c r="AG94" s="94"/>
      <c r="AH94" s="101"/>
      <c r="AI94" s="102"/>
      <c r="AJ94" s="103" t="s">
        <v>404</v>
      </c>
      <c r="AK94" s="68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</row>
    <row r="95" spans="1:252" s="69" customFormat="1">
      <c r="A95" s="90">
        <v>85</v>
      </c>
      <c r="B95" s="91" t="str">
        <f>'[4]ИТОГ!'!$AP92</f>
        <v>Алтухов Михаил</v>
      </c>
      <c r="C95" s="91">
        <f>'[4]ИТОГ!'!$AQ92</f>
        <v>2010</v>
      </c>
      <c r="D95" s="91">
        <f>'[4]ИТОГ!'!$AT92</f>
        <v>2</v>
      </c>
      <c r="E95" s="91" t="str">
        <f>'[4]ИТОГ!'!$AU92</f>
        <v>м</v>
      </c>
      <c r="F95" s="189">
        <f>'[4]ИТОГ!'!$AX92</f>
        <v>46005</v>
      </c>
      <c r="G95" s="91" t="s">
        <v>255</v>
      </c>
      <c r="H95" s="94" t="s">
        <v>28</v>
      </c>
      <c r="I95" s="91" t="str">
        <f>'[4]ИТОГ!'!$AY92</f>
        <v>ОК!</v>
      </c>
      <c r="J95" s="95"/>
      <c r="K95" s="99"/>
      <c r="L95" s="97"/>
      <c r="M95" s="98"/>
      <c r="N95" s="99"/>
      <c r="O95" s="97"/>
      <c r="P95" s="97"/>
      <c r="Q95" s="97"/>
      <c r="R95" s="97"/>
      <c r="S95" s="97"/>
      <c r="T95" s="99"/>
      <c r="U95" s="99"/>
      <c r="V95" s="97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94"/>
      <c r="AH95" s="101"/>
      <c r="AI95" s="100"/>
      <c r="AJ95" s="103" t="s">
        <v>405</v>
      </c>
      <c r="AK95" s="68"/>
      <c r="AL95" s="9"/>
      <c r="AM95" s="9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  <c r="BN95" s="68"/>
      <c r="BO95" s="68"/>
      <c r="BP95" s="68"/>
      <c r="BQ95" s="68"/>
      <c r="BR95" s="68"/>
      <c r="BS95" s="68"/>
      <c r="BT95" s="68"/>
      <c r="BU95" s="68"/>
      <c r="BV95" s="68"/>
      <c r="BW95" s="68"/>
      <c r="BX95" s="68"/>
      <c r="BY95" s="68"/>
      <c r="BZ95" s="68"/>
      <c r="CA95" s="68"/>
      <c r="CB95" s="68"/>
      <c r="CC95" s="68"/>
      <c r="CD95" s="68"/>
      <c r="CE95" s="68"/>
      <c r="CF95" s="68"/>
      <c r="CG95" s="68"/>
      <c r="CH95" s="68"/>
      <c r="CI95" s="68"/>
      <c r="CJ95" s="68"/>
      <c r="CK95" s="68"/>
      <c r="CL95" s="68"/>
      <c r="CM95" s="68"/>
      <c r="CN95" s="68"/>
      <c r="CO95" s="68"/>
      <c r="CP95" s="68"/>
      <c r="CQ95" s="68"/>
      <c r="CR95" s="68"/>
      <c r="CS95" s="68"/>
      <c r="CT95" s="68"/>
      <c r="CU95" s="68"/>
      <c r="CV95" s="68"/>
      <c r="CW95" s="68"/>
      <c r="CX95" s="68"/>
      <c r="CY95" s="68"/>
      <c r="CZ95" s="68"/>
      <c r="DA95" s="68"/>
      <c r="DB95" s="68"/>
      <c r="DC95" s="68"/>
      <c r="DD95" s="68"/>
      <c r="DE95" s="68"/>
      <c r="DF95" s="68"/>
      <c r="DG95" s="68"/>
      <c r="DH95" s="68"/>
      <c r="DI95" s="68"/>
      <c r="DJ95" s="68"/>
      <c r="DK95" s="68"/>
      <c r="DL95" s="68"/>
      <c r="DM95" s="68"/>
      <c r="DN95" s="68"/>
      <c r="DO95" s="68"/>
      <c r="DP95" s="68"/>
      <c r="DQ95" s="68"/>
      <c r="DR95" s="68"/>
      <c r="DS95" s="68"/>
      <c r="DT95" s="68"/>
      <c r="DU95" s="68"/>
      <c r="DV95" s="68"/>
      <c r="DW95" s="68"/>
      <c r="DX95" s="68"/>
      <c r="DY95" s="68"/>
      <c r="DZ95" s="68"/>
      <c r="EA95" s="68"/>
      <c r="EB95" s="68"/>
      <c r="EC95" s="68"/>
      <c r="ED95" s="68"/>
      <c r="EE95" s="68"/>
      <c r="EF95" s="68"/>
      <c r="EG95" s="68"/>
      <c r="EH95" s="68"/>
      <c r="EI95" s="68"/>
      <c r="EJ95" s="68"/>
      <c r="EK95" s="68"/>
      <c r="EL95" s="68"/>
      <c r="EM95" s="68"/>
      <c r="EN95" s="68"/>
      <c r="EO95" s="68"/>
      <c r="EP95" s="68"/>
      <c r="EQ95" s="68"/>
      <c r="ER95" s="68"/>
      <c r="ES95" s="68"/>
      <c r="ET95" s="68"/>
      <c r="EU95" s="68"/>
      <c r="EV95" s="68"/>
      <c r="EW95" s="68"/>
      <c r="EX95" s="68"/>
      <c r="EY95" s="68"/>
      <c r="EZ95" s="68"/>
      <c r="FA95" s="68"/>
      <c r="FB95" s="68"/>
      <c r="FC95" s="68"/>
      <c r="FD95" s="68"/>
      <c r="FE95" s="68"/>
      <c r="FF95" s="68"/>
      <c r="FG95" s="68"/>
      <c r="FH95" s="68"/>
      <c r="FI95" s="68"/>
      <c r="FJ95" s="68"/>
      <c r="FK95" s="68"/>
      <c r="FL95" s="68"/>
      <c r="FM95" s="68"/>
      <c r="FN95" s="68"/>
      <c r="FO95" s="68"/>
      <c r="FP95" s="68"/>
      <c r="FQ95" s="68"/>
      <c r="FR95" s="68"/>
      <c r="FS95" s="68"/>
      <c r="FT95" s="68"/>
      <c r="FU95" s="68"/>
      <c r="FV95" s="68"/>
      <c r="FW95" s="68"/>
      <c r="FX95" s="68"/>
      <c r="FY95" s="68"/>
      <c r="FZ95" s="68"/>
      <c r="GA95" s="68"/>
      <c r="GB95" s="68"/>
      <c r="GC95" s="68"/>
      <c r="GD95" s="68"/>
      <c r="GE95" s="68"/>
      <c r="GF95" s="68"/>
      <c r="GG95" s="68"/>
      <c r="GH95" s="68"/>
      <c r="GI95" s="68"/>
      <c r="GJ95" s="68"/>
      <c r="GK95" s="68"/>
      <c r="GL95" s="68"/>
      <c r="GM95" s="68"/>
      <c r="GN95" s="68"/>
      <c r="GO95" s="68"/>
      <c r="GP95" s="68"/>
      <c r="GQ95" s="68"/>
      <c r="GR95" s="68"/>
      <c r="GS95" s="68"/>
      <c r="GT95" s="68"/>
      <c r="GU95" s="68"/>
      <c r="GV95" s="68"/>
      <c r="GW95" s="68"/>
      <c r="GX95" s="68"/>
      <c r="GY95" s="68"/>
      <c r="GZ95" s="68"/>
      <c r="HA95" s="68"/>
      <c r="HB95" s="68"/>
      <c r="HC95" s="68"/>
      <c r="HD95" s="68"/>
      <c r="HE95" s="68"/>
      <c r="HF95" s="68"/>
      <c r="HG95" s="68"/>
      <c r="HH95" s="68"/>
      <c r="HI95" s="68"/>
      <c r="HJ95" s="68"/>
      <c r="HK95" s="68"/>
      <c r="HL95" s="68"/>
      <c r="HM95" s="68"/>
      <c r="HN95" s="68"/>
      <c r="HO95" s="68"/>
      <c r="HP95" s="68"/>
      <c r="HQ95" s="68"/>
      <c r="HR95" s="68"/>
      <c r="HS95" s="68"/>
      <c r="HT95" s="68"/>
      <c r="HU95" s="68"/>
      <c r="HV95" s="68"/>
      <c r="HW95" s="68"/>
      <c r="HX95" s="68"/>
      <c r="HY95" s="68"/>
      <c r="HZ95" s="68"/>
      <c r="IA95" s="68"/>
      <c r="IB95" s="68"/>
      <c r="IC95" s="68"/>
      <c r="ID95" s="68"/>
      <c r="IE95" s="68"/>
      <c r="IF95" s="68"/>
      <c r="IG95" s="68"/>
      <c r="IH95" s="68"/>
      <c r="II95" s="68"/>
      <c r="IJ95" s="68"/>
      <c r="IK95" s="68"/>
      <c r="IL95" s="68"/>
      <c r="IM95" s="68"/>
      <c r="IN95" s="68"/>
      <c r="IO95" s="68"/>
      <c r="IP95" s="68"/>
      <c r="IQ95" s="68"/>
      <c r="IR95" s="68"/>
    </row>
    <row r="96" spans="1:252" s="69" customFormat="1">
      <c r="A96" s="90">
        <v>86</v>
      </c>
      <c r="B96" s="91" t="str">
        <f>'[4]ИТОГ!'!$AP93</f>
        <v>Алтыбаев Максим</v>
      </c>
      <c r="C96" s="91">
        <f>'[4]ИТОГ!'!$AQ93</f>
        <v>1993</v>
      </c>
      <c r="D96" s="91" t="str">
        <f>'[4]ИТОГ!'!$AT93</f>
        <v>б/р</v>
      </c>
      <c r="E96" s="91" t="str">
        <f>'[4]ИТОГ!'!$AU93</f>
        <v>м</v>
      </c>
      <c r="F96" s="189">
        <f>'[4]ИТОГ!'!$AX93</f>
        <v>44133</v>
      </c>
      <c r="G96" s="91" t="s">
        <v>255</v>
      </c>
      <c r="H96" s="94" t="s">
        <v>28</v>
      </c>
      <c r="I96" s="91" t="str">
        <f>'[4]ИТОГ!'!$AY93</f>
        <v>ОК!</v>
      </c>
      <c r="J96" s="124" t="s">
        <v>292</v>
      </c>
      <c r="K96" s="96"/>
      <c r="L96" s="97" t="s">
        <v>256</v>
      </c>
      <c r="M96" s="98"/>
      <c r="N96" s="96"/>
      <c r="O96" s="96"/>
      <c r="P96" s="97"/>
      <c r="Q96" s="97"/>
      <c r="R96" s="97"/>
      <c r="S96" s="97"/>
      <c r="T96" s="99"/>
      <c r="U96" s="99"/>
      <c r="V96" s="97"/>
      <c r="W96" s="92"/>
      <c r="X96" s="100"/>
      <c r="Y96" s="100"/>
      <c r="Z96" s="100"/>
      <c r="AA96" s="100"/>
      <c r="AB96" s="100"/>
      <c r="AC96" s="100"/>
      <c r="AD96" s="100"/>
      <c r="AE96" s="100"/>
      <c r="AF96" s="100"/>
      <c r="AG96" s="94" t="s">
        <v>321</v>
      </c>
      <c r="AH96" s="94" t="s">
        <v>406</v>
      </c>
      <c r="AI96" s="93">
        <v>38253</v>
      </c>
      <c r="AJ96" s="103" t="s">
        <v>407</v>
      </c>
      <c r="AK96" s="68"/>
      <c r="AL96" s="68"/>
      <c r="AM96" s="68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</row>
    <row r="97" spans="1:252">
      <c r="A97" s="90">
        <v>87</v>
      </c>
      <c r="B97" s="91" t="str">
        <f>'[4]ИТОГ!'!$AP94</f>
        <v>Алфёрова Светлана</v>
      </c>
      <c r="C97" s="91">
        <f>'[4]ИТОГ!'!$AQ94</f>
        <v>2004</v>
      </c>
      <c r="D97" s="91" t="str">
        <f>'[4]ИТОГ!'!$AT94</f>
        <v>б/р</v>
      </c>
      <c r="E97" s="91" t="str">
        <f>'[4]ИТОГ!'!$AU94</f>
        <v>ж</v>
      </c>
      <c r="F97" s="189">
        <f>'[4]ИТОГ!'!$AX94</f>
        <v>42869</v>
      </c>
      <c r="G97" s="91" t="s">
        <v>255</v>
      </c>
      <c r="H97" s="94" t="s">
        <v>28</v>
      </c>
      <c r="I97" s="91" t="str">
        <f>'[4]ИТОГ!'!$AY94</f>
        <v>ОК!</v>
      </c>
      <c r="J97" s="95"/>
      <c r="K97" s="97"/>
      <c r="L97" s="97"/>
      <c r="M97" s="98"/>
      <c r="N97" s="97"/>
      <c r="O97" s="97"/>
      <c r="P97" s="97"/>
      <c r="Q97" s="97"/>
      <c r="R97" s="97"/>
      <c r="S97" s="97"/>
      <c r="T97" s="99"/>
      <c r="U97" s="99"/>
      <c r="V97" s="108" t="s">
        <v>256</v>
      </c>
      <c r="W97" s="92"/>
      <c r="X97" s="100"/>
      <c r="Y97" s="100"/>
      <c r="Z97" s="100"/>
      <c r="AA97" s="100"/>
      <c r="AB97" s="100"/>
      <c r="AC97" s="100"/>
      <c r="AD97" s="100"/>
      <c r="AE97" s="100"/>
      <c r="AF97" s="100"/>
      <c r="AG97" s="94"/>
      <c r="AH97" s="94"/>
      <c r="AI97" s="102"/>
      <c r="AJ97" s="103" t="s">
        <v>408</v>
      </c>
      <c r="AK97" s="68"/>
    </row>
    <row r="98" spans="1:252">
      <c r="A98" s="90">
        <v>88</v>
      </c>
      <c r="B98" s="91" t="str">
        <f>'[4]ИТОГ!'!$AP95</f>
        <v>Алышевский Эдуард</v>
      </c>
      <c r="C98" s="91">
        <f>'[4]ИТОГ!'!$AQ95</f>
        <v>0</v>
      </c>
      <c r="D98" s="91" t="str">
        <f>'[4]ИТОГ!'!$AT95</f>
        <v>1ю</v>
      </c>
      <c r="E98" s="91" t="str">
        <f>'[4]ИТОГ!'!$AU95</f>
        <v>м</v>
      </c>
      <c r="F98" s="189">
        <f>'[4]ИТОГ!'!$AX95</f>
        <v>45756</v>
      </c>
      <c r="G98" s="91" t="s">
        <v>255</v>
      </c>
      <c r="H98" s="94" t="s">
        <v>28</v>
      </c>
      <c r="I98" s="91" t="str">
        <f>'[4]ИТОГ!'!$AY95</f>
        <v>НАДО!!!</v>
      </c>
      <c r="J98" s="95"/>
      <c r="K98" s="97"/>
      <c r="L98" s="97" t="s">
        <v>13</v>
      </c>
      <c r="M98" s="98"/>
      <c r="N98" s="97"/>
      <c r="O98" s="97"/>
      <c r="P98" s="97"/>
      <c r="Q98" s="97"/>
      <c r="R98" s="97"/>
      <c r="S98" s="97"/>
      <c r="T98" s="99"/>
      <c r="U98" s="99"/>
      <c r="V98" s="108"/>
      <c r="W98" s="92"/>
      <c r="X98" s="100"/>
      <c r="Y98" s="100"/>
      <c r="Z98" s="100"/>
      <c r="AA98" s="100"/>
      <c r="AB98" s="100"/>
      <c r="AC98" s="100"/>
      <c r="AD98" s="100"/>
      <c r="AE98" s="100"/>
      <c r="AF98" s="100"/>
      <c r="AG98" s="94"/>
      <c r="AH98" s="94"/>
      <c r="AI98" s="102"/>
      <c r="AJ98" s="103"/>
      <c r="AK98" s="68"/>
    </row>
    <row r="99" spans="1:252">
      <c r="A99" s="90">
        <v>89</v>
      </c>
      <c r="B99" s="91" t="str">
        <f>'[4]ИТОГ!'!$AP96</f>
        <v>Алябьева Софья</v>
      </c>
      <c r="C99" s="91">
        <f>'[4]ИТОГ!'!$AQ96</f>
        <v>0</v>
      </c>
      <c r="D99" s="91">
        <f>'[4]ИТОГ!'!$AT96</f>
        <v>3</v>
      </c>
      <c r="E99" s="91" t="str">
        <f>'[4]ИТОГ!'!$AU96</f>
        <v>ж</v>
      </c>
      <c r="F99" s="189">
        <f>'[4]ИТОГ!'!$AX96</f>
        <v>45407</v>
      </c>
      <c r="G99" s="91" t="s">
        <v>255</v>
      </c>
      <c r="H99" s="94" t="s">
        <v>28</v>
      </c>
      <c r="I99" s="91" t="str">
        <f>'[4]ИТОГ!'!$AY96</f>
        <v>НАДО!!!</v>
      </c>
      <c r="J99" s="95"/>
      <c r="K99" s="97"/>
      <c r="L99" s="97"/>
      <c r="M99" s="98"/>
      <c r="N99" s="97"/>
      <c r="O99" s="97"/>
      <c r="P99" s="97"/>
      <c r="Q99" s="97"/>
      <c r="R99" s="97"/>
      <c r="S99" s="97"/>
      <c r="T99" s="99"/>
      <c r="U99" s="99"/>
      <c r="V99" s="97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94"/>
      <c r="AH99" s="94"/>
      <c r="AI99" s="102"/>
      <c r="AJ99" s="103" t="s">
        <v>409</v>
      </c>
      <c r="AK99" s="68"/>
    </row>
    <row r="100" spans="1:252">
      <c r="A100" s="90">
        <v>90</v>
      </c>
      <c r="B100" s="91" t="str">
        <f>'[4]ИТОГ!'!$AP97</f>
        <v>Амузинский Артём</v>
      </c>
      <c r="C100" s="91">
        <f>'[4]ИТОГ!'!$AQ97</f>
        <v>2005</v>
      </c>
      <c r="D100" s="91" t="str">
        <f>'[4]ИТОГ!'!$AT97</f>
        <v>б/р</v>
      </c>
      <c r="E100" s="91" t="str">
        <f>'[4]ИТОГ!'!$AU97</f>
        <v>м</v>
      </c>
      <c r="F100" s="189">
        <f>'[4]ИТОГ!'!$AX97</f>
        <v>44329</v>
      </c>
      <c r="G100" s="91" t="s">
        <v>255</v>
      </c>
      <c r="H100" s="94" t="s">
        <v>28</v>
      </c>
      <c r="I100" s="91" t="str">
        <f>'[4]ИТОГ!'!$AY97</f>
        <v>ОК!</v>
      </c>
      <c r="J100" s="124" t="s">
        <v>410</v>
      </c>
      <c r="K100" s="96"/>
      <c r="L100" s="97"/>
      <c r="M100" s="98"/>
      <c r="N100" s="96"/>
      <c r="O100" s="96"/>
      <c r="P100" s="97"/>
      <c r="Q100" s="97"/>
      <c r="R100" s="97"/>
      <c r="S100" s="97"/>
      <c r="T100" s="99"/>
      <c r="U100" s="99"/>
      <c r="V100" s="97"/>
      <c r="W100" s="92"/>
      <c r="X100" s="100"/>
      <c r="Y100" s="100"/>
      <c r="Z100" s="100"/>
      <c r="AA100" s="100"/>
      <c r="AB100" s="100"/>
      <c r="AC100" s="100"/>
      <c r="AD100" s="100"/>
      <c r="AE100" s="100"/>
      <c r="AF100" s="100"/>
      <c r="AG100" s="94"/>
      <c r="AH100" s="94" t="s">
        <v>328</v>
      </c>
      <c r="AI100" s="118">
        <v>37782</v>
      </c>
      <c r="AJ100" s="103" t="s">
        <v>411</v>
      </c>
      <c r="AK100" s="68"/>
    </row>
    <row r="101" spans="1:252" s="69" customFormat="1">
      <c r="A101" s="90">
        <v>91</v>
      </c>
      <c r="B101" s="91" t="str">
        <f>'[4]ИТОГ!'!$AP98</f>
        <v>Ананьев Никита</v>
      </c>
      <c r="C101" s="91">
        <f>'[4]ИТОГ!'!$AQ98</f>
        <v>2002</v>
      </c>
      <c r="D101" s="91" t="str">
        <f>'[4]ИТОГ!'!$AT98</f>
        <v>б/р</v>
      </c>
      <c r="E101" s="91" t="str">
        <f>'[4]ИТОГ!'!$AU98</f>
        <v>м</v>
      </c>
      <c r="F101" s="189">
        <f>'[4]ИТОГ!'!$AX98</f>
        <v>0</v>
      </c>
      <c r="G101" s="91" t="s">
        <v>255</v>
      </c>
      <c r="H101" s="94" t="s">
        <v>28</v>
      </c>
      <c r="I101" s="91" t="str">
        <f>'[4]ИТОГ!'!$AY98</f>
        <v>ОК!</v>
      </c>
      <c r="J101" s="95"/>
      <c r="K101" s="99"/>
      <c r="L101" s="97"/>
      <c r="M101" s="98"/>
      <c r="N101" s="99"/>
      <c r="O101" s="97"/>
      <c r="P101" s="97"/>
      <c r="Q101" s="97"/>
      <c r="R101" s="97"/>
      <c r="S101" s="97"/>
      <c r="T101" s="99"/>
      <c r="U101" s="99"/>
      <c r="V101" s="97"/>
      <c r="W101" s="108"/>
      <c r="X101" s="108"/>
      <c r="Y101" s="108"/>
      <c r="Z101" s="100"/>
      <c r="AA101" s="100"/>
      <c r="AB101" s="108"/>
      <c r="AC101" s="108"/>
      <c r="AD101" s="108"/>
      <c r="AE101" s="108" t="s">
        <v>256</v>
      </c>
      <c r="AF101" s="108"/>
      <c r="AG101" s="94" t="s">
        <v>412</v>
      </c>
      <c r="AH101" s="101"/>
      <c r="AI101" s="102"/>
      <c r="AJ101" s="103" t="s">
        <v>413</v>
      </c>
      <c r="AK101" s="68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  <c r="IN101" s="9"/>
      <c r="IO101" s="9"/>
      <c r="IP101" s="9"/>
      <c r="IQ101" s="9"/>
      <c r="IR101" s="9"/>
    </row>
    <row r="102" spans="1:252" s="69" customFormat="1">
      <c r="A102" s="90">
        <v>92</v>
      </c>
      <c r="B102" s="91" t="str">
        <f>'[4]ИТОГ!'!$AP99</f>
        <v>Андерсон Кристиан</v>
      </c>
      <c r="C102" s="91">
        <f>'[4]ИТОГ!'!$AQ99</f>
        <v>0</v>
      </c>
      <c r="D102" s="91">
        <f>'[4]ИТОГ!'!$AT99</f>
        <v>3</v>
      </c>
      <c r="E102" s="91" t="str">
        <f>'[4]ИТОГ!'!$AU99</f>
        <v>м</v>
      </c>
      <c r="F102" s="189">
        <f>'[4]ИТОГ!'!$AX99</f>
        <v>45778</v>
      </c>
      <c r="G102" s="91" t="s">
        <v>255</v>
      </c>
      <c r="H102" s="94" t="s">
        <v>28</v>
      </c>
      <c r="I102" s="91" t="str">
        <f>'[4]ИТОГ!'!$AY99</f>
        <v>НАДО!!!</v>
      </c>
      <c r="J102" s="95"/>
      <c r="K102" s="99"/>
      <c r="L102" s="97"/>
      <c r="M102" s="98"/>
      <c r="N102" s="99"/>
      <c r="O102" s="97"/>
      <c r="P102" s="97"/>
      <c r="Q102" s="97"/>
      <c r="R102" s="97"/>
      <c r="S102" s="97"/>
      <c r="T102" s="99"/>
      <c r="U102" s="99"/>
      <c r="V102" s="97"/>
      <c r="W102" s="108"/>
      <c r="X102" s="100" t="s">
        <v>256</v>
      </c>
      <c r="Y102" s="108"/>
      <c r="Z102" s="100"/>
      <c r="AA102" s="100"/>
      <c r="AB102" s="108"/>
      <c r="AC102" s="108"/>
      <c r="AD102" s="108"/>
      <c r="AE102" s="108"/>
      <c r="AF102" s="108"/>
      <c r="AG102" s="94" t="s">
        <v>315</v>
      </c>
      <c r="AH102" s="101" t="s">
        <v>414</v>
      </c>
      <c r="AI102" s="102"/>
      <c r="AJ102" s="103" t="s">
        <v>415</v>
      </c>
      <c r="AK102" s="68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</row>
    <row r="103" spans="1:252" s="69" customFormat="1">
      <c r="A103" s="90">
        <v>93</v>
      </c>
      <c r="B103" s="91" t="str">
        <f>'[4]ИТОГ!'!$AP100</f>
        <v>Андерсон Пётр</v>
      </c>
      <c r="C103" s="91">
        <f>'[4]ИТОГ!'!$AQ100</f>
        <v>0</v>
      </c>
      <c r="D103" s="91" t="str">
        <f>'[4]ИТОГ!'!$AT100</f>
        <v>б/р</v>
      </c>
      <c r="E103" s="91" t="str">
        <f>'[4]ИТОГ!'!$AU100</f>
        <v>м</v>
      </c>
      <c r="F103" s="189">
        <f>'[4]ИТОГ!'!$AX100</f>
        <v>44323</v>
      </c>
      <c r="G103" s="91" t="s">
        <v>255</v>
      </c>
      <c r="H103" s="94" t="s">
        <v>28</v>
      </c>
      <c r="I103" s="91" t="str">
        <f>'[4]ИТОГ!'!$AY100</f>
        <v>НАДО!!!</v>
      </c>
      <c r="J103" s="95" t="s">
        <v>416</v>
      </c>
      <c r="K103" s="99"/>
      <c r="L103" s="97"/>
      <c r="M103" s="98"/>
      <c r="N103" s="99"/>
      <c r="O103" s="97" t="s">
        <v>256</v>
      </c>
      <c r="P103" s="97"/>
      <c r="Q103" s="97"/>
      <c r="R103" s="97" t="s">
        <v>256</v>
      </c>
      <c r="S103" s="97"/>
      <c r="T103" s="99"/>
      <c r="U103" s="99"/>
      <c r="V103" s="97"/>
      <c r="W103" s="108"/>
      <c r="X103" s="100"/>
      <c r="Y103" s="108"/>
      <c r="Z103" s="100"/>
      <c r="AA103" s="100"/>
      <c r="AB103" s="108"/>
      <c r="AC103" s="108"/>
      <c r="AD103" s="108"/>
      <c r="AE103" s="108"/>
      <c r="AF103" s="108"/>
      <c r="AG103" s="117" t="s">
        <v>281</v>
      </c>
      <c r="AH103" s="101" t="s">
        <v>417</v>
      </c>
      <c r="AI103" s="118">
        <v>38582</v>
      </c>
      <c r="AJ103" s="103" t="s">
        <v>418</v>
      </c>
      <c r="AK103" s="68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</row>
    <row r="104" spans="1:252" s="69" customFormat="1">
      <c r="A104" s="90">
        <v>94</v>
      </c>
      <c r="B104" s="91" t="str">
        <f>'[4]ИТОГ!'!$AP101</f>
        <v>Андре Григорий</v>
      </c>
      <c r="C104" s="91">
        <f>'[4]ИТОГ!'!$AQ101</f>
        <v>0</v>
      </c>
      <c r="D104" s="91">
        <f>'[4]ИТОГ!'!$AT101</f>
        <v>3</v>
      </c>
      <c r="E104" s="91" t="str">
        <f>'[4]ИТОГ!'!$AU101</f>
        <v>м</v>
      </c>
      <c r="F104" s="189">
        <f>'[4]ИТОГ!'!$AX101</f>
        <v>45778</v>
      </c>
      <c r="G104" s="91" t="s">
        <v>255</v>
      </c>
      <c r="H104" s="94" t="s">
        <v>28</v>
      </c>
      <c r="I104" s="91" t="str">
        <f>'[4]ИТОГ!'!$AY101</f>
        <v>НАДО!!!</v>
      </c>
      <c r="J104" s="95"/>
      <c r="K104" s="96"/>
      <c r="L104" s="97"/>
      <c r="M104" s="98"/>
      <c r="N104" s="96"/>
      <c r="O104" s="97"/>
      <c r="P104" s="97"/>
      <c r="Q104" s="97"/>
      <c r="R104" s="96"/>
      <c r="S104" s="96"/>
      <c r="T104" s="99"/>
      <c r="U104" s="99"/>
      <c r="V104" s="97"/>
      <c r="W104" s="100"/>
      <c r="X104" s="100"/>
      <c r="Y104" s="100"/>
      <c r="Z104" s="100"/>
      <c r="AA104" s="100"/>
      <c r="AB104" s="100" t="s">
        <v>15</v>
      </c>
      <c r="AC104" s="100"/>
      <c r="AD104" s="100" t="s">
        <v>13</v>
      </c>
      <c r="AE104" s="100"/>
      <c r="AF104" s="100"/>
      <c r="AG104" s="94" t="s">
        <v>377</v>
      </c>
      <c r="AH104" s="101" t="s">
        <v>417</v>
      </c>
      <c r="AI104" s="102"/>
      <c r="AJ104" s="103" t="s">
        <v>419</v>
      </c>
      <c r="AK104" s="68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</row>
    <row r="105" spans="1:252" s="69" customFormat="1">
      <c r="A105" s="90">
        <v>95</v>
      </c>
      <c r="B105" s="91" t="str">
        <f>'[4]ИТОГ!'!$AP102</f>
        <v>Андреев Александр</v>
      </c>
      <c r="C105" s="91">
        <f>'[4]ИТОГ!'!$AQ102</f>
        <v>1997</v>
      </c>
      <c r="D105" s="91" t="str">
        <f>'[4]ИТОГ!'!$AT102</f>
        <v>б/р</v>
      </c>
      <c r="E105" s="91" t="str">
        <f>'[4]ИТОГ!'!$AU102</f>
        <v>м</v>
      </c>
      <c r="F105" s="189">
        <f>'[4]ИТОГ!'!$AX102</f>
        <v>43429</v>
      </c>
      <c r="G105" s="91" t="s">
        <v>255</v>
      </c>
      <c r="H105" s="94" t="s">
        <v>28</v>
      </c>
      <c r="I105" s="91" t="str">
        <f>'[4]ИТОГ!'!$AY102</f>
        <v>ОК!</v>
      </c>
      <c r="J105" s="95"/>
      <c r="K105" s="97"/>
      <c r="L105" s="97"/>
      <c r="M105" s="98"/>
      <c r="N105" s="97"/>
      <c r="O105" s="97"/>
      <c r="P105" s="97"/>
      <c r="Q105" s="97"/>
      <c r="R105" s="97"/>
      <c r="S105" s="97"/>
      <c r="T105" s="99"/>
      <c r="U105" s="99"/>
      <c r="V105" s="97"/>
      <c r="W105" s="108"/>
      <c r="X105" s="108"/>
      <c r="Y105" s="108"/>
      <c r="Z105" s="100"/>
      <c r="AA105" s="100"/>
      <c r="AB105" s="100" t="s">
        <v>11</v>
      </c>
      <c r="AC105" s="108"/>
      <c r="AD105" s="108"/>
      <c r="AE105" s="108"/>
      <c r="AF105" s="108"/>
      <c r="AG105" s="94"/>
      <c r="AH105" s="101" t="s">
        <v>420</v>
      </c>
      <c r="AI105" s="102"/>
      <c r="AJ105" s="103" t="s">
        <v>421</v>
      </c>
      <c r="AK105" s="68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</row>
    <row r="106" spans="1:252" s="69" customFormat="1">
      <c r="A106" s="90">
        <v>96</v>
      </c>
      <c r="B106" s="91" t="str">
        <f>'[4]ИТОГ!'!$AP103</f>
        <v>Андреев Александр А.</v>
      </c>
      <c r="C106" s="91">
        <f>'[4]ИТОГ!'!$AQ103</f>
        <v>0</v>
      </c>
      <c r="D106" s="91" t="str">
        <f>'[4]ИТОГ!'!$AT103</f>
        <v>б/р</v>
      </c>
      <c r="E106" s="91" t="str">
        <f>'[4]ИТОГ!'!$AU103</f>
        <v>м</v>
      </c>
      <c r="F106" s="189">
        <f>'[4]ИТОГ!'!$AX103</f>
        <v>44436</v>
      </c>
      <c r="G106" s="91" t="s">
        <v>255</v>
      </c>
      <c r="H106" s="94" t="s">
        <v>28</v>
      </c>
      <c r="I106" s="91" t="str">
        <f>'[4]ИТОГ!'!$AY103</f>
        <v>НАДО!!!</v>
      </c>
      <c r="J106" s="95"/>
      <c r="K106" s="106"/>
      <c r="L106" s="97"/>
      <c r="M106" s="105"/>
      <c r="N106" s="106"/>
      <c r="O106" s="97"/>
      <c r="P106" s="97"/>
      <c r="Q106" s="97"/>
      <c r="R106" s="106"/>
      <c r="S106" s="106"/>
      <c r="T106" s="106"/>
      <c r="U106" s="99"/>
      <c r="V106" s="104"/>
      <c r="W106" s="100"/>
      <c r="X106" s="100"/>
      <c r="Y106" s="100"/>
      <c r="Z106" s="100"/>
      <c r="AA106" s="100"/>
      <c r="AB106" s="100" t="s">
        <v>11</v>
      </c>
      <c r="AC106" s="100"/>
      <c r="AD106" s="100"/>
      <c r="AE106" s="100"/>
      <c r="AF106" s="100"/>
      <c r="AG106" s="94" t="s">
        <v>296</v>
      </c>
      <c r="AH106" s="101" t="s">
        <v>322</v>
      </c>
      <c r="AI106" s="102"/>
      <c r="AJ106" s="103" t="s">
        <v>422</v>
      </c>
      <c r="AK106" s="68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</row>
    <row r="107" spans="1:252" s="69" customFormat="1">
      <c r="A107" s="90">
        <v>97</v>
      </c>
      <c r="B107" s="91" t="str">
        <f>'[4]ИТОГ!'!$AP104</f>
        <v>Андреев Андрей А.</v>
      </c>
      <c r="C107" s="91">
        <f>'[4]ИТОГ!'!$AQ104</f>
        <v>0</v>
      </c>
      <c r="D107" s="91" t="str">
        <f>'[4]ИТОГ!'!$AT104</f>
        <v>б/р</v>
      </c>
      <c r="E107" s="91" t="str">
        <f>'[4]ИТОГ!'!$AU104</f>
        <v>м</v>
      </c>
      <c r="F107" s="189">
        <f>'[4]ИТОГ!'!$AX104</f>
        <v>44107</v>
      </c>
      <c r="G107" s="91" t="s">
        <v>255</v>
      </c>
      <c r="H107" s="94" t="s">
        <v>28</v>
      </c>
      <c r="I107" s="91" t="str">
        <f>'[4]ИТОГ!'!$AY104</f>
        <v>НАДО!!!</v>
      </c>
      <c r="J107" s="95"/>
      <c r="K107" s="106"/>
      <c r="L107" s="97" t="s">
        <v>9</v>
      </c>
      <c r="M107" s="105"/>
      <c r="N107" s="106"/>
      <c r="O107" s="97"/>
      <c r="P107" s="97"/>
      <c r="Q107" s="97"/>
      <c r="R107" s="106" t="s">
        <v>6</v>
      </c>
      <c r="S107" s="106"/>
      <c r="T107" s="106" t="s">
        <v>256</v>
      </c>
      <c r="U107" s="99"/>
      <c r="V107" s="108" t="s">
        <v>256</v>
      </c>
      <c r="W107" s="108" t="s">
        <v>256</v>
      </c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94"/>
      <c r="AH107" s="101"/>
      <c r="AI107" s="102"/>
      <c r="AJ107" s="103" t="s">
        <v>423</v>
      </c>
      <c r="AK107" s="68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</row>
    <row r="108" spans="1:252" s="69" customFormat="1">
      <c r="A108" s="90">
        <v>98</v>
      </c>
      <c r="B108" s="91" t="str">
        <f>'[4]ИТОГ!'!$AP105</f>
        <v>Андреев Андрей</v>
      </c>
      <c r="C108" s="91">
        <f>'[4]ИТОГ!'!$AQ105</f>
        <v>1994</v>
      </c>
      <c r="D108" s="91" t="str">
        <f>'[4]ИТОГ!'!$AT105</f>
        <v>МС</v>
      </c>
      <c r="E108" s="91" t="str">
        <f>'[4]ИТОГ!'!$AU105</f>
        <v>м</v>
      </c>
      <c r="F108" s="189">
        <f>'[4]ИТОГ!'!$AX105</f>
        <v>0</v>
      </c>
      <c r="G108" s="91" t="s">
        <v>255</v>
      </c>
      <c r="H108" s="94" t="s">
        <v>28</v>
      </c>
      <c r="I108" s="91" t="str">
        <f>'[4]ИТОГ!'!$AY105</f>
        <v>ОК!</v>
      </c>
      <c r="J108" s="95" t="s">
        <v>292</v>
      </c>
      <c r="K108" s="106"/>
      <c r="L108" s="97"/>
      <c r="M108" s="105" t="s">
        <v>9</v>
      </c>
      <c r="N108" s="112" t="s">
        <v>9</v>
      </c>
      <c r="O108" s="97"/>
      <c r="P108" s="97"/>
      <c r="Q108" s="97"/>
      <c r="R108" s="104"/>
      <c r="S108" s="104"/>
      <c r="T108" s="106" t="s">
        <v>256</v>
      </c>
      <c r="U108" s="99"/>
      <c r="V108" s="108" t="s">
        <v>256</v>
      </c>
      <c r="W108" s="108" t="s">
        <v>256</v>
      </c>
      <c r="X108" s="100" t="s">
        <v>256</v>
      </c>
      <c r="Y108" s="108" t="s">
        <v>256</v>
      </c>
      <c r="Z108" s="100"/>
      <c r="AA108" s="100"/>
      <c r="AB108" s="100"/>
      <c r="AC108" s="108"/>
      <c r="AD108" s="100"/>
      <c r="AE108" s="108"/>
      <c r="AF108" s="100"/>
      <c r="AG108" s="94" t="s">
        <v>293</v>
      </c>
      <c r="AH108" s="101" t="s">
        <v>424</v>
      </c>
      <c r="AI108" s="118">
        <v>37929</v>
      </c>
      <c r="AJ108" s="103" t="s">
        <v>425</v>
      </c>
      <c r="AK108" s="68"/>
      <c r="AL108" s="9"/>
      <c r="AM108" s="9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  <c r="BM108" s="68"/>
      <c r="BN108" s="68"/>
      <c r="BO108" s="68"/>
      <c r="BP108" s="68"/>
      <c r="BQ108" s="68"/>
      <c r="BR108" s="68"/>
      <c r="BS108" s="68"/>
      <c r="BT108" s="68"/>
      <c r="BU108" s="68"/>
      <c r="BV108" s="68"/>
      <c r="BW108" s="68"/>
      <c r="BX108" s="68"/>
      <c r="BY108" s="68"/>
      <c r="BZ108" s="68"/>
      <c r="CA108" s="68"/>
      <c r="CB108" s="68"/>
      <c r="CC108" s="68"/>
      <c r="CD108" s="68"/>
      <c r="CE108" s="68"/>
      <c r="CF108" s="68"/>
      <c r="CG108" s="68"/>
      <c r="CH108" s="68"/>
      <c r="CI108" s="68"/>
      <c r="CJ108" s="68"/>
      <c r="CK108" s="68"/>
      <c r="CL108" s="68"/>
      <c r="CM108" s="68"/>
      <c r="CN108" s="68"/>
      <c r="CO108" s="68"/>
      <c r="CP108" s="68"/>
      <c r="CQ108" s="68"/>
      <c r="CR108" s="68"/>
      <c r="CS108" s="68"/>
      <c r="CT108" s="68"/>
      <c r="CU108" s="68"/>
      <c r="CV108" s="68"/>
      <c r="CW108" s="68"/>
      <c r="CX108" s="68"/>
      <c r="CY108" s="68"/>
      <c r="CZ108" s="68"/>
      <c r="DA108" s="68"/>
      <c r="DB108" s="68"/>
      <c r="DC108" s="68"/>
      <c r="DD108" s="68"/>
      <c r="DE108" s="68"/>
      <c r="DF108" s="68"/>
      <c r="DG108" s="68"/>
      <c r="DH108" s="68"/>
      <c r="DI108" s="68"/>
      <c r="DJ108" s="68"/>
      <c r="DK108" s="68"/>
      <c r="DL108" s="68"/>
      <c r="DM108" s="68"/>
      <c r="DN108" s="68"/>
      <c r="DO108" s="68"/>
      <c r="DP108" s="68"/>
      <c r="DQ108" s="68"/>
      <c r="DR108" s="68"/>
      <c r="DS108" s="68"/>
      <c r="DT108" s="68"/>
      <c r="DU108" s="68"/>
      <c r="DV108" s="68"/>
      <c r="DW108" s="68"/>
      <c r="DX108" s="68"/>
      <c r="DY108" s="68"/>
      <c r="DZ108" s="68"/>
      <c r="EA108" s="68"/>
      <c r="EB108" s="68"/>
      <c r="EC108" s="68"/>
      <c r="ED108" s="68"/>
      <c r="EE108" s="68"/>
      <c r="EF108" s="68"/>
      <c r="EG108" s="68"/>
      <c r="EH108" s="68"/>
      <c r="EI108" s="68"/>
      <c r="EJ108" s="68"/>
      <c r="EK108" s="68"/>
      <c r="EL108" s="68"/>
      <c r="EM108" s="68"/>
      <c r="EN108" s="68"/>
      <c r="EO108" s="68"/>
      <c r="EP108" s="68"/>
      <c r="EQ108" s="68"/>
      <c r="ER108" s="68"/>
      <c r="ES108" s="68"/>
      <c r="ET108" s="68"/>
      <c r="EU108" s="68"/>
      <c r="EV108" s="68"/>
      <c r="EW108" s="68"/>
      <c r="EX108" s="68"/>
      <c r="EY108" s="68"/>
      <c r="EZ108" s="68"/>
      <c r="FA108" s="68"/>
      <c r="FB108" s="68"/>
      <c r="FC108" s="68"/>
      <c r="FD108" s="68"/>
      <c r="FE108" s="68"/>
      <c r="FF108" s="68"/>
      <c r="FG108" s="68"/>
      <c r="FH108" s="68"/>
      <c r="FI108" s="68"/>
      <c r="FJ108" s="68"/>
      <c r="FK108" s="68"/>
      <c r="FL108" s="68"/>
      <c r="FM108" s="68"/>
      <c r="FN108" s="68"/>
      <c r="FO108" s="68"/>
      <c r="FP108" s="68"/>
      <c r="FQ108" s="68"/>
      <c r="FR108" s="68"/>
      <c r="FS108" s="68"/>
      <c r="FT108" s="68"/>
      <c r="FU108" s="68"/>
      <c r="FV108" s="68"/>
      <c r="FW108" s="68"/>
      <c r="FX108" s="68"/>
      <c r="FY108" s="68"/>
      <c r="FZ108" s="68"/>
      <c r="GA108" s="68"/>
      <c r="GB108" s="68"/>
      <c r="GC108" s="68"/>
      <c r="GD108" s="68"/>
      <c r="GE108" s="68"/>
      <c r="GF108" s="68"/>
      <c r="GG108" s="68"/>
      <c r="GH108" s="68"/>
      <c r="GI108" s="68"/>
      <c r="GJ108" s="68"/>
      <c r="GK108" s="68"/>
      <c r="GL108" s="68"/>
      <c r="GM108" s="68"/>
      <c r="GN108" s="68"/>
      <c r="GO108" s="68"/>
      <c r="GP108" s="68"/>
      <c r="GQ108" s="68"/>
      <c r="GR108" s="68"/>
      <c r="GS108" s="68"/>
      <c r="GT108" s="68"/>
      <c r="GU108" s="68"/>
      <c r="GV108" s="68"/>
      <c r="GW108" s="68"/>
      <c r="GX108" s="68"/>
      <c r="GY108" s="68"/>
      <c r="GZ108" s="68"/>
      <c r="HA108" s="68"/>
      <c r="HB108" s="68"/>
      <c r="HC108" s="68"/>
      <c r="HD108" s="68"/>
      <c r="HE108" s="68"/>
      <c r="HF108" s="68"/>
      <c r="HG108" s="68"/>
      <c r="HH108" s="68"/>
      <c r="HI108" s="68"/>
      <c r="HJ108" s="68"/>
      <c r="HK108" s="68"/>
      <c r="HL108" s="68"/>
      <c r="HM108" s="68"/>
      <c r="HN108" s="68"/>
      <c r="HO108" s="68"/>
      <c r="HP108" s="68"/>
      <c r="HQ108" s="68"/>
      <c r="HR108" s="68"/>
      <c r="HS108" s="68"/>
      <c r="HT108" s="68"/>
      <c r="HU108" s="68"/>
      <c r="HV108" s="68"/>
      <c r="HW108" s="68"/>
      <c r="HX108" s="68"/>
      <c r="HY108" s="68"/>
      <c r="HZ108" s="68"/>
      <c r="IA108" s="68"/>
      <c r="IB108" s="68"/>
      <c r="IC108" s="68"/>
      <c r="ID108" s="68"/>
      <c r="IE108" s="68"/>
      <c r="IF108" s="68"/>
      <c r="IG108" s="68"/>
      <c r="IH108" s="68"/>
      <c r="II108" s="68"/>
      <c r="IJ108" s="68"/>
      <c r="IK108" s="68"/>
      <c r="IL108" s="68"/>
      <c r="IM108" s="68"/>
      <c r="IN108" s="68"/>
      <c r="IO108" s="68"/>
      <c r="IP108" s="68"/>
      <c r="IQ108" s="68"/>
      <c r="IR108" s="68"/>
    </row>
    <row r="109" spans="1:252" s="69" customFormat="1">
      <c r="A109" s="90">
        <v>99</v>
      </c>
      <c r="B109" s="91" t="str">
        <f>'[4]ИТОГ!'!$AP106</f>
        <v>Андреев Аркадий</v>
      </c>
      <c r="C109" s="91">
        <f>'[4]ИТОГ!'!$AQ106</f>
        <v>2003</v>
      </c>
      <c r="D109" s="91" t="str">
        <f>'[4]ИТОГ!'!$AT106</f>
        <v>б/р</v>
      </c>
      <c r="E109" s="91" t="str">
        <f>'[4]ИТОГ!'!$AU106</f>
        <v>м</v>
      </c>
      <c r="F109" s="189">
        <f>'[4]ИТОГ!'!$AX106</f>
        <v>0</v>
      </c>
      <c r="G109" s="91" t="s">
        <v>255</v>
      </c>
      <c r="H109" s="94" t="s">
        <v>28</v>
      </c>
      <c r="I109" s="91" t="str">
        <f>'[4]ИТОГ!'!$AY106</f>
        <v>ОК!</v>
      </c>
      <c r="J109" s="95"/>
      <c r="K109" s="107"/>
      <c r="L109" s="97" t="s">
        <v>13</v>
      </c>
      <c r="M109" s="105"/>
      <c r="N109" s="107"/>
      <c r="O109" s="97" t="s">
        <v>13</v>
      </c>
      <c r="P109" s="97" t="s">
        <v>284</v>
      </c>
      <c r="Q109" s="97"/>
      <c r="R109" s="104"/>
      <c r="S109" s="104"/>
      <c r="T109" s="106"/>
      <c r="U109" s="99"/>
      <c r="V109" s="100" t="s">
        <v>15</v>
      </c>
      <c r="W109" s="108" t="s">
        <v>256</v>
      </c>
      <c r="X109" s="100" t="s">
        <v>15</v>
      </c>
      <c r="Y109" s="108" t="s">
        <v>256</v>
      </c>
      <c r="Z109" s="100"/>
      <c r="AA109" s="100"/>
      <c r="AB109" s="100" t="s">
        <v>11</v>
      </c>
      <c r="AC109" s="108"/>
      <c r="AD109" s="100" t="s">
        <v>11</v>
      </c>
      <c r="AE109" s="108"/>
      <c r="AF109" s="100" t="s">
        <v>13</v>
      </c>
      <c r="AG109" s="94" t="s">
        <v>293</v>
      </c>
      <c r="AH109" s="101"/>
      <c r="AI109" s="102"/>
      <c r="AJ109" s="103" t="s">
        <v>426</v>
      </c>
      <c r="AK109" s="68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</row>
    <row r="110" spans="1:252" s="69" customFormat="1">
      <c r="A110" s="90">
        <v>100</v>
      </c>
      <c r="B110" s="91" t="str">
        <f>'[4]ИТОГ!'!$AP107</f>
        <v>Андреев Артемий</v>
      </c>
      <c r="C110" s="91">
        <f>'[4]ИТОГ!'!$AQ107</f>
        <v>2011</v>
      </c>
      <c r="D110" s="91" t="str">
        <f>'[4]ИТОГ!'!$AT107</f>
        <v>1ю</v>
      </c>
      <c r="E110" s="91" t="str">
        <f>'[4]ИТОГ!'!$AU107</f>
        <v>м</v>
      </c>
      <c r="F110" s="189">
        <f>'[4]ИТОГ!'!$AX107</f>
        <v>45422</v>
      </c>
      <c r="G110" s="91" t="s">
        <v>255</v>
      </c>
      <c r="H110" s="94" t="s">
        <v>28</v>
      </c>
      <c r="I110" s="91" t="str">
        <f>'[4]ИТОГ!'!$AY107</f>
        <v>ОК!</v>
      </c>
      <c r="J110" s="95"/>
      <c r="K110" s="106"/>
      <c r="L110" s="97"/>
      <c r="M110" s="105"/>
      <c r="N110" s="106"/>
      <c r="O110" s="97"/>
      <c r="P110" s="97"/>
      <c r="Q110" s="97"/>
      <c r="R110" s="104"/>
      <c r="S110" s="104"/>
      <c r="T110" s="106"/>
      <c r="U110" s="99" t="s">
        <v>13</v>
      </c>
      <c r="V110" s="100"/>
      <c r="W110" s="108"/>
      <c r="X110" s="100"/>
      <c r="Y110" s="108"/>
      <c r="Z110" s="100"/>
      <c r="AA110" s="100"/>
      <c r="AB110" s="100"/>
      <c r="AC110" s="108"/>
      <c r="AD110" s="100"/>
      <c r="AE110" s="108"/>
      <c r="AF110" s="100"/>
      <c r="AG110" s="94" t="s">
        <v>270</v>
      </c>
      <c r="AH110" s="101"/>
      <c r="AI110" s="102"/>
      <c r="AJ110" s="103" t="s">
        <v>427</v>
      </c>
      <c r="AK110" s="68"/>
      <c r="AL110" s="68"/>
      <c r="AM110" s="68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</row>
    <row r="111" spans="1:252" s="69" customFormat="1">
      <c r="A111" s="90">
        <v>101</v>
      </c>
      <c r="B111" s="91" t="str">
        <f>'[4]ИТОГ!'!$AP108</f>
        <v>Андреев Вадим</v>
      </c>
      <c r="C111" s="91">
        <f>'[4]ИТОГ!'!$AQ108</f>
        <v>2016</v>
      </c>
      <c r="D111" s="91" t="str">
        <f>'[4]ИТОГ!'!$AT108</f>
        <v>б/р</v>
      </c>
      <c r="E111" s="91" t="str">
        <f>'[4]ИТОГ!'!$AU108</f>
        <v>м</v>
      </c>
      <c r="F111" s="189">
        <f>'[4]ИТОГ!'!$AX108</f>
        <v>0</v>
      </c>
      <c r="G111" s="91" t="s">
        <v>255</v>
      </c>
      <c r="H111" s="94" t="s">
        <v>28</v>
      </c>
      <c r="I111" s="91" t="str">
        <f>'[4]ИТОГ!'!$AY108</f>
        <v>ОК!</v>
      </c>
      <c r="J111" s="95"/>
      <c r="K111" s="106"/>
      <c r="L111" s="97" t="s">
        <v>256</v>
      </c>
      <c r="M111" s="105"/>
      <c r="N111" s="106"/>
      <c r="O111" s="97"/>
      <c r="P111" s="97"/>
      <c r="Q111" s="97"/>
      <c r="R111" s="104" t="s">
        <v>256</v>
      </c>
      <c r="S111" s="104"/>
      <c r="T111" s="106" t="s">
        <v>256</v>
      </c>
      <c r="U111" s="99"/>
      <c r="V111" s="104"/>
      <c r="W111" s="108" t="s">
        <v>9</v>
      </c>
      <c r="X111" s="100" t="s">
        <v>256</v>
      </c>
      <c r="Y111" s="108"/>
      <c r="Z111" s="100"/>
      <c r="AA111" s="100"/>
      <c r="AB111" s="108" t="s">
        <v>256</v>
      </c>
      <c r="AC111" s="108"/>
      <c r="AD111" s="108"/>
      <c r="AE111" s="108"/>
      <c r="AF111" s="108" t="s">
        <v>256</v>
      </c>
      <c r="AG111" s="111" t="s">
        <v>428</v>
      </c>
      <c r="AH111" s="101" t="s">
        <v>271</v>
      </c>
      <c r="AI111" s="102"/>
      <c r="AJ111" s="103" t="s">
        <v>429</v>
      </c>
      <c r="AK111" s="68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</row>
    <row r="112" spans="1:252" s="69" customFormat="1">
      <c r="A112" s="90">
        <v>102</v>
      </c>
      <c r="B112" s="91" t="str">
        <f>'[4]ИТОГ!'!$AP109</f>
        <v>Андреев Денис А.</v>
      </c>
      <c r="C112" s="91">
        <f>'[4]ИТОГ!'!$AQ109</f>
        <v>1998</v>
      </c>
      <c r="D112" s="91" t="str">
        <f>'[4]ИТОГ!'!$AT109</f>
        <v>б/р</v>
      </c>
      <c r="E112" s="91" t="str">
        <f>'[4]ИТОГ!'!$AU109</f>
        <v>м</v>
      </c>
      <c r="F112" s="189">
        <f>'[4]ИТОГ!'!$AX109</f>
        <v>44443</v>
      </c>
      <c r="G112" s="91" t="s">
        <v>255</v>
      </c>
      <c r="H112" s="94" t="s">
        <v>28</v>
      </c>
      <c r="I112" s="91" t="str">
        <f>'[4]ИТОГ!'!$AY109</f>
        <v>ОК!</v>
      </c>
      <c r="J112" s="95"/>
      <c r="K112" s="106"/>
      <c r="L112" s="97"/>
      <c r="M112" s="105"/>
      <c r="N112" s="106"/>
      <c r="O112" s="97"/>
      <c r="P112" s="97" t="s">
        <v>256</v>
      </c>
      <c r="Q112" s="97"/>
      <c r="R112" s="99" t="s">
        <v>13</v>
      </c>
      <c r="S112" s="104"/>
      <c r="T112" s="106"/>
      <c r="U112" s="99"/>
      <c r="V112" s="104"/>
      <c r="W112" s="108"/>
      <c r="X112" s="100"/>
      <c r="Y112" s="108"/>
      <c r="Z112" s="100"/>
      <c r="AA112" s="100"/>
      <c r="AB112" s="108"/>
      <c r="AC112" s="108"/>
      <c r="AD112" s="108"/>
      <c r="AE112" s="108"/>
      <c r="AF112" s="108"/>
      <c r="AG112" s="111"/>
      <c r="AH112" s="101"/>
      <c r="AI112" s="102"/>
      <c r="AJ112" s="103" t="s">
        <v>430</v>
      </c>
      <c r="AK112" s="68"/>
      <c r="AL112" s="9"/>
      <c r="AM112" s="9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  <c r="BM112" s="68"/>
      <c r="BN112" s="68"/>
      <c r="BO112" s="68"/>
      <c r="BP112" s="68"/>
      <c r="BQ112" s="68"/>
      <c r="BR112" s="68"/>
      <c r="BS112" s="68"/>
      <c r="BT112" s="68"/>
      <c r="BU112" s="68"/>
      <c r="BV112" s="68"/>
      <c r="BW112" s="68"/>
      <c r="BX112" s="68"/>
      <c r="BY112" s="68"/>
      <c r="BZ112" s="68"/>
      <c r="CA112" s="68"/>
      <c r="CB112" s="68"/>
      <c r="CC112" s="68"/>
      <c r="CD112" s="68"/>
      <c r="CE112" s="68"/>
      <c r="CF112" s="68"/>
      <c r="CG112" s="68"/>
      <c r="CH112" s="68"/>
      <c r="CI112" s="68"/>
      <c r="CJ112" s="68"/>
      <c r="CK112" s="68"/>
      <c r="CL112" s="68"/>
      <c r="CM112" s="68"/>
      <c r="CN112" s="68"/>
      <c r="CO112" s="68"/>
      <c r="CP112" s="68"/>
      <c r="CQ112" s="68"/>
      <c r="CR112" s="68"/>
      <c r="CS112" s="68"/>
      <c r="CT112" s="68"/>
      <c r="CU112" s="68"/>
      <c r="CV112" s="68"/>
      <c r="CW112" s="68"/>
      <c r="CX112" s="68"/>
      <c r="CY112" s="68"/>
      <c r="CZ112" s="68"/>
      <c r="DA112" s="68"/>
      <c r="DB112" s="68"/>
      <c r="DC112" s="68"/>
      <c r="DD112" s="68"/>
      <c r="DE112" s="68"/>
      <c r="DF112" s="68"/>
      <c r="DG112" s="68"/>
      <c r="DH112" s="68"/>
      <c r="DI112" s="68"/>
      <c r="DJ112" s="68"/>
      <c r="DK112" s="68"/>
      <c r="DL112" s="68"/>
      <c r="DM112" s="68"/>
      <c r="DN112" s="68"/>
      <c r="DO112" s="68"/>
      <c r="DP112" s="68"/>
      <c r="DQ112" s="68"/>
      <c r="DR112" s="68"/>
      <c r="DS112" s="68"/>
      <c r="DT112" s="68"/>
      <c r="DU112" s="68"/>
      <c r="DV112" s="68"/>
      <c r="DW112" s="68"/>
      <c r="DX112" s="68"/>
      <c r="DY112" s="68"/>
      <c r="DZ112" s="68"/>
      <c r="EA112" s="68"/>
      <c r="EB112" s="68"/>
      <c r="EC112" s="68"/>
      <c r="ED112" s="68"/>
      <c r="EE112" s="68"/>
      <c r="EF112" s="68"/>
      <c r="EG112" s="68"/>
      <c r="EH112" s="68"/>
      <c r="EI112" s="68"/>
      <c r="EJ112" s="68"/>
      <c r="EK112" s="68"/>
      <c r="EL112" s="68"/>
      <c r="EM112" s="68"/>
      <c r="EN112" s="68"/>
      <c r="EO112" s="68"/>
      <c r="EP112" s="68"/>
      <c r="EQ112" s="68"/>
      <c r="ER112" s="68"/>
      <c r="ES112" s="68"/>
      <c r="ET112" s="68"/>
      <c r="EU112" s="68"/>
      <c r="EV112" s="68"/>
      <c r="EW112" s="68"/>
      <c r="EX112" s="68"/>
      <c r="EY112" s="68"/>
      <c r="EZ112" s="68"/>
      <c r="FA112" s="68"/>
      <c r="FB112" s="68"/>
      <c r="FC112" s="68"/>
      <c r="FD112" s="68"/>
      <c r="FE112" s="68"/>
      <c r="FF112" s="68"/>
      <c r="FG112" s="68"/>
      <c r="FH112" s="68"/>
      <c r="FI112" s="68"/>
      <c r="FJ112" s="68"/>
      <c r="FK112" s="68"/>
      <c r="FL112" s="68"/>
      <c r="FM112" s="68"/>
      <c r="FN112" s="68"/>
      <c r="FO112" s="68"/>
      <c r="FP112" s="68"/>
      <c r="FQ112" s="68"/>
      <c r="FR112" s="68"/>
      <c r="FS112" s="68"/>
      <c r="FT112" s="68"/>
      <c r="FU112" s="68"/>
      <c r="FV112" s="68"/>
      <c r="FW112" s="68"/>
      <c r="FX112" s="68"/>
      <c r="FY112" s="68"/>
      <c r="FZ112" s="68"/>
      <c r="GA112" s="68"/>
      <c r="GB112" s="68"/>
      <c r="GC112" s="68"/>
      <c r="GD112" s="68"/>
      <c r="GE112" s="68"/>
      <c r="GF112" s="68"/>
      <c r="GG112" s="68"/>
      <c r="GH112" s="68"/>
      <c r="GI112" s="68"/>
      <c r="GJ112" s="68"/>
      <c r="GK112" s="68"/>
      <c r="GL112" s="68"/>
      <c r="GM112" s="68"/>
      <c r="GN112" s="68"/>
      <c r="GO112" s="68"/>
      <c r="GP112" s="68"/>
      <c r="GQ112" s="68"/>
      <c r="GR112" s="68"/>
      <c r="GS112" s="68"/>
      <c r="GT112" s="68"/>
      <c r="GU112" s="68"/>
      <c r="GV112" s="68"/>
      <c r="GW112" s="68"/>
      <c r="GX112" s="68"/>
      <c r="GY112" s="68"/>
      <c r="GZ112" s="68"/>
      <c r="HA112" s="68"/>
      <c r="HB112" s="68"/>
      <c r="HC112" s="68"/>
      <c r="HD112" s="68"/>
      <c r="HE112" s="68"/>
      <c r="HF112" s="68"/>
      <c r="HG112" s="68"/>
      <c r="HH112" s="68"/>
      <c r="HI112" s="68"/>
      <c r="HJ112" s="68"/>
      <c r="HK112" s="68"/>
      <c r="HL112" s="68"/>
      <c r="HM112" s="68"/>
      <c r="HN112" s="68"/>
      <c r="HO112" s="68"/>
      <c r="HP112" s="68"/>
      <c r="HQ112" s="68"/>
      <c r="HR112" s="68"/>
      <c r="HS112" s="68"/>
      <c r="HT112" s="68"/>
      <c r="HU112" s="68"/>
      <c r="HV112" s="68"/>
      <c r="HW112" s="68"/>
      <c r="HX112" s="68"/>
      <c r="HY112" s="68"/>
      <c r="HZ112" s="68"/>
      <c r="IA112" s="68"/>
      <c r="IB112" s="68"/>
      <c r="IC112" s="68"/>
      <c r="ID112" s="68"/>
      <c r="IE112" s="68"/>
      <c r="IF112" s="68"/>
      <c r="IG112" s="68"/>
      <c r="IH112" s="68"/>
      <c r="II112" s="68"/>
      <c r="IJ112" s="68"/>
      <c r="IK112" s="68"/>
      <c r="IL112" s="68"/>
      <c r="IM112" s="68"/>
      <c r="IN112" s="68"/>
      <c r="IO112" s="68"/>
      <c r="IP112" s="68"/>
      <c r="IQ112" s="68"/>
      <c r="IR112" s="68"/>
    </row>
    <row r="113" spans="1:252" s="69" customFormat="1">
      <c r="A113" s="90">
        <v>103</v>
      </c>
      <c r="B113" s="91" t="str">
        <f>'[4]ИТОГ!'!$AP110</f>
        <v>Андреев Денис</v>
      </c>
      <c r="C113" s="91">
        <f>'[4]ИТОГ!'!$AQ110</f>
        <v>2002</v>
      </c>
      <c r="D113" s="91" t="str">
        <f>'[4]ИТОГ!'!$AT110</f>
        <v>б/р</v>
      </c>
      <c r="E113" s="91" t="str">
        <f>'[4]ИТОГ!'!$AU110</f>
        <v>м</v>
      </c>
      <c r="F113" s="189">
        <f>'[4]ИТОГ!'!$AX110</f>
        <v>44359</v>
      </c>
      <c r="G113" s="91" t="s">
        <v>255</v>
      </c>
      <c r="H113" s="94" t="s">
        <v>28</v>
      </c>
      <c r="I113" s="91" t="str">
        <f>'[4]ИТОГ!'!$AY110</f>
        <v>ОК!</v>
      </c>
      <c r="J113" s="95"/>
      <c r="K113" s="106"/>
      <c r="L113" s="97"/>
      <c r="M113" s="105"/>
      <c r="N113" s="106"/>
      <c r="O113" s="97"/>
      <c r="P113" s="97"/>
      <c r="Q113" s="97"/>
      <c r="R113" s="100" t="s">
        <v>256</v>
      </c>
      <c r="S113" s="104"/>
      <c r="T113" s="106"/>
      <c r="U113" s="99"/>
      <c r="V113" s="104"/>
      <c r="W113" s="108"/>
      <c r="X113" s="100"/>
      <c r="Y113" s="108"/>
      <c r="Z113" s="100"/>
      <c r="AA113" s="100"/>
      <c r="AB113" s="108"/>
      <c r="AC113" s="108"/>
      <c r="AD113" s="108"/>
      <c r="AE113" s="108"/>
      <c r="AF113" s="108"/>
      <c r="AG113" s="94" t="s">
        <v>287</v>
      </c>
      <c r="AH113" s="101"/>
      <c r="AI113" s="100"/>
      <c r="AJ113" s="103" t="s">
        <v>431</v>
      </c>
      <c r="AK113" s="68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</row>
    <row r="114" spans="1:252" s="68" customFormat="1">
      <c r="A114" s="90">
        <v>104</v>
      </c>
      <c r="B114" s="91" t="str">
        <f>'[4]ИТОГ!'!$AP111</f>
        <v>Андреев Иван</v>
      </c>
      <c r="C114" s="91">
        <f>'[4]ИТОГ!'!$AQ111</f>
        <v>1999</v>
      </c>
      <c r="D114" s="91" t="str">
        <f>'[4]ИТОГ!'!$AT111</f>
        <v>б/р</v>
      </c>
      <c r="E114" s="91" t="str">
        <f>'[4]ИТОГ!'!$AU111</f>
        <v>м</v>
      </c>
      <c r="F114" s="189">
        <f>'[4]ИТОГ!'!$AX111</f>
        <v>43551</v>
      </c>
      <c r="G114" s="91" t="s">
        <v>255</v>
      </c>
      <c r="H114" s="94" t="s">
        <v>28</v>
      </c>
      <c r="I114" s="91" t="str">
        <f>'[4]ИТОГ!'!$AY111</f>
        <v>ОК!</v>
      </c>
      <c r="J114" s="95"/>
      <c r="K114" s="106"/>
      <c r="L114" s="97" t="s">
        <v>11</v>
      </c>
      <c r="M114" s="105"/>
      <c r="N114" s="106"/>
      <c r="O114" s="97"/>
      <c r="P114" s="97"/>
      <c r="Q114" s="97"/>
      <c r="R114" s="100" t="s">
        <v>11</v>
      </c>
      <c r="S114" s="104"/>
      <c r="T114" s="106" t="s">
        <v>256</v>
      </c>
      <c r="U114" s="99"/>
      <c r="V114" s="104"/>
      <c r="W114" s="108" t="s">
        <v>256</v>
      </c>
      <c r="X114" s="100" t="s">
        <v>256</v>
      </c>
      <c r="Y114" s="108" t="s">
        <v>256</v>
      </c>
      <c r="Z114" s="100"/>
      <c r="AA114" s="100"/>
      <c r="AB114" s="108"/>
      <c r="AC114" s="108"/>
      <c r="AD114" s="108"/>
      <c r="AE114" s="108"/>
      <c r="AF114" s="108"/>
      <c r="AG114" s="94" t="s">
        <v>370</v>
      </c>
      <c r="AH114" s="101" t="s">
        <v>432</v>
      </c>
      <c r="AI114" s="100"/>
      <c r="AJ114" s="103" t="s">
        <v>433</v>
      </c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</row>
    <row r="115" spans="1:252" s="69" customFormat="1">
      <c r="A115" s="90">
        <v>105</v>
      </c>
      <c r="B115" s="91" t="str">
        <f>'[4]ИТОГ!'!$AP112</f>
        <v>Андреев Михаил</v>
      </c>
      <c r="C115" s="91">
        <f>'[4]ИТОГ!'!$AQ112</f>
        <v>2001</v>
      </c>
      <c r="D115" s="91" t="str">
        <f>'[4]ИТОГ!'!$AT112</f>
        <v>б/р</v>
      </c>
      <c r="E115" s="91" t="str">
        <f>'[4]ИТОГ!'!$AU112</f>
        <v>м</v>
      </c>
      <c r="F115" s="189">
        <f>'[4]ИТОГ!'!$AX112</f>
        <v>44359</v>
      </c>
      <c r="G115" s="91" t="s">
        <v>255</v>
      </c>
      <c r="H115" s="94" t="s">
        <v>28</v>
      </c>
      <c r="I115" s="91" t="str">
        <f>'[4]ИТОГ!'!$AY112</f>
        <v>ОК!</v>
      </c>
      <c r="J115" s="95"/>
      <c r="K115" s="96"/>
      <c r="L115" s="97" t="s">
        <v>13</v>
      </c>
      <c r="M115" s="98"/>
      <c r="N115" s="96"/>
      <c r="O115" s="97" t="s">
        <v>13</v>
      </c>
      <c r="P115" s="97" t="s">
        <v>284</v>
      </c>
      <c r="Q115" s="97"/>
      <c r="R115" s="125" t="s">
        <v>15</v>
      </c>
      <c r="S115" s="97"/>
      <c r="T115" s="125" t="s">
        <v>15</v>
      </c>
      <c r="U115" s="99"/>
      <c r="V115" s="108" t="s">
        <v>256</v>
      </c>
      <c r="W115" s="100" t="s">
        <v>11</v>
      </c>
      <c r="X115" s="100" t="s">
        <v>256</v>
      </c>
      <c r="Y115" s="100" t="s">
        <v>256</v>
      </c>
      <c r="Z115" s="100" t="s">
        <v>13</v>
      </c>
      <c r="AA115" s="100"/>
      <c r="AB115" s="100" t="s">
        <v>15</v>
      </c>
      <c r="AC115" s="100"/>
      <c r="AD115" s="100" t="s">
        <v>13</v>
      </c>
      <c r="AE115" s="100"/>
      <c r="AF115" s="100"/>
      <c r="AG115" s="94" t="s">
        <v>434</v>
      </c>
      <c r="AH115" s="101"/>
      <c r="AI115" s="102"/>
      <c r="AJ115" s="103" t="s">
        <v>435</v>
      </c>
      <c r="AK115" s="68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</row>
    <row r="116" spans="1:252" s="69" customFormat="1">
      <c r="A116" s="90">
        <v>106</v>
      </c>
      <c r="B116" s="91" t="str">
        <f>'[4]ИТОГ!'!$AP113</f>
        <v>Андреева Арина</v>
      </c>
      <c r="C116" s="91">
        <f>'[4]ИТОГ!'!$AQ113</f>
        <v>2009</v>
      </c>
      <c r="D116" s="91" t="str">
        <f>'[4]ИТОГ!'!$AT113</f>
        <v>б/р</v>
      </c>
      <c r="E116" s="91" t="str">
        <f>'[4]ИТОГ!'!$AU113</f>
        <v>ж</v>
      </c>
      <c r="F116" s="189">
        <f>'[4]ИТОГ!'!$AX113</f>
        <v>45059</v>
      </c>
      <c r="G116" s="91" t="s">
        <v>255</v>
      </c>
      <c r="H116" s="94" t="s">
        <v>28</v>
      </c>
      <c r="I116" s="91" t="str">
        <f>'[4]ИТОГ!'!$AY113</f>
        <v>ОК!</v>
      </c>
      <c r="J116" s="95"/>
      <c r="K116" s="97"/>
      <c r="L116" s="97"/>
      <c r="M116" s="98"/>
      <c r="N116" s="97"/>
      <c r="O116" s="97"/>
      <c r="P116" s="97"/>
      <c r="Q116" s="97"/>
      <c r="R116" s="97"/>
      <c r="S116" s="97"/>
      <c r="T116" s="99"/>
      <c r="U116" s="99"/>
      <c r="V116" s="97"/>
      <c r="W116" s="108"/>
      <c r="X116" s="100" t="s">
        <v>256</v>
      </c>
      <c r="Y116" s="108"/>
      <c r="Z116" s="100"/>
      <c r="AA116" s="100"/>
      <c r="AB116" s="100" t="s">
        <v>6</v>
      </c>
      <c r="AC116" s="100"/>
      <c r="AD116" s="100"/>
      <c r="AE116" s="100"/>
      <c r="AF116" s="100"/>
      <c r="AG116" s="94" t="s">
        <v>436</v>
      </c>
      <c r="AH116" s="94" t="s">
        <v>437</v>
      </c>
      <c r="AI116" s="102"/>
      <c r="AJ116" s="103" t="s">
        <v>438</v>
      </c>
      <c r="AK116" s="68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/>
      <c r="IP116" s="9"/>
      <c r="IQ116" s="9"/>
      <c r="IR116" s="9"/>
    </row>
    <row r="117" spans="1:252" s="69" customFormat="1">
      <c r="A117" s="90">
        <v>107</v>
      </c>
      <c r="B117" s="91" t="str">
        <f>'[4]ИТОГ!'!$AP114</f>
        <v xml:space="preserve">Андреева Дарья </v>
      </c>
      <c r="C117" s="91">
        <f>'[4]ИТОГ!'!$AQ114</f>
        <v>0</v>
      </c>
      <c r="D117" s="91" t="str">
        <f>'[4]ИТОГ!'!$AT114</f>
        <v>б/р</v>
      </c>
      <c r="E117" s="91" t="str">
        <f>'[4]ИТОГ!'!$AU114</f>
        <v>ж</v>
      </c>
      <c r="F117" s="189">
        <f>'[4]ИТОГ!'!$AX114</f>
        <v>44708</v>
      </c>
      <c r="G117" s="91" t="s">
        <v>255</v>
      </c>
      <c r="H117" s="94" t="s">
        <v>28</v>
      </c>
      <c r="I117" s="91" t="str">
        <f>'[4]ИТОГ!'!$AY114</f>
        <v>НАДО!!!</v>
      </c>
      <c r="J117" s="95"/>
      <c r="K117" s="97"/>
      <c r="L117" s="97"/>
      <c r="M117" s="98"/>
      <c r="N117" s="97"/>
      <c r="O117" s="97"/>
      <c r="P117" s="97"/>
      <c r="Q117" s="97"/>
      <c r="R117" s="97"/>
      <c r="S117" s="97"/>
      <c r="T117" s="99"/>
      <c r="U117" s="99" t="s">
        <v>13</v>
      </c>
      <c r="V117" s="97"/>
      <c r="W117" s="108"/>
      <c r="X117" s="100"/>
      <c r="Y117" s="108"/>
      <c r="Z117" s="100"/>
      <c r="AA117" s="100"/>
      <c r="AB117" s="100"/>
      <c r="AC117" s="100"/>
      <c r="AD117" s="100"/>
      <c r="AE117" s="100"/>
      <c r="AF117" s="100"/>
      <c r="AG117" s="75" t="s">
        <v>439</v>
      </c>
      <c r="AH117" s="94"/>
      <c r="AI117" s="102"/>
      <c r="AJ117" s="103" t="s">
        <v>440</v>
      </c>
      <c r="AK117" s="68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</row>
    <row r="118" spans="1:252" s="69" customFormat="1">
      <c r="A118" s="90">
        <v>108</v>
      </c>
      <c r="B118" s="91" t="str">
        <f>'[4]ИТОГ!'!$AP115</f>
        <v>Андреева Елена</v>
      </c>
      <c r="C118" s="91">
        <f>'[4]ИТОГ!'!$AQ115</f>
        <v>2012</v>
      </c>
      <c r="D118" s="91" t="str">
        <f>'[4]ИТОГ!'!$AT115</f>
        <v>б/р</v>
      </c>
      <c r="E118" s="91" t="str">
        <f>'[4]ИТОГ!'!$AU115</f>
        <v>ж</v>
      </c>
      <c r="F118" s="189">
        <f>'[4]ИТОГ!'!$AX115</f>
        <v>0</v>
      </c>
      <c r="G118" s="91" t="s">
        <v>255</v>
      </c>
      <c r="H118" s="94" t="s">
        <v>28</v>
      </c>
      <c r="I118" s="91" t="str">
        <f>'[4]ИТОГ!'!$AY115</f>
        <v>ОК!</v>
      </c>
      <c r="J118" s="95"/>
      <c r="K118" s="104"/>
      <c r="L118" s="97" t="s">
        <v>11</v>
      </c>
      <c r="M118" s="105"/>
      <c r="N118" s="104"/>
      <c r="O118" s="97"/>
      <c r="P118" s="97" t="s">
        <v>11</v>
      </c>
      <c r="Q118" s="97" t="s">
        <v>256</v>
      </c>
      <c r="R118" s="110" t="s">
        <v>13</v>
      </c>
      <c r="S118" s="104"/>
      <c r="T118" s="106" t="s">
        <v>256</v>
      </c>
      <c r="U118" s="99"/>
      <c r="V118" s="104" t="s">
        <v>256</v>
      </c>
      <c r="W118" s="100"/>
      <c r="X118" s="100" t="s">
        <v>256</v>
      </c>
      <c r="Y118" s="100"/>
      <c r="Z118" s="100"/>
      <c r="AA118" s="100"/>
      <c r="AB118" s="108" t="s">
        <v>9</v>
      </c>
      <c r="AC118" s="108"/>
      <c r="AD118" s="108" t="s">
        <v>9</v>
      </c>
      <c r="AE118" s="108"/>
      <c r="AF118" s="108" t="s">
        <v>256</v>
      </c>
      <c r="AG118" s="111" t="s">
        <v>399</v>
      </c>
      <c r="AH118" s="101" t="s">
        <v>441</v>
      </c>
      <c r="AI118" s="102"/>
      <c r="AJ118" s="103" t="s">
        <v>442</v>
      </c>
      <c r="AK118" s="68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</row>
    <row r="119" spans="1:252">
      <c r="A119" s="90">
        <v>109</v>
      </c>
      <c r="B119" s="91" t="str">
        <f>'[4]ИТОГ!'!$AP116</f>
        <v>Андреева Елизавета</v>
      </c>
      <c r="C119" s="91">
        <f>'[4]ИТОГ!'!$AQ116</f>
        <v>2001</v>
      </c>
      <c r="D119" s="91" t="str">
        <f>'[4]ИТОГ!'!$AT116</f>
        <v>б/р</v>
      </c>
      <c r="E119" s="91" t="str">
        <f>'[4]ИТОГ!'!$AU116</f>
        <v>ж</v>
      </c>
      <c r="F119" s="189">
        <f>'[4]ИТОГ!'!$AX116</f>
        <v>43227</v>
      </c>
      <c r="G119" s="91" t="s">
        <v>255</v>
      </c>
      <c r="H119" s="94" t="s">
        <v>28</v>
      </c>
      <c r="I119" s="91" t="str">
        <f>'[4]ИТОГ!'!$AY116</f>
        <v>ОК!</v>
      </c>
      <c r="J119" s="95"/>
      <c r="K119" s="104"/>
      <c r="L119" s="97"/>
      <c r="M119" s="105"/>
      <c r="N119" s="104"/>
      <c r="O119" s="97"/>
      <c r="P119" s="97"/>
      <c r="Q119" s="97"/>
      <c r="R119" s="110" t="s">
        <v>256</v>
      </c>
      <c r="S119" s="104"/>
      <c r="T119" s="106" t="s">
        <v>256</v>
      </c>
      <c r="U119" s="99"/>
      <c r="V119" s="108" t="s">
        <v>256</v>
      </c>
      <c r="W119" s="100"/>
      <c r="X119" s="110" t="s">
        <v>6</v>
      </c>
      <c r="Y119" s="100"/>
      <c r="Z119" s="100"/>
      <c r="AA119" s="100"/>
      <c r="AB119" s="108"/>
      <c r="AC119" s="108"/>
      <c r="AD119" s="108"/>
      <c r="AE119" s="108"/>
      <c r="AF119" s="108"/>
      <c r="AG119" s="94" t="s">
        <v>377</v>
      </c>
      <c r="AH119" s="101"/>
      <c r="AI119" s="100"/>
      <c r="AJ119" s="103" t="s">
        <v>443</v>
      </c>
      <c r="AK119" s="68"/>
    </row>
    <row r="120" spans="1:252">
      <c r="A120" s="90">
        <v>110</v>
      </c>
      <c r="B120" s="91" t="str">
        <f>'[4]ИТОГ!'!$AP117</f>
        <v>Андреева Мария</v>
      </c>
      <c r="C120" s="91">
        <f>'[4]ИТОГ!'!$AQ117</f>
        <v>2005</v>
      </c>
      <c r="D120" s="91">
        <f>'[4]ИТОГ!'!$AT117</f>
        <v>1</v>
      </c>
      <c r="E120" s="91" t="str">
        <f>'[4]ИТОГ!'!$AU117</f>
        <v>ж</v>
      </c>
      <c r="F120" s="189">
        <f>'[4]ИТОГ!'!$AX117</f>
        <v>45407</v>
      </c>
      <c r="G120" s="91" t="s">
        <v>255</v>
      </c>
      <c r="H120" s="94" t="s">
        <v>28</v>
      </c>
      <c r="I120" s="91" t="str">
        <f>'[4]ИТОГ!'!$AY117</f>
        <v>ОК!</v>
      </c>
      <c r="J120" s="95"/>
      <c r="K120" s="104"/>
      <c r="L120" s="97"/>
      <c r="M120" s="105"/>
      <c r="N120" s="104"/>
      <c r="O120" s="97" t="s">
        <v>11</v>
      </c>
      <c r="P120" s="97"/>
      <c r="Q120" s="97"/>
      <c r="R120" s="99" t="s">
        <v>11</v>
      </c>
      <c r="S120" s="104"/>
      <c r="T120" s="106"/>
      <c r="U120" s="99" t="s">
        <v>11</v>
      </c>
      <c r="V120" s="104"/>
      <c r="W120" s="108" t="s">
        <v>256</v>
      </c>
      <c r="X120" s="100" t="s">
        <v>256</v>
      </c>
      <c r="Y120" s="100"/>
      <c r="Z120" s="100"/>
      <c r="AA120" s="100"/>
      <c r="AB120" s="108"/>
      <c r="AC120" s="108"/>
      <c r="AD120" s="108"/>
      <c r="AE120" s="108"/>
      <c r="AF120" s="108"/>
      <c r="AG120" s="94" t="s">
        <v>444</v>
      </c>
      <c r="AH120" s="101" t="s">
        <v>328</v>
      </c>
      <c r="AI120" s="102"/>
      <c r="AJ120" s="103" t="s">
        <v>445</v>
      </c>
      <c r="AK120" s="68"/>
    </row>
    <row r="121" spans="1:252">
      <c r="A121" s="90">
        <v>111</v>
      </c>
      <c r="B121" s="91" t="str">
        <f>'[4]ИТОГ!'!$AP118</f>
        <v>Андреева Таисия</v>
      </c>
      <c r="C121" s="91">
        <f>'[4]ИТОГ!'!$AQ118</f>
        <v>1989</v>
      </c>
      <c r="D121" s="91" t="str">
        <f>'[4]ИТОГ!'!$AT118</f>
        <v>МС</v>
      </c>
      <c r="E121" s="91" t="str">
        <f>'[4]ИТОГ!'!$AU118</f>
        <v>ж</v>
      </c>
      <c r="F121" s="189">
        <f>'[4]ИТОГ!'!$AX118</f>
        <v>0</v>
      </c>
      <c r="G121" s="91" t="s">
        <v>255</v>
      </c>
      <c r="H121" s="94" t="s">
        <v>28</v>
      </c>
      <c r="I121" s="91" t="str">
        <f>'[4]ИТОГ!'!$AY118</f>
        <v>ОК!</v>
      </c>
      <c r="J121" s="95"/>
      <c r="K121" s="113"/>
      <c r="L121" s="97"/>
      <c r="M121" s="114"/>
      <c r="N121" s="113"/>
      <c r="O121" s="97"/>
      <c r="P121" s="97"/>
      <c r="Q121" s="97"/>
      <c r="R121" s="100" t="s">
        <v>11</v>
      </c>
      <c r="S121" s="115"/>
      <c r="T121" s="113"/>
      <c r="U121" s="99"/>
      <c r="V121" s="115"/>
      <c r="W121" s="100"/>
      <c r="X121" s="100"/>
      <c r="Y121" s="100"/>
      <c r="Z121" s="100"/>
      <c r="AA121" s="100"/>
      <c r="AB121" s="100" t="s">
        <v>11</v>
      </c>
      <c r="AC121" s="100"/>
      <c r="AD121" s="100"/>
      <c r="AE121" s="100"/>
      <c r="AF121" s="100"/>
      <c r="AG121" s="94"/>
      <c r="AH121" s="101"/>
      <c r="AI121" s="102"/>
      <c r="AJ121" s="103" t="s">
        <v>446</v>
      </c>
      <c r="AK121" s="68"/>
      <c r="AN121" s="120"/>
      <c r="AO121" s="120"/>
      <c r="AP121" s="120"/>
      <c r="AQ121" s="120"/>
      <c r="AR121" s="120"/>
      <c r="AS121" s="120"/>
      <c r="AT121" s="120"/>
      <c r="AU121" s="120"/>
      <c r="AV121" s="120"/>
      <c r="AW121" s="120"/>
      <c r="AX121" s="120"/>
      <c r="AY121" s="120"/>
      <c r="AZ121" s="120"/>
      <c r="BA121" s="120"/>
      <c r="BB121" s="120"/>
      <c r="BC121" s="120"/>
      <c r="BD121" s="120"/>
      <c r="BE121" s="120"/>
      <c r="BF121" s="120"/>
      <c r="BG121" s="120"/>
      <c r="BH121" s="120"/>
      <c r="BI121" s="120"/>
      <c r="BJ121" s="120"/>
      <c r="BK121" s="120"/>
      <c r="BL121" s="120"/>
      <c r="BM121" s="120"/>
      <c r="BN121" s="120"/>
      <c r="BO121" s="120"/>
      <c r="BP121" s="120"/>
      <c r="BQ121" s="120"/>
      <c r="BR121" s="120"/>
      <c r="BS121" s="120"/>
      <c r="BT121" s="120"/>
      <c r="BU121" s="120"/>
      <c r="BV121" s="120"/>
      <c r="BW121" s="120"/>
      <c r="BX121" s="120"/>
      <c r="BY121" s="120"/>
      <c r="BZ121" s="120"/>
      <c r="CA121" s="120"/>
      <c r="CB121" s="120"/>
      <c r="CC121" s="120"/>
      <c r="CD121" s="120"/>
      <c r="CE121" s="120"/>
      <c r="CF121" s="120"/>
      <c r="CG121" s="120"/>
      <c r="CH121" s="120"/>
      <c r="CI121" s="120"/>
      <c r="CJ121" s="120"/>
      <c r="CK121" s="120"/>
      <c r="CL121" s="120"/>
      <c r="CM121" s="120"/>
      <c r="CN121" s="120"/>
      <c r="CO121" s="120"/>
      <c r="CP121" s="120"/>
      <c r="CQ121" s="120"/>
      <c r="CR121" s="120"/>
      <c r="CS121" s="120"/>
      <c r="CT121" s="120"/>
      <c r="CU121" s="120"/>
      <c r="CV121" s="120"/>
      <c r="CW121" s="120"/>
      <c r="CX121" s="120"/>
      <c r="CY121" s="120"/>
      <c r="CZ121" s="120"/>
      <c r="DA121" s="120"/>
      <c r="DB121" s="120"/>
      <c r="DC121" s="120"/>
      <c r="DD121" s="120"/>
      <c r="DE121" s="120"/>
      <c r="DF121" s="120"/>
      <c r="DG121" s="120"/>
      <c r="DH121" s="120"/>
      <c r="DI121" s="120"/>
      <c r="DJ121" s="120"/>
      <c r="DK121" s="120"/>
      <c r="DL121" s="120"/>
      <c r="DM121" s="120"/>
      <c r="DN121" s="120"/>
      <c r="DO121" s="120"/>
      <c r="DP121" s="120"/>
      <c r="DQ121" s="120"/>
      <c r="DR121" s="120"/>
      <c r="DS121" s="120"/>
      <c r="DT121" s="120"/>
      <c r="DU121" s="120"/>
      <c r="DV121" s="120"/>
      <c r="DW121" s="120"/>
      <c r="DX121" s="120"/>
      <c r="DY121" s="120"/>
      <c r="DZ121" s="120"/>
      <c r="EA121" s="120"/>
      <c r="EB121" s="120"/>
      <c r="EC121" s="120"/>
      <c r="ED121" s="120"/>
      <c r="EE121" s="120"/>
      <c r="EF121" s="120"/>
      <c r="EG121" s="120"/>
      <c r="EH121" s="120"/>
      <c r="EI121" s="120"/>
      <c r="EJ121" s="120"/>
      <c r="EK121" s="120"/>
      <c r="EL121" s="120"/>
      <c r="EM121" s="120"/>
      <c r="EN121" s="120"/>
      <c r="EO121" s="120"/>
      <c r="EP121" s="120"/>
      <c r="EQ121" s="120"/>
      <c r="ER121" s="120"/>
      <c r="ES121" s="120"/>
      <c r="ET121" s="120"/>
      <c r="EU121" s="120"/>
      <c r="EV121" s="120"/>
      <c r="EW121" s="120"/>
      <c r="EX121" s="120"/>
      <c r="EY121" s="120"/>
      <c r="EZ121" s="120"/>
      <c r="FA121" s="120"/>
      <c r="FB121" s="120"/>
      <c r="FC121" s="120"/>
      <c r="FD121" s="120"/>
      <c r="FE121" s="120"/>
      <c r="FF121" s="120"/>
      <c r="FG121" s="120"/>
      <c r="FH121" s="120"/>
      <c r="FI121" s="120"/>
      <c r="FJ121" s="120"/>
      <c r="FK121" s="120"/>
      <c r="FL121" s="120"/>
      <c r="FM121" s="120"/>
      <c r="FN121" s="120"/>
      <c r="FO121" s="120"/>
      <c r="FP121" s="120"/>
      <c r="FQ121" s="120"/>
      <c r="FR121" s="120"/>
      <c r="FS121" s="120"/>
      <c r="FT121" s="120"/>
      <c r="FU121" s="120"/>
      <c r="FV121" s="120"/>
      <c r="FW121" s="120"/>
      <c r="FX121" s="120"/>
      <c r="FY121" s="120"/>
      <c r="FZ121" s="120"/>
      <c r="GA121" s="120"/>
      <c r="GB121" s="120"/>
      <c r="GC121" s="120"/>
      <c r="GD121" s="120"/>
      <c r="GE121" s="120"/>
      <c r="GF121" s="120"/>
      <c r="GG121" s="120"/>
      <c r="GH121" s="120"/>
      <c r="GI121" s="120"/>
      <c r="GJ121" s="120"/>
      <c r="GK121" s="120"/>
      <c r="GL121" s="120"/>
      <c r="GM121" s="120"/>
      <c r="GN121" s="120"/>
      <c r="GO121" s="120"/>
      <c r="GP121" s="120"/>
      <c r="GQ121" s="120"/>
      <c r="GR121" s="120"/>
      <c r="GS121" s="120"/>
      <c r="GT121" s="120"/>
      <c r="GU121" s="120"/>
      <c r="GV121" s="120"/>
      <c r="GW121" s="120"/>
      <c r="GX121" s="120"/>
      <c r="GY121" s="120"/>
      <c r="GZ121" s="120"/>
      <c r="HA121" s="120"/>
      <c r="HB121" s="120"/>
      <c r="HC121" s="120"/>
      <c r="HD121" s="120"/>
      <c r="HE121" s="120"/>
      <c r="HF121" s="120"/>
      <c r="HG121" s="120"/>
      <c r="HH121" s="120"/>
      <c r="HI121" s="120"/>
      <c r="HJ121" s="120"/>
      <c r="HK121" s="120"/>
      <c r="HL121" s="120"/>
      <c r="HM121" s="120"/>
      <c r="HN121" s="120"/>
      <c r="HO121" s="120"/>
      <c r="HP121" s="120"/>
      <c r="HQ121" s="120"/>
      <c r="HR121" s="120"/>
      <c r="HS121" s="120"/>
      <c r="HT121" s="120"/>
      <c r="HU121" s="120"/>
      <c r="HV121" s="120"/>
      <c r="HW121" s="120"/>
      <c r="HX121" s="120"/>
      <c r="HY121" s="120"/>
      <c r="HZ121" s="120"/>
      <c r="IA121" s="120"/>
      <c r="IB121" s="120"/>
      <c r="IC121" s="120"/>
      <c r="ID121" s="120"/>
      <c r="IE121" s="120"/>
      <c r="IF121" s="120"/>
      <c r="IG121" s="120"/>
      <c r="IH121" s="120"/>
      <c r="II121" s="120"/>
      <c r="IJ121" s="120"/>
      <c r="IK121" s="120"/>
      <c r="IL121" s="120"/>
      <c r="IM121" s="120"/>
      <c r="IN121" s="120"/>
      <c r="IO121" s="120"/>
      <c r="IP121" s="120"/>
      <c r="IQ121" s="120"/>
      <c r="IR121" s="120"/>
    </row>
    <row r="122" spans="1:252">
      <c r="A122" s="90">
        <v>112</v>
      </c>
      <c r="B122" s="91" t="str">
        <f>'[4]ИТОГ!'!$AP119</f>
        <v>Андреева Юлия</v>
      </c>
      <c r="C122" s="91">
        <f>'[4]ИТОГ!'!$AQ119</f>
        <v>2003</v>
      </c>
      <c r="D122" s="91" t="str">
        <f>'[4]ИТОГ!'!$AT119</f>
        <v>б/р</v>
      </c>
      <c r="E122" s="91" t="str">
        <f>'[4]ИТОГ!'!$AU119</f>
        <v>ж</v>
      </c>
      <c r="F122" s="189">
        <f>'[4]ИТОГ!'!$AX119</f>
        <v>44191</v>
      </c>
      <c r="G122" s="91" t="s">
        <v>255</v>
      </c>
      <c r="H122" s="94" t="s">
        <v>28</v>
      </c>
      <c r="I122" s="91" t="str">
        <f>'[4]ИТОГ!'!$AY119</f>
        <v>ОК!</v>
      </c>
      <c r="J122" s="95"/>
      <c r="K122" s="97"/>
      <c r="L122" s="97"/>
      <c r="M122" s="98"/>
      <c r="N122" s="97"/>
      <c r="O122" s="97"/>
      <c r="P122" s="97"/>
      <c r="Q122" s="97"/>
      <c r="R122" s="106" t="s">
        <v>256</v>
      </c>
      <c r="S122" s="97"/>
      <c r="T122" s="99"/>
      <c r="U122" s="99"/>
      <c r="V122" s="97"/>
      <c r="W122" s="92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94" t="s">
        <v>279</v>
      </c>
      <c r="AH122" s="94"/>
      <c r="AI122" s="102"/>
      <c r="AJ122" s="103" t="s">
        <v>447</v>
      </c>
      <c r="AK122" s="68"/>
      <c r="AN122" s="120"/>
      <c r="AO122" s="120"/>
      <c r="AP122" s="120"/>
      <c r="AQ122" s="120"/>
      <c r="AR122" s="120"/>
      <c r="AS122" s="120"/>
      <c r="AT122" s="120"/>
      <c r="AU122" s="120"/>
      <c r="AV122" s="120"/>
      <c r="AW122" s="120"/>
      <c r="AX122" s="120"/>
      <c r="AY122" s="120"/>
      <c r="AZ122" s="120"/>
      <c r="BA122" s="120"/>
      <c r="BB122" s="120"/>
      <c r="BC122" s="120"/>
      <c r="BD122" s="120"/>
      <c r="BE122" s="120"/>
      <c r="BF122" s="120"/>
      <c r="BG122" s="120"/>
      <c r="BH122" s="120"/>
      <c r="BI122" s="120"/>
      <c r="BJ122" s="120"/>
      <c r="BK122" s="120"/>
      <c r="BL122" s="120"/>
      <c r="BM122" s="120"/>
      <c r="BN122" s="120"/>
      <c r="BO122" s="120"/>
      <c r="BP122" s="120"/>
      <c r="BQ122" s="120"/>
      <c r="BR122" s="120"/>
      <c r="BS122" s="120"/>
      <c r="BT122" s="120"/>
      <c r="BU122" s="120"/>
      <c r="BV122" s="120"/>
      <c r="BW122" s="120"/>
      <c r="BX122" s="120"/>
      <c r="BY122" s="120"/>
      <c r="BZ122" s="120"/>
      <c r="CA122" s="120"/>
      <c r="CB122" s="120"/>
      <c r="CC122" s="120"/>
      <c r="CD122" s="120"/>
      <c r="CE122" s="120"/>
      <c r="CF122" s="120"/>
      <c r="CG122" s="120"/>
      <c r="CH122" s="120"/>
      <c r="CI122" s="120"/>
      <c r="CJ122" s="120"/>
      <c r="CK122" s="120"/>
      <c r="CL122" s="120"/>
      <c r="CM122" s="120"/>
      <c r="CN122" s="120"/>
      <c r="CO122" s="120"/>
      <c r="CP122" s="120"/>
      <c r="CQ122" s="120"/>
      <c r="CR122" s="120"/>
      <c r="CS122" s="120"/>
      <c r="CT122" s="120"/>
      <c r="CU122" s="120"/>
      <c r="CV122" s="120"/>
      <c r="CW122" s="120"/>
      <c r="CX122" s="120"/>
      <c r="CY122" s="120"/>
      <c r="CZ122" s="120"/>
      <c r="DA122" s="120"/>
      <c r="DB122" s="120"/>
      <c r="DC122" s="120"/>
      <c r="DD122" s="120"/>
      <c r="DE122" s="120"/>
      <c r="DF122" s="120"/>
      <c r="DG122" s="120"/>
      <c r="DH122" s="120"/>
      <c r="DI122" s="120"/>
      <c r="DJ122" s="120"/>
      <c r="DK122" s="120"/>
      <c r="DL122" s="120"/>
      <c r="DM122" s="120"/>
      <c r="DN122" s="120"/>
      <c r="DO122" s="120"/>
      <c r="DP122" s="120"/>
      <c r="DQ122" s="120"/>
      <c r="DR122" s="120"/>
      <c r="DS122" s="120"/>
      <c r="DT122" s="120"/>
      <c r="DU122" s="120"/>
      <c r="DV122" s="120"/>
      <c r="DW122" s="120"/>
      <c r="DX122" s="120"/>
      <c r="DY122" s="120"/>
      <c r="DZ122" s="120"/>
      <c r="EA122" s="120"/>
      <c r="EB122" s="120"/>
      <c r="EC122" s="120"/>
      <c r="ED122" s="120"/>
      <c r="EE122" s="120"/>
      <c r="EF122" s="120"/>
      <c r="EG122" s="120"/>
      <c r="EH122" s="120"/>
      <c r="EI122" s="120"/>
      <c r="EJ122" s="120"/>
      <c r="EK122" s="120"/>
      <c r="EL122" s="120"/>
      <c r="EM122" s="120"/>
      <c r="EN122" s="120"/>
      <c r="EO122" s="120"/>
      <c r="EP122" s="120"/>
      <c r="EQ122" s="120"/>
      <c r="ER122" s="120"/>
      <c r="ES122" s="120"/>
      <c r="ET122" s="120"/>
      <c r="EU122" s="120"/>
      <c r="EV122" s="120"/>
      <c r="EW122" s="120"/>
      <c r="EX122" s="120"/>
      <c r="EY122" s="120"/>
      <c r="EZ122" s="120"/>
      <c r="FA122" s="120"/>
      <c r="FB122" s="120"/>
      <c r="FC122" s="120"/>
      <c r="FD122" s="120"/>
      <c r="FE122" s="120"/>
      <c r="FF122" s="120"/>
      <c r="FG122" s="120"/>
      <c r="FH122" s="120"/>
      <c r="FI122" s="120"/>
      <c r="FJ122" s="120"/>
      <c r="FK122" s="120"/>
      <c r="FL122" s="120"/>
      <c r="FM122" s="120"/>
      <c r="FN122" s="120"/>
      <c r="FO122" s="120"/>
      <c r="FP122" s="120"/>
      <c r="FQ122" s="120"/>
      <c r="FR122" s="120"/>
      <c r="FS122" s="120"/>
      <c r="FT122" s="120"/>
      <c r="FU122" s="120"/>
      <c r="FV122" s="120"/>
      <c r="FW122" s="120"/>
      <c r="FX122" s="120"/>
      <c r="FY122" s="120"/>
      <c r="FZ122" s="120"/>
      <c r="GA122" s="120"/>
      <c r="GB122" s="120"/>
      <c r="GC122" s="120"/>
      <c r="GD122" s="120"/>
      <c r="GE122" s="120"/>
      <c r="GF122" s="120"/>
      <c r="GG122" s="120"/>
      <c r="GH122" s="120"/>
      <c r="GI122" s="120"/>
      <c r="GJ122" s="120"/>
      <c r="GK122" s="120"/>
      <c r="GL122" s="120"/>
      <c r="GM122" s="120"/>
      <c r="GN122" s="120"/>
      <c r="GO122" s="120"/>
      <c r="GP122" s="120"/>
      <c r="GQ122" s="120"/>
      <c r="GR122" s="120"/>
      <c r="GS122" s="120"/>
      <c r="GT122" s="120"/>
      <c r="GU122" s="120"/>
      <c r="GV122" s="120"/>
      <c r="GW122" s="120"/>
      <c r="GX122" s="120"/>
      <c r="GY122" s="120"/>
      <c r="GZ122" s="120"/>
      <c r="HA122" s="120"/>
      <c r="HB122" s="120"/>
      <c r="HC122" s="120"/>
      <c r="HD122" s="120"/>
      <c r="HE122" s="120"/>
      <c r="HF122" s="120"/>
      <c r="HG122" s="120"/>
      <c r="HH122" s="120"/>
      <c r="HI122" s="120"/>
      <c r="HJ122" s="120"/>
      <c r="HK122" s="120"/>
      <c r="HL122" s="120"/>
      <c r="HM122" s="120"/>
      <c r="HN122" s="120"/>
      <c r="HO122" s="120"/>
      <c r="HP122" s="120"/>
      <c r="HQ122" s="120"/>
      <c r="HR122" s="120"/>
      <c r="HS122" s="120"/>
      <c r="HT122" s="120"/>
      <c r="HU122" s="120"/>
      <c r="HV122" s="120"/>
      <c r="HW122" s="120"/>
      <c r="HX122" s="120"/>
      <c r="HY122" s="120"/>
      <c r="HZ122" s="120"/>
      <c r="IA122" s="120"/>
      <c r="IB122" s="120"/>
      <c r="IC122" s="120"/>
      <c r="ID122" s="120"/>
      <c r="IE122" s="120"/>
      <c r="IF122" s="120"/>
      <c r="IG122" s="120"/>
      <c r="IH122" s="120"/>
      <c r="II122" s="120"/>
      <c r="IJ122" s="120"/>
      <c r="IK122" s="120"/>
      <c r="IL122" s="120"/>
      <c r="IM122" s="120"/>
      <c r="IN122" s="120"/>
      <c r="IO122" s="120"/>
      <c r="IP122" s="120"/>
      <c r="IQ122" s="120"/>
      <c r="IR122" s="120"/>
    </row>
    <row r="123" spans="1:252">
      <c r="A123" s="90">
        <v>113</v>
      </c>
      <c r="B123" s="91" t="str">
        <f>'[4]ИТОГ!'!$AP120</f>
        <v>Андрейченко Леонид</v>
      </c>
      <c r="C123" s="91">
        <f>'[4]ИТОГ!'!$AQ120</f>
        <v>0</v>
      </c>
      <c r="D123" s="91">
        <f>'[4]ИТОГ!'!$AT120</f>
        <v>1</v>
      </c>
      <c r="E123" s="91" t="str">
        <f>'[4]ИТОГ!'!$AU120</f>
        <v>м</v>
      </c>
      <c r="F123" s="189">
        <f>'[4]ИТОГ!'!$AX120</f>
        <v>45375</v>
      </c>
      <c r="G123" s="91" t="s">
        <v>255</v>
      </c>
      <c r="H123" s="94" t="s">
        <v>28</v>
      </c>
      <c r="I123" s="91" t="str">
        <f>'[4]ИТОГ!'!$AY120</f>
        <v>НАДО!!!</v>
      </c>
      <c r="J123" s="95"/>
      <c r="K123" s="96"/>
      <c r="L123" s="97"/>
      <c r="M123" s="98"/>
      <c r="N123" s="96"/>
      <c r="O123" s="97"/>
      <c r="P123" s="97"/>
      <c r="Q123" s="97"/>
      <c r="R123" s="96"/>
      <c r="S123" s="96"/>
      <c r="T123" s="99"/>
      <c r="U123" s="99" t="s">
        <v>15</v>
      </c>
      <c r="V123" s="97"/>
      <c r="W123" s="102"/>
      <c r="X123" s="102"/>
      <c r="Y123" s="102"/>
      <c r="Z123" s="100"/>
      <c r="AA123" s="100"/>
      <c r="AB123" s="102"/>
      <c r="AC123" s="102"/>
      <c r="AD123" s="102"/>
      <c r="AE123" s="100" t="s">
        <v>11</v>
      </c>
      <c r="AF123" s="108"/>
      <c r="AG123" s="94" t="s">
        <v>448</v>
      </c>
      <c r="AH123" s="101" t="s">
        <v>302</v>
      </c>
      <c r="AI123" s="100"/>
      <c r="AJ123" s="103" t="s">
        <v>449</v>
      </c>
      <c r="AK123" s="68"/>
      <c r="AL123" s="120"/>
      <c r="AM123" s="120"/>
    </row>
    <row r="124" spans="1:252">
      <c r="A124" s="90">
        <v>114</v>
      </c>
      <c r="B124" s="91" t="str">
        <f>'[4]ИТОГ!'!$AP121</f>
        <v>Андрианов Андрей</v>
      </c>
      <c r="C124" s="91">
        <f>'[4]ИТОГ!'!$AQ121</f>
        <v>0</v>
      </c>
      <c r="D124" s="91">
        <f>'[4]ИТОГ!'!$AT121</f>
        <v>3</v>
      </c>
      <c r="E124" s="91" t="str">
        <f>'[4]ИТОГ!'!$AU121</f>
        <v>м</v>
      </c>
      <c r="F124" s="189">
        <f>'[4]ИТОГ!'!$AX121</f>
        <v>45407</v>
      </c>
      <c r="G124" s="91" t="s">
        <v>255</v>
      </c>
      <c r="H124" s="94" t="s">
        <v>28</v>
      </c>
      <c r="I124" s="91" t="str">
        <f>'[4]ИТОГ!'!$AY121</f>
        <v>НАДО!!!</v>
      </c>
      <c r="J124" s="95"/>
      <c r="K124" s="107"/>
      <c r="L124" s="97"/>
      <c r="M124" s="105"/>
      <c r="N124" s="107"/>
      <c r="O124" s="97"/>
      <c r="P124" s="97"/>
      <c r="Q124" s="97"/>
      <c r="R124" s="104"/>
      <c r="S124" s="104"/>
      <c r="T124" s="106"/>
      <c r="U124" s="99"/>
      <c r="V124" s="104"/>
      <c r="W124" s="100" t="s">
        <v>11</v>
      </c>
      <c r="X124" s="100" t="s">
        <v>13</v>
      </c>
      <c r="Y124" s="112"/>
      <c r="Z124" s="100"/>
      <c r="AA124" s="100"/>
      <c r="AB124" s="100" t="s">
        <v>13</v>
      </c>
      <c r="AC124" s="112"/>
      <c r="AD124" s="112"/>
      <c r="AE124" s="100" t="s">
        <v>13</v>
      </c>
      <c r="AF124" s="112" t="s">
        <v>256</v>
      </c>
      <c r="AG124" s="94"/>
      <c r="AH124" s="101"/>
      <c r="AI124" s="100"/>
      <c r="AJ124" s="103" t="s">
        <v>450</v>
      </c>
      <c r="AK124" s="68"/>
      <c r="AL124" s="120"/>
      <c r="AM124" s="120"/>
    </row>
    <row r="125" spans="1:252">
      <c r="A125" s="90">
        <v>115</v>
      </c>
      <c r="B125" s="91" t="str">
        <f>'[4]ИТОГ!'!$AP122</f>
        <v>Андрюхин Михаил</v>
      </c>
      <c r="C125" s="91">
        <f>'[4]ИТОГ!'!$AQ122</f>
        <v>1999</v>
      </c>
      <c r="D125" s="91">
        <f>'[4]ИТОГ!'!$AT122</f>
        <v>3</v>
      </c>
      <c r="E125" s="91" t="str">
        <f>'[4]ИТОГ!'!$AU122</f>
        <v>м</v>
      </c>
      <c r="F125" s="189">
        <f>'[4]ИТОГ!'!$AX122</f>
        <v>45375</v>
      </c>
      <c r="G125" s="91" t="s">
        <v>255</v>
      </c>
      <c r="H125" s="94" t="s">
        <v>28</v>
      </c>
      <c r="I125" s="91" t="str">
        <f>'[4]ИТОГ!'!$AY122</f>
        <v>ОК!</v>
      </c>
      <c r="J125" s="126" t="s">
        <v>292</v>
      </c>
      <c r="K125" s="113"/>
      <c r="L125" s="97"/>
      <c r="M125" s="114"/>
      <c r="N125" s="113"/>
      <c r="O125" s="97"/>
      <c r="P125" s="97"/>
      <c r="Q125" s="97"/>
      <c r="R125" s="113" t="s">
        <v>256</v>
      </c>
      <c r="S125" s="113"/>
      <c r="T125" s="113"/>
      <c r="U125" s="99"/>
      <c r="V125" s="115"/>
      <c r="W125" s="108"/>
      <c r="X125" s="108"/>
      <c r="Y125" s="108"/>
      <c r="Z125" s="100"/>
      <c r="AA125" s="100"/>
      <c r="AB125" s="108" t="s">
        <v>256</v>
      </c>
      <c r="AC125" s="108"/>
      <c r="AD125" s="108"/>
      <c r="AE125" s="108"/>
      <c r="AF125" s="108"/>
      <c r="AG125" s="94"/>
      <c r="AH125" s="101" t="s">
        <v>382</v>
      </c>
      <c r="AI125" s="93">
        <v>37081</v>
      </c>
      <c r="AJ125" s="103" t="s">
        <v>451</v>
      </c>
      <c r="AK125" s="68"/>
    </row>
    <row r="126" spans="1:252">
      <c r="A126" s="90">
        <v>116</v>
      </c>
      <c r="B126" s="91" t="str">
        <f>'[4]ИТОГ!'!$AP123</f>
        <v>Андрюшева Кристина</v>
      </c>
      <c r="C126" s="91">
        <f>'[4]ИТОГ!'!$AQ123</f>
        <v>1992</v>
      </c>
      <c r="D126" s="91" t="str">
        <f>'[4]ИТОГ!'!$AT123</f>
        <v>б/р</v>
      </c>
      <c r="E126" s="91" t="str">
        <f>'[4]ИТОГ!'!$AU123</f>
        <v>ж</v>
      </c>
      <c r="F126" s="189">
        <f>'[4]ИТОГ!'!$AX123</f>
        <v>0</v>
      </c>
      <c r="G126" s="91" t="s">
        <v>255</v>
      </c>
      <c r="H126" s="94" t="s">
        <v>28</v>
      </c>
      <c r="I126" s="91" t="str">
        <f>'[4]ИТОГ!'!$AY123</f>
        <v>ОК!</v>
      </c>
      <c r="J126" s="95"/>
      <c r="K126" s="97"/>
      <c r="L126" s="97"/>
      <c r="M126" s="98"/>
      <c r="N126" s="97"/>
      <c r="O126" s="97"/>
      <c r="P126" s="97"/>
      <c r="Q126" s="97"/>
      <c r="R126" s="97"/>
      <c r="S126" s="97"/>
      <c r="T126" s="99"/>
      <c r="U126" s="99"/>
      <c r="V126" s="97"/>
      <c r="W126" s="100"/>
      <c r="X126" s="100"/>
      <c r="Y126" s="100"/>
      <c r="Z126" s="100"/>
      <c r="AA126" s="100"/>
      <c r="AB126" s="100" t="s">
        <v>256</v>
      </c>
      <c r="AC126" s="100"/>
      <c r="AD126" s="100"/>
      <c r="AE126" s="100"/>
      <c r="AF126" s="100"/>
      <c r="AG126" s="94"/>
      <c r="AH126" s="94" t="s">
        <v>353</v>
      </c>
      <c r="AI126" s="102"/>
      <c r="AJ126" s="103" t="s">
        <v>452</v>
      </c>
      <c r="AK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  <c r="BP126" s="68"/>
      <c r="BQ126" s="68"/>
      <c r="BR126" s="68"/>
      <c r="BS126" s="68"/>
      <c r="BT126" s="68"/>
      <c r="BU126" s="68"/>
      <c r="BV126" s="68"/>
      <c r="BW126" s="68"/>
      <c r="BX126" s="68"/>
      <c r="BY126" s="68"/>
      <c r="BZ126" s="68"/>
      <c r="CA126" s="68"/>
      <c r="CB126" s="68"/>
      <c r="CC126" s="68"/>
      <c r="CD126" s="68"/>
      <c r="CE126" s="68"/>
      <c r="CF126" s="68"/>
      <c r="CG126" s="68"/>
      <c r="CH126" s="68"/>
      <c r="CI126" s="68"/>
      <c r="CJ126" s="68"/>
      <c r="CK126" s="68"/>
      <c r="CL126" s="68"/>
      <c r="CM126" s="68"/>
      <c r="CN126" s="68"/>
      <c r="CO126" s="68"/>
      <c r="CP126" s="68"/>
      <c r="CQ126" s="68"/>
      <c r="CR126" s="68"/>
      <c r="CS126" s="68"/>
      <c r="CT126" s="68"/>
      <c r="CU126" s="68"/>
      <c r="CV126" s="68"/>
      <c r="CW126" s="68"/>
      <c r="CX126" s="68"/>
      <c r="CY126" s="68"/>
      <c r="CZ126" s="68"/>
      <c r="DA126" s="68"/>
      <c r="DB126" s="68"/>
      <c r="DC126" s="68"/>
      <c r="DD126" s="68"/>
      <c r="DE126" s="68"/>
      <c r="DF126" s="68"/>
      <c r="DG126" s="68"/>
      <c r="DH126" s="68"/>
      <c r="DI126" s="68"/>
      <c r="DJ126" s="68"/>
      <c r="DK126" s="68"/>
      <c r="DL126" s="68"/>
      <c r="DM126" s="68"/>
      <c r="DN126" s="68"/>
      <c r="DO126" s="68"/>
      <c r="DP126" s="68"/>
      <c r="DQ126" s="68"/>
      <c r="DR126" s="68"/>
      <c r="DS126" s="68"/>
      <c r="DT126" s="68"/>
      <c r="DU126" s="68"/>
      <c r="DV126" s="68"/>
      <c r="DW126" s="68"/>
      <c r="DX126" s="68"/>
      <c r="DY126" s="68"/>
      <c r="DZ126" s="68"/>
      <c r="EA126" s="68"/>
      <c r="EB126" s="68"/>
      <c r="EC126" s="68"/>
      <c r="ED126" s="68"/>
      <c r="EE126" s="68"/>
      <c r="EF126" s="68"/>
      <c r="EG126" s="68"/>
      <c r="EH126" s="68"/>
      <c r="EI126" s="68"/>
      <c r="EJ126" s="68"/>
      <c r="EK126" s="68"/>
      <c r="EL126" s="68"/>
      <c r="EM126" s="68"/>
      <c r="EN126" s="68"/>
      <c r="EO126" s="68"/>
      <c r="EP126" s="68"/>
      <c r="EQ126" s="68"/>
      <c r="ER126" s="68"/>
      <c r="ES126" s="68"/>
      <c r="ET126" s="68"/>
      <c r="EU126" s="68"/>
      <c r="EV126" s="68"/>
      <c r="EW126" s="68"/>
      <c r="EX126" s="68"/>
      <c r="EY126" s="68"/>
      <c r="EZ126" s="68"/>
      <c r="FA126" s="68"/>
      <c r="FB126" s="68"/>
      <c r="FC126" s="68"/>
      <c r="FD126" s="68"/>
      <c r="FE126" s="68"/>
      <c r="FF126" s="68"/>
      <c r="FG126" s="68"/>
      <c r="FH126" s="68"/>
      <c r="FI126" s="68"/>
      <c r="FJ126" s="68"/>
      <c r="FK126" s="68"/>
      <c r="FL126" s="68"/>
      <c r="FM126" s="68"/>
      <c r="FN126" s="68"/>
      <c r="FO126" s="68"/>
      <c r="FP126" s="68"/>
      <c r="FQ126" s="68"/>
      <c r="FR126" s="68"/>
      <c r="FS126" s="68"/>
      <c r="FT126" s="68"/>
      <c r="FU126" s="68"/>
      <c r="FV126" s="68"/>
      <c r="FW126" s="68"/>
      <c r="FX126" s="68"/>
      <c r="FY126" s="68"/>
      <c r="FZ126" s="68"/>
      <c r="GA126" s="68"/>
      <c r="GB126" s="68"/>
      <c r="GC126" s="68"/>
      <c r="GD126" s="68"/>
      <c r="GE126" s="68"/>
      <c r="GF126" s="68"/>
      <c r="GG126" s="68"/>
      <c r="GH126" s="68"/>
      <c r="GI126" s="68"/>
      <c r="GJ126" s="68"/>
      <c r="GK126" s="68"/>
      <c r="GL126" s="68"/>
      <c r="GM126" s="68"/>
      <c r="GN126" s="68"/>
      <c r="GO126" s="68"/>
      <c r="GP126" s="68"/>
      <c r="GQ126" s="68"/>
      <c r="GR126" s="68"/>
      <c r="GS126" s="68"/>
      <c r="GT126" s="68"/>
      <c r="GU126" s="68"/>
      <c r="GV126" s="68"/>
      <c r="GW126" s="68"/>
      <c r="GX126" s="68"/>
      <c r="GY126" s="68"/>
      <c r="GZ126" s="68"/>
      <c r="HA126" s="68"/>
      <c r="HB126" s="68"/>
      <c r="HC126" s="68"/>
      <c r="HD126" s="68"/>
      <c r="HE126" s="68"/>
      <c r="HF126" s="68"/>
      <c r="HG126" s="68"/>
      <c r="HH126" s="68"/>
      <c r="HI126" s="68"/>
      <c r="HJ126" s="68"/>
      <c r="HK126" s="68"/>
      <c r="HL126" s="68"/>
      <c r="HM126" s="68"/>
      <c r="HN126" s="68"/>
      <c r="HO126" s="68"/>
      <c r="HP126" s="68"/>
      <c r="HQ126" s="68"/>
      <c r="HR126" s="68"/>
      <c r="HS126" s="68"/>
      <c r="HT126" s="68"/>
      <c r="HU126" s="68"/>
      <c r="HV126" s="68"/>
      <c r="HW126" s="68"/>
      <c r="HX126" s="68"/>
      <c r="HY126" s="68"/>
      <c r="HZ126" s="68"/>
      <c r="IA126" s="68"/>
      <c r="IB126" s="68"/>
      <c r="IC126" s="68"/>
      <c r="ID126" s="68"/>
      <c r="IE126" s="68"/>
      <c r="IF126" s="68"/>
      <c r="IG126" s="68"/>
      <c r="IH126" s="68"/>
      <c r="II126" s="68"/>
      <c r="IJ126" s="68"/>
      <c r="IK126" s="68"/>
      <c r="IL126" s="68"/>
      <c r="IM126" s="68"/>
      <c r="IN126" s="68"/>
      <c r="IO126" s="68"/>
      <c r="IP126" s="68"/>
      <c r="IQ126" s="68"/>
      <c r="IR126" s="68"/>
    </row>
    <row r="127" spans="1:252">
      <c r="A127" s="90">
        <v>117</v>
      </c>
      <c r="B127" s="91" t="str">
        <f>'[4]ИТОГ!'!$AP124</f>
        <v>Андрюшин Андрей</v>
      </c>
      <c r="C127" s="91">
        <f>'[4]ИТОГ!'!$AQ124</f>
        <v>1994</v>
      </c>
      <c r="D127" s="91" t="str">
        <f>'[4]ИТОГ!'!$AT124</f>
        <v>б/р</v>
      </c>
      <c r="E127" s="91" t="str">
        <f>'[4]ИТОГ!'!$AU124</f>
        <v>м</v>
      </c>
      <c r="F127" s="189">
        <f>'[4]ИТОГ!'!$AX124</f>
        <v>43863</v>
      </c>
      <c r="G127" s="91" t="s">
        <v>255</v>
      </c>
      <c r="H127" s="94" t="s">
        <v>28</v>
      </c>
      <c r="I127" s="91" t="str">
        <f>'[4]ИТОГ!'!$AY124</f>
        <v>ОК!</v>
      </c>
      <c r="J127" s="95"/>
      <c r="K127" s="99"/>
      <c r="L127" s="97" t="s">
        <v>256</v>
      </c>
      <c r="M127" s="98"/>
      <c r="N127" s="99"/>
      <c r="O127" s="97"/>
      <c r="P127" s="97"/>
      <c r="Q127" s="97"/>
      <c r="R127" s="97" t="s">
        <v>256</v>
      </c>
      <c r="S127" s="97"/>
      <c r="T127" s="99" t="s">
        <v>256</v>
      </c>
      <c r="U127" s="99"/>
      <c r="V127" s="108" t="s">
        <v>256</v>
      </c>
      <c r="W127" s="108"/>
      <c r="X127" s="108"/>
      <c r="Y127" s="108"/>
      <c r="Z127" s="100"/>
      <c r="AA127" s="100"/>
      <c r="AB127" s="122" t="s">
        <v>256</v>
      </c>
      <c r="AC127" s="100"/>
      <c r="AD127" s="100"/>
      <c r="AE127" s="100"/>
      <c r="AF127" s="100"/>
      <c r="AG127" s="94" t="s">
        <v>293</v>
      </c>
      <c r="AH127" s="94" t="s">
        <v>297</v>
      </c>
      <c r="AI127" s="102"/>
      <c r="AJ127" s="103" t="s">
        <v>453</v>
      </c>
      <c r="AK127" s="68"/>
    </row>
    <row r="128" spans="1:252">
      <c r="A128" s="90">
        <v>118</v>
      </c>
      <c r="B128" s="91" t="str">
        <f>'[4]ИТОГ!'!$AP125</f>
        <v xml:space="preserve">Аникеев Максим </v>
      </c>
      <c r="C128" s="91">
        <f>'[4]ИТОГ!'!$AQ125</f>
        <v>0</v>
      </c>
      <c r="D128" s="91" t="str">
        <f>'[4]ИТОГ!'!$AT125</f>
        <v>б/р</v>
      </c>
      <c r="E128" s="91" t="str">
        <f>'[4]ИТОГ!'!$AU125</f>
        <v>м</v>
      </c>
      <c r="F128" s="189">
        <f>'[4]ИТОГ!'!$AX125</f>
        <v>44708</v>
      </c>
      <c r="G128" s="91" t="s">
        <v>255</v>
      </c>
      <c r="H128" s="94" t="s">
        <v>28</v>
      </c>
      <c r="I128" s="91" t="str">
        <f>'[4]ИТОГ!'!$AY125</f>
        <v>НАДО!!!</v>
      </c>
      <c r="J128" s="95"/>
      <c r="K128" s="99"/>
      <c r="L128" s="97"/>
      <c r="M128" s="98"/>
      <c r="N128" s="99"/>
      <c r="O128" s="97"/>
      <c r="P128" s="97"/>
      <c r="Q128" s="97"/>
      <c r="R128" s="97"/>
      <c r="S128" s="97"/>
      <c r="T128" s="99"/>
      <c r="U128" s="99"/>
      <c r="V128" s="108"/>
      <c r="W128" s="108"/>
      <c r="X128" s="108"/>
      <c r="Y128" s="108"/>
      <c r="Z128" s="100"/>
      <c r="AA128" s="100"/>
      <c r="AB128" s="122"/>
      <c r="AC128" s="100"/>
      <c r="AD128" s="100"/>
      <c r="AE128" s="100"/>
      <c r="AF128" s="100"/>
      <c r="AG128" s="117" t="s">
        <v>454</v>
      </c>
      <c r="AH128" s="94"/>
      <c r="AI128" s="102"/>
      <c r="AJ128" s="103" t="s">
        <v>455</v>
      </c>
      <c r="AK128" s="68"/>
      <c r="AL128" s="68"/>
      <c r="AM128" s="68"/>
    </row>
    <row r="129" spans="1:252">
      <c r="A129" s="90">
        <v>119</v>
      </c>
      <c r="B129" s="91" t="str">
        <f>'[4]ИТОГ!'!$AP126</f>
        <v>Анисимов Андрей</v>
      </c>
      <c r="C129" s="91">
        <f>'[4]ИТОГ!'!$AQ126</f>
        <v>2005</v>
      </c>
      <c r="D129" s="91" t="str">
        <f>'[4]ИТОГ!'!$AT126</f>
        <v>б/р</v>
      </c>
      <c r="E129" s="91" t="str">
        <f>'[4]ИТОГ!'!$AU126</f>
        <v>м</v>
      </c>
      <c r="F129" s="189">
        <f>'[4]ИТОГ!'!$AX126</f>
        <v>0</v>
      </c>
      <c r="G129" s="91" t="s">
        <v>255</v>
      </c>
      <c r="H129" s="94" t="s">
        <v>28</v>
      </c>
      <c r="I129" s="91" t="str">
        <f>'[4]ИТОГ!'!$AY126</f>
        <v>ОК!</v>
      </c>
      <c r="J129" s="95"/>
      <c r="K129" s="104"/>
      <c r="L129" s="97"/>
      <c r="M129" s="105"/>
      <c r="N129" s="104"/>
      <c r="O129" s="97"/>
      <c r="P129" s="97"/>
      <c r="Q129" s="97"/>
      <c r="R129" s="110" t="s">
        <v>13</v>
      </c>
      <c r="S129" s="104"/>
      <c r="T129" s="106" t="s">
        <v>256</v>
      </c>
      <c r="U129" s="99"/>
      <c r="V129" s="110" t="s">
        <v>13</v>
      </c>
      <c r="W129" s="108" t="s">
        <v>256</v>
      </c>
      <c r="X129" s="110" t="s">
        <v>13</v>
      </c>
      <c r="Y129" s="100"/>
      <c r="Z129" s="100"/>
      <c r="AA129" s="100"/>
      <c r="AB129" s="100" t="s">
        <v>11</v>
      </c>
      <c r="AC129" s="100"/>
      <c r="AD129" s="100"/>
      <c r="AE129" s="100"/>
      <c r="AF129" s="100" t="s">
        <v>13</v>
      </c>
      <c r="AG129" s="94" t="s">
        <v>325</v>
      </c>
      <c r="AH129" s="101" t="s">
        <v>456</v>
      </c>
      <c r="AI129" s="102"/>
      <c r="AJ129" s="103" t="s">
        <v>457</v>
      </c>
      <c r="AK129" s="68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  <c r="BS129" s="69"/>
      <c r="BT129" s="69"/>
      <c r="BU129" s="69"/>
      <c r="BV129" s="69"/>
      <c r="BW129" s="69"/>
      <c r="BX129" s="69"/>
      <c r="BY129" s="69"/>
      <c r="BZ129" s="69"/>
      <c r="CA129" s="69"/>
      <c r="CB129" s="69"/>
      <c r="CC129" s="69"/>
      <c r="CD129" s="69"/>
      <c r="CE129" s="69"/>
      <c r="CF129" s="69"/>
      <c r="CG129" s="69"/>
      <c r="CH129" s="69"/>
      <c r="CI129" s="69"/>
      <c r="CJ129" s="69"/>
      <c r="CK129" s="69"/>
      <c r="CL129" s="69"/>
      <c r="CM129" s="69"/>
      <c r="CN129" s="69"/>
      <c r="CO129" s="69"/>
      <c r="CP129" s="69"/>
      <c r="CQ129" s="69"/>
      <c r="CR129" s="69"/>
      <c r="CS129" s="69"/>
      <c r="CT129" s="69"/>
      <c r="CU129" s="69"/>
      <c r="CV129" s="69"/>
      <c r="CW129" s="69"/>
      <c r="CX129" s="69"/>
      <c r="CY129" s="69"/>
      <c r="CZ129" s="69"/>
      <c r="DA129" s="69"/>
      <c r="DB129" s="69"/>
      <c r="DC129" s="69"/>
      <c r="DD129" s="69"/>
      <c r="DE129" s="69"/>
      <c r="DF129" s="69"/>
      <c r="DG129" s="69"/>
      <c r="DH129" s="69"/>
      <c r="DI129" s="69"/>
      <c r="DJ129" s="69"/>
      <c r="DK129" s="69"/>
      <c r="DL129" s="69"/>
      <c r="DM129" s="69"/>
      <c r="DN129" s="69"/>
      <c r="DO129" s="69"/>
      <c r="DP129" s="69"/>
      <c r="DQ129" s="69"/>
      <c r="DR129" s="69"/>
      <c r="DS129" s="69"/>
      <c r="DT129" s="69"/>
      <c r="DU129" s="69"/>
      <c r="DV129" s="69"/>
      <c r="DW129" s="69"/>
      <c r="DX129" s="69"/>
      <c r="DY129" s="69"/>
      <c r="DZ129" s="69"/>
      <c r="EA129" s="69"/>
      <c r="EB129" s="69"/>
      <c r="EC129" s="69"/>
      <c r="ED129" s="69"/>
      <c r="EE129" s="69"/>
      <c r="EF129" s="69"/>
      <c r="EG129" s="69"/>
      <c r="EH129" s="69"/>
      <c r="EI129" s="69"/>
      <c r="EJ129" s="69"/>
      <c r="EK129" s="69"/>
      <c r="EL129" s="69"/>
      <c r="EM129" s="69"/>
      <c r="EN129" s="69"/>
      <c r="EO129" s="69"/>
      <c r="EP129" s="69"/>
      <c r="EQ129" s="69"/>
      <c r="ER129" s="69"/>
      <c r="ES129" s="69"/>
      <c r="ET129" s="69"/>
      <c r="EU129" s="69"/>
      <c r="EV129" s="69"/>
      <c r="EW129" s="69"/>
      <c r="EX129" s="69"/>
      <c r="EY129" s="69"/>
      <c r="EZ129" s="69"/>
      <c r="FA129" s="69"/>
      <c r="FB129" s="69"/>
      <c r="FC129" s="69"/>
      <c r="FD129" s="69"/>
      <c r="FE129" s="69"/>
      <c r="FF129" s="69"/>
      <c r="FG129" s="69"/>
      <c r="FH129" s="69"/>
      <c r="FI129" s="69"/>
      <c r="FJ129" s="69"/>
      <c r="FK129" s="69"/>
      <c r="FL129" s="69"/>
      <c r="FM129" s="69"/>
      <c r="FN129" s="69"/>
      <c r="FO129" s="69"/>
      <c r="FP129" s="69"/>
      <c r="FQ129" s="69"/>
      <c r="FR129" s="69"/>
      <c r="FS129" s="69"/>
      <c r="FT129" s="69"/>
      <c r="FU129" s="69"/>
      <c r="FV129" s="69"/>
      <c r="FW129" s="69"/>
      <c r="FX129" s="69"/>
      <c r="FY129" s="69"/>
      <c r="FZ129" s="69"/>
      <c r="GA129" s="69"/>
      <c r="GB129" s="69"/>
      <c r="GC129" s="69"/>
      <c r="GD129" s="69"/>
      <c r="GE129" s="69"/>
      <c r="GF129" s="69"/>
      <c r="GG129" s="69"/>
      <c r="GH129" s="69"/>
      <c r="GI129" s="69"/>
      <c r="GJ129" s="69"/>
      <c r="GK129" s="69"/>
      <c r="GL129" s="69"/>
      <c r="GM129" s="69"/>
      <c r="GN129" s="69"/>
      <c r="GO129" s="69"/>
      <c r="GP129" s="69"/>
      <c r="GQ129" s="69"/>
      <c r="GR129" s="69"/>
      <c r="GS129" s="69"/>
      <c r="GT129" s="69"/>
      <c r="GU129" s="69"/>
      <c r="GV129" s="69"/>
      <c r="GW129" s="69"/>
      <c r="GX129" s="69"/>
      <c r="GY129" s="69"/>
      <c r="GZ129" s="69"/>
      <c r="HA129" s="69"/>
      <c r="HB129" s="69"/>
      <c r="HC129" s="69"/>
      <c r="HD129" s="69"/>
      <c r="HE129" s="69"/>
      <c r="HF129" s="69"/>
      <c r="HG129" s="69"/>
      <c r="HH129" s="69"/>
      <c r="HI129" s="69"/>
      <c r="HJ129" s="69"/>
      <c r="HK129" s="69"/>
      <c r="HL129" s="69"/>
      <c r="HM129" s="69"/>
      <c r="HN129" s="69"/>
      <c r="HO129" s="69"/>
      <c r="HP129" s="69"/>
      <c r="HQ129" s="69"/>
      <c r="HR129" s="69"/>
      <c r="HS129" s="69"/>
      <c r="HT129" s="69"/>
      <c r="HU129" s="69"/>
      <c r="HV129" s="69"/>
      <c r="HW129" s="69"/>
      <c r="HX129" s="69"/>
      <c r="HY129" s="69"/>
      <c r="HZ129" s="69"/>
      <c r="IA129" s="69"/>
      <c r="IB129" s="69"/>
      <c r="IC129" s="69"/>
      <c r="ID129" s="69"/>
      <c r="IE129" s="69"/>
      <c r="IF129" s="69"/>
      <c r="IG129" s="69"/>
      <c r="IH129" s="69"/>
      <c r="II129" s="69"/>
      <c r="IJ129" s="69"/>
      <c r="IK129" s="69"/>
      <c r="IL129" s="69"/>
      <c r="IM129" s="69"/>
      <c r="IN129" s="69"/>
      <c r="IO129" s="69"/>
      <c r="IP129" s="69"/>
      <c r="IQ129" s="69"/>
      <c r="IR129" s="69"/>
    </row>
    <row r="130" spans="1:252">
      <c r="A130" s="90">
        <v>120</v>
      </c>
      <c r="B130" s="91" t="str">
        <f>'[4]ИТОГ!'!$AP127</f>
        <v>Анисимова Виктория</v>
      </c>
      <c r="C130" s="91">
        <f>'[4]ИТОГ!'!$AQ127</f>
        <v>2010</v>
      </c>
      <c r="D130" s="91" t="str">
        <f>'[4]ИТОГ!'!$AT127</f>
        <v>б/р</v>
      </c>
      <c r="E130" s="91" t="str">
        <f>'[4]ИТОГ!'!$AU127</f>
        <v>ж</v>
      </c>
      <c r="F130" s="189">
        <f>'[4]ИТОГ!'!$AX127</f>
        <v>0</v>
      </c>
      <c r="G130" s="91" t="s">
        <v>255</v>
      </c>
      <c r="H130" s="94" t="s">
        <v>28</v>
      </c>
      <c r="I130" s="91" t="str">
        <f>'[4]ИТОГ!'!$AY127</f>
        <v>ОК!</v>
      </c>
      <c r="J130" s="95"/>
      <c r="K130" s="104"/>
      <c r="L130" s="97"/>
      <c r="M130" s="105"/>
      <c r="N130" s="104"/>
      <c r="O130" s="97"/>
      <c r="P130" s="97"/>
      <c r="Q130" s="97"/>
      <c r="R130" s="104" t="s">
        <v>256</v>
      </c>
      <c r="S130" s="104"/>
      <c r="T130" s="106"/>
      <c r="U130" s="99"/>
      <c r="V130" s="104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94" t="s">
        <v>321</v>
      </c>
      <c r="AH130" s="101"/>
      <c r="AI130" s="102"/>
      <c r="AJ130" s="103" t="s">
        <v>458</v>
      </c>
      <c r="AK130" s="68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69"/>
      <c r="BN130" s="69"/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69"/>
      <c r="CA130" s="69"/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69"/>
      <c r="CN130" s="69"/>
      <c r="CO130" s="69"/>
      <c r="CP130" s="69"/>
      <c r="CQ130" s="69"/>
      <c r="CR130" s="69"/>
      <c r="CS130" s="69"/>
      <c r="CT130" s="69"/>
      <c r="CU130" s="69"/>
      <c r="CV130" s="69"/>
      <c r="CW130" s="69"/>
      <c r="CX130" s="69"/>
      <c r="CY130" s="69"/>
      <c r="CZ130" s="69"/>
      <c r="DA130" s="69"/>
      <c r="DB130" s="69"/>
      <c r="DC130" s="69"/>
      <c r="DD130" s="69"/>
      <c r="DE130" s="69"/>
      <c r="DF130" s="69"/>
      <c r="DG130" s="69"/>
      <c r="DH130" s="69"/>
      <c r="DI130" s="69"/>
      <c r="DJ130" s="69"/>
      <c r="DK130" s="69"/>
      <c r="DL130" s="69"/>
      <c r="DM130" s="69"/>
      <c r="DN130" s="69"/>
      <c r="DO130" s="69"/>
      <c r="DP130" s="69"/>
      <c r="DQ130" s="69"/>
      <c r="DR130" s="69"/>
      <c r="DS130" s="69"/>
      <c r="DT130" s="69"/>
      <c r="DU130" s="69"/>
      <c r="DV130" s="69"/>
      <c r="DW130" s="69"/>
      <c r="DX130" s="69"/>
      <c r="DY130" s="69"/>
      <c r="DZ130" s="69"/>
      <c r="EA130" s="69"/>
      <c r="EB130" s="69"/>
      <c r="EC130" s="69"/>
      <c r="ED130" s="69"/>
      <c r="EE130" s="69"/>
      <c r="EF130" s="69"/>
      <c r="EG130" s="69"/>
      <c r="EH130" s="69"/>
      <c r="EI130" s="69"/>
      <c r="EJ130" s="69"/>
      <c r="EK130" s="69"/>
      <c r="EL130" s="69"/>
      <c r="EM130" s="69"/>
      <c r="EN130" s="69"/>
      <c r="EO130" s="69"/>
      <c r="EP130" s="69"/>
      <c r="EQ130" s="69"/>
      <c r="ER130" s="69"/>
      <c r="ES130" s="69"/>
      <c r="ET130" s="69"/>
      <c r="EU130" s="69"/>
      <c r="EV130" s="69"/>
      <c r="EW130" s="69"/>
      <c r="EX130" s="69"/>
      <c r="EY130" s="69"/>
      <c r="EZ130" s="69"/>
      <c r="FA130" s="69"/>
      <c r="FB130" s="69"/>
      <c r="FC130" s="69"/>
      <c r="FD130" s="69"/>
      <c r="FE130" s="69"/>
      <c r="FF130" s="69"/>
      <c r="FG130" s="69"/>
      <c r="FH130" s="69"/>
      <c r="FI130" s="69"/>
      <c r="FJ130" s="69"/>
      <c r="FK130" s="69"/>
      <c r="FL130" s="69"/>
      <c r="FM130" s="69"/>
      <c r="FN130" s="69"/>
      <c r="FO130" s="69"/>
      <c r="FP130" s="69"/>
      <c r="FQ130" s="69"/>
      <c r="FR130" s="69"/>
      <c r="FS130" s="69"/>
      <c r="FT130" s="69"/>
      <c r="FU130" s="69"/>
      <c r="FV130" s="69"/>
      <c r="FW130" s="69"/>
      <c r="FX130" s="69"/>
      <c r="FY130" s="69"/>
      <c r="FZ130" s="69"/>
      <c r="GA130" s="69"/>
      <c r="GB130" s="69"/>
      <c r="GC130" s="69"/>
      <c r="GD130" s="69"/>
      <c r="GE130" s="69"/>
      <c r="GF130" s="69"/>
      <c r="GG130" s="69"/>
      <c r="GH130" s="69"/>
      <c r="GI130" s="69"/>
      <c r="GJ130" s="69"/>
      <c r="GK130" s="69"/>
      <c r="GL130" s="69"/>
      <c r="GM130" s="69"/>
      <c r="GN130" s="69"/>
      <c r="GO130" s="69"/>
      <c r="GP130" s="69"/>
      <c r="GQ130" s="69"/>
      <c r="GR130" s="69"/>
      <c r="GS130" s="69"/>
      <c r="GT130" s="69"/>
      <c r="GU130" s="69"/>
      <c r="GV130" s="69"/>
      <c r="GW130" s="69"/>
      <c r="GX130" s="69"/>
      <c r="GY130" s="69"/>
      <c r="GZ130" s="69"/>
      <c r="HA130" s="69"/>
      <c r="HB130" s="69"/>
      <c r="HC130" s="69"/>
      <c r="HD130" s="69"/>
      <c r="HE130" s="69"/>
      <c r="HF130" s="69"/>
      <c r="HG130" s="69"/>
      <c r="HH130" s="69"/>
      <c r="HI130" s="69"/>
      <c r="HJ130" s="69"/>
      <c r="HK130" s="69"/>
      <c r="HL130" s="69"/>
      <c r="HM130" s="69"/>
      <c r="HN130" s="69"/>
      <c r="HO130" s="69"/>
      <c r="HP130" s="69"/>
      <c r="HQ130" s="69"/>
      <c r="HR130" s="69"/>
      <c r="HS130" s="69"/>
      <c r="HT130" s="69"/>
      <c r="HU130" s="69"/>
      <c r="HV130" s="69"/>
      <c r="HW130" s="69"/>
      <c r="HX130" s="69"/>
      <c r="HY130" s="69"/>
      <c r="HZ130" s="69"/>
      <c r="IA130" s="69"/>
      <c r="IB130" s="69"/>
      <c r="IC130" s="69"/>
      <c r="ID130" s="69"/>
      <c r="IE130" s="69"/>
      <c r="IF130" s="69"/>
      <c r="IG130" s="69"/>
      <c r="IH130" s="69"/>
      <c r="II130" s="69"/>
      <c r="IJ130" s="69"/>
      <c r="IK130" s="69"/>
      <c r="IL130" s="69"/>
      <c r="IM130" s="69"/>
      <c r="IN130" s="69"/>
      <c r="IO130" s="69"/>
      <c r="IP130" s="69"/>
      <c r="IQ130" s="69"/>
      <c r="IR130" s="69"/>
    </row>
    <row r="131" spans="1:252">
      <c r="A131" s="90">
        <v>121</v>
      </c>
      <c r="B131" s="91" t="str">
        <f>'[4]ИТОГ!'!$AP128</f>
        <v>Анохин Денис</v>
      </c>
      <c r="C131" s="91">
        <f>'[4]ИТОГ!'!$AQ128</f>
        <v>1996</v>
      </c>
      <c r="D131" s="91" t="str">
        <f>'[4]ИТОГ!'!$AT128</f>
        <v>б/р</v>
      </c>
      <c r="E131" s="91" t="str">
        <f>'[4]ИТОГ!'!$AU128</f>
        <v>м</v>
      </c>
      <c r="F131" s="189">
        <f>'[4]ИТОГ!'!$AX128</f>
        <v>43163</v>
      </c>
      <c r="G131" s="91" t="s">
        <v>255</v>
      </c>
      <c r="H131" s="94" t="s">
        <v>28</v>
      </c>
      <c r="I131" s="91" t="str">
        <f>'[4]ИТОГ!'!$AY128</f>
        <v>ОК!</v>
      </c>
      <c r="J131" s="95" t="s">
        <v>292</v>
      </c>
      <c r="K131" s="104"/>
      <c r="L131" s="97"/>
      <c r="M131" s="105"/>
      <c r="N131" s="104"/>
      <c r="O131" s="97" t="s">
        <v>256</v>
      </c>
      <c r="P131" s="97"/>
      <c r="Q131" s="97"/>
      <c r="R131" s="104" t="s">
        <v>256</v>
      </c>
      <c r="S131" s="104"/>
      <c r="T131" s="106"/>
      <c r="U131" s="99"/>
      <c r="V131" s="104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17" t="s">
        <v>281</v>
      </c>
      <c r="AH131" s="101" t="s">
        <v>459</v>
      </c>
      <c r="AI131" s="118">
        <v>38969</v>
      </c>
      <c r="AJ131" s="103" t="s">
        <v>460</v>
      </c>
      <c r="AK131" s="68"/>
      <c r="AL131" s="69"/>
      <c r="AM131" s="69"/>
    </row>
    <row r="132" spans="1:252">
      <c r="A132" s="90">
        <v>122</v>
      </c>
      <c r="B132" s="91" t="str">
        <f>'[4]ИТОГ!'!$AP129</f>
        <v>Анохин Константин</v>
      </c>
      <c r="C132" s="91">
        <f>'[4]ИТОГ!'!$AQ129</f>
        <v>2001</v>
      </c>
      <c r="D132" s="91" t="str">
        <f>'[4]ИТОГ!'!$AT129</f>
        <v>б/р</v>
      </c>
      <c r="E132" s="91" t="str">
        <f>'[4]ИТОГ!'!$AU129</f>
        <v>м</v>
      </c>
      <c r="F132" s="189">
        <f>'[4]ИТОГ!'!$AX129</f>
        <v>0</v>
      </c>
      <c r="G132" s="91" t="s">
        <v>255</v>
      </c>
      <c r="H132" s="94" t="s">
        <v>28</v>
      </c>
      <c r="I132" s="91" t="str">
        <f>'[4]ИТОГ!'!$AY129</f>
        <v>ОК!</v>
      </c>
      <c r="J132" s="95"/>
      <c r="K132" s="104"/>
      <c r="L132" s="97"/>
      <c r="M132" s="105"/>
      <c r="N132" s="104"/>
      <c r="O132" s="97"/>
      <c r="P132" s="97"/>
      <c r="Q132" s="97"/>
      <c r="R132" s="104"/>
      <c r="S132" s="104"/>
      <c r="T132" s="106"/>
      <c r="U132" s="99"/>
      <c r="V132" s="104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17"/>
      <c r="AH132" s="101"/>
      <c r="AI132" s="102"/>
      <c r="AJ132" s="103" t="s">
        <v>461</v>
      </c>
      <c r="AK132" s="68"/>
      <c r="AL132" s="69"/>
      <c r="AM132" s="69"/>
    </row>
    <row r="133" spans="1:252">
      <c r="A133" s="90">
        <v>123</v>
      </c>
      <c r="B133" s="91" t="str">
        <f>'[4]ИТОГ!'!$AP130</f>
        <v>Анохина Виктория</v>
      </c>
      <c r="C133" s="91">
        <f>'[4]ИТОГ!'!$AQ130</f>
        <v>2009</v>
      </c>
      <c r="D133" s="91" t="str">
        <f>'[4]ИТОГ!'!$AT130</f>
        <v>б/р</v>
      </c>
      <c r="E133" s="91" t="str">
        <f>'[4]ИТОГ!'!$AU130</f>
        <v>ж</v>
      </c>
      <c r="F133" s="189">
        <f>'[4]ИТОГ!'!$AX130</f>
        <v>45175</v>
      </c>
      <c r="G133" s="91" t="s">
        <v>255</v>
      </c>
      <c r="H133" s="94" t="s">
        <v>28</v>
      </c>
      <c r="I133" s="91" t="str">
        <f>'[4]ИТОГ!'!$AY130</f>
        <v>ОК!</v>
      </c>
      <c r="J133" s="95"/>
      <c r="K133" s="96"/>
      <c r="L133" s="97"/>
      <c r="M133" s="98"/>
      <c r="N133" s="96"/>
      <c r="O133" s="97"/>
      <c r="P133" s="97"/>
      <c r="Q133" s="97"/>
      <c r="R133" s="97"/>
      <c r="S133" s="97"/>
      <c r="T133" s="99"/>
      <c r="U133" s="99"/>
      <c r="V133" s="97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94"/>
      <c r="AH133" s="94" t="s">
        <v>366</v>
      </c>
      <c r="AI133" s="102"/>
      <c r="AJ133" s="103" t="s">
        <v>462</v>
      </c>
      <c r="AK133" s="68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  <c r="BS133" s="69"/>
      <c r="BT133" s="69"/>
      <c r="BU133" s="69"/>
      <c r="BV133" s="69"/>
      <c r="BW133" s="69"/>
      <c r="BX133" s="69"/>
      <c r="BY133" s="69"/>
      <c r="BZ133" s="69"/>
      <c r="CA133" s="69"/>
      <c r="CB133" s="69"/>
      <c r="CC133" s="69"/>
      <c r="CD133" s="69"/>
      <c r="CE133" s="69"/>
      <c r="CF133" s="69"/>
      <c r="CG133" s="69"/>
      <c r="CH133" s="69"/>
      <c r="CI133" s="69"/>
      <c r="CJ133" s="69"/>
      <c r="CK133" s="69"/>
      <c r="CL133" s="69"/>
      <c r="CM133" s="69"/>
      <c r="CN133" s="69"/>
      <c r="CO133" s="69"/>
      <c r="CP133" s="69"/>
      <c r="CQ133" s="69"/>
      <c r="CR133" s="69"/>
      <c r="CS133" s="69"/>
      <c r="CT133" s="69"/>
      <c r="CU133" s="69"/>
      <c r="CV133" s="69"/>
      <c r="CW133" s="69"/>
      <c r="CX133" s="69"/>
      <c r="CY133" s="69"/>
      <c r="CZ133" s="69"/>
      <c r="DA133" s="69"/>
      <c r="DB133" s="69"/>
      <c r="DC133" s="69"/>
      <c r="DD133" s="69"/>
      <c r="DE133" s="69"/>
      <c r="DF133" s="69"/>
      <c r="DG133" s="69"/>
      <c r="DH133" s="69"/>
      <c r="DI133" s="69"/>
      <c r="DJ133" s="69"/>
      <c r="DK133" s="69"/>
      <c r="DL133" s="69"/>
      <c r="DM133" s="69"/>
      <c r="DN133" s="69"/>
      <c r="DO133" s="69"/>
      <c r="DP133" s="69"/>
      <c r="DQ133" s="69"/>
      <c r="DR133" s="69"/>
      <c r="DS133" s="69"/>
      <c r="DT133" s="69"/>
      <c r="DU133" s="69"/>
      <c r="DV133" s="69"/>
      <c r="DW133" s="69"/>
      <c r="DX133" s="69"/>
      <c r="DY133" s="69"/>
      <c r="DZ133" s="69"/>
      <c r="EA133" s="69"/>
      <c r="EB133" s="69"/>
      <c r="EC133" s="69"/>
      <c r="ED133" s="69"/>
      <c r="EE133" s="69"/>
      <c r="EF133" s="69"/>
      <c r="EG133" s="69"/>
      <c r="EH133" s="69"/>
      <c r="EI133" s="69"/>
      <c r="EJ133" s="69"/>
      <c r="EK133" s="69"/>
      <c r="EL133" s="69"/>
      <c r="EM133" s="69"/>
      <c r="EN133" s="69"/>
      <c r="EO133" s="69"/>
      <c r="EP133" s="69"/>
      <c r="EQ133" s="69"/>
      <c r="ER133" s="69"/>
      <c r="ES133" s="69"/>
      <c r="ET133" s="69"/>
      <c r="EU133" s="69"/>
      <c r="EV133" s="69"/>
      <c r="EW133" s="69"/>
      <c r="EX133" s="69"/>
      <c r="EY133" s="69"/>
      <c r="EZ133" s="69"/>
      <c r="FA133" s="69"/>
      <c r="FB133" s="69"/>
      <c r="FC133" s="69"/>
      <c r="FD133" s="69"/>
      <c r="FE133" s="69"/>
      <c r="FF133" s="69"/>
      <c r="FG133" s="69"/>
      <c r="FH133" s="69"/>
      <c r="FI133" s="69"/>
      <c r="FJ133" s="69"/>
      <c r="FK133" s="69"/>
      <c r="FL133" s="69"/>
      <c r="FM133" s="69"/>
      <c r="FN133" s="69"/>
      <c r="FO133" s="69"/>
      <c r="FP133" s="69"/>
      <c r="FQ133" s="69"/>
      <c r="FR133" s="69"/>
      <c r="FS133" s="69"/>
      <c r="FT133" s="69"/>
      <c r="FU133" s="69"/>
      <c r="FV133" s="69"/>
      <c r="FW133" s="69"/>
      <c r="FX133" s="69"/>
      <c r="FY133" s="69"/>
      <c r="FZ133" s="69"/>
      <c r="GA133" s="69"/>
      <c r="GB133" s="69"/>
      <c r="GC133" s="69"/>
      <c r="GD133" s="69"/>
      <c r="GE133" s="69"/>
      <c r="GF133" s="69"/>
      <c r="GG133" s="69"/>
      <c r="GH133" s="69"/>
      <c r="GI133" s="69"/>
      <c r="GJ133" s="69"/>
      <c r="GK133" s="69"/>
      <c r="GL133" s="69"/>
      <c r="GM133" s="69"/>
      <c r="GN133" s="69"/>
      <c r="GO133" s="69"/>
      <c r="GP133" s="69"/>
      <c r="GQ133" s="69"/>
      <c r="GR133" s="69"/>
      <c r="GS133" s="69"/>
      <c r="GT133" s="69"/>
      <c r="GU133" s="69"/>
      <c r="GV133" s="69"/>
      <c r="GW133" s="69"/>
      <c r="GX133" s="69"/>
      <c r="GY133" s="69"/>
      <c r="GZ133" s="69"/>
      <c r="HA133" s="69"/>
      <c r="HB133" s="69"/>
      <c r="HC133" s="69"/>
      <c r="HD133" s="69"/>
      <c r="HE133" s="69"/>
      <c r="HF133" s="69"/>
      <c r="HG133" s="69"/>
      <c r="HH133" s="69"/>
      <c r="HI133" s="69"/>
      <c r="HJ133" s="69"/>
      <c r="HK133" s="69"/>
      <c r="HL133" s="69"/>
      <c r="HM133" s="69"/>
      <c r="HN133" s="69"/>
      <c r="HO133" s="69"/>
      <c r="HP133" s="69"/>
      <c r="HQ133" s="69"/>
      <c r="HR133" s="69"/>
      <c r="HS133" s="69"/>
      <c r="HT133" s="69"/>
      <c r="HU133" s="69"/>
      <c r="HV133" s="69"/>
      <c r="HW133" s="69"/>
      <c r="HX133" s="69"/>
      <c r="HY133" s="69"/>
      <c r="HZ133" s="69"/>
      <c r="IA133" s="69"/>
      <c r="IB133" s="69"/>
      <c r="IC133" s="69"/>
      <c r="ID133" s="69"/>
      <c r="IE133" s="69"/>
      <c r="IF133" s="69"/>
      <c r="IG133" s="69"/>
      <c r="IH133" s="69"/>
      <c r="II133" s="69"/>
      <c r="IJ133" s="69"/>
      <c r="IK133" s="69"/>
      <c r="IL133" s="69"/>
      <c r="IM133" s="69"/>
      <c r="IN133" s="69"/>
      <c r="IO133" s="69"/>
      <c r="IP133" s="69"/>
      <c r="IQ133" s="69"/>
      <c r="IR133" s="69"/>
    </row>
    <row r="134" spans="1:252">
      <c r="A134" s="90">
        <v>124</v>
      </c>
      <c r="B134" s="91" t="str">
        <f>'[4]ИТОГ!'!$AP131</f>
        <v>Антипина Екатерина</v>
      </c>
      <c r="C134" s="91">
        <f>'[4]ИТОГ!'!$AQ131</f>
        <v>2012</v>
      </c>
      <c r="D134" s="91" t="str">
        <f>'[4]ИТОГ!'!$AT131</f>
        <v>1ю</v>
      </c>
      <c r="E134" s="91" t="str">
        <f>'[4]ИТОГ!'!$AU131</f>
        <v>ж</v>
      </c>
      <c r="F134" s="189">
        <f>'[4]ИТОГ!'!$AX131</f>
        <v>45582</v>
      </c>
      <c r="G134" s="91" t="s">
        <v>255</v>
      </c>
      <c r="H134" s="94" t="s">
        <v>28</v>
      </c>
      <c r="I134" s="91" t="str">
        <f>'[4]ИТОГ!'!$AY131</f>
        <v>ОК!</v>
      </c>
      <c r="J134" s="95"/>
      <c r="K134" s="97"/>
      <c r="L134" s="97"/>
      <c r="M134" s="98"/>
      <c r="N134" s="97"/>
      <c r="O134" s="97"/>
      <c r="P134" s="97"/>
      <c r="Q134" s="97"/>
      <c r="R134" s="97"/>
      <c r="S134" s="97"/>
      <c r="T134" s="99" t="s">
        <v>256</v>
      </c>
      <c r="U134" s="99"/>
      <c r="V134" s="97"/>
      <c r="W134" s="108" t="s">
        <v>256</v>
      </c>
      <c r="X134" s="100"/>
      <c r="Y134" s="100"/>
      <c r="Z134" s="100"/>
      <c r="AA134" s="100"/>
      <c r="AB134" s="100"/>
      <c r="AC134" s="100"/>
      <c r="AD134" s="100"/>
      <c r="AE134" s="100"/>
      <c r="AF134" s="100" t="s">
        <v>256</v>
      </c>
      <c r="AG134" s="94"/>
      <c r="AH134" s="101"/>
      <c r="AI134" s="102"/>
      <c r="AJ134" s="103" t="s">
        <v>463</v>
      </c>
      <c r="AK134" s="68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  <c r="AX134" s="69"/>
      <c r="AY134" s="69"/>
      <c r="AZ134" s="69"/>
      <c r="BA134" s="69"/>
      <c r="BB134" s="69"/>
      <c r="BC134" s="69"/>
      <c r="BD134" s="69"/>
      <c r="BE134" s="69"/>
      <c r="BF134" s="69"/>
      <c r="BG134" s="69"/>
      <c r="BH134" s="69"/>
      <c r="BI134" s="69"/>
      <c r="BJ134" s="69"/>
      <c r="BK134" s="69"/>
      <c r="BL134" s="69"/>
      <c r="BM134" s="69"/>
      <c r="BN134" s="69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69"/>
      <c r="BZ134" s="69"/>
      <c r="CA134" s="69"/>
      <c r="CB134" s="69"/>
      <c r="CC134" s="69"/>
      <c r="CD134" s="69"/>
      <c r="CE134" s="69"/>
      <c r="CF134" s="69"/>
      <c r="CG134" s="69"/>
      <c r="CH134" s="69"/>
      <c r="CI134" s="69"/>
      <c r="CJ134" s="69"/>
      <c r="CK134" s="69"/>
      <c r="CL134" s="69"/>
      <c r="CM134" s="69"/>
      <c r="CN134" s="69"/>
      <c r="CO134" s="69"/>
      <c r="CP134" s="69"/>
      <c r="CQ134" s="69"/>
      <c r="CR134" s="69"/>
      <c r="CS134" s="69"/>
      <c r="CT134" s="69"/>
      <c r="CU134" s="69"/>
      <c r="CV134" s="69"/>
      <c r="CW134" s="69"/>
      <c r="CX134" s="69"/>
      <c r="CY134" s="69"/>
      <c r="CZ134" s="69"/>
      <c r="DA134" s="69"/>
      <c r="DB134" s="69"/>
      <c r="DC134" s="69"/>
      <c r="DD134" s="69"/>
      <c r="DE134" s="69"/>
      <c r="DF134" s="69"/>
      <c r="DG134" s="69"/>
      <c r="DH134" s="69"/>
      <c r="DI134" s="69"/>
      <c r="DJ134" s="69"/>
      <c r="DK134" s="69"/>
      <c r="DL134" s="69"/>
      <c r="DM134" s="69"/>
      <c r="DN134" s="69"/>
      <c r="DO134" s="69"/>
      <c r="DP134" s="69"/>
      <c r="DQ134" s="69"/>
      <c r="DR134" s="69"/>
      <c r="DS134" s="69"/>
      <c r="DT134" s="69"/>
      <c r="DU134" s="69"/>
      <c r="DV134" s="69"/>
      <c r="DW134" s="69"/>
      <c r="DX134" s="69"/>
      <c r="DY134" s="69"/>
      <c r="DZ134" s="69"/>
      <c r="EA134" s="69"/>
      <c r="EB134" s="69"/>
      <c r="EC134" s="69"/>
      <c r="ED134" s="69"/>
      <c r="EE134" s="69"/>
      <c r="EF134" s="69"/>
      <c r="EG134" s="69"/>
      <c r="EH134" s="69"/>
      <c r="EI134" s="69"/>
      <c r="EJ134" s="69"/>
      <c r="EK134" s="69"/>
      <c r="EL134" s="69"/>
      <c r="EM134" s="69"/>
      <c r="EN134" s="69"/>
      <c r="EO134" s="69"/>
      <c r="EP134" s="69"/>
      <c r="EQ134" s="69"/>
      <c r="ER134" s="69"/>
      <c r="ES134" s="69"/>
      <c r="ET134" s="69"/>
      <c r="EU134" s="69"/>
      <c r="EV134" s="69"/>
      <c r="EW134" s="69"/>
      <c r="EX134" s="69"/>
      <c r="EY134" s="69"/>
      <c r="EZ134" s="69"/>
      <c r="FA134" s="69"/>
      <c r="FB134" s="69"/>
      <c r="FC134" s="69"/>
      <c r="FD134" s="69"/>
      <c r="FE134" s="69"/>
      <c r="FF134" s="69"/>
      <c r="FG134" s="69"/>
      <c r="FH134" s="69"/>
      <c r="FI134" s="69"/>
      <c r="FJ134" s="69"/>
      <c r="FK134" s="69"/>
      <c r="FL134" s="69"/>
      <c r="FM134" s="69"/>
      <c r="FN134" s="69"/>
      <c r="FO134" s="69"/>
      <c r="FP134" s="69"/>
      <c r="FQ134" s="69"/>
      <c r="FR134" s="69"/>
      <c r="FS134" s="69"/>
      <c r="FT134" s="69"/>
      <c r="FU134" s="69"/>
      <c r="FV134" s="69"/>
      <c r="FW134" s="69"/>
      <c r="FX134" s="69"/>
      <c r="FY134" s="69"/>
      <c r="FZ134" s="69"/>
      <c r="GA134" s="69"/>
      <c r="GB134" s="69"/>
      <c r="GC134" s="69"/>
      <c r="GD134" s="69"/>
      <c r="GE134" s="69"/>
      <c r="GF134" s="69"/>
      <c r="GG134" s="69"/>
      <c r="GH134" s="69"/>
      <c r="GI134" s="69"/>
      <c r="GJ134" s="69"/>
      <c r="GK134" s="69"/>
      <c r="GL134" s="69"/>
      <c r="GM134" s="69"/>
      <c r="GN134" s="69"/>
      <c r="GO134" s="69"/>
      <c r="GP134" s="69"/>
      <c r="GQ134" s="69"/>
      <c r="GR134" s="69"/>
      <c r="GS134" s="69"/>
      <c r="GT134" s="69"/>
      <c r="GU134" s="69"/>
      <c r="GV134" s="69"/>
      <c r="GW134" s="69"/>
      <c r="GX134" s="69"/>
      <c r="GY134" s="69"/>
      <c r="GZ134" s="69"/>
      <c r="HA134" s="69"/>
      <c r="HB134" s="69"/>
      <c r="HC134" s="69"/>
      <c r="HD134" s="69"/>
      <c r="HE134" s="69"/>
      <c r="HF134" s="69"/>
      <c r="HG134" s="69"/>
      <c r="HH134" s="69"/>
      <c r="HI134" s="69"/>
      <c r="HJ134" s="69"/>
      <c r="HK134" s="69"/>
      <c r="HL134" s="69"/>
      <c r="HM134" s="69"/>
      <c r="HN134" s="69"/>
      <c r="HO134" s="69"/>
      <c r="HP134" s="69"/>
      <c r="HQ134" s="69"/>
      <c r="HR134" s="69"/>
      <c r="HS134" s="69"/>
      <c r="HT134" s="69"/>
      <c r="HU134" s="69"/>
      <c r="HV134" s="69"/>
      <c r="HW134" s="69"/>
      <c r="HX134" s="69"/>
      <c r="HY134" s="69"/>
      <c r="HZ134" s="69"/>
      <c r="IA134" s="69"/>
      <c r="IB134" s="69"/>
      <c r="IC134" s="69"/>
      <c r="ID134" s="69"/>
      <c r="IE134" s="69"/>
      <c r="IF134" s="69"/>
      <c r="IG134" s="69"/>
      <c r="IH134" s="69"/>
      <c r="II134" s="69"/>
      <c r="IJ134" s="69"/>
      <c r="IK134" s="69"/>
      <c r="IL134" s="69"/>
      <c r="IM134" s="69"/>
      <c r="IN134" s="69"/>
      <c r="IO134" s="69"/>
      <c r="IP134" s="69"/>
      <c r="IQ134" s="69"/>
      <c r="IR134" s="69"/>
    </row>
    <row r="135" spans="1:252">
      <c r="A135" s="90">
        <v>125</v>
      </c>
      <c r="B135" s="91" t="str">
        <f>'[4]ИТОГ!'!$AP132</f>
        <v>Антоненко Ирина</v>
      </c>
      <c r="C135" s="91">
        <f>'[4]ИТОГ!'!$AQ132</f>
        <v>2009</v>
      </c>
      <c r="D135" s="91">
        <f>'[4]ИТОГ!'!$AT132</f>
        <v>3</v>
      </c>
      <c r="E135" s="91" t="str">
        <f>'[4]ИТОГ!'!$AU132</f>
        <v>ж</v>
      </c>
      <c r="F135" s="189">
        <f>'[4]ИТОГ!'!$AX132</f>
        <v>45863</v>
      </c>
      <c r="G135" s="91" t="s">
        <v>255</v>
      </c>
      <c r="H135" s="94" t="s">
        <v>28</v>
      </c>
      <c r="I135" s="91" t="str">
        <f>'[4]ИТОГ!'!$AY132</f>
        <v>ОК!</v>
      </c>
      <c r="J135" s="95"/>
      <c r="K135" s="107"/>
      <c r="L135" s="97"/>
      <c r="M135" s="105"/>
      <c r="N135" s="107"/>
      <c r="O135" s="97"/>
      <c r="P135" s="97"/>
      <c r="Q135" s="97"/>
      <c r="R135" s="100" t="s">
        <v>11</v>
      </c>
      <c r="S135" s="107"/>
      <c r="T135" s="106"/>
      <c r="U135" s="99"/>
      <c r="V135" s="104"/>
      <c r="W135" s="102"/>
      <c r="X135" s="100" t="s">
        <v>256</v>
      </c>
      <c r="Y135" s="102"/>
      <c r="Z135" s="100"/>
      <c r="AA135" s="100"/>
      <c r="AB135" s="102" t="s">
        <v>6</v>
      </c>
      <c r="AC135" s="102"/>
      <c r="AD135" s="102"/>
      <c r="AE135" s="102"/>
      <c r="AF135" s="102" t="s">
        <v>256</v>
      </c>
      <c r="AG135" s="94" t="s">
        <v>304</v>
      </c>
      <c r="AH135" s="101" t="s">
        <v>261</v>
      </c>
      <c r="AI135" s="102"/>
      <c r="AJ135" s="103" t="s">
        <v>464</v>
      </c>
      <c r="AK135" s="68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  <c r="AX135" s="69"/>
      <c r="AY135" s="69"/>
      <c r="AZ135" s="69"/>
      <c r="BA135" s="69"/>
      <c r="BB135" s="69"/>
      <c r="BC135" s="69"/>
      <c r="BD135" s="69"/>
      <c r="BE135" s="69"/>
      <c r="BF135" s="69"/>
      <c r="BG135" s="69"/>
      <c r="BH135" s="69"/>
      <c r="BI135" s="69"/>
      <c r="BJ135" s="69"/>
      <c r="BK135" s="69"/>
      <c r="BL135" s="69"/>
      <c r="BM135" s="69"/>
      <c r="BN135" s="69"/>
      <c r="BO135" s="69"/>
      <c r="BP135" s="69"/>
      <c r="BQ135" s="69"/>
      <c r="BR135" s="69"/>
      <c r="BS135" s="69"/>
      <c r="BT135" s="69"/>
      <c r="BU135" s="69"/>
      <c r="BV135" s="69"/>
      <c r="BW135" s="69"/>
      <c r="BX135" s="69"/>
      <c r="BY135" s="69"/>
      <c r="BZ135" s="69"/>
      <c r="CA135" s="69"/>
      <c r="CB135" s="69"/>
      <c r="CC135" s="69"/>
      <c r="CD135" s="69"/>
      <c r="CE135" s="69"/>
      <c r="CF135" s="69"/>
      <c r="CG135" s="69"/>
      <c r="CH135" s="69"/>
      <c r="CI135" s="69"/>
      <c r="CJ135" s="69"/>
      <c r="CK135" s="69"/>
      <c r="CL135" s="69"/>
      <c r="CM135" s="69"/>
      <c r="CN135" s="69"/>
      <c r="CO135" s="69"/>
      <c r="CP135" s="69"/>
      <c r="CQ135" s="69"/>
      <c r="CR135" s="69"/>
      <c r="CS135" s="69"/>
      <c r="CT135" s="69"/>
      <c r="CU135" s="69"/>
      <c r="CV135" s="69"/>
      <c r="CW135" s="69"/>
      <c r="CX135" s="69"/>
      <c r="CY135" s="69"/>
      <c r="CZ135" s="69"/>
      <c r="DA135" s="69"/>
      <c r="DB135" s="69"/>
      <c r="DC135" s="69"/>
      <c r="DD135" s="69"/>
      <c r="DE135" s="69"/>
      <c r="DF135" s="69"/>
      <c r="DG135" s="69"/>
      <c r="DH135" s="69"/>
      <c r="DI135" s="69"/>
      <c r="DJ135" s="69"/>
      <c r="DK135" s="69"/>
      <c r="DL135" s="69"/>
      <c r="DM135" s="69"/>
      <c r="DN135" s="69"/>
      <c r="DO135" s="69"/>
      <c r="DP135" s="69"/>
      <c r="DQ135" s="69"/>
      <c r="DR135" s="69"/>
      <c r="DS135" s="69"/>
      <c r="DT135" s="69"/>
      <c r="DU135" s="69"/>
      <c r="DV135" s="69"/>
      <c r="DW135" s="69"/>
      <c r="DX135" s="69"/>
      <c r="DY135" s="69"/>
      <c r="DZ135" s="69"/>
      <c r="EA135" s="69"/>
      <c r="EB135" s="69"/>
      <c r="EC135" s="69"/>
      <c r="ED135" s="69"/>
      <c r="EE135" s="69"/>
      <c r="EF135" s="69"/>
      <c r="EG135" s="69"/>
      <c r="EH135" s="69"/>
      <c r="EI135" s="69"/>
      <c r="EJ135" s="69"/>
      <c r="EK135" s="69"/>
      <c r="EL135" s="69"/>
      <c r="EM135" s="69"/>
      <c r="EN135" s="69"/>
      <c r="EO135" s="69"/>
      <c r="EP135" s="69"/>
      <c r="EQ135" s="69"/>
      <c r="ER135" s="69"/>
      <c r="ES135" s="69"/>
      <c r="ET135" s="69"/>
      <c r="EU135" s="69"/>
      <c r="EV135" s="69"/>
      <c r="EW135" s="69"/>
      <c r="EX135" s="69"/>
      <c r="EY135" s="69"/>
      <c r="EZ135" s="69"/>
      <c r="FA135" s="69"/>
      <c r="FB135" s="69"/>
      <c r="FC135" s="69"/>
      <c r="FD135" s="69"/>
      <c r="FE135" s="69"/>
      <c r="FF135" s="69"/>
      <c r="FG135" s="69"/>
      <c r="FH135" s="69"/>
      <c r="FI135" s="69"/>
      <c r="FJ135" s="69"/>
      <c r="FK135" s="69"/>
      <c r="FL135" s="69"/>
      <c r="FM135" s="69"/>
      <c r="FN135" s="69"/>
      <c r="FO135" s="69"/>
      <c r="FP135" s="69"/>
      <c r="FQ135" s="69"/>
      <c r="FR135" s="69"/>
      <c r="FS135" s="69"/>
      <c r="FT135" s="69"/>
      <c r="FU135" s="69"/>
      <c r="FV135" s="69"/>
      <c r="FW135" s="69"/>
      <c r="FX135" s="69"/>
      <c r="FY135" s="69"/>
      <c r="FZ135" s="69"/>
      <c r="GA135" s="69"/>
      <c r="GB135" s="69"/>
      <c r="GC135" s="69"/>
      <c r="GD135" s="69"/>
      <c r="GE135" s="69"/>
      <c r="GF135" s="69"/>
      <c r="GG135" s="69"/>
      <c r="GH135" s="69"/>
      <c r="GI135" s="69"/>
      <c r="GJ135" s="69"/>
      <c r="GK135" s="69"/>
      <c r="GL135" s="69"/>
      <c r="GM135" s="69"/>
      <c r="GN135" s="69"/>
      <c r="GO135" s="69"/>
      <c r="GP135" s="69"/>
      <c r="GQ135" s="69"/>
      <c r="GR135" s="69"/>
      <c r="GS135" s="69"/>
      <c r="GT135" s="69"/>
      <c r="GU135" s="69"/>
      <c r="GV135" s="69"/>
      <c r="GW135" s="69"/>
      <c r="GX135" s="69"/>
      <c r="GY135" s="69"/>
      <c r="GZ135" s="69"/>
      <c r="HA135" s="69"/>
      <c r="HB135" s="69"/>
      <c r="HC135" s="69"/>
      <c r="HD135" s="69"/>
      <c r="HE135" s="69"/>
      <c r="HF135" s="69"/>
      <c r="HG135" s="69"/>
      <c r="HH135" s="69"/>
      <c r="HI135" s="69"/>
      <c r="HJ135" s="69"/>
      <c r="HK135" s="69"/>
      <c r="HL135" s="69"/>
      <c r="HM135" s="69"/>
      <c r="HN135" s="69"/>
      <c r="HO135" s="69"/>
      <c r="HP135" s="69"/>
      <c r="HQ135" s="69"/>
      <c r="HR135" s="69"/>
      <c r="HS135" s="69"/>
      <c r="HT135" s="69"/>
      <c r="HU135" s="69"/>
      <c r="HV135" s="69"/>
      <c r="HW135" s="69"/>
      <c r="HX135" s="69"/>
      <c r="HY135" s="69"/>
      <c r="HZ135" s="69"/>
      <c r="IA135" s="69"/>
      <c r="IB135" s="69"/>
      <c r="IC135" s="69"/>
      <c r="ID135" s="69"/>
      <c r="IE135" s="69"/>
      <c r="IF135" s="69"/>
      <c r="IG135" s="69"/>
      <c r="IH135" s="69"/>
      <c r="II135" s="69"/>
      <c r="IJ135" s="69"/>
      <c r="IK135" s="69"/>
      <c r="IL135" s="69"/>
      <c r="IM135" s="69"/>
      <c r="IN135" s="69"/>
      <c r="IO135" s="69"/>
      <c r="IP135" s="69"/>
      <c r="IQ135" s="69"/>
      <c r="IR135" s="69"/>
    </row>
    <row r="136" spans="1:252">
      <c r="A136" s="90">
        <v>126</v>
      </c>
      <c r="B136" s="91" t="str">
        <f>'[4]ИТОГ!'!$AP133</f>
        <v>Антонов Александр</v>
      </c>
      <c r="C136" s="91">
        <f>'[4]ИТОГ!'!$AQ133</f>
        <v>0</v>
      </c>
      <c r="D136" s="91" t="str">
        <f>'[4]ИТОГ!'!$AT133</f>
        <v>б/р</v>
      </c>
      <c r="E136" s="91" t="str">
        <f>'[4]ИТОГ!'!$AU133</f>
        <v>м</v>
      </c>
      <c r="F136" s="189">
        <f>'[4]ИТОГ!'!$AX133</f>
        <v>42246</v>
      </c>
      <c r="G136" s="91" t="s">
        <v>255</v>
      </c>
      <c r="H136" s="94" t="s">
        <v>28</v>
      </c>
      <c r="I136" s="91" t="str">
        <f>'[4]ИТОГ!'!$AY133</f>
        <v>НАДО!!!</v>
      </c>
      <c r="J136" s="95"/>
      <c r="K136" s="104"/>
      <c r="L136" s="97"/>
      <c r="M136" s="105"/>
      <c r="N136" s="104"/>
      <c r="O136" s="97"/>
      <c r="P136" s="97"/>
      <c r="Q136" s="97"/>
      <c r="R136" s="104" t="s">
        <v>9</v>
      </c>
      <c r="S136" s="104"/>
      <c r="T136" s="106"/>
      <c r="U136" s="99"/>
      <c r="V136" s="104"/>
      <c r="W136" s="102"/>
      <c r="X136" s="102"/>
      <c r="Y136" s="102"/>
      <c r="Z136" s="100"/>
      <c r="AA136" s="100"/>
      <c r="AB136" s="102" t="s">
        <v>6</v>
      </c>
      <c r="AC136" s="102" t="s">
        <v>256</v>
      </c>
      <c r="AD136" s="102"/>
      <c r="AE136" s="102"/>
      <c r="AF136" s="102"/>
      <c r="AG136" s="94" t="s">
        <v>370</v>
      </c>
      <c r="AH136" s="94" t="s">
        <v>465</v>
      </c>
      <c r="AI136" s="100"/>
      <c r="AJ136" s="103" t="s">
        <v>466</v>
      </c>
      <c r="AK136" s="68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  <c r="BC136" s="69"/>
      <c r="BD136" s="69"/>
      <c r="BE136" s="69"/>
      <c r="BF136" s="69"/>
      <c r="BG136" s="69"/>
      <c r="BH136" s="69"/>
      <c r="BI136" s="69"/>
      <c r="BJ136" s="69"/>
      <c r="BK136" s="69"/>
      <c r="BL136" s="69"/>
      <c r="BM136" s="69"/>
      <c r="BN136" s="69"/>
      <c r="BO136" s="69"/>
      <c r="BP136" s="69"/>
      <c r="BQ136" s="69"/>
      <c r="BR136" s="69"/>
      <c r="BS136" s="69"/>
      <c r="BT136" s="69"/>
      <c r="BU136" s="69"/>
      <c r="BV136" s="69"/>
      <c r="BW136" s="69"/>
      <c r="BX136" s="69"/>
      <c r="BY136" s="69"/>
      <c r="BZ136" s="69"/>
      <c r="CA136" s="69"/>
      <c r="CB136" s="69"/>
      <c r="CC136" s="69"/>
      <c r="CD136" s="69"/>
      <c r="CE136" s="69"/>
      <c r="CF136" s="69"/>
      <c r="CG136" s="69"/>
      <c r="CH136" s="69"/>
      <c r="CI136" s="69"/>
      <c r="CJ136" s="69"/>
      <c r="CK136" s="69"/>
      <c r="CL136" s="69"/>
      <c r="CM136" s="69"/>
      <c r="CN136" s="69"/>
      <c r="CO136" s="69"/>
      <c r="CP136" s="69"/>
      <c r="CQ136" s="69"/>
      <c r="CR136" s="69"/>
      <c r="CS136" s="69"/>
      <c r="CT136" s="69"/>
      <c r="CU136" s="69"/>
      <c r="CV136" s="69"/>
      <c r="CW136" s="69"/>
      <c r="CX136" s="69"/>
      <c r="CY136" s="69"/>
      <c r="CZ136" s="69"/>
      <c r="DA136" s="69"/>
      <c r="DB136" s="69"/>
      <c r="DC136" s="69"/>
      <c r="DD136" s="69"/>
      <c r="DE136" s="69"/>
      <c r="DF136" s="69"/>
      <c r="DG136" s="69"/>
      <c r="DH136" s="69"/>
      <c r="DI136" s="69"/>
      <c r="DJ136" s="69"/>
      <c r="DK136" s="69"/>
      <c r="DL136" s="69"/>
      <c r="DM136" s="69"/>
      <c r="DN136" s="69"/>
      <c r="DO136" s="69"/>
      <c r="DP136" s="69"/>
      <c r="DQ136" s="69"/>
      <c r="DR136" s="69"/>
      <c r="DS136" s="69"/>
      <c r="DT136" s="69"/>
      <c r="DU136" s="69"/>
      <c r="DV136" s="69"/>
      <c r="DW136" s="69"/>
      <c r="DX136" s="69"/>
      <c r="DY136" s="69"/>
      <c r="DZ136" s="69"/>
      <c r="EA136" s="69"/>
      <c r="EB136" s="69"/>
      <c r="EC136" s="69"/>
      <c r="ED136" s="69"/>
      <c r="EE136" s="69"/>
      <c r="EF136" s="69"/>
      <c r="EG136" s="69"/>
      <c r="EH136" s="69"/>
      <c r="EI136" s="69"/>
      <c r="EJ136" s="69"/>
      <c r="EK136" s="69"/>
      <c r="EL136" s="69"/>
      <c r="EM136" s="69"/>
      <c r="EN136" s="69"/>
      <c r="EO136" s="69"/>
      <c r="EP136" s="69"/>
      <c r="EQ136" s="69"/>
      <c r="ER136" s="69"/>
      <c r="ES136" s="69"/>
      <c r="ET136" s="69"/>
      <c r="EU136" s="69"/>
      <c r="EV136" s="69"/>
      <c r="EW136" s="69"/>
      <c r="EX136" s="69"/>
      <c r="EY136" s="69"/>
      <c r="EZ136" s="69"/>
      <c r="FA136" s="69"/>
      <c r="FB136" s="69"/>
      <c r="FC136" s="69"/>
      <c r="FD136" s="69"/>
      <c r="FE136" s="69"/>
      <c r="FF136" s="69"/>
      <c r="FG136" s="69"/>
      <c r="FH136" s="69"/>
      <c r="FI136" s="69"/>
      <c r="FJ136" s="69"/>
      <c r="FK136" s="69"/>
      <c r="FL136" s="69"/>
      <c r="FM136" s="69"/>
      <c r="FN136" s="69"/>
      <c r="FO136" s="69"/>
      <c r="FP136" s="69"/>
      <c r="FQ136" s="69"/>
      <c r="FR136" s="69"/>
      <c r="FS136" s="69"/>
      <c r="FT136" s="69"/>
      <c r="FU136" s="69"/>
      <c r="FV136" s="69"/>
      <c r="FW136" s="69"/>
      <c r="FX136" s="69"/>
      <c r="FY136" s="69"/>
      <c r="FZ136" s="69"/>
      <c r="GA136" s="69"/>
      <c r="GB136" s="69"/>
      <c r="GC136" s="69"/>
      <c r="GD136" s="69"/>
      <c r="GE136" s="69"/>
      <c r="GF136" s="69"/>
      <c r="GG136" s="69"/>
      <c r="GH136" s="69"/>
      <c r="GI136" s="69"/>
      <c r="GJ136" s="69"/>
      <c r="GK136" s="69"/>
      <c r="GL136" s="69"/>
      <c r="GM136" s="69"/>
      <c r="GN136" s="69"/>
      <c r="GO136" s="69"/>
      <c r="GP136" s="69"/>
      <c r="GQ136" s="69"/>
      <c r="GR136" s="69"/>
      <c r="GS136" s="69"/>
      <c r="GT136" s="69"/>
      <c r="GU136" s="69"/>
      <c r="GV136" s="69"/>
      <c r="GW136" s="69"/>
      <c r="GX136" s="69"/>
      <c r="GY136" s="69"/>
      <c r="GZ136" s="69"/>
      <c r="HA136" s="69"/>
      <c r="HB136" s="69"/>
      <c r="HC136" s="69"/>
      <c r="HD136" s="69"/>
      <c r="HE136" s="69"/>
      <c r="HF136" s="69"/>
      <c r="HG136" s="69"/>
      <c r="HH136" s="69"/>
      <c r="HI136" s="69"/>
      <c r="HJ136" s="69"/>
      <c r="HK136" s="69"/>
      <c r="HL136" s="69"/>
      <c r="HM136" s="69"/>
      <c r="HN136" s="69"/>
      <c r="HO136" s="69"/>
      <c r="HP136" s="69"/>
      <c r="HQ136" s="69"/>
      <c r="HR136" s="69"/>
      <c r="HS136" s="69"/>
      <c r="HT136" s="69"/>
      <c r="HU136" s="69"/>
      <c r="HV136" s="69"/>
      <c r="HW136" s="69"/>
      <c r="HX136" s="69"/>
      <c r="HY136" s="69"/>
      <c r="HZ136" s="69"/>
      <c r="IA136" s="69"/>
      <c r="IB136" s="69"/>
      <c r="IC136" s="69"/>
      <c r="ID136" s="69"/>
      <c r="IE136" s="69"/>
      <c r="IF136" s="69"/>
      <c r="IG136" s="69"/>
      <c r="IH136" s="69"/>
      <c r="II136" s="69"/>
      <c r="IJ136" s="69"/>
      <c r="IK136" s="69"/>
      <c r="IL136" s="69"/>
      <c r="IM136" s="69"/>
      <c r="IN136" s="69"/>
      <c r="IO136" s="69"/>
      <c r="IP136" s="69"/>
      <c r="IQ136" s="69"/>
      <c r="IR136" s="69"/>
    </row>
    <row r="137" spans="1:252" s="68" customFormat="1">
      <c r="A137" s="90">
        <v>127</v>
      </c>
      <c r="B137" s="91" t="str">
        <f>'[4]ИТОГ!'!$AP134</f>
        <v>Антонов Арсений</v>
      </c>
      <c r="C137" s="91">
        <f>'[4]ИТОГ!'!$AQ134</f>
        <v>2011</v>
      </c>
      <c r="D137" s="91" t="str">
        <f>'[4]ИТОГ!'!$AT134</f>
        <v>1ю</v>
      </c>
      <c r="E137" s="91" t="str">
        <f>'[4]ИТОГ!'!$AU134</f>
        <v>м</v>
      </c>
      <c r="F137" s="189">
        <f>'[4]ИТОГ!'!$AX134</f>
        <v>45947</v>
      </c>
      <c r="G137" s="91" t="s">
        <v>255</v>
      </c>
      <c r="H137" s="94" t="s">
        <v>28</v>
      </c>
      <c r="I137" s="91" t="str">
        <f>'[4]ИТОГ!'!$AY134</f>
        <v>ОК!</v>
      </c>
      <c r="J137" s="95" t="s">
        <v>467</v>
      </c>
      <c r="K137" s="97"/>
      <c r="L137" s="97"/>
      <c r="M137" s="98"/>
      <c r="N137" s="97"/>
      <c r="O137" s="97"/>
      <c r="P137" s="97"/>
      <c r="Q137" s="97"/>
      <c r="R137" s="97"/>
      <c r="S137" s="97"/>
      <c r="T137" s="99"/>
      <c r="U137" s="99"/>
      <c r="V137" s="97"/>
      <c r="W137" s="102"/>
      <c r="X137" s="102"/>
      <c r="Y137" s="102"/>
      <c r="Z137" s="100"/>
      <c r="AA137" s="100"/>
      <c r="AB137" s="102"/>
      <c r="AC137" s="102"/>
      <c r="AD137" s="102"/>
      <c r="AE137" s="100" t="s">
        <v>11</v>
      </c>
      <c r="AF137" s="100"/>
      <c r="AG137" s="94" t="s">
        <v>270</v>
      </c>
      <c r="AH137" s="101" t="s">
        <v>302</v>
      </c>
      <c r="AI137" s="118">
        <v>32071</v>
      </c>
      <c r="AJ137" s="103" t="s">
        <v>468</v>
      </c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69"/>
      <c r="BZ137" s="69"/>
      <c r="CA137" s="69"/>
      <c r="CB137" s="69"/>
      <c r="CC137" s="69"/>
      <c r="CD137" s="69"/>
      <c r="CE137" s="69"/>
      <c r="CF137" s="69"/>
      <c r="CG137" s="69"/>
      <c r="CH137" s="69"/>
      <c r="CI137" s="69"/>
      <c r="CJ137" s="69"/>
      <c r="CK137" s="69"/>
      <c r="CL137" s="69"/>
      <c r="CM137" s="69"/>
      <c r="CN137" s="69"/>
      <c r="CO137" s="69"/>
      <c r="CP137" s="69"/>
      <c r="CQ137" s="69"/>
      <c r="CR137" s="69"/>
      <c r="CS137" s="69"/>
      <c r="CT137" s="69"/>
      <c r="CU137" s="69"/>
      <c r="CV137" s="69"/>
      <c r="CW137" s="69"/>
      <c r="CX137" s="69"/>
      <c r="CY137" s="69"/>
      <c r="CZ137" s="69"/>
      <c r="DA137" s="69"/>
      <c r="DB137" s="69"/>
      <c r="DC137" s="69"/>
      <c r="DD137" s="69"/>
      <c r="DE137" s="69"/>
      <c r="DF137" s="69"/>
      <c r="DG137" s="69"/>
      <c r="DH137" s="69"/>
      <c r="DI137" s="69"/>
      <c r="DJ137" s="69"/>
      <c r="DK137" s="69"/>
      <c r="DL137" s="69"/>
      <c r="DM137" s="69"/>
      <c r="DN137" s="69"/>
      <c r="DO137" s="69"/>
      <c r="DP137" s="69"/>
      <c r="DQ137" s="69"/>
      <c r="DR137" s="69"/>
      <c r="DS137" s="69"/>
      <c r="DT137" s="69"/>
      <c r="DU137" s="69"/>
      <c r="DV137" s="69"/>
      <c r="DW137" s="69"/>
      <c r="DX137" s="69"/>
      <c r="DY137" s="69"/>
      <c r="DZ137" s="69"/>
      <c r="EA137" s="69"/>
      <c r="EB137" s="69"/>
      <c r="EC137" s="69"/>
      <c r="ED137" s="69"/>
      <c r="EE137" s="69"/>
      <c r="EF137" s="69"/>
      <c r="EG137" s="69"/>
      <c r="EH137" s="69"/>
      <c r="EI137" s="69"/>
      <c r="EJ137" s="69"/>
      <c r="EK137" s="69"/>
      <c r="EL137" s="69"/>
      <c r="EM137" s="69"/>
      <c r="EN137" s="69"/>
      <c r="EO137" s="69"/>
      <c r="EP137" s="69"/>
      <c r="EQ137" s="69"/>
      <c r="ER137" s="69"/>
      <c r="ES137" s="69"/>
      <c r="ET137" s="69"/>
      <c r="EU137" s="69"/>
      <c r="EV137" s="69"/>
      <c r="EW137" s="69"/>
      <c r="EX137" s="69"/>
      <c r="EY137" s="69"/>
      <c r="EZ137" s="69"/>
      <c r="FA137" s="69"/>
      <c r="FB137" s="69"/>
      <c r="FC137" s="69"/>
      <c r="FD137" s="69"/>
      <c r="FE137" s="69"/>
      <c r="FF137" s="69"/>
      <c r="FG137" s="69"/>
      <c r="FH137" s="69"/>
      <c r="FI137" s="69"/>
      <c r="FJ137" s="69"/>
      <c r="FK137" s="69"/>
      <c r="FL137" s="69"/>
      <c r="FM137" s="69"/>
      <c r="FN137" s="69"/>
      <c r="FO137" s="69"/>
      <c r="FP137" s="69"/>
      <c r="FQ137" s="69"/>
      <c r="FR137" s="69"/>
      <c r="FS137" s="69"/>
      <c r="FT137" s="69"/>
      <c r="FU137" s="69"/>
      <c r="FV137" s="69"/>
      <c r="FW137" s="69"/>
      <c r="FX137" s="69"/>
      <c r="FY137" s="69"/>
      <c r="FZ137" s="69"/>
      <c r="GA137" s="69"/>
      <c r="GB137" s="69"/>
      <c r="GC137" s="69"/>
      <c r="GD137" s="69"/>
      <c r="GE137" s="69"/>
      <c r="GF137" s="69"/>
      <c r="GG137" s="69"/>
      <c r="GH137" s="69"/>
      <c r="GI137" s="69"/>
      <c r="GJ137" s="69"/>
      <c r="GK137" s="69"/>
      <c r="GL137" s="69"/>
      <c r="GM137" s="69"/>
      <c r="GN137" s="69"/>
      <c r="GO137" s="69"/>
      <c r="GP137" s="69"/>
      <c r="GQ137" s="69"/>
      <c r="GR137" s="69"/>
      <c r="GS137" s="69"/>
      <c r="GT137" s="69"/>
      <c r="GU137" s="69"/>
      <c r="GV137" s="69"/>
      <c r="GW137" s="69"/>
      <c r="GX137" s="69"/>
      <c r="GY137" s="69"/>
      <c r="GZ137" s="69"/>
      <c r="HA137" s="69"/>
      <c r="HB137" s="69"/>
      <c r="HC137" s="69"/>
      <c r="HD137" s="69"/>
      <c r="HE137" s="69"/>
      <c r="HF137" s="69"/>
      <c r="HG137" s="69"/>
      <c r="HH137" s="69"/>
      <c r="HI137" s="69"/>
      <c r="HJ137" s="69"/>
      <c r="HK137" s="69"/>
      <c r="HL137" s="69"/>
      <c r="HM137" s="69"/>
      <c r="HN137" s="69"/>
      <c r="HO137" s="69"/>
      <c r="HP137" s="69"/>
      <c r="HQ137" s="69"/>
      <c r="HR137" s="69"/>
      <c r="HS137" s="69"/>
      <c r="HT137" s="69"/>
      <c r="HU137" s="69"/>
      <c r="HV137" s="69"/>
      <c r="HW137" s="69"/>
      <c r="HX137" s="69"/>
      <c r="HY137" s="69"/>
      <c r="HZ137" s="69"/>
      <c r="IA137" s="69"/>
      <c r="IB137" s="69"/>
      <c r="IC137" s="69"/>
      <c r="ID137" s="69"/>
      <c r="IE137" s="69"/>
      <c r="IF137" s="69"/>
      <c r="IG137" s="69"/>
      <c r="IH137" s="69"/>
      <c r="II137" s="69"/>
      <c r="IJ137" s="69"/>
      <c r="IK137" s="69"/>
      <c r="IL137" s="69"/>
      <c r="IM137" s="69"/>
      <c r="IN137" s="69"/>
      <c r="IO137" s="69"/>
      <c r="IP137" s="69"/>
      <c r="IQ137" s="69"/>
      <c r="IR137" s="69"/>
    </row>
    <row r="138" spans="1:252">
      <c r="A138" s="90">
        <v>128</v>
      </c>
      <c r="B138" s="91" t="str">
        <f>'[4]ИТОГ!'!$AP135</f>
        <v>Антонов Артём</v>
      </c>
      <c r="C138" s="91">
        <f>'[4]ИТОГ!'!$AQ135</f>
        <v>2008</v>
      </c>
      <c r="D138" s="91" t="str">
        <f>'[4]ИТОГ!'!$AT135</f>
        <v>б/р</v>
      </c>
      <c r="E138" s="91" t="str">
        <f>'[4]ИТОГ!'!$AU135</f>
        <v>м</v>
      </c>
      <c r="F138" s="189">
        <f>'[4]ИТОГ!'!$AX135</f>
        <v>0</v>
      </c>
      <c r="G138" s="91" t="s">
        <v>255</v>
      </c>
      <c r="H138" s="94" t="s">
        <v>28</v>
      </c>
      <c r="I138" s="91" t="str">
        <f>'[4]ИТОГ!'!$AY135</f>
        <v>ОК!</v>
      </c>
      <c r="J138" s="95" t="s">
        <v>469</v>
      </c>
      <c r="K138" s="97"/>
      <c r="L138" s="97"/>
      <c r="M138" s="98"/>
      <c r="N138" s="97"/>
      <c r="O138" s="97" t="s">
        <v>13</v>
      </c>
      <c r="P138" s="97"/>
      <c r="Q138" s="97"/>
      <c r="R138" s="97"/>
      <c r="S138" s="97"/>
      <c r="T138" s="99"/>
      <c r="U138" s="99"/>
      <c r="V138" s="97"/>
      <c r="W138" s="102"/>
      <c r="X138" s="102"/>
      <c r="Y138" s="102"/>
      <c r="Z138" s="100"/>
      <c r="AA138" s="100"/>
      <c r="AB138" s="102"/>
      <c r="AC138" s="102"/>
      <c r="AD138" s="102"/>
      <c r="AE138" s="100"/>
      <c r="AF138" s="100"/>
      <c r="AG138" s="94" t="s">
        <v>331</v>
      </c>
      <c r="AH138" s="101" t="s">
        <v>470</v>
      </c>
      <c r="AI138" s="118">
        <v>35994</v>
      </c>
      <c r="AJ138" s="103" t="s">
        <v>471</v>
      </c>
      <c r="AK138" s="68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  <c r="BE138" s="69"/>
      <c r="BF138" s="69"/>
      <c r="BG138" s="69"/>
      <c r="BH138" s="69"/>
      <c r="BI138" s="69"/>
      <c r="BJ138" s="69"/>
      <c r="BK138" s="69"/>
      <c r="BL138" s="69"/>
      <c r="BM138" s="69"/>
      <c r="BN138" s="69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69"/>
      <c r="BZ138" s="69"/>
      <c r="CA138" s="69"/>
      <c r="CB138" s="69"/>
      <c r="CC138" s="69"/>
      <c r="CD138" s="69"/>
      <c r="CE138" s="69"/>
      <c r="CF138" s="69"/>
      <c r="CG138" s="69"/>
      <c r="CH138" s="69"/>
      <c r="CI138" s="69"/>
      <c r="CJ138" s="69"/>
      <c r="CK138" s="69"/>
      <c r="CL138" s="69"/>
      <c r="CM138" s="69"/>
      <c r="CN138" s="69"/>
      <c r="CO138" s="69"/>
      <c r="CP138" s="69"/>
      <c r="CQ138" s="69"/>
      <c r="CR138" s="69"/>
      <c r="CS138" s="69"/>
      <c r="CT138" s="69"/>
      <c r="CU138" s="69"/>
      <c r="CV138" s="69"/>
      <c r="CW138" s="69"/>
      <c r="CX138" s="69"/>
      <c r="CY138" s="69"/>
      <c r="CZ138" s="69"/>
      <c r="DA138" s="69"/>
      <c r="DB138" s="69"/>
      <c r="DC138" s="69"/>
      <c r="DD138" s="69"/>
      <c r="DE138" s="69"/>
      <c r="DF138" s="69"/>
      <c r="DG138" s="69"/>
      <c r="DH138" s="69"/>
      <c r="DI138" s="69"/>
      <c r="DJ138" s="69"/>
      <c r="DK138" s="69"/>
      <c r="DL138" s="69"/>
      <c r="DM138" s="69"/>
      <c r="DN138" s="69"/>
      <c r="DO138" s="69"/>
      <c r="DP138" s="69"/>
      <c r="DQ138" s="69"/>
      <c r="DR138" s="69"/>
      <c r="DS138" s="69"/>
      <c r="DT138" s="69"/>
      <c r="DU138" s="69"/>
      <c r="DV138" s="69"/>
      <c r="DW138" s="69"/>
      <c r="DX138" s="69"/>
      <c r="DY138" s="69"/>
      <c r="DZ138" s="69"/>
      <c r="EA138" s="69"/>
      <c r="EB138" s="69"/>
      <c r="EC138" s="69"/>
      <c r="ED138" s="69"/>
      <c r="EE138" s="69"/>
      <c r="EF138" s="69"/>
      <c r="EG138" s="69"/>
      <c r="EH138" s="69"/>
      <c r="EI138" s="69"/>
      <c r="EJ138" s="69"/>
      <c r="EK138" s="69"/>
      <c r="EL138" s="69"/>
      <c r="EM138" s="69"/>
      <c r="EN138" s="69"/>
      <c r="EO138" s="69"/>
      <c r="EP138" s="69"/>
      <c r="EQ138" s="69"/>
      <c r="ER138" s="69"/>
      <c r="ES138" s="69"/>
      <c r="ET138" s="69"/>
      <c r="EU138" s="69"/>
      <c r="EV138" s="69"/>
      <c r="EW138" s="69"/>
      <c r="EX138" s="69"/>
      <c r="EY138" s="69"/>
      <c r="EZ138" s="69"/>
      <c r="FA138" s="69"/>
      <c r="FB138" s="69"/>
      <c r="FC138" s="69"/>
      <c r="FD138" s="69"/>
      <c r="FE138" s="69"/>
      <c r="FF138" s="69"/>
      <c r="FG138" s="69"/>
      <c r="FH138" s="69"/>
      <c r="FI138" s="69"/>
      <c r="FJ138" s="69"/>
      <c r="FK138" s="69"/>
      <c r="FL138" s="69"/>
      <c r="FM138" s="69"/>
      <c r="FN138" s="69"/>
      <c r="FO138" s="69"/>
      <c r="FP138" s="69"/>
      <c r="FQ138" s="69"/>
      <c r="FR138" s="69"/>
      <c r="FS138" s="69"/>
      <c r="FT138" s="69"/>
      <c r="FU138" s="69"/>
      <c r="FV138" s="69"/>
      <c r="FW138" s="69"/>
      <c r="FX138" s="69"/>
      <c r="FY138" s="69"/>
      <c r="FZ138" s="69"/>
      <c r="GA138" s="69"/>
      <c r="GB138" s="69"/>
      <c r="GC138" s="69"/>
      <c r="GD138" s="69"/>
      <c r="GE138" s="69"/>
      <c r="GF138" s="69"/>
      <c r="GG138" s="69"/>
      <c r="GH138" s="69"/>
      <c r="GI138" s="69"/>
      <c r="GJ138" s="69"/>
      <c r="GK138" s="69"/>
      <c r="GL138" s="69"/>
      <c r="GM138" s="69"/>
      <c r="GN138" s="69"/>
      <c r="GO138" s="69"/>
      <c r="GP138" s="69"/>
      <c r="GQ138" s="69"/>
      <c r="GR138" s="69"/>
      <c r="GS138" s="69"/>
      <c r="GT138" s="69"/>
      <c r="GU138" s="69"/>
      <c r="GV138" s="69"/>
      <c r="GW138" s="69"/>
      <c r="GX138" s="69"/>
      <c r="GY138" s="69"/>
      <c r="GZ138" s="69"/>
      <c r="HA138" s="69"/>
      <c r="HB138" s="69"/>
      <c r="HC138" s="69"/>
      <c r="HD138" s="69"/>
      <c r="HE138" s="69"/>
      <c r="HF138" s="69"/>
      <c r="HG138" s="69"/>
      <c r="HH138" s="69"/>
      <c r="HI138" s="69"/>
      <c r="HJ138" s="69"/>
      <c r="HK138" s="69"/>
      <c r="HL138" s="69"/>
      <c r="HM138" s="69"/>
      <c r="HN138" s="69"/>
      <c r="HO138" s="69"/>
      <c r="HP138" s="69"/>
      <c r="HQ138" s="69"/>
      <c r="HR138" s="69"/>
      <c r="HS138" s="69"/>
      <c r="HT138" s="69"/>
      <c r="HU138" s="69"/>
      <c r="HV138" s="69"/>
      <c r="HW138" s="69"/>
      <c r="HX138" s="69"/>
      <c r="HY138" s="69"/>
      <c r="HZ138" s="69"/>
      <c r="IA138" s="69"/>
      <c r="IB138" s="69"/>
      <c r="IC138" s="69"/>
      <c r="ID138" s="69"/>
      <c r="IE138" s="69"/>
      <c r="IF138" s="69"/>
      <c r="IG138" s="69"/>
      <c r="IH138" s="69"/>
      <c r="II138" s="69"/>
      <c r="IJ138" s="69"/>
      <c r="IK138" s="69"/>
      <c r="IL138" s="69"/>
      <c r="IM138" s="69"/>
      <c r="IN138" s="69"/>
      <c r="IO138" s="69"/>
      <c r="IP138" s="69"/>
      <c r="IQ138" s="69"/>
      <c r="IR138" s="69"/>
    </row>
    <row r="139" spans="1:252">
      <c r="A139" s="90">
        <v>129</v>
      </c>
      <c r="B139" s="91" t="str">
        <f>'[4]ИТОГ!'!$AP136</f>
        <v>Антонов Сергей</v>
      </c>
      <c r="C139" s="91">
        <f>'[4]ИТОГ!'!$AQ136</f>
        <v>1984</v>
      </c>
      <c r="D139" s="91" t="str">
        <f>'[4]ИТОГ!'!$AT136</f>
        <v>КМС</v>
      </c>
      <c r="E139" s="91" t="str">
        <f>'[4]ИТОГ!'!$AU136</f>
        <v>м</v>
      </c>
      <c r="F139" s="189">
        <f>'[4]ИТОГ!'!$AX136</f>
        <v>45740</v>
      </c>
      <c r="G139" s="91" t="s">
        <v>255</v>
      </c>
      <c r="H139" s="94" t="s">
        <v>28</v>
      </c>
      <c r="I139" s="91" t="str">
        <f>'[4]ИТОГ!'!$AY136</f>
        <v>ОК!</v>
      </c>
      <c r="J139" s="124" t="s">
        <v>410</v>
      </c>
      <c r="K139" s="96"/>
      <c r="L139" s="97"/>
      <c r="M139" s="98"/>
      <c r="N139" s="96"/>
      <c r="O139" s="96"/>
      <c r="P139" s="97"/>
      <c r="Q139" s="97"/>
      <c r="R139" s="97"/>
      <c r="S139" s="97"/>
      <c r="T139" s="99"/>
      <c r="U139" s="99"/>
      <c r="V139" s="97"/>
      <c r="W139" s="92"/>
      <c r="X139" s="100"/>
      <c r="Y139" s="100"/>
      <c r="Z139" s="100"/>
      <c r="AA139" s="100"/>
      <c r="AB139" s="100"/>
      <c r="AC139" s="100"/>
      <c r="AD139" s="100"/>
      <c r="AE139" s="100"/>
      <c r="AF139" s="100"/>
      <c r="AG139" s="94" t="s">
        <v>331</v>
      </c>
      <c r="AH139" s="94" t="s">
        <v>353</v>
      </c>
      <c r="AI139" s="118">
        <v>35960</v>
      </c>
      <c r="AJ139" s="103" t="s">
        <v>472</v>
      </c>
      <c r="AK139" s="68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69"/>
      <c r="BP139" s="69"/>
      <c r="BQ139" s="69"/>
      <c r="BR139" s="69"/>
      <c r="BS139" s="69"/>
      <c r="BT139" s="69"/>
      <c r="BU139" s="69"/>
      <c r="BV139" s="69"/>
      <c r="BW139" s="69"/>
      <c r="BX139" s="69"/>
      <c r="BY139" s="69"/>
      <c r="BZ139" s="69"/>
      <c r="CA139" s="69"/>
      <c r="CB139" s="69"/>
      <c r="CC139" s="69"/>
      <c r="CD139" s="69"/>
      <c r="CE139" s="69"/>
      <c r="CF139" s="69"/>
      <c r="CG139" s="69"/>
      <c r="CH139" s="69"/>
      <c r="CI139" s="69"/>
      <c r="CJ139" s="69"/>
      <c r="CK139" s="69"/>
      <c r="CL139" s="69"/>
      <c r="CM139" s="69"/>
      <c r="CN139" s="69"/>
      <c r="CO139" s="69"/>
      <c r="CP139" s="69"/>
      <c r="CQ139" s="69"/>
      <c r="CR139" s="69"/>
      <c r="CS139" s="69"/>
      <c r="CT139" s="69"/>
      <c r="CU139" s="69"/>
      <c r="CV139" s="69"/>
      <c r="CW139" s="69"/>
      <c r="CX139" s="69"/>
      <c r="CY139" s="69"/>
      <c r="CZ139" s="69"/>
      <c r="DA139" s="69"/>
      <c r="DB139" s="69"/>
      <c r="DC139" s="69"/>
      <c r="DD139" s="69"/>
      <c r="DE139" s="69"/>
      <c r="DF139" s="69"/>
      <c r="DG139" s="69"/>
      <c r="DH139" s="69"/>
      <c r="DI139" s="69"/>
      <c r="DJ139" s="69"/>
      <c r="DK139" s="69"/>
      <c r="DL139" s="69"/>
      <c r="DM139" s="69"/>
      <c r="DN139" s="69"/>
      <c r="DO139" s="69"/>
      <c r="DP139" s="69"/>
      <c r="DQ139" s="69"/>
      <c r="DR139" s="69"/>
      <c r="DS139" s="69"/>
      <c r="DT139" s="69"/>
      <c r="DU139" s="69"/>
      <c r="DV139" s="69"/>
      <c r="DW139" s="69"/>
      <c r="DX139" s="69"/>
      <c r="DY139" s="69"/>
      <c r="DZ139" s="69"/>
      <c r="EA139" s="69"/>
      <c r="EB139" s="69"/>
      <c r="EC139" s="69"/>
      <c r="ED139" s="69"/>
      <c r="EE139" s="69"/>
      <c r="EF139" s="69"/>
      <c r="EG139" s="69"/>
      <c r="EH139" s="69"/>
      <c r="EI139" s="69"/>
      <c r="EJ139" s="69"/>
      <c r="EK139" s="69"/>
      <c r="EL139" s="69"/>
      <c r="EM139" s="69"/>
      <c r="EN139" s="69"/>
      <c r="EO139" s="69"/>
      <c r="EP139" s="69"/>
      <c r="EQ139" s="69"/>
      <c r="ER139" s="69"/>
      <c r="ES139" s="69"/>
      <c r="ET139" s="69"/>
      <c r="EU139" s="69"/>
      <c r="EV139" s="69"/>
      <c r="EW139" s="69"/>
      <c r="EX139" s="69"/>
      <c r="EY139" s="69"/>
      <c r="EZ139" s="69"/>
      <c r="FA139" s="69"/>
      <c r="FB139" s="69"/>
      <c r="FC139" s="69"/>
      <c r="FD139" s="69"/>
      <c r="FE139" s="69"/>
      <c r="FF139" s="69"/>
      <c r="FG139" s="69"/>
      <c r="FH139" s="69"/>
      <c r="FI139" s="69"/>
      <c r="FJ139" s="69"/>
      <c r="FK139" s="69"/>
      <c r="FL139" s="69"/>
      <c r="FM139" s="69"/>
      <c r="FN139" s="69"/>
      <c r="FO139" s="69"/>
      <c r="FP139" s="69"/>
      <c r="FQ139" s="69"/>
      <c r="FR139" s="69"/>
      <c r="FS139" s="69"/>
      <c r="FT139" s="69"/>
      <c r="FU139" s="69"/>
      <c r="FV139" s="69"/>
      <c r="FW139" s="69"/>
      <c r="FX139" s="69"/>
      <c r="FY139" s="69"/>
      <c r="FZ139" s="69"/>
      <c r="GA139" s="69"/>
      <c r="GB139" s="69"/>
      <c r="GC139" s="69"/>
      <c r="GD139" s="69"/>
      <c r="GE139" s="69"/>
      <c r="GF139" s="69"/>
      <c r="GG139" s="69"/>
      <c r="GH139" s="69"/>
      <c r="GI139" s="69"/>
      <c r="GJ139" s="69"/>
      <c r="GK139" s="69"/>
      <c r="GL139" s="69"/>
      <c r="GM139" s="69"/>
      <c r="GN139" s="69"/>
      <c r="GO139" s="69"/>
      <c r="GP139" s="69"/>
      <c r="GQ139" s="69"/>
      <c r="GR139" s="69"/>
      <c r="GS139" s="69"/>
      <c r="GT139" s="69"/>
      <c r="GU139" s="69"/>
      <c r="GV139" s="69"/>
      <c r="GW139" s="69"/>
      <c r="GX139" s="69"/>
      <c r="GY139" s="69"/>
      <c r="GZ139" s="69"/>
      <c r="HA139" s="69"/>
      <c r="HB139" s="69"/>
      <c r="HC139" s="69"/>
      <c r="HD139" s="69"/>
      <c r="HE139" s="69"/>
      <c r="HF139" s="69"/>
      <c r="HG139" s="69"/>
      <c r="HH139" s="69"/>
      <c r="HI139" s="69"/>
      <c r="HJ139" s="69"/>
      <c r="HK139" s="69"/>
      <c r="HL139" s="69"/>
      <c r="HM139" s="69"/>
      <c r="HN139" s="69"/>
      <c r="HO139" s="69"/>
      <c r="HP139" s="69"/>
      <c r="HQ139" s="69"/>
      <c r="HR139" s="69"/>
      <c r="HS139" s="69"/>
      <c r="HT139" s="69"/>
      <c r="HU139" s="69"/>
      <c r="HV139" s="69"/>
      <c r="HW139" s="69"/>
      <c r="HX139" s="69"/>
      <c r="HY139" s="69"/>
      <c r="HZ139" s="69"/>
      <c r="IA139" s="69"/>
      <c r="IB139" s="69"/>
      <c r="IC139" s="69"/>
      <c r="ID139" s="69"/>
      <c r="IE139" s="69"/>
      <c r="IF139" s="69"/>
      <c r="IG139" s="69"/>
      <c r="IH139" s="69"/>
      <c r="II139" s="69"/>
      <c r="IJ139" s="69"/>
      <c r="IK139" s="69"/>
      <c r="IL139" s="69"/>
      <c r="IM139" s="69"/>
      <c r="IN139" s="69"/>
      <c r="IO139" s="69"/>
      <c r="IP139" s="69"/>
      <c r="IQ139" s="69"/>
      <c r="IR139" s="69"/>
    </row>
    <row r="140" spans="1:252">
      <c r="A140" s="90">
        <v>130</v>
      </c>
      <c r="B140" s="91" t="str">
        <f>'[4]ИТОГ!'!$AP137</f>
        <v>Антонова Арина</v>
      </c>
      <c r="C140" s="91">
        <f>'[4]ИТОГ!'!$AQ137</f>
        <v>2002</v>
      </c>
      <c r="D140" s="91" t="str">
        <f>'[4]ИТОГ!'!$AT137</f>
        <v>б/р</v>
      </c>
      <c r="E140" s="91" t="str">
        <f>'[4]ИТОГ!'!$AU137</f>
        <v>ж</v>
      </c>
      <c r="F140" s="189">
        <f>'[4]ИТОГ!'!$AX137</f>
        <v>0</v>
      </c>
      <c r="G140" s="91" t="s">
        <v>255</v>
      </c>
      <c r="H140" s="94" t="s">
        <v>28</v>
      </c>
      <c r="I140" s="91" t="str">
        <f>'[4]ИТОГ!'!$AY137</f>
        <v>ОК!</v>
      </c>
      <c r="J140" s="95"/>
      <c r="K140" s="113"/>
      <c r="L140" s="97"/>
      <c r="M140" s="114"/>
      <c r="N140" s="113"/>
      <c r="O140" s="97"/>
      <c r="P140" s="97"/>
      <c r="Q140" s="97"/>
      <c r="R140" s="113"/>
      <c r="S140" s="113"/>
      <c r="T140" s="113"/>
      <c r="U140" s="99"/>
      <c r="V140" s="115"/>
      <c r="W140" s="100"/>
      <c r="X140" s="100"/>
      <c r="Y140" s="100"/>
      <c r="Z140" s="100"/>
      <c r="AA140" s="100"/>
      <c r="AB140" s="100" t="s">
        <v>11</v>
      </c>
      <c r="AC140" s="108"/>
      <c r="AD140" s="108"/>
      <c r="AE140" s="108"/>
      <c r="AF140" s="108"/>
      <c r="AG140" s="111" t="s">
        <v>399</v>
      </c>
      <c r="AH140" s="101" t="s">
        <v>473</v>
      </c>
      <c r="AI140" s="93">
        <v>37098</v>
      </c>
      <c r="AJ140" s="103" t="s">
        <v>474</v>
      </c>
      <c r="AK140" s="68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69"/>
      <c r="BZ140" s="69"/>
      <c r="CA140" s="69"/>
      <c r="CB140" s="69"/>
      <c r="CC140" s="69"/>
      <c r="CD140" s="69"/>
      <c r="CE140" s="69"/>
      <c r="CF140" s="69"/>
      <c r="CG140" s="69"/>
      <c r="CH140" s="69"/>
      <c r="CI140" s="69"/>
      <c r="CJ140" s="69"/>
      <c r="CK140" s="69"/>
      <c r="CL140" s="69"/>
      <c r="CM140" s="69"/>
      <c r="CN140" s="69"/>
      <c r="CO140" s="69"/>
      <c r="CP140" s="69"/>
      <c r="CQ140" s="69"/>
      <c r="CR140" s="69"/>
      <c r="CS140" s="69"/>
      <c r="CT140" s="69"/>
      <c r="CU140" s="69"/>
      <c r="CV140" s="69"/>
      <c r="CW140" s="69"/>
      <c r="CX140" s="69"/>
      <c r="CY140" s="69"/>
      <c r="CZ140" s="69"/>
      <c r="DA140" s="69"/>
      <c r="DB140" s="69"/>
      <c r="DC140" s="69"/>
      <c r="DD140" s="69"/>
      <c r="DE140" s="69"/>
      <c r="DF140" s="69"/>
      <c r="DG140" s="69"/>
      <c r="DH140" s="69"/>
      <c r="DI140" s="69"/>
      <c r="DJ140" s="69"/>
      <c r="DK140" s="69"/>
      <c r="DL140" s="69"/>
      <c r="DM140" s="69"/>
      <c r="DN140" s="69"/>
      <c r="DO140" s="69"/>
      <c r="DP140" s="69"/>
      <c r="DQ140" s="69"/>
      <c r="DR140" s="69"/>
      <c r="DS140" s="69"/>
      <c r="DT140" s="69"/>
      <c r="DU140" s="69"/>
      <c r="DV140" s="69"/>
      <c r="DW140" s="69"/>
      <c r="DX140" s="69"/>
      <c r="DY140" s="69"/>
      <c r="DZ140" s="69"/>
      <c r="EA140" s="69"/>
      <c r="EB140" s="69"/>
      <c r="EC140" s="69"/>
      <c r="ED140" s="69"/>
      <c r="EE140" s="69"/>
      <c r="EF140" s="69"/>
      <c r="EG140" s="69"/>
      <c r="EH140" s="69"/>
      <c r="EI140" s="69"/>
      <c r="EJ140" s="69"/>
      <c r="EK140" s="69"/>
      <c r="EL140" s="69"/>
      <c r="EM140" s="69"/>
      <c r="EN140" s="69"/>
      <c r="EO140" s="69"/>
      <c r="EP140" s="69"/>
      <c r="EQ140" s="69"/>
      <c r="ER140" s="69"/>
      <c r="ES140" s="69"/>
      <c r="ET140" s="69"/>
      <c r="EU140" s="69"/>
      <c r="EV140" s="69"/>
      <c r="EW140" s="69"/>
      <c r="EX140" s="69"/>
      <c r="EY140" s="69"/>
      <c r="EZ140" s="69"/>
      <c r="FA140" s="69"/>
      <c r="FB140" s="69"/>
      <c r="FC140" s="69"/>
      <c r="FD140" s="69"/>
      <c r="FE140" s="69"/>
      <c r="FF140" s="69"/>
      <c r="FG140" s="69"/>
      <c r="FH140" s="69"/>
      <c r="FI140" s="69"/>
      <c r="FJ140" s="69"/>
      <c r="FK140" s="69"/>
      <c r="FL140" s="69"/>
      <c r="FM140" s="69"/>
      <c r="FN140" s="69"/>
      <c r="FO140" s="69"/>
      <c r="FP140" s="69"/>
      <c r="FQ140" s="69"/>
      <c r="FR140" s="69"/>
      <c r="FS140" s="69"/>
      <c r="FT140" s="69"/>
      <c r="FU140" s="69"/>
      <c r="FV140" s="69"/>
      <c r="FW140" s="69"/>
      <c r="FX140" s="69"/>
      <c r="FY140" s="69"/>
      <c r="FZ140" s="69"/>
      <c r="GA140" s="69"/>
      <c r="GB140" s="69"/>
      <c r="GC140" s="69"/>
      <c r="GD140" s="69"/>
      <c r="GE140" s="69"/>
      <c r="GF140" s="69"/>
      <c r="GG140" s="69"/>
      <c r="GH140" s="69"/>
      <c r="GI140" s="69"/>
      <c r="GJ140" s="69"/>
      <c r="GK140" s="69"/>
      <c r="GL140" s="69"/>
      <c r="GM140" s="69"/>
      <c r="GN140" s="69"/>
      <c r="GO140" s="69"/>
      <c r="GP140" s="69"/>
      <c r="GQ140" s="69"/>
      <c r="GR140" s="69"/>
      <c r="GS140" s="69"/>
      <c r="GT140" s="69"/>
      <c r="GU140" s="69"/>
      <c r="GV140" s="69"/>
      <c r="GW140" s="69"/>
      <c r="GX140" s="69"/>
      <c r="GY140" s="69"/>
      <c r="GZ140" s="69"/>
      <c r="HA140" s="69"/>
      <c r="HB140" s="69"/>
      <c r="HC140" s="69"/>
      <c r="HD140" s="69"/>
      <c r="HE140" s="69"/>
      <c r="HF140" s="69"/>
      <c r="HG140" s="69"/>
      <c r="HH140" s="69"/>
      <c r="HI140" s="69"/>
      <c r="HJ140" s="69"/>
      <c r="HK140" s="69"/>
      <c r="HL140" s="69"/>
      <c r="HM140" s="69"/>
      <c r="HN140" s="69"/>
      <c r="HO140" s="69"/>
      <c r="HP140" s="69"/>
      <c r="HQ140" s="69"/>
      <c r="HR140" s="69"/>
      <c r="HS140" s="69"/>
      <c r="HT140" s="69"/>
      <c r="HU140" s="69"/>
      <c r="HV140" s="69"/>
      <c r="HW140" s="69"/>
      <c r="HX140" s="69"/>
      <c r="HY140" s="69"/>
      <c r="HZ140" s="69"/>
      <c r="IA140" s="69"/>
      <c r="IB140" s="69"/>
      <c r="IC140" s="69"/>
      <c r="ID140" s="69"/>
      <c r="IE140" s="69"/>
      <c r="IF140" s="69"/>
      <c r="IG140" s="69"/>
      <c r="IH140" s="69"/>
      <c r="II140" s="69"/>
      <c r="IJ140" s="69"/>
      <c r="IK140" s="69"/>
      <c r="IL140" s="69"/>
      <c r="IM140" s="69"/>
      <c r="IN140" s="69"/>
      <c r="IO140" s="69"/>
      <c r="IP140" s="69"/>
      <c r="IQ140" s="69"/>
      <c r="IR140" s="69"/>
    </row>
    <row r="141" spans="1:252">
      <c r="A141" s="90">
        <v>131</v>
      </c>
      <c r="B141" s="91" t="str">
        <f>'[4]ИТОГ!'!$AP138</f>
        <v>Антонова Валерия</v>
      </c>
      <c r="C141" s="91">
        <f>'[4]ИТОГ!'!$AQ138</f>
        <v>1999</v>
      </c>
      <c r="D141" s="91" t="str">
        <f>'[4]ИТОГ!'!$AT138</f>
        <v>б/р</v>
      </c>
      <c r="E141" s="91" t="str">
        <f>'[4]ИТОГ!'!$AU138</f>
        <v>ж</v>
      </c>
      <c r="F141" s="189">
        <f>'[4]ИТОГ!'!$AX138</f>
        <v>42774</v>
      </c>
      <c r="G141" s="91" t="s">
        <v>255</v>
      </c>
      <c r="H141" s="94" t="s">
        <v>28</v>
      </c>
      <c r="I141" s="91" t="str">
        <f>'[4]ИТОГ!'!$AY138</f>
        <v>ОК!</v>
      </c>
      <c r="J141" s="95"/>
      <c r="K141" s="113"/>
      <c r="L141" s="97" t="s">
        <v>256</v>
      </c>
      <c r="M141" s="114"/>
      <c r="N141" s="113"/>
      <c r="O141" s="97"/>
      <c r="P141" s="97"/>
      <c r="Q141" s="97"/>
      <c r="R141" s="113"/>
      <c r="S141" s="113"/>
      <c r="T141" s="113"/>
      <c r="U141" s="99"/>
      <c r="V141" s="115"/>
      <c r="W141" s="100"/>
      <c r="X141" s="100"/>
      <c r="Y141" s="100"/>
      <c r="Z141" s="100"/>
      <c r="AA141" s="100"/>
      <c r="AB141" s="100"/>
      <c r="AC141" s="108"/>
      <c r="AD141" s="108"/>
      <c r="AE141" s="108"/>
      <c r="AF141" s="108"/>
      <c r="AG141" s="94" t="s">
        <v>287</v>
      </c>
      <c r="AH141" s="101" t="s">
        <v>274</v>
      </c>
      <c r="AI141" s="100"/>
      <c r="AJ141" s="103" t="s">
        <v>475</v>
      </c>
      <c r="AK141" s="68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69"/>
      <c r="BZ141" s="69"/>
      <c r="CA141" s="69"/>
      <c r="CB141" s="69"/>
      <c r="CC141" s="69"/>
      <c r="CD141" s="69"/>
      <c r="CE141" s="69"/>
      <c r="CF141" s="69"/>
      <c r="CG141" s="69"/>
      <c r="CH141" s="69"/>
      <c r="CI141" s="69"/>
      <c r="CJ141" s="69"/>
      <c r="CK141" s="69"/>
      <c r="CL141" s="69"/>
      <c r="CM141" s="69"/>
      <c r="CN141" s="69"/>
      <c r="CO141" s="69"/>
      <c r="CP141" s="69"/>
      <c r="CQ141" s="69"/>
      <c r="CR141" s="69"/>
      <c r="CS141" s="69"/>
      <c r="CT141" s="69"/>
      <c r="CU141" s="69"/>
      <c r="CV141" s="69"/>
      <c r="CW141" s="69"/>
      <c r="CX141" s="69"/>
      <c r="CY141" s="69"/>
      <c r="CZ141" s="69"/>
      <c r="DA141" s="69"/>
      <c r="DB141" s="69"/>
      <c r="DC141" s="69"/>
      <c r="DD141" s="69"/>
      <c r="DE141" s="69"/>
      <c r="DF141" s="69"/>
      <c r="DG141" s="69"/>
      <c r="DH141" s="69"/>
      <c r="DI141" s="69"/>
      <c r="DJ141" s="69"/>
      <c r="DK141" s="69"/>
      <c r="DL141" s="69"/>
      <c r="DM141" s="69"/>
      <c r="DN141" s="69"/>
      <c r="DO141" s="69"/>
      <c r="DP141" s="69"/>
      <c r="DQ141" s="69"/>
      <c r="DR141" s="69"/>
      <c r="DS141" s="69"/>
      <c r="DT141" s="69"/>
      <c r="DU141" s="69"/>
      <c r="DV141" s="69"/>
      <c r="DW141" s="69"/>
      <c r="DX141" s="69"/>
      <c r="DY141" s="69"/>
      <c r="DZ141" s="69"/>
      <c r="EA141" s="69"/>
      <c r="EB141" s="69"/>
      <c r="EC141" s="69"/>
      <c r="ED141" s="69"/>
      <c r="EE141" s="69"/>
      <c r="EF141" s="69"/>
      <c r="EG141" s="69"/>
      <c r="EH141" s="69"/>
      <c r="EI141" s="69"/>
      <c r="EJ141" s="69"/>
      <c r="EK141" s="69"/>
      <c r="EL141" s="69"/>
      <c r="EM141" s="69"/>
      <c r="EN141" s="69"/>
      <c r="EO141" s="69"/>
      <c r="EP141" s="69"/>
      <c r="EQ141" s="69"/>
      <c r="ER141" s="69"/>
      <c r="ES141" s="69"/>
      <c r="ET141" s="69"/>
      <c r="EU141" s="69"/>
      <c r="EV141" s="69"/>
      <c r="EW141" s="69"/>
      <c r="EX141" s="69"/>
      <c r="EY141" s="69"/>
      <c r="EZ141" s="69"/>
      <c r="FA141" s="69"/>
      <c r="FB141" s="69"/>
      <c r="FC141" s="69"/>
      <c r="FD141" s="69"/>
      <c r="FE141" s="69"/>
      <c r="FF141" s="69"/>
      <c r="FG141" s="69"/>
      <c r="FH141" s="69"/>
      <c r="FI141" s="69"/>
      <c r="FJ141" s="69"/>
      <c r="FK141" s="69"/>
      <c r="FL141" s="69"/>
      <c r="FM141" s="69"/>
      <c r="FN141" s="69"/>
      <c r="FO141" s="69"/>
      <c r="FP141" s="69"/>
      <c r="FQ141" s="69"/>
      <c r="FR141" s="69"/>
      <c r="FS141" s="69"/>
      <c r="FT141" s="69"/>
      <c r="FU141" s="69"/>
      <c r="FV141" s="69"/>
      <c r="FW141" s="69"/>
      <c r="FX141" s="69"/>
      <c r="FY141" s="69"/>
      <c r="FZ141" s="69"/>
      <c r="GA141" s="69"/>
      <c r="GB141" s="69"/>
      <c r="GC141" s="69"/>
      <c r="GD141" s="69"/>
      <c r="GE141" s="69"/>
      <c r="GF141" s="69"/>
      <c r="GG141" s="69"/>
      <c r="GH141" s="69"/>
      <c r="GI141" s="69"/>
      <c r="GJ141" s="69"/>
      <c r="GK141" s="69"/>
      <c r="GL141" s="69"/>
      <c r="GM141" s="69"/>
      <c r="GN141" s="69"/>
      <c r="GO141" s="69"/>
      <c r="GP141" s="69"/>
      <c r="GQ141" s="69"/>
      <c r="GR141" s="69"/>
      <c r="GS141" s="69"/>
      <c r="GT141" s="69"/>
      <c r="GU141" s="69"/>
      <c r="GV141" s="69"/>
      <c r="GW141" s="69"/>
      <c r="GX141" s="69"/>
      <c r="GY141" s="69"/>
      <c r="GZ141" s="69"/>
      <c r="HA141" s="69"/>
      <c r="HB141" s="69"/>
      <c r="HC141" s="69"/>
      <c r="HD141" s="69"/>
      <c r="HE141" s="69"/>
      <c r="HF141" s="69"/>
      <c r="HG141" s="69"/>
      <c r="HH141" s="69"/>
      <c r="HI141" s="69"/>
      <c r="HJ141" s="69"/>
      <c r="HK141" s="69"/>
      <c r="HL141" s="69"/>
      <c r="HM141" s="69"/>
      <c r="HN141" s="69"/>
      <c r="HO141" s="69"/>
      <c r="HP141" s="69"/>
      <c r="HQ141" s="69"/>
      <c r="HR141" s="69"/>
      <c r="HS141" s="69"/>
      <c r="HT141" s="69"/>
      <c r="HU141" s="69"/>
      <c r="HV141" s="69"/>
      <c r="HW141" s="69"/>
      <c r="HX141" s="69"/>
      <c r="HY141" s="69"/>
      <c r="HZ141" s="69"/>
      <c r="IA141" s="69"/>
      <c r="IB141" s="69"/>
      <c r="IC141" s="69"/>
      <c r="ID141" s="69"/>
      <c r="IE141" s="69"/>
      <c r="IF141" s="69"/>
      <c r="IG141" s="69"/>
      <c r="IH141" s="69"/>
      <c r="II141" s="69"/>
      <c r="IJ141" s="69"/>
      <c r="IK141" s="69"/>
      <c r="IL141" s="69"/>
      <c r="IM141" s="69"/>
      <c r="IN141" s="69"/>
      <c r="IO141" s="69"/>
      <c r="IP141" s="69"/>
      <c r="IQ141" s="69"/>
      <c r="IR141" s="69"/>
    </row>
    <row r="142" spans="1:252">
      <c r="A142" s="90">
        <v>132</v>
      </c>
      <c r="B142" s="91" t="str">
        <f>'[4]ИТОГ!'!$AP139</f>
        <v>Антонова Екатерина</v>
      </c>
      <c r="C142" s="91">
        <f>'[4]ИТОГ!'!$AQ139</f>
        <v>2011</v>
      </c>
      <c r="D142" s="91" t="str">
        <f>'[4]ИТОГ!'!$AT139</f>
        <v>б/р</v>
      </c>
      <c r="E142" s="91" t="str">
        <f>'[4]ИТОГ!'!$AU139</f>
        <v>ж</v>
      </c>
      <c r="F142" s="189">
        <f>'[4]ИТОГ!'!$AX139</f>
        <v>0</v>
      </c>
      <c r="G142" s="91" t="s">
        <v>255</v>
      </c>
      <c r="H142" s="94" t="s">
        <v>28</v>
      </c>
      <c r="I142" s="91" t="str">
        <f>'[4]ИТОГ!'!$AY139</f>
        <v>ОК!</v>
      </c>
      <c r="J142" s="95"/>
      <c r="K142" s="113"/>
      <c r="L142" s="97"/>
      <c r="M142" s="114"/>
      <c r="N142" s="113"/>
      <c r="O142" s="97"/>
      <c r="P142" s="97"/>
      <c r="Q142" s="97"/>
      <c r="R142" s="115"/>
      <c r="S142" s="115"/>
      <c r="T142" s="113" t="s">
        <v>256</v>
      </c>
      <c r="U142" s="99"/>
      <c r="V142" s="108" t="s">
        <v>256</v>
      </c>
      <c r="W142" s="108" t="s">
        <v>256</v>
      </c>
      <c r="X142" s="100" t="s">
        <v>256</v>
      </c>
      <c r="Y142" s="100"/>
      <c r="Z142" s="100"/>
      <c r="AA142" s="100"/>
      <c r="AB142" s="100"/>
      <c r="AC142" s="108"/>
      <c r="AD142" s="108"/>
      <c r="AE142" s="108"/>
      <c r="AF142" s="108"/>
      <c r="AG142" s="94"/>
      <c r="AH142" s="101"/>
      <c r="AI142" s="102"/>
      <c r="AJ142" s="103" t="s">
        <v>476</v>
      </c>
      <c r="AK142" s="68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  <c r="AX142" s="69"/>
      <c r="AY142" s="69"/>
      <c r="AZ142" s="69"/>
      <c r="BA142" s="69"/>
      <c r="BB142" s="69"/>
      <c r="BC142" s="69"/>
      <c r="BD142" s="69"/>
      <c r="BE142" s="69"/>
      <c r="BF142" s="69"/>
      <c r="BG142" s="69"/>
      <c r="BH142" s="69"/>
      <c r="BI142" s="69"/>
      <c r="BJ142" s="69"/>
      <c r="BK142" s="69"/>
      <c r="BL142" s="69"/>
      <c r="BM142" s="69"/>
      <c r="BN142" s="69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69"/>
      <c r="BZ142" s="69"/>
      <c r="CA142" s="69"/>
      <c r="CB142" s="69"/>
      <c r="CC142" s="69"/>
      <c r="CD142" s="69"/>
      <c r="CE142" s="69"/>
      <c r="CF142" s="69"/>
      <c r="CG142" s="69"/>
      <c r="CH142" s="69"/>
      <c r="CI142" s="69"/>
      <c r="CJ142" s="69"/>
      <c r="CK142" s="69"/>
      <c r="CL142" s="69"/>
      <c r="CM142" s="69"/>
      <c r="CN142" s="69"/>
      <c r="CO142" s="69"/>
      <c r="CP142" s="69"/>
      <c r="CQ142" s="69"/>
      <c r="CR142" s="69"/>
      <c r="CS142" s="69"/>
      <c r="CT142" s="69"/>
      <c r="CU142" s="69"/>
      <c r="CV142" s="69"/>
      <c r="CW142" s="69"/>
      <c r="CX142" s="69"/>
      <c r="CY142" s="69"/>
      <c r="CZ142" s="69"/>
      <c r="DA142" s="69"/>
      <c r="DB142" s="69"/>
      <c r="DC142" s="69"/>
      <c r="DD142" s="69"/>
      <c r="DE142" s="69"/>
      <c r="DF142" s="69"/>
      <c r="DG142" s="69"/>
      <c r="DH142" s="69"/>
      <c r="DI142" s="69"/>
      <c r="DJ142" s="69"/>
      <c r="DK142" s="69"/>
      <c r="DL142" s="69"/>
      <c r="DM142" s="69"/>
      <c r="DN142" s="69"/>
      <c r="DO142" s="69"/>
      <c r="DP142" s="69"/>
      <c r="DQ142" s="69"/>
      <c r="DR142" s="69"/>
      <c r="DS142" s="69"/>
      <c r="DT142" s="69"/>
      <c r="DU142" s="69"/>
      <c r="DV142" s="69"/>
      <c r="DW142" s="69"/>
      <c r="DX142" s="69"/>
      <c r="DY142" s="69"/>
      <c r="DZ142" s="69"/>
      <c r="EA142" s="69"/>
      <c r="EB142" s="69"/>
      <c r="EC142" s="69"/>
      <c r="ED142" s="69"/>
      <c r="EE142" s="69"/>
      <c r="EF142" s="69"/>
      <c r="EG142" s="69"/>
      <c r="EH142" s="69"/>
      <c r="EI142" s="69"/>
      <c r="EJ142" s="69"/>
      <c r="EK142" s="69"/>
      <c r="EL142" s="69"/>
      <c r="EM142" s="69"/>
      <c r="EN142" s="69"/>
      <c r="EO142" s="69"/>
      <c r="EP142" s="69"/>
      <c r="EQ142" s="69"/>
      <c r="ER142" s="69"/>
      <c r="ES142" s="69"/>
      <c r="ET142" s="69"/>
      <c r="EU142" s="69"/>
      <c r="EV142" s="69"/>
      <c r="EW142" s="69"/>
      <c r="EX142" s="69"/>
      <c r="EY142" s="69"/>
      <c r="EZ142" s="69"/>
      <c r="FA142" s="69"/>
      <c r="FB142" s="69"/>
      <c r="FC142" s="69"/>
      <c r="FD142" s="69"/>
      <c r="FE142" s="69"/>
      <c r="FF142" s="69"/>
      <c r="FG142" s="69"/>
      <c r="FH142" s="69"/>
      <c r="FI142" s="69"/>
      <c r="FJ142" s="69"/>
      <c r="FK142" s="69"/>
      <c r="FL142" s="69"/>
      <c r="FM142" s="69"/>
      <c r="FN142" s="69"/>
      <c r="FO142" s="69"/>
      <c r="FP142" s="69"/>
      <c r="FQ142" s="69"/>
      <c r="FR142" s="69"/>
      <c r="FS142" s="69"/>
      <c r="FT142" s="69"/>
      <c r="FU142" s="69"/>
      <c r="FV142" s="69"/>
      <c r="FW142" s="69"/>
      <c r="FX142" s="69"/>
      <c r="FY142" s="69"/>
      <c r="FZ142" s="69"/>
      <c r="GA142" s="69"/>
      <c r="GB142" s="69"/>
      <c r="GC142" s="69"/>
      <c r="GD142" s="69"/>
      <c r="GE142" s="69"/>
      <c r="GF142" s="69"/>
      <c r="GG142" s="69"/>
      <c r="GH142" s="69"/>
      <c r="GI142" s="69"/>
      <c r="GJ142" s="69"/>
      <c r="GK142" s="69"/>
      <c r="GL142" s="69"/>
      <c r="GM142" s="69"/>
      <c r="GN142" s="69"/>
      <c r="GO142" s="69"/>
      <c r="GP142" s="69"/>
      <c r="GQ142" s="69"/>
      <c r="GR142" s="69"/>
      <c r="GS142" s="69"/>
      <c r="GT142" s="69"/>
      <c r="GU142" s="69"/>
      <c r="GV142" s="69"/>
      <c r="GW142" s="69"/>
      <c r="GX142" s="69"/>
      <c r="GY142" s="69"/>
      <c r="GZ142" s="69"/>
      <c r="HA142" s="69"/>
      <c r="HB142" s="69"/>
      <c r="HC142" s="69"/>
      <c r="HD142" s="69"/>
      <c r="HE142" s="69"/>
      <c r="HF142" s="69"/>
      <c r="HG142" s="69"/>
      <c r="HH142" s="69"/>
      <c r="HI142" s="69"/>
      <c r="HJ142" s="69"/>
      <c r="HK142" s="69"/>
      <c r="HL142" s="69"/>
      <c r="HM142" s="69"/>
      <c r="HN142" s="69"/>
      <c r="HO142" s="69"/>
      <c r="HP142" s="69"/>
      <c r="HQ142" s="69"/>
      <c r="HR142" s="69"/>
      <c r="HS142" s="69"/>
      <c r="HT142" s="69"/>
      <c r="HU142" s="69"/>
      <c r="HV142" s="69"/>
      <c r="HW142" s="69"/>
      <c r="HX142" s="69"/>
      <c r="HY142" s="69"/>
      <c r="HZ142" s="69"/>
      <c r="IA142" s="69"/>
      <c r="IB142" s="69"/>
      <c r="IC142" s="69"/>
      <c r="ID142" s="69"/>
      <c r="IE142" s="69"/>
      <c r="IF142" s="69"/>
      <c r="IG142" s="69"/>
      <c r="IH142" s="69"/>
      <c r="II142" s="69"/>
      <c r="IJ142" s="69"/>
      <c r="IK142" s="69"/>
      <c r="IL142" s="69"/>
      <c r="IM142" s="69"/>
      <c r="IN142" s="69"/>
      <c r="IO142" s="69"/>
      <c r="IP142" s="69"/>
      <c r="IQ142" s="69"/>
      <c r="IR142" s="69"/>
    </row>
    <row r="143" spans="1:252">
      <c r="A143" s="90">
        <v>133</v>
      </c>
      <c r="B143" s="91" t="str">
        <f>'[4]ИТОГ!'!$AP140</f>
        <v>Антонычев Григорий</v>
      </c>
      <c r="C143" s="91">
        <f>'[4]ИТОГ!'!$AQ140</f>
        <v>2004</v>
      </c>
      <c r="D143" s="91" t="str">
        <f>'[4]ИТОГ!'!$AT140</f>
        <v>б/р</v>
      </c>
      <c r="E143" s="91" t="str">
        <f>'[4]ИТОГ!'!$AU140</f>
        <v>м</v>
      </c>
      <c r="F143" s="189">
        <f>'[4]ИТОГ!'!$AX140</f>
        <v>43593</v>
      </c>
      <c r="G143" s="91" t="s">
        <v>255</v>
      </c>
      <c r="H143" s="94" t="s">
        <v>28</v>
      </c>
      <c r="I143" s="91" t="str">
        <f>'[4]ИТОГ!'!$AY140</f>
        <v>ОК!</v>
      </c>
      <c r="J143" s="95"/>
      <c r="K143" s="97"/>
      <c r="L143" s="97"/>
      <c r="M143" s="98"/>
      <c r="N143" s="97"/>
      <c r="O143" s="97"/>
      <c r="P143" s="97"/>
      <c r="Q143" s="97"/>
      <c r="R143" s="97"/>
      <c r="S143" s="97"/>
      <c r="T143" s="99"/>
      <c r="U143" s="99"/>
      <c r="V143" s="97"/>
      <c r="W143" s="108"/>
      <c r="X143" s="108"/>
      <c r="Y143" s="108"/>
      <c r="Z143" s="100"/>
      <c r="AA143" s="100"/>
      <c r="AB143" s="116" t="s">
        <v>256</v>
      </c>
      <c r="AC143" s="100"/>
      <c r="AD143" s="100"/>
      <c r="AE143" s="100"/>
      <c r="AF143" s="100"/>
      <c r="AG143" s="94" t="s">
        <v>331</v>
      </c>
      <c r="AH143" s="94"/>
      <c r="AI143" s="102"/>
      <c r="AJ143" s="103" t="s">
        <v>477</v>
      </c>
      <c r="AK143" s="68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  <c r="BI143" s="69"/>
      <c r="BJ143" s="69"/>
      <c r="BK143" s="69"/>
      <c r="BL143" s="69"/>
      <c r="BM143" s="69"/>
      <c r="BN143" s="69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69"/>
      <c r="BZ143" s="69"/>
      <c r="CA143" s="69"/>
      <c r="CB143" s="69"/>
      <c r="CC143" s="69"/>
      <c r="CD143" s="69"/>
      <c r="CE143" s="69"/>
      <c r="CF143" s="69"/>
      <c r="CG143" s="69"/>
      <c r="CH143" s="69"/>
      <c r="CI143" s="69"/>
      <c r="CJ143" s="69"/>
      <c r="CK143" s="69"/>
      <c r="CL143" s="69"/>
      <c r="CM143" s="69"/>
      <c r="CN143" s="69"/>
      <c r="CO143" s="69"/>
      <c r="CP143" s="69"/>
      <c r="CQ143" s="69"/>
      <c r="CR143" s="69"/>
      <c r="CS143" s="69"/>
      <c r="CT143" s="69"/>
      <c r="CU143" s="69"/>
      <c r="CV143" s="69"/>
      <c r="CW143" s="69"/>
      <c r="CX143" s="69"/>
      <c r="CY143" s="69"/>
      <c r="CZ143" s="69"/>
      <c r="DA143" s="69"/>
      <c r="DB143" s="69"/>
      <c r="DC143" s="69"/>
      <c r="DD143" s="69"/>
      <c r="DE143" s="69"/>
      <c r="DF143" s="69"/>
      <c r="DG143" s="69"/>
      <c r="DH143" s="69"/>
      <c r="DI143" s="69"/>
      <c r="DJ143" s="69"/>
      <c r="DK143" s="69"/>
      <c r="DL143" s="69"/>
      <c r="DM143" s="69"/>
      <c r="DN143" s="69"/>
      <c r="DO143" s="69"/>
      <c r="DP143" s="69"/>
      <c r="DQ143" s="69"/>
      <c r="DR143" s="69"/>
      <c r="DS143" s="69"/>
      <c r="DT143" s="69"/>
      <c r="DU143" s="69"/>
      <c r="DV143" s="69"/>
      <c r="DW143" s="69"/>
      <c r="DX143" s="69"/>
      <c r="DY143" s="69"/>
      <c r="DZ143" s="69"/>
      <c r="EA143" s="69"/>
      <c r="EB143" s="69"/>
      <c r="EC143" s="69"/>
      <c r="ED143" s="69"/>
      <c r="EE143" s="69"/>
      <c r="EF143" s="69"/>
      <c r="EG143" s="69"/>
      <c r="EH143" s="69"/>
      <c r="EI143" s="69"/>
      <c r="EJ143" s="69"/>
      <c r="EK143" s="69"/>
      <c r="EL143" s="69"/>
      <c r="EM143" s="69"/>
      <c r="EN143" s="69"/>
      <c r="EO143" s="69"/>
      <c r="EP143" s="69"/>
      <c r="EQ143" s="69"/>
      <c r="ER143" s="69"/>
      <c r="ES143" s="69"/>
      <c r="ET143" s="69"/>
      <c r="EU143" s="69"/>
      <c r="EV143" s="69"/>
      <c r="EW143" s="69"/>
      <c r="EX143" s="69"/>
      <c r="EY143" s="69"/>
      <c r="EZ143" s="69"/>
      <c r="FA143" s="69"/>
      <c r="FB143" s="69"/>
      <c r="FC143" s="69"/>
      <c r="FD143" s="69"/>
      <c r="FE143" s="69"/>
      <c r="FF143" s="69"/>
      <c r="FG143" s="69"/>
      <c r="FH143" s="69"/>
      <c r="FI143" s="69"/>
      <c r="FJ143" s="69"/>
      <c r="FK143" s="69"/>
      <c r="FL143" s="69"/>
      <c r="FM143" s="69"/>
      <c r="FN143" s="69"/>
      <c r="FO143" s="69"/>
      <c r="FP143" s="69"/>
      <c r="FQ143" s="69"/>
      <c r="FR143" s="69"/>
      <c r="FS143" s="69"/>
      <c r="FT143" s="69"/>
      <c r="FU143" s="69"/>
      <c r="FV143" s="69"/>
      <c r="FW143" s="69"/>
      <c r="FX143" s="69"/>
      <c r="FY143" s="69"/>
      <c r="FZ143" s="69"/>
      <c r="GA143" s="69"/>
      <c r="GB143" s="69"/>
      <c r="GC143" s="69"/>
      <c r="GD143" s="69"/>
      <c r="GE143" s="69"/>
      <c r="GF143" s="69"/>
      <c r="GG143" s="69"/>
      <c r="GH143" s="69"/>
      <c r="GI143" s="69"/>
      <c r="GJ143" s="69"/>
      <c r="GK143" s="69"/>
      <c r="GL143" s="69"/>
      <c r="GM143" s="69"/>
      <c r="GN143" s="69"/>
      <c r="GO143" s="69"/>
      <c r="GP143" s="69"/>
      <c r="GQ143" s="69"/>
      <c r="GR143" s="69"/>
      <c r="GS143" s="69"/>
      <c r="GT143" s="69"/>
      <c r="GU143" s="69"/>
      <c r="GV143" s="69"/>
      <c r="GW143" s="69"/>
      <c r="GX143" s="69"/>
      <c r="GY143" s="69"/>
      <c r="GZ143" s="69"/>
      <c r="HA143" s="69"/>
      <c r="HB143" s="69"/>
      <c r="HC143" s="69"/>
      <c r="HD143" s="69"/>
      <c r="HE143" s="69"/>
      <c r="HF143" s="69"/>
      <c r="HG143" s="69"/>
      <c r="HH143" s="69"/>
      <c r="HI143" s="69"/>
      <c r="HJ143" s="69"/>
      <c r="HK143" s="69"/>
      <c r="HL143" s="69"/>
      <c r="HM143" s="69"/>
      <c r="HN143" s="69"/>
      <c r="HO143" s="69"/>
      <c r="HP143" s="69"/>
      <c r="HQ143" s="69"/>
      <c r="HR143" s="69"/>
      <c r="HS143" s="69"/>
      <c r="HT143" s="69"/>
      <c r="HU143" s="69"/>
      <c r="HV143" s="69"/>
      <c r="HW143" s="69"/>
      <c r="HX143" s="69"/>
      <c r="HY143" s="69"/>
      <c r="HZ143" s="69"/>
      <c r="IA143" s="69"/>
      <c r="IB143" s="69"/>
      <c r="IC143" s="69"/>
      <c r="ID143" s="69"/>
      <c r="IE143" s="69"/>
      <c r="IF143" s="69"/>
      <c r="IG143" s="69"/>
      <c r="IH143" s="69"/>
      <c r="II143" s="69"/>
      <c r="IJ143" s="69"/>
      <c r="IK143" s="69"/>
      <c r="IL143" s="69"/>
      <c r="IM143" s="69"/>
      <c r="IN143" s="69"/>
      <c r="IO143" s="69"/>
      <c r="IP143" s="69"/>
      <c r="IQ143" s="69"/>
      <c r="IR143" s="69"/>
    </row>
    <row r="144" spans="1:252">
      <c r="A144" s="90">
        <v>134</v>
      </c>
      <c r="B144" s="91" t="str">
        <f>'[4]ИТОГ!'!$AP141</f>
        <v xml:space="preserve">Антощенков Василий </v>
      </c>
      <c r="C144" s="91">
        <f>'[4]ИТОГ!'!$AQ141</f>
        <v>0</v>
      </c>
      <c r="D144" s="91" t="str">
        <f>'[4]ИТОГ!'!$AT141</f>
        <v>б/р</v>
      </c>
      <c r="E144" s="91" t="str">
        <f>'[4]ИТОГ!'!$AU141</f>
        <v>м</v>
      </c>
      <c r="F144" s="189">
        <f>'[4]ИТОГ!'!$AX141</f>
        <v>44708</v>
      </c>
      <c r="G144" s="91" t="s">
        <v>255</v>
      </c>
      <c r="H144" s="94" t="s">
        <v>28</v>
      </c>
      <c r="I144" s="91" t="str">
        <f>'[4]ИТОГ!'!$AY141</f>
        <v>НАДО!!!</v>
      </c>
      <c r="J144" s="95"/>
      <c r="K144" s="97"/>
      <c r="L144" s="97"/>
      <c r="M144" s="98"/>
      <c r="N144" s="97"/>
      <c r="O144" s="97"/>
      <c r="P144" s="97"/>
      <c r="Q144" s="97"/>
      <c r="R144" s="97"/>
      <c r="S144" s="97"/>
      <c r="T144" s="99"/>
      <c r="U144" s="99"/>
      <c r="V144" s="97"/>
      <c r="W144" s="108"/>
      <c r="X144" s="108"/>
      <c r="Y144" s="108"/>
      <c r="Z144" s="100"/>
      <c r="AA144" s="100"/>
      <c r="AB144" s="116"/>
      <c r="AC144" s="100"/>
      <c r="AD144" s="100"/>
      <c r="AE144" s="100"/>
      <c r="AF144" s="100"/>
      <c r="AG144" s="94"/>
      <c r="AH144" s="94"/>
      <c r="AI144" s="102"/>
      <c r="AJ144" s="103" t="s">
        <v>478</v>
      </c>
      <c r="AK144" s="68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  <c r="AY144" s="69"/>
      <c r="AZ144" s="69"/>
      <c r="BA144" s="69"/>
      <c r="BB144" s="69"/>
      <c r="BC144" s="69"/>
      <c r="BD144" s="69"/>
      <c r="BE144" s="69"/>
      <c r="BF144" s="69"/>
      <c r="BG144" s="69"/>
      <c r="BH144" s="69"/>
      <c r="BI144" s="69"/>
      <c r="BJ144" s="69"/>
      <c r="BK144" s="69"/>
      <c r="BL144" s="69"/>
      <c r="BM144" s="69"/>
      <c r="BN144" s="69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69"/>
      <c r="BZ144" s="69"/>
      <c r="CA144" s="69"/>
      <c r="CB144" s="69"/>
      <c r="CC144" s="69"/>
      <c r="CD144" s="69"/>
      <c r="CE144" s="69"/>
      <c r="CF144" s="69"/>
      <c r="CG144" s="69"/>
      <c r="CH144" s="69"/>
      <c r="CI144" s="69"/>
      <c r="CJ144" s="69"/>
      <c r="CK144" s="69"/>
      <c r="CL144" s="69"/>
      <c r="CM144" s="69"/>
      <c r="CN144" s="69"/>
      <c r="CO144" s="69"/>
      <c r="CP144" s="69"/>
      <c r="CQ144" s="69"/>
      <c r="CR144" s="69"/>
      <c r="CS144" s="69"/>
      <c r="CT144" s="69"/>
      <c r="CU144" s="69"/>
      <c r="CV144" s="69"/>
      <c r="CW144" s="69"/>
      <c r="CX144" s="69"/>
      <c r="CY144" s="69"/>
      <c r="CZ144" s="69"/>
      <c r="DA144" s="69"/>
      <c r="DB144" s="69"/>
      <c r="DC144" s="69"/>
      <c r="DD144" s="69"/>
      <c r="DE144" s="69"/>
      <c r="DF144" s="69"/>
      <c r="DG144" s="69"/>
      <c r="DH144" s="69"/>
      <c r="DI144" s="69"/>
      <c r="DJ144" s="69"/>
      <c r="DK144" s="69"/>
      <c r="DL144" s="69"/>
      <c r="DM144" s="69"/>
      <c r="DN144" s="69"/>
      <c r="DO144" s="69"/>
      <c r="DP144" s="69"/>
      <c r="DQ144" s="69"/>
      <c r="DR144" s="69"/>
      <c r="DS144" s="69"/>
      <c r="DT144" s="69"/>
      <c r="DU144" s="69"/>
      <c r="DV144" s="69"/>
      <c r="DW144" s="69"/>
      <c r="DX144" s="69"/>
      <c r="DY144" s="69"/>
      <c r="DZ144" s="69"/>
      <c r="EA144" s="69"/>
      <c r="EB144" s="69"/>
      <c r="EC144" s="69"/>
      <c r="ED144" s="69"/>
      <c r="EE144" s="69"/>
      <c r="EF144" s="69"/>
      <c r="EG144" s="69"/>
      <c r="EH144" s="69"/>
      <c r="EI144" s="69"/>
      <c r="EJ144" s="69"/>
      <c r="EK144" s="69"/>
      <c r="EL144" s="69"/>
      <c r="EM144" s="69"/>
      <c r="EN144" s="69"/>
      <c r="EO144" s="69"/>
      <c r="EP144" s="69"/>
      <c r="EQ144" s="69"/>
      <c r="ER144" s="69"/>
      <c r="ES144" s="69"/>
      <c r="ET144" s="69"/>
      <c r="EU144" s="69"/>
      <c r="EV144" s="69"/>
      <c r="EW144" s="69"/>
      <c r="EX144" s="69"/>
      <c r="EY144" s="69"/>
      <c r="EZ144" s="69"/>
      <c r="FA144" s="69"/>
      <c r="FB144" s="69"/>
      <c r="FC144" s="69"/>
      <c r="FD144" s="69"/>
      <c r="FE144" s="69"/>
      <c r="FF144" s="69"/>
      <c r="FG144" s="69"/>
      <c r="FH144" s="69"/>
      <c r="FI144" s="69"/>
      <c r="FJ144" s="69"/>
      <c r="FK144" s="69"/>
      <c r="FL144" s="69"/>
      <c r="FM144" s="69"/>
      <c r="FN144" s="69"/>
      <c r="FO144" s="69"/>
      <c r="FP144" s="69"/>
      <c r="FQ144" s="69"/>
      <c r="FR144" s="69"/>
      <c r="FS144" s="69"/>
      <c r="FT144" s="69"/>
      <c r="FU144" s="69"/>
      <c r="FV144" s="69"/>
      <c r="FW144" s="69"/>
      <c r="FX144" s="69"/>
      <c r="FY144" s="69"/>
      <c r="FZ144" s="69"/>
      <c r="GA144" s="69"/>
      <c r="GB144" s="69"/>
      <c r="GC144" s="69"/>
      <c r="GD144" s="69"/>
      <c r="GE144" s="69"/>
      <c r="GF144" s="69"/>
      <c r="GG144" s="69"/>
      <c r="GH144" s="69"/>
      <c r="GI144" s="69"/>
      <c r="GJ144" s="69"/>
      <c r="GK144" s="69"/>
      <c r="GL144" s="69"/>
      <c r="GM144" s="69"/>
      <c r="GN144" s="69"/>
      <c r="GO144" s="69"/>
      <c r="GP144" s="69"/>
      <c r="GQ144" s="69"/>
      <c r="GR144" s="69"/>
      <c r="GS144" s="69"/>
      <c r="GT144" s="69"/>
      <c r="GU144" s="69"/>
      <c r="GV144" s="69"/>
      <c r="GW144" s="69"/>
      <c r="GX144" s="69"/>
      <c r="GY144" s="69"/>
      <c r="GZ144" s="69"/>
      <c r="HA144" s="69"/>
      <c r="HB144" s="69"/>
      <c r="HC144" s="69"/>
      <c r="HD144" s="69"/>
      <c r="HE144" s="69"/>
      <c r="HF144" s="69"/>
      <c r="HG144" s="69"/>
      <c r="HH144" s="69"/>
      <c r="HI144" s="69"/>
      <c r="HJ144" s="69"/>
      <c r="HK144" s="69"/>
      <c r="HL144" s="69"/>
      <c r="HM144" s="69"/>
      <c r="HN144" s="69"/>
      <c r="HO144" s="69"/>
      <c r="HP144" s="69"/>
      <c r="HQ144" s="69"/>
      <c r="HR144" s="69"/>
      <c r="HS144" s="69"/>
      <c r="HT144" s="69"/>
      <c r="HU144" s="69"/>
      <c r="HV144" s="69"/>
      <c r="HW144" s="69"/>
      <c r="HX144" s="69"/>
      <c r="HY144" s="69"/>
      <c r="HZ144" s="69"/>
      <c r="IA144" s="69"/>
      <c r="IB144" s="69"/>
      <c r="IC144" s="69"/>
      <c r="ID144" s="69"/>
      <c r="IE144" s="69"/>
      <c r="IF144" s="69"/>
      <c r="IG144" s="69"/>
      <c r="IH144" s="69"/>
      <c r="II144" s="69"/>
      <c r="IJ144" s="69"/>
      <c r="IK144" s="69"/>
      <c r="IL144" s="69"/>
      <c r="IM144" s="69"/>
      <c r="IN144" s="69"/>
      <c r="IO144" s="69"/>
      <c r="IP144" s="69"/>
      <c r="IQ144" s="69"/>
      <c r="IR144" s="69"/>
    </row>
    <row r="145" spans="1:252">
      <c r="A145" s="90">
        <v>135</v>
      </c>
      <c r="B145" s="91" t="str">
        <f>'[4]ИТОГ!'!$AP142</f>
        <v>Ануков Иван</v>
      </c>
      <c r="C145" s="91">
        <f>'[4]ИТОГ!'!$AQ142</f>
        <v>2011</v>
      </c>
      <c r="D145" s="91" t="str">
        <f>'[4]ИТОГ!'!$AT142</f>
        <v>1ю</v>
      </c>
      <c r="E145" s="91" t="str">
        <f>'[4]ИТОГ!'!$AU142</f>
        <v>м</v>
      </c>
      <c r="F145" s="189">
        <f>'[4]ИТОГ!'!$AX142</f>
        <v>45591</v>
      </c>
      <c r="G145" s="91" t="s">
        <v>255</v>
      </c>
      <c r="H145" s="94" t="s">
        <v>28</v>
      </c>
      <c r="I145" s="91" t="str">
        <f>'[4]ИТОГ!'!$AY142</f>
        <v>ОК!</v>
      </c>
      <c r="J145" s="95"/>
      <c r="K145" s="127"/>
      <c r="L145" s="97"/>
      <c r="M145" s="128"/>
      <c r="N145" s="129"/>
      <c r="O145" s="97"/>
      <c r="P145" s="97"/>
      <c r="Q145" s="97"/>
      <c r="R145" s="129"/>
      <c r="S145" s="129"/>
      <c r="T145" s="130"/>
      <c r="U145" s="99"/>
      <c r="V145" s="108" t="s">
        <v>256</v>
      </c>
      <c r="W145" s="100"/>
      <c r="X145" s="100"/>
      <c r="Y145" s="100"/>
      <c r="Z145" s="100"/>
      <c r="AA145" s="100"/>
      <c r="AB145" s="102" t="s">
        <v>256</v>
      </c>
      <c r="AC145" s="102"/>
      <c r="AD145" s="102"/>
      <c r="AE145" s="102"/>
      <c r="AF145" s="102" t="s">
        <v>256</v>
      </c>
      <c r="AG145" s="94" t="s">
        <v>321</v>
      </c>
      <c r="AH145" s="101" t="s">
        <v>366</v>
      </c>
      <c r="AI145" s="102"/>
      <c r="AJ145" s="103" t="s">
        <v>479</v>
      </c>
      <c r="AK145" s="68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  <c r="BM145" s="69"/>
      <c r="BN145" s="69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69"/>
      <c r="BZ145" s="69"/>
      <c r="CA145" s="69"/>
      <c r="CB145" s="69"/>
      <c r="CC145" s="69"/>
      <c r="CD145" s="69"/>
      <c r="CE145" s="69"/>
      <c r="CF145" s="69"/>
      <c r="CG145" s="69"/>
      <c r="CH145" s="69"/>
      <c r="CI145" s="69"/>
      <c r="CJ145" s="69"/>
      <c r="CK145" s="69"/>
      <c r="CL145" s="69"/>
      <c r="CM145" s="69"/>
      <c r="CN145" s="69"/>
      <c r="CO145" s="69"/>
      <c r="CP145" s="69"/>
      <c r="CQ145" s="69"/>
      <c r="CR145" s="69"/>
      <c r="CS145" s="69"/>
      <c r="CT145" s="69"/>
      <c r="CU145" s="69"/>
      <c r="CV145" s="69"/>
      <c r="CW145" s="69"/>
      <c r="CX145" s="69"/>
      <c r="CY145" s="69"/>
      <c r="CZ145" s="69"/>
      <c r="DA145" s="69"/>
      <c r="DB145" s="69"/>
      <c r="DC145" s="69"/>
      <c r="DD145" s="69"/>
      <c r="DE145" s="69"/>
      <c r="DF145" s="69"/>
      <c r="DG145" s="69"/>
      <c r="DH145" s="69"/>
      <c r="DI145" s="69"/>
      <c r="DJ145" s="69"/>
      <c r="DK145" s="69"/>
      <c r="DL145" s="69"/>
      <c r="DM145" s="69"/>
      <c r="DN145" s="69"/>
      <c r="DO145" s="69"/>
      <c r="DP145" s="69"/>
      <c r="DQ145" s="69"/>
      <c r="DR145" s="69"/>
      <c r="DS145" s="69"/>
      <c r="DT145" s="69"/>
      <c r="DU145" s="69"/>
      <c r="DV145" s="69"/>
      <c r="DW145" s="69"/>
      <c r="DX145" s="69"/>
      <c r="DY145" s="69"/>
      <c r="DZ145" s="69"/>
      <c r="EA145" s="69"/>
      <c r="EB145" s="69"/>
      <c r="EC145" s="69"/>
      <c r="ED145" s="69"/>
      <c r="EE145" s="69"/>
      <c r="EF145" s="69"/>
      <c r="EG145" s="69"/>
      <c r="EH145" s="69"/>
      <c r="EI145" s="69"/>
      <c r="EJ145" s="69"/>
      <c r="EK145" s="69"/>
      <c r="EL145" s="69"/>
      <c r="EM145" s="69"/>
      <c r="EN145" s="69"/>
      <c r="EO145" s="69"/>
      <c r="EP145" s="69"/>
      <c r="EQ145" s="69"/>
      <c r="ER145" s="69"/>
      <c r="ES145" s="69"/>
      <c r="ET145" s="69"/>
      <c r="EU145" s="69"/>
      <c r="EV145" s="69"/>
      <c r="EW145" s="69"/>
      <c r="EX145" s="69"/>
      <c r="EY145" s="69"/>
      <c r="EZ145" s="69"/>
      <c r="FA145" s="69"/>
      <c r="FB145" s="69"/>
      <c r="FC145" s="69"/>
      <c r="FD145" s="69"/>
      <c r="FE145" s="69"/>
      <c r="FF145" s="69"/>
      <c r="FG145" s="69"/>
      <c r="FH145" s="69"/>
      <c r="FI145" s="69"/>
      <c r="FJ145" s="69"/>
      <c r="FK145" s="69"/>
      <c r="FL145" s="69"/>
      <c r="FM145" s="69"/>
      <c r="FN145" s="69"/>
      <c r="FO145" s="69"/>
      <c r="FP145" s="69"/>
      <c r="FQ145" s="69"/>
      <c r="FR145" s="69"/>
      <c r="FS145" s="69"/>
      <c r="FT145" s="69"/>
      <c r="FU145" s="69"/>
      <c r="FV145" s="69"/>
      <c r="FW145" s="69"/>
      <c r="FX145" s="69"/>
      <c r="FY145" s="69"/>
      <c r="FZ145" s="69"/>
      <c r="GA145" s="69"/>
      <c r="GB145" s="69"/>
      <c r="GC145" s="69"/>
      <c r="GD145" s="69"/>
      <c r="GE145" s="69"/>
      <c r="GF145" s="69"/>
      <c r="GG145" s="69"/>
      <c r="GH145" s="69"/>
      <c r="GI145" s="69"/>
      <c r="GJ145" s="69"/>
      <c r="GK145" s="69"/>
      <c r="GL145" s="69"/>
      <c r="GM145" s="69"/>
      <c r="GN145" s="69"/>
      <c r="GO145" s="69"/>
      <c r="GP145" s="69"/>
      <c r="GQ145" s="69"/>
      <c r="GR145" s="69"/>
      <c r="GS145" s="69"/>
      <c r="GT145" s="69"/>
      <c r="GU145" s="69"/>
      <c r="GV145" s="69"/>
      <c r="GW145" s="69"/>
      <c r="GX145" s="69"/>
      <c r="GY145" s="69"/>
      <c r="GZ145" s="69"/>
      <c r="HA145" s="69"/>
      <c r="HB145" s="69"/>
      <c r="HC145" s="69"/>
      <c r="HD145" s="69"/>
      <c r="HE145" s="69"/>
      <c r="HF145" s="69"/>
      <c r="HG145" s="69"/>
      <c r="HH145" s="69"/>
      <c r="HI145" s="69"/>
      <c r="HJ145" s="69"/>
      <c r="HK145" s="69"/>
      <c r="HL145" s="69"/>
      <c r="HM145" s="69"/>
      <c r="HN145" s="69"/>
      <c r="HO145" s="69"/>
      <c r="HP145" s="69"/>
      <c r="HQ145" s="69"/>
      <c r="HR145" s="69"/>
      <c r="HS145" s="69"/>
      <c r="HT145" s="69"/>
      <c r="HU145" s="69"/>
      <c r="HV145" s="69"/>
      <c r="HW145" s="69"/>
      <c r="HX145" s="69"/>
      <c r="HY145" s="69"/>
      <c r="HZ145" s="69"/>
      <c r="IA145" s="69"/>
      <c r="IB145" s="69"/>
      <c r="IC145" s="69"/>
      <c r="ID145" s="69"/>
      <c r="IE145" s="69"/>
      <c r="IF145" s="69"/>
      <c r="IG145" s="69"/>
      <c r="IH145" s="69"/>
      <c r="II145" s="69"/>
      <c r="IJ145" s="69"/>
      <c r="IK145" s="69"/>
      <c r="IL145" s="69"/>
      <c r="IM145" s="69"/>
      <c r="IN145" s="69"/>
      <c r="IO145" s="69"/>
      <c r="IP145" s="69"/>
      <c r="IQ145" s="69"/>
      <c r="IR145" s="69"/>
    </row>
    <row r="146" spans="1:252">
      <c r="A146" s="90">
        <v>136</v>
      </c>
      <c r="B146" s="91" t="str">
        <f>'[4]ИТОГ!'!$AP143</f>
        <v>Ануков Пётр</v>
      </c>
      <c r="C146" s="91">
        <f>'[4]ИТОГ!'!$AQ143</f>
        <v>2013</v>
      </c>
      <c r="D146" s="91" t="str">
        <f>'[4]ИТОГ!'!$AT143</f>
        <v>1ю</v>
      </c>
      <c r="E146" s="91" t="str">
        <f>'[4]ИТОГ!'!$AU143</f>
        <v>м</v>
      </c>
      <c r="F146" s="189">
        <f>'[4]ИТОГ!'!$AX143</f>
        <v>45786</v>
      </c>
      <c r="G146" s="91" t="s">
        <v>255</v>
      </c>
      <c r="H146" s="94" t="s">
        <v>28</v>
      </c>
      <c r="I146" s="91" t="str">
        <f>'[4]ИТОГ!'!$AY143</f>
        <v>ОК!</v>
      </c>
      <c r="J146" s="95"/>
      <c r="K146" s="99"/>
      <c r="L146" s="97"/>
      <c r="M146" s="98"/>
      <c r="N146" s="99"/>
      <c r="O146" s="97"/>
      <c r="P146" s="97"/>
      <c r="Q146" s="97"/>
      <c r="R146" s="97"/>
      <c r="S146" s="97"/>
      <c r="T146" s="99" t="s">
        <v>256</v>
      </c>
      <c r="U146" s="99" t="s">
        <v>11</v>
      </c>
      <c r="V146" s="97"/>
      <c r="W146" s="100"/>
      <c r="X146" s="100" t="s">
        <v>11</v>
      </c>
      <c r="Y146" s="100"/>
      <c r="Z146" s="100"/>
      <c r="AA146" s="100"/>
      <c r="AB146" s="100" t="s">
        <v>256</v>
      </c>
      <c r="AC146" s="100"/>
      <c r="AD146" s="100" t="s">
        <v>13</v>
      </c>
      <c r="AE146" s="100" t="s">
        <v>13</v>
      </c>
      <c r="AF146" s="100"/>
      <c r="AG146" s="94" t="s">
        <v>331</v>
      </c>
      <c r="AH146" s="101"/>
      <c r="AI146" s="100"/>
      <c r="AJ146" s="103" t="s">
        <v>480</v>
      </c>
      <c r="AK146" s="68"/>
      <c r="AL146" s="69"/>
      <c r="AM146" s="69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  <c r="BM146" s="68"/>
      <c r="BN146" s="68"/>
      <c r="BO146" s="68"/>
      <c r="BP146" s="68"/>
      <c r="BQ146" s="68"/>
      <c r="BR146" s="68"/>
      <c r="BS146" s="68"/>
      <c r="BT146" s="68"/>
      <c r="BU146" s="68"/>
      <c r="BV146" s="68"/>
      <c r="BW146" s="68"/>
      <c r="BX146" s="68"/>
      <c r="BY146" s="68"/>
      <c r="BZ146" s="68"/>
      <c r="CA146" s="68"/>
      <c r="CB146" s="68"/>
      <c r="CC146" s="68"/>
      <c r="CD146" s="68"/>
      <c r="CE146" s="68"/>
      <c r="CF146" s="68"/>
      <c r="CG146" s="68"/>
      <c r="CH146" s="68"/>
      <c r="CI146" s="68"/>
      <c r="CJ146" s="68"/>
      <c r="CK146" s="68"/>
      <c r="CL146" s="68"/>
      <c r="CM146" s="68"/>
      <c r="CN146" s="68"/>
      <c r="CO146" s="68"/>
      <c r="CP146" s="68"/>
      <c r="CQ146" s="68"/>
      <c r="CR146" s="68"/>
      <c r="CS146" s="68"/>
      <c r="CT146" s="68"/>
      <c r="CU146" s="68"/>
      <c r="CV146" s="68"/>
      <c r="CW146" s="68"/>
      <c r="CX146" s="68"/>
      <c r="CY146" s="68"/>
      <c r="CZ146" s="68"/>
      <c r="DA146" s="68"/>
      <c r="DB146" s="68"/>
      <c r="DC146" s="68"/>
      <c r="DD146" s="68"/>
      <c r="DE146" s="68"/>
      <c r="DF146" s="68"/>
      <c r="DG146" s="68"/>
      <c r="DH146" s="68"/>
      <c r="DI146" s="68"/>
      <c r="DJ146" s="68"/>
      <c r="DK146" s="68"/>
      <c r="DL146" s="68"/>
      <c r="DM146" s="68"/>
      <c r="DN146" s="68"/>
      <c r="DO146" s="68"/>
      <c r="DP146" s="68"/>
      <c r="DQ146" s="68"/>
      <c r="DR146" s="68"/>
      <c r="DS146" s="68"/>
      <c r="DT146" s="68"/>
      <c r="DU146" s="68"/>
      <c r="DV146" s="68"/>
      <c r="DW146" s="68"/>
      <c r="DX146" s="68"/>
      <c r="DY146" s="68"/>
      <c r="DZ146" s="68"/>
      <c r="EA146" s="68"/>
      <c r="EB146" s="68"/>
      <c r="EC146" s="68"/>
      <c r="ED146" s="68"/>
      <c r="EE146" s="68"/>
      <c r="EF146" s="68"/>
      <c r="EG146" s="68"/>
      <c r="EH146" s="68"/>
      <c r="EI146" s="68"/>
      <c r="EJ146" s="68"/>
      <c r="EK146" s="68"/>
      <c r="EL146" s="68"/>
      <c r="EM146" s="68"/>
      <c r="EN146" s="68"/>
      <c r="EO146" s="68"/>
      <c r="EP146" s="68"/>
      <c r="EQ146" s="68"/>
      <c r="ER146" s="68"/>
      <c r="ES146" s="68"/>
      <c r="ET146" s="68"/>
      <c r="EU146" s="68"/>
      <c r="EV146" s="68"/>
      <c r="EW146" s="68"/>
      <c r="EX146" s="68"/>
      <c r="EY146" s="68"/>
      <c r="EZ146" s="68"/>
      <c r="FA146" s="68"/>
      <c r="FB146" s="68"/>
      <c r="FC146" s="68"/>
      <c r="FD146" s="68"/>
      <c r="FE146" s="68"/>
      <c r="FF146" s="68"/>
      <c r="FG146" s="68"/>
      <c r="FH146" s="68"/>
      <c r="FI146" s="68"/>
      <c r="FJ146" s="68"/>
      <c r="FK146" s="68"/>
      <c r="FL146" s="68"/>
      <c r="FM146" s="68"/>
      <c r="FN146" s="68"/>
      <c r="FO146" s="68"/>
      <c r="FP146" s="68"/>
      <c r="FQ146" s="68"/>
      <c r="FR146" s="68"/>
      <c r="FS146" s="68"/>
      <c r="FT146" s="68"/>
      <c r="FU146" s="68"/>
      <c r="FV146" s="68"/>
      <c r="FW146" s="68"/>
      <c r="FX146" s="68"/>
      <c r="FY146" s="68"/>
      <c r="FZ146" s="68"/>
      <c r="GA146" s="68"/>
      <c r="GB146" s="68"/>
      <c r="GC146" s="68"/>
      <c r="GD146" s="68"/>
      <c r="GE146" s="68"/>
      <c r="GF146" s="68"/>
      <c r="GG146" s="68"/>
      <c r="GH146" s="68"/>
      <c r="GI146" s="68"/>
      <c r="GJ146" s="68"/>
      <c r="GK146" s="68"/>
      <c r="GL146" s="68"/>
      <c r="GM146" s="68"/>
      <c r="GN146" s="68"/>
      <c r="GO146" s="68"/>
      <c r="GP146" s="68"/>
      <c r="GQ146" s="68"/>
      <c r="GR146" s="68"/>
      <c r="GS146" s="68"/>
      <c r="GT146" s="68"/>
      <c r="GU146" s="68"/>
      <c r="GV146" s="68"/>
      <c r="GW146" s="68"/>
      <c r="GX146" s="68"/>
      <c r="GY146" s="68"/>
      <c r="GZ146" s="68"/>
      <c r="HA146" s="68"/>
      <c r="HB146" s="68"/>
      <c r="HC146" s="68"/>
      <c r="HD146" s="68"/>
      <c r="HE146" s="68"/>
      <c r="HF146" s="68"/>
      <c r="HG146" s="68"/>
      <c r="HH146" s="68"/>
      <c r="HI146" s="68"/>
      <c r="HJ146" s="68"/>
      <c r="HK146" s="68"/>
      <c r="HL146" s="68"/>
      <c r="HM146" s="68"/>
      <c r="HN146" s="68"/>
      <c r="HO146" s="68"/>
      <c r="HP146" s="68"/>
      <c r="HQ146" s="68"/>
      <c r="HR146" s="68"/>
      <c r="HS146" s="68"/>
      <c r="HT146" s="68"/>
      <c r="HU146" s="68"/>
      <c r="HV146" s="68"/>
      <c r="HW146" s="68"/>
      <c r="HX146" s="68"/>
      <c r="HY146" s="68"/>
      <c r="HZ146" s="68"/>
      <c r="IA146" s="68"/>
      <c r="IB146" s="68"/>
      <c r="IC146" s="68"/>
      <c r="ID146" s="68"/>
      <c r="IE146" s="68"/>
      <c r="IF146" s="68"/>
      <c r="IG146" s="68"/>
      <c r="IH146" s="68"/>
      <c r="II146" s="68"/>
      <c r="IJ146" s="68"/>
      <c r="IK146" s="68"/>
      <c r="IL146" s="68"/>
      <c r="IM146" s="68"/>
      <c r="IN146" s="68"/>
      <c r="IO146" s="68"/>
      <c r="IP146" s="68"/>
      <c r="IQ146" s="68"/>
      <c r="IR146" s="68"/>
    </row>
    <row r="147" spans="1:252">
      <c r="A147" s="90">
        <v>137</v>
      </c>
      <c r="B147" s="91" t="str">
        <f>'[4]ИТОГ!'!$AP144</f>
        <v>Ануфриев Дмитрий</v>
      </c>
      <c r="C147" s="91">
        <f>'[4]ИТОГ!'!$AQ144</f>
        <v>2001</v>
      </c>
      <c r="D147" s="91" t="str">
        <f>'[4]ИТОГ!'!$AT144</f>
        <v>б/р</v>
      </c>
      <c r="E147" s="91" t="str">
        <f>'[4]ИТОГ!'!$AU144</f>
        <v>м</v>
      </c>
      <c r="F147" s="189">
        <f>'[4]ИТОГ!'!$AX144</f>
        <v>42869</v>
      </c>
      <c r="G147" s="91" t="s">
        <v>255</v>
      </c>
      <c r="H147" s="94" t="s">
        <v>28</v>
      </c>
      <c r="I147" s="91" t="str">
        <f>'[4]ИТОГ!'!$AY144</f>
        <v>ОК!</v>
      </c>
      <c r="J147" s="95"/>
      <c r="K147" s="104"/>
      <c r="L147" s="97"/>
      <c r="M147" s="105"/>
      <c r="N147" s="104"/>
      <c r="O147" s="97"/>
      <c r="P147" s="97"/>
      <c r="Q147" s="97"/>
      <c r="R147" s="104"/>
      <c r="S147" s="104"/>
      <c r="T147" s="106"/>
      <c r="U147" s="99"/>
      <c r="V147" s="104"/>
      <c r="W147" s="100"/>
      <c r="X147" s="100"/>
      <c r="Y147" s="100"/>
      <c r="Z147" s="100"/>
      <c r="AA147" s="100"/>
      <c r="AB147" s="100"/>
      <c r="AC147" s="100"/>
      <c r="AD147" s="100"/>
      <c r="AE147" s="100"/>
      <c r="AF147" s="100"/>
      <c r="AG147" s="94" t="s">
        <v>287</v>
      </c>
      <c r="AH147" s="101" t="s">
        <v>396</v>
      </c>
      <c r="AI147" s="100"/>
      <c r="AJ147" s="103" t="s">
        <v>481</v>
      </c>
      <c r="AK147" s="68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  <c r="AY147" s="69"/>
      <c r="AZ147" s="69"/>
      <c r="BA147" s="69"/>
      <c r="BB147" s="69"/>
      <c r="BC147" s="69"/>
      <c r="BD147" s="69"/>
      <c r="BE147" s="69"/>
      <c r="BF147" s="69"/>
      <c r="BG147" s="69"/>
      <c r="BH147" s="69"/>
      <c r="BI147" s="69"/>
      <c r="BJ147" s="69"/>
      <c r="BK147" s="69"/>
      <c r="BL147" s="69"/>
      <c r="BM147" s="69"/>
      <c r="BN147" s="69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69"/>
      <c r="BZ147" s="69"/>
      <c r="CA147" s="69"/>
      <c r="CB147" s="69"/>
      <c r="CC147" s="69"/>
      <c r="CD147" s="69"/>
      <c r="CE147" s="69"/>
      <c r="CF147" s="69"/>
      <c r="CG147" s="69"/>
      <c r="CH147" s="69"/>
      <c r="CI147" s="69"/>
      <c r="CJ147" s="69"/>
      <c r="CK147" s="69"/>
      <c r="CL147" s="69"/>
      <c r="CM147" s="69"/>
      <c r="CN147" s="69"/>
      <c r="CO147" s="69"/>
      <c r="CP147" s="69"/>
      <c r="CQ147" s="69"/>
      <c r="CR147" s="69"/>
      <c r="CS147" s="69"/>
      <c r="CT147" s="69"/>
      <c r="CU147" s="69"/>
      <c r="CV147" s="69"/>
      <c r="CW147" s="69"/>
      <c r="CX147" s="69"/>
      <c r="CY147" s="69"/>
      <c r="CZ147" s="69"/>
      <c r="DA147" s="69"/>
      <c r="DB147" s="69"/>
      <c r="DC147" s="69"/>
      <c r="DD147" s="69"/>
      <c r="DE147" s="69"/>
      <c r="DF147" s="69"/>
      <c r="DG147" s="69"/>
      <c r="DH147" s="69"/>
      <c r="DI147" s="69"/>
      <c r="DJ147" s="69"/>
      <c r="DK147" s="69"/>
      <c r="DL147" s="69"/>
      <c r="DM147" s="69"/>
      <c r="DN147" s="69"/>
      <c r="DO147" s="69"/>
      <c r="DP147" s="69"/>
      <c r="DQ147" s="69"/>
      <c r="DR147" s="69"/>
      <c r="DS147" s="69"/>
      <c r="DT147" s="69"/>
      <c r="DU147" s="69"/>
      <c r="DV147" s="69"/>
      <c r="DW147" s="69"/>
      <c r="DX147" s="69"/>
      <c r="DY147" s="69"/>
      <c r="DZ147" s="69"/>
      <c r="EA147" s="69"/>
      <c r="EB147" s="69"/>
      <c r="EC147" s="69"/>
      <c r="ED147" s="69"/>
      <c r="EE147" s="69"/>
      <c r="EF147" s="69"/>
      <c r="EG147" s="69"/>
      <c r="EH147" s="69"/>
      <c r="EI147" s="69"/>
      <c r="EJ147" s="69"/>
      <c r="EK147" s="69"/>
      <c r="EL147" s="69"/>
      <c r="EM147" s="69"/>
      <c r="EN147" s="69"/>
      <c r="EO147" s="69"/>
      <c r="EP147" s="69"/>
      <c r="EQ147" s="69"/>
      <c r="ER147" s="69"/>
      <c r="ES147" s="69"/>
      <c r="ET147" s="69"/>
      <c r="EU147" s="69"/>
      <c r="EV147" s="69"/>
      <c r="EW147" s="69"/>
      <c r="EX147" s="69"/>
      <c r="EY147" s="69"/>
      <c r="EZ147" s="69"/>
      <c r="FA147" s="69"/>
      <c r="FB147" s="69"/>
      <c r="FC147" s="69"/>
      <c r="FD147" s="69"/>
      <c r="FE147" s="69"/>
      <c r="FF147" s="69"/>
      <c r="FG147" s="69"/>
      <c r="FH147" s="69"/>
      <c r="FI147" s="69"/>
      <c r="FJ147" s="69"/>
      <c r="FK147" s="69"/>
      <c r="FL147" s="69"/>
      <c r="FM147" s="69"/>
      <c r="FN147" s="69"/>
      <c r="FO147" s="69"/>
      <c r="FP147" s="69"/>
      <c r="FQ147" s="69"/>
      <c r="FR147" s="69"/>
      <c r="FS147" s="69"/>
      <c r="FT147" s="69"/>
      <c r="FU147" s="69"/>
      <c r="FV147" s="69"/>
      <c r="FW147" s="69"/>
      <c r="FX147" s="69"/>
      <c r="FY147" s="69"/>
      <c r="FZ147" s="69"/>
      <c r="GA147" s="69"/>
      <c r="GB147" s="69"/>
      <c r="GC147" s="69"/>
      <c r="GD147" s="69"/>
      <c r="GE147" s="69"/>
      <c r="GF147" s="69"/>
      <c r="GG147" s="69"/>
      <c r="GH147" s="69"/>
      <c r="GI147" s="69"/>
      <c r="GJ147" s="69"/>
      <c r="GK147" s="69"/>
      <c r="GL147" s="69"/>
      <c r="GM147" s="69"/>
      <c r="GN147" s="69"/>
      <c r="GO147" s="69"/>
      <c r="GP147" s="69"/>
      <c r="GQ147" s="69"/>
      <c r="GR147" s="69"/>
      <c r="GS147" s="69"/>
      <c r="GT147" s="69"/>
      <c r="GU147" s="69"/>
      <c r="GV147" s="69"/>
      <c r="GW147" s="69"/>
      <c r="GX147" s="69"/>
      <c r="GY147" s="69"/>
      <c r="GZ147" s="69"/>
      <c r="HA147" s="69"/>
      <c r="HB147" s="69"/>
      <c r="HC147" s="69"/>
      <c r="HD147" s="69"/>
      <c r="HE147" s="69"/>
      <c r="HF147" s="69"/>
      <c r="HG147" s="69"/>
      <c r="HH147" s="69"/>
      <c r="HI147" s="69"/>
      <c r="HJ147" s="69"/>
      <c r="HK147" s="69"/>
      <c r="HL147" s="69"/>
      <c r="HM147" s="69"/>
      <c r="HN147" s="69"/>
      <c r="HO147" s="69"/>
      <c r="HP147" s="69"/>
      <c r="HQ147" s="69"/>
      <c r="HR147" s="69"/>
      <c r="HS147" s="69"/>
      <c r="HT147" s="69"/>
      <c r="HU147" s="69"/>
      <c r="HV147" s="69"/>
      <c r="HW147" s="69"/>
      <c r="HX147" s="69"/>
      <c r="HY147" s="69"/>
      <c r="HZ147" s="69"/>
      <c r="IA147" s="69"/>
      <c r="IB147" s="69"/>
      <c r="IC147" s="69"/>
      <c r="ID147" s="69"/>
      <c r="IE147" s="69"/>
      <c r="IF147" s="69"/>
      <c r="IG147" s="69"/>
      <c r="IH147" s="69"/>
      <c r="II147" s="69"/>
      <c r="IJ147" s="69"/>
      <c r="IK147" s="69"/>
      <c r="IL147" s="69"/>
      <c r="IM147" s="69"/>
      <c r="IN147" s="69"/>
      <c r="IO147" s="69"/>
      <c r="IP147" s="69"/>
      <c r="IQ147" s="69"/>
      <c r="IR147" s="69"/>
    </row>
    <row r="148" spans="1:252" s="109" customFormat="1">
      <c r="A148" s="90">
        <v>138</v>
      </c>
      <c r="B148" s="91" t="str">
        <f>'[4]ИТОГ!'!$AP145</f>
        <v xml:space="preserve">Анухина Александра </v>
      </c>
      <c r="C148" s="91">
        <f>'[4]ИТОГ!'!$AQ145</f>
        <v>0</v>
      </c>
      <c r="D148" s="91" t="str">
        <f>'[4]ИТОГ!'!$AT145</f>
        <v>б/р</v>
      </c>
      <c r="E148" s="91" t="str">
        <f>'[4]ИТОГ!'!$AU145</f>
        <v>ж</v>
      </c>
      <c r="F148" s="189">
        <f>'[4]ИТОГ!'!$AX145</f>
        <v>44708</v>
      </c>
      <c r="G148" s="91" t="s">
        <v>255</v>
      </c>
      <c r="H148" s="94" t="s">
        <v>28</v>
      </c>
      <c r="I148" s="91" t="str">
        <f>'[4]ИТОГ!'!$AY145</f>
        <v>НАДО!!!</v>
      </c>
      <c r="J148" s="95"/>
      <c r="K148" s="121"/>
      <c r="L148" s="97" t="s">
        <v>256</v>
      </c>
      <c r="M148" s="114"/>
      <c r="N148" s="121"/>
      <c r="O148" s="97" t="s">
        <v>15</v>
      </c>
      <c r="P148" s="97" t="s">
        <v>15</v>
      </c>
      <c r="Q148" s="97" t="s">
        <v>256</v>
      </c>
      <c r="R148" s="115" t="s">
        <v>13</v>
      </c>
      <c r="S148" s="115"/>
      <c r="T148" s="113" t="s">
        <v>256</v>
      </c>
      <c r="U148" s="99"/>
      <c r="V148" s="115"/>
      <c r="W148" s="108" t="s">
        <v>256</v>
      </c>
      <c r="X148" s="100" t="s">
        <v>11</v>
      </c>
      <c r="Y148" s="108"/>
      <c r="Z148" s="100"/>
      <c r="AA148" s="100" t="s">
        <v>256</v>
      </c>
      <c r="AB148" s="100" t="s">
        <v>11</v>
      </c>
      <c r="AC148" s="108"/>
      <c r="AD148" s="108"/>
      <c r="AE148" s="108"/>
      <c r="AF148" s="108"/>
      <c r="AG148" s="94" t="s">
        <v>359</v>
      </c>
      <c r="AH148" s="101"/>
      <c r="AI148" s="100"/>
      <c r="AJ148" s="103" t="s">
        <v>482</v>
      </c>
      <c r="AK148" s="68"/>
      <c r="AL148" s="68"/>
      <c r="AM148" s="68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  <c r="AX148" s="69"/>
      <c r="AY148" s="69"/>
      <c r="AZ148" s="69"/>
      <c r="BA148" s="69"/>
      <c r="BB148" s="69"/>
      <c r="BC148" s="69"/>
      <c r="BD148" s="69"/>
      <c r="BE148" s="69"/>
      <c r="BF148" s="69"/>
      <c r="BG148" s="69"/>
      <c r="BH148" s="69"/>
      <c r="BI148" s="69"/>
      <c r="BJ148" s="69"/>
      <c r="BK148" s="69"/>
      <c r="BL148" s="69"/>
      <c r="BM148" s="69"/>
      <c r="BN148" s="69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69"/>
      <c r="BZ148" s="69"/>
      <c r="CA148" s="69"/>
      <c r="CB148" s="69"/>
      <c r="CC148" s="69"/>
      <c r="CD148" s="69"/>
      <c r="CE148" s="69"/>
      <c r="CF148" s="69"/>
      <c r="CG148" s="69"/>
      <c r="CH148" s="69"/>
      <c r="CI148" s="69"/>
      <c r="CJ148" s="69"/>
      <c r="CK148" s="69"/>
      <c r="CL148" s="69"/>
      <c r="CM148" s="69"/>
      <c r="CN148" s="69"/>
      <c r="CO148" s="69"/>
      <c r="CP148" s="69"/>
      <c r="CQ148" s="69"/>
      <c r="CR148" s="69"/>
      <c r="CS148" s="69"/>
      <c r="CT148" s="69"/>
      <c r="CU148" s="69"/>
      <c r="CV148" s="69"/>
      <c r="CW148" s="69"/>
      <c r="CX148" s="69"/>
      <c r="CY148" s="69"/>
      <c r="CZ148" s="69"/>
      <c r="DA148" s="69"/>
      <c r="DB148" s="69"/>
      <c r="DC148" s="69"/>
      <c r="DD148" s="69"/>
      <c r="DE148" s="69"/>
      <c r="DF148" s="69"/>
      <c r="DG148" s="69"/>
      <c r="DH148" s="69"/>
      <c r="DI148" s="69"/>
      <c r="DJ148" s="69"/>
      <c r="DK148" s="69"/>
      <c r="DL148" s="69"/>
      <c r="DM148" s="69"/>
      <c r="DN148" s="69"/>
      <c r="DO148" s="69"/>
      <c r="DP148" s="69"/>
      <c r="DQ148" s="69"/>
      <c r="DR148" s="69"/>
      <c r="DS148" s="69"/>
      <c r="DT148" s="69"/>
      <c r="DU148" s="69"/>
      <c r="DV148" s="69"/>
      <c r="DW148" s="69"/>
      <c r="DX148" s="69"/>
      <c r="DY148" s="69"/>
      <c r="DZ148" s="69"/>
      <c r="EA148" s="69"/>
      <c r="EB148" s="69"/>
      <c r="EC148" s="69"/>
      <c r="ED148" s="69"/>
      <c r="EE148" s="69"/>
      <c r="EF148" s="69"/>
      <c r="EG148" s="69"/>
      <c r="EH148" s="69"/>
      <c r="EI148" s="69"/>
      <c r="EJ148" s="69"/>
      <c r="EK148" s="69"/>
      <c r="EL148" s="69"/>
      <c r="EM148" s="69"/>
      <c r="EN148" s="69"/>
      <c r="EO148" s="69"/>
      <c r="EP148" s="69"/>
      <c r="EQ148" s="69"/>
      <c r="ER148" s="69"/>
      <c r="ES148" s="69"/>
      <c r="ET148" s="69"/>
      <c r="EU148" s="69"/>
      <c r="EV148" s="69"/>
      <c r="EW148" s="69"/>
      <c r="EX148" s="69"/>
      <c r="EY148" s="69"/>
      <c r="EZ148" s="69"/>
      <c r="FA148" s="69"/>
      <c r="FB148" s="69"/>
      <c r="FC148" s="69"/>
      <c r="FD148" s="69"/>
      <c r="FE148" s="69"/>
      <c r="FF148" s="69"/>
      <c r="FG148" s="69"/>
      <c r="FH148" s="69"/>
      <c r="FI148" s="69"/>
      <c r="FJ148" s="69"/>
      <c r="FK148" s="69"/>
      <c r="FL148" s="69"/>
      <c r="FM148" s="69"/>
      <c r="FN148" s="69"/>
      <c r="FO148" s="69"/>
      <c r="FP148" s="69"/>
      <c r="FQ148" s="69"/>
      <c r="FR148" s="69"/>
      <c r="FS148" s="69"/>
      <c r="FT148" s="69"/>
      <c r="FU148" s="69"/>
      <c r="FV148" s="69"/>
      <c r="FW148" s="69"/>
      <c r="FX148" s="69"/>
      <c r="FY148" s="69"/>
      <c r="FZ148" s="69"/>
      <c r="GA148" s="69"/>
      <c r="GB148" s="69"/>
      <c r="GC148" s="69"/>
      <c r="GD148" s="69"/>
      <c r="GE148" s="69"/>
      <c r="GF148" s="69"/>
      <c r="GG148" s="69"/>
      <c r="GH148" s="69"/>
      <c r="GI148" s="69"/>
      <c r="GJ148" s="69"/>
      <c r="GK148" s="69"/>
      <c r="GL148" s="69"/>
      <c r="GM148" s="69"/>
      <c r="GN148" s="69"/>
      <c r="GO148" s="69"/>
      <c r="GP148" s="69"/>
      <c r="GQ148" s="69"/>
      <c r="GR148" s="69"/>
      <c r="GS148" s="69"/>
      <c r="GT148" s="69"/>
      <c r="GU148" s="69"/>
      <c r="GV148" s="69"/>
      <c r="GW148" s="69"/>
      <c r="GX148" s="69"/>
      <c r="GY148" s="69"/>
      <c r="GZ148" s="69"/>
      <c r="HA148" s="69"/>
      <c r="HB148" s="69"/>
      <c r="HC148" s="69"/>
      <c r="HD148" s="69"/>
      <c r="HE148" s="69"/>
      <c r="HF148" s="69"/>
      <c r="HG148" s="69"/>
      <c r="HH148" s="69"/>
      <c r="HI148" s="69"/>
      <c r="HJ148" s="69"/>
      <c r="HK148" s="69"/>
      <c r="HL148" s="69"/>
      <c r="HM148" s="69"/>
      <c r="HN148" s="69"/>
      <c r="HO148" s="69"/>
      <c r="HP148" s="69"/>
      <c r="HQ148" s="69"/>
      <c r="HR148" s="69"/>
      <c r="HS148" s="69"/>
      <c r="HT148" s="69"/>
      <c r="HU148" s="69"/>
      <c r="HV148" s="69"/>
      <c r="HW148" s="69"/>
      <c r="HX148" s="69"/>
      <c r="HY148" s="69"/>
      <c r="HZ148" s="69"/>
      <c r="IA148" s="69"/>
      <c r="IB148" s="69"/>
      <c r="IC148" s="69"/>
      <c r="ID148" s="69"/>
      <c r="IE148" s="69"/>
      <c r="IF148" s="69"/>
      <c r="IG148" s="69"/>
      <c r="IH148" s="69"/>
      <c r="II148" s="69"/>
      <c r="IJ148" s="69"/>
      <c r="IK148" s="69"/>
      <c r="IL148" s="69"/>
      <c r="IM148" s="69"/>
      <c r="IN148" s="69"/>
      <c r="IO148" s="69"/>
      <c r="IP148" s="69"/>
      <c r="IQ148" s="69"/>
      <c r="IR148" s="69"/>
    </row>
    <row r="149" spans="1:252" s="119" customFormat="1">
      <c r="A149" s="90">
        <v>139</v>
      </c>
      <c r="B149" s="91" t="str">
        <f>'[4]ИТОГ!'!$AP146</f>
        <v>Анцыгин Алексей</v>
      </c>
      <c r="C149" s="91">
        <f>'[4]ИТОГ!'!$AQ146</f>
        <v>1976</v>
      </c>
      <c r="D149" s="91" t="str">
        <f>'[4]ИТОГ!'!$AT146</f>
        <v>б/р</v>
      </c>
      <c r="E149" s="91" t="str">
        <f>'[4]ИТОГ!'!$AU146</f>
        <v>м</v>
      </c>
      <c r="F149" s="189">
        <f>'[4]ИТОГ!'!$AX146</f>
        <v>43245</v>
      </c>
      <c r="G149" s="91" t="s">
        <v>255</v>
      </c>
      <c r="H149" s="94" t="s">
        <v>28</v>
      </c>
      <c r="I149" s="91" t="str">
        <f>'[4]ИТОГ!'!$AY146</f>
        <v>НАДО!!!</v>
      </c>
      <c r="J149" s="95"/>
      <c r="K149" s="97"/>
      <c r="L149" s="97"/>
      <c r="M149" s="98"/>
      <c r="N149" s="97"/>
      <c r="O149" s="97"/>
      <c r="P149" s="97"/>
      <c r="Q149" s="97"/>
      <c r="R149" s="97"/>
      <c r="S149" s="97"/>
      <c r="T149" s="99"/>
      <c r="U149" s="99" t="s">
        <v>11</v>
      </c>
      <c r="V149" s="97"/>
      <c r="W149" s="108"/>
      <c r="X149" s="108"/>
      <c r="Y149" s="108"/>
      <c r="Z149" s="100"/>
      <c r="AA149" s="100"/>
      <c r="AB149" s="100" t="s">
        <v>256</v>
      </c>
      <c r="AC149" s="100"/>
      <c r="AD149" s="100"/>
      <c r="AE149" s="100"/>
      <c r="AF149" s="100"/>
      <c r="AG149" s="94" t="s">
        <v>483</v>
      </c>
      <c r="AH149" s="94" t="s">
        <v>484</v>
      </c>
      <c r="AI149" s="102"/>
      <c r="AJ149" s="103" t="s">
        <v>485</v>
      </c>
      <c r="AK149" s="68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  <c r="AX149" s="69"/>
      <c r="AY149" s="69"/>
      <c r="AZ149" s="69"/>
      <c r="BA149" s="69"/>
      <c r="BB149" s="69"/>
      <c r="BC149" s="69"/>
      <c r="BD149" s="69"/>
      <c r="BE149" s="69"/>
      <c r="BF149" s="69"/>
      <c r="BG149" s="69"/>
      <c r="BH149" s="69"/>
      <c r="BI149" s="69"/>
      <c r="BJ149" s="69"/>
      <c r="BK149" s="69"/>
      <c r="BL149" s="69"/>
      <c r="BM149" s="69"/>
      <c r="BN149" s="69"/>
      <c r="BO149" s="69"/>
      <c r="BP149" s="69"/>
      <c r="BQ149" s="69"/>
      <c r="BR149" s="69"/>
      <c r="BS149" s="69"/>
      <c r="BT149" s="69"/>
      <c r="BU149" s="69"/>
      <c r="BV149" s="69"/>
      <c r="BW149" s="69"/>
      <c r="BX149" s="69"/>
      <c r="BY149" s="69"/>
      <c r="BZ149" s="69"/>
      <c r="CA149" s="69"/>
      <c r="CB149" s="69"/>
      <c r="CC149" s="69"/>
      <c r="CD149" s="69"/>
      <c r="CE149" s="69"/>
      <c r="CF149" s="69"/>
      <c r="CG149" s="69"/>
      <c r="CH149" s="69"/>
      <c r="CI149" s="69"/>
      <c r="CJ149" s="69"/>
      <c r="CK149" s="69"/>
      <c r="CL149" s="69"/>
      <c r="CM149" s="69"/>
      <c r="CN149" s="69"/>
      <c r="CO149" s="69"/>
      <c r="CP149" s="69"/>
      <c r="CQ149" s="69"/>
      <c r="CR149" s="69"/>
      <c r="CS149" s="69"/>
      <c r="CT149" s="69"/>
      <c r="CU149" s="69"/>
      <c r="CV149" s="69"/>
      <c r="CW149" s="69"/>
      <c r="CX149" s="69"/>
      <c r="CY149" s="69"/>
      <c r="CZ149" s="69"/>
      <c r="DA149" s="69"/>
      <c r="DB149" s="69"/>
      <c r="DC149" s="69"/>
      <c r="DD149" s="69"/>
      <c r="DE149" s="69"/>
      <c r="DF149" s="69"/>
      <c r="DG149" s="69"/>
      <c r="DH149" s="69"/>
      <c r="DI149" s="69"/>
      <c r="DJ149" s="69"/>
      <c r="DK149" s="69"/>
      <c r="DL149" s="69"/>
      <c r="DM149" s="69"/>
      <c r="DN149" s="69"/>
      <c r="DO149" s="69"/>
      <c r="DP149" s="69"/>
      <c r="DQ149" s="69"/>
      <c r="DR149" s="69"/>
      <c r="DS149" s="69"/>
      <c r="DT149" s="69"/>
      <c r="DU149" s="69"/>
      <c r="DV149" s="69"/>
      <c r="DW149" s="69"/>
      <c r="DX149" s="69"/>
      <c r="DY149" s="69"/>
      <c r="DZ149" s="69"/>
      <c r="EA149" s="69"/>
      <c r="EB149" s="69"/>
      <c r="EC149" s="69"/>
      <c r="ED149" s="69"/>
      <c r="EE149" s="69"/>
      <c r="EF149" s="69"/>
      <c r="EG149" s="69"/>
      <c r="EH149" s="69"/>
      <c r="EI149" s="69"/>
      <c r="EJ149" s="69"/>
      <c r="EK149" s="69"/>
      <c r="EL149" s="69"/>
      <c r="EM149" s="69"/>
      <c r="EN149" s="69"/>
      <c r="EO149" s="69"/>
      <c r="EP149" s="69"/>
      <c r="EQ149" s="69"/>
      <c r="ER149" s="69"/>
      <c r="ES149" s="69"/>
      <c r="ET149" s="69"/>
      <c r="EU149" s="69"/>
      <c r="EV149" s="69"/>
      <c r="EW149" s="69"/>
      <c r="EX149" s="69"/>
      <c r="EY149" s="69"/>
      <c r="EZ149" s="69"/>
      <c r="FA149" s="69"/>
      <c r="FB149" s="69"/>
      <c r="FC149" s="69"/>
      <c r="FD149" s="69"/>
      <c r="FE149" s="69"/>
      <c r="FF149" s="69"/>
      <c r="FG149" s="69"/>
      <c r="FH149" s="69"/>
      <c r="FI149" s="69"/>
      <c r="FJ149" s="69"/>
      <c r="FK149" s="69"/>
      <c r="FL149" s="69"/>
      <c r="FM149" s="69"/>
      <c r="FN149" s="69"/>
      <c r="FO149" s="69"/>
      <c r="FP149" s="69"/>
      <c r="FQ149" s="69"/>
      <c r="FR149" s="69"/>
      <c r="FS149" s="69"/>
      <c r="FT149" s="69"/>
      <c r="FU149" s="69"/>
      <c r="FV149" s="69"/>
      <c r="FW149" s="69"/>
      <c r="FX149" s="69"/>
      <c r="FY149" s="69"/>
      <c r="FZ149" s="69"/>
      <c r="GA149" s="69"/>
      <c r="GB149" s="69"/>
      <c r="GC149" s="69"/>
      <c r="GD149" s="69"/>
      <c r="GE149" s="69"/>
      <c r="GF149" s="69"/>
      <c r="GG149" s="69"/>
      <c r="GH149" s="69"/>
      <c r="GI149" s="69"/>
      <c r="GJ149" s="69"/>
      <c r="GK149" s="69"/>
      <c r="GL149" s="69"/>
      <c r="GM149" s="69"/>
      <c r="GN149" s="69"/>
      <c r="GO149" s="69"/>
      <c r="GP149" s="69"/>
      <c r="GQ149" s="69"/>
      <c r="GR149" s="69"/>
      <c r="GS149" s="69"/>
      <c r="GT149" s="69"/>
      <c r="GU149" s="69"/>
      <c r="GV149" s="69"/>
      <c r="GW149" s="69"/>
      <c r="GX149" s="69"/>
      <c r="GY149" s="69"/>
      <c r="GZ149" s="69"/>
      <c r="HA149" s="69"/>
      <c r="HB149" s="69"/>
      <c r="HC149" s="69"/>
      <c r="HD149" s="69"/>
      <c r="HE149" s="69"/>
      <c r="HF149" s="69"/>
      <c r="HG149" s="69"/>
      <c r="HH149" s="69"/>
      <c r="HI149" s="69"/>
      <c r="HJ149" s="69"/>
      <c r="HK149" s="69"/>
      <c r="HL149" s="69"/>
      <c r="HM149" s="69"/>
      <c r="HN149" s="69"/>
      <c r="HO149" s="69"/>
      <c r="HP149" s="69"/>
      <c r="HQ149" s="69"/>
      <c r="HR149" s="69"/>
      <c r="HS149" s="69"/>
      <c r="HT149" s="69"/>
      <c r="HU149" s="69"/>
      <c r="HV149" s="69"/>
      <c r="HW149" s="69"/>
      <c r="HX149" s="69"/>
      <c r="HY149" s="69"/>
      <c r="HZ149" s="69"/>
      <c r="IA149" s="69"/>
      <c r="IB149" s="69"/>
      <c r="IC149" s="69"/>
      <c r="ID149" s="69"/>
      <c r="IE149" s="69"/>
      <c r="IF149" s="69"/>
      <c r="IG149" s="69"/>
      <c r="IH149" s="69"/>
      <c r="II149" s="69"/>
      <c r="IJ149" s="69"/>
      <c r="IK149" s="69"/>
      <c r="IL149" s="69"/>
      <c r="IM149" s="69"/>
      <c r="IN149" s="69"/>
      <c r="IO149" s="69"/>
      <c r="IP149" s="69"/>
      <c r="IQ149" s="69"/>
      <c r="IR149" s="69"/>
    </row>
    <row r="150" spans="1:252" s="119" customFormat="1">
      <c r="A150" s="90">
        <v>140</v>
      </c>
      <c r="B150" s="91" t="str">
        <f>'[4]ИТОГ!'!$AP147</f>
        <v>Апаницына Алиса</v>
      </c>
      <c r="C150" s="91">
        <f>'[4]ИТОГ!'!$AQ147</f>
        <v>1994</v>
      </c>
      <c r="D150" s="91" t="str">
        <f>'[4]ИТОГ!'!$AT147</f>
        <v>б/р</v>
      </c>
      <c r="E150" s="91" t="str">
        <f>'[4]ИТОГ!'!$AU147</f>
        <v>ж</v>
      </c>
      <c r="F150" s="189">
        <f>'[4]ИТОГ!'!$AX147</f>
        <v>43013</v>
      </c>
      <c r="G150" s="91" t="s">
        <v>255</v>
      </c>
      <c r="H150" s="94" t="s">
        <v>28</v>
      </c>
      <c r="I150" s="91" t="str">
        <f>'[4]ИТОГ!'!$AY147</f>
        <v>ОК!</v>
      </c>
      <c r="J150" s="95"/>
      <c r="K150" s="97"/>
      <c r="L150" s="97"/>
      <c r="M150" s="98"/>
      <c r="N150" s="97"/>
      <c r="O150" s="97"/>
      <c r="P150" s="97"/>
      <c r="Q150" s="97"/>
      <c r="R150" s="100" t="s">
        <v>11</v>
      </c>
      <c r="S150" s="97"/>
      <c r="T150" s="99"/>
      <c r="U150" s="99"/>
      <c r="V150" s="97"/>
      <c r="W150" s="92"/>
      <c r="X150" s="100"/>
      <c r="Y150" s="100"/>
      <c r="Z150" s="100"/>
      <c r="AA150" s="100"/>
      <c r="AB150" s="100"/>
      <c r="AC150" s="100"/>
      <c r="AD150" s="100"/>
      <c r="AE150" s="100"/>
      <c r="AF150" s="100"/>
      <c r="AG150" s="94"/>
      <c r="AH150" s="94"/>
      <c r="AI150" s="102"/>
      <c r="AJ150" s="103" t="s">
        <v>486</v>
      </c>
      <c r="AK150" s="68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  <c r="BT150" s="69"/>
      <c r="BU150" s="69"/>
      <c r="BV150" s="69"/>
      <c r="BW150" s="69"/>
      <c r="BX150" s="69"/>
      <c r="BY150" s="69"/>
      <c r="BZ150" s="69"/>
      <c r="CA150" s="69"/>
      <c r="CB150" s="69"/>
      <c r="CC150" s="69"/>
      <c r="CD150" s="69"/>
      <c r="CE150" s="69"/>
      <c r="CF150" s="69"/>
      <c r="CG150" s="69"/>
      <c r="CH150" s="69"/>
      <c r="CI150" s="69"/>
      <c r="CJ150" s="69"/>
      <c r="CK150" s="69"/>
      <c r="CL150" s="69"/>
      <c r="CM150" s="69"/>
      <c r="CN150" s="69"/>
      <c r="CO150" s="69"/>
      <c r="CP150" s="69"/>
      <c r="CQ150" s="69"/>
      <c r="CR150" s="69"/>
      <c r="CS150" s="69"/>
      <c r="CT150" s="69"/>
      <c r="CU150" s="69"/>
      <c r="CV150" s="69"/>
      <c r="CW150" s="69"/>
      <c r="CX150" s="69"/>
      <c r="CY150" s="69"/>
      <c r="CZ150" s="69"/>
      <c r="DA150" s="69"/>
      <c r="DB150" s="69"/>
      <c r="DC150" s="69"/>
      <c r="DD150" s="69"/>
      <c r="DE150" s="69"/>
      <c r="DF150" s="69"/>
      <c r="DG150" s="69"/>
      <c r="DH150" s="69"/>
      <c r="DI150" s="69"/>
      <c r="DJ150" s="69"/>
      <c r="DK150" s="69"/>
      <c r="DL150" s="69"/>
      <c r="DM150" s="69"/>
      <c r="DN150" s="69"/>
      <c r="DO150" s="69"/>
      <c r="DP150" s="69"/>
      <c r="DQ150" s="69"/>
      <c r="DR150" s="69"/>
      <c r="DS150" s="69"/>
      <c r="DT150" s="69"/>
      <c r="DU150" s="69"/>
      <c r="DV150" s="69"/>
      <c r="DW150" s="69"/>
      <c r="DX150" s="69"/>
      <c r="DY150" s="69"/>
      <c r="DZ150" s="69"/>
      <c r="EA150" s="69"/>
      <c r="EB150" s="69"/>
      <c r="EC150" s="69"/>
      <c r="ED150" s="69"/>
      <c r="EE150" s="69"/>
      <c r="EF150" s="69"/>
      <c r="EG150" s="69"/>
      <c r="EH150" s="69"/>
      <c r="EI150" s="69"/>
      <c r="EJ150" s="69"/>
      <c r="EK150" s="69"/>
      <c r="EL150" s="69"/>
      <c r="EM150" s="69"/>
      <c r="EN150" s="69"/>
      <c r="EO150" s="69"/>
      <c r="EP150" s="69"/>
      <c r="EQ150" s="69"/>
      <c r="ER150" s="69"/>
      <c r="ES150" s="69"/>
      <c r="ET150" s="69"/>
      <c r="EU150" s="69"/>
      <c r="EV150" s="69"/>
      <c r="EW150" s="69"/>
      <c r="EX150" s="69"/>
      <c r="EY150" s="69"/>
      <c r="EZ150" s="69"/>
      <c r="FA150" s="69"/>
      <c r="FB150" s="69"/>
      <c r="FC150" s="69"/>
      <c r="FD150" s="69"/>
      <c r="FE150" s="69"/>
      <c r="FF150" s="69"/>
      <c r="FG150" s="69"/>
      <c r="FH150" s="69"/>
      <c r="FI150" s="69"/>
      <c r="FJ150" s="69"/>
      <c r="FK150" s="69"/>
      <c r="FL150" s="69"/>
      <c r="FM150" s="69"/>
      <c r="FN150" s="69"/>
      <c r="FO150" s="69"/>
      <c r="FP150" s="69"/>
      <c r="FQ150" s="69"/>
      <c r="FR150" s="69"/>
      <c r="FS150" s="69"/>
      <c r="FT150" s="69"/>
      <c r="FU150" s="69"/>
      <c r="FV150" s="69"/>
      <c r="FW150" s="69"/>
      <c r="FX150" s="69"/>
      <c r="FY150" s="69"/>
      <c r="FZ150" s="69"/>
      <c r="GA150" s="69"/>
      <c r="GB150" s="69"/>
      <c r="GC150" s="69"/>
      <c r="GD150" s="69"/>
      <c r="GE150" s="69"/>
      <c r="GF150" s="69"/>
      <c r="GG150" s="69"/>
      <c r="GH150" s="69"/>
      <c r="GI150" s="69"/>
      <c r="GJ150" s="69"/>
      <c r="GK150" s="69"/>
      <c r="GL150" s="69"/>
      <c r="GM150" s="69"/>
      <c r="GN150" s="69"/>
      <c r="GO150" s="69"/>
      <c r="GP150" s="69"/>
      <c r="GQ150" s="69"/>
      <c r="GR150" s="69"/>
      <c r="GS150" s="69"/>
      <c r="GT150" s="69"/>
      <c r="GU150" s="69"/>
      <c r="GV150" s="69"/>
      <c r="GW150" s="69"/>
      <c r="GX150" s="69"/>
      <c r="GY150" s="69"/>
      <c r="GZ150" s="69"/>
      <c r="HA150" s="69"/>
      <c r="HB150" s="69"/>
      <c r="HC150" s="69"/>
      <c r="HD150" s="69"/>
      <c r="HE150" s="69"/>
      <c r="HF150" s="69"/>
      <c r="HG150" s="69"/>
      <c r="HH150" s="69"/>
      <c r="HI150" s="69"/>
      <c r="HJ150" s="69"/>
      <c r="HK150" s="69"/>
      <c r="HL150" s="69"/>
      <c r="HM150" s="69"/>
      <c r="HN150" s="69"/>
      <c r="HO150" s="69"/>
      <c r="HP150" s="69"/>
      <c r="HQ150" s="69"/>
      <c r="HR150" s="69"/>
      <c r="HS150" s="69"/>
      <c r="HT150" s="69"/>
      <c r="HU150" s="69"/>
      <c r="HV150" s="69"/>
      <c r="HW150" s="69"/>
      <c r="HX150" s="69"/>
      <c r="HY150" s="69"/>
      <c r="HZ150" s="69"/>
      <c r="IA150" s="69"/>
      <c r="IB150" s="69"/>
      <c r="IC150" s="69"/>
      <c r="ID150" s="69"/>
      <c r="IE150" s="69"/>
      <c r="IF150" s="69"/>
      <c r="IG150" s="69"/>
      <c r="IH150" s="69"/>
      <c r="II150" s="69"/>
      <c r="IJ150" s="69"/>
      <c r="IK150" s="69"/>
      <c r="IL150" s="69"/>
      <c r="IM150" s="69"/>
      <c r="IN150" s="69"/>
      <c r="IO150" s="69"/>
      <c r="IP150" s="69"/>
      <c r="IQ150" s="69"/>
      <c r="IR150" s="69"/>
    </row>
    <row r="151" spans="1:252" s="69" customFormat="1">
      <c r="A151" s="90">
        <v>141</v>
      </c>
      <c r="B151" s="91" t="str">
        <f>'[4]ИТОГ!'!$AP148</f>
        <v>Апонасенко Вера</v>
      </c>
      <c r="C151" s="91">
        <f>'[4]ИТОГ!'!$AQ148</f>
        <v>2011</v>
      </c>
      <c r="D151" s="91" t="str">
        <f>'[4]ИТОГ!'!$AT148</f>
        <v>б/р</v>
      </c>
      <c r="E151" s="91" t="str">
        <f>'[4]ИТОГ!'!$AU148</f>
        <v>ж</v>
      </c>
      <c r="F151" s="189">
        <f>'[4]ИТОГ!'!$AX148</f>
        <v>0</v>
      </c>
      <c r="G151" s="91" t="s">
        <v>255</v>
      </c>
      <c r="H151" s="94" t="s">
        <v>28</v>
      </c>
      <c r="I151" s="91" t="str">
        <f>'[4]ИТОГ!'!$AY148</f>
        <v>ОК!</v>
      </c>
      <c r="J151" s="95"/>
      <c r="K151" s="97"/>
      <c r="L151" s="97"/>
      <c r="M151" s="98"/>
      <c r="N151" s="97"/>
      <c r="O151" s="97"/>
      <c r="P151" s="97"/>
      <c r="Q151" s="97"/>
      <c r="R151" s="97"/>
      <c r="S151" s="97"/>
      <c r="T151" s="99"/>
      <c r="U151" s="99"/>
      <c r="V151" s="97"/>
      <c r="W151" s="108"/>
      <c r="X151" s="108"/>
      <c r="Y151" s="108"/>
      <c r="Z151" s="100"/>
      <c r="AA151" s="100"/>
      <c r="AB151" s="116" t="s">
        <v>256</v>
      </c>
      <c r="AC151" s="100"/>
      <c r="AD151" s="100"/>
      <c r="AE151" s="100"/>
      <c r="AF151" s="100"/>
      <c r="AG151" s="94"/>
      <c r="AH151" s="94"/>
      <c r="AI151" s="102"/>
      <c r="AJ151" s="103" t="s">
        <v>487</v>
      </c>
      <c r="AK151" s="68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  <c r="ID151" s="9"/>
      <c r="IE151" s="9"/>
      <c r="IF151" s="9"/>
      <c r="IG151" s="9"/>
      <c r="IH151" s="9"/>
      <c r="II151" s="9"/>
      <c r="IJ151" s="9"/>
      <c r="IK151" s="9"/>
      <c r="IL151" s="9"/>
      <c r="IM151" s="9"/>
      <c r="IN151" s="9"/>
      <c r="IO151" s="9"/>
      <c r="IP151" s="9"/>
      <c r="IQ151" s="9"/>
      <c r="IR151" s="9"/>
    </row>
    <row r="152" spans="1:252" s="69" customFormat="1">
      <c r="A152" s="90">
        <v>142</v>
      </c>
      <c r="B152" s="91" t="str">
        <f>'[4]ИТОГ!'!$AP149</f>
        <v>Аппазов Энвер</v>
      </c>
      <c r="C152" s="91">
        <f>'[4]ИТОГ!'!$AQ149</f>
        <v>0</v>
      </c>
      <c r="D152" s="91" t="str">
        <f>'[4]ИТОГ!'!$AT149</f>
        <v>б/р</v>
      </c>
      <c r="E152" s="91" t="str">
        <f>'[4]ИТОГ!'!$AU149</f>
        <v>м</v>
      </c>
      <c r="F152" s="189">
        <f>'[4]ИТОГ!'!$AX149</f>
        <v>44269</v>
      </c>
      <c r="G152" s="91" t="s">
        <v>255</v>
      </c>
      <c r="H152" s="94" t="s">
        <v>28</v>
      </c>
      <c r="I152" s="91" t="str">
        <f>'[4]ИТОГ!'!$AY149</f>
        <v>НАДО!!!</v>
      </c>
      <c r="J152" s="95"/>
      <c r="K152" s="131"/>
      <c r="L152" s="97"/>
      <c r="M152" s="132"/>
      <c r="N152" s="131"/>
      <c r="O152" s="97"/>
      <c r="P152" s="97"/>
      <c r="Q152" s="97"/>
      <c r="R152" s="131"/>
      <c r="S152" s="131"/>
      <c r="T152" s="133"/>
      <c r="U152" s="99"/>
      <c r="V152" s="100" t="s">
        <v>11</v>
      </c>
      <c r="W152" s="100"/>
      <c r="X152" s="100"/>
      <c r="Y152" s="100"/>
      <c r="Z152" s="100"/>
      <c r="AA152" s="100"/>
      <c r="AB152" s="100"/>
      <c r="AC152" s="100"/>
      <c r="AD152" s="100"/>
      <c r="AE152" s="100"/>
      <c r="AF152" s="100"/>
      <c r="AG152" s="94"/>
      <c r="AH152" s="101"/>
      <c r="AI152" s="102"/>
      <c r="AJ152" s="103" t="s">
        <v>488</v>
      </c>
      <c r="AK152" s="68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  <c r="IN152" s="9"/>
      <c r="IO152" s="9"/>
      <c r="IP152" s="9"/>
      <c r="IQ152" s="9"/>
      <c r="IR152" s="9"/>
    </row>
    <row r="153" spans="1:252" s="69" customFormat="1">
      <c r="A153" s="90">
        <v>143</v>
      </c>
      <c r="B153" s="91" t="str">
        <f>'[4]ИТОГ!'!$AP150</f>
        <v>Арама Лариса</v>
      </c>
      <c r="C153" s="91">
        <f>'[4]ИТОГ!'!$AQ150</f>
        <v>1976</v>
      </c>
      <c r="D153" s="91">
        <f>'[4]ИТОГ!'!$AT150</f>
        <v>2</v>
      </c>
      <c r="E153" s="91" t="str">
        <f>'[4]ИТОГ!'!$AU150</f>
        <v>ж</v>
      </c>
      <c r="F153" s="189">
        <f>'[4]ИТОГ!'!$AX150</f>
        <v>45520</v>
      </c>
      <c r="G153" s="91" t="s">
        <v>255</v>
      </c>
      <c r="H153" s="94" t="s">
        <v>28</v>
      </c>
      <c r="I153" s="91" t="str">
        <f>'[4]ИТОГ!'!$AY150</f>
        <v>ОК!</v>
      </c>
      <c r="J153" s="95"/>
      <c r="K153" s="113"/>
      <c r="L153" s="97"/>
      <c r="M153" s="114"/>
      <c r="N153" s="113"/>
      <c r="O153" s="97"/>
      <c r="P153" s="97"/>
      <c r="Q153" s="97"/>
      <c r="R153" s="115"/>
      <c r="S153" s="115"/>
      <c r="T153" s="113"/>
      <c r="U153" s="99"/>
      <c r="V153" s="108" t="s">
        <v>256</v>
      </c>
      <c r="W153" s="108"/>
      <c r="X153" s="108"/>
      <c r="Y153" s="108"/>
      <c r="Z153" s="100"/>
      <c r="AA153" s="100"/>
      <c r="AB153" s="108"/>
      <c r="AC153" s="108"/>
      <c r="AD153" s="108"/>
      <c r="AE153" s="108"/>
      <c r="AF153" s="108"/>
      <c r="AG153" s="94"/>
      <c r="AH153" s="101"/>
      <c r="AI153" s="102"/>
      <c r="AJ153" s="103" t="s">
        <v>489</v>
      </c>
      <c r="AK153" s="68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  <c r="IP153" s="9"/>
      <c r="IQ153" s="9"/>
      <c r="IR153" s="9"/>
    </row>
    <row r="154" spans="1:252" s="69" customFormat="1">
      <c r="A154" s="90">
        <v>144</v>
      </c>
      <c r="B154" s="91" t="str">
        <f>'[4]ИТОГ!'!$AP151</f>
        <v>Араптанова Роксана</v>
      </c>
      <c r="C154" s="91">
        <f>'[4]ИТОГ!'!$AQ151</f>
        <v>2010</v>
      </c>
      <c r="D154" s="91" t="str">
        <f>'[4]ИТОГ!'!$AT151</f>
        <v>1ю</v>
      </c>
      <c r="E154" s="91" t="str">
        <f>'[4]ИТОГ!'!$AU151</f>
        <v>ж</v>
      </c>
      <c r="F154" s="189">
        <f>'[4]ИТОГ!'!$AX151</f>
        <v>45582</v>
      </c>
      <c r="G154" s="91" t="s">
        <v>255</v>
      </c>
      <c r="H154" s="94" t="s">
        <v>28</v>
      </c>
      <c r="I154" s="91" t="str">
        <f>'[4]ИТОГ!'!$AY151</f>
        <v>ОК!</v>
      </c>
      <c r="J154" s="95"/>
      <c r="K154" s="107"/>
      <c r="L154" s="97" t="s">
        <v>256</v>
      </c>
      <c r="M154" s="105"/>
      <c r="N154" s="107"/>
      <c r="O154" s="97"/>
      <c r="P154" s="97"/>
      <c r="Q154" s="97"/>
      <c r="R154" s="110" t="s">
        <v>13</v>
      </c>
      <c r="S154" s="107"/>
      <c r="T154" s="106" t="s">
        <v>256</v>
      </c>
      <c r="U154" s="99" t="s">
        <v>11</v>
      </c>
      <c r="V154" s="100" t="s">
        <v>11</v>
      </c>
      <c r="W154" s="108" t="s">
        <v>256</v>
      </c>
      <c r="X154" s="102"/>
      <c r="Y154" s="102"/>
      <c r="Z154" s="100"/>
      <c r="AA154" s="100"/>
      <c r="AB154" s="102" t="s">
        <v>256</v>
      </c>
      <c r="AC154" s="102"/>
      <c r="AD154" s="100" t="s">
        <v>11</v>
      </c>
      <c r="AE154" s="100" t="s">
        <v>11</v>
      </c>
      <c r="AF154" s="102" t="s">
        <v>256</v>
      </c>
      <c r="AG154" s="94" t="s">
        <v>381</v>
      </c>
      <c r="AH154" s="101" t="s">
        <v>441</v>
      </c>
      <c r="AI154" s="100"/>
      <c r="AJ154" s="103" t="s">
        <v>490</v>
      </c>
      <c r="AK154" s="68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/>
      <c r="IM154" s="9"/>
      <c r="IN154" s="9"/>
      <c r="IO154" s="9"/>
      <c r="IP154" s="9"/>
      <c r="IQ154" s="9"/>
      <c r="IR154" s="9"/>
    </row>
    <row r="155" spans="1:252" s="69" customFormat="1">
      <c r="A155" s="90">
        <v>145</v>
      </c>
      <c r="B155" s="91" t="str">
        <f>'[4]ИТОГ!'!$AP152</f>
        <v>Арекаев Герасим</v>
      </c>
      <c r="C155" s="91">
        <f>'[4]ИТОГ!'!$AQ152</f>
        <v>2013</v>
      </c>
      <c r="D155" s="91" t="str">
        <f>'[4]ИТОГ!'!$AT152</f>
        <v>б/р</v>
      </c>
      <c r="E155" s="91" t="str">
        <f>'[4]ИТОГ!'!$AU152</f>
        <v>м</v>
      </c>
      <c r="F155" s="189">
        <f>'[4]ИТОГ!'!$AX152</f>
        <v>0</v>
      </c>
      <c r="G155" s="91" t="s">
        <v>255</v>
      </c>
      <c r="H155" s="94" t="s">
        <v>28</v>
      </c>
      <c r="I155" s="91" t="str">
        <f>'[4]ИТОГ!'!$AY152</f>
        <v>ОК!</v>
      </c>
      <c r="J155" s="95"/>
      <c r="K155" s="104"/>
      <c r="L155" s="97"/>
      <c r="M155" s="105"/>
      <c r="N155" s="104"/>
      <c r="O155" s="97"/>
      <c r="P155" s="97"/>
      <c r="Q155" s="97"/>
      <c r="R155" s="104"/>
      <c r="S155" s="104"/>
      <c r="T155" s="106"/>
      <c r="U155" s="99"/>
      <c r="V155" s="104"/>
      <c r="W155" s="112"/>
      <c r="X155" s="112"/>
      <c r="Y155" s="112"/>
      <c r="Z155" s="100"/>
      <c r="AA155" s="100"/>
      <c r="AB155" s="112"/>
      <c r="AC155" s="112"/>
      <c r="AD155" s="112"/>
      <c r="AE155" s="112"/>
      <c r="AF155" s="112"/>
      <c r="AG155" s="94"/>
      <c r="AH155" s="101"/>
      <c r="AI155" s="100"/>
      <c r="AJ155" s="103" t="s">
        <v>491</v>
      </c>
      <c r="AK155" s="68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  <c r="IN155" s="9"/>
      <c r="IO155" s="9"/>
      <c r="IP155" s="9"/>
      <c r="IQ155" s="9"/>
      <c r="IR155" s="9"/>
    </row>
    <row r="156" spans="1:252" s="69" customFormat="1">
      <c r="A156" s="90">
        <v>146</v>
      </c>
      <c r="B156" s="91" t="str">
        <f>'[4]ИТОГ!'!$AP153</f>
        <v>Арефьев Андрей</v>
      </c>
      <c r="C156" s="91">
        <f>'[4]ИТОГ!'!$AQ153</f>
        <v>2010</v>
      </c>
      <c r="D156" s="91" t="str">
        <f>'[4]ИТОГ!'!$AT153</f>
        <v>1ю</v>
      </c>
      <c r="E156" s="91" t="str">
        <f>'[4]ИТОГ!'!$AU153</f>
        <v>м</v>
      </c>
      <c r="F156" s="189">
        <f>'[4]ИТОГ!'!$AX153</f>
        <v>45786</v>
      </c>
      <c r="G156" s="91" t="s">
        <v>255</v>
      </c>
      <c r="H156" s="94" t="s">
        <v>28</v>
      </c>
      <c r="I156" s="91" t="str">
        <f>'[4]ИТОГ!'!$AY153</f>
        <v>ОК!</v>
      </c>
      <c r="J156" s="95"/>
      <c r="K156" s="104"/>
      <c r="L156" s="97"/>
      <c r="M156" s="105"/>
      <c r="N156" s="104"/>
      <c r="O156" s="97"/>
      <c r="P156" s="97"/>
      <c r="Q156" s="97"/>
      <c r="R156" s="104"/>
      <c r="S156" s="104"/>
      <c r="T156" s="106"/>
      <c r="U156" s="99"/>
      <c r="V156" s="104"/>
      <c r="W156" s="112"/>
      <c r="X156" s="112"/>
      <c r="Y156" s="112"/>
      <c r="Z156" s="100"/>
      <c r="AA156" s="100"/>
      <c r="AB156" s="112"/>
      <c r="AC156" s="112"/>
      <c r="AD156" s="112"/>
      <c r="AE156" s="112"/>
      <c r="AF156" s="112"/>
      <c r="AG156" s="94"/>
      <c r="AH156" s="101"/>
      <c r="AI156" s="100"/>
      <c r="AJ156" s="103" t="s">
        <v>492</v>
      </c>
      <c r="AK156" s="68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  <c r="IG156" s="9"/>
      <c r="IH156" s="9"/>
      <c r="II156" s="9"/>
      <c r="IJ156" s="9"/>
      <c r="IK156" s="9"/>
      <c r="IL156" s="9"/>
      <c r="IM156" s="9"/>
      <c r="IN156" s="9"/>
      <c r="IO156" s="9"/>
      <c r="IP156" s="9"/>
      <c r="IQ156" s="9"/>
      <c r="IR156" s="9"/>
    </row>
    <row r="157" spans="1:252" s="69" customFormat="1">
      <c r="A157" s="90">
        <v>147</v>
      </c>
      <c r="B157" s="91" t="str">
        <f>'[4]ИТОГ!'!$AP154</f>
        <v>Арефьев Даниил</v>
      </c>
      <c r="C157" s="91">
        <f>'[4]ИТОГ!'!$AQ154</f>
        <v>1989</v>
      </c>
      <c r="D157" s="91" t="str">
        <f>'[4]ИТОГ!'!$AT154</f>
        <v>б/р</v>
      </c>
      <c r="E157" s="91" t="str">
        <f>'[4]ИТОГ!'!$AU154</f>
        <v>м</v>
      </c>
      <c r="F157" s="189">
        <f>'[4]ИТОГ!'!$AX154</f>
        <v>44688</v>
      </c>
      <c r="G157" s="91" t="s">
        <v>255</v>
      </c>
      <c r="H157" s="94" t="s">
        <v>28</v>
      </c>
      <c r="I157" s="91" t="str">
        <f>'[4]ИТОГ!'!$AY154</f>
        <v>ОК!</v>
      </c>
      <c r="J157" s="95"/>
      <c r="K157" s="97"/>
      <c r="L157" s="97"/>
      <c r="M157" s="98"/>
      <c r="N157" s="97"/>
      <c r="O157" s="97" t="s">
        <v>256</v>
      </c>
      <c r="P157" s="97"/>
      <c r="Q157" s="97"/>
      <c r="R157" s="100" t="s">
        <v>11</v>
      </c>
      <c r="S157" s="97"/>
      <c r="T157" s="99" t="s">
        <v>256</v>
      </c>
      <c r="U157" s="99"/>
      <c r="V157" s="97"/>
      <c r="W157" s="108"/>
      <c r="X157" s="108"/>
      <c r="Y157" s="108"/>
      <c r="Z157" s="100"/>
      <c r="AA157" s="100"/>
      <c r="AB157" s="100" t="s">
        <v>256</v>
      </c>
      <c r="AC157" s="100"/>
      <c r="AD157" s="100"/>
      <c r="AE157" s="100"/>
      <c r="AF157" s="100"/>
      <c r="AG157" s="117" t="s">
        <v>454</v>
      </c>
      <c r="AH157" s="94" t="s">
        <v>493</v>
      </c>
      <c r="AI157" s="102"/>
      <c r="AJ157" s="103" t="s">
        <v>494</v>
      </c>
      <c r="AK157" s="68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  <c r="IN157" s="9"/>
      <c r="IO157" s="9"/>
      <c r="IP157" s="9"/>
      <c r="IQ157" s="9"/>
      <c r="IR157" s="9"/>
    </row>
    <row r="158" spans="1:252" s="68" customFormat="1">
      <c r="A158" s="90">
        <v>148</v>
      </c>
      <c r="B158" s="91" t="str">
        <f>'[4]ИТОГ!'!$AP155</f>
        <v>Арещенко Татьяна</v>
      </c>
      <c r="C158" s="91">
        <f>'[4]ИТОГ!'!$AQ155</f>
        <v>1999</v>
      </c>
      <c r="D158" s="91" t="str">
        <f>'[4]ИТОГ!'!$AT155</f>
        <v>б/р</v>
      </c>
      <c r="E158" s="91" t="str">
        <f>'[4]ИТОГ!'!$AU155</f>
        <v>ж</v>
      </c>
      <c r="F158" s="189">
        <f>'[4]ИТОГ!'!$AX155</f>
        <v>0</v>
      </c>
      <c r="G158" s="91" t="s">
        <v>255</v>
      </c>
      <c r="H158" s="94" t="s">
        <v>28</v>
      </c>
      <c r="I158" s="91" t="str">
        <f>'[4]ИТОГ!'!$AY155</f>
        <v>ОК!</v>
      </c>
      <c r="J158" s="95"/>
      <c r="K158" s="97"/>
      <c r="L158" s="97"/>
      <c r="M158" s="98"/>
      <c r="N158" s="97"/>
      <c r="O158" s="97"/>
      <c r="P158" s="97"/>
      <c r="Q158" s="97"/>
      <c r="R158" s="100"/>
      <c r="S158" s="97"/>
      <c r="T158" s="99"/>
      <c r="U158" s="99"/>
      <c r="V158" s="97"/>
      <c r="W158" s="108"/>
      <c r="X158" s="108"/>
      <c r="Y158" s="108"/>
      <c r="Z158" s="100"/>
      <c r="AA158" s="100"/>
      <c r="AB158" s="100"/>
      <c r="AC158" s="100"/>
      <c r="AD158" s="100"/>
      <c r="AE158" s="100"/>
      <c r="AF158" s="100"/>
      <c r="AG158" s="117" t="s">
        <v>454</v>
      </c>
      <c r="AH158" s="94" t="s">
        <v>495</v>
      </c>
      <c r="AI158" s="102"/>
      <c r="AJ158" s="103" t="s">
        <v>496</v>
      </c>
      <c r="AL158" s="9"/>
      <c r="AM158" s="9"/>
      <c r="AN158" s="109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109"/>
      <c r="BE158" s="109"/>
      <c r="BF158" s="109"/>
      <c r="BG158" s="109"/>
      <c r="BH158" s="109"/>
      <c r="BI158" s="109"/>
      <c r="BJ158" s="109"/>
      <c r="BK158" s="109"/>
      <c r="BL158" s="109"/>
      <c r="BM158" s="109"/>
      <c r="BN158" s="109"/>
      <c r="BO158" s="109"/>
      <c r="BP158" s="109"/>
      <c r="BQ158" s="109"/>
      <c r="BR158" s="109"/>
      <c r="BS158" s="109"/>
      <c r="BT158" s="109"/>
      <c r="BU158" s="109"/>
      <c r="BV158" s="109"/>
      <c r="BW158" s="109"/>
      <c r="BX158" s="109"/>
      <c r="BY158" s="109"/>
      <c r="BZ158" s="109"/>
      <c r="CA158" s="109"/>
      <c r="CB158" s="109"/>
      <c r="CC158" s="109"/>
      <c r="CD158" s="109"/>
      <c r="CE158" s="109"/>
      <c r="CF158" s="109"/>
      <c r="CG158" s="109"/>
      <c r="CH158" s="109"/>
      <c r="CI158" s="109"/>
      <c r="CJ158" s="109"/>
      <c r="CK158" s="109"/>
      <c r="CL158" s="109"/>
      <c r="CM158" s="109"/>
      <c r="CN158" s="109"/>
      <c r="CO158" s="109"/>
      <c r="CP158" s="109"/>
      <c r="CQ158" s="109"/>
      <c r="CR158" s="109"/>
      <c r="CS158" s="109"/>
      <c r="CT158" s="109"/>
      <c r="CU158" s="109"/>
      <c r="CV158" s="109"/>
      <c r="CW158" s="109"/>
      <c r="CX158" s="109"/>
      <c r="CY158" s="109"/>
      <c r="CZ158" s="109"/>
      <c r="DA158" s="109"/>
      <c r="DB158" s="109"/>
      <c r="DC158" s="109"/>
      <c r="DD158" s="109"/>
      <c r="DE158" s="109"/>
      <c r="DF158" s="109"/>
      <c r="DG158" s="109"/>
      <c r="DH158" s="109"/>
      <c r="DI158" s="109"/>
      <c r="DJ158" s="109"/>
      <c r="DK158" s="109"/>
      <c r="DL158" s="109"/>
      <c r="DM158" s="109"/>
      <c r="DN158" s="109"/>
      <c r="DO158" s="109"/>
      <c r="DP158" s="109"/>
      <c r="DQ158" s="109"/>
      <c r="DR158" s="109"/>
      <c r="DS158" s="109"/>
      <c r="DT158" s="109"/>
      <c r="DU158" s="109"/>
      <c r="DV158" s="109"/>
      <c r="DW158" s="109"/>
      <c r="DX158" s="109"/>
      <c r="DY158" s="109"/>
      <c r="DZ158" s="109"/>
      <c r="EA158" s="109"/>
      <c r="EB158" s="109"/>
      <c r="EC158" s="109"/>
      <c r="ED158" s="109"/>
      <c r="EE158" s="109"/>
      <c r="EF158" s="109"/>
      <c r="EG158" s="109"/>
      <c r="EH158" s="109"/>
      <c r="EI158" s="109"/>
      <c r="EJ158" s="109"/>
      <c r="EK158" s="109"/>
      <c r="EL158" s="109"/>
      <c r="EM158" s="109"/>
      <c r="EN158" s="109"/>
      <c r="EO158" s="109"/>
      <c r="EP158" s="109"/>
      <c r="EQ158" s="109"/>
      <c r="ER158" s="109"/>
      <c r="ES158" s="109"/>
      <c r="ET158" s="109"/>
      <c r="EU158" s="109"/>
      <c r="EV158" s="109"/>
      <c r="EW158" s="109"/>
      <c r="EX158" s="109"/>
      <c r="EY158" s="109"/>
      <c r="EZ158" s="109"/>
      <c r="FA158" s="109"/>
      <c r="FB158" s="109"/>
      <c r="FC158" s="109"/>
      <c r="FD158" s="109"/>
      <c r="FE158" s="109"/>
      <c r="FF158" s="109"/>
      <c r="FG158" s="109"/>
      <c r="FH158" s="109"/>
      <c r="FI158" s="109"/>
      <c r="FJ158" s="109"/>
      <c r="FK158" s="109"/>
      <c r="FL158" s="109"/>
      <c r="FM158" s="109"/>
      <c r="FN158" s="109"/>
      <c r="FO158" s="109"/>
      <c r="FP158" s="109"/>
      <c r="FQ158" s="109"/>
      <c r="FR158" s="109"/>
      <c r="FS158" s="109"/>
      <c r="FT158" s="109"/>
      <c r="FU158" s="109"/>
      <c r="FV158" s="109"/>
      <c r="FW158" s="109"/>
      <c r="FX158" s="109"/>
      <c r="FY158" s="109"/>
      <c r="FZ158" s="109"/>
      <c r="GA158" s="109"/>
      <c r="GB158" s="109"/>
      <c r="GC158" s="109"/>
      <c r="GD158" s="109"/>
      <c r="GE158" s="109"/>
      <c r="GF158" s="109"/>
      <c r="GG158" s="109"/>
      <c r="GH158" s="109"/>
      <c r="GI158" s="109"/>
      <c r="GJ158" s="109"/>
      <c r="GK158" s="109"/>
      <c r="GL158" s="109"/>
      <c r="GM158" s="109"/>
      <c r="GN158" s="109"/>
      <c r="GO158" s="109"/>
      <c r="GP158" s="109"/>
      <c r="GQ158" s="109"/>
      <c r="GR158" s="109"/>
      <c r="GS158" s="109"/>
      <c r="GT158" s="109"/>
      <c r="GU158" s="109"/>
      <c r="GV158" s="109"/>
      <c r="GW158" s="109"/>
      <c r="GX158" s="109"/>
      <c r="GY158" s="109"/>
      <c r="GZ158" s="109"/>
      <c r="HA158" s="109"/>
      <c r="HB158" s="109"/>
      <c r="HC158" s="109"/>
      <c r="HD158" s="109"/>
      <c r="HE158" s="109"/>
      <c r="HF158" s="109"/>
      <c r="HG158" s="109"/>
      <c r="HH158" s="109"/>
      <c r="HI158" s="109"/>
      <c r="HJ158" s="109"/>
      <c r="HK158" s="109"/>
      <c r="HL158" s="109"/>
      <c r="HM158" s="109"/>
      <c r="HN158" s="109"/>
      <c r="HO158" s="109"/>
      <c r="HP158" s="109"/>
      <c r="HQ158" s="109"/>
      <c r="HR158" s="109"/>
      <c r="HS158" s="109"/>
      <c r="HT158" s="109"/>
      <c r="HU158" s="109"/>
      <c r="HV158" s="109"/>
      <c r="HW158" s="109"/>
      <c r="HX158" s="109"/>
      <c r="HY158" s="109"/>
      <c r="HZ158" s="109"/>
      <c r="IA158" s="109"/>
      <c r="IB158" s="109"/>
      <c r="IC158" s="109"/>
      <c r="ID158" s="109"/>
      <c r="IE158" s="109"/>
      <c r="IF158" s="109"/>
      <c r="IG158" s="109"/>
      <c r="IH158" s="109"/>
      <c r="II158" s="109"/>
      <c r="IJ158" s="109"/>
      <c r="IK158" s="109"/>
      <c r="IL158" s="109"/>
      <c r="IM158" s="109"/>
      <c r="IN158" s="109"/>
      <c r="IO158" s="109"/>
      <c r="IP158" s="109"/>
      <c r="IQ158" s="109"/>
      <c r="IR158" s="109"/>
    </row>
    <row r="159" spans="1:252" s="69" customFormat="1">
      <c r="A159" s="90">
        <v>149</v>
      </c>
      <c r="B159" s="91" t="str">
        <f>'[4]ИТОГ!'!$AP156</f>
        <v>Арифуллин Тимур</v>
      </c>
      <c r="C159" s="91">
        <f>'[4]ИТОГ!'!$AQ156</f>
        <v>2004</v>
      </c>
      <c r="D159" s="91">
        <f>'[4]ИТОГ!'!$AT156</f>
        <v>3</v>
      </c>
      <c r="E159" s="91" t="str">
        <f>'[4]ИТОГ!'!$AU156</f>
        <v>м</v>
      </c>
      <c r="F159" s="189">
        <f>'[4]ИТОГ!'!$AX156</f>
        <v>45907</v>
      </c>
      <c r="G159" s="91" t="s">
        <v>255</v>
      </c>
      <c r="H159" s="94" t="s">
        <v>28</v>
      </c>
      <c r="I159" s="91" t="str">
        <f>'[4]ИТОГ!'!$AY156</f>
        <v>ОК!</v>
      </c>
      <c r="J159" s="95"/>
      <c r="K159" s="97"/>
      <c r="L159" s="97"/>
      <c r="M159" s="98"/>
      <c r="N159" s="97"/>
      <c r="O159" s="97"/>
      <c r="P159" s="97"/>
      <c r="Q159" s="97"/>
      <c r="R159" s="97"/>
      <c r="S159" s="97"/>
      <c r="T159" s="99"/>
      <c r="U159" s="99"/>
      <c r="V159" s="97"/>
      <c r="W159" s="108"/>
      <c r="X159" s="108"/>
      <c r="Y159" s="108"/>
      <c r="Z159" s="100" t="s">
        <v>256</v>
      </c>
      <c r="AA159" s="100"/>
      <c r="AB159" s="100"/>
      <c r="AC159" s="100"/>
      <c r="AD159" s="100"/>
      <c r="AE159" s="100"/>
      <c r="AF159" s="100"/>
      <c r="AG159" s="94" t="s">
        <v>497</v>
      </c>
      <c r="AH159" s="94" t="s">
        <v>498</v>
      </c>
      <c r="AI159" s="102"/>
      <c r="AJ159" s="103" t="s">
        <v>499</v>
      </c>
      <c r="AK159" s="68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</row>
    <row r="160" spans="1:252" s="69" customFormat="1">
      <c r="A160" s="90">
        <v>150</v>
      </c>
      <c r="B160" s="91" t="str">
        <f>'[4]ИТОГ!'!$AP157</f>
        <v>Арнаутова Елизавета</v>
      </c>
      <c r="C160" s="91">
        <f>'[4]ИТОГ!'!$AQ157</f>
        <v>2003</v>
      </c>
      <c r="D160" s="91">
        <f>'[4]ИТОГ!'!$AT157</f>
        <v>2</v>
      </c>
      <c r="E160" s="91" t="str">
        <f>'[4]ИТОГ!'!$AU157</f>
        <v>ж</v>
      </c>
      <c r="F160" s="189">
        <f>'[4]ИТОГ!'!$AX157</f>
        <v>46005</v>
      </c>
      <c r="G160" s="91" t="s">
        <v>255</v>
      </c>
      <c r="H160" s="94" t="s">
        <v>28</v>
      </c>
      <c r="I160" s="91" t="str">
        <f>'[4]ИТОГ!'!$AY157</f>
        <v>ОК!</v>
      </c>
      <c r="J160" s="95"/>
      <c r="K160" s="97"/>
      <c r="L160" s="97"/>
      <c r="M160" s="98"/>
      <c r="N160" s="97"/>
      <c r="O160" s="97"/>
      <c r="P160" s="97"/>
      <c r="Q160" s="97"/>
      <c r="R160" s="100" t="s">
        <v>11</v>
      </c>
      <c r="S160" s="97"/>
      <c r="T160" s="99" t="s">
        <v>256</v>
      </c>
      <c r="U160" s="99"/>
      <c r="V160" s="97"/>
      <c r="W160" s="100"/>
      <c r="X160" s="100" t="s">
        <v>256</v>
      </c>
      <c r="Y160" s="100"/>
      <c r="Z160" s="100"/>
      <c r="AA160" s="100"/>
      <c r="AB160" s="102" t="s">
        <v>256</v>
      </c>
      <c r="AC160" s="102"/>
      <c r="AD160" s="102"/>
      <c r="AE160" s="102"/>
      <c r="AF160" s="102" t="s">
        <v>256</v>
      </c>
      <c r="AG160" s="94" t="s">
        <v>377</v>
      </c>
      <c r="AH160" s="101"/>
      <c r="AI160" s="102"/>
      <c r="AJ160" s="103" t="s">
        <v>500</v>
      </c>
      <c r="AK160" s="68"/>
      <c r="AL160" s="109"/>
      <c r="AM160" s="10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  <c r="IN160" s="9"/>
      <c r="IO160" s="9"/>
      <c r="IP160" s="9"/>
      <c r="IQ160" s="9"/>
      <c r="IR160" s="9"/>
    </row>
    <row r="161" spans="1:252" s="69" customFormat="1">
      <c r="A161" s="90">
        <v>151</v>
      </c>
      <c r="B161" s="91" t="str">
        <f>'[4]ИТОГ!'!$AP158</f>
        <v>Арсеньев Илья</v>
      </c>
      <c r="C161" s="91">
        <f>'[4]ИТОГ!'!$AQ158</f>
        <v>0</v>
      </c>
      <c r="D161" s="91" t="str">
        <f>'[4]ИТОГ!'!$AT158</f>
        <v>б/р</v>
      </c>
      <c r="E161" s="91" t="str">
        <f>'[4]ИТОГ!'!$AU158</f>
        <v>м</v>
      </c>
      <c r="F161" s="189">
        <f>'[4]ИТОГ!'!$AX158</f>
        <v>44269</v>
      </c>
      <c r="G161" s="91" t="s">
        <v>255</v>
      </c>
      <c r="H161" s="94" t="s">
        <v>28</v>
      </c>
      <c r="I161" s="91" t="str">
        <f>'[4]ИТОГ!'!$AY158</f>
        <v>НАДО!!!</v>
      </c>
      <c r="J161" s="95"/>
      <c r="K161" s="96"/>
      <c r="L161" s="97" t="s">
        <v>256</v>
      </c>
      <c r="M161" s="98"/>
      <c r="N161" s="96"/>
      <c r="O161" s="97" t="s">
        <v>256</v>
      </c>
      <c r="P161" s="97"/>
      <c r="Q161" s="97" t="s">
        <v>256</v>
      </c>
      <c r="R161" s="110" t="s">
        <v>13</v>
      </c>
      <c r="S161" s="96"/>
      <c r="T161" s="99"/>
      <c r="U161" s="99"/>
      <c r="V161" s="97"/>
      <c r="W161" s="100"/>
      <c r="X161" s="100"/>
      <c r="Y161" s="100"/>
      <c r="Z161" s="100"/>
      <c r="AA161" s="100"/>
      <c r="AB161" s="100" t="s">
        <v>11</v>
      </c>
      <c r="AC161" s="100"/>
      <c r="AD161" s="100" t="s">
        <v>11</v>
      </c>
      <c r="AE161" s="100"/>
      <c r="AF161" s="100"/>
      <c r="AG161" s="94"/>
      <c r="AH161" s="101" t="s">
        <v>465</v>
      </c>
      <c r="AI161" s="100"/>
      <c r="AJ161" s="103" t="s">
        <v>501</v>
      </c>
      <c r="AK161" s="68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  <c r="IG161" s="9"/>
      <c r="IH161" s="9"/>
      <c r="II161" s="9"/>
      <c r="IJ161" s="9"/>
      <c r="IK161" s="9"/>
      <c r="IL161" s="9"/>
      <c r="IM161" s="9"/>
      <c r="IN161" s="9"/>
      <c r="IO161" s="9"/>
      <c r="IP161" s="9"/>
      <c r="IQ161" s="9"/>
      <c r="IR161" s="9"/>
    </row>
    <row r="162" spans="1:252" s="69" customFormat="1">
      <c r="A162" s="90">
        <v>152</v>
      </c>
      <c r="B162" s="91" t="str">
        <f>'[4]ИТОГ!'!$AP159</f>
        <v>Артамошин Михаил</v>
      </c>
      <c r="C162" s="91">
        <f>'[4]ИТОГ!'!$AQ159</f>
        <v>2005</v>
      </c>
      <c r="D162" s="91" t="str">
        <f>'[4]ИТОГ!'!$AT159</f>
        <v>б/р</v>
      </c>
      <c r="E162" s="91" t="str">
        <f>'[4]ИТОГ!'!$AU159</f>
        <v>м</v>
      </c>
      <c r="F162" s="189">
        <f>'[4]ИТОГ!'!$AX159</f>
        <v>0</v>
      </c>
      <c r="G162" s="91" t="s">
        <v>255</v>
      </c>
      <c r="H162" s="94" t="s">
        <v>28</v>
      </c>
      <c r="I162" s="91" t="str">
        <f>'[4]ИТОГ!'!$AY159</f>
        <v>ОК!</v>
      </c>
      <c r="J162" s="95"/>
      <c r="K162" s="97"/>
      <c r="L162" s="97"/>
      <c r="M162" s="98"/>
      <c r="N162" s="97"/>
      <c r="O162" s="97" t="s">
        <v>15</v>
      </c>
      <c r="P162" s="97" t="s">
        <v>17</v>
      </c>
      <c r="Q162" s="97" t="s">
        <v>15</v>
      </c>
      <c r="R162" s="97" t="s">
        <v>19</v>
      </c>
      <c r="S162" s="97"/>
      <c r="T162" s="99" t="s">
        <v>256</v>
      </c>
      <c r="U162" s="99" t="s">
        <v>15</v>
      </c>
      <c r="V162" s="97" t="s">
        <v>256</v>
      </c>
      <c r="W162" s="108" t="s">
        <v>256</v>
      </c>
      <c r="X162" s="100" t="s">
        <v>17</v>
      </c>
      <c r="Y162" s="100"/>
      <c r="Z162" s="100" t="s">
        <v>256</v>
      </c>
      <c r="AA162" s="100"/>
      <c r="AB162" s="100" t="s">
        <v>17</v>
      </c>
      <c r="AC162" s="100"/>
      <c r="AD162" s="100" t="s">
        <v>256</v>
      </c>
      <c r="AE162" s="100" t="s">
        <v>15</v>
      </c>
      <c r="AF162" s="100" t="s">
        <v>15</v>
      </c>
      <c r="AG162" s="94" t="s">
        <v>257</v>
      </c>
      <c r="AH162" s="101" t="s">
        <v>353</v>
      </c>
      <c r="AI162" s="100"/>
      <c r="AJ162" s="103" t="s">
        <v>502</v>
      </c>
      <c r="AK162" s="68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  <c r="IN162" s="9"/>
      <c r="IO162" s="9"/>
      <c r="IP162" s="9"/>
      <c r="IQ162" s="9"/>
      <c r="IR162" s="9"/>
    </row>
    <row r="163" spans="1:252" s="109" customFormat="1">
      <c r="A163" s="90">
        <v>153</v>
      </c>
      <c r="B163" s="91" t="str">
        <f>'[4]ИТОГ!'!$AP160</f>
        <v>Артемьев Дмитрий</v>
      </c>
      <c r="C163" s="91">
        <f>'[4]ИТОГ!'!$AQ160</f>
        <v>2008</v>
      </c>
      <c r="D163" s="91">
        <f>'[4]ИТОГ!'!$AT160</f>
        <v>1</v>
      </c>
      <c r="E163" s="91" t="str">
        <f>'[4]ИТОГ!'!$AU160</f>
        <v>м</v>
      </c>
      <c r="F163" s="189">
        <f>'[4]ИТОГ!'!$AX160</f>
        <v>45853</v>
      </c>
      <c r="G163" s="91" t="s">
        <v>255</v>
      </c>
      <c r="H163" s="94" t="s">
        <v>28</v>
      </c>
      <c r="I163" s="91" t="str">
        <f>'[4]ИТОГ!'!$AY160</f>
        <v>ОК!</v>
      </c>
      <c r="J163" s="95"/>
      <c r="K163" s="97"/>
      <c r="L163" s="97"/>
      <c r="M163" s="98"/>
      <c r="N163" s="97"/>
      <c r="O163" s="97"/>
      <c r="P163" s="97"/>
      <c r="Q163" s="97"/>
      <c r="R163" s="97"/>
      <c r="S163" s="97"/>
      <c r="T163" s="99"/>
      <c r="U163" s="99"/>
      <c r="V163" s="97"/>
      <c r="W163" s="108"/>
      <c r="X163" s="100"/>
      <c r="Y163" s="100"/>
      <c r="Z163" s="100"/>
      <c r="AA163" s="100"/>
      <c r="AB163" s="100"/>
      <c r="AC163" s="100"/>
      <c r="AD163" s="100"/>
      <c r="AE163" s="100"/>
      <c r="AF163" s="100"/>
      <c r="AG163" s="94"/>
      <c r="AH163" s="101"/>
      <c r="AI163" s="102"/>
      <c r="AJ163" s="103" t="s">
        <v>503</v>
      </c>
      <c r="AK163" s="68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  <c r="IN163" s="9"/>
      <c r="IO163" s="9"/>
      <c r="IP163" s="9"/>
      <c r="IQ163" s="9"/>
      <c r="IR163" s="9"/>
    </row>
    <row r="164" spans="1:252" s="109" customFormat="1">
      <c r="A164" s="90">
        <v>154</v>
      </c>
      <c r="B164" s="91" t="str">
        <f>'[4]ИТОГ!'!$AP161</f>
        <v>Артемьев Максим</v>
      </c>
      <c r="C164" s="91">
        <f>'[4]ИТОГ!'!$AQ161</f>
        <v>2009</v>
      </c>
      <c r="D164" s="91" t="str">
        <f>'[4]ИТОГ!'!$AT161</f>
        <v>2ю</v>
      </c>
      <c r="E164" s="91" t="str">
        <f>'[4]ИТОГ!'!$AU161</f>
        <v>м</v>
      </c>
      <c r="F164" s="189">
        <f>'[4]ИТОГ!'!$AX161</f>
        <v>45422</v>
      </c>
      <c r="G164" s="91" t="s">
        <v>255</v>
      </c>
      <c r="H164" s="94" t="s">
        <v>28</v>
      </c>
      <c r="I164" s="91" t="str">
        <f>'[4]ИТОГ!'!$AY161</f>
        <v>ОК!</v>
      </c>
      <c r="J164" s="95"/>
      <c r="K164" s="97"/>
      <c r="L164" s="97"/>
      <c r="M164" s="98"/>
      <c r="N164" s="97"/>
      <c r="O164" s="97"/>
      <c r="P164" s="97"/>
      <c r="Q164" s="97"/>
      <c r="R164" s="97"/>
      <c r="S164" s="97"/>
      <c r="T164" s="99"/>
      <c r="U164" s="99"/>
      <c r="V164" s="97"/>
      <c r="W164" s="108"/>
      <c r="X164" s="108"/>
      <c r="Y164" s="108"/>
      <c r="Z164" s="100"/>
      <c r="AA164" s="100"/>
      <c r="AB164" s="116" t="s">
        <v>256</v>
      </c>
      <c r="AC164" s="100"/>
      <c r="AD164" s="100"/>
      <c r="AE164" s="100"/>
      <c r="AF164" s="100"/>
      <c r="AG164" s="94"/>
      <c r="AH164" s="94"/>
      <c r="AI164" s="102"/>
      <c r="AJ164" s="103" t="s">
        <v>504</v>
      </c>
      <c r="AK164" s="68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  <c r="IG164" s="9"/>
      <c r="IH164" s="9"/>
      <c r="II164" s="9"/>
      <c r="IJ164" s="9"/>
      <c r="IK164" s="9"/>
      <c r="IL164" s="9"/>
      <c r="IM164" s="9"/>
      <c r="IN164" s="9"/>
      <c r="IO164" s="9"/>
      <c r="IP164" s="9"/>
      <c r="IQ164" s="9"/>
      <c r="IR164" s="9"/>
    </row>
    <row r="165" spans="1:252" s="109" customFormat="1">
      <c r="A165" s="90">
        <v>155</v>
      </c>
      <c r="B165" s="91" t="str">
        <f>'[4]ИТОГ!'!$AP162</f>
        <v>Артемьева Анна</v>
      </c>
      <c r="C165" s="91">
        <f>'[4]ИТОГ!'!$AQ162</f>
        <v>2011</v>
      </c>
      <c r="D165" s="91" t="str">
        <f>'[4]ИТОГ!'!$AT162</f>
        <v>б/р</v>
      </c>
      <c r="E165" s="91" t="str">
        <f>'[4]ИТОГ!'!$AU162</f>
        <v>ж</v>
      </c>
      <c r="F165" s="189">
        <f>'[4]ИТОГ!'!$AX162</f>
        <v>0</v>
      </c>
      <c r="G165" s="91" t="s">
        <v>255</v>
      </c>
      <c r="H165" s="94" t="s">
        <v>28</v>
      </c>
      <c r="I165" s="91" t="str">
        <f>'[4]ИТОГ!'!$AY162</f>
        <v>ОК!</v>
      </c>
      <c r="J165" s="95"/>
      <c r="K165" s="97"/>
      <c r="L165" s="97"/>
      <c r="M165" s="98"/>
      <c r="N165" s="97"/>
      <c r="O165" s="97"/>
      <c r="P165" s="97"/>
      <c r="Q165" s="97"/>
      <c r="R165" s="97"/>
      <c r="S165" s="97"/>
      <c r="T165" s="99"/>
      <c r="U165" s="99"/>
      <c r="V165" s="97"/>
      <c r="W165" s="100"/>
      <c r="X165" s="100"/>
      <c r="Y165" s="100"/>
      <c r="Z165" s="100"/>
      <c r="AA165" s="100"/>
      <c r="AB165" s="116" t="s">
        <v>256</v>
      </c>
      <c r="AC165" s="100"/>
      <c r="AD165" s="100"/>
      <c r="AE165" s="100"/>
      <c r="AF165" s="100"/>
      <c r="AG165" s="94" t="s">
        <v>321</v>
      </c>
      <c r="AH165" s="94"/>
      <c r="AI165" s="102"/>
      <c r="AJ165" s="103" t="s">
        <v>505</v>
      </c>
      <c r="AK165" s="68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  <c r="IK165" s="9"/>
      <c r="IL165" s="9"/>
      <c r="IM165" s="9"/>
      <c r="IN165" s="9"/>
      <c r="IO165" s="9"/>
      <c r="IP165" s="9"/>
      <c r="IQ165" s="9"/>
      <c r="IR165" s="9"/>
    </row>
    <row r="166" spans="1:252" s="69" customFormat="1">
      <c r="A166" s="90">
        <v>156</v>
      </c>
      <c r="B166" s="91" t="str">
        <f>'[4]ИТОГ!'!$AP163</f>
        <v>Артемьева Дарья</v>
      </c>
      <c r="C166" s="91">
        <f>'[4]ИТОГ!'!$AQ163</f>
        <v>2009</v>
      </c>
      <c r="D166" s="91">
        <f>'[4]ИТОГ!'!$AT163</f>
        <v>3</v>
      </c>
      <c r="E166" s="91" t="str">
        <f>'[4]ИТОГ!'!$AU163</f>
        <v>ж</v>
      </c>
      <c r="F166" s="189">
        <f>'[4]ИТОГ!'!$AX163</f>
        <v>45786</v>
      </c>
      <c r="G166" s="91" t="s">
        <v>255</v>
      </c>
      <c r="H166" s="94" t="s">
        <v>28</v>
      </c>
      <c r="I166" s="91" t="str">
        <f>'[4]ИТОГ!'!$AY163</f>
        <v>ОК!</v>
      </c>
      <c r="J166" s="95"/>
      <c r="K166" s="97"/>
      <c r="L166" s="97"/>
      <c r="M166" s="98"/>
      <c r="N166" s="97"/>
      <c r="O166" s="97"/>
      <c r="P166" s="97"/>
      <c r="Q166" s="97"/>
      <c r="R166" s="97"/>
      <c r="S166" s="97"/>
      <c r="T166" s="99"/>
      <c r="U166" s="99"/>
      <c r="V166" s="108" t="s">
        <v>256</v>
      </c>
      <c r="W166" s="102"/>
      <c r="X166" s="102"/>
      <c r="Y166" s="102"/>
      <c r="Z166" s="100"/>
      <c r="AA166" s="100"/>
      <c r="AB166" s="102"/>
      <c r="AC166" s="102"/>
      <c r="AD166" s="102"/>
      <c r="AE166" s="102"/>
      <c r="AF166" s="102"/>
      <c r="AG166" s="94"/>
      <c r="AH166" s="101" t="s">
        <v>465</v>
      </c>
      <c r="AI166" s="102"/>
      <c r="AJ166" s="103" t="s">
        <v>506</v>
      </c>
      <c r="AK166" s="68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  <c r="ID166" s="9"/>
      <c r="IE166" s="9"/>
      <c r="IF166" s="9"/>
      <c r="IG166" s="9"/>
      <c r="IH166" s="9"/>
      <c r="II166" s="9"/>
      <c r="IJ166" s="9"/>
      <c r="IK166" s="9"/>
      <c r="IL166" s="9"/>
      <c r="IM166" s="9"/>
      <c r="IN166" s="9"/>
      <c r="IO166" s="9"/>
      <c r="IP166" s="9"/>
      <c r="IQ166" s="9"/>
      <c r="IR166" s="9"/>
    </row>
    <row r="167" spans="1:252" s="109" customFormat="1">
      <c r="A167" s="90">
        <v>157</v>
      </c>
      <c r="B167" s="91" t="str">
        <f>'[4]ИТОГ!'!$AP164</f>
        <v>Архипов Александр</v>
      </c>
      <c r="C167" s="91">
        <f>'[4]ИТОГ!'!$AQ164</f>
        <v>1992</v>
      </c>
      <c r="D167" s="91" t="str">
        <f>'[4]ИТОГ!'!$AT164</f>
        <v>б/р</v>
      </c>
      <c r="E167" s="91" t="str">
        <f>'[4]ИТОГ!'!$AU164</f>
        <v>м</v>
      </c>
      <c r="F167" s="189">
        <f>'[4]ИТОГ!'!$AX164</f>
        <v>43675</v>
      </c>
      <c r="G167" s="91" t="s">
        <v>255</v>
      </c>
      <c r="H167" s="94" t="s">
        <v>28</v>
      </c>
      <c r="I167" s="91" t="str">
        <f>'[4]ИТОГ!'!$AY164</f>
        <v>ОК!</v>
      </c>
      <c r="J167" s="95"/>
      <c r="K167" s="99"/>
      <c r="L167" s="97"/>
      <c r="M167" s="98"/>
      <c r="N167" s="99"/>
      <c r="O167" s="97"/>
      <c r="P167" s="97"/>
      <c r="Q167" s="97"/>
      <c r="R167" s="97"/>
      <c r="S167" s="97"/>
      <c r="T167" s="102" t="s">
        <v>11</v>
      </c>
      <c r="U167" s="99"/>
      <c r="V167" s="97"/>
      <c r="W167" s="102"/>
      <c r="X167" s="102"/>
      <c r="Y167" s="102"/>
      <c r="Z167" s="100"/>
      <c r="AA167" s="100"/>
      <c r="AB167" s="102" t="s">
        <v>256</v>
      </c>
      <c r="AC167" s="102"/>
      <c r="AD167" s="102"/>
      <c r="AE167" s="102"/>
      <c r="AF167" s="102"/>
      <c r="AG167" s="94"/>
      <c r="AH167" s="101"/>
      <c r="AI167" s="102"/>
      <c r="AJ167" s="103" t="s">
        <v>507</v>
      </c>
      <c r="AK167" s="68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  <c r="IN167" s="9"/>
      <c r="IO167" s="9"/>
      <c r="IP167" s="9"/>
      <c r="IQ167" s="9"/>
      <c r="IR167" s="9"/>
    </row>
    <row r="168" spans="1:252" s="109" customFormat="1">
      <c r="A168" s="90">
        <v>158</v>
      </c>
      <c r="B168" s="91" t="str">
        <f>'[4]ИТОГ!'!$AP165</f>
        <v>Архипов Дмитрий</v>
      </c>
      <c r="C168" s="91">
        <f>'[4]ИТОГ!'!$AQ165</f>
        <v>1978</v>
      </c>
      <c r="D168" s="91" t="str">
        <f>'[4]ИТОГ!'!$AT165</f>
        <v>б/р</v>
      </c>
      <c r="E168" s="91" t="str">
        <f>'[4]ИТОГ!'!$AU165</f>
        <v>м</v>
      </c>
      <c r="F168" s="189">
        <f>'[4]ИТОГ!'!$AX165</f>
        <v>43352</v>
      </c>
      <c r="G168" s="91" t="s">
        <v>255</v>
      </c>
      <c r="H168" s="94" t="s">
        <v>28</v>
      </c>
      <c r="I168" s="91" t="str">
        <f>'[4]ИТОГ!'!$AY165</f>
        <v>НАДО!!!</v>
      </c>
      <c r="J168" s="95"/>
      <c r="K168" s="99"/>
      <c r="L168" s="97"/>
      <c r="M168" s="98"/>
      <c r="N168" s="99"/>
      <c r="O168" s="97"/>
      <c r="P168" s="97"/>
      <c r="Q168" s="97"/>
      <c r="R168" s="97" t="s">
        <v>256</v>
      </c>
      <c r="S168" s="97"/>
      <c r="T168" s="102"/>
      <c r="U168" s="99"/>
      <c r="V168" s="97"/>
      <c r="W168" s="102"/>
      <c r="X168" s="102"/>
      <c r="Y168" s="102"/>
      <c r="Z168" s="100"/>
      <c r="AA168" s="100"/>
      <c r="AB168" s="102"/>
      <c r="AC168" s="102"/>
      <c r="AD168" s="102"/>
      <c r="AE168" s="102"/>
      <c r="AF168" s="102"/>
      <c r="AG168" s="94"/>
      <c r="AH168" s="101"/>
      <c r="AI168" s="100"/>
      <c r="AJ168" s="103" t="s">
        <v>508</v>
      </c>
      <c r="AK168" s="68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  <c r="IN168" s="9"/>
      <c r="IO168" s="9"/>
      <c r="IP168" s="9"/>
      <c r="IQ168" s="9"/>
      <c r="IR168" s="9"/>
    </row>
    <row r="169" spans="1:252" s="109" customFormat="1">
      <c r="A169" s="90">
        <v>159</v>
      </c>
      <c r="B169" s="91" t="str">
        <f>'[4]ИТОГ!'!$AP166</f>
        <v>Архипов Пётр</v>
      </c>
      <c r="C169" s="91">
        <f>'[4]ИТОГ!'!$AQ166</f>
        <v>2011</v>
      </c>
      <c r="D169" s="91" t="str">
        <f>'[4]ИТОГ!'!$AT166</f>
        <v>2ю</v>
      </c>
      <c r="E169" s="91" t="str">
        <f>'[4]ИТОГ!'!$AU166</f>
        <v>м</v>
      </c>
      <c r="F169" s="189">
        <f>'[4]ИТОГ!'!$AX166</f>
        <v>45730</v>
      </c>
      <c r="G169" s="91" t="s">
        <v>255</v>
      </c>
      <c r="H169" s="94" t="s">
        <v>28</v>
      </c>
      <c r="I169" s="91" t="str">
        <f>'[4]ИТОГ!'!$AY166</f>
        <v>ОК!</v>
      </c>
      <c r="J169" s="95"/>
      <c r="K169" s="99"/>
      <c r="L169" s="97"/>
      <c r="M169" s="98"/>
      <c r="N169" s="99"/>
      <c r="O169" s="97"/>
      <c r="P169" s="97"/>
      <c r="Q169" s="97"/>
      <c r="R169" s="97"/>
      <c r="S169" s="97"/>
      <c r="T169" s="102"/>
      <c r="U169" s="99"/>
      <c r="V169" s="97"/>
      <c r="W169" s="102"/>
      <c r="X169" s="102"/>
      <c r="Y169" s="102"/>
      <c r="Z169" s="100"/>
      <c r="AA169" s="100"/>
      <c r="AB169" s="102"/>
      <c r="AC169" s="102"/>
      <c r="AD169" s="102"/>
      <c r="AE169" s="102"/>
      <c r="AF169" s="102"/>
      <c r="AG169" s="94"/>
      <c r="AH169" s="101"/>
      <c r="AI169" s="110"/>
      <c r="AJ169" s="103" t="s">
        <v>509</v>
      </c>
      <c r="AK169" s="68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  <c r="IA169" s="9"/>
      <c r="IB169" s="9"/>
      <c r="IC169" s="9"/>
      <c r="ID169" s="9"/>
      <c r="IE169" s="9"/>
      <c r="IF169" s="9"/>
      <c r="IG169" s="9"/>
      <c r="IH169" s="9"/>
      <c r="II169" s="9"/>
      <c r="IJ169" s="9"/>
      <c r="IK169" s="9"/>
      <c r="IL169" s="9"/>
      <c r="IM169" s="9"/>
      <c r="IN169" s="9"/>
      <c r="IO169" s="9"/>
      <c r="IP169" s="9"/>
      <c r="IQ169" s="9"/>
      <c r="IR169" s="9"/>
    </row>
    <row r="170" spans="1:252" s="109" customFormat="1">
      <c r="A170" s="90">
        <v>160</v>
      </c>
      <c r="B170" s="91" t="str">
        <f>'[4]ИТОГ!'!$AP167</f>
        <v>Архипов Юрий</v>
      </c>
      <c r="C170" s="91">
        <f>'[4]ИТОГ!'!$AQ167</f>
        <v>1985</v>
      </c>
      <c r="D170" s="91" t="str">
        <f>'[4]ИТОГ!'!$AT167</f>
        <v>б/р</v>
      </c>
      <c r="E170" s="91" t="str">
        <f>'[4]ИТОГ!'!$AU167</f>
        <v>м</v>
      </c>
      <c r="F170" s="189">
        <f>'[4]ИТОГ!'!$AX167</f>
        <v>44032</v>
      </c>
      <c r="G170" s="91" t="s">
        <v>255</v>
      </c>
      <c r="H170" s="94" t="s">
        <v>28</v>
      </c>
      <c r="I170" s="91" t="str">
        <f>'[4]ИТОГ!'!$AY167</f>
        <v>ОК!</v>
      </c>
      <c r="J170" s="95"/>
      <c r="K170" s="99"/>
      <c r="L170" s="97"/>
      <c r="M170" s="98"/>
      <c r="N170" s="99"/>
      <c r="O170" s="97"/>
      <c r="P170" s="97"/>
      <c r="Q170" s="97"/>
      <c r="R170" s="97" t="s">
        <v>256</v>
      </c>
      <c r="S170" s="97"/>
      <c r="T170" s="102"/>
      <c r="U170" s="99"/>
      <c r="V170" s="97"/>
      <c r="W170" s="102"/>
      <c r="X170" s="102"/>
      <c r="Y170" s="102"/>
      <c r="Z170" s="100"/>
      <c r="AA170" s="100"/>
      <c r="AB170" s="102"/>
      <c r="AC170" s="102"/>
      <c r="AD170" s="102"/>
      <c r="AE170" s="102"/>
      <c r="AF170" s="102"/>
      <c r="AG170" s="94"/>
      <c r="AH170" s="101"/>
      <c r="AI170" s="102"/>
      <c r="AJ170" s="103" t="s">
        <v>510</v>
      </c>
      <c r="AK170" s="68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  <c r="IN170" s="9"/>
      <c r="IO170" s="9"/>
      <c r="IP170" s="9"/>
      <c r="IQ170" s="9"/>
      <c r="IR170" s="9"/>
    </row>
    <row r="171" spans="1:252">
      <c r="A171" s="90">
        <v>161</v>
      </c>
      <c r="B171" s="91" t="str">
        <f>'[4]ИТОГ!'!$AP168</f>
        <v>Архипова Алена</v>
      </c>
      <c r="C171" s="91">
        <f>'[4]ИТОГ!'!$AQ168</f>
        <v>1995</v>
      </c>
      <c r="D171" s="91">
        <f>'[4]ИТОГ!'!$AT168</f>
        <v>2</v>
      </c>
      <c r="E171" s="91" t="str">
        <f>'[4]ИТОГ!'!$AU168</f>
        <v>ж</v>
      </c>
      <c r="F171" s="189">
        <f>'[4]ИТОГ!'!$AX168</f>
        <v>45375</v>
      </c>
      <c r="G171" s="91" t="s">
        <v>255</v>
      </c>
      <c r="H171" s="94" t="s">
        <v>28</v>
      </c>
      <c r="I171" s="91" t="str">
        <f>'[4]ИТОГ!'!$AY168</f>
        <v>ОК!</v>
      </c>
      <c r="J171" s="95"/>
      <c r="K171" s="97"/>
      <c r="L171" s="97"/>
      <c r="M171" s="98"/>
      <c r="N171" s="97"/>
      <c r="O171" s="97"/>
      <c r="P171" s="97"/>
      <c r="Q171" s="97"/>
      <c r="R171" s="97"/>
      <c r="S171" s="97"/>
      <c r="T171" s="99" t="s">
        <v>256</v>
      </c>
      <c r="U171" s="99"/>
      <c r="V171" s="97"/>
      <c r="W171" s="92"/>
      <c r="X171" s="100"/>
      <c r="Y171" s="100"/>
      <c r="Z171" s="100"/>
      <c r="AA171" s="100"/>
      <c r="AB171" s="100"/>
      <c r="AC171" s="100"/>
      <c r="AD171" s="100"/>
      <c r="AE171" s="100"/>
      <c r="AF171" s="100"/>
      <c r="AG171" s="94"/>
      <c r="AH171" s="94"/>
      <c r="AI171" s="102"/>
      <c r="AJ171" s="103" t="s">
        <v>511</v>
      </c>
      <c r="AK171" s="68"/>
    </row>
    <row r="172" spans="1:252" ht="12.75" customHeight="1">
      <c r="A172" s="90">
        <v>162</v>
      </c>
      <c r="B172" s="91" t="str">
        <f>'[4]ИТОГ!'!$AP169</f>
        <v xml:space="preserve">Архипова Алина </v>
      </c>
      <c r="C172" s="91">
        <f>'[4]ИТОГ!'!$AQ169</f>
        <v>0</v>
      </c>
      <c r="D172" s="91" t="str">
        <f>'[4]ИТОГ!'!$AT169</f>
        <v>б/р</v>
      </c>
      <c r="E172" s="91" t="str">
        <f>'[4]ИТОГ!'!$AU169</f>
        <v>ж</v>
      </c>
      <c r="F172" s="189">
        <f>'[4]ИТОГ!'!$AX169</f>
        <v>44708</v>
      </c>
      <c r="G172" s="91" t="s">
        <v>255</v>
      </c>
      <c r="H172" s="94" t="s">
        <v>28</v>
      </c>
      <c r="I172" s="91" t="str">
        <f>'[4]ИТОГ!'!$AY169</f>
        <v>НАДО!!!</v>
      </c>
      <c r="J172" s="95"/>
      <c r="K172" s="96"/>
      <c r="L172" s="97"/>
      <c r="M172" s="98"/>
      <c r="N172" s="96"/>
      <c r="O172" s="97"/>
      <c r="P172" s="97"/>
      <c r="Q172" s="97"/>
      <c r="R172" s="96"/>
      <c r="S172" s="96"/>
      <c r="T172" s="99"/>
      <c r="U172" s="99"/>
      <c r="V172" s="97"/>
      <c r="W172" s="108"/>
      <c r="X172" s="108"/>
      <c r="Y172" s="108"/>
      <c r="Z172" s="100"/>
      <c r="AA172" s="100"/>
      <c r="AB172" s="108" t="s">
        <v>256</v>
      </c>
      <c r="AC172" s="108"/>
      <c r="AD172" s="108"/>
      <c r="AE172" s="108"/>
      <c r="AF172" s="108"/>
      <c r="AG172" s="94" t="s">
        <v>281</v>
      </c>
      <c r="AH172" s="123" t="s">
        <v>465</v>
      </c>
      <c r="AI172" s="102"/>
      <c r="AJ172" s="103" t="s">
        <v>512</v>
      </c>
      <c r="AK172" s="68"/>
    </row>
    <row r="173" spans="1:252">
      <c r="A173" s="90">
        <v>163</v>
      </c>
      <c r="B173" s="91" t="str">
        <f>'[4]ИТОГ!'!$AP170</f>
        <v>Архипова Вероника</v>
      </c>
      <c r="C173" s="91">
        <f>'[4]ИТОГ!'!$AQ170</f>
        <v>2000</v>
      </c>
      <c r="D173" s="91" t="str">
        <f>'[4]ИТОГ!'!$AT170</f>
        <v>б/р</v>
      </c>
      <c r="E173" s="91" t="str">
        <f>'[4]ИТОГ!'!$AU170</f>
        <v>ж</v>
      </c>
      <c r="F173" s="189">
        <f>'[4]ИТОГ!'!$AX170</f>
        <v>43383</v>
      </c>
      <c r="G173" s="91" t="s">
        <v>255</v>
      </c>
      <c r="H173" s="94" t="s">
        <v>28</v>
      </c>
      <c r="I173" s="91" t="str">
        <f>'[4]ИТОГ!'!$AY170</f>
        <v>ОК!</v>
      </c>
      <c r="J173" s="95"/>
      <c r="K173" s="107"/>
      <c r="L173" s="97"/>
      <c r="M173" s="105"/>
      <c r="N173" s="107"/>
      <c r="O173" s="97" t="s">
        <v>256</v>
      </c>
      <c r="P173" s="97" t="s">
        <v>15</v>
      </c>
      <c r="Q173" s="97"/>
      <c r="R173" s="104" t="s">
        <v>15</v>
      </c>
      <c r="S173" s="104"/>
      <c r="T173" s="106" t="s">
        <v>256</v>
      </c>
      <c r="U173" s="99"/>
      <c r="V173" s="104"/>
      <c r="W173" s="100" t="s">
        <v>15</v>
      </c>
      <c r="X173" s="100" t="s">
        <v>13</v>
      </c>
      <c r="Y173" s="100"/>
      <c r="Z173" s="100" t="s">
        <v>15</v>
      </c>
      <c r="AA173" s="100"/>
      <c r="AB173" s="100" t="s">
        <v>15</v>
      </c>
      <c r="AC173" s="100"/>
      <c r="AD173" s="100" t="s">
        <v>11</v>
      </c>
      <c r="AE173" s="100"/>
      <c r="AF173" s="100" t="s">
        <v>11</v>
      </c>
      <c r="AG173" s="94" t="s">
        <v>267</v>
      </c>
      <c r="AH173" s="101" t="s">
        <v>328</v>
      </c>
      <c r="AI173" s="102"/>
      <c r="AJ173" s="103" t="s">
        <v>513</v>
      </c>
      <c r="AK173" s="68"/>
    </row>
    <row r="174" spans="1:252">
      <c r="A174" s="90">
        <v>164</v>
      </c>
      <c r="B174" s="91" t="str">
        <f>'[4]ИТОГ!'!$AP171</f>
        <v>Архиров Юрий</v>
      </c>
      <c r="C174" s="91">
        <f>'[4]ИТОГ!'!$AQ171</f>
        <v>1985</v>
      </c>
      <c r="D174" s="91" t="str">
        <f>'[4]ИТОГ!'!$AT171</f>
        <v>б/р</v>
      </c>
      <c r="E174" s="91" t="str">
        <f>'[4]ИТОГ!'!$AU171</f>
        <v>м</v>
      </c>
      <c r="F174" s="189">
        <f>'[4]ИТОГ!'!$AX171</f>
        <v>43352</v>
      </c>
      <c r="G174" s="91" t="s">
        <v>255</v>
      </c>
      <c r="H174" s="94" t="s">
        <v>28</v>
      </c>
      <c r="I174" s="91" t="str">
        <f>'[4]ИТОГ!'!$AY171</f>
        <v>НАДО!!!</v>
      </c>
      <c r="J174" s="95" t="s">
        <v>292</v>
      </c>
      <c r="K174" s="107"/>
      <c r="L174" s="97" t="s">
        <v>256</v>
      </c>
      <c r="M174" s="105"/>
      <c r="N174" s="107"/>
      <c r="O174" s="97"/>
      <c r="P174" s="97"/>
      <c r="Q174" s="97"/>
      <c r="R174" s="104"/>
      <c r="S174" s="104"/>
      <c r="T174" s="106"/>
      <c r="U174" s="99"/>
      <c r="V174" s="104"/>
      <c r="W174" s="100"/>
      <c r="X174" s="100"/>
      <c r="Y174" s="100"/>
      <c r="Z174" s="100"/>
      <c r="AA174" s="100"/>
      <c r="AB174" s="100"/>
      <c r="AC174" s="100"/>
      <c r="AD174" s="100"/>
      <c r="AE174" s="100"/>
      <c r="AF174" s="100"/>
      <c r="AG174" s="94" t="s">
        <v>289</v>
      </c>
      <c r="AH174" s="101" t="s">
        <v>328</v>
      </c>
      <c r="AI174" s="118">
        <v>39255</v>
      </c>
      <c r="AJ174" s="103" t="s">
        <v>514</v>
      </c>
      <c r="AK174" s="68"/>
      <c r="AL174" s="68"/>
      <c r="AM174" s="68"/>
    </row>
    <row r="175" spans="1:252">
      <c r="A175" s="90">
        <v>165</v>
      </c>
      <c r="B175" s="91" t="str">
        <f>'[4]ИТОГ!'!$AP172</f>
        <v>Асафов Иван</v>
      </c>
      <c r="C175" s="91">
        <f>'[4]ИТОГ!'!$AQ172</f>
        <v>0</v>
      </c>
      <c r="D175" s="91">
        <f>'[4]ИТОГ!'!$AT172</f>
        <v>3</v>
      </c>
      <c r="E175" s="91" t="str">
        <f>'[4]ИТОГ!'!$AU172</f>
        <v>м</v>
      </c>
      <c r="F175" s="189">
        <f>'[4]ИТОГ!'!$AX172</f>
        <v>45407</v>
      </c>
      <c r="G175" s="91" t="s">
        <v>255</v>
      </c>
      <c r="H175" s="94" t="s">
        <v>28</v>
      </c>
      <c r="I175" s="91" t="str">
        <f>'[4]ИТОГ!'!$AY172</f>
        <v>НАДО!!!</v>
      </c>
      <c r="J175" s="95"/>
      <c r="K175" s="104"/>
      <c r="L175" s="97" t="s">
        <v>13</v>
      </c>
      <c r="M175" s="105"/>
      <c r="N175" s="104"/>
      <c r="O175" s="97" t="s">
        <v>15</v>
      </c>
      <c r="P175" s="97" t="s">
        <v>13</v>
      </c>
      <c r="Q175" s="102" t="s">
        <v>11</v>
      </c>
      <c r="R175" s="110" t="s">
        <v>13</v>
      </c>
      <c r="S175" s="104"/>
      <c r="T175" s="106" t="s">
        <v>256</v>
      </c>
      <c r="U175" s="99" t="s">
        <v>256</v>
      </c>
      <c r="V175" s="110" t="s">
        <v>13</v>
      </c>
      <c r="W175" s="100" t="s">
        <v>9</v>
      </c>
      <c r="X175" s="100" t="s">
        <v>9</v>
      </c>
      <c r="Y175" s="100"/>
      <c r="Z175" s="100"/>
      <c r="AA175" s="100" t="s">
        <v>13</v>
      </c>
      <c r="AB175" s="100" t="s">
        <v>13</v>
      </c>
      <c r="AC175" s="100"/>
      <c r="AD175" s="100" t="s">
        <v>256</v>
      </c>
      <c r="AE175" s="100" t="s">
        <v>515</v>
      </c>
      <c r="AF175" s="100" t="s">
        <v>9</v>
      </c>
      <c r="AG175" s="94" t="s">
        <v>277</v>
      </c>
      <c r="AH175" s="101" t="s">
        <v>379</v>
      </c>
      <c r="AI175" s="102"/>
      <c r="AJ175" s="103" t="s">
        <v>516</v>
      </c>
      <c r="AK175" s="68"/>
    </row>
    <row r="176" spans="1:252" s="68" customFormat="1">
      <c r="A176" s="90">
        <v>166</v>
      </c>
      <c r="B176" s="91" t="str">
        <f>'[4]ИТОГ!'!$AP173</f>
        <v>Асеева Татьяна</v>
      </c>
      <c r="C176" s="91">
        <f>'[4]ИТОГ!'!$AQ173</f>
        <v>0</v>
      </c>
      <c r="D176" s="91">
        <f>'[4]ИТОГ!'!$AT173</f>
        <v>3</v>
      </c>
      <c r="E176" s="91" t="str">
        <f>'[4]ИТОГ!'!$AU173</f>
        <v>ж</v>
      </c>
      <c r="F176" s="189">
        <f>'[4]ИТОГ!'!$AX173</f>
        <v>45778</v>
      </c>
      <c r="G176" s="91" t="s">
        <v>255</v>
      </c>
      <c r="H176" s="94" t="s">
        <v>28</v>
      </c>
      <c r="I176" s="91" t="str">
        <f>'[4]ИТОГ!'!$AY173</f>
        <v>НАДО!!!</v>
      </c>
      <c r="J176" s="124" t="s">
        <v>292</v>
      </c>
      <c r="K176" s="96"/>
      <c r="L176" s="97" t="s">
        <v>256</v>
      </c>
      <c r="M176" s="98"/>
      <c r="N176" s="96"/>
      <c r="O176" s="96"/>
      <c r="P176" s="97"/>
      <c r="Q176" s="97"/>
      <c r="R176" s="97"/>
      <c r="S176" s="97"/>
      <c r="T176" s="99"/>
      <c r="U176" s="99"/>
      <c r="V176" s="97"/>
      <c r="W176" s="92"/>
      <c r="X176" s="100"/>
      <c r="Y176" s="100"/>
      <c r="Z176" s="100"/>
      <c r="AA176" s="100"/>
      <c r="AB176" s="100"/>
      <c r="AC176" s="100"/>
      <c r="AD176" s="100"/>
      <c r="AE176" s="100"/>
      <c r="AF176" s="100"/>
      <c r="AG176" s="94" t="s">
        <v>321</v>
      </c>
      <c r="AH176" s="101" t="s">
        <v>261</v>
      </c>
      <c r="AI176" s="118">
        <v>39565</v>
      </c>
      <c r="AJ176" s="103" t="s">
        <v>517</v>
      </c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  <c r="IN176" s="9"/>
      <c r="IO176" s="9"/>
      <c r="IP176" s="9"/>
      <c r="IQ176" s="9"/>
      <c r="IR176" s="9"/>
    </row>
    <row r="177" spans="1:252">
      <c r="A177" s="90">
        <v>167</v>
      </c>
      <c r="B177" s="91" t="str">
        <f>'[4]ИТОГ!'!$AP174</f>
        <v>Асламов Евгений</v>
      </c>
      <c r="C177" s="91">
        <f>'[4]ИТОГ!'!$AQ174</f>
        <v>0</v>
      </c>
      <c r="D177" s="91" t="str">
        <f>'[4]ИТОГ!'!$AT174</f>
        <v>б/р</v>
      </c>
      <c r="E177" s="91" t="str">
        <f>'[4]ИТОГ!'!$AU174</f>
        <v>м</v>
      </c>
      <c r="F177" s="189">
        <f>'[4]ИТОГ!'!$AX174</f>
        <v>43954</v>
      </c>
      <c r="G177" s="91" t="s">
        <v>255</v>
      </c>
      <c r="H177" s="94" t="s">
        <v>28</v>
      </c>
      <c r="I177" s="91" t="str">
        <f>'[4]ИТОГ!'!$AY174</f>
        <v>НАДО!!!</v>
      </c>
      <c r="J177" s="95" t="s">
        <v>292</v>
      </c>
      <c r="K177" s="104"/>
      <c r="L177" s="97" t="s">
        <v>256</v>
      </c>
      <c r="M177" s="105"/>
      <c r="N177" s="104"/>
      <c r="O177" s="97" t="s">
        <v>256</v>
      </c>
      <c r="P177" s="97"/>
      <c r="Q177" s="102"/>
      <c r="R177" s="110"/>
      <c r="S177" s="104"/>
      <c r="T177" s="106"/>
      <c r="U177" s="99"/>
      <c r="V177" s="110"/>
      <c r="W177" s="100"/>
      <c r="X177" s="100"/>
      <c r="Y177" s="100"/>
      <c r="Z177" s="100"/>
      <c r="AA177" s="100"/>
      <c r="AB177" s="100"/>
      <c r="AC177" s="100"/>
      <c r="AD177" s="100"/>
      <c r="AE177" s="100"/>
      <c r="AF177" s="100"/>
      <c r="AG177" s="94"/>
      <c r="AH177" s="101" t="s">
        <v>261</v>
      </c>
      <c r="AI177" s="93">
        <v>38210</v>
      </c>
      <c r="AJ177" s="103" t="s">
        <v>518</v>
      </c>
      <c r="AK177" s="68"/>
    </row>
    <row r="178" spans="1:252">
      <c r="A178" s="90">
        <v>168</v>
      </c>
      <c r="B178" s="91" t="str">
        <f>'[4]ИТОГ!'!$AP175</f>
        <v>Асламова Анна</v>
      </c>
      <c r="C178" s="91">
        <f>'[4]ИТОГ!'!$AQ175</f>
        <v>0</v>
      </c>
      <c r="D178" s="91">
        <f>'[4]ИТОГ!'!$AT175</f>
        <v>3</v>
      </c>
      <c r="E178" s="91" t="str">
        <f>'[4]ИТОГ!'!$AU175</f>
        <v>ж</v>
      </c>
      <c r="F178" s="189">
        <f>'[4]ИТОГ!'!$AX175</f>
        <v>45778</v>
      </c>
      <c r="G178" s="91" t="s">
        <v>255</v>
      </c>
      <c r="H178" s="94" t="s">
        <v>28</v>
      </c>
      <c r="I178" s="91" t="str">
        <f>'[4]ИТОГ!'!$AY175</f>
        <v>НАДО!!!</v>
      </c>
      <c r="J178" s="95"/>
      <c r="K178" s="104"/>
      <c r="L178" s="97"/>
      <c r="M178" s="105"/>
      <c r="N178" s="104"/>
      <c r="O178" s="97"/>
      <c r="P178" s="97"/>
      <c r="Q178" s="97"/>
      <c r="R178" s="104"/>
      <c r="S178" s="104"/>
      <c r="T178" s="106"/>
      <c r="U178" s="99"/>
      <c r="V178" s="108" t="s">
        <v>256</v>
      </c>
      <c r="W178" s="108" t="s">
        <v>256</v>
      </c>
      <c r="X178" s="100" t="s">
        <v>256</v>
      </c>
      <c r="Y178" s="102"/>
      <c r="Z178" s="100"/>
      <c r="AA178" s="100"/>
      <c r="AB178" s="102"/>
      <c r="AC178" s="102"/>
      <c r="AD178" s="102"/>
      <c r="AE178" s="102"/>
      <c r="AF178" s="102"/>
      <c r="AG178" s="94" t="s">
        <v>277</v>
      </c>
      <c r="AH178" s="101" t="s">
        <v>353</v>
      </c>
      <c r="AI178" s="100"/>
      <c r="AJ178" s="103" t="s">
        <v>519</v>
      </c>
      <c r="AK178" s="68"/>
    </row>
    <row r="179" spans="1:252">
      <c r="A179" s="90">
        <v>169</v>
      </c>
      <c r="B179" s="91" t="str">
        <f>'[4]ИТОГ!'!$AP176</f>
        <v>Астанина Дарья</v>
      </c>
      <c r="C179" s="91">
        <f>'[4]ИТОГ!'!$AQ176</f>
        <v>2004</v>
      </c>
      <c r="D179" s="91" t="str">
        <f>'[4]ИТОГ!'!$AT176</f>
        <v>б/р</v>
      </c>
      <c r="E179" s="91" t="str">
        <f>'[4]ИТОГ!'!$AU176</f>
        <v>ж</v>
      </c>
      <c r="F179" s="189">
        <f>'[4]ИТОГ!'!$AX176</f>
        <v>43933</v>
      </c>
      <c r="G179" s="91" t="s">
        <v>255</v>
      </c>
      <c r="H179" s="94" t="s">
        <v>28</v>
      </c>
      <c r="I179" s="91" t="str">
        <f>'[4]ИТОГ!'!$AY176</f>
        <v>НАДО!!!</v>
      </c>
      <c r="J179" s="95"/>
      <c r="K179" s="104"/>
      <c r="L179" s="97" t="s">
        <v>9</v>
      </c>
      <c r="M179" s="105" t="s">
        <v>9</v>
      </c>
      <c r="N179" s="104" t="s">
        <v>9</v>
      </c>
      <c r="O179" s="97" t="s">
        <v>11</v>
      </c>
      <c r="P179" s="97"/>
      <c r="Q179" s="97" t="s">
        <v>256</v>
      </c>
      <c r="R179" s="104" t="s">
        <v>9</v>
      </c>
      <c r="S179" s="104"/>
      <c r="T179" s="106" t="s">
        <v>256</v>
      </c>
      <c r="U179" s="99"/>
      <c r="V179" s="104" t="s">
        <v>9</v>
      </c>
      <c r="W179" s="108" t="s">
        <v>6</v>
      </c>
      <c r="X179" s="108" t="s">
        <v>6</v>
      </c>
      <c r="Y179" s="108"/>
      <c r="Z179" s="100"/>
      <c r="AA179" s="100"/>
      <c r="AB179" s="108" t="s">
        <v>9</v>
      </c>
      <c r="AC179" s="108"/>
      <c r="AD179" s="100" t="s">
        <v>256</v>
      </c>
      <c r="AE179" s="108"/>
      <c r="AF179" s="108" t="s">
        <v>256</v>
      </c>
      <c r="AG179" s="94" t="s">
        <v>277</v>
      </c>
      <c r="AH179" s="101" t="s">
        <v>353</v>
      </c>
      <c r="AI179" s="100"/>
      <c r="AJ179" s="103" t="s">
        <v>520</v>
      </c>
      <c r="AK179" s="68"/>
    </row>
    <row r="180" spans="1:252">
      <c r="A180" s="90">
        <v>170</v>
      </c>
      <c r="B180" s="91" t="str">
        <f>'[4]ИТОГ!'!$AP177</f>
        <v>Астапков Илья</v>
      </c>
      <c r="C180" s="91">
        <f>'[4]ИТОГ!'!$AQ177</f>
        <v>2006</v>
      </c>
      <c r="D180" s="91">
        <f>'[4]ИТОГ!'!$AT177</f>
        <v>3</v>
      </c>
      <c r="E180" s="91" t="str">
        <f>'[4]ИТОГ!'!$AU177</f>
        <v>м</v>
      </c>
      <c r="F180" s="189">
        <f>'[4]ИТОГ!'!$AX177</f>
        <v>45778</v>
      </c>
      <c r="G180" s="91" t="s">
        <v>255</v>
      </c>
      <c r="H180" s="94" t="s">
        <v>28</v>
      </c>
      <c r="I180" s="91" t="str">
        <f>'[4]ИТОГ!'!$AY177</f>
        <v>ОК!</v>
      </c>
      <c r="J180" s="95"/>
      <c r="K180" s="104"/>
      <c r="L180" s="97"/>
      <c r="M180" s="105"/>
      <c r="N180" s="104"/>
      <c r="O180" s="97"/>
      <c r="P180" s="97"/>
      <c r="Q180" s="97" t="s">
        <v>256</v>
      </c>
      <c r="R180" s="104" t="s">
        <v>256</v>
      </c>
      <c r="S180" s="104" t="s">
        <v>9</v>
      </c>
      <c r="T180" s="106"/>
      <c r="U180" s="99"/>
      <c r="V180" s="108" t="s">
        <v>256</v>
      </c>
      <c r="W180" s="108" t="s">
        <v>256</v>
      </c>
      <c r="X180" s="110" t="s">
        <v>6</v>
      </c>
      <c r="Y180" s="108" t="s">
        <v>256</v>
      </c>
      <c r="Z180" s="100"/>
      <c r="AA180" s="100"/>
      <c r="AB180" s="108"/>
      <c r="AC180" s="108"/>
      <c r="AD180" s="100"/>
      <c r="AE180" s="108"/>
      <c r="AF180" s="108"/>
      <c r="AG180" s="94" t="s">
        <v>434</v>
      </c>
      <c r="AH180" s="101" t="s">
        <v>521</v>
      </c>
      <c r="AI180" s="100"/>
      <c r="AJ180" s="103" t="s">
        <v>522</v>
      </c>
      <c r="AK180" s="68"/>
    </row>
    <row r="181" spans="1:252">
      <c r="A181" s="90">
        <v>171</v>
      </c>
      <c r="B181" s="91" t="str">
        <f>'[4]ИТОГ!'!$AP178</f>
        <v>Астапова Любовь</v>
      </c>
      <c r="C181" s="91">
        <f>'[4]ИТОГ!'!$AQ178</f>
        <v>0</v>
      </c>
      <c r="D181" s="91">
        <f>'[4]ИТОГ!'!$AT178</f>
        <v>3</v>
      </c>
      <c r="E181" s="91" t="str">
        <f>'[4]ИТОГ!'!$AU178</f>
        <v>ж</v>
      </c>
      <c r="F181" s="189">
        <f>'[4]ИТОГ!'!$AX178</f>
        <v>45407</v>
      </c>
      <c r="G181" s="91" t="s">
        <v>255</v>
      </c>
      <c r="H181" s="94" t="s">
        <v>28</v>
      </c>
      <c r="I181" s="91" t="str">
        <f>'[4]ИТОГ!'!$AY178</f>
        <v>НАДО!!!</v>
      </c>
      <c r="J181" s="95"/>
      <c r="K181" s="97"/>
      <c r="L181" s="97"/>
      <c r="M181" s="98"/>
      <c r="N181" s="97"/>
      <c r="O181" s="97"/>
      <c r="P181" s="97"/>
      <c r="Q181" s="97"/>
      <c r="R181" s="97"/>
      <c r="S181" s="97"/>
      <c r="T181" s="99"/>
      <c r="U181" s="99"/>
      <c r="V181" s="97"/>
      <c r="W181" s="108"/>
      <c r="X181" s="108"/>
      <c r="Y181" s="108"/>
      <c r="Z181" s="100"/>
      <c r="AA181" s="100"/>
      <c r="AB181" s="116" t="s">
        <v>256</v>
      </c>
      <c r="AC181" s="100"/>
      <c r="AD181" s="100"/>
      <c r="AE181" s="100"/>
      <c r="AF181" s="100"/>
      <c r="AG181" s="94" t="s">
        <v>523</v>
      </c>
      <c r="AH181" s="94"/>
      <c r="AI181" s="102"/>
      <c r="AJ181" s="103" t="s">
        <v>524</v>
      </c>
      <c r="AK181" s="68"/>
    </row>
    <row r="182" spans="1:252">
      <c r="A182" s="90">
        <v>172</v>
      </c>
      <c r="B182" s="91" t="str">
        <f>'[4]ИТОГ!'!$AP179</f>
        <v>Астафьев Владислав</v>
      </c>
      <c r="C182" s="91">
        <f>'[4]ИТОГ!'!$AQ179</f>
        <v>2008</v>
      </c>
      <c r="D182" s="91">
        <f>'[4]ИТОГ!'!$AT179</f>
        <v>1</v>
      </c>
      <c r="E182" s="91" t="str">
        <f>'[4]ИТОГ!'!$AU179</f>
        <v>м</v>
      </c>
      <c r="F182" s="189">
        <f>'[4]ИТОГ!'!$AX179</f>
        <v>45682</v>
      </c>
      <c r="G182" s="91" t="s">
        <v>255</v>
      </c>
      <c r="H182" s="94" t="s">
        <v>28</v>
      </c>
      <c r="I182" s="91" t="str">
        <f>'[4]ИТОГ!'!$AY179</f>
        <v>ОК!</v>
      </c>
      <c r="J182" s="95"/>
      <c r="K182" s="97"/>
      <c r="L182" s="97"/>
      <c r="M182" s="98"/>
      <c r="N182" s="97"/>
      <c r="O182" s="97" t="s">
        <v>15</v>
      </c>
      <c r="P182" s="97"/>
      <c r="Q182" s="97"/>
      <c r="R182" s="97"/>
      <c r="S182" s="97"/>
      <c r="T182" s="99"/>
      <c r="U182" s="99"/>
      <c r="V182" s="97"/>
      <c r="W182" s="108"/>
      <c r="X182" s="108"/>
      <c r="Y182" s="108"/>
      <c r="Z182" s="100"/>
      <c r="AA182" s="100"/>
      <c r="AB182" s="116"/>
      <c r="AC182" s="100"/>
      <c r="AD182" s="100"/>
      <c r="AE182" s="100"/>
      <c r="AF182" s="100"/>
      <c r="AG182" s="94"/>
      <c r="AH182" s="94"/>
      <c r="AI182" s="102"/>
      <c r="AJ182" s="103" t="s">
        <v>525</v>
      </c>
      <c r="AK182" s="68"/>
      <c r="AN182" s="109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109"/>
      <c r="BE182" s="109"/>
      <c r="BF182" s="109"/>
      <c r="BG182" s="109"/>
      <c r="BH182" s="109"/>
      <c r="BI182" s="109"/>
      <c r="BJ182" s="109"/>
      <c r="BK182" s="109"/>
      <c r="BL182" s="109"/>
      <c r="BM182" s="109"/>
      <c r="BN182" s="109"/>
      <c r="BO182" s="109"/>
      <c r="BP182" s="109"/>
      <c r="BQ182" s="109"/>
      <c r="BR182" s="109"/>
      <c r="BS182" s="109"/>
      <c r="BT182" s="109"/>
      <c r="BU182" s="109"/>
      <c r="BV182" s="109"/>
      <c r="BW182" s="109"/>
      <c r="BX182" s="109"/>
      <c r="BY182" s="109"/>
      <c r="BZ182" s="109"/>
      <c r="CA182" s="109"/>
      <c r="CB182" s="109"/>
      <c r="CC182" s="109"/>
      <c r="CD182" s="109"/>
      <c r="CE182" s="109"/>
      <c r="CF182" s="109"/>
      <c r="CG182" s="109"/>
      <c r="CH182" s="109"/>
      <c r="CI182" s="109"/>
      <c r="CJ182" s="109"/>
      <c r="CK182" s="109"/>
      <c r="CL182" s="109"/>
      <c r="CM182" s="109"/>
      <c r="CN182" s="109"/>
      <c r="CO182" s="109"/>
      <c r="CP182" s="109"/>
      <c r="CQ182" s="109"/>
      <c r="CR182" s="109"/>
      <c r="CS182" s="109"/>
      <c r="CT182" s="109"/>
      <c r="CU182" s="109"/>
      <c r="CV182" s="109"/>
      <c r="CW182" s="109"/>
      <c r="CX182" s="109"/>
      <c r="CY182" s="109"/>
      <c r="CZ182" s="109"/>
      <c r="DA182" s="109"/>
      <c r="DB182" s="109"/>
      <c r="DC182" s="109"/>
      <c r="DD182" s="109"/>
      <c r="DE182" s="109"/>
      <c r="DF182" s="109"/>
      <c r="DG182" s="109"/>
      <c r="DH182" s="109"/>
      <c r="DI182" s="109"/>
      <c r="DJ182" s="109"/>
      <c r="DK182" s="109"/>
      <c r="DL182" s="109"/>
      <c r="DM182" s="109"/>
      <c r="DN182" s="109"/>
      <c r="DO182" s="109"/>
      <c r="DP182" s="109"/>
      <c r="DQ182" s="109"/>
      <c r="DR182" s="109"/>
      <c r="DS182" s="109"/>
      <c r="DT182" s="109"/>
      <c r="DU182" s="109"/>
      <c r="DV182" s="109"/>
      <c r="DW182" s="109"/>
      <c r="DX182" s="109"/>
      <c r="DY182" s="109"/>
      <c r="DZ182" s="109"/>
      <c r="EA182" s="109"/>
      <c r="EB182" s="109"/>
      <c r="EC182" s="109"/>
      <c r="ED182" s="109"/>
      <c r="EE182" s="109"/>
      <c r="EF182" s="109"/>
      <c r="EG182" s="109"/>
      <c r="EH182" s="109"/>
      <c r="EI182" s="109"/>
      <c r="EJ182" s="109"/>
      <c r="EK182" s="109"/>
      <c r="EL182" s="109"/>
      <c r="EM182" s="109"/>
      <c r="EN182" s="109"/>
      <c r="EO182" s="109"/>
      <c r="EP182" s="109"/>
      <c r="EQ182" s="109"/>
      <c r="ER182" s="109"/>
      <c r="ES182" s="109"/>
      <c r="ET182" s="109"/>
      <c r="EU182" s="109"/>
      <c r="EV182" s="109"/>
      <c r="EW182" s="109"/>
      <c r="EX182" s="109"/>
      <c r="EY182" s="109"/>
      <c r="EZ182" s="109"/>
      <c r="FA182" s="109"/>
      <c r="FB182" s="109"/>
      <c r="FC182" s="109"/>
      <c r="FD182" s="109"/>
      <c r="FE182" s="109"/>
      <c r="FF182" s="109"/>
      <c r="FG182" s="109"/>
      <c r="FH182" s="109"/>
      <c r="FI182" s="109"/>
      <c r="FJ182" s="109"/>
      <c r="FK182" s="109"/>
      <c r="FL182" s="109"/>
      <c r="FM182" s="109"/>
      <c r="FN182" s="109"/>
      <c r="FO182" s="109"/>
      <c r="FP182" s="109"/>
      <c r="FQ182" s="109"/>
      <c r="FR182" s="109"/>
      <c r="FS182" s="109"/>
      <c r="FT182" s="109"/>
      <c r="FU182" s="109"/>
      <c r="FV182" s="109"/>
      <c r="FW182" s="109"/>
      <c r="FX182" s="109"/>
      <c r="FY182" s="109"/>
      <c r="FZ182" s="109"/>
      <c r="GA182" s="109"/>
      <c r="GB182" s="109"/>
      <c r="GC182" s="109"/>
      <c r="GD182" s="109"/>
      <c r="GE182" s="109"/>
      <c r="GF182" s="109"/>
      <c r="GG182" s="109"/>
      <c r="GH182" s="109"/>
      <c r="GI182" s="109"/>
      <c r="GJ182" s="109"/>
      <c r="GK182" s="109"/>
      <c r="GL182" s="109"/>
      <c r="GM182" s="109"/>
      <c r="GN182" s="109"/>
      <c r="GO182" s="109"/>
      <c r="GP182" s="109"/>
      <c r="GQ182" s="109"/>
      <c r="GR182" s="109"/>
      <c r="GS182" s="109"/>
      <c r="GT182" s="109"/>
      <c r="GU182" s="109"/>
      <c r="GV182" s="109"/>
      <c r="GW182" s="109"/>
      <c r="GX182" s="109"/>
      <c r="GY182" s="109"/>
      <c r="GZ182" s="109"/>
      <c r="HA182" s="109"/>
      <c r="HB182" s="109"/>
      <c r="HC182" s="109"/>
      <c r="HD182" s="109"/>
      <c r="HE182" s="109"/>
      <c r="HF182" s="109"/>
      <c r="HG182" s="109"/>
      <c r="HH182" s="109"/>
      <c r="HI182" s="109"/>
      <c r="HJ182" s="109"/>
      <c r="HK182" s="109"/>
      <c r="HL182" s="109"/>
      <c r="HM182" s="109"/>
      <c r="HN182" s="109"/>
      <c r="HO182" s="109"/>
      <c r="HP182" s="109"/>
      <c r="HQ182" s="109"/>
      <c r="HR182" s="109"/>
      <c r="HS182" s="109"/>
      <c r="HT182" s="109"/>
      <c r="HU182" s="109"/>
      <c r="HV182" s="109"/>
      <c r="HW182" s="109"/>
      <c r="HX182" s="109"/>
      <c r="HY182" s="109"/>
      <c r="HZ182" s="109"/>
      <c r="IA182" s="109"/>
      <c r="IB182" s="109"/>
      <c r="IC182" s="109"/>
      <c r="ID182" s="109"/>
      <c r="IE182" s="109"/>
      <c r="IF182" s="109"/>
      <c r="IG182" s="109"/>
      <c r="IH182" s="109"/>
      <c r="II182" s="109"/>
      <c r="IJ182" s="109"/>
      <c r="IK182" s="109"/>
      <c r="IL182" s="109"/>
      <c r="IM182" s="109"/>
      <c r="IN182" s="109"/>
      <c r="IO182" s="109"/>
      <c r="IP182" s="109"/>
      <c r="IQ182" s="109"/>
      <c r="IR182" s="109"/>
    </row>
    <row r="183" spans="1:252">
      <c r="A183" s="90">
        <v>173</v>
      </c>
      <c r="B183" s="91" t="str">
        <f>'[4]ИТОГ!'!$AP180</f>
        <v>Астафьев Всеволод</v>
      </c>
      <c r="C183" s="91">
        <f>'[4]ИТОГ!'!$AQ180</f>
        <v>2008</v>
      </c>
      <c r="D183" s="91">
        <f>'[4]ИТОГ!'!$AT180</f>
        <v>1</v>
      </c>
      <c r="E183" s="91" t="str">
        <f>'[4]ИТОГ!'!$AU180</f>
        <v>м</v>
      </c>
      <c r="F183" s="189">
        <f>'[4]ИТОГ!'!$AX180</f>
        <v>45623</v>
      </c>
      <c r="G183" s="91" t="s">
        <v>255</v>
      </c>
      <c r="H183" s="94" t="s">
        <v>28</v>
      </c>
      <c r="I183" s="91" t="str">
        <f>'[4]ИТОГ!'!$AY180</f>
        <v>ОК!</v>
      </c>
      <c r="J183" s="95"/>
      <c r="K183" s="97"/>
      <c r="L183" s="97" t="s">
        <v>256</v>
      </c>
      <c r="M183" s="98"/>
      <c r="N183" s="97"/>
      <c r="O183" s="97"/>
      <c r="P183" s="97"/>
      <c r="Q183" s="97"/>
      <c r="R183" s="97"/>
      <c r="S183" s="97"/>
      <c r="T183" s="99"/>
      <c r="U183" s="99"/>
      <c r="V183" s="97"/>
      <c r="W183" s="108"/>
      <c r="X183" s="108"/>
      <c r="Y183" s="108"/>
      <c r="Z183" s="100"/>
      <c r="AA183" s="100"/>
      <c r="AB183" s="116"/>
      <c r="AC183" s="100"/>
      <c r="AD183" s="100"/>
      <c r="AE183" s="100"/>
      <c r="AF183" s="100"/>
      <c r="AG183" s="94"/>
      <c r="AH183" s="94" t="s">
        <v>268</v>
      </c>
      <c r="AI183" s="118">
        <v>39440</v>
      </c>
      <c r="AJ183" s="103" t="s">
        <v>526</v>
      </c>
      <c r="AK183" s="68"/>
      <c r="AN183" s="119"/>
      <c r="AO183" s="119"/>
      <c r="AP183" s="119"/>
      <c r="AQ183" s="119"/>
      <c r="AR183" s="119"/>
      <c r="AS183" s="119"/>
      <c r="AT183" s="119"/>
      <c r="AU183" s="119"/>
      <c r="AV183" s="119"/>
      <c r="AW183" s="119"/>
      <c r="AX183" s="119"/>
      <c r="AY183" s="119"/>
      <c r="AZ183" s="119"/>
      <c r="BA183" s="119"/>
      <c r="BB183" s="119"/>
      <c r="BC183" s="119"/>
      <c r="BD183" s="119"/>
      <c r="BE183" s="119"/>
      <c r="BF183" s="119"/>
      <c r="BG183" s="119"/>
      <c r="BH183" s="119"/>
      <c r="BI183" s="119"/>
      <c r="BJ183" s="119"/>
      <c r="BK183" s="119"/>
      <c r="BL183" s="119"/>
      <c r="BM183" s="119"/>
      <c r="BN183" s="119"/>
      <c r="BO183" s="119"/>
      <c r="BP183" s="119"/>
      <c r="BQ183" s="119"/>
      <c r="BR183" s="119"/>
      <c r="BS183" s="119"/>
      <c r="BT183" s="119"/>
      <c r="BU183" s="119"/>
      <c r="BV183" s="119"/>
      <c r="BW183" s="119"/>
      <c r="BX183" s="119"/>
      <c r="BY183" s="119"/>
      <c r="BZ183" s="119"/>
      <c r="CA183" s="119"/>
      <c r="CB183" s="119"/>
      <c r="CC183" s="119"/>
      <c r="CD183" s="119"/>
      <c r="CE183" s="119"/>
      <c r="CF183" s="119"/>
      <c r="CG183" s="119"/>
      <c r="CH183" s="119"/>
      <c r="CI183" s="119"/>
      <c r="CJ183" s="119"/>
      <c r="CK183" s="119"/>
      <c r="CL183" s="119"/>
      <c r="CM183" s="119"/>
      <c r="CN183" s="119"/>
      <c r="CO183" s="119"/>
      <c r="CP183" s="119"/>
      <c r="CQ183" s="119"/>
      <c r="CR183" s="119"/>
      <c r="CS183" s="119"/>
      <c r="CT183" s="119"/>
      <c r="CU183" s="119"/>
      <c r="CV183" s="119"/>
      <c r="CW183" s="119"/>
      <c r="CX183" s="119"/>
      <c r="CY183" s="119"/>
      <c r="CZ183" s="119"/>
      <c r="DA183" s="119"/>
      <c r="DB183" s="119"/>
      <c r="DC183" s="119"/>
      <c r="DD183" s="119"/>
      <c r="DE183" s="119"/>
      <c r="DF183" s="119"/>
      <c r="DG183" s="119"/>
      <c r="DH183" s="119"/>
      <c r="DI183" s="119"/>
      <c r="DJ183" s="119"/>
      <c r="DK183" s="119"/>
      <c r="DL183" s="119"/>
      <c r="DM183" s="119"/>
      <c r="DN183" s="119"/>
      <c r="DO183" s="119"/>
      <c r="DP183" s="119"/>
      <c r="DQ183" s="119"/>
      <c r="DR183" s="119"/>
      <c r="DS183" s="119"/>
      <c r="DT183" s="119"/>
      <c r="DU183" s="119"/>
      <c r="DV183" s="119"/>
      <c r="DW183" s="119"/>
      <c r="DX183" s="119"/>
      <c r="DY183" s="119"/>
      <c r="DZ183" s="119"/>
      <c r="EA183" s="119"/>
      <c r="EB183" s="119"/>
      <c r="EC183" s="119"/>
      <c r="ED183" s="119"/>
      <c r="EE183" s="119"/>
      <c r="EF183" s="119"/>
      <c r="EG183" s="119"/>
      <c r="EH183" s="119"/>
      <c r="EI183" s="119"/>
      <c r="EJ183" s="119"/>
      <c r="EK183" s="119"/>
      <c r="EL183" s="119"/>
      <c r="EM183" s="119"/>
      <c r="EN183" s="119"/>
      <c r="EO183" s="119"/>
      <c r="EP183" s="119"/>
      <c r="EQ183" s="119"/>
      <c r="ER183" s="119"/>
      <c r="ES183" s="119"/>
      <c r="ET183" s="119"/>
      <c r="EU183" s="119"/>
      <c r="EV183" s="119"/>
      <c r="EW183" s="119"/>
      <c r="EX183" s="119"/>
      <c r="EY183" s="119"/>
      <c r="EZ183" s="119"/>
      <c r="FA183" s="119"/>
      <c r="FB183" s="119"/>
      <c r="FC183" s="119"/>
      <c r="FD183" s="119"/>
      <c r="FE183" s="119"/>
      <c r="FF183" s="119"/>
      <c r="FG183" s="119"/>
      <c r="FH183" s="119"/>
      <c r="FI183" s="119"/>
      <c r="FJ183" s="119"/>
      <c r="FK183" s="119"/>
      <c r="FL183" s="119"/>
      <c r="FM183" s="119"/>
      <c r="FN183" s="119"/>
      <c r="FO183" s="119"/>
      <c r="FP183" s="119"/>
      <c r="FQ183" s="119"/>
      <c r="FR183" s="119"/>
      <c r="FS183" s="119"/>
      <c r="FT183" s="119"/>
      <c r="FU183" s="119"/>
      <c r="FV183" s="119"/>
      <c r="FW183" s="119"/>
      <c r="FX183" s="119"/>
      <c r="FY183" s="119"/>
      <c r="FZ183" s="119"/>
      <c r="GA183" s="119"/>
      <c r="GB183" s="119"/>
      <c r="GC183" s="119"/>
      <c r="GD183" s="119"/>
      <c r="GE183" s="119"/>
      <c r="GF183" s="119"/>
      <c r="GG183" s="119"/>
      <c r="GH183" s="119"/>
      <c r="GI183" s="119"/>
      <c r="GJ183" s="119"/>
      <c r="GK183" s="119"/>
      <c r="GL183" s="119"/>
      <c r="GM183" s="119"/>
      <c r="GN183" s="119"/>
      <c r="GO183" s="119"/>
      <c r="GP183" s="119"/>
      <c r="GQ183" s="119"/>
      <c r="GR183" s="119"/>
      <c r="GS183" s="119"/>
      <c r="GT183" s="119"/>
      <c r="GU183" s="119"/>
      <c r="GV183" s="119"/>
      <c r="GW183" s="119"/>
      <c r="GX183" s="119"/>
      <c r="GY183" s="119"/>
      <c r="GZ183" s="119"/>
      <c r="HA183" s="119"/>
      <c r="HB183" s="119"/>
      <c r="HC183" s="119"/>
      <c r="HD183" s="119"/>
      <c r="HE183" s="119"/>
      <c r="HF183" s="119"/>
      <c r="HG183" s="119"/>
      <c r="HH183" s="119"/>
      <c r="HI183" s="119"/>
      <c r="HJ183" s="119"/>
      <c r="HK183" s="119"/>
      <c r="HL183" s="119"/>
      <c r="HM183" s="119"/>
      <c r="HN183" s="119"/>
      <c r="HO183" s="119"/>
      <c r="HP183" s="119"/>
      <c r="HQ183" s="119"/>
      <c r="HR183" s="119"/>
      <c r="HS183" s="119"/>
      <c r="HT183" s="119"/>
      <c r="HU183" s="119"/>
      <c r="HV183" s="119"/>
      <c r="HW183" s="119"/>
      <c r="HX183" s="119"/>
      <c r="HY183" s="119"/>
      <c r="HZ183" s="119"/>
      <c r="IA183" s="119"/>
      <c r="IB183" s="119"/>
      <c r="IC183" s="119"/>
      <c r="ID183" s="119"/>
      <c r="IE183" s="119"/>
      <c r="IF183" s="119"/>
      <c r="IG183" s="119"/>
      <c r="IH183" s="119"/>
      <c r="II183" s="119"/>
      <c r="IJ183" s="119"/>
      <c r="IK183" s="119"/>
      <c r="IL183" s="119"/>
      <c r="IM183" s="119"/>
      <c r="IN183" s="119"/>
      <c r="IO183" s="119"/>
      <c r="IP183" s="119"/>
      <c r="IQ183" s="119"/>
      <c r="IR183" s="119"/>
    </row>
    <row r="184" spans="1:252" s="68" customFormat="1">
      <c r="A184" s="90">
        <v>174</v>
      </c>
      <c r="B184" s="91" t="str">
        <f>'[4]ИТОГ!'!$AP181</f>
        <v>Астахова Олеся</v>
      </c>
      <c r="C184" s="91">
        <f>'[4]ИТОГ!'!$AQ181</f>
        <v>0</v>
      </c>
      <c r="D184" s="91" t="str">
        <f>'[4]ИТОГ!'!$AT181</f>
        <v>б/р</v>
      </c>
      <c r="E184" s="91" t="str">
        <f>'[4]ИТОГ!'!$AU181</f>
        <v>ж</v>
      </c>
      <c r="F184" s="189">
        <f>'[4]ИТОГ!'!$AX181</f>
        <v>43622</v>
      </c>
      <c r="G184" s="91" t="s">
        <v>255</v>
      </c>
      <c r="H184" s="94" t="s">
        <v>28</v>
      </c>
      <c r="I184" s="91">
        <f>'[4]ИТОГ!'!$AY181</f>
        <v>0</v>
      </c>
      <c r="J184" s="95"/>
      <c r="K184" s="97"/>
      <c r="L184" s="97" t="s">
        <v>256</v>
      </c>
      <c r="M184" s="98"/>
      <c r="N184" s="97"/>
      <c r="O184" s="97"/>
      <c r="P184" s="97"/>
      <c r="Q184" s="97" t="s">
        <v>256</v>
      </c>
      <c r="R184" s="97" t="s">
        <v>9</v>
      </c>
      <c r="S184" s="97"/>
      <c r="T184" s="99"/>
      <c r="U184" s="99"/>
      <c r="V184" s="108" t="s">
        <v>256</v>
      </c>
      <c r="W184" s="108" t="s">
        <v>256</v>
      </c>
      <c r="X184" s="100" t="s">
        <v>256</v>
      </c>
      <c r="Y184" s="108" t="s">
        <v>256</v>
      </c>
      <c r="Z184" s="100"/>
      <c r="AA184" s="100"/>
      <c r="AB184" s="116"/>
      <c r="AC184" s="100"/>
      <c r="AD184" s="100"/>
      <c r="AE184" s="100"/>
      <c r="AF184" s="100"/>
      <c r="AG184" s="94" t="s">
        <v>289</v>
      </c>
      <c r="AH184" s="94" t="s">
        <v>322</v>
      </c>
      <c r="AI184" s="102"/>
      <c r="AJ184" s="103" t="s">
        <v>527</v>
      </c>
      <c r="AL184" s="9"/>
      <c r="AM184" s="9"/>
      <c r="AN184" s="119"/>
      <c r="AO184" s="119"/>
      <c r="AP184" s="119"/>
      <c r="AQ184" s="119"/>
      <c r="AR184" s="119"/>
      <c r="AS184" s="119"/>
      <c r="AT184" s="119"/>
      <c r="AU184" s="119"/>
      <c r="AV184" s="119"/>
      <c r="AW184" s="119"/>
      <c r="AX184" s="119"/>
      <c r="AY184" s="119"/>
      <c r="AZ184" s="119"/>
      <c r="BA184" s="119"/>
      <c r="BB184" s="119"/>
      <c r="BC184" s="119"/>
      <c r="BD184" s="119"/>
      <c r="BE184" s="119"/>
      <c r="BF184" s="119"/>
      <c r="BG184" s="119"/>
      <c r="BH184" s="119"/>
      <c r="BI184" s="119"/>
      <c r="BJ184" s="119"/>
      <c r="BK184" s="119"/>
      <c r="BL184" s="119"/>
      <c r="BM184" s="119"/>
      <c r="BN184" s="119"/>
      <c r="BO184" s="119"/>
      <c r="BP184" s="119"/>
      <c r="BQ184" s="119"/>
      <c r="BR184" s="119"/>
      <c r="BS184" s="119"/>
      <c r="BT184" s="119"/>
      <c r="BU184" s="119"/>
      <c r="BV184" s="119"/>
      <c r="BW184" s="119"/>
      <c r="BX184" s="119"/>
      <c r="BY184" s="119"/>
      <c r="BZ184" s="119"/>
      <c r="CA184" s="119"/>
      <c r="CB184" s="119"/>
      <c r="CC184" s="119"/>
      <c r="CD184" s="119"/>
      <c r="CE184" s="119"/>
      <c r="CF184" s="119"/>
      <c r="CG184" s="119"/>
      <c r="CH184" s="119"/>
      <c r="CI184" s="119"/>
      <c r="CJ184" s="119"/>
      <c r="CK184" s="119"/>
      <c r="CL184" s="119"/>
      <c r="CM184" s="119"/>
      <c r="CN184" s="119"/>
      <c r="CO184" s="119"/>
      <c r="CP184" s="119"/>
      <c r="CQ184" s="119"/>
      <c r="CR184" s="119"/>
      <c r="CS184" s="119"/>
      <c r="CT184" s="119"/>
      <c r="CU184" s="119"/>
      <c r="CV184" s="119"/>
      <c r="CW184" s="119"/>
      <c r="CX184" s="119"/>
      <c r="CY184" s="119"/>
      <c r="CZ184" s="119"/>
      <c r="DA184" s="119"/>
      <c r="DB184" s="119"/>
      <c r="DC184" s="119"/>
      <c r="DD184" s="119"/>
      <c r="DE184" s="119"/>
      <c r="DF184" s="119"/>
      <c r="DG184" s="119"/>
      <c r="DH184" s="119"/>
      <c r="DI184" s="119"/>
      <c r="DJ184" s="119"/>
      <c r="DK184" s="119"/>
      <c r="DL184" s="119"/>
      <c r="DM184" s="119"/>
      <c r="DN184" s="119"/>
      <c r="DO184" s="119"/>
      <c r="DP184" s="119"/>
      <c r="DQ184" s="119"/>
      <c r="DR184" s="119"/>
      <c r="DS184" s="119"/>
      <c r="DT184" s="119"/>
      <c r="DU184" s="119"/>
      <c r="DV184" s="119"/>
      <c r="DW184" s="119"/>
      <c r="DX184" s="119"/>
      <c r="DY184" s="119"/>
      <c r="DZ184" s="119"/>
      <c r="EA184" s="119"/>
      <c r="EB184" s="119"/>
      <c r="EC184" s="119"/>
      <c r="ED184" s="119"/>
      <c r="EE184" s="119"/>
      <c r="EF184" s="119"/>
      <c r="EG184" s="119"/>
      <c r="EH184" s="119"/>
      <c r="EI184" s="119"/>
      <c r="EJ184" s="119"/>
      <c r="EK184" s="119"/>
      <c r="EL184" s="119"/>
      <c r="EM184" s="119"/>
      <c r="EN184" s="119"/>
      <c r="EO184" s="119"/>
      <c r="EP184" s="119"/>
      <c r="EQ184" s="119"/>
      <c r="ER184" s="119"/>
      <c r="ES184" s="119"/>
      <c r="ET184" s="119"/>
      <c r="EU184" s="119"/>
      <c r="EV184" s="119"/>
      <c r="EW184" s="119"/>
      <c r="EX184" s="119"/>
      <c r="EY184" s="119"/>
      <c r="EZ184" s="119"/>
      <c r="FA184" s="119"/>
      <c r="FB184" s="119"/>
      <c r="FC184" s="119"/>
      <c r="FD184" s="119"/>
      <c r="FE184" s="119"/>
      <c r="FF184" s="119"/>
      <c r="FG184" s="119"/>
      <c r="FH184" s="119"/>
      <c r="FI184" s="119"/>
      <c r="FJ184" s="119"/>
      <c r="FK184" s="119"/>
      <c r="FL184" s="119"/>
      <c r="FM184" s="119"/>
      <c r="FN184" s="119"/>
      <c r="FO184" s="119"/>
      <c r="FP184" s="119"/>
      <c r="FQ184" s="119"/>
      <c r="FR184" s="119"/>
      <c r="FS184" s="119"/>
      <c r="FT184" s="119"/>
      <c r="FU184" s="119"/>
      <c r="FV184" s="119"/>
      <c r="FW184" s="119"/>
      <c r="FX184" s="119"/>
      <c r="FY184" s="119"/>
      <c r="FZ184" s="119"/>
      <c r="GA184" s="119"/>
      <c r="GB184" s="119"/>
      <c r="GC184" s="119"/>
      <c r="GD184" s="119"/>
      <c r="GE184" s="119"/>
      <c r="GF184" s="119"/>
      <c r="GG184" s="119"/>
      <c r="GH184" s="119"/>
      <c r="GI184" s="119"/>
      <c r="GJ184" s="119"/>
      <c r="GK184" s="119"/>
      <c r="GL184" s="119"/>
      <c r="GM184" s="119"/>
      <c r="GN184" s="119"/>
      <c r="GO184" s="119"/>
      <c r="GP184" s="119"/>
      <c r="GQ184" s="119"/>
      <c r="GR184" s="119"/>
      <c r="GS184" s="119"/>
      <c r="GT184" s="119"/>
      <c r="GU184" s="119"/>
      <c r="GV184" s="119"/>
      <c r="GW184" s="119"/>
      <c r="GX184" s="119"/>
      <c r="GY184" s="119"/>
      <c r="GZ184" s="119"/>
      <c r="HA184" s="119"/>
      <c r="HB184" s="119"/>
      <c r="HC184" s="119"/>
      <c r="HD184" s="119"/>
      <c r="HE184" s="119"/>
      <c r="HF184" s="119"/>
      <c r="HG184" s="119"/>
      <c r="HH184" s="119"/>
      <c r="HI184" s="119"/>
      <c r="HJ184" s="119"/>
      <c r="HK184" s="119"/>
      <c r="HL184" s="119"/>
      <c r="HM184" s="119"/>
      <c r="HN184" s="119"/>
      <c r="HO184" s="119"/>
      <c r="HP184" s="119"/>
      <c r="HQ184" s="119"/>
      <c r="HR184" s="119"/>
      <c r="HS184" s="119"/>
      <c r="HT184" s="119"/>
      <c r="HU184" s="119"/>
      <c r="HV184" s="119"/>
      <c r="HW184" s="119"/>
      <c r="HX184" s="119"/>
      <c r="HY184" s="119"/>
      <c r="HZ184" s="119"/>
      <c r="IA184" s="119"/>
      <c r="IB184" s="119"/>
      <c r="IC184" s="119"/>
      <c r="ID184" s="119"/>
      <c r="IE184" s="119"/>
      <c r="IF184" s="119"/>
      <c r="IG184" s="119"/>
      <c r="IH184" s="119"/>
      <c r="II184" s="119"/>
      <c r="IJ184" s="119"/>
      <c r="IK184" s="119"/>
      <c r="IL184" s="119"/>
      <c r="IM184" s="119"/>
      <c r="IN184" s="119"/>
      <c r="IO184" s="119"/>
      <c r="IP184" s="119"/>
      <c r="IQ184" s="119"/>
      <c r="IR184" s="119"/>
    </row>
    <row r="185" spans="1:252">
      <c r="A185" s="90">
        <v>175</v>
      </c>
      <c r="B185" s="91" t="str">
        <f>'[4]ИТОГ!'!$AP182</f>
        <v>Астраускас Вячеслав</v>
      </c>
      <c r="C185" s="91">
        <f>'[4]ИТОГ!'!$AQ182</f>
        <v>2008</v>
      </c>
      <c r="D185" s="91" t="str">
        <f>'[4]ИТОГ!'!$AT182</f>
        <v>б/р</v>
      </c>
      <c r="E185" s="91" t="str">
        <f>'[4]ИТОГ!'!$AU182</f>
        <v>м</v>
      </c>
      <c r="F185" s="189">
        <f>'[4]ИТОГ!'!$AX182</f>
        <v>0</v>
      </c>
      <c r="G185" s="91" t="s">
        <v>255</v>
      </c>
      <c r="H185" s="94" t="s">
        <v>28</v>
      </c>
      <c r="I185" s="91" t="str">
        <f>'[4]ИТОГ!'!$AY182</f>
        <v>ОК!</v>
      </c>
      <c r="J185" s="95"/>
      <c r="K185" s="99"/>
      <c r="L185" s="97"/>
      <c r="M185" s="98"/>
      <c r="N185" s="99"/>
      <c r="O185" s="97"/>
      <c r="P185" s="97"/>
      <c r="Q185" s="97"/>
      <c r="R185" s="97"/>
      <c r="S185" s="97"/>
      <c r="T185" s="99"/>
      <c r="U185" s="99"/>
      <c r="V185" s="97"/>
      <c r="W185" s="102"/>
      <c r="X185" s="102"/>
      <c r="Y185" s="102"/>
      <c r="Z185" s="100"/>
      <c r="AA185" s="100"/>
      <c r="AB185" s="102"/>
      <c r="AC185" s="102"/>
      <c r="AD185" s="102"/>
      <c r="AE185" s="102"/>
      <c r="AF185" s="102"/>
      <c r="AG185" s="94" t="s">
        <v>306</v>
      </c>
      <c r="AH185" s="101" t="s">
        <v>437</v>
      </c>
      <c r="AI185" s="102"/>
      <c r="AJ185" s="103" t="s">
        <v>528</v>
      </c>
      <c r="AK185" s="68"/>
      <c r="AL185" s="109"/>
      <c r="AM185" s="10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  <c r="AX185" s="69"/>
      <c r="AY185" s="69"/>
      <c r="AZ185" s="69"/>
      <c r="BA185" s="69"/>
      <c r="BB185" s="69"/>
      <c r="BC185" s="69"/>
      <c r="BD185" s="69"/>
      <c r="BE185" s="69"/>
      <c r="BF185" s="69"/>
      <c r="BG185" s="69"/>
      <c r="BH185" s="69"/>
      <c r="BI185" s="69"/>
      <c r="BJ185" s="69"/>
      <c r="BK185" s="69"/>
      <c r="BL185" s="69"/>
      <c r="BM185" s="69"/>
      <c r="BN185" s="69"/>
      <c r="BO185" s="69"/>
      <c r="BP185" s="69"/>
      <c r="BQ185" s="69"/>
      <c r="BR185" s="69"/>
      <c r="BS185" s="69"/>
      <c r="BT185" s="69"/>
      <c r="BU185" s="69"/>
      <c r="BV185" s="69"/>
      <c r="BW185" s="69"/>
      <c r="BX185" s="69"/>
      <c r="BY185" s="69"/>
      <c r="BZ185" s="69"/>
      <c r="CA185" s="69"/>
      <c r="CB185" s="69"/>
      <c r="CC185" s="69"/>
      <c r="CD185" s="69"/>
      <c r="CE185" s="69"/>
      <c r="CF185" s="69"/>
      <c r="CG185" s="69"/>
      <c r="CH185" s="69"/>
      <c r="CI185" s="69"/>
      <c r="CJ185" s="69"/>
      <c r="CK185" s="69"/>
      <c r="CL185" s="69"/>
      <c r="CM185" s="69"/>
      <c r="CN185" s="69"/>
      <c r="CO185" s="69"/>
      <c r="CP185" s="69"/>
      <c r="CQ185" s="69"/>
      <c r="CR185" s="69"/>
      <c r="CS185" s="69"/>
      <c r="CT185" s="69"/>
      <c r="CU185" s="69"/>
      <c r="CV185" s="69"/>
      <c r="CW185" s="69"/>
      <c r="CX185" s="69"/>
      <c r="CY185" s="69"/>
      <c r="CZ185" s="69"/>
      <c r="DA185" s="69"/>
      <c r="DB185" s="69"/>
      <c r="DC185" s="69"/>
      <c r="DD185" s="69"/>
      <c r="DE185" s="69"/>
      <c r="DF185" s="69"/>
      <c r="DG185" s="69"/>
      <c r="DH185" s="69"/>
      <c r="DI185" s="69"/>
      <c r="DJ185" s="69"/>
      <c r="DK185" s="69"/>
      <c r="DL185" s="69"/>
      <c r="DM185" s="69"/>
      <c r="DN185" s="69"/>
      <c r="DO185" s="69"/>
      <c r="DP185" s="69"/>
      <c r="DQ185" s="69"/>
      <c r="DR185" s="69"/>
      <c r="DS185" s="69"/>
      <c r="DT185" s="69"/>
      <c r="DU185" s="69"/>
      <c r="DV185" s="69"/>
      <c r="DW185" s="69"/>
      <c r="DX185" s="69"/>
      <c r="DY185" s="69"/>
      <c r="DZ185" s="69"/>
      <c r="EA185" s="69"/>
      <c r="EB185" s="69"/>
      <c r="EC185" s="69"/>
      <c r="ED185" s="69"/>
      <c r="EE185" s="69"/>
      <c r="EF185" s="69"/>
      <c r="EG185" s="69"/>
      <c r="EH185" s="69"/>
      <c r="EI185" s="69"/>
      <c r="EJ185" s="69"/>
      <c r="EK185" s="69"/>
      <c r="EL185" s="69"/>
      <c r="EM185" s="69"/>
      <c r="EN185" s="69"/>
      <c r="EO185" s="69"/>
      <c r="EP185" s="69"/>
      <c r="EQ185" s="69"/>
      <c r="ER185" s="69"/>
      <c r="ES185" s="69"/>
      <c r="ET185" s="69"/>
      <c r="EU185" s="69"/>
      <c r="EV185" s="69"/>
      <c r="EW185" s="69"/>
      <c r="EX185" s="69"/>
      <c r="EY185" s="69"/>
      <c r="EZ185" s="69"/>
      <c r="FA185" s="69"/>
      <c r="FB185" s="69"/>
      <c r="FC185" s="69"/>
      <c r="FD185" s="69"/>
      <c r="FE185" s="69"/>
      <c r="FF185" s="69"/>
      <c r="FG185" s="69"/>
      <c r="FH185" s="69"/>
      <c r="FI185" s="69"/>
      <c r="FJ185" s="69"/>
      <c r="FK185" s="69"/>
      <c r="FL185" s="69"/>
      <c r="FM185" s="69"/>
      <c r="FN185" s="69"/>
      <c r="FO185" s="69"/>
      <c r="FP185" s="69"/>
      <c r="FQ185" s="69"/>
      <c r="FR185" s="69"/>
      <c r="FS185" s="69"/>
      <c r="FT185" s="69"/>
      <c r="FU185" s="69"/>
      <c r="FV185" s="69"/>
      <c r="FW185" s="69"/>
      <c r="FX185" s="69"/>
      <c r="FY185" s="69"/>
      <c r="FZ185" s="69"/>
      <c r="GA185" s="69"/>
      <c r="GB185" s="69"/>
      <c r="GC185" s="69"/>
      <c r="GD185" s="69"/>
      <c r="GE185" s="69"/>
      <c r="GF185" s="69"/>
      <c r="GG185" s="69"/>
      <c r="GH185" s="69"/>
      <c r="GI185" s="69"/>
      <c r="GJ185" s="69"/>
      <c r="GK185" s="69"/>
      <c r="GL185" s="69"/>
      <c r="GM185" s="69"/>
      <c r="GN185" s="69"/>
      <c r="GO185" s="69"/>
      <c r="GP185" s="69"/>
      <c r="GQ185" s="69"/>
      <c r="GR185" s="69"/>
      <c r="GS185" s="69"/>
      <c r="GT185" s="69"/>
      <c r="GU185" s="69"/>
      <c r="GV185" s="69"/>
      <c r="GW185" s="69"/>
      <c r="GX185" s="69"/>
      <c r="GY185" s="69"/>
      <c r="GZ185" s="69"/>
      <c r="HA185" s="69"/>
      <c r="HB185" s="69"/>
      <c r="HC185" s="69"/>
      <c r="HD185" s="69"/>
      <c r="HE185" s="69"/>
      <c r="HF185" s="69"/>
      <c r="HG185" s="69"/>
      <c r="HH185" s="69"/>
      <c r="HI185" s="69"/>
      <c r="HJ185" s="69"/>
      <c r="HK185" s="69"/>
      <c r="HL185" s="69"/>
      <c r="HM185" s="69"/>
      <c r="HN185" s="69"/>
      <c r="HO185" s="69"/>
      <c r="HP185" s="69"/>
      <c r="HQ185" s="69"/>
      <c r="HR185" s="69"/>
      <c r="HS185" s="69"/>
      <c r="HT185" s="69"/>
      <c r="HU185" s="69"/>
      <c r="HV185" s="69"/>
      <c r="HW185" s="69"/>
      <c r="HX185" s="69"/>
      <c r="HY185" s="69"/>
      <c r="HZ185" s="69"/>
      <c r="IA185" s="69"/>
      <c r="IB185" s="69"/>
      <c r="IC185" s="69"/>
      <c r="ID185" s="69"/>
      <c r="IE185" s="69"/>
      <c r="IF185" s="69"/>
      <c r="IG185" s="69"/>
      <c r="IH185" s="69"/>
      <c r="II185" s="69"/>
      <c r="IJ185" s="69"/>
      <c r="IK185" s="69"/>
      <c r="IL185" s="69"/>
      <c r="IM185" s="69"/>
      <c r="IN185" s="69"/>
      <c r="IO185" s="69"/>
      <c r="IP185" s="69"/>
      <c r="IQ185" s="69"/>
      <c r="IR185" s="69"/>
    </row>
    <row r="186" spans="1:252">
      <c r="A186" s="90">
        <v>176</v>
      </c>
      <c r="B186" s="91" t="str">
        <f>'[4]ИТОГ!'!$AP183</f>
        <v>Асыка Руслан</v>
      </c>
      <c r="C186" s="91">
        <f>'[4]ИТОГ!'!$AQ183</f>
        <v>2003</v>
      </c>
      <c r="D186" s="91" t="str">
        <f>'[4]ИТОГ!'!$AT183</f>
        <v>б/р</v>
      </c>
      <c r="E186" s="91" t="str">
        <f>'[4]ИТОГ!'!$AU183</f>
        <v>м</v>
      </c>
      <c r="F186" s="189">
        <f>'[4]ИТОГ!'!$AX183</f>
        <v>0</v>
      </c>
      <c r="G186" s="91" t="s">
        <v>255</v>
      </c>
      <c r="H186" s="94" t="s">
        <v>28</v>
      </c>
      <c r="I186" s="91" t="str">
        <f>'[4]ИТОГ!'!$AY183</f>
        <v>НАДО!!!</v>
      </c>
      <c r="J186" s="95"/>
      <c r="K186" s="115"/>
      <c r="L186" s="97"/>
      <c r="M186" s="114"/>
      <c r="N186" s="115"/>
      <c r="O186" s="97"/>
      <c r="P186" s="97"/>
      <c r="Q186" s="97"/>
      <c r="R186" s="115"/>
      <c r="S186" s="115"/>
      <c r="T186" s="113"/>
      <c r="U186" s="99"/>
      <c r="V186" s="115"/>
      <c r="W186" s="108" t="s">
        <v>256</v>
      </c>
      <c r="X186" s="108"/>
      <c r="Y186" s="108"/>
      <c r="Z186" s="100"/>
      <c r="AA186" s="100" t="s">
        <v>256</v>
      </c>
      <c r="AB186" s="100" t="s">
        <v>13</v>
      </c>
      <c r="AC186" s="108"/>
      <c r="AD186" s="108" t="s">
        <v>9</v>
      </c>
      <c r="AE186" s="108"/>
      <c r="AF186" s="108"/>
      <c r="AG186" s="94" t="s">
        <v>257</v>
      </c>
      <c r="AH186" s="101" t="s">
        <v>470</v>
      </c>
      <c r="AI186" s="102"/>
      <c r="AJ186" s="103" t="s">
        <v>529</v>
      </c>
      <c r="AK186" s="68"/>
      <c r="AL186" s="119"/>
      <c r="AM186" s="11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/>
      <c r="AY186" s="69"/>
      <c r="AZ186" s="69"/>
      <c r="BA186" s="69"/>
      <c r="BB186" s="69"/>
      <c r="BC186" s="69"/>
      <c r="BD186" s="69"/>
      <c r="BE186" s="69"/>
      <c r="BF186" s="69"/>
      <c r="BG186" s="69"/>
      <c r="BH186" s="69"/>
      <c r="BI186" s="69"/>
      <c r="BJ186" s="69"/>
      <c r="BK186" s="69"/>
      <c r="BL186" s="69"/>
      <c r="BM186" s="69"/>
      <c r="BN186" s="69"/>
      <c r="BO186" s="69"/>
      <c r="BP186" s="69"/>
      <c r="BQ186" s="69"/>
      <c r="BR186" s="69"/>
      <c r="BS186" s="69"/>
      <c r="BT186" s="69"/>
      <c r="BU186" s="69"/>
      <c r="BV186" s="69"/>
      <c r="BW186" s="69"/>
      <c r="BX186" s="69"/>
      <c r="BY186" s="69"/>
      <c r="BZ186" s="69"/>
      <c r="CA186" s="69"/>
      <c r="CB186" s="69"/>
      <c r="CC186" s="69"/>
      <c r="CD186" s="69"/>
      <c r="CE186" s="69"/>
      <c r="CF186" s="69"/>
      <c r="CG186" s="69"/>
      <c r="CH186" s="69"/>
      <c r="CI186" s="69"/>
      <c r="CJ186" s="69"/>
      <c r="CK186" s="69"/>
      <c r="CL186" s="69"/>
      <c r="CM186" s="69"/>
      <c r="CN186" s="69"/>
      <c r="CO186" s="69"/>
      <c r="CP186" s="69"/>
      <c r="CQ186" s="69"/>
      <c r="CR186" s="69"/>
      <c r="CS186" s="69"/>
      <c r="CT186" s="69"/>
      <c r="CU186" s="69"/>
      <c r="CV186" s="69"/>
      <c r="CW186" s="69"/>
      <c r="CX186" s="69"/>
      <c r="CY186" s="69"/>
      <c r="CZ186" s="69"/>
      <c r="DA186" s="69"/>
      <c r="DB186" s="69"/>
      <c r="DC186" s="69"/>
      <c r="DD186" s="69"/>
      <c r="DE186" s="69"/>
      <c r="DF186" s="69"/>
      <c r="DG186" s="69"/>
      <c r="DH186" s="69"/>
      <c r="DI186" s="69"/>
      <c r="DJ186" s="69"/>
      <c r="DK186" s="69"/>
      <c r="DL186" s="69"/>
      <c r="DM186" s="69"/>
      <c r="DN186" s="69"/>
      <c r="DO186" s="69"/>
      <c r="DP186" s="69"/>
      <c r="DQ186" s="69"/>
      <c r="DR186" s="69"/>
      <c r="DS186" s="69"/>
      <c r="DT186" s="69"/>
      <c r="DU186" s="69"/>
      <c r="DV186" s="69"/>
      <c r="DW186" s="69"/>
      <c r="DX186" s="69"/>
      <c r="DY186" s="69"/>
      <c r="DZ186" s="69"/>
      <c r="EA186" s="69"/>
      <c r="EB186" s="69"/>
      <c r="EC186" s="69"/>
      <c r="ED186" s="69"/>
      <c r="EE186" s="69"/>
      <c r="EF186" s="69"/>
      <c r="EG186" s="69"/>
      <c r="EH186" s="69"/>
      <c r="EI186" s="69"/>
      <c r="EJ186" s="69"/>
      <c r="EK186" s="69"/>
      <c r="EL186" s="69"/>
      <c r="EM186" s="69"/>
      <c r="EN186" s="69"/>
      <c r="EO186" s="69"/>
      <c r="EP186" s="69"/>
      <c r="EQ186" s="69"/>
      <c r="ER186" s="69"/>
      <c r="ES186" s="69"/>
      <c r="ET186" s="69"/>
      <c r="EU186" s="69"/>
      <c r="EV186" s="69"/>
      <c r="EW186" s="69"/>
      <c r="EX186" s="69"/>
      <c r="EY186" s="69"/>
      <c r="EZ186" s="69"/>
      <c r="FA186" s="69"/>
      <c r="FB186" s="69"/>
      <c r="FC186" s="69"/>
      <c r="FD186" s="69"/>
      <c r="FE186" s="69"/>
      <c r="FF186" s="69"/>
      <c r="FG186" s="69"/>
      <c r="FH186" s="69"/>
      <c r="FI186" s="69"/>
      <c r="FJ186" s="69"/>
      <c r="FK186" s="69"/>
      <c r="FL186" s="69"/>
      <c r="FM186" s="69"/>
      <c r="FN186" s="69"/>
      <c r="FO186" s="69"/>
      <c r="FP186" s="69"/>
      <c r="FQ186" s="69"/>
      <c r="FR186" s="69"/>
      <c r="FS186" s="69"/>
      <c r="FT186" s="69"/>
      <c r="FU186" s="69"/>
      <c r="FV186" s="69"/>
      <c r="FW186" s="69"/>
      <c r="FX186" s="69"/>
      <c r="FY186" s="69"/>
      <c r="FZ186" s="69"/>
      <c r="GA186" s="69"/>
      <c r="GB186" s="69"/>
      <c r="GC186" s="69"/>
      <c r="GD186" s="69"/>
      <c r="GE186" s="69"/>
      <c r="GF186" s="69"/>
      <c r="GG186" s="69"/>
      <c r="GH186" s="69"/>
      <c r="GI186" s="69"/>
      <c r="GJ186" s="69"/>
      <c r="GK186" s="69"/>
      <c r="GL186" s="69"/>
      <c r="GM186" s="69"/>
      <c r="GN186" s="69"/>
      <c r="GO186" s="69"/>
      <c r="GP186" s="69"/>
      <c r="GQ186" s="69"/>
      <c r="GR186" s="69"/>
      <c r="GS186" s="69"/>
      <c r="GT186" s="69"/>
      <c r="GU186" s="69"/>
      <c r="GV186" s="69"/>
      <c r="GW186" s="69"/>
      <c r="GX186" s="69"/>
      <c r="GY186" s="69"/>
      <c r="GZ186" s="69"/>
      <c r="HA186" s="69"/>
      <c r="HB186" s="69"/>
      <c r="HC186" s="69"/>
      <c r="HD186" s="69"/>
      <c r="HE186" s="69"/>
      <c r="HF186" s="69"/>
      <c r="HG186" s="69"/>
      <c r="HH186" s="69"/>
      <c r="HI186" s="69"/>
      <c r="HJ186" s="69"/>
      <c r="HK186" s="69"/>
      <c r="HL186" s="69"/>
      <c r="HM186" s="69"/>
      <c r="HN186" s="69"/>
      <c r="HO186" s="69"/>
      <c r="HP186" s="69"/>
      <c r="HQ186" s="69"/>
      <c r="HR186" s="69"/>
      <c r="HS186" s="69"/>
      <c r="HT186" s="69"/>
      <c r="HU186" s="69"/>
      <c r="HV186" s="69"/>
      <c r="HW186" s="69"/>
      <c r="HX186" s="69"/>
      <c r="HY186" s="69"/>
      <c r="HZ186" s="69"/>
      <c r="IA186" s="69"/>
      <c r="IB186" s="69"/>
      <c r="IC186" s="69"/>
      <c r="ID186" s="69"/>
      <c r="IE186" s="69"/>
      <c r="IF186" s="69"/>
      <c r="IG186" s="69"/>
      <c r="IH186" s="69"/>
      <c r="II186" s="69"/>
      <c r="IJ186" s="69"/>
      <c r="IK186" s="69"/>
      <c r="IL186" s="69"/>
      <c r="IM186" s="69"/>
      <c r="IN186" s="69"/>
      <c r="IO186" s="69"/>
      <c r="IP186" s="69"/>
      <c r="IQ186" s="69"/>
      <c r="IR186" s="69"/>
    </row>
    <row r="187" spans="1:252">
      <c r="A187" s="90">
        <v>177</v>
      </c>
      <c r="B187" s="91" t="str">
        <f>'[4]ИТОГ!'!$AP184</f>
        <v>Аушакимов Илья</v>
      </c>
      <c r="C187" s="91">
        <f>'[4]ИТОГ!'!$AQ184</f>
        <v>2007</v>
      </c>
      <c r="D187" s="91" t="str">
        <f>'[4]ИТОГ!'!$AT184</f>
        <v>б/р</v>
      </c>
      <c r="E187" s="91" t="str">
        <f>'[4]ИТОГ!'!$AU184</f>
        <v>м</v>
      </c>
      <c r="F187" s="189">
        <f>'[4]ИТОГ!'!$AX184</f>
        <v>0</v>
      </c>
      <c r="G187" s="91" t="s">
        <v>255</v>
      </c>
      <c r="H187" s="94" t="s">
        <v>28</v>
      </c>
      <c r="I187" s="91" t="str">
        <f>'[4]ИТОГ!'!$AY184</f>
        <v>ОК!</v>
      </c>
      <c r="J187" s="95"/>
      <c r="K187" s="115"/>
      <c r="L187" s="97"/>
      <c r="M187" s="114"/>
      <c r="N187" s="115"/>
      <c r="O187" s="97"/>
      <c r="P187" s="97"/>
      <c r="Q187" s="97"/>
      <c r="R187" s="115"/>
      <c r="S187" s="115"/>
      <c r="T187" s="113"/>
      <c r="U187" s="99"/>
      <c r="V187" s="100" t="s">
        <v>11</v>
      </c>
      <c r="W187" s="108" t="s">
        <v>256</v>
      </c>
      <c r="X187" s="110" t="s">
        <v>11</v>
      </c>
      <c r="Y187" s="108"/>
      <c r="Z187" s="100"/>
      <c r="AA187" s="100"/>
      <c r="AB187" s="100"/>
      <c r="AC187" s="108"/>
      <c r="AD187" s="108"/>
      <c r="AE187" s="108"/>
      <c r="AF187" s="108"/>
      <c r="AG187" s="94"/>
      <c r="AH187" s="101" t="s">
        <v>366</v>
      </c>
      <c r="AI187" s="102"/>
      <c r="AJ187" s="103" t="s">
        <v>530</v>
      </c>
      <c r="AK187" s="68"/>
      <c r="AL187" s="119"/>
      <c r="AM187" s="11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  <c r="AX187" s="69"/>
      <c r="AY187" s="69"/>
      <c r="AZ187" s="69"/>
      <c r="BA187" s="69"/>
      <c r="BB187" s="69"/>
      <c r="BC187" s="69"/>
      <c r="BD187" s="69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69"/>
      <c r="BP187" s="69"/>
      <c r="BQ187" s="69"/>
      <c r="BR187" s="69"/>
      <c r="BS187" s="69"/>
      <c r="BT187" s="69"/>
      <c r="BU187" s="69"/>
      <c r="BV187" s="69"/>
      <c r="BW187" s="69"/>
      <c r="BX187" s="69"/>
      <c r="BY187" s="69"/>
      <c r="BZ187" s="69"/>
      <c r="CA187" s="69"/>
      <c r="CB187" s="69"/>
      <c r="CC187" s="69"/>
      <c r="CD187" s="69"/>
      <c r="CE187" s="69"/>
      <c r="CF187" s="69"/>
      <c r="CG187" s="69"/>
      <c r="CH187" s="69"/>
      <c r="CI187" s="69"/>
      <c r="CJ187" s="69"/>
      <c r="CK187" s="69"/>
      <c r="CL187" s="69"/>
      <c r="CM187" s="69"/>
      <c r="CN187" s="69"/>
      <c r="CO187" s="69"/>
      <c r="CP187" s="69"/>
      <c r="CQ187" s="69"/>
      <c r="CR187" s="69"/>
      <c r="CS187" s="69"/>
      <c r="CT187" s="69"/>
      <c r="CU187" s="69"/>
      <c r="CV187" s="69"/>
      <c r="CW187" s="69"/>
      <c r="CX187" s="69"/>
      <c r="CY187" s="69"/>
      <c r="CZ187" s="69"/>
      <c r="DA187" s="69"/>
      <c r="DB187" s="69"/>
      <c r="DC187" s="69"/>
      <c r="DD187" s="69"/>
      <c r="DE187" s="69"/>
      <c r="DF187" s="69"/>
      <c r="DG187" s="69"/>
      <c r="DH187" s="69"/>
      <c r="DI187" s="69"/>
      <c r="DJ187" s="69"/>
      <c r="DK187" s="69"/>
      <c r="DL187" s="69"/>
      <c r="DM187" s="69"/>
      <c r="DN187" s="69"/>
      <c r="DO187" s="69"/>
      <c r="DP187" s="69"/>
      <c r="DQ187" s="69"/>
      <c r="DR187" s="69"/>
      <c r="DS187" s="69"/>
      <c r="DT187" s="69"/>
      <c r="DU187" s="69"/>
      <c r="DV187" s="69"/>
      <c r="DW187" s="69"/>
      <c r="DX187" s="69"/>
      <c r="DY187" s="69"/>
      <c r="DZ187" s="69"/>
      <c r="EA187" s="69"/>
      <c r="EB187" s="69"/>
      <c r="EC187" s="69"/>
      <c r="ED187" s="69"/>
      <c r="EE187" s="69"/>
      <c r="EF187" s="69"/>
      <c r="EG187" s="69"/>
      <c r="EH187" s="69"/>
      <c r="EI187" s="69"/>
      <c r="EJ187" s="69"/>
      <c r="EK187" s="69"/>
      <c r="EL187" s="69"/>
      <c r="EM187" s="69"/>
      <c r="EN187" s="69"/>
      <c r="EO187" s="69"/>
      <c r="EP187" s="69"/>
      <c r="EQ187" s="69"/>
      <c r="ER187" s="69"/>
      <c r="ES187" s="69"/>
      <c r="ET187" s="69"/>
      <c r="EU187" s="69"/>
      <c r="EV187" s="69"/>
      <c r="EW187" s="69"/>
      <c r="EX187" s="69"/>
      <c r="EY187" s="69"/>
      <c r="EZ187" s="69"/>
      <c r="FA187" s="69"/>
      <c r="FB187" s="69"/>
      <c r="FC187" s="69"/>
      <c r="FD187" s="69"/>
      <c r="FE187" s="69"/>
      <c r="FF187" s="69"/>
      <c r="FG187" s="69"/>
      <c r="FH187" s="69"/>
      <c r="FI187" s="69"/>
      <c r="FJ187" s="69"/>
      <c r="FK187" s="69"/>
      <c r="FL187" s="69"/>
      <c r="FM187" s="69"/>
      <c r="FN187" s="69"/>
      <c r="FO187" s="69"/>
      <c r="FP187" s="69"/>
      <c r="FQ187" s="69"/>
      <c r="FR187" s="69"/>
      <c r="FS187" s="69"/>
      <c r="FT187" s="69"/>
      <c r="FU187" s="69"/>
      <c r="FV187" s="69"/>
      <c r="FW187" s="69"/>
      <c r="FX187" s="69"/>
      <c r="FY187" s="69"/>
      <c r="FZ187" s="69"/>
      <c r="GA187" s="69"/>
      <c r="GB187" s="69"/>
      <c r="GC187" s="69"/>
      <c r="GD187" s="69"/>
      <c r="GE187" s="69"/>
      <c r="GF187" s="69"/>
      <c r="GG187" s="69"/>
      <c r="GH187" s="69"/>
      <c r="GI187" s="69"/>
      <c r="GJ187" s="69"/>
      <c r="GK187" s="69"/>
      <c r="GL187" s="69"/>
      <c r="GM187" s="69"/>
      <c r="GN187" s="69"/>
      <c r="GO187" s="69"/>
      <c r="GP187" s="69"/>
      <c r="GQ187" s="69"/>
      <c r="GR187" s="69"/>
      <c r="GS187" s="69"/>
      <c r="GT187" s="69"/>
      <c r="GU187" s="69"/>
      <c r="GV187" s="69"/>
      <c r="GW187" s="69"/>
      <c r="GX187" s="69"/>
      <c r="GY187" s="69"/>
      <c r="GZ187" s="69"/>
      <c r="HA187" s="69"/>
      <c r="HB187" s="69"/>
      <c r="HC187" s="69"/>
      <c r="HD187" s="69"/>
      <c r="HE187" s="69"/>
      <c r="HF187" s="69"/>
      <c r="HG187" s="69"/>
      <c r="HH187" s="69"/>
      <c r="HI187" s="69"/>
      <c r="HJ187" s="69"/>
      <c r="HK187" s="69"/>
      <c r="HL187" s="69"/>
      <c r="HM187" s="69"/>
      <c r="HN187" s="69"/>
      <c r="HO187" s="69"/>
      <c r="HP187" s="69"/>
      <c r="HQ187" s="69"/>
      <c r="HR187" s="69"/>
      <c r="HS187" s="69"/>
      <c r="HT187" s="69"/>
      <c r="HU187" s="69"/>
      <c r="HV187" s="69"/>
      <c r="HW187" s="69"/>
      <c r="HX187" s="69"/>
      <c r="HY187" s="69"/>
      <c r="HZ187" s="69"/>
      <c r="IA187" s="69"/>
      <c r="IB187" s="69"/>
      <c r="IC187" s="69"/>
      <c r="ID187" s="69"/>
      <c r="IE187" s="69"/>
      <c r="IF187" s="69"/>
      <c r="IG187" s="69"/>
      <c r="IH187" s="69"/>
      <c r="II187" s="69"/>
      <c r="IJ187" s="69"/>
      <c r="IK187" s="69"/>
      <c r="IL187" s="69"/>
      <c r="IM187" s="69"/>
      <c r="IN187" s="69"/>
      <c r="IO187" s="69"/>
      <c r="IP187" s="69"/>
      <c r="IQ187" s="69"/>
      <c r="IR187" s="69"/>
    </row>
    <row r="188" spans="1:252">
      <c r="A188" s="90">
        <v>178</v>
      </c>
      <c r="B188" s="91" t="str">
        <f>'[4]ИТОГ!'!$AP185</f>
        <v>Афанасьев Александр</v>
      </c>
      <c r="C188" s="91">
        <f>'[4]ИТОГ!'!$AQ185</f>
        <v>2013</v>
      </c>
      <c r="D188" s="91" t="str">
        <f>'[4]ИТОГ!'!$AT185</f>
        <v>б/р</v>
      </c>
      <c r="E188" s="91" t="str">
        <f>'[4]ИТОГ!'!$AU185</f>
        <v>м</v>
      </c>
      <c r="F188" s="189">
        <f>'[4]ИТОГ!'!$AX185</f>
        <v>0</v>
      </c>
      <c r="G188" s="91" t="s">
        <v>255</v>
      </c>
      <c r="H188" s="94" t="s">
        <v>28</v>
      </c>
      <c r="I188" s="91" t="str">
        <f>'[4]ИТОГ!'!$AY185</f>
        <v>ОК!</v>
      </c>
      <c r="J188" s="95"/>
      <c r="K188" s="115"/>
      <c r="L188" s="97"/>
      <c r="M188" s="114"/>
      <c r="N188" s="115"/>
      <c r="O188" s="97"/>
      <c r="P188" s="97"/>
      <c r="Q188" s="97"/>
      <c r="R188" s="115" t="s">
        <v>256</v>
      </c>
      <c r="S188" s="115"/>
      <c r="T188" s="113"/>
      <c r="U188" s="99"/>
      <c r="V188" s="100"/>
      <c r="W188" s="108"/>
      <c r="X188" s="110"/>
      <c r="Y188" s="108"/>
      <c r="Z188" s="100"/>
      <c r="AA188" s="100"/>
      <c r="AB188" s="100"/>
      <c r="AC188" s="108"/>
      <c r="AD188" s="108"/>
      <c r="AE188" s="108"/>
      <c r="AF188" s="108"/>
      <c r="AG188" s="94"/>
      <c r="AH188" s="101"/>
      <c r="AI188" s="102"/>
      <c r="AJ188" s="103" t="s">
        <v>531</v>
      </c>
      <c r="AK188" s="68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  <c r="AX188" s="69"/>
      <c r="AY188" s="69"/>
      <c r="AZ188" s="69"/>
      <c r="BA188" s="69"/>
      <c r="BB188" s="69"/>
      <c r="BC188" s="69"/>
      <c r="BD188" s="69"/>
      <c r="BE188" s="69"/>
      <c r="BF188" s="69"/>
      <c r="BG188" s="69"/>
      <c r="BH188" s="69"/>
      <c r="BI188" s="69"/>
      <c r="BJ188" s="69"/>
      <c r="BK188" s="69"/>
      <c r="BL188" s="69"/>
      <c r="BM188" s="69"/>
      <c r="BN188" s="69"/>
      <c r="BO188" s="69"/>
      <c r="BP188" s="69"/>
      <c r="BQ188" s="69"/>
      <c r="BR188" s="69"/>
      <c r="BS188" s="69"/>
      <c r="BT188" s="69"/>
      <c r="BU188" s="69"/>
      <c r="BV188" s="69"/>
      <c r="BW188" s="69"/>
      <c r="BX188" s="69"/>
      <c r="BY188" s="69"/>
      <c r="BZ188" s="69"/>
      <c r="CA188" s="69"/>
      <c r="CB188" s="69"/>
      <c r="CC188" s="69"/>
      <c r="CD188" s="69"/>
      <c r="CE188" s="69"/>
      <c r="CF188" s="69"/>
      <c r="CG188" s="69"/>
      <c r="CH188" s="69"/>
      <c r="CI188" s="69"/>
      <c r="CJ188" s="69"/>
      <c r="CK188" s="69"/>
      <c r="CL188" s="69"/>
      <c r="CM188" s="69"/>
      <c r="CN188" s="69"/>
      <c r="CO188" s="69"/>
      <c r="CP188" s="69"/>
      <c r="CQ188" s="69"/>
      <c r="CR188" s="69"/>
      <c r="CS188" s="69"/>
      <c r="CT188" s="69"/>
      <c r="CU188" s="69"/>
      <c r="CV188" s="69"/>
      <c r="CW188" s="69"/>
      <c r="CX188" s="69"/>
      <c r="CY188" s="69"/>
      <c r="CZ188" s="69"/>
      <c r="DA188" s="69"/>
      <c r="DB188" s="69"/>
      <c r="DC188" s="69"/>
      <c r="DD188" s="69"/>
      <c r="DE188" s="69"/>
      <c r="DF188" s="69"/>
      <c r="DG188" s="69"/>
      <c r="DH188" s="69"/>
      <c r="DI188" s="69"/>
      <c r="DJ188" s="69"/>
      <c r="DK188" s="69"/>
      <c r="DL188" s="69"/>
      <c r="DM188" s="69"/>
      <c r="DN188" s="69"/>
      <c r="DO188" s="69"/>
      <c r="DP188" s="69"/>
      <c r="DQ188" s="69"/>
      <c r="DR188" s="69"/>
      <c r="DS188" s="69"/>
      <c r="DT188" s="69"/>
      <c r="DU188" s="69"/>
      <c r="DV188" s="69"/>
      <c r="DW188" s="69"/>
      <c r="DX188" s="69"/>
      <c r="DY188" s="69"/>
      <c r="DZ188" s="69"/>
      <c r="EA188" s="69"/>
      <c r="EB188" s="69"/>
      <c r="EC188" s="69"/>
      <c r="ED188" s="69"/>
      <c r="EE188" s="69"/>
      <c r="EF188" s="69"/>
      <c r="EG188" s="69"/>
      <c r="EH188" s="69"/>
      <c r="EI188" s="69"/>
      <c r="EJ188" s="69"/>
      <c r="EK188" s="69"/>
      <c r="EL188" s="69"/>
      <c r="EM188" s="69"/>
      <c r="EN188" s="69"/>
      <c r="EO188" s="69"/>
      <c r="EP188" s="69"/>
      <c r="EQ188" s="69"/>
      <c r="ER188" s="69"/>
      <c r="ES188" s="69"/>
      <c r="ET188" s="69"/>
      <c r="EU188" s="69"/>
      <c r="EV188" s="69"/>
      <c r="EW188" s="69"/>
      <c r="EX188" s="69"/>
      <c r="EY188" s="69"/>
      <c r="EZ188" s="69"/>
      <c r="FA188" s="69"/>
      <c r="FB188" s="69"/>
      <c r="FC188" s="69"/>
      <c r="FD188" s="69"/>
      <c r="FE188" s="69"/>
      <c r="FF188" s="69"/>
      <c r="FG188" s="69"/>
      <c r="FH188" s="69"/>
      <c r="FI188" s="69"/>
      <c r="FJ188" s="69"/>
      <c r="FK188" s="69"/>
      <c r="FL188" s="69"/>
      <c r="FM188" s="69"/>
      <c r="FN188" s="69"/>
      <c r="FO188" s="69"/>
      <c r="FP188" s="69"/>
      <c r="FQ188" s="69"/>
      <c r="FR188" s="69"/>
      <c r="FS188" s="69"/>
      <c r="FT188" s="69"/>
      <c r="FU188" s="69"/>
      <c r="FV188" s="69"/>
      <c r="FW188" s="69"/>
      <c r="FX188" s="69"/>
      <c r="FY188" s="69"/>
      <c r="FZ188" s="69"/>
      <c r="GA188" s="69"/>
      <c r="GB188" s="69"/>
      <c r="GC188" s="69"/>
      <c r="GD188" s="69"/>
      <c r="GE188" s="69"/>
      <c r="GF188" s="69"/>
      <c r="GG188" s="69"/>
      <c r="GH188" s="69"/>
      <c r="GI188" s="69"/>
      <c r="GJ188" s="69"/>
      <c r="GK188" s="69"/>
      <c r="GL188" s="69"/>
      <c r="GM188" s="69"/>
      <c r="GN188" s="69"/>
      <c r="GO188" s="69"/>
      <c r="GP188" s="69"/>
      <c r="GQ188" s="69"/>
      <c r="GR188" s="69"/>
      <c r="GS188" s="69"/>
      <c r="GT188" s="69"/>
      <c r="GU188" s="69"/>
      <c r="GV188" s="69"/>
      <c r="GW188" s="69"/>
      <c r="GX188" s="69"/>
      <c r="GY188" s="69"/>
      <c r="GZ188" s="69"/>
      <c r="HA188" s="69"/>
      <c r="HB188" s="69"/>
      <c r="HC188" s="69"/>
      <c r="HD188" s="69"/>
      <c r="HE188" s="69"/>
      <c r="HF188" s="69"/>
      <c r="HG188" s="69"/>
      <c r="HH188" s="69"/>
      <c r="HI188" s="69"/>
      <c r="HJ188" s="69"/>
      <c r="HK188" s="69"/>
      <c r="HL188" s="69"/>
      <c r="HM188" s="69"/>
      <c r="HN188" s="69"/>
      <c r="HO188" s="69"/>
      <c r="HP188" s="69"/>
      <c r="HQ188" s="69"/>
      <c r="HR188" s="69"/>
      <c r="HS188" s="69"/>
      <c r="HT188" s="69"/>
      <c r="HU188" s="69"/>
      <c r="HV188" s="69"/>
      <c r="HW188" s="69"/>
      <c r="HX188" s="69"/>
      <c r="HY188" s="69"/>
      <c r="HZ188" s="69"/>
      <c r="IA188" s="69"/>
      <c r="IB188" s="69"/>
      <c r="IC188" s="69"/>
      <c r="ID188" s="69"/>
      <c r="IE188" s="69"/>
      <c r="IF188" s="69"/>
      <c r="IG188" s="69"/>
      <c r="IH188" s="69"/>
      <c r="II188" s="69"/>
      <c r="IJ188" s="69"/>
      <c r="IK188" s="69"/>
      <c r="IL188" s="69"/>
      <c r="IM188" s="69"/>
      <c r="IN188" s="69"/>
      <c r="IO188" s="69"/>
      <c r="IP188" s="69"/>
      <c r="IQ188" s="69"/>
      <c r="IR188" s="69"/>
    </row>
    <row r="189" spans="1:252">
      <c r="A189" s="90">
        <v>179</v>
      </c>
      <c r="B189" s="91" t="str">
        <f>'[4]ИТОГ!'!$AP186</f>
        <v>Афанасьев Вадим</v>
      </c>
      <c r="C189" s="91">
        <f>'[4]ИТОГ!'!$AQ186</f>
        <v>0</v>
      </c>
      <c r="D189" s="91">
        <f>'[4]ИТОГ!'!$AT186</f>
        <v>3</v>
      </c>
      <c r="E189" s="91" t="str">
        <f>'[4]ИТОГ!'!$AU186</f>
        <v>м</v>
      </c>
      <c r="F189" s="189">
        <f>'[4]ИТОГ!'!$AX186</f>
        <v>45407</v>
      </c>
      <c r="G189" s="91" t="s">
        <v>255</v>
      </c>
      <c r="H189" s="94" t="s">
        <v>28</v>
      </c>
      <c r="I189" s="91" t="str">
        <f>'[4]ИТОГ!'!$AY186</f>
        <v>НАДО!!!</v>
      </c>
      <c r="J189" s="95"/>
      <c r="K189" s="96"/>
      <c r="L189" s="97"/>
      <c r="M189" s="98"/>
      <c r="N189" s="96"/>
      <c r="O189" s="97" t="s">
        <v>15</v>
      </c>
      <c r="P189" s="97"/>
      <c r="Q189" s="97"/>
      <c r="R189" s="97"/>
      <c r="S189" s="97"/>
      <c r="T189" s="99"/>
      <c r="U189" s="99" t="s">
        <v>15</v>
      </c>
      <c r="V189" s="104"/>
      <c r="W189" s="102"/>
      <c r="X189" s="100" t="s">
        <v>256</v>
      </c>
      <c r="Y189" s="102"/>
      <c r="Z189" s="100"/>
      <c r="AA189" s="100"/>
      <c r="AB189" s="102"/>
      <c r="AC189" s="102"/>
      <c r="AD189" s="102"/>
      <c r="AE189" s="100" t="s">
        <v>11</v>
      </c>
      <c r="AF189" s="102"/>
      <c r="AG189" s="94" t="s">
        <v>448</v>
      </c>
      <c r="AH189" s="101" t="s">
        <v>258</v>
      </c>
      <c r="AI189" s="102"/>
      <c r="AJ189" s="103" t="s">
        <v>532</v>
      </c>
      <c r="AK189" s="68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  <c r="AX189" s="69"/>
      <c r="AY189" s="69"/>
      <c r="AZ189" s="69"/>
      <c r="BA189" s="69"/>
      <c r="BB189" s="69"/>
      <c r="BC189" s="69"/>
      <c r="BD189" s="69"/>
      <c r="BE189" s="69"/>
      <c r="BF189" s="69"/>
      <c r="BG189" s="69"/>
      <c r="BH189" s="69"/>
      <c r="BI189" s="69"/>
      <c r="BJ189" s="69"/>
      <c r="BK189" s="69"/>
      <c r="BL189" s="69"/>
      <c r="BM189" s="69"/>
      <c r="BN189" s="69"/>
      <c r="BO189" s="69"/>
      <c r="BP189" s="69"/>
      <c r="BQ189" s="69"/>
      <c r="BR189" s="69"/>
      <c r="BS189" s="69"/>
      <c r="BT189" s="69"/>
      <c r="BU189" s="69"/>
      <c r="BV189" s="69"/>
      <c r="BW189" s="69"/>
      <c r="BX189" s="69"/>
      <c r="BY189" s="69"/>
      <c r="BZ189" s="69"/>
      <c r="CA189" s="69"/>
      <c r="CB189" s="69"/>
      <c r="CC189" s="69"/>
      <c r="CD189" s="69"/>
      <c r="CE189" s="69"/>
      <c r="CF189" s="69"/>
      <c r="CG189" s="69"/>
      <c r="CH189" s="69"/>
      <c r="CI189" s="69"/>
      <c r="CJ189" s="69"/>
      <c r="CK189" s="69"/>
      <c r="CL189" s="69"/>
      <c r="CM189" s="69"/>
      <c r="CN189" s="69"/>
      <c r="CO189" s="69"/>
      <c r="CP189" s="69"/>
      <c r="CQ189" s="69"/>
      <c r="CR189" s="69"/>
      <c r="CS189" s="69"/>
      <c r="CT189" s="69"/>
      <c r="CU189" s="69"/>
      <c r="CV189" s="69"/>
      <c r="CW189" s="69"/>
      <c r="CX189" s="69"/>
      <c r="CY189" s="69"/>
      <c r="CZ189" s="69"/>
      <c r="DA189" s="69"/>
      <c r="DB189" s="69"/>
      <c r="DC189" s="69"/>
      <c r="DD189" s="69"/>
      <c r="DE189" s="69"/>
      <c r="DF189" s="69"/>
      <c r="DG189" s="69"/>
      <c r="DH189" s="69"/>
      <c r="DI189" s="69"/>
      <c r="DJ189" s="69"/>
      <c r="DK189" s="69"/>
      <c r="DL189" s="69"/>
      <c r="DM189" s="69"/>
      <c r="DN189" s="69"/>
      <c r="DO189" s="69"/>
      <c r="DP189" s="69"/>
      <c r="DQ189" s="69"/>
      <c r="DR189" s="69"/>
      <c r="DS189" s="69"/>
      <c r="DT189" s="69"/>
      <c r="DU189" s="69"/>
      <c r="DV189" s="69"/>
      <c r="DW189" s="69"/>
      <c r="DX189" s="69"/>
      <c r="DY189" s="69"/>
      <c r="DZ189" s="69"/>
      <c r="EA189" s="69"/>
      <c r="EB189" s="69"/>
      <c r="EC189" s="69"/>
      <c r="ED189" s="69"/>
      <c r="EE189" s="69"/>
      <c r="EF189" s="69"/>
      <c r="EG189" s="69"/>
      <c r="EH189" s="69"/>
      <c r="EI189" s="69"/>
      <c r="EJ189" s="69"/>
      <c r="EK189" s="69"/>
      <c r="EL189" s="69"/>
      <c r="EM189" s="69"/>
      <c r="EN189" s="69"/>
      <c r="EO189" s="69"/>
      <c r="EP189" s="69"/>
      <c r="EQ189" s="69"/>
      <c r="ER189" s="69"/>
      <c r="ES189" s="69"/>
      <c r="ET189" s="69"/>
      <c r="EU189" s="69"/>
      <c r="EV189" s="69"/>
      <c r="EW189" s="69"/>
      <c r="EX189" s="69"/>
      <c r="EY189" s="69"/>
      <c r="EZ189" s="69"/>
      <c r="FA189" s="69"/>
      <c r="FB189" s="69"/>
      <c r="FC189" s="69"/>
      <c r="FD189" s="69"/>
      <c r="FE189" s="69"/>
      <c r="FF189" s="69"/>
      <c r="FG189" s="69"/>
      <c r="FH189" s="69"/>
      <c r="FI189" s="69"/>
      <c r="FJ189" s="69"/>
      <c r="FK189" s="69"/>
      <c r="FL189" s="69"/>
      <c r="FM189" s="69"/>
      <c r="FN189" s="69"/>
      <c r="FO189" s="69"/>
      <c r="FP189" s="69"/>
      <c r="FQ189" s="69"/>
      <c r="FR189" s="69"/>
      <c r="FS189" s="69"/>
      <c r="FT189" s="69"/>
      <c r="FU189" s="69"/>
      <c r="FV189" s="69"/>
      <c r="FW189" s="69"/>
      <c r="FX189" s="69"/>
      <c r="FY189" s="69"/>
      <c r="FZ189" s="69"/>
      <c r="GA189" s="69"/>
      <c r="GB189" s="69"/>
      <c r="GC189" s="69"/>
      <c r="GD189" s="69"/>
      <c r="GE189" s="69"/>
      <c r="GF189" s="69"/>
      <c r="GG189" s="69"/>
      <c r="GH189" s="69"/>
      <c r="GI189" s="69"/>
      <c r="GJ189" s="69"/>
      <c r="GK189" s="69"/>
      <c r="GL189" s="69"/>
      <c r="GM189" s="69"/>
      <c r="GN189" s="69"/>
      <c r="GO189" s="69"/>
      <c r="GP189" s="69"/>
      <c r="GQ189" s="69"/>
      <c r="GR189" s="69"/>
      <c r="GS189" s="69"/>
      <c r="GT189" s="69"/>
      <c r="GU189" s="69"/>
      <c r="GV189" s="69"/>
      <c r="GW189" s="69"/>
      <c r="GX189" s="69"/>
      <c r="GY189" s="69"/>
      <c r="GZ189" s="69"/>
      <c r="HA189" s="69"/>
      <c r="HB189" s="69"/>
      <c r="HC189" s="69"/>
      <c r="HD189" s="69"/>
      <c r="HE189" s="69"/>
      <c r="HF189" s="69"/>
      <c r="HG189" s="69"/>
      <c r="HH189" s="69"/>
      <c r="HI189" s="69"/>
      <c r="HJ189" s="69"/>
      <c r="HK189" s="69"/>
      <c r="HL189" s="69"/>
      <c r="HM189" s="69"/>
      <c r="HN189" s="69"/>
      <c r="HO189" s="69"/>
      <c r="HP189" s="69"/>
      <c r="HQ189" s="69"/>
      <c r="HR189" s="69"/>
      <c r="HS189" s="69"/>
      <c r="HT189" s="69"/>
      <c r="HU189" s="69"/>
      <c r="HV189" s="69"/>
      <c r="HW189" s="69"/>
      <c r="HX189" s="69"/>
      <c r="HY189" s="69"/>
      <c r="HZ189" s="69"/>
      <c r="IA189" s="69"/>
      <c r="IB189" s="69"/>
      <c r="IC189" s="69"/>
      <c r="ID189" s="69"/>
      <c r="IE189" s="69"/>
      <c r="IF189" s="69"/>
      <c r="IG189" s="69"/>
      <c r="IH189" s="69"/>
      <c r="II189" s="69"/>
      <c r="IJ189" s="69"/>
      <c r="IK189" s="69"/>
      <c r="IL189" s="69"/>
      <c r="IM189" s="69"/>
      <c r="IN189" s="69"/>
      <c r="IO189" s="69"/>
      <c r="IP189" s="69"/>
      <c r="IQ189" s="69"/>
      <c r="IR189" s="69"/>
    </row>
    <row r="190" spans="1:252">
      <c r="A190" s="90">
        <v>180</v>
      </c>
      <c r="B190" s="91" t="str">
        <f>'[4]ИТОГ!'!$AP187</f>
        <v>Афанасьев Владислав</v>
      </c>
      <c r="C190" s="91">
        <f>'[4]ИТОГ!'!$AQ187</f>
        <v>2012</v>
      </c>
      <c r="D190" s="91" t="str">
        <f>'[4]ИТОГ!'!$AT187</f>
        <v>1ю</v>
      </c>
      <c r="E190" s="91" t="str">
        <f>'[4]ИТОГ!'!$AU187</f>
        <v>м</v>
      </c>
      <c r="F190" s="189">
        <f>'[4]ИТОГ!'!$AX187</f>
        <v>45358</v>
      </c>
      <c r="G190" s="91" t="s">
        <v>255</v>
      </c>
      <c r="H190" s="94" t="s">
        <v>28</v>
      </c>
      <c r="I190" s="91" t="str">
        <f>'[4]ИТОГ!'!$AY187</f>
        <v>ОК!</v>
      </c>
      <c r="J190" s="95"/>
      <c r="K190" s="96"/>
      <c r="L190" s="97" t="s">
        <v>256</v>
      </c>
      <c r="M190" s="98"/>
      <c r="N190" s="96"/>
      <c r="O190" s="97"/>
      <c r="P190" s="97"/>
      <c r="Q190" s="97" t="s">
        <v>256</v>
      </c>
      <c r="R190" s="97"/>
      <c r="S190" s="97"/>
      <c r="T190" s="99"/>
      <c r="U190" s="99"/>
      <c r="V190" s="104"/>
      <c r="W190" s="102"/>
      <c r="X190" s="100"/>
      <c r="Y190" s="102"/>
      <c r="Z190" s="100"/>
      <c r="AA190" s="100"/>
      <c r="AB190" s="102"/>
      <c r="AC190" s="102"/>
      <c r="AD190" s="102"/>
      <c r="AE190" s="100"/>
      <c r="AF190" s="102"/>
      <c r="AG190" s="94" t="s">
        <v>321</v>
      </c>
      <c r="AH190" s="134" t="s">
        <v>437</v>
      </c>
      <c r="AI190" s="100"/>
      <c r="AJ190" s="103" t="s">
        <v>533</v>
      </c>
      <c r="AK190" s="68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  <c r="AX190" s="69"/>
      <c r="AY190" s="69"/>
      <c r="AZ190" s="69"/>
      <c r="BA190" s="69"/>
      <c r="BB190" s="69"/>
      <c r="BC190" s="69"/>
      <c r="BD190" s="69"/>
      <c r="BE190" s="69"/>
      <c r="BF190" s="69"/>
      <c r="BG190" s="69"/>
      <c r="BH190" s="69"/>
      <c r="BI190" s="69"/>
      <c r="BJ190" s="69"/>
      <c r="BK190" s="69"/>
      <c r="BL190" s="69"/>
      <c r="BM190" s="69"/>
      <c r="BN190" s="69"/>
      <c r="BO190" s="69"/>
      <c r="BP190" s="69"/>
      <c r="BQ190" s="69"/>
      <c r="BR190" s="69"/>
      <c r="BS190" s="69"/>
      <c r="BT190" s="69"/>
      <c r="BU190" s="69"/>
      <c r="BV190" s="69"/>
      <c r="BW190" s="69"/>
      <c r="BX190" s="69"/>
      <c r="BY190" s="69"/>
      <c r="BZ190" s="69"/>
      <c r="CA190" s="69"/>
      <c r="CB190" s="69"/>
      <c r="CC190" s="69"/>
      <c r="CD190" s="69"/>
      <c r="CE190" s="69"/>
      <c r="CF190" s="69"/>
      <c r="CG190" s="69"/>
      <c r="CH190" s="69"/>
      <c r="CI190" s="69"/>
      <c r="CJ190" s="69"/>
      <c r="CK190" s="69"/>
      <c r="CL190" s="69"/>
      <c r="CM190" s="69"/>
      <c r="CN190" s="69"/>
      <c r="CO190" s="69"/>
      <c r="CP190" s="69"/>
      <c r="CQ190" s="69"/>
      <c r="CR190" s="69"/>
      <c r="CS190" s="69"/>
      <c r="CT190" s="69"/>
      <c r="CU190" s="69"/>
      <c r="CV190" s="69"/>
      <c r="CW190" s="69"/>
      <c r="CX190" s="69"/>
      <c r="CY190" s="69"/>
      <c r="CZ190" s="69"/>
      <c r="DA190" s="69"/>
      <c r="DB190" s="69"/>
      <c r="DC190" s="69"/>
      <c r="DD190" s="69"/>
      <c r="DE190" s="69"/>
      <c r="DF190" s="69"/>
      <c r="DG190" s="69"/>
      <c r="DH190" s="69"/>
      <c r="DI190" s="69"/>
      <c r="DJ190" s="69"/>
      <c r="DK190" s="69"/>
      <c r="DL190" s="69"/>
      <c r="DM190" s="69"/>
      <c r="DN190" s="69"/>
      <c r="DO190" s="69"/>
      <c r="DP190" s="69"/>
      <c r="DQ190" s="69"/>
      <c r="DR190" s="69"/>
      <c r="DS190" s="69"/>
      <c r="DT190" s="69"/>
      <c r="DU190" s="69"/>
      <c r="DV190" s="69"/>
      <c r="DW190" s="69"/>
      <c r="DX190" s="69"/>
      <c r="DY190" s="69"/>
      <c r="DZ190" s="69"/>
      <c r="EA190" s="69"/>
      <c r="EB190" s="69"/>
      <c r="EC190" s="69"/>
      <c r="ED190" s="69"/>
      <c r="EE190" s="69"/>
      <c r="EF190" s="69"/>
      <c r="EG190" s="69"/>
      <c r="EH190" s="69"/>
      <c r="EI190" s="69"/>
      <c r="EJ190" s="69"/>
      <c r="EK190" s="69"/>
      <c r="EL190" s="69"/>
      <c r="EM190" s="69"/>
      <c r="EN190" s="69"/>
      <c r="EO190" s="69"/>
      <c r="EP190" s="69"/>
      <c r="EQ190" s="69"/>
      <c r="ER190" s="69"/>
      <c r="ES190" s="69"/>
      <c r="ET190" s="69"/>
      <c r="EU190" s="69"/>
      <c r="EV190" s="69"/>
      <c r="EW190" s="69"/>
      <c r="EX190" s="69"/>
      <c r="EY190" s="69"/>
      <c r="EZ190" s="69"/>
      <c r="FA190" s="69"/>
      <c r="FB190" s="69"/>
      <c r="FC190" s="69"/>
      <c r="FD190" s="69"/>
      <c r="FE190" s="69"/>
      <c r="FF190" s="69"/>
      <c r="FG190" s="69"/>
      <c r="FH190" s="69"/>
      <c r="FI190" s="69"/>
      <c r="FJ190" s="69"/>
      <c r="FK190" s="69"/>
      <c r="FL190" s="69"/>
      <c r="FM190" s="69"/>
      <c r="FN190" s="69"/>
      <c r="FO190" s="69"/>
      <c r="FP190" s="69"/>
      <c r="FQ190" s="69"/>
      <c r="FR190" s="69"/>
      <c r="FS190" s="69"/>
      <c r="FT190" s="69"/>
      <c r="FU190" s="69"/>
      <c r="FV190" s="69"/>
      <c r="FW190" s="69"/>
      <c r="FX190" s="69"/>
      <c r="FY190" s="69"/>
      <c r="FZ190" s="69"/>
      <c r="GA190" s="69"/>
      <c r="GB190" s="69"/>
      <c r="GC190" s="69"/>
      <c r="GD190" s="69"/>
      <c r="GE190" s="69"/>
      <c r="GF190" s="69"/>
      <c r="GG190" s="69"/>
      <c r="GH190" s="69"/>
      <c r="GI190" s="69"/>
      <c r="GJ190" s="69"/>
      <c r="GK190" s="69"/>
      <c r="GL190" s="69"/>
      <c r="GM190" s="69"/>
      <c r="GN190" s="69"/>
      <c r="GO190" s="69"/>
      <c r="GP190" s="69"/>
      <c r="GQ190" s="69"/>
      <c r="GR190" s="69"/>
      <c r="GS190" s="69"/>
      <c r="GT190" s="69"/>
      <c r="GU190" s="69"/>
      <c r="GV190" s="69"/>
      <c r="GW190" s="69"/>
      <c r="GX190" s="69"/>
      <c r="GY190" s="69"/>
      <c r="GZ190" s="69"/>
      <c r="HA190" s="69"/>
      <c r="HB190" s="69"/>
      <c r="HC190" s="69"/>
      <c r="HD190" s="69"/>
      <c r="HE190" s="69"/>
      <c r="HF190" s="69"/>
      <c r="HG190" s="69"/>
      <c r="HH190" s="69"/>
      <c r="HI190" s="69"/>
      <c r="HJ190" s="69"/>
      <c r="HK190" s="69"/>
      <c r="HL190" s="69"/>
      <c r="HM190" s="69"/>
      <c r="HN190" s="69"/>
      <c r="HO190" s="69"/>
      <c r="HP190" s="69"/>
      <c r="HQ190" s="69"/>
      <c r="HR190" s="69"/>
      <c r="HS190" s="69"/>
      <c r="HT190" s="69"/>
      <c r="HU190" s="69"/>
      <c r="HV190" s="69"/>
      <c r="HW190" s="69"/>
      <c r="HX190" s="69"/>
      <c r="HY190" s="69"/>
      <c r="HZ190" s="69"/>
      <c r="IA190" s="69"/>
      <c r="IB190" s="69"/>
      <c r="IC190" s="69"/>
      <c r="ID190" s="69"/>
      <c r="IE190" s="69"/>
      <c r="IF190" s="69"/>
      <c r="IG190" s="69"/>
      <c r="IH190" s="69"/>
      <c r="II190" s="69"/>
      <c r="IJ190" s="69"/>
      <c r="IK190" s="69"/>
      <c r="IL190" s="69"/>
      <c r="IM190" s="69"/>
      <c r="IN190" s="69"/>
      <c r="IO190" s="69"/>
      <c r="IP190" s="69"/>
      <c r="IQ190" s="69"/>
      <c r="IR190" s="69"/>
    </row>
    <row r="191" spans="1:252">
      <c r="A191" s="90">
        <v>181</v>
      </c>
      <c r="B191" s="91" t="str">
        <f>'[4]ИТОГ!'!$AP188</f>
        <v>Афанасьев Станислав</v>
      </c>
      <c r="C191" s="91">
        <f>'[4]ИТОГ!'!$AQ188</f>
        <v>0</v>
      </c>
      <c r="D191" s="91">
        <f>'[4]ИТОГ!'!$AT188</f>
        <v>3</v>
      </c>
      <c r="E191" s="91" t="str">
        <f>'[4]ИТОГ!'!$AU188</f>
        <v>м</v>
      </c>
      <c r="F191" s="189">
        <f>'[4]ИТОГ!'!$AX188</f>
        <v>45805</v>
      </c>
      <c r="G191" s="91" t="s">
        <v>255</v>
      </c>
      <c r="H191" s="94" t="s">
        <v>28</v>
      </c>
      <c r="I191" s="91" t="str">
        <f>'[4]ИТОГ!'!$AY188</f>
        <v>НАДО!!!</v>
      </c>
      <c r="J191" s="95"/>
      <c r="K191" s="96"/>
      <c r="L191" s="97"/>
      <c r="M191" s="98"/>
      <c r="N191" s="96"/>
      <c r="O191" s="97"/>
      <c r="P191" s="97"/>
      <c r="Q191" s="97"/>
      <c r="R191" s="97"/>
      <c r="S191" s="97"/>
      <c r="T191" s="99"/>
      <c r="U191" s="99" t="s">
        <v>256</v>
      </c>
      <c r="V191" s="104"/>
      <c r="W191" s="102"/>
      <c r="X191" s="100"/>
      <c r="Y191" s="102"/>
      <c r="Z191" s="100"/>
      <c r="AA191" s="100"/>
      <c r="AB191" s="102"/>
      <c r="AC191" s="102"/>
      <c r="AD191" s="102"/>
      <c r="AE191" s="100"/>
      <c r="AF191" s="102"/>
      <c r="AG191" s="94" t="s">
        <v>483</v>
      </c>
      <c r="AH191" s="101"/>
      <c r="AI191" s="100"/>
      <c r="AJ191" s="103" t="s">
        <v>534</v>
      </c>
      <c r="AK191" s="68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  <c r="AX191" s="69"/>
      <c r="AY191" s="69"/>
      <c r="AZ191" s="69"/>
      <c r="BA191" s="69"/>
      <c r="BB191" s="69"/>
      <c r="BC191" s="69"/>
      <c r="BD191" s="69"/>
      <c r="BE191" s="69"/>
      <c r="BF191" s="69"/>
      <c r="BG191" s="69"/>
      <c r="BH191" s="69"/>
      <c r="BI191" s="69"/>
      <c r="BJ191" s="69"/>
      <c r="BK191" s="69"/>
      <c r="BL191" s="69"/>
      <c r="BM191" s="69"/>
      <c r="BN191" s="69"/>
      <c r="BO191" s="69"/>
      <c r="BP191" s="69"/>
      <c r="BQ191" s="69"/>
      <c r="BR191" s="69"/>
      <c r="BS191" s="69"/>
      <c r="BT191" s="69"/>
      <c r="BU191" s="69"/>
      <c r="BV191" s="69"/>
      <c r="BW191" s="69"/>
      <c r="BX191" s="69"/>
      <c r="BY191" s="69"/>
      <c r="BZ191" s="69"/>
      <c r="CA191" s="69"/>
      <c r="CB191" s="69"/>
      <c r="CC191" s="69"/>
      <c r="CD191" s="69"/>
      <c r="CE191" s="69"/>
      <c r="CF191" s="69"/>
      <c r="CG191" s="69"/>
      <c r="CH191" s="69"/>
      <c r="CI191" s="69"/>
      <c r="CJ191" s="69"/>
      <c r="CK191" s="69"/>
      <c r="CL191" s="69"/>
      <c r="CM191" s="69"/>
      <c r="CN191" s="69"/>
      <c r="CO191" s="69"/>
      <c r="CP191" s="69"/>
      <c r="CQ191" s="69"/>
      <c r="CR191" s="69"/>
      <c r="CS191" s="69"/>
      <c r="CT191" s="69"/>
      <c r="CU191" s="69"/>
      <c r="CV191" s="69"/>
      <c r="CW191" s="69"/>
      <c r="CX191" s="69"/>
      <c r="CY191" s="69"/>
      <c r="CZ191" s="69"/>
      <c r="DA191" s="69"/>
      <c r="DB191" s="69"/>
      <c r="DC191" s="69"/>
      <c r="DD191" s="69"/>
      <c r="DE191" s="69"/>
      <c r="DF191" s="69"/>
      <c r="DG191" s="69"/>
      <c r="DH191" s="69"/>
      <c r="DI191" s="69"/>
      <c r="DJ191" s="69"/>
      <c r="DK191" s="69"/>
      <c r="DL191" s="69"/>
      <c r="DM191" s="69"/>
      <c r="DN191" s="69"/>
      <c r="DO191" s="69"/>
      <c r="DP191" s="69"/>
      <c r="DQ191" s="69"/>
      <c r="DR191" s="69"/>
      <c r="DS191" s="69"/>
      <c r="DT191" s="69"/>
      <c r="DU191" s="69"/>
      <c r="DV191" s="69"/>
      <c r="DW191" s="69"/>
      <c r="DX191" s="69"/>
      <c r="DY191" s="69"/>
      <c r="DZ191" s="69"/>
      <c r="EA191" s="69"/>
      <c r="EB191" s="69"/>
      <c r="EC191" s="69"/>
      <c r="ED191" s="69"/>
      <c r="EE191" s="69"/>
      <c r="EF191" s="69"/>
      <c r="EG191" s="69"/>
      <c r="EH191" s="69"/>
      <c r="EI191" s="69"/>
      <c r="EJ191" s="69"/>
      <c r="EK191" s="69"/>
      <c r="EL191" s="69"/>
      <c r="EM191" s="69"/>
      <c r="EN191" s="69"/>
      <c r="EO191" s="69"/>
      <c r="EP191" s="69"/>
      <c r="EQ191" s="69"/>
      <c r="ER191" s="69"/>
      <c r="ES191" s="69"/>
      <c r="ET191" s="69"/>
      <c r="EU191" s="69"/>
      <c r="EV191" s="69"/>
      <c r="EW191" s="69"/>
      <c r="EX191" s="69"/>
      <c r="EY191" s="69"/>
      <c r="EZ191" s="69"/>
      <c r="FA191" s="69"/>
      <c r="FB191" s="69"/>
      <c r="FC191" s="69"/>
      <c r="FD191" s="69"/>
      <c r="FE191" s="69"/>
      <c r="FF191" s="69"/>
      <c r="FG191" s="69"/>
      <c r="FH191" s="69"/>
      <c r="FI191" s="69"/>
      <c r="FJ191" s="69"/>
      <c r="FK191" s="69"/>
      <c r="FL191" s="69"/>
      <c r="FM191" s="69"/>
      <c r="FN191" s="69"/>
      <c r="FO191" s="69"/>
      <c r="FP191" s="69"/>
      <c r="FQ191" s="69"/>
      <c r="FR191" s="69"/>
      <c r="FS191" s="69"/>
      <c r="FT191" s="69"/>
      <c r="FU191" s="69"/>
      <c r="FV191" s="69"/>
      <c r="FW191" s="69"/>
      <c r="FX191" s="69"/>
      <c r="FY191" s="69"/>
      <c r="FZ191" s="69"/>
      <c r="GA191" s="69"/>
      <c r="GB191" s="69"/>
      <c r="GC191" s="69"/>
      <c r="GD191" s="69"/>
      <c r="GE191" s="69"/>
      <c r="GF191" s="69"/>
      <c r="GG191" s="69"/>
      <c r="GH191" s="69"/>
      <c r="GI191" s="69"/>
      <c r="GJ191" s="69"/>
      <c r="GK191" s="69"/>
      <c r="GL191" s="69"/>
      <c r="GM191" s="69"/>
      <c r="GN191" s="69"/>
      <c r="GO191" s="69"/>
      <c r="GP191" s="69"/>
      <c r="GQ191" s="69"/>
      <c r="GR191" s="69"/>
      <c r="GS191" s="69"/>
      <c r="GT191" s="69"/>
      <c r="GU191" s="69"/>
      <c r="GV191" s="69"/>
      <c r="GW191" s="69"/>
      <c r="GX191" s="69"/>
      <c r="GY191" s="69"/>
      <c r="GZ191" s="69"/>
      <c r="HA191" s="69"/>
      <c r="HB191" s="69"/>
      <c r="HC191" s="69"/>
      <c r="HD191" s="69"/>
      <c r="HE191" s="69"/>
      <c r="HF191" s="69"/>
      <c r="HG191" s="69"/>
      <c r="HH191" s="69"/>
      <c r="HI191" s="69"/>
      <c r="HJ191" s="69"/>
      <c r="HK191" s="69"/>
      <c r="HL191" s="69"/>
      <c r="HM191" s="69"/>
      <c r="HN191" s="69"/>
      <c r="HO191" s="69"/>
      <c r="HP191" s="69"/>
      <c r="HQ191" s="69"/>
      <c r="HR191" s="69"/>
      <c r="HS191" s="69"/>
      <c r="HT191" s="69"/>
      <c r="HU191" s="69"/>
      <c r="HV191" s="69"/>
      <c r="HW191" s="69"/>
      <c r="HX191" s="69"/>
      <c r="HY191" s="69"/>
      <c r="HZ191" s="69"/>
      <c r="IA191" s="69"/>
      <c r="IB191" s="69"/>
      <c r="IC191" s="69"/>
      <c r="ID191" s="69"/>
      <c r="IE191" s="69"/>
      <c r="IF191" s="69"/>
      <c r="IG191" s="69"/>
      <c r="IH191" s="69"/>
      <c r="II191" s="69"/>
      <c r="IJ191" s="69"/>
      <c r="IK191" s="69"/>
      <c r="IL191" s="69"/>
      <c r="IM191" s="69"/>
      <c r="IN191" s="69"/>
      <c r="IO191" s="69"/>
      <c r="IP191" s="69"/>
      <c r="IQ191" s="69"/>
      <c r="IR191" s="69"/>
    </row>
    <row r="192" spans="1:252">
      <c r="A192" s="90">
        <v>182</v>
      </c>
      <c r="B192" s="91" t="str">
        <f>'[4]ИТОГ!'!$AP189</f>
        <v>Афанасьева Алиса</v>
      </c>
      <c r="C192" s="91">
        <f>'[4]ИТОГ!'!$AQ189</f>
        <v>2008</v>
      </c>
      <c r="D192" s="91">
        <f>'[4]ИТОГ!'!$AT189</f>
        <v>1</v>
      </c>
      <c r="E192" s="91" t="str">
        <f>'[4]ИТОГ!'!$AU189</f>
        <v>ж</v>
      </c>
      <c r="F192" s="189">
        <f>'[4]ИТОГ!'!$AX189</f>
        <v>45623</v>
      </c>
      <c r="G192" s="91" t="s">
        <v>255</v>
      </c>
      <c r="H192" s="94" t="s">
        <v>28</v>
      </c>
      <c r="I192" s="91" t="str">
        <f>'[4]ИТОГ!'!$AY189</f>
        <v>ОК!</v>
      </c>
      <c r="J192" s="95"/>
      <c r="K192" s="104"/>
      <c r="L192" s="97"/>
      <c r="M192" s="105"/>
      <c r="N192" s="104"/>
      <c r="O192" s="97"/>
      <c r="P192" s="97"/>
      <c r="Q192" s="97"/>
      <c r="R192" s="104"/>
      <c r="S192" s="104"/>
      <c r="T192" s="106"/>
      <c r="U192" s="99"/>
      <c r="V192" s="104"/>
      <c r="W192" s="102"/>
      <c r="X192" s="102"/>
      <c r="Y192" s="102"/>
      <c r="Z192" s="100"/>
      <c r="AA192" s="100"/>
      <c r="AB192" s="102"/>
      <c r="AC192" s="102"/>
      <c r="AD192" s="102"/>
      <c r="AE192" s="100"/>
      <c r="AF192" s="102"/>
      <c r="AG192" s="94"/>
      <c r="AH192" s="101" t="s">
        <v>535</v>
      </c>
      <c r="AI192" s="100"/>
      <c r="AJ192" s="103" t="s">
        <v>536</v>
      </c>
      <c r="AK192" s="68"/>
      <c r="AL192" s="69"/>
      <c r="AM192" s="69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/>
      <c r="BL192" s="68"/>
      <c r="BM192" s="68"/>
      <c r="BN192" s="68"/>
      <c r="BO192" s="68"/>
      <c r="BP192" s="68"/>
      <c r="BQ192" s="68"/>
      <c r="BR192" s="68"/>
      <c r="BS192" s="68"/>
      <c r="BT192" s="68"/>
      <c r="BU192" s="68"/>
      <c r="BV192" s="68"/>
      <c r="BW192" s="68"/>
      <c r="BX192" s="68"/>
      <c r="BY192" s="68"/>
      <c r="BZ192" s="68"/>
      <c r="CA192" s="68"/>
      <c r="CB192" s="68"/>
      <c r="CC192" s="68"/>
      <c r="CD192" s="68"/>
      <c r="CE192" s="68"/>
      <c r="CF192" s="68"/>
      <c r="CG192" s="68"/>
      <c r="CH192" s="68"/>
      <c r="CI192" s="68"/>
      <c r="CJ192" s="68"/>
      <c r="CK192" s="68"/>
      <c r="CL192" s="68"/>
      <c r="CM192" s="68"/>
      <c r="CN192" s="68"/>
      <c r="CO192" s="68"/>
      <c r="CP192" s="68"/>
      <c r="CQ192" s="68"/>
      <c r="CR192" s="68"/>
      <c r="CS192" s="68"/>
      <c r="CT192" s="68"/>
      <c r="CU192" s="68"/>
      <c r="CV192" s="68"/>
      <c r="CW192" s="68"/>
      <c r="CX192" s="68"/>
      <c r="CY192" s="68"/>
      <c r="CZ192" s="68"/>
      <c r="DA192" s="68"/>
      <c r="DB192" s="68"/>
      <c r="DC192" s="68"/>
      <c r="DD192" s="68"/>
      <c r="DE192" s="68"/>
      <c r="DF192" s="68"/>
      <c r="DG192" s="68"/>
      <c r="DH192" s="68"/>
      <c r="DI192" s="68"/>
      <c r="DJ192" s="68"/>
      <c r="DK192" s="68"/>
      <c r="DL192" s="68"/>
      <c r="DM192" s="68"/>
      <c r="DN192" s="68"/>
      <c r="DO192" s="68"/>
      <c r="DP192" s="68"/>
      <c r="DQ192" s="68"/>
      <c r="DR192" s="68"/>
      <c r="DS192" s="68"/>
      <c r="DT192" s="68"/>
      <c r="DU192" s="68"/>
      <c r="DV192" s="68"/>
      <c r="DW192" s="68"/>
      <c r="DX192" s="68"/>
      <c r="DY192" s="68"/>
      <c r="DZ192" s="68"/>
      <c r="EA192" s="68"/>
      <c r="EB192" s="68"/>
      <c r="EC192" s="68"/>
      <c r="ED192" s="68"/>
      <c r="EE192" s="68"/>
      <c r="EF192" s="68"/>
      <c r="EG192" s="68"/>
      <c r="EH192" s="68"/>
      <c r="EI192" s="68"/>
      <c r="EJ192" s="68"/>
      <c r="EK192" s="68"/>
      <c r="EL192" s="68"/>
      <c r="EM192" s="68"/>
      <c r="EN192" s="68"/>
      <c r="EO192" s="68"/>
      <c r="EP192" s="68"/>
      <c r="EQ192" s="68"/>
      <c r="ER192" s="68"/>
      <c r="ES192" s="68"/>
      <c r="ET192" s="68"/>
      <c r="EU192" s="68"/>
      <c r="EV192" s="68"/>
      <c r="EW192" s="68"/>
      <c r="EX192" s="68"/>
      <c r="EY192" s="68"/>
      <c r="EZ192" s="68"/>
      <c r="FA192" s="68"/>
      <c r="FB192" s="68"/>
      <c r="FC192" s="68"/>
      <c r="FD192" s="68"/>
      <c r="FE192" s="68"/>
      <c r="FF192" s="68"/>
      <c r="FG192" s="68"/>
      <c r="FH192" s="68"/>
      <c r="FI192" s="68"/>
      <c r="FJ192" s="68"/>
      <c r="FK192" s="68"/>
      <c r="FL192" s="68"/>
      <c r="FM192" s="68"/>
      <c r="FN192" s="68"/>
      <c r="FO192" s="68"/>
      <c r="FP192" s="68"/>
      <c r="FQ192" s="68"/>
      <c r="FR192" s="68"/>
      <c r="FS192" s="68"/>
      <c r="FT192" s="68"/>
      <c r="FU192" s="68"/>
      <c r="FV192" s="68"/>
      <c r="FW192" s="68"/>
      <c r="FX192" s="68"/>
      <c r="FY192" s="68"/>
      <c r="FZ192" s="68"/>
      <c r="GA192" s="68"/>
      <c r="GB192" s="68"/>
      <c r="GC192" s="68"/>
      <c r="GD192" s="68"/>
      <c r="GE192" s="68"/>
      <c r="GF192" s="68"/>
      <c r="GG192" s="68"/>
      <c r="GH192" s="68"/>
      <c r="GI192" s="68"/>
      <c r="GJ192" s="68"/>
      <c r="GK192" s="68"/>
      <c r="GL192" s="68"/>
      <c r="GM192" s="68"/>
      <c r="GN192" s="68"/>
      <c r="GO192" s="68"/>
      <c r="GP192" s="68"/>
      <c r="GQ192" s="68"/>
      <c r="GR192" s="68"/>
      <c r="GS192" s="68"/>
      <c r="GT192" s="68"/>
      <c r="GU192" s="68"/>
      <c r="GV192" s="68"/>
      <c r="GW192" s="68"/>
      <c r="GX192" s="68"/>
      <c r="GY192" s="68"/>
      <c r="GZ192" s="68"/>
      <c r="HA192" s="68"/>
      <c r="HB192" s="68"/>
      <c r="HC192" s="68"/>
      <c r="HD192" s="68"/>
      <c r="HE192" s="68"/>
      <c r="HF192" s="68"/>
      <c r="HG192" s="68"/>
      <c r="HH192" s="68"/>
      <c r="HI192" s="68"/>
      <c r="HJ192" s="68"/>
      <c r="HK192" s="68"/>
      <c r="HL192" s="68"/>
      <c r="HM192" s="68"/>
      <c r="HN192" s="68"/>
      <c r="HO192" s="68"/>
      <c r="HP192" s="68"/>
      <c r="HQ192" s="68"/>
      <c r="HR192" s="68"/>
      <c r="HS192" s="68"/>
      <c r="HT192" s="68"/>
      <c r="HU192" s="68"/>
      <c r="HV192" s="68"/>
      <c r="HW192" s="68"/>
      <c r="HX192" s="68"/>
      <c r="HY192" s="68"/>
      <c r="HZ192" s="68"/>
      <c r="IA192" s="68"/>
      <c r="IB192" s="68"/>
      <c r="IC192" s="68"/>
      <c r="ID192" s="68"/>
      <c r="IE192" s="68"/>
      <c r="IF192" s="68"/>
      <c r="IG192" s="68"/>
      <c r="IH192" s="68"/>
      <c r="II192" s="68"/>
      <c r="IJ192" s="68"/>
      <c r="IK192" s="68"/>
      <c r="IL192" s="68"/>
      <c r="IM192" s="68"/>
      <c r="IN192" s="68"/>
      <c r="IO192" s="68"/>
      <c r="IP192" s="68"/>
      <c r="IQ192" s="68"/>
      <c r="IR192" s="68"/>
    </row>
    <row r="193" spans="1:252" s="11" customFormat="1">
      <c r="A193" s="90">
        <v>183</v>
      </c>
      <c r="B193" s="91" t="str">
        <f>'[4]ИТОГ!'!$AP190</f>
        <v>Афанасьева Софья</v>
      </c>
      <c r="C193" s="91">
        <f>'[4]ИТОГ!'!$AQ190</f>
        <v>2012</v>
      </c>
      <c r="D193" s="91" t="str">
        <f>'[4]ИТОГ!'!$AT190</f>
        <v>1ю</v>
      </c>
      <c r="E193" s="91" t="str">
        <f>'[4]ИТОГ!'!$AU190</f>
        <v>ж</v>
      </c>
      <c r="F193" s="189">
        <f>'[4]ИТОГ!'!$AX190</f>
        <v>45786</v>
      </c>
      <c r="G193" s="91" t="s">
        <v>255</v>
      </c>
      <c r="H193" s="94" t="s">
        <v>28</v>
      </c>
      <c r="I193" s="91" t="str">
        <f>'[4]ИТОГ!'!$AY190</f>
        <v>ОК!</v>
      </c>
      <c r="J193" s="95"/>
      <c r="K193" s="115"/>
      <c r="L193" s="97" t="s">
        <v>13</v>
      </c>
      <c r="M193" s="114"/>
      <c r="N193" s="115"/>
      <c r="O193" s="110" t="s">
        <v>13</v>
      </c>
      <c r="P193" s="97"/>
      <c r="Q193" s="97" t="s">
        <v>256</v>
      </c>
      <c r="R193" s="110" t="s">
        <v>13</v>
      </c>
      <c r="S193" s="115"/>
      <c r="T193" s="113" t="s">
        <v>256</v>
      </c>
      <c r="U193" s="99" t="s">
        <v>256</v>
      </c>
      <c r="V193" s="115" t="s">
        <v>9</v>
      </c>
      <c r="W193" s="100" t="s">
        <v>9</v>
      </c>
      <c r="X193" s="100" t="s">
        <v>9</v>
      </c>
      <c r="Y193" s="100"/>
      <c r="Z193" s="100"/>
      <c r="AA193" s="100" t="s">
        <v>13</v>
      </c>
      <c r="AB193" s="100" t="s">
        <v>13</v>
      </c>
      <c r="AC193" s="100"/>
      <c r="AD193" s="100" t="s">
        <v>256</v>
      </c>
      <c r="AE193" s="100"/>
      <c r="AF193" s="100" t="s">
        <v>6</v>
      </c>
      <c r="AG193" s="94" t="s">
        <v>277</v>
      </c>
      <c r="AH193" s="101" t="s">
        <v>268</v>
      </c>
      <c r="AI193" s="102"/>
      <c r="AJ193" s="103" t="s">
        <v>537</v>
      </c>
      <c r="AK193" s="68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69"/>
      <c r="AZ193" s="69"/>
      <c r="BA193" s="69"/>
      <c r="BB193" s="69"/>
      <c r="BC193" s="69"/>
      <c r="BD193" s="69"/>
      <c r="BE193" s="69"/>
      <c r="BF193" s="69"/>
      <c r="BG193" s="69"/>
      <c r="BH193" s="69"/>
      <c r="BI193" s="69"/>
      <c r="BJ193" s="69"/>
      <c r="BK193" s="69"/>
      <c r="BL193" s="69"/>
      <c r="BM193" s="69"/>
      <c r="BN193" s="69"/>
      <c r="BO193" s="69"/>
      <c r="BP193" s="69"/>
      <c r="BQ193" s="69"/>
      <c r="BR193" s="69"/>
      <c r="BS193" s="69"/>
      <c r="BT193" s="69"/>
      <c r="BU193" s="69"/>
      <c r="BV193" s="69"/>
      <c r="BW193" s="69"/>
      <c r="BX193" s="69"/>
      <c r="BY193" s="69"/>
      <c r="BZ193" s="69"/>
      <c r="CA193" s="69"/>
      <c r="CB193" s="69"/>
      <c r="CC193" s="69"/>
      <c r="CD193" s="69"/>
      <c r="CE193" s="69"/>
      <c r="CF193" s="69"/>
      <c r="CG193" s="69"/>
      <c r="CH193" s="69"/>
      <c r="CI193" s="69"/>
      <c r="CJ193" s="69"/>
      <c r="CK193" s="69"/>
      <c r="CL193" s="69"/>
      <c r="CM193" s="69"/>
      <c r="CN193" s="69"/>
      <c r="CO193" s="69"/>
      <c r="CP193" s="69"/>
      <c r="CQ193" s="69"/>
      <c r="CR193" s="69"/>
      <c r="CS193" s="69"/>
      <c r="CT193" s="69"/>
      <c r="CU193" s="69"/>
      <c r="CV193" s="69"/>
      <c r="CW193" s="69"/>
      <c r="CX193" s="69"/>
      <c r="CY193" s="69"/>
      <c r="CZ193" s="69"/>
      <c r="DA193" s="69"/>
      <c r="DB193" s="69"/>
      <c r="DC193" s="69"/>
      <c r="DD193" s="69"/>
      <c r="DE193" s="69"/>
      <c r="DF193" s="69"/>
      <c r="DG193" s="69"/>
      <c r="DH193" s="69"/>
      <c r="DI193" s="69"/>
      <c r="DJ193" s="69"/>
      <c r="DK193" s="69"/>
      <c r="DL193" s="69"/>
      <c r="DM193" s="69"/>
      <c r="DN193" s="69"/>
      <c r="DO193" s="69"/>
      <c r="DP193" s="69"/>
      <c r="DQ193" s="69"/>
      <c r="DR193" s="69"/>
      <c r="DS193" s="69"/>
      <c r="DT193" s="69"/>
      <c r="DU193" s="69"/>
      <c r="DV193" s="69"/>
      <c r="DW193" s="69"/>
      <c r="DX193" s="69"/>
      <c r="DY193" s="69"/>
      <c r="DZ193" s="69"/>
      <c r="EA193" s="69"/>
      <c r="EB193" s="69"/>
      <c r="EC193" s="69"/>
      <c r="ED193" s="69"/>
      <c r="EE193" s="69"/>
      <c r="EF193" s="69"/>
      <c r="EG193" s="69"/>
      <c r="EH193" s="69"/>
      <c r="EI193" s="69"/>
      <c r="EJ193" s="69"/>
      <c r="EK193" s="69"/>
      <c r="EL193" s="69"/>
      <c r="EM193" s="69"/>
      <c r="EN193" s="69"/>
      <c r="EO193" s="69"/>
      <c r="EP193" s="69"/>
      <c r="EQ193" s="69"/>
      <c r="ER193" s="69"/>
      <c r="ES193" s="69"/>
      <c r="ET193" s="69"/>
      <c r="EU193" s="69"/>
      <c r="EV193" s="69"/>
      <c r="EW193" s="69"/>
      <c r="EX193" s="69"/>
      <c r="EY193" s="69"/>
      <c r="EZ193" s="69"/>
      <c r="FA193" s="69"/>
      <c r="FB193" s="69"/>
      <c r="FC193" s="69"/>
      <c r="FD193" s="69"/>
      <c r="FE193" s="69"/>
      <c r="FF193" s="69"/>
      <c r="FG193" s="69"/>
      <c r="FH193" s="69"/>
      <c r="FI193" s="69"/>
      <c r="FJ193" s="69"/>
      <c r="FK193" s="69"/>
      <c r="FL193" s="69"/>
      <c r="FM193" s="69"/>
      <c r="FN193" s="69"/>
      <c r="FO193" s="69"/>
      <c r="FP193" s="69"/>
      <c r="FQ193" s="69"/>
      <c r="FR193" s="69"/>
      <c r="FS193" s="69"/>
      <c r="FT193" s="69"/>
      <c r="FU193" s="69"/>
      <c r="FV193" s="69"/>
      <c r="FW193" s="69"/>
      <c r="FX193" s="69"/>
      <c r="FY193" s="69"/>
      <c r="FZ193" s="69"/>
      <c r="GA193" s="69"/>
      <c r="GB193" s="69"/>
      <c r="GC193" s="69"/>
      <c r="GD193" s="69"/>
      <c r="GE193" s="69"/>
      <c r="GF193" s="69"/>
      <c r="GG193" s="69"/>
      <c r="GH193" s="69"/>
      <c r="GI193" s="69"/>
      <c r="GJ193" s="69"/>
      <c r="GK193" s="69"/>
      <c r="GL193" s="69"/>
      <c r="GM193" s="69"/>
      <c r="GN193" s="69"/>
      <c r="GO193" s="69"/>
      <c r="GP193" s="69"/>
      <c r="GQ193" s="69"/>
      <c r="GR193" s="69"/>
      <c r="GS193" s="69"/>
      <c r="GT193" s="69"/>
      <c r="GU193" s="69"/>
      <c r="GV193" s="69"/>
      <c r="GW193" s="69"/>
      <c r="GX193" s="69"/>
      <c r="GY193" s="69"/>
      <c r="GZ193" s="69"/>
      <c r="HA193" s="69"/>
      <c r="HB193" s="69"/>
      <c r="HC193" s="69"/>
      <c r="HD193" s="69"/>
      <c r="HE193" s="69"/>
      <c r="HF193" s="69"/>
      <c r="HG193" s="69"/>
      <c r="HH193" s="69"/>
      <c r="HI193" s="69"/>
      <c r="HJ193" s="69"/>
      <c r="HK193" s="69"/>
      <c r="HL193" s="69"/>
      <c r="HM193" s="69"/>
      <c r="HN193" s="69"/>
      <c r="HO193" s="69"/>
      <c r="HP193" s="69"/>
      <c r="HQ193" s="69"/>
      <c r="HR193" s="69"/>
      <c r="HS193" s="69"/>
      <c r="HT193" s="69"/>
      <c r="HU193" s="69"/>
      <c r="HV193" s="69"/>
      <c r="HW193" s="69"/>
      <c r="HX193" s="69"/>
      <c r="HY193" s="69"/>
      <c r="HZ193" s="69"/>
      <c r="IA193" s="69"/>
      <c r="IB193" s="69"/>
      <c r="IC193" s="69"/>
      <c r="ID193" s="69"/>
      <c r="IE193" s="69"/>
      <c r="IF193" s="69"/>
      <c r="IG193" s="69"/>
      <c r="IH193" s="69"/>
      <c r="II193" s="69"/>
      <c r="IJ193" s="69"/>
      <c r="IK193" s="69"/>
      <c r="IL193" s="69"/>
      <c r="IM193" s="69"/>
      <c r="IN193" s="69"/>
      <c r="IO193" s="69"/>
      <c r="IP193" s="69"/>
      <c r="IQ193" s="69"/>
      <c r="IR193" s="69"/>
    </row>
    <row r="194" spans="1:252">
      <c r="A194" s="90">
        <v>184</v>
      </c>
      <c r="B194" s="91" t="str">
        <f>'[4]ИТОГ!'!$AP191</f>
        <v>Афанасьева Татьяна</v>
      </c>
      <c r="C194" s="91">
        <f>'[4]ИТОГ!'!$AQ191</f>
        <v>2003</v>
      </c>
      <c r="D194" s="91" t="str">
        <f>'[4]ИТОГ!'!$AT191</f>
        <v>б/р</v>
      </c>
      <c r="E194" s="91" t="str">
        <f>'[4]ИТОГ!'!$AU191</f>
        <v>ж</v>
      </c>
      <c r="F194" s="189">
        <f>'[4]ИТОГ!'!$AX191</f>
        <v>42869</v>
      </c>
      <c r="G194" s="91" t="s">
        <v>255</v>
      </c>
      <c r="H194" s="94" t="s">
        <v>28</v>
      </c>
      <c r="I194" s="91" t="str">
        <f>'[4]ИТОГ!'!$AY191</f>
        <v>ОК!</v>
      </c>
      <c r="J194" s="95"/>
      <c r="K194" s="97"/>
      <c r="L194" s="97"/>
      <c r="M194" s="98"/>
      <c r="N194" s="97"/>
      <c r="O194" s="97"/>
      <c r="P194" s="97"/>
      <c r="Q194" s="97"/>
      <c r="R194" s="97"/>
      <c r="S194" s="97"/>
      <c r="T194" s="99"/>
      <c r="U194" s="99"/>
      <c r="V194" s="97"/>
      <c r="W194" s="108"/>
      <c r="X194" s="108"/>
      <c r="Y194" s="108" t="s">
        <v>256</v>
      </c>
      <c r="Z194" s="100"/>
      <c r="AA194" s="100"/>
      <c r="AB194" s="100"/>
      <c r="AC194" s="100"/>
      <c r="AD194" s="100"/>
      <c r="AE194" s="100"/>
      <c r="AF194" s="100"/>
      <c r="AG194" s="94" t="s">
        <v>523</v>
      </c>
      <c r="AH194" s="94" t="s">
        <v>498</v>
      </c>
      <c r="AI194" s="102"/>
      <c r="AJ194" s="103" t="s">
        <v>538</v>
      </c>
      <c r="AK194" s="68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  <c r="BM194" s="69"/>
      <c r="BN194" s="69"/>
      <c r="BO194" s="69"/>
      <c r="BP194" s="69"/>
      <c r="BQ194" s="69"/>
      <c r="BR194" s="69"/>
      <c r="BS194" s="69"/>
      <c r="BT194" s="69"/>
      <c r="BU194" s="69"/>
      <c r="BV194" s="69"/>
      <c r="BW194" s="69"/>
      <c r="BX194" s="69"/>
      <c r="BY194" s="69"/>
      <c r="BZ194" s="69"/>
      <c r="CA194" s="69"/>
      <c r="CB194" s="69"/>
      <c r="CC194" s="69"/>
      <c r="CD194" s="69"/>
      <c r="CE194" s="69"/>
      <c r="CF194" s="69"/>
      <c r="CG194" s="69"/>
      <c r="CH194" s="69"/>
      <c r="CI194" s="69"/>
      <c r="CJ194" s="69"/>
      <c r="CK194" s="69"/>
      <c r="CL194" s="69"/>
      <c r="CM194" s="69"/>
      <c r="CN194" s="69"/>
      <c r="CO194" s="69"/>
      <c r="CP194" s="69"/>
      <c r="CQ194" s="69"/>
      <c r="CR194" s="69"/>
      <c r="CS194" s="69"/>
      <c r="CT194" s="69"/>
      <c r="CU194" s="69"/>
      <c r="CV194" s="69"/>
      <c r="CW194" s="69"/>
      <c r="CX194" s="69"/>
      <c r="CY194" s="69"/>
      <c r="CZ194" s="69"/>
      <c r="DA194" s="69"/>
      <c r="DB194" s="69"/>
      <c r="DC194" s="69"/>
      <c r="DD194" s="69"/>
      <c r="DE194" s="69"/>
      <c r="DF194" s="69"/>
      <c r="DG194" s="69"/>
      <c r="DH194" s="69"/>
      <c r="DI194" s="69"/>
      <c r="DJ194" s="69"/>
      <c r="DK194" s="69"/>
      <c r="DL194" s="69"/>
      <c r="DM194" s="69"/>
      <c r="DN194" s="69"/>
      <c r="DO194" s="69"/>
      <c r="DP194" s="69"/>
      <c r="DQ194" s="69"/>
      <c r="DR194" s="69"/>
      <c r="DS194" s="69"/>
      <c r="DT194" s="69"/>
      <c r="DU194" s="69"/>
      <c r="DV194" s="69"/>
      <c r="DW194" s="69"/>
      <c r="DX194" s="69"/>
      <c r="DY194" s="69"/>
      <c r="DZ194" s="69"/>
      <c r="EA194" s="69"/>
      <c r="EB194" s="69"/>
      <c r="EC194" s="69"/>
      <c r="ED194" s="69"/>
      <c r="EE194" s="69"/>
      <c r="EF194" s="69"/>
      <c r="EG194" s="69"/>
      <c r="EH194" s="69"/>
      <c r="EI194" s="69"/>
      <c r="EJ194" s="69"/>
      <c r="EK194" s="69"/>
      <c r="EL194" s="69"/>
      <c r="EM194" s="69"/>
      <c r="EN194" s="69"/>
      <c r="EO194" s="69"/>
      <c r="EP194" s="69"/>
      <c r="EQ194" s="69"/>
      <c r="ER194" s="69"/>
      <c r="ES194" s="69"/>
      <c r="ET194" s="69"/>
      <c r="EU194" s="69"/>
      <c r="EV194" s="69"/>
      <c r="EW194" s="69"/>
      <c r="EX194" s="69"/>
      <c r="EY194" s="69"/>
      <c r="EZ194" s="69"/>
      <c r="FA194" s="69"/>
      <c r="FB194" s="69"/>
      <c r="FC194" s="69"/>
      <c r="FD194" s="69"/>
      <c r="FE194" s="69"/>
      <c r="FF194" s="69"/>
      <c r="FG194" s="69"/>
      <c r="FH194" s="69"/>
      <c r="FI194" s="69"/>
      <c r="FJ194" s="69"/>
      <c r="FK194" s="69"/>
      <c r="FL194" s="69"/>
      <c r="FM194" s="69"/>
      <c r="FN194" s="69"/>
      <c r="FO194" s="69"/>
      <c r="FP194" s="69"/>
      <c r="FQ194" s="69"/>
      <c r="FR194" s="69"/>
      <c r="FS194" s="69"/>
      <c r="FT194" s="69"/>
      <c r="FU194" s="69"/>
      <c r="FV194" s="69"/>
      <c r="FW194" s="69"/>
      <c r="FX194" s="69"/>
      <c r="FY194" s="69"/>
      <c r="FZ194" s="69"/>
      <c r="GA194" s="69"/>
      <c r="GB194" s="69"/>
      <c r="GC194" s="69"/>
      <c r="GD194" s="69"/>
      <c r="GE194" s="69"/>
      <c r="GF194" s="69"/>
      <c r="GG194" s="69"/>
      <c r="GH194" s="69"/>
      <c r="GI194" s="69"/>
      <c r="GJ194" s="69"/>
      <c r="GK194" s="69"/>
      <c r="GL194" s="69"/>
      <c r="GM194" s="69"/>
      <c r="GN194" s="69"/>
      <c r="GO194" s="69"/>
      <c r="GP194" s="69"/>
      <c r="GQ194" s="69"/>
      <c r="GR194" s="69"/>
      <c r="GS194" s="69"/>
      <c r="GT194" s="69"/>
      <c r="GU194" s="69"/>
      <c r="GV194" s="69"/>
      <c r="GW194" s="69"/>
      <c r="GX194" s="69"/>
      <c r="GY194" s="69"/>
      <c r="GZ194" s="69"/>
      <c r="HA194" s="69"/>
      <c r="HB194" s="69"/>
      <c r="HC194" s="69"/>
      <c r="HD194" s="69"/>
      <c r="HE194" s="69"/>
      <c r="HF194" s="69"/>
      <c r="HG194" s="69"/>
      <c r="HH194" s="69"/>
      <c r="HI194" s="69"/>
      <c r="HJ194" s="69"/>
      <c r="HK194" s="69"/>
      <c r="HL194" s="69"/>
      <c r="HM194" s="69"/>
      <c r="HN194" s="69"/>
      <c r="HO194" s="69"/>
      <c r="HP194" s="69"/>
      <c r="HQ194" s="69"/>
      <c r="HR194" s="69"/>
      <c r="HS194" s="69"/>
      <c r="HT194" s="69"/>
      <c r="HU194" s="69"/>
      <c r="HV194" s="69"/>
      <c r="HW194" s="69"/>
      <c r="HX194" s="69"/>
      <c r="HY194" s="69"/>
      <c r="HZ194" s="69"/>
      <c r="IA194" s="69"/>
      <c r="IB194" s="69"/>
      <c r="IC194" s="69"/>
      <c r="ID194" s="69"/>
      <c r="IE194" s="69"/>
      <c r="IF194" s="69"/>
      <c r="IG194" s="69"/>
      <c r="IH194" s="69"/>
      <c r="II194" s="69"/>
      <c r="IJ194" s="69"/>
      <c r="IK194" s="69"/>
      <c r="IL194" s="69"/>
      <c r="IM194" s="69"/>
      <c r="IN194" s="69"/>
      <c r="IO194" s="69"/>
      <c r="IP194" s="69"/>
      <c r="IQ194" s="69"/>
      <c r="IR194" s="69"/>
    </row>
    <row r="195" spans="1:252">
      <c r="A195" s="90">
        <v>185</v>
      </c>
      <c r="B195" s="91" t="str">
        <f>'[4]ИТОГ!'!$AP192</f>
        <v>Афонин Алексей</v>
      </c>
      <c r="C195" s="91">
        <f>'[4]ИТОГ!'!$AQ192</f>
        <v>2006</v>
      </c>
      <c r="D195" s="91" t="str">
        <f>'[4]ИТОГ!'!$AT192</f>
        <v>б/р</v>
      </c>
      <c r="E195" s="91" t="str">
        <f>'[4]ИТОГ!'!$AU192</f>
        <v>м</v>
      </c>
      <c r="F195" s="189">
        <f>'[4]ИТОГ!'!$AX192</f>
        <v>0</v>
      </c>
      <c r="G195" s="91" t="s">
        <v>255</v>
      </c>
      <c r="H195" s="94" t="s">
        <v>28</v>
      </c>
      <c r="I195" s="91" t="str">
        <f>'[4]ИТОГ!'!$AY192</f>
        <v>ОК!</v>
      </c>
      <c r="J195" s="95"/>
      <c r="K195" s="97"/>
      <c r="L195" s="97"/>
      <c r="M195" s="98"/>
      <c r="N195" s="97"/>
      <c r="O195" s="97"/>
      <c r="P195" s="97"/>
      <c r="Q195" s="97" t="s">
        <v>256</v>
      </c>
      <c r="R195" s="97" t="s">
        <v>256</v>
      </c>
      <c r="S195" s="97"/>
      <c r="T195" s="99"/>
      <c r="U195" s="99"/>
      <c r="V195" s="97"/>
      <c r="W195" s="108"/>
      <c r="X195" s="108"/>
      <c r="Y195" s="108"/>
      <c r="Z195" s="100"/>
      <c r="AA195" s="100"/>
      <c r="AB195" s="100" t="s">
        <v>256</v>
      </c>
      <c r="AC195" s="100"/>
      <c r="AD195" s="100"/>
      <c r="AE195" s="100"/>
      <c r="AF195" s="100"/>
      <c r="AG195" s="94" t="s">
        <v>523</v>
      </c>
      <c r="AH195" s="94" t="s">
        <v>498</v>
      </c>
      <c r="AI195" s="102"/>
      <c r="AJ195" s="103" t="s">
        <v>539</v>
      </c>
      <c r="AK195" s="68"/>
      <c r="AL195" s="68"/>
      <c r="AM195" s="68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/>
      <c r="BK195" s="69"/>
      <c r="BL195" s="69"/>
      <c r="BM195" s="69"/>
      <c r="BN195" s="69"/>
      <c r="BO195" s="69"/>
      <c r="BP195" s="69"/>
      <c r="BQ195" s="69"/>
      <c r="BR195" s="69"/>
      <c r="BS195" s="69"/>
      <c r="BT195" s="69"/>
      <c r="BU195" s="69"/>
      <c r="BV195" s="69"/>
      <c r="BW195" s="69"/>
      <c r="BX195" s="69"/>
      <c r="BY195" s="69"/>
      <c r="BZ195" s="69"/>
      <c r="CA195" s="69"/>
      <c r="CB195" s="69"/>
      <c r="CC195" s="69"/>
      <c r="CD195" s="69"/>
      <c r="CE195" s="69"/>
      <c r="CF195" s="69"/>
      <c r="CG195" s="69"/>
      <c r="CH195" s="69"/>
      <c r="CI195" s="69"/>
      <c r="CJ195" s="69"/>
      <c r="CK195" s="69"/>
      <c r="CL195" s="69"/>
      <c r="CM195" s="69"/>
      <c r="CN195" s="69"/>
      <c r="CO195" s="69"/>
      <c r="CP195" s="69"/>
      <c r="CQ195" s="69"/>
      <c r="CR195" s="69"/>
      <c r="CS195" s="69"/>
      <c r="CT195" s="69"/>
      <c r="CU195" s="69"/>
      <c r="CV195" s="69"/>
      <c r="CW195" s="69"/>
      <c r="CX195" s="69"/>
      <c r="CY195" s="69"/>
      <c r="CZ195" s="69"/>
      <c r="DA195" s="69"/>
      <c r="DB195" s="69"/>
      <c r="DC195" s="69"/>
      <c r="DD195" s="69"/>
      <c r="DE195" s="69"/>
      <c r="DF195" s="69"/>
      <c r="DG195" s="69"/>
      <c r="DH195" s="69"/>
      <c r="DI195" s="69"/>
      <c r="DJ195" s="69"/>
      <c r="DK195" s="69"/>
      <c r="DL195" s="69"/>
      <c r="DM195" s="69"/>
      <c r="DN195" s="69"/>
      <c r="DO195" s="69"/>
      <c r="DP195" s="69"/>
      <c r="DQ195" s="69"/>
      <c r="DR195" s="69"/>
      <c r="DS195" s="69"/>
      <c r="DT195" s="69"/>
      <c r="DU195" s="69"/>
      <c r="DV195" s="69"/>
      <c r="DW195" s="69"/>
      <c r="DX195" s="69"/>
      <c r="DY195" s="69"/>
      <c r="DZ195" s="69"/>
      <c r="EA195" s="69"/>
      <c r="EB195" s="69"/>
      <c r="EC195" s="69"/>
      <c r="ED195" s="69"/>
      <c r="EE195" s="69"/>
      <c r="EF195" s="69"/>
      <c r="EG195" s="69"/>
      <c r="EH195" s="69"/>
      <c r="EI195" s="69"/>
      <c r="EJ195" s="69"/>
      <c r="EK195" s="69"/>
      <c r="EL195" s="69"/>
      <c r="EM195" s="69"/>
      <c r="EN195" s="69"/>
      <c r="EO195" s="69"/>
      <c r="EP195" s="69"/>
      <c r="EQ195" s="69"/>
      <c r="ER195" s="69"/>
      <c r="ES195" s="69"/>
      <c r="ET195" s="69"/>
      <c r="EU195" s="69"/>
      <c r="EV195" s="69"/>
      <c r="EW195" s="69"/>
      <c r="EX195" s="69"/>
      <c r="EY195" s="69"/>
      <c r="EZ195" s="69"/>
      <c r="FA195" s="69"/>
      <c r="FB195" s="69"/>
      <c r="FC195" s="69"/>
      <c r="FD195" s="69"/>
      <c r="FE195" s="69"/>
      <c r="FF195" s="69"/>
      <c r="FG195" s="69"/>
      <c r="FH195" s="69"/>
      <c r="FI195" s="69"/>
      <c r="FJ195" s="69"/>
      <c r="FK195" s="69"/>
      <c r="FL195" s="69"/>
      <c r="FM195" s="69"/>
      <c r="FN195" s="69"/>
      <c r="FO195" s="69"/>
      <c r="FP195" s="69"/>
      <c r="FQ195" s="69"/>
      <c r="FR195" s="69"/>
      <c r="FS195" s="69"/>
      <c r="FT195" s="69"/>
      <c r="FU195" s="69"/>
      <c r="FV195" s="69"/>
      <c r="FW195" s="69"/>
      <c r="FX195" s="69"/>
      <c r="FY195" s="69"/>
      <c r="FZ195" s="69"/>
      <c r="GA195" s="69"/>
      <c r="GB195" s="69"/>
      <c r="GC195" s="69"/>
      <c r="GD195" s="69"/>
      <c r="GE195" s="69"/>
      <c r="GF195" s="69"/>
      <c r="GG195" s="69"/>
      <c r="GH195" s="69"/>
      <c r="GI195" s="69"/>
      <c r="GJ195" s="69"/>
      <c r="GK195" s="69"/>
      <c r="GL195" s="69"/>
      <c r="GM195" s="69"/>
      <c r="GN195" s="69"/>
      <c r="GO195" s="69"/>
      <c r="GP195" s="69"/>
      <c r="GQ195" s="69"/>
      <c r="GR195" s="69"/>
      <c r="GS195" s="69"/>
      <c r="GT195" s="69"/>
      <c r="GU195" s="69"/>
      <c r="GV195" s="69"/>
      <c r="GW195" s="69"/>
      <c r="GX195" s="69"/>
      <c r="GY195" s="69"/>
      <c r="GZ195" s="69"/>
      <c r="HA195" s="69"/>
      <c r="HB195" s="69"/>
      <c r="HC195" s="69"/>
      <c r="HD195" s="69"/>
      <c r="HE195" s="69"/>
      <c r="HF195" s="69"/>
      <c r="HG195" s="69"/>
      <c r="HH195" s="69"/>
      <c r="HI195" s="69"/>
      <c r="HJ195" s="69"/>
      <c r="HK195" s="69"/>
      <c r="HL195" s="69"/>
      <c r="HM195" s="69"/>
      <c r="HN195" s="69"/>
      <c r="HO195" s="69"/>
      <c r="HP195" s="69"/>
      <c r="HQ195" s="69"/>
      <c r="HR195" s="69"/>
      <c r="HS195" s="69"/>
      <c r="HT195" s="69"/>
      <c r="HU195" s="69"/>
      <c r="HV195" s="69"/>
      <c r="HW195" s="69"/>
      <c r="HX195" s="69"/>
      <c r="HY195" s="69"/>
      <c r="HZ195" s="69"/>
      <c r="IA195" s="69"/>
      <c r="IB195" s="69"/>
      <c r="IC195" s="69"/>
      <c r="ID195" s="69"/>
      <c r="IE195" s="69"/>
      <c r="IF195" s="69"/>
      <c r="IG195" s="69"/>
      <c r="IH195" s="69"/>
      <c r="II195" s="69"/>
      <c r="IJ195" s="69"/>
      <c r="IK195" s="69"/>
      <c r="IL195" s="69"/>
      <c r="IM195" s="69"/>
      <c r="IN195" s="69"/>
      <c r="IO195" s="69"/>
      <c r="IP195" s="69"/>
      <c r="IQ195" s="69"/>
      <c r="IR195" s="69"/>
    </row>
    <row r="196" spans="1:252" s="120" customFormat="1">
      <c r="A196" s="90">
        <v>186</v>
      </c>
      <c r="B196" s="91" t="str">
        <f>'[4]ИТОГ!'!$AP193</f>
        <v>Афонькин Тимофей</v>
      </c>
      <c r="C196" s="91">
        <f>'[4]ИТОГ!'!$AQ193</f>
        <v>2011</v>
      </c>
      <c r="D196" s="91" t="str">
        <f>'[4]ИТОГ!'!$AT193</f>
        <v>1ю</v>
      </c>
      <c r="E196" s="91" t="str">
        <f>'[4]ИТОГ!'!$AU193</f>
        <v>м</v>
      </c>
      <c r="F196" s="189">
        <f>'[4]ИТОГ!'!$AX193</f>
        <v>45582</v>
      </c>
      <c r="G196" s="91" t="s">
        <v>255</v>
      </c>
      <c r="H196" s="94" t="s">
        <v>28</v>
      </c>
      <c r="I196" s="91" t="str">
        <f>'[4]ИТОГ!'!$AY193</f>
        <v>ОК!</v>
      </c>
      <c r="J196" s="95"/>
      <c r="K196" s="97"/>
      <c r="L196" s="97"/>
      <c r="M196" s="98"/>
      <c r="N196" s="97"/>
      <c r="O196" s="97"/>
      <c r="P196" s="97"/>
      <c r="Q196" s="97"/>
      <c r="R196" s="97" t="s">
        <v>6</v>
      </c>
      <c r="S196" s="97"/>
      <c r="T196" s="99"/>
      <c r="U196" s="99"/>
      <c r="V196" s="97"/>
      <c r="W196" s="108"/>
      <c r="X196" s="100" t="s">
        <v>256</v>
      </c>
      <c r="Y196" s="108"/>
      <c r="Z196" s="100"/>
      <c r="AA196" s="100"/>
      <c r="AB196" s="100"/>
      <c r="AC196" s="100"/>
      <c r="AD196" s="100"/>
      <c r="AE196" s="100"/>
      <c r="AF196" s="100"/>
      <c r="AG196" s="94" t="s">
        <v>444</v>
      </c>
      <c r="AH196" s="94" t="s">
        <v>396</v>
      </c>
      <c r="AI196" s="100"/>
      <c r="AJ196" s="103" t="s">
        <v>540</v>
      </c>
      <c r="AK196" s="68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  <c r="AX196" s="69"/>
      <c r="AY196" s="69"/>
      <c r="AZ196" s="69"/>
      <c r="BA196" s="69"/>
      <c r="BB196" s="69"/>
      <c r="BC196" s="69"/>
      <c r="BD196" s="69"/>
      <c r="BE196" s="69"/>
      <c r="BF196" s="69"/>
      <c r="BG196" s="69"/>
      <c r="BH196" s="69"/>
      <c r="BI196" s="69"/>
      <c r="BJ196" s="69"/>
      <c r="BK196" s="69"/>
      <c r="BL196" s="69"/>
      <c r="BM196" s="69"/>
      <c r="BN196" s="69"/>
      <c r="BO196" s="69"/>
      <c r="BP196" s="69"/>
      <c r="BQ196" s="69"/>
      <c r="BR196" s="69"/>
      <c r="BS196" s="69"/>
      <c r="BT196" s="69"/>
      <c r="BU196" s="69"/>
      <c r="BV196" s="69"/>
      <c r="BW196" s="69"/>
      <c r="BX196" s="69"/>
      <c r="BY196" s="69"/>
      <c r="BZ196" s="69"/>
      <c r="CA196" s="69"/>
      <c r="CB196" s="69"/>
      <c r="CC196" s="69"/>
      <c r="CD196" s="69"/>
      <c r="CE196" s="69"/>
      <c r="CF196" s="69"/>
      <c r="CG196" s="69"/>
      <c r="CH196" s="69"/>
      <c r="CI196" s="69"/>
      <c r="CJ196" s="69"/>
      <c r="CK196" s="69"/>
      <c r="CL196" s="69"/>
      <c r="CM196" s="69"/>
      <c r="CN196" s="69"/>
      <c r="CO196" s="69"/>
      <c r="CP196" s="69"/>
      <c r="CQ196" s="69"/>
      <c r="CR196" s="69"/>
      <c r="CS196" s="69"/>
      <c r="CT196" s="69"/>
      <c r="CU196" s="69"/>
      <c r="CV196" s="69"/>
      <c r="CW196" s="69"/>
      <c r="CX196" s="69"/>
      <c r="CY196" s="69"/>
      <c r="CZ196" s="69"/>
      <c r="DA196" s="69"/>
      <c r="DB196" s="69"/>
      <c r="DC196" s="69"/>
      <c r="DD196" s="69"/>
      <c r="DE196" s="69"/>
      <c r="DF196" s="69"/>
      <c r="DG196" s="69"/>
      <c r="DH196" s="69"/>
      <c r="DI196" s="69"/>
      <c r="DJ196" s="69"/>
      <c r="DK196" s="69"/>
      <c r="DL196" s="69"/>
      <c r="DM196" s="69"/>
      <c r="DN196" s="69"/>
      <c r="DO196" s="69"/>
      <c r="DP196" s="69"/>
      <c r="DQ196" s="69"/>
      <c r="DR196" s="69"/>
      <c r="DS196" s="69"/>
      <c r="DT196" s="69"/>
      <c r="DU196" s="69"/>
      <c r="DV196" s="69"/>
      <c r="DW196" s="69"/>
      <c r="DX196" s="69"/>
      <c r="DY196" s="69"/>
      <c r="DZ196" s="69"/>
      <c r="EA196" s="69"/>
      <c r="EB196" s="69"/>
      <c r="EC196" s="69"/>
      <c r="ED196" s="69"/>
      <c r="EE196" s="69"/>
      <c r="EF196" s="69"/>
      <c r="EG196" s="69"/>
      <c r="EH196" s="69"/>
      <c r="EI196" s="69"/>
      <c r="EJ196" s="69"/>
      <c r="EK196" s="69"/>
      <c r="EL196" s="69"/>
      <c r="EM196" s="69"/>
      <c r="EN196" s="69"/>
      <c r="EO196" s="69"/>
      <c r="EP196" s="69"/>
      <c r="EQ196" s="69"/>
      <c r="ER196" s="69"/>
      <c r="ES196" s="69"/>
      <c r="ET196" s="69"/>
      <c r="EU196" s="69"/>
      <c r="EV196" s="69"/>
      <c r="EW196" s="69"/>
      <c r="EX196" s="69"/>
      <c r="EY196" s="69"/>
      <c r="EZ196" s="69"/>
      <c r="FA196" s="69"/>
      <c r="FB196" s="69"/>
      <c r="FC196" s="69"/>
      <c r="FD196" s="69"/>
      <c r="FE196" s="69"/>
      <c r="FF196" s="69"/>
      <c r="FG196" s="69"/>
      <c r="FH196" s="69"/>
      <c r="FI196" s="69"/>
      <c r="FJ196" s="69"/>
      <c r="FK196" s="69"/>
      <c r="FL196" s="69"/>
      <c r="FM196" s="69"/>
      <c r="FN196" s="69"/>
      <c r="FO196" s="69"/>
      <c r="FP196" s="69"/>
      <c r="FQ196" s="69"/>
      <c r="FR196" s="69"/>
      <c r="FS196" s="69"/>
      <c r="FT196" s="69"/>
      <c r="FU196" s="69"/>
      <c r="FV196" s="69"/>
      <c r="FW196" s="69"/>
      <c r="FX196" s="69"/>
      <c r="FY196" s="69"/>
      <c r="FZ196" s="69"/>
      <c r="GA196" s="69"/>
      <c r="GB196" s="69"/>
      <c r="GC196" s="69"/>
      <c r="GD196" s="69"/>
      <c r="GE196" s="69"/>
      <c r="GF196" s="69"/>
      <c r="GG196" s="69"/>
      <c r="GH196" s="69"/>
      <c r="GI196" s="69"/>
      <c r="GJ196" s="69"/>
      <c r="GK196" s="69"/>
      <c r="GL196" s="69"/>
      <c r="GM196" s="69"/>
      <c r="GN196" s="69"/>
      <c r="GO196" s="69"/>
      <c r="GP196" s="69"/>
      <c r="GQ196" s="69"/>
      <c r="GR196" s="69"/>
      <c r="GS196" s="69"/>
      <c r="GT196" s="69"/>
      <c r="GU196" s="69"/>
      <c r="GV196" s="69"/>
      <c r="GW196" s="69"/>
      <c r="GX196" s="69"/>
      <c r="GY196" s="69"/>
      <c r="GZ196" s="69"/>
      <c r="HA196" s="69"/>
      <c r="HB196" s="69"/>
      <c r="HC196" s="69"/>
      <c r="HD196" s="69"/>
      <c r="HE196" s="69"/>
      <c r="HF196" s="69"/>
      <c r="HG196" s="69"/>
      <c r="HH196" s="69"/>
      <c r="HI196" s="69"/>
      <c r="HJ196" s="69"/>
      <c r="HK196" s="69"/>
      <c r="HL196" s="69"/>
      <c r="HM196" s="69"/>
      <c r="HN196" s="69"/>
      <c r="HO196" s="69"/>
      <c r="HP196" s="69"/>
      <c r="HQ196" s="69"/>
      <c r="HR196" s="69"/>
      <c r="HS196" s="69"/>
      <c r="HT196" s="69"/>
      <c r="HU196" s="69"/>
      <c r="HV196" s="69"/>
      <c r="HW196" s="69"/>
      <c r="HX196" s="69"/>
      <c r="HY196" s="69"/>
      <c r="HZ196" s="69"/>
      <c r="IA196" s="69"/>
      <c r="IB196" s="69"/>
      <c r="IC196" s="69"/>
      <c r="ID196" s="69"/>
      <c r="IE196" s="69"/>
      <c r="IF196" s="69"/>
      <c r="IG196" s="69"/>
      <c r="IH196" s="69"/>
      <c r="II196" s="69"/>
      <c r="IJ196" s="69"/>
      <c r="IK196" s="69"/>
      <c r="IL196" s="69"/>
      <c r="IM196" s="69"/>
      <c r="IN196" s="69"/>
      <c r="IO196" s="69"/>
      <c r="IP196" s="69"/>
      <c r="IQ196" s="69"/>
      <c r="IR196" s="69"/>
    </row>
    <row r="197" spans="1:252" s="120" customFormat="1">
      <c r="A197" s="90">
        <v>187</v>
      </c>
      <c r="B197" s="91" t="str">
        <f>'[4]ИТОГ!'!$AP194</f>
        <v>Ахломов Даниил</v>
      </c>
      <c r="C197" s="91">
        <f>'[4]ИТОГ!'!$AQ194</f>
        <v>0</v>
      </c>
      <c r="D197" s="91" t="str">
        <f>'[4]ИТОГ!'!$AT194</f>
        <v>б/р</v>
      </c>
      <c r="E197" s="91" t="str">
        <f>'[4]ИТОГ!'!$AU194</f>
        <v>м</v>
      </c>
      <c r="F197" s="189">
        <f>'[4]ИТОГ!'!$AX194</f>
        <v>42399</v>
      </c>
      <c r="G197" s="91" t="s">
        <v>255</v>
      </c>
      <c r="H197" s="94" t="s">
        <v>28</v>
      </c>
      <c r="I197" s="91" t="str">
        <f>'[4]ИТОГ!'!$AY194</f>
        <v>НАДО!!!</v>
      </c>
      <c r="J197" s="95"/>
      <c r="K197" s="135"/>
      <c r="L197" s="97"/>
      <c r="M197" s="132"/>
      <c r="N197" s="135"/>
      <c r="O197" s="97"/>
      <c r="P197" s="97"/>
      <c r="Q197" s="97"/>
      <c r="R197" s="131" t="s">
        <v>256</v>
      </c>
      <c r="S197" s="131"/>
      <c r="T197" s="133"/>
      <c r="U197" s="99" t="s">
        <v>15</v>
      </c>
      <c r="V197" s="131"/>
      <c r="W197" s="102"/>
      <c r="X197" s="102"/>
      <c r="Y197" s="102"/>
      <c r="Z197" s="100"/>
      <c r="AA197" s="100"/>
      <c r="AB197" s="100" t="s">
        <v>11</v>
      </c>
      <c r="AC197" s="102"/>
      <c r="AD197" s="102"/>
      <c r="AE197" s="100" t="s">
        <v>15</v>
      </c>
      <c r="AF197" s="102"/>
      <c r="AG197" s="94"/>
      <c r="AH197" s="101"/>
      <c r="AI197" s="100"/>
      <c r="AJ197" s="103" t="s">
        <v>541</v>
      </c>
      <c r="AK197" s="68"/>
      <c r="AL197" s="69"/>
      <c r="AM197" s="69"/>
      <c r="AN197" s="109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109"/>
      <c r="BE197" s="109"/>
      <c r="BF197" s="109"/>
      <c r="BG197" s="109"/>
      <c r="BH197" s="109"/>
      <c r="BI197" s="109"/>
      <c r="BJ197" s="109"/>
      <c r="BK197" s="109"/>
      <c r="BL197" s="109"/>
      <c r="BM197" s="109"/>
      <c r="BN197" s="109"/>
      <c r="BO197" s="109"/>
      <c r="BP197" s="109"/>
      <c r="BQ197" s="109"/>
      <c r="BR197" s="109"/>
      <c r="BS197" s="109"/>
      <c r="BT197" s="109"/>
      <c r="BU197" s="109"/>
      <c r="BV197" s="109"/>
      <c r="BW197" s="109"/>
      <c r="BX197" s="109"/>
      <c r="BY197" s="109"/>
      <c r="BZ197" s="109"/>
      <c r="CA197" s="109"/>
      <c r="CB197" s="109"/>
      <c r="CC197" s="109"/>
      <c r="CD197" s="109"/>
      <c r="CE197" s="109"/>
      <c r="CF197" s="109"/>
      <c r="CG197" s="109"/>
      <c r="CH197" s="109"/>
      <c r="CI197" s="109"/>
      <c r="CJ197" s="109"/>
      <c r="CK197" s="109"/>
      <c r="CL197" s="109"/>
      <c r="CM197" s="109"/>
      <c r="CN197" s="109"/>
      <c r="CO197" s="109"/>
      <c r="CP197" s="109"/>
      <c r="CQ197" s="109"/>
      <c r="CR197" s="109"/>
      <c r="CS197" s="109"/>
      <c r="CT197" s="109"/>
      <c r="CU197" s="109"/>
      <c r="CV197" s="109"/>
      <c r="CW197" s="109"/>
      <c r="CX197" s="109"/>
      <c r="CY197" s="109"/>
      <c r="CZ197" s="109"/>
      <c r="DA197" s="109"/>
      <c r="DB197" s="109"/>
      <c r="DC197" s="109"/>
      <c r="DD197" s="109"/>
      <c r="DE197" s="109"/>
      <c r="DF197" s="109"/>
      <c r="DG197" s="109"/>
      <c r="DH197" s="109"/>
      <c r="DI197" s="109"/>
      <c r="DJ197" s="109"/>
      <c r="DK197" s="109"/>
      <c r="DL197" s="109"/>
      <c r="DM197" s="109"/>
      <c r="DN197" s="109"/>
      <c r="DO197" s="109"/>
      <c r="DP197" s="109"/>
      <c r="DQ197" s="109"/>
      <c r="DR197" s="109"/>
      <c r="DS197" s="109"/>
      <c r="DT197" s="109"/>
      <c r="DU197" s="109"/>
      <c r="DV197" s="109"/>
      <c r="DW197" s="109"/>
      <c r="DX197" s="109"/>
      <c r="DY197" s="109"/>
      <c r="DZ197" s="109"/>
      <c r="EA197" s="109"/>
      <c r="EB197" s="109"/>
      <c r="EC197" s="109"/>
      <c r="ED197" s="109"/>
      <c r="EE197" s="109"/>
      <c r="EF197" s="109"/>
      <c r="EG197" s="109"/>
      <c r="EH197" s="109"/>
      <c r="EI197" s="109"/>
      <c r="EJ197" s="109"/>
      <c r="EK197" s="109"/>
      <c r="EL197" s="109"/>
      <c r="EM197" s="109"/>
      <c r="EN197" s="109"/>
      <c r="EO197" s="109"/>
      <c r="EP197" s="109"/>
      <c r="EQ197" s="109"/>
      <c r="ER197" s="109"/>
      <c r="ES197" s="109"/>
      <c r="ET197" s="109"/>
      <c r="EU197" s="109"/>
      <c r="EV197" s="109"/>
      <c r="EW197" s="109"/>
      <c r="EX197" s="109"/>
      <c r="EY197" s="109"/>
      <c r="EZ197" s="109"/>
      <c r="FA197" s="109"/>
      <c r="FB197" s="109"/>
      <c r="FC197" s="109"/>
      <c r="FD197" s="109"/>
      <c r="FE197" s="109"/>
      <c r="FF197" s="109"/>
      <c r="FG197" s="109"/>
      <c r="FH197" s="109"/>
      <c r="FI197" s="109"/>
      <c r="FJ197" s="109"/>
      <c r="FK197" s="109"/>
      <c r="FL197" s="109"/>
      <c r="FM197" s="109"/>
      <c r="FN197" s="109"/>
      <c r="FO197" s="109"/>
      <c r="FP197" s="109"/>
      <c r="FQ197" s="109"/>
      <c r="FR197" s="109"/>
      <c r="FS197" s="109"/>
      <c r="FT197" s="109"/>
      <c r="FU197" s="109"/>
      <c r="FV197" s="109"/>
      <c r="FW197" s="109"/>
      <c r="FX197" s="109"/>
      <c r="FY197" s="109"/>
      <c r="FZ197" s="109"/>
      <c r="GA197" s="109"/>
      <c r="GB197" s="109"/>
      <c r="GC197" s="109"/>
      <c r="GD197" s="109"/>
      <c r="GE197" s="109"/>
      <c r="GF197" s="109"/>
      <c r="GG197" s="109"/>
      <c r="GH197" s="109"/>
      <c r="GI197" s="109"/>
      <c r="GJ197" s="109"/>
      <c r="GK197" s="109"/>
      <c r="GL197" s="109"/>
      <c r="GM197" s="109"/>
      <c r="GN197" s="109"/>
      <c r="GO197" s="109"/>
      <c r="GP197" s="109"/>
      <c r="GQ197" s="109"/>
      <c r="GR197" s="109"/>
      <c r="GS197" s="109"/>
      <c r="GT197" s="109"/>
      <c r="GU197" s="109"/>
      <c r="GV197" s="109"/>
      <c r="GW197" s="109"/>
      <c r="GX197" s="109"/>
      <c r="GY197" s="109"/>
      <c r="GZ197" s="109"/>
      <c r="HA197" s="109"/>
      <c r="HB197" s="109"/>
      <c r="HC197" s="109"/>
      <c r="HD197" s="109"/>
      <c r="HE197" s="109"/>
      <c r="HF197" s="109"/>
      <c r="HG197" s="109"/>
      <c r="HH197" s="109"/>
      <c r="HI197" s="109"/>
      <c r="HJ197" s="109"/>
      <c r="HK197" s="109"/>
      <c r="HL197" s="109"/>
      <c r="HM197" s="109"/>
      <c r="HN197" s="109"/>
      <c r="HO197" s="109"/>
      <c r="HP197" s="109"/>
      <c r="HQ197" s="109"/>
      <c r="HR197" s="109"/>
      <c r="HS197" s="109"/>
      <c r="HT197" s="109"/>
      <c r="HU197" s="109"/>
      <c r="HV197" s="109"/>
      <c r="HW197" s="109"/>
      <c r="HX197" s="109"/>
      <c r="HY197" s="109"/>
      <c r="HZ197" s="109"/>
      <c r="IA197" s="109"/>
      <c r="IB197" s="109"/>
      <c r="IC197" s="109"/>
      <c r="ID197" s="109"/>
      <c r="IE197" s="109"/>
      <c r="IF197" s="109"/>
      <c r="IG197" s="109"/>
      <c r="IH197" s="109"/>
      <c r="II197" s="109"/>
      <c r="IJ197" s="109"/>
      <c r="IK197" s="109"/>
      <c r="IL197" s="109"/>
      <c r="IM197" s="109"/>
      <c r="IN197" s="109"/>
      <c r="IO197" s="109"/>
      <c r="IP197" s="109"/>
      <c r="IQ197" s="109"/>
      <c r="IR197" s="109"/>
    </row>
    <row r="198" spans="1:252" s="120" customFormat="1">
      <c r="A198" s="90">
        <v>188</v>
      </c>
      <c r="B198" s="91" t="str">
        <f>'[4]ИТОГ!'!$AP195</f>
        <v>Ахмадуллина Аделия</v>
      </c>
      <c r="C198" s="91">
        <f>'[4]ИТОГ!'!$AQ195</f>
        <v>1996</v>
      </c>
      <c r="D198" s="91" t="str">
        <f>'[4]ИТОГ!'!$AT195</f>
        <v>б/р</v>
      </c>
      <c r="E198" s="91" t="str">
        <f>'[4]ИТОГ!'!$AU195</f>
        <v>ж</v>
      </c>
      <c r="F198" s="189">
        <f>'[4]ИТОГ!'!$AX195</f>
        <v>43328</v>
      </c>
      <c r="G198" s="91" t="s">
        <v>255</v>
      </c>
      <c r="H198" s="94" t="s">
        <v>28</v>
      </c>
      <c r="I198" s="91" t="str">
        <f>'[4]ИТОГ!'!$AY195</f>
        <v>ОК!</v>
      </c>
      <c r="J198" s="95" t="s">
        <v>292</v>
      </c>
      <c r="K198" s="135"/>
      <c r="L198" s="97"/>
      <c r="M198" s="132"/>
      <c r="N198" s="135"/>
      <c r="O198" s="97" t="s">
        <v>13</v>
      </c>
      <c r="P198" s="97"/>
      <c r="Q198" s="97"/>
      <c r="R198" s="131"/>
      <c r="S198" s="131"/>
      <c r="T198" s="133"/>
      <c r="U198" s="99"/>
      <c r="V198" s="131"/>
      <c r="W198" s="102"/>
      <c r="X198" s="102"/>
      <c r="Y198" s="102"/>
      <c r="Z198" s="100"/>
      <c r="AA198" s="100"/>
      <c r="AB198" s="100"/>
      <c r="AC198" s="102"/>
      <c r="AD198" s="102"/>
      <c r="AE198" s="100"/>
      <c r="AF198" s="102"/>
      <c r="AG198" s="94" t="s">
        <v>331</v>
      </c>
      <c r="AH198" s="101" t="s">
        <v>297</v>
      </c>
      <c r="AI198" s="118">
        <v>36021</v>
      </c>
      <c r="AJ198" s="103" t="s">
        <v>542</v>
      </c>
      <c r="AK198" s="68"/>
      <c r="AL198" s="69"/>
      <c r="AM198" s="69"/>
      <c r="AN198" s="109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109"/>
      <c r="BE198" s="109"/>
      <c r="BF198" s="109"/>
      <c r="BG198" s="109"/>
      <c r="BH198" s="109"/>
      <c r="BI198" s="109"/>
      <c r="BJ198" s="109"/>
      <c r="BK198" s="109"/>
      <c r="BL198" s="109"/>
      <c r="BM198" s="109"/>
      <c r="BN198" s="109"/>
      <c r="BO198" s="109"/>
      <c r="BP198" s="109"/>
      <c r="BQ198" s="109"/>
      <c r="BR198" s="109"/>
      <c r="BS198" s="109"/>
      <c r="BT198" s="109"/>
      <c r="BU198" s="109"/>
      <c r="BV198" s="109"/>
      <c r="BW198" s="109"/>
      <c r="BX198" s="109"/>
      <c r="BY198" s="109"/>
      <c r="BZ198" s="109"/>
      <c r="CA198" s="109"/>
      <c r="CB198" s="109"/>
      <c r="CC198" s="109"/>
      <c r="CD198" s="109"/>
      <c r="CE198" s="109"/>
      <c r="CF198" s="109"/>
      <c r="CG198" s="109"/>
      <c r="CH198" s="109"/>
      <c r="CI198" s="109"/>
      <c r="CJ198" s="109"/>
      <c r="CK198" s="109"/>
      <c r="CL198" s="109"/>
      <c r="CM198" s="109"/>
      <c r="CN198" s="109"/>
      <c r="CO198" s="109"/>
      <c r="CP198" s="109"/>
      <c r="CQ198" s="109"/>
      <c r="CR198" s="109"/>
      <c r="CS198" s="109"/>
      <c r="CT198" s="109"/>
      <c r="CU198" s="109"/>
      <c r="CV198" s="109"/>
      <c r="CW198" s="109"/>
      <c r="CX198" s="109"/>
      <c r="CY198" s="109"/>
      <c r="CZ198" s="109"/>
      <c r="DA198" s="109"/>
      <c r="DB198" s="109"/>
      <c r="DC198" s="109"/>
      <c r="DD198" s="109"/>
      <c r="DE198" s="109"/>
      <c r="DF198" s="109"/>
      <c r="DG198" s="109"/>
      <c r="DH198" s="109"/>
      <c r="DI198" s="109"/>
      <c r="DJ198" s="109"/>
      <c r="DK198" s="109"/>
      <c r="DL198" s="109"/>
      <c r="DM198" s="109"/>
      <c r="DN198" s="109"/>
      <c r="DO198" s="109"/>
      <c r="DP198" s="109"/>
      <c r="DQ198" s="109"/>
      <c r="DR198" s="109"/>
      <c r="DS198" s="109"/>
      <c r="DT198" s="109"/>
      <c r="DU198" s="109"/>
      <c r="DV198" s="109"/>
      <c r="DW198" s="109"/>
      <c r="DX198" s="109"/>
      <c r="DY198" s="109"/>
      <c r="DZ198" s="109"/>
      <c r="EA198" s="109"/>
      <c r="EB198" s="109"/>
      <c r="EC198" s="109"/>
      <c r="ED198" s="109"/>
      <c r="EE198" s="109"/>
      <c r="EF198" s="109"/>
      <c r="EG198" s="109"/>
      <c r="EH198" s="109"/>
      <c r="EI198" s="109"/>
      <c r="EJ198" s="109"/>
      <c r="EK198" s="109"/>
      <c r="EL198" s="109"/>
      <c r="EM198" s="109"/>
      <c r="EN198" s="109"/>
      <c r="EO198" s="109"/>
      <c r="EP198" s="109"/>
      <c r="EQ198" s="109"/>
      <c r="ER198" s="109"/>
      <c r="ES198" s="109"/>
      <c r="ET198" s="109"/>
      <c r="EU198" s="109"/>
      <c r="EV198" s="109"/>
      <c r="EW198" s="109"/>
      <c r="EX198" s="109"/>
      <c r="EY198" s="109"/>
      <c r="EZ198" s="109"/>
      <c r="FA198" s="109"/>
      <c r="FB198" s="109"/>
      <c r="FC198" s="109"/>
      <c r="FD198" s="109"/>
      <c r="FE198" s="109"/>
      <c r="FF198" s="109"/>
      <c r="FG198" s="109"/>
      <c r="FH198" s="109"/>
      <c r="FI198" s="109"/>
      <c r="FJ198" s="109"/>
      <c r="FK198" s="109"/>
      <c r="FL198" s="109"/>
      <c r="FM198" s="109"/>
      <c r="FN198" s="109"/>
      <c r="FO198" s="109"/>
      <c r="FP198" s="109"/>
      <c r="FQ198" s="109"/>
      <c r="FR198" s="109"/>
      <c r="FS198" s="109"/>
      <c r="FT198" s="109"/>
      <c r="FU198" s="109"/>
      <c r="FV198" s="109"/>
      <c r="FW198" s="109"/>
      <c r="FX198" s="109"/>
      <c r="FY198" s="109"/>
      <c r="FZ198" s="109"/>
      <c r="GA198" s="109"/>
      <c r="GB198" s="109"/>
      <c r="GC198" s="109"/>
      <c r="GD198" s="109"/>
      <c r="GE198" s="109"/>
      <c r="GF198" s="109"/>
      <c r="GG198" s="109"/>
      <c r="GH198" s="109"/>
      <c r="GI198" s="109"/>
      <c r="GJ198" s="109"/>
      <c r="GK198" s="109"/>
      <c r="GL198" s="109"/>
      <c r="GM198" s="109"/>
      <c r="GN198" s="109"/>
      <c r="GO198" s="109"/>
      <c r="GP198" s="109"/>
      <c r="GQ198" s="109"/>
      <c r="GR198" s="109"/>
      <c r="GS198" s="109"/>
      <c r="GT198" s="109"/>
      <c r="GU198" s="109"/>
      <c r="GV198" s="109"/>
      <c r="GW198" s="109"/>
      <c r="GX198" s="109"/>
      <c r="GY198" s="109"/>
      <c r="GZ198" s="109"/>
      <c r="HA198" s="109"/>
      <c r="HB198" s="109"/>
      <c r="HC198" s="109"/>
      <c r="HD198" s="109"/>
      <c r="HE198" s="109"/>
      <c r="HF198" s="109"/>
      <c r="HG198" s="109"/>
      <c r="HH198" s="109"/>
      <c r="HI198" s="109"/>
      <c r="HJ198" s="109"/>
      <c r="HK198" s="109"/>
      <c r="HL198" s="109"/>
      <c r="HM198" s="109"/>
      <c r="HN198" s="109"/>
      <c r="HO198" s="109"/>
      <c r="HP198" s="109"/>
      <c r="HQ198" s="109"/>
      <c r="HR198" s="109"/>
      <c r="HS198" s="109"/>
      <c r="HT198" s="109"/>
      <c r="HU198" s="109"/>
      <c r="HV198" s="109"/>
      <c r="HW198" s="109"/>
      <c r="HX198" s="109"/>
      <c r="HY198" s="109"/>
      <c r="HZ198" s="109"/>
      <c r="IA198" s="109"/>
      <c r="IB198" s="109"/>
      <c r="IC198" s="109"/>
      <c r="ID198" s="109"/>
      <c r="IE198" s="109"/>
      <c r="IF198" s="109"/>
      <c r="IG198" s="109"/>
      <c r="IH198" s="109"/>
      <c r="II198" s="109"/>
      <c r="IJ198" s="109"/>
      <c r="IK198" s="109"/>
      <c r="IL198" s="109"/>
      <c r="IM198" s="109"/>
      <c r="IN198" s="109"/>
      <c r="IO198" s="109"/>
      <c r="IP198" s="109"/>
      <c r="IQ198" s="109"/>
      <c r="IR198" s="109"/>
    </row>
    <row r="199" spans="1:252">
      <c r="A199" s="90">
        <v>189</v>
      </c>
      <c r="B199" s="91" t="str">
        <f>'[4]ИТОГ!'!$AP196</f>
        <v>Ахматов Расул</v>
      </c>
      <c r="C199" s="91">
        <f>'[4]ИТОГ!'!$AQ196</f>
        <v>1998</v>
      </c>
      <c r="D199" s="91" t="str">
        <f>'[4]ИТОГ!'!$AT196</f>
        <v>б/р</v>
      </c>
      <c r="E199" s="91" t="str">
        <f>'[4]ИТОГ!'!$AU196</f>
        <v>м</v>
      </c>
      <c r="F199" s="189">
        <f>'[4]ИТОГ!'!$AX196</f>
        <v>44555</v>
      </c>
      <c r="G199" s="91" t="s">
        <v>255</v>
      </c>
      <c r="H199" s="94" t="s">
        <v>28</v>
      </c>
      <c r="I199" s="91" t="str">
        <f>'[4]ИТОГ!'!$AY196</f>
        <v>ОК!</v>
      </c>
      <c r="J199" s="95"/>
      <c r="K199" s="107"/>
      <c r="L199" s="97"/>
      <c r="M199" s="105"/>
      <c r="N199" s="107"/>
      <c r="O199" s="97"/>
      <c r="P199" s="97"/>
      <c r="Q199" s="97"/>
      <c r="R199" s="104"/>
      <c r="S199" s="104"/>
      <c r="T199" s="106"/>
      <c r="U199" s="99"/>
      <c r="V199" s="104"/>
      <c r="W199" s="100"/>
      <c r="X199" s="100"/>
      <c r="Y199" s="100"/>
      <c r="Z199" s="100"/>
      <c r="AA199" s="100"/>
      <c r="AB199" s="100"/>
      <c r="AC199" s="100"/>
      <c r="AD199" s="100"/>
      <c r="AE199" s="100"/>
      <c r="AF199" s="100"/>
      <c r="AG199" s="94" t="s">
        <v>281</v>
      </c>
      <c r="AH199" s="101"/>
      <c r="AI199" s="102"/>
      <c r="AJ199" s="103" t="s">
        <v>543</v>
      </c>
      <c r="AK199" s="68"/>
      <c r="AL199" s="69"/>
      <c r="AM199" s="6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109"/>
      <c r="BE199" s="109"/>
      <c r="BF199" s="109"/>
      <c r="BG199" s="109"/>
      <c r="BH199" s="109"/>
      <c r="BI199" s="109"/>
      <c r="BJ199" s="109"/>
      <c r="BK199" s="109"/>
      <c r="BL199" s="109"/>
      <c r="BM199" s="109"/>
      <c r="BN199" s="109"/>
      <c r="BO199" s="109"/>
      <c r="BP199" s="109"/>
      <c r="BQ199" s="109"/>
      <c r="BR199" s="109"/>
      <c r="BS199" s="109"/>
      <c r="BT199" s="109"/>
      <c r="BU199" s="109"/>
      <c r="BV199" s="109"/>
      <c r="BW199" s="109"/>
      <c r="BX199" s="109"/>
      <c r="BY199" s="109"/>
      <c r="BZ199" s="109"/>
      <c r="CA199" s="109"/>
      <c r="CB199" s="109"/>
      <c r="CC199" s="109"/>
      <c r="CD199" s="109"/>
      <c r="CE199" s="109"/>
      <c r="CF199" s="109"/>
      <c r="CG199" s="109"/>
      <c r="CH199" s="109"/>
      <c r="CI199" s="109"/>
      <c r="CJ199" s="109"/>
      <c r="CK199" s="109"/>
      <c r="CL199" s="109"/>
      <c r="CM199" s="109"/>
      <c r="CN199" s="109"/>
      <c r="CO199" s="109"/>
      <c r="CP199" s="109"/>
      <c r="CQ199" s="109"/>
      <c r="CR199" s="109"/>
      <c r="CS199" s="109"/>
      <c r="CT199" s="109"/>
      <c r="CU199" s="109"/>
      <c r="CV199" s="109"/>
      <c r="CW199" s="109"/>
      <c r="CX199" s="109"/>
      <c r="CY199" s="109"/>
      <c r="CZ199" s="109"/>
      <c r="DA199" s="109"/>
      <c r="DB199" s="109"/>
      <c r="DC199" s="109"/>
      <c r="DD199" s="109"/>
      <c r="DE199" s="109"/>
      <c r="DF199" s="109"/>
      <c r="DG199" s="109"/>
      <c r="DH199" s="109"/>
      <c r="DI199" s="109"/>
      <c r="DJ199" s="109"/>
      <c r="DK199" s="109"/>
      <c r="DL199" s="109"/>
      <c r="DM199" s="109"/>
      <c r="DN199" s="109"/>
      <c r="DO199" s="109"/>
      <c r="DP199" s="109"/>
      <c r="DQ199" s="109"/>
      <c r="DR199" s="109"/>
      <c r="DS199" s="109"/>
      <c r="DT199" s="109"/>
      <c r="DU199" s="109"/>
      <c r="DV199" s="109"/>
      <c r="DW199" s="109"/>
      <c r="DX199" s="109"/>
      <c r="DY199" s="109"/>
      <c r="DZ199" s="109"/>
      <c r="EA199" s="109"/>
      <c r="EB199" s="109"/>
      <c r="EC199" s="109"/>
      <c r="ED199" s="109"/>
      <c r="EE199" s="109"/>
      <c r="EF199" s="109"/>
      <c r="EG199" s="109"/>
      <c r="EH199" s="109"/>
      <c r="EI199" s="109"/>
      <c r="EJ199" s="109"/>
      <c r="EK199" s="109"/>
      <c r="EL199" s="109"/>
      <c r="EM199" s="109"/>
      <c r="EN199" s="109"/>
      <c r="EO199" s="109"/>
      <c r="EP199" s="109"/>
      <c r="EQ199" s="109"/>
      <c r="ER199" s="109"/>
      <c r="ES199" s="109"/>
      <c r="ET199" s="109"/>
      <c r="EU199" s="109"/>
      <c r="EV199" s="109"/>
      <c r="EW199" s="109"/>
      <c r="EX199" s="109"/>
      <c r="EY199" s="109"/>
      <c r="EZ199" s="109"/>
      <c r="FA199" s="109"/>
      <c r="FB199" s="109"/>
      <c r="FC199" s="109"/>
      <c r="FD199" s="109"/>
      <c r="FE199" s="109"/>
      <c r="FF199" s="109"/>
      <c r="FG199" s="109"/>
      <c r="FH199" s="109"/>
      <c r="FI199" s="109"/>
      <c r="FJ199" s="109"/>
      <c r="FK199" s="109"/>
      <c r="FL199" s="109"/>
      <c r="FM199" s="109"/>
      <c r="FN199" s="109"/>
      <c r="FO199" s="109"/>
      <c r="FP199" s="109"/>
      <c r="FQ199" s="109"/>
      <c r="FR199" s="109"/>
      <c r="FS199" s="109"/>
      <c r="FT199" s="109"/>
      <c r="FU199" s="109"/>
      <c r="FV199" s="109"/>
      <c r="FW199" s="109"/>
      <c r="FX199" s="109"/>
      <c r="FY199" s="109"/>
      <c r="FZ199" s="109"/>
      <c r="GA199" s="109"/>
      <c r="GB199" s="109"/>
      <c r="GC199" s="109"/>
      <c r="GD199" s="109"/>
      <c r="GE199" s="109"/>
      <c r="GF199" s="109"/>
      <c r="GG199" s="109"/>
      <c r="GH199" s="109"/>
      <c r="GI199" s="109"/>
      <c r="GJ199" s="109"/>
      <c r="GK199" s="109"/>
      <c r="GL199" s="109"/>
      <c r="GM199" s="109"/>
      <c r="GN199" s="109"/>
      <c r="GO199" s="109"/>
      <c r="GP199" s="109"/>
      <c r="GQ199" s="109"/>
      <c r="GR199" s="109"/>
      <c r="GS199" s="109"/>
      <c r="GT199" s="109"/>
      <c r="GU199" s="109"/>
      <c r="GV199" s="109"/>
      <c r="GW199" s="109"/>
      <c r="GX199" s="109"/>
      <c r="GY199" s="109"/>
      <c r="GZ199" s="109"/>
      <c r="HA199" s="109"/>
      <c r="HB199" s="109"/>
      <c r="HC199" s="109"/>
      <c r="HD199" s="109"/>
      <c r="HE199" s="109"/>
      <c r="HF199" s="109"/>
      <c r="HG199" s="109"/>
      <c r="HH199" s="109"/>
      <c r="HI199" s="109"/>
      <c r="HJ199" s="109"/>
      <c r="HK199" s="109"/>
      <c r="HL199" s="109"/>
      <c r="HM199" s="109"/>
      <c r="HN199" s="109"/>
      <c r="HO199" s="109"/>
      <c r="HP199" s="109"/>
      <c r="HQ199" s="109"/>
      <c r="HR199" s="109"/>
      <c r="HS199" s="109"/>
      <c r="HT199" s="109"/>
      <c r="HU199" s="109"/>
      <c r="HV199" s="109"/>
      <c r="HW199" s="109"/>
      <c r="HX199" s="109"/>
      <c r="HY199" s="109"/>
      <c r="HZ199" s="109"/>
      <c r="IA199" s="109"/>
      <c r="IB199" s="109"/>
      <c r="IC199" s="109"/>
      <c r="ID199" s="109"/>
      <c r="IE199" s="109"/>
      <c r="IF199" s="109"/>
      <c r="IG199" s="109"/>
      <c r="IH199" s="109"/>
      <c r="II199" s="109"/>
      <c r="IJ199" s="109"/>
      <c r="IK199" s="109"/>
      <c r="IL199" s="109"/>
      <c r="IM199" s="109"/>
      <c r="IN199" s="109"/>
      <c r="IO199" s="109"/>
      <c r="IP199" s="109"/>
      <c r="IQ199" s="109"/>
      <c r="IR199" s="109"/>
    </row>
    <row r="200" spans="1:252">
      <c r="A200" s="90">
        <v>190</v>
      </c>
      <c r="B200" s="91" t="str">
        <f>'[4]ИТОГ!'!$AP197</f>
        <v>Ахмедов Дибир-Муса</v>
      </c>
      <c r="C200" s="91">
        <f>'[4]ИТОГ!'!$AQ197</f>
        <v>2006</v>
      </c>
      <c r="D200" s="91" t="str">
        <f>'[4]ИТОГ!'!$AT197</f>
        <v>1ю</v>
      </c>
      <c r="E200" s="91" t="str">
        <f>'[4]ИТОГ!'!$AU197</f>
        <v>м</v>
      </c>
      <c r="F200" s="189">
        <f>'[4]ИТОГ!'!$AX197</f>
        <v>45932</v>
      </c>
      <c r="G200" s="91" t="s">
        <v>255</v>
      </c>
      <c r="H200" s="94" t="s">
        <v>28</v>
      </c>
      <c r="I200" s="91" t="str">
        <f>'[4]ИТОГ!'!$AY197</f>
        <v>ОК!</v>
      </c>
      <c r="J200" s="95"/>
      <c r="K200" s="97"/>
      <c r="L200" s="97" t="s">
        <v>13</v>
      </c>
      <c r="M200" s="98"/>
      <c r="N200" s="97"/>
      <c r="O200" s="97"/>
      <c r="P200" s="97"/>
      <c r="Q200" s="97"/>
      <c r="R200" s="100" t="s">
        <v>11</v>
      </c>
      <c r="S200" s="97"/>
      <c r="T200" s="99"/>
      <c r="U200" s="99"/>
      <c r="V200" s="97"/>
      <c r="W200" s="92"/>
      <c r="X200" s="100"/>
      <c r="Y200" s="100"/>
      <c r="Z200" s="100"/>
      <c r="AA200" s="100"/>
      <c r="AB200" s="100"/>
      <c r="AC200" s="100"/>
      <c r="AD200" s="100"/>
      <c r="AE200" s="100"/>
      <c r="AF200" s="100"/>
      <c r="AG200" s="94" t="s">
        <v>296</v>
      </c>
      <c r="AH200" s="94"/>
      <c r="AI200" s="102"/>
      <c r="AJ200" s="103" t="s">
        <v>544</v>
      </c>
      <c r="AK200" s="68"/>
      <c r="AL200" s="109"/>
      <c r="AM200" s="10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  <c r="AX200" s="69"/>
      <c r="AY200" s="69"/>
      <c r="AZ200" s="69"/>
      <c r="BA200" s="69"/>
      <c r="BB200" s="69"/>
      <c r="BC200" s="69"/>
      <c r="BD200" s="69"/>
      <c r="BE200" s="69"/>
      <c r="BF200" s="69"/>
      <c r="BG200" s="69"/>
      <c r="BH200" s="69"/>
      <c r="BI200" s="69"/>
      <c r="BJ200" s="69"/>
      <c r="BK200" s="69"/>
      <c r="BL200" s="69"/>
      <c r="BM200" s="69"/>
      <c r="BN200" s="69"/>
      <c r="BO200" s="69"/>
      <c r="BP200" s="69"/>
      <c r="BQ200" s="69"/>
      <c r="BR200" s="69"/>
      <c r="BS200" s="69"/>
      <c r="BT200" s="69"/>
      <c r="BU200" s="69"/>
      <c r="BV200" s="69"/>
      <c r="BW200" s="69"/>
      <c r="BX200" s="69"/>
      <c r="BY200" s="69"/>
      <c r="BZ200" s="69"/>
      <c r="CA200" s="69"/>
      <c r="CB200" s="69"/>
      <c r="CC200" s="69"/>
      <c r="CD200" s="69"/>
      <c r="CE200" s="69"/>
      <c r="CF200" s="69"/>
      <c r="CG200" s="69"/>
      <c r="CH200" s="69"/>
      <c r="CI200" s="69"/>
      <c r="CJ200" s="69"/>
      <c r="CK200" s="69"/>
      <c r="CL200" s="69"/>
      <c r="CM200" s="69"/>
      <c r="CN200" s="69"/>
      <c r="CO200" s="69"/>
      <c r="CP200" s="69"/>
      <c r="CQ200" s="69"/>
      <c r="CR200" s="69"/>
      <c r="CS200" s="69"/>
      <c r="CT200" s="69"/>
      <c r="CU200" s="69"/>
      <c r="CV200" s="69"/>
      <c r="CW200" s="69"/>
      <c r="CX200" s="69"/>
      <c r="CY200" s="69"/>
      <c r="CZ200" s="69"/>
      <c r="DA200" s="69"/>
      <c r="DB200" s="69"/>
      <c r="DC200" s="69"/>
      <c r="DD200" s="69"/>
      <c r="DE200" s="69"/>
      <c r="DF200" s="69"/>
      <c r="DG200" s="69"/>
      <c r="DH200" s="69"/>
      <c r="DI200" s="69"/>
      <c r="DJ200" s="69"/>
      <c r="DK200" s="69"/>
      <c r="DL200" s="69"/>
      <c r="DM200" s="69"/>
      <c r="DN200" s="69"/>
      <c r="DO200" s="69"/>
      <c r="DP200" s="69"/>
      <c r="DQ200" s="69"/>
      <c r="DR200" s="69"/>
      <c r="DS200" s="69"/>
      <c r="DT200" s="69"/>
      <c r="DU200" s="69"/>
      <c r="DV200" s="69"/>
      <c r="DW200" s="69"/>
      <c r="DX200" s="69"/>
      <c r="DY200" s="69"/>
      <c r="DZ200" s="69"/>
      <c r="EA200" s="69"/>
      <c r="EB200" s="69"/>
      <c r="EC200" s="69"/>
      <c r="ED200" s="69"/>
      <c r="EE200" s="69"/>
      <c r="EF200" s="69"/>
      <c r="EG200" s="69"/>
      <c r="EH200" s="69"/>
      <c r="EI200" s="69"/>
      <c r="EJ200" s="69"/>
      <c r="EK200" s="69"/>
      <c r="EL200" s="69"/>
      <c r="EM200" s="69"/>
      <c r="EN200" s="69"/>
      <c r="EO200" s="69"/>
      <c r="EP200" s="69"/>
      <c r="EQ200" s="69"/>
      <c r="ER200" s="69"/>
      <c r="ES200" s="69"/>
      <c r="ET200" s="69"/>
      <c r="EU200" s="69"/>
      <c r="EV200" s="69"/>
      <c r="EW200" s="69"/>
      <c r="EX200" s="69"/>
      <c r="EY200" s="69"/>
      <c r="EZ200" s="69"/>
      <c r="FA200" s="69"/>
      <c r="FB200" s="69"/>
      <c r="FC200" s="69"/>
      <c r="FD200" s="69"/>
      <c r="FE200" s="69"/>
      <c r="FF200" s="69"/>
      <c r="FG200" s="69"/>
      <c r="FH200" s="69"/>
      <c r="FI200" s="69"/>
      <c r="FJ200" s="69"/>
      <c r="FK200" s="69"/>
      <c r="FL200" s="69"/>
      <c r="FM200" s="69"/>
      <c r="FN200" s="69"/>
      <c r="FO200" s="69"/>
      <c r="FP200" s="69"/>
      <c r="FQ200" s="69"/>
      <c r="FR200" s="69"/>
      <c r="FS200" s="69"/>
      <c r="FT200" s="69"/>
      <c r="FU200" s="69"/>
      <c r="FV200" s="69"/>
      <c r="FW200" s="69"/>
      <c r="FX200" s="69"/>
      <c r="FY200" s="69"/>
      <c r="FZ200" s="69"/>
      <c r="GA200" s="69"/>
      <c r="GB200" s="69"/>
      <c r="GC200" s="69"/>
      <c r="GD200" s="69"/>
      <c r="GE200" s="69"/>
      <c r="GF200" s="69"/>
      <c r="GG200" s="69"/>
      <c r="GH200" s="69"/>
      <c r="GI200" s="69"/>
      <c r="GJ200" s="69"/>
      <c r="GK200" s="69"/>
      <c r="GL200" s="69"/>
      <c r="GM200" s="69"/>
      <c r="GN200" s="69"/>
      <c r="GO200" s="69"/>
      <c r="GP200" s="69"/>
      <c r="GQ200" s="69"/>
      <c r="GR200" s="69"/>
      <c r="GS200" s="69"/>
      <c r="GT200" s="69"/>
      <c r="GU200" s="69"/>
      <c r="GV200" s="69"/>
      <c r="GW200" s="69"/>
      <c r="GX200" s="69"/>
      <c r="GY200" s="69"/>
      <c r="GZ200" s="69"/>
      <c r="HA200" s="69"/>
      <c r="HB200" s="69"/>
      <c r="HC200" s="69"/>
      <c r="HD200" s="69"/>
      <c r="HE200" s="69"/>
      <c r="HF200" s="69"/>
      <c r="HG200" s="69"/>
      <c r="HH200" s="69"/>
      <c r="HI200" s="69"/>
      <c r="HJ200" s="69"/>
      <c r="HK200" s="69"/>
      <c r="HL200" s="69"/>
      <c r="HM200" s="69"/>
      <c r="HN200" s="69"/>
      <c r="HO200" s="69"/>
      <c r="HP200" s="69"/>
      <c r="HQ200" s="69"/>
      <c r="HR200" s="69"/>
      <c r="HS200" s="69"/>
      <c r="HT200" s="69"/>
      <c r="HU200" s="69"/>
      <c r="HV200" s="69"/>
      <c r="HW200" s="69"/>
      <c r="HX200" s="69"/>
      <c r="HY200" s="69"/>
      <c r="HZ200" s="69"/>
      <c r="IA200" s="69"/>
      <c r="IB200" s="69"/>
      <c r="IC200" s="69"/>
      <c r="ID200" s="69"/>
      <c r="IE200" s="69"/>
      <c r="IF200" s="69"/>
      <c r="IG200" s="69"/>
      <c r="IH200" s="69"/>
      <c r="II200" s="69"/>
      <c r="IJ200" s="69"/>
      <c r="IK200" s="69"/>
      <c r="IL200" s="69"/>
      <c r="IM200" s="69"/>
      <c r="IN200" s="69"/>
      <c r="IO200" s="69"/>
      <c r="IP200" s="69"/>
      <c r="IQ200" s="69"/>
      <c r="IR200" s="69"/>
    </row>
    <row r="201" spans="1:252">
      <c r="A201" s="90">
        <v>191</v>
      </c>
      <c r="B201" s="91" t="str">
        <f>'[4]ИТОГ!'!$AP198</f>
        <v>Ахметов Марсель</v>
      </c>
      <c r="C201" s="91">
        <f>'[4]ИТОГ!'!$AQ198</f>
        <v>2001</v>
      </c>
      <c r="D201" s="91" t="str">
        <f>'[4]ИТОГ!'!$AT198</f>
        <v>б/р</v>
      </c>
      <c r="E201" s="91" t="str">
        <f>'[4]ИТОГ!'!$AU198</f>
        <v>м</v>
      </c>
      <c r="F201" s="189">
        <f>'[4]ИТОГ!'!$AX198</f>
        <v>45014</v>
      </c>
      <c r="G201" s="91" t="s">
        <v>255</v>
      </c>
      <c r="H201" s="94" t="s">
        <v>28</v>
      </c>
      <c r="I201" s="91" t="str">
        <f>'[4]ИТОГ!'!$AY198</f>
        <v>ОК!</v>
      </c>
      <c r="J201" s="95"/>
      <c r="K201" s="97"/>
      <c r="L201" s="97"/>
      <c r="M201" s="98"/>
      <c r="N201" s="97"/>
      <c r="O201" s="97"/>
      <c r="P201" s="97"/>
      <c r="Q201" s="97"/>
      <c r="R201" s="97" t="s">
        <v>6</v>
      </c>
      <c r="S201" s="97"/>
      <c r="T201" s="99" t="s">
        <v>256</v>
      </c>
      <c r="U201" s="99"/>
      <c r="V201" s="108" t="s">
        <v>256</v>
      </c>
      <c r="W201" s="100"/>
      <c r="X201" s="100"/>
      <c r="Y201" s="100"/>
      <c r="Z201" s="100"/>
      <c r="AA201" s="100"/>
      <c r="AB201" s="116" t="s">
        <v>256</v>
      </c>
      <c r="AC201" s="100"/>
      <c r="AD201" s="100"/>
      <c r="AE201" s="100"/>
      <c r="AF201" s="100"/>
      <c r="AG201" s="94" t="s">
        <v>287</v>
      </c>
      <c r="AH201" s="94"/>
      <c r="AI201" s="102"/>
      <c r="AJ201" s="103" t="s">
        <v>545</v>
      </c>
      <c r="AK201" s="68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/>
      <c r="BO201" s="109"/>
      <c r="BP201" s="109"/>
      <c r="BQ201" s="109"/>
      <c r="BR201" s="109"/>
      <c r="BS201" s="109"/>
      <c r="BT201" s="109"/>
      <c r="BU201" s="109"/>
      <c r="BV201" s="109"/>
      <c r="BW201" s="109"/>
      <c r="BX201" s="109"/>
      <c r="BY201" s="109"/>
      <c r="BZ201" s="109"/>
      <c r="CA201" s="109"/>
      <c r="CB201" s="109"/>
      <c r="CC201" s="109"/>
      <c r="CD201" s="109"/>
      <c r="CE201" s="109"/>
      <c r="CF201" s="109"/>
      <c r="CG201" s="109"/>
      <c r="CH201" s="109"/>
      <c r="CI201" s="109"/>
      <c r="CJ201" s="109"/>
      <c r="CK201" s="109"/>
      <c r="CL201" s="109"/>
      <c r="CM201" s="109"/>
      <c r="CN201" s="109"/>
      <c r="CO201" s="109"/>
      <c r="CP201" s="109"/>
      <c r="CQ201" s="109"/>
      <c r="CR201" s="109"/>
      <c r="CS201" s="109"/>
      <c r="CT201" s="109"/>
      <c r="CU201" s="109"/>
      <c r="CV201" s="109"/>
      <c r="CW201" s="109"/>
      <c r="CX201" s="109"/>
      <c r="CY201" s="109"/>
      <c r="CZ201" s="109"/>
      <c r="DA201" s="109"/>
      <c r="DB201" s="109"/>
      <c r="DC201" s="109"/>
      <c r="DD201" s="109"/>
      <c r="DE201" s="109"/>
      <c r="DF201" s="109"/>
      <c r="DG201" s="109"/>
      <c r="DH201" s="109"/>
      <c r="DI201" s="109"/>
      <c r="DJ201" s="109"/>
      <c r="DK201" s="109"/>
      <c r="DL201" s="109"/>
      <c r="DM201" s="109"/>
      <c r="DN201" s="109"/>
      <c r="DO201" s="109"/>
      <c r="DP201" s="109"/>
      <c r="DQ201" s="109"/>
      <c r="DR201" s="109"/>
      <c r="DS201" s="109"/>
      <c r="DT201" s="109"/>
      <c r="DU201" s="109"/>
      <c r="DV201" s="109"/>
      <c r="DW201" s="109"/>
      <c r="DX201" s="109"/>
      <c r="DY201" s="109"/>
      <c r="DZ201" s="109"/>
      <c r="EA201" s="109"/>
      <c r="EB201" s="109"/>
      <c r="EC201" s="109"/>
      <c r="ED201" s="109"/>
      <c r="EE201" s="109"/>
      <c r="EF201" s="109"/>
      <c r="EG201" s="109"/>
      <c r="EH201" s="109"/>
      <c r="EI201" s="109"/>
      <c r="EJ201" s="109"/>
      <c r="EK201" s="109"/>
      <c r="EL201" s="109"/>
      <c r="EM201" s="109"/>
      <c r="EN201" s="109"/>
      <c r="EO201" s="109"/>
      <c r="EP201" s="109"/>
      <c r="EQ201" s="109"/>
      <c r="ER201" s="109"/>
      <c r="ES201" s="109"/>
      <c r="ET201" s="109"/>
      <c r="EU201" s="109"/>
      <c r="EV201" s="109"/>
      <c r="EW201" s="109"/>
      <c r="EX201" s="109"/>
      <c r="EY201" s="109"/>
      <c r="EZ201" s="109"/>
      <c r="FA201" s="109"/>
      <c r="FB201" s="109"/>
      <c r="FC201" s="109"/>
      <c r="FD201" s="109"/>
      <c r="FE201" s="109"/>
      <c r="FF201" s="109"/>
      <c r="FG201" s="109"/>
      <c r="FH201" s="109"/>
      <c r="FI201" s="109"/>
      <c r="FJ201" s="109"/>
      <c r="FK201" s="109"/>
      <c r="FL201" s="109"/>
      <c r="FM201" s="109"/>
      <c r="FN201" s="109"/>
      <c r="FO201" s="109"/>
      <c r="FP201" s="109"/>
      <c r="FQ201" s="109"/>
      <c r="FR201" s="109"/>
      <c r="FS201" s="109"/>
      <c r="FT201" s="109"/>
      <c r="FU201" s="109"/>
      <c r="FV201" s="109"/>
      <c r="FW201" s="109"/>
      <c r="FX201" s="109"/>
      <c r="FY201" s="109"/>
      <c r="FZ201" s="109"/>
      <c r="GA201" s="109"/>
      <c r="GB201" s="109"/>
      <c r="GC201" s="109"/>
      <c r="GD201" s="109"/>
      <c r="GE201" s="109"/>
      <c r="GF201" s="109"/>
      <c r="GG201" s="109"/>
      <c r="GH201" s="109"/>
      <c r="GI201" s="109"/>
      <c r="GJ201" s="109"/>
      <c r="GK201" s="109"/>
      <c r="GL201" s="109"/>
      <c r="GM201" s="109"/>
      <c r="GN201" s="109"/>
      <c r="GO201" s="109"/>
      <c r="GP201" s="109"/>
      <c r="GQ201" s="109"/>
      <c r="GR201" s="109"/>
      <c r="GS201" s="109"/>
      <c r="GT201" s="109"/>
      <c r="GU201" s="109"/>
      <c r="GV201" s="109"/>
      <c r="GW201" s="109"/>
      <c r="GX201" s="109"/>
      <c r="GY201" s="109"/>
      <c r="GZ201" s="109"/>
      <c r="HA201" s="109"/>
      <c r="HB201" s="109"/>
      <c r="HC201" s="109"/>
      <c r="HD201" s="109"/>
      <c r="HE201" s="109"/>
      <c r="HF201" s="109"/>
      <c r="HG201" s="109"/>
      <c r="HH201" s="109"/>
      <c r="HI201" s="109"/>
      <c r="HJ201" s="109"/>
      <c r="HK201" s="109"/>
      <c r="HL201" s="109"/>
      <c r="HM201" s="109"/>
      <c r="HN201" s="109"/>
      <c r="HO201" s="109"/>
      <c r="HP201" s="109"/>
      <c r="HQ201" s="109"/>
      <c r="HR201" s="109"/>
      <c r="HS201" s="109"/>
      <c r="HT201" s="109"/>
      <c r="HU201" s="109"/>
      <c r="HV201" s="109"/>
      <c r="HW201" s="109"/>
      <c r="HX201" s="109"/>
      <c r="HY201" s="109"/>
      <c r="HZ201" s="109"/>
      <c r="IA201" s="109"/>
      <c r="IB201" s="109"/>
      <c r="IC201" s="109"/>
      <c r="ID201" s="109"/>
      <c r="IE201" s="109"/>
      <c r="IF201" s="109"/>
      <c r="IG201" s="109"/>
      <c r="IH201" s="109"/>
      <c r="II201" s="109"/>
      <c r="IJ201" s="109"/>
      <c r="IK201" s="109"/>
      <c r="IL201" s="109"/>
      <c r="IM201" s="109"/>
      <c r="IN201" s="109"/>
      <c r="IO201" s="109"/>
      <c r="IP201" s="109"/>
      <c r="IQ201" s="109"/>
      <c r="IR201" s="109"/>
    </row>
    <row r="202" spans="1:252">
      <c r="A202" s="90">
        <v>192</v>
      </c>
      <c r="B202" s="91" t="str">
        <f>'[4]ИТОГ!'!$AP199</f>
        <v>Ахметова Алина</v>
      </c>
      <c r="C202" s="91">
        <f>'[4]ИТОГ!'!$AQ199</f>
        <v>2002</v>
      </c>
      <c r="D202" s="91">
        <f>'[4]ИТОГ!'!$AT199</f>
        <v>3</v>
      </c>
      <c r="E202" s="91" t="str">
        <f>'[4]ИТОГ!'!$AU199</f>
        <v>ж</v>
      </c>
      <c r="F202" s="189">
        <f>'[4]ИТОГ!'!$AX199</f>
        <v>45478</v>
      </c>
      <c r="G202" s="91" t="s">
        <v>255</v>
      </c>
      <c r="H202" s="94" t="s">
        <v>28</v>
      </c>
      <c r="I202" s="91" t="str">
        <f>'[4]ИТОГ!'!$AY199</f>
        <v>ОК!</v>
      </c>
      <c r="J202" s="95"/>
      <c r="K202" s="99"/>
      <c r="L202" s="97"/>
      <c r="M202" s="98"/>
      <c r="N202" s="99"/>
      <c r="O202" s="97" t="s">
        <v>256</v>
      </c>
      <c r="P202" s="97"/>
      <c r="Q202" s="97" t="s">
        <v>256</v>
      </c>
      <c r="R202" s="100" t="s">
        <v>11</v>
      </c>
      <c r="S202" s="125" t="s">
        <v>13</v>
      </c>
      <c r="T202" s="99"/>
      <c r="U202" s="99"/>
      <c r="V202" s="100" t="s">
        <v>11</v>
      </c>
      <c r="W202" s="108" t="s">
        <v>9</v>
      </c>
      <c r="X202" s="110" t="s">
        <v>9</v>
      </c>
      <c r="Y202" s="108"/>
      <c r="Z202" s="100"/>
      <c r="AA202" s="100"/>
      <c r="AB202" s="122" t="s">
        <v>9</v>
      </c>
      <c r="AC202" s="122" t="s">
        <v>9</v>
      </c>
      <c r="AD202" s="122"/>
      <c r="AE202" s="122"/>
      <c r="AF202" s="116" t="s">
        <v>256</v>
      </c>
      <c r="AG202" s="94" t="s">
        <v>287</v>
      </c>
      <c r="AH202" s="101" t="s">
        <v>441</v>
      </c>
      <c r="AI202" s="102"/>
      <c r="AJ202" s="103" t="s">
        <v>546</v>
      </c>
      <c r="AK202" s="68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/>
      <c r="BO202" s="109"/>
      <c r="BP202" s="109"/>
      <c r="BQ202" s="109"/>
      <c r="BR202" s="109"/>
      <c r="BS202" s="109"/>
      <c r="BT202" s="109"/>
      <c r="BU202" s="109"/>
      <c r="BV202" s="109"/>
      <c r="BW202" s="109"/>
      <c r="BX202" s="109"/>
      <c r="BY202" s="109"/>
      <c r="BZ202" s="109"/>
      <c r="CA202" s="109"/>
      <c r="CB202" s="109"/>
      <c r="CC202" s="109"/>
      <c r="CD202" s="109"/>
      <c r="CE202" s="109"/>
      <c r="CF202" s="109"/>
      <c r="CG202" s="109"/>
      <c r="CH202" s="109"/>
      <c r="CI202" s="109"/>
      <c r="CJ202" s="109"/>
      <c r="CK202" s="109"/>
      <c r="CL202" s="109"/>
      <c r="CM202" s="109"/>
      <c r="CN202" s="109"/>
      <c r="CO202" s="109"/>
      <c r="CP202" s="109"/>
      <c r="CQ202" s="109"/>
      <c r="CR202" s="109"/>
      <c r="CS202" s="109"/>
      <c r="CT202" s="109"/>
      <c r="CU202" s="109"/>
      <c r="CV202" s="109"/>
      <c r="CW202" s="109"/>
      <c r="CX202" s="109"/>
      <c r="CY202" s="109"/>
      <c r="CZ202" s="109"/>
      <c r="DA202" s="109"/>
      <c r="DB202" s="109"/>
      <c r="DC202" s="109"/>
      <c r="DD202" s="109"/>
      <c r="DE202" s="109"/>
      <c r="DF202" s="109"/>
      <c r="DG202" s="109"/>
      <c r="DH202" s="109"/>
      <c r="DI202" s="109"/>
      <c r="DJ202" s="109"/>
      <c r="DK202" s="109"/>
      <c r="DL202" s="109"/>
      <c r="DM202" s="109"/>
      <c r="DN202" s="109"/>
      <c r="DO202" s="109"/>
      <c r="DP202" s="109"/>
      <c r="DQ202" s="109"/>
      <c r="DR202" s="109"/>
      <c r="DS202" s="109"/>
      <c r="DT202" s="109"/>
      <c r="DU202" s="109"/>
      <c r="DV202" s="109"/>
      <c r="DW202" s="109"/>
      <c r="DX202" s="109"/>
      <c r="DY202" s="109"/>
      <c r="DZ202" s="109"/>
      <c r="EA202" s="109"/>
      <c r="EB202" s="109"/>
      <c r="EC202" s="109"/>
      <c r="ED202" s="109"/>
      <c r="EE202" s="109"/>
      <c r="EF202" s="109"/>
      <c r="EG202" s="109"/>
      <c r="EH202" s="109"/>
      <c r="EI202" s="109"/>
      <c r="EJ202" s="109"/>
      <c r="EK202" s="109"/>
      <c r="EL202" s="109"/>
      <c r="EM202" s="109"/>
      <c r="EN202" s="109"/>
      <c r="EO202" s="109"/>
      <c r="EP202" s="109"/>
      <c r="EQ202" s="109"/>
      <c r="ER202" s="109"/>
      <c r="ES202" s="109"/>
      <c r="ET202" s="109"/>
      <c r="EU202" s="109"/>
      <c r="EV202" s="109"/>
      <c r="EW202" s="109"/>
      <c r="EX202" s="109"/>
      <c r="EY202" s="109"/>
      <c r="EZ202" s="109"/>
      <c r="FA202" s="109"/>
      <c r="FB202" s="109"/>
      <c r="FC202" s="109"/>
      <c r="FD202" s="109"/>
      <c r="FE202" s="109"/>
      <c r="FF202" s="109"/>
      <c r="FG202" s="109"/>
      <c r="FH202" s="109"/>
      <c r="FI202" s="109"/>
      <c r="FJ202" s="109"/>
      <c r="FK202" s="109"/>
      <c r="FL202" s="109"/>
      <c r="FM202" s="109"/>
      <c r="FN202" s="109"/>
      <c r="FO202" s="109"/>
      <c r="FP202" s="109"/>
      <c r="FQ202" s="109"/>
      <c r="FR202" s="109"/>
      <c r="FS202" s="109"/>
      <c r="FT202" s="109"/>
      <c r="FU202" s="109"/>
      <c r="FV202" s="109"/>
      <c r="FW202" s="109"/>
      <c r="FX202" s="109"/>
      <c r="FY202" s="109"/>
      <c r="FZ202" s="109"/>
      <c r="GA202" s="109"/>
      <c r="GB202" s="109"/>
      <c r="GC202" s="109"/>
      <c r="GD202" s="109"/>
      <c r="GE202" s="109"/>
      <c r="GF202" s="109"/>
      <c r="GG202" s="109"/>
      <c r="GH202" s="109"/>
      <c r="GI202" s="109"/>
      <c r="GJ202" s="109"/>
      <c r="GK202" s="109"/>
      <c r="GL202" s="109"/>
      <c r="GM202" s="109"/>
      <c r="GN202" s="109"/>
      <c r="GO202" s="109"/>
      <c r="GP202" s="109"/>
      <c r="GQ202" s="109"/>
      <c r="GR202" s="109"/>
      <c r="GS202" s="109"/>
      <c r="GT202" s="109"/>
      <c r="GU202" s="109"/>
      <c r="GV202" s="109"/>
      <c r="GW202" s="109"/>
      <c r="GX202" s="109"/>
      <c r="GY202" s="109"/>
      <c r="GZ202" s="109"/>
      <c r="HA202" s="109"/>
      <c r="HB202" s="109"/>
      <c r="HC202" s="109"/>
      <c r="HD202" s="109"/>
      <c r="HE202" s="109"/>
      <c r="HF202" s="109"/>
      <c r="HG202" s="109"/>
      <c r="HH202" s="109"/>
      <c r="HI202" s="109"/>
      <c r="HJ202" s="109"/>
      <c r="HK202" s="109"/>
      <c r="HL202" s="109"/>
      <c r="HM202" s="109"/>
      <c r="HN202" s="109"/>
      <c r="HO202" s="109"/>
      <c r="HP202" s="109"/>
      <c r="HQ202" s="109"/>
      <c r="HR202" s="109"/>
      <c r="HS202" s="109"/>
      <c r="HT202" s="109"/>
      <c r="HU202" s="109"/>
      <c r="HV202" s="109"/>
      <c r="HW202" s="109"/>
      <c r="HX202" s="109"/>
      <c r="HY202" s="109"/>
      <c r="HZ202" s="109"/>
      <c r="IA202" s="109"/>
      <c r="IB202" s="109"/>
      <c r="IC202" s="109"/>
      <c r="ID202" s="109"/>
      <c r="IE202" s="109"/>
      <c r="IF202" s="109"/>
      <c r="IG202" s="109"/>
      <c r="IH202" s="109"/>
      <c r="II202" s="109"/>
      <c r="IJ202" s="109"/>
      <c r="IK202" s="109"/>
      <c r="IL202" s="109"/>
      <c r="IM202" s="109"/>
      <c r="IN202" s="109"/>
      <c r="IO202" s="109"/>
      <c r="IP202" s="109"/>
      <c r="IQ202" s="109"/>
      <c r="IR202" s="109"/>
    </row>
    <row r="203" spans="1:252">
      <c r="A203" s="90">
        <v>193</v>
      </c>
      <c r="B203" s="91" t="str">
        <f>'[4]ИТОГ!'!$AP200</f>
        <v>Ахтырцева Христина</v>
      </c>
      <c r="C203" s="91">
        <f>'[4]ИТОГ!'!$AQ200</f>
        <v>0</v>
      </c>
      <c r="D203" s="91">
        <f>'[4]ИТОГ!'!$AT200</f>
        <v>3</v>
      </c>
      <c r="E203" s="91" t="str">
        <f>'[4]ИТОГ!'!$AU200</f>
        <v>ж</v>
      </c>
      <c r="F203" s="189">
        <f>'[4]ИТОГ!'!$AX200</f>
        <v>45431</v>
      </c>
      <c r="G203" s="91" t="s">
        <v>255</v>
      </c>
      <c r="H203" s="94" t="s">
        <v>28</v>
      </c>
      <c r="I203" s="91" t="str">
        <f>'[4]ИТОГ!'!$AY200</f>
        <v>НАДО!!!</v>
      </c>
      <c r="J203" s="95"/>
      <c r="K203" s="96"/>
      <c r="L203" s="97"/>
      <c r="M203" s="98"/>
      <c r="N203" s="96"/>
      <c r="O203" s="97"/>
      <c r="P203" s="97"/>
      <c r="Q203" s="97"/>
      <c r="R203" s="97"/>
      <c r="S203" s="97"/>
      <c r="T203" s="99"/>
      <c r="U203" s="99"/>
      <c r="V203" s="97"/>
      <c r="W203" s="100"/>
      <c r="X203" s="100"/>
      <c r="Y203" s="100"/>
      <c r="Z203" s="100"/>
      <c r="AA203" s="100" t="s">
        <v>256</v>
      </c>
      <c r="AB203" s="100"/>
      <c r="AC203" s="100"/>
      <c r="AD203" s="100"/>
      <c r="AE203" s="100" t="s">
        <v>11</v>
      </c>
      <c r="AF203" s="100"/>
      <c r="AG203" s="111" t="s">
        <v>361</v>
      </c>
      <c r="AH203" s="101"/>
      <c r="AI203" s="102"/>
      <c r="AJ203" s="103" t="s">
        <v>547</v>
      </c>
      <c r="AK203" s="68"/>
      <c r="AL203" s="69"/>
      <c r="AM203" s="69"/>
      <c r="AN203" s="109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109"/>
      <c r="BE203" s="109"/>
      <c r="BF203" s="109"/>
      <c r="BG203" s="109"/>
      <c r="BH203" s="109"/>
      <c r="BI203" s="109"/>
      <c r="BJ203" s="109"/>
      <c r="BK203" s="109"/>
      <c r="BL203" s="109"/>
      <c r="BM203" s="109"/>
      <c r="BN203" s="109"/>
      <c r="BO203" s="109"/>
      <c r="BP203" s="109"/>
      <c r="BQ203" s="109"/>
      <c r="BR203" s="109"/>
      <c r="BS203" s="109"/>
      <c r="BT203" s="109"/>
      <c r="BU203" s="109"/>
      <c r="BV203" s="109"/>
      <c r="BW203" s="109"/>
      <c r="BX203" s="109"/>
      <c r="BY203" s="109"/>
      <c r="BZ203" s="109"/>
      <c r="CA203" s="109"/>
      <c r="CB203" s="109"/>
      <c r="CC203" s="109"/>
      <c r="CD203" s="109"/>
      <c r="CE203" s="109"/>
      <c r="CF203" s="109"/>
      <c r="CG203" s="109"/>
      <c r="CH203" s="109"/>
      <c r="CI203" s="109"/>
      <c r="CJ203" s="109"/>
      <c r="CK203" s="109"/>
      <c r="CL203" s="109"/>
      <c r="CM203" s="109"/>
      <c r="CN203" s="109"/>
      <c r="CO203" s="109"/>
      <c r="CP203" s="109"/>
      <c r="CQ203" s="109"/>
      <c r="CR203" s="109"/>
      <c r="CS203" s="109"/>
      <c r="CT203" s="109"/>
      <c r="CU203" s="109"/>
      <c r="CV203" s="109"/>
      <c r="CW203" s="109"/>
      <c r="CX203" s="109"/>
      <c r="CY203" s="109"/>
      <c r="CZ203" s="109"/>
      <c r="DA203" s="109"/>
      <c r="DB203" s="109"/>
      <c r="DC203" s="109"/>
      <c r="DD203" s="109"/>
      <c r="DE203" s="109"/>
      <c r="DF203" s="109"/>
      <c r="DG203" s="109"/>
      <c r="DH203" s="109"/>
      <c r="DI203" s="109"/>
      <c r="DJ203" s="109"/>
      <c r="DK203" s="109"/>
      <c r="DL203" s="109"/>
      <c r="DM203" s="109"/>
      <c r="DN203" s="109"/>
      <c r="DO203" s="109"/>
      <c r="DP203" s="109"/>
      <c r="DQ203" s="109"/>
      <c r="DR203" s="109"/>
      <c r="DS203" s="109"/>
      <c r="DT203" s="109"/>
      <c r="DU203" s="109"/>
      <c r="DV203" s="109"/>
      <c r="DW203" s="109"/>
      <c r="DX203" s="109"/>
      <c r="DY203" s="109"/>
      <c r="DZ203" s="109"/>
      <c r="EA203" s="109"/>
      <c r="EB203" s="109"/>
      <c r="EC203" s="109"/>
      <c r="ED203" s="109"/>
      <c r="EE203" s="109"/>
      <c r="EF203" s="109"/>
      <c r="EG203" s="109"/>
      <c r="EH203" s="109"/>
      <c r="EI203" s="109"/>
      <c r="EJ203" s="109"/>
      <c r="EK203" s="109"/>
      <c r="EL203" s="109"/>
      <c r="EM203" s="109"/>
      <c r="EN203" s="109"/>
      <c r="EO203" s="109"/>
      <c r="EP203" s="109"/>
      <c r="EQ203" s="109"/>
      <c r="ER203" s="109"/>
      <c r="ES203" s="109"/>
      <c r="ET203" s="109"/>
      <c r="EU203" s="109"/>
      <c r="EV203" s="109"/>
      <c r="EW203" s="109"/>
      <c r="EX203" s="109"/>
      <c r="EY203" s="109"/>
      <c r="EZ203" s="109"/>
      <c r="FA203" s="109"/>
      <c r="FB203" s="109"/>
      <c r="FC203" s="109"/>
      <c r="FD203" s="109"/>
      <c r="FE203" s="109"/>
      <c r="FF203" s="109"/>
      <c r="FG203" s="109"/>
      <c r="FH203" s="109"/>
      <c r="FI203" s="109"/>
      <c r="FJ203" s="109"/>
      <c r="FK203" s="109"/>
      <c r="FL203" s="109"/>
      <c r="FM203" s="109"/>
      <c r="FN203" s="109"/>
      <c r="FO203" s="109"/>
      <c r="FP203" s="109"/>
      <c r="FQ203" s="109"/>
      <c r="FR203" s="109"/>
      <c r="FS203" s="109"/>
      <c r="FT203" s="109"/>
      <c r="FU203" s="109"/>
      <c r="FV203" s="109"/>
      <c r="FW203" s="109"/>
      <c r="FX203" s="109"/>
      <c r="FY203" s="109"/>
      <c r="FZ203" s="109"/>
      <c r="GA203" s="109"/>
      <c r="GB203" s="109"/>
      <c r="GC203" s="109"/>
      <c r="GD203" s="109"/>
      <c r="GE203" s="109"/>
      <c r="GF203" s="109"/>
      <c r="GG203" s="109"/>
      <c r="GH203" s="109"/>
      <c r="GI203" s="109"/>
      <c r="GJ203" s="109"/>
      <c r="GK203" s="109"/>
      <c r="GL203" s="109"/>
      <c r="GM203" s="109"/>
      <c r="GN203" s="109"/>
      <c r="GO203" s="109"/>
      <c r="GP203" s="109"/>
      <c r="GQ203" s="109"/>
      <c r="GR203" s="109"/>
      <c r="GS203" s="109"/>
      <c r="GT203" s="109"/>
      <c r="GU203" s="109"/>
      <c r="GV203" s="109"/>
      <c r="GW203" s="109"/>
      <c r="GX203" s="109"/>
      <c r="GY203" s="109"/>
      <c r="GZ203" s="109"/>
      <c r="HA203" s="109"/>
      <c r="HB203" s="109"/>
      <c r="HC203" s="109"/>
      <c r="HD203" s="109"/>
      <c r="HE203" s="109"/>
      <c r="HF203" s="109"/>
      <c r="HG203" s="109"/>
      <c r="HH203" s="109"/>
      <c r="HI203" s="109"/>
      <c r="HJ203" s="109"/>
      <c r="HK203" s="109"/>
      <c r="HL203" s="109"/>
      <c r="HM203" s="109"/>
      <c r="HN203" s="109"/>
      <c r="HO203" s="109"/>
      <c r="HP203" s="109"/>
      <c r="HQ203" s="109"/>
      <c r="HR203" s="109"/>
      <c r="HS203" s="109"/>
      <c r="HT203" s="109"/>
      <c r="HU203" s="109"/>
      <c r="HV203" s="109"/>
      <c r="HW203" s="109"/>
      <c r="HX203" s="109"/>
      <c r="HY203" s="109"/>
      <c r="HZ203" s="109"/>
      <c r="IA203" s="109"/>
      <c r="IB203" s="109"/>
      <c r="IC203" s="109"/>
      <c r="ID203" s="109"/>
      <c r="IE203" s="109"/>
      <c r="IF203" s="109"/>
      <c r="IG203" s="109"/>
      <c r="IH203" s="109"/>
      <c r="II203" s="109"/>
      <c r="IJ203" s="109"/>
      <c r="IK203" s="109"/>
      <c r="IL203" s="109"/>
      <c r="IM203" s="109"/>
      <c r="IN203" s="109"/>
      <c r="IO203" s="109"/>
      <c r="IP203" s="109"/>
      <c r="IQ203" s="109"/>
      <c r="IR203" s="109"/>
    </row>
    <row r="204" spans="1:252">
      <c r="A204" s="90">
        <v>194</v>
      </c>
      <c r="B204" s="91" t="str">
        <f>'[4]ИТОГ!'!$AP201</f>
        <v>Аширов Мурад</v>
      </c>
      <c r="C204" s="91">
        <f>'[4]ИТОГ!'!$AQ201</f>
        <v>1997</v>
      </c>
      <c r="D204" s="91" t="str">
        <f>'[4]ИТОГ!'!$AT201</f>
        <v>б/р</v>
      </c>
      <c r="E204" s="91" t="str">
        <f>'[4]ИТОГ!'!$AU201</f>
        <v>м</v>
      </c>
      <c r="F204" s="189">
        <f>'[4]ИТОГ!'!$AX201</f>
        <v>44269</v>
      </c>
      <c r="G204" s="91" t="s">
        <v>255</v>
      </c>
      <c r="H204" s="94" t="s">
        <v>28</v>
      </c>
      <c r="I204" s="91" t="str">
        <f>'[4]ИТОГ!'!$AY201</f>
        <v>ОК!</v>
      </c>
      <c r="J204" s="95"/>
      <c r="K204" s="113"/>
      <c r="L204" s="97"/>
      <c r="M204" s="114"/>
      <c r="N204" s="113"/>
      <c r="O204" s="97"/>
      <c r="P204" s="97"/>
      <c r="Q204" s="97"/>
      <c r="R204" s="100" t="s">
        <v>11</v>
      </c>
      <c r="S204" s="115"/>
      <c r="T204" s="113"/>
      <c r="U204" s="99"/>
      <c r="V204" s="115"/>
      <c r="W204" s="100"/>
      <c r="X204" s="100"/>
      <c r="Y204" s="100"/>
      <c r="Z204" s="100"/>
      <c r="AA204" s="100"/>
      <c r="AB204" s="100" t="s">
        <v>256</v>
      </c>
      <c r="AC204" s="100"/>
      <c r="AD204" s="100"/>
      <c r="AE204" s="100"/>
      <c r="AF204" s="100"/>
      <c r="AG204" s="94"/>
      <c r="AH204" s="101"/>
      <c r="AI204" s="102"/>
      <c r="AJ204" s="103" t="s">
        <v>548</v>
      </c>
      <c r="AK204" s="68"/>
      <c r="AL204" s="109"/>
      <c r="AM204" s="109"/>
    </row>
    <row r="205" spans="1:252">
      <c r="A205" s="90">
        <v>195</v>
      </c>
      <c r="B205" s="91" t="str">
        <f>'[4]ИТОГ!'!$AP202</f>
        <v>Ашык Тимур</v>
      </c>
      <c r="C205" s="91">
        <f>'[4]ИТОГ!'!$AQ202</f>
        <v>2009</v>
      </c>
      <c r="D205" s="91" t="str">
        <f>'[4]ИТОГ!'!$AT202</f>
        <v>б/р</v>
      </c>
      <c r="E205" s="91" t="str">
        <f>'[4]ИТОГ!'!$AU202</f>
        <v>м</v>
      </c>
      <c r="F205" s="189">
        <f>'[4]ИТОГ!'!$AX202</f>
        <v>0</v>
      </c>
      <c r="G205" s="91" t="s">
        <v>255</v>
      </c>
      <c r="H205" s="94" t="s">
        <v>28</v>
      </c>
      <c r="I205" s="91" t="str">
        <f>'[4]ИТОГ!'!$AY202</f>
        <v>ОК!</v>
      </c>
      <c r="J205" s="95"/>
      <c r="K205" s="104"/>
      <c r="L205" s="97"/>
      <c r="M205" s="105"/>
      <c r="N205" s="104"/>
      <c r="O205" s="97"/>
      <c r="P205" s="97"/>
      <c r="Q205" s="97"/>
      <c r="R205" s="104"/>
      <c r="S205" s="104"/>
      <c r="T205" s="106"/>
      <c r="U205" s="99"/>
      <c r="V205" s="104"/>
      <c r="W205" s="100"/>
      <c r="X205" s="100"/>
      <c r="Y205" s="100"/>
      <c r="Z205" s="100"/>
      <c r="AA205" s="100"/>
      <c r="AB205" s="100" t="s">
        <v>256</v>
      </c>
      <c r="AC205" s="100"/>
      <c r="AD205" s="100"/>
      <c r="AE205" s="100" t="s">
        <v>11</v>
      </c>
      <c r="AF205" s="100"/>
      <c r="AG205" s="94"/>
      <c r="AH205" s="101" t="s">
        <v>382</v>
      </c>
      <c r="AI205" s="102"/>
      <c r="AJ205" s="103" t="s">
        <v>549</v>
      </c>
      <c r="AK205" s="68"/>
      <c r="AL205" s="109"/>
      <c r="AM205" s="109"/>
    </row>
    <row r="206" spans="1:252" s="109" customFormat="1">
      <c r="A206" s="90">
        <v>196</v>
      </c>
      <c r="B206" s="91" t="str">
        <f>'[4]ИТОГ!'!$AP203</f>
        <v>Бабакова Софья</v>
      </c>
      <c r="C206" s="91">
        <f>'[4]ИТОГ!'!$AQ203</f>
        <v>2006</v>
      </c>
      <c r="D206" s="91" t="str">
        <f>'[4]ИТОГ!'!$AT203</f>
        <v>б/р</v>
      </c>
      <c r="E206" s="91" t="str">
        <f>'[4]ИТОГ!'!$AU203</f>
        <v>ж</v>
      </c>
      <c r="F206" s="189">
        <f>'[4]ИТОГ!'!$AX203</f>
        <v>0</v>
      </c>
      <c r="G206" s="91" t="s">
        <v>255</v>
      </c>
      <c r="H206" s="94" t="s">
        <v>28</v>
      </c>
      <c r="I206" s="91" t="str">
        <f>'[4]ИТОГ!'!$AY203</f>
        <v>НАДО!!!</v>
      </c>
      <c r="J206" s="95"/>
      <c r="K206" s="113"/>
      <c r="L206" s="97"/>
      <c r="M206" s="114"/>
      <c r="N206" s="113"/>
      <c r="O206" s="97"/>
      <c r="P206" s="97" t="s">
        <v>284</v>
      </c>
      <c r="Q206" s="97"/>
      <c r="R206" s="100" t="s">
        <v>11</v>
      </c>
      <c r="S206" s="113"/>
      <c r="T206" s="113"/>
      <c r="U206" s="99"/>
      <c r="V206" s="115"/>
      <c r="W206" s="108"/>
      <c r="X206" s="100" t="s">
        <v>256</v>
      </c>
      <c r="Y206" s="108"/>
      <c r="Z206" s="100"/>
      <c r="AA206" s="100" t="s">
        <v>256</v>
      </c>
      <c r="AB206" s="100" t="s">
        <v>9</v>
      </c>
      <c r="AC206" s="100"/>
      <c r="AD206" s="100"/>
      <c r="AE206" s="100"/>
      <c r="AF206" s="100"/>
      <c r="AG206" s="111" t="s">
        <v>444</v>
      </c>
      <c r="AH206" s="101" t="s">
        <v>322</v>
      </c>
      <c r="AI206" s="100"/>
      <c r="AJ206" s="103" t="s">
        <v>550</v>
      </c>
      <c r="AK206" s="68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</row>
    <row r="207" spans="1:252" s="109" customFormat="1">
      <c r="A207" s="90">
        <v>197</v>
      </c>
      <c r="B207" s="91" t="str">
        <f>'[4]ИТОГ!'!$AP204</f>
        <v xml:space="preserve">Бабенко Евгения </v>
      </c>
      <c r="C207" s="91">
        <f>'[4]ИТОГ!'!$AQ204</f>
        <v>0</v>
      </c>
      <c r="D207" s="91" t="str">
        <f>'[4]ИТОГ!'!$AT204</f>
        <v>б/р</v>
      </c>
      <c r="E207" s="91" t="str">
        <f>'[4]ИТОГ!'!$AU204</f>
        <v>ж</v>
      </c>
      <c r="F207" s="189">
        <f>'[4]ИТОГ!'!$AX204</f>
        <v>44708</v>
      </c>
      <c r="G207" s="91" t="s">
        <v>255</v>
      </c>
      <c r="H207" s="94" t="s">
        <v>28</v>
      </c>
      <c r="I207" s="91" t="str">
        <f>'[4]ИТОГ!'!$AY204</f>
        <v>НАДО!!!</v>
      </c>
      <c r="J207" s="95"/>
      <c r="K207" s="113"/>
      <c r="L207" s="97"/>
      <c r="M207" s="114"/>
      <c r="N207" s="113"/>
      <c r="O207" s="97"/>
      <c r="P207" s="97"/>
      <c r="Q207" s="97"/>
      <c r="R207" s="100" t="s">
        <v>256</v>
      </c>
      <c r="S207" s="113"/>
      <c r="T207" s="113"/>
      <c r="U207" s="99"/>
      <c r="V207" s="115"/>
      <c r="W207" s="108"/>
      <c r="X207" s="100"/>
      <c r="Y207" s="108"/>
      <c r="Z207" s="100"/>
      <c r="AA207" s="100"/>
      <c r="AB207" s="100"/>
      <c r="AC207" s="100"/>
      <c r="AD207" s="100"/>
      <c r="AE207" s="100"/>
      <c r="AF207" s="100"/>
      <c r="AG207" s="111"/>
      <c r="AH207" s="101"/>
      <c r="AI207" s="116"/>
      <c r="AJ207" s="103" t="s">
        <v>551</v>
      </c>
      <c r="AK207" s="68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  <c r="IG207" s="9"/>
      <c r="IH207" s="9"/>
      <c r="II207" s="9"/>
      <c r="IJ207" s="9"/>
      <c r="IK207" s="9"/>
      <c r="IL207" s="9"/>
      <c r="IM207" s="9"/>
      <c r="IN207" s="9"/>
      <c r="IO207" s="9"/>
      <c r="IP207" s="9"/>
      <c r="IQ207" s="9"/>
      <c r="IR207" s="9"/>
    </row>
    <row r="208" spans="1:252" s="68" customFormat="1">
      <c r="A208" s="90">
        <v>198</v>
      </c>
      <c r="B208" s="91" t="str">
        <f>'[4]ИТОГ!'!$AP205</f>
        <v>Бабич Дмитрий</v>
      </c>
      <c r="C208" s="91">
        <f>'[4]ИТОГ!'!$AQ205</f>
        <v>0</v>
      </c>
      <c r="D208" s="91" t="str">
        <f>'[4]ИТОГ!'!$AT205</f>
        <v>б/р</v>
      </c>
      <c r="E208" s="91" t="str">
        <f>'[4]ИТОГ!'!$AU205</f>
        <v>м</v>
      </c>
      <c r="F208" s="189">
        <f>'[4]ИТОГ!'!$AX205</f>
        <v>42246</v>
      </c>
      <c r="G208" s="91" t="s">
        <v>255</v>
      </c>
      <c r="H208" s="94" t="s">
        <v>28</v>
      </c>
      <c r="I208" s="91" t="str">
        <f>'[4]ИТОГ!'!$AY205</f>
        <v>НАДО!!!</v>
      </c>
      <c r="J208" s="95"/>
      <c r="K208" s="104"/>
      <c r="L208" s="97" t="s">
        <v>17</v>
      </c>
      <c r="M208" s="105"/>
      <c r="N208" s="104"/>
      <c r="O208" s="97" t="s">
        <v>15</v>
      </c>
      <c r="P208" s="97" t="s">
        <v>17</v>
      </c>
      <c r="Q208" s="97" t="s">
        <v>15</v>
      </c>
      <c r="R208" s="104" t="s">
        <v>17</v>
      </c>
      <c r="S208" s="104"/>
      <c r="T208" s="106" t="s">
        <v>256</v>
      </c>
      <c r="U208" s="99" t="s">
        <v>15</v>
      </c>
      <c r="V208" s="104" t="s">
        <v>256</v>
      </c>
      <c r="W208" s="100" t="s">
        <v>256</v>
      </c>
      <c r="X208" s="100" t="s">
        <v>17</v>
      </c>
      <c r="Y208" s="100"/>
      <c r="Z208" s="100" t="s">
        <v>17</v>
      </c>
      <c r="AA208" s="100"/>
      <c r="AB208" s="100" t="s">
        <v>17</v>
      </c>
      <c r="AC208" s="100"/>
      <c r="AD208" s="100"/>
      <c r="AE208" s="100" t="s">
        <v>15</v>
      </c>
      <c r="AF208" s="100" t="s">
        <v>256</v>
      </c>
      <c r="AG208" s="94" t="s">
        <v>325</v>
      </c>
      <c r="AH208" s="101"/>
      <c r="AI208" s="116"/>
      <c r="AJ208" s="103" t="s">
        <v>552</v>
      </c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  <c r="II208" s="9"/>
      <c r="IJ208" s="9"/>
      <c r="IK208" s="9"/>
      <c r="IL208" s="9"/>
      <c r="IM208" s="9"/>
      <c r="IN208" s="9"/>
      <c r="IO208" s="9"/>
      <c r="IP208" s="9"/>
      <c r="IQ208" s="9"/>
      <c r="IR208" s="9"/>
    </row>
    <row r="209" spans="1:252" s="68" customFormat="1">
      <c r="A209" s="90">
        <v>199</v>
      </c>
      <c r="B209" s="91" t="str">
        <f>'[4]ИТОГ!'!$AP206</f>
        <v>Бабичев Александр</v>
      </c>
      <c r="C209" s="91">
        <f>'[4]ИТОГ!'!$AQ206</f>
        <v>2006</v>
      </c>
      <c r="D209" s="91" t="str">
        <f>'[4]ИТОГ!'!$AT206</f>
        <v>1ю</v>
      </c>
      <c r="E209" s="91" t="str">
        <f>'[4]ИТОГ!'!$AU206</f>
        <v>м</v>
      </c>
      <c r="F209" s="189">
        <f>'[4]ИТОГ!'!$AX206</f>
        <v>45954</v>
      </c>
      <c r="G209" s="91" t="s">
        <v>255</v>
      </c>
      <c r="H209" s="94" t="s">
        <v>28</v>
      </c>
      <c r="I209" s="91" t="str">
        <f>'[4]ИТОГ!'!$AY206</f>
        <v>ОК!</v>
      </c>
      <c r="J209" s="95"/>
      <c r="K209" s="104"/>
      <c r="L209" s="97" t="s">
        <v>17</v>
      </c>
      <c r="M209" s="105"/>
      <c r="N209" s="104"/>
      <c r="O209" s="97" t="s">
        <v>15</v>
      </c>
      <c r="P209" s="97" t="s">
        <v>17</v>
      </c>
      <c r="Q209" s="97" t="s">
        <v>15</v>
      </c>
      <c r="R209" s="104" t="s">
        <v>17</v>
      </c>
      <c r="S209" s="104"/>
      <c r="T209" s="106" t="s">
        <v>256</v>
      </c>
      <c r="U209" s="99" t="s">
        <v>15</v>
      </c>
      <c r="V209" s="104" t="s">
        <v>256</v>
      </c>
      <c r="W209" s="100" t="s">
        <v>256</v>
      </c>
      <c r="X209" s="100" t="s">
        <v>17</v>
      </c>
      <c r="Y209" s="100"/>
      <c r="Z209" s="100" t="s">
        <v>17</v>
      </c>
      <c r="AA209" s="100"/>
      <c r="AB209" s="100" t="s">
        <v>17</v>
      </c>
      <c r="AC209" s="100"/>
      <c r="AD209" s="100" t="s">
        <v>15</v>
      </c>
      <c r="AE209" s="100" t="s">
        <v>11</v>
      </c>
      <c r="AF209" s="100" t="s">
        <v>15</v>
      </c>
      <c r="AG209" s="94" t="s">
        <v>325</v>
      </c>
      <c r="AH209" s="101"/>
      <c r="AI209" s="116"/>
      <c r="AJ209" s="103" t="s">
        <v>553</v>
      </c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  <c r="II209" s="9"/>
      <c r="IJ209" s="9"/>
      <c r="IK209" s="9"/>
      <c r="IL209" s="9"/>
      <c r="IM209" s="9"/>
      <c r="IN209" s="9"/>
      <c r="IO209" s="9"/>
      <c r="IP209" s="9"/>
      <c r="IQ209" s="9"/>
      <c r="IR209" s="9"/>
    </row>
    <row r="210" spans="1:252" s="68" customFormat="1">
      <c r="A210" s="90">
        <v>200</v>
      </c>
      <c r="B210" s="91" t="str">
        <f>'[4]ИТОГ!'!$AP207</f>
        <v>Бабичев Артём</v>
      </c>
      <c r="C210" s="91">
        <f>'[4]ИТОГ!'!$AQ207</f>
        <v>2006</v>
      </c>
      <c r="D210" s="91" t="str">
        <f>'[4]ИТОГ!'!$AT207</f>
        <v>1ю</v>
      </c>
      <c r="E210" s="91" t="str">
        <f>'[4]ИТОГ!'!$AU207</f>
        <v>м</v>
      </c>
      <c r="F210" s="189">
        <f>'[4]ИТОГ!'!$AX207</f>
        <v>45786</v>
      </c>
      <c r="G210" s="91" t="s">
        <v>255</v>
      </c>
      <c r="H210" s="94" t="s">
        <v>28</v>
      </c>
      <c r="I210" s="91" t="str">
        <f>'[4]ИТОГ!'!$AY207</f>
        <v>ОК!</v>
      </c>
      <c r="J210" s="95"/>
      <c r="K210" s="97"/>
      <c r="L210" s="97"/>
      <c r="M210" s="98"/>
      <c r="N210" s="97"/>
      <c r="O210" s="97"/>
      <c r="P210" s="97"/>
      <c r="Q210" s="97"/>
      <c r="R210" s="97"/>
      <c r="S210" s="97"/>
      <c r="T210" s="99"/>
      <c r="U210" s="99"/>
      <c r="V210" s="97"/>
      <c r="W210" s="108"/>
      <c r="X210" s="108"/>
      <c r="Y210" s="108"/>
      <c r="Z210" s="100"/>
      <c r="AA210" s="100"/>
      <c r="AB210" s="100" t="s">
        <v>256</v>
      </c>
      <c r="AC210" s="100"/>
      <c r="AD210" s="100"/>
      <c r="AE210" s="100"/>
      <c r="AF210" s="100"/>
      <c r="AG210" s="94"/>
      <c r="AH210" s="94" t="s">
        <v>437</v>
      </c>
      <c r="AI210" s="102"/>
      <c r="AJ210" s="103" t="s">
        <v>554</v>
      </c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  <c r="IG210" s="9"/>
      <c r="IH210" s="9"/>
      <c r="II210" s="9"/>
      <c r="IJ210" s="9"/>
      <c r="IK210" s="9"/>
      <c r="IL210" s="9"/>
      <c r="IM210" s="9"/>
      <c r="IN210" s="9"/>
      <c r="IO210" s="9"/>
      <c r="IP210" s="9"/>
      <c r="IQ210" s="9"/>
      <c r="IR210" s="9"/>
    </row>
    <row r="211" spans="1:252" s="68" customFormat="1">
      <c r="A211" s="90">
        <v>201</v>
      </c>
      <c r="B211" s="91" t="str">
        <f>'[4]ИТОГ!'!$AP208</f>
        <v>Бабичев Виктор</v>
      </c>
      <c r="C211" s="91">
        <f>'[4]ИТОГ!'!$AQ208</f>
        <v>1982</v>
      </c>
      <c r="D211" s="91" t="str">
        <f>'[4]ИТОГ!'!$AT208</f>
        <v>б/р</v>
      </c>
      <c r="E211" s="91" t="str">
        <f>'[4]ИТОГ!'!$AU208</f>
        <v>м</v>
      </c>
      <c r="F211" s="189">
        <f>'[4]ИТОГ!'!$AX208</f>
        <v>45156</v>
      </c>
      <c r="G211" s="91" t="s">
        <v>255</v>
      </c>
      <c r="H211" s="94" t="s">
        <v>28</v>
      </c>
      <c r="I211" s="91" t="str">
        <f>'[4]ИТОГ!'!$AY208</f>
        <v>ОК!</v>
      </c>
      <c r="J211" s="95"/>
      <c r="K211" s="113"/>
      <c r="L211" s="97"/>
      <c r="M211" s="114"/>
      <c r="N211" s="113"/>
      <c r="O211" s="97"/>
      <c r="P211" s="97"/>
      <c r="Q211" s="97" t="s">
        <v>256</v>
      </c>
      <c r="R211" s="113"/>
      <c r="S211" s="113"/>
      <c r="T211" s="113"/>
      <c r="U211" s="99"/>
      <c r="V211" s="115"/>
      <c r="W211" s="108"/>
      <c r="X211" s="108"/>
      <c r="Y211" s="108"/>
      <c r="Z211" s="100"/>
      <c r="AA211" s="100"/>
      <c r="AB211" s="100" t="s">
        <v>11</v>
      </c>
      <c r="AC211" s="108"/>
      <c r="AD211" s="108"/>
      <c r="AE211" s="108"/>
      <c r="AF211" s="108" t="s">
        <v>256</v>
      </c>
      <c r="AG211" s="94" t="s">
        <v>523</v>
      </c>
      <c r="AH211" s="136" t="s">
        <v>261</v>
      </c>
      <c r="AI211" s="102"/>
      <c r="AJ211" s="103" t="s">
        <v>555</v>
      </c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  <c r="IG211" s="9"/>
      <c r="IH211" s="9"/>
      <c r="II211" s="9"/>
      <c r="IJ211" s="9"/>
      <c r="IK211" s="9"/>
      <c r="IL211" s="9"/>
      <c r="IM211" s="9"/>
      <c r="IN211" s="9"/>
      <c r="IO211" s="9"/>
      <c r="IP211" s="9"/>
      <c r="IQ211" s="9"/>
      <c r="IR211" s="9"/>
    </row>
    <row r="212" spans="1:252" s="68" customFormat="1">
      <c r="A212" s="90">
        <v>202</v>
      </c>
      <c r="B212" s="91" t="str">
        <f>'[4]ИТОГ!'!$AP209</f>
        <v>Бабкин Иван</v>
      </c>
      <c r="C212" s="91">
        <f>'[4]ИТОГ!'!$AQ209</f>
        <v>1984</v>
      </c>
      <c r="D212" s="91" t="str">
        <f>'[4]ИТОГ!'!$AT209</f>
        <v>б/р</v>
      </c>
      <c r="E212" s="91" t="str">
        <f>'[4]ИТОГ!'!$AU209</f>
        <v>м</v>
      </c>
      <c r="F212" s="189">
        <f>'[4]ИТОГ!'!$AX209</f>
        <v>0</v>
      </c>
      <c r="G212" s="91" t="s">
        <v>255</v>
      </c>
      <c r="H212" s="94" t="s">
        <v>28</v>
      </c>
      <c r="I212" s="91" t="str">
        <f>'[4]ИТОГ!'!$AY209</f>
        <v>ОК!</v>
      </c>
      <c r="J212" s="95"/>
      <c r="K212" s="113"/>
      <c r="L212" s="97"/>
      <c r="M212" s="114"/>
      <c r="N212" s="113"/>
      <c r="O212" s="97"/>
      <c r="P212" s="97"/>
      <c r="Q212" s="102" t="s">
        <v>11</v>
      </c>
      <c r="R212" s="100" t="s">
        <v>11</v>
      </c>
      <c r="S212" s="113"/>
      <c r="T212" s="113"/>
      <c r="U212" s="99"/>
      <c r="V212" s="115"/>
      <c r="W212" s="108"/>
      <c r="X212" s="108"/>
      <c r="Y212" s="108"/>
      <c r="Z212" s="100"/>
      <c r="AA212" s="100"/>
      <c r="AB212" s="100"/>
      <c r="AC212" s="108"/>
      <c r="AD212" s="108"/>
      <c r="AE212" s="108"/>
      <c r="AF212" s="108"/>
      <c r="AG212" s="111" t="s">
        <v>556</v>
      </c>
      <c r="AH212" s="136"/>
      <c r="AI212" s="100"/>
      <c r="AJ212" s="103" t="s">
        <v>557</v>
      </c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  <c r="IK212" s="9"/>
      <c r="IL212" s="9"/>
      <c r="IM212" s="9"/>
      <c r="IN212" s="9"/>
      <c r="IO212" s="9"/>
      <c r="IP212" s="9"/>
      <c r="IQ212" s="9"/>
      <c r="IR212" s="9"/>
    </row>
    <row r="213" spans="1:252" s="68" customFormat="1">
      <c r="A213" s="90">
        <v>203</v>
      </c>
      <c r="B213" s="91" t="str">
        <f>'[4]ИТОГ!'!$AP210</f>
        <v>Бабкин Игорь</v>
      </c>
      <c r="C213" s="91">
        <f>'[4]ИТОГ!'!$AQ210</f>
        <v>2006</v>
      </c>
      <c r="D213" s="91" t="str">
        <f>'[4]ИТОГ!'!$AT210</f>
        <v>б/р</v>
      </c>
      <c r="E213" s="91" t="str">
        <f>'[4]ИТОГ!'!$AU210</f>
        <v>м</v>
      </c>
      <c r="F213" s="189">
        <f>'[4]ИТОГ!'!$AX210</f>
        <v>0</v>
      </c>
      <c r="G213" s="91" t="s">
        <v>255</v>
      </c>
      <c r="H213" s="94" t="s">
        <v>28</v>
      </c>
      <c r="I213" s="91" t="str">
        <f>'[4]ИТОГ!'!$AY210</f>
        <v>ОК!</v>
      </c>
      <c r="J213" s="95" t="s">
        <v>292</v>
      </c>
      <c r="K213" s="113"/>
      <c r="L213" s="97"/>
      <c r="M213" s="114"/>
      <c r="N213" s="113"/>
      <c r="O213" s="97"/>
      <c r="P213" s="97"/>
      <c r="Q213" s="102"/>
      <c r="R213" s="100"/>
      <c r="S213" s="113"/>
      <c r="T213" s="113"/>
      <c r="U213" s="99"/>
      <c r="V213" s="115"/>
      <c r="W213" s="108"/>
      <c r="X213" s="108"/>
      <c r="Y213" s="108"/>
      <c r="Z213" s="100"/>
      <c r="AA213" s="100"/>
      <c r="AB213" s="100"/>
      <c r="AC213" s="108"/>
      <c r="AD213" s="108"/>
      <c r="AE213" s="108"/>
      <c r="AF213" s="108"/>
      <c r="AG213" s="111"/>
      <c r="AH213" s="136" t="s">
        <v>271</v>
      </c>
      <c r="AI213" s="118">
        <v>38894</v>
      </c>
      <c r="AJ213" s="103" t="s">
        <v>558</v>
      </c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  <c r="II213" s="9"/>
      <c r="IJ213" s="9"/>
      <c r="IK213" s="9"/>
      <c r="IL213" s="9"/>
      <c r="IM213" s="9"/>
      <c r="IN213" s="9"/>
      <c r="IO213" s="9"/>
      <c r="IP213" s="9"/>
      <c r="IQ213" s="9"/>
      <c r="IR213" s="9"/>
    </row>
    <row r="214" spans="1:252" s="68" customFormat="1">
      <c r="A214" s="90">
        <v>204</v>
      </c>
      <c r="B214" s="91" t="str">
        <f>'[4]ИТОГ!'!$AP211</f>
        <v>Бабкина Вероника</v>
      </c>
      <c r="C214" s="91">
        <f>'[4]ИТОГ!'!$AQ211</f>
        <v>2007</v>
      </c>
      <c r="D214" s="91" t="str">
        <f>'[4]ИТОГ!'!$AT211</f>
        <v>б/р</v>
      </c>
      <c r="E214" s="91" t="str">
        <f>'[4]ИТОГ!'!$AU211</f>
        <v>ж</v>
      </c>
      <c r="F214" s="189">
        <f>'[4]ИТОГ!'!$AX211</f>
        <v>0</v>
      </c>
      <c r="G214" s="91" t="s">
        <v>255</v>
      </c>
      <c r="H214" s="94" t="s">
        <v>28</v>
      </c>
      <c r="I214" s="91" t="str">
        <f>'[4]ИТОГ!'!$AY211</f>
        <v>ОК!</v>
      </c>
      <c r="J214" s="95"/>
      <c r="K214" s="127"/>
      <c r="L214" s="97" t="s">
        <v>6</v>
      </c>
      <c r="M214" s="128" t="s">
        <v>9</v>
      </c>
      <c r="N214" s="102" t="s">
        <v>9</v>
      </c>
      <c r="O214" s="97"/>
      <c r="P214" s="97"/>
      <c r="Q214" s="97"/>
      <c r="R214" s="127" t="s">
        <v>9</v>
      </c>
      <c r="S214" s="129"/>
      <c r="T214" s="130"/>
      <c r="U214" s="99"/>
      <c r="V214" s="108" t="s">
        <v>256</v>
      </c>
      <c r="W214" s="102" t="s">
        <v>256</v>
      </c>
      <c r="X214" s="102" t="s">
        <v>6</v>
      </c>
      <c r="Y214" s="102"/>
      <c r="Z214" s="100"/>
      <c r="AA214" s="100"/>
      <c r="AB214" s="102" t="s">
        <v>9</v>
      </c>
      <c r="AC214" s="102"/>
      <c r="AD214" s="102" t="s">
        <v>256</v>
      </c>
      <c r="AE214" s="102"/>
      <c r="AF214" s="102" t="s">
        <v>6</v>
      </c>
      <c r="AG214" s="94" t="s">
        <v>370</v>
      </c>
      <c r="AH214" s="101" t="s">
        <v>420</v>
      </c>
      <c r="AI214" s="102"/>
      <c r="AJ214" s="103" t="s">
        <v>559</v>
      </c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  <c r="IA214" s="9"/>
      <c r="IB214" s="9"/>
      <c r="IC214" s="9"/>
      <c r="ID214" s="9"/>
      <c r="IE214" s="9"/>
      <c r="IF214" s="9"/>
      <c r="IG214" s="9"/>
      <c r="IH214" s="9"/>
      <c r="II214" s="9"/>
      <c r="IJ214" s="9"/>
      <c r="IK214" s="9"/>
      <c r="IL214" s="9"/>
      <c r="IM214" s="9"/>
      <c r="IN214" s="9"/>
      <c r="IO214" s="9"/>
      <c r="IP214" s="9"/>
      <c r="IQ214" s="9"/>
      <c r="IR214" s="9"/>
    </row>
    <row r="215" spans="1:252" s="68" customFormat="1">
      <c r="A215" s="90">
        <v>205</v>
      </c>
      <c r="B215" s="91" t="str">
        <f>'[4]ИТОГ!'!$AP212</f>
        <v>Багдасарян Виктория</v>
      </c>
      <c r="C215" s="91">
        <f>'[4]ИТОГ!'!$AQ212</f>
        <v>2004</v>
      </c>
      <c r="D215" s="91" t="str">
        <f>'[4]ИТОГ!'!$AT212</f>
        <v>1ю</v>
      </c>
      <c r="E215" s="91" t="str">
        <f>'[4]ИТОГ!'!$AU212</f>
        <v>ж</v>
      </c>
      <c r="F215" s="189">
        <f>'[4]ИТОГ!'!$AX212</f>
        <v>45399</v>
      </c>
      <c r="G215" s="91" t="s">
        <v>255</v>
      </c>
      <c r="H215" s="94" t="s">
        <v>28</v>
      </c>
      <c r="I215" s="91" t="str">
        <f>'[4]ИТОГ!'!$AY212</f>
        <v>ОК!</v>
      </c>
      <c r="J215" s="95"/>
      <c r="K215" s="96"/>
      <c r="L215" s="97"/>
      <c r="M215" s="98"/>
      <c r="N215" s="96"/>
      <c r="O215" s="97"/>
      <c r="P215" s="97"/>
      <c r="Q215" s="97" t="s">
        <v>256</v>
      </c>
      <c r="R215" s="96"/>
      <c r="S215" s="96"/>
      <c r="T215" s="99"/>
      <c r="U215" s="99"/>
      <c r="V215" s="97"/>
      <c r="W215" s="108"/>
      <c r="X215" s="108"/>
      <c r="Y215" s="108"/>
      <c r="Z215" s="100"/>
      <c r="AA215" s="100"/>
      <c r="AB215" s="122"/>
      <c r="AC215" s="122"/>
      <c r="AD215" s="100" t="s">
        <v>11</v>
      </c>
      <c r="AE215" s="100" t="s">
        <v>11</v>
      </c>
      <c r="AF215" s="100"/>
      <c r="AG215" s="94" t="s">
        <v>277</v>
      </c>
      <c r="AH215" s="101" t="s">
        <v>396</v>
      </c>
      <c r="AI215" s="102"/>
      <c r="AJ215" s="103" t="s">
        <v>560</v>
      </c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  <c r="IH215" s="9"/>
      <c r="II215" s="9"/>
      <c r="IJ215" s="9"/>
      <c r="IK215" s="9"/>
      <c r="IL215" s="9"/>
      <c r="IM215" s="9"/>
      <c r="IN215" s="9"/>
      <c r="IO215" s="9"/>
      <c r="IP215" s="9"/>
      <c r="IQ215" s="9"/>
      <c r="IR215" s="9"/>
    </row>
    <row r="216" spans="1:252">
      <c r="A216" s="90">
        <v>206</v>
      </c>
      <c r="B216" s="91" t="str">
        <f>'[4]ИТОГ!'!$AP213</f>
        <v>Баданин Александр</v>
      </c>
      <c r="C216" s="91">
        <f>'[4]ИТОГ!'!$AQ213</f>
        <v>0</v>
      </c>
      <c r="D216" s="91" t="str">
        <f>'[4]ИТОГ!'!$AT213</f>
        <v>б/р</v>
      </c>
      <c r="E216" s="91" t="str">
        <f>'[4]ИТОГ!'!$AU213</f>
        <v>м</v>
      </c>
      <c r="F216" s="189">
        <f>'[4]ИТОГ!'!$AX213</f>
        <v>43954</v>
      </c>
      <c r="G216" s="91" t="s">
        <v>255</v>
      </c>
      <c r="H216" s="94" t="s">
        <v>28</v>
      </c>
      <c r="I216" s="91" t="str">
        <f>'[4]ИТОГ!'!$AY213</f>
        <v>НАДО!!!</v>
      </c>
      <c r="J216" s="95" t="s">
        <v>292</v>
      </c>
      <c r="K216" s="97"/>
      <c r="L216" s="97"/>
      <c r="M216" s="98"/>
      <c r="N216" s="97"/>
      <c r="O216" s="97"/>
      <c r="P216" s="97"/>
      <c r="Q216" s="97"/>
      <c r="R216" s="97" t="s">
        <v>256</v>
      </c>
      <c r="S216" s="97"/>
      <c r="T216" s="99"/>
      <c r="U216" s="99"/>
      <c r="V216" s="108" t="s">
        <v>256</v>
      </c>
      <c r="W216" s="92"/>
      <c r="X216" s="100" t="s">
        <v>256</v>
      </c>
      <c r="Y216" s="100"/>
      <c r="Z216" s="100"/>
      <c r="AA216" s="100"/>
      <c r="AB216" s="100"/>
      <c r="AC216" s="100"/>
      <c r="AD216" s="100"/>
      <c r="AE216" s="100"/>
      <c r="AF216" s="100"/>
      <c r="AG216" s="94"/>
      <c r="AH216" s="94" t="s">
        <v>437</v>
      </c>
      <c r="AI216" s="118">
        <v>38348</v>
      </c>
      <c r="AJ216" s="103" t="s">
        <v>561</v>
      </c>
      <c r="AK216" s="68"/>
    </row>
    <row r="217" spans="1:252">
      <c r="A217" s="90">
        <v>207</v>
      </c>
      <c r="B217" s="91" t="str">
        <f>'[4]ИТОГ!'!$AP214</f>
        <v>Бадилов Стефан</v>
      </c>
      <c r="C217" s="91">
        <f>'[4]ИТОГ!'!$AQ214</f>
        <v>1995</v>
      </c>
      <c r="D217" s="91" t="str">
        <f>'[4]ИТОГ!'!$AT214</f>
        <v>б/р</v>
      </c>
      <c r="E217" s="91" t="str">
        <f>'[4]ИТОГ!'!$AU214</f>
        <v>м</v>
      </c>
      <c r="F217" s="189">
        <f>'[4]ИТОГ!'!$AX214</f>
        <v>42032</v>
      </c>
      <c r="G217" s="91" t="s">
        <v>255</v>
      </c>
      <c r="H217" s="94" t="s">
        <v>28</v>
      </c>
      <c r="I217" s="91" t="str">
        <f>'[4]ИТОГ!'!$AY214</f>
        <v>НАДО!!!</v>
      </c>
      <c r="J217" s="95"/>
      <c r="K217" s="104"/>
      <c r="L217" s="97"/>
      <c r="M217" s="105"/>
      <c r="N217" s="104"/>
      <c r="O217" s="97"/>
      <c r="P217" s="97"/>
      <c r="Q217" s="97"/>
      <c r="R217" s="100" t="s">
        <v>11</v>
      </c>
      <c r="S217" s="104"/>
      <c r="T217" s="106" t="s">
        <v>256</v>
      </c>
      <c r="U217" s="99"/>
      <c r="V217" s="100" t="s">
        <v>11</v>
      </c>
      <c r="W217" s="100"/>
      <c r="X217" s="110" t="s">
        <v>11</v>
      </c>
      <c r="Y217" s="100"/>
      <c r="Z217" s="100"/>
      <c r="AA217" s="100"/>
      <c r="AB217" s="100" t="s">
        <v>11</v>
      </c>
      <c r="AC217" s="108"/>
      <c r="AD217" s="108"/>
      <c r="AE217" s="108"/>
      <c r="AF217" s="108"/>
      <c r="AG217" s="94" t="s">
        <v>377</v>
      </c>
      <c r="AH217" s="101"/>
      <c r="AI217" s="102"/>
      <c r="AJ217" s="103" t="s">
        <v>562</v>
      </c>
      <c r="AK217" s="68"/>
    </row>
    <row r="218" spans="1:252">
      <c r="A218" s="90">
        <v>208</v>
      </c>
      <c r="B218" s="91" t="str">
        <f>'[4]ИТОГ!'!$AP215</f>
        <v>Баева Ксения</v>
      </c>
      <c r="C218" s="91">
        <f>'[4]ИТОГ!'!$AQ215</f>
        <v>0</v>
      </c>
      <c r="D218" s="91" t="str">
        <f>'[4]ИТОГ!'!$AT215</f>
        <v>б/р</v>
      </c>
      <c r="E218" s="91" t="str">
        <f>'[4]ИТОГ!'!$AU215</f>
        <v>ж</v>
      </c>
      <c r="F218" s="189">
        <f>'[4]ИТОГ!'!$AX215</f>
        <v>44323</v>
      </c>
      <c r="G218" s="91" t="s">
        <v>255</v>
      </c>
      <c r="H218" s="94" t="s">
        <v>28</v>
      </c>
      <c r="I218" s="91" t="str">
        <f>'[4]ИТОГ!'!$AY215</f>
        <v>НАДО!!!</v>
      </c>
      <c r="J218" s="95"/>
      <c r="K218" s="104"/>
      <c r="L218" s="97"/>
      <c r="M218" s="105"/>
      <c r="N218" s="104"/>
      <c r="O218" s="97"/>
      <c r="P218" s="97"/>
      <c r="Q218" s="97"/>
      <c r="R218" s="104"/>
      <c r="S218" s="104"/>
      <c r="T218" s="106"/>
      <c r="U218" s="99"/>
      <c r="V218" s="104"/>
      <c r="W218" s="100"/>
      <c r="X218" s="100" t="s">
        <v>256</v>
      </c>
      <c r="Y218" s="100"/>
      <c r="Z218" s="100"/>
      <c r="AA218" s="100"/>
      <c r="AB218" s="100"/>
      <c r="AC218" s="108"/>
      <c r="AD218" s="108"/>
      <c r="AE218" s="108"/>
      <c r="AF218" s="108"/>
      <c r="AG218" s="94" t="s">
        <v>315</v>
      </c>
      <c r="AH218" s="101" t="s">
        <v>437</v>
      </c>
      <c r="AI218" s="102"/>
      <c r="AJ218" s="103" t="s">
        <v>563</v>
      </c>
      <c r="AK218" s="68"/>
    </row>
    <row r="219" spans="1:252">
      <c r="A219" s="90">
        <v>209</v>
      </c>
      <c r="B219" s="91" t="str">
        <f>'[4]ИТОГ!'!$AP216</f>
        <v>Баженова Анастасия</v>
      </c>
      <c r="C219" s="91">
        <f>'[4]ИТОГ!'!$AQ216</f>
        <v>0</v>
      </c>
      <c r="D219" s="91">
        <f>'[4]ИТОГ!'!$AT216</f>
        <v>3</v>
      </c>
      <c r="E219" s="91" t="str">
        <f>'[4]ИТОГ!'!$AU216</f>
        <v>ж</v>
      </c>
      <c r="F219" s="189">
        <f>'[4]ИТОГ!'!$AX216</f>
        <v>45344</v>
      </c>
      <c r="G219" s="91" t="s">
        <v>255</v>
      </c>
      <c r="H219" s="94" t="s">
        <v>28</v>
      </c>
      <c r="I219" s="91" t="str">
        <f>'[4]ИТОГ!'!$AY216</f>
        <v>НАДО!!!</v>
      </c>
      <c r="J219" s="95"/>
      <c r="K219" s="104"/>
      <c r="L219" s="97"/>
      <c r="M219" s="105"/>
      <c r="N219" s="104"/>
      <c r="O219" s="97"/>
      <c r="P219" s="97"/>
      <c r="Q219" s="97"/>
      <c r="R219" s="104"/>
      <c r="S219" s="104"/>
      <c r="T219" s="106"/>
      <c r="U219" s="99"/>
      <c r="V219" s="104"/>
      <c r="W219" s="100"/>
      <c r="X219" s="100"/>
      <c r="Y219" s="100" t="s">
        <v>256</v>
      </c>
      <c r="Z219" s="100"/>
      <c r="AA219" s="100"/>
      <c r="AB219" s="100"/>
      <c r="AC219" s="100"/>
      <c r="AD219" s="100"/>
      <c r="AE219" s="100"/>
      <c r="AF219" s="100"/>
      <c r="AG219" s="94"/>
      <c r="AH219" s="101" t="s">
        <v>564</v>
      </c>
      <c r="AI219" s="102"/>
      <c r="AJ219" s="103" t="s">
        <v>565</v>
      </c>
      <c r="AK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  <c r="BJ219" s="68"/>
      <c r="BK219" s="68"/>
      <c r="BL219" s="68"/>
      <c r="BM219" s="68"/>
      <c r="BN219" s="68"/>
      <c r="BO219" s="68"/>
      <c r="BP219" s="68"/>
      <c r="BQ219" s="68"/>
      <c r="BR219" s="68"/>
      <c r="BS219" s="68"/>
      <c r="BT219" s="68"/>
      <c r="BU219" s="68"/>
      <c r="BV219" s="68"/>
      <c r="BW219" s="68"/>
      <c r="BX219" s="68"/>
      <c r="BY219" s="68"/>
      <c r="BZ219" s="68"/>
      <c r="CA219" s="68"/>
      <c r="CB219" s="68"/>
      <c r="CC219" s="68"/>
      <c r="CD219" s="68"/>
      <c r="CE219" s="68"/>
      <c r="CF219" s="68"/>
      <c r="CG219" s="68"/>
      <c r="CH219" s="68"/>
      <c r="CI219" s="68"/>
      <c r="CJ219" s="68"/>
      <c r="CK219" s="68"/>
      <c r="CL219" s="68"/>
      <c r="CM219" s="68"/>
      <c r="CN219" s="68"/>
      <c r="CO219" s="68"/>
      <c r="CP219" s="68"/>
      <c r="CQ219" s="68"/>
      <c r="CR219" s="68"/>
      <c r="CS219" s="68"/>
      <c r="CT219" s="68"/>
      <c r="CU219" s="68"/>
      <c r="CV219" s="68"/>
      <c r="CW219" s="68"/>
      <c r="CX219" s="68"/>
      <c r="CY219" s="68"/>
      <c r="CZ219" s="68"/>
      <c r="DA219" s="68"/>
      <c r="DB219" s="68"/>
      <c r="DC219" s="68"/>
      <c r="DD219" s="68"/>
      <c r="DE219" s="68"/>
      <c r="DF219" s="68"/>
      <c r="DG219" s="68"/>
      <c r="DH219" s="68"/>
      <c r="DI219" s="68"/>
      <c r="DJ219" s="68"/>
      <c r="DK219" s="68"/>
      <c r="DL219" s="68"/>
      <c r="DM219" s="68"/>
      <c r="DN219" s="68"/>
      <c r="DO219" s="68"/>
      <c r="DP219" s="68"/>
      <c r="DQ219" s="68"/>
      <c r="DR219" s="68"/>
      <c r="DS219" s="68"/>
      <c r="DT219" s="68"/>
      <c r="DU219" s="68"/>
      <c r="DV219" s="68"/>
      <c r="DW219" s="68"/>
      <c r="DX219" s="68"/>
      <c r="DY219" s="68"/>
      <c r="DZ219" s="68"/>
      <c r="EA219" s="68"/>
      <c r="EB219" s="68"/>
      <c r="EC219" s="68"/>
      <c r="ED219" s="68"/>
      <c r="EE219" s="68"/>
      <c r="EF219" s="68"/>
      <c r="EG219" s="68"/>
      <c r="EH219" s="68"/>
      <c r="EI219" s="68"/>
      <c r="EJ219" s="68"/>
      <c r="EK219" s="68"/>
      <c r="EL219" s="68"/>
      <c r="EM219" s="68"/>
      <c r="EN219" s="68"/>
      <c r="EO219" s="68"/>
      <c r="EP219" s="68"/>
      <c r="EQ219" s="68"/>
      <c r="ER219" s="68"/>
      <c r="ES219" s="68"/>
      <c r="ET219" s="68"/>
      <c r="EU219" s="68"/>
      <c r="EV219" s="68"/>
      <c r="EW219" s="68"/>
      <c r="EX219" s="68"/>
      <c r="EY219" s="68"/>
      <c r="EZ219" s="68"/>
      <c r="FA219" s="68"/>
      <c r="FB219" s="68"/>
      <c r="FC219" s="68"/>
      <c r="FD219" s="68"/>
      <c r="FE219" s="68"/>
      <c r="FF219" s="68"/>
      <c r="FG219" s="68"/>
      <c r="FH219" s="68"/>
      <c r="FI219" s="68"/>
      <c r="FJ219" s="68"/>
      <c r="FK219" s="68"/>
      <c r="FL219" s="68"/>
      <c r="FM219" s="68"/>
      <c r="FN219" s="68"/>
      <c r="FO219" s="68"/>
      <c r="FP219" s="68"/>
      <c r="FQ219" s="68"/>
      <c r="FR219" s="68"/>
      <c r="FS219" s="68"/>
      <c r="FT219" s="68"/>
      <c r="FU219" s="68"/>
      <c r="FV219" s="68"/>
      <c r="FW219" s="68"/>
      <c r="FX219" s="68"/>
      <c r="FY219" s="68"/>
      <c r="FZ219" s="68"/>
      <c r="GA219" s="68"/>
      <c r="GB219" s="68"/>
      <c r="GC219" s="68"/>
      <c r="GD219" s="68"/>
      <c r="GE219" s="68"/>
      <c r="GF219" s="68"/>
      <c r="GG219" s="68"/>
      <c r="GH219" s="68"/>
      <c r="GI219" s="68"/>
      <c r="GJ219" s="68"/>
      <c r="GK219" s="68"/>
      <c r="GL219" s="68"/>
      <c r="GM219" s="68"/>
      <c r="GN219" s="68"/>
      <c r="GO219" s="68"/>
      <c r="GP219" s="68"/>
      <c r="GQ219" s="68"/>
      <c r="GR219" s="68"/>
      <c r="GS219" s="68"/>
      <c r="GT219" s="68"/>
      <c r="GU219" s="68"/>
      <c r="GV219" s="68"/>
      <c r="GW219" s="68"/>
      <c r="GX219" s="68"/>
      <c r="GY219" s="68"/>
      <c r="GZ219" s="68"/>
      <c r="HA219" s="68"/>
      <c r="HB219" s="68"/>
      <c r="HC219" s="68"/>
      <c r="HD219" s="68"/>
      <c r="HE219" s="68"/>
      <c r="HF219" s="68"/>
      <c r="HG219" s="68"/>
      <c r="HH219" s="68"/>
      <c r="HI219" s="68"/>
      <c r="HJ219" s="68"/>
      <c r="HK219" s="68"/>
      <c r="HL219" s="68"/>
      <c r="HM219" s="68"/>
      <c r="HN219" s="68"/>
      <c r="HO219" s="68"/>
      <c r="HP219" s="68"/>
      <c r="HQ219" s="68"/>
      <c r="HR219" s="68"/>
      <c r="HS219" s="68"/>
      <c r="HT219" s="68"/>
      <c r="HU219" s="68"/>
      <c r="HV219" s="68"/>
      <c r="HW219" s="68"/>
      <c r="HX219" s="68"/>
      <c r="HY219" s="68"/>
      <c r="HZ219" s="68"/>
      <c r="IA219" s="68"/>
      <c r="IB219" s="68"/>
      <c r="IC219" s="68"/>
      <c r="ID219" s="68"/>
      <c r="IE219" s="68"/>
      <c r="IF219" s="68"/>
      <c r="IG219" s="68"/>
      <c r="IH219" s="68"/>
      <c r="II219" s="68"/>
      <c r="IJ219" s="68"/>
      <c r="IK219" s="68"/>
      <c r="IL219" s="68"/>
      <c r="IM219" s="68"/>
      <c r="IN219" s="68"/>
      <c r="IO219" s="68"/>
      <c r="IP219" s="68"/>
      <c r="IQ219" s="68"/>
      <c r="IR219" s="68"/>
    </row>
    <row r="220" spans="1:252">
      <c r="A220" s="90">
        <v>210</v>
      </c>
      <c r="B220" s="91" t="str">
        <f>'[4]ИТОГ!'!$AP217</f>
        <v>Бажина Наталья</v>
      </c>
      <c r="C220" s="91">
        <f>'[4]ИТОГ!'!$AQ217</f>
        <v>2003</v>
      </c>
      <c r="D220" s="91" t="str">
        <f>'[4]ИТОГ!'!$AT217</f>
        <v>б/р</v>
      </c>
      <c r="E220" s="91" t="str">
        <f>'[4]ИТОГ!'!$AU217</f>
        <v>ж</v>
      </c>
      <c r="F220" s="189">
        <f>'[4]ИТОГ!'!$AX217</f>
        <v>43960</v>
      </c>
      <c r="G220" s="91" t="s">
        <v>255</v>
      </c>
      <c r="H220" s="94" t="s">
        <v>28</v>
      </c>
      <c r="I220" s="91" t="str">
        <f>'[4]ИТОГ!'!$AY217</f>
        <v>ОК!</v>
      </c>
      <c r="J220" s="95"/>
      <c r="K220" s="97"/>
      <c r="L220" s="97"/>
      <c r="M220" s="98"/>
      <c r="N220" s="97"/>
      <c r="O220" s="97"/>
      <c r="P220" s="97"/>
      <c r="Q220" s="97" t="s">
        <v>256</v>
      </c>
      <c r="R220" s="100" t="s">
        <v>11</v>
      </c>
      <c r="S220" s="97"/>
      <c r="T220" s="99" t="s">
        <v>256</v>
      </c>
      <c r="U220" s="99" t="s">
        <v>13</v>
      </c>
      <c r="V220" s="108" t="s">
        <v>256</v>
      </c>
      <c r="W220" s="100" t="s">
        <v>256</v>
      </c>
      <c r="X220" s="100" t="s">
        <v>256</v>
      </c>
      <c r="Y220" s="100"/>
      <c r="Z220" s="100"/>
      <c r="AA220" s="100" t="s">
        <v>256</v>
      </c>
      <c r="AB220" s="100" t="s">
        <v>256</v>
      </c>
      <c r="AC220" s="100" t="s">
        <v>256</v>
      </c>
      <c r="AD220" s="100"/>
      <c r="AE220" s="100"/>
      <c r="AF220" s="100" t="s">
        <v>256</v>
      </c>
      <c r="AG220" s="94" t="s">
        <v>412</v>
      </c>
      <c r="AH220" s="101"/>
      <c r="AI220" s="102"/>
      <c r="AJ220" s="103" t="s">
        <v>566</v>
      </c>
      <c r="AK220" s="68"/>
    </row>
    <row r="221" spans="1:252">
      <c r="A221" s="90">
        <v>211</v>
      </c>
      <c r="B221" s="91" t="str">
        <f>'[4]ИТОГ!'!$AP218</f>
        <v>Базалеев Дмитрий</v>
      </c>
      <c r="C221" s="91">
        <f>'[4]ИТОГ!'!$AQ218</f>
        <v>1994</v>
      </c>
      <c r="D221" s="91" t="str">
        <f>'[4]ИТОГ!'!$AT218</f>
        <v>КМС</v>
      </c>
      <c r="E221" s="91" t="str">
        <f>'[4]ИТОГ!'!$AU218</f>
        <v>м</v>
      </c>
      <c r="F221" s="189">
        <f>'[4]ИТОГ!'!$AX218</f>
        <v>45740</v>
      </c>
      <c r="G221" s="91" t="s">
        <v>255</v>
      </c>
      <c r="H221" s="94" t="s">
        <v>28</v>
      </c>
      <c r="I221" s="91" t="str">
        <f>'[4]ИТОГ!'!$AY218</f>
        <v>НАДО!!!</v>
      </c>
      <c r="J221" s="95"/>
      <c r="K221" s="99"/>
      <c r="L221" s="97"/>
      <c r="M221" s="98"/>
      <c r="N221" s="99"/>
      <c r="O221" s="97"/>
      <c r="P221" s="97"/>
      <c r="Q221" s="97"/>
      <c r="R221" s="100" t="s">
        <v>11</v>
      </c>
      <c r="S221" s="97"/>
      <c r="T221" s="99" t="s">
        <v>256</v>
      </c>
      <c r="U221" s="99"/>
      <c r="V221" s="108" t="s">
        <v>256</v>
      </c>
      <c r="W221" s="108" t="s">
        <v>256</v>
      </c>
      <c r="X221" s="100" t="s">
        <v>11</v>
      </c>
      <c r="Y221" s="108" t="s">
        <v>256</v>
      </c>
      <c r="Z221" s="100"/>
      <c r="AA221" s="100"/>
      <c r="AB221" s="100" t="s">
        <v>11</v>
      </c>
      <c r="AC221" s="122" t="s">
        <v>256</v>
      </c>
      <c r="AD221" s="122" t="s">
        <v>256</v>
      </c>
      <c r="AE221" s="122"/>
      <c r="AF221" s="116" t="s">
        <v>256</v>
      </c>
      <c r="AG221" s="94" t="s">
        <v>370</v>
      </c>
      <c r="AH221" s="101" t="s">
        <v>493</v>
      </c>
      <c r="AI221" s="102"/>
      <c r="AJ221" s="103" t="s">
        <v>567</v>
      </c>
      <c r="AK221" s="68"/>
    </row>
    <row r="222" spans="1:252">
      <c r="A222" s="90">
        <v>212</v>
      </c>
      <c r="B222" s="91" t="str">
        <f>'[4]ИТОГ!'!$AP219</f>
        <v>Базанов Аркадий</v>
      </c>
      <c r="C222" s="91">
        <f>'[4]ИТОГ!'!$AQ219</f>
        <v>2001</v>
      </c>
      <c r="D222" s="91" t="str">
        <f>'[4]ИТОГ!'!$AT219</f>
        <v>б/р</v>
      </c>
      <c r="E222" s="91" t="str">
        <f>'[4]ИТОГ!'!$AU219</f>
        <v>м</v>
      </c>
      <c r="F222" s="189">
        <f>'[4]ИТОГ!'!$AX219</f>
        <v>44359</v>
      </c>
      <c r="G222" s="91" t="s">
        <v>255</v>
      </c>
      <c r="H222" s="94" t="s">
        <v>28</v>
      </c>
      <c r="I222" s="91" t="str">
        <f>'[4]ИТОГ!'!$AY219</f>
        <v>ОК!</v>
      </c>
      <c r="J222" s="95"/>
      <c r="K222" s="99"/>
      <c r="L222" s="97" t="s">
        <v>256</v>
      </c>
      <c r="M222" s="98"/>
      <c r="N222" s="99"/>
      <c r="O222" s="97"/>
      <c r="P222" s="97"/>
      <c r="Q222" s="97"/>
      <c r="R222" s="100"/>
      <c r="S222" s="97"/>
      <c r="T222" s="99"/>
      <c r="U222" s="99"/>
      <c r="V222" s="108"/>
      <c r="W222" s="108"/>
      <c r="X222" s="100"/>
      <c r="Y222" s="108"/>
      <c r="Z222" s="100"/>
      <c r="AA222" s="100"/>
      <c r="AB222" s="100"/>
      <c r="AC222" s="122"/>
      <c r="AD222" s="122"/>
      <c r="AE222" s="122"/>
      <c r="AF222" s="116"/>
      <c r="AG222" s="94"/>
      <c r="AH222" s="101"/>
      <c r="AI222" s="102"/>
      <c r="AJ222" s="103"/>
      <c r="AK222" s="68"/>
    </row>
    <row r="223" spans="1:252" s="68" customFormat="1">
      <c r="A223" s="90">
        <v>213</v>
      </c>
      <c r="B223" s="91" t="str">
        <f>'[4]ИТОГ!'!$AP220</f>
        <v>Базарова Алёна</v>
      </c>
      <c r="C223" s="91">
        <f>'[4]ИТОГ!'!$AQ220</f>
        <v>2003</v>
      </c>
      <c r="D223" s="91">
        <f>'[4]ИТОГ!'!$AT220</f>
        <v>2</v>
      </c>
      <c r="E223" s="91" t="str">
        <f>'[4]ИТОГ!'!$AU220</f>
        <v>ж</v>
      </c>
      <c r="F223" s="189">
        <f>'[4]ИТОГ!'!$AX220</f>
        <v>45520</v>
      </c>
      <c r="G223" s="91" t="s">
        <v>255</v>
      </c>
      <c r="H223" s="94" t="s">
        <v>28</v>
      </c>
      <c r="I223" s="91" t="str">
        <f>'[4]ИТОГ!'!$AY220</f>
        <v>ОК!</v>
      </c>
      <c r="J223" s="95"/>
      <c r="K223" s="96"/>
      <c r="L223" s="97"/>
      <c r="M223" s="98"/>
      <c r="N223" s="96"/>
      <c r="O223" s="97"/>
      <c r="P223" s="97"/>
      <c r="Q223" s="97"/>
      <c r="R223" s="125" t="s">
        <v>15</v>
      </c>
      <c r="S223" s="96"/>
      <c r="T223" s="99"/>
      <c r="U223" s="99"/>
      <c r="V223" s="97"/>
      <c r="W223" s="108"/>
      <c r="X223" s="100" t="s">
        <v>256</v>
      </c>
      <c r="Y223" s="108"/>
      <c r="Z223" s="100"/>
      <c r="AA223" s="100"/>
      <c r="AB223" s="100" t="s">
        <v>13</v>
      </c>
      <c r="AC223" s="108"/>
      <c r="AD223" s="100" t="s">
        <v>13</v>
      </c>
      <c r="AE223" s="108"/>
      <c r="AF223" s="108" t="s">
        <v>256</v>
      </c>
      <c r="AG223" s="94" t="s">
        <v>293</v>
      </c>
      <c r="AH223" s="101" t="s">
        <v>521</v>
      </c>
      <c r="AI223" s="102"/>
      <c r="AJ223" s="103" t="s">
        <v>568</v>
      </c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  <c r="IH223" s="9"/>
      <c r="II223" s="9"/>
      <c r="IJ223" s="9"/>
      <c r="IK223" s="9"/>
      <c r="IL223" s="9"/>
      <c r="IM223" s="9"/>
      <c r="IN223" s="9"/>
      <c r="IO223" s="9"/>
      <c r="IP223" s="9"/>
      <c r="IQ223" s="9"/>
      <c r="IR223" s="9"/>
    </row>
    <row r="224" spans="1:252" s="68" customFormat="1">
      <c r="A224" s="90">
        <v>214</v>
      </c>
      <c r="B224" s="91" t="str">
        <f>'[4]ИТОГ!'!$AP221</f>
        <v>Базылев Константин</v>
      </c>
      <c r="C224" s="91">
        <f>'[4]ИТОГ!'!$AQ221</f>
        <v>2001</v>
      </c>
      <c r="D224" s="91" t="str">
        <f>'[4]ИТОГ!'!$AT221</f>
        <v>б/р</v>
      </c>
      <c r="E224" s="91" t="str">
        <f>'[4]ИТОГ!'!$AU221</f>
        <v>м</v>
      </c>
      <c r="F224" s="189">
        <f>'[4]ИТОГ!'!$AX221</f>
        <v>42869</v>
      </c>
      <c r="G224" s="91" t="s">
        <v>255</v>
      </c>
      <c r="H224" s="94" t="s">
        <v>28</v>
      </c>
      <c r="I224" s="91" t="str">
        <f>'[4]ИТОГ!'!$AY221</f>
        <v>ОК!</v>
      </c>
      <c r="J224" s="95"/>
      <c r="K224" s="121"/>
      <c r="L224" s="97"/>
      <c r="M224" s="114"/>
      <c r="N224" s="121"/>
      <c r="O224" s="97"/>
      <c r="P224" s="97"/>
      <c r="Q224" s="97"/>
      <c r="R224" s="115"/>
      <c r="S224" s="115"/>
      <c r="T224" s="113"/>
      <c r="U224" s="99"/>
      <c r="V224" s="115"/>
      <c r="W224" s="108"/>
      <c r="X224" s="108"/>
      <c r="Y224" s="108"/>
      <c r="Z224" s="100"/>
      <c r="AA224" s="100"/>
      <c r="AB224" s="108" t="s">
        <v>256</v>
      </c>
      <c r="AC224" s="108"/>
      <c r="AD224" s="108"/>
      <c r="AE224" s="108"/>
      <c r="AF224" s="108"/>
      <c r="AG224" s="94"/>
      <c r="AH224" s="101"/>
      <c r="AI224" s="102"/>
      <c r="AJ224" s="103" t="s">
        <v>569</v>
      </c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  <c r="IH224" s="9"/>
      <c r="II224" s="9"/>
      <c r="IJ224" s="9"/>
      <c r="IK224" s="9"/>
      <c r="IL224" s="9"/>
      <c r="IM224" s="9"/>
      <c r="IN224" s="9"/>
      <c r="IO224" s="9"/>
      <c r="IP224" s="9"/>
      <c r="IQ224" s="9"/>
      <c r="IR224" s="9"/>
    </row>
    <row r="225" spans="1:252" s="68" customFormat="1">
      <c r="A225" s="90">
        <v>215</v>
      </c>
      <c r="B225" s="91" t="str">
        <f>'[4]ИТОГ!'!$AP222</f>
        <v>Байдалов Николай</v>
      </c>
      <c r="C225" s="91">
        <f>'[4]ИТОГ!'!$AQ222</f>
        <v>2005</v>
      </c>
      <c r="D225" s="91" t="str">
        <f>'[4]ИТОГ!'!$AT222</f>
        <v>б/р</v>
      </c>
      <c r="E225" s="91" t="str">
        <f>'[4]ИТОГ!'!$AU222</f>
        <v>м</v>
      </c>
      <c r="F225" s="189">
        <f>'[4]ИТОГ!'!$AX222</f>
        <v>0</v>
      </c>
      <c r="G225" s="91" t="s">
        <v>255</v>
      </c>
      <c r="H225" s="94" t="s">
        <v>28</v>
      </c>
      <c r="I225" s="91" t="str">
        <f>'[4]ИТОГ!'!$AY222</f>
        <v>ОК!</v>
      </c>
      <c r="J225" s="126" t="s">
        <v>570</v>
      </c>
      <c r="K225" s="121"/>
      <c r="L225" s="97"/>
      <c r="M225" s="114"/>
      <c r="N225" s="121"/>
      <c r="O225" s="97" t="s">
        <v>6</v>
      </c>
      <c r="P225" s="97"/>
      <c r="Q225" s="97"/>
      <c r="R225" s="115"/>
      <c r="S225" s="115"/>
      <c r="T225" s="113"/>
      <c r="U225" s="99"/>
      <c r="V225" s="115"/>
      <c r="W225" s="108"/>
      <c r="X225" s="108"/>
      <c r="Y225" s="108"/>
      <c r="Z225" s="100"/>
      <c r="AA225" s="100"/>
      <c r="AB225" s="108"/>
      <c r="AC225" s="108"/>
      <c r="AD225" s="108"/>
      <c r="AE225" s="108"/>
      <c r="AF225" s="108"/>
      <c r="AG225" s="117" t="s">
        <v>293</v>
      </c>
      <c r="AH225" s="101" t="s">
        <v>396</v>
      </c>
      <c r="AI225" s="118">
        <v>37583</v>
      </c>
      <c r="AJ225" s="103" t="s">
        <v>571</v>
      </c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  <c r="IL225" s="9"/>
      <c r="IM225" s="9"/>
      <c r="IN225" s="9"/>
      <c r="IO225" s="9"/>
      <c r="IP225" s="9"/>
      <c r="IQ225" s="9"/>
      <c r="IR225" s="9"/>
    </row>
    <row r="226" spans="1:252">
      <c r="A226" s="90">
        <v>216</v>
      </c>
      <c r="B226" s="91" t="str">
        <f>'[4]ИТОГ!'!$AP223</f>
        <v>Байдун Марк</v>
      </c>
      <c r="C226" s="91">
        <f>'[4]ИТОГ!'!$AQ223</f>
        <v>2013</v>
      </c>
      <c r="D226" s="91" t="str">
        <f>'[4]ИТОГ!'!$AT223</f>
        <v>б/р</v>
      </c>
      <c r="E226" s="91" t="str">
        <f>'[4]ИТОГ!'!$AU223</f>
        <v>м</v>
      </c>
      <c r="F226" s="189">
        <f>'[4]ИТОГ!'!$AX223</f>
        <v>0</v>
      </c>
      <c r="G226" s="91" t="s">
        <v>255</v>
      </c>
      <c r="H226" s="94" t="s">
        <v>28</v>
      </c>
      <c r="I226" s="91" t="str">
        <f>'[4]ИТОГ!'!$AY223</f>
        <v>ОК!</v>
      </c>
      <c r="J226" s="95"/>
      <c r="K226" s="115"/>
      <c r="L226" s="97"/>
      <c r="M226" s="114"/>
      <c r="N226" s="115"/>
      <c r="O226" s="97"/>
      <c r="P226" s="97"/>
      <c r="Q226" s="97"/>
      <c r="R226" s="115" t="s">
        <v>9</v>
      </c>
      <c r="S226" s="115"/>
      <c r="T226" s="113"/>
      <c r="U226" s="99"/>
      <c r="V226" s="115"/>
      <c r="W226" s="100"/>
      <c r="X226" s="100" t="s">
        <v>256</v>
      </c>
      <c r="Y226" s="100"/>
      <c r="Z226" s="100"/>
      <c r="AA226" s="100"/>
      <c r="AB226" s="100" t="s">
        <v>9</v>
      </c>
      <c r="AC226" s="100"/>
      <c r="AD226" s="100"/>
      <c r="AE226" s="100"/>
      <c r="AF226" s="100" t="s">
        <v>256</v>
      </c>
      <c r="AG226" s="94" t="s">
        <v>304</v>
      </c>
      <c r="AH226" s="101"/>
      <c r="AI226" s="102"/>
      <c r="AJ226" s="103" t="s">
        <v>572</v>
      </c>
      <c r="AK226" s="68"/>
    </row>
    <row r="227" spans="1:252" ht="12.75" customHeight="1">
      <c r="A227" s="90">
        <v>217</v>
      </c>
      <c r="B227" s="91" t="str">
        <f>'[4]ИТОГ!'!$AP224</f>
        <v>Байдун Платон</v>
      </c>
      <c r="C227" s="91">
        <f>'[4]ИТОГ!'!$AQ224</f>
        <v>2015</v>
      </c>
      <c r="D227" s="91" t="str">
        <f>'[4]ИТОГ!'!$AT224</f>
        <v>б/р</v>
      </c>
      <c r="E227" s="91" t="str">
        <f>'[4]ИТОГ!'!$AU224</f>
        <v>м</v>
      </c>
      <c r="F227" s="189">
        <f>'[4]ИТОГ!'!$AX224</f>
        <v>0</v>
      </c>
      <c r="G227" s="91" t="s">
        <v>255</v>
      </c>
      <c r="H227" s="94" t="s">
        <v>28</v>
      </c>
      <c r="I227" s="91" t="str">
        <f>'[4]ИТОГ!'!$AY224</f>
        <v>ОК!</v>
      </c>
      <c r="J227" s="124" t="s">
        <v>292</v>
      </c>
      <c r="K227" s="115"/>
      <c r="L227" s="97" t="s">
        <v>256</v>
      </c>
      <c r="M227" s="114"/>
      <c r="N227" s="100" t="s">
        <v>9</v>
      </c>
      <c r="O227" s="97"/>
      <c r="P227" s="97"/>
      <c r="Q227" s="97"/>
      <c r="R227" s="115"/>
      <c r="S227" s="115"/>
      <c r="T227" s="113"/>
      <c r="U227" s="99"/>
      <c r="V227" s="115"/>
      <c r="W227" s="100"/>
      <c r="X227" s="100"/>
      <c r="Y227" s="100"/>
      <c r="Z227" s="100"/>
      <c r="AA227" s="100"/>
      <c r="AB227" s="100"/>
      <c r="AC227" s="100"/>
      <c r="AD227" s="100"/>
      <c r="AE227" s="100"/>
      <c r="AF227" s="100"/>
      <c r="AG227" s="94"/>
      <c r="AH227" s="101" t="s">
        <v>573</v>
      </c>
      <c r="AI227" s="118">
        <v>37674</v>
      </c>
      <c r="AJ227" s="103" t="s">
        <v>574</v>
      </c>
      <c r="AK227" s="68"/>
    </row>
    <row r="228" spans="1:252">
      <c r="A228" s="90">
        <v>218</v>
      </c>
      <c r="B228" s="91" t="str">
        <f>'[4]ИТОГ!'!$AP225</f>
        <v>Байрамов Даниил</v>
      </c>
      <c r="C228" s="91">
        <f>'[4]ИТОГ!'!$AQ225</f>
        <v>2011</v>
      </c>
      <c r="D228" s="91" t="str">
        <f>'[4]ИТОГ!'!$AT225</f>
        <v>б/р</v>
      </c>
      <c r="E228" s="91" t="str">
        <f>'[4]ИТОГ!'!$AU225</f>
        <v>м</v>
      </c>
      <c r="F228" s="189">
        <f>'[4]ИТОГ!'!$AX225</f>
        <v>0</v>
      </c>
      <c r="G228" s="91" t="s">
        <v>255</v>
      </c>
      <c r="H228" s="94" t="s">
        <v>28</v>
      </c>
      <c r="I228" s="91" t="str">
        <f>'[4]ИТОГ!'!$AY225</f>
        <v>ОК!</v>
      </c>
      <c r="J228" s="95"/>
      <c r="K228" s="115"/>
      <c r="L228" s="97"/>
      <c r="M228" s="114"/>
      <c r="N228" s="115"/>
      <c r="O228" s="97"/>
      <c r="P228" s="97"/>
      <c r="Q228" s="97"/>
      <c r="R228" s="115"/>
      <c r="S228" s="115"/>
      <c r="T228" s="113"/>
      <c r="U228" s="99"/>
      <c r="V228" s="115"/>
      <c r="W228" s="100"/>
      <c r="X228" s="100"/>
      <c r="Y228" s="100"/>
      <c r="Z228" s="100"/>
      <c r="AA228" s="100"/>
      <c r="AB228" s="100" t="s">
        <v>256</v>
      </c>
      <c r="AC228" s="100"/>
      <c r="AD228" s="100"/>
      <c r="AE228" s="100"/>
      <c r="AF228" s="100"/>
      <c r="AG228" s="94" t="s">
        <v>523</v>
      </c>
      <c r="AH228" s="101" t="s">
        <v>322</v>
      </c>
      <c r="AI228" s="100"/>
      <c r="AJ228" s="103" t="s">
        <v>575</v>
      </c>
      <c r="AK228" s="68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  <c r="FL228" s="11"/>
      <c r="FM228" s="11"/>
      <c r="FN228" s="11"/>
      <c r="FO228" s="11"/>
      <c r="FP228" s="11"/>
      <c r="FQ228" s="11"/>
      <c r="FR228" s="11"/>
      <c r="FS228" s="11"/>
      <c r="FT228" s="11"/>
      <c r="FU228" s="11"/>
      <c r="FV228" s="11"/>
      <c r="FW228" s="11"/>
      <c r="FX228" s="11"/>
      <c r="FY228" s="11"/>
      <c r="FZ228" s="11"/>
      <c r="GA228" s="11"/>
      <c r="GB228" s="11"/>
      <c r="GC228" s="11"/>
      <c r="GD228" s="11"/>
      <c r="GE228" s="11"/>
      <c r="GF228" s="11"/>
      <c r="GG228" s="11"/>
      <c r="GH228" s="11"/>
      <c r="GI228" s="11"/>
      <c r="GJ228" s="11"/>
      <c r="GK228" s="11"/>
      <c r="GL228" s="11"/>
      <c r="GM228" s="11"/>
      <c r="GN228" s="11"/>
      <c r="GO228" s="11"/>
      <c r="GP228" s="11"/>
      <c r="GQ228" s="11"/>
      <c r="GR228" s="11"/>
      <c r="GS228" s="11"/>
      <c r="GT228" s="11"/>
      <c r="GU228" s="11"/>
      <c r="GV228" s="11"/>
      <c r="GW228" s="11"/>
      <c r="GX228" s="11"/>
      <c r="GY228" s="11"/>
      <c r="GZ228" s="11"/>
      <c r="HA228" s="11"/>
      <c r="HB228" s="11"/>
      <c r="HC228" s="11"/>
      <c r="HD228" s="11"/>
      <c r="HE228" s="11"/>
      <c r="HF228" s="11"/>
      <c r="HG228" s="11"/>
      <c r="HH228" s="11"/>
      <c r="HI228" s="11"/>
      <c r="HJ228" s="11"/>
      <c r="HK228" s="11"/>
      <c r="HL228" s="11"/>
      <c r="HM228" s="11"/>
      <c r="HN228" s="11"/>
      <c r="HO228" s="11"/>
      <c r="HP228" s="11"/>
      <c r="HQ228" s="11"/>
      <c r="HR228" s="11"/>
      <c r="HS228" s="11"/>
      <c r="HT228" s="11"/>
      <c r="HU228" s="11"/>
      <c r="HV228" s="11"/>
      <c r="HW228" s="11"/>
      <c r="HX228" s="11"/>
      <c r="HY228" s="11"/>
      <c r="HZ228" s="11"/>
      <c r="IA228" s="11"/>
      <c r="IB228" s="11"/>
      <c r="IC228" s="11"/>
      <c r="ID228" s="11"/>
      <c r="IE228" s="11"/>
      <c r="IF228" s="11"/>
      <c r="IG228" s="11"/>
      <c r="IH228" s="11"/>
      <c r="II228" s="11"/>
      <c r="IJ228" s="11"/>
      <c r="IK228" s="11"/>
      <c r="IL228" s="11"/>
      <c r="IM228" s="11"/>
      <c r="IN228" s="11"/>
      <c r="IO228" s="11"/>
      <c r="IP228" s="11"/>
      <c r="IQ228" s="11"/>
      <c r="IR228" s="11"/>
    </row>
    <row r="229" spans="1:252">
      <c r="A229" s="90">
        <v>219</v>
      </c>
      <c r="B229" s="91" t="str">
        <f>'[4]ИТОГ!'!$AP226</f>
        <v>Баканов Михаил</v>
      </c>
      <c r="C229" s="91">
        <f>'[4]ИТОГ!'!$AQ226</f>
        <v>1999</v>
      </c>
      <c r="D229" s="91" t="str">
        <f>'[4]ИТОГ!'!$AT226</f>
        <v>б/р</v>
      </c>
      <c r="E229" s="91" t="str">
        <f>'[4]ИТОГ!'!$AU226</f>
        <v>м</v>
      </c>
      <c r="F229" s="189">
        <f>'[4]ИТОГ!'!$AX226</f>
        <v>42869</v>
      </c>
      <c r="G229" s="91" t="s">
        <v>255</v>
      </c>
      <c r="H229" s="94" t="s">
        <v>28</v>
      </c>
      <c r="I229" s="91" t="str">
        <f>'[4]ИТОГ!'!$AY226</f>
        <v>ОК!</v>
      </c>
      <c r="J229" s="95" t="s">
        <v>576</v>
      </c>
      <c r="K229" s="115"/>
      <c r="L229" s="97"/>
      <c r="M229" s="114"/>
      <c r="N229" s="115"/>
      <c r="O229" s="97" t="s">
        <v>256</v>
      </c>
      <c r="P229" s="97"/>
      <c r="Q229" s="97"/>
      <c r="R229" s="115" t="s">
        <v>256</v>
      </c>
      <c r="S229" s="115"/>
      <c r="T229" s="113"/>
      <c r="U229" s="99"/>
      <c r="V229" s="115"/>
      <c r="W229" s="100"/>
      <c r="X229" s="100"/>
      <c r="Y229" s="100"/>
      <c r="Z229" s="100"/>
      <c r="AA229" s="100"/>
      <c r="AB229" s="100"/>
      <c r="AC229" s="100"/>
      <c r="AD229" s="100"/>
      <c r="AE229" s="100"/>
      <c r="AF229" s="100"/>
      <c r="AG229" s="117" t="s">
        <v>281</v>
      </c>
      <c r="AH229" s="101" t="s">
        <v>577</v>
      </c>
      <c r="AI229" s="118">
        <v>38786</v>
      </c>
      <c r="AJ229" s="103" t="s">
        <v>578</v>
      </c>
      <c r="AK229" s="68"/>
    </row>
    <row r="230" spans="1:252">
      <c r="A230" s="90">
        <v>220</v>
      </c>
      <c r="B230" s="91" t="str">
        <f>'[4]ИТОГ!'!$AP227</f>
        <v>Бакешин Тимофей</v>
      </c>
      <c r="C230" s="91">
        <f>'[4]ИТОГ!'!$AQ227</f>
        <v>2005</v>
      </c>
      <c r="D230" s="91" t="str">
        <f>'[4]ИТОГ!'!$AT227</f>
        <v>б/р</v>
      </c>
      <c r="E230" s="91" t="str">
        <f>'[4]ИТОГ!'!$AU227</f>
        <v>м</v>
      </c>
      <c r="F230" s="189">
        <f>'[4]ИТОГ!'!$AX227</f>
        <v>0</v>
      </c>
      <c r="G230" s="91" t="s">
        <v>255</v>
      </c>
      <c r="H230" s="94" t="s">
        <v>28</v>
      </c>
      <c r="I230" s="91" t="str">
        <f>'[4]ИТОГ!'!$AY227</f>
        <v>ОК!</v>
      </c>
      <c r="J230" s="95"/>
      <c r="K230" s="115"/>
      <c r="L230" s="97"/>
      <c r="M230" s="114" t="s">
        <v>9</v>
      </c>
      <c r="N230" s="108" t="s">
        <v>9</v>
      </c>
      <c r="O230" s="97"/>
      <c r="P230" s="97"/>
      <c r="Q230" s="97" t="s">
        <v>256</v>
      </c>
      <c r="R230" s="115" t="s">
        <v>9</v>
      </c>
      <c r="S230" s="115"/>
      <c r="T230" s="113" t="s">
        <v>256</v>
      </c>
      <c r="U230" s="99"/>
      <c r="V230" s="115"/>
      <c r="W230" s="100"/>
      <c r="X230" s="100" t="s">
        <v>256</v>
      </c>
      <c r="Y230" s="100"/>
      <c r="Z230" s="100"/>
      <c r="AA230" s="100"/>
      <c r="AB230" s="108" t="s">
        <v>9</v>
      </c>
      <c r="AC230" s="108"/>
      <c r="AD230" s="108" t="s">
        <v>256</v>
      </c>
      <c r="AE230" s="108"/>
      <c r="AF230" s="108" t="s">
        <v>256</v>
      </c>
      <c r="AG230" s="94" t="s">
        <v>377</v>
      </c>
      <c r="AH230" s="101"/>
      <c r="AI230" s="100"/>
      <c r="AJ230" s="103" t="s">
        <v>579</v>
      </c>
      <c r="AK230" s="68"/>
    </row>
    <row r="231" spans="1:252">
      <c r="A231" s="90">
        <v>221</v>
      </c>
      <c r="B231" s="91" t="str">
        <f>'[4]ИТОГ!'!$AP228</f>
        <v>Баклаев Митрофан</v>
      </c>
      <c r="C231" s="91">
        <f>'[4]ИТОГ!'!$AQ228</f>
        <v>0</v>
      </c>
      <c r="D231" s="91">
        <f>'[4]ИТОГ!'!$AT228</f>
        <v>2</v>
      </c>
      <c r="E231" s="91" t="str">
        <f>'[4]ИТОГ!'!$AU228</f>
        <v>м</v>
      </c>
      <c r="F231" s="189">
        <f>'[4]ИТОГ!'!$AX228</f>
        <v>45407</v>
      </c>
      <c r="G231" s="91" t="s">
        <v>255</v>
      </c>
      <c r="H231" s="94" t="s">
        <v>28</v>
      </c>
      <c r="I231" s="91" t="str">
        <f>'[4]ИТОГ!'!$AY228</f>
        <v>НАДО!!!</v>
      </c>
      <c r="J231" s="95"/>
      <c r="K231" s="115"/>
      <c r="L231" s="97"/>
      <c r="M231" s="114"/>
      <c r="N231" s="115"/>
      <c r="O231" s="97"/>
      <c r="P231" s="97"/>
      <c r="Q231" s="97"/>
      <c r="R231" s="115"/>
      <c r="S231" s="115"/>
      <c r="T231" s="113"/>
      <c r="U231" s="99" t="s">
        <v>256</v>
      </c>
      <c r="V231" s="115"/>
      <c r="W231" s="100"/>
      <c r="X231" s="100"/>
      <c r="Y231" s="100"/>
      <c r="Z231" s="100"/>
      <c r="AA231" s="100"/>
      <c r="AB231" s="108"/>
      <c r="AC231" s="108"/>
      <c r="AD231" s="108"/>
      <c r="AE231" s="108"/>
      <c r="AF231" s="108"/>
      <c r="AG231" s="94" t="s">
        <v>331</v>
      </c>
      <c r="AH231" s="101"/>
      <c r="AI231" s="102"/>
      <c r="AJ231" s="103" t="s">
        <v>580</v>
      </c>
      <c r="AK231" s="68"/>
      <c r="AL231" s="11"/>
      <c r="AM231" s="11"/>
      <c r="AN231" s="120"/>
      <c r="AO231" s="120"/>
      <c r="AP231" s="120"/>
      <c r="AQ231" s="120"/>
      <c r="AR231" s="120"/>
      <c r="AS231" s="120"/>
      <c r="AT231" s="120"/>
      <c r="AU231" s="120"/>
      <c r="AV231" s="120"/>
      <c r="AW231" s="120"/>
      <c r="AX231" s="120"/>
      <c r="AY231" s="120"/>
      <c r="AZ231" s="120"/>
      <c r="BA231" s="120"/>
      <c r="BB231" s="120"/>
      <c r="BC231" s="120"/>
      <c r="BD231" s="120"/>
      <c r="BE231" s="120"/>
      <c r="BF231" s="120"/>
      <c r="BG231" s="120"/>
      <c r="BH231" s="120"/>
      <c r="BI231" s="120"/>
      <c r="BJ231" s="120"/>
      <c r="BK231" s="120"/>
      <c r="BL231" s="120"/>
      <c r="BM231" s="120"/>
      <c r="BN231" s="120"/>
      <c r="BO231" s="120"/>
      <c r="BP231" s="120"/>
      <c r="BQ231" s="120"/>
      <c r="BR231" s="120"/>
      <c r="BS231" s="120"/>
      <c r="BT231" s="120"/>
      <c r="BU231" s="120"/>
      <c r="BV231" s="120"/>
      <c r="BW231" s="120"/>
      <c r="BX231" s="120"/>
      <c r="BY231" s="120"/>
      <c r="BZ231" s="120"/>
      <c r="CA231" s="120"/>
      <c r="CB231" s="120"/>
      <c r="CC231" s="120"/>
      <c r="CD231" s="120"/>
      <c r="CE231" s="120"/>
      <c r="CF231" s="120"/>
      <c r="CG231" s="120"/>
      <c r="CH231" s="120"/>
      <c r="CI231" s="120"/>
      <c r="CJ231" s="120"/>
      <c r="CK231" s="120"/>
      <c r="CL231" s="120"/>
      <c r="CM231" s="120"/>
      <c r="CN231" s="120"/>
      <c r="CO231" s="120"/>
      <c r="CP231" s="120"/>
      <c r="CQ231" s="120"/>
      <c r="CR231" s="120"/>
      <c r="CS231" s="120"/>
      <c r="CT231" s="120"/>
      <c r="CU231" s="120"/>
      <c r="CV231" s="120"/>
      <c r="CW231" s="120"/>
      <c r="CX231" s="120"/>
      <c r="CY231" s="120"/>
      <c r="CZ231" s="120"/>
      <c r="DA231" s="120"/>
      <c r="DB231" s="120"/>
      <c r="DC231" s="120"/>
      <c r="DD231" s="120"/>
      <c r="DE231" s="120"/>
      <c r="DF231" s="120"/>
      <c r="DG231" s="120"/>
      <c r="DH231" s="120"/>
      <c r="DI231" s="120"/>
      <c r="DJ231" s="120"/>
      <c r="DK231" s="120"/>
      <c r="DL231" s="120"/>
      <c r="DM231" s="120"/>
      <c r="DN231" s="120"/>
      <c r="DO231" s="120"/>
      <c r="DP231" s="120"/>
      <c r="DQ231" s="120"/>
      <c r="DR231" s="120"/>
      <c r="DS231" s="120"/>
      <c r="DT231" s="120"/>
      <c r="DU231" s="120"/>
      <c r="DV231" s="120"/>
      <c r="DW231" s="120"/>
      <c r="DX231" s="120"/>
      <c r="DY231" s="120"/>
      <c r="DZ231" s="120"/>
      <c r="EA231" s="120"/>
      <c r="EB231" s="120"/>
      <c r="EC231" s="120"/>
      <c r="ED231" s="120"/>
      <c r="EE231" s="120"/>
      <c r="EF231" s="120"/>
      <c r="EG231" s="120"/>
      <c r="EH231" s="120"/>
      <c r="EI231" s="120"/>
      <c r="EJ231" s="120"/>
      <c r="EK231" s="120"/>
      <c r="EL231" s="120"/>
      <c r="EM231" s="120"/>
      <c r="EN231" s="120"/>
      <c r="EO231" s="120"/>
      <c r="EP231" s="120"/>
      <c r="EQ231" s="120"/>
      <c r="ER231" s="120"/>
      <c r="ES231" s="120"/>
      <c r="ET231" s="120"/>
      <c r="EU231" s="120"/>
      <c r="EV231" s="120"/>
      <c r="EW231" s="120"/>
      <c r="EX231" s="120"/>
      <c r="EY231" s="120"/>
      <c r="EZ231" s="120"/>
      <c r="FA231" s="120"/>
      <c r="FB231" s="120"/>
      <c r="FC231" s="120"/>
      <c r="FD231" s="120"/>
      <c r="FE231" s="120"/>
      <c r="FF231" s="120"/>
      <c r="FG231" s="120"/>
      <c r="FH231" s="120"/>
      <c r="FI231" s="120"/>
      <c r="FJ231" s="120"/>
      <c r="FK231" s="120"/>
      <c r="FL231" s="120"/>
      <c r="FM231" s="120"/>
      <c r="FN231" s="120"/>
      <c r="FO231" s="120"/>
      <c r="FP231" s="120"/>
      <c r="FQ231" s="120"/>
      <c r="FR231" s="120"/>
      <c r="FS231" s="120"/>
      <c r="FT231" s="120"/>
      <c r="FU231" s="120"/>
      <c r="FV231" s="120"/>
      <c r="FW231" s="120"/>
      <c r="FX231" s="120"/>
      <c r="FY231" s="120"/>
      <c r="FZ231" s="120"/>
      <c r="GA231" s="120"/>
      <c r="GB231" s="120"/>
      <c r="GC231" s="120"/>
      <c r="GD231" s="120"/>
      <c r="GE231" s="120"/>
      <c r="GF231" s="120"/>
      <c r="GG231" s="120"/>
      <c r="GH231" s="120"/>
      <c r="GI231" s="120"/>
      <c r="GJ231" s="120"/>
      <c r="GK231" s="120"/>
      <c r="GL231" s="120"/>
      <c r="GM231" s="120"/>
      <c r="GN231" s="120"/>
      <c r="GO231" s="120"/>
      <c r="GP231" s="120"/>
      <c r="GQ231" s="120"/>
      <c r="GR231" s="120"/>
      <c r="GS231" s="120"/>
      <c r="GT231" s="120"/>
      <c r="GU231" s="120"/>
      <c r="GV231" s="120"/>
      <c r="GW231" s="120"/>
      <c r="GX231" s="120"/>
      <c r="GY231" s="120"/>
      <c r="GZ231" s="120"/>
      <c r="HA231" s="120"/>
      <c r="HB231" s="120"/>
      <c r="HC231" s="120"/>
      <c r="HD231" s="120"/>
      <c r="HE231" s="120"/>
      <c r="HF231" s="120"/>
      <c r="HG231" s="120"/>
      <c r="HH231" s="120"/>
      <c r="HI231" s="120"/>
      <c r="HJ231" s="120"/>
      <c r="HK231" s="120"/>
      <c r="HL231" s="120"/>
      <c r="HM231" s="120"/>
      <c r="HN231" s="120"/>
      <c r="HO231" s="120"/>
      <c r="HP231" s="120"/>
      <c r="HQ231" s="120"/>
      <c r="HR231" s="120"/>
      <c r="HS231" s="120"/>
      <c r="HT231" s="120"/>
      <c r="HU231" s="120"/>
      <c r="HV231" s="120"/>
      <c r="HW231" s="120"/>
      <c r="HX231" s="120"/>
      <c r="HY231" s="120"/>
      <c r="HZ231" s="120"/>
      <c r="IA231" s="120"/>
      <c r="IB231" s="120"/>
      <c r="IC231" s="120"/>
      <c r="ID231" s="120"/>
      <c r="IE231" s="120"/>
      <c r="IF231" s="120"/>
      <c r="IG231" s="120"/>
      <c r="IH231" s="120"/>
      <c r="II231" s="120"/>
      <c r="IJ231" s="120"/>
      <c r="IK231" s="120"/>
      <c r="IL231" s="120"/>
      <c r="IM231" s="120"/>
      <c r="IN231" s="120"/>
      <c r="IO231" s="120"/>
      <c r="IP231" s="120"/>
      <c r="IQ231" s="120"/>
      <c r="IR231" s="120"/>
    </row>
    <row r="232" spans="1:252">
      <c r="A232" s="90">
        <v>222</v>
      </c>
      <c r="B232" s="91" t="str">
        <f>'[4]ИТОГ!'!$AP229</f>
        <v>Бакланский Дмитрий</v>
      </c>
      <c r="C232" s="91">
        <f>'[4]ИТОГ!'!$AQ229</f>
        <v>2007</v>
      </c>
      <c r="D232" s="91" t="str">
        <f>'[4]ИТОГ!'!$AT229</f>
        <v>б/р</v>
      </c>
      <c r="E232" s="91" t="str">
        <f>'[4]ИТОГ!'!$AU229</f>
        <v>м</v>
      </c>
      <c r="F232" s="189">
        <f>'[4]ИТОГ!'!$AX229</f>
        <v>43960</v>
      </c>
      <c r="G232" s="91" t="s">
        <v>255</v>
      </c>
      <c r="H232" s="94" t="s">
        <v>28</v>
      </c>
      <c r="I232" s="91" t="str">
        <f>'[4]ИТОГ!'!$AY229</f>
        <v>ОК!</v>
      </c>
      <c r="J232" s="95"/>
      <c r="K232" s="96"/>
      <c r="L232" s="97"/>
      <c r="M232" s="98"/>
      <c r="N232" s="96"/>
      <c r="O232" s="96"/>
      <c r="P232" s="97"/>
      <c r="Q232" s="97"/>
      <c r="R232" s="97"/>
      <c r="S232" s="97"/>
      <c r="T232" s="99"/>
      <c r="U232" s="99"/>
      <c r="V232" s="97"/>
      <c r="W232" s="92"/>
      <c r="X232" s="100"/>
      <c r="Y232" s="100"/>
      <c r="Z232" s="100"/>
      <c r="AA232" s="100"/>
      <c r="AB232" s="100"/>
      <c r="AC232" s="100"/>
      <c r="AD232" s="100"/>
      <c r="AE232" s="100"/>
      <c r="AF232" s="100"/>
      <c r="AG232" s="94"/>
      <c r="AH232" s="94"/>
      <c r="AI232" s="102"/>
      <c r="AJ232" s="103" t="s">
        <v>581</v>
      </c>
      <c r="AK232" s="68"/>
      <c r="AN232" s="120"/>
      <c r="AO232" s="120"/>
      <c r="AP232" s="120"/>
      <c r="AQ232" s="120"/>
      <c r="AR232" s="120"/>
      <c r="AS232" s="120"/>
      <c r="AT232" s="120"/>
      <c r="AU232" s="120"/>
      <c r="AV232" s="120"/>
      <c r="AW232" s="120"/>
      <c r="AX232" s="120"/>
      <c r="AY232" s="120"/>
      <c r="AZ232" s="120"/>
      <c r="BA232" s="120"/>
      <c r="BB232" s="120"/>
      <c r="BC232" s="120"/>
      <c r="BD232" s="120"/>
      <c r="BE232" s="120"/>
      <c r="BF232" s="120"/>
      <c r="BG232" s="120"/>
      <c r="BH232" s="120"/>
      <c r="BI232" s="120"/>
      <c r="BJ232" s="120"/>
      <c r="BK232" s="120"/>
      <c r="BL232" s="120"/>
      <c r="BM232" s="120"/>
      <c r="BN232" s="120"/>
      <c r="BO232" s="120"/>
      <c r="BP232" s="120"/>
      <c r="BQ232" s="120"/>
      <c r="BR232" s="120"/>
      <c r="BS232" s="120"/>
      <c r="BT232" s="120"/>
      <c r="BU232" s="120"/>
      <c r="BV232" s="120"/>
      <c r="BW232" s="120"/>
      <c r="BX232" s="120"/>
      <c r="BY232" s="120"/>
      <c r="BZ232" s="120"/>
      <c r="CA232" s="120"/>
      <c r="CB232" s="120"/>
      <c r="CC232" s="120"/>
      <c r="CD232" s="120"/>
      <c r="CE232" s="120"/>
      <c r="CF232" s="120"/>
      <c r="CG232" s="120"/>
      <c r="CH232" s="120"/>
      <c r="CI232" s="120"/>
      <c r="CJ232" s="120"/>
      <c r="CK232" s="120"/>
      <c r="CL232" s="120"/>
      <c r="CM232" s="120"/>
      <c r="CN232" s="120"/>
      <c r="CO232" s="120"/>
      <c r="CP232" s="120"/>
      <c r="CQ232" s="120"/>
      <c r="CR232" s="120"/>
      <c r="CS232" s="120"/>
      <c r="CT232" s="120"/>
      <c r="CU232" s="120"/>
      <c r="CV232" s="120"/>
      <c r="CW232" s="120"/>
      <c r="CX232" s="120"/>
      <c r="CY232" s="120"/>
      <c r="CZ232" s="120"/>
      <c r="DA232" s="120"/>
      <c r="DB232" s="120"/>
      <c r="DC232" s="120"/>
      <c r="DD232" s="120"/>
      <c r="DE232" s="120"/>
      <c r="DF232" s="120"/>
      <c r="DG232" s="120"/>
      <c r="DH232" s="120"/>
      <c r="DI232" s="120"/>
      <c r="DJ232" s="120"/>
      <c r="DK232" s="120"/>
      <c r="DL232" s="120"/>
      <c r="DM232" s="120"/>
      <c r="DN232" s="120"/>
      <c r="DO232" s="120"/>
      <c r="DP232" s="120"/>
      <c r="DQ232" s="120"/>
      <c r="DR232" s="120"/>
      <c r="DS232" s="120"/>
      <c r="DT232" s="120"/>
      <c r="DU232" s="120"/>
      <c r="DV232" s="120"/>
      <c r="DW232" s="120"/>
      <c r="DX232" s="120"/>
      <c r="DY232" s="120"/>
      <c r="DZ232" s="120"/>
      <c r="EA232" s="120"/>
      <c r="EB232" s="120"/>
      <c r="EC232" s="120"/>
      <c r="ED232" s="120"/>
      <c r="EE232" s="120"/>
      <c r="EF232" s="120"/>
      <c r="EG232" s="120"/>
      <c r="EH232" s="120"/>
      <c r="EI232" s="120"/>
      <c r="EJ232" s="120"/>
      <c r="EK232" s="120"/>
      <c r="EL232" s="120"/>
      <c r="EM232" s="120"/>
      <c r="EN232" s="120"/>
      <c r="EO232" s="120"/>
      <c r="EP232" s="120"/>
      <c r="EQ232" s="120"/>
      <c r="ER232" s="120"/>
      <c r="ES232" s="120"/>
      <c r="ET232" s="120"/>
      <c r="EU232" s="120"/>
      <c r="EV232" s="120"/>
      <c r="EW232" s="120"/>
      <c r="EX232" s="120"/>
      <c r="EY232" s="120"/>
      <c r="EZ232" s="120"/>
      <c r="FA232" s="120"/>
      <c r="FB232" s="120"/>
      <c r="FC232" s="120"/>
      <c r="FD232" s="120"/>
      <c r="FE232" s="120"/>
      <c r="FF232" s="120"/>
      <c r="FG232" s="120"/>
      <c r="FH232" s="120"/>
      <c r="FI232" s="120"/>
      <c r="FJ232" s="120"/>
      <c r="FK232" s="120"/>
      <c r="FL232" s="120"/>
      <c r="FM232" s="120"/>
      <c r="FN232" s="120"/>
      <c r="FO232" s="120"/>
      <c r="FP232" s="120"/>
      <c r="FQ232" s="120"/>
      <c r="FR232" s="120"/>
      <c r="FS232" s="120"/>
      <c r="FT232" s="120"/>
      <c r="FU232" s="120"/>
      <c r="FV232" s="120"/>
      <c r="FW232" s="120"/>
      <c r="FX232" s="120"/>
      <c r="FY232" s="120"/>
      <c r="FZ232" s="120"/>
      <c r="GA232" s="120"/>
      <c r="GB232" s="120"/>
      <c r="GC232" s="120"/>
      <c r="GD232" s="120"/>
      <c r="GE232" s="120"/>
      <c r="GF232" s="120"/>
      <c r="GG232" s="120"/>
      <c r="GH232" s="120"/>
      <c r="GI232" s="120"/>
      <c r="GJ232" s="120"/>
      <c r="GK232" s="120"/>
      <c r="GL232" s="120"/>
      <c r="GM232" s="120"/>
      <c r="GN232" s="120"/>
      <c r="GO232" s="120"/>
      <c r="GP232" s="120"/>
      <c r="GQ232" s="120"/>
      <c r="GR232" s="120"/>
      <c r="GS232" s="120"/>
      <c r="GT232" s="120"/>
      <c r="GU232" s="120"/>
      <c r="GV232" s="120"/>
      <c r="GW232" s="120"/>
      <c r="GX232" s="120"/>
      <c r="GY232" s="120"/>
      <c r="GZ232" s="120"/>
      <c r="HA232" s="120"/>
      <c r="HB232" s="120"/>
      <c r="HC232" s="120"/>
      <c r="HD232" s="120"/>
      <c r="HE232" s="120"/>
      <c r="HF232" s="120"/>
      <c r="HG232" s="120"/>
      <c r="HH232" s="120"/>
      <c r="HI232" s="120"/>
      <c r="HJ232" s="120"/>
      <c r="HK232" s="120"/>
      <c r="HL232" s="120"/>
      <c r="HM232" s="120"/>
      <c r="HN232" s="120"/>
      <c r="HO232" s="120"/>
      <c r="HP232" s="120"/>
      <c r="HQ232" s="120"/>
      <c r="HR232" s="120"/>
      <c r="HS232" s="120"/>
      <c r="HT232" s="120"/>
      <c r="HU232" s="120"/>
      <c r="HV232" s="120"/>
      <c r="HW232" s="120"/>
      <c r="HX232" s="120"/>
      <c r="HY232" s="120"/>
      <c r="HZ232" s="120"/>
      <c r="IA232" s="120"/>
      <c r="IB232" s="120"/>
      <c r="IC232" s="120"/>
      <c r="ID232" s="120"/>
      <c r="IE232" s="120"/>
      <c r="IF232" s="120"/>
      <c r="IG232" s="120"/>
      <c r="IH232" s="120"/>
      <c r="II232" s="120"/>
      <c r="IJ232" s="120"/>
      <c r="IK232" s="120"/>
      <c r="IL232" s="120"/>
      <c r="IM232" s="120"/>
      <c r="IN232" s="120"/>
      <c r="IO232" s="120"/>
      <c r="IP232" s="120"/>
      <c r="IQ232" s="120"/>
      <c r="IR232" s="120"/>
    </row>
    <row r="233" spans="1:252">
      <c r="A233" s="90">
        <v>223</v>
      </c>
      <c r="B233" s="91" t="str">
        <f>'[4]ИТОГ!'!$AP230</f>
        <v>Баконовский Антон</v>
      </c>
      <c r="C233" s="91">
        <f>'[4]ИТОГ!'!$AQ230</f>
        <v>0</v>
      </c>
      <c r="D233" s="91">
        <f>'[4]ИТОГ!'!$AT230</f>
        <v>3</v>
      </c>
      <c r="E233" s="91" t="str">
        <f>'[4]ИТОГ!'!$AU230</f>
        <v>м</v>
      </c>
      <c r="F233" s="189">
        <f>'[4]ИТОГ!'!$AX230</f>
        <v>45576</v>
      </c>
      <c r="G233" s="91" t="s">
        <v>255</v>
      </c>
      <c r="H233" s="94" t="s">
        <v>28</v>
      </c>
      <c r="I233" s="91" t="str">
        <f>'[4]ИТОГ!'!$AY230</f>
        <v>НАДО!!!</v>
      </c>
      <c r="J233" s="95"/>
      <c r="K233" s="121"/>
      <c r="L233" s="97"/>
      <c r="M233" s="114"/>
      <c r="N233" s="121"/>
      <c r="O233" s="97"/>
      <c r="P233" s="97"/>
      <c r="Q233" s="97"/>
      <c r="R233" s="115"/>
      <c r="S233" s="115"/>
      <c r="T233" s="113"/>
      <c r="U233" s="99"/>
      <c r="V233" s="115"/>
      <c r="W233" s="108"/>
      <c r="X233" s="108"/>
      <c r="Y233" s="108"/>
      <c r="Z233" s="100"/>
      <c r="AA233" s="100" t="s">
        <v>15</v>
      </c>
      <c r="AB233" s="100" t="s">
        <v>13</v>
      </c>
      <c r="AC233" s="108"/>
      <c r="AD233" s="108"/>
      <c r="AE233" s="108" t="s">
        <v>256</v>
      </c>
      <c r="AF233" s="108"/>
      <c r="AG233" s="94" t="s">
        <v>359</v>
      </c>
      <c r="AH233" s="101"/>
      <c r="AI233" s="100"/>
      <c r="AJ233" s="103" t="s">
        <v>582</v>
      </c>
      <c r="AK233" s="68"/>
      <c r="AN233" s="120"/>
      <c r="AO233" s="120"/>
      <c r="AP233" s="120"/>
      <c r="AQ233" s="120"/>
      <c r="AR233" s="120"/>
      <c r="AS233" s="120"/>
      <c r="AT233" s="120"/>
      <c r="AU233" s="120"/>
      <c r="AV233" s="120"/>
      <c r="AW233" s="120"/>
      <c r="AX233" s="120"/>
      <c r="AY233" s="120"/>
      <c r="AZ233" s="120"/>
      <c r="BA233" s="120"/>
      <c r="BB233" s="120"/>
      <c r="BC233" s="120"/>
      <c r="BD233" s="120"/>
      <c r="BE233" s="120"/>
      <c r="BF233" s="120"/>
      <c r="BG233" s="120"/>
      <c r="BH233" s="120"/>
      <c r="BI233" s="120"/>
      <c r="BJ233" s="120"/>
      <c r="BK233" s="120"/>
      <c r="BL233" s="120"/>
      <c r="BM233" s="120"/>
      <c r="BN233" s="120"/>
      <c r="BO233" s="120"/>
      <c r="BP233" s="120"/>
      <c r="BQ233" s="120"/>
      <c r="BR233" s="120"/>
      <c r="BS233" s="120"/>
      <c r="BT233" s="120"/>
      <c r="BU233" s="120"/>
      <c r="BV233" s="120"/>
      <c r="BW233" s="120"/>
      <c r="BX233" s="120"/>
      <c r="BY233" s="120"/>
      <c r="BZ233" s="120"/>
      <c r="CA233" s="120"/>
      <c r="CB233" s="120"/>
      <c r="CC233" s="120"/>
      <c r="CD233" s="120"/>
      <c r="CE233" s="120"/>
      <c r="CF233" s="120"/>
      <c r="CG233" s="120"/>
      <c r="CH233" s="120"/>
      <c r="CI233" s="120"/>
      <c r="CJ233" s="120"/>
      <c r="CK233" s="120"/>
      <c r="CL233" s="120"/>
      <c r="CM233" s="120"/>
      <c r="CN233" s="120"/>
      <c r="CO233" s="120"/>
      <c r="CP233" s="120"/>
      <c r="CQ233" s="120"/>
      <c r="CR233" s="120"/>
      <c r="CS233" s="120"/>
      <c r="CT233" s="120"/>
      <c r="CU233" s="120"/>
      <c r="CV233" s="120"/>
      <c r="CW233" s="120"/>
      <c r="CX233" s="120"/>
      <c r="CY233" s="120"/>
      <c r="CZ233" s="120"/>
      <c r="DA233" s="120"/>
      <c r="DB233" s="120"/>
      <c r="DC233" s="120"/>
      <c r="DD233" s="120"/>
      <c r="DE233" s="120"/>
      <c r="DF233" s="120"/>
      <c r="DG233" s="120"/>
      <c r="DH233" s="120"/>
      <c r="DI233" s="120"/>
      <c r="DJ233" s="120"/>
      <c r="DK233" s="120"/>
      <c r="DL233" s="120"/>
      <c r="DM233" s="120"/>
      <c r="DN233" s="120"/>
      <c r="DO233" s="120"/>
      <c r="DP233" s="120"/>
      <c r="DQ233" s="120"/>
      <c r="DR233" s="120"/>
      <c r="DS233" s="120"/>
      <c r="DT233" s="120"/>
      <c r="DU233" s="120"/>
      <c r="DV233" s="120"/>
      <c r="DW233" s="120"/>
      <c r="DX233" s="120"/>
      <c r="DY233" s="120"/>
      <c r="DZ233" s="120"/>
      <c r="EA233" s="120"/>
      <c r="EB233" s="120"/>
      <c r="EC233" s="120"/>
      <c r="ED233" s="120"/>
      <c r="EE233" s="120"/>
      <c r="EF233" s="120"/>
      <c r="EG233" s="120"/>
      <c r="EH233" s="120"/>
      <c r="EI233" s="120"/>
      <c r="EJ233" s="120"/>
      <c r="EK233" s="120"/>
      <c r="EL233" s="120"/>
      <c r="EM233" s="120"/>
      <c r="EN233" s="120"/>
      <c r="EO233" s="120"/>
      <c r="EP233" s="120"/>
      <c r="EQ233" s="120"/>
      <c r="ER233" s="120"/>
      <c r="ES233" s="120"/>
      <c r="ET233" s="120"/>
      <c r="EU233" s="120"/>
      <c r="EV233" s="120"/>
      <c r="EW233" s="120"/>
      <c r="EX233" s="120"/>
      <c r="EY233" s="120"/>
      <c r="EZ233" s="120"/>
      <c r="FA233" s="120"/>
      <c r="FB233" s="120"/>
      <c r="FC233" s="120"/>
      <c r="FD233" s="120"/>
      <c r="FE233" s="120"/>
      <c r="FF233" s="120"/>
      <c r="FG233" s="120"/>
      <c r="FH233" s="120"/>
      <c r="FI233" s="120"/>
      <c r="FJ233" s="120"/>
      <c r="FK233" s="120"/>
      <c r="FL233" s="120"/>
      <c r="FM233" s="120"/>
      <c r="FN233" s="120"/>
      <c r="FO233" s="120"/>
      <c r="FP233" s="120"/>
      <c r="FQ233" s="120"/>
      <c r="FR233" s="120"/>
      <c r="FS233" s="120"/>
      <c r="FT233" s="120"/>
      <c r="FU233" s="120"/>
      <c r="FV233" s="120"/>
      <c r="FW233" s="120"/>
      <c r="FX233" s="120"/>
      <c r="FY233" s="120"/>
      <c r="FZ233" s="120"/>
      <c r="GA233" s="120"/>
      <c r="GB233" s="120"/>
      <c r="GC233" s="120"/>
      <c r="GD233" s="120"/>
      <c r="GE233" s="120"/>
      <c r="GF233" s="120"/>
      <c r="GG233" s="120"/>
      <c r="GH233" s="120"/>
      <c r="GI233" s="120"/>
      <c r="GJ233" s="120"/>
      <c r="GK233" s="120"/>
      <c r="GL233" s="120"/>
      <c r="GM233" s="120"/>
      <c r="GN233" s="120"/>
      <c r="GO233" s="120"/>
      <c r="GP233" s="120"/>
      <c r="GQ233" s="120"/>
      <c r="GR233" s="120"/>
      <c r="GS233" s="120"/>
      <c r="GT233" s="120"/>
      <c r="GU233" s="120"/>
      <c r="GV233" s="120"/>
      <c r="GW233" s="120"/>
      <c r="GX233" s="120"/>
      <c r="GY233" s="120"/>
      <c r="GZ233" s="120"/>
      <c r="HA233" s="120"/>
      <c r="HB233" s="120"/>
      <c r="HC233" s="120"/>
      <c r="HD233" s="120"/>
      <c r="HE233" s="120"/>
      <c r="HF233" s="120"/>
      <c r="HG233" s="120"/>
      <c r="HH233" s="120"/>
      <c r="HI233" s="120"/>
      <c r="HJ233" s="120"/>
      <c r="HK233" s="120"/>
      <c r="HL233" s="120"/>
      <c r="HM233" s="120"/>
      <c r="HN233" s="120"/>
      <c r="HO233" s="120"/>
      <c r="HP233" s="120"/>
      <c r="HQ233" s="120"/>
      <c r="HR233" s="120"/>
      <c r="HS233" s="120"/>
      <c r="HT233" s="120"/>
      <c r="HU233" s="120"/>
      <c r="HV233" s="120"/>
      <c r="HW233" s="120"/>
      <c r="HX233" s="120"/>
      <c r="HY233" s="120"/>
      <c r="HZ233" s="120"/>
      <c r="IA233" s="120"/>
      <c r="IB233" s="120"/>
      <c r="IC233" s="120"/>
      <c r="ID233" s="120"/>
      <c r="IE233" s="120"/>
      <c r="IF233" s="120"/>
      <c r="IG233" s="120"/>
      <c r="IH233" s="120"/>
      <c r="II233" s="120"/>
      <c r="IJ233" s="120"/>
      <c r="IK233" s="120"/>
      <c r="IL233" s="120"/>
      <c r="IM233" s="120"/>
      <c r="IN233" s="120"/>
      <c r="IO233" s="120"/>
      <c r="IP233" s="120"/>
      <c r="IQ233" s="120"/>
      <c r="IR233" s="120"/>
    </row>
    <row r="234" spans="1:252">
      <c r="A234" s="90">
        <v>224</v>
      </c>
      <c r="B234" s="91" t="str">
        <f>'[4]ИТОГ!'!$AP231</f>
        <v>Бакунов Александр</v>
      </c>
      <c r="C234" s="91">
        <f>'[4]ИТОГ!'!$AQ231</f>
        <v>0</v>
      </c>
      <c r="D234" s="91" t="str">
        <f>'[4]ИТОГ!'!$AT231</f>
        <v>б/р</v>
      </c>
      <c r="E234" s="91" t="str">
        <f>'[4]ИТОГ!'!$AU231</f>
        <v>м</v>
      </c>
      <c r="F234" s="189">
        <f>'[4]ИТОГ!'!$AX231</f>
        <v>43960</v>
      </c>
      <c r="G234" s="91" t="s">
        <v>255</v>
      </c>
      <c r="H234" s="94" t="s">
        <v>28</v>
      </c>
      <c r="I234" s="91" t="str">
        <f>'[4]ИТОГ!'!$AY231</f>
        <v>НАДО!!!</v>
      </c>
      <c r="J234" s="95"/>
      <c r="K234" s="97"/>
      <c r="L234" s="97" t="s">
        <v>13</v>
      </c>
      <c r="M234" s="98"/>
      <c r="N234" s="97"/>
      <c r="O234" s="97" t="s">
        <v>11</v>
      </c>
      <c r="P234" s="97"/>
      <c r="Q234" s="97"/>
      <c r="R234" s="100" t="s">
        <v>11</v>
      </c>
      <c r="S234" s="97"/>
      <c r="T234" s="99"/>
      <c r="U234" s="99"/>
      <c r="V234" s="97"/>
      <c r="W234" s="92"/>
      <c r="X234" s="100"/>
      <c r="Y234" s="100"/>
      <c r="Z234" s="100"/>
      <c r="AA234" s="100"/>
      <c r="AB234" s="100"/>
      <c r="AC234" s="100"/>
      <c r="AD234" s="100"/>
      <c r="AE234" s="100"/>
      <c r="AF234" s="100"/>
      <c r="AG234" s="94" t="s">
        <v>317</v>
      </c>
      <c r="AH234" s="94"/>
      <c r="AI234" s="100"/>
      <c r="AJ234" s="103" t="s">
        <v>583</v>
      </c>
      <c r="AK234" s="68"/>
      <c r="AL234" s="120"/>
      <c r="AM234" s="120"/>
    </row>
    <row r="235" spans="1:252" s="119" customFormat="1" ht="12.75" customHeight="1">
      <c r="A235" s="90">
        <v>225</v>
      </c>
      <c r="B235" s="91" t="str">
        <f>'[4]ИТОГ!'!$AP232</f>
        <v>Балабышева Мария</v>
      </c>
      <c r="C235" s="91">
        <f>'[4]ИТОГ!'!$AQ232</f>
        <v>2005</v>
      </c>
      <c r="D235" s="91" t="str">
        <f>'[4]ИТОГ!'!$AT232</f>
        <v>б/р</v>
      </c>
      <c r="E235" s="91" t="str">
        <f>'[4]ИТОГ!'!$AU232</f>
        <v>ж</v>
      </c>
      <c r="F235" s="189">
        <f>'[4]ИТОГ!'!$AX232</f>
        <v>43784</v>
      </c>
      <c r="G235" s="91" t="s">
        <v>255</v>
      </c>
      <c r="H235" s="94" t="s">
        <v>28</v>
      </c>
      <c r="I235" s="91" t="str">
        <f>'[4]ИТОГ!'!$AY232</f>
        <v>ОК!</v>
      </c>
      <c r="J235" s="95"/>
      <c r="K235" s="99"/>
      <c r="L235" s="97"/>
      <c r="M235" s="98" t="s">
        <v>9</v>
      </c>
      <c r="N235" s="97" t="s">
        <v>9</v>
      </c>
      <c r="O235" s="97"/>
      <c r="P235" s="97"/>
      <c r="Q235" s="97"/>
      <c r="R235" s="97" t="s">
        <v>6</v>
      </c>
      <c r="S235" s="97" t="s">
        <v>9</v>
      </c>
      <c r="T235" s="99"/>
      <c r="U235" s="99"/>
      <c r="V235" s="97" t="s">
        <v>9</v>
      </c>
      <c r="W235" s="100"/>
      <c r="X235" s="100" t="s">
        <v>256</v>
      </c>
      <c r="Y235" s="100"/>
      <c r="Z235" s="100"/>
      <c r="AA235" s="100"/>
      <c r="AB235" s="100" t="s">
        <v>9</v>
      </c>
      <c r="AC235" s="100" t="s">
        <v>9</v>
      </c>
      <c r="AD235" s="100"/>
      <c r="AE235" s="100"/>
      <c r="AF235" s="100" t="s">
        <v>256</v>
      </c>
      <c r="AG235" s="94" t="s">
        <v>338</v>
      </c>
      <c r="AH235" s="101"/>
      <c r="AI235" s="100"/>
      <c r="AJ235" s="103" t="s">
        <v>584</v>
      </c>
      <c r="AK235" s="68"/>
      <c r="AL235" s="120"/>
      <c r="AM235" s="120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  <c r="II235" s="9"/>
      <c r="IJ235" s="9"/>
      <c r="IK235" s="9"/>
      <c r="IL235" s="9"/>
      <c r="IM235" s="9"/>
      <c r="IN235" s="9"/>
      <c r="IO235" s="9"/>
      <c r="IP235" s="9"/>
      <c r="IQ235" s="9"/>
      <c r="IR235" s="9"/>
    </row>
    <row r="236" spans="1:252" s="68" customFormat="1">
      <c r="A236" s="90">
        <v>226</v>
      </c>
      <c r="B236" s="91" t="str">
        <f>'[4]ИТОГ!'!$AP233</f>
        <v>Балагура Анастасия</v>
      </c>
      <c r="C236" s="91">
        <f>'[4]ИТОГ!'!$AQ233</f>
        <v>0</v>
      </c>
      <c r="D236" s="91" t="str">
        <f>'[4]ИТОГ!'!$AT233</f>
        <v>б/р</v>
      </c>
      <c r="E236" s="91" t="str">
        <f>'[4]ИТОГ!'!$AU233</f>
        <v>ж</v>
      </c>
      <c r="F236" s="189">
        <f>'[4]ИТОГ!'!$AX233</f>
        <v>44359</v>
      </c>
      <c r="G236" s="91" t="s">
        <v>255</v>
      </c>
      <c r="H236" s="94" t="s">
        <v>28</v>
      </c>
      <c r="I236" s="91" t="str">
        <f>'[4]ИТОГ!'!$AY233</f>
        <v>НАДО!!!</v>
      </c>
      <c r="J236" s="95"/>
      <c r="K236" s="99"/>
      <c r="L236" s="97" t="s">
        <v>256</v>
      </c>
      <c r="M236" s="98"/>
      <c r="N236" s="99"/>
      <c r="O236" s="97"/>
      <c r="P236" s="97" t="s">
        <v>284</v>
      </c>
      <c r="Q236" s="97"/>
      <c r="R236" s="97" t="s">
        <v>15</v>
      </c>
      <c r="S236" s="97"/>
      <c r="T236" s="99" t="s">
        <v>256</v>
      </c>
      <c r="U236" s="99"/>
      <c r="V236" s="100" t="s">
        <v>11</v>
      </c>
      <c r="W236" s="100" t="s">
        <v>11</v>
      </c>
      <c r="X236" s="100" t="s">
        <v>13</v>
      </c>
      <c r="Y236" s="100"/>
      <c r="Z236" s="100"/>
      <c r="AA236" s="100"/>
      <c r="AB236" s="100" t="s">
        <v>256</v>
      </c>
      <c r="AC236" s="100"/>
      <c r="AD236" s="100"/>
      <c r="AE236" s="100"/>
      <c r="AF236" s="100" t="s">
        <v>256</v>
      </c>
      <c r="AG236" s="94" t="s">
        <v>263</v>
      </c>
      <c r="AH236" s="101"/>
      <c r="AI236" s="100"/>
      <c r="AJ236" s="103" t="s">
        <v>585</v>
      </c>
      <c r="AL236" s="120"/>
      <c r="AM236" s="120"/>
    </row>
    <row r="237" spans="1:252">
      <c r="A237" s="90">
        <v>227</v>
      </c>
      <c r="B237" s="91" t="str">
        <f>'[4]ИТОГ!'!$AP234</f>
        <v>Балакин Сергей</v>
      </c>
      <c r="C237" s="91">
        <f>'[4]ИТОГ!'!$AQ234</f>
        <v>0</v>
      </c>
      <c r="D237" s="91" t="str">
        <f>'[4]ИТОГ!'!$AT234</f>
        <v>б/р</v>
      </c>
      <c r="E237" s="91" t="str">
        <f>'[4]ИТОГ!'!$AU234</f>
        <v>м</v>
      </c>
      <c r="F237" s="189">
        <f>'[4]ИТОГ!'!$AX234</f>
        <v>41754</v>
      </c>
      <c r="G237" s="91" t="s">
        <v>255</v>
      </c>
      <c r="H237" s="94" t="s">
        <v>28</v>
      </c>
      <c r="I237" s="91" t="str">
        <f>'[4]ИТОГ!'!$AY234</f>
        <v>НАДО!!!</v>
      </c>
      <c r="J237" s="95"/>
      <c r="K237" s="97"/>
      <c r="L237" s="97"/>
      <c r="M237" s="98"/>
      <c r="N237" s="97"/>
      <c r="O237" s="97"/>
      <c r="P237" s="97"/>
      <c r="Q237" s="97"/>
      <c r="R237" s="100" t="s">
        <v>11</v>
      </c>
      <c r="S237" s="97"/>
      <c r="T237" s="99"/>
      <c r="U237" s="99" t="s">
        <v>11</v>
      </c>
      <c r="V237" s="97"/>
      <c r="W237" s="108"/>
      <c r="X237" s="108"/>
      <c r="Y237" s="108"/>
      <c r="Z237" s="100"/>
      <c r="AA237" s="100"/>
      <c r="AB237" s="100" t="s">
        <v>256</v>
      </c>
      <c r="AC237" s="100"/>
      <c r="AD237" s="100"/>
      <c r="AE237" s="100"/>
      <c r="AF237" s="100"/>
      <c r="AG237" s="94" t="s">
        <v>483</v>
      </c>
      <c r="AH237" s="94" t="s">
        <v>274</v>
      </c>
      <c r="AI237" s="100"/>
      <c r="AJ237" s="103" t="s">
        <v>586</v>
      </c>
      <c r="AK237" s="68"/>
    </row>
    <row r="238" spans="1:252">
      <c r="A238" s="90">
        <v>228</v>
      </c>
      <c r="B238" s="91" t="str">
        <f>'[4]ИТОГ!'!$AP235</f>
        <v>Балакшин Тимур</v>
      </c>
      <c r="C238" s="91">
        <f>'[4]ИТОГ!'!$AQ235</f>
        <v>2010</v>
      </c>
      <c r="D238" s="91" t="str">
        <f>'[4]ИТОГ!'!$AT235</f>
        <v>б/р</v>
      </c>
      <c r="E238" s="91" t="str">
        <f>'[4]ИТОГ!'!$AU235</f>
        <v>м</v>
      </c>
      <c r="F238" s="189">
        <f>'[4]ИТОГ!'!$AX235</f>
        <v>0</v>
      </c>
      <c r="G238" s="91" t="s">
        <v>255</v>
      </c>
      <c r="H238" s="94" t="s">
        <v>28</v>
      </c>
      <c r="I238" s="91" t="str">
        <f>'[4]ИТОГ!'!$AY235</f>
        <v>ОК!</v>
      </c>
      <c r="J238" s="95"/>
      <c r="K238" s="97"/>
      <c r="L238" s="97"/>
      <c r="M238" s="98"/>
      <c r="N238" s="97"/>
      <c r="O238" s="97"/>
      <c r="P238" s="97"/>
      <c r="Q238" s="97"/>
      <c r="R238" s="97"/>
      <c r="S238" s="97"/>
      <c r="T238" s="99"/>
      <c r="U238" s="99"/>
      <c r="V238" s="97"/>
      <c r="W238" s="108"/>
      <c r="X238" s="108"/>
      <c r="Y238" s="108"/>
      <c r="Z238" s="100"/>
      <c r="AA238" s="100"/>
      <c r="AB238" s="100" t="s">
        <v>256</v>
      </c>
      <c r="AC238" s="100"/>
      <c r="AD238" s="100"/>
      <c r="AE238" s="100"/>
      <c r="AF238" s="100"/>
      <c r="AG238" s="94" t="s">
        <v>483</v>
      </c>
      <c r="AH238" s="94" t="s">
        <v>366</v>
      </c>
      <c r="AI238" s="102"/>
      <c r="AJ238" s="103" t="s">
        <v>587</v>
      </c>
      <c r="AK238" s="68"/>
    </row>
    <row r="239" spans="1:252">
      <c r="A239" s="90">
        <v>229</v>
      </c>
      <c r="B239" s="91" t="str">
        <f>'[4]ИТОГ!'!$AP236</f>
        <v>Балацыр Виктор</v>
      </c>
      <c r="C239" s="91">
        <f>'[4]ИТОГ!'!$AQ236</f>
        <v>2007</v>
      </c>
      <c r="D239" s="91" t="str">
        <f>'[4]ИТОГ!'!$AT236</f>
        <v>б/р</v>
      </c>
      <c r="E239" s="91" t="str">
        <f>'[4]ИТОГ!'!$AU236</f>
        <v>м</v>
      </c>
      <c r="F239" s="189">
        <f>'[4]ИТОГ!'!$AX236</f>
        <v>0</v>
      </c>
      <c r="G239" s="91" t="s">
        <v>255</v>
      </c>
      <c r="H239" s="94" t="s">
        <v>28</v>
      </c>
      <c r="I239" s="91" t="str">
        <f>'[4]ИТОГ!'!$AY236</f>
        <v>ОК!</v>
      </c>
      <c r="J239" s="95"/>
      <c r="K239" s="96"/>
      <c r="L239" s="97" t="s">
        <v>256</v>
      </c>
      <c r="M239" s="98"/>
      <c r="N239" s="96"/>
      <c r="O239" s="96"/>
      <c r="P239" s="97"/>
      <c r="Q239" s="97"/>
      <c r="R239" s="97"/>
      <c r="S239" s="97"/>
      <c r="T239" s="99"/>
      <c r="U239" s="99"/>
      <c r="V239" s="97"/>
      <c r="W239" s="92"/>
      <c r="X239" s="100"/>
      <c r="Y239" s="100"/>
      <c r="Z239" s="100"/>
      <c r="AA239" s="100"/>
      <c r="AB239" s="100"/>
      <c r="AC239" s="100"/>
      <c r="AD239" s="100"/>
      <c r="AE239" s="100"/>
      <c r="AF239" s="100"/>
      <c r="AG239" s="94"/>
      <c r="AH239" s="94" t="s">
        <v>465</v>
      </c>
      <c r="AI239" s="93">
        <v>39426</v>
      </c>
      <c r="AJ239" s="103" t="s">
        <v>588</v>
      </c>
      <c r="AK239" s="68"/>
      <c r="AL239" s="68"/>
      <c r="AM239" s="68"/>
    </row>
    <row r="240" spans="1:252">
      <c r="A240" s="90">
        <v>230</v>
      </c>
      <c r="B240" s="91" t="str">
        <f>'[4]ИТОГ!'!$AP237</f>
        <v>Балутина Ксения</v>
      </c>
      <c r="C240" s="91">
        <f>'[4]ИТОГ!'!$AQ237</f>
        <v>1999</v>
      </c>
      <c r="D240" s="91" t="str">
        <f>'[4]ИТОГ!'!$AT237</f>
        <v>б/р</v>
      </c>
      <c r="E240" s="91" t="str">
        <f>'[4]ИТОГ!'!$AU237</f>
        <v>ж</v>
      </c>
      <c r="F240" s="189">
        <f>'[4]ИТОГ!'!$AX237</f>
        <v>42869</v>
      </c>
      <c r="G240" s="91" t="s">
        <v>255</v>
      </c>
      <c r="H240" s="94" t="s">
        <v>28</v>
      </c>
      <c r="I240" s="91" t="str">
        <f>'[4]ИТОГ!'!$AY237</f>
        <v>НАДО!!!</v>
      </c>
      <c r="J240" s="95"/>
      <c r="K240" s="97"/>
      <c r="L240" s="97"/>
      <c r="M240" s="98"/>
      <c r="N240" s="97"/>
      <c r="O240" s="97"/>
      <c r="P240" s="97"/>
      <c r="Q240" s="97"/>
      <c r="R240" s="97"/>
      <c r="S240" s="97"/>
      <c r="T240" s="99"/>
      <c r="U240" s="99"/>
      <c r="V240" s="97"/>
      <c r="W240" s="108"/>
      <c r="X240" s="108"/>
      <c r="Y240" s="108"/>
      <c r="Z240" s="100"/>
      <c r="AA240" s="100"/>
      <c r="AB240" s="116" t="s">
        <v>256</v>
      </c>
      <c r="AC240" s="100"/>
      <c r="AD240" s="100"/>
      <c r="AE240" s="100"/>
      <c r="AF240" s="100"/>
      <c r="AG240" s="94"/>
      <c r="AH240" s="94"/>
      <c r="AI240" s="100"/>
      <c r="AJ240" s="103" t="s">
        <v>589</v>
      </c>
      <c r="AK240" s="68"/>
    </row>
    <row r="241" spans="1:252">
      <c r="A241" s="90">
        <v>231</v>
      </c>
      <c r="B241" s="91" t="str">
        <f>'[4]ИТОГ!'!$AP238</f>
        <v>Балычева Алёна</v>
      </c>
      <c r="C241" s="91">
        <f>'[4]ИТОГ!'!$AQ238</f>
        <v>0</v>
      </c>
      <c r="D241" s="91" t="str">
        <f>'[4]ИТОГ!'!$AT238</f>
        <v>б/р</v>
      </c>
      <c r="E241" s="91" t="str">
        <f>'[4]ИТОГ!'!$AU238</f>
        <v>ж</v>
      </c>
      <c r="F241" s="189">
        <f>'[4]ИТОГ!'!$AX238</f>
        <v>44154</v>
      </c>
      <c r="G241" s="91" t="s">
        <v>255</v>
      </c>
      <c r="H241" s="94" t="s">
        <v>28</v>
      </c>
      <c r="I241" s="91" t="str">
        <f>'[4]ИТОГ!'!$AY238</f>
        <v>НАДО!!!</v>
      </c>
      <c r="J241" s="95" t="s">
        <v>292</v>
      </c>
      <c r="K241" s="97"/>
      <c r="L241" s="97" t="s">
        <v>256</v>
      </c>
      <c r="M241" s="98"/>
      <c r="N241" s="97"/>
      <c r="O241" s="97" t="s">
        <v>11</v>
      </c>
      <c r="P241" s="97"/>
      <c r="Q241" s="97" t="s">
        <v>256</v>
      </c>
      <c r="R241" s="99" t="s">
        <v>256</v>
      </c>
      <c r="S241" s="97"/>
      <c r="T241" s="99"/>
      <c r="U241" s="99"/>
      <c r="V241" s="97"/>
      <c r="W241" s="108"/>
      <c r="X241" s="108"/>
      <c r="Y241" s="108"/>
      <c r="Z241" s="100"/>
      <c r="AA241" s="100"/>
      <c r="AB241" s="116"/>
      <c r="AC241" s="100"/>
      <c r="AD241" s="100"/>
      <c r="AE241" s="100"/>
      <c r="AF241" s="100"/>
      <c r="AG241" s="94" t="s">
        <v>359</v>
      </c>
      <c r="AH241" s="94" t="s">
        <v>366</v>
      </c>
      <c r="AI241" s="118">
        <v>38344</v>
      </c>
      <c r="AJ241" s="103" t="s">
        <v>590</v>
      </c>
      <c r="AK241" s="68"/>
    </row>
    <row r="242" spans="1:252">
      <c r="A242" s="90">
        <v>232</v>
      </c>
      <c r="B242" s="91" t="str">
        <f>'[4]ИТОГ!'!$AP239</f>
        <v>Бамбурова Елизавета</v>
      </c>
      <c r="C242" s="91">
        <f>'[4]ИТОГ!'!$AQ239</f>
        <v>1998</v>
      </c>
      <c r="D242" s="91" t="str">
        <f>'[4]ИТОГ!'!$AT239</f>
        <v>б/р</v>
      </c>
      <c r="E242" s="91" t="str">
        <f>'[4]ИТОГ!'!$AU239</f>
        <v>ж</v>
      </c>
      <c r="F242" s="189">
        <f>'[4]ИТОГ!'!$AX239</f>
        <v>44269</v>
      </c>
      <c r="G242" s="91" t="s">
        <v>255</v>
      </c>
      <c r="H242" s="94" t="s">
        <v>28</v>
      </c>
      <c r="I242" s="91" t="str">
        <f>'[4]ИТОГ!'!$AY239</f>
        <v>ОК!</v>
      </c>
      <c r="J242" s="95"/>
      <c r="K242" s="121"/>
      <c r="L242" s="97" t="s">
        <v>256</v>
      </c>
      <c r="M242" s="114"/>
      <c r="N242" s="121"/>
      <c r="O242" s="97" t="s">
        <v>15</v>
      </c>
      <c r="P242" s="97" t="s">
        <v>17</v>
      </c>
      <c r="Q242" s="97" t="s">
        <v>256</v>
      </c>
      <c r="R242" s="99" t="s">
        <v>15</v>
      </c>
      <c r="S242" s="115"/>
      <c r="T242" s="113"/>
      <c r="U242" s="99" t="s">
        <v>15</v>
      </c>
      <c r="V242" s="115"/>
      <c r="W242" s="108"/>
      <c r="X242" s="100" t="s">
        <v>256</v>
      </c>
      <c r="Y242" s="108"/>
      <c r="Z242" s="100" t="s">
        <v>13</v>
      </c>
      <c r="AA242" s="100"/>
      <c r="AB242" s="108"/>
      <c r="AC242" s="108"/>
      <c r="AD242" s="108"/>
      <c r="AE242" s="108"/>
      <c r="AF242" s="108"/>
      <c r="AG242" s="94" t="s">
        <v>359</v>
      </c>
      <c r="AH242" s="101" t="s">
        <v>353</v>
      </c>
      <c r="AI242" s="102"/>
      <c r="AJ242" s="103" t="s">
        <v>591</v>
      </c>
      <c r="AK242" s="68"/>
    </row>
    <row r="243" spans="1:252">
      <c r="A243" s="90">
        <v>233</v>
      </c>
      <c r="B243" s="91" t="str">
        <f>'[4]ИТОГ!'!$AP240</f>
        <v>Банникова Софья В.</v>
      </c>
      <c r="C243" s="91">
        <f>'[4]ИТОГ!'!$AQ240</f>
        <v>2002</v>
      </c>
      <c r="D243" s="91" t="str">
        <f>'[4]ИТОГ!'!$AT240</f>
        <v>б/р</v>
      </c>
      <c r="E243" s="91" t="str">
        <f>'[4]ИТОГ!'!$AU240</f>
        <v>ж</v>
      </c>
      <c r="F243" s="189">
        <f>'[4]ИТОГ!'!$AX240</f>
        <v>0</v>
      </c>
      <c r="G243" s="91" t="s">
        <v>255</v>
      </c>
      <c r="H243" s="94" t="s">
        <v>28</v>
      </c>
      <c r="I243" s="91" t="str">
        <f>'[4]ИТОГ!'!$AY240</f>
        <v>ОК!</v>
      </c>
      <c r="J243" s="95"/>
      <c r="K243" s="97"/>
      <c r="L243" s="97"/>
      <c r="M243" s="98"/>
      <c r="N243" s="97"/>
      <c r="O243" s="97"/>
      <c r="P243" s="97"/>
      <c r="Q243" s="97"/>
      <c r="R243" s="106" t="s">
        <v>256</v>
      </c>
      <c r="S243" s="97"/>
      <c r="T243" s="99"/>
      <c r="U243" s="99"/>
      <c r="V243" s="97"/>
      <c r="W243" s="92"/>
      <c r="X243" s="100"/>
      <c r="Y243" s="100"/>
      <c r="Z243" s="100"/>
      <c r="AA243" s="100"/>
      <c r="AB243" s="100"/>
      <c r="AC243" s="100"/>
      <c r="AD243" s="100"/>
      <c r="AE243" s="100"/>
      <c r="AF243" s="100"/>
      <c r="AG243" s="94" t="s">
        <v>296</v>
      </c>
      <c r="AH243" s="94"/>
      <c r="AI243" s="102"/>
      <c r="AJ243" s="103" t="s">
        <v>592</v>
      </c>
      <c r="AK243" s="68"/>
      <c r="AN243" s="109"/>
      <c r="AO243" s="109"/>
      <c r="AP243" s="109"/>
      <c r="AQ243" s="109"/>
      <c r="AR243" s="109"/>
      <c r="AS243" s="109"/>
      <c r="AT243" s="109"/>
      <c r="AU243" s="109"/>
      <c r="AV243" s="109"/>
      <c r="AW243" s="109"/>
      <c r="AX243" s="109"/>
      <c r="AY243" s="109"/>
      <c r="AZ243" s="109"/>
      <c r="BA243" s="109"/>
      <c r="BB243" s="109"/>
      <c r="BC243" s="109"/>
      <c r="BD243" s="109"/>
      <c r="BE243" s="109"/>
      <c r="BF243" s="109"/>
      <c r="BG243" s="109"/>
      <c r="BH243" s="109"/>
      <c r="BI243" s="109"/>
      <c r="BJ243" s="109"/>
      <c r="BK243" s="109"/>
      <c r="BL243" s="109"/>
      <c r="BM243" s="109"/>
      <c r="BN243" s="109"/>
      <c r="BO243" s="109"/>
      <c r="BP243" s="109"/>
      <c r="BQ243" s="109"/>
      <c r="BR243" s="109"/>
      <c r="BS243" s="109"/>
      <c r="BT243" s="109"/>
      <c r="BU243" s="109"/>
      <c r="BV243" s="109"/>
      <c r="BW243" s="109"/>
      <c r="BX243" s="109"/>
      <c r="BY243" s="109"/>
      <c r="BZ243" s="109"/>
      <c r="CA243" s="109"/>
      <c r="CB243" s="109"/>
      <c r="CC243" s="109"/>
      <c r="CD243" s="109"/>
      <c r="CE243" s="109"/>
      <c r="CF243" s="109"/>
      <c r="CG243" s="109"/>
      <c r="CH243" s="109"/>
      <c r="CI243" s="109"/>
      <c r="CJ243" s="109"/>
      <c r="CK243" s="109"/>
      <c r="CL243" s="109"/>
      <c r="CM243" s="109"/>
      <c r="CN243" s="109"/>
      <c r="CO243" s="109"/>
      <c r="CP243" s="109"/>
      <c r="CQ243" s="109"/>
      <c r="CR243" s="109"/>
      <c r="CS243" s="109"/>
      <c r="CT243" s="109"/>
      <c r="CU243" s="109"/>
      <c r="CV243" s="109"/>
      <c r="CW243" s="109"/>
      <c r="CX243" s="109"/>
      <c r="CY243" s="109"/>
      <c r="CZ243" s="109"/>
      <c r="DA243" s="109"/>
      <c r="DB243" s="109"/>
      <c r="DC243" s="109"/>
      <c r="DD243" s="109"/>
      <c r="DE243" s="109"/>
      <c r="DF243" s="109"/>
      <c r="DG243" s="109"/>
      <c r="DH243" s="109"/>
      <c r="DI243" s="109"/>
      <c r="DJ243" s="109"/>
      <c r="DK243" s="109"/>
      <c r="DL243" s="109"/>
      <c r="DM243" s="109"/>
      <c r="DN243" s="109"/>
      <c r="DO243" s="109"/>
      <c r="DP243" s="109"/>
      <c r="DQ243" s="109"/>
      <c r="DR243" s="109"/>
      <c r="DS243" s="109"/>
      <c r="DT243" s="109"/>
      <c r="DU243" s="109"/>
      <c r="DV243" s="109"/>
      <c r="DW243" s="109"/>
      <c r="DX243" s="109"/>
      <c r="DY243" s="109"/>
      <c r="DZ243" s="109"/>
      <c r="EA243" s="109"/>
      <c r="EB243" s="109"/>
      <c r="EC243" s="109"/>
      <c r="ED243" s="109"/>
      <c r="EE243" s="109"/>
      <c r="EF243" s="109"/>
      <c r="EG243" s="109"/>
      <c r="EH243" s="109"/>
      <c r="EI243" s="109"/>
      <c r="EJ243" s="109"/>
      <c r="EK243" s="109"/>
      <c r="EL243" s="109"/>
      <c r="EM243" s="109"/>
      <c r="EN243" s="109"/>
      <c r="EO243" s="109"/>
      <c r="EP243" s="109"/>
      <c r="EQ243" s="109"/>
      <c r="ER243" s="109"/>
      <c r="ES243" s="109"/>
      <c r="ET243" s="109"/>
      <c r="EU243" s="109"/>
      <c r="EV243" s="109"/>
      <c r="EW243" s="109"/>
      <c r="EX243" s="109"/>
      <c r="EY243" s="109"/>
      <c r="EZ243" s="109"/>
      <c r="FA243" s="109"/>
      <c r="FB243" s="109"/>
      <c r="FC243" s="109"/>
      <c r="FD243" s="109"/>
      <c r="FE243" s="109"/>
      <c r="FF243" s="109"/>
      <c r="FG243" s="109"/>
      <c r="FH243" s="109"/>
      <c r="FI243" s="109"/>
      <c r="FJ243" s="109"/>
      <c r="FK243" s="109"/>
      <c r="FL243" s="109"/>
      <c r="FM243" s="109"/>
      <c r="FN243" s="109"/>
      <c r="FO243" s="109"/>
      <c r="FP243" s="109"/>
      <c r="FQ243" s="109"/>
      <c r="FR243" s="109"/>
      <c r="FS243" s="109"/>
      <c r="FT243" s="109"/>
      <c r="FU243" s="109"/>
      <c r="FV243" s="109"/>
      <c r="FW243" s="109"/>
      <c r="FX243" s="109"/>
      <c r="FY243" s="109"/>
      <c r="FZ243" s="109"/>
      <c r="GA243" s="109"/>
      <c r="GB243" s="109"/>
      <c r="GC243" s="109"/>
      <c r="GD243" s="109"/>
      <c r="GE243" s="109"/>
      <c r="GF243" s="109"/>
      <c r="GG243" s="109"/>
      <c r="GH243" s="109"/>
      <c r="GI243" s="109"/>
      <c r="GJ243" s="109"/>
      <c r="GK243" s="109"/>
      <c r="GL243" s="109"/>
      <c r="GM243" s="109"/>
      <c r="GN243" s="109"/>
      <c r="GO243" s="109"/>
      <c r="GP243" s="109"/>
      <c r="GQ243" s="109"/>
      <c r="GR243" s="109"/>
      <c r="GS243" s="109"/>
      <c r="GT243" s="109"/>
      <c r="GU243" s="109"/>
      <c r="GV243" s="109"/>
      <c r="GW243" s="109"/>
      <c r="GX243" s="109"/>
      <c r="GY243" s="109"/>
      <c r="GZ243" s="109"/>
      <c r="HA243" s="109"/>
      <c r="HB243" s="109"/>
      <c r="HC243" s="109"/>
      <c r="HD243" s="109"/>
      <c r="HE243" s="109"/>
      <c r="HF243" s="109"/>
      <c r="HG243" s="109"/>
      <c r="HH243" s="109"/>
      <c r="HI243" s="109"/>
      <c r="HJ243" s="109"/>
      <c r="HK243" s="109"/>
      <c r="HL243" s="109"/>
      <c r="HM243" s="109"/>
      <c r="HN243" s="109"/>
      <c r="HO243" s="109"/>
      <c r="HP243" s="109"/>
      <c r="HQ243" s="109"/>
      <c r="HR243" s="109"/>
      <c r="HS243" s="109"/>
      <c r="HT243" s="109"/>
      <c r="HU243" s="109"/>
      <c r="HV243" s="109"/>
      <c r="HW243" s="109"/>
      <c r="HX243" s="109"/>
      <c r="HY243" s="109"/>
      <c r="HZ243" s="109"/>
      <c r="IA243" s="109"/>
      <c r="IB243" s="109"/>
      <c r="IC243" s="109"/>
      <c r="ID243" s="109"/>
      <c r="IE243" s="109"/>
      <c r="IF243" s="109"/>
      <c r="IG243" s="109"/>
      <c r="IH243" s="109"/>
      <c r="II243" s="109"/>
      <c r="IJ243" s="109"/>
      <c r="IK243" s="109"/>
      <c r="IL243" s="109"/>
      <c r="IM243" s="109"/>
      <c r="IN243" s="109"/>
      <c r="IO243" s="109"/>
      <c r="IP243" s="109"/>
      <c r="IQ243" s="109"/>
      <c r="IR243" s="109"/>
    </row>
    <row r="244" spans="1:252" ht="12" customHeight="1">
      <c r="A244" s="90">
        <v>234</v>
      </c>
      <c r="B244" s="91" t="str">
        <f>'[4]ИТОГ!'!$AP241</f>
        <v>Банникова Софья</v>
      </c>
      <c r="C244" s="91">
        <f>'[4]ИТОГ!'!$AQ241</f>
        <v>2011</v>
      </c>
      <c r="D244" s="91" t="str">
        <f>'[4]ИТОГ!'!$AT241</f>
        <v>б/р</v>
      </c>
      <c r="E244" s="91" t="str">
        <f>'[4]ИТОГ!'!$AU241</f>
        <v>ж</v>
      </c>
      <c r="F244" s="189">
        <f>'[4]ИТОГ!'!$AX241</f>
        <v>0</v>
      </c>
      <c r="G244" s="91" t="s">
        <v>255</v>
      </c>
      <c r="H244" s="94" t="s">
        <v>28</v>
      </c>
      <c r="I244" s="91" t="str">
        <f>'[4]ИТОГ!'!$AY241</f>
        <v>ОК!</v>
      </c>
      <c r="J244" s="95" t="s">
        <v>593</v>
      </c>
      <c r="K244" s="97"/>
      <c r="L244" s="97"/>
      <c r="M244" s="98"/>
      <c r="N244" s="97"/>
      <c r="O244" s="97" t="s">
        <v>256</v>
      </c>
      <c r="P244" s="97"/>
      <c r="Q244" s="97"/>
      <c r="R244" s="106"/>
      <c r="S244" s="97"/>
      <c r="T244" s="99"/>
      <c r="U244" s="99"/>
      <c r="V244" s="97"/>
      <c r="W244" s="92"/>
      <c r="X244" s="100"/>
      <c r="Y244" s="100"/>
      <c r="Z244" s="100"/>
      <c r="AA244" s="100"/>
      <c r="AB244" s="100"/>
      <c r="AC244" s="100"/>
      <c r="AD244" s="100"/>
      <c r="AE244" s="100"/>
      <c r="AF244" s="100"/>
      <c r="AG244" s="94" t="s">
        <v>331</v>
      </c>
      <c r="AH244" s="94" t="s">
        <v>302</v>
      </c>
      <c r="AI244" s="118">
        <v>36221</v>
      </c>
      <c r="AJ244" s="103" t="s">
        <v>594</v>
      </c>
      <c r="AK244" s="68"/>
      <c r="AN244" s="109"/>
      <c r="AO244" s="109"/>
      <c r="AP244" s="109"/>
      <c r="AQ244" s="109"/>
      <c r="AR244" s="109"/>
      <c r="AS244" s="109"/>
      <c r="AT244" s="109"/>
      <c r="AU244" s="109"/>
      <c r="AV244" s="109"/>
      <c r="AW244" s="109"/>
      <c r="AX244" s="109"/>
      <c r="AY244" s="109"/>
      <c r="AZ244" s="109"/>
      <c r="BA244" s="109"/>
      <c r="BB244" s="109"/>
      <c r="BC244" s="109"/>
      <c r="BD244" s="109"/>
      <c r="BE244" s="109"/>
      <c r="BF244" s="109"/>
      <c r="BG244" s="109"/>
      <c r="BH244" s="109"/>
      <c r="BI244" s="109"/>
      <c r="BJ244" s="109"/>
      <c r="BK244" s="109"/>
      <c r="BL244" s="109"/>
      <c r="BM244" s="109"/>
      <c r="BN244" s="109"/>
      <c r="BO244" s="109"/>
      <c r="BP244" s="109"/>
      <c r="BQ244" s="109"/>
      <c r="BR244" s="109"/>
      <c r="BS244" s="109"/>
      <c r="BT244" s="109"/>
      <c r="BU244" s="109"/>
      <c r="BV244" s="109"/>
      <c r="BW244" s="109"/>
      <c r="BX244" s="109"/>
      <c r="BY244" s="109"/>
      <c r="BZ244" s="109"/>
      <c r="CA244" s="109"/>
      <c r="CB244" s="109"/>
      <c r="CC244" s="109"/>
      <c r="CD244" s="109"/>
      <c r="CE244" s="109"/>
      <c r="CF244" s="109"/>
      <c r="CG244" s="109"/>
      <c r="CH244" s="109"/>
      <c r="CI244" s="109"/>
      <c r="CJ244" s="109"/>
      <c r="CK244" s="109"/>
      <c r="CL244" s="109"/>
      <c r="CM244" s="109"/>
      <c r="CN244" s="109"/>
      <c r="CO244" s="109"/>
      <c r="CP244" s="109"/>
      <c r="CQ244" s="109"/>
      <c r="CR244" s="109"/>
      <c r="CS244" s="109"/>
      <c r="CT244" s="109"/>
      <c r="CU244" s="109"/>
      <c r="CV244" s="109"/>
      <c r="CW244" s="109"/>
      <c r="CX244" s="109"/>
      <c r="CY244" s="109"/>
      <c r="CZ244" s="109"/>
      <c r="DA244" s="109"/>
      <c r="DB244" s="109"/>
      <c r="DC244" s="109"/>
      <c r="DD244" s="109"/>
      <c r="DE244" s="109"/>
      <c r="DF244" s="109"/>
      <c r="DG244" s="109"/>
      <c r="DH244" s="109"/>
      <c r="DI244" s="109"/>
      <c r="DJ244" s="109"/>
      <c r="DK244" s="109"/>
      <c r="DL244" s="109"/>
      <c r="DM244" s="109"/>
      <c r="DN244" s="109"/>
      <c r="DO244" s="109"/>
      <c r="DP244" s="109"/>
      <c r="DQ244" s="109"/>
      <c r="DR244" s="109"/>
      <c r="DS244" s="109"/>
      <c r="DT244" s="109"/>
      <c r="DU244" s="109"/>
      <c r="DV244" s="109"/>
      <c r="DW244" s="109"/>
      <c r="DX244" s="109"/>
      <c r="DY244" s="109"/>
      <c r="DZ244" s="109"/>
      <c r="EA244" s="109"/>
      <c r="EB244" s="109"/>
      <c r="EC244" s="109"/>
      <c r="ED244" s="109"/>
      <c r="EE244" s="109"/>
      <c r="EF244" s="109"/>
      <c r="EG244" s="109"/>
      <c r="EH244" s="109"/>
      <c r="EI244" s="109"/>
      <c r="EJ244" s="109"/>
      <c r="EK244" s="109"/>
      <c r="EL244" s="109"/>
      <c r="EM244" s="109"/>
      <c r="EN244" s="109"/>
      <c r="EO244" s="109"/>
      <c r="EP244" s="109"/>
      <c r="EQ244" s="109"/>
      <c r="ER244" s="109"/>
      <c r="ES244" s="109"/>
      <c r="ET244" s="109"/>
      <c r="EU244" s="109"/>
      <c r="EV244" s="109"/>
      <c r="EW244" s="109"/>
      <c r="EX244" s="109"/>
      <c r="EY244" s="109"/>
      <c r="EZ244" s="109"/>
      <c r="FA244" s="109"/>
      <c r="FB244" s="109"/>
      <c r="FC244" s="109"/>
      <c r="FD244" s="109"/>
      <c r="FE244" s="109"/>
      <c r="FF244" s="109"/>
      <c r="FG244" s="109"/>
      <c r="FH244" s="109"/>
      <c r="FI244" s="109"/>
      <c r="FJ244" s="109"/>
      <c r="FK244" s="109"/>
      <c r="FL244" s="109"/>
      <c r="FM244" s="109"/>
      <c r="FN244" s="109"/>
      <c r="FO244" s="109"/>
      <c r="FP244" s="109"/>
      <c r="FQ244" s="109"/>
      <c r="FR244" s="109"/>
      <c r="FS244" s="109"/>
      <c r="FT244" s="109"/>
      <c r="FU244" s="109"/>
      <c r="FV244" s="109"/>
      <c r="FW244" s="109"/>
      <c r="FX244" s="109"/>
      <c r="FY244" s="109"/>
      <c r="FZ244" s="109"/>
      <c r="GA244" s="109"/>
      <c r="GB244" s="109"/>
      <c r="GC244" s="109"/>
      <c r="GD244" s="109"/>
      <c r="GE244" s="109"/>
      <c r="GF244" s="109"/>
      <c r="GG244" s="109"/>
      <c r="GH244" s="109"/>
      <c r="GI244" s="109"/>
      <c r="GJ244" s="109"/>
      <c r="GK244" s="109"/>
      <c r="GL244" s="109"/>
      <c r="GM244" s="109"/>
      <c r="GN244" s="109"/>
      <c r="GO244" s="109"/>
      <c r="GP244" s="109"/>
      <c r="GQ244" s="109"/>
      <c r="GR244" s="109"/>
      <c r="GS244" s="109"/>
      <c r="GT244" s="109"/>
      <c r="GU244" s="109"/>
      <c r="GV244" s="109"/>
      <c r="GW244" s="109"/>
      <c r="GX244" s="109"/>
      <c r="GY244" s="109"/>
      <c r="GZ244" s="109"/>
      <c r="HA244" s="109"/>
      <c r="HB244" s="109"/>
      <c r="HC244" s="109"/>
      <c r="HD244" s="109"/>
      <c r="HE244" s="109"/>
      <c r="HF244" s="109"/>
      <c r="HG244" s="109"/>
      <c r="HH244" s="109"/>
      <c r="HI244" s="109"/>
      <c r="HJ244" s="109"/>
      <c r="HK244" s="109"/>
      <c r="HL244" s="109"/>
      <c r="HM244" s="109"/>
      <c r="HN244" s="109"/>
      <c r="HO244" s="109"/>
      <c r="HP244" s="109"/>
      <c r="HQ244" s="109"/>
      <c r="HR244" s="109"/>
      <c r="HS244" s="109"/>
      <c r="HT244" s="109"/>
      <c r="HU244" s="109"/>
      <c r="HV244" s="109"/>
      <c r="HW244" s="109"/>
      <c r="HX244" s="109"/>
      <c r="HY244" s="109"/>
      <c r="HZ244" s="109"/>
      <c r="IA244" s="109"/>
      <c r="IB244" s="109"/>
      <c r="IC244" s="109"/>
      <c r="ID244" s="109"/>
      <c r="IE244" s="109"/>
      <c r="IF244" s="109"/>
      <c r="IG244" s="109"/>
      <c r="IH244" s="109"/>
      <c r="II244" s="109"/>
      <c r="IJ244" s="109"/>
      <c r="IK244" s="109"/>
      <c r="IL244" s="109"/>
      <c r="IM244" s="109"/>
      <c r="IN244" s="109"/>
      <c r="IO244" s="109"/>
      <c r="IP244" s="109"/>
      <c r="IQ244" s="109"/>
      <c r="IR244" s="109"/>
    </row>
    <row r="245" spans="1:252" ht="12" customHeight="1">
      <c r="A245" s="90">
        <v>235</v>
      </c>
      <c r="B245" s="91" t="str">
        <f>'[4]ИТОГ!'!$AP242</f>
        <v xml:space="preserve">Банщиков Владислав </v>
      </c>
      <c r="C245" s="91">
        <f>'[4]ИТОГ!'!$AQ242</f>
        <v>0</v>
      </c>
      <c r="D245" s="91" t="str">
        <f>'[4]ИТОГ!'!$AT242</f>
        <v>б/р</v>
      </c>
      <c r="E245" s="91" t="str">
        <f>'[4]ИТОГ!'!$AU242</f>
        <v>м</v>
      </c>
      <c r="F245" s="189">
        <f>'[4]ИТОГ!'!$AX242</f>
        <v>44708</v>
      </c>
      <c r="G245" s="91" t="s">
        <v>255</v>
      </c>
      <c r="H245" s="94" t="s">
        <v>28</v>
      </c>
      <c r="I245" s="91" t="str">
        <f>'[4]ИТОГ!'!$AY242</f>
        <v>НАДО!!!</v>
      </c>
      <c r="J245" s="95"/>
      <c r="K245" s="97"/>
      <c r="L245" s="97"/>
      <c r="M245" s="98"/>
      <c r="N245" s="97"/>
      <c r="O245" s="97"/>
      <c r="P245" s="97"/>
      <c r="Q245" s="97"/>
      <c r="R245" s="97"/>
      <c r="S245" s="97"/>
      <c r="T245" s="99" t="s">
        <v>256</v>
      </c>
      <c r="U245" s="99"/>
      <c r="V245" s="97"/>
      <c r="W245" s="102"/>
      <c r="X245" s="102"/>
      <c r="Y245" s="102"/>
      <c r="Z245" s="100"/>
      <c r="AA245" s="100"/>
      <c r="AB245" s="102"/>
      <c r="AC245" s="102"/>
      <c r="AD245" s="102"/>
      <c r="AE245" s="102"/>
      <c r="AF245" s="102" t="s">
        <v>256</v>
      </c>
      <c r="AG245" s="94"/>
      <c r="AH245" s="101"/>
      <c r="AI245" s="102"/>
      <c r="AJ245" s="103" t="s">
        <v>595</v>
      </c>
      <c r="AK245" s="68"/>
      <c r="AN245" s="68"/>
      <c r="AO245" s="68"/>
      <c r="AP245" s="68"/>
      <c r="AQ245" s="68"/>
      <c r="AR245" s="68"/>
      <c r="AS245" s="68"/>
      <c r="AT245" s="68"/>
      <c r="AU245" s="68"/>
      <c r="AV245" s="68"/>
      <c r="AW245" s="68"/>
      <c r="AX245" s="68"/>
      <c r="AY245" s="68"/>
      <c r="AZ245" s="68"/>
      <c r="BA245" s="68"/>
      <c r="BB245" s="68"/>
      <c r="BC245" s="68"/>
      <c r="BD245" s="68"/>
      <c r="BE245" s="68"/>
      <c r="BF245" s="68"/>
      <c r="BG245" s="68"/>
      <c r="BH245" s="68"/>
      <c r="BI245" s="68"/>
      <c r="BJ245" s="68"/>
      <c r="BK245" s="68"/>
      <c r="BL245" s="68"/>
      <c r="BM245" s="68"/>
      <c r="BN245" s="68"/>
      <c r="BO245" s="68"/>
      <c r="BP245" s="68"/>
      <c r="BQ245" s="68"/>
      <c r="BR245" s="68"/>
      <c r="BS245" s="68"/>
      <c r="BT245" s="68"/>
      <c r="BU245" s="68"/>
      <c r="BV245" s="68"/>
      <c r="BW245" s="68"/>
      <c r="BX245" s="68"/>
      <c r="BY245" s="68"/>
      <c r="BZ245" s="68"/>
      <c r="CA245" s="68"/>
      <c r="CB245" s="68"/>
      <c r="CC245" s="68"/>
      <c r="CD245" s="68"/>
      <c r="CE245" s="68"/>
      <c r="CF245" s="68"/>
      <c r="CG245" s="68"/>
      <c r="CH245" s="68"/>
      <c r="CI245" s="68"/>
      <c r="CJ245" s="68"/>
      <c r="CK245" s="68"/>
      <c r="CL245" s="68"/>
      <c r="CM245" s="68"/>
      <c r="CN245" s="68"/>
      <c r="CO245" s="68"/>
      <c r="CP245" s="68"/>
      <c r="CQ245" s="68"/>
      <c r="CR245" s="68"/>
      <c r="CS245" s="68"/>
      <c r="CT245" s="68"/>
      <c r="CU245" s="68"/>
      <c r="CV245" s="68"/>
      <c r="CW245" s="68"/>
      <c r="CX245" s="68"/>
      <c r="CY245" s="68"/>
      <c r="CZ245" s="68"/>
      <c r="DA245" s="68"/>
      <c r="DB245" s="68"/>
      <c r="DC245" s="68"/>
      <c r="DD245" s="68"/>
      <c r="DE245" s="68"/>
      <c r="DF245" s="68"/>
      <c r="DG245" s="68"/>
      <c r="DH245" s="68"/>
      <c r="DI245" s="68"/>
      <c r="DJ245" s="68"/>
      <c r="DK245" s="68"/>
      <c r="DL245" s="68"/>
      <c r="DM245" s="68"/>
      <c r="DN245" s="68"/>
      <c r="DO245" s="68"/>
      <c r="DP245" s="68"/>
      <c r="DQ245" s="68"/>
      <c r="DR245" s="68"/>
      <c r="DS245" s="68"/>
      <c r="DT245" s="68"/>
      <c r="DU245" s="68"/>
      <c r="DV245" s="68"/>
      <c r="DW245" s="68"/>
      <c r="DX245" s="68"/>
      <c r="DY245" s="68"/>
      <c r="DZ245" s="68"/>
      <c r="EA245" s="68"/>
      <c r="EB245" s="68"/>
      <c r="EC245" s="68"/>
      <c r="ED245" s="68"/>
      <c r="EE245" s="68"/>
      <c r="EF245" s="68"/>
      <c r="EG245" s="68"/>
      <c r="EH245" s="68"/>
      <c r="EI245" s="68"/>
      <c r="EJ245" s="68"/>
      <c r="EK245" s="68"/>
      <c r="EL245" s="68"/>
      <c r="EM245" s="68"/>
      <c r="EN245" s="68"/>
      <c r="EO245" s="68"/>
      <c r="EP245" s="68"/>
      <c r="EQ245" s="68"/>
      <c r="ER245" s="68"/>
      <c r="ES245" s="68"/>
      <c r="ET245" s="68"/>
      <c r="EU245" s="68"/>
      <c r="EV245" s="68"/>
      <c r="EW245" s="68"/>
      <c r="EX245" s="68"/>
      <c r="EY245" s="68"/>
      <c r="EZ245" s="68"/>
      <c r="FA245" s="68"/>
      <c r="FB245" s="68"/>
      <c r="FC245" s="68"/>
      <c r="FD245" s="68"/>
      <c r="FE245" s="68"/>
      <c r="FF245" s="68"/>
      <c r="FG245" s="68"/>
      <c r="FH245" s="68"/>
      <c r="FI245" s="68"/>
      <c r="FJ245" s="68"/>
      <c r="FK245" s="68"/>
      <c r="FL245" s="68"/>
      <c r="FM245" s="68"/>
      <c r="FN245" s="68"/>
      <c r="FO245" s="68"/>
      <c r="FP245" s="68"/>
      <c r="FQ245" s="68"/>
      <c r="FR245" s="68"/>
      <c r="FS245" s="68"/>
      <c r="FT245" s="68"/>
      <c r="FU245" s="68"/>
      <c r="FV245" s="68"/>
      <c r="FW245" s="68"/>
      <c r="FX245" s="68"/>
      <c r="FY245" s="68"/>
      <c r="FZ245" s="68"/>
      <c r="GA245" s="68"/>
      <c r="GB245" s="68"/>
      <c r="GC245" s="68"/>
      <c r="GD245" s="68"/>
      <c r="GE245" s="68"/>
      <c r="GF245" s="68"/>
      <c r="GG245" s="68"/>
      <c r="GH245" s="68"/>
      <c r="GI245" s="68"/>
      <c r="GJ245" s="68"/>
      <c r="GK245" s="68"/>
      <c r="GL245" s="68"/>
      <c r="GM245" s="68"/>
      <c r="GN245" s="68"/>
      <c r="GO245" s="68"/>
      <c r="GP245" s="68"/>
      <c r="GQ245" s="68"/>
      <c r="GR245" s="68"/>
      <c r="GS245" s="68"/>
      <c r="GT245" s="68"/>
      <c r="GU245" s="68"/>
      <c r="GV245" s="68"/>
      <c r="GW245" s="68"/>
      <c r="GX245" s="68"/>
      <c r="GY245" s="68"/>
      <c r="GZ245" s="68"/>
      <c r="HA245" s="68"/>
      <c r="HB245" s="68"/>
      <c r="HC245" s="68"/>
      <c r="HD245" s="68"/>
      <c r="HE245" s="68"/>
      <c r="HF245" s="68"/>
      <c r="HG245" s="68"/>
      <c r="HH245" s="68"/>
      <c r="HI245" s="68"/>
      <c r="HJ245" s="68"/>
      <c r="HK245" s="68"/>
      <c r="HL245" s="68"/>
      <c r="HM245" s="68"/>
      <c r="HN245" s="68"/>
      <c r="HO245" s="68"/>
      <c r="HP245" s="68"/>
      <c r="HQ245" s="68"/>
      <c r="HR245" s="68"/>
      <c r="HS245" s="68"/>
      <c r="HT245" s="68"/>
      <c r="HU245" s="68"/>
      <c r="HV245" s="68"/>
      <c r="HW245" s="68"/>
      <c r="HX245" s="68"/>
      <c r="HY245" s="68"/>
      <c r="HZ245" s="68"/>
      <c r="IA245" s="68"/>
      <c r="IB245" s="68"/>
      <c r="IC245" s="68"/>
      <c r="ID245" s="68"/>
      <c r="IE245" s="68"/>
      <c r="IF245" s="68"/>
      <c r="IG245" s="68"/>
      <c r="IH245" s="68"/>
      <c r="II245" s="68"/>
      <c r="IJ245" s="68"/>
      <c r="IK245" s="68"/>
      <c r="IL245" s="68"/>
      <c r="IM245" s="68"/>
      <c r="IN245" s="68"/>
      <c r="IO245" s="68"/>
      <c r="IP245" s="68"/>
      <c r="IQ245" s="68"/>
      <c r="IR245" s="68"/>
    </row>
    <row r="246" spans="1:252">
      <c r="A246" s="90">
        <v>236</v>
      </c>
      <c r="B246" s="91" t="str">
        <f>'[4]ИТОГ!'!$AP243</f>
        <v>Барабашов Антон</v>
      </c>
      <c r="C246" s="91">
        <f>'[4]ИТОГ!'!$AQ243</f>
        <v>0</v>
      </c>
      <c r="D246" s="91" t="str">
        <f>'[4]ИТОГ!'!$AT243</f>
        <v>б/р</v>
      </c>
      <c r="E246" s="91" t="str">
        <f>'[4]ИТОГ!'!$AU243</f>
        <v>м</v>
      </c>
      <c r="F246" s="189">
        <f>'[4]ИТОГ!'!$AX243</f>
        <v>43896</v>
      </c>
      <c r="G246" s="91" t="s">
        <v>255</v>
      </c>
      <c r="H246" s="94" t="s">
        <v>28</v>
      </c>
      <c r="I246" s="91" t="str">
        <f>'[4]ИТОГ!'!$AY243</f>
        <v>НАДО!!!</v>
      </c>
      <c r="J246" s="95"/>
      <c r="K246" s="96"/>
      <c r="L246" s="97" t="s">
        <v>256</v>
      </c>
      <c r="M246" s="98"/>
      <c r="N246" s="96"/>
      <c r="O246" s="97"/>
      <c r="P246" s="97"/>
      <c r="Q246" s="97"/>
      <c r="R246" s="97"/>
      <c r="S246" s="97"/>
      <c r="T246" s="99"/>
      <c r="U246" s="99"/>
      <c r="V246" s="97"/>
      <c r="W246" s="100"/>
      <c r="X246" s="100"/>
      <c r="Y246" s="100"/>
      <c r="Z246" s="100"/>
      <c r="AA246" s="100"/>
      <c r="AB246" s="100" t="s">
        <v>256</v>
      </c>
      <c r="AC246" s="100"/>
      <c r="AD246" s="100"/>
      <c r="AE246" s="100"/>
      <c r="AF246" s="100"/>
      <c r="AG246" s="75" t="s">
        <v>596</v>
      </c>
      <c r="AH246" s="101"/>
      <c r="AI246" s="102"/>
      <c r="AJ246" s="103" t="s">
        <v>597</v>
      </c>
      <c r="AK246" s="68"/>
      <c r="AL246" s="109"/>
      <c r="AM246" s="109"/>
      <c r="AN246" s="68"/>
      <c r="AO246" s="68"/>
      <c r="AP246" s="68"/>
      <c r="AQ246" s="68"/>
      <c r="AR246" s="68"/>
      <c r="AS246" s="68"/>
      <c r="AT246" s="68"/>
      <c r="AU246" s="68"/>
      <c r="AV246" s="68"/>
      <c r="AW246" s="68"/>
      <c r="AX246" s="68"/>
      <c r="AY246" s="68"/>
      <c r="AZ246" s="68"/>
      <c r="BA246" s="68"/>
      <c r="BB246" s="68"/>
      <c r="BC246" s="68"/>
      <c r="BD246" s="68"/>
      <c r="BE246" s="68"/>
      <c r="BF246" s="68"/>
      <c r="BG246" s="68"/>
      <c r="BH246" s="68"/>
      <c r="BI246" s="68"/>
      <c r="BJ246" s="68"/>
      <c r="BK246" s="68"/>
      <c r="BL246" s="68"/>
      <c r="BM246" s="68"/>
      <c r="BN246" s="68"/>
      <c r="BO246" s="68"/>
      <c r="BP246" s="68"/>
      <c r="BQ246" s="68"/>
      <c r="BR246" s="68"/>
      <c r="BS246" s="68"/>
      <c r="BT246" s="68"/>
      <c r="BU246" s="68"/>
      <c r="BV246" s="68"/>
      <c r="BW246" s="68"/>
      <c r="BX246" s="68"/>
      <c r="BY246" s="68"/>
      <c r="BZ246" s="68"/>
      <c r="CA246" s="68"/>
      <c r="CB246" s="68"/>
      <c r="CC246" s="68"/>
      <c r="CD246" s="68"/>
      <c r="CE246" s="68"/>
      <c r="CF246" s="68"/>
      <c r="CG246" s="68"/>
      <c r="CH246" s="68"/>
      <c r="CI246" s="68"/>
      <c r="CJ246" s="68"/>
      <c r="CK246" s="68"/>
      <c r="CL246" s="68"/>
      <c r="CM246" s="68"/>
      <c r="CN246" s="68"/>
      <c r="CO246" s="68"/>
      <c r="CP246" s="68"/>
      <c r="CQ246" s="68"/>
      <c r="CR246" s="68"/>
      <c r="CS246" s="68"/>
      <c r="CT246" s="68"/>
      <c r="CU246" s="68"/>
      <c r="CV246" s="68"/>
      <c r="CW246" s="68"/>
      <c r="CX246" s="68"/>
      <c r="CY246" s="68"/>
      <c r="CZ246" s="68"/>
      <c r="DA246" s="68"/>
      <c r="DB246" s="68"/>
      <c r="DC246" s="68"/>
      <c r="DD246" s="68"/>
      <c r="DE246" s="68"/>
      <c r="DF246" s="68"/>
      <c r="DG246" s="68"/>
      <c r="DH246" s="68"/>
      <c r="DI246" s="68"/>
      <c r="DJ246" s="68"/>
      <c r="DK246" s="68"/>
      <c r="DL246" s="68"/>
      <c r="DM246" s="68"/>
      <c r="DN246" s="68"/>
      <c r="DO246" s="68"/>
      <c r="DP246" s="68"/>
      <c r="DQ246" s="68"/>
      <c r="DR246" s="68"/>
      <c r="DS246" s="68"/>
      <c r="DT246" s="68"/>
      <c r="DU246" s="68"/>
      <c r="DV246" s="68"/>
      <c r="DW246" s="68"/>
      <c r="DX246" s="68"/>
      <c r="DY246" s="68"/>
      <c r="DZ246" s="68"/>
      <c r="EA246" s="68"/>
      <c r="EB246" s="68"/>
      <c r="EC246" s="68"/>
      <c r="ED246" s="68"/>
      <c r="EE246" s="68"/>
      <c r="EF246" s="68"/>
      <c r="EG246" s="68"/>
      <c r="EH246" s="68"/>
      <c r="EI246" s="68"/>
      <c r="EJ246" s="68"/>
      <c r="EK246" s="68"/>
      <c r="EL246" s="68"/>
      <c r="EM246" s="68"/>
      <c r="EN246" s="68"/>
      <c r="EO246" s="68"/>
      <c r="EP246" s="68"/>
      <c r="EQ246" s="68"/>
      <c r="ER246" s="68"/>
      <c r="ES246" s="68"/>
      <c r="ET246" s="68"/>
      <c r="EU246" s="68"/>
      <c r="EV246" s="68"/>
      <c r="EW246" s="68"/>
      <c r="EX246" s="68"/>
      <c r="EY246" s="68"/>
      <c r="EZ246" s="68"/>
      <c r="FA246" s="68"/>
      <c r="FB246" s="68"/>
      <c r="FC246" s="68"/>
      <c r="FD246" s="68"/>
      <c r="FE246" s="68"/>
      <c r="FF246" s="68"/>
      <c r="FG246" s="68"/>
      <c r="FH246" s="68"/>
      <c r="FI246" s="68"/>
      <c r="FJ246" s="68"/>
      <c r="FK246" s="68"/>
      <c r="FL246" s="68"/>
      <c r="FM246" s="68"/>
      <c r="FN246" s="68"/>
      <c r="FO246" s="68"/>
      <c r="FP246" s="68"/>
      <c r="FQ246" s="68"/>
      <c r="FR246" s="68"/>
      <c r="FS246" s="68"/>
      <c r="FT246" s="68"/>
      <c r="FU246" s="68"/>
      <c r="FV246" s="68"/>
      <c r="FW246" s="68"/>
      <c r="FX246" s="68"/>
      <c r="FY246" s="68"/>
      <c r="FZ246" s="68"/>
      <c r="GA246" s="68"/>
      <c r="GB246" s="68"/>
      <c r="GC246" s="68"/>
      <c r="GD246" s="68"/>
      <c r="GE246" s="68"/>
      <c r="GF246" s="68"/>
      <c r="GG246" s="68"/>
      <c r="GH246" s="68"/>
      <c r="GI246" s="68"/>
      <c r="GJ246" s="68"/>
      <c r="GK246" s="68"/>
      <c r="GL246" s="68"/>
      <c r="GM246" s="68"/>
      <c r="GN246" s="68"/>
      <c r="GO246" s="68"/>
      <c r="GP246" s="68"/>
      <c r="GQ246" s="68"/>
      <c r="GR246" s="68"/>
      <c r="GS246" s="68"/>
      <c r="GT246" s="68"/>
      <c r="GU246" s="68"/>
      <c r="GV246" s="68"/>
      <c r="GW246" s="68"/>
      <c r="GX246" s="68"/>
      <c r="GY246" s="68"/>
      <c r="GZ246" s="68"/>
      <c r="HA246" s="68"/>
      <c r="HB246" s="68"/>
      <c r="HC246" s="68"/>
      <c r="HD246" s="68"/>
      <c r="HE246" s="68"/>
      <c r="HF246" s="68"/>
      <c r="HG246" s="68"/>
      <c r="HH246" s="68"/>
      <c r="HI246" s="68"/>
      <c r="HJ246" s="68"/>
      <c r="HK246" s="68"/>
      <c r="HL246" s="68"/>
      <c r="HM246" s="68"/>
      <c r="HN246" s="68"/>
      <c r="HO246" s="68"/>
      <c r="HP246" s="68"/>
      <c r="HQ246" s="68"/>
      <c r="HR246" s="68"/>
      <c r="HS246" s="68"/>
      <c r="HT246" s="68"/>
      <c r="HU246" s="68"/>
      <c r="HV246" s="68"/>
      <c r="HW246" s="68"/>
      <c r="HX246" s="68"/>
      <c r="HY246" s="68"/>
      <c r="HZ246" s="68"/>
      <c r="IA246" s="68"/>
      <c r="IB246" s="68"/>
      <c r="IC246" s="68"/>
      <c r="ID246" s="68"/>
      <c r="IE246" s="68"/>
      <c r="IF246" s="68"/>
      <c r="IG246" s="68"/>
      <c r="IH246" s="68"/>
      <c r="II246" s="68"/>
      <c r="IJ246" s="68"/>
      <c r="IK246" s="68"/>
      <c r="IL246" s="68"/>
      <c r="IM246" s="68"/>
      <c r="IN246" s="68"/>
      <c r="IO246" s="68"/>
      <c r="IP246" s="68"/>
      <c r="IQ246" s="68"/>
      <c r="IR246" s="68"/>
    </row>
    <row r="247" spans="1:252">
      <c r="A247" s="90">
        <v>237</v>
      </c>
      <c r="B247" s="91" t="str">
        <f>'[4]ИТОГ!'!$AP244</f>
        <v>Бараев Андрей</v>
      </c>
      <c r="C247" s="91">
        <f>'[4]ИТОГ!'!$AQ244</f>
        <v>1980</v>
      </c>
      <c r="D247" s="91">
        <f>'[4]ИТОГ!'!$AT244</f>
        <v>2</v>
      </c>
      <c r="E247" s="91" t="str">
        <f>'[4]ИТОГ!'!$AU244</f>
        <v>м</v>
      </c>
      <c r="F247" s="189">
        <f>'[4]ИТОГ!'!$AX244</f>
        <v>45520</v>
      </c>
      <c r="G247" s="91" t="s">
        <v>255</v>
      </c>
      <c r="H247" s="94" t="s">
        <v>28</v>
      </c>
      <c r="I247" s="91" t="str">
        <f>'[4]ИТОГ!'!$AY244</f>
        <v>ОК!</v>
      </c>
      <c r="J247" s="95" t="s">
        <v>292</v>
      </c>
      <c r="K247" s="115"/>
      <c r="L247" s="97"/>
      <c r="M247" s="114"/>
      <c r="N247" s="115"/>
      <c r="O247" s="97"/>
      <c r="P247" s="97"/>
      <c r="Q247" s="97"/>
      <c r="R247" s="115"/>
      <c r="S247" s="115"/>
      <c r="T247" s="113"/>
      <c r="U247" s="99"/>
      <c r="V247" s="115"/>
      <c r="W247" s="102"/>
      <c r="X247" s="102"/>
      <c r="Y247" s="102"/>
      <c r="Z247" s="100"/>
      <c r="AA247" s="100"/>
      <c r="AB247" s="102"/>
      <c r="AC247" s="102"/>
      <c r="AD247" s="102"/>
      <c r="AE247" s="102"/>
      <c r="AF247" s="102"/>
      <c r="AG247" s="94" t="s">
        <v>598</v>
      </c>
      <c r="AH247" s="101" t="s">
        <v>437</v>
      </c>
      <c r="AI247" s="118">
        <v>37015</v>
      </c>
      <c r="AJ247" s="103" t="s">
        <v>599</v>
      </c>
      <c r="AK247" s="68"/>
      <c r="AL247" s="109"/>
      <c r="AM247" s="109"/>
      <c r="AN247" s="68"/>
      <c r="AO247" s="68"/>
      <c r="AP247" s="68"/>
      <c r="AQ247" s="68"/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68"/>
      <c r="BK247" s="68"/>
      <c r="BL247" s="68"/>
      <c r="BM247" s="68"/>
      <c r="BN247" s="68"/>
      <c r="BO247" s="68"/>
      <c r="BP247" s="68"/>
      <c r="BQ247" s="68"/>
      <c r="BR247" s="68"/>
      <c r="BS247" s="68"/>
      <c r="BT247" s="68"/>
      <c r="BU247" s="68"/>
      <c r="BV247" s="68"/>
      <c r="BW247" s="68"/>
      <c r="BX247" s="68"/>
      <c r="BY247" s="68"/>
      <c r="BZ247" s="68"/>
      <c r="CA247" s="68"/>
      <c r="CB247" s="68"/>
      <c r="CC247" s="68"/>
      <c r="CD247" s="68"/>
      <c r="CE247" s="68"/>
      <c r="CF247" s="68"/>
      <c r="CG247" s="68"/>
      <c r="CH247" s="68"/>
      <c r="CI247" s="68"/>
      <c r="CJ247" s="68"/>
      <c r="CK247" s="68"/>
      <c r="CL247" s="68"/>
      <c r="CM247" s="68"/>
      <c r="CN247" s="68"/>
      <c r="CO247" s="68"/>
      <c r="CP247" s="68"/>
      <c r="CQ247" s="68"/>
      <c r="CR247" s="68"/>
      <c r="CS247" s="68"/>
      <c r="CT247" s="68"/>
      <c r="CU247" s="68"/>
      <c r="CV247" s="68"/>
      <c r="CW247" s="68"/>
      <c r="CX247" s="68"/>
      <c r="CY247" s="68"/>
      <c r="CZ247" s="68"/>
      <c r="DA247" s="68"/>
      <c r="DB247" s="68"/>
      <c r="DC247" s="68"/>
      <c r="DD247" s="68"/>
      <c r="DE247" s="68"/>
      <c r="DF247" s="68"/>
      <c r="DG247" s="68"/>
      <c r="DH247" s="68"/>
      <c r="DI247" s="68"/>
      <c r="DJ247" s="68"/>
      <c r="DK247" s="68"/>
      <c r="DL247" s="68"/>
      <c r="DM247" s="68"/>
      <c r="DN247" s="68"/>
      <c r="DO247" s="68"/>
      <c r="DP247" s="68"/>
      <c r="DQ247" s="68"/>
      <c r="DR247" s="68"/>
      <c r="DS247" s="68"/>
      <c r="DT247" s="68"/>
      <c r="DU247" s="68"/>
      <c r="DV247" s="68"/>
      <c r="DW247" s="68"/>
      <c r="DX247" s="68"/>
      <c r="DY247" s="68"/>
      <c r="DZ247" s="68"/>
      <c r="EA247" s="68"/>
      <c r="EB247" s="68"/>
      <c r="EC247" s="68"/>
      <c r="ED247" s="68"/>
      <c r="EE247" s="68"/>
      <c r="EF247" s="68"/>
      <c r="EG247" s="68"/>
      <c r="EH247" s="68"/>
      <c r="EI247" s="68"/>
      <c r="EJ247" s="68"/>
      <c r="EK247" s="68"/>
      <c r="EL247" s="68"/>
      <c r="EM247" s="68"/>
      <c r="EN247" s="68"/>
      <c r="EO247" s="68"/>
      <c r="EP247" s="68"/>
      <c r="EQ247" s="68"/>
      <c r="ER247" s="68"/>
      <c r="ES247" s="68"/>
      <c r="ET247" s="68"/>
      <c r="EU247" s="68"/>
      <c r="EV247" s="68"/>
      <c r="EW247" s="68"/>
      <c r="EX247" s="68"/>
      <c r="EY247" s="68"/>
      <c r="EZ247" s="68"/>
      <c r="FA247" s="68"/>
      <c r="FB247" s="68"/>
      <c r="FC247" s="68"/>
      <c r="FD247" s="68"/>
      <c r="FE247" s="68"/>
      <c r="FF247" s="68"/>
      <c r="FG247" s="68"/>
      <c r="FH247" s="68"/>
      <c r="FI247" s="68"/>
      <c r="FJ247" s="68"/>
      <c r="FK247" s="68"/>
      <c r="FL247" s="68"/>
      <c r="FM247" s="68"/>
      <c r="FN247" s="68"/>
      <c r="FO247" s="68"/>
      <c r="FP247" s="68"/>
      <c r="FQ247" s="68"/>
      <c r="FR247" s="68"/>
      <c r="FS247" s="68"/>
      <c r="FT247" s="68"/>
      <c r="FU247" s="68"/>
      <c r="FV247" s="68"/>
      <c r="FW247" s="68"/>
      <c r="FX247" s="68"/>
      <c r="FY247" s="68"/>
      <c r="FZ247" s="68"/>
      <c r="GA247" s="68"/>
      <c r="GB247" s="68"/>
      <c r="GC247" s="68"/>
      <c r="GD247" s="68"/>
      <c r="GE247" s="68"/>
      <c r="GF247" s="68"/>
      <c r="GG247" s="68"/>
      <c r="GH247" s="68"/>
      <c r="GI247" s="68"/>
      <c r="GJ247" s="68"/>
      <c r="GK247" s="68"/>
      <c r="GL247" s="68"/>
      <c r="GM247" s="68"/>
      <c r="GN247" s="68"/>
      <c r="GO247" s="68"/>
      <c r="GP247" s="68"/>
      <c r="GQ247" s="68"/>
      <c r="GR247" s="68"/>
      <c r="GS247" s="68"/>
      <c r="GT247" s="68"/>
      <c r="GU247" s="68"/>
      <c r="GV247" s="68"/>
      <c r="GW247" s="68"/>
      <c r="GX247" s="68"/>
      <c r="GY247" s="68"/>
      <c r="GZ247" s="68"/>
      <c r="HA247" s="68"/>
      <c r="HB247" s="68"/>
      <c r="HC247" s="68"/>
      <c r="HD247" s="68"/>
      <c r="HE247" s="68"/>
      <c r="HF247" s="68"/>
      <c r="HG247" s="68"/>
      <c r="HH247" s="68"/>
      <c r="HI247" s="68"/>
      <c r="HJ247" s="68"/>
      <c r="HK247" s="68"/>
      <c r="HL247" s="68"/>
      <c r="HM247" s="68"/>
      <c r="HN247" s="68"/>
      <c r="HO247" s="68"/>
      <c r="HP247" s="68"/>
      <c r="HQ247" s="68"/>
      <c r="HR247" s="68"/>
      <c r="HS247" s="68"/>
      <c r="HT247" s="68"/>
      <c r="HU247" s="68"/>
      <c r="HV247" s="68"/>
      <c r="HW247" s="68"/>
      <c r="HX247" s="68"/>
      <c r="HY247" s="68"/>
      <c r="HZ247" s="68"/>
      <c r="IA247" s="68"/>
      <c r="IB247" s="68"/>
      <c r="IC247" s="68"/>
      <c r="ID247" s="68"/>
      <c r="IE247" s="68"/>
      <c r="IF247" s="68"/>
      <c r="IG247" s="68"/>
      <c r="IH247" s="68"/>
      <c r="II247" s="68"/>
      <c r="IJ247" s="68"/>
      <c r="IK247" s="68"/>
      <c r="IL247" s="68"/>
      <c r="IM247" s="68"/>
      <c r="IN247" s="68"/>
      <c r="IO247" s="68"/>
      <c r="IP247" s="68"/>
      <c r="IQ247" s="68"/>
      <c r="IR247" s="68"/>
    </row>
    <row r="248" spans="1:252" s="68" customFormat="1">
      <c r="A248" s="90">
        <v>238</v>
      </c>
      <c r="B248" s="91" t="str">
        <f>'[4]ИТОГ!'!$AP245</f>
        <v>Бараев Сергей</v>
      </c>
      <c r="C248" s="91">
        <f>'[4]ИТОГ!'!$AQ245</f>
        <v>1958</v>
      </c>
      <c r="D248" s="91">
        <f>'[4]ИТОГ!'!$AT245</f>
        <v>2</v>
      </c>
      <c r="E248" s="91" t="str">
        <f>'[4]ИТОГ!'!$AU245</f>
        <v>м</v>
      </c>
      <c r="F248" s="189">
        <f>'[4]ИТОГ!'!$AX245</f>
        <v>45520</v>
      </c>
      <c r="G248" s="91" t="s">
        <v>255</v>
      </c>
      <c r="H248" s="94" t="s">
        <v>28</v>
      </c>
      <c r="I248" s="91" t="str">
        <f>'[4]ИТОГ!'!$AY245</f>
        <v>ОК!</v>
      </c>
      <c r="J248" s="95"/>
      <c r="K248" s="115"/>
      <c r="L248" s="97"/>
      <c r="M248" s="114"/>
      <c r="N248" s="115"/>
      <c r="O248" s="97"/>
      <c r="P248" s="97"/>
      <c r="Q248" s="97"/>
      <c r="R248" s="115"/>
      <c r="S248" s="115"/>
      <c r="T248" s="113"/>
      <c r="U248" s="99"/>
      <c r="V248" s="115"/>
      <c r="W248" s="102"/>
      <c r="X248" s="102"/>
      <c r="Y248" s="102"/>
      <c r="Z248" s="100"/>
      <c r="AA248" s="100"/>
      <c r="AB248" s="102"/>
      <c r="AC248" s="102"/>
      <c r="AD248" s="102"/>
      <c r="AE248" s="102" t="s">
        <v>256</v>
      </c>
      <c r="AF248" s="102"/>
      <c r="AG248" s="94" t="s">
        <v>412</v>
      </c>
      <c r="AH248" s="101" t="s">
        <v>261</v>
      </c>
      <c r="AI248" s="102"/>
      <c r="AJ248" s="103" t="s">
        <v>600</v>
      </c>
    </row>
    <row r="249" spans="1:252" s="119" customFormat="1">
      <c r="A249" s="90">
        <v>239</v>
      </c>
      <c r="B249" s="91" t="str">
        <f>'[4]ИТОГ!'!$AP246</f>
        <v>Баранник Вероника</v>
      </c>
      <c r="C249" s="91">
        <f>'[4]ИТОГ!'!$AQ246</f>
        <v>2011</v>
      </c>
      <c r="D249" s="91" t="str">
        <f>'[4]ИТОГ!'!$AT246</f>
        <v>б/р</v>
      </c>
      <c r="E249" s="91" t="str">
        <f>'[4]ИТОГ!'!$AU246</f>
        <v>ж</v>
      </c>
      <c r="F249" s="189">
        <f>'[4]ИТОГ!'!$AX246</f>
        <v>0</v>
      </c>
      <c r="G249" s="91" t="s">
        <v>255</v>
      </c>
      <c r="H249" s="94" t="s">
        <v>28</v>
      </c>
      <c r="I249" s="91" t="str">
        <f>'[4]ИТОГ!'!$AY246</f>
        <v>ОК!</v>
      </c>
      <c r="J249" s="95"/>
      <c r="K249" s="107"/>
      <c r="L249" s="97"/>
      <c r="M249" s="105"/>
      <c r="N249" s="107"/>
      <c r="O249" s="97" t="s">
        <v>17</v>
      </c>
      <c r="P249" s="97"/>
      <c r="Q249" s="97" t="s">
        <v>256</v>
      </c>
      <c r="R249" s="110" t="s">
        <v>13</v>
      </c>
      <c r="S249" s="104"/>
      <c r="T249" s="125" t="s">
        <v>15</v>
      </c>
      <c r="U249" s="99" t="s">
        <v>15</v>
      </c>
      <c r="V249" s="104"/>
      <c r="W249" s="110" t="s">
        <v>13</v>
      </c>
      <c r="X249" s="100" t="s">
        <v>13</v>
      </c>
      <c r="Y249" s="108"/>
      <c r="Z249" s="100"/>
      <c r="AA249" s="100"/>
      <c r="AB249" s="100" t="s">
        <v>13</v>
      </c>
      <c r="AC249" s="108"/>
      <c r="AD249" s="108" t="s">
        <v>256</v>
      </c>
      <c r="AE249" s="100" t="s">
        <v>15</v>
      </c>
      <c r="AF249" s="108" t="s">
        <v>256</v>
      </c>
      <c r="AG249" s="94" t="s">
        <v>331</v>
      </c>
      <c r="AH249" s="101"/>
      <c r="AI249" s="102"/>
      <c r="AJ249" s="103" t="s">
        <v>601</v>
      </c>
      <c r="AK249" s="68"/>
      <c r="AL249" s="68"/>
      <c r="AM249" s="68"/>
      <c r="AN249" s="68"/>
      <c r="AO249" s="68"/>
      <c r="AP249" s="68"/>
      <c r="AQ249" s="68"/>
      <c r="AR249" s="68"/>
      <c r="AS249" s="68"/>
      <c r="AT249" s="68"/>
      <c r="AU249" s="68"/>
      <c r="AV249" s="68"/>
      <c r="AW249" s="68"/>
      <c r="AX249" s="68"/>
      <c r="AY249" s="68"/>
      <c r="AZ249" s="68"/>
      <c r="BA249" s="68"/>
      <c r="BB249" s="68"/>
      <c r="BC249" s="68"/>
      <c r="BD249" s="68"/>
      <c r="BE249" s="68"/>
      <c r="BF249" s="68"/>
      <c r="BG249" s="68"/>
      <c r="BH249" s="68"/>
      <c r="BI249" s="68"/>
      <c r="BJ249" s="68"/>
      <c r="BK249" s="68"/>
      <c r="BL249" s="68"/>
      <c r="BM249" s="68"/>
      <c r="BN249" s="68"/>
      <c r="BO249" s="68"/>
      <c r="BP249" s="68"/>
      <c r="BQ249" s="68"/>
      <c r="BR249" s="68"/>
      <c r="BS249" s="68"/>
      <c r="BT249" s="68"/>
      <c r="BU249" s="68"/>
      <c r="BV249" s="68"/>
      <c r="BW249" s="68"/>
      <c r="BX249" s="68"/>
      <c r="BY249" s="68"/>
      <c r="BZ249" s="68"/>
      <c r="CA249" s="68"/>
      <c r="CB249" s="68"/>
      <c r="CC249" s="68"/>
      <c r="CD249" s="68"/>
      <c r="CE249" s="68"/>
      <c r="CF249" s="68"/>
      <c r="CG249" s="68"/>
      <c r="CH249" s="68"/>
      <c r="CI249" s="68"/>
      <c r="CJ249" s="68"/>
      <c r="CK249" s="68"/>
      <c r="CL249" s="68"/>
      <c r="CM249" s="68"/>
      <c r="CN249" s="68"/>
      <c r="CO249" s="68"/>
      <c r="CP249" s="68"/>
      <c r="CQ249" s="68"/>
      <c r="CR249" s="68"/>
      <c r="CS249" s="68"/>
      <c r="CT249" s="68"/>
      <c r="CU249" s="68"/>
      <c r="CV249" s="68"/>
      <c r="CW249" s="68"/>
      <c r="CX249" s="68"/>
      <c r="CY249" s="68"/>
      <c r="CZ249" s="68"/>
      <c r="DA249" s="68"/>
      <c r="DB249" s="68"/>
      <c r="DC249" s="68"/>
      <c r="DD249" s="68"/>
      <c r="DE249" s="68"/>
      <c r="DF249" s="68"/>
      <c r="DG249" s="68"/>
      <c r="DH249" s="68"/>
      <c r="DI249" s="68"/>
      <c r="DJ249" s="68"/>
      <c r="DK249" s="68"/>
      <c r="DL249" s="68"/>
      <c r="DM249" s="68"/>
      <c r="DN249" s="68"/>
      <c r="DO249" s="68"/>
      <c r="DP249" s="68"/>
      <c r="DQ249" s="68"/>
      <c r="DR249" s="68"/>
      <c r="DS249" s="68"/>
      <c r="DT249" s="68"/>
      <c r="DU249" s="68"/>
      <c r="DV249" s="68"/>
      <c r="DW249" s="68"/>
      <c r="DX249" s="68"/>
      <c r="DY249" s="68"/>
      <c r="DZ249" s="68"/>
      <c r="EA249" s="68"/>
      <c r="EB249" s="68"/>
      <c r="EC249" s="68"/>
      <c r="ED249" s="68"/>
      <c r="EE249" s="68"/>
      <c r="EF249" s="68"/>
      <c r="EG249" s="68"/>
      <c r="EH249" s="68"/>
      <c r="EI249" s="68"/>
      <c r="EJ249" s="68"/>
      <c r="EK249" s="68"/>
      <c r="EL249" s="68"/>
      <c r="EM249" s="68"/>
      <c r="EN249" s="68"/>
      <c r="EO249" s="68"/>
      <c r="EP249" s="68"/>
      <c r="EQ249" s="68"/>
      <c r="ER249" s="68"/>
      <c r="ES249" s="68"/>
      <c r="ET249" s="68"/>
      <c r="EU249" s="68"/>
      <c r="EV249" s="68"/>
      <c r="EW249" s="68"/>
      <c r="EX249" s="68"/>
      <c r="EY249" s="68"/>
      <c r="EZ249" s="68"/>
      <c r="FA249" s="68"/>
      <c r="FB249" s="68"/>
      <c r="FC249" s="68"/>
      <c r="FD249" s="68"/>
      <c r="FE249" s="68"/>
      <c r="FF249" s="68"/>
      <c r="FG249" s="68"/>
      <c r="FH249" s="68"/>
      <c r="FI249" s="68"/>
      <c r="FJ249" s="68"/>
      <c r="FK249" s="68"/>
      <c r="FL249" s="68"/>
      <c r="FM249" s="68"/>
      <c r="FN249" s="68"/>
      <c r="FO249" s="68"/>
      <c r="FP249" s="68"/>
      <c r="FQ249" s="68"/>
      <c r="FR249" s="68"/>
      <c r="FS249" s="68"/>
      <c r="FT249" s="68"/>
      <c r="FU249" s="68"/>
      <c r="FV249" s="68"/>
      <c r="FW249" s="68"/>
      <c r="FX249" s="68"/>
      <c r="FY249" s="68"/>
      <c r="FZ249" s="68"/>
      <c r="GA249" s="68"/>
      <c r="GB249" s="68"/>
      <c r="GC249" s="68"/>
      <c r="GD249" s="68"/>
      <c r="GE249" s="68"/>
      <c r="GF249" s="68"/>
      <c r="GG249" s="68"/>
      <c r="GH249" s="68"/>
      <c r="GI249" s="68"/>
      <c r="GJ249" s="68"/>
      <c r="GK249" s="68"/>
      <c r="GL249" s="68"/>
      <c r="GM249" s="68"/>
      <c r="GN249" s="68"/>
      <c r="GO249" s="68"/>
      <c r="GP249" s="68"/>
      <c r="GQ249" s="68"/>
      <c r="GR249" s="68"/>
      <c r="GS249" s="68"/>
      <c r="GT249" s="68"/>
      <c r="GU249" s="68"/>
      <c r="GV249" s="68"/>
      <c r="GW249" s="68"/>
      <c r="GX249" s="68"/>
      <c r="GY249" s="68"/>
      <c r="GZ249" s="68"/>
      <c r="HA249" s="68"/>
      <c r="HB249" s="68"/>
      <c r="HC249" s="68"/>
      <c r="HD249" s="68"/>
      <c r="HE249" s="68"/>
      <c r="HF249" s="68"/>
      <c r="HG249" s="68"/>
      <c r="HH249" s="68"/>
      <c r="HI249" s="68"/>
      <c r="HJ249" s="68"/>
      <c r="HK249" s="68"/>
      <c r="HL249" s="68"/>
      <c r="HM249" s="68"/>
      <c r="HN249" s="68"/>
      <c r="HO249" s="68"/>
      <c r="HP249" s="68"/>
      <c r="HQ249" s="68"/>
      <c r="HR249" s="68"/>
      <c r="HS249" s="68"/>
      <c r="HT249" s="68"/>
      <c r="HU249" s="68"/>
      <c r="HV249" s="68"/>
      <c r="HW249" s="68"/>
      <c r="HX249" s="68"/>
      <c r="HY249" s="68"/>
      <c r="HZ249" s="68"/>
      <c r="IA249" s="68"/>
      <c r="IB249" s="68"/>
      <c r="IC249" s="68"/>
      <c r="ID249" s="68"/>
      <c r="IE249" s="68"/>
      <c r="IF249" s="68"/>
      <c r="IG249" s="68"/>
      <c r="IH249" s="68"/>
      <c r="II249" s="68"/>
      <c r="IJ249" s="68"/>
      <c r="IK249" s="68"/>
      <c r="IL249" s="68"/>
      <c r="IM249" s="68"/>
      <c r="IN249" s="68"/>
      <c r="IO249" s="68"/>
      <c r="IP249" s="68"/>
      <c r="IQ249" s="68"/>
      <c r="IR249" s="68"/>
    </row>
    <row r="250" spans="1:252">
      <c r="A250" s="90">
        <v>240</v>
      </c>
      <c r="B250" s="91" t="str">
        <f>'[4]ИТОГ!'!$AP247</f>
        <v>Баранов Александр</v>
      </c>
      <c r="C250" s="91">
        <f>'[4]ИТОГ!'!$AQ247</f>
        <v>2005</v>
      </c>
      <c r="D250" s="91" t="str">
        <f>'[4]ИТОГ!'!$AT247</f>
        <v>б/р</v>
      </c>
      <c r="E250" s="91" t="str">
        <f>'[4]ИТОГ!'!$AU247</f>
        <v>м</v>
      </c>
      <c r="F250" s="189">
        <f>'[4]ИТОГ!'!$AX247</f>
        <v>0</v>
      </c>
      <c r="G250" s="91" t="s">
        <v>255</v>
      </c>
      <c r="H250" s="94" t="s">
        <v>28</v>
      </c>
      <c r="I250" s="91" t="str">
        <f>'[4]ИТОГ!'!$AY247</f>
        <v>НАДО!!!</v>
      </c>
      <c r="J250" s="95"/>
      <c r="K250" s="135"/>
      <c r="L250" s="97"/>
      <c r="M250" s="132"/>
      <c r="N250" s="135"/>
      <c r="O250" s="97"/>
      <c r="P250" s="97"/>
      <c r="Q250" s="97"/>
      <c r="R250" s="131"/>
      <c r="S250" s="131"/>
      <c r="T250" s="133"/>
      <c r="U250" s="99" t="s">
        <v>11</v>
      </c>
      <c r="V250" s="131"/>
      <c r="W250" s="100"/>
      <c r="X250" s="100"/>
      <c r="Y250" s="100"/>
      <c r="Z250" s="100"/>
      <c r="AA250" s="100"/>
      <c r="AB250" s="100"/>
      <c r="AC250" s="100"/>
      <c r="AD250" s="100"/>
      <c r="AE250" s="100" t="s">
        <v>256</v>
      </c>
      <c r="AF250" s="100"/>
      <c r="AG250" s="94" t="s">
        <v>331</v>
      </c>
      <c r="AH250" s="101" t="s">
        <v>382</v>
      </c>
      <c r="AI250" s="102"/>
      <c r="AJ250" s="103" t="s">
        <v>602</v>
      </c>
      <c r="AK250" s="68"/>
      <c r="AL250" s="68"/>
      <c r="AM250" s="68"/>
    </row>
    <row r="251" spans="1:252">
      <c r="A251" s="90">
        <v>241</v>
      </c>
      <c r="B251" s="91" t="str">
        <f>'[4]ИТОГ!'!$AP248</f>
        <v>Баранов Василий</v>
      </c>
      <c r="C251" s="91">
        <f>'[4]ИТОГ!'!$AQ248</f>
        <v>0</v>
      </c>
      <c r="D251" s="91" t="str">
        <f>'[4]ИТОГ!'!$AT248</f>
        <v>б/р</v>
      </c>
      <c r="E251" s="91" t="str">
        <f>'[4]ИТОГ!'!$AU248</f>
        <v>м</v>
      </c>
      <c r="F251" s="189">
        <f>'[4]ИТОГ!'!$AX248</f>
        <v>44323</v>
      </c>
      <c r="G251" s="91" t="s">
        <v>255</v>
      </c>
      <c r="H251" s="94" t="s">
        <v>28</v>
      </c>
      <c r="I251" s="91" t="str">
        <f>'[4]ИТОГ!'!$AY248</f>
        <v>НАДО!!!</v>
      </c>
      <c r="J251" s="95"/>
      <c r="K251" s="131"/>
      <c r="L251" s="97"/>
      <c r="M251" s="132"/>
      <c r="N251" s="131"/>
      <c r="O251" s="97"/>
      <c r="P251" s="97"/>
      <c r="Q251" s="97"/>
      <c r="R251" s="131"/>
      <c r="S251" s="131"/>
      <c r="T251" s="133"/>
      <c r="U251" s="99"/>
      <c r="V251" s="108" t="s">
        <v>256</v>
      </c>
      <c r="W251" s="108" t="s">
        <v>256</v>
      </c>
      <c r="X251" s="100"/>
      <c r="Y251" s="100" t="s">
        <v>256</v>
      </c>
      <c r="Z251" s="100"/>
      <c r="AA251" s="100"/>
      <c r="AB251" s="100"/>
      <c r="AC251" s="100"/>
      <c r="AD251" s="100"/>
      <c r="AE251" s="100"/>
      <c r="AF251" s="100"/>
      <c r="AG251" s="111" t="s">
        <v>603</v>
      </c>
      <c r="AH251" s="101" t="s">
        <v>396</v>
      </c>
      <c r="AI251" s="102"/>
      <c r="AJ251" s="103" t="s">
        <v>604</v>
      </c>
      <c r="AK251" s="68"/>
      <c r="AL251" s="68"/>
      <c r="AM251" s="68"/>
      <c r="AN251" s="68"/>
      <c r="AO251" s="68"/>
      <c r="AP251" s="68"/>
      <c r="AQ251" s="68"/>
      <c r="AR251" s="68"/>
      <c r="AS251" s="68"/>
      <c r="AT251" s="68"/>
      <c r="AU251" s="68"/>
      <c r="AV251" s="68"/>
      <c r="AW251" s="68"/>
      <c r="AX251" s="68"/>
      <c r="AY251" s="68"/>
      <c r="AZ251" s="68"/>
      <c r="BA251" s="68"/>
      <c r="BB251" s="68"/>
      <c r="BC251" s="68"/>
      <c r="BD251" s="68"/>
      <c r="BE251" s="68"/>
      <c r="BF251" s="68"/>
      <c r="BG251" s="68"/>
      <c r="BH251" s="68"/>
      <c r="BI251" s="68"/>
      <c r="BJ251" s="68"/>
      <c r="BK251" s="68"/>
      <c r="BL251" s="68"/>
      <c r="BM251" s="68"/>
      <c r="BN251" s="68"/>
      <c r="BO251" s="68"/>
      <c r="BP251" s="68"/>
      <c r="BQ251" s="68"/>
      <c r="BR251" s="68"/>
      <c r="BS251" s="68"/>
      <c r="BT251" s="68"/>
      <c r="BU251" s="68"/>
      <c r="BV251" s="68"/>
      <c r="BW251" s="68"/>
      <c r="BX251" s="68"/>
      <c r="BY251" s="68"/>
      <c r="BZ251" s="68"/>
      <c r="CA251" s="68"/>
      <c r="CB251" s="68"/>
      <c r="CC251" s="68"/>
      <c r="CD251" s="68"/>
      <c r="CE251" s="68"/>
      <c r="CF251" s="68"/>
      <c r="CG251" s="68"/>
      <c r="CH251" s="68"/>
      <c r="CI251" s="68"/>
      <c r="CJ251" s="68"/>
      <c r="CK251" s="68"/>
      <c r="CL251" s="68"/>
      <c r="CM251" s="68"/>
      <c r="CN251" s="68"/>
      <c r="CO251" s="68"/>
      <c r="CP251" s="68"/>
      <c r="CQ251" s="68"/>
      <c r="CR251" s="68"/>
      <c r="CS251" s="68"/>
      <c r="CT251" s="68"/>
      <c r="CU251" s="68"/>
      <c r="CV251" s="68"/>
      <c r="CW251" s="68"/>
      <c r="CX251" s="68"/>
      <c r="CY251" s="68"/>
      <c r="CZ251" s="68"/>
      <c r="DA251" s="68"/>
      <c r="DB251" s="68"/>
      <c r="DC251" s="68"/>
      <c r="DD251" s="68"/>
      <c r="DE251" s="68"/>
      <c r="DF251" s="68"/>
      <c r="DG251" s="68"/>
      <c r="DH251" s="68"/>
      <c r="DI251" s="68"/>
      <c r="DJ251" s="68"/>
      <c r="DK251" s="68"/>
      <c r="DL251" s="68"/>
      <c r="DM251" s="68"/>
      <c r="DN251" s="68"/>
      <c r="DO251" s="68"/>
      <c r="DP251" s="68"/>
      <c r="DQ251" s="68"/>
      <c r="DR251" s="68"/>
      <c r="DS251" s="68"/>
      <c r="DT251" s="68"/>
      <c r="DU251" s="68"/>
      <c r="DV251" s="68"/>
      <c r="DW251" s="68"/>
      <c r="DX251" s="68"/>
      <c r="DY251" s="68"/>
      <c r="DZ251" s="68"/>
      <c r="EA251" s="68"/>
      <c r="EB251" s="68"/>
      <c r="EC251" s="68"/>
      <c r="ED251" s="68"/>
      <c r="EE251" s="68"/>
      <c r="EF251" s="68"/>
      <c r="EG251" s="68"/>
      <c r="EH251" s="68"/>
      <c r="EI251" s="68"/>
      <c r="EJ251" s="68"/>
      <c r="EK251" s="68"/>
      <c r="EL251" s="68"/>
      <c r="EM251" s="68"/>
      <c r="EN251" s="68"/>
      <c r="EO251" s="68"/>
      <c r="EP251" s="68"/>
      <c r="EQ251" s="68"/>
      <c r="ER251" s="68"/>
      <c r="ES251" s="68"/>
      <c r="ET251" s="68"/>
      <c r="EU251" s="68"/>
      <c r="EV251" s="68"/>
      <c r="EW251" s="68"/>
      <c r="EX251" s="68"/>
      <c r="EY251" s="68"/>
      <c r="EZ251" s="68"/>
      <c r="FA251" s="68"/>
      <c r="FB251" s="68"/>
      <c r="FC251" s="68"/>
      <c r="FD251" s="68"/>
      <c r="FE251" s="68"/>
      <c r="FF251" s="68"/>
      <c r="FG251" s="68"/>
      <c r="FH251" s="68"/>
      <c r="FI251" s="68"/>
      <c r="FJ251" s="68"/>
      <c r="FK251" s="68"/>
      <c r="FL251" s="68"/>
      <c r="FM251" s="68"/>
      <c r="FN251" s="68"/>
      <c r="FO251" s="68"/>
      <c r="FP251" s="68"/>
      <c r="FQ251" s="68"/>
      <c r="FR251" s="68"/>
      <c r="FS251" s="68"/>
      <c r="FT251" s="68"/>
      <c r="FU251" s="68"/>
      <c r="FV251" s="68"/>
      <c r="FW251" s="68"/>
      <c r="FX251" s="68"/>
      <c r="FY251" s="68"/>
      <c r="FZ251" s="68"/>
      <c r="GA251" s="68"/>
      <c r="GB251" s="68"/>
      <c r="GC251" s="68"/>
      <c r="GD251" s="68"/>
      <c r="GE251" s="68"/>
      <c r="GF251" s="68"/>
      <c r="GG251" s="68"/>
      <c r="GH251" s="68"/>
      <c r="GI251" s="68"/>
      <c r="GJ251" s="68"/>
      <c r="GK251" s="68"/>
      <c r="GL251" s="68"/>
      <c r="GM251" s="68"/>
      <c r="GN251" s="68"/>
      <c r="GO251" s="68"/>
      <c r="GP251" s="68"/>
      <c r="GQ251" s="68"/>
      <c r="GR251" s="68"/>
      <c r="GS251" s="68"/>
      <c r="GT251" s="68"/>
      <c r="GU251" s="68"/>
      <c r="GV251" s="68"/>
      <c r="GW251" s="68"/>
      <c r="GX251" s="68"/>
      <c r="GY251" s="68"/>
      <c r="GZ251" s="68"/>
      <c r="HA251" s="68"/>
      <c r="HB251" s="68"/>
      <c r="HC251" s="68"/>
      <c r="HD251" s="68"/>
      <c r="HE251" s="68"/>
      <c r="HF251" s="68"/>
      <c r="HG251" s="68"/>
      <c r="HH251" s="68"/>
      <c r="HI251" s="68"/>
      <c r="HJ251" s="68"/>
      <c r="HK251" s="68"/>
      <c r="HL251" s="68"/>
      <c r="HM251" s="68"/>
      <c r="HN251" s="68"/>
      <c r="HO251" s="68"/>
      <c r="HP251" s="68"/>
      <c r="HQ251" s="68"/>
      <c r="HR251" s="68"/>
      <c r="HS251" s="68"/>
      <c r="HT251" s="68"/>
      <c r="HU251" s="68"/>
      <c r="HV251" s="68"/>
      <c r="HW251" s="68"/>
      <c r="HX251" s="68"/>
      <c r="HY251" s="68"/>
      <c r="HZ251" s="68"/>
      <c r="IA251" s="68"/>
      <c r="IB251" s="68"/>
      <c r="IC251" s="68"/>
      <c r="ID251" s="68"/>
      <c r="IE251" s="68"/>
      <c r="IF251" s="68"/>
      <c r="IG251" s="68"/>
      <c r="IH251" s="68"/>
      <c r="II251" s="68"/>
      <c r="IJ251" s="68"/>
      <c r="IK251" s="68"/>
      <c r="IL251" s="68"/>
      <c r="IM251" s="68"/>
      <c r="IN251" s="68"/>
      <c r="IO251" s="68"/>
      <c r="IP251" s="68"/>
      <c r="IQ251" s="68"/>
      <c r="IR251" s="68"/>
    </row>
    <row r="252" spans="1:252" ht="12.75" customHeight="1">
      <c r="A252" s="90">
        <v>242</v>
      </c>
      <c r="B252" s="91" t="str">
        <f>'[4]ИТОГ!'!$AP249</f>
        <v>Баранов Иван</v>
      </c>
      <c r="C252" s="91">
        <f>'[4]ИТОГ!'!$AQ249</f>
        <v>1998</v>
      </c>
      <c r="D252" s="91" t="str">
        <f>'[4]ИТОГ!'!$AT249</f>
        <v>б/р</v>
      </c>
      <c r="E252" s="91" t="str">
        <f>'[4]ИТОГ!'!$AU249</f>
        <v>м</v>
      </c>
      <c r="F252" s="189">
        <f>'[4]ИТОГ!'!$AX249</f>
        <v>0</v>
      </c>
      <c r="G252" s="91" t="s">
        <v>255</v>
      </c>
      <c r="H252" s="94" t="s">
        <v>28</v>
      </c>
      <c r="I252" s="91" t="str">
        <f>'[4]ИТОГ!'!$AY249</f>
        <v>ОК!</v>
      </c>
      <c r="J252" s="95"/>
      <c r="K252" s="113"/>
      <c r="L252" s="97"/>
      <c r="M252" s="114"/>
      <c r="N252" s="113"/>
      <c r="O252" s="97"/>
      <c r="P252" s="97"/>
      <c r="Q252" s="97"/>
      <c r="R252" s="115" t="s">
        <v>256</v>
      </c>
      <c r="S252" s="115"/>
      <c r="T252" s="113"/>
      <c r="U252" s="99"/>
      <c r="V252" s="115"/>
      <c r="W252" s="100"/>
      <c r="X252" s="100"/>
      <c r="Y252" s="100"/>
      <c r="Z252" s="100"/>
      <c r="AA252" s="100"/>
      <c r="AB252" s="100"/>
      <c r="AC252" s="100"/>
      <c r="AD252" s="100"/>
      <c r="AE252" s="100"/>
      <c r="AF252" s="100"/>
      <c r="AG252" s="94" t="s">
        <v>293</v>
      </c>
      <c r="AH252" s="101"/>
      <c r="AI252" s="100"/>
      <c r="AJ252" s="103" t="s">
        <v>605</v>
      </c>
      <c r="AK252" s="68"/>
      <c r="AL252" s="68"/>
      <c r="AM252" s="68"/>
      <c r="AN252" s="68"/>
      <c r="AO252" s="68"/>
      <c r="AP252" s="68"/>
      <c r="AQ252" s="68"/>
      <c r="AR252" s="68"/>
      <c r="AS252" s="68"/>
      <c r="AT252" s="68"/>
      <c r="AU252" s="68"/>
      <c r="AV252" s="68"/>
      <c r="AW252" s="68"/>
      <c r="AX252" s="68"/>
      <c r="AY252" s="68"/>
      <c r="AZ252" s="68"/>
      <c r="BA252" s="68"/>
      <c r="BB252" s="68"/>
      <c r="BC252" s="68"/>
      <c r="BD252" s="68"/>
      <c r="BE252" s="68"/>
      <c r="BF252" s="68"/>
      <c r="BG252" s="68"/>
      <c r="BH252" s="68"/>
      <c r="BI252" s="68"/>
      <c r="BJ252" s="68"/>
      <c r="BK252" s="68"/>
      <c r="BL252" s="68"/>
      <c r="BM252" s="68"/>
      <c r="BN252" s="68"/>
      <c r="BO252" s="68"/>
      <c r="BP252" s="68"/>
      <c r="BQ252" s="68"/>
      <c r="BR252" s="68"/>
      <c r="BS252" s="68"/>
      <c r="BT252" s="68"/>
      <c r="BU252" s="68"/>
      <c r="BV252" s="68"/>
      <c r="BW252" s="68"/>
      <c r="BX252" s="68"/>
      <c r="BY252" s="68"/>
      <c r="BZ252" s="68"/>
      <c r="CA252" s="68"/>
      <c r="CB252" s="68"/>
      <c r="CC252" s="68"/>
      <c r="CD252" s="68"/>
      <c r="CE252" s="68"/>
      <c r="CF252" s="68"/>
      <c r="CG252" s="68"/>
      <c r="CH252" s="68"/>
      <c r="CI252" s="68"/>
      <c r="CJ252" s="68"/>
      <c r="CK252" s="68"/>
      <c r="CL252" s="68"/>
      <c r="CM252" s="68"/>
      <c r="CN252" s="68"/>
      <c r="CO252" s="68"/>
      <c r="CP252" s="68"/>
      <c r="CQ252" s="68"/>
      <c r="CR252" s="68"/>
      <c r="CS252" s="68"/>
      <c r="CT252" s="68"/>
      <c r="CU252" s="68"/>
      <c r="CV252" s="68"/>
      <c r="CW252" s="68"/>
      <c r="CX252" s="68"/>
      <c r="CY252" s="68"/>
      <c r="CZ252" s="68"/>
      <c r="DA252" s="68"/>
      <c r="DB252" s="68"/>
      <c r="DC252" s="68"/>
      <c r="DD252" s="68"/>
      <c r="DE252" s="68"/>
      <c r="DF252" s="68"/>
      <c r="DG252" s="68"/>
      <c r="DH252" s="68"/>
      <c r="DI252" s="68"/>
      <c r="DJ252" s="68"/>
      <c r="DK252" s="68"/>
      <c r="DL252" s="68"/>
      <c r="DM252" s="68"/>
      <c r="DN252" s="68"/>
      <c r="DO252" s="68"/>
      <c r="DP252" s="68"/>
      <c r="DQ252" s="68"/>
      <c r="DR252" s="68"/>
      <c r="DS252" s="68"/>
      <c r="DT252" s="68"/>
      <c r="DU252" s="68"/>
      <c r="DV252" s="68"/>
      <c r="DW252" s="68"/>
      <c r="DX252" s="68"/>
      <c r="DY252" s="68"/>
      <c r="DZ252" s="68"/>
      <c r="EA252" s="68"/>
      <c r="EB252" s="68"/>
      <c r="EC252" s="68"/>
      <c r="ED252" s="68"/>
      <c r="EE252" s="68"/>
      <c r="EF252" s="68"/>
      <c r="EG252" s="68"/>
      <c r="EH252" s="68"/>
      <c r="EI252" s="68"/>
      <c r="EJ252" s="68"/>
      <c r="EK252" s="68"/>
      <c r="EL252" s="68"/>
      <c r="EM252" s="68"/>
      <c r="EN252" s="68"/>
      <c r="EO252" s="68"/>
      <c r="EP252" s="68"/>
      <c r="EQ252" s="68"/>
      <c r="ER252" s="68"/>
      <c r="ES252" s="68"/>
      <c r="ET252" s="68"/>
      <c r="EU252" s="68"/>
      <c r="EV252" s="68"/>
      <c r="EW252" s="68"/>
      <c r="EX252" s="68"/>
      <c r="EY252" s="68"/>
      <c r="EZ252" s="68"/>
      <c r="FA252" s="68"/>
      <c r="FB252" s="68"/>
      <c r="FC252" s="68"/>
      <c r="FD252" s="68"/>
      <c r="FE252" s="68"/>
      <c r="FF252" s="68"/>
      <c r="FG252" s="68"/>
      <c r="FH252" s="68"/>
      <c r="FI252" s="68"/>
      <c r="FJ252" s="68"/>
      <c r="FK252" s="68"/>
      <c r="FL252" s="68"/>
      <c r="FM252" s="68"/>
      <c r="FN252" s="68"/>
      <c r="FO252" s="68"/>
      <c r="FP252" s="68"/>
      <c r="FQ252" s="68"/>
      <c r="FR252" s="68"/>
      <c r="FS252" s="68"/>
      <c r="FT252" s="68"/>
      <c r="FU252" s="68"/>
      <c r="FV252" s="68"/>
      <c r="FW252" s="68"/>
      <c r="FX252" s="68"/>
      <c r="FY252" s="68"/>
      <c r="FZ252" s="68"/>
      <c r="GA252" s="68"/>
      <c r="GB252" s="68"/>
      <c r="GC252" s="68"/>
      <c r="GD252" s="68"/>
      <c r="GE252" s="68"/>
      <c r="GF252" s="68"/>
      <c r="GG252" s="68"/>
      <c r="GH252" s="68"/>
      <c r="GI252" s="68"/>
      <c r="GJ252" s="68"/>
      <c r="GK252" s="68"/>
      <c r="GL252" s="68"/>
      <c r="GM252" s="68"/>
      <c r="GN252" s="68"/>
      <c r="GO252" s="68"/>
      <c r="GP252" s="68"/>
      <c r="GQ252" s="68"/>
      <c r="GR252" s="68"/>
      <c r="GS252" s="68"/>
      <c r="GT252" s="68"/>
      <c r="GU252" s="68"/>
      <c r="GV252" s="68"/>
      <c r="GW252" s="68"/>
      <c r="GX252" s="68"/>
      <c r="GY252" s="68"/>
      <c r="GZ252" s="68"/>
      <c r="HA252" s="68"/>
      <c r="HB252" s="68"/>
      <c r="HC252" s="68"/>
      <c r="HD252" s="68"/>
      <c r="HE252" s="68"/>
      <c r="HF252" s="68"/>
      <c r="HG252" s="68"/>
      <c r="HH252" s="68"/>
      <c r="HI252" s="68"/>
      <c r="HJ252" s="68"/>
      <c r="HK252" s="68"/>
      <c r="HL252" s="68"/>
      <c r="HM252" s="68"/>
      <c r="HN252" s="68"/>
      <c r="HO252" s="68"/>
      <c r="HP252" s="68"/>
      <c r="HQ252" s="68"/>
      <c r="HR252" s="68"/>
      <c r="HS252" s="68"/>
      <c r="HT252" s="68"/>
      <c r="HU252" s="68"/>
      <c r="HV252" s="68"/>
      <c r="HW252" s="68"/>
      <c r="HX252" s="68"/>
      <c r="HY252" s="68"/>
      <c r="HZ252" s="68"/>
      <c r="IA252" s="68"/>
      <c r="IB252" s="68"/>
      <c r="IC252" s="68"/>
      <c r="ID252" s="68"/>
      <c r="IE252" s="68"/>
      <c r="IF252" s="68"/>
      <c r="IG252" s="68"/>
      <c r="IH252" s="68"/>
      <c r="II252" s="68"/>
      <c r="IJ252" s="68"/>
      <c r="IK252" s="68"/>
      <c r="IL252" s="68"/>
      <c r="IM252" s="68"/>
      <c r="IN252" s="68"/>
      <c r="IO252" s="68"/>
      <c r="IP252" s="68"/>
      <c r="IQ252" s="68"/>
      <c r="IR252" s="68"/>
    </row>
    <row r="253" spans="1:252">
      <c r="A253" s="90">
        <v>243</v>
      </c>
      <c r="B253" s="91" t="str">
        <f>'[4]ИТОГ!'!$AP250</f>
        <v>Баранов Игорь</v>
      </c>
      <c r="C253" s="91">
        <f>'[4]ИТОГ!'!$AQ250</f>
        <v>2004</v>
      </c>
      <c r="D253" s="91" t="str">
        <f>'[4]ИТОГ!'!$AT250</f>
        <v>б/р</v>
      </c>
      <c r="E253" s="91" t="str">
        <f>'[4]ИТОГ!'!$AU250</f>
        <v>м</v>
      </c>
      <c r="F253" s="189">
        <f>'[4]ИТОГ!'!$AX250</f>
        <v>0</v>
      </c>
      <c r="G253" s="91" t="s">
        <v>255</v>
      </c>
      <c r="H253" s="94" t="s">
        <v>28</v>
      </c>
      <c r="I253" s="91" t="str">
        <f>'[4]ИТОГ!'!$AY250</f>
        <v>ОК!</v>
      </c>
      <c r="J253" s="95"/>
      <c r="K253" s="104"/>
      <c r="L253" s="97"/>
      <c r="M253" s="105"/>
      <c r="N253" s="104"/>
      <c r="O253" s="97"/>
      <c r="P253" s="97"/>
      <c r="Q253" s="97"/>
      <c r="R253" s="110" t="s">
        <v>256</v>
      </c>
      <c r="S253" s="104"/>
      <c r="T253" s="106"/>
      <c r="U253" s="99"/>
      <c r="V253" s="104"/>
      <c r="W253" s="100"/>
      <c r="X253" s="100"/>
      <c r="Y253" s="100"/>
      <c r="Z253" s="100"/>
      <c r="AA253" s="100"/>
      <c r="AB253" s="100" t="s">
        <v>13</v>
      </c>
      <c r="AC253" s="100" t="s">
        <v>256</v>
      </c>
      <c r="AD253" s="100"/>
      <c r="AE253" s="100"/>
      <c r="AF253" s="100"/>
      <c r="AG253" s="94" t="s">
        <v>606</v>
      </c>
      <c r="AH253" s="101" t="s">
        <v>379</v>
      </c>
      <c r="AI253" s="100"/>
      <c r="AJ253" s="103" t="s">
        <v>607</v>
      </c>
      <c r="AK253" s="68"/>
    </row>
    <row r="254" spans="1:252" s="68" customFormat="1">
      <c r="A254" s="90">
        <v>244</v>
      </c>
      <c r="B254" s="91" t="str">
        <f>'[4]ИТОГ!'!$AP251</f>
        <v>Баранов Сергей</v>
      </c>
      <c r="C254" s="91">
        <f>'[4]ИТОГ!'!$AQ251</f>
        <v>0</v>
      </c>
      <c r="D254" s="91">
        <f>'[4]ИТОГ!'!$AT251</f>
        <v>3</v>
      </c>
      <c r="E254" s="91" t="str">
        <f>'[4]ИТОГ!'!$AU251</f>
        <v>м</v>
      </c>
      <c r="F254" s="189">
        <f>'[4]ИТОГ!'!$AX251</f>
        <v>45407</v>
      </c>
      <c r="G254" s="91" t="s">
        <v>255</v>
      </c>
      <c r="H254" s="94" t="s">
        <v>28</v>
      </c>
      <c r="I254" s="91" t="str">
        <f>'[4]ИТОГ!'!$AY251</f>
        <v>НАДО!!!</v>
      </c>
      <c r="J254" s="95"/>
      <c r="K254" s="104"/>
      <c r="L254" s="97"/>
      <c r="M254" s="105"/>
      <c r="N254" s="104"/>
      <c r="O254" s="97"/>
      <c r="P254" s="97"/>
      <c r="Q254" s="97"/>
      <c r="R254" s="104"/>
      <c r="S254" s="104"/>
      <c r="T254" s="106"/>
      <c r="U254" s="99"/>
      <c r="V254" s="104"/>
      <c r="W254" s="100"/>
      <c r="X254" s="100"/>
      <c r="Y254" s="100"/>
      <c r="Z254" s="100"/>
      <c r="AA254" s="100"/>
      <c r="AB254" s="102"/>
      <c r="AC254" s="102"/>
      <c r="AD254" s="102"/>
      <c r="AE254" s="102"/>
      <c r="AF254" s="102"/>
      <c r="AG254" s="94" t="s">
        <v>377</v>
      </c>
      <c r="AH254" s="101" t="s">
        <v>353</v>
      </c>
      <c r="AI254" s="102"/>
      <c r="AJ254" s="103" t="s">
        <v>608</v>
      </c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  <c r="IG254" s="9"/>
      <c r="IH254" s="9"/>
      <c r="II254" s="9"/>
      <c r="IJ254" s="9"/>
      <c r="IK254" s="9"/>
      <c r="IL254" s="9"/>
      <c r="IM254" s="9"/>
      <c r="IN254" s="9"/>
      <c r="IO254" s="9"/>
      <c r="IP254" s="9"/>
      <c r="IQ254" s="9"/>
      <c r="IR254" s="9"/>
    </row>
    <row r="255" spans="1:252" s="69" customFormat="1">
      <c r="A255" s="90">
        <v>245</v>
      </c>
      <c r="B255" s="91" t="str">
        <f>'[4]ИТОГ!'!$AP252</f>
        <v>Баранова Дарья</v>
      </c>
      <c r="C255" s="91">
        <f>'[4]ИТОГ!'!$AQ252</f>
        <v>2007</v>
      </c>
      <c r="D255" s="91" t="str">
        <f>'[4]ИТОГ!'!$AT252</f>
        <v>б/р</v>
      </c>
      <c r="E255" s="91" t="str">
        <f>'[4]ИТОГ!'!$AU252</f>
        <v>ж</v>
      </c>
      <c r="F255" s="189">
        <f>'[4]ИТОГ!'!$AX252</f>
        <v>0</v>
      </c>
      <c r="G255" s="91" t="s">
        <v>255</v>
      </c>
      <c r="H255" s="94" t="s">
        <v>28</v>
      </c>
      <c r="I255" s="91" t="str">
        <f>'[4]ИТОГ!'!$AY252</f>
        <v>ОК!</v>
      </c>
      <c r="J255" s="95"/>
      <c r="K255" s="96"/>
      <c r="L255" s="97"/>
      <c r="M255" s="98"/>
      <c r="N255" s="96"/>
      <c r="O255" s="97"/>
      <c r="P255" s="97"/>
      <c r="Q255" s="97"/>
      <c r="R255" s="96"/>
      <c r="S255" s="96"/>
      <c r="T255" s="99"/>
      <c r="U255" s="99"/>
      <c r="V255" s="97"/>
      <c r="W255" s="100"/>
      <c r="X255" s="100"/>
      <c r="Y255" s="100"/>
      <c r="Z255" s="100"/>
      <c r="AA255" s="100"/>
      <c r="AB255" s="100" t="s">
        <v>13</v>
      </c>
      <c r="AC255" s="100"/>
      <c r="AD255" s="100"/>
      <c r="AE255" s="100" t="s">
        <v>13</v>
      </c>
      <c r="AF255" s="100" t="s">
        <v>13</v>
      </c>
      <c r="AG255" s="94" t="s">
        <v>412</v>
      </c>
      <c r="AH255" s="101" t="s">
        <v>268</v>
      </c>
      <c r="AI255" s="100"/>
      <c r="AJ255" s="103" t="s">
        <v>609</v>
      </c>
      <c r="AK255" s="68"/>
      <c r="AL255" s="68"/>
      <c r="AM255" s="68"/>
      <c r="AN255" s="119"/>
      <c r="AO255" s="119"/>
      <c r="AP255" s="119"/>
      <c r="AQ255" s="119"/>
      <c r="AR255" s="119"/>
      <c r="AS255" s="119"/>
      <c r="AT255" s="119"/>
      <c r="AU255" s="119"/>
      <c r="AV255" s="119"/>
      <c r="AW255" s="119"/>
      <c r="AX255" s="119"/>
      <c r="AY255" s="119"/>
      <c r="AZ255" s="119"/>
      <c r="BA255" s="119"/>
      <c r="BB255" s="119"/>
      <c r="BC255" s="119"/>
      <c r="BD255" s="119"/>
      <c r="BE255" s="119"/>
      <c r="BF255" s="119"/>
      <c r="BG255" s="119"/>
      <c r="BH255" s="119"/>
      <c r="BI255" s="119"/>
      <c r="BJ255" s="119"/>
      <c r="BK255" s="119"/>
      <c r="BL255" s="119"/>
      <c r="BM255" s="119"/>
      <c r="BN255" s="119"/>
      <c r="BO255" s="119"/>
      <c r="BP255" s="119"/>
      <c r="BQ255" s="119"/>
      <c r="BR255" s="119"/>
      <c r="BS255" s="119"/>
      <c r="BT255" s="119"/>
      <c r="BU255" s="119"/>
      <c r="BV255" s="119"/>
      <c r="BW255" s="119"/>
      <c r="BX255" s="119"/>
      <c r="BY255" s="119"/>
      <c r="BZ255" s="119"/>
      <c r="CA255" s="119"/>
      <c r="CB255" s="119"/>
      <c r="CC255" s="119"/>
      <c r="CD255" s="119"/>
      <c r="CE255" s="119"/>
      <c r="CF255" s="119"/>
      <c r="CG255" s="119"/>
      <c r="CH255" s="119"/>
      <c r="CI255" s="119"/>
      <c r="CJ255" s="119"/>
      <c r="CK255" s="119"/>
      <c r="CL255" s="119"/>
      <c r="CM255" s="119"/>
      <c r="CN255" s="119"/>
      <c r="CO255" s="119"/>
      <c r="CP255" s="119"/>
      <c r="CQ255" s="119"/>
      <c r="CR255" s="119"/>
      <c r="CS255" s="119"/>
      <c r="CT255" s="119"/>
      <c r="CU255" s="119"/>
      <c r="CV255" s="119"/>
      <c r="CW255" s="119"/>
      <c r="CX255" s="119"/>
      <c r="CY255" s="119"/>
      <c r="CZ255" s="119"/>
      <c r="DA255" s="119"/>
      <c r="DB255" s="119"/>
      <c r="DC255" s="119"/>
      <c r="DD255" s="119"/>
      <c r="DE255" s="119"/>
      <c r="DF255" s="119"/>
      <c r="DG255" s="119"/>
      <c r="DH255" s="119"/>
      <c r="DI255" s="119"/>
      <c r="DJ255" s="119"/>
      <c r="DK255" s="119"/>
      <c r="DL255" s="119"/>
      <c r="DM255" s="119"/>
      <c r="DN255" s="119"/>
      <c r="DO255" s="119"/>
      <c r="DP255" s="119"/>
      <c r="DQ255" s="119"/>
      <c r="DR255" s="119"/>
      <c r="DS255" s="119"/>
      <c r="DT255" s="119"/>
      <c r="DU255" s="119"/>
      <c r="DV255" s="119"/>
      <c r="DW255" s="119"/>
      <c r="DX255" s="119"/>
      <c r="DY255" s="119"/>
      <c r="DZ255" s="119"/>
      <c r="EA255" s="119"/>
      <c r="EB255" s="119"/>
      <c r="EC255" s="119"/>
      <c r="ED255" s="119"/>
      <c r="EE255" s="119"/>
      <c r="EF255" s="119"/>
      <c r="EG255" s="119"/>
      <c r="EH255" s="119"/>
      <c r="EI255" s="119"/>
      <c r="EJ255" s="119"/>
      <c r="EK255" s="119"/>
      <c r="EL255" s="119"/>
      <c r="EM255" s="119"/>
      <c r="EN255" s="119"/>
      <c r="EO255" s="119"/>
      <c r="EP255" s="119"/>
      <c r="EQ255" s="119"/>
      <c r="ER255" s="119"/>
      <c r="ES255" s="119"/>
      <c r="ET255" s="119"/>
      <c r="EU255" s="119"/>
      <c r="EV255" s="119"/>
      <c r="EW255" s="119"/>
      <c r="EX255" s="119"/>
      <c r="EY255" s="119"/>
      <c r="EZ255" s="119"/>
      <c r="FA255" s="119"/>
      <c r="FB255" s="119"/>
      <c r="FC255" s="119"/>
      <c r="FD255" s="119"/>
      <c r="FE255" s="119"/>
      <c r="FF255" s="119"/>
      <c r="FG255" s="119"/>
      <c r="FH255" s="119"/>
      <c r="FI255" s="119"/>
      <c r="FJ255" s="119"/>
      <c r="FK255" s="119"/>
      <c r="FL255" s="119"/>
      <c r="FM255" s="119"/>
      <c r="FN255" s="119"/>
      <c r="FO255" s="119"/>
      <c r="FP255" s="119"/>
      <c r="FQ255" s="119"/>
      <c r="FR255" s="119"/>
      <c r="FS255" s="119"/>
      <c r="FT255" s="119"/>
      <c r="FU255" s="119"/>
      <c r="FV255" s="119"/>
      <c r="FW255" s="119"/>
      <c r="FX255" s="119"/>
      <c r="FY255" s="119"/>
      <c r="FZ255" s="119"/>
      <c r="GA255" s="119"/>
      <c r="GB255" s="119"/>
      <c r="GC255" s="119"/>
      <c r="GD255" s="119"/>
      <c r="GE255" s="119"/>
      <c r="GF255" s="119"/>
      <c r="GG255" s="119"/>
      <c r="GH255" s="119"/>
      <c r="GI255" s="119"/>
      <c r="GJ255" s="119"/>
      <c r="GK255" s="119"/>
      <c r="GL255" s="119"/>
      <c r="GM255" s="119"/>
      <c r="GN255" s="119"/>
      <c r="GO255" s="119"/>
      <c r="GP255" s="119"/>
      <c r="GQ255" s="119"/>
      <c r="GR255" s="119"/>
      <c r="GS255" s="119"/>
      <c r="GT255" s="119"/>
      <c r="GU255" s="119"/>
      <c r="GV255" s="119"/>
      <c r="GW255" s="119"/>
      <c r="GX255" s="119"/>
      <c r="GY255" s="119"/>
      <c r="GZ255" s="119"/>
      <c r="HA255" s="119"/>
      <c r="HB255" s="119"/>
      <c r="HC255" s="119"/>
      <c r="HD255" s="119"/>
      <c r="HE255" s="119"/>
      <c r="HF255" s="119"/>
      <c r="HG255" s="119"/>
      <c r="HH255" s="119"/>
      <c r="HI255" s="119"/>
      <c r="HJ255" s="119"/>
      <c r="HK255" s="119"/>
      <c r="HL255" s="119"/>
      <c r="HM255" s="119"/>
      <c r="HN255" s="119"/>
      <c r="HO255" s="119"/>
      <c r="HP255" s="119"/>
      <c r="HQ255" s="119"/>
      <c r="HR255" s="119"/>
      <c r="HS255" s="119"/>
      <c r="HT255" s="119"/>
      <c r="HU255" s="119"/>
      <c r="HV255" s="119"/>
      <c r="HW255" s="119"/>
      <c r="HX255" s="119"/>
      <c r="HY255" s="119"/>
      <c r="HZ255" s="119"/>
      <c r="IA255" s="119"/>
      <c r="IB255" s="119"/>
      <c r="IC255" s="119"/>
      <c r="ID255" s="119"/>
      <c r="IE255" s="119"/>
      <c r="IF255" s="119"/>
      <c r="IG255" s="119"/>
      <c r="IH255" s="119"/>
      <c r="II255" s="119"/>
      <c r="IJ255" s="119"/>
      <c r="IK255" s="119"/>
      <c r="IL255" s="119"/>
      <c r="IM255" s="119"/>
      <c r="IN255" s="119"/>
      <c r="IO255" s="119"/>
      <c r="IP255" s="119"/>
      <c r="IQ255" s="119"/>
      <c r="IR255" s="119"/>
    </row>
    <row r="256" spans="1:252" s="68" customFormat="1">
      <c r="A256" s="90">
        <v>246</v>
      </c>
      <c r="B256" s="91" t="str">
        <f>'[4]ИТОГ!'!$AP253</f>
        <v xml:space="preserve">Барановский Дмитрий </v>
      </c>
      <c r="C256" s="91">
        <f>'[4]ИТОГ!'!$AQ253</f>
        <v>0</v>
      </c>
      <c r="D256" s="91" t="str">
        <f>'[4]ИТОГ!'!$AT253</f>
        <v>б/р</v>
      </c>
      <c r="E256" s="91" t="str">
        <f>'[4]ИТОГ!'!$AU253</f>
        <v>м</v>
      </c>
      <c r="F256" s="189">
        <f>'[4]ИТОГ!'!$AX253</f>
        <v>44708</v>
      </c>
      <c r="G256" s="91" t="s">
        <v>255</v>
      </c>
      <c r="H256" s="94" t="s">
        <v>28</v>
      </c>
      <c r="I256" s="91" t="str">
        <f>'[4]ИТОГ!'!$AY253</f>
        <v>НАДО!!!</v>
      </c>
      <c r="J256" s="95"/>
      <c r="K256" s="96"/>
      <c r="L256" s="97"/>
      <c r="M256" s="98"/>
      <c r="N256" s="96"/>
      <c r="O256" s="96"/>
      <c r="P256" s="97"/>
      <c r="Q256" s="97"/>
      <c r="R256" s="97"/>
      <c r="S256" s="97"/>
      <c r="T256" s="99"/>
      <c r="U256" s="99"/>
      <c r="V256" s="97"/>
      <c r="W256" s="92"/>
      <c r="X256" s="100"/>
      <c r="Y256" s="100"/>
      <c r="Z256" s="100"/>
      <c r="AA256" s="100"/>
      <c r="AB256" s="100"/>
      <c r="AC256" s="100"/>
      <c r="AD256" s="100"/>
      <c r="AE256" s="100"/>
      <c r="AF256" s="100"/>
      <c r="AG256" s="94"/>
      <c r="AH256" s="94"/>
      <c r="AI256" s="100"/>
      <c r="AJ256" s="103" t="s">
        <v>610</v>
      </c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9"/>
      <c r="IL256" s="9"/>
      <c r="IM256" s="9"/>
      <c r="IN256" s="9"/>
      <c r="IO256" s="9"/>
      <c r="IP256" s="9"/>
      <c r="IQ256" s="9"/>
      <c r="IR256" s="9"/>
    </row>
    <row r="257" spans="1:252" s="69" customFormat="1">
      <c r="A257" s="90">
        <v>247</v>
      </c>
      <c r="B257" s="91" t="str">
        <f>'[4]ИТОГ!'!$AP254</f>
        <v>Барановский Никита</v>
      </c>
      <c r="C257" s="91">
        <f>'[4]ИТОГ!'!$AQ254</f>
        <v>2007</v>
      </c>
      <c r="D257" s="91" t="str">
        <f>'[4]ИТОГ!'!$AT254</f>
        <v>б/р</v>
      </c>
      <c r="E257" s="91" t="str">
        <f>'[4]ИТОГ!'!$AU254</f>
        <v>м</v>
      </c>
      <c r="F257" s="189">
        <f>'[4]ИТОГ!'!$AX254</f>
        <v>44594</v>
      </c>
      <c r="G257" s="91" t="s">
        <v>255</v>
      </c>
      <c r="H257" s="94" t="s">
        <v>28</v>
      </c>
      <c r="I257" s="91" t="str">
        <f>'[4]ИТОГ!'!$AY254</f>
        <v>ОК!</v>
      </c>
      <c r="J257" s="95"/>
      <c r="K257" s="97"/>
      <c r="L257" s="97"/>
      <c r="M257" s="98"/>
      <c r="N257" s="97"/>
      <c r="O257" s="97"/>
      <c r="P257" s="97"/>
      <c r="Q257" s="97"/>
      <c r="R257" s="97"/>
      <c r="S257" s="97"/>
      <c r="T257" s="99"/>
      <c r="U257" s="99"/>
      <c r="V257" s="97"/>
      <c r="W257" s="100"/>
      <c r="X257" s="100"/>
      <c r="Y257" s="100"/>
      <c r="Z257" s="100"/>
      <c r="AA257" s="100"/>
      <c r="AB257" s="100" t="s">
        <v>11</v>
      </c>
      <c r="AC257" s="108"/>
      <c r="AD257" s="108"/>
      <c r="AE257" s="108"/>
      <c r="AF257" s="108"/>
      <c r="AG257" s="94" t="s">
        <v>260</v>
      </c>
      <c r="AH257" s="101"/>
      <c r="AI257" s="102"/>
      <c r="AJ257" s="103" t="s">
        <v>611</v>
      </c>
      <c r="AK257" s="68"/>
      <c r="AL257" s="119"/>
      <c r="AM257" s="11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9"/>
      <c r="IL257" s="9"/>
      <c r="IM257" s="9"/>
      <c r="IN257" s="9"/>
      <c r="IO257" s="9"/>
      <c r="IP257" s="9"/>
      <c r="IQ257" s="9"/>
      <c r="IR257" s="9"/>
    </row>
    <row r="258" spans="1:252" s="69" customFormat="1">
      <c r="A258" s="90">
        <v>248</v>
      </c>
      <c r="B258" s="91" t="str">
        <f>'[4]ИТОГ!'!$AP255</f>
        <v>Баранчеева Мирослава</v>
      </c>
      <c r="C258" s="91">
        <f>'[4]ИТОГ!'!$AQ255</f>
        <v>2009</v>
      </c>
      <c r="D258" s="91">
        <f>'[4]ИТОГ!'!$AT255</f>
        <v>1</v>
      </c>
      <c r="E258" s="91" t="str">
        <f>'[4]ИТОГ!'!$AU255</f>
        <v>ж</v>
      </c>
      <c r="F258" s="189">
        <f>'[4]ИТОГ!'!$AX255</f>
        <v>45682</v>
      </c>
      <c r="G258" s="91" t="s">
        <v>255</v>
      </c>
      <c r="H258" s="94" t="s">
        <v>28</v>
      </c>
      <c r="I258" s="91" t="str">
        <f>'[4]ИТОГ!'!$AY255</f>
        <v>ОК!</v>
      </c>
      <c r="J258" s="95"/>
      <c r="K258" s="97"/>
      <c r="L258" s="97"/>
      <c r="M258" s="98"/>
      <c r="N258" s="97"/>
      <c r="O258" s="97"/>
      <c r="P258" s="97"/>
      <c r="Q258" s="97"/>
      <c r="R258" s="97"/>
      <c r="S258" s="97"/>
      <c r="T258" s="99" t="s">
        <v>256</v>
      </c>
      <c r="U258" s="99"/>
      <c r="V258" s="97"/>
      <c r="W258" s="108"/>
      <c r="X258" s="108"/>
      <c r="Y258" s="108"/>
      <c r="Z258" s="100"/>
      <c r="AA258" s="100"/>
      <c r="AB258" s="116" t="s">
        <v>256</v>
      </c>
      <c r="AC258" s="100"/>
      <c r="AD258" s="100"/>
      <c r="AE258" s="100"/>
      <c r="AF258" s="100"/>
      <c r="AG258" s="94" t="s">
        <v>444</v>
      </c>
      <c r="AH258" s="94"/>
      <c r="AI258" s="116"/>
      <c r="AJ258" s="103" t="s">
        <v>612</v>
      </c>
      <c r="AK258" s="68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  <c r="IF258" s="9"/>
      <c r="IG258" s="9"/>
      <c r="IH258" s="9"/>
      <c r="II258" s="9"/>
      <c r="IJ258" s="9"/>
      <c r="IK258" s="9"/>
      <c r="IL258" s="9"/>
      <c r="IM258" s="9"/>
      <c r="IN258" s="9"/>
      <c r="IO258" s="9"/>
      <c r="IP258" s="9"/>
      <c r="IQ258" s="9"/>
      <c r="IR258" s="9"/>
    </row>
    <row r="259" spans="1:252" s="69" customFormat="1">
      <c r="A259" s="90">
        <v>249</v>
      </c>
      <c r="B259" s="91" t="str">
        <f>'[4]ИТОГ!'!$AP256</f>
        <v>Баранчеева Юнна</v>
      </c>
      <c r="C259" s="91">
        <f>'[4]ИТОГ!'!$AQ256</f>
        <v>2008</v>
      </c>
      <c r="D259" s="91" t="str">
        <f>'[4]ИТОГ!'!$AT256</f>
        <v>б/р</v>
      </c>
      <c r="E259" s="91" t="str">
        <f>'[4]ИТОГ!'!$AU256</f>
        <v>ж</v>
      </c>
      <c r="F259" s="189">
        <f>'[4]ИТОГ!'!$AX256</f>
        <v>43931</v>
      </c>
      <c r="G259" s="91" t="s">
        <v>255</v>
      </c>
      <c r="H259" s="94" t="s">
        <v>28</v>
      </c>
      <c r="I259" s="91" t="str">
        <f>'[4]ИТОГ!'!$AY256</f>
        <v>ОК!</v>
      </c>
      <c r="J259" s="95" t="s">
        <v>292</v>
      </c>
      <c r="K259" s="97"/>
      <c r="L259" s="97"/>
      <c r="M259" s="98"/>
      <c r="N259" s="97"/>
      <c r="O259" s="97" t="s">
        <v>256</v>
      </c>
      <c r="P259" s="97"/>
      <c r="Q259" s="97"/>
      <c r="R259" s="97" t="s">
        <v>256</v>
      </c>
      <c r="S259" s="97"/>
      <c r="T259" s="99"/>
      <c r="U259" s="99"/>
      <c r="V259" s="97"/>
      <c r="W259" s="108"/>
      <c r="X259" s="108"/>
      <c r="Y259" s="108"/>
      <c r="Z259" s="100"/>
      <c r="AA259" s="100"/>
      <c r="AB259" s="116"/>
      <c r="AC259" s="100"/>
      <c r="AD259" s="100"/>
      <c r="AE259" s="100"/>
      <c r="AF259" s="100"/>
      <c r="AG259" s="117" t="s">
        <v>281</v>
      </c>
      <c r="AH259" s="94" t="s">
        <v>493</v>
      </c>
      <c r="AI259" s="137">
        <v>39049</v>
      </c>
      <c r="AJ259" s="103" t="s">
        <v>613</v>
      </c>
      <c r="AK259" s="68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  <c r="ID259" s="9"/>
      <c r="IE259" s="9"/>
      <c r="IF259" s="9"/>
      <c r="IG259" s="9"/>
      <c r="IH259" s="9"/>
      <c r="II259" s="9"/>
      <c r="IJ259" s="9"/>
      <c r="IK259" s="9"/>
      <c r="IL259" s="9"/>
      <c r="IM259" s="9"/>
      <c r="IN259" s="9"/>
      <c r="IO259" s="9"/>
      <c r="IP259" s="9"/>
      <c r="IQ259" s="9"/>
      <c r="IR259" s="9"/>
    </row>
    <row r="260" spans="1:252" s="69" customFormat="1" ht="14.25" customHeight="1">
      <c r="A260" s="90">
        <v>250</v>
      </c>
      <c r="B260" s="91" t="str">
        <f>'[4]ИТОГ!'!$AP257</f>
        <v>Барашкова Виктория</v>
      </c>
      <c r="C260" s="91">
        <f>'[4]ИТОГ!'!$AQ257</f>
        <v>2009</v>
      </c>
      <c r="D260" s="91" t="str">
        <f>'[4]ИТОГ!'!$AT257</f>
        <v>б/р</v>
      </c>
      <c r="E260" s="91" t="str">
        <f>'[4]ИТОГ!'!$AU257</f>
        <v>ж</v>
      </c>
      <c r="F260" s="189">
        <f>'[4]ИТОГ!'!$AX257</f>
        <v>0</v>
      </c>
      <c r="G260" s="91" t="s">
        <v>255</v>
      </c>
      <c r="H260" s="94" t="s">
        <v>28</v>
      </c>
      <c r="I260" s="91" t="str">
        <f>'[4]ИТОГ!'!$AY257</f>
        <v>ОК!</v>
      </c>
      <c r="J260" s="95" t="s">
        <v>292</v>
      </c>
      <c r="K260" s="97"/>
      <c r="L260" s="97"/>
      <c r="M260" s="98"/>
      <c r="N260" s="97"/>
      <c r="O260" s="97" t="s">
        <v>9</v>
      </c>
      <c r="P260" s="97"/>
      <c r="Q260" s="97"/>
      <c r="R260" s="97" t="s">
        <v>256</v>
      </c>
      <c r="S260" s="97"/>
      <c r="T260" s="99"/>
      <c r="U260" s="99"/>
      <c r="V260" s="97"/>
      <c r="W260" s="108"/>
      <c r="X260" s="108"/>
      <c r="Y260" s="108"/>
      <c r="Z260" s="100"/>
      <c r="AA260" s="100"/>
      <c r="AB260" s="116"/>
      <c r="AC260" s="100"/>
      <c r="AD260" s="100"/>
      <c r="AE260" s="100"/>
      <c r="AF260" s="100"/>
      <c r="AG260" s="117" t="s">
        <v>281</v>
      </c>
      <c r="AH260" s="94" t="s">
        <v>297</v>
      </c>
      <c r="AI260" s="137">
        <v>38167</v>
      </c>
      <c r="AJ260" s="103" t="s">
        <v>614</v>
      </c>
      <c r="AK260" s="68"/>
      <c r="AL260" s="9"/>
      <c r="AM260" s="9"/>
      <c r="AN260" s="68"/>
      <c r="AO260" s="68"/>
      <c r="AP260" s="68"/>
      <c r="AQ260" s="68"/>
      <c r="AR260" s="68"/>
      <c r="AS260" s="68"/>
      <c r="AT260" s="68"/>
      <c r="AU260" s="68"/>
      <c r="AV260" s="68"/>
      <c r="AW260" s="68"/>
      <c r="AX260" s="68"/>
      <c r="AY260" s="68"/>
      <c r="AZ260" s="68"/>
      <c r="BA260" s="68"/>
      <c r="BB260" s="68"/>
      <c r="BC260" s="68"/>
      <c r="BD260" s="68"/>
      <c r="BE260" s="68"/>
      <c r="BF260" s="68"/>
      <c r="BG260" s="68"/>
      <c r="BH260" s="68"/>
      <c r="BI260" s="68"/>
      <c r="BJ260" s="68"/>
      <c r="BK260" s="68"/>
      <c r="BL260" s="68"/>
      <c r="BM260" s="68"/>
      <c r="BN260" s="68"/>
      <c r="BO260" s="68"/>
      <c r="BP260" s="68"/>
      <c r="BQ260" s="68"/>
      <c r="BR260" s="68"/>
      <c r="BS260" s="68"/>
      <c r="BT260" s="68"/>
      <c r="BU260" s="68"/>
      <c r="BV260" s="68"/>
      <c r="BW260" s="68"/>
      <c r="BX260" s="68"/>
      <c r="BY260" s="68"/>
      <c r="BZ260" s="68"/>
      <c r="CA260" s="68"/>
      <c r="CB260" s="68"/>
      <c r="CC260" s="68"/>
      <c r="CD260" s="68"/>
      <c r="CE260" s="68"/>
      <c r="CF260" s="68"/>
      <c r="CG260" s="68"/>
      <c r="CH260" s="68"/>
      <c r="CI260" s="68"/>
      <c r="CJ260" s="68"/>
      <c r="CK260" s="68"/>
      <c r="CL260" s="68"/>
      <c r="CM260" s="68"/>
      <c r="CN260" s="68"/>
      <c r="CO260" s="68"/>
      <c r="CP260" s="68"/>
      <c r="CQ260" s="68"/>
      <c r="CR260" s="68"/>
      <c r="CS260" s="68"/>
      <c r="CT260" s="68"/>
      <c r="CU260" s="68"/>
      <c r="CV260" s="68"/>
      <c r="CW260" s="68"/>
      <c r="CX260" s="68"/>
      <c r="CY260" s="68"/>
      <c r="CZ260" s="68"/>
      <c r="DA260" s="68"/>
      <c r="DB260" s="68"/>
      <c r="DC260" s="68"/>
      <c r="DD260" s="68"/>
      <c r="DE260" s="68"/>
      <c r="DF260" s="68"/>
      <c r="DG260" s="68"/>
      <c r="DH260" s="68"/>
      <c r="DI260" s="68"/>
      <c r="DJ260" s="68"/>
      <c r="DK260" s="68"/>
      <c r="DL260" s="68"/>
      <c r="DM260" s="68"/>
      <c r="DN260" s="68"/>
      <c r="DO260" s="68"/>
      <c r="DP260" s="68"/>
      <c r="DQ260" s="68"/>
      <c r="DR260" s="68"/>
      <c r="DS260" s="68"/>
      <c r="DT260" s="68"/>
      <c r="DU260" s="68"/>
      <c r="DV260" s="68"/>
      <c r="DW260" s="68"/>
      <c r="DX260" s="68"/>
      <c r="DY260" s="68"/>
      <c r="DZ260" s="68"/>
      <c r="EA260" s="68"/>
      <c r="EB260" s="68"/>
      <c r="EC260" s="68"/>
      <c r="ED260" s="68"/>
      <c r="EE260" s="68"/>
      <c r="EF260" s="68"/>
      <c r="EG260" s="68"/>
      <c r="EH260" s="68"/>
      <c r="EI260" s="68"/>
      <c r="EJ260" s="68"/>
      <c r="EK260" s="68"/>
      <c r="EL260" s="68"/>
      <c r="EM260" s="68"/>
      <c r="EN260" s="68"/>
      <c r="EO260" s="68"/>
      <c r="EP260" s="68"/>
      <c r="EQ260" s="68"/>
      <c r="ER260" s="68"/>
      <c r="ES260" s="68"/>
      <c r="ET260" s="68"/>
      <c r="EU260" s="68"/>
      <c r="EV260" s="68"/>
      <c r="EW260" s="68"/>
      <c r="EX260" s="68"/>
      <c r="EY260" s="68"/>
      <c r="EZ260" s="68"/>
      <c r="FA260" s="68"/>
      <c r="FB260" s="68"/>
      <c r="FC260" s="68"/>
      <c r="FD260" s="68"/>
      <c r="FE260" s="68"/>
      <c r="FF260" s="68"/>
      <c r="FG260" s="68"/>
      <c r="FH260" s="68"/>
      <c r="FI260" s="68"/>
      <c r="FJ260" s="68"/>
      <c r="FK260" s="68"/>
      <c r="FL260" s="68"/>
      <c r="FM260" s="68"/>
      <c r="FN260" s="68"/>
      <c r="FO260" s="68"/>
      <c r="FP260" s="68"/>
      <c r="FQ260" s="68"/>
      <c r="FR260" s="68"/>
      <c r="FS260" s="68"/>
      <c r="FT260" s="68"/>
      <c r="FU260" s="68"/>
      <c r="FV260" s="68"/>
      <c r="FW260" s="68"/>
      <c r="FX260" s="68"/>
      <c r="FY260" s="68"/>
      <c r="FZ260" s="68"/>
      <c r="GA260" s="68"/>
      <c r="GB260" s="68"/>
      <c r="GC260" s="68"/>
      <c r="GD260" s="68"/>
      <c r="GE260" s="68"/>
      <c r="GF260" s="68"/>
      <c r="GG260" s="68"/>
      <c r="GH260" s="68"/>
      <c r="GI260" s="68"/>
      <c r="GJ260" s="68"/>
      <c r="GK260" s="68"/>
      <c r="GL260" s="68"/>
      <c r="GM260" s="68"/>
      <c r="GN260" s="68"/>
      <c r="GO260" s="68"/>
      <c r="GP260" s="68"/>
      <c r="GQ260" s="68"/>
      <c r="GR260" s="68"/>
      <c r="GS260" s="68"/>
      <c r="GT260" s="68"/>
      <c r="GU260" s="68"/>
      <c r="GV260" s="68"/>
      <c r="GW260" s="68"/>
      <c r="GX260" s="68"/>
      <c r="GY260" s="68"/>
      <c r="GZ260" s="68"/>
      <c r="HA260" s="68"/>
      <c r="HB260" s="68"/>
      <c r="HC260" s="68"/>
      <c r="HD260" s="68"/>
      <c r="HE260" s="68"/>
      <c r="HF260" s="68"/>
      <c r="HG260" s="68"/>
      <c r="HH260" s="68"/>
      <c r="HI260" s="68"/>
      <c r="HJ260" s="68"/>
      <c r="HK260" s="68"/>
      <c r="HL260" s="68"/>
      <c r="HM260" s="68"/>
      <c r="HN260" s="68"/>
      <c r="HO260" s="68"/>
      <c r="HP260" s="68"/>
      <c r="HQ260" s="68"/>
      <c r="HR260" s="68"/>
      <c r="HS260" s="68"/>
      <c r="HT260" s="68"/>
      <c r="HU260" s="68"/>
      <c r="HV260" s="68"/>
      <c r="HW260" s="68"/>
      <c r="HX260" s="68"/>
      <c r="HY260" s="68"/>
      <c r="HZ260" s="68"/>
      <c r="IA260" s="68"/>
      <c r="IB260" s="68"/>
      <c r="IC260" s="68"/>
      <c r="ID260" s="68"/>
      <c r="IE260" s="68"/>
      <c r="IF260" s="68"/>
      <c r="IG260" s="68"/>
      <c r="IH260" s="68"/>
      <c r="II260" s="68"/>
      <c r="IJ260" s="68"/>
      <c r="IK260" s="68"/>
      <c r="IL260" s="68"/>
      <c r="IM260" s="68"/>
      <c r="IN260" s="68"/>
      <c r="IO260" s="68"/>
      <c r="IP260" s="68"/>
      <c r="IQ260" s="68"/>
      <c r="IR260" s="68"/>
    </row>
    <row r="261" spans="1:252" s="69" customFormat="1">
      <c r="A261" s="90">
        <v>251</v>
      </c>
      <c r="B261" s="91" t="str">
        <f>'[4]ИТОГ!'!$AP258</f>
        <v>Бардашевич Оксана</v>
      </c>
      <c r="C261" s="91">
        <f>'[4]ИТОГ!'!$AQ258</f>
        <v>1979</v>
      </c>
      <c r="D261" s="91">
        <f>'[4]ИТОГ!'!$AT258</f>
        <v>3</v>
      </c>
      <c r="E261" s="91" t="str">
        <f>'[4]ИТОГ!'!$AU258</f>
        <v>ж</v>
      </c>
      <c r="F261" s="189">
        <f>'[4]ИТОГ!'!$AX258</f>
        <v>45836</v>
      </c>
      <c r="G261" s="91" t="s">
        <v>255</v>
      </c>
      <c r="H261" s="94" t="s">
        <v>28</v>
      </c>
      <c r="I261" s="91" t="str">
        <f>'[4]ИТОГ!'!$AY258</f>
        <v>ОК!</v>
      </c>
      <c r="J261" s="95"/>
      <c r="K261" s="113"/>
      <c r="L261" s="97" t="s">
        <v>256</v>
      </c>
      <c r="M261" s="114"/>
      <c r="N261" s="113"/>
      <c r="O261" s="97"/>
      <c r="P261" s="97"/>
      <c r="Q261" s="97" t="s">
        <v>256</v>
      </c>
      <c r="R261" s="113"/>
      <c r="S261" s="113"/>
      <c r="T261" s="113"/>
      <c r="U261" s="99"/>
      <c r="V261" s="108" t="s">
        <v>256</v>
      </c>
      <c r="W261" s="100"/>
      <c r="X261" s="100"/>
      <c r="Y261" s="100"/>
      <c r="Z261" s="100"/>
      <c r="AA261" s="100"/>
      <c r="AB261" s="100" t="s">
        <v>256</v>
      </c>
      <c r="AC261" s="100" t="s">
        <v>256</v>
      </c>
      <c r="AD261" s="100" t="s">
        <v>256</v>
      </c>
      <c r="AE261" s="100"/>
      <c r="AF261" s="100" t="s">
        <v>256</v>
      </c>
      <c r="AG261" s="94" t="s">
        <v>321</v>
      </c>
      <c r="AH261" s="101" t="s">
        <v>615</v>
      </c>
      <c r="AI261" s="116"/>
      <c r="AJ261" s="103" t="s">
        <v>616</v>
      </c>
      <c r="AK261" s="68"/>
      <c r="AL261" s="9"/>
      <c r="AM261" s="9"/>
      <c r="AN261" s="68"/>
      <c r="AO261" s="68"/>
      <c r="AP261" s="68"/>
      <c r="AQ261" s="68"/>
      <c r="AR261" s="68"/>
      <c r="AS261" s="68"/>
      <c r="AT261" s="68"/>
      <c r="AU261" s="68"/>
      <c r="AV261" s="68"/>
      <c r="AW261" s="68"/>
      <c r="AX261" s="68"/>
      <c r="AY261" s="68"/>
      <c r="AZ261" s="68"/>
      <c r="BA261" s="68"/>
      <c r="BB261" s="68"/>
      <c r="BC261" s="68"/>
      <c r="BD261" s="68"/>
      <c r="BE261" s="68"/>
      <c r="BF261" s="68"/>
      <c r="BG261" s="68"/>
      <c r="BH261" s="68"/>
      <c r="BI261" s="68"/>
      <c r="BJ261" s="68"/>
      <c r="BK261" s="68"/>
      <c r="BL261" s="68"/>
      <c r="BM261" s="68"/>
      <c r="BN261" s="68"/>
      <c r="BO261" s="68"/>
      <c r="BP261" s="68"/>
      <c r="BQ261" s="68"/>
      <c r="BR261" s="68"/>
      <c r="BS261" s="68"/>
      <c r="BT261" s="68"/>
      <c r="BU261" s="68"/>
      <c r="BV261" s="68"/>
      <c r="BW261" s="68"/>
      <c r="BX261" s="68"/>
      <c r="BY261" s="68"/>
      <c r="BZ261" s="68"/>
      <c r="CA261" s="68"/>
      <c r="CB261" s="68"/>
      <c r="CC261" s="68"/>
      <c r="CD261" s="68"/>
      <c r="CE261" s="68"/>
      <c r="CF261" s="68"/>
      <c r="CG261" s="68"/>
      <c r="CH261" s="68"/>
      <c r="CI261" s="68"/>
      <c r="CJ261" s="68"/>
      <c r="CK261" s="68"/>
      <c r="CL261" s="68"/>
      <c r="CM261" s="68"/>
      <c r="CN261" s="68"/>
      <c r="CO261" s="68"/>
      <c r="CP261" s="68"/>
      <c r="CQ261" s="68"/>
      <c r="CR261" s="68"/>
      <c r="CS261" s="68"/>
      <c r="CT261" s="68"/>
      <c r="CU261" s="68"/>
      <c r="CV261" s="68"/>
      <c r="CW261" s="68"/>
      <c r="CX261" s="68"/>
      <c r="CY261" s="68"/>
      <c r="CZ261" s="68"/>
      <c r="DA261" s="68"/>
      <c r="DB261" s="68"/>
      <c r="DC261" s="68"/>
      <c r="DD261" s="68"/>
      <c r="DE261" s="68"/>
      <c r="DF261" s="68"/>
      <c r="DG261" s="68"/>
      <c r="DH261" s="68"/>
      <c r="DI261" s="68"/>
      <c r="DJ261" s="68"/>
      <c r="DK261" s="68"/>
      <c r="DL261" s="68"/>
      <c r="DM261" s="68"/>
      <c r="DN261" s="68"/>
      <c r="DO261" s="68"/>
      <c r="DP261" s="68"/>
      <c r="DQ261" s="68"/>
      <c r="DR261" s="68"/>
      <c r="DS261" s="68"/>
      <c r="DT261" s="68"/>
      <c r="DU261" s="68"/>
      <c r="DV261" s="68"/>
      <c r="DW261" s="68"/>
      <c r="DX261" s="68"/>
      <c r="DY261" s="68"/>
      <c r="DZ261" s="68"/>
      <c r="EA261" s="68"/>
      <c r="EB261" s="68"/>
      <c r="EC261" s="68"/>
      <c r="ED261" s="68"/>
      <c r="EE261" s="68"/>
      <c r="EF261" s="68"/>
      <c r="EG261" s="68"/>
      <c r="EH261" s="68"/>
      <c r="EI261" s="68"/>
      <c r="EJ261" s="68"/>
      <c r="EK261" s="68"/>
      <c r="EL261" s="68"/>
      <c r="EM261" s="68"/>
      <c r="EN261" s="68"/>
      <c r="EO261" s="68"/>
      <c r="EP261" s="68"/>
      <c r="EQ261" s="68"/>
      <c r="ER261" s="68"/>
      <c r="ES261" s="68"/>
      <c r="ET261" s="68"/>
      <c r="EU261" s="68"/>
      <c r="EV261" s="68"/>
      <c r="EW261" s="68"/>
      <c r="EX261" s="68"/>
      <c r="EY261" s="68"/>
      <c r="EZ261" s="68"/>
      <c r="FA261" s="68"/>
      <c r="FB261" s="68"/>
      <c r="FC261" s="68"/>
      <c r="FD261" s="68"/>
      <c r="FE261" s="68"/>
      <c r="FF261" s="68"/>
      <c r="FG261" s="68"/>
      <c r="FH261" s="68"/>
      <c r="FI261" s="68"/>
      <c r="FJ261" s="68"/>
      <c r="FK261" s="68"/>
      <c r="FL261" s="68"/>
      <c r="FM261" s="68"/>
      <c r="FN261" s="68"/>
      <c r="FO261" s="68"/>
      <c r="FP261" s="68"/>
      <c r="FQ261" s="68"/>
      <c r="FR261" s="68"/>
      <c r="FS261" s="68"/>
      <c r="FT261" s="68"/>
      <c r="FU261" s="68"/>
      <c r="FV261" s="68"/>
      <c r="FW261" s="68"/>
      <c r="FX261" s="68"/>
      <c r="FY261" s="68"/>
      <c r="FZ261" s="68"/>
      <c r="GA261" s="68"/>
      <c r="GB261" s="68"/>
      <c r="GC261" s="68"/>
      <c r="GD261" s="68"/>
      <c r="GE261" s="68"/>
      <c r="GF261" s="68"/>
      <c r="GG261" s="68"/>
      <c r="GH261" s="68"/>
      <c r="GI261" s="68"/>
      <c r="GJ261" s="68"/>
      <c r="GK261" s="68"/>
      <c r="GL261" s="68"/>
      <c r="GM261" s="68"/>
      <c r="GN261" s="68"/>
      <c r="GO261" s="68"/>
      <c r="GP261" s="68"/>
      <c r="GQ261" s="68"/>
      <c r="GR261" s="68"/>
      <c r="GS261" s="68"/>
      <c r="GT261" s="68"/>
      <c r="GU261" s="68"/>
      <c r="GV261" s="68"/>
      <c r="GW261" s="68"/>
      <c r="GX261" s="68"/>
      <c r="GY261" s="68"/>
      <c r="GZ261" s="68"/>
      <c r="HA261" s="68"/>
      <c r="HB261" s="68"/>
      <c r="HC261" s="68"/>
      <c r="HD261" s="68"/>
      <c r="HE261" s="68"/>
      <c r="HF261" s="68"/>
      <c r="HG261" s="68"/>
      <c r="HH261" s="68"/>
      <c r="HI261" s="68"/>
      <c r="HJ261" s="68"/>
      <c r="HK261" s="68"/>
      <c r="HL261" s="68"/>
      <c r="HM261" s="68"/>
      <c r="HN261" s="68"/>
      <c r="HO261" s="68"/>
      <c r="HP261" s="68"/>
      <c r="HQ261" s="68"/>
      <c r="HR261" s="68"/>
      <c r="HS261" s="68"/>
      <c r="HT261" s="68"/>
      <c r="HU261" s="68"/>
      <c r="HV261" s="68"/>
      <c r="HW261" s="68"/>
      <c r="HX261" s="68"/>
      <c r="HY261" s="68"/>
      <c r="HZ261" s="68"/>
      <c r="IA261" s="68"/>
      <c r="IB261" s="68"/>
      <c r="IC261" s="68"/>
      <c r="ID261" s="68"/>
      <c r="IE261" s="68"/>
      <c r="IF261" s="68"/>
      <c r="IG261" s="68"/>
      <c r="IH261" s="68"/>
      <c r="II261" s="68"/>
      <c r="IJ261" s="68"/>
      <c r="IK261" s="68"/>
      <c r="IL261" s="68"/>
      <c r="IM261" s="68"/>
      <c r="IN261" s="68"/>
      <c r="IO261" s="68"/>
      <c r="IP261" s="68"/>
      <c r="IQ261" s="68"/>
      <c r="IR261" s="68"/>
    </row>
    <row r="262" spans="1:252" s="69" customFormat="1">
      <c r="A262" s="90">
        <v>252</v>
      </c>
      <c r="B262" s="91" t="str">
        <f>'[4]ИТОГ!'!$AP259</f>
        <v>Барков Иван</v>
      </c>
      <c r="C262" s="91">
        <f>'[4]ИТОГ!'!$AQ259</f>
        <v>2010</v>
      </c>
      <c r="D262" s="91" t="str">
        <f>'[4]ИТОГ!'!$AT259</f>
        <v>б/р</v>
      </c>
      <c r="E262" s="91" t="str">
        <f>'[4]ИТОГ!'!$AU259</f>
        <v>м</v>
      </c>
      <c r="F262" s="189">
        <f>'[4]ИТОГ!'!$AX259</f>
        <v>0</v>
      </c>
      <c r="G262" s="91" t="s">
        <v>255</v>
      </c>
      <c r="H262" s="94" t="s">
        <v>28</v>
      </c>
      <c r="I262" s="91" t="str">
        <f>'[4]ИТОГ!'!$AY259</f>
        <v>ОК!</v>
      </c>
      <c r="J262" s="95"/>
      <c r="K262" s="104"/>
      <c r="L262" s="97"/>
      <c r="M262" s="105" t="s">
        <v>9</v>
      </c>
      <c r="N262" s="104"/>
      <c r="O262" s="97"/>
      <c r="P262" s="97"/>
      <c r="Q262" s="97"/>
      <c r="R262" s="104" t="s">
        <v>9</v>
      </c>
      <c r="S262" s="104"/>
      <c r="T262" s="106" t="s">
        <v>256</v>
      </c>
      <c r="U262" s="99"/>
      <c r="V262" s="104" t="s">
        <v>9</v>
      </c>
      <c r="W262" s="108"/>
      <c r="X262" s="110" t="s">
        <v>6</v>
      </c>
      <c r="Y262" s="108" t="s">
        <v>256</v>
      </c>
      <c r="Z262" s="100"/>
      <c r="AA262" s="100"/>
      <c r="AB262" s="108"/>
      <c r="AC262" s="108"/>
      <c r="AD262" s="108"/>
      <c r="AE262" s="108"/>
      <c r="AF262" s="100"/>
      <c r="AG262" s="94" t="s">
        <v>377</v>
      </c>
      <c r="AH262" s="136" t="s">
        <v>271</v>
      </c>
      <c r="AI262" s="100"/>
      <c r="AJ262" s="103" t="s">
        <v>617</v>
      </c>
      <c r="AK262" s="68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HU262" s="9"/>
      <c r="HV262" s="9"/>
      <c r="HW262" s="9"/>
      <c r="HX262" s="9"/>
      <c r="HY262" s="9"/>
      <c r="HZ262" s="9"/>
      <c r="IA262" s="9"/>
      <c r="IB262" s="9"/>
      <c r="IC262" s="9"/>
      <c r="ID262" s="9"/>
      <c r="IE262" s="9"/>
      <c r="IF262" s="9"/>
      <c r="IG262" s="9"/>
      <c r="IH262" s="9"/>
      <c r="II262" s="9"/>
      <c r="IJ262" s="9"/>
      <c r="IK262" s="9"/>
      <c r="IL262" s="9"/>
      <c r="IM262" s="9"/>
      <c r="IN262" s="9"/>
      <c r="IO262" s="9"/>
      <c r="IP262" s="9"/>
      <c r="IQ262" s="9"/>
      <c r="IR262" s="9"/>
    </row>
    <row r="263" spans="1:252" s="69" customFormat="1">
      <c r="A263" s="90">
        <v>253</v>
      </c>
      <c r="B263" s="91" t="str">
        <f>'[4]ИТОГ!'!$AP260</f>
        <v>Барков Ярослав</v>
      </c>
      <c r="C263" s="91">
        <f>'[4]ИТОГ!'!$AQ260</f>
        <v>2008</v>
      </c>
      <c r="D263" s="91">
        <f>'[4]ИТОГ!'!$AT260</f>
        <v>2</v>
      </c>
      <c r="E263" s="91" t="str">
        <f>'[4]ИТОГ!'!$AU260</f>
        <v>м</v>
      </c>
      <c r="F263" s="189">
        <f>'[4]ИТОГ!'!$AX260</f>
        <v>45816</v>
      </c>
      <c r="G263" s="91" t="s">
        <v>255</v>
      </c>
      <c r="H263" s="94" t="s">
        <v>28</v>
      </c>
      <c r="I263" s="91" t="str">
        <f>'[4]ИТОГ!'!$AY260</f>
        <v>ОК!</v>
      </c>
      <c r="J263" s="95"/>
      <c r="K263" s="107"/>
      <c r="L263" s="97"/>
      <c r="M263" s="105"/>
      <c r="N263" s="107"/>
      <c r="O263" s="97" t="s">
        <v>13</v>
      </c>
      <c r="P263" s="97"/>
      <c r="Q263" s="97"/>
      <c r="R263" s="104"/>
      <c r="S263" s="104"/>
      <c r="T263" s="106"/>
      <c r="U263" s="99"/>
      <c r="V263" s="104"/>
      <c r="W263" s="108"/>
      <c r="X263" s="108"/>
      <c r="Y263" s="108"/>
      <c r="Z263" s="100"/>
      <c r="AA263" s="100"/>
      <c r="AB263" s="108"/>
      <c r="AC263" s="108"/>
      <c r="AD263" s="108"/>
      <c r="AE263" s="108"/>
      <c r="AF263" s="100" t="s">
        <v>13</v>
      </c>
      <c r="AG263" s="94" t="s">
        <v>267</v>
      </c>
      <c r="AH263" s="136" t="s">
        <v>261</v>
      </c>
      <c r="AI263" s="102"/>
      <c r="AJ263" s="103" t="s">
        <v>618</v>
      </c>
      <c r="AK263" s="68"/>
      <c r="AL263" s="68"/>
      <c r="AM263" s="68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  <c r="IG263" s="9"/>
      <c r="IH263" s="9"/>
      <c r="II263" s="9"/>
      <c r="IJ263" s="9"/>
      <c r="IK263" s="9"/>
      <c r="IL263" s="9"/>
      <c r="IM263" s="9"/>
      <c r="IN263" s="9"/>
      <c r="IO263" s="9"/>
      <c r="IP263" s="9"/>
      <c r="IQ263" s="9"/>
      <c r="IR263" s="9"/>
    </row>
    <row r="264" spans="1:252" s="69" customFormat="1">
      <c r="A264" s="90">
        <v>254</v>
      </c>
      <c r="B264" s="91" t="str">
        <f>'[4]ИТОГ!'!$AP261</f>
        <v>Бархатова Наталья</v>
      </c>
      <c r="C264" s="91">
        <f>'[4]ИТОГ!'!$AQ261</f>
        <v>1999</v>
      </c>
      <c r="D264" s="91" t="str">
        <f>'[4]ИТОГ!'!$AT261</f>
        <v>б/р</v>
      </c>
      <c r="E264" s="91" t="str">
        <f>'[4]ИТОГ!'!$AU261</f>
        <v>ж</v>
      </c>
      <c r="F264" s="189">
        <f>'[4]ИТОГ!'!$AX261</f>
        <v>42386</v>
      </c>
      <c r="G264" s="91" t="s">
        <v>255</v>
      </c>
      <c r="H264" s="94" t="s">
        <v>28</v>
      </c>
      <c r="I264" s="91" t="str">
        <f>'[4]ИТОГ!'!$AY261</f>
        <v>ОК!</v>
      </c>
      <c r="J264" s="95"/>
      <c r="K264" s="104"/>
      <c r="L264" s="97"/>
      <c r="M264" s="105"/>
      <c r="N264" s="104"/>
      <c r="O264" s="97"/>
      <c r="P264" s="97"/>
      <c r="Q264" s="97"/>
      <c r="R264" s="104"/>
      <c r="S264" s="104"/>
      <c r="T264" s="106"/>
      <c r="U264" s="99"/>
      <c r="V264" s="104"/>
      <c r="W264" s="100"/>
      <c r="X264" s="100"/>
      <c r="Y264" s="100"/>
      <c r="Z264" s="100"/>
      <c r="AA264" s="100"/>
      <c r="AB264" s="102"/>
      <c r="AC264" s="102"/>
      <c r="AD264" s="102"/>
      <c r="AE264" s="102"/>
      <c r="AF264" s="102"/>
      <c r="AG264" s="94"/>
      <c r="AH264" s="136"/>
      <c r="AI264" s="100"/>
      <c r="AJ264" s="103" t="s">
        <v>619</v>
      </c>
      <c r="AK264" s="68"/>
      <c r="AL264" s="68"/>
      <c r="AM264" s="68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  <c r="IG264" s="9"/>
      <c r="IH264" s="9"/>
      <c r="II264" s="9"/>
      <c r="IJ264" s="9"/>
      <c r="IK264" s="9"/>
      <c r="IL264" s="9"/>
      <c r="IM264" s="9"/>
      <c r="IN264" s="9"/>
      <c r="IO264" s="9"/>
      <c r="IP264" s="9"/>
      <c r="IQ264" s="9"/>
      <c r="IR264" s="9"/>
    </row>
    <row r="265" spans="1:252" s="69" customFormat="1">
      <c r="A265" s="90">
        <v>255</v>
      </c>
      <c r="B265" s="91" t="str">
        <f>'[4]ИТОГ!'!$AP262</f>
        <v>Барышков Юрий</v>
      </c>
      <c r="C265" s="91">
        <f>'[4]ИТОГ!'!$AQ262</f>
        <v>0</v>
      </c>
      <c r="D265" s="91" t="str">
        <f>'[4]ИТОГ!'!$AT262</f>
        <v>МС</v>
      </c>
      <c r="E265" s="91" t="str">
        <f>'[4]ИТОГ!'!$AU262</f>
        <v>м</v>
      </c>
      <c r="F265" s="189">
        <f>'[4]ИТОГ!'!$AX262</f>
        <v>0</v>
      </c>
      <c r="G265" s="91" t="s">
        <v>255</v>
      </c>
      <c r="H265" s="94" t="s">
        <v>28</v>
      </c>
      <c r="I265" s="91" t="str">
        <f>'[4]ИТОГ!'!$AY262</f>
        <v>НАДО!!!</v>
      </c>
      <c r="J265" s="95" t="s">
        <v>292</v>
      </c>
      <c r="K265" s="104"/>
      <c r="L265" s="97"/>
      <c r="M265" s="105"/>
      <c r="N265" s="104"/>
      <c r="O265" s="97" t="s">
        <v>11</v>
      </c>
      <c r="P265" s="97"/>
      <c r="Q265" s="97"/>
      <c r="R265" s="104" t="s">
        <v>256</v>
      </c>
      <c r="S265" s="104"/>
      <c r="T265" s="106"/>
      <c r="U265" s="99"/>
      <c r="V265" s="104"/>
      <c r="W265" s="100"/>
      <c r="X265" s="100"/>
      <c r="Y265" s="100"/>
      <c r="Z265" s="100"/>
      <c r="AA265" s="100"/>
      <c r="AB265" s="102"/>
      <c r="AC265" s="102"/>
      <c r="AD265" s="102"/>
      <c r="AE265" s="102"/>
      <c r="AF265" s="102"/>
      <c r="AG265" s="94" t="s">
        <v>359</v>
      </c>
      <c r="AH265" s="136" t="s">
        <v>437</v>
      </c>
      <c r="AI265" s="118">
        <v>38021</v>
      </c>
      <c r="AJ265" s="103" t="s">
        <v>620</v>
      </c>
      <c r="AK265" s="68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HU265" s="9"/>
      <c r="HV265" s="9"/>
      <c r="HW265" s="9"/>
      <c r="HX265" s="9"/>
      <c r="HY265" s="9"/>
      <c r="HZ265" s="9"/>
      <c r="IA265" s="9"/>
      <c r="IB265" s="9"/>
      <c r="IC265" s="9"/>
      <c r="ID265" s="9"/>
      <c r="IE265" s="9"/>
      <c r="IF265" s="9"/>
      <c r="IG265" s="9"/>
      <c r="IH265" s="9"/>
      <c r="II265" s="9"/>
      <c r="IJ265" s="9"/>
      <c r="IK265" s="9"/>
      <c r="IL265" s="9"/>
      <c r="IM265" s="9"/>
      <c r="IN265" s="9"/>
      <c r="IO265" s="9"/>
      <c r="IP265" s="9"/>
      <c r="IQ265" s="9"/>
      <c r="IR265" s="9"/>
    </row>
    <row r="266" spans="1:252" s="69" customFormat="1" ht="12" customHeight="1">
      <c r="A266" s="90">
        <v>256</v>
      </c>
      <c r="B266" s="91" t="str">
        <f>'[4]ИТОГ!'!$AP263</f>
        <v>Барышникова Виктория</v>
      </c>
      <c r="C266" s="91">
        <f>'[4]ИТОГ!'!$AQ263</f>
        <v>2014</v>
      </c>
      <c r="D266" s="91" t="str">
        <f>'[4]ИТОГ!'!$AT263</f>
        <v>б/р</v>
      </c>
      <c r="E266" s="91" t="str">
        <f>'[4]ИТОГ!'!$AU263</f>
        <v>ж</v>
      </c>
      <c r="F266" s="189">
        <f>'[4]ИТОГ!'!$AX263</f>
        <v>0</v>
      </c>
      <c r="G266" s="91" t="s">
        <v>255</v>
      </c>
      <c r="H266" s="94" t="s">
        <v>28</v>
      </c>
      <c r="I266" s="91" t="str">
        <f>'[4]ИТОГ!'!$AY263</f>
        <v>ОК!</v>
      </c>
      <c r="J266" s="95" t="s">
        <v>292</v>
      </c>
      <c r="K266" s="97"/>
      <c r="L266" s="97"/>
      <c r="M266" s="98"/>
      <c r="N266" s="97"/>
      <c r="O266" s="97"/>
      <c r="P266" s="97"/>
      <c r="Q266" s="97" t="s">
        <v>256</v>
      </c>
      <c r="R266" s="97" t="s">
        <v>6</v>
      </c>
      <c r="S266" s="97"/>
      <c r="T266" s="99"/>
      <c r="U266" s="99"/>
      <c r="V266" s="97"/>
      <c r="W266" s="108"/>
      <c r="X266" s="100" t="s">
        <v>256</v>
      </c>
      <c r="Y266" s="108"/>
      <c r="Z266" s="100"/>
      <c r="AA266" s="100"/>
      <c r="AB266" s="116" t="s">
        <v>256</v>
      </c>
      <c r="AC266" s="100"/>
      <c r="AD266" s="100"/>
      <c r="AE266" s="100"/>
      <c r="AF266" s="100"/>
      <c r="AG266" s="94" t="s">
        <v>289</v>
      </c>
      <c r="AH266" s="94" t="s">
        <v>271</v>
      </c>
      <c r="AI266" s="93">
        <v>38511</v>
      </c>
      <c r="AJ266" s="103" t="s">
        <v>621</v>
      </c>
      <c r="AK266" s="68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  <c r="IG266" s="9"/>
      <c r="IH266" s="9"/>
      <c r="II266" s="9"/>
      <c r="IJ266" s="9"/>
      <c r="IK266" s="9"/>
      <c r="IL266" s="9"/>
      <c r="IM266" s="9"/>
      <c r="IN266" s="9"/>
      <c r="IO266" s="9"/>
      <c r="IP266" s="9"/>
      <c r="IQ266" s="9"/>
      <c r="IR266" s="9"/>
    </row>
    <row r="267" spans="1:252" s="69" customFormat="1">
      <c r="A267" s="90">
        <v>257</v>
      </c>
      <c r="B267" s="91" t="str">
        <f>'[4]ИТОГ!'!$AP264</f>
        <v>Басина Милана</v>
      </c>
      <c r="C267" s="91">
        <f>'[4]ИТОГ!'!$AQ264</f>
        <v>2008</v>
      </c>
      <c r="D267" s="91" t="str">
        <f>'[4]ИТОГ!'!$AT264</f>
        <v>б/р</v>
      </c>
      <c r="E267" s="91" t="str">
        <f>'[4]ИТОГ!'!$AU264</f>
        <v>ж</v>
      </c>
      <c r="F267" s="189">
        <f>'[4]ИТОГ!'!$AX264</f>
        <v>45123</v>
      </c>
      <c r="G267" s="91" t="s">
        <v>255</v>
      </c>
      <c r="H267" s="94" t="s">
        <v>28</v>
      </c>
      <c r="I267" s="91" t="str">
        <f>'[4]ИТОГ!'!$AY264</f>
        <v>ОК!</v>
      </c>
      <c r="J267" s="95"/>
      <c r="K267" s="115"/>
      <c r="L267" s="97"/>
      <c r="M267" s="114"/>
      <c r="N267" s="115"/>
      <c r="O267" s="97"/>
      <c r="P267" s="97"/>
      <c r="Q267" s="97"/>
      <c r="R267" s="115"/>
      <c r="S267" s="115"/>
      <c r="T267" s="102" t="s">
        <v>11</v>
      </c>
      <c r="U267" s="99"/>
      <c r="V267" s="108" t="s">
        <v>256</v>
      </c>
      <c r="W267" s="102" t="s">
        <v>6</v>
      </c>
      <c r="X267" s="100" t="s">
        <v>256</v>
      </c>
      <c r="Y267" s="102"/>
      <c r="Z267" s="100"/>
      <c r="AA267" s="100"/>
      <c r="AB267" s="102" t="s">
        <v>9</v>
      </c>
      <c r="AC267" s="102"/>
      <c r="AD267" s="102" t="s">
        <v>6</v>
      </c>
      <c r="AE267" s="102"/>
      <c r="AF267" s="102" t="s">
        <v>6</v>
      </c>
      <c r="AG267" s="94" t="s">
        <v>370</v>
      </c>
      <c r="AH267" s="101"/>
      <c r="AI267" s="102"/>
      <c r="AJ267" s="103" t="s">
        <v>622</v>
      </c>
      <c r="AK267" s="68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HU267" s="9"/>
      <c r="HV267" s="9"/>
      <c r="HW267" s="9"/>
      <c r="HX267" s="9"/>
      <c r="HY267" s="9"/>
      <c r="HZ267" s="9"/>
      <c r="IA267" s="9"/>
      <c r="IB267" s="9"/>
      <c r="IC267" s="9"/>
      <c r="ID267" s="9"/>
      <c r="IE267" s="9"/>
      <c r="IF267" s="9"/>
      <c r="IG267" s="9"/>
      <c r="IH267" s="9"/>
      <c r="II267" s="9"/>
      <c r="IJ267" s="9"/>
      <c r="IK267" s="9"/>
      <c r="IL267" s="9"/>
      <c r="IM267" s="9"/>
      <c r="IN267" s="9"/>
      <c r="IO267" s="9"/>
      <c r="IP267" s="9"/>
      <c r="IQ267" s="9"/>
      <c r="IR267" s="9"/>
    </row>
    <row r="268" spans="1:252" s="69" customFormat="1">
      <c r="A268" s="90">
        <v>258</v>
      </c>
      <c r="B268" s="91" t="str">
        <f>'[4]ИТОГ!'!$AP265</f>
        <v>Баскакова Татьяна</v>
      </c>
      <c r="C268" s="91">
        <f>'[4]ИТОГ!'!$AQ265</f>
        <v>0</v>
      </c>
      <c r="D268" s="91" t="str">
        <f>'[4]ИТОГ!'!$AT265</f>
        <v>б/р</v>
      </c>
      <c r="E268" s="91" t="str">
        <f>'[4]ИТОГ!'!$AU265</f>
        <v>ж</v>
      </c>
      <c r="F268" s="189">
        <f>'[4]ИТОГ!'!$AX265</f>
        <v>43863</v>
      </c>
      <c r="G268" s="91" t="s">
        <v>255</v>
      </c>
      <c r="H268" s="94" t="s">
        <v>28</v>
      </c>
      <c r="I268" s="91" t="str">
        <f>'[4]ИТОГ!'!$AY265</f>
        <v>НАДО!!!</v>
      </c>
      <c r="J268" s="95"/>
      <c r="K268" s="97"/>
      <c r="L268" s="97"/>
      <c r="M268" s="98"/>
      <c r="N268" s="97"/>
      <c r="O268" s="97"/>
      <c r="P268" s="97"/>
      <c r="Q268" s="97"/>
      <c r="R268" s="97"/>
      <c r="S268" s="97"/>
      <c r="T268" s="99"/>
      <c r="U268" s="99"/>
      <c r="V268" s="108" t="s">
        <v>256</v>
      </c>
      <c r="W268" s="92"/>
      <c r="X268" s="100"/>
      <c r="Y268" s="100"/>
      <c r="Z268" s="100"/>
      <c r="AA268" s="100"/>
      <c r="AB268" s="100"/>
      <c r="AC268" s="100"/>
      <c r="AD268" s="100"/>
      <c r="AE268" s="100"/>
      <c r="AF268" s="100"/>
      <c r="AG268" s="94" t="s">
        <v>287</v>
      </c>
      <c r="AH268" s="94"/>
      <c r="AI268" s="100"/>
      <c r="AJ268" s="103" t="s">
        <v>623</v>
      </c>
      <c r="AK268" s="68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  <c r="IG268" s="9"/>
      <c r="IH268" s="9"/>
      <c r="II268" s="9"/>
      <c r="IJ268" s="9"/>
      <c r="IK268" s="9"/>
      <c r="IL268" s="9"/>
      <c r="IM268" s="9"/>
      <c r="IN268" s="9"/>
      <c r="IO268" s="9"/>
      <c r="IP268" s="9"/>
      <c r="IQ268" s="9"/>
      <c r="IR268" s="9"/>
    </row>
    <row r="269" spans="1:252" s="69" customFormat="1">
      <c r="A269" s="90">
        <v>259</v>
      </c>
      <c r="B269" s="91" t="str">
        <f>'[4]ИТОГ!'!$AP266</f>
        <v>Басков Антон</v>
      </c>
      <c r="C269" s="91">
        <f>'[4]ИТОГ!'!$AQ266</f>
        <v>2008</v>
      </c>
      <c r="D269" s="91" t="str">
        <f>'[4]ИТОГ!'!$AT266</f>
        <v>б/р</v>
      </c>
      <c r="E269" s="91" t="str">
        <f>'[4]ИТОГ!'!$AU266</f>
        <v>м</v>
      </c>
      <c r="F269" s="189">
        <f>'[4]ИТОГ!'!$AX266</f>
        <v>0</v>
      </c>
      <c r="G269" s="91" t="s">
        <v>255</v>
      </c>
      <c r="H269" s="94" t="s">
        <v>28</v>
      </c>
      <c r="I269" s="91" t="str">
        <f>'[4]ИТОГ!'!$AY266</f>
        <v>ОК!</v>
      </c>
      <c r="J269" s="95"/>
      <c r="K269" s="113"/>
      <c r="L269" s="97"/>
      <c r="M269" s="114"/>
      <c r="N269" s="113"/>
      <c r="O269" s="97"/>
      <c r="P269" s="97"/>
      <c r="Q269" s="97"/>
      <c r="R269" s="113" t="s">
        <v>9</v>
      </c>
      <c r="S269" s="113"/>
      <c r="T269" s="113"/>
      <c r="U269" s="99"/>
      <c r="V269" s="115"/>
      <c r="W269" s="100"/>
      <c r="X269" s="100" t="s">
        <v>256</v>
      </c>
      <c r="Y269" s="100"/>
      <c r="Z269" s="100"/>
      <c r="AA269" s="100"/>
      <c r="AB269" s="102" t="s">
        <v>6</v>
      </c>
      <c r="AC269" s="102"/>
      <c r="AD269" s="102"/>
      <c r="AE269" s="102"/>
      <c r="AF269" s="102"/>
      <c r="AG269" s="111" t="s">
        <v>399</v>
      </c>
      <c r="AH269" s="101" t="s">
        <v>420</v>
      </c>
      <c r="AI269" s="102"/>
      <c r="AJ269" s="103" t="s">
        <v>624</v>
      </c>
      <c r="AK269" s="68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  <c r="IC269" s="9"/>
      <c r="ID269" s="9"/>
      <c r="IE269" s="9"/>
      <c r="IF269" s="9"/>
      <c r="IG269" s="9"/>
      <c r="IH269" s="9"/>
      <c r="II269" s="9"/>
      <c r="IJ269" s="9"/>
      <c r="IK269" s="9"/>
      <c r="IL269" s="9"/>
      <c r="IM269" s="9"/>
      <c r="IN269" s="9"/>
      <c r="IO269" s="9"/>
      <c r="IP269" s="9"/>
      <c r="IQ269" s="9"/>
      <c r="IR269" s="9"/>
    </row>
    <row r="270" spans="1:252" ht="12.75" customHeight="1">
      <c r="A270" s="90">
        <v>260</v>
      </c>
      <c r="B270" s="91" t="str">
        <f>'[4]ИТОГ!'!$AP267</f>
        <v>Баскова Анна</v>
      </c>
      <c r="C270" s="91">
        <f>'[4]ИТОГ!'!$AQ267</f>
        <v>0</v>
      </c>
      <c r="D270" s="91" t="str">
        <f>'[4]ИТОГ!'!$AT267</f>
        <v>б/р</v>
      </c>
      <c r="E270" s="91" t="str">
        <f>'[4]ИТОГ!'!$AU267</f>
        <v>ж</v>
      </c>
      <c r="F270" s="189">
        <f>'[4]ИТОГ!'!$AX267</f>
        <v>44323</v>
      </c>
      <c r="G270" s="91" t="s">
        <v>255</v>
      </c>
      <c r="H270" s="94" t="s">
        <v>28</v>
      </c>
      <c r="I270" s="91" t="str">
        <f>'[4]ИТОГ!'!$AY267</f>
        <v>НАДО!!!</v>
      </c>
      <c r="J270" s="95"/>
      <c r="K270" s="106"/>
      <c r="L270" s="97"/>
      <c r="M270" s="105"/>
      <c r="N270" s="106"/>
      <c r="O270" s="97"/>
      <c r="P270" s="97"/>
      <c r="Q270" s="97"/>
      <c r="R270" s="104"/>
      <c r="S270" s="104"/>
      <c r="T270" s="106"/>
      <c r="U270" s="99" t="s">
        <v>13</v>
      </c>
      <c r="V270" s="104"/>
      <c r="W270" s="108"/>
      <c r="X270" s="108"/>
      <c r="Y270" s="108"/>
      <c r="Z270" s="100"/>
      <c r="AA270" s="100"/>
      <c r="AB270" s="108"/>
      <c r="AC270" s="108"/>
      <c r="AD270" s="108"/>
      <c r="AE270" s="108"/>
      <c r="AF270" s="108"/>
      <c r="AG270" s="111"/>
      <c r="AH270" s="101"/>
      <c r="AI270" s="100"/>
      <c r="AJ270" s="103" t="s">
        <v>625</v>
      </c>
      <c r="AK270" s="68"/>
    </row>
    <row r="271" spans="1:252">
      <c r="A271" s="90">
        <v>261</v>
      </c>
      <c r="B271" s="91" t="str">
        <f>'[4]ИТОГ!'!$AP268</f>
        <v>Басов Владислав</v>
      </c>
      <c r="C271" s="91">
        <f>'[4]ИТОГ!'!$AQ268</f>
        <v>0</v>
      </c>
      <c r="D271" s="91">
        <f>'[4]ИТОГ!'!$AT268</f>
        <v>2</v>
      </c>
      <c r="E271" s="91" t="str">
        <f>'[4]ИТОГ!'!$AU268</f>
        <v>м</v>
      </c>
      <c r="F271" s="189">
        <f>'[4]ИТОГ!'!$AX268</f>
        <v>45407</v>
      </c>
      <c r="G271" s="91" t="s">
        <v>255</v>
      </c>
      <c r="H271" s="94" t="s">
        <v>28</v>
      </c>
      <c r="I271" s="91" t="str">
        <f>'[4]ИТОГ!'!$AY268</f>
        <v>НАДО!!!</v>
      </c>
      <c r="J271" s="95"/>
      <c r="K271" s="97"/>
      <c r="L271" s="97"/>
      <c r="M271" s="98"/>
      <c r="N271" s="97"/>
      <c r="O271" s="97"/>
      <c r="P271" s="97"/>
      <c r="Q271" s="97"/>
      <c r="R271" s="97"/>
      <c r="S271" s="97"/>
      <c r="T271" s="99"/>
      <c r="U271" s="99"/>
      <c r="V271" s="97"/>
      <c r="W271" s="108"/>
      <c r="X271" s="108"/>
      <c r="Y271" s="108"/>
      <c r="Z271" s="100"/>
      <c r="AA271" s="100"/>
      <c r="AB271" s="100" t="s">
        <v>9</v>
      </c>
      <c r="AC271" s="100"/>
      <c r="AD271" s="100"/>
      <c r="AE271" s="100"/>
      <c r="AF271" s="100"/>
      <c r="AG271" s="94"/>
      <c r="AH271" s="94" t="s">
        <v>626</v>
      </c>
      <c r="AI271" s="102"/>
      <c r="AJ271" s="103" t="s">
        <v>627</v>
      </c>
      <c r="AK271" s="68"/>
      <c r="AN271" s="119"/>
      <c r="AO271" s="119"/>
      <c r="AP271" s="119"/>
      <c r="AQ271" s="119"/>
      <c r="AR271" s="119"/>
      <c r="AS271" s="119"/>
      <c r="AT271" s="119"/>
      <c r="AU271" s="119"/>
      <c r="AV271" s="119"/>
      <c r="AW271" s="119"/>
      <c r="AX271" s="119"/>
      <c r="AY271" s="119"/>
      <c r="AZ271" s="119"/>
      <c r="BA271" s="119"/>
      <c r="BB271" s="119"/>
      <c r="BC271" s="119"/>
      <c r="BD271" s="119"/>
      <c r="BE271" s="119"/>
      <c r="BF271" s="119"/>
      <c r="BG271" s="119"/>
      <c r="BH271" s="119"/>
      <c r="BI271" s="119"/>
      <c r="BJ271" s="119"/>
      <c r="BK271" s="119"/>
      <c r="BL271" s="119"/>
      <c r="BM271" s="119"/>
      <c r="BN271" s="119"/>
      <c r="BO271" s="119"/>
      <c r="BP271" s="119"/>
      <c r="BQ271" s="119"/>
      <c r="BR271" s="119"/>
      <c r="BS271" s="119"/>
      <c r="BT271" s="119"/>
      <c r="BU271" s="119"/>
      <c r="BV271" s="119"/>
      <c r="BW271" s="119"/>
      <c r="BX271" s="119"/>
      <c r="BY271" s="119"/>
      <c r="BZ271" s="119"/>
      <c r="CA271" s="119"/>
      <c r="CB271" s="119"/>
      <c r="CC271" s="119"/>
      <c r="CD271" s="119"/>
      <c r="CE271" s="119"/>
      <c r="CF271" s="119"/>
      <c r="CG271" s="119"/>
      <c r="CH271" s="119"/>
      <c r="CI271" s="119"/>
      <c r="CJ271" s="119"/>
      <c r="CK271" s="119"/>
      <c r="CL271" s="119"/>
      <c r="CM271" s="119"/>
      <c r="CN271" s="119"/>
      <c r="CO271" s="119"/>
      <c r="CP271" s="119"/>
      <c r="CQ271" s="119"/>
      <c r="CR271" s="119"/>
      <c r="CS271" s="119"/>
      <c r="CT271" s="119"/>
      <c r="CU271" s="119"/>
      <c r="CV271" s="119"/>
      <c r="CW271" s="119"/>
      <c r="CX271" s="119"/>
      <c r="CY271" s="119"/>
      <c r="CZ271" s="119"/>
      <c r="DA271" s="119"/>
      <c r="DB271" s="119"/>
      <c r="DC271" s="119"/>
      <c r="DD271" s="119"/>
      <c r="DE271" s="119"/>
      <c r="DF271" s="119"/>
      <c r="DG271" s="119"/>
      <c r="DH271" s="119"/>
      <c r="DI271" s="119"/>
      <c r="DJ271" s="119"/>
      <c r="DK271" s="119"/>
      <c r="DL271" s="119"/>
      <c r="DM271" s="119"/>
      <c r="DN271" s="119"/>
      <c r="DO271" s="119"/>
      <c r="DP271" s="119"/>
      <c r="DQ271" s="119"/>
      <c r="DR271" s="119"/>
      <c r="DS271" s="119"/>
      <c r="DT271" s="119"/>
      <c r="DU271" s="119"/>
      <c r="DV271" s="119"/>
      <c r="DW271" s="119"/>
      <c r="DX271" s="119"/>
      <c r="DY271" s="119"/>
      <c r="DZ271" s="119"/>
      <c r="EA271" s="119"/>
      <c r="EB271" s="119"/>
      <c r="EC271" s="119"/>
      <c r="ED271" s="119"/>
      <c r="EE271" s="119"/>
      <c r="EF271" s="119"/>
      <c r="EG271" s="119"/>
      <c r="EH271" s="119"/>
      <c r="EI271" s="119"/>
      <c r="EJ271" s="119"/>
      <c r="EK271" s="119"/>
      <c r="EL271" s="119"/>
      <c r="EM271" s="119"/>
      <c r="EN271" s="119"/>
      <c r="EO271" s="119"/>
      <c r="EP271" s="119"/>
      <c r="EQ271" s="119"/>
      <c r="ER271" s="119"/>
      <c r="ES271" s="119"/>
      <c r="ET271" s="119"/>
      <c r="EU271" s="119"/>
      <c r="EV271" s="119"/>
      <c r="EW271" s="119"/>
      <c r="EX271" s="119"/>
      <c r="EY271" s="119"/>
      <c r="EZ271" s="119"/>
      <c r="FA271" s="119"/>
      <c r="FB271" s="119"/>
      <c r="FC271" s="119"/>
      <c r="FD271" s="119"/>
      <c r="FE271" s="119"/>
      <c r="FF271" s="119"/>
      <c r="FG271" s="119"/>
      <c r="FH271" s="119"/>
      <c r="FI271" s="119"/>
      <c r="FJ271" s="119"/>
      <c r="FK271" s="119"/>
      <c r="FL271" s="119"/>
      <c r="FM271" s="119"/>
      <c r="FN271" s="119"/>
      <c r="FO271" s="119"/>
      <c r="FP271" s="119"/>
      <c r="FQ271" s="119"/>
      <c r="FR271" s="119"/>
      <c r="FS271" s="119"/>
      <c r="FT271" s="119"/>
      <c r="FU271" s="119"/>
      <c r="FV271" s="119"/>
      <c r="FW271" s="119"/>
      <c r="FX271" s="119"/>
      <c r="FY271" s="119"/>
      <c r="FZ271" s="119"/>
      <c r="GA271" s="119"/>
      <c r="GB271" s="119"/>
      <c r="GC271" s="119"/>
      <c r="GD271" s="119"/>
      <c r="GE271" s="119"/>
      <c r="GF271" s="119"/>
      <c r="GG271" s="119"/>
      <c r="GH271" s="119"/>
      <c r="GI271" s="119"/>
      <c r="GJ271" s="119"/>
      <c r="GK271" s="119"/>
      <c r="GL271" s="119"/>
      <c r="GM271" s="119"/>
      <c r="GN271" s="119"/>
      <c r="GO271" s="119"/>
      <c r="GP271" s="119"/>
      <c r="GQ271" s="119"/>
      <c r="GR271" s="119"/>
      <c r="GS271" s="119"/>
      <c r="GT271" s="119"/>
      <c r="GU271" s="119"/>
      <c r="GV271" s="119"/>
      <c r="GW271" s="119"/>
      <c r="GX271" s="119"/>
      <c r="GY271" s="119"/>
      <c r="GZ271" s="119"/>
      <c r="HA271" s="119"/>
      <c r="HB271" s="119"/>
      <c r="HC271" s="119"/>
      <c r="HD271" s="119"/>
      <c r="HE271" s="119"/>
      <c r="HF271" s="119"/>
      <c r="HG271" s="119"/>
      <c r="HH271" s="119"/>
      <c r="HI271" s="119"/>
      <c r="HJ271" s="119"/>
      <c r="HK271" s="119"/>
      <c r="HL271" s="119"/>
      <c r="HM271" s="119"/>
      <c r="HN271" s="119"/>
      <c r="HO271" s="119"/>
      <c r="HP271" s="119"/>
      <c r="HQ271" s="119"/>
      <c r="HR271" s="119"/>
      <c r="HS271" s="119"/>
      <c r="HT271" s="119"/>
      <c r="HU271" s="119"/>
      <c r="HV271" s="119"/>
      <c r="HW271" s="119"/>
      <c r="HX271" s="119"/>
      <c r="HY271" s="119"/>
      <c r="HZ271" s="119"/>
      <c r="IA271" s="119"/>
      <c r="IB271" s="119"/>
      <c r="IC271" s="119"/>
      <c r="ID271" s="119"/>
      <c r="IE271" s="119"/>
      <c r="IF271" s="119"/>
      <c r="IG271" s="119"/>
      <c r="IH271" s="119"/>
      <c r="II271" s="119"/>
      <c r="IJ271" s="119"/>
      <c r="IK271" s="119"/>
      <c r="IL271" s="119"/>
      <c r="IM271" s="119"/>
      <c r="IN271" s="119"/>
      <c r="IO271" s="119"/>
      <c r="IP271" s="119"/>
      <c r="IQ271" s="119"/>
      <c r="IR271" s="119"/>
    </row>
    <row r="272" spans="1:252">
      <c r="A272" s="90">
        <v>262</v>
      </c>
      <c r="B272" s="91" t="str">
        <f>'[4]ИТОГ!'!$AP269</f>
        <v>Батаева Ксения</v>
      </c>
      <c r="C272" s="91">
        <f>'[4]ИТОГ!'!$AQ269</f>
        <v>0</v>
      </c>
      <c r="D272" s="91">
        <f>'[4]ИТОГ!'!$AT269</f>
        <v>3</v>
      </c>
      <c r="E272" s="91" t="str">
        <f>'[4]ИТОГ!'!$AU269</f>
        <v>ж</v>
      </c>
      <c r="F272" s="189">
        <f>'[4]ИТОГ!'!$AX269</f>
        <v>45778</v>
      </c>
      <c r="G272" s="91" t="s">
        <v>255</v>
      </c>
      <c r="H272" s="94" t="s">
        <v>28</v>
      </c>
      <c r="I272" s="91" t="str">
        <f>'[4]ИТОГ!'!$AY269</f>
        <v>НАДО!!!</v>
      </c>
      <c r="J272" s="95"/>
      <c r="K272" s="106"/>
      <c r="L272" s="97"/>
      <c r="M272" s="105"/>
      <c r="N272" s="106"/>
      <c r="O272" s="97"/>
      <c r="P272" s="97"/>
      <c r="Q272" s="97"/>
      <c r="R272" s="106" t="s">
        <v>6</v>
      </c>
      <c r="S272" s="106"/>
      <c r="T272" s="106"/>
      <c r="U272" s="99"/>
      <c r="V272" s="104"/>
      <c r="W272" s="108"/>
      <c r="X272" s="108"/>
      <c r="Y272" s="108"/>
      <c r="Z272" s="100"/>
      <c r="AA272" s="100"/>
      <c r="AB272" s="108" t="s">
        <v>256</v>
      </c>
      <c r="AC272" s="108" t="s">
        <v>256</v>
      </c>
      <c r="AD272" s="108"/>
      <c r="AE272" s="108"/>
      <c r="AF272" s="108"/>
      <c r="AG272" s="94"/>
      <c r="AH272" s="101" t="s">
        <v>441</v>
      </c>
      <c r="AI272" s="100"/>
      <c r="AJ272" s="103" t="s">
        <v>628</v>
      </c>
      <c r="AK272" s="68"/>
    </row>
    <row r="273" spans="1:252" ht="12" customHeight="1">
      <c r="A273" s="90">
        <v>263</v>
      </c>
      <c r="B273" s="91" t="str">
        <f>'[4]ИТОГ!'!$AP270</f>
        <v>Баталенков Станислав</v>
      </c>
      <c r="C273" s="91">
        <f>'[4]ИТОГ!'!$AQ270</f>
        <v>2001</v>
      </c>
      <c r="D273" s="91">
        <f>'[4]ИТОГ!'!$AT270</f>
        <v>3</v>
      </c>
      <c r="E273" s="91" t="str">
        <f>'[4]ИТОГ!'!$AU270</f>
        <v>м</v>
      </c>
      <c r="F273" s="189">
        <f>'[4]ИТОГ!'!$AX270</f>
        <v>45744</v>
      </c>
      <c r="G273" s="91" t="s">
        <v>255</v>
      </c>
      <c r="H273" s="94" t="s">
        <v>28</v>
      </c>
      <c r="I273" s="91" t="str">
        <f>'[4]ИТОГ!'!$AY270</f>
        <v>ОК!</v>
      </c>
      <c r="J273" s="95"/>
      <c r="K273" s="96"/>
      <c r="L273" s="97"/>
      <c r="M273" s="98"/>
      <c r="N273" s="96"/>
      <c r="O273" s="96"/>
      <c r="P273" s="97"/>
      <c r="Q273" s="97"/>
      <c r="R273" s="97"/>
      <c r="S273" s="97"/>
      <c r="T273" s="99"/>
      <c r="U273" s="99"/>
      <c r="V273" s="97"/>
      <c r="W273" s="92"/>
      <c r="X273" s="100"/>
      <c r="Y273" s="100"/>
      <c r="Z273" s="100"/>
      <c r="AA273" s="100"/>
      <c r="AB273" s="100"/>
      <c r="AC273" s="100"/>
      <c r="AD273" s="100"/>
      <c r="AE273" s="100"/>
      <c r="AF273" s="100"/>
      <c r="AG273" s="94"/>
      <c r="AH273" s="94"/>
      <c r="AI273" s="100"/>
      <c r="AJ273" s="103" t="s">
        <v>629</v>
      </c>
      <c r="AK273" s="68"/>
      <c r="AN273" s="68"/>
      <c r="AO273" s="68"/>
      <c r="AP273" s="68"/>
      <c r="AQ273" s="68"/>
      <c r="AR273" s="68"/>
      <c r="AS273" s="68"/>
      <c r="AT273" s="68"/>
      <c r="AU273" s="68"/>
      <c r="AV273" s="68"/>
      <c r="AW273" s="68"/>
      <c r="AX273" s="68"/>
      <c r="AY273" s="68"/>
      <c r="AZ273" s="68"/>
      <c r="BA273" s="68"/>
      <c r="BB273" s="68"/>
      <c r="BC273" s="68"/>
      <c r="BD273" s="68"/>
      <c r="BE273" s="68"/>
      <c r="BF273" s="68"/>
      <c r="BG273" s="68"/>
      <c r="BH273" s="68"/>
      <c r="BI273" s="68"/>
      <c r="BJ273" s="68"/>
      <c r="BK273" s="68"/>
      <c r="BL273" s="68"/>
      <c r="BM273" s="68"/>
      <c r="BN273" s="68"/>
      <c r="BO273" s="68"/>
      <c r="BP273" s="68"/>
      <c r="BQ273" s="68"/>
      <c r="BR273" s="68"/>
      <c r="BS273" s="68"/>
      <c r="BT273" s="68"/>
      <c r="BU273" s="68"/>
      <c r="BV273" s="68"/>
      <c r="BW273" s="68"/>
      <c r="BX273" s="68"/>
      <c r="BY273" s="68"/>
      <c r="BZ273" s="68"/>
      <c r="CA273" s="68"/>
      <c r="CB273" s="68"/>
      <c r="CC273" s="68"/>
      <c r="CD273" s="68"/>
      <c r="CE273" s="68"/>
      <c r="CF273" s="68"/>
      <c r="CG273" s="68"/>
      <c r="CH273" s="68"/>
      <c r="CI273" s="68"/>
      <c r="CJ273" s="68"/>
      <c r="CK273" s="68"/>
      <c r="CL273" s="68"/>
      <c r="CM273" s="68"/>
      <c r="CN273" s="68"/>
      <c r="CO273" s="68"/>
      <c r="CP273" s="68"/>
      <c r="CQ273" s="68"/>
      <c r="CR273" s="68"/>
      <c r="CS273" s="68"/>
      <c r="CT273" s="68"/>
      <c r="CU273" s="68"/>
      <c r="CV273" s="68"/>
      <c r="CW273" s="68"/>
      <c r="CX273" s="68"/>
      <c r="CY273" s="68"/>
      <c r="CZ273" s="68"/>
      <c r="DA273" s="68"/>
      <c r="DB273" s="68"/>
      <c r="DC273" s="68"/>
      <c r="DD273" s="68"/>
      <c r="DE273" s="68"/>
      <c r="DF273" s="68"/>
      <c r="DG273" s="68"/>
      <c r="DH273" s="68"/>
      <c r="DI273" s="68"/>
      <c r="DJ273" s="68"/>
      <c r="DK273" s="68"/>
      <c r="DL273" s="68"/>
      <c r="DM273" s="68"/>
      <c r="DN273" s="68"/>
      <c r="DO273" s="68"/>
      <c r="DP273" s="68"/>
      <c r="DQ273" s="68"/>
      <c r="DR273" s="68"/>
      <c r="DS273" s="68"/>
      <c r="DT273" s="68"/>
      <c r="DU273" s="68"/>
      <c r="DV273" s="68"/>
      <c r="DW273" s="68"/>
      <c r="DX273" s="68"/>
      <c r="DY273" s="68"/>
      <c r="DZ273" s="68"/>
      <c r="EA273" s="68"/>
      <c r="EB273" s="68"/>
      <c r="EC273" s="68"/>
      <c r="ED273" s="68"/>
      <c r="EE273" s="68"/>
      <c r="EF273" s="68"/>
      <c r="EG273" s="68"/>
      <c r="EH273" s="68"/>
      <c r="EI273" s="68"/>
      <c r="EJ273" s="68"/>
      <c r="EK273" s="68"/>
      <c r="EL273" s="68"/>
      <c r="EM273" s="68"/>
      <c r="EN273" s="68"/>
      <c r="EO273" s="68"/>
      <c r="EP273" s="68"/>
      <c r="EQ273" s="68"/>
      <c r="ER273" s="68"/>
      <c r="ES273" s="68"/>
      <c r="ET273" s="68"/>
      <c r="EU273" s="68"/>
      <c r="EV273" s="68"/>
      <c r="EW273" s="68"/>
      <c r="EX273" s="68"/>
      <c r="EY273" s="68"/>
      <c r="EZ273" s="68"/>
      <c r="FA273" s="68"/>
      <c r="FB273" s="68"/>
      <c r="FC273" s="68"/>
      <c r="FD273" s="68"/>
      <c r="FE273" s="68"/>
      <c r="FF273" s="68"/>
      <c r="FG273" s="68"/>
      <c r="FH273" s="68"/>
      <c r="FI273" s="68"/>
      <c r="FJ273" s="68"/>
      <c r="FK273" s="68"/>
      <c r="FL273" s="68"/>
      <c r="FM273" s="68"/>
      <c r="FN273" s="68"/>
      <c r="FO273" s="68"/>
      <c r="FP273" s="68"/>
      <c r="FQ273" s="68"/>
      <c r="FR273" s="68"/>
      <c r="FS273" s="68"/>
      <c r="FT273" s="68"/>
      <c r="FU273" s="68"/>
      <c r="FV273" s="68"/>
      <c r="FW273" s="68"/>
      <c r="FX273" s="68"/>
      <c r="FY273" s="68"/>
      <c r="FZ273" s="68"/>
      <c r="GA273" s="68"/>
      <c r="GB273" s="68"/>
      <c r="GC273" s="68"/>
      <c r="GD273" s="68"/>
      <c r="GE273" s="68"/>
      <c r="GF273" s="68"/>
      <c r="GG273" s="68"/>
      <c r="GH273" s="68"/>
      <c r="GI273" s="68"/>
      <c r="GJ273" s="68"/>
      <c r="GK273" s="68"/>
      <c r="GL273" s="68"/>
      <c r="GM273" s="68"/>
      <c r="GN273" s="68"/>
      <c r="GO273" s="68"/>
      <c r="GP273" s="68"/>
      <c r="GQ273" s="68"/>
      <c r="GR273" s="68"/>
      <c r="GS273" s="68"/>
      <c r="GT273" s="68"/>
      <c r="GU273" s="68"/>
      <c r="GV273" s="68"/>
      <c r="GW273" s="68"/>
      <c r="GX273" s="68"/>
      <c r="GY273" s="68"/>
      <c r="GZ273" s="68"/>
      <c r="HA273" s="68"/>
      <c r="HB273" s="68"/>
      <c r="HC273" s="68"/>
      <c r="HD273" s="68"/>
      <c r="HE273" s="68"/>
      <c r="HF273" s="68"/>
      <c r="HG273" s="68"/>
      <c r="HH273" s="68"/>
      <c r="HI273" s="68"/>
      <c r="HJ273" s="68"/>
      <c r="HK273" s="68"/>
      <c r="HL273" s="68"/>
      <c r="HM273" s="68"/>
      <c r="HN273" s="68"/>
      <c r="HO273" s="68"/>
      <c r="HP273" s="68"/>
      <c r="HQ273" s="68"/>
      <c r="HR273" s="68"/>
      <c r="HS273" s="68"/>
      <c r="HT273" s="68"/>
      <c r="HU273" s="68"/>
      <c r="HV273" s="68"/>
      <c r="HW273" s="68"/>
      <c r="HX273" s="68"/>
      <c r="HY273" s="68"/>
      <c r="HZ273" s="68"/>
      <c r="IA273" s="68"/>
      <c r="IB273" s="68"/>
      <c r="IC273" s="68"/>
      <c r="ID273" s="68"/>
      <c r="IE273" s="68"/>
      <c r="IF273" s="68"/>
      <c r="IG273" s="68"/>
      <c r="IH273" s="68"/>
      <c r="II273" s="68"/>
      <c r="IJ273" s="68"/>
      <c r="IK273" s="68"/>
      <c r="IL273" s="68"/>
      <c r="IM273" s="68"/>
      <c r="IN273" s="68"/>
      <c r="IO273" s="68"/>
      <c r="IP273" s="68"/>
      <c r="IQ273" s="68"/>
      <c r="IR273" s="68"/>
    </row>
    <row r="274" spans="1:252">
      <c r="A274" s="90">
        <v>264</v>
      </c>
      <c r="B274" s="91" t="str">
        <f>'[4]ИТОГ!'!$AP271</f>
        <v>Баталкин Олег</v>
      </c>
      <c r="C274" s="91">
        <f>'[4]ИТОГ!'!$AQ271</f>
        <v>1969</v>
      </c>
      <c r="D274" s="91" t="str">
        <f>'[4]ИТОГ!'!$AT271</f>
        <v>б/р</v>
      </c>
      <c r="E274" s="91" t="str">
        <f>'[4]ИТОГ!'!$AU271</f>
        <v>м</v>
      </c>
      <c r="F274" s="189">
        <f>'[4]ИТОГ!'!$AX271</f>
        <v>43245</v>
      </c>
      <c r="G274" s="91" t="s">
        <v>255</v>
      </c>
      <c r="H274" s="94" t="s">
        <v>28</v>
      </c>
      <c r="I274" s="91" t="str">
        <f>'[4]ИТОГ!'!$AY271</f>
        <v>НАДО!!!</v>
      </c>
      <c r="J274" s="95"/>
      <c r="K274" s="97"/>
      <c r="L274" s="97"/>
      <c r="M274" s="98" t="s">
        <v>6</v>
      </c>
      <c r="N274" s="97"/>
      <c r="O274" s="97"/>
      <c r="P274" s="97"/>
      <c r="Q274" s="97"/>
      <c r="R274" s="97" t="s">
        <v>256</v>
      </c>
      <c r="S274" s="97"/>
      <c r="T274" s="99"/>
      <c r="U274" s="99"/>
      <c r="V274" s="108" t="s">
        <v>256</v>
      </c>
      <c r="W274" s="92"/>
      <c r="X274" s="100" t="s">
        <v>256</v>
      </c>
      <c r="Y274" s="100"/>
      <c r="Z274" s="100"/>
      <c r="AA274" s="100"/>
      <c r="AB274" s="100"/>
      <c r="AC274" s="100"/>
      <c r="AD274" s="100"/>
      <c r="AE274" s="100"/>
      <c r="AF274" s="100"/>
      <c r="AG274" s="94" t="s">
        <v>287</v>
      </c>
      <c r="AH274" s="94"/>
      <c r="AI274" s="100"/>
      <c r="AJ274" s="103" t="s">
        <v>630</v>
      </c>
      <c r="AK274" s="68"/>
      <c r="AL274" s="119"/>
      <c r="AM274" s="119"/>
    </row>
    <row r="275" spans="1:252">
      <c r="A275" s="90">
        <v>265</v>
      </c>
      <c r="B275" s="91" t="str">
        <f>'[4]ИТОГ!'!$AP272</f>
        <v>Батерина Анастасия</v>
      </c>
      <c r="C275" s="91">
        <f>'[4]ИТОГ!'!$AQ272</f>
        <v>2009</v>
      </c>
      <c r="D275" s="91" t="str">
        <f>'[4]ИТОГ!'!$AT272</f>
        <v>б/р</v>
      </c>
      <c r="E275" s="91" t="str">
        <f>'[4]ИТОГ!'!$AU272</f>
        <v>ж</v>
      </c>
      <c r="F275" s="189">
        <f>'[4]ИТОГ!'!$AX272</f>
        <v>0</v>
      </c>
      <c r="G275" s="91" t="s">
        <v>255</v>
      </c>
      <c r="H275" s="94" t="s">
        <v>28</v>
      </c>
      <c r="I275" s="91" t="str">
        <f>'[4]ИТОГ!'!$AY272</f>
        <v>ОК!</v>
      </c>
      <c r="J275" s="95"/>
      <c r="K275" s="113"/>
      <c r="L275" s="97"/>
      <c r="M275" s="114"/>
      <c r="N275" s="113"/>
      <c r="O275" s="97"/>
      <c r="P275" s="97"/>
      <c r="Q275" s="97"/>
      <c r="R275" s="100" t="s">
        <v>11</v>
      </c>
      <c r="S275" s="115"/>
      <c r="T275" s="113"/>
      <c r="U275" s="99"/>
      <c r="V275" s="115"/>
      <c r="W275" s="102"/>
      <c r="X275" s="100" t="s">
        <v>256</v>
      </c>
      <c r="Y275" s="102"/>
      <c r="Z275" s="100"/>
      <c r="AA275" s="100"/>
      <c r="AB275" s="102"/>
      <c r="AC275" s="102"/>
      <c r="AD275" s="102"/>
      <c r="AE275" s="102"/>
      <c r="AF275" s="102"/>
      <c r="AG275" s="94"/>
      <c r="AH275" s="101"/>
      <c r="AI275" s="100"/>
      <c r="AJ275" s="103" t="s">
        <v>631</v>
      </c>
      <c r="AK275" s="68"/>
    </row>
    <row r="276" spans="1:252" ht="12.75" customHeight="1">
      <c r="A276" s="90">
        <v>266</v>
      </c>
      <c r="B276" s="91" t="str">
        <f>'[4]ИТОГ!'!$AP273</f>
        <v>Баум Светлана</v>
      </c>
      <c r="C276" s="91">
        <f>'[4]ИТОГ!'!$AQ273</f>
        <v>2006</v>
      </c>
      <c r="D276" s="91">
        <f>'[4]ИТОГ!'!$AT273</f>
        <v>1</v>
      </c>
      <c r="E276" s="91" t="str">
        <f>'[4]ИТОГ!'!$AU273</f>
        <v>ж</v>
      </c>
      <c r="F276" s="189">
        <f>'[4]ИТОГ!'!$AX273</f>
        <v>45775</v>
      </c>
      <c r="G276" s="91" t="s">
        <v>255</v>
      </c>
      <c r="H276" s="94" t="s">
        <v>28</v>
      </c>
      <c r="I276" s="91" t="str">
        <f>'[4]ИТОГ!'!$AY273</f>
        <v>ОК!</v>
      </c>
      <c r="J276" s="95"/>
      <c r="K276" s="97"/>
      <c r="L276" s="97"/>
      <c r="M276" s="98"/>
      <c r="N276" s="97"/>
      <c r="O276" s="97"/>
      <c r="P276" s="97"/>
      <c r="Q276" s="97"/>
      <c r="R276" s="97" t="s">
        <v>6</v>
      </c>
      <c r="S276" s="97"/>
      <c r="T276" s="99"/>
      <c r="U276" s="99"/>
      <c r="V276" s="97"/>
      <c r="W276" s="92"/>
      <c r="X276" s="100"/>
      <c r="Y276" s="100"/>
      <c r="Z276" s="100"/>
      <c r="AA276" s="100"/>
      <c r="AB276" s="100"/>
      <c r="AC276" s="100"/>
      <c r="AD276" s="100"/>
      <c r="AE276" s="100"/>
      <c r="AF276" s="100"/>
      <c r="AG276" s="94" t="s">
        <v>359</v>
      </c>
      <c r="AH276" s="94"/>
      <c r="AI276" s="100"/>
      <c r="AJ276" s="103" t="s">
        <v>632</v>
      </c>
      <c r="AK276" s="68"/>
      <c r="AL276" s="68"/>
      <c r="AM276" s="68"/>
    </row>
    <row r="277" spans="1:252">
      <c r="A277" s="90">
        <v>267</v>
      </c>
      <c r="B277" s="91" t="str">
        <f>'[4]ИТОГ!'!$AP274</f>
        <v>Бахвалов Евгений</v>
      </c>
      <c r="C277" s="91">
        <f>'[4]ИТОГ!'!$AQ274</f>
        <v>2000</v>
      </c>
      <c r="D277" s="91" t="str">
        <f>'[4]ИТОГ!'!$AT274</f>
        <v>б/р</v>
      </c>
      <c r="E277" s="91" t="str">
        <f>'[4]ИТОГ!'!$AU274</f>
        <v>м</v>
      </c>
      <c r="F277" s="189">
        <f>'[4]ИТОГ!'!$AX274</f>
        <v>44269</v>
      </c>
      <c r="G277" s="91" t="s">
        <v>255</v>
      </c>
      <c r="H277" s="94" t="s">
        <v>28</v>
      </c>
      <c r="I277" s="91" t="str">
        <f>'[4]ИТОГ!'!$AY274</f>
        <v>ОК!</v>
      </c>
      <c r="J277" s="95"/>
      <c r="K277" s="97"/>
      <c r="L277" s="97"/>
      <c r="M277" s="98"/>
      <c r="N277" s="97"/>
      <c r="O277" s="97"/>
      <c r="P277" s="97"/>
      <c r="Q277" s="97"/>
      <c r="R277" s="97" t="s">
        <v>256</v>
      </c>
      <c r="S277" s="97"/>
      <c r="T277" s="99"/>
      <c r="U277" s="99"/>
      <c r="V277" s="97"/>
      <c r="W277" s="92"/>
      <c r="X277" s="100"/>
      <c r="Y277" s="100"/>
      <c r="Z277" s="100"/>
      <c r="AA277" s="100"/>
      <c r="AB277" s="100"/>
      <c r="AC277" s="100"/>
      <c r="AD277" s="100"/>
      <c r="AE277" s="100"/>
      <c r="AF277" s="100"/>
      <c r="AG277" s="94"/>
      <c r="AH277" s="94"/>
      <c r="AI277" s="100"/>
      <c r="AJ277" s="103" t="s">
        <v>633</v>
      </c>
      <c r="AK277" s="68"/>
    </row>
    <row r="278" spans="1:252" s="119" customFormat="1">
      <c r="A278" s="90">
        <v>268</v>
      </c>
      <c r="B278" s="91" t="str">
        <f>'[4]ИТОГ!'!$AP275</f>
        <v>Бахвалова Олеся</v>
      </c>
      <c r="C278" s="91">
        <f>'[4]ИТОГ!'!$AQ275</f>
        <v>2008</v>
      </c>
      <c r="D278" s="91">
        <f>'[4]ИТОГ!'!$AT275</f>
        <v>1</v>
      </c>
      <c r="E278" s="91" t="str">
        <f>'[4]ИТОГ!'!$AU275</f>
        <v>ж</v>
      </c>
      <c r="F278" s="189">
        <f>'[4]ИТОГ!'!$AX275</f>
        <v>45344</v>
      </c>
      <c r="G278" s="91" t="s">
        <v>255</v>
      </c>
      <c r="H278" s="94" t="s">
        <v>28</v>
      </c>
      <c r="I278" s="91" t="str">
        <f>'[4]ИТОГ!'!$AY275</f>
        <v>ОК!</v>
      </c>
      <c r="J278" s="95"/>
      <c r="K278" s="97"/>
      <c r="L278" s="97"/>
      <c r="M278" s="98"/>
      <c r="N278" s="97"/>
      <c r="O278" s="97" t="s">
        <v>256</v>
      </c>
      <c r="P278" s="97"/>
      <c r="Q278" s="97"/>
      <c r="R278" s="97"/>
      <c r="S278" s="97"/>
      <c r="T278" s="99" t="s">
        <v>256</v>
      </c>
      <c r="U278" s="99"/>
      <c r="V278" s="97"/>
      <c r="W278" s="108"/>
      <c r="X278" s="100" t="s">
        <v>256</v>
      </c>
      <c r="Y278" s="108"/>
      <c r="Z278" s="100"/>
      <c r="AA278" s="100"/>
      <c r="AB278" s="116" t="s">
        <v>256</v>
      </c>
      <c r="AC278" s="100"/>
      <c r="AD278" s="100"/>
      <c r="AE278" s="100"/>
      <c r="AF278" s="100"/>
      <c r="AG278" s="94" t="s">
        <v>444</v>
      </c>
      <c r="AH278" s="94" t="s">
        <v>271</v>
      </c>
      <c r="AI278" s="100"/>
      <c r="AJ278" s="103" t="s">
        <v>634</v>
      </c>
      <c r="AK278" s="68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9"/>
      <c r="HV278" s="9"/>
      <c r="HW278" s="9"/>
      <c r="HX278" s="9"/>
      <c r="HY278" s="9"/>
      <c r="HZ278" s="9"/>
      <c r="IA278" s="9"/>
      <c r="IB278" s="9"/>
      <c r="IC278" s="9"/>
      <c r="ID278" s="9"/>
      <c r="IE278" s="9"/>
      <c r="IF278" s="9"/>
      <c r="IG278" s="9"/>
      <c r="IH278" s="9"/>
      <c r="II278" s="9"/>
      <c r="IJ278" s="9"/>
      <c r="IK278" s="9"/>
      <c r="IL278" s="9"/>
      <c r="IM278" s="9"/>
      <c r="IN278" s="9"/>
      <c r="IO278" s="9"/>
      <c r="IP278" s="9"/>
      <c r="IQ278" s="9"/>
      <c r="IR278" s="9"/>
    </row>
    <row r="279" spans="1:252">
      <c r="A279" s="90">
        <v>269</v>
      </c>
      <c r="B279" s="91" t="str">
        <f>'[4]ИТОГ!'!$AP276</f>
        <v>Бахтаиров Илья</v>
      </c>
      <c r="C279" s="91">
        <f>'[4]ИТОГ!'!$AQ276</f>
        <v>2001</v>
      </c>
      <c r="D279" s="91">
        <f>'[4]ИТОГ!'!$AT276</f>
        <v>2</v>
      </c>
      <c r="E279" s="91" t="str">
        <f>'[4]ИТОГ!'!$AU276</f>
        <v>м</v>
      </c>
      <c r="F279" s="189">
        <f>'[4]ИТОГ!'!$AX276</f>
        <v>45344</v>
      </c>
      <c r="G279" s="91" t="s">
        <v>255</v>
      </c>
      <c r="H279" s="94" t="s">
        <v>28</v>
      </c>
      <c r="I279" s="91" t="str">
        <f>'[4]ИТОГ!'!$AY276</f>
        <v>ОК!</v>
      </c>
      <c r="J279" s="95"/>
      <c r="K279" s="96"/>
      <c r="L279" s="97"/>
      <c r="M279" s="98"/>
      <c r="N279" s="96"/>
      <c r="O279" s="96"/>
      <c r="P279" s="97"/>
      <c r="Q279" s="97"/>
      <c r="R279" s="97"/>
      <c r="S279" s="97"/>
      <c r="T279" s="99"/>
      <c r="U279" s="99"/>
      <c r="V279" s="97"/>
      <c r="W279" s="92"/>
      <c r="X279" s="100"/>
      <c r="Y279" s="100"/>
      <c r="Z279" s="100"/>
      <c r="AA279" s="100"/>
      <c r="AB279" s="100"/>
      <c r="AC279" s="100"/>
      <c r="AD279" s="100"/>
      <c r="AE279" s="100"/>
      <c r="AF279" s="100"/>
      <c r="AG279" s="94"/>
      <c r="AH279" s="94"/>
      <c r="AI279" s="102"/>
      <c r="AJ279" s="103" t="s">
        <v>635</v>
      </c>
      <c r="AK279" s="68"/>
    </row>
    <row r="280" spans="1:252">
      <c r="A280" s="90">
        <v>270</v>
      </c>
      <c r="B280" s="91" t="str">
        <f>'[4]ИТОГ!'!$AP277</f>
        <v>Бахтин Юрий</v>
      </c>
      <c r="C280" s="91">
        <f>'[4]ИТОГ!'!$AQ277</f>
        <v>0</v>
      </c>
      <c r="D280" s="91" t="str">
        <f>'[4]ИТОГ!'!$AT277</f>
        <v>б/р</v>
      </c>
      <c r="E280" s="91" t="str">
        <f>'[4]ИТОГ!'!$AU277</f>
        <v>м</v>
      </c>
      <c r="F280" s="189">
        <f>'[4]ИТОГ!'!$AX277</f>
        <v>44681</v>
      </c>
      <c r="G280" s="91" t="s">
        <v>255</v>
      </c>
      <c r="H280" s="94" t="s">
        <v>28</v>
      </c>
      <c r="I280" s="91" t="str">
        <f>'[4]ИТОГ!'!$AY277</f>
        <v>НАДО!!!</v>
      </c>
      <c r="J280" s="95"/>
      <c r="K280" s="97"/>
      <c r="L280" s="97"/>
      <c r="M280" s="98"/>
      <c r="N280" s="97"/>
      <c r="O280" s="97"/>
      <c r="P280" s="97"/>
      <c r="Q280" s="97"/>
      <c r="R280" s="97" t="s">
        <v>9</v>
      </c>
      <c r="S280" s="97"/>
      <c r="T280" s="99"/>
      <c r="U280" s="99"/>
      <c r="V280" s="97"/>
      <c r="W280" s="108"/>
      <c r="X280" s="108"/>
      <c r="Y280" s="108"/>
      <c r="Z280" s="100"/>
      <c r="AA280" s="100"/>
      <c r="AB280" s="100" t="s">
        <v>6</v>
      </c>
      <c r="AC280" s="100"/>
      <c r="AD280" s="100"/>
      <c r="AE280" s="100"/>
      <c r="AF280" s="100"/>
      <c r="AG280" s="94"/>
      <c r="AH280" s="94" t="s">
        <v>636</v>
      </c>
      <c r="AI280" s="102"/>
      <c r="AJ280" s="103" t="s">
        <v>637</v>
      </c>
      <c r="AK280" s="68"/>
    </row>
    <row r="281" spans="1:252" s="68" customFormat="1">
      <c r="A281" s="90">
        <v>271</v>
      </c>
      <c r="B281" s="91" t="str">
        <f>'[4]ИТОГ!'!$AP278</f>
        <v>Бахтина Алёна</v>
      </c>
      <c r="C281" s="91">
        <f>'[4]ИТОГ!'!$AQ278</f>
        <v>1991</v>
      </c>
      <c r="D281" s="91" t="str">
        <f>'[4]ИТОГ!'!$AT278</f>
        <v>б/р</v>
      </c>
      <c r="E281" s="91" t="str">
        <f>'[4]ИТОГ!'!$AU278</f>
        <v>ж</v>
      </c>
      <c r="F281" s="189">
        <f>'[4]ИТОГ!'!$AX278</f>
        <v>42399</v>
      </c>
      <c r="G281" s="91" t="s">
        <v>255</v>
      </c>
      <c r="H281" s="94" t="s">
        <v>28</v>
      </c>
      <c r="I281" s="91" t="str">
        <f>'[4]ИТОГ!'!$AY278</f>
        <v>ОК!</v>
      </c>
      <c r="J281" s="95"/>
      <c r="K281" s="97"/>
      <c r="L281" s="97"/>
      <c r="M281" s="98"/>
      <c r="N281" s="97"/>
      <c r="O281" s="97"/>
      <c r="P281" s="97"/>
      <c r="Q281" s="97"/>
      <c r="R281" s="97"/>
      <c r="S281" s="97"/>
      <c r="T281" s="99"/>
      <c r="U281" s="99"/>
      <c r="V281" s="97"/>
      <c r="W281" s="108"/>
      <c r="X281" s="108"/>
      <c r="Y281" s="108"/>
      <c r="Z281" s="100"/>
      <c r="AA281" s="100"/>
      <c r="AB281" s="100" t="s">
        <v>256</v>
      </c>
      <c r="AC281" s="100"/>
      <c r="AD281" s="100"/>
      <c r="AE281" s="100"/>
      <c r="AF281" s="100"/>
      <c r="AG281" s="94" t="s">
        <v>638</v>
      </c>
      <c r="AH281" s="94" t="s">
        <v>639</v>
      </c>
      <c r="AI281" s="102"/>
      <c r="AJ281" s="103" t="s">
        <v>640</v>
      </c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9"/>
      <c r="IL281" s="9"/>
      <c r="IM281" s="9"/>
      <c r="IN281" s="9"/>
      <c r="IO281" s="9"/>
      <c r="IP281" s="9"/>
      <c r="IQ281" s="9"/>
      <c r="IR281" s="9"/>
    </row>
    <row r="282" spans="1:252">
      <c r="A282" s="90">
        <v>272</v>
      </c>
      <c r="B282" s="91" t="str">
        <f>'[4]ИТОГ!'!$AP279</f>
        <v>Бахтияров Руслан</v>
      </c>
      <c r="C282" s="91">
        <f>'[4]ИТОГ!'!$AQ279</f>
        <v>1999</v>
      </c>
      <c r="D282" s="91" t="str">
        <f>'[4]ИТОГ!'!$AT279</f>
        <v>МС</v>
      </c>
      <c r="E282" s="91" t="str">
        <f>'[4]ИТОГ!'!$AU279</f>
        <v>м</v>
      </c>
      <c r="F282" s="189">
        <f>'[4]ИТОГ!'!$AX279</f>
        <v>0</v>
      </c>
      <c r="G282" s="91" t="s">
        <v>255</v>
      </c>
      <c r="H282" s="94" t="s">
        <v>28</v>
      </c>
      <c r="I282" s="91" t="str">
        <f>'[4]ИТОГ!'!$AY279</f>
        <v>ОК!</v>
      </c>
      <c r="J282" s="95"/>
      <c r="K282" s="97"/>
      <c r="L282" s="97"/>
      <c r="M282" s="98"/>
      <c r="N282" s="97"/>
      <c r="O282" s="97"/>
      <c r="P282" s="97"/>
      <c r="Q282" s="97"/>
      <c r="R282" s="97"/>
      <c r="S282" s="97"/>
      <c r="T282" s="99"/>
      <c r="U282" s="99" t="s">
        <v>11</v>
      </c>
      <c r="V282" s="97"/>
      <c r="W282" s="108"/>
      <c r="X282" s="108"/>
      <c r="Y282" s="108"/>
      <c r="Z282" s="100"/>
      <c r="AA282" s="100"/>
      <c r="AB282" s="100"/>
      <c r="AC282" s="100"/>
      <c r="AD282" s="100"/>
      <c r="AE282" s="100"/>
      <c r="AF282" s="100"/>
      <c r="AG282" s="94"/>
      <c r="AH282" s="94"/>
      <c r="AI282" s="102"/>
      <c r="AJ282" s="103" t="s">
        <v>641</v>
      </c>
      <c r="AK282" s="68"/>
    </row>
    <row r="283" spans="1:252">
      <c r="A283" s="90">
        <v>273</v>
      </c>
      <c r="B283" s="91" t="str">
        <f>'[4]ИТОГ!'!$AP280</f>
        <v>Бацева Наталья</v>
      </c>
      <c r="C283" s="91">
        <f>'[4]ИТОГ!'!$AQ280</f>
        <v>0</v>
      </c>
      <c r="D283" s="91" t="str">
        <f>'[4]ИТОГ!'!$AT280</f>
        <v>КМС</v>
      </c>
      <c r="E283" s="91" t="str">
        <f>'[4]ИТОГ!'!$AU280</f>
        <v>ж</v>
      </c>
      <c r="F283" s="189">
        <f>'[4]ИТОГ!'!$AX280</f>
        <v>46143</v>
      </c>
      <c r="G283" s="91" t="s">
        <v>255</v>
      </c>
      <c r="H283" s="94" t="s">
        <v>28</v>
      </c>
      <c r="I283" s="91" t="str">
        <f>'[4]ИТОГ!'!$AY280</f>
        <v>НАДО!!!</v>
      </c>
      <c r="J283" s="95"/>
      <c r="K283" s="107"/>
      <c r="L283" s="97"/>
      <c r="M283" s="105"/>
      <c r="N283" s="107"/>
      <c r="O283" s="97" t="s">
        <v>256</v>
      </c>
      <c r="P283" s="97"/>
      <c r="Q283" s="97"/>
      <c r="R283" s="104" t="s">
        <v>15</v>
      </c>
      <c r="S283" s="104"/>
      <c r="T283" s="106"/>
      <c r="U283" s="99"/>
      <c r="V283" s="104"/>
      <c r="W283" s="108" t="s">
        <v>256</v>
      </c>
      <c r="X283" s="100" t="s">
        <v>13</v>
      </c>
      <c r="Y283" s="100"/>
      <c r="Z283" s="100" t="s">
        <v>15</v>
      </c>
      <c r="AA283" s="100"/>
      <c r="AB283" s="100" t="s">
        <v>13</v>
      </c>
      <c r="AC283" s="100"/>
      <c r="AD283" s="100" t="s">
        <v>256</v>
      </c>
      <c r="AE283" s="100"/>
      <c r="AF283" s="100" t="s">
        <v>256</v>
      </c>
      <c r="AG283" s="94" t="s">
        <v>257</v>
      </c>
      <c r="AH283" s="101"/>
      <c r="AI283" s="102"/>
      <c r="AJ283" s="103" t="s">
        <v>642</v>
      </c>
      <c r="AK283" s="68"/>
    </row>
    <row r="284" spans="1:252">
      <c r="A284" s="90">
        <v>274</v>
      </c>
      <c r="B284" s="91" t="str">
        <f>'[4]ИТОГ!'!$AP281</f>
        <v>Бачинина Галина</v>
      </c>
      <c r="C284" s="91">
        <f>'[4]ИТОГ!'!$AQ281</f>
        <v>1969</v>
      </c>
      <c r="D284" s="91" t="str">
        <f>'[4]ИТОГ!'!$AT281</f>
        <v>б/р</v>
      </c>
      <c r="E284" s="91" t="str">
        <f>'[4]ИТОГ!'!$AU281</f>
        <v>ж</v>
      </c>
      <c r="F284" s="189">
        <f>'[4]ИТОГ!'!$AX281</f>
        <v>0</v>
      </c>
      <c r="G284" s="91" t="s">
        <v>255</v>
      </c>
      <c r="H284" s="94" t="s">
        <v>28</v>
      </c>
      <c r="I284" s="91" t="str">
        <f>'[4]ИТОГ!'!$AY281</f>
        <v>ОК!</v>
      </c>
      <c r="J284" s="95" t="s">
        <v>643</v>
      </c>
      <c r="K284" s="104"/>
      <c r="L284" s="97"/>
      <c r="M284" s="105"/>
      <c r="N284" s="104"/>
      <c r="O284" s="97"/>
      <c r="P284" s="97"/>
      <c r="Q284" s="97"/>
      <c r="R284" s="100" t="s">
        <v>11</v>
      </c>
      <c r="S284" s="104"/>
      <c r="T284" s="106"/>
      <c r="U284" s="99"/>
      <c r="V284" s="100" t="s">
        <v>11</v>
      </c>
      <c r="W284" s="100"/>
      <c r="X284" s="100" t="s">
        <v>256</v>
      </c>
      <c r="Y284" s="100"/>
      <c r="Z284" s="100"/>
      <c r="AA284" s="100"/>
      <c r="AB284" s="100"/>
      <c r="AC284" s="100"/>
      <c r="AD284" s="100"/>
      <c r="AE284" s="100"/>
      <c r="AF284" s="100"/>
      <c r="AG284" s="94" t="s">
        <v>412</v>
      </c>
      <c r="AH284" s="101" t="s">
        <v>493</v>
      </c>
      <c r="AI284" s="118">
        <v>36278</v>
      </c>
      <c r="AJ284" s="103" t="s">
        <v>644</v>
      </c>
      <c r="AK284" s="68"/>
    </row>
    <row r="285" spans="1:252">
      <c r="A285" s="90">
        <v>275</v>
      </c>
      <c r="B285" s="91" t="str">
        <f>'[4]ИТОГ!'!$AP282</f>
        <v>Баширова Лариса В.</v>
      </c>
      <c r="C285" s="91">
        <f>'[4]ИТОГ!'!$AQ282</f>
        <v>0</v>
      </c>
      <c r="D285" s="91" t="str">
        <f>'[4]ИТОГ!'!$AT282</f>
        <v>КМС</v>
      </c>
      <c r="E285" s="91" t="str">
        <f>'[4]ИТОГ!'!$AU282</f>
        <v>ж</v>
      </c>
      <c r="F285" s="189">
        <f>'[4]ИТОГ!'!$AX282</f>
        <v>46143</v>
      </c>
      <c r="G285" s="91" t="s">
        <v>255</v>
      </c>
      <c r="H285" s="94" t="s">
        <v>28</v>
      </c>
      <c r="I285" s="91" t="str">
        <f>'[4]ИТОГ!'!$AY282</f>
        <v>НАДО!!!</v>
      </c>
      <c r="J285" s="95"/>
      <c r="K285" s="104"/>
      <c r="L285" s="97"/>
      <c r="M285" s="105"/>
      <c r="N285" s="104"/>
      <c r="O285" s="97"/>
      <c r="P285" s="97"/>
      <c r="Q285" s="97"/>
      <c r="R285" s="104" t="s">
        <v>256</v>
      </c>
      <c r="S285" s="104"/>
      <c r="T285" s="106" t="s">
        <v>256</v>
      </c>
      <c r="U285" s="99"/>
      <c r="V285" s="108" t="s">
        <v>256</v>
      </c>
      <c r="W285" s="108" t="s">
        <v>256</v>
      </c>
      <c r="X285" s="100" t="s">
        <v>256</v>
      </c>
      <c r="Y285" s="100" t="s">
        <v>256</v>
      </c>
      <c r="Z285" s="100"/>
      <c r="AA285" s="100"/>
      <c r="AB285" s="100"/>
      <c r="AC285" s="100"/>
      <c r="AD285" s="100"/>
      <c r="AE285" s="100"/>
      <c r="AF285" s="100"/>
      <c r="AG285" s="94" t="s">
        <v>357</v>
      </c>
      <c r="AH285" s="101" t="s">
        <v>366</v>
      </c>
      <c r="AI285" s="102"/>
      <c r="AJ285" s="103" t="s">
        <v>645</v>
      </c>
      <c r="AK285" s="68"/>
      <c r="AN285" s="68"/>
      <c r="AO285" s="68"/>
      <c r="AP285" s="68"/>
      <c r="AQ285" s="68"/>
      <c r="AR285" s="68"/>
      <c r="AS285" s="68"/>
      <c r="AT285" s="68"/>
      <c r="AU285" s="68"/>
      <c r="AV285" s="68"/>
      <c r="AW285" s="68"/>
      <c r="AX285" s="68"/>
      <c r="AY285" s="68"/>
      <c r="AZ285" s="68"/>
      <c r="BA285" s="68"/>
      <c r="BB285" s="68"/>
      <c r="BC285" s="68"/>
      <c r="BD285" s="68"/>
      <c r="BE285" s="68"/>
      <c r="BF285" s="68"/>
      <c r="BG285" s="68"/>
      <c r="BH285" s="68"/>
      <c r="BI285" s="68"/>
      <c r="BJ285" s="68"/>
      <c r="BK285" s="68"/>
      <c r="BL285" s="68"/>
      <c r="BM285" s="68"/>
      <c r="BN285" s="68"/>
      <c r="BO285" s="68"/>
      <c r="BP285" s="68"/>
      <c r="BQ285" s="68"/>
      <c r="BR285" s="68"/>
      <c r="BS285" s="68"/>
      <c r="BT285" s="68"/>
      <c r="BU285" s="68"/>
      <c r="BV285" s="68"/>
      <c r="BW285" s="68"/>
      <c r="BX285" s="68"/>
      <c r="BY285" s="68"/>
      <c r="BZ285" s="68"/>
      <c r="CA285" s="68"/>
      <c r="CB285" s="68"/>
      <c r="CC285" s="68"/>
      <c r="CD285" s="68"/>
      <c r="CE285" s="68"/>
      <c r="CF285" s="68"/>
      <c r="CG285" s="68"/>
      <c r="CH285" s="68"/>
      <c r="CI285" s="68"/>
      <c r="CJ285" s="68"/>
      <c r="CK285" s="68"/>
      <c r="CL285" s="68"/>
      <c r="CM285" s="68"/>
      <c r="CN285" s="68"/>
      <c r="CO285" s="68"/>
      <c r="CP285" s="68"/>
      <c r="CQ285" s="68"/>
      <c r="CR285" s="68"/>
      <c r="CS285" s="68"/>
      <c r="CT285" s="68"/>
      <c r="CU285" s="68"/>
      <c r="CV285" s="68"/>
      <c r="CW285" s="68"/>
      <c r="CX285" s="68"/>
      <c r="CY285" s="68"/>
      <c r="CZ285" s="68"/>
      <c r="DA285" s="68"/>
      <c r="DB285" s="68"/>
      <c r="DC285" s="68"/>
      <c r="DD285" s="68"/>
      <c r="DE285" s="68"/>
      <c r="DF285" s="68"/>
      <c r="DG285" s="68"/>
      <c r="DH285" s="68"/>
      <c r="DI285" s="68"/>
      <c r="DJ285" s="68"/>
      <c r="DK285" s="68"/>
      <c r="DL285" s="68"/>
      <c r="DM285" s="68"/>
      <c r="DN285" s="68"/>
      <c r="DO285" s="68"/>
      <c r="DP285" s="68"/>
      <c r="DQ285" s="68"/>
      <c r="DR285" s="68"/>
      <c r="DS285" s="68"/>
      <c r="DT285" s="68"/>
      <c r="DU285" s="68"/>
      <c r="DV285" s="68"/>
      <c r="DW285" s="68"/>
      <c r="DX285" s="68"/>
      <c r="DY285" s="68"/>
      <c r="DZ285" s="68"/>
      <c r="EA285" s="68"/>
      <c r="EB285" s="68"/>
      <c r="EC285" s="68"/>
      <c r="ED285" s="68"/>
      <c r="EE285" s="68"/>
      <c r="EF285" s="68"/>
      <c r="EG285" s="68"/>
      <c r="EH285" s="68"/>
      <c r="EI285" s="68"/>
      <c r="EJ285" s="68"/>
      <c r="EK285" s="68"/>
      <c r="EL285" s="68"/>
      <c r="EM285" s="68"/>
      <c r="EN285" s="68"/>
      <c r="EO285" s="68"/>
      <c r="EP285" s="68"/>
      <c r="EQ285" s="68"/>
      <c r="ER285" s="68"/>
      <c r="ES285" s="68"/>
      <c r="ET285" s="68"/>
      <c r="EU285" s="68"/>
      <c r="EV285" s="68"/>
      <c r="EW285" s="68"/>
      <c r="EX285" s="68"/>
      <c r="EY285" s="68"/>
      <c r="EZ285" s="68"/>
      <c r="FA285" s="68"/>
      <c r="FB285" s="68"/>
      <c r="FC285" s="68"/>
      <c r="FD285" s="68"/>
      <c r="FE285" s="68"/>
      <c r="FF285" s="68"/>
      <c r="FG285" s="68"/>
      <c r="FH285" s="68"/>
      <c r="FI285" s="68"/>
      <c r="FJ285" s="68"/>
      <c r="FK285" s="68"/>
      <c r="FL285" s="68"/>
      <c r="FM285" s="68"/>
      <c r="FN285" s="68"/>
      <c r="FO285" s="68"/>
      <c r="FP285" s="68"/>
      <c r="FQ285" s="68"/>
      <c r="FR285" s="68"/>
      <c r="FS285" s="68"/>
      <c r="FT285" s="68"/>
      <c r="FU285" s="68"/>
      <c r="FV285" s="68"/>
      <c r="FW285" s="68"/>
      <c r="FX285" s="68"/>
      <c r="FY285" s="68"/>
      <c r="FZ285" s="68"/>
      <c r="GA285" s="68"/>
      <c r="GB285" s="68"/>
      <c r="GC285" s="68"/>
      <c r="GD285" s="68"/>
      <c r="GE285" s="68"/>
      <c r="GF285" s="68"/>
      <c r="GG285" s="68"/>
      <c r="GH285" s="68"/>
      <c r="GI285" s="68"/>
      <c r="GJ285" s="68"/>
      <c r="GK285" s="68"/>
      <c r="GL285" s="68"/>
      <c r="GM285" s="68"/>
      <c r="GN285" s="68"/>
      <c r="GO285" s="68"/>
      <c r="GP285" s="68"/>
      <c r="GQ285" s="68"/>
      <c r="GR285" s="68"/>
      <c r="GS285" s="68"/>
      <c r="GT285" s="68"/>
      <c r="GU285" s="68"/>
      <c r="GV285" s="68"/>
      <c r="GW285" s="68"/>
      <c r="GX285" s="68"/>
      <c r="GY285" s="68"/>
      <c r="GZ285" s="68"/>
      <c r="HA285" s="68"/>
      <c r="HB285" s="68"/>
      <c r="HC285" s="68"/>
      <c r="HD285" s="68"/>
      <c r="HE285" s="68"/>
      <c r="HF285" s="68"/>
      <c r="HG285" s="68"/>
      <c r="HH285" s="68"/>
      <c r="HI285" s="68"/>
      <c r="HJ285" s="68"/>
      <c r="HK285" s="68"/>
      <c r="HL285" s="68"/>
      <c r="HM285" s="68"/>
      <c r="HN285" s="68"/>
      <c r="HO285" s="68"/>
      <c r="HP285" s="68"/>
      <c r="HQ285" s="68"/>
      <c r="HR285" s="68"/>
      <c r="HS285" s="68"/>
      <c r="HT285" s="68"/>
      <c r="HU285" s="68"/>
      <c r="HV285" s="68"/>
      <c r="HW285" s="68"/>
      <c r="HX285" s="68"/>
      <c r="HY285" s="68"/>
      <c r="HZ285" s="68"/>
      <c r="IA285" s="68"/>
      <c r="IB285" s="68"/>
      <c r="IC285" s="68"/>
      <c r="ID285" s="68"/>
      <c r="IE285" s="68"/>
      <c r="IF285" s="68"/>
      <c r="IG285" s="68"/>
      <c r="IH285" s="68"/>
      <c r="II285" s="68"/>
      <c r="IJ285" s="68"/>
      <c r="IK285" s="68"/>
      <c r="IL285" s="68"/>
      <c r="IM285" s="68"/>
      <c r="IN285" s="68"/>
      <c r="IO285" s="68"/>
      <c r="IP285" s="68"/>
      <c r="IQ285" s="68"/>
      <c r="IR285" s="68"/>
    </row>
    <row r="286" spans="1:252">
      <c r="A286" s="90">
        <v>276</v>
      </c>
      <c r="B286" s="91" t="str">
        <f>'[4]ИТОГ!'!$AP283</f>
        <v>Баширова Лариса</v>
      </c>
      <c r="C286" s="91">
        <f>'[4]ИТОГ!'!$AQ283</f>
        <v>0</v>
      </c>
      <c r="D286" s="91" t="str">
        <f>'[4]ИТОГ!'!$AT283</f>
        <v>б/р</v>
      </c>
      <c r="E286" s="91" t="str">
        <f>'[4]ИТОГ!'!$AU283</f>
        <v>ж</v>
      </c>
      <c r="F286" s="189">
        <f>'[4]ИТОГ!'!$AX283</f>
        <v>45045</v>
      </c>
      <c r="G286" s="91" t="s">
        <v>255</v>
      </c>
      <c r="H286" s="94" t="s">
        <v>28</v>
      </c>
      <c r="I286" s="91" t="str">
        <f>'[4]ИТОГ!'!$AY283</f>
        <v>НАДО!!!</v>
      </c>
      <c r="J286" s="95"/>
      <c r="K286" s="104"/>
      <c r="L286" s="97"/>
      <c r="M286" s="105"/>
      <c r="N286" s="104"/>
      <c r="O286" s="97"/>
      <c r="P286" s="97"/>
      <c r="Q286" s="97"/>
      <c r="R286" s="104"/>
      <c r="S286" s="104"/>
      <c r="T286" s="106"/>
      <c r="U286" s="99"/>
      <c r="V286" s="108"/>
      <c r="W286" s="108"/>
      <c r="X286" s="100"/>
      <c r="Y286" s="100"/>
      <c r="Z286" s="100"/>
      <c r="AA286" s="100"/>
      <c r="AB286" s="100"/>
      <c r="AC286" s="100"/>
      <c r="AD286" s="100"/>
      <c r="AE286" s="100"/>
      <c r="AF286" s="100"/>
      <c r="AG286" s="94"/>
      <c r="AH286" s="101"/>
      <c r="AI286" s="102"/>
      <c r="AJ286" s="103" t="s">
        <v>646</v>
      </c>
      <c r="AK286" s="68"/>
      <c r="AN286" s="119"/>
      <c r="AO286" s="119"/>
      <c r="AP286" s="119"/>
      <c r="AQ286" s="119"/>
      <c r="AR286" s="119"/>
      <c r="AS286" s="119"/>
      <c r="AT286" s="119"/>
      <c r="AU286" s="119"/>
      <c r="AV286" s="119"/>
      <c r="AW286" s="119"/>
      <c r="AX286" s="119"/>
      <c r="AY286" s="119"/>
      <c r="AZ286" s="119"/>
      <c r="BA286" s="119"/>
      <c r="BB286" s="119"/>
      <c r="BC286" s="119"/>
      <c r="BD286" s="119"/>
      <c r="BE286" s="119"/>
      <c r="BF286" s="119"/>
      <c r="BG286" s="119"/>
      <c r="BH286" s="119"/>
      <c r="BI286" s="119"/>
      <c r="BJ286" s="119"/>
      <c r="BK286" s="119"/>
      <c r="BL286" s="119"/>
      <c r="BM286" s="119"/>
      <c r="BN286" s="119"/>
      <c r="BO286" s="119"/>
      <c r="BP286" s="119"/>
      <c r="BQ286" s="119"/>
      <c r="BR286" s="119"/>
      <c r="BS286" s="119"/>
      <c r="BT286" s="119"/>
      <c r="BU286" s="119"/>
      <c r="BV286" s="119"/>
      <c r="BW286" s="119"/>
      <c r="BX286" s="119"/>
      <c r="BY286" s="119"/>
      <c r="BZ286" s="119"/>
      <c r="CA286" s="119"/>
      <c r="CB286" s="119"/>
      <c r="CC286" s="119"/>
      <c r="CD286" s="119"/>
      <c r="CE286" s="119"/>
      <c r="CF286" s="119"/>
      <c r="CG286" s="119"/>
      <c r="CH286" s="119"/>
      <c r="CI286" s="119"/>
      <c r="CJ286" s="119"/>
      <c r="CK286" s="119"/>
      <c r="CL286" s="119"/>
      <c r="CM286" s="119"/>
      <c r="CN286" s="119"/>
      <c r="CO286" s="119"/>
      <c r="CP286" s="119"/>
      <c r="CQ286" s="119"/>
      <c r="CR286" s="119"/>
      <c r="CS286" s="119"/>
      <c r="CT286" s="119"/>
      <c r="CU286" s="119"/>
      <c r="CV286" s="119"/>
      <c r="CW286" s="119"/>
      <c r="CX286" s="119"/>
      <c r="CY286" s="119"/>
      <c r="CZ286" s="119"/>
      <c r="DA286" s="119"/>
      <c r="DB286" s="119"/>
      <c r="DC286" s="119"/>
      <c r="DD286" s="119"/>
      <c r="DE286" s="119"/>
      <c r="DF286" s="119"/>
      <c r="DG286" s="119"/>
      <c r="DH286" s="119"/>
      <c r="DI286" s="119"/>
      <c r="DJ286" s="119"/>
      <c r="DK286" s="119"/>
      <c r="DL286" s="119"/>
      <c r="DM286" s="119"/>
      <c r="DN286" s="119"/>
      <c r="DO286" s="119"/>
      <c r="DP286" s="119"/>
      <c r="DQ286" s="119"/>
      <c r="DR286" s="119"/>
      <c r="DS286" s="119"/>
      <c r="DT286" s="119"/>
      <c r="DU286" s="119"/>
      <c r="DV286" s="119"/>
      <c r="DW286" s="119"/>
      <c r="DX286" s="119"/>
      <c r="DY286" s="119"/>
      <c r="DZ286" s="119"/>
      <c r="EA286" s="119"/>
      <c r="EB286" s="119"/>
      <c r="EC286" s="119"/>
      <c r="ED286" s="119"/>
      <c r="EE286" s="119"/>
      <c r="EF286" s="119"/>
      <c r="EG286" s="119"/>
      <c r="EH286" s="119"/>
      <c r="EI286" s="119"/>
      <c r="EJ286" s="119"/>
      <c r="EK286" s="119"/>
      <c r="EL286" s="119"/>
      <c r="EM286" s="119"/>
      <c r="EN286" s="119"/>
      <c r="EO286" s="119"/>
      <c r="EP286" s="119"/>
      <c r="EQ286" s="119"/>
      <c r="ER286" s="119"/>
      <c r="ES286" s="119"/>
      <c r="ET286" s="119"/>
      <c r="EU286" s="119"/>
      <c r="EV286" s="119"/>
      <c r="EW286" s="119"/>
      <c r="EX286" s="119"/>
      <c r="EY286" s="119"/>
      <c r="EZ286" s="119"/>
      <c r="FA286" s="119"/>
      <c r="FB286" s="119"/>
      <c r="FC286" s="119"/>
      <c r="FD286" s="119"/>
      <c r="FE286" s="119"/>
      <c r="FF286" s="119"/>
      <c r="FG286" s="119"/>
      <c r="FH286" s="119"/>
      <c r="FI286" s="119"/>
      <c r="FJ286" s="119"/>
      <c r="FK286" s="119"/>
      <c r="FL286" s="119"/>
      <c r="FM286" s="119"/>
      <c r="FN286" s="119"/>
      <c r="FO286" s="119"/>
      <c r="FP286" s="119"/>
      <c r="FQ286" s="119"/>
      <c r="FR286" s="119"/>
      <c r="FS286" s="119"/>
      <c r="FT286" s="119"/>
      <c r="FU286" s="119"/>
      <c r="FV286" s="119"/>
      <c r="FW286" s="119"/>
      <c r="FX286" s="119"/>
      <c r="FY286" s="119"/>
      <c r="FZ286" s="119"/>
      <c r="GA286" s="119"/>
      <c r="GB286" s="119"/>
      <c r="GC286" s="119"/>
      <c r="GD286" s="119"/>
      <c r="GE286" s="119"/>
      <c r="GF286" s="119"/>
      <c r="GG286" s="119"/>
      <c r="GH286" s="119"/>
      <c r="GI286" s="119"/>
      <c r="GJ286" s="119"/>
      <c r="GK286" s="119"/>
      <c r="GL286" s="119"/>
      <c r="GM286" s="119"/>
      <c r="GN286" s="119"/>
      <c r="GO286" s="119"/>
      <c r="GP286" s="119"/>
      <c r="GQ286" s="119"/>
      <c r="GR286" s="119"/>
      <c r="GS286" s="119"/>
      <c r="GT286" s="119"/>
      <c r="GU286" s="119"/>
      <c r="GV286" s="119"/>
      <c r="GW286" s="119"/>
      <c r="GX286" s="119"/>
      <c r="GY286" s="119"/>
      <c r="GZ286" s="119"/>
      <c r="HA286" s="119"/>
      <c r="HB286" s="119"/>
      <c r="HC286" s="119"/>
      <c r="HD286" s="119"/>
      <c r="HE286" s="119"/>
      <c r="HF286" s="119"/>
      <c r="HG286" s="119"/>
      <c r="HH286" s="119"/>
      <c r="HI286" s="119"/>
      <c r="HJ286" s="119"/>
      <c r="HK286" s="119"/>
      <c r="HL286" s="119"/>
      <c r="HM286" s="119"/>
      <c r="HN286" s="119"/>
      <c r="HO286" s="119"/>
      <c r="HP286" s="119"/>
      <c r="HQ286" s="119"/>
      <c r="HR286" s="119"/>
      <c r="HS286" s="119"/>
      <c r="HT286" s="119"/>
      <c r="HU286" s="119"/>
      <c r="HV286" s="119"/>
      <c r="HW286" s="119"/>
      <c r="HX286" s="119"/>
      <c r="HY286" s="119"/>
      <c r="HZ286" s="119"/>
      <c r="IA286" s="119"/>
      <c r="IB286" s="119"/>
      <c r="IC286" s="119"/>
      <c r="ID286" s="119"/>
      <c r="IE286" s="119"/>
      <c r="IF286" s="119"/>
      <c r="IG286" s="119"/>
      <c r="IH286" s="119"/>
      <c r="II286" s="119"/>
      <c r="IJ286" s="119"/>
      <c r="IK286" s="119"/>
      <c r="IL286" s="119"/>
      <c r="IM286" s="119"/>
      <c r="IN286" s="119"/>
      <c r="IO286" s="119"/>
      <c r="IP286" s="119"/>
      <c r="IQ286" s="119"/>
      <c r="IR286" s="119"/>
    </row>
    <row r="287" spans="1:252">
      <c r="A287" s="90">
        <v>277</v>
      </c>
      <c r="B287" s="91" t="str">
        <f>'[4]ИТОГ!'!$AP284</f>
        <v>Башкирев Олег</v>
      </c>
      <c r="C287" s="91">
        <f>'[4]ИТОГ!'!$AQ284</f>
        <v>2002</v>
      </c>
      <c r="D287" s="91">
        <f>'[4]ИТОГ!'!$AT284</f>
        <v>2</v>
      </c>
      <c r="E287" s="91" t="str">
        <f>'[4]ИТОГ!'!$AU284</f>
        <v>м</v>
      </c>
      <c r="F287" s="189">
        <f>'[4]ИТОГ!'!$AX284</f>
        <v>45520</v>
      </c>
      <c r="G287" s="91" t="s">
        <v>255</v>
      </c>
      <c r="H287" s="94" t="s">
        <v>28</v>
      </c>
      <c r="I287" s="91" t="str">
        <f>'[4]ИТОГ!'!$AY284</f>
        <v>ОК!</v>
      </c>
      <c r="J287" s="95"/>
      <c r="K287" s="115"/>
      <c r="L287" s="97"/>
      <c r="M287" s="114"/>
      <c r="N287" s="115"/>
      <c r="O287" s="97"/>
      <c r="P287" s="97" t="s">
        <v>11</v>
      </c>
      <c r="Q287" s="97" t="s">
        <v>13</v>
      </c>
      <c r="R287" s="100" t="s">
        <v>11</v>
      </c>
      <c r="S287" s="115"/>
      <c r="T287" s="113" t="s">
        <v>256</v>
      </c>
      <c r="U287" s="99"/>
      <c r="V287" s="108" t="s">
        <v>256</v>
      </c>
      <c r="W287" s="100"/>
      <c r="X287" s="100"/>
      <c r="Y287" s="100"/>
      <c r="Z287" s="100"/>
      <c r="AA287" s="100"/>
      <c r="AB287" s="100" t="s">
        <v>256</v>
      </c>
      <c r="AC287" s="100" t="s">
        <v>256</v>
      </c>
      <c r="AD287" s="100"/>
      <c r="AE287" s="100"/>
      <c r="AF287" s="100"/>
      <c r="AG287" s="94" t="s">
        <v>412</v>
      </c>
      <c r="AH287" s="101"/>
      <c r="AI287" s="102"/>
      <c r="AJ287" s="103" t="s">
        <v>647</v>
      </c>
      <c r="AK287" s="68"/>
    </row>
    <row r="288" spans="1:252">
      <c r="A288" s="90">
        <v>278</v>
      </c>
      <c r="B288" s="91" t="str">
        <f>'[4]ИТОГ!'!$AP285</f>
        <v>Башкирова Анна</v>
      </c>
      <c r="C288" s="91">
        <f>'[4]ИТОГ!'!$AQ285</f>
        <v>2012</v>
      </c>
      <c r="D288" s="91" t="str">
        <f>'[4]ИТОГ!'!$AT285</f>
        <v>б/р</v>
      </c>
      <c r="E288" s="91" t="str">
        <f>'[4]ИТОГ!'!$AU285</f>
        <v>ж</v>
      </c>
      <c r="F288" s="189">
        <f>'[4]ИТОГ!'!$AX285</f>
        <v>0</v>
      </c>
      <c r="G288" s="91" t="s">
        <v>255</v>
      </c>
      <c r="H288" s="94" t="s">
        <v>28</v>
      </c>
      <c r="I288" s="91" t="str">
        <f>'[4]ИТОГ!'!$AY285</f>
        <v>ОК!</v>
      </c>
      <c r="J288" s="95"/>
      <c r="K288" s="115"/>
      <c r="L288" s="97"/>
      <c r="M288" s="114"/>
      <c r="N288" s="115"/>
      <c r="O288" s="97"/>
      <c r="P288" s="97"/>
      <c r="Q288" s="97"/>
      <c r="R288" s="115"/>
      <c r="S288" s="115"/>
      <c r="T288" s="113"/>
      <c r="U288" s="99"/>
      <c r="V288" s="115"/>
      <c r="W288" s="102"/>
      <c r="X288" s="100" t="s">
        <v>256</v>
      </c>
      <c r="Y288" s="102"/>
      <c r="Z288" s="100"/>
      <c r="AA288" s="100"/>
      <c r="AB288" s="102"/>
      <c r="AC288" s="102"/>
      <c r="AD288" s="102"/>
      <c r="AE288" s="102"/>
      <c r="AF288" s="102" t="s">
        <v>256</v>
      </c>
      <c r="AG288" s="94"/>
      <c r="AH288" s="101"/>
      <c r="AI288" s="102"/>
      <c r="AJ288" s="103" t="s">
        <v>648</v>
      </c>
      <c r="AK288" s="68"/>
      <c r="AL288" s="68"/>
      <c r="AM288" s="68"/>
    </row>
    <row r="289" spans="1:252">
      <c r="A289" s="90">
        <v>279</v>
      </c>
      <c r="B289" s="91" t="str">
        <f>'[4]ИТОГ!'!$AP286</f>
        <v>Бедовый Никита</v>
      </c>
      <c r="C289" s="91">
        <f>'[4]ИТОГ!'!$AQ286</f>
        <v>2003</v>
      </c>
      <c r="D289" s="91" t="str">
        <f>'[4]ИТОГ!'!$AT286</f>
        <v>б/р</v>
      </c>
      <c r="E289" s="91" t="str">
        <f>'[4]ИТОГ!'!$AU286</f>
        <v>м</v>
      </c>
      <c r="F289" s="189">
        <f>'[4]ИТОГ!'!$AX286</f>
        <v>0</v>
      </c>
      <c r="G289" s="91" t="s">
        <v>255</v>
      </c>
      <c r="H289" s="94" t="s">
        <v>28</v>
      </c>
      <c r="I289" s="91" t="str">
        <f>'[4]ИТОГ!'!$AY286</f>
        <v>НАДО!!!</v>
      </c>
      <c r="J289" s="95"/>
      <c r="K289" s="115"/>
      <c r="L289" s="97"/>
      <c r="M289" s="114"/>
      <c r="N289" s="115"/>
      <c r="O289" s="97"/>
      <c r="P289" s="97"/>
      <c r="Q289" s="97"/>
      <c r="R289" s="115"/>
      <c r="S289" s="115"/>
      <c r="T289" s="113"/>
      <c r="U289" s="99" t="s">
        <v>11</v>
      </c>
      <c r="V289" s="108"/>
      <c r="W289" s="100"/>
      <c r="X289" s="100"/>
      <c r="Y289" s="100"/>
      <c r="Z289" s="100"/>
      <c r="AA289" s="100"/>
      <c r="AB289" s="100"/>
      <c r="AC289" s="100"/>
      <c r="AD289" s="100"/>
      <c r="AE289" s="100"/>
      <c r="AF289" s="100"/>
      <c r="AG289" s="94"/>
      <c r="AH289" s="101"/>
      <c r="AI289" s="102"/>
      <c r="AJ289" s="103" t="s">
        <v>649</v>
      </c>
      <c r="AK289" s="68"/>
      <c r="AL289" s="119"/>
      <c r="AM289" s="119"/>
    </row>
    <row r="290" spans="1:252">
      <c r="A290" s="90">
        <v>280</v>
      </c>
      <c r="B290" s="91" t="str">
        <f>'[4]ИТОГ!'!$AP287</f>
        <v>Безбородов Константин</v>
      </c>
      <c r="C290" s="91">
        <f>'[4]ИТОГ!'!$AQ287</f>
        <v>1991</v>
      </c>
      <c r="D290" s="91" t="str">
        <f>'[4]ИТОГ!'!$AT287</f>
        <v>б/р</v>
      </c>
      <c r="E290" s="91" t="str">
        <f>'[4]ИТОГ!'!$AU287</f>
        <v>м</v>
      </c>
      <c r="F290" s="189">
        <f>'[4]ИТОГ!'!$AX287</f>
        <v>42774</v>
      </c>
      <c r="G290" s="91" t="s">
        <v>255</v>
      </c>
      <c r="H290" s="94" t="s">
        <v>28</v>
      </c>
      <c r="I290" s="91" t="str">
        <f>'[4]ИТОГ!'!$AY287</f>
        <v>ОК!</v>
      </c>
      <c r="J290" s="95"/>
      <c r="K290" s="115"/>
      <c r="L290" s="97"/>
      <c r="M290" s="114"/>
      <c r="N290" s="115"/>
      <c r="O290" s="97" t="s">
        <v>256</v>
      </c>
      <c r="P290" s="97"/>
      <c r="Q290" s="97"/>
      <c r="R290" s="115"/>
      <c r="S290" s="115"/>
      <c r="T290" s="113"/>
      <c r="U290" s="99"/>
      <c r="V290" s="108"/>
      <c r="W290" s="100"/>
      <c r="X290" s="100"/>
      <c r="Y290" s="100"/>
      <c r="Z290" s="100"/>
      <c r="AA290" s="100"/>
      <c r="AB290" s="100"/>
      <c r="AC290" s="100"/>
      <c r="AD290" s="100"/>
      <c r="AE290" s="100"/>
      <c r="AF290" s="100"/>
      <c r="AG290" s="94" t="s">
        <v>289</v>
      </c>
      <c r="AH290" s="101"/>
      <c r="AI290" s="102"/>
      <c r="AJ290" s="103" t="s">
        <v>650</v>
      </c>
      <c r="AK290" s="68"/>
    </row>
    <row r="291" spans="1:252">
      <c r="A291" s="90">
        <v>281</v>
      </c>
      <c r="B291" s="91" t="str">
        <f>'[4]ИТОГ!'!$AP288</f>
        <v>Безбородова Любовь</v>
      </c>
      <c r="C291" s="91">
        <f>'[4]ИТОГ!'!$AQ288</f>
        <v>1981</v>
      </c>
      <c r="D291" s="91" t="str">
        <f>'[4]ИТОГ!'!$AT288</f>
        <v>б/р</v>
      </c>
      <c r="E291" s="91" t="str">
        <f>'[4]ИТОГ!'!$AU288</f>
        <v>ж</v>
      </c>
      <c r="F291" s="189">
        <f>'[4]ИТОГ!'!$AX288</f>
        <v>42774</v>
      </c>
      <c r="G291" s="91" t="s">
        <v>255</v>
      </c>
      <c r="H291" s="94" t="s">
        <v>28</v>
      </c>
      <c r="I291" s="91" t="str">
        <f>'[4]ИТОГ!'!$AY288</f>
        <v>ОК!</v>
      </c>
      <c r="J291" s="95"/>
      <c r="K291" s="115"/>
      <c r="L291" s="97"/>
      <c r="M291" s="114"/>
      <c r="N291" s="115"/>
      <c r="O291" s="97"/>
      <c r="P291" s="97"/>
      <c r="Q291" s="97"/>
      <c r="R291" s="115"/>
      <c r="S291" s="115"/>
      <c r="T291" s="113"/>
      <c r="U291" s="99"/>
      <c r="V291" s="108"/>
      <c r="W291" s="100"/>
      <c r="X291" s="100"/>
      <c r="Y291" s="100"/>
      <c r="Z291" s="100"/>
      <c r="AA291" s="100"/>
      <c r="AB291" s="100"/>
      <c r="AC291" s="100"/>
      <c r="AD291" s="100"/>
      <c r="AE291" s="100"/>
      <c r="AF291" s="100"/>
      <c r="AG291" s="94"/>
      <c r="AH291" s="101"/>
      <c r="AI291" s="102"/>
      <c r="AJ291" s="103" t="s">
        <v>651</v>
      </c>
      <c r="AK291" s="68"/>
    </row>
    <row r="292" spans="1:252">
      <c r="A292" s="90">
        <v>282</v>
      </c>
      <c r="B292" s="91" t="str">
        <f>'[4]ИТОГ!'!$AP289</f>
        <v>Беззубов Максим</v>
      </c>
      <c r="C292" s="91">
        <f>'[4]ИТОГ!'!$AQ289</f>
        <v>1997</v>
      </c>
      <c r="D292" s="91" t="str">
        <f>'[4]ИТОГ!'!$AT289</f>
        <v>б/р</v>
      </c>
      <c r="E292" s="91" t="str">
        <f>'[4]ИТОГ!'!$AU289</f>
        <v>м</v>
      </c>
      <c r="F292" s="189">
        <f>'[4]ИТОГ!'!$AX289</f>
        <v>41574</v>
      </c>
      <c r="G292" s="91" t="s">
        <v>255</v>
      </c>
      <c r="H292" s="94" t="s">
        <v>28</v>
      </c>
      <c r="I292" s="91" t="str">
        <f>'[4]ИТОГ!'!$AY289</f>
        <v>ОК!</v>
      </c>
      <c r="J292" s="95"/>
      <c r="K292" s="113"/>
      <c r="L292" s="97"/>
      <c r="M292" s="114"/>
      <c r="N292" s="113"/>
      <c r="O292" s="97"/>
      <c r="P292" s="97"/>
      <c r="Q292" s="97"/>
      <c r="R292" s="115"/>
      <c r="S292" s="115"/>
      <c r="T292" s="113"/>
      <c r="U292" s="99"/>
      <c r="V292" s="115"/>
      <c r="W292" s="108"/>
      <c r="X292" s="100" t="s">
        <v>256</v>
      </c>
      <c r="Y292" s="108"/>
      <c r="Z292" s="100"/>
      <c r="AA292" s="100" t="s">
        <v>256</v>
      </c>
      <c r="AB292" s="108" t="s">
        <v>9</v>
      </c>
      <c r="AC292" s="108"/>
      <c r="AD292" s="108"/>
      <c r="AE292" s="108"/>
      <c r="AF292" s="108"/>
      <c r="AG292" s="111" t="s">
        <v>444</v>
      </c>
      <c r="AH292" s="101" t="s">
        <v>535</v>
      </c>
      <c r="AI292" s="100"/>
      <c r="AJ292" s="103" t="s">
        <v>652</v>
      </c>
      <c r="AK292" s="68"/>
      <c r="AN292" s="68"/>
      <c r="AO292" s="68"/>
      <c r="AP292" s="68"/>
      <c r="AQ292" s="68"/>
      <c r="AR292" s="68"/>
      <c r="AS292" s="68"/>
      <c r="AT292" s="68"/>
      <c r="AU292" s="68"/>
      <c r="AV292" s="68"/>
      <c r="AW292" s="68"/>
      <c r="AX292" s="68"/>
      <c r="AY292" s="68"/>
      <c r="AZ292" s="68"/>
      <c r="BA292" s="68"/>
      <c r="BB292" s="68"/>
      <c r="BC292" s="68"/>
      <c r="BD292" s="68"/>
      <c r="BE292" s="68"/>
      <c r="BF292" s="68"/>
      <c r="BG292" s="68"/>
      <c r="BH292" s="68"/>
      <c r="BI292" s="68"/>
      <c r="BJ292" s="68"/>
      <c r="BK292" s="68"/>
      <c r="BL292" s="68"/>
      <c r="BM292" s="68"/>
      <c r="BN292" s="68"/>
      <c r="BO292" s="68"/>
      <c r="BP292" s="68"/>
      <c r="BQ292" s="68"/>
      <c r="BR292" s="68"/>
      <c r="BS292" s="68"/>
      <c r="BT292" s="68"/>
      <c r="BU292" s="68"/>
      <c r="BV292" s="68"/>
      <c r="BW292" s="68"/>
      <c r="BX292" s="68"/>
      <c r="BY292" s="68"/>
      <c r="BZ292" s="68"/>
      <c r="CA292" s="68"/>
      <c r="CB292" s="68"/>
      <c r="CC292" s="68"/>
      <c r="CD292" s="68"/>
      <c r="CE292" s="68"/>
      <c r="CF292" s="68"/>
      <c r="CG292" s="68"/>
      <c r="CH292" s="68"/>
      <c r="CI292" s="68"/>
      <c r="CJ292" s="68"/>
      <c r="CK292" s="68"/>
      <c r="CL292" s="68"/>
      <c r="CM292" s="68"/>
      <c r="CN292" s="68"/>
      <c r="CO292" s="68"/>
      <c r="CP292" s="68"/>
      <c r="CQ292" s="68"/>
      <c r="CR292" s="68"/>
      <c r="CS292" s="68"/>
      <c r="CT292" s="68"/>
      <c r="CU292" s="68"/>
      <c r="CV292" s="68"/>
      <c r="CW292" s="68"/>
      <c r="CX292" s="68"/>
      <c r="CY292" s="68"/>
      <c r="CZ292" s="68"/>
      <c r="DA292" s="68"/>
      <c r="DB292" s="68"/>
      <c r="DC292" s="68"/>
      <c r="DD292" s="68"/>
      <c r="DE292" s="68"/>
      <c r="DF292" s="68"/>
      <c r="DG292" s="68"/>
      <c r="DH292" s="68"/>
      <c r="DI292" s="68"/>
      <c r="DJ292" s="68"/>
      <c r="DK292" s="68"/>
      <c r="DL292" s="68"/>
      <c r="DM292" s="68"/>
      <c r="DN292" s="68"/>
      <c r="DO292" s="68"/>
      <c r="DP292" s="68"/>
      <c r="DQ292" s="68"/>
      <c r="DR292" s="68"/>
      <c r="DS292" s="68"/>
      <c r="DT292" s="68"/>
      <c r="DU292" s="68"/>
      <c r="DV292" s="68"/>
      <c r="DW292" s="68"/>
      <c r="DX292" s="68"/>
      <c r="DY292" s="68"/>
      <c r="DZ292" s="68"/>
      <c r="EA292" s="68"/>
      <c r="EB292" s="68"/>
      <c r="EC292" s="68"/>
      <c r="ED292" s="68"/>
      <c r="EE292" s="68"/>
      <c r="EF292" s="68"/>
      <c r="EG292" s="68"/>
      <c r="EH292" s="68"/>
      <c r="EI292" s="68"/>
      <c r="EJ292" s="68"/>
      <c r="EK292" s="68"/>
      <c r="EL292" s="68"/>
      <c r="EM292" s="68"/>
      <c r="EN292" s="68"/>
      <c r="EO292" s="68"/>
      <c r="EP292" s="68"/>
      <c r="EQ292" s="68"/>
      <c r="ER292" s="68"/>
      <c r="ES292" s="68"/>
      <c r="ET292" s="68"/>
      <c r="EU292" s="68"/>
      <c r="EV292" s="68"/>
      <c r="EW292" s="68"/>
      <c r="EX292" s="68"/>
      <c r="EY292" s="68"/>
      <c r="EZ292" s="68"/>
      <c r="FA292" s="68"/>
      <c r="FB292" s="68"/>
      <c r="FC292" s="68"/>
      <c r="FD292" s="68"/>
      <c r="FE292" s="68"/>
      <c r="FF292" s="68"/>
      <c r="FG292" s="68"/>
      <c r="FH292" s="68"/>
      <c r="FI292" s="68"/>
      <c r="FJ292" s="68"/>
      <c r="FK292" s="68"/>
      <c r="FL292" s="68"/>
      <c r="FM292" s="68"/>
      <c r="FN292" s="68"/>
      <c r="FO292" s="68"/>
      <c r="FP292" s="68"/>
      <c r="FQ292" s="68"/>
      <c r="FR292" s="68"/>
      <c r="FS292" s="68"/>
      <c r="FT292" s="68"/>
      <c r="FU292" s="68"/>
      <c r="FV292" s="68"/>
      <c r="FW292" s="68"/>
      <c r="FX292" s="68"/>
      <c r="FY292" s="68"/>
      <c r="FZ292" s="68"/>
      <c r="GA292" s="68"/>
      <c r="GB292" s="68"/>
      <c r="GC292" s="68"/>
      <c r="GD292" s="68"/>
      <c r="GE292" s="68"/>
      <c r="GF292" s="68"/>
      <c r="GG292" s="68"/>
      <c r="GH292" s="68"/>
      <c r="GI292" s="68"/>
      <c r="GJ292" s="68"/>
      <c r="GK292" s="68"/>
      <c r="GL292" s="68"/>
      <c r="GM292" s="68"/>
      <c r="GN292" s="68"/>
      <c r="GO292" s="68"/>
      <c r="GP292" s="68"/>
      <c r="GQ292" s="68"/>
      <c r="GR292" s="68"/>
      <c r="GS292" s="68"/>
      <c r="GT292" s="68"/>
      <c r="GU292" s="68"/>
      <c r="GV292" s="68"/>
      <c r="GW292" s="68"/>
      <c r="GX292" s="68"/>
      <c r="GY292" s="68"/>
      <c r="GZ292" s="68"/>
      <c r="HA292" s="68"/>
      <c r="HB292" s="68"/>
      <c r="HC292" s="68"/>
      <c r="HD292" s="68"/>
      <c r="HE292" s="68"/>
      <c r="HF292" s="68"/>
      <c r="HG292" s="68"/>
      <c r="HH292" s="68"/>
      <c r="HI292" s="68"/>
      <c r="HJ292" s="68"/>
      <c r="HK292" s="68"/>
      <c r="HL292" s="68"/>
      <c r="HM292" s="68"/>
      <c r="HN292" s="68"/>
      <c r="HO292" s="68"/>
      <c r="HP292" s="68"/>
      <c r="HQ292" s="68"/>
      <c r="HR292" s="68"/>
      <c r="HS292" s="68"/>
      <c r="HT292" s="68"/>
      <c r="HU292" s="68"/>
      <c r="HV292" s="68"/>
      <c r="HW292" s="68"/>
      <c r="HX292" s="68"/>
      <c r="HY292" s="68"/>
      <c r="HZ292" s="68"/>
      <c r="IA292" s="68"/>
      <c r="IB292" s="68"/>
      <c r="IC292" s="68"/>
      <c r="ID292" s="68"/>
      <c r="IE292" s="68"/>
      <c r="IF292" s="68"/>
      <c r="IG292" s="68"/>
      <c r="IH292" s="68"/>
      <c r="II292" s="68"/>
      <c r="IJ292" s="68"/>
      <c r="IK292" s="68"/>
      <c r="IL292" s="68"/>
      <c r="IM292" s="68"/>
      <c r="IN292" s="68"/>
      <c r="IO292" s="68"/>
      <c r="IP292" s="68"/>
      <c r="IQ292" s="68"/>
      <c r="IR292" s="68"/>
    </row>
    <row r="293" spans="1:252">
      <c r="A293" s="90">
        <v>283</v>
      </c>
      <c r="B293" s="91" t="str">
        <f>'[4]ИТОГ!'!$AP290</f>
        <v>Бейгельман Василиса</v>
      </c>
      <c r="C293" s="91">
        <f>'[4]ИТОГ!'!$AQ290</f>
        <v>2013</v>
      </c>
      <c r="D293" s="91" t="str">
        <f>'[4]ИТОГ!'!$AT290</f>
        <v>б/р</v>
      </c>
      <c r="E293" s="91" t="str">
        <f>'[4]ИТОГ!'!$AU290</f>
        <v>ж</v>
      </c>
      <c r="F293" s="189">
        <f>'[4]ИТОГ!'!$AX290</f>
        <v>0</v>
      </c>
      <c r="G293" s="91" t="s">
        <v>255</v>
      </c>
      <c r="H293" s="94" t="s">
        <v>28</v>
      </c>
      <c r="I293" s="91" t="str">
        <f>'[4]ИТОГ!'!$AY290</f>
        <v>ОК!</v>
      </c>
      <c r="J293" s="95"/>
      <c r="K293" s="113"/>
      <c r="L293" s="97"/>
      <c r="M293" s="114"/>
      <c r="N293" s="113"/>
      <c r="O293" s="97"/>
      <c r="P293" s="97"/>
      <c r="Q293" s="97"/>
      <c r="R293" s="115"/>
      <c r="S293" s="115"/>
      <c r="T293" s="113"/>
      <c r="U293" s="99"/>
      <c r="V293" s="115"/>
      <c r="W293" s="108"/>
      <c r="X293" s="100"/>
      <c r="Y293" s="108"/>
      <c r="Z293" s="100"/>
      <c r="AA293" s="100"/>
      <c r="AB293" s="108"/>
      <c r="AC293" s="108"/>
      <c r="AD293" s="108"/>
      <c r="AE293" s="108"/>
      <c r="AF293" s="108"/>
      <c r="AG293" s="111"/>
      <c r="AH293" s="134" t="s">
        <v>653</v>
      </c>
      <c r="AI293" s="100"/>
      <c r="AJ293" s="103" t="s">
        <v>654</v>
      </c>
      <c r="AK293" s="68"/>
      <c r="AN293" s="69"/>
      <c r="AO293" s="69"/>
      <c r="AP293" s="69"/>
      <c r="AQ293" s="69"/>
      <c r="AR293" s="69"/>
      <c r="AS293" s="69"/>
      <c r="AT293" s="69"/>
      <c r="AU293" s="69"/>
      <c r="AV293" s="69"/>
      <c r="AW293" s="69"/>
      <c r="AX293" s="69"/>
      <c r="AY293" s="69"/>
      <c r="AZ293" s="69"/>
      <c r="BA293" s="69"/>
      <c r="BB293" s="69"/>
      <c r="BC293" s="69"/>
      <c r="BD293" s="69"/>
      <c r="BE293" s="69"/>
      <c r="BF293" s="69"/>
      <c r="BG293" s="69"/>
      <c r="BH293" s="69"/>
      <c r="BI293" s="69"/>
      <c r="BJ293" s="69"/>
      <c r="BK293" s="69"/>
      <c r="BL293" s="69"/>
      <c r="BM293" s="69"/>
      <c r="BN293" s="69"/>
      <c r="BO293" s="69"/>
      <c r="BP293" s="69"/>
      <c r="BQ293" s="69"/>
      <c r="BR293" s="69"/>
      <c r="BS293" s="69"/>
      <c r="BT293" s="69"/>
      <c r="BU293" s="69"/>
      <c r="BV293" s="69"/>
      <c r="BW293" s="69"/>
      <c r="BX293" s="69"/>
      <c r="BY293" s="69"/>
      <c r="BZ293" s="69"/>
      <c r="CA293" s="69"/>
      <c r="CB293" s="69"/>
      <c r="CC293" s="69"/>
      <c r="CD293" s="69"/>
      <c r="CE293" s="69"/>
      <c r="CF293" s="69"/>
      <c r="CG293" s="69"/>
      <c r="CH293" s="69"/>
      <c r="CI293" s="69"/>
      <c r="CJ293" s="69"/>
      <c r="CK293" s="69"/>
      <c r="CL293" s="69"/>
      <c r="CM293" s="69"/>
      <c r="CN293" s="69"/>
      <c r="CO293" s="69"/>
      <c r="CP293" s="69"/>
      <c r="CQ293" s="69"/>
      <c r="CR293" s="69"/>
      <c r="CS293" s="69"/>
      <c r="CT293" s="69"/>
      <c r="CU293" s="69"/>
      <c r="CV293" s="69"/>
      <c r="CW293" s="69"/>
      <c r="CX293" s="69"/>
      <c r="CY293" s="69"/>
      <c r="CZ293" s="69"/>
      <c r="DA293" s="69"/>
      <c r="DB293" s="69"/>
      <c r="DC293" s="69"/>
      <c r="DD293" s="69"/>
      <c r="DE293" s="69"/>
      <c r="DF293" s="69"/>
      <c r="DG293" s="69"/>
      <c r="DH293" s="69"/>
      <c r="DI293" s="69"/>
      <c r="DJ293" s="69"/>
      <c r="DK293" s="69"/>
      <c r="DL293" s="69"/>
      <c r="DM293" s="69"/>
      <c r="DN293" s="69"/>
      <c r="DO293" s="69"/>
      <c r="DP293" s="69"/>
      <c r="DQ293" s="69"/>
      <c r="DR293" s="69"/>
      <c r="DS293" s="69"/>
      <c r="DT293" s="69"/>
      <c r="DU293" s="69"/>
      <c r="DV293" s="69"/>
      <c r="DW293" s="69"/>
      <c r="DX293" s="69"/>
      <c r="DY293" s="69"/>
      <c r="DZ293" s="69"/>
      <c r="EA293" s="69"/>
      <c r="EB293" s="69"/>
      <c r="EC293" s="69"/>
      <c r="ED293" s="69"/>
      <c r="EE293" s="69"/>
      <c r="EF293" s="69"/>
      <c r="EG293" s="69"/>
      <c r="EH293" s="69"/>
      <c r="EI293" s="69"/>
      <c r="EJ293" s="69"/>
      <c r="EK293" s="69"/>
      <c r="EL293" s="69"/>
      <c r="EM293" s="69"/>
      <c r="EN293" s="69"/>
      <c r="EO293" s="69"/>
      <c r="EP293" s="69"/>
      <c r="EQ293" s="69"/>
      <c r="ER293" s="69"/>
      <c r="ES293" s="69"/>
      <c r="ET293" s="69"/>
      <c r="EU293" s="69"/>
      <c r="EV293" s="69"/>
      <c r="EW293" s="69"/>
      <c r="EX293" s="69"/>
      <c r="EY293" s="69"/>
      <c r="EZ293" s="69"/>
      <c r="FA293" s="69"/>
      <c r="FB293" s="69"/>
      <c r="FC293" s="69"/>
      <c r="FD293" s="69"/>
      <c r="FE293" s="69"/>
      <c r="FF293" s="69"/>
      <c r="FG293" s="69"/>
      <c r="FH293" s="69"/>
      <c r="FI293" s="69"/>
      <c r="FJ293" s="69"/>
      <c r="FK293" s="69"/>
      <c r="FL293" s="69"/>
      <c r="FM293" s="69"/>
      <c r="FN293" s="69"/>
      <c r="FO293" s="69"/>
      <c r="FP293" s="69"/>
      <c r="FQ293" s="69"/>
      <c r="FR293" s="69"/>
      <c r="FS293" s="69"/>
      <c r="FT293" s="69"/>
      <c r="FU293" s="69"/>
      <c r="FV293" s="69"/>
      <c r="FW293" s="69"/>
      <c r="FX293" s="69"/>
      <c r="FY293" s="69"/>
      <c r="FZ293" s="69"/>
      <c r="GA293" s="69"/>
      <c r="GB293" s="69"/>
      <c r="GC293" s="69"/>
      <c r="GD293" s="69"/>
      <c r="GE293" s="69"/>
      <c r="GF293" s="69"/>
      <c r="GG293" s="69"/>
      <c r="GH293" s="69"/>
      <c r="GI293" s="69"/>
      <c r="GJ293" s="69"/>
      <c r="GK293" s="69"/>
      <c r="GL293" s="69"/>
      <c r="GM293" s="69"/>
      <c r="GN293" s="69"/>
      <c r="GO293" s="69"/>
      <c r="GP293" s="69"/>
      <c r="GQ293" s="69"/>
      <c r="GR293" s="69"/>
      <c r="GS293" s="69"/>
      <c r="GT293" s="69"/>
      <c r="GU293" s="69"/>
      <c r="GV293" s="69"/>
      <c r="GW293" s="69"/>
      <c r="GX293" s="69"/>
      <c r="GY293" s="69"/>
      <c r="GZ293" s="69"/>
      <c r="HA293" s="69"/>
      <c r="HB293" s="69"/>
      <c r="HC293" s="69"/>
      <c r="HD293" s="69"/>
      <c r="HE293" s="69"/>
      <c r="HF293" s="69"/>
      <c r="HG293" s="69"/>
      <c r="HH293" s="69"/>
      <c r="HI293" s="69"/>
      <c r="HJ293" s="69"/>
      <c r="HK293" s="69"/>
      <c r="HL293" s="69"/>
      <c r="HM293" s="69"/>
      <c r="HN293" s="69"/>
      <c r="HO293" s="69"/>
      <c r="HP293" s="69"/>
      <c r="HQ293" s="69"/>
      <c r="HR293" s="69"/>
      <c r="HS293" s="69"/>
      <c r="HT293" s="69"/>
      <c r="HU293" s="69"/>
      <c r="HV293" s="69"/>
      <c r="HW293" s="69"/>
      <c r="HX293" s="69"/>
      <c r="HY293" s="69"/>
      <c r="HZ293" s="69"/>
      <c r="IA293" s="69"/>
      <c r="IB293" s="69"/>
      <c r="IC293" s="69"/>
      <c r="ID293" s="69"/>
      <c r="IE293" s="69"/>
      <c r="IF293" s="69"/>
      <c r="IG293" s="69"/>
      <c r="IH293" s="69"/>
      <c r="II293" s="69"/>
      <c r="IJ293" s="69"/>
      <c r="IK293" s="69"/>
      <c r="IL293" s="69"/>
      <c r="IM293" s="69"/>
      <c r="IN293" s="69"/>
      <c r="IO293" s="69"/>
      <c r="IP293" s="69"/>
      <c r="IQ293" s="69"/>
      <c r="IR293" s="69"/>
    </row>
    <row r="294" spans="1:252">
      <c r="A294" s="90">
        <v>284</v>
      </c>
      <c r="B294" s="91" t="str">
        <f>'[4]ИТОГ!'!$AP291</f>
        <v xml:space="preserve">Бекетов Константин </v>
      </c>
      <c r="C294" s="91">
        <f>'[4]ИТОГ!'!$AQ291</f>
        <v>0</v>
      </c>
      <c r="D294" s="91" t="str">
        <f>'[4]ИТОГ!'!$AT291</f>
        <v>МС</v>
      </c>
      <c r="E294" s="91" t="str">
        <f>'[4]ИТОГ!'!$AU291</f>
        <v>м</v>
      </c>
      <c r="F294" s="189">
        <f>'[4]ИТОГ!'!$AX291</f>
        <v>0</v>
      </c>
      <c r="G294" s="91" t="s">
        <v>255</v>
      </c>
      <c r="H294" s="94" t="s">
        <v>28</v>
      </c>
      <c r="I294" s="91" t="str">
        <f>'[4]ИТОГ!'!$AY291</f>
        <v>НАДО!!!</v>
      </c>
      <c r="J294" s="95"/>
      <c r="K294" s="104"/>
      <c r="L294" s="97" t="s">
        <v>256</v>
      </c>
      <c r="M294" s="105"/>
      <c r="N294" s="104"/>
      <c r="O294" s="97"/>
      <c r="P294" s="97"/>
      <c r="Q294" s="97"/>
      <c r="R294" s="100" t="s">
        <v>11</v>
      </c>
      <c r="S294" s="104"/>
      <c r="T294" s="106"/>
      <c r="U294" s="99"/>
      <c r="V294" s="104"/>
      <c r="W294" s="108"/>
      <c r="X294" s="108"/>
      <c r="Y294" s="108"/>
      <c r="Z294" s="100"/>
      <c r="AA294" s="100"/>
      <c r="AB294" s="108" t="s">
        <v>256</v>
      </c>
      <c r="AC294" s="108"/>
      <c r="AD294" s="108"/>
      <c r="AE294" s="108"/>
      <c r="AF294" s="108" t="s">
        <v>256</v>
      </c>
      <c r="AG294" s="111" t="s">
        <v>428</v>
      </c>
      <c r="AH294" s="101"/>
      <c r="AI294" s="102"/>
      <c r="AJ294" s="103" t="s">
        <v>655</v>
      </c>
      <c r="AK294" s="68"/>
      <c r="AN294" s="68"/>
      <c r="AO294" s="68"/>
      <c r="AP294" s="68"/>
      <c r="AQ294" s="68"/>
      <c r="AR294" s="68"/>
      <c r="AS294" s="68"/>
      <c r="AT294" s="68"/>
      <c r="AU294" s="68"/>
      <c r="AV294" s="68"/>
      <c r="AW294" s="68"/>
      <c r="AX294" s="68"/>
      <c r="AY294" s="68"/>
      <c r="AZ294" s="68"/>
      <c r="BA294" s="68"/>
      <c r="BB294" s="68"/>
      <c r="BC294" s="68"/>
      <c r="BD294" s="68"/>
      <c r="BE294" s="68"/>
      <c r="BF294" s="68"/>
      <c r="BG294" s="68"/>
      <c r="BH294" s="68"/>
      <c r="BI294" s="68"/>
      <c r="BJ294" s="68"/>
      <c r="BK294" s="68"/>
      <c r="BL294" s="68"/>
      <c r="BM294" s="68"/>
      <c r="BN294" s="68"/>
      <c r="BO294" s="68"/>
      <c r="BP294" s="68"/>
      <c r="BQ294" s="68"/>
      <c r="BR294" s="68"/>
      <c r="BS294" s="68"/>
      <c r="BT294" s="68"/>
      <c r="BU294" s="68"/>
      <c r="BV294" s="68"/>
      <c r="BW294" s="68"/>
      <c r="BX294" s="68"/>
      <c r="BY294" s="68"/>
      <c r="BZ294" s="68"/>
      <c r="CA294" s="68"/>
      <c r="CB294" s="68"/>
      <c r="CC294" s="68"/>
      <c r="CD294" s="68"/>
      <c r="CE294" s="68"/>
      <c r="CF294" s="68"/>
      <c r="CG294" s="68"/>
      <c r="CH294" s="68"/>
      <c r="CI294" s="68"/>
      <c r="CJ294" s="68"/>
      <c r="CK294" s="68"/>
      <c r="CL294" s="68"/>
      <c r="CM294" s="68"/>
      <c r="CN294" s="68"/>
      <c r="CO294" s="68"/>
      <c r="CP294" s="68"/>
      <c r="CQ294" s="68"/>
      <c r="CR294" s="68"/>
      <c r="CS294" s="68"/>
      <c r="CT294" s="68"/>
      <c r="CU294" s="68"/>
      <c r="CV294" s="68"/>
      <c r="CW294" s="68"/>
      <c r="CX294" s="68"/>
      <c r="CY294" s="68"/>
      <c r="CZ294" s="68"/>
      <c r="DA294" s="68"/>
      <c r="DB294" s="68"/>
      <c r="DC294" s="68"/>
      <c r="DD294" s="68"/>
      <c r="DE294" s="68"/>
      <c r="DF294" s="68"/>
      <c r="DG294" s="68"/>
      <c r="DH294" s="68"/>
      <c r="DI294" s="68"/>
      <c r="DJ294" s="68"/>
      <c r="DK294" s="68"/>
      <c r="DL294" s="68"/>
      <c r="DM294" s="68"/>
      <c r="DN294" s="68"/>
      <c r="DO294" s="68"/>
      <c r="DP294" s="68"/>
      <c r="DQ294" s="68"/>
      <c r="DR294" s="68"/>
      <c r="DS294" s="68"/>
      <c r="DT294" s="68"/>
      <c r="DU294" s="68"/>
      <c r="DV294" s="68"/>
      <c r="DW294" s="68"/>
      <c r="DX294" s="68"/>
      <c r="DY294" s="68"/>
      <c r="DZ294" s="68"/>
      <c r="EA294" s="68"/>
      <c r="EB294" s="68"/>
      <c r="EC294" s="68"/>
      <c r="ED294" s="68"/>
      <c r="EE294" s="68"/>
      <c r="EF294" s="68"/>
      <c r="EG294" s="68"/>
      <c r="EH294" s="68"/>
      <c r="EI294" s="68"/>
      <c r="EJ294" s="68"/>
      <c r="EK294" s="68"/>
      <c r="EL294" s="68"/>
      <c r="EM294" s="68"/>
      <c r="EN294" s="68"/>
      <c r="EO294" s="68"/>
      <c r="EP294" s="68"/>
      <c r="EQ294" s="68"/>
      <c r="ER294" s="68"/>
      <c r="ES294" s="68"/>
      <c r="ET294" s="68"/>
      <c r="EU294" s="68"/>
      <c r="EV294" s="68"/>
      <c r="EW294" s="68"/>
      <c r="EX294" s="68"/>
      <c r="EY294" s="68"/>
      <c r="EZ294" s="68"/>
      <c r="FA294" s="68"/>
      <c r="FB294" s="68"/>
      <c r="FC294" s="68"/>
      <c r="FD294" s="68"/>
      <c r="FE294" s="68"/>
      <c r="FF294" s="68"/>
      <c r="FG294" s="68"/>
      <c r="FH294" s="68"/>
      <c r="FI294" s="68"/>
      <c r="FJ294" s="68"/>
      <c r="FK294" s="68"/>
      <c r="FL294" s="68"/>
      <c r="FM294" s="68"/>
      <c r="FN294" s="68"/>
      <c r="FO294" s="68"/>
      <c r="FP294" s="68"/>
      <c r="FQ294" s="68"/>
      <c r="FR294" s="68"/>
      <c r="FS294" s="68"/>
      <c r="FT294" s="68"/>
      <c r="FU294" s="68"/>
      <c r="FV294" s="68"/>
      <c r="FW294" s="68"/>
      <c r="FX294" s="68"/>
      <c r="FY294" s="68"/>
      <c r="FZ294" s="68"/>
      <c r="GA294" s="68"/>
      <c r="GB294" s="68"/>
      <c r="GC294" s="68"/>
      <c r="GD294" s="68"/>
      <c r="GE294" s="68"/>
      <c r="GF294" s="68"/>
      <c r="GG294" s="68"/>
      <c r="GH294" s="68"/>
      <c r="GI294" s="68"/>
      <c r="GJ294" s="68"/>
      <c r="GK294" s="68"/>
      <c r="GL294" s="68"/>
      <c r="GM294" s="68"/>
      <c r="GN294" s="68"/>
      <c r="GO294" s="68"/>
      <c r="GP294" s="68"/>
      <c r="GQ294" s="68"/>
      <c r="GR294" s="68"/>
      <c r="GS294" s="68"/>
      <c r="GT294" s="68"/>
      <c r="GU294" s="68"/>
      <c r="GV294" s="68"/>
      <c r="GW294" s="68"/>
      <c r="GX294" s="68"/>
      <c r="GY294" s="68"/>
      <c r="GZ294" s="68"/>
      <c r="HA294" s="68"/>
      <c r="HB294" s="68"/>
      <c r="HC294" s="68"/>
      <c r="HD294" s="68"/>
      <c r="HE294" s="68"/>
      <c r="HF294" s="68"/>
      <c r="HG294" s="68"/>
      <c r="HH294" s="68"/>
      <c r="HI294" s="68"/>
      <c r="HJ294" s="68"/>
      <c r="HK294" s="68"/>
      <c r="HL294" s="68"/>
      <c r="HM294" s="68"/>
      <c r="HN294" s="68"/>
      <c r="HO294" s="68"/>
      <c r="HP294" s="68"/>
      <c r="HQ294" s="68"/>
      <c r="HR294" s="68"/>
      <c r="HS294" s="68"/>
      <c r="HT294" s="68"/>
      <c r="HU294" s="68"/>
      <c r="HV294" s="68"/>
      <c r="HW294" s="68"/>
      <c r="HX294" s="68"/>
      <c r="HY294" s="68"/>
      <c r="HZ294" s="68"/>
      <c r="IA294" s="68"/>
      <c r="IB294" s="68"/>
      <c r="IC294" s="68"/>
      <c r="ID294" s="68"/>
      <c r="IE294" s="68"/>
      <c r="IF294" s="68"/>
      <c r="IG294" s="68"/>
      <c r="IH294" s="68"/>
      <c r="II294" s="68"/>
      <c r="IJ294" s="68"/>
      <c r="IK294" s="68"/>
      <c r="IL294" s="68"/>
      <c r="IM294" s="68"/>
      <c r="IN294" s="68"/>
      <c r="IO294" s="68"/>
      <c r="IP294" s="68"/>
      <c r="IQ294" s="68"/>
      <c r="IR294" s="68"/>
    </row>
    <row r="295" spans="1:252">
      <c r="A295" s="90">
        <v>285</v>
      </c>
      <c r="B295" s="91" t="str">
        <f>'[4]ИТОГ!'!$AP292</f>
        <v>Белавин Виталий</v>
      </c>
      <c r="C295" s="91">
        <f>'[4]ИТОГ!'!$AQ292</f>
        <v>2010</v>
      </c>
      <c r="D295" s="91" t="str">
        <f>'[4]ИТОГ!'!$AT292</f>
        <v>1ю</v>
      </c>
      <c r="E295" s="91" t="str">
        <f>'[4]ИТОГ!'!$AU292</f>
        <v>м</v>
      </c>
      <c r="F295" s="189">
        <f>'[4]ИТОГ!'!$AX292</f>
        <v>45932</v>
      </c>
      <c r="G295" s="91" t="s">
        <v>255</v>
      </c>
      <c r="H295" s="94" t="s">
        <v>28</v>
      </c>
      <c r="I295" s="91" t="str">
        <f>'[4]ИТОГ!'!$AY292</f>
        <v>ОК!</v>
      </c>
      <c r="J295" s="95"/>
      <c r="K295" s="113"/>
      <c r="L295" s="97"/>
      <c r="M295" s="114"/>
      <c r="N295" s="113"/>
      <c r="O295" s="97"/>
      <c r="P295" s="97"/>
      <c r="Q295" s="97" t="s">
        <v>256</v>
      </c>
      <c r="R295" s="110" t="s">
        <v>13</v>
      </c>
      <c r="S295" s="113"/>
      <c r="T295" s="113"/>
      <c r="U295" s="99"/>
      <c r="V295" s="115"/>
      <c r="W295" s="138"/>
      <c r="X295" s="100" t="s">
        <v>256</v>
      </c>
      <c r="Y295" s="138"/>
      <c r="Z295" s="100"/>
      <c r="AA295" s="100"/>
      <c r="AB295" s="138" t="s">
        <v>256</v>
      </c>
      <c r="AC295" s="138"/>
      <c r="AD295" s="138"/>
      <c r="AE295" s="138"/>
      <c r="AF295" s="138" t="s">
        <v>256</v>
      </c>
      <c r="AG295" s="111" t="s">
        <v>428</v>
      </c>
      <c r="AH295" s="101" t="s">
        <v>396</v>
      </c>
      <c r="AI295" s="102"/>
      <c r="AJ295" s="103" t="s">
        <v>656</v>
      </c>
      <c r="AK295" s="68"/>
      <c r="AL295" s="68"/>
      <c r="AM295" s="68"/>
      <c r="AN295" s="68"/>
      <c r="AO295" s="68"/>
      <c r="AP295" s="68"/>
      <c r="AQ295" s="68"/>
      <c r="AR295" s="68"/>
      <c r="AS295" s="68"/>
      <c r="AT295" s="68"/>
      <c r="AU295" s="68"/>
      <c r="AV295" s="68"/>
      <c r="AW295" s="68"/>
      <c r="AX295" s="68"/>
      <c r="AY295" s="68"/>
      <c r="AZ295" s="68"/>
      <c r="BA295" s="68"/>
      <c r="BB295" s="68"/>
      <c r="BC295" s="68"/>
      <c r="BD295" s="68"/>
      <c r="BE295" s="68"/>
      <c r="BF295" s="68"/>
      <c r="BG295" s="68"/>
      <c r="BH295" s="68"/>
      <c r="BI295" s="68"/>
      <c r="BJ295" s="68"/>
      <c r="BK295" s="68"/>
      <c r="BL295" s="68"/>
      <c r="BM295" s="68"/>
      <c r="BN295" s="68"/>
      <c r="BO295" s="68"/>
      <c r="BP295" s="68"/>
      <c r="BQ295" s="68"/>
      <c r="BR295" s="68"/>
      <c r="BS295" s="68"/>
      <c r="BT295" s="68"/>
      <c r="BU295" s="68"/>
      <c r="BV295" s="68"/>
      <c r="BW295" s="68"/>
      <c r="BX295" s="68"/>
      <c r="BY295" s="68"/>
      <c r="BZ295" s="68"/>
      <c r="CA295" s="68"/>
      <c r="CB295" s="68"/>
      <c r="CC295" s="68"/>
      <c r="CD295" s="68"/>
      <c r="CE295" s="68"/>
      <c r="CF295" s="68"/>
      <c r="CG295" s="68"/>
      <c r="CH295" s="68"/>
      <c r="CI295" s="68"/>
      <c r="CJ295" s="68"/>
      <c r="CK295" s="68"/>
      <c r="CL295" s="68"/>
      <c r="CM295" s="68"/>
      <c r="CN295" s="68"/>
      <c r="CO295" s="68"/>
      <c r="CP295" s="68"/>
      <c r="CQ295" s="68"/>
      <c r="CR295" s="68"/>
      <c r="CS295" s="68"/>
      <c r="CT295" s="68"/>
      <c r="CU295" s="68"/>
      <c r="CV295" s="68"/>
      <c r="CW295" s="68"/>
      <c r="CX295" s="68"/>
      <c r="CY295" s="68"/>
      <c r="CZ295" s="68"/>
      <c r="DA295" s="68"/>
      <c r="DB295" s="68"/>
      <c r="DC295" s="68"/>
      <c r="DD295" s="68"/>
      <c r="DE295" s="68"/>
      <c r="DF295" s="68"/>
      <c r="DG295" s="68"/>
      <c r="DH295" s="68"/>
      <c r="DI295" s="68"/>
      <c r="DJ295" s="68"/>
      <c r="DK295" s="68"/>
      <c r="DL295" s="68"/>
      <c r="DM295" s="68"/>
      <c r="DN295" s="68"/>
      <c r="DO295" s="68"/>
      <c r="DP295" s="68"/>
      <c r="DQ295" s="68"/>
      <c r="DR295" s="68"/>
      <c r="DS295" s="68"/>
      <c r="DT295" s="68"/>
      <c r="DU295" s="68"/>
      <c r="DV295" s="68"/>
      <c r="DW295" s="68"/>
      <c r="DX295" s="68"/>
      <c r="DY295" s="68"/>
      <c r="DZ295" s="68"/>
      <c r="EA295" s="68"/>
      <c r="EB295" s="68"/>
      <c r="EC295" s="68"/>
      <c r="ED295" s="68"/>
      <c r="EE295" s="68"/>
      <c r="EF295" s="68"/>
      <c r="EG295" s="68"/>
      <c r="EH295" s="68"/>
      <c r="EI295" s="68"/>
      <c r="EJ295" s="68"/>
      <c r="EK295" s="68"/>
      <c r="EL295" s="68"/>
      <c r="EM295" s="68"/>
      <c r="EN295" s="68"/>
      <c r="EO295" s="68"/>
      <c r="EP295" s="68"/>
      <c r="EQ295" s="68"/>
      <c r="ER295" s="68"/>
      <c r="ES295" s="68"/>
      <c r="ET295" s="68"/>
      <c r="EU295" s="68"/>
      <c r="EV295" s="68"/>
      <c r="EW295" s="68"/>
      <c r="EX295" s="68"/>
      <c r="EY295" s="68"/>
      <c r="EZ295" s="68"/>
      <c r="FA295" s="68"/>
      <c r="FB295" s="68"/>
      <c r="FC295" s="68"/>
      <c r="FD295" s="68"/>
      <c r="FE295" s="68"/>
      <c r="FF295" s="68"/>
      <c r="FG295" s="68"/>
      <c r="FH295" s="68"/>
      <c r="FI295" s="68"/>
      <c r="FJ295" s="68"/>
      <c r="FK295" s="68"/>
      <c r="FL295" s="68"/>
      <c r="FM295" s="68"/>
      <c r="FN295" s="68"/>
      <c r="FO295" s="68"/>
      <c r="FP295" s="68"/>
      <c r="FQ295" s="68"/>
      <c r="FR295" s="68"/>
      <c r="FS295" s="68"/>
      <c r="FT295" s="68"/>
      <c r="FU295" s="68"/>
      <c r="FV295" s="68"/>
      <c r="FW295" s="68"/>
      <c r="FX295" s="68"/>
      <c r="FY295" s="68"/>
      <c r="FZ295" s="68"/>
      <c r="GA295" s="68"/>
      <c r="GB295" s="68"/>
      <c r="GC295" s="68"/>
      <c r="GD295" s="68"/>
      <c r="GE295" s="68"/>
      <c r="GF295" s="68"/>
      <c r="GG295" s="68"/>
      <c r="GH295" s="68"/>
      <c r="GI295" s="68"/>
      <c r="GJ295" s="68"/>
      <c r="GK295" s="68"/>
      <c r="GL295" s="68"/>
      <c r="GM295" s="68"/>
      <c r="GN295" s="68"/>
      <c r="GO295" s="68"/>
      <c r="GP295" s="68"/>
      <c r="GQ295" s="68"/>
      <c r="GR295" s="68"/>
      <c r="GS295" s="68"/>
      <c r="GT295" s="68"/>
      <c r="GU295" s="68"/>
      <c r="GV295" s="68"/>
      <c r="GW295" s="68"/>
      <c r="GX295" s="68"/>
      <c r="GY295" s="68"/>
      <c r="GZ295" s="68"/>
      <c r="HA295" s="68"/>
      <c r="HB295" s="68"/>
      <c r="HC295" s="68"/>
      <c r="HD295" s="68"/>
      <c r="HE295" s="68"/>
      <c r="HF295" s="68"/>
      <c r="HG295" s="68"/>
      <c r="HH295" s="68"/>
      <c r="HI295" s="68"/>
      <c r="HJ295" s="68"/>
      <c r="HK295" s="68"/>
      <c r="HL295" s="68"/>
      <c r="HM295" s="68"/>
      <c r="HN295" s="68"/>
      <c r="HO295" s="68"/>
      <c r="HP295" s="68"/>
      <c r="HQ295" s="68"/>
      <c r="HR295" s="68"/>
      <c r="HS295" s="68"/>
      <c r="HT295" s="68"/>
      <c r="HU295" s="68"/>
      <c r="HV295" s="68"/>
      <c r="HW295" s="68"/>
      <c r="HX295" s="68"/>
      <c r="HY295" s="68"/>
      <c r="HZ295" s="68"/>
      <c r="IA295" s="68"/>
      <c r="IB295" s="68"/>
      <c r="IC295" s="68"/>
      <c r="ID295" s="68"/>
      <c r="IE295" s="68"/>
      <c r="IF295" s="68"/>
      <c r="IG295" s="68"/>
      <c r="IH295" s="68"/>
      <c r="II295" s="68"/>
      <c r="IJ295" s="68"/>
      <c r="IK295" s="68"/>
      <c r="IL295" s="68"/>
      <c r="IM295" s="68"/>
      <c r="IN295" s="68"/>
      <c r="IO295" s="68"/>
      <c r="IP295" s="68"/>
      <c r="IQ295" s="68"/>
      <c r="IR295" s="68"/>
    </row>
    <row r="296" spans="1:252">
      <c r="A296" s="90">
        <v>286</v>
      </c>
      <c r="B296" s="91" t="str">
        <f>'[4]ИТОГ!'!$AP293</f>
        <v>Белан Елизавета</v>
      </c>
      <c r="C296" s="91">
        <f>'[4]ИТОГ!'!$AQ293</f>
        <v>2002</v>
      </c>
      <c r="D296" s="91" t="str">
        <f>'[4]ИТОГ!'!$AT293</f>
        <v>КМС</v>
      </c>
      <c r="E296" s="91" t="str">
        <f>'[4]ИТОГ!'!$AU293</f>
        <v>ж</v>
      </c>
      <c r="F296" s="189">
        <f>'[4]ИТОГ!'!$AX293</f>
        <v>45729</v>
      </c>
      <c r="G296" s="91" t="s">
        <v>255</v>
      </c>
      <c r="H296" s="94" t="s">
        <v>28</v>
      </c>
      <c r="I296" s="91" t="str">
        <f>'[4]ИТОГ!'!$AY293</f>
        <v>ОК!</v>
      </c>
      <c r="J296" s="95"/>
      <c r="K296" s="97"/>
      <c r="L296" s="97"/>
      <c r="M296" s="98"/>
      <c r="N296" s="97"/>
      <c r="O296" s="97"/>
      <c r="P296" s="97"/>
      <c r="Q296" s="97" t="s">
        <v>256</v>
      </c>
      <c r="R296" s="100" t="s">
        <v>11</v>
      </c>
      <c r="S296" s="97"/>
      <c r="T296" s="99"/>
      <c r="U296" s="99"/>
      <c r="V296" s="97"/>
      <c r="W296" s="100"/>
      <c r="X296" s="100" t="s">
        <v>256</v>
      </c>
      <c r="Y296" s="100"/>
      <c r="Z296" s="100"/>
      <c r="AA296" s="100" t="s">
        <v>256</v>
      </c>
      <c r="AB296" s="100" t="s">
        <v>9</v>
      </c>
      <c r="AC296" s="100"/>
      <c r="AD296" s="100"/>
      <c r="AE296" s="100"/>
      <c r="AF296" s="100"/>
      <c r="AG296" s="111" t="s">
        <v>394</v>
      </c>
      <c r="AH296" s="94" t="s">
        <v>657</v>
      </c>
      <c r="AI296" s="102"/>
      <c r="AJ296" s="103" t="s">
        <v>658</v>
      </c>
      <c r="AK296" s="68"/>
      <c r="AL296" s="69"/>
      <c r="AM296" s="69"/>
      <c r="AN296" s="69"/>
      <c r="AO296" s="69"/>
      <c r="AP296" s="69"/>
      <c r="AQ296" s="69"/>
      <c r="AR296" s="69"/>
      <c r="AS296" s="69"/>
      <c r="AT296" s="69"/>
      <c r="AU296" s="69"/>
      <c r="AV296" s="69"/>
      <c r="AW296" s="69"/>
      <c r="AX296" s="69"/>
      <c r="AY296" s="69"/>
      <c r="AZ296" s="69"/>
      <c r="BA296" s="69"/>
      <c r="BB296" s="69"/>
      <c r="BC296" s="69"/>
      <c r="BD296" s="69"/>
      <c r="BE296" s="69"/>
      <c r="BF296" s="69"/>
      <c r="BG296" s="69"/>
      <c r="BH296" s="69"/>
      <c r="BI296" s="69"/>
      <c r="BJ296" s="69"/>
      <c r="BK296" s="69"/>
      <c r="BL296" s="69"/>
      <c r="BM296" s="69"/>
      <c r="BN296" s="69"/>
      <c r="BO296" s="69"/>
      <c r="BP296" s="69"/>
      <c r="BQ296" s="69"/>
      <c r="BR296" s="69"/>
      <c r="BS296" s="69"/>
      <c r="BT296" s="69"/>
      <c r="BU296" s="69"/>
      <c r="BV296" s="69"/>
      <c r="BW296" s="69"/>
      <c r="BX296" s="69"/>
      <c r="BY296" s="69"/>
      <c r="BZ296" s="69"/>
      <c r="CA296" s="69"/>
      <c r="CB296" s="69"/>
      <c r="CC296" s="69"/>
      <c r="CD296" s="69"/>
      <c r="CE296" s="69"/>
      <c r="CF296" s="69"/>
      <c r="CG296" s="69"/>
      <c r="CH296" s="69"/>
      <c r="CI296" s="69"/>
      <c r="CJ296" s="69"/>
      <c r="CK296" s="69"/>
      <c r="CL296" s="69"/>
      <c r="CM296" s="69"/>
      <c r="CN296" s="69"/>
      <c r="CO296" s="69"/>
      <c r="CP296" s="69"/>
      <c r="CQ296" s="69"/>
      <c r="CR296" s="69"/>
      <c r="CS296" s="69"/>
      <c r="CT296" s="69"/>
      <c r="CU296" s="69"/>
      <c r="CV296" s="69"/>
      <c r="CW296" s="69"/>
      <c r="CX296" s="69"/>
      <c r="CY296" s="69"/>
      <c r="CZ296" s="69"/>
      <c r="DA296" s="69"/>
      <c r="DB296" s="69"/>
      <c r="DC296" s="69"/>
      <c r="DD296" s="69"/>
      <c r="DE296" s="69"/>
      <c r="DF296" s="69"/>
      <c r="DG296" s="69"/>
      <c r="DH296" s="69"/>
      <c r="DI296" s="69"/>
      <c r="DJ296" s="69"/>
      <c r="DK296" s="69"/>
      <c r="DL296" s="69"/>
      <c r="DM296" s="69"/>
      <c r="DN296" s="69"/>
      <c r="DO296" s="69"/>
      <c r="DP296" s="69"/>
      <c r="DQ296" s="69"/>
      <c r="DR296" s="69"/>
      <c r="DS296" s="69"/>
      <c r="DT296" s="69"/>
      <c r="DU296" s="69"/>
      <c r="DV296" s="69"/>
      <c r="DW296" s="69"/>
      <c r="DX296" s="69"/>
      <c r="DY296" s="69"/>
      <c r="DZ296" s="69"/>
      <c r="EA296" s="69"/>
      <c r="EB296" s="69"/>
      <c r="EC296" s="69"/>
      <c r="ED296" s="69"/>
      <c r="EE296" s="69"/>
      <c r="EF296" s="69"/>
      <c r="EG296" s="69"/>
      <c r="EH296" s="69"/>
      <c r="EI296" s="69"/>
      <c r="EJ296" s="69"/>
      <c r="EK296" s="69"/>
      <c r="EL296" s="69"/>
      <c r="EM296" s="69"/>
      <c r="EN296" s="69"/>
      <c r="EO296" s="69"/>
      <c r="EP296" s="69"/>
      <c r="EQ296" s="69"/>
      <c r="ER296" s="69"/>
      <c r="ES296" s="69"/>
      <c r="ET296" s="69"/>
      <c r="EU296" s="69"/>
      <c r="EV296" s="69"/>
      <c r="EW296" s="69"/>
      <c r="EX296" s="69"/>
      <c r="EY296" s="69"/>
      <c r="EZ296" s="69"/>
      <c r="FA296" s="69"/>
      <c r="FB296" s="69"/>
      <c r="FC296" s="69"/>
      <c r="FD296" s="69"/>
      <c r="FE296" s="69"/>
      <c r="FF296" s="69"/>
      <c r="FG296" s="69"/>
      <c r="FH296" s="69"/>
      <c r="FI296" s="69"/>
      <c r="FJ296" s="69"/>
      <c r="FK296" s="69"/>
      <c r="FL296" s="69"/>
      <c r="FM296" s="69"/>
      <c r="FN296" s="69"/>
      <c r="FO296" s="69"/>
      <c r="FP296" s="69"/>
      <c r="FQ296" s="69"/>
      <c r="FR296" s="69"/>
      <c r="FS296" s="69"/>
      <c r="FT296" s="69"/>
      <c r="FU296" s="69"/>
      <c r="FV296" s="69"/>
      <c r="FW296" s="69"/>
      <c r="FX296" s="69"/>
      <c r="FY296" s="69"/>
      <c r="FZ296" s="69"/>
      <c r="GA296" s="69"/>
      <c r="GB296" s="69"/>
      <c r="GC296" s="69"/>
      <c r="GD296" s="69"/>
      <c r="GE296" s="69"/>
      <c r="GF296" s="69"/>
      <c r="GG296" s="69"/>
      <c r="GH296" s="69"/>
      <c r="GI296" s="69"/>
      <c r="GJ296" s="69"/>
      <c r="GK296" s="69"/>
      <c r="GL296" s="69"/>
      <c r="GM296" s="69"/>
      <c r="GN296" s="69"/>
      <c r="GO296" s="69"/>
      <c r="GP296" s="69"/>
      <c r="GQ296" s="69"/>
      <c r="GR296" s="69"/>
      <c r="GS296" s="69"/>
      <c r="GT296" s="69"/>
      <c r="GU296" s="69"/>
      <c r="GV296" s="69"/>
      <c r="GW296" s="69"/>
      <c r="GX296" s="69"/>
      <c r="GY296" s="69"/>
      <c r="GZ296" s="69"/>
      <c r="HA296" s="69"/>
      <c r="HB296" s="69"/>
      <c r="HC296" s="69"/>
      <c r="HD296" s="69"/>
      <c r="HE296" s="69"/>
      <c r="HF296" s="69"/>
      <c r="HG296" s="69"/>
      <c r="HH296" s="69"/>
      <c r="HI296" s="69"/>
      <c r="HJ296" s="69"/>
      <c r="HK296" s="69"/>
      <c r="HL296" s="69"/>
      <c r="HM296" s="69"/>
      <c r="HN296" s="69"/>
      <c r="HO296" s="69"/>
      <c r="HP296" s="69"/>
      <c r="HQ296" s="69"/>
      <c r="HR296" s="69"/>
      <c r="HS296" s="69"/>
      <c r="HT296" s="69"/>
      <c r="HU296" s="69"/>
      <c r="HV296" s="69"/>
      <c r="HW296" s="69"/>
      <c r="HX296" s="69"/>
      <c r="HY296" s="69"/>
      <c r="HZ296" s="69"/>
      <c r="IA296" s="69"/>
      <c r="IB296" s="69"/>
      <c r="IC296" s="69"/>
      <c r="ID296" s="69"/>
      <c r="IE296" s="69"/>
      <c r="IF296" s="69"/>
      <c r="IG296" s="69"/>
      <c r="IH296" s="69"/>
      <c r="II296" s="69"/>
      <c r="IJ296" s="69"/>
      <c r="IK296" s="69"/>
      <c r="IL296" s="69"/>
      <c r="IM296" s="69"/>
      <c r="IN296" s="69"/>
      <c r="IO296" s="69"/>
      <c r="IP296" s="69"/>
      <c r="IQ296" s="69"/>
      <c r="IR296" s="69"/>
    </row>
    <row r="297" spans="1:252">
      <c r="A297" s="90">
        <v>287</v>
      </c>
      <c r="B297" s="91" t="str">
        <f>'[4]ИТОГ!'!$AP294</f>
        <v>Белан Михаил</v>
      </c>
      <c r="C297" s="91">
        <f>'[4]ИТОГ!'!$AQ294</f>
        <v>1997</v>
      </c>
      <c r="D297" s="91" t="str">
        <f>'[4]ИТОГ!'!$AT294</f>
        <v>б/р</v>
      </c>
      <c r="E297" s="91" t="str">
        <f>'[4]ИТОГ!'!$AU294</f>
        <v>м</v>
      </c>
      <c r="F297" s="189">
        <f>'[4]ИТОГ!'!$AX294</f>
        <v>0</v>
      </c>
      <c r="G297" s="91" t="s">
        <v>255</v>
      </c>
      <c r="H297" s="94" t="s">
        <v>28</v>
      </c>
      <c r="I297" s="91" t="str">
        <f>'[4]ИТОГ!'!$AY294</f>
        <v>ОК!</v>
      </c>
      <c r="J297" s="95"/>
      <c r="K297" s="97"/>
      <c r="L297" s="97"/>
      <c r="M297" s="98"/>
      <c r="N297" s="97"/>
      <c r="O297" s="97"/>
      <c r="P297" s="97"/>
      <c r="Q297" s="97"/>
      <c r="R297" s="97"/>
      <c r="S297" s="97"/>
      <c r="T297" s="99"/>
      <c r="U297" s="99" t="s">
        <v>256</v>
      </c>
      <c r="V297" s="97"/>
      <c r="W297" s="100"/>
      <c r="X297" s="100"/>
      <c r="Y297" s="100"/>
      <c r="Z297" s="100"/>
      <c r="AA297" s="100"/>
      <c r="AB297" s="100"/>
      <c r="AC297" s="100"/>
      <c r="AD297" s="100"/>
      <c r="AE297" s="100"/>
      <c r="AF297" s="100"/>
      <c r="AG297" s="111"/>
      <c r="AH297" s="94"/>
      <c r="AI297" s="100"/>
      <c r="AJ297" s="103" t="s">
        <v>659</v>
      </c>
      <c r="AK297" s="68"/>
      <c r="AL297" s="68"/>
      <c r="AM297" s="68"/>
    </row>
    <row r="298" spans="1:252">
      <c r="A298" s="90">
        <v>288</v>
      </c>
      <c r="B298" s="91" t="str">
        <f>'[4]ИТОГ!'!$AP295</f>
        <v xml:space="preserve">Беленкова Евгения </v>
      </c>
      <c r="C298" s="91">
        <f>'[4]ИТОГ!'!$AQ295</f>
        <v>0</v>
      </c>
      <c r="D298" s="91" t="str">
        <f>'[4]ИТОГ!'!$AT295</f>
        <v>б/р</v>
      </c>
      <c r="E298" s="91" t="str">
        <f>'[4]ИТОГ!'!$AU295</f>
        <v>ж</v>
      </c>
      <c r="F298" s="189">
        <f>'[4]ИТОГ!'!$AX295</f>
        <v>44708</v>
      </c>
      <c r="G298" s="91" t="s">
        <v>255</v>
      </c>
      <c r="H298" s="94" t="s">
        <v>28</v>
      </c>
      <c r="I298" s="91" t="str">
        <f>'[4]ИТОГ!'!$AY295</f>
        <v>НАДО!!!</v>
      </c>
      <c r="J298" s="95"/>
      <c r="K298" s="96"/>
      <c r="L298" s="97"/>
      <c r="M298" s="98"/>
      <c r="N298" s="96"/>
      <c r="O298" s="97"/>
      <c r="P298" s="97"/>
      <c r="Q298" s="97" t="s">
        <v>15</v>
      </c>
      <c r="R298" s="97" t="s">
        <v>256</v>
      </c>
      <c r="S298" s="97"/>
      <c r="T298" s="99"/>
      <c r="U298" s="99" t="s">
        <v>13</v>
      </c>
      <c r="V298" s="104"/>
      <c r="W298" s="108" t="s">
        <v>256</v>
      </c>
      <c r="X298" s="108"/>
      <c r="Y298" s="108"/>
      <c r="Z298" s="100" t="s">
        <v>15</v>
      </c>
      <c r="AA298" s="100"/>
      <c r="AB298" s="108"/>
      <c r="AC298" s="108"/>
      <c r="AD298" s="108"/>
      <c r="AE298" s="108"/>
      <c r="AF298" s="108"/>
      <c r="AG298" s="94"/>
      <c r="AH298" s="101"/>
      <c r="AI298" s="102"/>
      <c r="AJ298" s="103" t="s">
        <v>660</v>
      </c>
      <c r="AK298" s="68"/>
      <c r="AL298" s="68"/>
      <c r="AM298" s="68"/>
      <c r="AN298" s="69"/>
      <c r="AO298" s="69"/>
      <c r="AP298" s="69"/>
      <c r="AQ298" s="69"/>
      <c r="AR298" s="69"/>
      <c r="AS298" s="69"/>
      <c r="AT298" s="69"/>
      <c r="AU298" s="69"/>
      <c r="AV298" s="69"/>
      <c r="AW298" s="69"/>
      <c r="AX298" s="69"/>
      <c r="AY298" s="69"/>
      <c r="AZ298" s="69"/>
      <c r="BA298" s="69"/>
      <c r="BB298" s="69"/>
      <c r="BC298" s="69"/>
      <c r="BD298" s="69"/>
      <c r="BE298" s="69"/>
      <c r="BF298" s="69"/>
      <c r="BG298" s="69"/>
      <c r="BH298" s="69"/>
      <c r="BI298" s="69"/>
      <c r="BJ298" s="69"/>
      <c r="BK298" s="69"/>
      <c r="BL298" s="69"/>
      <c r="BM298" s="69"/>
      <c r="BN298" s="69"/>
      <c r="BO298" s="69"/>
      <c r="BP298" s="69"/>
      <c r="BQ298" s="69"/>
      <c r="BR298" s="69"/>
      <c r="BS298" s="69"/>
      <c r="BT298" s="69"/>
      <c r="BU298" s="69"/>
      <c r="BV298" s="69"/>
      <c r="BW298" s="69"/>
      <c r="BX298" s="69"/>
      <c r="BY298" s="69"/>
      <c r="BZ298" s="69"/>
      <c r="CA298" s="69"/>
      <c r="CB298" s="69"/>
      <c r="CC298" s="69"/>
      <c r="CD298" s="69"/>
      <c r="CE298" s="69"/>
      <c r="CF298" s="69"/>
      <c r="CG298" s="69"/>
      <c r="CH298" s="69"/>
      <c r="CI298" s="69"/>
      <c r="CJ298" s="69"/>
      <c r="CK298" s="69"/>
      <c r="CL298" s="69"/>
      <c r="CM298" s="69"/>
      <c r="CN298" s="69"/>
      <c r="CO298" s="69"/>
      <c r="CP298" s="69"/>
      <c r="CQ298" s="69"/>
      <c r="CR298" s="69"/>
      <c r="CS298" s="69"/>
      <c r="CT298" s="69"/>
      <c r="CU298" s="69"/>
      <c r="CV298" s="69"/>
      <c r="CW298" s="69"/>
      <c r="CX298" s="69"/>
      <c r="CY298" s="69"/>
      <c r="CZ298" s="69"/>
      <c r="DA298" s="69"/>
      <c r="DB298" s="69"/>
      <c r="DC298" s="69"/>
      <c r="DD298" s="69"/>
      <c r="DE298" s="69"/>
      <c r="DF298" s="69"/>
      <c r="DG298" s="69"/>
      <c r="DH298" s="69"/>
      <c r="DI298" s="69"/>
      <c r="DJ298" s="69"/>
      <c r="DK298" s="69"/>
      <c r="DL298" s="69"/>
      <c r="DM298" s="69"/>
      <c r="DN298" s="69"/>
      <c r="DO298" s="69"/>
      <c r="DP298" s="69"/>
      <c r="DQ298" s="69"/>
      <c r="DR298" s="69"/>
      <c r="DS298" s="69"/>
      <c r="DT298" s="69"/>
      <c r="DU298" s="69"/>
      <c r="DV298" s="69"/>
      <c r="DW298" s="69"/>
      <c r="DX298" s="69"/>
      <c r="DY298" s="69"/>
      <c r="DZ298" s="69"/>
      <c r="EA298" s="69"/>
      <c r="EB298" s="69"/>
      <c r="EC298" s="69"/>
      <c r="ED298" s="69"/>
      <c r="EE298" s="69"/>
      <c r="EF298" s="69"/>
      <c r="EG298" s="69"/>
      <c r="EH298" s="69"/>
      <c r="EI298" s="69"/>
      <c r="EJ298" s="69"/>
      <c r="EK298" s="69"/>
      <c r="EL298" s="69"/>
      <c r="EM298" s="69"/>
      <c r="EN298" s="69"/>
      <c r="EO298" s="69"/>
      <c r="EP298" s="69"/>
      <c r="EQ298" s="69"/>
      <c r="ER298" s="69"/>
      <c r="ES298" s="69"/>
      <c r="ET298" s="69"/>
      <c r="EU298" s="69"/>
      <c r="EV298" s="69"/>
      <c r="EW298" s="69"/>
      <c r="EX298" s="69"/>
      <c r="EY298" s="69"/>
      <c r="EZ298" s="69"/>
      <c r="FA298" s="69"/>
      <c r="FB298" s="69"/>
      <c r="FC298" s="69"/>
      <c r="FD298" s="69"/>
      <c r="FE298" s="69"/>
      <c r="FF298" s="69"/>
      <c r="FG298" s="69"/>
      <c r="FH298" s="69"/>
      <c r="FI298" s="69"/>
      <c r="FJ298" s="69"/>
      <c r="FK298" s="69"/>
      <c r="FL298" s="69"/>
      <c r="FM298" s="69"/>
      <c r="FN298" s="69"/>
      <c r="FO298" s="69"/>
      <c r="FP298" s="69"/>
      <c r="FQ298" s="69"/>
      <c r="FR298" s="69"/>
      <c r="FS298" s="69"/>
      <c r="FT298" s="69"/>
      <c r="FU298" s="69"/>
      <c r="FV298" s="69"/>
      <c r="FW298" s="69"/>
      <c r="FX298" s="69"/>
      <c r="FY298" s="69"/>
      <c r="FZ298" s="69"/>
      <c r="GA298" s="69"/>
      <c r="GB298" s="69"/>
      <c r="GC298" s="69"/>
      <c r="GD298" s="69"/>
      <c r="GE298" s="69"/>
      <c r="GF298" s="69"/>
      <c r="GG298" s="69"/>
      <c r="GH298" s="69"/>
      <c r="GI298" s="69"/>
      <c r="GJ298" s="69"/>
      <c r="GK298" s="69"/>
      <c r="GL298" s="69"/>
      <c r="GM298" s="69"/>
      <c r="GN298" s="69"/>
      <c r="GO298" s="69"/>
      <c r="GP298" s="69"/>
      <c r="GQ298" s="69"/>
      <c r="GR298" s="69"/>
      <c r="GS298" s="69"/>
      <c r="GT298" s="69"/>
      <c r="GU298" s="69"/>
      <c r="GV298" s="69"/>
      <c r="GW298" s="69"/>
      <c r="GX298" s="69"/>
      <c r="GY298" s="69"/>
      <c r="GZ298" s="69"/>
      <c r="HA298" s="69"/>
      <c r="HB298" s="69"/>
      <c r="HC298" s="69"/>
      <c r="HD298" s="69"/>
      <c r="HE298" s="69"/>
      <c r="HF298" s="69"/>
      <c r="HG298" s="69"/>
      <c r="HH298" s="69"/>
      <c r="HI298" s="69"/>
      <c r="HJ298" s="69"/>
      <c r="HK298" s="69"/>
      <c r="HL298" s="69"/>
      <c r="HM298" s="69"/>
      <c r="HN298" s="69"/>
      <c r="HO298" s="69"/>
      <c r="HP298" s="69"/>
      <c r="HQ298" s="69"/>
      <c r="HR298" s="69"/>
      <c r="HS298" s="69"/>
      <c r="HT298" s="69"/>
      <c r="HU298" s="69"/>
      <c r="HV298" s="69"/>
      <c r="HW298" s="69"/>
      <c r="HX298" s="69"/>
      <c r="HY298" s="69"/>
      <c r="HZ298" s="69"/>
      <c r="IA298" s="69"/>
      <c r="IB298" s="69"/>
      <c r="IC298" s="69"/>
      <c r="ID298" s="69"/>
      <c r="IE298" s="69"/>
      <c r="IF298" s="69"/>
      <c r="IG298" s="69"/>
      <c r="IH298" s="69"/>
      <c r="II298" s="69"/>
      <c r="IJ298" s="69"/>
      <c r="IK298" s="69"/>
      <c r="IL298" s="69"/>
      <c r="IM298" s="69"/>
      <c r="IN298" s="69"/>
      <c r="IO298" s="69"/>
      <c r="IP298" s="69"/>
      <c r="IQ298" s="69"/>
      <c r="IR298" s="69"/>
    </row>
    <row r="299" spans="1:252">
      <c r="A299" s="90">
        <v>289</v>
      </c>
      <c r="B299" s="91" t="str">
        <f>'[4]ИТОГ!'!$AP296</f>
        <v>Белик Илья</v>
      </c>
      <c r="C299" s="91">
        <f>'[4]ИТОГ!'!$AQ296</f>
        <v>1994</v>
      </c>
      <c r="D299" s="91" t="str">
        <f>'[4]ИТОГ!'!$AT296</f>
        <v>б/р</v>
      </c>
      <c r="E299" s="91" t="str">
        <f>'[4]ИТОГ!'!$AU296</f>
        <v>м</v>
      </c>
      <c r="F299" s="189">
        <f>'[4]ИТОГ!'!$AX296</f>
        <v>43227</v>
      </c>
      <c r="G299" s="91" t="s">
        <v>255</v>
      </c>
      <c r="H299" s="94" t="s">
        <v>28</v>
      </c>
      <c r="I299" s="91" t="str">
        <f>'[4]ИТОГ!'!$AY296</f>
        <v>ОК!</v>
      </c>
      <c r="J299" s="95"/>
      <c r="K299" s="96"/>
      <c r="L299" s="97"/>
      <c r="M299" s="98"/>
      <c r="N299" s="96"/>
      <c r="O299" s="97"/>
      <c r="P299" s="97"/>
      <c r="Q299" s="97"/>
      <c r="R299" s="97" t="s">
        <v>256</v>
      </c>
      <c r="S299" s="97"/>
      <c r="T299" s="99"/>
      <c r="U299" s="99"/>
      <c r="V299" s="104"/>
      <c r="W299" s="108"/>
      <c r="X299" s="108"/>
      <c r="Y299" s="108"/>
      <c r="Z299" s="100"/>
      <c r="AA299" s="100"/>
      <c r="AB299" s="108"/>
      <c r="AC299" s="108"/>
      <c r="AD299" s="108"/>
      <c r="AE299" s="108"/>
      <c r="AF299" s="108"/>
      <c r="AG299" s="94"/>
      <c r="AH299" s="101"/>
      <c r="AI299" s="100"/>
      <c r="AJ299" s="103" t="s">
        <v>661</v>
      </c>
      <c r="AK299" s="68"/>
      <c r="AL299" s="69"/>
      <c r="AM299" s="69"/>
      <c r="AN299" s="69"/>
      <c r="AO299" s="69"/>
      <c r="AP299" s="69"/>
      <c r="AQ299" s="69"/>
      <c r="AR299" s="69"/>
      <c r="AS299" s="69"/>
      <c r="AT299" s="69"/>
      <c r="AU299" s="69"/>
      <c r="AV299" s="69"/>
      <c r="AW299" s="69"/>
      <c r="AX299" s="69"/>
      <c r="AY299" s="69"/>
      <c r="AZ299" s="69"/>
      <c r="BA299" s="69"/>
      <c r="BB299" s="69"/>
      <c r="BC299" s="69"/>
      <c r="BD299" s="69"/>
      <c r="BE299" s="69"/>
      <c r="BF299" s="69"/>
      <c r="BG299" s="69"/>
      <c r="BH299" s="69"/>
      <c r="BI299" s="69"/>
      <c r="BJ299" s="69"/>
      <c r="BK299" s="69"/>
      <c r="BL299" s="69"/>
      <c r="BM299" s="69"/>
      <c r="BN299" s="69"/>
      <c r="BO299" s="69"/>
      <c r="BP299" s="69"/>
      <c r="BQ299" s="69"/>
      <c r="BR299" s="69"/>
      <c r="BS299" s="69"/>
      <c r="BT299" s="69"/>
      <c r="BU299" s="69"/>
      <c r="BV299" s="69"/>
      <c r="BW299" s="69"/>
      <c r="BX299" s="69"/>
      <c r="BY299" s="69"/>
      <c r="BZ299" s="69"/>
      <c r="CA299" s="69"/>
      <c r="CB299" s="69"/>
      <c r="CC299" s="69"/>
      <c r="CD299" s="69"/>
      <c r="CE299" s="69"/>
      <c r="CF299" s="69"/>
      <c r="CG299" s="69"/>
      <c r="CH299" s="69"/>
      <c r="CI299" s="69"/>
      <c r="CJ299" s="69"/>
      <c r="CK299" s="69"/>
      <c r="CL299" s="69"/>
      <c r="CM299" s="69"/>
      <c r="CN299" s="69"/>
      <c r="CO299" s="69"/>
      <c r="CP299" s="69"/>
      <c r="CQ299" s="69"/>
      <c r="CR299" s="69"/>
      <c r="CS299" s="69"/>
      <c r="CT299" s="69"/>
      <c r="CU299" s="69"/>
      <c r="CV299" s="69"/>
      <c r="CW299" s="69"/>
      <c r="CX299" s="69"/>
      <c r="CY299" s="69"/>
      <c r="CZ299" s="69"/>
      <c r="DA299" s="69"/>
      <c r="DB299" s="69"/>
      <c r="DC299" s="69"/>
      <c r="DD299" s="69"/>
      <c r="DE299" s="69"/>
      <c r="DF299" s="69"/>
      <c r="DG299" s="69"/>
      <c r="DH299" s="69"/>
      <c r="DI299" s="69"/>
      <c r="DJ299" s="69"/>
      <c r="DK299" s="69"/>
      <c r="DL299" s="69"/>
      <c r="DM299" s="69"/>
      <c r="DN299" s="69"/>
      <c r="DO299" s="69"/>
      <c r="DP299" s="69"/>
      <c r="DQ299" s="69"/>
      <c r="DR299" s="69"/>
      <c r="DS299" s="69"/>
      <c r="DT299" s="69"/>
      <c r="DU299" s="69"/>
      <c r="DV299" s="69"/>
      <c r="DW299" s="69"/>
      <c r="DX299" s="69"/>
      <c r="DY299" s="69"/>
      <c r="DZ299" s="69"/>
      <c r="EA299" s="69"/>
      <c r="EB299" s="69"/>
      <c r="EC299" s="69"/>
      <c r="ED299" s="69"/>
      <c r="EE299" s="69"/>
      <c r="EF299" s="69"/>
      <c r="EG299" s="69"/>
      <c r="EH299" s="69"/>
      <c r="EI299" s="69"/>
      <c r="EJ299" s="69"/>
      <c r="EK299" s="69"/>
      <c r="EL299" s="69"/>
      <c r="EM299" s="69"/>
      <c r="EN299" s="69"/>
      <c r="EO299" s="69"/>
      <c r="EP299" s="69"/>
      <c r="EQ299" s="69"/>
      <c r="ER299" s="69"/>
      <c r="ES299" s="69"/>
      <c r="ET299" s="69"/>
      <c r="EU299" s="69"/>
      <c r="EV299" s="69"/>
      <c r="EW299" s="69"/>
      <c r="EX299" s="69"/>
      <c r="EY299" s="69"/>
      <c r="EZ299" s="69"/>
      <c r="FA299" s="69"/>
      <c r="FB299" s="69"/>
      <c r="FC299" s="69"/>
      <c r="FD299" s="69"/>
      <c r="FE299" s="69"/>
      <c r="FF299" s="69"/>
      <c r="FG299" s="69"/>
      <c r="FH299" s="69"/>
      <c r="FI299" s="69"/>
      <c r="FJ299" s="69"/>
      <c r="FK299" s="69"/>
      <c r="FL299" s="69"/>
      <c r="FM299" s="69"/>
      <c r="FN299" s="69"/>
      <c r="FO299" s="69"/>
      <c r="FP299" s="69"/>
      <c r="FQ299" s="69"/>
      <c r="FR299" s="69"/>
      <c r="FS299" s="69"/>
      <c r="FT299" s="69"/>
      <c r="FU299" s="69"/>
      <c r="FV299" s="69"/>
      <c r="FW299" s="69"/>
      <c r="FX299" s="69"/>
      <c r="FY299" s="69"/>
      <c r="FZ299" s="69"/>
      <c r="GA299" s="69"/>
      <c r="GB299" s="69"/>
      <c r="GC299" s="69"/>
      <c r="GD299" s="69"/>
      <c r="GE299" s="69"/>
      <c r="GF299" s="69"/>
      <c r="GG299" s="69"/>
      <c r="GH299" s="69"/>
      <c r="GI299" s="69"/>
      <c r="GJ299" s="69"/>
      <c r="GK299" s="69"/>
      <c r="GL299" s="69"/>
      <c r="GM299" s="69"/>
      <c r="GN299" s="69"/>
      <c r="GO299" s="69"/>
      <c r="GP299" s="69"/>
      <c r="GQ299" s="69"/>
      <c r="GR299" s="69"/>
      <c r="GS299" s="69"/>
      <c r="GT299" s="69"/>
      <c r="GU299" s="69"/>
      <c r="GV299" s="69"/>
      <c r="GW299" s="69"/>
      <c r="GX299" s="69"/>
      <c r="GY299" s="69"/>
      <c r="GZ299" s="69"/>
      <c r="HA299" s="69"/>
      <c r="HB299" s="69"/>
      <c r="HC299" s="69"/>
      <c r="HD299" s="69"/>
      <c r="HE299" s="69"/>
      <c r="HF299" s="69"/>
      <c r="HG299" s="69"/>
      <c r="HH299" s="69"/>
      <c r="HI299" s="69"/>
      <c r="HJ299" s="69"/>
      <c r="HK299" s="69"/>
      <c r="HL299" s="69"/>
      <c r="HM299" s="69"/>
      <c r="HN299" s="69"/>
      <c r="HO299" s="69"/>
      <c r="HP299" s="69"/>
      <c r="HQ299" s="69"/>
      <c r="HR299" s="69"/>
      <c r="HS299" s="69"/>
      <c r="HT299" s="69"/>
      <c r="HU299" s="69"/>
      <c r="HV299" s="69"/>
      <c r="HW299" s="69"/>
      <c r="HX299" s="69"/>
      <c r="HY299" s="69"/>
      <c r="HZ299" s="69"/>
      <c r="IA299" s="69"/>
      <c r="IB299" s="69"/>
      <c r="IC299" s="69"/>
      <c r="ID299" s="69"/>
      <c r="IE299" s="69"/>
      <c r="IF299" s="69"/>
      <c r="IG299" s="69"/>
      <c r="IH299" s="69"/>
      <c r="II299" s="69"/>
      <c r="IJ299" s="69"/>
      <c r="IK299" s="69"/>
      <c r="IL299" s="69"/>
      <c r="IM299" s="69"/>
      <c r="IN299" s="69"/>
      <c r="IO299" s="69"/>
      <c r="IP299" s="69"/>
      <c r="IQ299" s="69"/>
      <c r="IR299" s="69"/>
    </row>
    <row r="300" spans="1:252">
      <c r="A300" s="90">
        <v>290</v>
      </c>
      <c r="B300" s="91" t="str">
        <f>'[4]ИТОГ!'!$AP297</f>
        <v>Беликова Ольга</v>
      </c>
      <c r="C300" s="91">
        <f>'[4]ИТОГ!'!$AQ297</f>
        <v>1988</v>
      </c>
      <c r="D300" s="91" t="str">
        <f>'[4]ИТОГ!'!$AT297</f>
        <v>КМС</v>
      </c>
      <c r="E300" s="91" t="str">
        <f>'[4]ИТОГ!'!$AU297</f>
        <v>ж</v>
      </c>
      <c r="F300" s="189">
        <f>'[4]ИТОГ!'!$AX297</f>
        <v>45567</v>
      </c>
      <c r="G300" s="91" t="s">
        <v>255</v>
      </c>
      <c r="H300" s="94" t="s">
        <v>28</v>
      </c>
      <c r="I300" s="91" t="str">
        <f>'[4]ИТОГ!'!$AY297</f>
        <v>ОК!</v>
      </c>
      <c r="J300" s="95"/>
      <c r="K300" s="96"/>
      <c r="L300" s="97" t="s">
        <v>256</v>
      </c>
      <c r="M300" s="98"/>
      <c r="N300" s="96"/>
      <c r="O300" s="97"/>
      <c r="P300" s="97" t="s">
        <v>284</v>
      </c>
      <c r="Q300" s="97"/>
      <c r="R300" s="110" t="s">
        <v>13</v>
      </c>
      <c r="S300" s="97"/>
      <c r="T300" s="99"/>
      <c r="U300" s="99"/>
      <c r="V300" s="97"/>
      <c r="W300" s="100"/>
      <c r="X300" s="100"/>
      <c r="Y300" s="100"/>
      <c r="Z300" s="100"/>
      <c r="AA300" s="100"/>
      <c r="AB300" s="100" t="s">
        <v>13</v>
      </c>
      <c r="AC300" s="100"/>
      <c r="AD300" s="100"/>
      <c r="AE300" s="100"/>
      <c r="AF300" s="100"/>
      <c r="AG300" s="94"/>
      <c r="AH300" s="101"/>
      <c r="AI300" s="102"/>
      <c r="AJ300" s="103" t="s">
        <v>662</v>
      </c>
      <c r="AK300" s="68"/>
      <c r="AN300" s="69"/>
      <c r="AO300" s="69"/>
      <c r="AP300" s="69"/>
      <c r="AQ300" s="69"/>
      <c r="AR300" s="69"/>
      <c r="AS300" s="69"/>
      <c r="AT300" s="69"/>
      <c r="AU300" s="69"/>
      <c r="AV300" s="69"/>
      <c r="AW300" s="69"/>
      <c r="AX300" s="69"/>
      <c r="AY300" s="69"/>
      <c r="AZ300" s="69"/>
      <c r="BA300" s="69"/>
      <c r="BB300" s="69"/>
      <c r="BC300" s="69"/>
      <c r="BD300" s="69"/>
      <c r="BE300" s="69"/>
      <c r="BF300" s="69"/>
      <c r="BG300" s="69"/>
      <c r="BH300" s="69"/>
      <c r="BI300" s="69"/>
      <c r="BJ300" s="69"/>
      <c r="BK300" s="69"/>
      <c r="BL300" s="69"/>
      <c r="BM300" s="69"/>
      <c r="BN300" s="69"/>
      <c r="BO300" s="69"/>
      <c r="BP300" s="69"/>
      <c r="BQ300" s="69"/>
      <c r="BR300" s="69"/>
      <c r="BS300" s="69"/>
      <c r="BT300" s="69"/>
      <c r="BU300" s="69"/>
      <c r="BV300" s="69"/>
      <c r="BW300" s="69"/>
      <c r="BX300" s="69"/>
      <c r="BY300" s="69"/>
      <c r="BZ300" s="69"/>
      <c r="CA300" s="69"/>
      <c r="CB300" s="69"/>
      <c r="CC300" s="69"/>
      <c r="CD300" s="69"/>
      <c r="CE300" s="69"/>
      <c r="CF300" s="69"/>
      <c r="CG300" s="69"/>
      <c r="CH300" s="69"/>
      <c r="CI300" s="69"/>
      <c r="CJ300" s="69"/>
      <c r="CK300" s="69"/>
      <c r="CL300" s="69"/>
      <c r="CM300" s="69"/>
      <c r="CN300" s="69"/>
      <c r="CO300" s="69"/>
      <c r="CP300" s="69"/>
      <c r="CQ300" s="69"/>
      <c r="CR300" s="69"/>
      <c r="CS300" s="69"/>
      <c r="CT300" s="69"/>
      <c r="CU300" s="69"/>
      <c r="CV300" s="69"/>
      <c r="CW300" s="69"/>
      <c r="CX300" s="69"/>
      <c r="CY300" s="69"/>
      <c r="CZ300" s="69"/>
      <c r="DA300" s="69"/>
      <c r="DB300" s="69"/>
      <c r="DC300" s="69"/>
      <c r="DD300" s="69"/>
      <c r="DE300" s="69"/>
      <c r="DF300" s="69"/>
      <c r="DG300" s="69"/>
      <c r="DH300" s="69"/>
      <c r="DI300" s="69"/>
      <c r="DJ300" s="69"/>
      <c r="DK300" s="69"/>
      <c r="DL300" s="69"/>
      <c r="DM300" s="69"/>
      <c r="DN300" s="69"/>
      <c r="DO300" s="69"/>
      <c r="DP300" s="69"/>
      <c r="DQ300" s="69"/>
      <c r="DR300" s="69"/>
      <c r="DS300" s="69"/>
      <c r="DT300" s="69"/>
      <c r="DU300" s="69"/>
      <c r="DV300" s="69"/>
      <c r="DW300" s="69"/>
      <c r="DX300" s="69"/>
      <c r="DY300" s="69"/>
      <c r="DZ300" s="69"/>
      <c r="EA300" s="69"/>
      <c r="EB300" s="69"/>
      <c r="EC300" s="69"/>
      <c r="ED300" s="69"/>
      <c r="EE300" s="69"/>
      <c r="EF300" s="69"/>
      <c r="EG300" s="69"/>
      <c r="EH300" s="69"/>
      <c r="EI300" s="69"/>
      <c r="EJ300" s="69"/>
      <c r="EK300" s="69"/>
      <c r="EL300" s="69"/>
      <c r="EM300" s="69"/>
      <c r="EN300" s="69"/>
      <c r="EO300" s="69"/>
      <c r="EP300" s="69"/>
      <c r="EQ300" s="69"/>
      <c r="ER300" s="69"/>
      <c r="ES300" s="69"/>
      <c r="ET300" s="69"/>
      <c r="EU300" s="69"/>
      <c r="EV300" s="69"/>
      <c r="EW300" s="69"/>
      <c r="EX300" s="69"/>
      <c r="EY300" s="69"/>
      <c r="EZ300" s="69"/>
      <c r="FA300" s="69"/>
      <c r="FB300" s="69"/>
      <c r="FC300" s="69"/>
      <c r="FD300" s="69"/>
      <c r="FE300" s="69"/>
      <c r="FF300" s="69"/>
      <c r="FG300" s="69"/>
      <c r="FH300" s="69"/>
      <c r="FI300" s="69"/>
      <c r="FJ300" s="69"/>
      <c r="FK300" s="69"/>
      <c r="FL300" s="69"/>
      <c r="FM300" s="69"/>
      <c r="FN300" s="69"/>
      <c r="FO300" s="69"/>
      <c r="FP300" s="69"/>
      <c r="FQ300" s="69"/>
      <c r="FR300" s="69"/>
      <c r="FS300" s="69"/>
      <c r="FT300" s="69"/>
      <c r="FU300" s="69"/>
      <c r="FV300" s="69"/>
      <c r="FW300" s="69"/>
      <c r="FX300" s="69"/>
      <c r="FY300" s="69"/>
      <c r="FZ300" s="69"/>
      <c r="GA300" s="69"/>
      <c r="GB300" s="69"/>
      <c r="GC300" s="69"/>
      <c r="GD300" s="69"/>
      <c r="GE300" s="69"/>
      <c r="GF300" s="69"/>
      <c r="GG300" s="69"/>
      <c r="GH300" s="69"/>
      <c r="GI300" s="69"/>
      <c r="GJ300" s="69"/>
      <c r="GK300" s="69"/>
      <c r="GL300" s="69"/>
      <c r="GM300" s="69"/>
      <c r="GN300" s="69"/>
      <c r="GO300" s="69"/>
      <c r="GP300" s="69"/>
      <c r="GQ300" s="69"/>
      <c r="GR300" s="69"/>
      <c r="GS300" s="69"/>
      <c r="GT300" s="69"/>
      <c r="GU300" s="69"/>
      <c r="GV300" s="69"/>
      <c r="GW300" s="69"/>
      <c r="GX300" s="69"/>
      <c r="GY300" s="69"/>
      <c r="GZ300" s="69"/>
      <c r="HA300" s="69"/>
      <c r="HB300" s="69"/>
      <c r="HC300" s="69"/>
      <c r="HD300" s="69"/>
      <c r="HE300" s="69"/>
      <c r="HF300" s="69"/>
      <c r="HG300" s="69"/>
      <c r="HH300" s="69"/>
      <c r="HI300" s="69"/>
      <c r="HJ300" s="69"/>
      <c r="HK300" s="69"/>
      <c r="HL300" s="69"/>
      <c r="HM300" s="69"/>
      <c r="HN300" s="69"/>
      <c r="HO300" s="69"/>
      <c r="HP300" s="69"/>
      <c r="HQ300" s="69"/>
      <c r="HR300" s="69"/>
      <c r="HS300" s="69"/>
      <c r="HT300" s="69"/>
      <c r="HU300" s="69"/>
      <c r="HV300" s="69"/>
      <c r="HW300" s="69"/>
      <c r="HX300" s="69"/>
      <c r="HY300" s="69"/>
      <c r="HZ300" s="69"/>
      <c r="IA300" s="69"/>
      <c r="IB300" s="69"/>
      <c r="IC300" s="69"/>
      <c r="ID300" s="69"/>
      <c r="IE300" s="69"/>
      <c r="IF300" s="69"/>
      <c r="IG300" s="69"/>
      <c r="IH300" s="69"/>
      <c r="II300" s="69"/>
      <c r="IJ300" s="69"/>
      <c r="IK300" s="69"/>
      <c r="IL300" s="69"/>
      <c r="IM300" s="69"/>
      <c r="IN300" s="69"/>
      <c r="IO300" s="69"/>
      <c r="IP300" s="69"/>
      <c r="IQ300" s="69"/>
      <c r="IR300" s="69"/>
    </row>
    <row r="301" spans="1:252">
      <c r="A301" s="90">
        <v>291</v>
      </c>
      <c r="B301" s="91" t="str">
        <f>'[4]ИТОГ!'!$AP298</f>
        <v>Белкин Данила</v>
      </c>
      <c r="C301" s="91">
        <f>'[4]ИТОГ!'!$AQ298</f>
        <v>2007</v>
      </c>
      <c r="D301" s="91" t="str">
        <f>'[4]ИТОГ!'!$AT298</f>
        <v>1ю</v>
      </c>
      <c r="E301" s="91" t="str">
        <f>'[4]ИТОГ!'!$AU298</f>
        <v>м</v>
      </c>
      <c r="F301" s="189">
        <f>'[4]ИТОГ!'!$AX298</f>
        <v>45399</v>
      </c>
      <c r="G301" s="91" t="s">
        <v>255</v>
      </c>
      <c r="H301" s="94" t="s">
        <v>28</v>
      </c>
      <c r="I301" s="91" t="str">
        <f>'[4]ИТОГ!'!$AY298</f>
        <v>ОК!</v>
      </c>
      <c r="J301" s="95"/>
      <c r="K301" s="97"/>
      <c r="L301" s="97"/>
      <c r="M301" s="98"/>
      <c r="N301" s="97"/>
      <c r="O301" s="97"/>
      <c r="P301" s="97"/>
      <c r="Q301" s="97"/>
      <c r="R301" s="97"/>
      <c r="S301" s="97"/>
      <c r="T301" s="99"/>
      <c r="U301" s="99"/>
      <c r="V301" s="97"/>
      <c r="W301" s="108"/>
      <c r="X301" s="108"/>
      <c r="Y301" s="108"/>
      <c r="Z301" s="100"/>
      <c r="AA301" s="100"/>
      <c r="AB301" s="100" t="s">
        <v>256</v>
      </c>
      <c r="AC301" s="100"/>
      <c r="AD301" s="100"/>
      <c r="AE301" s="100"/>
      <c r="AF301" s="100"/>
      <c r="AG301" s="117" t="s">
        <v>454</v>
      </c>
      <c r="AH301" s="94" t="s">
        <v>663</v>
      </c>
      <c r="AI301" s="102"/>
      <c r="AJ301" s="103" t="s">
        <v>664</v>
      </c>
      <c r="AK301" s="68"/>
      <c r="AL301" s="69"/>
      <c r="AM301" s="69"/>
      <c r="AN301" s="69"/>
      <c r="AO301" s="69"/>
      <c r="AP301" s="69"/>
      <c r="AQ301" s="69"/>
      <c r="AR301" s="69"/>
      <c r="AS301" s="69"/>
      <c r="AT301" s="69"/>
      <c r="AU301" s="69"/>
      <c r="AV301" s="69"/>
      <c r="AW301" s="69"/>
      <c r="AX301" s="69"/>
      <c r="AY301" s="69"/>
      <c r="AZ301" s="69"/>
      <c r="BA301" s="69"/>
      <c r="BB301" s="69"/>
      <c r="BC301" s="69"/>
      <c r="BD301" s="69"/>
      <c r="BE301" s="69"/>
      <c r="BF301" s="69"/>
      <c r="BG301" s="69"/>
      <c r="BH301" s="69"/>
      <c r="BI301" s="69"/>
      <c r="BJ301" s="69"/>
      <c r="BK301" s="69"/>
      <c r="BL301" s="69"/>
      <c r="BM301" s="69"/>
      <c r="BN301" s="69"/>
      <c r="BO301" s="69"/>
      <c r="BP301" s="69"/>
      <c r="BQ301" s="69"/>
      <c r="BR301" s="69"/>
      <c r="BS301" s="69"/>
      <c r="BT301" s="69"/>
      <c r="BU301" s="69"/>
      <c r="BV301" s="69"/>
      <c r="BW301" s="69"/>
      <c r="BX301" s="69"/>
      <c r="BY301" s="69"/>
      <c r="BZ301" s="69"/>
      <c r="CA301" s="69"/>
      <c r="CB301" s="69"/>
      <c r="CC301" s="69"/>
      <c r="CD301" s="69"/>
      <c r="CE301" s="69"/>
      <c r="CF301" s="69"/>
      <c r="CG301" s="69"/>
      <c r="CH301" s="69"/>
      <c r="CI301" s="69"/>
      <c r="CJ301" s="69"/>
      <c r="CK301" s="69"/>
      <c r="CL301" s="69"/>
      <c r="CM301" s="69"/>
      <c r="CN301" s="69"/>
      <c r="CO301" s="69"/>
      <c r="CP301" s="69"/>
      <c r="CQ301" s="69"/>
      <c r="CR301" s="69"/>
      <c r="CS301" s="69"/>
      <c r="CT301" s="69"/>
      <c r="CU301" s="69"/>
      <c r="CV301" s="69"/>
      <c r="CW301" s="69"/>
      <c r="CX301" s="69"/>
      <c r="CY301" s="69"/>
      <c r="CZ301" s="69"/>
      <c r="DA301" s="69"/>
      <c r="DB301" s="69"/>
      <c r="DC301" s="69"/>
      <c r="DD301" s="69"/>
      <c r="DE301" s="69"/>
      <c r="DF301" s="69"/>
      <c r="DG301" s="69"/>
      <c r="DH301" s="69"/>
      <c r="DI301" s="69"/>
      <c r="DJ301" s="69"/>
      <c r="DK301" s="69"/>
      <c r="DL301" s="69"/>
      <c r="DM301" s="69"/>
      <c r="DN301" s="69"/>
      <c r="DO301" s="69"/>
      <c r="DP301" s="69"/>
      <c r="DQ301" s="69"/>
      <c r="DR301" s="69"/>
      <c r="DS301" s="69"/>
      <c r="DT301" s="69"/>
      <c r="DU301" s="69"/>
      <c r="DV301" s="69"/>
      <c r="DW301" s="69"/>
      <c r="DX301" s="69"/>
      <c r="DY301" s="69"/>
      <c r="DZ301" s="69"/>
      <c r="EA301" s="69"/>
      <c r="EB301" s="69"/>
      <c r="EC301" s="69"/>
      <c r="ED301" s="69"/>
      <c r="EE301" s="69"/>
      <c r="EF301" s="69"/>
      <c r="EG301" s="69"/>
      <c r="EH301" s="69"/>
      <c r="EI301" s="69"/>
      <c r="EJ301" s="69"/>
      <c r="EK301" s="69"/>
      <c r="EL301" s="69"/>
      <c r="EM301" s="69"/>
      <c r="EN301" s="69"/>
      <c r="EO301" s="69"/>
      <c r="EP301" s="69"/>
      <c r="EQ301" s="69"/>
      <c r="ER301" s="69"/>
      <c r="ES301" s="69"/>
      <c r="ET301" s="69"/>
      <c r="EU301" s="69"/>
      <c r="EV301" s="69"/>
      <c r="EW301" s="69"/>
      <c r="EX301" s="69"/>
      <c r="EY301" s="69"/>
      <c r="EZ301" s="69"/>
      <c r="FA301" s="69"/>
      <c r="FB301" s="69"/>
      <c r="FC301" s="69"/>
      <c r="FD301" s="69"/>
      <c r="FE301" s="69"/>
      <c r="FF301" s="69"/>
      <c r="FG301" s="69"/>
      <c r="FH301" s="69"/>
      <c r="FI301" s="69"/>
      <c r="FJ301" s="69"/>
      <c r="FK301" s="69"/>
      <c r="FL301" s="69"/>
      <c r="FM301" s="69"/>
      <c r="FN301" s="69"/>
      <c r="FO301" s="69"/>
      <c r="FP301" s="69"/>
      <c r="FQ301" s="69"/>
      <c r="FR301" s="69"/>
      <c r="FS301" s="69"/>
      <c r="FT301" s="69"/>
      <c r="FU301" s="69"/>
      <c r="FV301" s="69"/>
      <c r="FW301" s="69"/>
      <c r="FX301" s="69"/>
      <c r="FY301" s="69"/>
      <c r="FZ301" s="69"/>
      <c r="GA301" s="69"/>
      <c r="GB301" s="69"/>
      <c r="GC301" s="69"/>
      <c r="GD301" s="69"/>
      <c r="GE301" s="69"/>
      <c r="GF301" s="69"/>
      <c r="GG301" s="69"/>
      <c r="GH301" s="69"/>
      <c r="GI301" s="69"/>
      <c r="GJ301" s="69"/>
      <c r="GK301" s="69"/>
      <c r="GL301" s="69"/>
      <c r="GM301" s="69"/>
      <c r="GN301" s="69"/>
      <c r="GO301" s="69"/>
      <c r="GP301" s="69"/>
      <c r="GQ301" s="69"/>
      <c r="GR301" s="69"/>
      <c r="GS301" s="69"/>
      <c r="GT301" s="69"/>
      <c r="GU301" s="69"/>
      <c r="GV301" s="69"/>
      <c r="GW301" s="69"/>
      <c r="GX301" s="69"/>
      <c r="GY301" s="69"/>
      <c r="GZ301" s="69"/>
      <c r="HA301" s="69"/>
      <c r="HB301" s="69"/>
      <c r="HC301" s="69"/>
      <c r="HD301" s="69"/>
      <c r="HE301" s="69"/>
      <c r="HF301" s="69"/>
      <c r="HG301" s="69"/>
      <c r="HH301" s="69"/>
      <c r="HI301" s="69"/>
      <c r="HJ301" s="69"/>
      <c r="HK301" s="69"/>
      <c r="HL301" s="69"/>
      <c r="HM301" s="69"/>
      <c r="HN301" s="69"/>
      <c r="HO301" s="69"/>
      <c r="HP301" s="69"/>
      <c r="HQ301" s="69"/>
      <c r="HR301" s="69"/>
      <c r="HS301" s="69"/>
      <c r="HT301" s="69"/>
      <c r="HU301" s="69"/>
      <c r="HV301" s="69"/>
      <c r="HW301" s="69"/>
      <c r="HX301" s="69"/>
      <c r="HY301" s="69"/>
      <c r="HZ301" s="69"/>
      <c r="IA301" s="69"/>
      <c r="IB301" s="69"/>
      <c r="IC301" s="69"/>
      <c r="ID301" s="69"/>
      <c r="IE301" s="69"/>
      <c r="IF301" s="69"/>
      <c r="IG301" s="69"/>
      <c r="IH301" s="69"/>
      <c r="II301" s="69"/>
      <c r="IJ301" s="69"/>
      <c r="IK301" s="69"/>
      <c r="IL301" s="69"/>
      <c r="IM301" s="69"/>
      <c r="IN301" s="69"/>
      <c r="IO301" s="69"/>
      <c r="IP301" s="69"/>
      <c r="IQ301" s="69"/>
      <c r="IR301" s="69"/>
    </row>
    <row r="302" spans="1:252">
      <c r="A302" s="90">
        <v>292</v>
      </c>
      <c r="B302" s="91" t="str">
        <f>'[4]ИТОГ!'!$AP299</f>
        <v>Белкина Радмила</v>
      </c>
      <c r="C302" s="91">
        <f>'[4]ИТОГ!'!$AQ299</f>
        <v>2003</v>
      </c>
      <c r="D302" s="91" t="str">
        <f>'[4]ИТОГ!'!$AT299</f>
        <v>б/р</v>
      </c>
      <c r="E302" s="91" t="str">
        <f>'[4]ИТОГ!'!$AU299</f>
        <v>ж</v>
      </c>
      <c r="F302" s="189">
        <f>'[4]ИТОГ!'!$AX299</f>
        <v>0</v>
      </c>
      <c r="G302" s="91" t="s">
        <v>255</v>
      </c>
      <c r="H302" s="94" t="s">
        <v>28</v>
      </c>
      <c r="I302" s="91" t="str">
        <f>'[4]ИТОГ!'!$AY299</f>
        <v>ОК!</v>
      </c>
      <c r="J302" s="95"/>
      <c r="K302" s="99"/>
      <c r="L302" s="97" t="s">
        <v>11</v>
      </c>
      <c r="M302" s="98"/>
      <c r="N302" s="99"/>
      <c r="O302" s="97"/>
      <c r="P302" s="97"/>
      <c r="Q302" s="97"/>
      <c r="R302" s="97" t="s">
        <v>256</v>
      </c>
      <c r="S302" s="97"/>
      <c r="T302" s="99" t="s">
        <v>256</v>
      </c>
      <c r="U302" s="99"/>
      <c r="V302" s="108" t="s">
        <v>256</v>
      </c>
      <c r="W302" s="108" t="s">
        <v>256</v>
      </c>
      <c r="X302" s="108"/>
      <c r="Y302" s="108" t="s">
        <v>256</v>
      </c>
      <c r="Z302" s="100"/>
      <c r="AA302" s="100"/>
      <c r="AB302" s="122"/>
      <c r="AC302" s="122"/>
      <c r="AD302" s="122"/>
      <c r="AE302" s="122"/>
      <c r="AF302" s="116"/>
      <c r="AG302" s="94" t="s">
        <v>370</v>
      </c>
      <c r="AH302" s="101" t="s">
        <v>389</v>
      </c>
      <c r="AI302" s="100"/>
      <c r="AJ302" s="103" t="s">
        <v>665</v>
      </c>
      <c r="AK302" s="68"/>
      <c r="AL302" s="69"/>
      <c r="AM302" s="69"/>
      <c r="AN302" s="69"/>
      <c r="AO302" s="69"/>
      <c r="AP302" s="69"/>
      <c r="AQ302" s="69"/>
      <c r="AR302" s="69"/>
      <c r="AS302" s="69"/>
      <c r="AT302" s="69"/>
      <c r="AU302" s="69"/>
      <c r="AV302" s="69"/>
      <c r="AW302" s="69"/>
      <c r="AX302" s="69"/>
      <c r="AY302" s="69"/>
      <c r="AZ302" s="69"/>
      <c r="BA302" s="69"/>
      <c r="BB302" s="69"/>
      <c r="BC302" s="69"/>
      <c r="BD302" s="69"/>
      <c r="BE302" s="69"/>
      <c r="BF302" s="69"/>
      <c r="BG302" s="69"/>
      <c r="BH302" s="69"/>
      <c r="BI302" s="69"/>
      <c r="BJ302" s="69"/>
      <c r="BK302" s="69"/>
      <c r="BL302" s="69"/>
      <c r="BM302" s="69"/>
      <c r="BN302" s="69"/>
      <c r="BO302" s="69"/>
      <c r="BP302" s="69"/>
      <c r="BQ302" s="69"/>
      <c r="BR302" s="69"/>
      <c r="BS302" s="69"/>
      <c r="BT302" s="69"/>
      <c r="BU302" s="69"/>
      <c r="BV302" s="69"/>
      <c r="BW302" s="69"/>
      <c r="BX302" s="69"/>
      <c r="BY302" s="69"/>
      <c r="BZ302" s="69"/>
      <c r="CA302" s="69"/>
      <c r="CB302" s="69"/>
      <c r="CC302" s="69"/>
      <c r="CD302" s="69"/>
      <c r="CE302" s="69"/>
      <c r="CF302" s="69"/>
      <c r="CG302" s="69"/>
      <c r="CH302" s="69"/>
      <c r="CI302" s="69"/>
      <c r="CJ302" s="69"/>
      <c r="CK302" s="69"/>
      <c r="CL302" s="69"/>
      <c r="CM302" s="69"/>
      <c r="CN302" s="69"/>
      <c r="CO302" s="69"/>
      <c r="CP302" s="69"/>
      <c r="CQ302" s="69"/>
      <c r="CR302" s="69"/>
      <c r="CS302" s="69"/>
      <c r="CT302" s="69"/>
      <c r="CU302" s="69"/>
      <c r="CV302" s="69"/>
      <c r="CW302" s="69"/>
      <c r="CX302" s="69"/>
      <c r="CY302" s="69"/>
      <c r="CZ302" s="69"/>
      <c r="DA302" s="69"/>
      <c r="DB302" s="69"/>
      <c r="DC302" s="69"/>
      <c r="DD302" s="69"/>
      <c r="DE302" s="69"/>
      <c r="DF302" s="69"/>
      <c r="DG302" s="69"/>
      <c r="DH302" s="69"/>
      <c r="DI302" s="69"/>
      <c r="DJ302" s="69"/>
      <c r="DK302" s="69"/>
      <c r="DL302" s="69"/>
      <c r="DM302" s="69"/>
      <c r="DN302" s="69"/>
      <c r="DO302" s="69"/>
      <c r="DP302" s="69"/>
      <c r="DQ302" s="69"/>
      <c r="DR302" s="69"/>
      <c r="DS302" s="69"/>
      <c r="DT302" s="69"/>
      <c r="DU302" s="69"/>
      <c r="DV302" s="69"/>
      <c r="DW302" s="69"/>
      <c r="DX302" s="69"/>
      <c r="DY302" s="69"/>
      <c r="DZ302" s="69"/>
      <c r="EA302" s="69"/>
      <c r="EB302" s="69"/>
      <c r="EC302" s="69"/>
      <c r="ED302" s="69"/>
      <c r="EE302" s="69"/>
      <c r="EF302" s="69"/>
      <c r="EG302" s="69"/>
      <c r="EH302" s="69"/>
      <c r="EI302" s="69"/>
      <c r="EJ302" s="69"/>
      <c r="EK302" s="69"/>
      <c r="EL302" s="69"/>
      <c r="EM302" s="69"/>
      <c r="EN302" s="69"/>
      <c r="EO302" s="69"/>
      <c r="EP302" s="69"/>
      <c r="EQ302" s="69"/>
      <c r="ER302" s="69"/>
      <c r="ES302" s="69"/>
      <c r="ET302" s="69"/>
      <c r="EU302" s="69"/>
      <c r="EV302" s="69"/>
      <c r="EW302" s="69"/>
      <c r="EX302" s="69"/>
      <c r="EY302" s="69"/>
      <c r="EZ302" s="69"/>
      <c r="FA302" s="69"/>
      <c r="FB302" s="69"/>
      <c r="FC302" s="69"/>
      <c r="FD302" s="69"/>
      <c r="FE302" s="69"/>
      <c r="FF302" s="69"/>
      <c r="FG302" s="69"/>
      <c r="FH302" s="69"/>
      <c r="FI302" s="69"/>
      <c r="FJ302" s="69"/>
      <c r="FK302" s="69"/>
      <c r="FL302" s="69"/>
      <c r="FM302" s="69"/>
      <c r="FN302" s="69"/>
      <c r="FO302" s="69"/>
      <c r="FP302" s="69"/>
      <c r="FQ302" s="69"/>
      <c r="FR302" s="69"/>
      <c r="FS302" s="69"/>
      <c r="FT302" s="69"/>
      <c r="FU302" s="69"/>
      <c r="FV302" s="69"/>
      <c r="FW302" s="69"/>
      <c r="FX302" s="69"/>
      <c r="FY302" s="69"/>
      <c r="FZ302" s="69"/>
      <c r="GA302" s="69"/>
      <c r="GB302" s="69"/>
      <c r="GC302" s="69"/>
      <c r="GD302" s="69"/>
      <c r="GE302" s="69"/>
      <c r="GF302" s="69"/>
      <c r="GG302" s="69"/>
      <c r="GH302" s="69"/>
      <c r="GI302" s="69"/>
      <c r="GJ302" s="69"/>
      <c r="GK302" s="69"/>
      <c r="GL302" s="69"/>
      <c r="GM302" s="69"/>
      <c r="GN302" s="69"/>
      <c r="GO302" s="69"/>
      <c r="GP302" s="69"/>
      <c r="GQ302" s="69"/>
      <c r="GR302" s="69"/>
      <c r="GS302" s="69"/>
      <c r="GT302" s="69"/>
      <c r="GU302" s="69"/>
      <c r="GV302" s="69"/>
      <c r="GW302" s="69"/>
      <c r="GX302" s="69"/>
      <c r="GY302" s="69"/>
      <c r="GZ302" s="69"/>
      <c r="HA302" s="69"/>
      <c r="HB302" s="69"/>
      <c r="HC302" s="69"/>
      <c r="HD302" s="69"/>
      <c r="HE302" s="69"/>
      <c r="HF302" s="69"/>
      <c r="HG302" s="69"/>
      <c r="HH302" s="69"/>
      <c r="HI302" s="69"/>
      <c r="HJ302" s="69"/>
      <c r="HK302" s="69"/>
      <c r="HL302" s="69"/>
      <c r="HM302" s="69"/>
      <c r="HN302" s="69"/>
      <c r="HO302" s="69"/>
      <c r="HP302" s="69"/>
      <c r="HQ302" s="69"/>
      <c r="HR302" s="69"/>
      <c r="HS302" s="69"/>
      <c r="HT302" s="69"/>
      <c r="HU302" s="69"/>
      <c r="HV302" s="69"/>
      <c r="HW302" s="69"/>
      <c r="HX302" s="69"/>
      <c r="HY302" s="69"/>
      <c r="HZ302" s="69"/>
      <c r="IA302" s="69"/>
      <c r="IB302" s="69"/>
      <c r="IC302" s="69"/>
      <c r="ID302" s="69"/>
      <c r="IE302" s="69"/>
      <c r="IF302" s="69"/>
      <c r="IG302" s="69"/>
      <c r="IH302" s="69"/>
      <c r="II302" s="69"/>
      <c r="IJ302" s="69"/>
      <c r="IK302" s="69"/>
      <c r="IL302" s="69"/>
      <c r="IM302" s="69"/>
      <c r="IN302" s="69"/>
      <c r="IO302" s="69"/>
      <c r="IP302" s="69"/>
      <c r="IQ302" s="69"/>
      <c r="IR302" s="69"/>
    </row>
    <row r="303" spans="1:252">
      <c r="A303" s="90">
        <v>293</v>
      </c>
      <c r="B303" s="91" t="str">
        <f>'[4]ИТОГ!'!$AP300</f>
        <v>Белков Александр</v>
      </c>
      <c r="C303" s="91">
        <f>'[4]ИТОГ!'!$AQ300</f>
        <v>2005</v>
      </c>
      <c r="D303" s="91" t="str">
        <f>'[4]ИТОГ!'!$AT300</f>
        <v>б/р</v>
      </c>
      <c r="E303" s="91" t="str">
        <f>'[4]ИТОГ!'!$AU300</f>
        <v>м</v>
      </c>
      <c r="F303" s="189">
        <f>'[4]ИТОГ!'!$AX300</f>
        <v>0</v>
      </c>
      <c r="G303" s="91" t="s">
        <v>255</v>
      </c>
      <c r="H303" s="94" t="s">
        <v>28</v>
      </c>
      <c r="I303" s="91" t="str">
        <f>'[4]ИТОГ!'!$AY300</f>
        <v>ОК!</v>
      </c>
      <c r="J303" s="95" t="s">
        <v>292</v>
      </c>
      <c r="K303" s="97"/>
      <c r="L303" s="97"/>
      <c r="M303" s="98"/>
      <c r="N303" s="97"/>
      <c r="O303" s="97"/>
      <c r="P303" s="97"/>
      <c r="Q303" s="97"/>
      <c r="R303" s="97" t="s">
        <v>6</v>
      </c>
      <c r="S303" s="97"/>
      <c r="T303" s="99"/>
      <c r="U303" s="99"/>
      <c r="V303" s="97"/>
      <c r="W303" s="92"/>
      <c r="X303" s="100" t="s">
        <v>256</v>
      </c>
      <c r="Y303" s="100"/>
      <c r="Z303" s="100"/>
      <c r="AA303" s="100"/>
      <c r="AB303" s="100"/>
      <c r="AC303" s="100"/>
      <c r="AD303" s="100"/>
      <c r="AE303" s="100"/>
      <c r="AF303" s="100"/>
      <c r="AG303" s="94"/>
      <c r="AH303" s="94" t="s">
        <v>366</v>
      </c>
      <c r="AI303" s="118">
        <v>38741</v>
      </c>
      <c r="AJ303" s="103" t="s">
        <v>666</v>
      </c>
      <c r="AK303" s="68"/>
      <c r="AL303" s="69"/>
      <c r="AM303" s="69"/>
      <c r="AN303" s="69"/>
      <c r="AO303" s="69"/>
      <c r="AP303" s="69"/>
      <c r="AQ303" s="69"/>
      <c r="AR303" s="69"/>
      <c r="AS303" s="69"/>
      <c r="AT303" s="69"/>
      <c r="AU303" s="69"/>
      <c r="AV303" s="69"/>
      <c r="AW303" s="69"/>
      <c r="AX303" s="69"/>
      <c r="AY303" s="69"/>
      <c r="AZ303" s="69"/>
      <c r="BA303" s="69"/>
      <c r="BB303" s="69"/>
      <c r="BC303" s="69"/>
      <c r="BD303" s="69"/>
      <c r="BE303" s="69"/>
      <c r="BF303" s="69"/>
      <c r="BG303" s="69"/>
      <c r="BH303" s="69"/>
      <c r="BI303" s="69"/>
      <c r="BJ303" s="69"/>
      <c r="BK303" s="69"/>
      <c r="BL303" s="69"/>
      <c r="BM303" s="69"/>
      <c r="BN303" s="69"/>
      <c r="BO303" s="69"/>
      <c r="BP303" s="69"/>
      <c r="BQ303" s="69"/>
      <c r="BR303" s="69"/>
      <c r="BS303" s="69"/>
      <c r="BT303" s="69"/>
      <c r="BU303" s="69"/>
      <c r="BV303" s="69"/>
      <c r="BW303" s="69"/>
      <c r="BX303" s="69"/>
      <c r="BY303" s="69"/>
      <c r="BZ303" s="69"/>
      <c r="CA303" s="69"/>
      <c r="CB303" s="69"/>
      <c r="CC303" s="69"/>
      <c r="CD303" s="69"/>
      <c r="CE303" s="69"/>
      <c r="CF303" s="69"/>
      <c r="CG303" s="69"/>
      <c r="CH303" s="69"/>
      <c r="CI303" s="69"/>
      <c r="CJ303" s="69"/>
      <c r="CK303" s="69"/>
      <c r="CL303" s="69"/>
      <c r="CM303" s="69"/>
      <c r="CN303" s="69"/>
      <c r="CO303" s="69"/>
      <c r="CP303" s="69"/>
      <c r="CQ303" s="69"/>
      <c r="CR303" s="69"/>
      <c r="CS303" s="69"/>
      <c r="CT303" s="69"/>
      <c r="CU303" s="69"/>
      <c r="CV303" s="69"/>
      <c r="CW303" s="69"/>
      <c r="CX303" s="69"/>
      <c r="CY303" s="69"/>
      <c r="CZ303" s="69"/>
      <c r="DA303" s="69"/>
      <c r="DB303" s="69"/>
      <c r="DC303" s="69"/>
      <c r="DD303" s="69"/>
      <c r="DE303" s="69"/>
      <c r="DF303" s="69"/>
      <c r="DG303" s="69"/>
      <c r="DH303" s="69"/>
      <c r="DI303" s="69"/>
      <c r="DJ303" s="69"/>
      <c r="DK303" s="69"/>
      <c r="DL303" s="69"/>
      <c r="DM303" s="69"/>
      <c r="DN303" s="69"/>
      <c r="DO303" s="69"/>
      <c r="DP303" s="69"/>
      <c r="DQ303" s="69"/>
      <c r="DR303" s="69"/>
      <c r="DS303" s="69"/>
      <c r="DT303" s="69"/>
      <c r="DU303" s="69"/>
      <c r="DV303" s="69"/>
      <c r="DW303" s="69"/>
      <c r="DX303" s="69"/>
      <c r="DY303" s="69"/>
      <c r="DZ303" s="69"/>
      <c r="EA303" s="69"/>
      <c r="EB303" s="69"/>
      <c r="EC303" s="69"/>
      <c r="ED303" s="69"/>
      <c r="EE303" s="69"/>
      <c r="EF303" s="69"/>
      <c r="EG303" s="69"/>
      <c r="EH303" s="69"/>
      <c r="EI303" s="69"/>
      <c r="EJ303" s="69"/>
      <c r="EK303" s="69"/>
      <c r="EL303" s="69"/>
      <c r="EM303" s="69"/>
      <c r="EN303" s="69"/>
      <c r="EO303" s="69"/>
      <c r="EP303" s="69"/>
      <c r="EQ303" s="69"/>
      <c r="ER303" s="69"/>
      <c r="ES303" s="69"/>
      <c r="ET303" s="69"/>
      <c r="EU303" s="69"/>
      <c r="EV303" s="69"/>
      <c r="EW303" s="69"/>
      <c r="EX303" s="69"/>
      <c r="EY303" s="69"/>
      <c r="EZ303" s="69"/>
      <c r="FA303" s="69"/>
      <c r="FB303" s="69"/>
      <c r="FC303" s="69"/>
      <c r="FD303" s="69"/>
      <c r="FE303" s="69"/>
      <c r="FF303" s="69"/>
      <c r="FG303" s="69"/>
      <c r="FH303" s="69"/>
      <c r="FI303" s="69"/>
      <c r="FJ303" s="69"/>
      <c r="FK303" s="69"/>
      <c r="FL303" s="69"/>
      <c r="FM303" s="69"/>
      <c r="FN303" s="69"/>
      <c r="FO303" s="69"/>
      <c r="FP303" s="69"/>
      <c r="FQ303" s="69"/>
      <c r="FR303" s="69"/>
      <c r="FS303" s="69"/>
      <c r="FT303" s="69"/>
      <c r="FU303" s="69"/>
      <c r="FV303" s="69"/>
      <c r="FW303" s="69"/>
      <c r="FX303" s="69"/>
      <c r="FY303" s="69"/>
      <c r="FZ303" s="69"/>
      <c r="GA303" s="69"/>
      <c r="GB303" s="69"/>
      <c r="GC303" s="69"/>
      <c r="GD303" s="69"/>
      <c r="GE303" s="69"/>
      <c r="GF303" s="69"/>
      <c r="GG303" s="69"/>
      <c r="GH303" s="69"/>
      <c r="GI303" s="69"/>
      <c r="GJ303" s="69"/>
      <c r="GK303" s="69"/>
      <c r="GL303" s="69"/>
      <c r="GM303" s="69"/>
      <c r="GN303" s="69"/>
      <c r="GO303" s="69"/>
      <c r="GP303" s="69"/>
      <c r="GQ303" s="69"/>
      <c r="GR303" s="69"/>
      <c r="GS303" s="69"/>
      <c r="GT303" s="69"/>
      <c r="GU303" s="69"/>
      <c r="GV303" s="69"/>
      <c r="GW303" s="69"/>
      <c r="GX303" s="69"/>
      <c r="GY303" s="69"/>
      <c r="GZ303" s="69"/>
      <c r="HA303" s="69"/>
      <c r="HB303" s="69"/>
      <c r="HC303" s="69"/>
      <c r="HD303" s="69"/>
      <c r="HE303" s="69"/>
      <c r="HF303" s="69"/>
      <c r="HG303" s="69"/>
      <c r="HH303" s="69"/>
      <c r="HI303" s="69"/>
      <c r="HJ303" s="69"/>
      <c r="HK303" s="69"/>
      <c r="HL303" s="69"/>
      <c r="HM303" s="69"/>
      <c r="HN303" s="69"/>
      <c r="HO303" s="69"/>
      <c r="HP303" s="69"/>
      <c r="HQ303" s="69"/>
      <c r="HR303" s="69"/>
      <c r="HS303" s="69"/>
      <c r="HT303" s="69"/>
      <c r="HU303" s="69"/>
      <c r="HV303" s="69"/>
      <c r="HW303" s="69"/>
      <c r="HX303" s="69"/>
      <c r="HY303" s="69"/>
      <c r="HZ303" s="69"/>
      <c r="IA303" s="69"/>
      <c r="IB303" s="69"/>
      <c r="IC303" s="69"/>
      <c r="ID303" s="69"/>
      <c r="IE303" s="69"/>
      <c r="IF303" s="69"/>
      <c r="IG303" s="69"/>
      <c r="IH303" s="69"/>
      <c r="II303" s="69"/>
      <c r="IJ303" s="69"/>
      <c r="IK303" s="69"/>
      <c r="IL303" s="69"/>
      <c r="IM303" s="69"/>
      <c r="IN303" s="69"/>
      <c r="IO303" s="69"/>
      <c r="IP303" s="69"/>
      <c r="IQ303" s="69"/>
      <c r="IR303" s="69"/>
    </row>
    <row r="304" spans="1:252" s="119" customFormat="1" ht="12.75" customHeight="1">
      <c r="A304" s="90">
        <v>294</v>
      </c>
      <c r="B304" s="91" t="str">
        <f>'[4]ИТОГ!'!$AP301</f>
        <v>Белкова София</v>
      </c>
      <c r="C304" s="91">
        <f>'[4]ИТОГ!'!$AQ301</f>
        <v>2013</v>
      </c>
      <c r="D304" s="91" t="str">
        <f>'[4]ИТОГ!'!$AT301</f>
        <v>1ю</v>
      </c>
      <c r="E304" s="91" t="str">
        <f>'[4]ИТОГ!'!$AU301</f>
        <v>ж</v>
      </c>
      <c r="F304" s="189">
        <f>'[4]ИТОГ!'!$AX301</f>
        <v>45786</v>
      </c>
      <c r="G304" s="91" t="s">
        <v>255</v>
      </c>
      <c r="H304" s="94" t="s">
        <v>28</v>
      </c>
      <c r="I304" s="91" t="str">
        <f>'[4]ИТОГ!'!$AY301</f>
        <v>ОК!</v>
      </c>
      <c r="J304" s="95"/>
      <c r="K304" s="99"/>
      <c r="L304" s="97"/>
      <c r="M304" s="98"/>
      <c r="N304" s="99"/>
      <c r="O304" s="97"/>
      <c r="P304" s="97"/>
      <c r="Q304" s="97"/>
      <c r="R304" s="99"/>
      <c r="S304" s="99"/>
      <c r="T304" s="99"/>
      <c r="U304" s="99" t="s">
        <v>11</v>
      </c>
      <c r="V304" s="97"/>
      <c r="W304" s="108"/>
      <c r="X304" s="108"/>
      <c r="Y304" s="108"/>
      <c r="Z304" s="100"/>
      <c r="AA304" s="100"/>
      <c r="AB304" s="122"/>
      <c r="AC304" s="122"/>
      <c r="AD304" s="122"/>
      <c r="AE304" s="122"/>
      <c r="AF304" s="116"/>
      <c r="AG304" s="94"/>
      <c r="AH304" s="101"/>
      <c r="AI304" s="102"/>
      <c r="AJ304" s="103" t="s">
        <v>667</v>
      </c>
      <c r="AK304" s="68"/>
      <c r="AL304" s="69"/>
      <c r="AM304" s="69"/>
      <c r="AN304" s="69"/>
      <c r="AO304" s="69"/>
      <c r="AP304" s="69"/>
      <c r="AQ304" s="69"/>
      <c r="AR304" s="69"/>
      <c r="AS304" s="69"/>
      <c r="AT304" s="69"/>
      <c r="AU304" s="69"/>
      <c r="AV304" s="69"/>
      <c r="AW304" s="69"/>
      <c r="AX304" s="69"/>
      <c r="AY304" s="69"/>
      <c r="AZ304" s="69"/>
      <c r="BA304" s="69"/>
      <c r="BB304" s="69"/>
      <c r="BC304" s="69"/>
      <c r="BD304" s="69"/>
      <c r="BE304" s="69"/>
      <c r="BF304" s="69"/>
      <c r="BG304" s="69"/>
      <c r="BH304" s="69"/>
      <c r="BI304" s="69"/>
      <c r="BJ304" s="69"/>
      <c r="BK304" s="69"/>
      <c r="BL304" s="69"/>
      <c r="BM304" s="69"/>
      <c r="BN304" s="69"/>
      <c r="BO304" s="69"/>
      <c r="BP304" s="69"/>
      <c r="BQ304" s="69"/>
      <c r="BR304" s="69"/>
      <c r="BS304" s="69"/>
      <c r="BT304" s="69"/>
      <c r="BU304" s="69"/>
      <c r="BV304" s="69"/>
      <c r="BW304" s="69"/>
      <c r="BX304" s="69"/>
      <c r="BY304" s="69"/>
      <c r="BZ304" s="69"/>
      <c r="CA304" s="69"/>
      <c r="CB304" s="69"/>
      <c r="CC304" s="69"/>
      <c r="CD304" s="69"/>
      <c r="CE304" s="69"/>
      <c r="CF304" s="69"/>
      <c r="CG304" s="69"/>
      <c r="CH304" s="69"/>
      <c r="CI304" s="69"/>
      <c r="CJ304" s="69"/>
      <c r="CK304" s="69"/>
      <c r="CL304" s="69"/>
      <c r="CM304" s="69"/>
      <c r="CN304" s="69"/>
      <c r="CO304" s="69"/>
      <c r="CP304" s="69"/>
      <c r="CQ304" s="69"/>
      <c r="CR304" s="69"/>
      <c r="CS304" s="69"/>
      <c r="CT304" s="69"/>
      <c r="CU304" s="69"/>
      <c r="CV304" s="69"/>
      <c r="CW304" s="69"/>
      <c r="CX304" s="69"/>
      <c r="CY304" s="69"/>
      <c r="CZ304" s="69"/>
      <c r="DA304" s="69"/>
      <c r="DB304" s="69"/>
      <c r="DC304" s="69"/>
      <c r="DD304" s="69"/>
      <c r="DE304" s="69"/>
      <c r="DF304" s="69"/>
      <c r="DG304" s="69"/>
      <c r="DH304" s="69"/>
      <c r="DI304" s="69"/>
      <c r="DJ304" s="69"/>
      <c r="DK304" s="69"/>
      <c r="DL304" s="69"/>
      <c r="DM304" s="69"/>
      <c r="DN304" s="69"/>
      <c r="DO304" s="69"/>
      <c r="DP304" s="69"/>
      <c r="DQ304" s="69"/>
      <c r="DR304" s="69"/>
      <c r="DS304" s="69"/>
      <c r="DT304" s="69"/>
      <c r="DU304" s="69"/>
      <c r="DV304" s="69"/>
      <c r="DW304" s="69"/>
      <c r="DX304" s="69"/>
      <c r="DY304" s="69"/>
      <c r="DZ304" s="69"/>
      <c r="EA304" s="69"/>
      <c r="EB304" s="69"/>
      <c r="EC304" s="69"/>
      <c r="ED304" s="69"/>
      <c r="EE304" s="69"/>
      <c r="EF304" s="69"/>
      <c r="EG304" s="69"/>
      <c r="EH304" s="69"/>
      <c r="EI304" s="69"/>
      <c r="EJ304" s="69"/>
      <c r="EK304" s="69"/>
      <c r="EL304" s="69"/>
      <c r="EM304" s="69"/>
      <c r="EN304" s="69"/>
      <c r="EO304" s="69"/>
      <c r="EP304" s="69"/>
      <c r="EQ304" s="69"/>
      <c r="ER304" s="69"/>
      <c r="ES304" s="69"/>
      <c r="ET304" s="69"/>
      <c r="EU304" s="69"/>
      <c r="EV304" s="69"/>
      <c r="EW304" s="69"/>
      <c r="EX304" s="69"/>
      <c r="EY304" s="69"/>
      <c r="EZ304" s="69"/>
      <c r="FA304" s="69"/>
      <c r="FB304" s="69"/>
      <c r="FC304" s="69"/>
      <c r="FD304" s="69"/>
      <c r="FE304" s="69"/>
      <c r="FF304" s="69"/>
      <c r="FG304" s="69"/>
      <c r="FH304" s="69"/>
      <c r="FI304" s="69"/>
      <c r="FJ304" s="69"/>
      <c r="FK304" s="69"/>
      <c r="FL304" s="69"/>
      <c r="FM304" s="69"/>
      <c r="FN304" s="69"/>
      <c r="FO304" s="69"/>
      <c r="FP304" s="69"/>
      <c r="FQ304" s="69"/>
      <c r="FR304" s="69"/>
      <c r="FS304" s="69"/>
      <c r="FT304" s="69"/>
      <c r="FU304" s="69"/>
      <c r="FV304" s="69"/>
      <c r="FW304" s="69"/>
      <c r="FX304" s="69"/>
      <c r="FY304" s="69"/>
      <c r="FZ304" s="69"/>
      <c r="GA304" s="69"/>
      <c r="GB304" s="69"/>
      <c r="GC304" s="69"/>
      <c r="GD304" s="69"/>
      <c r="GE304" s="69"/>
      <c r="GF304" s="69"/>
      <c r="GG304" s="69"/>
      <c r="GH304" s="69"/>
      <c r="GI304" s="69"/>
      <c r="GJ304" s="69"/>
      <c r="GK304" s="69"/>
      <c r="GL304" s="69"/>
      <c r="GM304" s="69"/>
      <c r="GN304" s="69"/>
      <c r="GO304" s="69"/>
      <c r="GP304" s="69"/>
      <c r="GQ304" s="69"/>
      <c r="GR304" s="69"/>
      <c r="GS304" s="69"/>
      <c r="GT304" s="69"/>
      <c r="GU304" s="69"/>
      <c r="GV304" s="69"/>
      <c r="GW304" s="69"/>
      <c r="GX304" s="69"/>
      <c r="GY304" s="69"/>
      <c r="GZ304" s="69"/>
      <c r="HA304" s="69"/>
      <c r="HB304" s="69"/>
      <c r="HC304" s="69"/>
      <c r="HD304" s="69"/>
      <c r="HE304" s="69"/>
      <c r="HF304" s="69"/>
      <c r="HG304" s="69"/>
      <c r="HH304" s="69"/>
      <c r="HI304" s="69"/>
      <c r="HJ304" s="69"/>
      <c r="HK304" s="69"/>
      <c r="HL304" s="69"/>
      <c r="HM304" s="69"/>
      <c r="HN304" s="69"/>
      <c r="HO304" s="69"/>
      <c r="HP304" s="69"/>
      <c r="HQ304" s="69"/>
      <c r="HR304" s="69"/>
      <c r="HS304" s="69"/>
      <c r="HT304" s="69"/>
      <c r="HU304" s="69"/>
      <c r="HV304" s="69"/>
      <c r="HW304" s="69"/>
      <c r="HX304" s="69"/>
      <c r="HY304" s="69"/>
      <c r="HZ304" s="69"/>
      <c r="IA304" s="69"/>
      <c r="IB304" s="69"/>
      <c r="IC304" s="69"/>
      <c r="ID304" s="69"/>
      <c r="IE304" s="69"/>
      <c r="IF304" s="69"/>
      <c r="IG304" s="69"/>
      <c r="IH304" s="69"/>
      <c r="II304" s="69"/>
      <c r="IJ304" s="69"/>
      <c r="IK304" s="69"/>
      <c r="IL304" s="69"/>
      <c r="IM304" s="69"/>
      <c r="IN304" s="69"/>
      <c r="IO304" s="69"/>
      <c r="IP304" s="69"/>
      <c r="IQ304" s="69"/>
      <c r="IR304" s="69"/>
    </row>
    <row r="305" spans="1:252" s="119" customFormat="1">
      <c r="A305" s="90">
        <v>295</v>
      </c>
      <c r="B305" s="91" t="str">
        <f>'[4]ИТОГ!'!$AP302</f>
        <v>Белобородов Максим</v>
      </c>
      <c r="C305" s="91">
        <f>'[4]ИТОГ!'!$AQ302</f>
        <v>1985</v>
      </c>
      <c r="D305" s="91" t="str">
        <f>'[4]ИТОГ!'!$AT302</f>
        <v>б/р</v>
      </c>
      <c r="E305" s="91" t="str">
        <f>'[4]ИТОГ!'!$AU302</f>
        <v>м</v>
      </c>
      <c r="F305" s="189">
        <f>'[4]ИТОГ!'!$AX302</f>
        <v>43245</v>
      </c>
      <c r="G305" s="91" t="s">
        <v>255</v>
      </c>
      <c r="H305" s="94" t="s">
        <v>28</v>
      </c>
      <c r="I305" s="91" t="str">
        <f>'[4]ИТОГ!'!$AY302</f>
        <v>НАДО!!!</v>
      </c>
      <c r="J305" s="95"/>
      <c r="K305" s="115"/>
      <c r="L305" s="97"/>
      <c r="M305" s="114" t="s">
        <v>9</v>
      </c>
      <c r="N305" s="115"/>
      <c r="O305" s="97"/>
      <c r="P305" s="97"/>
      <c r="Q305" s="97"/>
      <c r="R305" s="115"/>
      <c r="S305" s="115"/>
      <c r="T305" s="102" t="s">
        <v>11</v>
      </c>
      <c r="U305" s="99"/>
      <c r="V305" s="115" t="s">
        <v>6</v>
      </c>
      <c r="W305" s="102" t="s">
        <v>6</v>
      </c>
      <c r="X305" s="100" t="s">
        <v>256</v>
      </c>
      <c r="Y305" s="102"/>
      <c r="Z305" s="100"/>
      <c r="AA305" s="100"/>
      <c r="AB305" s="100" t="s">
        <v>11</v>
      </c>
      <c r="AC305" s="102"/>
      <c r="AD305" s="102" t="s">
        <v>6</v>
      </c>
      <c r="AE305" s="102"/>
      <c r="AF305" s="102" t="s">
        <v>256</v>
      </c>
      <c r="AG305" s="94" t="s">
        <v>370</v>
      </c>
      <c r="AH305" s="101"/>
      <c r="AI305" s="100"/>
      <c r="AJ305" s="103" t="s">
        <v>668</v>
      </c>
      <c r="AK305" s="68"/>
      <c r="AL305" s="69"/>
      <c r="AM305" s="69"/>
      <c r="AN305" s="69"/>
      <c r="AO305" s="69"/>
      <c r="AP305" s="69"/>
      <c r="AQ305" s="69"/>
      <c r="AR305" s="69"/>
      <c r="AS305" s="69"/>
      <c r="AT305" s="69"/>
      <c r="AU305" s="69"/>
      <c r="AV305" s="69"/>
      <c r="AW305" s="69"/>
      <c r="AX305" s="69"/>
      <c r="AY305" s="69"/>
      <c r="AZ305" s="69"/>
      <c r="BA305" s="69"/>
      <c r="BB305" s="69"/>
      <c r="BC305" s="69"/>
      <c r="BD305" s="69"/>
      <c r="BE305" s="69"/>
      <c r="BF305" s="69"/>
      <c r="BG305" s="69"/>
      <c r="BH305" s="69"/>
      <c r="BI305" s="69"/>
      <c r="BJ305" s="69"/>
      <c r="BK305" s="69"/>
      <c r="BL305" s="69"/>
      <c r="BM305" s="69"/>
      <c r="BN305" s="69"/>
      <c r="BO305" s="69"/>
      <c r="BP305" s="69"/>
      <c r="BQ305" s="69"/>
      <c r="BR305" s="69"/>
      <c r="BS305" s="69"/>
      <c r="BT305" s="69"/>
      <c r="BU305" s="69"/>
      <c r="BV305" s="69"/>
      <c r="BW305" s="69"/>
      <c r="BX305" s="69"/>
      <c r="BY305" s="69"/>
      <c r="BZ305" s="69"/>
      <c r="CA305" s="69"/>
      <c r="CB305" s="69"/>
      <c r="CC305" s="69"/>
      <c r="CD305" s="69"/>
      <c r="CE305" s="69"/>
      <c r="CF305" s="69"/>
      <c r="CG305" s="69"/>
      <c r="CH305" s="69"/>
      <c r="CI305" s="69"/>
      <c r="CJ305" s="69"/>
      <c r="CK305" s="69"/>
      <c r="CL305" s="69"/>
      <c r="CM305" s="69"/>
      <c r="CN305" s="69"/>
      <c r="CO305" s="69"/>
      <c r="CP305" s="69"/>
      <c r="CQ305" s="69"/>
      <c r="CR305" s="69"/>
      <c r="CS305" s="69"/>
      <c r="CT305" s="69"/>
      <c r="CU305" s="69"/>
      <c r="CV305" s="69"/>
      <c r="CW305" s="69"/>
      <c r="CX305" s="69"/>
      <c r="CY305" s="69"/>
      <c r="CZ305" s="69"/>
      <c r="DA305" s="69"/>
      <c r="DB305" s="69"/>
      <c r="DC305" s="69"/>
      <c r="DD305" s="69"/>
      <c r="DE305" s="69"/>
      <c r="DF305" s="69"/>
      <c r="DG305" s="69"/>
      <c r="DH305" s="69"/>
      <c r="DI305" s="69"/>
      <c r="DJ305" s="69"/>
      <c r="DK305" s="69"/>
      <c r="DL305" s="69"/>
      <c r="DM305" s="69"/>
      <c r="DN305" s="69"/>
      <c r="DO305" s="69"/>
      <c r="DP305" s="69"/>
      <c r="DQ305" s="69"/>
      <c r="DR305" s="69"/>
      <c r="DS305" s="69"/>
      <c r="DT305" s="69"/>
      <c r="DU305" s="69"/>
      <c r="DV305" s="69"/>
      <c r="DW305" s="69"/>
      <c r="DX305" s="69"/>
      <c r="DY305" s="69"/>
      <c r="DZ305" s="69"/>
      <c r="EA305" s="69"/>
      <c r="EB305" s="69"/>
      <c r="EC305" s="69"/>
      <c r="ED305" s="69"/>
      <c r="EE305" s="69"/>
      <c r="EF305" s="69"/>
      <c r="EG305" s="69"/>
      <c r="EH305" s="69"/>
      <c r="EI305" s="69"/>
      <c r="EJ305" s="69"/>
      <c r="EK305" s="69"/>
      <c r="EL305" s="69"/>
      <c r="EM305" s="69"/>
      <c r="EN305" s="69"/>
      <c r="EO305" s="69"/>
      <c r="EP305" s="69"/>
      <c r="EQ305" s="69"/>
      <c r="ER305" s="69"/>
      <c r="ES305" s="69"/>
      <c r="ET305" s="69"/>
      <c r="EU305" s="69"/>
      <c r="EV305" s="69"/>
      <c r="EW305" s="69"/>
      <c r="EX305" s="69"/>
      <c r="EY305" s="69"/>
      <c r="EZ305" s="69"/>
      <c r="FA305" s="69"/>
      <c r="FB305" s="69"/>
      <c r="FC305" s="69"/>
      <c r="FD305" s="69"/>
      <c r="FE305" s="69"/>
      <c r="FF305" s="69"/>
      <c r="FG305" s="69"/>
      <c r="FH305" s="69"/>
      <c r="FI305" s="69"/>
      <c r="FJ305" s="69"/>
      <c r="FK305" s="69"/>
      <c r="FL305" s="69"/>
      <c r="FM305" s="69"/>
      <c r="FN305" s="69"/>
      <c r="FO305" s="69"/>
      <c r="FP305" s="69"/>
      <c r="FQ305" s="69"/>
      <c r="FR305" s="69"/>
      <c r="FS305" s="69"/>
      <c r="FT305" s="69"/>
      <c r="FU305" s="69"/>
      <c r="FV305" s="69"/>
      <c r="FW305" s="69"/>
      <c r="FX305" s="69"/>
      <c r="FY305" s="69"/>
      <c r="FZ305" s="69"/>
      <c r="GA305" s="69"/>
      <c r="GB305" s="69"/>
      <c r="GC305" s="69"/>
      <c r="GD305" s="69"/>
      <c r="GE305" s="69"/>
      <c r="GF305" s="69"/>
      <c r="GG305" s="69"/>
      <c r="GH305" s="69"/>
      <c r="GI305" s="69"/>
      <c r="GJ305" s="69"/>
      <c r="GK305" s="69"/>
      <c r="GL305" s="69"/>
      <c r="GM305" s="69"/>
      <c r="GN305" s="69"/>
      <c r="GO305" s="69"/>
      <c r="GP305" s="69"/>
      <c r="GQ305" s="69"/>
      <c r="GR305" s="69"/>
      <c r="GS305" s="69"/>
      <c r="GT305" s="69"/>
      <c r="GU305" s="69"/>
      <c r="GV305" s="69"/>
      <c r="GW305" s="69"/>
      <c r="GX305" s="69"/>
      <c r="GY305" s="69"/>
      <c r="GZ305" s="69"/>
      <c r="HA305" s="69"/>
      <c r="HB305" s="69"/>
      <c r="HC305" s="69"/>
      <c r="HD305" s="69"/>
      <c r="HE305" s="69"/>
      <c r="HF305" s="69"/>
      <c r="HG305" s="69"/>
      <c r="HH305" s="69"/>
      <c r="HI305" s="69"/>
      <c r="HJ305" s="69"/>
      <c r="HK305" s="69"/>
      <c r="HL305" s="69"/>
      <c r="HM305" s="69"/>
      <c r="HN305" s="69"/>
      <c r="HO305" s="69"/>
      <c r="HP305" s="69"/>
      <c r="HQ305" s="69"/>
      <c r="HR305" s="69"/>
      <c r="HS305" s="69"/>
      <c r="HT305" s="69"/>
      <c r="HU305" s="69"/>
      <c r="HV305" s="69"/>
      <c r="HW305" s="69"/>
      <c r="HX305" s="69"/>
      <c r="HY305" s="69"/>
      <c r="HZ305" s="69"/>
      <c r="IA305" s="69"/>
      <c r="IB305" s="69"/>
      <c r="IC305" s="69"/>
      <c r="ID305" s="69"/>
      <c r="IE305" s="69"/>
      <c r="IF305" s="69"/>
      <c r="IG305" s="69"/>
      <c r="IH305" s="69"/>
      <c r="II305" s="69"/>
      <c r="IJ305" s="69"/>
      <c r="IK305" s="69"/>
      <c r="IL305" s="69"/>
      <c r="IM305" s="69"/>
      <c r="IN305" s="69"/>
      <c r="IO305" s="69"/>
      <c r="IP305" s="69"/>
      <c r="IQ305" s="69"/>
      <c r="IR305" s="69"/>
    </row>
    <row r="306" spans="1:252" s="119" customFormat="1">
      <c r="A306" s="90">
        <v>296</v>
      </c>
      <c r="B306" s="91" t="str">
        <f>'[4]ИТОГ!'!$AP303</f>
        <v>Белов Андрей</v>
      </c>
      <c r="C306" s="91">
        <f>'[4]ИТОГ!'!$AQ303</f>
        <v>1989</v>
      </c>
      <c r="D306" s="91" t="str">
        <f>'[4]ИТОГ!'!$AT303</f>
        <v>б/р</v>
      </c>
      <c r="E306" s="91" t="str">
        <f>'[4]ИТОГ!'!$AU303</f>
        <v>м</v>
      </c>
      <c r="F306" s="189">
        <f>'[4]ИТОГ!'!$AX303</f>
        <v>0</v>
      </c>
      <c r="G306" s="91" t="s">
        <v>255</v>
      </c>
      <c r="H306" s="94" t="s">
        <v>28</v>
      </c>
      <c r="I306" s="91" t="str">
        <f>'[4]ИТОГ!'!$AY303</f>
        <v>ОК!</v>
      </c>
      <c r="J306" s="95"/>
      <c r="K306" s="115"/>
      <c r="L306" s="97" t="s">
        <v>256</v>
      </c>
      <c r="M306" s="114"/>
      <c r="N306" s="115"/>
      <c r="O306" s="97"/>
      <c r="P306" s="97"/>
      <c r="Q306" s="97"/>
      <c r="R306" s="115"/>
      <c r="S306" s="115"/>
      <c r="T306" s="102"/>
      <c r="U306" s="99"/>
      <c r="V306" s="115"/>
      <c r="W306" s="102"/>
      <c r="X306" s="100"/>
      <c r="Y306" s="102"/>
      <c r="Z306" s="100"/>
      <c r="AA306" s="100"/>
      <c r="AB306" s="100"/>
      <c r="AC306" s="102"/>
      <c r="AD306" s="102"/>
      <c r="AE306" s="102"/>
      <c r="AF306" s="102"/>
      <c r="AG306" s="94"/>
      <c r="AH306" s="101"/>
      <c r="AI306" s="100"/>
      <c r="AJ306" s="103"/>
      <c r="AK306" s="68"/>
      <c r="AL306" s="69"/>
      <c r="AM306" s="69"/>
      <c r="AN306" s="69"/>
      <c r="AO306" s="69"/>
      <c r="AP306" s="69"/>
      <c r="AQ306" s="69"/>
      <c r="AR306" s="69"/>
      <c r="AS306" s="69"/>
      <c r="AT306" s="69"/>
      <c r="AU306" s="69"/>
      <c r="AV306" s="69"/>
      <c r="AW306" s="69"/>
      <c r="AX306" s="69"/>
      <c r="AY306" s="69"/>
      <c r="AZ306" s="69"/>
      <c r="BA306" s="69"/>
      <c r="BB306" s="69"/>
      <c r="BC306" s="69"/>
      <c r="BD306" s="69"/>
      <c r="BE306" s="69"/>
      <c r="BF306" s="69"/>
      <c r="BG306" s="69"/>
      <c r="BH306" s="69"/>
      <c r="BI306" s="69"/>
      <c r="BJ306" s="69"/>
      <c r="BK306" s="69"/>
      <c r="BL306" s="69"/>
      <c r="BM306" s="69"/>
      <c r="BN306" s="69"/>
      <c r="BO306" s="69"/>
      <c r="BP306" s="69"/>
      <c r="BQ306" s="69"/>
      <c r="BR306" s="69"/>
      <c r="BS306" s="69"/>
      <c r="BT306" s="69"/>
      <c r="BU306" s="69"/>
      <c r="BV306" s="69"/>
      <c r="BW306" s="69"/>
      <c r="BX306" s="69"/>
      <c r="BY306" s="69"/>
      <c r="BZ306" s="69"/>
      <c r="CA306" s="69"/>
      <c r="CB306" s="69"/>
      <c r="CC306" s="69"/>
      <c r="CD306" s="69"/>
      <c r="CE306" s="69"/>
      <c r="CF306" s="69"/>
      <c r="CG306" s="69"/>
      <c r="CH306" s="69"/>
      <c r="CI306" s="69"/>
      <c r="CJ306" s="69"/>
      <c r="CK306" s="69"/>
      <c r="CL306" s="69"/>
      <c r="CM306" s="69"/>
      <c r="CN306" s="69"/>
      <c r="CO306" s="69"/>
      <c r="CP306" s="69"/>
      <c r="CQ306" s="69"/>
      <c r="CR306" s="69"/>
      <c r="CS306" s="69"/>
      <c r="CT306" s="69"/>
      <c r="CU306" s="69"/>
      <c r="CV306" s="69"/>
      <c r="CW306" s="69"/>
      <c r="CX306" s="69"/>
      <c r="CY306" s="69"/>
      <c r="CZ306" s="69"/>
      <c r="DA306" s="69"/>
      <c r="DB306" s="69"/>
      <c r="DC306" s="69"/>
      <c r="DD306" s="69"/>
      <c r="DE306" s="69"/>
      <c r="DF306" s="69"/>
      <c r="DG306" s="69"/>
      <c r="DH306" s="69"/>
      <c r="DI306" s="69"/>
      <c r="DJ306" s="69"/>
      <c r="DK306" s="69"/>
      <c r="DL306" s="69"/>
      <c r="DM306" s="69"/>
      <c r="DN306" s="69"/>
      <c r="DO306" s="69"/>
      <c r="DP306" s="69"/>
      <c r="DQ306" s="69"/>
      <c r="DR306" s="69"/>
      <c r="DS306" s="69"/>
      <c r="DT306" s="69"/>
      <c r="DU306" s="69"/>
      <c r="DV306" s="69"/>
      <c r="DW306" s="69"/>
      <c r="DX306" s="69"/>
      <c r="DY306" s="69"/>
      <c r="DZ306" s="69"/>
      <c r="EA306" s="69"/>
      <c r="EB306" s="69"/>
      <c r="EC306" s="69"/>
      <c r="ED306" s="69"/>
      <c r="EE306" s="69"/>
      <c r="EF306" s="69"/>
      <c r="EG306" s="69"/>
      <c r="EH306" s="69"/>
      <c r="EI306" s="69"/>
      <c r="EJ306" s="69"/>
      <c r="EK306" s="69"/>
      <c r="EL306" s="69"/>
      <c r="EM306" s="69"/>
      <c r="EN306" s="69"/>
      <c r="EO306" s="69"/>
      <c r="EP306" s="69"/>
      <c r="EQ306" s="69"/>
      <c r="ER306" s="69"/>
      <c r="ES306" s="69"/>
      <c r="ET306" s="69"/>
      <c r="EU306" s="69"/>
      <c r="EV306" s="69"/>
      <c r="EW306" s="69"/>
      <c r="EX306" s="69"/>
      <c r="EY306" s="69"/>
      <c r="EZ306" s="69"/>
      <c r="FA306" s="69"/>
      <c r="FB306" s="69"/>
      <c r="FC306" s="69"/>
      <c r="FD306" s="69"/>
      <c r="FE306" s="69"/>
      <c r="FF306" s="69"/>
      <c r="FG306" s="69"/>
      <c r="FH306" s="69"/>
      <c r="FI306" s="69"/>
      <c r="FJ306" s="69"/>
      <c r="FK306" s="69"/>
      <c r="FL306" s="69"/>
      <c r="FM306" s="69"/>
      <c r="FN306" s="69"/>
      <c r="FO306" s="69"/>
      <c r="FP306" s="69"/>
      <c r="FQ306" s="69"/>
      <c r="FR306" s="69"/>
      <c r="FS306" s="69"/>
      <c r="FT306" s="69"/>
      <c r="FU306" s="69"/>
      <c r="FV306" s="69"/>
      <c r="FW306" s="69"/>
      <c r="FX306" s="69"/>
      <c r="FY306" s="69"/>
      <c r="FZ306" s="69"/>
      <c r="GA306" s="69"/>
      <c r="GB306" s="69"/>
      <c r="GC306" s="69"/>
      <c r="GD306" s="69"/>
      <c r="GE306" s="69"/>
      <c r="GF306" s="69"/>
      <c r="GG306" s="69"/>
      <c r="GH306" s="69"/>
      <c r="GI306" s="69"/>
      <c r="GJ306" s="69"/>
      <c r="GK306" s="69"/>
      <c r="GL306" s="69"/>
      <c r="GM306" s="69"/>
      <c r="GN306" s="69"/>
      <c r="GO306" s="69"/>
      <c r="GP306" s="69"/>
      <c r="GQ306" s="69"/>
      <c r="GR306" s="69"/>
      <c r="GS306" s="69"/>
      <c r="GT306" s="69"/>
      <c r="GU306" s="69"/>
      <c r="GV306" s="69"/>
      <c r="GW306" s="69"/>
      <c r="GX306" s="69"/>
      <c r="GY306" s="69"/>
      <c r="GZ306" s="69"/>
      <c r="HA306" s="69"/>
      <c r="HB306" s="69"/>
      <c r="HC306" s="69"/>
      <c r="HD306" s="69"/>
      <c r="HE306" s="69"/>
      <c r="HF306" s="69"/>
      <c r="HG306" s="69"/>
      <c r="HH306" s="69"/>
      <c r="HI306" s="69"/>
      <c r="HJ306" s="69"/>
      <c r="HK306" s="69"/>
      <c r="HL306" s="69"/>
      <c r="HM306" s="69"/>
      <c r="HN306" s="69"/>
      <c r="HO306" s="69"/>
      <c r="HP306" s="69"/>
      <c r="HQ306" s="69"/>
      <c r="HR306" s="69"/>
      <c r="HS306" s="69"/>
      <c r="HT306" s="69"/>
      <c r="HU306" s="69"/>
      <c r="HV306" s="69"/>
      <c r="HW306" s="69"/>
      <c r="HX306" s="69"/>
      <c r="HY306" s="69"/>
      <c r="HZ306" s="69"/>
      <c r="IA306" s="69"/>
      <c r="IB306" s="69"/>
      <c r="IC306" s="69"/>
      <c r="ID306" s="69"/>
      <c r="IE306" s="69"/>
      <c r="IF306" s="69"/>
      <c r="IG306" s="69"/>
      <c r="IH306" s="69"/>
      <c r="II306" s="69"/>
      <c r="IJ306" s="69"/>
      <c r="IK306" s="69"/>
      <c r="IL306" s="69"/>
      <c r="IM306" s="69"/>
      <c r="IN306" s="69"/>
      <c r="IO306" s="69"/>
      <c r="IP306" s="69"/>
      <c r="IQ306" s="69"/>
      <c r="IR306" s="69"/>
    </row>
    <row r="307" spans="1:252" s="109" customFormat="1">
      <c r="A307" s="90">
        <v>297</v>
      </c>
      <c r="B307" s="91" t="str">
        <f>'[4]ИТОГ!'!$AP304</f>
        <v>Белов Иван</v>
      </c>
      <c r="C307" s="91">
        <f>'[4]ИТОГ!'!$AQ304</f>
        <v>2010</v>
      </c>
      <c r="D307" s="91" t="str">
        <f>'[4]ИТОГ!'!$AT304</f>
        <v>б/р</v>
      </c>
      <c r="E307" s="91" t="str">
        <f>'[4]ИТОГ!'!$AU304</f>
        <v>м</v>
      </c>
      <c r="F307" s="189">
        <f>'[4]ИТОГ!'!$AX304</f>
        <v>45245</v>
      </c>
      <c r="G307" s="91" t="s">
        <v>255</v>
      </c>
      <c r="H307" s="94" t="s">
        <v>28</v>
      </c>
      <c r="I307" s="91" t="str">
        <f>'[4]ИТОГ!'!$AY304</f>
        <v>ОК!</v>
      </c>
      <c r="J307" s="95"/>
      <c r="K307" s="96"/>
      <c r="L307" s="97"/>
      <c r="M307" s="98"/>
      <c r="N307" s="96"/>
      <c r="O307" s="96"/>
      <c r="P307" s="97"/>
      <c r="Q307" s="97"/>
      <c r="R307" s="97"/>
      <c r="S307" s="97"/>
      <c r="T307" s="99"/>
      <c r="U307" s="99"/>
      <c r="V307" s="97"/>
      <c r="W307" s="92"/>
      <c r="X307" s="100"/>
      <c r="Y307" s="100"/>
      <c r="Z307" s="100"/>
      <c r="AA307" s="100"/>
      <c r="AB307" s="100"/>
      <c r="AC307" s="100"/>
      <c r="AD307" s="100"/>
      <c r="AE307" s="100"/>
      <c r="AF307" s="100"/>
      <c r="AG307" s="94"/>
      <c r="AH307" s="94"/>
      <c r="AI307" s="116"/>
      <c r="AJ307" s="103" t="s">
        <v>669</v>
      </c>
      <c r="AK307" s="68"/>
      <c r="AL307" s="69"/>
      <c r="AM307" s="69"/>
      <c r="AN307" s="69"/>
      <c r="AO307" s="69"/>
      <c r="AP307" s="69"/>
      <c r="AQ307" s="69"/>
      <c r="AR307" s="69"/>
      <c r="AS307" s="69"/>
      <c r="AT307" s="69"/>
      <c r="AU307" s="69"/>
      <c r="AV307" s="69"/>
      <c r="AW307" s="69"/>
      <c r="AX307" s="69"/>
      <c r="AY307" s="69"/>
      <c r="AZ307" s="69"/>
      <c r="BA307" s="69"/>
      <c r="BB307" s="69"/>
      <c r="BC307" s="69"/>
      <c r="BD307" s="69"/>
      <c r="BE307" s="69"/>
      <c r="BF307" s="69"/>
      <c r="BG307" s="69"/>
      <c r="BH307" s="69"/>
      <c r="BI307" s="69"/>
      <c r="BJ307" s="69"/>
      <c r="BK307" s="69"/>
      <c r="BL307" s="69"/>
      <c r="BM307" s="69"/>
      <c r="BN307" s="69"/>
      <c r="BO307" s="69"/>
      <c r="BP307" s="69"/>
      <c r="BQ307" s="69"/>
      <c r="BR307" s="69"/>
      <c r="BS307" s="69"/>
      <c r="BT307" s="69"/>
      <c r="BU307" s="69"/>
      <c r="BV307" s="69"/>
      <c r="BW307" s="69"/>
      <c r="BX307" s="69"/>
      <c r="BY307" s="69"/>
      <c r="BZ307" s="69"/>
      <c r="CA307" s="69"/>
      <c r="CB307" s="69"/>
      <c r="CC307" s="69"/>
      <c r="CD307" s="69"/>
      <c r="CE307" s="69"/>
      <c r="CF307" s="69"/>
      <c r="CG307" s="69"/>
      <c r="CH307" s="69"/>
      <c r="CI307" s="69"/>
      <c r="CJ307" s="69"/>
      <c r="CK307" s="69"/>
      <c r="CL307" s="69"/>
      <c r="CM307" s="69"/>
      <c r="CN307" s="69"/>
      <c r="CO307" s="69"/>
      <c r="CP307" s="69"/>
      <c r="CQ307" s="69"/>
      <c r="CR307" s="69"/>
      <c r="CS307" s="69"/>
      <c r="CT307" s="69"/>
      <c r="CU307" s="69"/>
      <c r="CV307" s="69"/>
      <c r="CW307" s="69"/>
      <c r="CX307" s="69"/>
      <c r="CY307" s="69"/>
      <c r="CZ307" s="69"/>
      <c r="DA307" s="69"/>
      <c r="DB307" s="69"/>
      <c r="DC307" s="69"/>
      <c r="DD307" s="69"/>
      <c r="DE307" s="69"/>
      <c r="DF307" s="69"/>
      <c r="DG307" s="69"/>
      <c r="DH307" s="69"/>
      <c r="DI307" s="69"/>
      <c r="DJ307" s="69"/>
      <c r="DK307" s="69"/>
      <c r="DL307" s="69"/>
      <c r="DM307" s="69"/>
      <c r="DN307" s="69"/>
      <c r="DO307" s="69"/>
      <c r="DP307" s="69"/>
      <c r="DQ307" s="69"/>
      <c r="DR307" s="69"/>
      <c r="DS307" s="69"/>
      <c r="DT307" s="69"/>
      <c r="DU307" s="69"/>
      <c r="DV307" s="69"/>
      <c r="DW307" s="69"/>
      <c r="DX307" s="69"/>
      <c r="DY307" s="69"/>
      <c r="DZ307" s="69"/>
      <c r="EA307" s="69"/>
      <c r="EB307" s="69"/>
      <c r="EC307" s="69"/>
      <c r="ED307" s="69"/>
      <c r="EE307" s="69"/>
      <c r="EF307" s="69"/>
      <c r="EG307" s="69"/>
      <c r="EH307" s="69"/>
      <c r="EI307" s="69"/>
      <c r="EJ307" s="69"/>
      <c r="EK307" s="69"/>
      <c r="EL307" s="69"/>
      <c r="EM307" s="69"/>
      <c r="EN307" s="69"/>
      <c r="EO307" s="69"/>
      <c r="EP307" s="69"/>
      <c r="EQ307" s="69"/>
      <c r="ER307" s="69"/>
      <c r="ES307" s="69"/>
      <c r="ET307" s="69"/>
      <c r="EU307" s="69"/>
      <c r="EV307" s="69"/>
      <c r="EW307" s="69"/>
      <c r="EX307" s="69"/>
      <c r="EY307" s="69"/>
      <c r="EZ307" s="69"/>
      <c r="FA307" s="69"/>
      <c r="FB307" s="69"/>
      <c r="FC307" s="69"/>
      <c r="FD307" s="69"/>
      <c r="FE307" s="69"/>
      <c r="FF307" s="69"/>
      <c r="FG307" s="69"/>
      <c r="FH307" s="69"/>
      <c r="FI307" s="69"/>
      <c r="FJ307" s="69"/>
      <c r="FK307" s="69"/>
      <c r="FL307" s="69"/>
      <c r="FM307" s="69"/>
      <c r="FN307" s="69"/>
      <c r="FO307" s="69"/>
      <c r="FP307" s="69"/>
      <c r="FQ307" s="69"/>
      <c r="FR307" s="69"/>
      <c r="FS307" s="69"/>
      <c r="FT307" s="69"/>
      <c r="FU307" s="69"/>
      <c r="FV307" s="69"/>
      <c r="FW307" s="69"/>
      <c r="FX307" s="69"/>
      <c r="FY307" s="69"/>
      <c r="FZ307" s="69"/>
      <c r="GA307" s="69"/>
      <c r="GB307" s="69"/>
      <c r="GC307" s="69"/>
      <c r="GD307" s="69"/>
      <c r="GE307" s="69"/>
      <c r="GF307" s="69"/>
      <c r="GG307" s="69"/>
      <c r="GH307" s="69"/>
      <c r="GI307" s="69"/>
      <c r="GJ307" s="69"/>
      <c r="GK307" s="69"/>
      <c r="GL307" s="69"/>
      <c r="GM307" s="69"/>
      <c r="GN307" s="69"/>
      <c r="GO307" s="69"/>
      <c r="GP307" s="69"/>
      <c r="GQ307" s="69"/>
      <c r="GR307" s="69"/>
      <c r="GS307" s="69"/>
      <c r="GT307" s="69"/>
      <c r="GU307" s="69"/>
      <c r="GV307" s="69"/>
      <c r="GW307" s="69"/>
      <c r="GX307" s="69"/>
      <c r="GY307" s="69"/>
      <c r="GZ307" s="69"/>
      <c r="HA307" s="69"/>
      <c r="HB307" s="69"/>
      <c r="HC307" s="69"/>
      <c r="HD307" s="69"/>
      <c r="HE307" s="69"/>
      <c r="HF307" s="69"/>
      <c r="HG307" s="69"/>
      <c r="HH307" s="69"/>
      <c r="HI307" s="69"/>
      <c r="HJ307" s="69"/>
      <c r="HK307" s="69"/>
      <c r="HL307" s="69"/>
      <c r="HM307" s="69"/>
      <c r="HN307" s="69"/>
      <c r="HO307" s="69"/>
      <c r="HP307" s="69"/>
      <c r="HQ307" s="69"/>
      <c r="HR307" s="69"/>
      <c r="HS307" s="69"/>
      <c r="HT307" s="69"/>
      <c r="HU307" s="69"/>
      <c r="HV307" s="69"/>
      <c r="HW307" s="69"/>
      <c r="HX307" s="69"/>
      <c r="HY307" s="69"/>
      <c r="HZ307" s="69"/>
      <c r="IA307" s="69"/>
      <c r="IB307" s="69"/>
      <c r="IC307" s="69"/>
      <c r="ID307" s="69"/>
      <c r="IE307" s="69"/>
      <c r="IF307" s="69"/>
      <c r="IG307" s="69"/>
      <c r="IH307" s="69"/>
      <c r="II307" s="69"/>
      <c r="IJ307" s="69"/>
      <c r="IK307" s="69"/>
      <c r="IL307" s="69"/>
      <c r="IM307" s="69"/>
      <c r="IN307" s="69"/>
      <c r="IO307" s="69"/>
      <c r="IP307" s="69"/>
      <c r="IQ307" s="69"/>
      <c r="IR307" s="69"/>
    </row>
    <row r="308" spans="1:252">
      <c r="A308" s="90">
        <v>298</v>
      </c>
      <c r="B308" s="91" t="str">
        <f>'[4]ИТОГ!'!$AP305</f>
        <v>Белов Леонид</v>
      </c>
      <c r="C308" s="91">
        <f>'[4]ИТОГ!'!$AQ305</f>
        <v>0</v>
      </c>
      <c r="D308" s="91">
        <f>'[4]ИТОГ!'!$AT305</f>
        <v>2</v>
      </c>
      <c r="E308" s="91" t="str">
        <f>'[4]ИТОГ!'!$AU305</f>
        <v>м</v>
      </c>
      <c r="F308" s="189">
        <f>'[4]ИТОГ!'!$AX305</f>
        <v>45775</v>
      </c>
      <c r="G308" s="91" t="s">
        <v>255</v>
      </c>
      <c r="H308" s="94" t="s">
        <v>28</v>
      </c>
      <c r="I308" s="91" t="str">
        <f>'[4]ИТОГ!'!$AY305</f>
        <v>НАДО!!!</v>
      </c>
      <c r="J308" s="95"/>
      <c r="K308" s="99"/>
      <c r="L308" s="97"/>
      <c r="M308" s="98"/>
      <c r="N308" s="99"/>
      <c r="O308" s="97"/>
      <c r="P308" s="97"/>
      <c r="Q308" s="97"/>
      <c r="R308" s="99"/>
      <c r="S308" s="99"/>
      <c r="T308" s="99"/>
      <c r="U308" s="99"/>
      <c r="V308" s="97"/>
      <c r="W308" s="108"/>
      <c r="X308" s="108"/>
      <c r="Y308" s="108"/>
      <c r="Z308" s="100"/>
      <c r="AA308" s="100"/>
      <c r="AB308" s="122"/>
      <c r="AC308" s="122"/>
      <c r="AD308" s="122"/>
      <c r="AE308" s="122"/>
      <c r="AF308" s="116" t="s">
        <v>256</v>
      </c>
      <c r="AG308" s="94"/>
      <c r="AH308" s="101"/>
      <c r="AI308" s="102"/>
      <c r="AJ308" s="103" t="s">
        <v>670</v>
      </c>
      <c r="AK308" s="68"/>
      <c r="AL308" s="69"/>
      <c r="AM308" s="69"/>
      <c r="AN308" s="69"/>
      <c r="AO308" s="69"/>
      <c r="AP308" s="69"/>
      <c r="AQ308" s="69"/>
      <c r="AR308" s="69"/>
      <c r="AS308" s="69"/>
      <c r="AT308" s="69"/>
      <c r="AU308" s="69"/>
      <c r="AV308" s="69"/>
      <c r="AW308" s="69"/>
      <c r="AX308" s="69"/>
      <c r="AY308" s="69"/>
      <c r="AZ308" s="69"/>
      <c r="BA308" s="69"/>
      <c r="BB308" s="69"/>
      <c r="BC308" s="69"/>
      <c r="BD308" s="69"/>
      <c r="BE308" s="69"/>
      <c r="BF308" s="69"/>
      <c r="BG308" s="69"/>
      <c r="BH308" s="69"/>
      <c r="BI308" s="69"/>
      <c r="BJ308" s="69"/>
      <c r="BK308" s="69"/>
      <c r="BL308" s="69"/>
      <c r="BM308" s="69"/>
      <c r="BN308" s="69"/>
      <c r="BO308" s="69"/>
      <c r="BP308" s="69"/>
      <c r="BQ308" s="69"/>
      <c r="BR308" s="69"/>
      <c r="BS308" s="69"/>
      <c r="BT308" s="69"/>
      <c r="BU308" s="69"/>
      <c r="BV308" s="69"/>
      <c r="BW308" s="69"/>
      <c r="BX308" s="69"/>
      <c r="BY308" s="69"/>
      <c r="BZ308" s="69"/>
      <c r="CA308" s="69"/>
      <c r="CB308" s="69"/>
      <c r="CC308" s="69"/>
      <c r="CD308" s="69"/>
      <c r="CE308" s="69"/>
      <c r="CF308" s="69"/>
      <c r="CG308" s="69"/>
      <c r="CH308" s="69"/>
      <c r="CI308" s="69"/>
      <c r="CJ308" s="69"/>
      <c r="CK308" s="69"/>
      <c r="CL308" s="69"/>
      <c r="CM308" s="69"/>
      <c r="CN308" s="69"/>
      <c r="CO308" s="69"/>
      <c r="CP308" s="69"/>
      <c r="CQ308" s="69"/>
      <c r="CR308" s="69"/>
      <c r="CS308" s="69"/>
      <c r="CT308" s="69"/>
      <c r="CU308" s="69"/>
      <c r="CV308" s="69"/>
      <c r="CW308" s="69"/>
      <c r="CX308" s="69"/>
      <c r="CY308" s="69"/>
      <c r="CZ308" s="69"/>
      <c r="DA308" s="69"/>
      <c r="DB308" s="69"/>
      <c r="DC308" s="69"/>
      <c r="DD308" s="69"/>
      <c r="DE308" s="69"/>
      <c r="DF308" s="69"/>
      <c r="DG308" s="69"/>
      <c r="DH308" s="69"/>
      <c r="DI308" s="69"/>
      <c r="DJ308" s="69"/>
      <c r="DK308" s="69"/>
      <c r="DL308" s="69"/>
      <c r="DM308" s="69"/>
      <c r="DN308" s="69"/>
      <c r="DO308" s="69"/>
      <c r="DP308" s="69"/>
      <c r="DQ308" s="69"/>
      <c r="DR308" s="69"/>
      <c r="DS308" s="69"/>
      <c r="DT308" s="69"/>
      <c r="DU308" s="69"/>
      <c r="DV308" s="69"/>
      <c r="DW308" s="69"/>
      <c r="DX308" s="69"/>
      <c r="DY308" s="69"/>
      <c r="DZ308" s="69"/>
      <c r="EA308" s="69"/>
      <c r="EB308" s="69"/>
      <c r="EC308" s="69"/>
      <c r="ED308" s="69"/>
      <c r="EE308" s="69"/>
      <c r="EF308" s="69"/>
      <c r="EG308" s="69"/>
      <c r="EH308" s="69"/>
      <c r="EI308" s="69"/>
      <c r="EJ308" s="69"/>
      <c r="EK308" s="69"/>
      <c r="EL308" s="69"/>
      <c r="EM308" s="69"/>
      <c r="EN308" s="69"/>
      <c r="EO308" s="69"/>
      <c r="EP308" s="69"/>
      <c r="EQ308" s="69"/>
      <c r="ER308" s="69"/>
      <c r="ES308" s="69"/>
      <c r="ET308" s="69"/>
      <c r="EU308" s="69"/>
      <c r="EV308" s="69"/>
      <c r="EW308" s="69"/>
      <c r="EX308" s="69"/>
      <c r="EY308" s="69"/>
      <c r="EZ308" s="69"/>
      <c r="FA308" s="69"/>
      <c r="FB308" s="69"/>
      <c r="FC308" s="69"/>
      <c r="FD308" s="69"/>
      <c r="FE308" s="69"/>
      <c r="FF308" s="69"/>
      <c r="FG308" s="69"/>
      <c r="FH308" s="69"/>
      <c r="FI308" s="69"/>
      <c r="FJ308" s="69"/>
      <c r="FK308" s="69"/>
      <c r="FL308" s="69"/>
      <c r="FM308" s="69"/>
      <c r="FN308" s="69"/>
      <c r="FO308" s="69"/>
      <c r="FP308" s="69"/>
      <c r="FQ308" s="69"/>
      <c r="FR308" s="69"/>
      <c r="FS308" s="69"/>
      <c r="FT308" s="69"/>
      <c r="FU308" s="69"/>
      <c r="FV308" s="69"/>
      <c r="FW308" s="69"/>
      <c r="FX308" s="69"/>
      <c r="FY308" s="69"/>
      <c r="FZ308" s="69"/>
      <c r="GA308" s="69"/>
      <c r="GB308" s="69"/>
      <c r="GC308" s="69"/>
      <c r="GD308" s="69"/>
      <c r="GE308" s="69"/>
      <c r="GF308" s="69"/>
      <c r="GG308" s="69"/>
      <c r="GH308" s="69"/>
      <c r="GI308" s="69"/>
      <c r="GJ308" s="69"/>
      <c r="GK308" s="69"/>
      <c r="GL308" s="69"/>
      <c r="GM308" s="69"/>
      <c r="GN308" s="69"/>
      <c r="GO308" s="69"/>
      <c r="GP308" s="69"/>
      <c r="GQ308" s="69"/>
      <c r="GR308" s="69"/>
      <c r="GS308" s="69"/>
      <c r="GT308" s="69"/>
      <c r="GU308" s="69"/>
      <c r="GV308" s="69"/>
      <c r="GW308" s="69"/>
      <c r="GX308" s="69"/>
      <c r="GY308" s="69"/>
      <c r="GZ308" s="69"/>
      <c r="HA308" s="69"/>
      <c r="HB308" s="69"/>
      <c r="HC308" s="69"/>
      <c r="HD308" s="69"/>
      <c r="HE308" s="69"/>
      <c r="HF308" s="69"/>
      <c r="HG308" s="69"/>
      <c r="HH308" s="69"/>
      <c r="HI308" s="69"/>
      <c r="HJ308" s="69"/>
      <c r="HK308" s="69"/>
      <c r="HL308" s="69"/>
      <c r="HM308" s="69"/>
      <c r="HN308" s="69"/>
      <c r="HO308" s="69"/>
      <c r="HP308" s="69"/>
      <c r="HQ308" s="69"/>
      <c r="HR308" s="69"/>
      <c r="HS308" s="69"/>
      <c r="HT308" s="69"/>
      <c r="HU308" s="69"/>
      <c r="HV308" s="69"/>
      <c r="HW308" s="69"/>
      <c r="HX308" s="69"/>
      <c r="HY308" s="69"/>
      <c r="HZ308" s="69"/>
      <c r="IA308" s="69"/>
      <c r="IB308" s="69"/>
      <c r="IC308" s="69"/>
      <c r="ID308" s="69"/>
      <c r="IE308" s="69"/>
      <c r="IF308" s="69"/>
      <c r="IG308" s="69"/>
      <c r="IH308" s="69"/>
      <c r="II308" s="69"/>
      <c r="IJ308" s="69"/>
      <c r="IK308" s="69"/>
      <c r="IL308" s="69"/>
      <c r="IM308" s="69"/>
      <c r="IN308" s="69"/>
      <c r="IO308" s="69"/>
      <c r="IP308" s="69"/>
      <c r="IQ308" s="69"/>
      <c r="IR308" s="69"/>
    </row>
    <row r="309" spans="1:252">
      <c r="A309" s="90">
        <v>299</v>
      </c>
      <c r="B309" s="91" t="str">
        <f>'[4]ИТОГ!'!$AP306</f>
        <v>Белов Никита</v>
      </c>
      <c r="C309" s="91">
        <f>'[4]ИТОГ!'!$AQ306</f>
        <v>2003</v>
      </c>
      <c r="D309" s="91" t="str">
        <f>'[4]ИТОГ!'!$AT306</f>
        <v>б/р</v>
      </c>
      <c r="E309" s="91" t="str">
        <f>'[4]ИТОГ!'!$AU306</f>
        <v>м</v>
      </c>
      <c r="F309" s="189">
        <f>'[4]ИТОГ!'!$AX306</f>
        <v>0</v>
      </c>
      <c r="G309" s="91" t="s">
        <v>255</v>
      </c>
      <c r="H309" s="94" t="s">
        <v>28</v>
      </c>
      <c r="I309" s="91" t="str">
        <f>'[4]ИТОГ!'!$AY306</f>
        <v>ОК!</v>
      </c>
      <c r="J309" s="95"/>
      <c r="K309" s="115"/>
      <c r="L309" s="97"/>
      <c r="M309" s="114"/>
      <c r="N309" s="115"/>
      <c r="O309" s="97"/>
      <c r="P309" s="97"/>
      <c r="Q309" s="97"/>
      <c r="R309" s="115"/>
      <c r="S309" s="115"/>
      <c r="T309" s="113"/>
      <c r="U309" s="99"/>
      <c r="V309" s="115"/>
      <c r="W309" s="100"/>
      <c r="X309" s="100"/>
      <c r="Y309" s="100"/>
      <c r="Z309" s="100"/>
      <c r="AA309" s="100"/>
      <c r="AB309" s="100"/>
      <c r="AC309" s="100"/>
      <c r="AD309" s="100"/>
      <c r="AE309" s="100"/>
      <c r="AF309" s="100"/>
      <c r="AG309" s="94" t="s">
        <v>377</v>
      </c>
      <c r="AH309" s="101" t="s">
        <v>353</v>
      </c>
      <c r="AI309" s="102"/>
      <c r="AJ309" s="103" t="s">
        <v>671</v>
      </c>
      <c r="AK309" s="68"/>
      <c r="AL309" s="69"/>
      <c r="AM309" s="69"/>
      <c r="AN309" s="69"/>
      <c r="AO309" s="69"/>
      <c r="AP309" s="69"/>
      <c r="AQ309" s="69"/>
      <c r="AR309" s="69"/>
      <c r="AS309" s="69"/>
      <c r="AT309" s="69"/>
      <c r="AU309" s="69"/>
      <c r="AV309" s="69"/>
      <c r="AW309" s="69"/>
      <c r="AX309" s="69"/>
      <c r="AY309" s="69"/>
      <c r="AZ309" s="69"/>
      <c r="BA309" s="69"/>
      <c r="BB309" s="69"/>
      <c r="BC309" s="69"/>
      <c r="BD309" s="69"/>
      <c r="BE309" s="69"/>
      <c r="BF309" s="69"/>
      <c r="BG309" s="69"/>
      <c r="BH309" s="69"/>
      <c r="BI309" s="69"/>
      <c r="BJ309" s="69"/>
      <c r="BK309" s="69"/>
      <c r="BL309" s="69"/>
      <c r="BM309" s="69"/>
      <c r="BN309" s="69"/>
      <c r="BO309" s="69"/>
      <c r="BP309" s="69"/>
      <c r="BQ309" s="69"/>
      <c r="BR309" s="69"/>
      <c r="BS309" s="69"/>
      <c r="BT309" s="69"/>
      <c r="BU309" s="69"/>
      <c r="BV309" s="69"/>
      <c r="BW309" s="69"/>
      <c r="BX309" s="69"/>
      <c r="BY309" s="69"/>
      <c r="BZ309" s="69"/>
      <c r="CA309" s="69"/>
      <c r="CB309" s="69"/>
      <c r="CC309" s="69"/>
      <c r="CD309" s="69"/>
      <c r="CE309" s="69"/>
      <c r="CF309" s="69"/>
      <c r="CG309" s="69"/>
      <c r="CH309" s="69"/>
      <c r="CI309" s="69"/>
      <c r="CJ309" s="69"/>
      <c r="CK309" s="69"/>
      <c r="CL309" s="69"/>
      <c r="CM309" s="69"/>
      <c r="CN309" s="69"/>
      <c r="CO309" s="69"/>
      <c r="CP309" s="69"/>
      <c r="CQ309" s="69"/>
      <c r="CR309" s="69"/>
      <c r="CS309" s="69"/>
      <c r="CT309" s="69"/>
      <c r="CU309" s="69"/>
      <c r="CV309" s="69"/>
      <c r="CW309" s="69"/>
      <c r="CX309" s="69"/>
      <c r="CY309" s="69"/>
      <c r="CZ309" s="69"/>
      <c r="DA309" s="69"/>
      <c r="DB309" s="69"/>
      <c r="DC309" s="69"/>
      <c r="DD309" s="69"/>
      <c r="DE309" s="69"/>
      <c r="DF309" s="69"/>
      <c r="DG309" s="69"/>
      <c r="DH309" s="69"/>
      <c r="DI309" s="69"/>
      <c r="DJ309" s="69"/>
      <c r="DK309" s="69"/>
      <c r="DL309" s="69"/>
      <c r="DM309" s="69"/>
      <c r="DN309" s="69"/>
      <c r="DO309" s="69"/>
      <c r="DP309" s="69"/>
      <c r="DQ309" s="69"/>
      <c r="DR309" s="69"/>
      <c r="DS309" s="69"/>
      <c r="DT309" s="69"/>
      <c r="DU309" s="69"/>
      <c r="DV309" s="69"/>
      <c r="DW309" s="69"/>
      <c r="DX309" s="69"/>
      <c r="DY309" s="69"/>
      <c r="DZ309" s="69"/>
      <c r="EA309" s="69"/>
      <c r="EB309" s="69"/>
      <c r="EC309" s="69"/>
      <c r="ED309" s="69"/>
      <c r="EE309" s="69"/>
      <c r="EF309" s="69"/>
      <c r="EG309" s="69"/>
      <c r="EH309" s="69"/>
      <c r="EI309" s="69"/>
      <c r="EJ309" s="69"/>
      <c r="EK309" s="69"/>
      <c r="EL309" s="69"/>
      <c r="EM309" s="69"/>
      <c r="EN309" s="69"/>
      <c r="EO309" s="69"/>
      <c r="EP309" s="69"/>
      <c r="EQ309" s="69"/>
      <c r="ER309" s="69"/>
      <c r="ES309" s="69"/>
      <c r="ET309" s="69"/>
      <c r="EU309" s="69"/>
      <c r="EV309" s="69"/>
      <c r="EW309" s="69"/>
      <c r="EX309" s="69"/>
      <c r="EY309" s="69"/>
      <c r="EZ309" s="69"/>
      <c r="FA309" s="69"/>
      <c r="FB309" s="69"/>
      <c r="FC309" s="69"/>
      <c r="FD309" s="69"/>
      <c r="FE309" s="69"/>
      <c r="FF309" s="69"/>
      <c r="FG309" s="69"/>
      <c r="FH309" s="69"/>
      <c r="FI309" s="69"/>
      <c r="FJ309" s="69"/>
      <c r="FK309" s="69"/>
      <c r="FL309" s="69"/>
      <c r="FM309" s="69"/>
      <c r="FN309" s="69"/>
      <c r="FO309" s="69"/>
      <c r="FP309" s="69"/>
      <c r="FQ309" s="69"/>
      <c r="FR309" s="69"/>
      <c r="FS309" s="69"/>
      <c r="FT309" s="69"/>
      <c r="FU309" s="69"/>
      <c r="FV309" s="69"/>
      <c r="FW309" s="69"/>
      <c r="FX309" s="69"/>
      <c r="FY309" s="69"/>
      <c r="FZ309" s="69"/>
      <c r="GA309" s="69"/>
      <c r="GB309" s="69"/>
      <c r="GC309" s="69"/>
      <c r="GD309" s="69"/>
      <c r="GE309" s="69"/>
      <c r="GF309" s="69"/>
      <c r="GG309" s="69"/>
      <c r="GH309" s="69"/>
      <c r="GI309" s="69"/>
      <c r="GJ309" s="69"/>
      <c r="GK309" s="69"/>
      <c r="GL309" s="69"/>
      <c r="GM309" s="69"/>
      <c r="GN309" s="69"/>
      <c r="GO309" s="69"/>
      <c r="GP309" s="69"/>
      <c r="GQ309" s="69"/>
      <c r="GR309" s="69"/>
      <c r="GS309" s="69"/>
      <c r="GT309" s="69"/>
      <c r="GU309" s="69"/>
      <c r="GV309" s="69"/>
      <c r="GW309" s="69"/>
      <c r="GX309" s="69"/>
      <c r="GY309" s="69"/>
      <c r="GZ309" s="69"/>
      <c r="HA309" s="69"/>
      <c r="HB309" s="69"/>
      <c r="HC309" s="69"/>
      <c r="HD309" s="69"/>
      <c r="HE309" s="69"/>
      <c r="HF309" s="69"/>
      <c r="HG309" s="69"/>
      <c r="HH309" s="69"/>
      <c r="HI309" s="69"/>
      <c r="HJ309" s="69"/>
      <c r="HK309" s="69"/>
      <c r="HL309" s="69"/>
      <c r="HM309" s="69"/>
      <c r="HN309" s="69"/>
      <c r="HO309" s="69"/>
      <c r="HP309" s="69"/>
      <c r="HQ309" s="69"/>
      <c r="HR309" s="69"/>
      <c r="HS309" s="69"/>
      <c r="HT309" s="69"/>
      <c r="HU309" s="69"/>
      <c r="HV309" s="69"/>
      <c r="HW309" s="69"/>
      <c r="HX309" s="69"/>
      <c r="HY309" s="69"/>
      <c r="HZ309" s="69"/>
      <c r="IA309" s="69"/>
      <c r="IB309" s="69"/>
      <c r="IC309" s="69"/>
      <c r="ID309" s="69"/>
      <c r="IE309" s="69"/>
      <c r="IF309" s="69"/>
      <c r="IG309" s="69"/>
      <c r="IH309" s="69"/>
      <c r="II309" s="69"/>
      <c r="IJ309" s="69"/>
      <c r="IK309" s="69"/>
      <c r="IL309" s="69"/>
      <c r="IM309" s="69"/>
      <c r="IN309" s="69"/>
      <c r="IO309" s="69"/>
      <c r="IP309" s="69"/>
      <c r="IQ309" s="69"/>
      <c r="IR309" s="69"/>
    </row>
    <row r="310" spans="1:252">
      <c r="A310" s="90">
        <v>300</v>
      </c>
      <c r="B310" s="91" t="str">
        <f>'[4]ИТОГ!'!$AP307</f>
        <v>Белов Яков</v>
      </c>
      <c r="C310" s="91">
        <f>'[4]ИТОГ!'!$AQ307</f>
        <v>0</v>
      </c>
      <c r="D310" s="91" t="str">
        <f>'[4]ИТОГ!'!$AT307</f>
        <v>б/р</v>
      </c>
      <c r="E310" s="91" t="str">
        <f>'[4]ИТОГ!'!$AU307</f>
        <v>м</v>
      </c>
      <c r="F310" s="189">
        <f>'[4]ИТОГ!'!$AX307</f>
        <v>44154</v>
      </c>
      <c r="G310" s="91" t="s">
        <v>255</v>
      </c>
      <c r="H310" s="94" t="s">
        <v>28</v>
      </c>
      <c r="I310" s="91" t="str">
        <f>'[4]ИТОГ!'!$AY307</f>
        <v>НАДО!!!</v>
      </c>
      <c r="J310" s="95"/>
      <c r="K310" s="97"/>
      <c r="L310" s="97"/>
      <c r="M310" s="98"/>
      <c r="N310" s="97"/>
      <c r="O310" s="97"/>
      <c r="P310" s="97"/>
      <c r="Q310" s="97"/>
      <c r="R310" s="97"/>
      <c r="S310" s="97"/>
      <c r="T310" s="99"/>
      <c r="U310" s="99"/>
      <c r="V310" s="97"/>
      <c r="W310" s="108"/>
      <c r="X310" s="108"/>
      <c r="Y310" s="108"/>
      <c r="Z310" s="100"/>
      <c r="AA310" s="100"/>
      <c r="AB310" s="100" t="s">
        <v>256</v>
      </c>
      <c r="AC310" s="100"/>
      <c r="AD310" s="100"/>
      <c r="AE310" s="100"/>
      <c r="AF310" s="100"/>
      <c r="AG310" s="94"/>
      <c r="AH310" s="94" t="s">
        <v>437</v>
      </c>
      <c r="AI310" s="102"/>
      <c r="AJ310" s="103" t="s">
        <v>672</v>
      </c>
      <c r="AK310" s="68"/>
      <c r="AL310" s="69"/>
      <c r="AM310" s="69"/>
      <c r="AN310" s="69"/>
      <c r="AO310" s="69"/>
      <c r="AP310" s="69"/>
      <c r="AQ310" s="69"/>
      <c r="AR310" s="69"/>
      <c r="AS310" s="69"/>
      <c r="AT310" s="69"/>
      <c r="AU310" s="69"/>
      <c r="AV310" s="69"/>
      <c r="AW310" s="69"/>
      <c r="AX310" s="69"/>
      <c r="AY310" s="69"/>
      <c r="AZ310" s="69"/>
      <c r="BA310" s="69"/>
      <c r="BB310" s="69"/>
      <c r="BC310" s="69"/>
      <c r="BD310" s="69"/>
      <c r="BE310" s="69"/>
      <c r="BF310" s="69"/>
      <c r="BG310" s="69"/>
      <c r="BH310" s="69"/>
      <c r="BI310" s="69"/>
      <c r="BJ310" s="69"/>
      <c r="BK310" s="69"/>
      <c r="BL310" s="69"/>
      <c r="BM310" s="69"/>
      <c r="BN310" s="69"/>
      <c r="BO310" s="69"/>
      <c r="BP310" s="69"/>
      <c r="BQ310" s="69"/>
      <c r="BR310" s="69"/>
      <c r="BS310" s="69"/>
      <c r="BT310" s="69"/>
      <c r="BU310" s="69"/>
      <c r="BV310" s="69"/>
      <c r="BW310" s="69"/>
      <c r="BX310" s="69"/>
      <c r="BY310" s="69"/>
      <c r="BZ310" s="69"/>
      <c r="CA310" s="69"/>
      <c r="CB310" s="69"/>
      <c r="CC310" s="69"/>
      <c r="CD310" s="69"/>
      <c r="CE310" s="69"/>
      <c r="CF310" s="69"/>
      <c r="CG310" s="69"/>
      <c r="CH310" s="69"/>
      <c r="CI310" s="69"/>
      <c r="CJ310" s="69"/>
      <c r="CK310" s="69"/>
      <c r="CL310" s="69"/>
      <c r="CM310" s="69"/>
      <c r="CN310" s="69"/>
      <c r="CO310" s="69"/>
      <c r="CP310" s="69"/>
      <c r="CQ310" s="69"/>
      <c r="CR310" s="69"/>
      <c r="CS310" s="69"/>
      <c r="CT310" s="69"/>
      <c r="CU310" s="69"/>
      <c r="CV310" s="69"/>
      <c r="CW310" s="69"/>
      <c r="CX310" s="69"/>
      <c r="CY310" s="69"/>
      <c r="CZ310" s="69"/>
      <c r="DA310" s="69"/>
      <c r="DB310" s="69"/>
      <c r="DC310" s="69"/>
      <c r="DD310" s="69"/>
      <c r="DE310" s="69"/>
      <c r="DF310" s="69"/>
      <c r="DG310" s="69"/>
      <c r="DH310" s="69"/>
      <c r="DI310" s="69"/>
      <c r="DJ310" s="69"/>
      <c r="DK310" s="69"/>
      <c r="DL310" s="69"/>
      <c r="DM310" s="69"/>
      <c r="DN310" s="69"/>
      <c r="DO310" s="69"/>
      <c r="DP310" s="69"/>
      <c r="DQ310" s="69"/>
      <c r="DR310" s="69"/>
      <c r="DS310" s="69"/>
      <c r="DT310" s="69"/>
      <c r="DU310" s="69"/>
      <c r="DV310" s="69"/>
      <c r="DW310" s="69"/>
      <c r="DX310" s="69"/>
      <c r="DY310" s="69"/>
      <c r="DZ310" s="69"/>
      <c r="EA310" s="69"/>
      <c r="EB310" s="69"/>
      <c r="EC310" s="69"/>
      <c r="ED310" s="69"/>
      <c r="EE310" s="69"/>
      <c r="EF310" s="69"/>
      <c r="EG310" s="69"/>
      <c r="EH310" s="69"/>
      <c r="EI310" s="69"/>
      <c r="EJ310" s="69"/>
      <c r="EK310" s="69"/>
      <c r="EL310" s="69"/>
      <c r="EM310" s="69"/>
      <c r="EN310" s="69"/>
      <c r="EO310" s="69"/>
      <c r="EP310" s="69"/>
      <c r="EQ310" s="69"/>
      <c r="ER310" s="69"/>
      <c r="ES310" s="69"/>
      <c r="ET310" s="69"/>
      <c r="EU310" s="69"/>
      <c r="EV310" s="69"/>
      <c r="EW310" s="69"/>
      <c r="EX310" s="69"/>
      <c r="EY310" s="69"/>
      <c r="EZ310" s="69"/>
      <c r="FA310" s="69"/>
      <c r="FB310" s="69"/>
      <c r="FC310" s="69"/>
      <c r="FD310" s="69"/>
      <c r="FE310" s="69"/>
      <c r="FF310" s="69"/>
      <c r="FG310" s="69"/>
      <c r="FH310" s="69"/>
      <c r="FI310" s="69"/>
      <c r="FJ310" s="69"/>
      <c r="FK310" s="69"/>
      <c r="FL310" s="69"/>
      <c r="FM310" s="69"/>
      <c r="FN310" s="69"/>
      <c r="FO310" s="69"/>
      <c r="FP310" s="69"/>
      <c r="FQ310" s="69"/>
      <c r="FR310" s="69"/>
      <c r="FS310" s="69"/>
      <c r="FT310" s="69"/>
      <c r="FU310" s="69"/>
      <c r="FV310" s="69"/>
      <c r="FW310" s="69"/>
      <c r="FX310" s="69"/>
      <c r="FY310" s="69"/>
      <c r="FZ310" s="69"/>
      <c r="GA310" s="69"/>
      <c r="GB310" s="69"/>
      <c r="GC310" s="69"/>
      <c r="GD310" s="69"/>
      <c r="GE310" s="69"/>
      <c r="GF310" s="69"/>
      <c r="GG310" s="69"/>
      <c r="GH310" s="69"/>
      <c r="GI310" s="69"/>
      <c r="GJ310" s="69"/>
      <c r="GK310" s="69"/>
      <c r="GL310" s="69"/>
      <c r="GM310" s="69"/>
      <c r="GN310" s="69"/>
      <c r="GO310" s="69"/>
      <c r="GP310" s="69"/>
      <c r="GQ310" s="69"/>
      <c r="GR310" s="69"/>
      <c r="GS310" s="69"/>
      <c r="GT310" s="69"/>
      <c r="GU310" s="69"/>
      <c r="GV310" s="69"/>
      <c r="GW310" s="69"/>
      <c r="GX310" s="69"/>
      <c r="GY310" s="69"/>
      <c r="GZ310" s="69"/>
      <c r="HA310" s="69"/>
      <c r="HB310" s="69"/>
      <c r="HC310" s="69"/>
      <c r="HD310" s="69"/>
      <c r="HE310" s="69"/>
      <c r="HF310" s="69"/>
      <c r="HG310" s="69"/>
      <c r="HH310" s="69"/>
      <c r="HI310" s="69"/>
      <c r="HJ310" s="69"/>
      <c r="HK310" s="69"/>
      <c r="HL310" s="69"/>
      <c r="HM310" s="69"/>
      <c r="HN310" s="69"/>
      <c r="HO310" s="69"/>
      <c r="HP310" s="69"/>
      <c r="HQ310" s="69"/>
      <c r="HR310" s="69"/>
      <c r="HS310" s="69"/>
      <c r="HT310" s="69"/>
      <c r="HU310" s="69"/>
      <c r="HV310" s="69"/>
      <c r="HW310" s="69"/>
      <c r="HX310" s="69"/>
      <c r="HY310" s="69"/>
      <c r="HZ310" s="69"/>
      <c r="IA310" s="69"/>
      <c r="IB310" s="69"/>
      <c r="IC310" s="69"/>
      <c r="ID310" s="69"/>
      <c r="IE310" s="69"/>
      <c r="IF310" s="69"/>
      <c r="IG310" s="69"/>
      <c r="IH310" s="69"/>
      <c r="II310" s="69"/>
      <c r="IJ310" s="69"/>
      <c r="IK310" s="69"/>
      <c r="IL310" s="69"/>
      <c r="IM310" s="69"/>
      <c r="IN310" s="69"/>
      <c r="IO310" s="69"/>
      <c r="IP310" s="69"/>
      <c r="IQ310" s="69"/>
      <c r="IR310" s="69"/>
    </row>
    <row r="311" spans="1:252">
      <c r="A311" s="90">
        <v>301</v>
      </c>
      <c r="B311" s="91" t="str">
        <f>'[4]ИТОГ!'!$AP308</f>
        <v>Белова Бажена</v>
      </c>
      <c r="C311" s="91">
        <f>'[4]ИТОГ!'!$AQ308</f>
        <v>2009</v>
      </c>
      <c r="D311" s="91" t="str">
        <f>'[4]ИТОГ!'!$AT308</f>
        <v>б/р</v>
      </c>
      <c r="E311" s="91" t="str">
        <f>'[4]ИТОГ!'!$AU308</f>
        <v>ж</v>
      </c>
      <c r="F311" s="189">
        <f>'[4]ИТОГ!'!$AX308</f>
        <v>0</v>
      </c>
      <c r="G311" s="91" t="s">
        <v>255</v>
      </c>
      <c r="H311" s="94" t="s">
        <v>28</v>
      </c>
      <c r="I311" s="91" t="str">
        <f>'[4]ИТОГ!'!$AY308</f>
        <v>ОК!</v>
      </c>
      <c r="J311" s="95"/>
      <c r="K311" s="104"/>
      <c r="L311" s="97"/>
      <c r="M311" s="105"/>
      <c r="N311" s="104"/>
      <c r="O311" s="97"/>
      <c r="P311" s="97"/>
      <c r="Q311" s="97" t="s">
        <v>15</v>
      </c>
      <c r="R311" s="110" t="s">
        <v>13</v>
      </c>
      <c r="S311" s="104"/>
      <c r="T311" s="106" t="s">
        <v>256</v>
      </c>
      <c r="U311" s="99"/>
      <c r="V311" s="104"/>
      <c r="W311" s="108" t="s">
        <v>256</v>
      </c>
      <c r="X311" s="108"/>
      <c r="Y311" s="108"/>
      <c r="Z311" s="100"/>
      <c r="AA311" s="100" t="s">
        <v>256</v>
      </c>
      <c r="AB311" s="108" t="s">
        <v>256</v>
      </c>
      <c r="AC311" s="108"/>
      <c r="AD311" s="108"/>
      <c r="AE311" s="108"/>
      <c r="AF311" s="108" t="s">
        <v>256</v>
      </c>
      <c r="AG311" s="94" t="s">
        <v>325</v>
      </c>
      <c r="AH311" s="136" t="s">
        <v>268</v>
      </c>
      <c r="AI311" s="102"/>
      <c r="AJ311" s="103" t="s">
        <v>673</v>
      </c>
      <c r="AK311" s="68"/>
      <c r="AL311" s="69"/>
      <c r="AM311" s="69"/>
    </row>
    <row r="312" spans="1:252">
      <c r="A312" s="90">
        <v>302</v>
      </c>
      <c r="B312" s="91" t="str">
        <f>'[4]ИТОГ!'!$AP309</f>
        <v>Белова Эльмира</v>
      </c>
      <c r="C312" s="91">
        <f>'[4]ИТОГ!'!$AQ309</f>
        <v>0</v>
      </c>
      <c r="D312" s="91" t="str">
        <f>'[4]ИТОГ!'!$AT309</f>
        <v>б/р</v>
      </c>
      <c r="E312" s="91" t="str">
        <f>'[4]ИТОГ!'!$AU309</f>
        <v>ж</v>
      </c>
      <c r="F312" s="189">
        <f>'[4]ИТОГ!'!$AX309</f>
        <v>43954</v>
      </c>
      <c r="G312" s="91" t="s">
        <v>255</v>
      </c>
      <c r="H312" s="94" t="s">
        <v>28</v>
      </c>
      <c r="I312" s="91" t="str">
        <f>'[4]ИТОГ!'!$AY309</f>
        <v>НАДО!!!</v>
      </c>
      <c r="J312" s="95"/>
      <c r="K312" s="113"/>
      <c r="L312" s="97"/>
      <c r="M312" s="114"/>
      <c r="N312" s="113"/>
      <c r="O312" s="97"/>
      <c r="P312" s="97"/>
      <c r="Q312" s="97"/>
      <c r="R312" s="115"/>
      <c r="S312" s="115"/>
      <c r="T312" s="113"/>
      <c r="U312" s="99"/>
      <c r="V312" s="115"/>
      <c r="W312" s="108"/>
      <c r="X312" s="108"/>
      <c r="Y312" s="108"/>
      <c r="Z312" s="100"/>
      <c r="AA312" s="100"/>
      <c r="AB312" s="108"/>
      <c r="AC312" s="108"/>
      <c r="AD312" s="108"/>
      <c r="AE312" s="108"/>
      <c r="AF312" s="108"/>
      <c r="AG312" s="94"/>
      <c r="AH312" s="101"/>
      <c r="AI312" s="102"/>
      <c r="AJ312" s="103" t="s">
        <v>674</v>
      </c>
      <c r="AK312" s="68"/>
      <c r="AL312" s="69"/>
      <c r="AM312" s="69"/>
    </row>
    <row r="313" spans="1:252">
      <c r="A313" s="90">
        <v>303</v>
      </c>
      <c r="B313" s="91" t="str">
        <f>'[4]ИТОГ!'!$AP310</f>
        <v>Беловолова Валентина</v>
      </c>
      <c r="C313" s="91">
        <f>'[4]ИТОГ!'!$AQ310</f>
        <v>1986</v>
      </c>
      <c r="D313" s="91" t="str">
        <f>'[4]ИТОГ!'!$AT310</f>
        <v>б/р</v>
      </c>
      <c r="E313" s="91" t="str">
        <f>'[4]ИТОГ!'!$AU310</f>
        <v>ж</v>
      </c>
      <c r="F313" s="189">
        <f>'[4]ИТОГ!'!$AX310</f>
        <v>44323</v>
      </c>
      <c r="G313" s="91" t="s">
        <v>255</v>
      </c>
      <c r="H313" s="94" t="s">
        <v>28</v>
      </c>
      <c r="I313" s="91" t="str">
        <f>'[4]ИТОГ!'!$AY310</f>
        <v>ОК!</v>
      </c>
      <c r="J313" s="95" t="s">
        <v>675</v>
      </c>
      <c r="K313" s="113"/>
      <c r="L313" s="97"/>
      <c r="M313" s="114"/>
      <c r="N313" s="113"/>
      <c r="O313" s="97"/>
      <c r="P313" s="97"/>
      <c r="Q313" s="97"/>
      <c r="R313" s="115"/>
      <c r="S313" s="115"/>
      <c r="T313" s="113"/>
      <c r="U313" s="99"/>
      <c r="V313" s="115"/>
      <c r="W313" s="108"/>
      <c r="X313" s="108"/>
      <c r="Y313" s="108"/>
      <c r="Z313" s="100"/>
      <c r="AA313" s="100"/>
      <c r="AB313" s="108"/>
      <c r="AC313" s="108"/>
      <c r="AD313" s="108"/>
      <c r="AE313" s="108"/>
      <c r="AF313" s="108"/>
      <c r="AG313" s="94"/>
      <c r="AH313" s="101" t="s">
        <v>271</v>
      </c>
      <c r="AI313" s="118">
        <v>38753</v>
      </c>
      <c r="AJ313" s="103" t="s">
        <v>676</v>
      </c>
      <c r="AK313" s="68"/>
      <c r="AL313" s="69"/>
      <c r="AM313" s="69"/>
    </row>
    <row r="314" spans="1:252">
      <c r="A314" s="90">
        <v>304</v>
      </c>
      <c r="B314" s="91" t="str">
        <f>'[4]ИТОГ!'!$AP311</f>
        <v>Белокуров Александр</v>
      </c>
      <c r="C314" s="91">
        <f>'[4]ИТОГ!'!$AQ311</f>
        <v>0</v>
      </c>
      <c r="D314" s="91" t="str">
        <f>'[4]ИТОГ!'!$AT311</f>
        <v>б/р</v>
      </c>
      <c r="E314" s="91" t="str">
        <f>'[4]ИТОГ!'!$AU311</f>
        <v>м</v>
      </c>
      <c r="F314" s="189">
        <f>'[4]ИТОГ!'!$AX311</f>
        <v>45045</v>
      </c>
      <c r="G314" s="91" t="s">
        <v>255</v>
      </c>
      <c r="H314" s="94" t="s">
        <v>28</v>
      </c>
      <c r="I314" s="91" t="str">
        <f>'[4]ИТОГ!'!$AY311</f>
        <v>НАДО!!!</v>
      </c>
      <c r="J314" s="95"/>
      <c r="K314" s="99"/>
      <c r="L314" s="97"/>
      <c r="M314" s="98"/>
      <c r="N314" s="99"/>
      <c r="O314" s="97" t="s">
        <v>256</v>
      </c>
      <c r="P314" s="97" t="s">
        <v>15</v>
      </c>
      <c r="Q314" s="97" t="s">
        <v>13</v>
      </c>
      <c r="R314" s="110" t="s">
        <v>13</v>
      </c>
      <c r="S314" s="97"/>
      <c r="T314" s="99"/>
      <c r="U314" s="99"/>
      <c r="V314" s="97"/>
      <c r="W314" s="108"/>
      <c r="X314" s="108"/>
      <c r="Y314" s="108"/>
      <c r="Z314" s="100" t="s">
        <v>256</v>
      </c>
      <c r="AA314" s="100"/>
      <c r="AB314" s="108" t="s">
        <v>17</v>
      </c>
      <c r="AC314" s="108"/>
      <c r="AD314" s="100" t="s">
        <v>15</v>
      </c>
      <c r="AE314" s="100" t="s">
        <v>11</v>
      </c>
      <c r="AF314" s="108"/>
      <c r="AG314" s="94" t="s">
        <v>310</v>
      </c>
      <c r="AH314" s="101"/>
      <c r="AI314" s="102"/>
      <c r="AJ314" s="103" t="s">
        <v>677</v>
      </c>
      <c r="AK314" s="68"/>
    </row>
    <row r="315" spans="1:252">
      <c r="A315" s="90">
        <v>305</v>
      </c>
      <c r="B315" s="91" t="str">
        <f>'[4]ИТОГ!'!$AP312</f>
        <v>Белухина Дарья</v>
      </c>
      <c r="C315" s="91">
        <f>'[4]ИТОГ!'!$AQ312</f>
        <v>2001</v>
      </c>
      <c r="D315" s="91" t="str">
        <f>'[4]ИТОГ!'!$AT312</f>
        <v>б/р</v>
      </c>
      <c r="E315" s="91" t="str">
        <f>'[4]ИТОГ!'!$AU312</f>
        <v>ж</v>
      </c>
      <c r="F315" s="189">
        <f>'[4]ИТОГ!'!$AX312</f>
        <v>45014</v>
      </c>
      <c r="G315" s="91" t="s">
        <v>255</v>
      </c>
      <c r="H315" s="94" t="s">
        <v>28</v>
      </c>
      <c r="I315" s="91" t="str">
        <f>'[4]ИТОГ!'!$AY312</f>
        <v>ОК!</v>
      </c>
      <c r="J315" s="95"/>
      <c r="K315" s="107"/>
      <c r="L315" s="97" t="s">
        <v>256</v>
      </c>
      <c r="M315" s="105"/>
      <c r="N315" s="107"/>
      <c r="O315" s="97" t="s">
        <v>9</v>
      </c>
      <c r="P315" s="97"/>
      <c r="Q315" s="97"/>
      <c r="R315" s="104" t="s">
        <v>256</v>
      </c>
      <c r="S315" s="104"/>
      <c r="T315" s="106" t="s">
        <v>256</v>
      </c>
      <c r="U315" s="99"/>
      <c r="V315" s="104"/>
      <c r="W315" s="100"/>
      <c r="X315" s="100" t="s">
        <v>256</v>
      </c>
      <c r="Y315" s="100"/>
      <c r="Z315" s="100"/>
      <c r="AA315" s="100"/>
      <c r="AB315" s="100"/>
      <c r="AC315" s="100"/>
      <c r="AD315" s="100"/>
      <c r="AE315" s="100"/>
      <c r="AF315" s="100"/>
      <c r="AG315" s="94" t="s">
        <v>293</v>
      </c>
      <c r="AH315" s="101" t="s">
        <v>437</v>
      </c>
      <c r="AI315" s="102"/>
      <c r="AJ315" s="103" t="s">
        <v>678</v>
      </c>
      <c r="AK315" s="68"/>
    </row>
    <row r="316" spans="1:252">
      <c r="A316" s="90">
        <v>306</v>
      </c>
      <c r="B316" s="91" t="str">
        <f>'[4]ИТОГ!'!$AP313</f>
        <v>Бельлы Алена</v>
      </c>
      <c r="C316" s="91">
        <f>'[4]ИТОГ!'!$AQ313</f>
        <v>0</v>
      </c>
      <c r="D316" s="91" t="str">
        <f>'[4]ИТОГ!'!$AT313</f>
        <v>1ю</v>
      </c>
      <c r="E316" s="91" t="str">
        <f>'[4]ИТОГ!'!$AU313</f>
        <v>ж</v>
      </c>
      <c r="F316" s="189">
        <f>'[4]ИТОГ!'!$AX313</f>
        <v>45756</v>
      </c>
      <c r="G316" s="91" t="s">
        <v>255</v>
      </c>
      <c r="H316" s="94" t="s">
        <v>28</v>
      </c>
      <c r="I316" s="91" t="str">
        <f>'[4]ИТОГ!'!$AY313</f>
        <v>НАДО!!!</v>
      </c>
      <c r="J316" s="95"/>
      <c r="K316" s="104"/>
      <c r="L316" s="97"/>
      <c r="M316" s="105"/>
      <c r="N316" s="104"/>
      <c r="O316" s="97"/>
      <c r="P316" s="97"/>
      <c r="Q316" s="97"/>
      <c r="R316" s="104" t="s">
        <v>256</v>
      </c>
      <c r="S316" s="104"/>
      <c r="T316" s="106"/>
      <c r="U316" s="99" t="s">
        <v>11</v>
      </c>
      <c r="V316" s="104"/>
      <c r="W316" s="102"/>
      <c r="X316" s="102"/>
      <c r="Y316" s="102"/>
      <c r="Z316" s="100"/>
      <c r="AA316" s="100"/>
      <c r="AB316" s="100"/>
      <c r="AC316" s="100"/>
      <c r="AD316" s="100" t="s">
        <v>11</v>
      </c>
      <c r="AE316" s="100" t="s">
        <v>11</v>
      </c>
      <c r="AF316" s="100"/>
      <c r="AG316" s="94"/>
      <c r="AH316" s="101"/>
      <c r="AI316" s="102"/>
      <c r="AJ316" s="103" t="s">
        <v>679</v>
      </c>
      <c r="AK316" s="68"/>
    </row>
    <row r="317" spans="1:252">
      <c r="A317" s="90">
        <v>307</v>
      </c>
      <c r="B317" s="91" t="str">
        <f>'[4]ИТОГ!'!$AP314</f>
        <v>Бельник Ева</v>
      </c>
      <c r="C317" s="91">
        <f>'[4]ИТОГ!'!$AQ314</f>
        <v>2012</v>
      </c>
      <c r="D317" s="91" t="str">
        <f>'[4]ИТОГ!'!$AT314</f>
        <v>2ю</v>
      </c>
      <c r="E317" s="91" t="str">
        <f>'[4]ИТОГ!'!$AU314</f>
        <v>ж</v>
      </c>
      <c r="F317" s="189">
        <f>'[4]ИТОГ!'!$AX314</f>
        <v>45422</v>
      </c>
      <c r="G317" s="91" t="s">
        <v>255</v>
      </c>
      <c r="H317" s="94" t="s">
        <v>28</v>
      </c>
      <c r="I317" s="91" t="str">
        <f>'[4]ИТОГ!'!$AY314</f>
        <v>ОК!</v>
      </c>
      <c r="J317" s="95"/>
      <c r="K317" s="104"/>
      <c r="L317" s="97"/>
      <c r="M317" s="105"/>
      <c r="N317" s="104"/>
      <c r="O317" s="97"/>
      <c r="P317" s="97"/>
      <c r="Q317" s="97"/>
      <c r="R317" s="104"/>
      <c r="S317" s="104"/>
      <c r="T317" s="106"/>
      <c r="U317" s="99"/>
      <c r="V317" s="104"/>
      <c r="W317" s="100"/>
      <c r="X317" s="100"/>
      <c r="Y317" s="100"/>
      <c r="Z317" s="100"/>
      <c r="AA317" s="100"/>
      <c r="AB317" s="100"/>
      <c r="AC317" s="100"/>
      <c r="AD317" s="100"/>
      <c r="AE317" s="100"/>
      <c r="AF317" s="100"/>
      <c r="AG317" s="94" t="s">
        <v>325</v>
      </c>
      <c r="AH317" s="101" t="s">
        <v>441</v>
      </c>
      <c r="AI317" s="102"/>
      <c r="AJ317" s="103" t="s">
        <v>680</v>
      </c>
      <c r="AK317" s="68"/>
    </row>
    <row r="318" spans="1:252">
      <c r="A318" s="90">
        <v>308</v>
      </c>
      <c r="B318" s="91" t="str">
        <f>'[4]ИТОГ!'!$AP315</f>
        <v>Беляев Алексей</v>
      </c>
      <c r="C318" s="91">
        <f>'[4]ИТОГ!'!$AQ315</f>
        <v>2003</v>
      </c>
      <c r="D318" s="91" t="str">
        <f>'[4]ИТОГ!'!$AT315</f>
        <v>б/р</v>
      </c>
      <c r="E318" s="91" t="str">
        <f>'[4]ИТОГ!'!$AU315</f>
        <v>м</v>
      </c>
      <c r="F318" s="189">
        <f>'[4]ИТОГ!'!$AX315</f>
        <v>0</v>
      </c>
      <c r="G318" s="91" t="s">
        <v>255</v>
      </c>
      <c r="H318" s="94" t="s">
        <v>28</v>
      </c>
      <c r="I318" s="91" t="str">
        <f>'[4]ИТОГ!'!$AY315</f>
        <v>ОК!</v>
      </c>
      <c r="J318" s="95"/>
      <c r="K318" s="99"/>
      <c r="L318" s="97" t="s">
        <v>9</v>
      </c>
      <c r="M318" s="98"/>
      <c r="N318" s="99"/>
      <c r="O318" s="97" t="s">
        <v>256</v>
      </c>
      <c r="P318" s="97"/>
      <c r="Q318" s="97"/>
      <c r="R318" s="99" t="s">
        <v>6</v>
      </c>
      <c r="S318" s="99" t="s">
        <v>9</v>
      </c>
      <c r="T318" s="99" t="s">
        <v>256</v>
      </c>
      <c r="U318" s="99"/>
      <c r="V318" s="97" t="s">
        <v>6</v>
      </c>
      <c r="W318" s="108" t="s">
        <v>9</v>
      </c>
      <c r="X318" s="110" t="s">
        <v>6</v>
      </c>
      <c r="Y318" s="108"/>
      <c r="Z318" s="100"/>
      <c r="AA318" s="100"/>
      <c r="AB318" s="122" t="s">
        <v>6</v>
      </c>
      <c r="AC318" s="122" t="s">
        <v>256</v>
      </c>
      <c r="AD318" s="100" t="s">
        <v>256</v>
      </c>
      <c r="AE318" s="122"/>
      <c r="AF318" s="116" t="s">
        <v>256</v>
      </c>
      <c r="AG318" s="94" t="s">
        <v>293</v>
      </c>
      <c r="AH318" s="101" t="s">
        <v>681</v>
      </c>
      <c r="AI318" s="102"/>
      <c r="AJ318" s="103" t="s">
        <v>682</v>
      </c>
      <c r="AK318" s="68"/>
    </row>
    <row r="319" spans="1:252">
      <c r="A319" s="90">
        <v>309</v>
      </c>
      <c r="B319" s="91" t="str">
        <f>'[4]ИТОГ!'!$AP316</f>
        <v>Беляев Максим</v>
      </c>
      <c r="C319" s="91">
        <f>'[4]ИТОГ!'!$AQ316</f>
        <v>2005</v>
      </c>
      <c r="D319" s="91" t="str">
        <f>'[4]ИТОГ!'!$AT316</f>
        <v>б/р</v>
      </c>
      <c r="E319" s="91" t="str">
        <f>'[4]ИТОГ!'!$AU316</f>
        <v>м</v>
      </c>
      <c r="F319" s="189">
        <f>'[4]ИТОГ!'!$AX316</f>
        <v>43562</v>
      </c>
      <c r="G319" s="91" t="s">
        <v>255</v>
      </c>
      <c r="H319" s="94" t="s">
        <v>28</v>
      </c>
      <c r="I319" s="91" t="str">
        <f>'[4]ИТОГ!'!$AY316</f>
        <v>ОК!</v>
      </c>
      <c r="J319" s="126" t="s">
        <v>292</v>
      </c>
      <c r="K319" s="106"/>
      <c r="L319" s="97"/>
      <c r="M319" s="105"/>
      <c r="N319" s="106"/>
      <c r="O319" s="97"/>
      <c r="P319" s="97"/>
      <c r="Q319" s="97"/>
      <c r="R319" s="106"/>
      <c r="S319" s="106"/>
      <c r="T319" s="106"/>
      <c r="U319" s="99"/>
      <c r="V319" s="104"/>
      <c r="W319" s="110"/>
      <c r="X319" s="100"/>
      <c r="Y319" s="100"/>
      <c r="Z319" s="100"/>
      <c r="AA319" s="100"/>
      <c r="AB319" s="100" t="s">
        <v>256</v>
      </c>
      <c r="AC319" s="100"/>
      <c r="AD319" s="100"/>
      <c r="AE319" s="100"/>
      <c r="AF319" s="100"/>
      <c r="AG319" s="94"/>
      <c r="AH319" s="101" t="s">
        <v>663</v>
      </c>
      <c r="AI319" s="118">
        <v>36866</v>
      </c>
      <c r="AJ319" s="103" t="s">
        <v>683</v>
      </c>
      <c r="AK319" s="68"/>
      <c r="AN319" s="119"/>
      <c r="AO319" s="119"/>
      <c r="AP319" s="119"/>
      <c r="AQ319" s="119"/>
      <c r="AR319" s="119"/>
      <c r="AS319" s="119"/>
      <c r="AT319" s="119"/>
      <c r="AU319" s="119"/>
      <c r="AV319" s="119"/>
      <c r="AW319" s="119"/>
      <c r="AX319" s="119"/>
      <c r="AY319" s="119"/>
      <c r="AZ319" s="119"/>
      <c r="BA319" s="119"/>
      <c r="BB319" s="119"/>
      <c r="BC319" s="119"/>
      <c r="BD319" s="119"/>
      <c r="BE319" s="119"/>
      <c r="BF319" s="119"/>
      <c r="BG319" s="119"/>
      <c r="BH319" s="119"/>
      <c r="BI319" s="119"/>
      <c r="BJ319" s="119"/>
      <c r="BK319" s="119"/>
      <c r="BL319" s="119"/>
      <c r="BM319" s="119"/>
      <c r="BN319" s="119"/>
      <c r="BO319" s="119"/>
      <c r="BP319" s="119"/>
      <c r="BQ319" s="119"/>
      <c r="BR319" s="119"/>
      <c r="BS319" s="119"/>
      <c r="BT319" s="119"/>
      <c r="BU319" s="119"/>
      <c r="BV319" s="119"/>
      <c r="BW319" s="119"/>
      <c r="BX319" s="119"/>
      <c r="BY319" s="119"/>
      <c r="BZ319" s="119"/>
      <c r="CA319" s="119"/>
      <c r="CB319" s="119"/>
      <c r="CC319" s="119"/>
      <c r="CD319" s="119"/>
      <c r="CE319" s="119"/>
      <c r="CF319" s="119"/>
      <c r="CG319" s="119"/>
      <c r="CH319" s="119"/>
      <c r="CI319" s="119"/>
      <c r="CJ319" s="119"/>
      <c r="CK319" s="119"/>
      <c r="CL319" s="119"/>
      <c r="CM319" s="119"/>
      <c r="CN319" s="119"/>
      <c r="CO319" s="119"/>
      <c r="CP319" s="119"/>
      <c r="CQ319" s="119"/>
      <c r="CR319" s="119"/>
      <c r="CS319" s="119"/>
      <c r="CT319" s="119"/>
      <c r="CU319" s="119"/>
      <c r="CV319" s="119"/>
      <c r="CW319" s="119"/>
      <c r="CX319" s="119"/>
      <c r="CY319" s="119"/>
      <c r="CZ319" s="119"/>
      <c r="DA319" s="119"/>
      <c r="DB319" s="119"/>
      <c r="DC319" s="119"/>
      <c r="DD319" s="119"/>
      <c r="DE319" s="119"/>
      <c r="DF319" s="119"/>
      <c r="DG319" s="119"/>
      <c r="DH319" s="119"/>
      <c r="DI319" s="119"/>
      <c r="DJ319" s="119"/>
      <c r="DK319" s="119"/>
      <c r="DL319" s="119"/>
      <c r="DM319" s="119"/>
      <c r="DN319" s="119"/>
      <c r="DO319" s="119"/>
      <c r="DP319" s="119"/>
      <c r="DQ319" s="119"/>
      <c r="DR319" s="119"/>
      <c r="DS319" s="119"/>
      <c r="DT319" s="119"/>
      <c r="DU319" s="119"/>
      <c r="DV319" s="119"/>
      <c r="DW319" s="119"/>
      <c r="DX319" s="119"/>
      <c r="DY319" s="119"/>
      <c r="DZ319" s="119"/>
      <c r="EA319" s="119"/>
      <c r="EB319" s="119"/>
      <c r="EC319" s="119"/>
      <c r="ED319" s="119"/>
      <c r="EE319" s="119"/>
      <c r="EF319" s="119"/>
      <c r="EG319" s="119"/>
      <c r="EH319" s="119"/>
      <c r="EI319" s="119"/>
      <c r="EJ319" s="119"/>
      <c r="EK319" s="119"/>
      <c r="EL319" s="119"/>
      <c r="EM319" s="119"/>
      <c r="EN319" s="119"/>
      <c r="EO319" s="119"/>
      <c r="EP319" s="119"/>
      <c r="EQ319" s="119"/>
      <c r="ER319" s="119"/>
      <c r="ES319" s="119"/>
      <c r="ET319" s="119"/>
      <c r="EU319" s="119"/>
      <c r="EV319" s="119"/>
      <c r="EW319" s="119"/>
      <c r="EX319" s="119"/>
      <c r="EY319" s="119"/>
      <c r="EZ319" s="119"/>
      <c r="FA319" s="119"/>
      <c r="FB319" s="119"/>
      <c r="FC319" s="119"/>
      <c r="FD319" s="119"/>
      <c r="FE319" s="119"/>
      <c r="FF319" s="119"/>
      <c r="FG319" s="119"/>
      <c r="FH319" s="119"/>
      <c r="FI319" s="119"/>
      <c r="FJ319" s="119"/>
      <c r="FK319" s="119"/>
      <c r="FL319" s="119"/>
      <c r="FM319" s="119"/>
      <c r="FN319" s="119"/>
      <c r="FO319" s="119"/>
      <c r="FP319" s="119"/>
      <c r="FQ319" s="119"/>
      <c r="FR319" s="119"/>
      <c r="FS319" s="119"/>
      <c r="FT319" s="119"/>
      <c r="FU319" s="119"/>
      <c r="FV319" s="119"/>
      <c r="FW319" s="119"/>
      <c r="FX319" s="119"/>
      <c r="FY319" s="119"/>
      <c r="FZ319" s="119"/>
      <c r="GA319" s="119"/>
      <c r="GB319" s="119"/>
      <c r="GC319" s="119"/>
      <c r="GD319" s="119"/>
      <c r="GE319" s="119"/>
      <c r="GF319" s="119"/>
      <c r="GG319" s="119"/>
      <c r="GH319" s="119"/>
      <c r="GI319" s="119"/>
      <c r="GJ319" s="119"/>
      <c r="GK319" s="119"/>
      <c r="GL319" s="119"/>
      <c r="GM319" s="119"/>
      <c r="GN319" s="119"/>
      <c r="GO319" s="119"/>
      <c r="GP319" s="119"/>
      <c r="GQ319" s="119"/>
      <c r="GR319" s="119"/>
      <c r="GS319" s="119"/>
      <c r="GT319" s="119"/>
      <c r="GU319" s="119"/>
      <c r="GV319" s="119"/>
      <c r="GW319" s="119"/>
      <c r="GX319" s="119"/>
      <c r="GY319" s="119"/>
      <c r="GZ319" s="119"/>
      <c r="HA319" s="119"/>
      <c r="HB319" s="119"/>
      <c r="HC319" s="119"/>
      <c r="HD319" s="119"/>
      <c r="HE319" s="119"/>
      <c r="HF319" s="119"/>
      <c r="HG319" s="119"/>
      <c r="HH319" s="119"/>
      <c r="HI319" s="119"/>
      <c r="HJ319" s="119"/>
      <c r="HK319" s="119"/>
      <c r="HL319" s="119"/>
      <c r="HM319" s="119"/>
      <c r="HN319" s="119"/>
      <c r="HO319" s="119"/>
      <c r="HP319" s="119"/>
      <c r="HQ319" s="119"/>
      <c r="HR319" s="119"/>
      <c r="HS319" s="119"/>
      <c r="HT319" s="119"/>
      <c r="HU319" s="119"/>
      <c r="HV319" s="119"/>
      <c r="HW319" s="119"/>
      <c r="HX319" s="119"/>
      <c r="HY319" s="119"/>
      <c r="HZ319" s="119"/>
      <c r="IA319" s="119"/>
      <c r="IB319" s="119"/>
      <c r="IC319" s="119"/>
      <c r="ID319" s="119"/>
      <c r="IE319" s="119"/>
      <c r="IF319" s="119"/>
      <c r="IG319" s="119"/>
      <c r="IH319" s="119"/>
      <c r="II319" s="119"/>
      <c r="IJ319" s="119"/>
      <c r="IK319" s="119"/>
      <c r="IL319" s="119"/>
      <c r="IM319" s="119"/>
      <c r="IN319" s="119"/>
      <c r="IO319" s="119"/>
      <c r="IP319" s="119"/>
      <c r="IQ319" s="119"/>
      <c r="IR319" s="119"/>
    </row>
    <row r="320" spans="1:252">
      <c r="A320" s="90">
        <v>310</v>
      </c>
      <c r="B320" s="91" t="str">
        <f>'[4]ИТОГ!'!$AP317</f>
        <v>Беляев Сергей</v>
      </c>
      <c r="C320" s="91">
        <f>'[4]ИТОГ!'!$AQ317</f>
        <v>2000</v>
      </c>
      <c r="D320" s="91" t="str">
        <f>'[4]ИТОГ!'!$AT317</f>
        <v>б/р</v>
      </c>
      <c r="E320" s="91" t="str">
        <f>'[4]ИТОГ!'!$AU317</f>
        <v>м</v>
      </c>
      <c r="F320" s="189">
        <f>'[4]ИТОГ!'!$AX317</f>
        <v>0</v>
      </c>
      <c r="G320" s="91" t="s">
        <v>255</v>
      </c>
      <c r="H320" s="94" t="s">
        <v>28</v>
      </c>
      <c r="I320" s="91" t="str">
        <f>'[4]ИТОГ!'!$AY317</f>
        <v>ОК!</v>
      </c>
      <c r="J320" s="95"/>
      <c r="K320" s="96"/>
      <c r="L320" s="97" t="s">
        <v>256</v>
      </c>
      <c r="M320" s="98"/>
      <c r="N320" s="96"/>
      <c r="O320" s="97" t="s">
        <v>256</v>
      </c>
      <c r="P320" s="97" t="s">
        <v>284</v>
      </c>
      <c r="Q320" s="97"/>
      <c r="R320" s="97" t="s">
        <v>15</v>
      </c>
      <c r="S320" s="97"/>
      <c r="T320" s="99" t="s">
        <v>256</v>
      </c>
      <c r="U320" s="99"/>
      <c r="V320" s="108" t="s">
        <v>256</v>
      </c>
      <c r="W320" s="100" t="s">
        <v>13</v>
      </c>
      <c r="X320" s="100" t="s">
        <v>13</v>
      </c>
      <c r="Y320" s="100"/>
      <c r="Z320" s="100"/>
      <c r="AA320" s="100"/>
      <c r="AB320" s="100" t="s">
        <v>15</v>
      </c>
      <c r="AC320" s="100"/>
      <c r="AD320" s="100" t="s">
        <v>13</v>
      </c>
      <c r="AE320" s="100"/>
      <c r="AF320" s="100" t="s">
        <v>15</v>
      </c>
      <c r="AG320" s="94" t="s">
        <v>267</v>
      </c>
      <c r="AH320" s="101" t="s">
        <v>684</v>
      </c>
      <c r="AI320" s="102"/>
      <c r="AJ320" s="103" t="s">
        <v>685</v>
      </c>
      <c r="AK320" s="68"/>
    </row>
    <row r="321" spans="1:252">
      <c r="A321" s="90">
        <v>311</v>
      </c>
      <c r="B321" s="91" t="str">
        <f>'[4]ИТОГ!'!$AP318</f>
        <v>Беляева Анна</v>
      </c>
      <c r="C321" s="91">
        <f>'[4]ИТОГ!'!$AQ318</f>
        <v>2002</v>
      </c>
      <c r="D321" s="91" t="str">
        <f>'[4]ИТОГ!'!$AT318</f>
        <v>б/р</v>
      </c>
      <c r="E321" s="91" t="str">
        <f>'[4]ИТОГ!'!$AU318</f>
        <v>ж</v>
      </c>
      <c r="F321" s="189">
        <f>'[4]ИТОГ!'!$AX318</f>
        <v>0</v>
      </c>
      <c r="G321" s="91" t="s">
        <v>255</v>
      </c>
      <c r="H321" s="94" t="s">
        <v>28</v>
      </c>
      <c r="I321" s="91" t="str">
        <f>'[4]ИТОГ!'!$AY318</f>
        <v>НАДО!!!</v>
      </c>
      <c r="J321" s="95"/>
      <c r="K321" s="97"/>
      <c r="L321" s="97"/>
      <c r="M321" s="98"/>
      <c r="N321" s="97"/>
      <c r="O321" s="97"/>
      <c r="P321" s="97"/>
      <c r="Q321" s="97"/>
      <c r="R321" s="97"/>
      <c r="S321" s="97"/>
      <c r="T321" s="99"/>
      <c r="U321" s="99"/>
      <c r="V321" s="97"/>
      <c r="W321" s="100"/>
      <c r="X321" s="100" t="s">
        <v>256</v>
      </c>
      <c r="Y321" s="100" t="s">
        <v>256</v>
      </c>
      <c r="Z321" s="100"/>
      <c r="AA321" s="100"/>
      <c r="AB321" s="100"/>
      <c r="AC321" s="100"/>
      <c r="AD321" s="100"/>
      <c r="AE321" s="100"/>
      <c r="AF321" s="100"/>
      <c r="AG321" s="94" t="s">
        <v>331</v>
      </c>
      <c r="AH321" s="101" t="s">
        <v>663</v>
      </c>
      <c r="AI321" s="102"/>
      <c r="AJ321" s="103" t="s">
        <v>686</v>
      </c>
      <c r="AK321" s="68"/>
    </row>
    <row r="322" spans="1:252">
      <c r="A322" s="90">
        <v>312</v>
      </c>
      <c r="B322" s="91" t="str">
        <f>'[4]ИТОГ!'!$AP319</f>
        <v>Беляева Дарья</v>
      </c>
      <c r="C322" s="91">
        <f>'[4]ИТОГ!'!$AQ319</f>
        <v>2006</v>
      </c>
      <c r="D322" s="91" t="str">
        <f>'[4]ИТОГ!'!$AT319</f>
        <v>1ю</v>
      </c>
      <c r="E322" s="91" t="str">
        <f>'[4]ИТОГ!'!$AU319</f>
        <v>ж</v>
      </c>
      <c r="F322" s="189">
        <f>'[4]ИТОГ!'!$AX319</f>
        <v>45786</v>
      </c>
      <c r="G322" s="91" t="s">
        <v>255</v>
      </c>
      <c r="H322" s="94" t="s">
        <v>28</v>
      </c>
      <c r="I322" s="91" t="str">
        <f>'[4]ИТОГ!'!$AY319</f>
        <v>ОК!</v>
      </c>
      <c r="J322" s="95"/>
      <c r="K322" s="97"/>
      <c r="L322" s="97"/>
      <c r="M322" s="98"/>
      <c r="N322" s="97"/>
      <c r="O322" s="97"/>
      <c r="P322" s="97"/>
      <c r="Q322" s="97"/>
      <c r="R322" s="99" t="s">
        <v>256</v>
      </c>
      <c r="S322" s="97"/>
      <c r="T322" s="99"/>
      <c r="U322" s="99"/>
      <c r="V322" s="97"/>
      <c r="W322" s="100"/>
      <c r="X322" s="100"/>
      <c r="Y322" s="100"/>
      <c r="Z322" s="100"/>
      <c r="AA322" s="100"/>
      <c r="AB322" s="100"/>
      <c r="AC322" s="100"/>
      <c r="AD322" s="100"/>
      <c r="AE322" s="100"/>
      <c r="AF322" s="100"/>
      <c r="AG322" s="94"/>
      <c r="AH322" s="101"/>
      <c r="AI322" s="116"/>
      <c r="AJ322" s="103" t="s">
        <v>687</v>
      </c>
      <c r="AK322" s="68"/>
      <c r="AL322" s="119"/>
      <c r="AM322" s="119"/>
      <c r="AN322" s="68"/>
      <c r="AO322" s="68"/>
      <c r="AP322" s="68"/>
      <c r="AQ322" s="68"/>
      <c r="AR322" s="68"/>
      <c r="AS322" s="68"/>
      <c r="AT322" s="68"/>
      <c r="AU322" s="68"/>
      <c r="AV322" s="68"/>
      <c r="AW322" s="68"/>
      <c r="AX322" s="68"/>
      <c r="AY322" s="68"/>
      <c r="AZ322" s="68"/>
      <c r="BA322" s="68"/>
      <c r="BB322" s="68"/>
      <c r="BC322" s="68"/>
      <c r="BD322" s="68"/>
      <c r="BE322" s="68"/>
      <c r="BF322" s="68"/>
      <c r="BG322" s="68"/>
      <c r="BH322" s="68"/>
      <c r="BI322" s="68"/>
      <c r="BJ322" s="68"/>
      <c r="BK322" s="68"/>
      <c r="BL322" s="68"/>
      <c r="BM322" s="68"/>
      <c r="BN322" s="68"/>
      <c r="BO322" s="68"/>
      <c r="BP322" s="68"/>
      <c r="BQ322" s="68"/>
      <c r="BR322" s="68"/>
      <c r="BS322" s="68"/>
      <c r="BT322" s="68"/>
      <c r="BU322" s="68"/>
      <c r="BV322" s="68"/>
      <c r="BW322" s="68"/>
      <c r="BX322" s="68"/>
      <c r="BY322" s="68"/>
      <c r="BZ322" s="68"/>
      <c r="CA322" s="68"/>
      <c r="CB322" s="68"/>
      <c r="CC322" s="68"/>
      <c r="CD322" s="68"/>
      <c r="CE322" s="68"/>
      <c r="CF322" s="68"/>
      <c r="CG322" s="68"/>
      <c r="CH322" s="68"/>
      <c r="CI322" s="68"/>
      <c r="CJ322" s="68"/>
      <c r="CK322" s="68"/>
      <c r="CL322" s="68"/>
      <c r="CM322" s="68"/>
      <c r="CN322" s="68"/>
      <c r="CO322" s="68"/>
      <c r="CP322" s="68"/>
      <c r="CQ322" s="68"/>
      <c r="CR322" s="68"/>
      <c r="CS322" s="68"/>
      <c r="CT322" s="68"/>
      <c r="CU322" s="68"/>
      <c r="CV322" s="68"/>
      <c r="CW322" s="68"/>
      <c r="CX322" s="68"/>
      <c r="CY322" s="68"/>
      <c r="CZ322" s="68"/>
      <c r="DA322" s="68"/>
      <c r="DB322" s="68"/>
      <c r="DC322" s="68"/>
      <c r="DD322" s="68"/>
      <c r="DE322" s="68"/>
      <c r="DF322" s="68"/>
      <c r="DG322" s="68"/>
      <c r="DH322" s="68"/>
      <c r="DI322" s="68"/>
      <c r="DJ322" s="68"/>
      <c r="DK322" s="68"/>
      <c r="DL322" s="68"/>
      <c r="DM322" s="68"/>
      <c r="DN322" s="68"/>
      <c r="DO322" s="68"/>
      <c r="DP322" s="68"/>
      <c r="DQ322" s="68"/>
      <c r="DR322" s="68"/>
      <c r="DS322" s="68"/>
      <c r="DT322" s="68"/>
      <c r="DU322" s="68"/>
      <c r="DV322" s="68"/>
      <c r="DW322" s="68"/>
      <c r="DX322" s="68"/>
      <c r="DY322" s="68"/>
      <c r="DZ322" s="68"/>
      <c r="EA322" s="68"/>
      <c r="EB322" s="68"/>
      <c r="EC322" s="68"/>
      <c r="ED322" s="68"/>
      <c r="EE322" s="68"/>
      <c r="EF322" s="68"/>
      <c r="EG322" s="68"/>
      <c r="EH322" s="68"/>
      <c r="EI322" s="68"/>
      <c r="EJ322" s="68"/>
      <c r="EK322" s="68"/>
      <c r="EL322" s="68"/>
      <c r="EM322" s="68"/>
      <c r="EN322" s="68"/>
      <c r="EO322" s="68"/>
      <c r="EP322" s="68"/>
      <c r="EQ322" s="68"/>
      <c r="ER322" s="68"/>
      <c r="ES322" s="68"/>
      <c r="ET322" s="68"/>
      <c r="EU322" s="68"/>
      <c r="EV322" s="68"/>
      <c r="EW322" s="68"/>
      <c r="EX322" s="68"/>
      <c r="EY322" s="68"/>
      <c r="EZ322" s="68"/>
      <c r="FA322" s="68"/>
      <c r="FB322" s="68"/>
      <c r="FC322" s="68"/>
      <c r="FD322" s="68"/>
      <c r="FE322" s="68"/>
      <c r="FF322" s="68"/>
      <c r="FG322" s="68"/>
      <c r="FH322" s="68"/>
      <c r="FI322" s="68"/>
      <c r="FJ322" s="68"/>
      <c r="FK322" s="68"/>
      <c r="FL322" s="68"/>
      <c r="FM322" s="68"/>
      <c r="FN322" s="68"/>
      <c r="FO322" s="68"/>
      <c r="FP322" s="68"/>
      <c r="FQ322" s="68"/>
      <c r="FR322" s="68"/>
      <c r="FS322" s="68"/>
      <c r="FT322" s="68"/>
      <c r="FU322" s="68"/>
      <c r="FV322" s="68"/>
      <c r="FW322" s="68"/>
      <c r="FX322" s="68"/>
      <c r="FY322" s="68"/>
      <c r="FZ322" s="68"/>
      <c r="GA322" s="68"/>
      <c r="GB322" s="68"/>
      <c r="GC322" s="68"/>
      <c r="GD322" s="68"/>
      <c r="GE322" s="68"/>
      <c r="GF322" s="68"/>
      <c r="GG322" s="68"/>
      <c r="GH322" s="68"/>
      <c r="GI322" s="68"/>
      <c r="GJ322" s="68"/>
      <c r="GK322" s="68"/>
      <c r="GL322" s="68"/>
      <c r="GM322" s="68"/>
      <c r="GN322" s="68"/>
      <c r="GO322" s="68"/>
      <c r="GP322" s="68"/>
      <c r="GQ322" s="68"/>
      <c r="GR322" s="68"/>
      <c r="GS322" s="68"/>
      <c r="GT322" s="68"/>
      <c r="GU322" s="68"/>
      <c r="GV322" s="68"/>
      <c r="GW322" s="68"/>
      <c r="GX322" s="68"/>
      <c r="GY322" s="68"/>
      <c r="GZ322" s="68"/>
      <c r="HA322" s="68"/>
      <c r="HB322" s="68"/>
      <c r="HC322" s="68"/>
      <c r="HD322" s="68"/>
      <c r="HE322" s="68"/>
      <c r="HF322" s="68"/>
      <c r="HG322" s="68"/>
      <c r="HH322" s="68"/>
      <c r="HI322" s="68"/>
      <c r="HJ322" s="68"/>
      <c r="HK322" s="68"/>
      <c r="HL322" s="68"/>
      <c r="HM322" s="68"/>
      <c r="HN322" s="68"/>
      <c r="HO322" s="68"/>
      <c r="HP322" s="68"/>
      <c r="HQ322" s="68"/>
      <c r="HR322" s="68"/>
      <c r="HS322" s="68"/>
      <c r="HT322" s="68"/>
      <c r="HU322" s="68"/>
      <c r="HV322" s="68"/>
      <c r="HW322" s="68"/>
      <c r="HX322" s="68"/>
      <c r="HY322" s="68"/>
      <c r="HZ322" s="68"/>
      <c r="IA322" s="68"/>
      <c r="IB322" s="68"/>
      <c r="IC322" s="68"/>
      <c r="ID322" s="68"/>
      <c r="IE322" s="68"/>
      <c r="IF322" s="68"/>
      <c r="IG322" s="68"/>
      <c r="IH322" s="68"/>
      <c r="II322" s="68"/>
      <c r="IJ322" s="68"/>
      <c r="IK322" s="68"/>
      <c r="IL322" s="68"/>
      <c r="IM322" s="68"/>
      <c r="IN322" s="68"/>
      <c r="IO322" s="68"/>
      <c r="IP322" s="68"/>
      <c r="IQ322" s="68"/>
      <c r="IR322" s="68"/>
    </row>
    <row r="323" spans="1:252">
      <c r="A323" s="90">
        <v>313</v>
      </c>
      <c r="B323" s="91" t="str">
        <f>'[4]ИТОГ!'!$AP320</f>
        <v>Беляева Елизавета</v>
      </c>
      <c r="C323" s="91">
        <f>'[4]ИТОГ!'!$AQ320</f>
        <v>2003</v>
      </c>
      <c r="D323" s="91" t="str">
        <f>'[4]ИТОГ!'!$AT320</f>
        <v>б/р</v>
      </c>
      <c r="E323" s="91" t="str">
        <f>'[4]ИТОГ!'!$AU320</f>
        <v>ж</v>
      </c>
      <c r="F323" s="189">
        <f>'[4]ИТОГ!'!$AX320</f>
        <v>44085</v>
      </c>
      <c r="G323" s="91" t="s">
        <v>255</v>
      </c>
      <c r="H323" s="94" t="s">
        <v>28</v>
      </c>
      <c r="I323" s="91" t="str">
        <f>'[4]ИТОГ!'!$AY320</f>
        <v>ОК!</v>
      </c>
      <c r="J323" s="95"/>
      <c r="K323" s="97"/>
      <c r="L323" s="97"/>
      <c r="M323" s="98"/>
      <c r="N323" s="97"/>
      <c r="O323" s="97"/>
      <c r="P323" s="97"/>
      <c r="Q323" s="97"/>
      <c r="R323" s="99" t="s">
        <v>256</v>
      </c>
      <c r="S323" s="97"/>
      <c r="T323" s="99"/>
      <c r="U323" s="99"/>
      <c r="V323" s="97"/>
      <c r="W323" s="100"/>
      <c r="X323" s="100"/>
      <c r="Y323" s="100"/>
      <c r="Z323" s="100"/>
      <c r="AA323" s="100"/>
      <c r="AB323" s="100"/>
      <c r="AC323" s="100"/>
      <c r="AD323" s="100"/>
      <c r="AE323" s="100"/>
      <c r="AF323" s="100"/>
      <c r="AG323" s="94"/>
      <c r="AH323" s="101"/>
      <c r="AI323" s="102"/>
      <c r="AJ323" s="103" t="s">
        <v>688</v>
      </c>
      <c r="AK323" s="68"/>
    </row>
    <row r="324" spans="1:252">
      <c r="A324" s="90">
        <v>314</v>
      </c>
      <c r="B324" s="91" t="str">
        <f>'[4]ИТОГ!'!$AP321</f>
        <v>Беляева Наталья</v>
      </c>
      <c r="C324" s="91">
        <f>'[4]ИТОГ!'!$AQ321</f>
        <v>1982</v>
      </c>
      <c r="D324" s="91" t="str">
        <f>'[4]ИТОГ!'!$AT321</f>
        <v>б/р</v>
      </c>
      <c r="E324" s="91" t="str">
        <f>'[4]ИТОГ!'!$AU321</f>
        <v>ж</v>
      </c>
      <c r="F324" s="189">
        <f>'[4]ИТОГ!'!$AX321</f>
        <v>0</v>
      </c>
      <c r="G324" s="91" t="s">
        <v>255</v>
      </c>
      <c r="H324" s="94" t="s">
        <v>28</v>
      </c>
      <c r="I324" s="91" t="str">
        <f>'[4]ИТОГ!'!$AY321</f>
        <v>ОК!</v>
      </c>
      <c r="J324" s="95"/>
      <c r="K324" s="97"/>
      <c r="L324" s="97"/>
      <c r="M324" s="98"/>
      <c r="N324" s="97"/>
      <c r="O324" s="97"/>
      <c r="P324" s="97"/>
      <c r="Q324" s="97"/>
      <c r="R324" s="97"/>
      <c r="S324" s="97"/>
      <c r="T324" s="99"/>
      <c r="U324" s="99"/>
      <c r="V324" s="108" t="s">
        <v>256</v>
      </c>
      <c r="W324" s="102"/>
      <c r="X324" s="102"/>
      <c r="Y324" s="102"/>
      <c r="Z324" s="100"/>
      <c r="AA324" s="100"/>
      <c r="AB324" s="102"/>
      <c r="AC324" s="102"/>
      <c r="AD324" s="102"/>
      <c r="AE324" s="102"/>
      <c r="AF324" s="102"/>
      <c r="AG324" s="94"/>
      <c r="AH324" s="101"/>
      <c r="AI324" s="116"/>
      <c r="AJ324" s="103" t="s">
        <v>689</v>
      </c>
      <c r="AK324" s="68"/>
    </row>
    <row r="325" spans="1:252">
      <c r="A325" s="90">
        <v>315</v>
      </c>
      <c r="B325" s="91" t="str">
        <f>'[4]ИТОГ!'!$AP322</f>
        <v>Беляйкин Андрей</v>
      </c>
      <c r="C325" s="91">
        <f>'[4]ИТОГ!'!$AQ322</f>
        <v>2012</v>
      </c>
      <c r="D325" s="91" t="str">
        <f>'[4]ИТОГ!'!$AT322</f>
        <v>1ю</v>
      </c>
      <c r="E325" s="91" t="str">
        <f>'[4]ИТОГ!'!$AU322</f>
        <v>м</v>
      </c>
      <c r="F325" s="189">
        <f>'[4]ИТОГ!'!$AX322</f>
        <v>45786</v>
      </c>
      <c r="G325" s="91" t="s">
        <v>255</v>
      </c>
      <c r="H325" s="94" t="s">
        <v>28</v>
      </c>
      <c r="I325" s="91" t="str">
        <f>'[4]ИТОГ!'!$AY322</f>
        <v>ОК!</v>
      </c>
      <c r="J325" s="95"/>
      <c r="K325" s="115"/>
      <c r="L325" s="97" t="s">
        <v>256</v>
      </c>
      <c r="M325" s="114"/>
      <c r="N325" s="115"/>
      <c r="O325" s="97" t="s">
        <v>256</v>
      </c>
      <c r="P325" s="97" t="s">
        <v>13</v>
      </c>
      <c r="Q325" s="97"/>
      <c r="R325" s="97" t="s">
        <v>15</v>
      </c>
      <c r="S325" s="115"/>
      <c r="T325" s="102" t="s">
        <v>11</v>
      </c>
      <c r="U325" s="99"/>
      <c r="V325" s="100" t="s">
        <v>11</v>
      </c>
      <c r="W325" s="100" t="s">
        <v>11</v>
      </c>
      <c r="X325" s="100" t="s">
        <v>256</v>
      </c>
      <c r="Y325" s="100" t="s">
        <v>256</v>
      </c>
      <c r="Z325" s="100" t="s">
        <v>9</v>
      </c>
      <c r="AA325" s="100"/>
      <c r="AB325" s="100" t="s">
        <v>13</v>
      </c>
      <c r="AC325" s="100" t="s">
        <v>256</v>
      </c>
      <c r="AD325" s="100" t="s">
        <v>256</v>
      </c>
      <c r="AE325" s="100"/>
      <c r="AF325" s="100"/>
      <c r="AG325" s="94" t="s">
        <v>434</v>
      </c>
      <c r="AH325" s="101" t="s">
        <v>285</v>
      </c>
      <c r="AI325" s="100"/>
      <c r="AJ325" s="103" t="s">
        <v>690</v>
      </c>
      <c r="AK325" s="68"/>
      <c r="AL325" s="68"/>
      <c r="AM325" s="68"/>
    </row>
    <row r="326" spans="1:252">
      <c r="A326" s="90">
        <v>316</v>
      </c>
      <c r="B326" s="91" t="str">
        <f>'[4]ИТОГ!'!$AP323</f>
        <v>Бендикова Дарья</v>
      </c>
      <c r="C326" s="91">
        <f>'[4]ИТОГ!'!$AQ323</f>
        <v>2004</v>
      </c>
      <c r="D326" s="91" t="str">
        <f>'[4]ИТОГ!'!$AT323</f>
        <v>б/р</v>
      </c>
      <c r="E326" s="91" t="str">
        <f>'[4]ИТОГ!'!$AU323</f>
        <v>ж</v>
      </c>
      <c r="F326" s="189">
        <f>'[4]ИТОГ!'!$AX323</f>
        <v>43068</v>
      </c>
      <c r="G326" s="91" t="s">
        <v>255</v>
      </c>
      <c r="H326" s="94" t="s">
        <v>28</v>
      </c>
      <c r="I326" s="91" t="str">
        <f>'[4]ИТОГ!'!$AY323</f>
        <v>ОК!</v>
      </c>
      <c r="J326" s="95"/>
      <c r="K326" s="104"/>
      <c r="L326" s="97" t="s">
        <v>256</v>
      </c>
      <c r="M326" s="105"/>
      <c r="N326" s="104"/>
      <c r="O326" s="97" t="s">
        <v>256</v>
      </c>
      <c r="P326" s="97" t="s">
        <v>11</v>
      </c>
      <c r="Q326" s="97"/>
      <c r="R326" s="110" t="s">
        <v>13</v>
      </c>
      <c r="S326" s="104"/>
      <c r="T326" s="102" t="s">
        <v>11</v>
      </c>
      <c r="U326" s="99"/>
      <c r="V326" s="108" t="s">
        <v>256</v>
      </c>
      <c r="W326" s="122" t="s">
        <v>9</v>
      </c>
      <c r="X326" s="108"/>
      <c r="Y326" s="108"/>
      <c r="Z326" s="100" t="s">
        <v>9</v>
      </c>
      <c r="AA326" s="100"/>
      <c r="AB326" s="108" t="s">
        <v>6</v>
      </c>
      <c r="AC326" s="108" t="s">
        <v>256</v>
      </c>
      <c r="AD326" s="108" t="s">
        <v>256</v>
      </c>
      <c r="AE326" s="108"/>
      <c r="AF326" s="108"/>
      <c r="AG326" s="94" t="s">
        <v>434</v>
      </c>
      <c r="AH326" s="136" t="s">
        <v>285</v>
      </c>
      <c r="AI326" s="102"/>
      <c r="AJ326" s="103" t="s">
        <v>691</v>
      </c>
      <c r="AK326" s="68"/>
    </row>
    <row r="327" spans="1:252">
      <c r="A327" s="90">
        <v>317</v>
      </c>
      <c r="B327" s="91" t="str">
        <f>'[4]ИТОГ!'!$AP324</f>
        <v>Бенедицкая Алина</v>
      </c>
      <c r="C327" s="91">
        <f>'[4]ИТОГ!'!$AQ324</f>
        <v>0</v>
      </c>
      <c r="D327" s="91">
        <f>'[4]ИТОГ!'!$AT324</f>
        <v>3</v>
      </c>
      <c r="E327" s="91" t="str">
        <f>'[4]ИТОГ!'!$AU324</f>
        <v>ж</v>
      </c>
      <c r="F327" s="189">
        <f>'[4]ИТОГ!'!$AX324</f>
        <v>45407</v>
      </c>
      <c r="G327" s="91" t="s">
        <v>255</v>
      </c>
      <c r="H327" s="94" t="s">
        <v>28</v>
      </c>
      <c r="I327" s="91" t="str">
        <f>'[4]ИТОГ!'!$AY324</f>
        <v>НАДО!!!</v>
      </c>
      <c r="J327" s="95"/>
      <c r="K327" s="104"/>
      <c r="L327" s="97" t="s">
        <v>256</v>
      </c>
      <c r="M327" s="105"/>
      <c r="N327" s="104"/>
      <c r="O327" s="97"/>
      <c r="P327" s="97"/>
      <c r="Q327" s="97"/>
      <c r="R327" s="110"/>
      <c r="S327" s="104"/>
      <c r="T327" s="102"/>
      <c r="U327" s="99"/>
      <c r="V327" s="108"/>
      <c r="W327" s="122"/>
      <c r="X327" s="108"/>
      <c r="Y327" s="108"/>
      <c r="Z327" s="100"/>
      <c r="AA327" s="100"/>
      <c r="AB327" s="108"/>
      <c r="AC327" s="108"/>
      <c r="AD327" s="108"/>
      <c r="AE327" s="108"/>
      <c r="AF327" s="108"/>
      <c r="AG327" s="94"/>
      <c r="AH327" s="136"/>
      <c r="AI327" s="102"/>
      <c r="AJ327" s="103"/>
      <c r="AK327" s="68"/>
    </row>
    <row r="328" spans="1:252">
      <c r="A328" s="90">
        <v>318</v>
      </c>
      <c r="B328" s="91" t="str">
        <f>'[4]ИТОГ!'!$AP325</f>
        <v>Бенисович Евгения</v>
      </c>
      <c r="C328" s="91">
        <f>'[4]ИТОГ!'!$AQ325</f>
        <v>2004</v>
      </c>
      <c r="D328" s="91" t="str">
        <f>'[4]ИТОГ!'!$AT325</f>
        <v>б/р</v>
      </c>
      <c r="E328" s="91" t="str">
        <f>'[4]ИТОГ!'!$AU325</f>
        <v>ж</v>
      </c>
      <c r="F328" s="189">
        <f>'[4]ИТОГ!'!$AX325</f>
        <v>44708</v>
      </c>
      <c r="G328" s="91" t="s">
        <v>255</v>
      </c>
      <c r="H328" s="94" t="s">
        <v>28</v>
      </c>
      <c r="I328" s="91" t="str">
        <f>'[4]ИТОГ!'!$AY325</f>
        <v>ОК!</v>
      </c>
      <c r="J328" s="95"/>
      <c r="K328" s="97"/>
      <c r="L328" s="97"/>
      <c r="M328" s="98"/>
      <c r="N328" s="97"/>
      <c r="O328" s="97"/>
      <c r="P328" s="97"/>
      <c r="Q328" s="97"/>
      <c r="R328" s="110" t="s">
        <v>13</v>
      </c>
      <c r="S328" s="97"/>
      <c r="T328" s="99"/>
      <c r="U328" s="99"/>
      <c r="V328" s="97"/>
      <c r="W328" s="100"/>
      <c r="X328" s="100" t="s">
        <v>256</v>
      </c>
      <c r="Y328" s="100"/>
      <c r="Z328" s="100" t="s">
        <v>13</v>
      </c>
      <c r="AA328" s="100" t="s">
        <v>256</v>
      </c>
      <c r="AB328" s="100" t="s">
        <v>11</v>
      </c>
      <c r="AC328" s="100"/>
      <c r="AD328" s="100"/>
      <c r="AE328" s="100"/>
      <c r="AF328" s="100"/>
      <c r="AG328" s="94" t="s">
        <v>359</v>
      </c>
      <c r="AH328" s="101" t="s">
        <v>577</v>
      </c>
      <c r="AI328" s="102"/>
      <c r="AJ328" s="103" t="s">
        <v>692</v>
      </c>
      <c r="AK328" s="68"/>
    </row>
    <row r="329" spans="1:252">
      <c r="A329" s="90">
        <v>319</v>
      </c>
      <c r="B329" s="91" t="str">
        <f>'[4]ИТОГ!'!$AP326</f>
        <v>Берглецова Полина</v>
      </c>
      <c r="C329" s="91">
        <f>'[4]ИТОГ!'!$AQ326</f>
        <v>2002</v>
      </c>
      <c r="D329" s="91" t="str">
        <f>'[4]ИТОГ!'!$AT326</f>
        <v>б/р</v>
      </c>
      <c r="E329" s="91" t="str">
        <f>'[4]ИТОГ!'!$AU326</f>
        <v>ж</v>
      </c>
      <c r="F329" s="189">
        <f>'[4]ИТОГ!'!$AX326</f>
        <v>43434</v>
      </c>
      <c r="G329" s="91" t="s">
        <v>255</v>
      </c>
      <c r="H329" s="94" t="s">
        <v>28</v>
      </c>
      <c r="I329" s="91" t="str">
        <f>'[4]ИТОГ!'!$AY326</f>
        <v>НАДО!!!</v>
      </c>
      <c r="J329" s="95"/>
      <c r="K329" s="121"/>
      <c r="L329" s="97"/>
      <c r="M329" s="114"/>
      <c r="N329" s="121"/>
      <c r="O329" s="97"/>
      <c r="P329" s="97"/>
      <c r="Q329" s="97"/>
      <c r="R329" s="121"/>
      <c r="S329" s="121"/>
      <c r="T329" s="113"/>
      <c r="U329" s="99"/>
      <c r="V329" s="115"/>
      <c r="W329" s="102"/>
      <c r="X329" s="102"/>
      <c r="Y329" s="102"/>
      <c r="Z329" s="100"/>
      <c r="AA329" s="100"/>
      <c r="AB329" s="102"/>
      <c r="AC329" s="102"/>
      <c r="AD329" s="102"/>
      <c r="AE329" s="100" t="s">
        <v>11</v>
      </c>
      <c r="AF329" s="108"/>
      <c r="AG329" s="94" t="s">
        <v>439</v>
      </c>
      <c r="AH329" s="136" t="s">
        <v>577</v>
      </c>
      <c r="AI329" s="100"/>
      <c r="AJ329" s="103" t="s">
        <v>693</v>
      </c>
      <c r="AK329" s="68"/>
    </row>
    <row r="330" spans="1:252">
      <c r="A330" s="90">
        <v>320</v>
      </c>
      <c r="B330" s="91" t="str">
        <f>'[4]ИТОГ!'!$AP327</f>
        <v>Береза Сергей</v>
      </c>
      <c r="C330" s="91">
        <f>'[4]ИТОГ!'!$AQ327</f>
        <v>0</v>
      </c>
      <c r="D330" s="91">
        <f>'[4]ИТОГ!'!$AT327</f>
        <v>2</v>
      </c>
      <c r="E330" s="91" t="str">
        <f>'[4]ИТОГ!'!$AU327</f>
        <v>м</v>
      </c>
      <c r="F330" s="189">
        <f>'[4]ИТОГ!'!$AX327</f>
        <v>45801</v>
      </c>
      <c r="G330" s="91" t="s">
        <v>255</v>
      </c>
      <c r="H330" s="94" t="s">
        <v>28</v>
      </c>
      <c r="I330" s="91" t="str">
        <f>'[4]ИТОГ!'!$AY327</f>
        <v>НАДО!!!</v>
      </c>
      <c r="J330" s="95"/>
      <c r="K330" s="97"/>
      <c r="L330" s="97"/>
      <c r="M330" s="98"/>
      <c r="N330" s="97"/>
      <c r="O330" s="97"/>
      <c r="P330" s="97"/>
      <c r="Q330" s="97"/>
      <c r="R330" s="97"/>
      <c r="S330" s="97"/>
      <c r="T330" s="99"/>
      <c r="U330" s="99"/>
      <c r="V330" s="97"/>
      <c r="W330" s="108"/>
      <c r="X330" s="108"/>
      <c r="Y330" s="108"/>
      <c r="Z330" s="100"/>
      <c r="AA330" s="100"/>
      <c r="AB330" s="116" t="s">
        <v>256</v>
      </c>
      <c r="AC330" s="100"/>
      <c r="AD330" s="100"/>
      <c r="AE330" s="100"/>
      <c r="AF330" s="100"/>
      <c r="AG330" s="94" t="s">
        <v>483</v>
      </c>
      <c r="AH330" s="94"/>
      <c r="AI330" s="102"/>
      <c r="AJ330" s="103" t="s">
        <v>694</v>
      </c>
      <c r="AK330" s="68"/>
    </row>
    <row r="331" spans="1:252" s="68" customFormat="1">
      <c r="A331" s="90">
        <v>321</v>
      </c>
      <c r="B331" s="91" t="str">
        <f>'[4]ИТОГ!'!$AP328</f>
        <v>Березин Матвей</v>
      </c>
      <c r="C331" s="91">
        <f>'[4]ИТОГ!'!$AQ328</f>
        <v>0</v>
      </c>
      <c r="D331" s="91" t="str">
        <f>'[4]ИТОГ!'!$AT328</f>
        <v>б/р</v>
      </c>
      <c r="E331" s="91" t="str">
        <f>'[4]ИТОГ!'!$AU328</f>
        <v>м</v>
      </c>
      <c r="F331" s="189">
        <f>'[4]ИТОГ!'!$AX328</f>
        <v>43434</v>
      </c>
      <c r="G331" s="91" t="s">
        <v>255</v>
      </c>
      <c r="H331" s="94" t="s">
        <v>28</v>
      </c>
      <c r="I331" s="91" t="str">
        <f>'[4]ИТОГ!'!$AY328</f>
        <v>НАДО!!!</v>
      </c>
      <c r="J331" s="95"/>
      <c r="K331" s="96"/>
      <c r="L331" s="97"/>
      <c r="M331" s="98"/>
      <c r="N331" s="96"/>
      <c r="O331" s="97"/>
      <c r="P331" s="97"/>
      <c r="Q331" s="97"/>
      <c r="R331" s="97"/>
      <c r="S331" s="97"/>
      <c r="T331" s="99"/>
      <c r="U331" s="99"/>
      <c r="V331" s="97"/>
      <c r="W331" s="100"/>
      <c r="X331" s="100"/>
      <c r="Y331" s="100"/>
      <c r="Z331" s="100"/>
      <c r="AA331" s="100"/>
      <c r="AB331" s="100" t="s">
        <v>256</v>
      </c>
      <c r="AC331" s="100"/>
      <c r="AD331" s="100"/>
      <c r="AE331" s="100"/>
      <c r="AF331" s="100"/>
      <c r="AG331" s="94" t="s">
        <v>596</v>
      </c>
      <c r="AH331" s="101"/>
      <c r="AI331" s="102"/>
      <c r="AJ331" s="103" t="s">
        <v>695</v>
      </c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  <c r="IG331" s="9"/>
      <c r="IH331" s="9"/>
      <c r="II331" s="9"/>
      <c r="IJ331" s="9"/>
      <c r="IK331" s="9"/>
      <c r="IL331" s="9"/>
      <c r="IM331" s="9"/>
      <c r="IN331" s="9"/>
      <c r="IO331" s="9"/>
      <c r="IP331" s="9"/>
      <c r="IQ331" s="9"/>
      <c r="IR331" s="9"/>
    </row>
    <row r="332" spans="1:252" s="68" customFormat="1">
      <c r="A332" s="90">
        <v>322</v>
      </c>
      <c r="B332" s="91" t="str">
        <f>'[4]ИТОГ!'!$AP329</f>
        <v>Березина Аделина</v>
      </c>
      <c r="C332" s="91">
        <f>'[4]ИТОГ!'!$AQ329</f>
        <v>2008</v>
      </c>
      <c r="D332" s="91" t="str">
        <f>'[4]ИТОГ!'!$AT329</f>
        <v>б/р</v>
      </c>
      <c r="E332" s="91" t="str">
        <f>'[4]ИТОГ!'!$AU329</f>
        <v>ж</v>
      </c>
      <c r="F332" s="189">
        <f>'[4]ИТОГ!'!$AX329</f>
        <v>45853</v>
      </c>
      <c r="G332" s="91" t="s">
        <v>255</v>
      </c>
      <c r="H332" s="94" t="s">
        <v>28</v>
      </c>
      <c r="I332" s="91" t="str">
        <f>'[4]ИТОГ!'!$AY329</f>
        <v>ОК!</v>
      </c>
      <c r="J332" s="95"/>
      <c r="K332" s="115"/>
      <c r="L332" s="97"/>
      <c r="M332" s="114"/>
      <c r="N332" s="115"/>
      <c r="O332" s="97"/>
      <c r="P332" s="97"/>
      <c r="Q332" s="97"/>
      <c r="R332" s="115"/>
      <c r="S332" s="115"/>
      <c r="T332" s="113"/>
      <c r="U332" s="99"/>
      <c r="V332" s="115"/>
      <c r="W332" s="108"/>
      <c r="X332" s="108"/>
      <c r="Y332" s="108"/>
      <c r="Z332" s="100"/>
      <c r="AA332" s="100"/>
      <c r="AB332" s="108" t="s">
        <v>9</v>
      </c>
      <c r="AC332" s="108"/>
      <c r="AD332" s="108"/>
      <c r="AE332" s="108"/>
      <c r="AF332" s="108" t="s">
        <v>256</v>
      </c>
      <c r="AG332" s="94"/>
      <c r="AH332" s="101"/>
      <c r="AI332" s="102"/>
      <c r="AJ332" s="103" t="s">
        <v>696</v>
      </c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  <c r="IF332" s="9"/>
      <c r="IG332" s="9"/>
      <c r="IH332" s="9"/>
      <c r="II332" s="9"/>
      <c r="IJ332" s="9"/>
      <c r="IK332" s="9"/>
      <c r="IL332" s="9"/>
      <c r="IM332" s="9"/>
      <c r="IN332" s="9"/>
      <c r="IO332" s="9"/>
      <c r="IP332" s="9"/>
      <c r="IQ332" s="9"/>
      <c r="IR332" s="9"/>
    </row>
    <row r="333" spans="1:252" s="68" customFormat="1">
      <c r="A333" s="90">
        <v>323</v>
      </c>
      <c r="B333" s="91" t="str">
        <f>'[4]ИТОГ!'!$AP330</f>
        <v>Берман Ксения</v>
      </c>
      <c r="C333" s="91">
        <f>'[4]ИТОГ!'!$AQ330</f>
        <v>0</v>
      </c>
      <c r="D333" s="91" t="str">
        <f>'[4]ИТОГ!'!$AT330</f>
        <v>б/р</v>
      </c>
      <c r="E333" s="91" t="str">
        <f>'[4]ИТОГ!'!$AU330</f>
        <v>ж</v>
      </c>
      <c r="F333" s="189">
        <f>'[4]ИТОГ!'!$AX330</f>
        <v>41822</v>
      </c>
      <c r="G333" s="91" t="s">
        <v>255</v>
      </c>
      <c r="H333" s="94" t="s">
        <v>28</v>
      </c>
      <c r="I333" s="91" t="str">
        <f>'[4]ИТОГ!'!$AY330</f>
        <v>НАДО!!!</v>
      </c>
      <c r="J333" s="95"/>
      <c r="K333" s="97"/>
      <c r="L333" s="97"/>
      <c r="M333" s="98"/>
      <c r="N333" s="97"/>
      <c r="O333" s="97" t="s">
        <v>256</v>
      </c>
      <c r="P333" s="97"/>
      <c r="Q333" s="97"/>
      <c r="R333" s="97" t="s">
        <v>256</v>
      </c>
      <c r="S333" s="97"/>
      <c r="T333" s="99"/>
      <c r="U333" s="99"/>
      <c r="V333" s="97"/>
      <c r="W333" s="108"/>
      <c r="X333" s="108"/>
      <c r="Y333" s="108"/>
      <c r="Z333" s="100"/>
      <c r="AA333" s="100"/>
      <c r="AB333" s="116"/>
      <c r="AC333" s="100"/>
      <c r="AD333" s="100"/>
      <c r="AE333" s="100"/>
      <c r="AF333" s="100"/>
      <c r="AG333" s="117" t="s">
        <v>281</v>
      </c>
      <c r="AH333" s="94"/>
      <c r="AI333" s="102"/>
      <c r="AJ333" s="103" t="s">
        <v>697</v>
      </c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9"/>
      <c r="HN333" s="9"/>
      <c r="HO333" s="9"/>
      <c r="HP333" s="9"/>
      <c r="HQ333" s="9"/>
      <c r="HR333" s="9"/>
      <c r="HS333" s="9"/>
      <c r="HT333" s="9"/>
      <c r="HU333" s="9"/>
      <c r="HV333" s="9"/>
      <c r="HW333" s="9"/>
      <c r="HX333" s="9"/>
      <c r="HY333" s="9"/>
      <c r="HZ333" s="9"/>
      <c r="IA333" s="9"/>
      <c r="IB333" s="9"/>
      <c r="IC333" s="9"/>
      <c r="ID333" s="9"/>
      <c r="IE333" s="9"/>
      <c r="IF333" s="9"/>
      <c r="IG333" s="9"/>
      <c r="IH333" s="9"/>
      <c r="II333" s="9"/>
      <c r="IJ333" s="9"/>
      <c r="IK333" s="9"/>
      <c r="IL333" s="9"/>
      <c r="IM333" s="9"/>
      <c r="IN333" s="9"/>
      <c r="IO333" s="9"/>
      <c r="IP333" s="9"/>
      <c r="IQ333" s="9"/>
      <c r="IR333" s="9"/>
    </row>
    <row r="334" spans="1:252">
      <c r="A334" s="90">
        <v>324</v>
      </c>
      <c r="B334" s="91" t="str">
        <f>'[4]ИТОГ!'!$AP331</f>
        <v>Берников Богдан</v>
      </c>
      <c r="C334" s="91">
        <f>'[4]ИТОГ!'!$AQ331</f>
        <v>2003</v>
      </c>
      <c r="D334" s="91" t="str">
        <f>'[4]ИТОГ!'!$AT331</f>
        <v>б/р</v>
      </c>
      <c r="E334" s="91" t="str">
        <f>'[4]ИТОГ!'!$AU331</f>
        <v>м</v>
      </c>
      <c r="F334" s="189">
        <f>'[4]ИТОГ!'!$AX331</f>
        <v>42774</v>
      </c>
      <c r="G334" s="91" t="s">
        <v>255</v>
      </c>
      <c r="H334" s="94" t="s">
        <v>28</v>
      </c>
      <c r="I334" s="91" t="str">
        <f>'[4]ИТОГ!'!$AY331</f>
        <v>ОК!</v>
      </c>
      <c r="J334" s="95"/>
      <c r="K334" s="99"/>
      <c r="L334" s="97"/>
      <c r="M334" s="98"/>
      <c r="N334" s="99"/>
      <c r="O334" s="97"/>
      <c r="P334" s="97"/>
      <c r="Q334" s="97"/>
      <c r="R334" s="97"/>
      <c r="S334" s="97"/>
      <c r="T334" s="99"/>
      <c r="U334" s="99"/>
      <c r="V334" s="97"/>
      <c r="W334" s="108"/>
      <c r="X334" s="108"/>
      <c r="Y334" s="108"/>
      <c r="Z334" s="100"/>
      <c r="AA334" s="100"/>
      <c r="AB334" s="100" t="s">
        <v>11</v>
      </c>
      <c r="AC334" s="108"/>
      <c r="AD334" s="108"/>
      <c r="AE334" s="108" t="s">
        <v>256</v>
      </c>
      <c r="AF334" s="108"/>
      <c r="AG334" s="94" t="s">
        <v>287</v>
      </c>
      <c r="AH334" s="101"/>
      <c r="AI334" s="102"/>
      <c r="AJ334" s="103" t="s">
        <v>698</v>
      </c>
      <c r="AK334" s="68"/>
    </row>
    <row r="335" spans="1:252" ht="12.75" customHeight="1">
      <c r="A335" s="90">
        <v>325</v>
      </c>
      <c r="B335" s="91" t="str">
        <f>'[4]ИТОГ!'!$AP332</f>
        <v>Бернотас Дмитрий</v>
      </c>
      <c r="C335" s="91">
        <f>'[4]ИТОГ!'!$AQ332</f>
        <v>2011</v>
      </c>
      <c r="D335" s="91" t="str">
        <f>'[4]ИТОГ!'!$AT332</f>
        <v>1ю</v>
      </c>
      <c r="E335" s="91" t="str">
        <f>'[4]ИТОГ!'!$AU332</f>
        <v>м</v>
      </c>
      <c r="F335" s="189">
        <f>'[4]ИТОГ!'!$AX332</f>
        <v>45947</v>
      </c>
      <c r="G335" s="91" t="s">
        <v>255</v>
      </c>
      <c r="H335" s="94" t="s">
        <v>28</v>
      </c>
      <c r="I335" s="91" t="str">
        <f>'[4]ИТОГ!'!$AY332</f>
        <v>ОК!</v>
      </c>
      <c r="J335" s="124" t="s">
        <v>292</v>
      </c>
      <c r="K335" s="96"/>
      <c r="L335" s="97" t="s">
        <v>256</v>
      </c>
      <c r="M335" s="98" t="s">
        <v>256</v>
      </c>
      <c r="N335" s="96"/>
      <c r="O335" s="97"/>
      <c r="P335" s="97"/>
      <c r="Q335" s="97"/>
      <c r="R335" s="97"/>
      <c r="S335" s="97"/>
      <c r="T335" s="99"/>
      <c r="U335" s="99"/>
      <c r="V335" s="97"/>
      <c r="W335" s="100"/>
      <c r="X335" s="100"/>
      <c r="Y335" s="100"/>
      <c r="Z335" s="100"/>
      <c r="AA335" s="100"/>
      <c r="AB335" s="108"/>
      <c r="AC335" s="108"/>
      <c r="AD335" s="108"/>
      <c r="AE335" s="108"/>
      <c r="AF335" s="108"/>
      <c r="AG335" s="94"/>
      <c r="AH335" s="101" t="s">
        <v>274</v>
      </c>
      <c r="AI335" s="118">
        <v>35033</v>
      </c>
      <c r="AJ335" s="103" t="s">
        <v>699</v>
      </c>
      <c r="AK335" s="68"/>
    </row>
    <row r="336" spans="1:252" s="68" customFormat="1">
      <c r="A336" s="90">
        <v>326</v>
      </c>
      <c r="B336" s="91" t="str">
        <f>'[4]ИТОГ!'!$AP333</f>
        <v>Беспалов Сергей</v>
      </c>
      <c r="C336" s="91">
        <f>'[4]ИТОГ!'!$AQ333</f>
        <v>0</v>
      </c>
      <c r="D336" s="91" t="str">
        <f>'[4]ИТОГ!'!$AT333</f>
        <v>б/р</v>
      </c>
      <c r="E336" s="91" t="str">
        <f>'[4]ИТОГ!'!$AU333</f>
        <v>м</v>
      </c>
      <c r="F336" s="189">
        <f>'[4]ИТОГ!'!$AX333</f>
        <v>41696</v>
      </c>
      <c r="G336" s="91" t="s">
        <v>255</v>
      </c>
      <c r="H336" s="94" t="s">
        <v>28</v>
      </c>
      <c r="I336" s="91" t="str">
        <f>'[4]ИТОГ!'!$AY333</f>
        <v>НАДО!!!</v>
      </c>
      <c r="J336" s="95"/>
      <c r="K336" s="104"/>
      <c r="L336" s="97"/>
      <c r="M336" s="105"/>
      <c r="N336" s="104"/>
      <c r="O336" s="97"/>
      <c r="P336" s="97"/>
      <c r="Q336" s="97"/>
      <c r="R336" s="104"/>
      <c r="S336" s="104"/>
      <c r="T336" s="106"/>
      <c r="U336" s="99"/>
      <c r="V336" s="104"/>
      <c r="W336" s="108" t="s">
        <v>256</v>
      </c>
      <c r="X336" s="100"/>
      <c r="Y336" s="100"/>
      <c r="Z336" s="100"/>
      <c r="AA336" s="100"/>
      <c r="AB336" s="100" t="s">
        <v>9</v>
      </c>
      <c r="AC336" s="100"/>
      <c r="AD336" s="100"/>
      <c r="AE336" s="100"/>
      <c r="AF336" s="100"/>
      <c r="AG336" s="94" t="s">
        <v>338</v>
      </c>
      <c r="AH336" s="101" t="s">
        <v>302</v>
      </c>
      <c r="AI336" s="102"/>
      <c r="AJ336" s="103" t="s">
        <v>700</v>
      </c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  <c r="IA336" s="9"/>
      <c r="IB336" s="9"/>
      <c r="IC336" s="9"/>
      <c r="ID336" s="9"/>
      <c r="IE336" s="9"/>
      <c r="IF336" s="9"/>
      <c r="IG336" s="9"/>
      <c r="IH336" s="9"/>
      <c r="II336" s="9"/>
      <c r="IJ336" s="9"/>
      <c r="IK336" s="9"/>
      <c r="IL336" s="9"/>
      <c r="IM336" s="9"/>
      <c r="IN336" s="9"/>
      <c r="IO336" s="9"/>
      <c r="IP336" s="9"/>
      <c r="IQ336" s="9"/>
      <c r="IR336" s="9"/>
    </row>
    <row r="337" spans="1:252" s="119" customFormat="1">
      <c r="A337" s="90">
        <v>327</v>
      </c>
      <c r="B337" s="91" t="str">
        <f>'[4]ИТОГ!'!$AP334</f>
        <v>Бессонова Екатерина</v>
      </c>
      <c r="C337" s="91">
        <f>'[4]ИТОГ!'!$AQ334</f>
        <v>0</v>
      </c>
      <c r="D337" s="91" t="str">
        <f>'[4]ИТОГ!'!$AT334</f>
        <v>б/р</v>
      </c>
      <c r="E337" s="91" t="str">
        <f>'[4]ИТОГ!'!$AU334</f>
        <v>ж</v>
      </c>
      <c r="F337" s="189">
        <f>'[4]ИТОГ!'!$AX334</f>
        <v>43862</v>
      </c>
      <c r="G337" s="91" t="s">
        <v>255</v>
      </c>
      <c r="H337" s="94" t="s">
        <v>28</v>
      </c>
      <c r="I337" s="91" t="str">
        <f>'[4]ИТОГ!'!$AY334</f>
        <v>НАДО!!!</v>
      </c>
      <c r="J337" s="95" t="s">
        <v>701</v>
      </c>
      <c r="K337" s="104"/>
      <c r="L337" s="97"/>
      <c r="M337" s="105"/>
      <c r="N337" s="104"/>
      <c r="O337" s="97" t="s">
        <v>17</v>
      </c>
      <c r="P337" s="97"/>
      <c r="Q337" s="97"/>
      <c r="R337" s="104"/>
      <c r="S337" s="104"/>
      <c r="T337" s="106"/>
      <c r="U337" s="99"/>
      <c r="V337" s="104"/>
      <c r="W337" s="108"/>
      <c r="X337" s="100"/>
      <c r="Y337" s="100"/>
      <c r="Z337" s="100"/>
      <c r="AA337" s="100"/>
      <c r="AB337" s="100"/>
      <c r="AC337" s="100"/>
      <c r="AD337" s="100"/>
      <c r="AE337" s="100"/>
      <c r="AF337" s="100"/>
      <c r="AG337" s="94" t="s">
        <v>331</v>
      </c>
      <c r="AH337" s="101" t="s">
        <v>702</v>
      </c>
      <c r="AI337" s="118">
        <v>33550</v>
      </c>
      <c r="AJ337" s="103" t="s">
        <v>703</v>
      </c>
      <c r="AK337" s="68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  <c r="IG337" s="9"/>
      <c r="IH337" s="9"/>
      <c r="II337" s="9"/>
      <c r="IJ337" s="9"/>
      <c r="IK337" s="9"/>
      <c r="IL337" s="9"/>
      <c r="IM337" s="9"/>
      <c r="IN337" s="9"/>
      <c r="IO337" s="9"/>
      <c r="IP337" s="9"/>
      <c r="IQ337" s="9"/>
      <c r="IR337" s="9"/>
    </row>
    <row r="338" spans="1:252" s="119" customFormat="1">
      <c r="A338" s="90">
        <v>328</v>
      </c>
      <c r="B338" s="91" t="str">
        <f>'[4]ИТОГ!'!$AP335</f>
        <v>Бибиков Дмитрий</v>
      </c>
      <c r="C338" s="91">
        <f>'[4]ИТОГ!'!$AQ335</f>
        <v>2004</v>
      </c>
      <c r="D338" s="91" t="str">
        <f>'[4]ИТОГ!'!$AT335</f>
        <v>б/р</v>
      </c>
      <c r="E338" s="91" t="str">
        <f>'[4]ИТОГ!'!$AU335</f>
        <v>м</v>
      </c>
      <c r="F338" s="189">
        <f>'[4]ИТОГ!'!$AX335</f>
        <v>44169</v>
      </c>
      <c r="G338" s="91" t="s">
        <v>255</v>
      </c>
      <c r="H338" s="94" t="s">
        <v>28</v>
      </c>
      <c r="I338" s="91" t="str">
        <f>'[4]ИТОГ!'!$AY335</f>
        <v>ОК!</v>
      </c>
      <c r="J338" s="95"/>
      <c r="K338" s="99"/>
      <c r="L338" s="97" t="s">
        <v>256</v>
      </c>
      <c r="M338" s="98"/>
      <c r="N338" s="99"/>
      <c r="O338" s="97"/>
      <c r="P338" s="97"/>
      <c r="Q338" s="97"/>
      <c r="R338" s="97" t="s">
        <v>256</v>
      </c>
      <c r="S338" s="97"/>
      <c r="T338" s="102" t="s">
        <v>11</v>
      </c>
      <c r="U338" s="99"/>
      <c r="V338" s="97"/>
      <c r="W338" s="108" t="s">
        <v>256</v>
      </c>
      <c r="X338" s="100" t="s">
        <v>11</v>
      </c>
      <c r="Y338" s="100"/>
      <c r="Z338" s="100"/>
      <c r="AA338" s="100"/>
      <c r="AB338" s="100"/>
      <c r="AC338" s="100"/>
      <c r="AD338" s="100"/>
      <c r="AE338" s="100"/>
      <c r="AF338" s="100" t="s">
        <v>256</v>
      </c>
      <c r="AG338" s="94" t="s">
        <v>370</v>
      </c>
      <c r="AH338" s="101" t="s">
        <v>271</v>
      </c>
      <c r="AI338" s="102"/>
      <c r="AJ338" s="103" t="s">
        <v>704</v>
      </c>
      <c r="AK338" s="68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  <c r="GM338" s="9"/>
      <c r="GN338" s="9"/>
      <c r="GO338" s="9"/>
      <c r="GP338" s="9"/>
      <c r="GQ338" s="9"/>
      <c r="GR338" s="9"/>
      <c r="GS338" s="9"/>
      <c r="GT338" s="9"/>
      <c r="GU338" s="9"/>
      <c r="GV338" s="9"/>
      <c r="GW338" s="9"/>
      <c r="GX338" s="9"/>
      <c r="GY338" s="9"/>
      <c r="GZ338" s="9"/>
      <c r="HA338" s="9"/>
      <c r="HB338" s="9"/>
      <c r="HC338" s="9"/>
      <c r="HD338" s="9"/>
      <c r="HE338" s="9"/>
      <c r="HF338" s="9"/>
      <c r="HG338" s="9"/>
      <c r="HH338" s="9"/>
      <c r="HI338" s="9"/>
      <c r="HJ338" s="9"/>
      <c r="HK338" s="9"/>
      <c r="HL338" s="9"/>
      <c r="HM338" s="9"/>
      <c r="HN338" s="9"/>
      <c r="HO338" s="9"/>
      <c r="HP338" s="9"/>
      <c r="HQ338" s="9"/>
      <c r="HR338" s="9"/>
      <c r="HS338" s="9"/>
      <c r="HT338" s="9"/>
      <c r="HU338" s="9"/>
      <c r="HV338" s="9"/>
      <c r="HW338" s="9"/>
      <c r="HX338" s="9"/>
      <c r="HY338" s="9"/>
      <c r="HZ338" s="9"/>
      <c r="IA338" s="9"/>
      <c r="IB338" s="9"/>
      <c r="IC338" s="9"/>
      <c r="ID338" s="9"/>
      <c r="IE338" s="9"/>
      <c r="IF338" s="9"/>
      <c r="IG338" s="9"/>
      <c r="IH338" s="9"/>
      <c r="II338" s="9"/>
      <c r="IJ338" s="9"/>
      <c r="IK338" s="9"/>
      <c r="IL338" s="9"/>
      <c r="IM338" s="9"/>
      <c r="IN338" s="9"/>
      <c r="IO338" s="9"/>
      <c r="IP338" s="9"/>
      <c r="IQ338" s="9"/>
      <c r="IR338" s="9"/>
    </row>
    <row r="339" spans="1:252" s="69" customFormat="1">
      <c r="A339" s="90">
        <v>329</v>
      </c>
      <c r="B339" s="91" t="str">
        <f>'[4]ИТОГ!'!$AP336</f>
        <v>Бибиков Максим</v>
      </c>
      <c r="C339" s="91">
        <f>'[4]ИТОГ!'!$AQ336</f>
        <v>2003</v>
      </c>
      <c r="D339" s="91" t="str">
        <f>'[4]ИТОГ!'!$AT336</f>
        <v>б/р</v>
      </c>
      <c r="E339" s="91" t="str">
        <f>'[4]ИТОГ!'!$AU336</f>
        <v>м</v>
      </c>
      <c r="F339" s="189">
        <f>'[4]ИТОГ!'!$AX336</f>
        <v>0</v>
      </c>
      <c r="G339" s="91" t="s">
        <v>255</v>
      </c>
      <c r="H339" s="94" t="s">
        <v>28</v>
      </c>
      <c r="I339" s="91" t="str">
        <f>'[4]ИТОГ!'!$AY336</f>
        <v>ОК!</v>
      </c>
      <c r="J339" s="95"/>
      <c r="K339" s="96"/>
      <c r="L339" s="97"/>
      <c r="M339" s="98"/>
      <c r="N339" s="96"/>
      <c r="O339" s="97" t="s">
        <v>13</v>
      </c>
      <c r="P339" s="97"/>
      <c r="Q339" s="97"/>
      <c r="R339" s="97" t="s">
        <v>256</v>
      </c>
      <c r="S339" s="97"/>
      <c r="T339" s="99" t="s">
        <v>256</v>
      </c>
      <c r="U339" s="99"/>
      <c r="V339" s="97"/>
      <c r="W339" s="108" t="s">
        <v>256</v>
      </c>
      <c r="X339" s="100" t="s">
        <v>11</v>
      </c>
      <c r="Y339" s="102"/>
      <c r="Z339" s="100"/>
      <c r="AA339" s="100"/>
      <c r="AB339" s="102" t="s">
        <v>256</v>
      </c>
      <c r="AC339" s="102"/>
      <c r="AD339" s="100" t="s">
        <v>11</v>
      </c>
      <c r="AE339" s="102"/>
      <c r="AF339" s="102" t="s">
        <v>256</v>
      </c>
      <c r="AG339" s="94" t="s">
        <v>293</v>
      </c>
      <c r="AH339" s="101"/>
      <c r="AI339" s="102"/>
      <c r="AJ339" s="103" t="s">
        <v>705</v>
      </c>
      <c r="AK339" s="68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  <c r="GV339" s="9"/>
      <c r="GW339" s="9"/>
      <c r="GX339" s="9"/>
      <c r="GY339" s="9"/>
      <c r="GZ339" s="9"/>
      <c r="HA339" s="9"/>
      <c r="HB339" s="9"/>
      <c r="HC339" s="9"/>
      <c r="HD339" s="9"/>
      <c r="HE339" s="9"/>
      <c r="HF339" s="9"/>
      <c r="HG339" s="9"/>
      <c r="HH339" s="9"/>
      <c r="HI339" s="9"/>
      <c r="HJ339" s="9"/>
      <c r="HK339" s="9"/>
      <c r="HL339" s="9"/>
      <c r="HM339" s="9"/>
      <c r="HN339" s="9"/>
      <c r="HO339" s="9"/>
      <c r="HP339" s="9"/>
      <c r="HQ339" s="9"/>
      <c r="HR339" s="9"/>
      <c r="HS339" s="9"/>
      <c r="HT339" s="9"/>
      <c r="HU339" s="9"/>
      <c r="HV339" s="9"/>
      <c r="HW339" s="9"/>
      <c r="HX339" s="9"/>
      <c r="HY339" s="9"/>
      <c r="HZ339" s="9"/>
      <c r="IA339" s="9"/>
      <c r="IB339" s="9"/>
      <c r="IC339" s="9"/>
      <c r="ID339" s="9"/>
      <c r="IE339" s="9"/>
      <c r="IF339" s="9"/>
      <c r="IG339" s="9"/>
      <c r="IH339" s="9"/>
      <c r="II339" s="9"/>
      <c r="IJ339" s="9"/>
      <c r="IK339" s="9"/>
      <c r="IL339" s="9"/>
      <c r="IM339" s="9"/>
      <c r="IN339" s="9"/>
      <c r="IO339" s="9"/>
      <c r="IP339" s="9"/>
      <c r="IQ339" s="9"/>
      <c r="IR339" s="9"/>
    </row>
    <row r="340" spans="1:252" s="69" customFormat="1">
      <c r="A340" s="90">
        <v>330</v>
      </c>
      <c r="B340" s="91" t="str">
        <f>'[4]ИТОГ!'!$AP337</f>
        <v>Бизяев Матвей</v>
      </c>
      <c r="C340" s="91">
        <f>'[4]ИТОГ!'!$AQ337</f>
        <v>2011</v>
      </c>
      <c r="D340" s="91" t="str">
        <f>'[4]ИТОГ!'!$AT337</f>
        <v>б/р</v>
      </c>
      <c r="E340" s="91" t="str">
        <f>'[4]ИТОГ!'!$AU337</f>
        <v>м</v>
      </c>
      <c r="F340" s="189">
        <f>'[4]ИТОГ!'!$AX337</f>
        <v>0</v>
      </c>
      <c r="G340" s="91" t="s">
        <v>255</v>
      </c>
      <c r="H340" s="94" t="s">
        <v>28</v>
      </c>
      <c r="I340" s="91" t="str">
        <f>'[4]ИТОГ!'!$AY337</f>
        <v>ОК!</v>
      </c>
      <c r="J340" s="95"/>
      <c r="K340" s="96"/>
      <c r="L340" s="97" t="s">
        <v>256</v>
      </c>
      <c r="M340" s="98"/>
      <c r="N340" s="96"/>
      <c r="O340" s="97" t="s">
        <v>13</v>
      </c>
      <c r="P340" s="97" t="s">
        <v>15</v>
      </c>
      <c r="Q340" s="97" t="s">
        <v>15</v>
      </c>
      <c r="R340" s="97" t="s">
        <v>17</v>
      </c>
      <c r="S340" s="96"/>
      <c r="T340" s="99"/>
      <c r="U340" s="99"/>
      <c r="V340" s="97"/>
      <c r="W340" s="92"/>
      <c r="X340" s="100"/>
      <c r="Y340" s="100"/>
      <c r="Z340" s="100" t="s">
        <v>13</v>
      </c>
      <c r="AA340" s="100"/>
      <c r="AB340" s="100" t="s">
        <v>15</v>
      </c>
      <c r="AC340" s="100"/>
      <c r="AD340" s="100"/>
      <c r="AE340" s="100"/>
      <c r="AF340" s="100"/>
      <c r="AG340" s="94" t="s">
        <v>434</v>
      </c>
      <c r="AH340" s="101" t="s">
        <v>261</v>
      </c>
      <c r="AI340" s="100"/>
      <c r="AJ340" s="103" t="s">
        <v>706</v>
      </c>
      <c r="AK340" s="68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  <c r="IA340" s="9"/>
      <c r="IB340" s="9"/>
      <c r="IC340" s="9"/>
      <c r="ID340" s="9"/>
      <c r="IE340" s="9"/>
      <c r="IF340" s="9"/>
      <c r="IG340" s="9"/>
      <c r="IH340" s="9"/>
      <c r="II340" s="9"/>
      <c r="IJ340" s="9"/>
      <c r="IK340" s="9"/>
      <c r="IL340" s="9"/>
      <c r="IM340" s="9"/>
      <c r="IN340" s="9"/>
      <c r="IO340" s="9"/>
      <c r="IP340" s="9"/>
      <c r="IQ340" s="9"/>
      <c r="IR340" s="9"/>
    </row>
    <row r="341" spans="1:252" s="69" customFormat="1">
      <c r="A341" s="90">
        <v>331</v>
      </c>
      <c r="B341" s="91" t="str">
        <f>'[4]ИТОГ!'!$AP338</f>
        <v>Биктимиров Рудольф</v>
      </c>
      <c r="C341" s="91">
        <f>'[4]ИТОГ!'!$AQ338</f>
        <v>0</v>
      </c>
      <c r="D341" s="91">
        <f>'[4]ИТОГ!'!$AT338</f>
        <v>2</v>
      </c>
      <c r="E341" s="91" t="str">
        <f>'[4]ИТОГ!'!$AU338</f>
        <v>м</v>
      </c>
      <c r="F341" s="189">
        <f>'[4]ИТОГ!'!$AX338</f>
        <v>45375</v>
      </c>
      <c r="G341" s="91" t="s">
        <v>255</v>
      </c>
      <c r="H341" s="94" t="s">
        <v>28</v>
      </c>
      <c r="I341" s="91" t="str">
        <f>'[4]ИТОГ!'!$AY338</f>
        <v>НАДО!!!</v>
      </c>
      <c r="J341" s="126" t="s">
        <v>292</v>
      </c>
      <c r="K341" s="106"/>
      <c r="L341" s="97"/>
      <c r="M341" s="105"/>
      <c r="N341" s="106"/>
      <c r="O341" s="97"/>
      <c r="P341" s="97"/>
      <c r="Q341" s="97" t="s">
        <v>256</v>
      </c>
      <c r="R341" s="100" t="s">
        <v>11</v>
      </c>
      <c r="S341" s="104"/>
      <c r="T341" s="106"/>
      <c r="U341" s="99"/>
      <c r="V341" s="104"/>
      <c r="W341" s="100"/>
      <c r="X341" s="100"/>
      <c r="Y341" s="100"/>
      <c r="Z341" s="100"/>
      <c r="AA341" s="100"/>
      <c r="AB341" s="100" t="s">
        <v>256</v>
      </c>
      <c r="AC341" s="100"/>
      <c r="AD341" s="100"/>
      <c r="AE341" s="100"/>
      <c r="AF341" s="100"/>
      <c r="AG341" s="94"/>
      <c r="AH341" s="101" t="s">
        <v>493</v>
      </c>
      <c r="AI341" s="118">
        <v>36670</v>
      </c>
      <c r="AJ341" s="103" t="s">
        <v>707</v>
      </c>
      <c r="AK341" s="68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  <c r="IA341" s="9"/>
      <c r="IB341" s="9"/>
      <c r="IC341" s="9"/>
      <c r="ID341" s="9"/>
      <c r="IE341" s="9"/>
      <c r="IF341" s="9"/>
      <c r="IG341" s="9"/>
      <c r="IH341" s="9"/>
      <c r="II341" s="9"/>
      <c r="IJ341" s="9"/>
      <c r="IK341" s="9"/>
      <c r="IL341" s="9"/>
      <c r="IM341" s="9"/>
      <c r="IN341" s="9"/>
      <c r="IO341" s="9"/>
      <c r="IP341" s="9"/>
      <c r="IQ341" s="9"/>
      <c r="IR341" s="9"/>
    </row>
    <row r="342" spans="1:252" s="68" customFormat="1">
      <c r="A342" s="90">
        <v>332</v>
      </c>
      <c r="B342" s="91" t="str">
        <f>'[4]ИТОГ!'!$AP339</f>
        <v>Билетова Дарья</v>
      </c>
      <c r="C342" s="91">
        <f>'[4]ИТОГ!'!$AQ339</f>
        <v>2012</v>
      </c>
      <c r="D342" s="91" t="str">
        <f>'[4]ИТОГ!'!$AT339</f>
        <v>б/р</v>
      </c>
      <c r="E342" s="91" t="str">
        <f>'[4]ИТОГ!'!$AU339</f>
        <v>ж</v>
      </c>
      <c r="F342" s="189">
        <f>'[4]ИТОГ!'!$AX339</f>
        <v>0</v>
      </c>
      <c r="G342" s="91" t="s">
        <v>255</v>
      </c>
      <c r="H342" s="94" t="s">
        <v>28</v>
      </c>
      <c r="I342" s="91" t="str">
        <f>'[4]ИТОГ!'!$AY339</f>
        <v>ОК!</v>
      </c>
      <c r="J342" s="95"/>
      <c r="K342" s="115"/>
      <c r="L342" s="97"/>
      <c r="M342" s="114"/>
      <c r="N342" s="115"/>
      <c r="O342" s="97" t="s">
        <v>256</v>
      </c>
      <c r="P342" s="97"/>
      <c r="Q342" s="97"/>
      <c r="R342" s="115" t="s">
        <v>256</v>
      </c>
      <c r="S342" s="115"/>
      <c r="T342" s="113" t="s">
        <v>256</v>
      </c>
      <c r="U342" s="99" t="s">
        <v>11</v>
      </c>
      <c r="V342" s="115"/>
      <c r="W342" s="108"/>
      <c r="X342" s="100" t="s">
        <v>256</v>
      </c>
      <c r="Y342" s="108"/>
      <c r="Z342" s="100" t="s">
        <v>13</v>
      </c>
      <c r="AA342" s="100"/>
      <c r="AB342" s="100" t="s">
        <v>256</v>
      </c>
      <c r="AC342" s="100"/>
      <c r="AD342" s="100" t="s">
        <v>256</v>
      </c>
      <c r="AE342" s="100" t="s">
        <v>256</v>
      </c>
      <c r="AF342" s="100"/>
      <c r="AG342" s="94" t="s">
        <v>331</v>
      </c>
      <c r="AH342" s="101" t="s">
        <v>708</v>
      </c>
      <c r="AI342" s="102"/>
      <c r="AJ342" s="103" t="s">
        <v>709</v>
      </c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  <c r="IA342" s="9"/>
      <c r="IB342" s="9"/>
      <c r="IC342" s="9"/>
      <c r="ID342" s="9"/>
      <c r="IE342" s="9"/>
      <c r="IF342" s="9"/>
      <c r="IG342" s="9"/>
      <c r="IH342" s="9"/>
      <c r="II342" s="9"/>
      <c r="IJ342" s="9"/>
      <c r="IK342" s="9"/>
      <c r="IL342" s="9"/>
      <c r="IM342" s="9"/>
      <c r="IN342" s="9"/>
      <c r="IO342" s="9"/>
      <c r="IP342" s="9"/>
      <c r="IQ342" s="9"/>
      <c r="IR342" s="9"/>
    </row>
    <row r="343" spans="1:252" s="69" customFormat="1">
      <c r="A343" s="90">
        <v>333</v>
      </c>
      <c r="B343" s="91" t="str">
        <f>'[4]ИТОГ!'!$AP340</f>
        <v>Билинкис Гриорий</v>
      </c>
      <c r="C343" s="91">
        <f>'[4]ИТОГ!'!$AQ340</f>
        <v>1977</v>
      </c>
      <c r="D343" s="91" t="str">
        <f>'[4]ИТОГ!'!$AT340</f>
        <v>б/р</v>
      </c>
      <c r="E343" s="91" t="str">
        <f>'[4]ИТОГ!'!$AU340</f>
        <v>м</v>
      </c>
      <c r="F343" s="189">
        <f>'[4]ИТОГ!'!$AX340</f>
        <v>43352</v>
      </c>
      <c r="G343" s="91" t="s">
        <v>255</v>
      </c>
      <c r="H343" s="94" t="s">
        <v>28</v>
      </c>
      <c r="I343" s="91" t="str">
        <f>'[4]ИТОГ!'!$AY340</f>
        <v>НАДО!!!</v>
      </c>
      <c r="J343" s="126" t="s">
        <v>710</v>
      </c>
      <c r="K343" s="115"/>
      <c r="L343" s="97"/>
      <c r="M343" s="114"/>
      <c r="N343" s="115"/>
      <c r="O343" s="97" t="s">
        <v>6</v>
      </c>
      <c r="P343" s="97"/>
      <c r="Q343" s="97"/>
      <c r="R343" s="115"/>
      <c r="S343" s="115"/>
      <c r="T343" s="113"/>
      <c r="U343" s="99"/>
      <c r="V343" s="115"/>
      <c r="W343" s="108"/>
      <c r="X343" s="100"/>
      <c r="Y343" s="108"/>
      <c r="Z343" s="100"/>
      <c r="AA343" s="100"/>
      <c r="AB343" s="100"/>
      <c r="AC343" s="100"/>
      <c r="AD343" s="100"/>
      <c r="AE343" s="100"/>
      <c r="AF343" s="100"/>
      <c r="AG343" s="94"/>
      <c r="AH343" s="101" t="s">
        <v>271</v>
      </c>
      <c r="AI343" s="118">
        <v>37578</v>
      </c>
      <c r="AJ343" s="103" t="s">
        <v>711</v>
      </c>
      <c r="AK343" s="68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  <c r="HY343" s="9"/>
      <c r="HZ343" s="9"/>
      <c r="IA343" s="9"/>
      <c r="IB343" s="9"/>
      <c r="IC343" s="9"/>
      <c r="ID343" s="9"/>
      <c r="IE343" s="9"/>
      <c r="IF343" s="9"/>
      <c r="IG343" s="9"/>
      <c r="IH343" s="9"/>
      <c r="II343" s="9"/>
      <c r="IJ343" s="9"/>
      <c r="IK343" s="9"/>
      <c r="IL343" s="9"/>
      <c r="IM343" s="9"/>
      <c r="IN343" s="9"/>
      <c r="IO343" s="9"/>
      <c r="IP343" s="9"/>
      <c r="IQ343" s="9"/>
      <c r="IR343" s="9"/>
    </row>
    <row r="344" spans="1:252" s="68" customFormat="1">
      <c r="A344" s="90">
        <v>334</v>
      </c>
      <c r="B344" s="91" t="str">
        <f>'[4]ИТОГ!'!$AP341</f>
        <v>Билык Кирилл</v>
      </c>
      <c r="C344" s="91">
        <f>'[4]ИТОГ!'!$AQ341</f>
        <v>2008</v>
      </c>
      <c r="D344" s="91">
        <f>'[4]ИТОГ!'!$AT341</f>
        <v>2</v>
      </c>
      <c r="E344" s="91" t="str">
        <f>'[4]ИТОГ!'!$AU341</f>
        <v>м</v>
      </c>
      <c r="F344" s="189">
        <f>'[4]ИТОГ!'!$AX341</f>
        <v>45816</v>
      </c>
      <c r="G344" s="91" t="s">
        <v>255</v>
      </c>
      <c r="H344" s="94" t="s">
        <v>28</v>
      </c>
      <c r="I344" s="91" t="str">
        <f>'[4]ИТОГ!'!$AY341</f>
        <v>ОК!</v>
      </c>
      <c r="J344" s="95"/>
      <c r="K344" s="97"/>
      <c r="L344" s="97"/>
      <c r="M344" s="98"/>
      <c r="N344" s="97"/>
      <c r="O344" s="97" t="s">
        <v>256</v>
      </c>
      <c r="P344" s="97"/>
      <c r="Q344" s="97"/>
      <c r="R344" s="100" t="s">
        <v>11</v>
      </c>
      <c r="S344" s="97"/>
      <c r="T344" s="99"/>
      <c r="U344" s="99"/>
      <c r="V344" s="97"/>
      <c r="W344" s="108"/>
      <c r="X344" s="108"/>
      <c r="Y344" s="108"/>
      <c r="Z344" s="100"/>
      <c r="AA344" s="100"/>
      <c r="AB344" s="100" t="s">
        <v>256</v>
      </c>
      <c r="AC344" s="100"/>
      <c r="AD344" s="100"/>
      <c r="AE344" s="100"/>
      <c r="AF344" s="100"/>
      <c r="AG344" s="117" t="s">
        <v>454</v>
      </c>
      <c r="AH344" s="94" t="s">
        <v>712</v>
      </c>
      <c r="AI344" s="102"/>
      <c r="AJ344" s="103" t="s">
        <v>713</v>
      </c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  <c r="HU344" s="9"/>
      <c r="HV344" s="9"/>
      <c r="HW344" s="9"/>
      <c r="HX344" s="9"/>
      <c r="HY344" s="9"/>
      <c r="HZ344" s="9"/>
      <c r="IA344" s="9"/>
      <c r="IB344" s="9"/>
      <c r="IC344" s="9"/>
      <c r="ID344" s="9"/>
      <c r="IE344" s="9"/>
      <c r="IF344" s="9"/>
      <c r="IG344" s="9"/>
      <c r="IH344" s="9"/>
      <c r="II344" s="9"/>
      <c r="IJ344" s="9"/>
      <c r="IK344" s="9"/>
      <c r="IL344" s="9"/>
      <c r="IM344" s="9"/>
      <c r="IN344" s="9"/>
      <c r="IO344" s="9"/>
      <c r="IP344" s="9"/>
      <c r="IQ344" s="9"/>
      <c r="IR344" s="9"/>
    </row>
    <row r="345" spans="1:252" s="68" customFormat="1">
      <c r="A345" s="90">
        <v>335</v>
      </c>
      <c r="B345" s="91" t="str">
        <f>'[4]ИТОГ!'!$AP342</f>
        <v>Бильданова Евгения</v>
      </c>
      <c r="C345" s="91">
        <f>'[4]ИТОГ!'!$AQ342</f>
        <v>1988</v>
      </c>
      <c r="D345" s="91" t="str">
        <f>'[4]ИТОГ!'!$AT342</f>
        <v>КМС</v>
      </c>
      <c r="E345" s="91" t="str">
        <f>'[4]ИТОГ!'!$AU342</f>
        <v>ж</v>
      </c>
      <c r="F345" s="189">
        <f>'[4]ИТОГ!'!$AX342</f>
        <v>46228</v>
      </c>
      <c r="G345" s="91" t="s">
        <v>255</v>
      </c>
      <c r="H345" s="94" t="s">
        <v>28</v>
      </c>
      <c r="I345" s="91">
        <f>'[4]ИТОГ!'!$AY342</f>
        <v>0</v>
      </c>
      <c r="J345" s="95"/>
      <c r="K345" s="115"/>
      <c r="L345" s="97"/>
      <c r="M345" s="114"/>
      <c r="N345" s="115"/>
      <c r="O345" s="97"/>
      <c r="P345" s="97"/>
      <c r="Q345" s="97"/>
      <c r="R345" s="115"/>
      <c r="S345" s="115"/>
      <c r="T345" s="113"/>
      <c r="U345" s="99"/>
      <c r="V345" s="115"/>
      <c r="W345" s="112"/>
      <c r="X345" s="112"/>
      <c r="Y345" s="112"/>
      <c r="Z345" s="100"/>
      <c r="AA345" s="100"/>
      <c r="AB345" s="112"/>
      <c r="AC345" s="112"/>
      <c r="AD345" s="112"/>
      <c r="AE345" s="112"/>
      <c r="AF345" s="112"/>
      <c r="AG345" s="94"/>
      <c r="AH345" s="101"/>
      <c r="AI345" s="102"/>
      <c r="AJ345" s="103" t="s">
        <v>714</v>
      </c>
      <c r="AL345" s="9"/>
      <c r="AM345" s="9"/>
      <c r="AN345" s="119"/>
      <c r="AO345" s="119"/>
      <c r="AP345" s="119"/>
      <c r="AQ345" s="119"/>
      <c r="AR345" s="119"/>
      <c r="AS345" s="119"/>
      <c r="AT345" s="119"/>
      <c r="AU345" s="119"/>
      <c r="AV345" s="119"/>
      <c r="AW345" s="119"/>
      <c r="AX345" s="119"/>
      <c r="AY345" s="119"/>
      <c r="AZ345" s="119"/>
      <c r="BA345" s="119"/>
      <c r="BB345" s="119"/>
      <c r="BC345" s="119"/>
      <c r="BD345" s="119"/>
      <c r="BE345" s="119"/>
      <c r="BF345" s="119"/>
      <c r="BG345" s="119"/>
      <c r="BH345" s="119"/>
      <c r="BI345" s="119"/>
      <c r="BJ345" s="119"/>
      <c r="BK345" s="119"/>
      <c r="BL345" s="119"/>
      <c r="BM345" s="119"/>
      <c r="BN345" s="119"/>
      <c r="BO345" s="119"/>
      <c r="BP345" s="119"/>
      <c r="BQ345" s="119"/>
      <c r="BR345" s="119"/>
      <c r="BS345" s="119"/>
      <c r="BT345" s="119"/>
      <c r="BU345" s="119"/>
      <c r="BV345" s="119"/>
      <c r="BW345" s="119"/>
      <c r="BX345" s="119"/>
      <c r="BY345" s="119"/>
      <c r="BZ345" s="119"/>
      <c r="CA345" s="119"/>
      <c r="CB345" s="119"/>
      <c r="CC345" s="119"/>
      <c r="CD345" s="119"/>
      <c r="CE345" s="119"/>
      <c r="CF345" s="119"/>
      <c r="CG345" s="119"/>
      <c r="CH345" s="119"/>
      <c r="CI345" s="119"/>
      <c r="CJ345" s="119"/>
      <c r="CK345" s="119"/>
      <c r="CL345" s="119"/>
      <c r="CM345" s="119"/>
      <c r="CN345" s="119"/>
      <c r="CO345" s="119"/>
      <c r="CP345" s="119"/>
      <c r="CQ345" s="119"/>
      <c r="CR345" s="119"/>
      <c r="CS345" s="119"/>
      <c r="CT345" s="119"/>
      <c r="CU345" s="119"/>
      <c r="CV345" s="119"/>
      <c r="CW345" s="119"/>
      <c r="CX345" s="119"/>
      <c r="CY345" s="119"/>
      <c r="CZ345" s="119"/>
      <c r="DA345" s="119"/>
      <c r="DB345" s="119"/>
      <c r="DC345" s="119"/>
      <c r="DD345" s="119"/>
      <c r="DE345" s="119"/>
      <c r="DF345" s="119"/>
      <c r="DG345" s="119"/>
      <c r="DH345" s="119"/>
      <c r="DI345" s="119"/>
      <c r="DJ345" s="119"/>
      <c r="DK345" s="119"/>
      <c r="DL345" s="119"/>
      <c r="DM345" s="119"/>
      <c r="DN345" s="119"/>
      <c r="DO345" s="119"/>
      <c r="DP345" s="119"/>
      <c r="DQ345" s="119"/>
      <c r="DR345" s="119"/>
      <c r="DS345" s="119"/>
      <c r="DT345" s="119"/>
      <c r="DU345" s="119"/>
      <c r="DV345" s="119"/>
      <c r="DW345" s="119"/>
      <c r="DX345" s="119"/>
      <c r="DY345" s="119"/>
      <c r="DZ345" s="119"/>
      <c r="EA345" s="119"/>
      <c r="EB345" s="119"/>
      <c r="EC345" s="119"/>
      <c r="ED345" s="119"/>
      <c r="EE345" s="119"/>
      <c r="EF345" s="119"/>
      <c r="EG345" s="119"/>
      <c r="EH345" s="119"/>
      <c r="EI345" s="119"/>
      <c r="EJ345" s="119"/>
      <c r="EK345" s="119"/>
      <c r="EL345" s="119"/>
      <c r="EM345" s="119"/>
      <c r="EN345" s="119"/>
      <c r="EO345" s="119"/>
      <c r="EP345" s="119"/>
      <c r="EQ345" s="119"/>
      <c r="ER345" s="119"/>
      <c r="ES345" s="119"/>
      <c r="ET345" s="119"/>
      <c r="EU345" s="119"/>
      <c r="EV345" s="119"/>
      <c r="EW345" s="119"/>
      <c r="EX345" s="119"/>
      <c r="EY345" s="119"/>
      <c r="EZ345" s="119"/>
      <c r="FA345" s="119"/>
      <c r="FB345" s="119"/>
      <c r="FC345" s="119"/>
      <c r="FD345" s="119"/>
      <c r="FE345" s="119"/>
      <c r="FF345" s="119"/>
      <c r="FG345" s="119"/>
      <c r="FH345" s="119"/>
      <c r="FI345" s="119"/>
      <c r="FJ345" s="119"/>
      <c r="FK345" s="119"/>
      <c r="FL345" s="119"/>
      <c r="FM345" s="119"/>
      <c r="FN345" s="119"/>
      <c r="FO345" s="119"/>
      <c r="FP345" s="119"/>
      <c r="FQ345" s="119"/>
      <c r="FR345" s="119"/>
      <c r="FS345" s="119"/>
      <c r="FT345" s="119"/>
      <c r="FU345" s="119"/>
      <c r="FV345" s="119"/>
      <c r="FW345" s="119"/>
      <c r="FX345" s="119"/>
      <c r="FY345" s="119"/>
      <c r="FZ345" s="119"/>
      <c r="GA345" s="119"/>
      <c r="GB345" s="119"/>
      <c r="GC345" s="119"/>
      <c r="GD345" s="119"/>
      <c r="GE345" s="119"/>
      <c r="GF345" s="119"/>
      <c r="GG345" s="119"/>
      <c r="GH345" s="119"/>
      <c r="GI345" s="119"/>
      <c r="GJ345" s="119"/>
      <c r="GK345" s="119"/>
      <c r="GL345" s="119"/>
      <c r="GM345" s="119"/>
      <c r="GN345" s="119"/>
      <c r="GO345" s="119"/>
      <c r="GP345" s="119"/>
      <c r="GQ345" s="119"/>
      <c r="GR345" s="119"/>
      <c r="GS345" s="119"/>
      <c r="GT345" s="119"/>
      <c r="GU345" s="119"/>
      <c r="GV345" s="119"/>
      <c r="GW345" s="119"/>
      <c r="GX345" s="119"/>
      <c r="GY345" s="119"/>
      <c r="GZ345" s="119"/>
      <c r="HA345" s="119"/>
      <c r="HB345" s="119"/>
      <c r="HC345" s="119"/>
      <c r="HD345" s="119"/>
      <c r="HE345" s="119"/>
      <c r="HF345" s="119"/>
      <c r="HG345" s="119"/>
      <c r="HH345" s="119"/>
      <c r="HI345" s="119"/>
      <c r="HJ345" s="119"/>
      <c r="HK345" s="119"/>
      <c r="HL345" s="119"/>
      <c r="HM345" s="119"/>
      <c r="HN345" s="119"/>
      <c r="HO345" s="119"/>
      <c r="HP345" s="119"/>
      <c r="HQ345" s="119"/>
      <c r="HR345" s="119"/>
      <c r="HS345" s="119"/>
      <c r="HT345" s="119"/>
      <c r="HU345" s="119"/>
      <c r="HV345" s="119"/>
      <c r="HW345" s="119"/>
      <c r="HX345" s="119"/>
      <c r="HY345" s="119"/>
      <c r="HZ345" s="119"/>
      <c r="IA345" s="119"/>
      <c r="IB345" s="119"/>
      <c r="IC345" s="119"/>
      <c r="ID345" s="119"/>
      <c r="IE345" s="119"/>
      <c r="IF345" s="119"/>
      <c r="IG345" s="119"/>
      <c r="IH345" s="119"/>
      <c r="II345" s="119"/>
      <c r="IJ345" s="119"/>
      <c r="IK345" s="119"/>
      <c r="IL345" s="119"/>
      <c r="IM345" s="119"/>
      <c r="IN345" s="119"/>
      <c r="IO345" s="119"/>
      <c r="IP345" s="119"/>
      <c r="IQ345" s="119"/>
      <c r="IR345" s="119"/>
    </row>
    <row r="346" spans="1:252" s="68" customFormat="1">
      <c r="A346" s="90">
        <v>336</v>
      </c>
      <c r="B346" s="91" t="str">
        <f>'[4]ИТОГ!'!$AP343</f>
        <v>Бирюков Артём</v>
      </c>
      <c r="C346" s="91">
        <f>'[4]ИТОГ!'!$AQ343</f>
        <v>2009</v>
      </c>
      <c r="D346" s="91" t="str">
        <f>'[4]ИТОГ!'!$AT343</f>
        <v>1ю</v>
      </c>
      <c r="E346" s="91" t="str">
        <f>'[4]ИТОГ!'!$AU343</f>
        <v>м</v>
      </c>
      <c r="F346" s="189">
        <f>'[4]ИТОГ!'!$AX343</f>
        <v>45437</v>
      </c>
      <c r="G346" s="91" t="s">
        <v>255</v>
      </c>
      <c r="H346" s="94" t="s">
        <v>28</v>
      </c>
      <c r="I346" s="91" t="str">
        <f>'[4]ИТОГ!'!$AY343</f>
        <v>ОК!</v>
      </c>
      <c r="J346" s="95"/>
      <c r="K346" s="115"/>
      <c r="L346" s="97" t="s">
        <v>256</v>
      </c>
      <c r="M346" s="114"/>
      <c r="N346" s="115"/>
      <c r="O346" s="97"/>
      <c r="P346" s="97"/>
      <c r="Q346" s="97"/>
      <c r="R346" s="115"/>
      <c r="S346" s="115"/>
      <c r="T346" s="113"/>
      <c r="U346" s="99"/>
      <c r="V346" s="115"/>
      <c r="W346" s="112"/>
      <c r="X346" s="112"/>
      <c r="Y346" s="112"/>
      <c r="Z346" s="100"/>
      <c r="AA346" s="100"/>
      <c r="AB346" s="112"/>
      <c r="AC346" s="112"/>
      <c r="AD346" s="112"/>
      <c r="AE346" s="112"/>
      <c r="AF346" s="112"/>
      <c r="AG346" s="94"/>
      <c r="AH346" s="101"/>
      <c r="AI346" s="102"/>
      <c r="AJ346" s="103"/>
      <c r="AL346" s="9"/>
      <c r="AM346" s="9"/>
      <c r="AN346" s="119"/>
      <c r="AO346" s="119"/>
      <c r="AP346" s="119"/>
      <c r="AQ346" s="119"/>
      <c r="AR346" s="119"/>
      <c r="AS346" s="119"/>
      <c r="AT346" s="119"/>
      <c r="AU346" s="119"/>
      <c r="AV346" s="119"/>
      <c r="AW346" s="119"/>
      <c r="AX346" s="119"/>
      <c r="AY346" s="119"/>
      <c r="AZ346" s="119"/>
      <c r="BA346" s="119"/>
      <c r="BB346" s="119"/>
      <c r="BC346" s="119"/>
      <c r="BD346" s="119"/>
      <c r="BE346" s="119"/>
      <c r="BF346" s="119"/>
      <c r="BG346" s="119"/>
      <c r="BH346" s="119"/>
      <c r="BI346" s="119"/>
      <c r="BJ346" s="119"/>
      <c r="BK346" s="119"/>
      <c r="BL346" s="119"/>
      <c r="BM346" s="119"/>
      <c r="BN346" s="119"/>
      <c r="BO346" s="119"/>
      <c r="BP346" s="119"/>
      <c r="BQ346" s="119"/>
      <c r="BR346" s="119"/>
      <c r="BS346" s="119"/>
      <c r="BT346" s="119"/>
      <c r="BU346" s="119"/>
      <c r="BV346" s="119"/>
      <c r="BW346" s="119"/>
      <c r="BX346" s="119"/>
      <c r="BY346" s="119"/>
      <c r="BZ346" s="119"/>
      <c r="CA346" s="119"/>
      <c r="CB346" s="119"/>
      <c r="CC346" s="119"/>
      <c r="CD346" s="119"/>
      <c r="CE346" s="119"/>
      <c r="CF346" s="119"/>
      <c r="CG346" s="119"/>
      <c r="CH346" s="119"/>
      <c r="CI346" s="119"/>
      <c r="CJ346" s="119"/>
      <c r="CK346" s="119"/>
      <c r="CL346" s="119"/>
      <c r="CM346" s="119"/>
      <c r="CN346" s="119"/>
      <c r="CO346" s="119"/>
      <c r="CP346" s="119"/>
      <c r="CQ346" s="119"/>
      <c r="CR346" s="119"/>
      <c r="CS346" s="119"/>
      <c r="CT346" s="119"/>
      <c r="CU346" s="119"/>
      <c r="CV346" s="119"/>
      <c r="CW346" s="119"/>
      <c r="CX346" s="119"/>
      <c r="CY346" s="119"/>
      <c r="CZ346" s="119"/>
      <c r="DA346" s="119"/>
      <c r="DB346" s="119"/>
      <c r="DC346" s="119"/>
      <c r="DD346" s="119"/>
      <c r="DE346" s="119"/>
      <c r="DF346" s="119"/>
      <c r="DG346" s="119"/>
      <c r="DH346" s="119"/>
      <c r="DI346" s="119"/>
      <c r="DJ346" s="119"/>
      <c r="DK346" s="119"/>
      <c r="DL346" s="119"/>
      <c r="DM346" s="119"/>
      <c r="DN346" s="119"/>
      <c r="DO346" s="119"/>
      <c r="DP346" s="119"/>
      <c r="DQ346" s="119"/>
      <c r="DR346" s="119"/>
      <c r="DS346" s="119"/>
      <c r="DT346" s="119"/>
      <c r="DU346" s="119"/>
      <c r="DV346" s="119"/>
      <c r="DW346" s="119"/>
      <c r="DX346" s="119"/>
      <c r="DY346" s="119"/>
      <c r="DZ346" s="119"/>
      <c r="EA346" s="119"/>
      <c r="EB346" s="119"/>
      <c r="EC346" s="119"/>
      <c r="ED346" s="119"/>
      <c r="EE346" s="119"/>
      <c r="EF346" s="119"/>
      <c r="EG346" s="119"/>
      <c r="EH346" s="119"/>
      <c r="EI346" s="119"/>
      <c r="EJ346" s="119"/>
      <c r="EK346" s="119"/>
      <c r="EL346" s="119"/>
      <c r="EM346" s="119"/>
      <c r="EN346" s="119"/>
      <c r="EO346" s="119"/>
      <c r="EP346" s="119"/>
      <c r="EQ346" s="119"/>
      <c r="ER346" s="119"/>
      <c r="ES346" s="119"/>
      <c r="ET346" s="119"/>
      <c r="EU346" s="119"/>
      <c r="EV346" s="119"/>
      <c r="EW346" s="119"/>
      <c r="EX346" s="119"/>
      <c r="EY346" s="119"/>
      <c r="EZ346" s="119"/>
      <c r="FA346" s="119"/>
      <c r="FB346" s="119"/>
      <c r="FC346" s="119"/>
      <c r="FD346" s="119"/>
      <c r="FE346" s="119"/>
      <c r="FF346" s="119"/>
      <c r="FG346" s="119"/>
      <c r="FH346" s="119"/>
      <c r="FI346" s="119"/>
      <c r="FJ346" s="119"/>
      <c r="FK346" s="119"/>
      <c r="FL346" s="119"/>
      <c r="FM346" s="119"/>
      <c r="FN346" s="119"/>
      <c r="FO346" s="119"/>
      <c r="FP346" s="119"/>
      <c r="FQ346" s="119"/>
      <c r="FR346" s="119"/>
      <c r="FS346" s="119"/>
      <c r="FT346" s="119"/>
      <c r="FU346" s="119"/>
      <c r="FV346" s="119"/>
      <c r="FW346" s="119"/>
      <c r="FX346" s="119"/>
      <c r="FY346" s="119"/>
      <c r="FZ346" s="119"/>
      <c r="GA346" s="119"/>
      <c r="GB346" s="119"/>
      <c r="GC346" s="119"/>
      <c r="GD346" s="119"/>
      <c r="GE346" s="119"/>
      <c r="GF346" s="119"/>
      <c r="GG346" s="119"/>
      <c r="GH346" s="119"/>
      <c r="GI346" s="119"/>
      <c r="GJ346" s="119"/>
      <c r="GK346" s="119"/>
      <c r="GL346" s="119"/>
      <c r="GM346" s="119"/>
      <c r="GN346" s="119"/>
      <c r="GO346" s="119"/>
      <c r="GP346" s="119"/>
      <c r="GQ346" s="119"/>
      <c r="GR346" s="119"/>
      <c r="GS346" s="119"/>
      <c r="GT346" s="119"/>
      <c r="GU346" s="119"/>
      <c r="GV346" s="119"/>
      <c r="GW346" s="119"/>
      <c r="GX346" s="119"/>
      <c r="GY346" s="119"/>
      <c r="GZ346" s="119"/>
      <c r="HA346" s="119"/>
      <c r="HB346" s="119"/>
      <c r="HC346" s="119"/>
      <c r="HD346" s="119"/>
      <c r="HE346" s="119"/>
      <c r="HF346" s="119"/>
      <c r="HG346" s="119"/>
      <c r="HH346" s="119"/>
      <c r="HI346" s="119"/>
      <c r="HJ346" s="119"/>
      <c r="HK346" s="119"/>
      <c r="HL346" s="119"/>
      <c r="HM346" s="119"/>
      <c r="HN346" s="119"/>
      <c r="HO346" s="119"/>
      <c r="HP346" s="119"/>
      <c r="HQ346" s="119"/>
      <c r="HR346" s="119"/>
      <c r="HS346" s="119"/>
      <c r="HT346" s="119"/>
      <c r="HU346" s="119"/>
      <c r="HV346" s="119"/>
      <c r="HW346" s="119"/>
      <c r="HX346" s="119"/>
      <c r="HY346" s="119"/>
      <c r="HZ346" s="119"/>
      <c r="IA346" s="119"/>
      <c r="IB346" s="119"/>
      <c r="IC346" s="119"/>
      <c r="ID346" s="119"/>
      <c r="IE346" s="119"/>
      <c r="IF346" s="119"/>
      <c r="IG346" s="119"/>
      <c r="IH346" s="119"/>
      <c r="II346" s="119"/>
      <c r="IJ346" s="119"/>
      <c r="IK346" s="119"/>
      <c r="IL346" s="119"/>
      <c r="IM346" s="119"/>
      <c r="IN346" s="119"/>
      <c r="IO346" s="119"/>
      <c r="IP346" s="119"/>
      <c r="IQ346" s="119"/>
      <c r="IR346" s="119"/>
    </row>
    <row r="347" spans="1:252" s="69" customFormat="1">
      <c r="A347" s="90">
        <v>337</v>
      </c>
      <c r="B347" s="91" t="str">
        <f>'[4]ИТОГ!'!$AP344</f>
        <v>Бирюков Елисей</v>
      </c>
      <c r="C347" s="91">
        <f>'[4]ИТОГ!'!$AQ344</f>
        <v>0</v>
      </c>
      <c r="D347" s="91">
        <f>'[4]ИТОГ!'!$AT344</f>
        <v>3</v>
      </c>
      <c r="E347" s="91" t="str">
        <f>'[4]ИТОГ!'!$AU344</f>
        <v>м</v>
      </c>
      <c r="F347" s="189">
        <f>'[4]ИТОГ!'!$AX344</f>
        <v>45805</v>
      </c>
      <c r="G347" s="91" t="s">
        <v>255</v>
      </c>
      <c r="H347" s="94" t="s">
        <v>28</v>
      </c>
      <c r="I347" s="91" t="str">
        <f>'[4]ИТОГ!'!$AY344</f>
        <v>НАДО!!!</v>
      </c>
      <c r="J347" s="95"/>
      <c r="K347" s="121"/>
      <c r="L347" s="97"/>
      <c r="M347" s="114"/>
      <c r="N347" s="121"/>
      <c r="O347" s="97"/>
      <c r="P347" s="97"/>
      <c r="Q347" s="97"/>
      <c r="R347" s="115"/>
      <c r="S347" s="115"/>
      <c r="T347" s="113"/>
      <c r="U347" s="99"/>
      <c r="V347" s="115"/>
      <c r="W347" s="108" t="s">
        <v>256</v>
      </c>
      <c r="X347" s="112"/>
      <c r="Y347" s="112"/>
      <c r="Z347" s="100"/>
      <c r="AA347" s="100" t="s">
        <v>15</v>
      </c>
      <c r="AB347" s="100" t="s">
        <v>13</v>
      </c>
      <c r="AC347" s="112"/>
      <c r="AD347" s="112"/>
      <c r="AE347" s="100" t="s">
        <v>11</v>
      </c>
      <c r="AF347" s="112"/>
      <c r="AG347" s="94" t="s">
        <v>359</v>
      </c>
      <c r="AH347" s="101"/>
      <c r="AI347" s="102"/>
      <c r="AJ347" s="103" t="s">
        <v>715</v>
      </c>
      <c r="AK347" s="68"/>
      <c r="AL347" s="9"/>
      <c r="AM347" s="9"/>
      <c r="AN347" s="119"/>
      <c r="AO347" s="119"/>
      <c r="AP347" s="119"/>
      <c r="AQ347" s="119"/>
      <c r="AR347" s="119"/>
      <c r="AS347" s="119"/>
      <c r="AT347" s="119"/>
      <c r="AU347" s="119"/>
      <c r="AV347" s="119"/>
      <c r="AW347" s="119"/>
      <c r="AX347" s="119"/>
      <c r="AY347" s="119"/>
      <c r="AZ347" s="119"/>
      <c r="BA347" s="119"/>
      <c r="BB347" s="119"/>
      <c r="BC347" s="119"/>
      <c r="BD347" s="119"/>
      <c r="BE347" s="119"/>
      <c r="BF347" s="119"/>
      <c r="BG347" s="119"/>
      <c r="BH347" s="119"/>
      <c r="BI347" s="119"/>
      <c r="BJ347" s="119"/>
      <c r="BK347" s="119"/>
      <c r="BL347" s="119"/>
      <c r="BM347" s="119"/>
      <c r="BN347" s="119"/>
      <c r="BO347" s="119"/>
      <c r="BP347" s="119"/>
      <c r="BQ347" s="119"/>
      <c r="BR347" s="119"/>
      <c r="BS347" s="119"/>
      <c r="BT347" s="119"/>
      <c r="BU347" s="119"/>
      <c r="BV347" s="119"/>
      <c r="BW347" s="119"/>
      <c r="BX347" s="119"/>
      <c r="BY347" s="119"/>
      <c r="BZ347" s="119"/>
      <c r="CA347" s="119"/>
      <c r="CB347" s="119"/>
      <c r="CC347" s="119"/>
      <c r="CD347" s="119"/>
      <c r="CE347" s="119"/>
      <c r="CF347" s="119"/>
      <c r="CG347" s="119"/>
      <c r="CH347" s="119"/>
      <c r="CI347" s="119"/>
      <c r="CJ347" s="119"/>
      <c r="CK347" s="119"/>
      <c r="CL347" s="119"/>
      <c r="CM347" s="119"/>
      <c r="CN347" s="119"/>
      <c r="CO347" s="119"/>
      <c r="CP347" s="119"/>
      <c r="CQ347" s="119"/>
      <c r="CR347" s="119"/>
      <c r="CS347" s="119"/>
      <c r="CT347" s="119"/>
      <c r="CU347" s="119"/>
      <c r="CV347" s="119"/>
      <c r="CW347" s="119"/>
      <c r="CX347" s="119"/>
      <c r="CY347" s="119"/>
      <c r="CZ347" s="119"/>
      <c r="DA347" s="119"/>
      <c r="DB347" s="119"/>
      <c r="DC347" s="119"/>
      <c r="DD347" s="119"/>
      <c r="DE347" s="119"/>
      <c r="DF347" s="119"/>
      <c r="DG347" s="119"/>
      <c r="DH347" s="119"/>
      <c r="DI347" s="119"/>
      <c r="DJ347" s="119"/>
      <c r="DK347" s="119"/>
      <c r="DL347" s="119"/>
      <c r="DM347" s="119"/>
      <c r="DN347" s="119"/>
      <c r="DO347" s="119"/>
      <c r="DP347" s="119"/>
      <c r="DQ347" s="119"/>
      <c r="DR347" s="119"/>
      <c r="DS347" s="119"/>
      <c r="DT347" s="119"/>
      <c r="DU347" s="119"/>
      <c r="DV347" s="119"/>
      <c r="DW347" s="119"/>
      <c r="DX347" s="119"/>
      <c r="DY347" s="119"/>
      <c r="DZ347" s="119"/>
      <c r="EA347" s="119"/>
      <c r="EB347" s="119"/>
      <c r="EC347" s="119"/>
      <c r="ED347" s="119"/>
      <c r="EE347" s="119"/>
      <c r="EF347" s="119"/>
      <c r="EG347" s="119"/>
      <c r="EH347" s="119"/>
      <c r="EI347" s="119"/>
      <c r="EJ347" s="119"/>
      <c r="EK347" s="119"/>
      <c r="EL347" s="119"/>
      <c r="EM347" s="119"/>
      <c r="EN347" s="119"/>
      <c r="EO347" s="119"/>
      <c r="EP347" s="119"/>
      <c r="EQ347" s="119"/>
      <c r="ER347" s="119"/>
      <c r="ES347" s="119"/>
      <c r="ET347" s="119"/>
      <c r="EU347" s="119"/>
      <c r="EV347" s="119"/>
      <c r="EW347" s="119"/>
      <c r="EX347" s="119"/>
      <c r="EY347" s="119"/>
      <c r="EZ347" s="119"/>
      <c r="FA347" s="119"/>
      <c r="FB347" s="119"/>
      <c r="FC347" s="119"/>
      <c r="FD347" s="119"/>
      <c r="FE347" s="119"/>
      <c r="FF347" s="119"/>
      <c r="FG347" s="119"/>
      <c r="FH347" s="119"/>
      <c r="FI347" s="119"/>
      <c r="FJ347" s="119"/>
      <c r="FK347" s="119"/>
      <c r="FL347" s="119"/>
      <c r="FM347" s="119"/>
      <c r="FN347" s="119"/>
      <c r="FO347" s="119"/>
      <c r="FP347" s="119"/>
      <c r="FQ347" s="119"/>
      <c r="FR347" s="119"/>
      <c r="FS347" s="119"/>
      <c r="FT347" s="119"/>
      <c r="FU347" s="119"/>
      <c r="FV347" s="119"/>
      <c r="FW347" s="119"/>
      <c r="FX347" s="119"/>
      <c r="FY347" s="119"/>
      <c r="FZ347" s="119"/>
      <c r="GA347" s="119"/>
      <c r="GB347" s="119"/>
      <c r="GC347" s="119"/>
      <c r="GD347" s="119"/>
      <c r="GE347" s="119"/>
      <c r="GF347" s="119"/>
      <c r="GG347" s="119"/>
      <c r="GH347" s="119"/>
      <c r="GI347" s="119"/>
      <c r="GJ347" s="119"/>
      <c r="GK347" s="119"/>
      <c r="GL347" s="119"/>
      <c r="GM347" s="119"/>
      <c r="GN347" s="119"/>
      <c r="GO347" s="119"/>
      <c r="GP347" s="119"/>
      <c r="GQ347" s="119"/>
      <c r="GR347" s="119"/>
      <c r="GS347" s="119"/>
      <c r="GT347" s="119"/>
      <c r="GU347" s="119"/>
      <c r="GV347" s="119"/>
      <c r="GW347" s="119"/>
      <c r="GX347" s="119"/>
      <c r="GY347" s="119"/>
      <c r="GZ347" s="119"/>
      <c r="HA347" s="119"/>
      <c r="HB347" s="119"/>
      <c r="HC347" s="119"/>
      <c r="HD347" s="119"/>
      <c r="HE347" s="119"/>
      <c r="HF347" s="119"/>
      <c r="HG347" s="119"/>
      <c r="HH347" s="119"/>
      <c r="HI347" s="119"/>
      <c r="HJ347" s="119"/>
      <c r="HK347" s="119"/>
      <c r="HL347" s="119"/>
      <c r="HM347" s="119"/>
      <c r="HN347" s="119"/>
      <c r="HO347" s="119"/>
      <c r="HP347" s="119"/>
      <c r="HQ347" s="119"/>
      <c r="HR347" s="119"/>
      <c r="HS347" s="119"/>
      <c r="HT347" s="119"/>
      <c r="HU347" s="119"/>
      <c r="HV347" s="119"/>
      <c r="HW347" s="119"/>
      <c r="HX347" s="119"/>
      <c r="HY347" s="119"/>
      <c r="HZ347" s="119"/>
      <c r="IA347" s="119"/>
      <c r="IB347" s="119"/>
      <c r="IC347" s="119"/>
      <c r="ID347" s="119"/>
      <c r="IE347" s="119"/>
      <c r="IF347" s="119"/>
      <c r="IG347" s="119"/>
      <c r="IH347" s="119"/>
      <c r="II347" s="119"/>
      <c r="IJ347" s="119"/>
      <c r="IK347" s="119"/>
      <c r="IL347" s="119"/>
      <c r="IM347" s="119"/>
      <c r="IN347" s="119"/>
      <c r="IO347" s="119"/>
      <c r="IP347" s="119"/>
      <c r="IQ347" s="119"/>
      <c r="IR347" s="119"/>
    </row>
    <row r="348" spans="1:252" s="69" customFormat="1">
      <c r="A348" s="90">
        <v>338</v>
      </c>
      <c r="B348" s="91" t="str">
        <f>'[4]ИТОГ!'!$AP345</f>
        <v>Бирюкова Анна</v>
      </c>
      <c r="C348" s="91">
        <f>'[4]ИТОГ!'!$AQ345</f>
        <v>1998</v>
      </c>
      <c r="D348" s="91" t="str">
        <f>'[4]ИТОГ!'!$AT345</f>
        <v>б/р</v>
      </c>
      <c r="E348" s="91" t="str">
        <f>'[4]ИТОГ!'!$AU345</f>
        <v>ж</v>
      </c>
      <c r="F348" s="189">
        <f>'[4]ИТОГ!'!$AX345</f>
        <v>0</v>
      </c>
      <c r="G348" s="91" t="s">
        <v>255</v>
      </c>
      <c r="H348" s="94" t="s">
        <v>28</v>
      </c>
      <c r="I348" s="91" t="str">
        <f>'[4]ИТОГ!'!$AY345</f>
        <v>ОК!</v>
      </c>
      <c r="J348" s="95"/>
      <c r="K348" s="121"/>
      <c r="L348" s="97"/>
      <c r="M348" s="114"/>
      <c r="N348" s="121"/>
      <c r="O348" s="97"/>
      <c r="P348" s="97"/>
      <c r="Q348" s="97"/>
      <c r="R348" s="115" t="s">
        <v>256</v>
      </c>
      <c r="S348" s="115"/>
      <c r="T348" s="113"/>
      <c r="U348" s="99"/>
      <c r="V348" s="115"/>
      <c r="W348" s="108"/>
      <c r="X348" s="112"/>
      <c r="Y348" s="112"/>
      <c r="Z348" s="100"/>
      <c r="AA348" s="100"/>
      <c r="AB348" s="100"/>
      <c r="AC348" s="112"/>
      <c r="AD348" s="112"/>
      <c r="AE348" s="100"/>
      <c r="AF348" s="112"/>
      <c r="AG348" s="94"/>
      <c r="AH348" s="101"/>
      <c r="AI348" s="102"/>
      <c r="AJ348" s="103" t="s">
        <v>716</v>
      </c>
      <c r="AK348" s="68"/>
      <c r="AL348" s="9"/>
      <c r="AM348" s="9"/>
      <c r="AN348" s="109"/>
      <c r="AO348" s="109"/>
      <c r="AP348" s="109"/>
      <c r="AQ348" s="109"/>
      <c r="AR348" s="109"/>
      <c r="AS348" s="109"/>
      <c r="AT348" s="109"/>
      <c r="AU348" s="109"/>
      <c r="AV348" s="109"/>
      <c r="AW348" s="109"/>
      <c r="AX348" s="109"/>
      <c r="AY348" s="109"/>
      <c r="AZ348" s="109"/>
      <c r="BA348" s="109"/>
      <c r="BB348" s="109"/>
      <c r="BC348" s="109"/>
      <c r="BD348" s="109"/>
      <c r="BE348" s="109"/>
      <c r="BF348" s="109"/>
      <c r="BG348" s="109"/>
      <c r="BH348" s="109"/>
      <c r="BI348" s="109"/>
      <c r="BJ348" s="109"/>
      <c r="BK348" s="109"/>
      <c r="BL348" s="109"/>
      <c r="BM348" s="109"/>
      <c r="BN348" s="109"/>
      <c r="BO348" s="109"/>
      <c r="BP348" s="109"/>
      <c r="BQ348" s="109"/>
      <c r="BR348" s="109"/>
      <c r="BS348" s="109"/>
      <c r="BT348" s="109"/>
      <c r="BU348" s="109"/>
      <c r="BV348" s="109"/>
      <c r="BW348" s="109"/>
      <c r="BX348" s="109"/>
      <c r="BY348" s="109"/>
      <c r="BZ348" s="109"/>
      <c r="CA348" s="109"/>
      <c r="CB348" s="109"/>
      <c r="CC348" s="109"/>
      <c r="CD348" s="109"/>
      <c r="CE348" s="109"/>
      <c r="CF348" s="109"/>
      <c r="CG348" s="109"/>
      <c r="CH348" s="109"/>
      <c r="CI348" s="109"/>
      <c r="CJ348" s="109"/>
      <c r="CK348" s="109"/>
      <c r="CL348" s="109"/>
      <c r="CM348" s="109"/>
      <c r="CN348" s="109"/>
      <c r="CO348" s="109"/>
      <c r="CP348" s="109"/>
      <c r="CQ348" s="109"/>
      <c r="CR348" s="109"/>
      <c r="CS348" s="109"/>
      <c r="CT348" s="109"/>
      <c r="CU348" s="109"/>
      <c r="CV348" s="109"/>
      <c r="CW348" s="109"/>
      <c r="CX348" s="109"/>
      <c r="CY348" s="109"/>
      <c r="CZ348" s="109"/>
      <c r="DA348" s="109"/>
      <c r="DB348" s="109"/>
      <c r="DC348" s="109"/>
      <c r="DD348" s="109"/>
      <c r="DE348" s="109"/>
      <c r="DF348" s="109"/>
      <c r="DG348" s="109"/>
      <c r="DH348" s="109"/>
      <c r="DI348" s="109"/>
      <c r="DJ348" s="109"/>
      <c r="DK348" s="109"/>
      <c r="DL348" s="109"/>
      <c r="DM348" s="109"/>
      <c r="DN348" s="109"/>
      <c r="DO348" s="109"/>
      <c r="DP348" s="109"/>
      <c r="DQ348" s="109"/>
      <c r="DR348" s="109"/>
      <c r="DS348" s="109"/>
      <c r="DT348" s="109"/>
      <c r="DU348" s="109"/>
      <c r="DV348" s="109"/>
      <c r="DW348" s="109"/>
      <c r="DX348" s="109"/>
      <c r="DY348" s="109"/>
      <c r="DZ348" s="109"/>
      <c r="EA348" s="109"/>
      <c r="EB348" s="109"/>
      <c r="EC348" s="109"/>
      <c r="ED348" s="109"/>
      <c r="EE348" s="109"/>
      <c r="EF348" s="109"/>
      <c r="EG348" s="109"/>
      <c r="EH348" s="109"/>
      <c r="EI348" s="109"/>
      <c r="EJ348" s="109"/>
      <c r="EK348" s="109"/>
      <c r="EL348" s="109"/>
      <c r="EM348" s="109"/>
      <c r="EN348" s="109"/>
      <c r="EO348" s="109"/>
      <c r="EP348" s="109"/>
      <c r="EQ348" s="109"/>
      <c r="ER348" s="109"/>
      <c r="ES348" s="109"/>
      <c r="ET348" s="109"/>
      <c r="EU348" s="109"/>
      <c r="EV348" s="109"/>
      <c r="EW348" s="109"/>
      <c r="EX348" s="109"/>
      <c r="EY348" s="109"/>
      <c r="EZ348" s="109"/>
      <c r="FA348" s="109"/>
      <c r="FB348" s="109"/>
      <c r="FC348" s="109"/>
      <c r="FD348" s="109"/>
      <c r="FE348" s="109"/>
      <c r="FF348" s="109"/>
      <c r="FG348" s="109"/>
      <c r="FH348" s="109"/>
      <c r="FI348" s="109"/>
      <c r="FJ348" s="109"/>
      <c r="FK348" s="109"/>
      <c r="FL348" s="109"/>
      <c r="FM348" s="109"/>
      <c r="FN348" s="109"/>
      <c r="FO348" s="109"/>
      <c r="FP348" s="109"/>
      <c r="FQ348" s="109"/>
      <c r="FR348" s="109"/>
      <c r="FS348" s="109"/>
      <c r="FT348" s="109"/>
      <c r="FU348" s="109"/>
      <c r="FV348" s="109"/>
      <c r="FW348" s="109"/>
      <c r="FX348" s="109"/>
      <c r="FY348" s="109"/>
      <c r="FZ348" s="109"/>
      <c r="GA348" s="109"/>
      <c r="GB348" s="109"/>
      <c r="GC348" s="109"/>
      <c r="GD348" s="109"/>
      <c r="GE348" s="109"/>
      <c r="GF348" s="109"/>
      <c r="GG348" s="109"/>
      <c r="GH348" s="109"/>
      <c r="GI348" s="109"/>
      <c r="GJ348" s="109"/>
      <c r="GK348" s="109"/>
      <c r="GL348" s="109"/>
      <c r="GM348" s="109"/>
      <c r="GN348" s="109"/>
      <c r="GO348" s="109"/>
      <c r="GP348" s="109"/>
      <c r="GQ348" s="109"/>
      <c r="GR348" s="109"/>
      <c r="GS348" s="109"/>
      <c r="GT348" s="109"/>
      <c r="GU348" s="109"/>
      <c r="GV348" s="109"/>
      <c r="GW348" s="109"/>
      <c r="GX348" s="109"/>
      <c r="GY348" s="109"/>
      <c r="GZ348" s="109"/>
      <c r="HA348" s="109"/>
      <c r="HB348" s="109"/>
      <c r="HC348" s="109"/>
      <c r="HD348" s="109"/>
      <c r="HE348" s="109"/>
      <c r="HF348" s="109"/>
      <c r="HG348" s="109"/>
      <c r="HH348" s="109"/>
      <c r="HI348" s="109"/>
      <c r="HJ348" s="109"/>
      <c r="HK348" s="109"/>
      <c r="HL348" s="109"/>
      <c r="HM348" s="109"/>
      <c r="HN348" s="109"/>
      <c r="HO348" s="109"/>
      <c r="HP348" s="109"/>
      <c r="HQ348" s="109"/>
      <c r="HR348" s="109"/>
      <c r="HS348" s="109"/>
      <c r="HT348" s="109"/>
      <c r="HU348" s="109"/>
      <c r="HV348" s="109"/>
      <c r="HW348" s="109"/>
      <c r="HX348" s="109"/>
      <c r="HY348" s="109"/>
      <c r="HZ348" s="109"/>
      <c r="IA348" s="109"/>
      <c r="IB348" s="109"/>
      <c r="IC348" s="109"/>
      <c r="ID348" s="109"/>
      <c r="IE348" s="109"/>
      <c r="IF348" s="109"/>
      <c r="IG348" s="109"/>
      <c r="IH348" s="109"/>
      <c r="II348" s="109"/>
      <c r="IJ348" s="109"/>
      <c r="IK348" s="109"/>
      <c r="IL348" s="109"/>
      <c r="IM348" s="109"/>
      <c r="IN348" s="109"/>
      <c r="IO348" s="109"/>
      <c r="IP348" s="109"/>
      <c r="IQ348" s="109"/>
      <c r="IR348" s="109"/>
    </row>
    <row r="349" spans="1:252" s="69" customFormat="1">
      <c r="A349" s="90">
        <v>339</v>
      </c>
      <c r="B349" s="91" t="str">
        <f>'[4]ИТОГ!'!$AP346</f>
        <v>Бисембаев Никита</v>
      </c>
      <c r="C349" s="91">
        <f>'[4]ИТОГ!'!$AQ346</f>
        <v>2006</v>
      </c>
      <c r="D349" s="91" t="str">
        <f>'[4]ИТОГ!'!$AT346</f>
        <v>1ю</v>
      </c>
      <c r="E349" s="91" t="str">
        <f>'[4]ИТОГ!'!$AU346</f>
        <v>м</v>
      </c>
      <c r="F349" s="189">
        <f>'[4]ИТОГ!'!$AX346</f>
        <v>45072</v>
      </c>
      <c r="G349" s="91" t="s">
        <v>255</v>
      </c>
      <c r="H349" s="94" t="s">
        <v>28</v>
      </c>
      <c r="I349" s="91" t="str">
        <f>'[4]ИТОГ!'!$AY346</f>
        <v>ОК!</v>
      </c>
      <c r="J349" s="95"/>
      <c r="K349" s="104"/>
      <c r="L349" s="97"/>
      <c r="M349" s="105"/>
      <c r="N349" s="104"/>
      <c r="O349" s="97" t="s">
        <v>256</v>
      </c>
      <c r="P349" s="97"/>
      <c r="Q349" s="97"/>
      <c r="R349" s="104"/>
      <c r="S349" s="104"/>
      <c r="T349" s="106" t="s">
        <v>256</v>
      </c>
      <c r="U349" s="99"/>
      <c r="V349" s="104"/>
      <c r="W349" s="108" t="s">
        <v>256</v>
      </c>
      <c r="X349" s="100"/>
      <c r="Y349" s="100"/>
      <c r="Z349" s="100"/>
      <c r="AA349" s="100" t="s">
        <v>256</v>
      </c>
      <c r="AB349" s="100" t="s">
        <v>13</v>
      </c>
      <c r="AC349" s="100"/>
      <c r="AD349" s="100" t="s">
        <v>256</v>
      </c>
      <c r="AE349" s="100"/>
      <c r="AF349" s="100"/>
      <c r="AG349" s="94" t="s">
        <v>277</v>
      </c>
      <c r="AH349" s="101" t="s">
        <v>261</v>
      </c>
      <c r="AI349" s="102"/>
      <c r="AJ349" s="103" t="s">
        <v>717</v>
      </c>
      <c r="AK349" s="68"/>
      <c r="AL349" s="119"/>
      <c r="AM349" s="11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  <c r="HU349" s="9"/>
      <c r="HV349" s="9"/>
      <c r="HW349" s="9"/>
      <c r="HX349" s="9"/>
      <c r="HY349" s="9"/>
      <c r="HZ349" s="9"/>
      <c r="IA349" s="9"/>
      <c r="IB349" s="9"/>
      <c r="IC349" s="9"/>
      <c r="ID349" s="9"/>
      <c r="IE349" s="9"/>
      <c r="IF349" s="9"/>
      <c r="IG349" s="9"/>
      <c r="IH349" s="9"/>
      <c r="II349" s="9"/>
      <c r="IJ349" s="9"/>
      <c r="IK349" s="9"/>
      <c r="IL349" s="9"/>
      <c r="IM349" s="9"/>
      <c r="IN349" s="9"/>
      <c r="IO349" s="9"/>
      <c r="IP349" s="9"/>
      <c r="IQ349" s="9"/>
      <c r="IR349" s="9"/>
    </row>
    <row r="350" spans="1:252" s="69" customFormat="1">
      <c r="A350" s="90">
        <v>340</v>
      </c>
      <c r="B350" s="91" t="str">
        <f>'[4]ИТОГ!'!$AP347</f>
        <v>Бисембаев Руслан</v>
      </c>
      <c r="C350" s="91">
        <f>'[4]ИТОГ!'!$AQ347</f>
        <v>2010</v>
      </c>
      <c r="D350" s="91">
        <f>'[4]ИТОГ!'!$AT347</f>
        <v>2</v>
      </c>
      <c r="E350" s="91" t="str">
        <f>'[4]ИТОГ!'!$AU347</f>
        <v>м</v>
      </c>
      <c r="F350" s="189">
        <f>'[4]ИТОГ!'!$AX347</f>
        <v>45651</v>
      </c>
      <c r="G350" s="91" t="s">
        <v>255</v>
      </c>
      <c r="H350" s="94" t="s">
        <v>28</v>
      </c>
      <c r="I350" s="91" t="str">
        <f>'[4]ИТОГ!'!$AY347</f>
        <v>ОК!</v>
      </c>
      <c r="J350" s="95"/>
      <c r="K350" s="104"/>
      <c r="L350" s="97"/>
      <c r="M350" s="105"/>
      <c r="N350" s="104"/>
      <c r="O350" s="97"/>
      <c r="P350" s="97"/>
      <c r="Q350" s="97"/>
      <c r="R350" s="104"/>
      <c r="S350" s="104"/>
      <c r="T350" s="106"/>
      <c r="U350" s="99"/>
      <c r="V350" s="104"/>
      <c r="W350" s="108"/>
      <c r="X350" s="100"/>
      <c r="Y350" s="100"/>
      <c r="Z350" s="100"/>
      <c r="AA350" s="100"/>
      <c r="AB350" s="100"/>
      <c r="AC350" s="100"/>
      <c r="AD350" s="100"/>
      <c r="AE350" s="100"/>
      <c r="AF350" s="100"/>
      <c r="AG350" s="94" t="s">
        <v>718</v>
      </c>
      <c r="AH350" s="134" t="s">
        <v>389</v>
      </c>
      <c r="AI350" s="100"/>
      <c r="AJ350" s="103" t="s">
        <v>719</v>
      </c>
      <c r="AK350" s="68"/>
      <c r="AL350" s="119"/>
      <c r="AM350" s="11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  <c r="HU350" s="9"/>
      <c r="HV350" s="9"/>
      <c r="HW350" s="9"/>
      <c r="HX350" s="9"/>
      <c r="HY350" s="9"/>
      <c r="HZ350" s="9"/>
      <c r="IA350" s="9"/>
      <c r="IB350" s="9"/>
      <c r="IC350" s="9"/>
      <c r="ID350" s="9"/>
      <c r="IE350" s="9"/>
      <c r="IF350" s="9"/>
      <c r="IG350" s="9"/>
      <c r="IH350" s="9"/>
      <c r="II350" s="9"/>
      <c r="IJ350" s="9"/>
      <c r="IK350" s="9"/>
      <c r="IL350" s="9"/>
      <c r="IM350" s="9"/>
      <c r="IN350" s="9"/>
      <c r="IO350" s="9"/>
      <c r="IP350" s="9"/>
      <c r="IQ350" s="9"/>
      <c r="IR350" s="9"/>
    </row>
    <row r="351" spans="1:252" s="69" customFormat="1">
      <c r="A351" s="90">
        <v>341</v>
      </c>
      <c r="B351" s="91" t="str">
        <f>'[4]ИТОГ!'!$AP348</f>
        <v>Бителев Алексей</v>
      </c>
      <c r="C351" s="91">
        <f>'[4]ИТОГ!'!$AQ348</f>
        <v>0</v>
      </c>
      <c r="D351" s="91">
        <f>'[4]ИТОГ!'!$AT348</f>
        <v>3</v>
      </c>
      <c r="E351" s="91" t="str">
        <f>'[4]ИТОГ!'!$AU348</f>
        <v>м</v>
      </c>
      <c r="F351" s="189">
        <f>'[4]ИТОГ!'!$AX348</f>
        <v>45562</v>
      </c>
      <c r="G351" s="91" t="s">
        <v>255</v>
      </c>
      <c r="H351" s="94" t="s">
        <v>28</v>
      </c>
      <c r="I351" s="91" t="str">
        <f>'[4]ИТОГ!'!$AY348</f>
        <v>НАДО!!!</v>
      </c>
      <c r="J351" s="95" t="s">
        <v>720</v>
      </c>
      <c r="K351" s="104"/>
      <c r="L351" s="97"/>
      <c r="M351" s="105"/>
      <c r="N351" s="104"/>
      <c r="O351" s="97" t="s">
        <v>9</v>
      </c>
      <c r="P351" s="97"/>
      <c r="Q351" s="97"/>
      <c r="R351" s="104" t="s">
        <v>256</v>
      </c>
      <c r="S351" s="104"/>
      <c r="T351" s="106"/>
      <c r="U351" s="99"/>
      <c r="V351" s="104"/>
      <c r="W351" s="108"/>
      <c r="X351" s="100"/>
      <c r="Y351" s="100"/>
      <c r="Z351" s="100"/>
      <c r="AA351" s="100"/>
      <c r="AB351" s="100"/>
      <c r="AC351" s="100"/>
      <c r="AD351" s="100"/>
      <c r="AE351" s="100"/>
      <c r="AF351" s="100"/>
      <c r="AG351" s="117" t="s">
        <v>281</v>
      </c>
      <c r="AH351" s="101" t="s">
        <v>339</v>
      </c>
      <c r="AI351" s="93">
        <v>38050</v>
      </c>
      <c r="AJ351" s="103" t="s">
        <v>721</v>
      </c>
      <c r="AK351" s="68"/>
      <c r="AL351" s="109"/>
      <c r="AM351" s="10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  <c r="HU351" s="9"/>
      <c r="HV351" s="9"/>
      <c r="HW351" s="9"/>
      <c r="HX351" s="9"/>
      <c r="HY351" s="9"/>
      <c r="HZ351" s="9"/>
      <c r="IA351" s="9"/>
      <c r="IB351" s="9"/>
      <c r="IC351" s="9"/>
      <c r="ID351" s="9"/>
      <c r="IE351" s="9"/>
      <c r="IF351" s="9"/>
      <c r="IG351" s="9"/>
      <c r="IH351" s="9"/>
      <c r="II351" s="9"/>
      <c r="IJ351" s="9"/>
      <c r="IK351" s="9"/>
      <c r="IL351" s="9"/>
      <c r="IM351" s="9"/>
      <c r="IN351" s="9"/>
      <c r="IO351" s="9"/>
      <c r="IP351" s="9"/>
      <c r="IQ351" s="9"/>
      <c r="IR351" s="9"/>
    </row>
    <row r="352" spans="1:252" s="69" customFormat="1">
      <c r="A352" s="90">
        <v>342</v>
      </c>
      <c r="B352" s="91" t="str">
        <f>'[4]ИТОГ!'!$AP349</f>
        <v>Благов Никита</v>
      </c>
      <c r="C352" s="91">
        <f>'[4]ИТОГ!'!$AQ349</f>
        <v>2004</v>
      </c>
      <c r="D352" s="91" t="str">
        <f>'[4]ИТОГ!'!$AT349</f>
        <v>б/р</v>
      </c>
      <c r="E352" s="91" t="str">
        <f>'[4]ИТОГ!'!$AU349</f>
        <v>м</v>
      </c>
      <c r="F352" s="189">
        <f>'[4]ИТОГ!'!$AX349</f>
        <v>0</v>
      </c>
      <c r="G352" s="91" t="s">
        <v>255</v>
      </c>
      <c r="H352" s="94" t="s">
        <v>28</v>
      </c>
      <c r="I352" s="91" t="str">
        <f>'[4]ИТОГ!'!$AY349</f>
        <v>ОК!</v>
      </c>
      <c r="J352" s="95"/>
      <c r="K352" s="96"/>
      <c r="L352" s="97"/>
      <c r="M352" s="98"/>
      <c r="N352" s="96"/>
      <c r="O352" s="97" t="s">
        <v>15</v>
      </c>
      <c r="P352" s="97"/>
      <c r="Q352" s="97"/>
      <c r="R352" s="97" t="s">
        <v>15</v>
      </c>
      <c r="S352" s="97"/>
      <c r="T352" s="99"/>
      <c r="U352" s="99"/>
      <c r="V352" s="97"/>
      <c r="W352" s="108" t="s">
        <v>256</v>
      </c>
      <c r="X352" s="100" t="s">
        <v>256</v>
      </c>
      <c r="Y352" s="112"/>
      <c r="Z352" s="100" t="s">
        <v>15</v>
      </c>
      <c r="AA352" s="100"/>
      <c r="AB352" s="112" t="s">
        <v>256</v>
      </c>
      <c r="AC352" s="112"/>
      <c r="AD352" s="112" t="s">
        <v>256</v>
      </c>
      <c r="AE352" s="112"/>
      <c r="AF352" s="100" t="s">
        <v>13</v>
      </c>
      <c r="AG352" s="94" t="s">
        <v>257</v>
      </c>
      <c r="AH352" s="101"/>
      <c r="AI352" s="100"/>
      <c r="AJ352" s="103" t="s">
        <v>722</v>
      </c>
      <c r="AK352" s="68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  <c r="GV352" s="9"/>
      <c r="GW352" s="9"/>
      <c r="GX352" s="9"/>
      <c r="GY352" s="9"/>
      <c r="GZ352" s="9"/>
      <c r="HA352" s="9"/>
      <c r="HB352" s="9"/>
      <c r="HC352" s="9"/>
      <c r="HD352" s="9"/>
      <c r="HE352" s="9"/>
      <c r="HF352" s="9"/>
      <c r="HG352" s="9"/>
      <c r="HH352" s="9"/>
      <c r="HI352" s="9"/>
      <c r="HJ352" s="9"/>
      <c r="HK352" s="9"/>
      <c r="HL352" s="9"/>
      <c r="HM352" s="9"/>
      <c r="HN352" s="9"/>
      <c r="HO352" s="9"/>
      <c r="HP352" s="9"/>
      <c r="HQ352" s="9"/>
      <c r="HR352" s="9"/>
      <c r="HS352" s="9"/>
      <c r="HT352" s="9"/>
      <c r="HU352" s="9"/>
      <c r="HV352" s="9"/>
      <c r="HW352" s="9"/>
      <c r="HX352" s="9"/>
      <c r="HY352" s="9"/>
      <c r="HZ352" s="9"/>
      <c r="IA352" s="9"/>
      <c r="IB352" s="9"/>
      <c r="IC352" s="9"/>
      <c r="ID352" s="9"/>
      <c r="IE352" s="9"/>
      <c r="IF352" s="9"/>
      <c r="IG352" s="9"/>
      <c r="IH352" s="9"/>
      <c r="II352" s="9"/>
      <c r="IJ352" s="9"/>
      <c r="IK352" s="9"/>
      <c r="IL352" s="9"/>
      <c r="IM352" s="9"/>
      <c r="IN352" s="9"/>
      <c r="IO352" s="9"/>
      <c r="IP352" s="9"/>
      <c r="IQ352" s="9"/>
      <c r="IR352" s="9"/>
    </row>
    <row r="353" spans="1:252" s="69" customFormat="1">
      <c r="A353" s="90">
        <v>343</v>
      </c>
      <c r="B353" s="91" t="str">
        <f>'[4]ИТОГ!'!$AP350</f>
        <v>Благова Анна</v>
      </c>
      <c r="C353" s="91">
        <f>'[4]ИТОГ!'!$AQ350</f>
        <v>1997</v>
      </c>
      <c r="D353" s="91" t="str">
        <f>'[4]ИТОГ!'!$AT350</f>
        <v>б/р</v>
      </c>
      <c r="E353" s="91" t="str">
        <f>'[4]ИТОГ!'!$AU350</f>
        <v>ж</v>
      </c>
      <c r="F353" s="189">
        <f>'[4]ИТОГ!'!$AX350</f>
        <v>44269</v>
      </c>
      <c r="G353" s="91" t="s">
        <v>255</v>
      </c>
      <c r="H353" s="94" t="s">
        <v>28</v>
      </c>
      <c r="I353" s="91" t="str">
        <f>'[4]ИТОГ!'!$AY350</f>
        <v>ОК!</v>
      </c>
      <c r="J353" s="95" t="s">
        <v>723</v>
      </c>
      <c r="K353" s="96"/>
      <c r="L353" s="97"/>
      <c r="M353" s="98"/>
      <c r="N353" s="96"/>
      <c r="O353" s="97"/>
      <c r="P353" s="97"/>
      <c r="Q353" s="97"/>
      <c r="R353" s="97"/>
      <c r="S353" s="97"/>
      <c r="T353" s="99"/>
      <c r="U353" s="99"/>
      <c r="V353" s="97"/>
      <c r="W353" s="108"/>
      <c r="X353" s="100"/>
      <c r="Y353" s="112"/>
      <c r="Z353" s="100"/>
      <c r="AA353" s="100"/>
      <c r="AB353" s="112"/>
      <c r="AC353" s="112"/>
      <c r="AD353" s="112"/>
      <c r="AE353" s="112"/>
      <c r="AF353" s="100"/>
      <c r="AG353" s="111" t="s">
        <v>428</v>
      </c>
      <c r="AH353" s="101" t="s">
        <v>326</v>
      </c>
      <c r="AI353" s="118">
        <v>38588</v>
      </c>
      <c r="AJ353" s="103" t="s">
        <v>724</v>
      </c>
      <c r="AK353" s="68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  <c r="GV353" s="9"/>
      <c r="GW353" s="9"/>
      <c r="GX353" s="9"/>
      <c r="GY353" s="9"/>
      <c r="GZ353" s="9"/>
      <c r="HA353" s="9"/>
      <c r="HB353" s="9"/>
      <c r="HC353" s="9"/>
      <c r="HD353" s="9"/>
      <c r="HE353" s="9"/>
      <c r="HF353" s="9"/>
      <c r="HG353" s="9"/>
      <c r="HH353" s="9"/>
      <c r="HI353" s="9"/>
      <c r="HJ353" s="9"/>
      <c r="HK353" s="9"/>
      <c r="HL353" s="9"/>
      <c r="HM353" s="9"/>
      <c r="HN353" s="9"/>
      <c r="HO353" s="9"/>
      <c r="HP353" s="9"/>
      <c r="HQ353" s="9"/>
      <c r="HR353" s="9"/>
      <c r="HS353" s="9"/>
      <c r="HT353" s="9"/>
      <c r="HU353" s="9"/>
      <c r="HV353" s="9"/>
      <c r="HW353" s="9"/>
      <c r="HX353" s="9"/>
      <c r="HY353" s="9"/>
      <c r="HZ353" s="9"/>
      <c r="IA353" s="9"/>
      <c r="IB353" s="9"/>
      <c r="IC353" s="9"/>
      <c r="ID353" s="9"/>
      <c r="IE353" s="9"/>
      <c r="IF353" s="9"/>
      <c r="IG353" s="9"/>
      <c r="IH353" s="9"/>
      <c r="II353" s="9"/>
      <c r="IJ353" s="9"/>
      <c r="IK353" s="9"/>
      <c r="IL353" s="9"/>
      <c r="IM353" s="9"/>
      <c r="IN353" s="9"/>
      <c r="IO353" s="9"/>
      <c r="IP353" s="9"/>
      <c r="IQ353" s="9"/>
      <c r="IR353" s="9"/>
    </row>
    <row r="354" spans="1:252" s="69" customFormat="1">
      <c r="A354" s="90">
        <v>344</v>
      </c>
      <c r="B354" s="91" t="str">
        <f>'[4]ИТОГ!'!$AP351</f>
        <v>Близнякова Виктория</v>
      </c>
      <c r="C354" s="91">
        <f>'[4]ИТОГ!'!$AQ351</f>
        <v>2009</v>
      </c>
      <c r="D354" s="91" t="str">
        <f>'[4]ИТОГ!'!$AT351</f>
        <v>1ю</v>
      </c>
      <c r="E354" s="91" t="str">
        <f>'[4]ИТОГ!'!$AU351</f>
        <v>ж</v>
      </c>
      <c r="F354" s="189">
        <f>'[4]ИТОГ!'!$AX351</f>
        <v>45947</v>
      </c>
      <c r="G354" s="91" t="s">
        <v>255</v>
      </c>
      <c r="H354" s="94" t="s">
        <v>28</v>
      </c>
      <c r="I354" s="91" t="str">
        <f>'[4]ИТОГ!'!$AY351</f>
        <v>ОК!</v>
      </c>
      <c r="J354" s="95"/>
      <c r="K354" s="97"/>
      <c r="L354" s="97"/>
      <c r="M354" s="98"/>
      <c r="N354" s="97"/>
      <c r="O354" s="97"/>
      <c r="P354" s="97"/>
      <c r="Q354" s="97"/>
      <c r="R354" s="97"/>
      <c r="S354" s="97"/>
      <c r="T354" s="99" t="s">
        <v>256</v>
      </c>
      <c r="U354" s="99"/>
      <c r="V354" s="108" t="s">
        <v>256</v>
      </c>
      <c r="W354" s="92"/>
      <c r="X354" s="100"/>
      <c r="Y354" s="100"/>
      <c r="Z354" s="100"/>
      <c r="AA354" s="100"/>
      <c r="AB354" s="100"/>
      <c r="AC354" s="100"/>
      <c r="AD354" s="100"/>
      <c r="AE354" s="100"/>
      <c r="AF354" s="100"/>
      <c r="AG354" s="94" t="s">
        <v>603</v>
      </c>
      <c r="AH354" s="94"/>
      <c r="AI354" s="100"/>
      <c r="AJ354" s="103" t="s">
        <v>725</v>
      </c>
      <c r="AK354" s="68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  <c r="GV354" s="9"/>
      <c r="GW354" s="9"/>
      <c r="GX354" s="9"/>
      <c r="GY354" s="9"/>
      <c r="GZ354" s="9"/>
      <c r="HA354" s="9"/>
      <c r="HB354" s="9"/>
      <c r="HC354" s="9"/>
      <c r="HD354" s="9"/>
      <c r="HE354" s="9"/>
      <c r="HF354" s="9"/>
      <c r="HG354" s="9"/>
      <c r="HH354" s="9"/>
      <c r="HI354" s="9"/>
      <c r="HJ354" s="9"/>
      <c r="HK354" s="9"/>
      <c r="HL354" s="9"/>
      <c r="HM354" s="9"/>
      <c r="HN354" s="9"/>
      <c r="HO354" s="9"/>
      <c r="HP354" s="9"/>
      <c r="HQ354" s="9"/>
      <c r="HR354" s="9"/>
      <c r="HS354" s="9"/>
      <c r="HT354" s="9"/>
      <c r="HU354" s="9"/>
      <c r="HV354" s="9"/>
      <c r="HW354" s="9"/>
      <c r="HX354" s="9"/>
      <c r="HY354" s="9"/>
      <c r="HZ354" s="9"/>
      <c r="IA354" s="9"/>
      <c r="IB354" s="9"/>
      <c r="IC354" s="9"/>
      <c r="ID354" s="9"/>
      <c r="IE354" s="9"/>
      <c r="IF354" s="9"/>
      <c r="IG354" s="9"/>
      <c r="IH354" s="9"/>
      <c r="II354" s="9"/>
      <c r="IJ354" s="9"/>
      <c r="IK354" s="9"/>
      <c r="IL354" s="9"/>
      <c r="IM354" s="9"/>
      <c r="IN354" s="9"/>
      <c r="IO354" s="9"/>
      <c r="IP354" s="9"/>
      <c r="IQ354" s="9"/>
      <c r="IR354" s="9"/>
    </row>
    <row r="355" spans="1:252" s="69" customFormat="1">
      <c r="A355" s="90">
        <v>345</v>
      </c>
      <c r="B355" s="91" t="str">
        <f>'[4]ИТОГ!'!$AP352</f>
        <v>Блинова Софья</v>
      </c>
      <c r="C355" s="91">
        <f>'[4]ИТОГ!'!$AQ352</f>
        <v>2004</v>
      </c>
      <c r="D355" s="91" t="str">
        <f>'[4]ИТОГ!'!$AT352</f>
        <v>б/р</v>
      </c>
      <c r="E355" s="91" t="str">
        <f>'[4]ИТОГ!'!$AU352</f>
        <v>ж</v>
      </c>
      <c r="F355" s="189">
        <f>'[4]ИТОГ!'!$AX352</f>
        <v>0</v>
      </c>
      <c r="G355" s="91" t="s">
        <v>255</v>
      </c>
      <c r="H355" s="94" t="s">
        <v>28</v>
      </c>
      <c r="I355" s="91" t="str">
        <f>'[4]ИТОГ!'!$AY352</f>
        <v>ОК!</v>
      </c>
      <c r="J355" s="95" t="s">
        <v>292</v>
      </c>
      <c r="K355" s="97"/>
      <c r="L355" s="97"/>
      <c r="M355" s="98"/>
      <c r="N355" s="97"/>
      <c r="O355" s="97" t="s">
        <v>9</v>
      </c>
      <c r="P355" s="97"/>
      <c r="Q355" s="97"/>
      <c r="R355" s="97" t="s">
        <v>256</v>
      </c>
      <c r="S355" s="97"/>
      <c r="T355" s="99"/>
      <c r="U355" s="99"/>
      <c r="V355" s="108"/>
      <c r="W355" s="92"/>
      <c r="X355" s="100"/>
      <c r="Y355" s="100"/>
      <c r="Z355" s="100"/>
      <c r="AA355" s="100"/>
      <c r="AB355" s="100"/>
      <c r="AC355" s="100"/>
      <c r="AD355" s="100"/>
      <c r="AE355" s="100"/>
      <c r="AF355" s="100"/>
      <c r="AG355" s="117" t="s">
        <v>281</v>
      </c>
      <c r="AH355" s="94" t="s">
        <v>493</v>
      </c>
      <c r="AI355" s="118">
        <v>37655</v>
      </c>
      <c r="AJ355" s="103" t="s">
        <v>726</v>
      </c>
      <c r="AK355" s="68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9"/>
      <c r="HJ355" s="9"/>
      <c r="HK355" s="9"/>
      <c r="HL355" s="9"/>
      <c r="HM355" s="9"/>
      <c r="HN355" s="9"/>
      <c r="HO355" s="9"/>
      <c r="HP355" s="9"/>
      <c r="HQ355" s="9"/>
      <c r="HR355" s="9"/>
      <c r="HS355" s="9"/>
      <c r="HT355" s="9"/>
      <c r="HU355" s="9"/>
      <c r="HV355" s="9"/>
      <c r="HW355" s="9"/>
      <c r="HX355" s="9"/>
      <c r="HY355" s="9"/>
      <c r="HZ355" s="9"/>
      <c r="IA355" s="9"/>
      <c r="IB355" s="9"/>
      <c r="IC355" s="9"/>
      <c r="ID355" s="9"/>
      <c r="IE355" s="9"/>
      <c r="IF355" s="9"/>
      <c r="IG355" s="9"/>
      <c r="IH355" s="9"/>
      <c r="II355" s="9"/>
      <c r="IJ355" s="9"/>
      <c r="IK355" s="9"/>
      <c r="IL355" s="9"/>
      <c r="IM355" s="9"/>
      <c r="IN355" s="9"/>
      <c r="IO355" s="9"/>
      <c r="IP355" s="9"/>
      <c r="IQ355" s="9"/>
      <c r="IR355" s="9"/>
    </row>
    <row r="356" spans="1:252">
      <c r="A356" s="90">
        <v>346</v>
      </c>
      <c r="B356" s="91" t="str">
        <f>'[4]ИТОГ!'!$AP353</f>
        <v>Блохина Александра</v>
      </c>
      <c r="C356" s="91">
        <f>'[4]ИТОГ!'!$AQ353</f>
        <v>0</v>
      </c>
      <c r="D356" s="91">
        <f>'[4]ИТОГ!'!$AT353</f>
        <v>1</v>
      </c>
      <c r="E356" s="91" t="str">
        <f>'[4]ИТОГ!'!$AU353</f>
        <v>ж</v>
      </c>
      <c r="F356" s="189">
        <f>'[4]ИТОГ!'!$AX353</f>
        <v>45805</v>
      </c>
      <c r="G356" s="91" t="s">
        <v>255</v>
      </c>
      <c r="H356" s="94" t="s">
        <v>28</v>
      </c>
      <c r="I356" s="91" t="str">
        <f>'[4]ИТОГ!'!$AY353</f>
        <v>НАДО!!!</v>
      </c>
      <c r="J356" s="95"/>
      <c r="K356" s="97"/>
      <c r="L356" s="97"/>
      <c r="M356" s="98"/>
      <c r="N356" s="97"/>
      <c r="O356" s="97"/>
      <c r="P356" s="97"/>
      <c r="Q356" s="97"/>
      <c r="R356" s="97"/>
      <c r="S356" s="97"/>
      <c r="T356" s="99"/>
      <c r="U356" s="99" t="s">
        <v>11</v>
      </c>
      <c r="V356" s="97"/>
      <c r="W356" s="108"/>
      <c r="X356" s="108"/>
      <c r="Y356" s="108" t="s">
        <v>256</v>
      </c>
      <c r="Z356" s="100"/>
      <c r="AA356" s="100"/>
      <c r="AB356" s="116"/>
      <c r="AC356" s="100"/>
      <c r="AD356" s="100"/>
      <c r="AE356" s="100"/>
      <c r="AF356" s="100"/>
      <c r="AG356" s="94" t="s">
        <v>483</v>
      </c>
      <c r="AH356" s="94" t="s">
        <v>353</v>
      </c>
      <c r="AI356" s="102"/>
      <c r="AJ356" s="103" t="s">
        <v>727</v>
      </c>
      <c r="AK356" s="68"/>
    </row>
    <row r="357" spans="1:252">
      <c r="A357" s="90">
        <v>347</v>
      </c>
      <c r="B357" s="91" t="str">
        <f>'[4]ИТОГ!'!$AP354</f>
        <v>Бобков Андрей</v>
      </c>
      <c r="C357" s="91">
        <f>'[4]ИТОГ!'!$AQ354</f>
        <v>1992</v>
      </c>
      <c r="D357" s="91" t="str">
        <f>'[4]ИТОГ!'!$AT354</f>
        <v>б/р</v>
      </c>
      <c r="E357" s="91" t="str">
        <f>'[4]ИТОГ!'!$AU354</f>
        <v>м</v>
      </c>
      <c r="F357" s="189">
        <f>'[4]ИТОГ!'!$AX354</f>
        <v>44597</v>
      </c>
      <c r="G357" s="91" t="s">
        <v>255</v>
      </c>
      <c r="H357" s="94" t="s">
        <v>28</v>
      </c>
      <c r="I357" s="91" t="str">
        <f>'[4]ИТОГ!'!$AY354</f>
        <v>ОК!</v>
      </c>
      <c r="J357" s="95"/>
      <c r="K357" s="104"/>
      <c r="L357" s="97"/>
      <c r="M357" s="105"/>
      <c r="N357" s="104"/>
      <c r="O357" s="97"/>
      <c r="P357" s="97"/>
      <c r="Q357" s="97"/>
      <c r="R357" s="104"/>
      <c r="S357" s="104"/>
      <c r="T357" s="106"/>
      <c r="U357" s="99"/>
      <c r="V357" s="104"/>
      <c r="W357" s="100"/>
      <c r="X357" s="100"/>
      <c r="Y357" s="100"/>
      <c r="Z357" s="100"/>
      <c r="AA357" s="100"/>
      <c r="AB357" s="100" t="s">
        <v>15</v>
      </c>
      <c r="AC357" s="100"/>
      <c r="AD357" s="100" t="s">
        <v>15</v>
      </c>
      <c r="AE357" s="100" t="s">
        <v>13</v>
      </c>
      <c r="AF357" s="100" t="s">
        <v>13</v>
      </c>
      <c r="AG357" s="94" t="s">
        <v>263</v>
      </c>
      <c r="AH357" s="101"/>
      <c r="AI357" s="102"/>
      <c r="AJ357" s="103" t="s">
        <v>728</v>
      </c>
      <c r="AK357" s="68"/>
    </row>
    <row r="358" spans="1:252">
      <c r="A358" s="90">
        <v>348</v>
      </c>
      <c r="B358" s="91" t="str">
        <f>'[4]ИТОГ!'!$AP355</f>
        <v>Бобкова Александра</v>
      </c>
      <c r="C358" s="91">
        <f>'[4]ИТОГ!'!$AQ355</f>
        <v>0</v>
      </c>
      <c r="D358" s="91" t="str">
        <f>'[4]ИТОГ!'!$AT355</f>
        <v>б/р</v>
      </c>
      <c r="E358" s="91" t="str">
        <f>'[4]ИТОГ!'!$AU355</f>
        <v>ж</v>
      </c>
      <c r="F358" s="189">
        <f>'[4]ИТОГ!'!$AX355</f>
        <v>44527</v>
      </c>
      <c r="G358" s="91" t="s">
        <v>255</v>
      </c>
      <c r="H358" s="94" t="s">
        <v>28</v>
      </c>
      <c r="I358" s="91" t="str">
        <f>'[4]ИТОГ!'!$AY355</f>
        <v>НАДО!!!</v>
      </c>
      <c r="J358" s="95"/>
      <c r="K358" s="97"/>
      <c r="L358" s="97"/>
      <c r="M358" s="98"/>
      <c r="N358" s="97"/>
      <c r="O358" s="97"/>
      <c r="P358" s="97"/>
      <c r="Q358" s="97"/>
      <c r="R358" s="97" t="s">
        <v>6</v>
      </c>
      <c r="S358" s="97"/>
      <c r="T358" s="99"/>
      <c r="U358" s="99"/>
      <c r="V358" s="97"/>
      <c r="W358" s="92"/>
      <c r="X358" s="100"/>
      <c r="Y358" s="100"/>
      <c r="Z358" s="100"/>
      <c r="AA358" s="100"/>
      <c r="AB358" s="100"/>
      <c r="AC358" s="100"/>
      <c r="AD358" s="100"/>
      <c r="AE358" s="100"/>
      <c r="AF358" s="100"/>
      <c r="AG358" s="94"/>
      <c r="AH358" s="94"/>
      <c r="AI358" s="102"/>
      <c r="AJ358" s="103" t="s">
        <v>729</v>
      </c>
      <c r="AK358" s="68"/>
    </row>
    <row r="359" spans="1:252">
      <c r="A359" s="90">
        <v>349</v>
      </c>
      <c r="B359" s="91" t="str">
        <f>'[4]ИТОГ!'!$AP356</f>
        <v>Бобкова Диана</v>
      </c>
      <c r="C359" s="91">
        <f>'[4]ИТОГ!'!$AQ356</f>
        <v>2001</v>
      </c>
      <c r="D359" s="91" t="str">
        <f>'[4]ИТОГ!'!$AT356</f>
        <v>б/р</v>
      </c>
      <c r="E359" s="91" t="str">
        <f>'[4]ИТОГ!'!$AU356</f>
        <v>ж</v>
      </c>
      <c r="F359" s="189">
        <f>'[4]ИТОГ!'!$AX356</f>
        <v>45123</v>
      </c>
      <c r="G359" s="91" t="s">
        <v>255</v>
      </c>
      <c r="H359" s="94" t="s">
        <v>28</v>
      </c>
      <c r="I359" s="91" t="str">
        <f>'[4]ИТОГ!'!$AY356</f>
        <v>ОК!</v>
      </c>
      <c r="J359" s="95"/>
      <c r="K359" s="115"/>
      <c r="L359" s="97"/>
      <c r="M359" s="114"/>
      <c r="N359" s="115"/>
      <c r="O359" s="97" t="s">
        <v>256</v>
      </c>
      <c r="P359" s="97"/>
      <c r="Q359" s="97"/>
      <c r="R359" s="115"/>
      <c r="S359" s="115"/>
      <c r="T359" s="113"/>
      <c r="U359" s="99"/>
      <c r="V359" s="115"/>
      <c r="W359" s="100"/>
      <c r="X359" s="100" t="s">
        <v>11</v>
      </c>
      <c r="Y359" s="100"/>
      <c r="Z359" s="100"/>
      <c r="AA359" s="100"/>
      <c r="AB359" s="100"/>
      <c r="AC359" s="100"/>
      <c r="AD359" s="100" t="s">
        <v>15</v>
      </c>
      <c r="AE359" s="100"/>
      <c r="AF359" s="100" t="s">
        <v>11</v>
      </c>
      <c r="AG359" s="94" t="s">
        <v>325</v>
      </c>
      <c r="AH359" s="101"/>
      <c r="AI359" s="102"/>
      <c r="AJ359" s="103" t="s">
        <v>730</v>
      </c>
      <c r="AK359" s="68"/>
    </row>
    <row r="360" spans="1:252">
      <c r="A360" s="90">
        <v>350</v>
      </c>
      <c r="B360" s="91" t="str">
        <f>'[4]ИТОГ!'!$AP357</f>
        <v>Бобкова Елена</v>
      </c>
      <c r="C360" s="91">
        <f>'[4]ИТОГ!'!$AQ357</f>
        <v>1996</v>
      </c>
      <c r="D360" s="91" t="str">
        <f>'[4]ИТОГ!'!$AT357</f>
        <v>б/р</v>
      </c>
      <c r="E360" s="91" t="str">
        <f>'[4]ИТОГ!'!$AU357</f>
        <v>ж</v>
      </c>
      <c r="F360" s="189">
        <f>'[4]ИТОГ!'!$AX357</f>
        <v>44311</v>
      </c>
      <c r="G360" s="91" t="s">
        <v>255</v>
      </c>
      <c r="H360" s="94" t="s">
        <v>28</v>
      </c>
      <c r="I360" s="91" t="str">
        <f>'[4]ИТОГ!'!$AY357</f>
        <v>ОК!</v>
      </c>
      <c r="J360" s="95"/>
      <c r="K360" s="115"/>
      <c r="L360" s="97"/>
      <c r="M360" s="114"/>
      <c r="N360" s="115"/>
      <c r="O360" s="97"/>
      <c r="P360" s="97"/>
      <c r="Q360" s="97"/>
      <c r="R360" s="115"/>
      <c r="S360" s="115"/>
      <c r="T360" s="113"/>
      <c r="U360" s="99"/>
      <c r="V360" s="115"/>
      <c r="W360" s="100"/>
      <c r="X360" s="100" t="s">
        <v>256</v>
      </c>
      <c r="Y360" s="100" t="s">
        <v>256</v>
      </c>
      <c r="Z360" s="100"/>
      <c r="AA360" s="100"/>
      <c r="AB360" s="100"/>
      <c r="AC360" s="100"/>
      <c r="AD360" s="100"/>
      <c r="AE360" s="100"/>
      <c r="AF360" s="100"/>
      <c r="AG360" s="94" t="s">
        <v>731</v>
      </c>
      <c r="AH360" s="101" t="s">
        <v>396</v>
      </c>
      <c r="AI360" s="100"/>
      <c r="AJ360" s="103" t="s">
        <v>732</v>
      </c>
      <c r="AK360" s="68"/>
    </row>
    <row r="361" spans="1:252">
      <c r="A361" s="90">
        <v>351</v>
      </c>
      <c r="B361" s="91" t="str">
        <f>'[4]ИТОГ!'!$AP358</f>
        <v>Богдан Мария</v>
      </c>
      <c r="C361" s="91">
        <f>'[4]ИТОГ!'!$AQ358</f>
        <v>2009</v>
      </c>
      <c r="D361" s="91">
        <f>'[4]ИТОГ!'!$AT358</f>
        <v>2</v>
      </c>
      <c r="E361" s="91" t="str">
        <f>'[4]ИТОГ!'!$AU358</f>
        <v>ж</v>
      </c>
      <c r="F361" s="189">
        <f>'[4]ИТОГ!'!$AX358</f>
        <v>45319</v>
      </c>
      <c r="G361" s="91" t="s">
        <v>255</v>
      </c>
      <c r="H361" s="94" t="s">
        <v>28</v>
      </c>
      <c r="I361" s="91" t="str">
        <f>'[4]ИТОГ!'!$AY358</f>
        <v>ОК!</v>
      </c>
      <c r="J361" s="95"/>
      <c r="K361" s="113"/>
      <c r="L361" s="97"/>
      <c r="M361" s="114"/>
      <c r="N361" s="113"/>
      <c r="O361" s="97"/>
      <c r="P361" s="97"/>
      <c r="Q361" s="97"/>
      <c r="R361" s="115"/>
      <c r="S361" s="115"/>
      <c r="T361" s="113"/>
      <c r="U361" s="99"/>
      <c r="V361" s="115"/>
      <c r="W361" s="102"/>
      <c r="X361" s="102"/>
      <c r="Y361" s="102"/>
      <c r="Z361" s="100"/>
      <c r="AA361" s="100"/>
      <c r="AB361" s="102"/>
      <c r="AC361" s="102"/>
      <c r="AD361" s="102"/>
      <c r="AE361" s="100" t="s">
        <v>13</v>
      </c>
      <c r="AF361" s="102"/>
      <c r="AG361" s="94" t="s">
        <v>270</v>
      </c>
      <c r="AH361" s="101" t="s">
        <v>258</v>
      </c>
      <c r="AI361" s="102"/>
      <c r="AJ361" s="103" t="s">
        <v>733</v>
      </c>
      <c r="AK361" s="68"/>
    </row>
    <row r="362" spans="1:252">
      <c r="A362" s="90">
        <v>352</v>
      </c>
      <c r="B362" s="91" t="str">
        <f>'[4]ИТОГ!'!$AP359</f>
        <v>Богдан Марк</v>
      </c>
      <c r="C362" s="91">
        <f>'[4]ИТОГ!'!$AQ359</f>
        <v>2012</v>
      </c>
      <c r="D362" s="91" t="str">
        <f>'[4]ИТОГ!'!$AT359</f>
        <v>б/р</v>
      </c>
      <c r="E362" s="91" t="str">
        <f>'[4]ИТОГ!'!$AU359</f>
        <v>м</v>
      </c>
      <c r="F362" s="189">
        <f>'[4]ИТОГ!'!$AX359</f>
        <v>0</v>
      </c>
      <c r="G362" s="91" t="s">
        <v>255</v>
      </c>
      <c r="H362" s="94" t="s">
        <v>28</v>
      </c>
      <c r="I362" s="91" t="str">
        <f>'[4]ИТОГ!'!$AY359</f>
        <v>ОК!</v>
      </c>
      <c r="J362" s="95"/>
      <c r="K362" s="113"/>
      <c r="L362" s="97"/>
      <c r="M362" s="114"/>
      <c r="N362" s="113"/>
      <c r="O362" s="97"/>
      <c r="P362" s="97"/>
      <c r="Q362" s="97"/>
      <c r="R362" s="115"/>
      <c r="S362" s="115"/>
      <c r="T362" s="113"/>
      <c r="U362" s="99"/>
      <c r="V362" s="115"/>
      <c r="W362" s="102"/>
      <c r="X362" s="102"/>
      <c r="Y362" s="102"/>
      <c r="Z362" s="100" t="s">
        <v>13</v>
      </c>
      <c r="AA362" s="100"/>
      <c r="AB362" s="102"/>
      <c r="AC362" s="102"/>
      <c r="AD362" s="102"/>
      <c r="AE362" s="100"/>
      <c r="AF362" s="102"/>
      <c r="AG362" s="94" t="s">
        <v>296</v>
      </c>
      <c r="AH362" s="101" t="s">
        <v>493</v>
      </c>
      <c r="AI362" s="100"/>
      <c r="AJ362" s="103" t="s">
        <v>734</v>
      </c>
      <c r="AK362" s="68"/>
    </row>
    <row r="363" spans="1:252">
      <c r="A363" s="90">
        <v>353</v>
      </c>
      <c r="B363" s="91" t="str">
        <f>'[4]ИТОГ!'!$AP360</f>
        <v>Богданов Антон</v>
      </c>
      <c r="C363" s="91">
        <f>'[4]ИТОГ!'!$AQ360</f>
        <v>1998</v>
      </c>
      <c r="D363" s="91" t="str">
        <f>'[4]ИТОГ!'!$AT360</f>
        <v>б/р</v>
      </c>
      <c r="E363" s="91" t="str">
        <f>'[4]ИТОГ!'!$AU360</f>
        <v>м</v>
      </c>
      <c r="F363" s="189">
        <f>'[4]ИТОГ!'!$AX360</f>
        <v>0</v>
      </c>
      <c r="G363" s="91" t="s">
        <v>255</v>
      </c>
      <c r="H363" s="94" t="s">
        <v>28</v>
      </c>
      <c r="I363" s="91" t="str">
        <f>'[4]ИТОГ!'!$AY360</f>
        <v>ОК!</v>
      </c>
      <c r="J363" s="95"/>
      <c r="K363" s="97"/>
      <c r="L363" s="97" t="s">
        <v>256</v>
      </c>
      <c r="M363" s="98"/>
      <c r="N363" s="97"/>
      <c r="O363" s="97"/>
      <c r="P363" s="97"/>
      <c r="Q363" s="97"/>
      <c r="R363" s="97"/>
      <c r="S363" s="97"/>
      <c r="T363" s="99"/>
      <c r="U363" s="99"/>
      <c r="V363" s="97"/>
      <c r="W363" s="108" t="s">
        <v>256</v>
      </c>
      <c r="X363" s="100"/>
      <c r="Y363" s="100"/>
      <c r="Z363" s="100"/>
      <c r="AA363" s="100"/>
      <c r="AB363" s="100" t="s">
        <v>15</v>
      </c>
      <c r="AC363" s="100"/>
      <c r="AD363" s="100" t="s">
        <v>15</v>
      </c>
      <c r="AE363" s="100" t="s">
        <v>13</v>
      </c>
      <c r="AF363" s="100" t="s">
        <v>15</v>
      </c>
      <c r="AG363" s="94"/>
      <c r="AH363" s="101" t="s">
        <v>326</v>
      </c>
      <c r="AI363" s="100"/>
      <c r="AJ363" s="103" t="s">
        <v>735</v>
      </c>
      <c r="AK363" s="68"/>
    </row>
    <row r="364" spans="1:252" s="119" customFormat="1">
      <c r="A364" s="90">
        <v>354</v>
      </c>
      <c r="B364" s="91" t="str">
        <f>'[4]ИТОГ!'!$AP361</f>
        <v>Богданов Даниил</v>
      </c>
      <c r="C364" s="91">
        <f>'[4]ИТОГ!'!$AQ361</f>
        <v>2008</v>
      </c>
      <c r="D364" s="91" t="str">
        <f>'[4]ИТОГ!'!$AT361</f>
        <v>б/р</v>
      </c>
      <c r="E364" s="91" t="str">
        <f>'[4]ИТОГ!'!$AU361</f>
        <v>м</v>
      </c>
      <c r="F364" s="189">
        <f>'[4]ИТОГ!'!$AX361</f>
        <v>45059</v>
      </c>
      <c r="G364" s="91" t="s">
        <v>255</v>
      </c>
      <c r="H364" s="94" t="s">
        <v>28</v>
      </c>
      <c r="I364" s="91" t="str">
        <f>'[4]ИТОГ!'!$AY361</f>
        <v>ОК!</v>
      </c>
      <c r="J364" s="95"/>
      <c r="K364" s="97"/>
      <c r="L364" s="97"/>
      <c r="M364" s="98"/>
      <c r="N364" s="97"/>
      <c r="O364" s="97"/>
      <c r="P364" s="97"/>
      <c r="Q364" s="97"/>
      <c r="R364" s="97"/>
      <c r="S364" s="97"/>
      <c r="T364" s="99"/>
      <c r="U364" s="99"/>
      <c r="V364" s="108" t="s">
        <v>256</v>
      </c>
      <c r="W364" s="92"/>
      <c r="X364" s="100"/>
      <c r="Y364" s="100"/>
      <c r="Z364" s="100"/>
      <c r="AA364" s="100"/>
      <c r="AB364" s="100"/>
      <c r="AC364" s="100"/>
      <c r="AD364" s="100"/>
      <c r="AE364" s="100"/>
      <c r="AF364" s="100"/>
      <c r="AG364" s="94"/>
      <c r="AH364" s="94"/>
      <c r="AI364" s="102"/>
      <c r="AJ364" s="103" t="s">
        <v>736</v>
      </c>
      <c r="AK364" s="68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  <c r="GM364" s="9"/>
      <c r="GN364" s="9"/>
      <c r="GO364" s="9"/>
      <c r="GP364" s="9"/>
      <c r="GQ364" s="9"/>
      <c r="GR364" s="9"/>
      <c r="GS364" s="9"/>
      <c r="GT364" s="9"/>
      <c r="GU364" s="9"/>
      <c r="GV364" s="9"/>
      <c r="GW364" s="9"/>
      <c r="GX364" s="9"/>
      <c r="GY364" s="9"/>
      <c r="GZ364" s="9"/>
      <c r="HA364" s="9"/>
      <c r="HB364" s="9"/>
      <c r="HC364" s="9"/>
      <c r="HD364" s="9"/>
      <c r="HE364" s="9"/>
      <c r="HF364" s="9"/>
      <c r="HG364" s="9"/>
      <c r="HH364" s="9"/>
      <c r="HI364" s="9"/>
      <c r="HJ364" s="9"/>
      <c r="HK364" s="9"/>
      <c r="HL364" s="9"/>
      <c r="HM364" s="9"/>
      <c r="HN364" s="9"/>
      <c r="HO364" s="9"/>
      <c r="HP364" s="9"/>
      <c r="HQ364" s="9"/>
      <c r="HR364" s="9"/>
      <c r="HS364" s="9"/>
      <c r="HT364" s="9"/>
      <c r="HU364" s="9"/>
      <c r="HV364" s="9"/>
      <c r="HW364" s="9"/>
      <c r="HX364" s="9"/>
      <c r="HY364" s="9"/>
      <c r="HZ364" s="9"/>
      <c r="IA364" s="9"/>
      <c r="IB364" s="9"/>
      <c r="IC364" s="9"/>
      <c r="ID364" s="9"/>
      <c r="IE364" s="9"/>
      <c r="IF364" s="9"/>
      <c r="IG364" s="9"/>
      <c r="IH364" s="9"/>
      <c r="II364" s="9"/>
      <c r="IJ364" s="9"/>
      <c r="IK364" s="9"/>
      <c r="IL364" s="9"/>
      <c r="IM364" s="9"/>
      <c r="IN364" s="9"/>
      <c r="IO364" s="9"/>
      <c r="IP364" s="9"/>
      <c r="IQ364" s="9"/>
      <c r="IR364" s="9"/>
    </row>
    <row r="365" spans="1:252" s="119" customFormat="1">
      <c r="A365" s="90">
        <v>355</v>
      </c>
      <c r="B365" s="91" t="str">
        <f>'[4]ИТОГ!'!$AP362</f>
        <v>Богданов Игорь</v>
      </c>
      <c r="C365" s="91">
        <f>'[4]ИТОГ!'!$AQ362</f>
        <v>2001</v>
      </c>
      <c r="D365" s="91" t="str">
        <f>'[4]ИТОГ!'!$AT362</f>
        <v>б/р</v>
      </c>
      <c r="E365" s="91" t="str">
        <f>'[4]ИТОГ!'!$AU362</f>
        <v>м</v>
      </c>
      <c r="F365" s="189">
        <f>'[4]ИТОГ!'!$AX362</f>
        <v>0</v>
      </c>
      <c r="G365" s="91" t="s">
        <v>255</v>
      </c>
      <c r="H365" s="94" t="s">
        <v>28</v>
      </c>
      <c r="I365" s="91" t="str">
        <f>'[4]ИТОГ!'!$AY362</f>
        <v>ОК!</v>
      </c>
      <c r="J365" s="95"/>
      <c r="K365" s="97"/>
      <c r="L365" s="97"/>
      <c r="M365" s="98"/>
      <c r="N365" s="97"/>
      <c r="O365" s="97"/>
      <c r="P365" s="97"/>
      <c r="Q365" s="97"/>
      <c r="R365" s="97"/>
      <c r="S365" s="97"/>
      <c r="T365" s="99"/>
      <c r="U365" s="99"/>
      <c r="V365" s="97"/>
      <c r="W365" s="108"/>
      <c r="X365" s="108"/>
      <c r="Y365" s="108"/>
      <c r="Z365" s="100" t="s">
        <v>11</v>
      </c>
      <c r="AA365" s="100"/>
      <c r="AB365" s="100"/>
      <c r="AC365" s="100"/>
      <c r="AD365" s="100"/>
      <c r="AE365" s="100"/>
      <c r="AF365" s="100"/>
      <c r="AG365" s="94" t="s">
        <v>331</v>
      </c>
      <c r="AH365" s="101" t="s">
        <v>382</v>
      </c>
      <c r="AI365" s="102"/>
      <c r="AJ365" s="103" t="s">
        <v>737</v>
      </c>
      <c r="AK365" s="68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  <c r="GV365" s="9"/>
      <c r="GW365" s="9"/>
      <c r="GX365" s="9"/>
      <c r="GY365" s="9"/>
      <c r="GZ365" s="9"/>
      <c r="HA365" s="9"/>
      <c r="HB365" s="9"/>
      <c r="HC365" s="9"/>
      <c r="HD365" s="9"/>
      <c r="HE365" s="9"/>
      <c r="HF365" s="9"/>
      <c r="HG365" s="9"/>
      <c r="HH365" s="9"/>
      <c r="HI365" s="9"/>
      <c r="HJ365" s="9"/>
      <c r="HK365" s="9"/>
      <c r="HL365" s="9"/>
      <c r="HM365" s="9"/>
      <c r="HN365" s="9"/>
      <c r="HO365" s="9"/>
      <c r="HP365" s="9"/>
      <c r="HQ365" s="9"/>
      <c r="HR365" s="9"/>
      <c r="HS365" s="9"/>
      <c r="HT365" s="9"/>
      <c r="HU365" s="9"/>
      <c r="HV365" s="9"/>
      <c r="HW365" s="9"/>
      <c r="HX365" s="9"/>
      <c r="HY365" s="9"/>
      <c r="HZ365" s="9"/>
      <c r="IA365" s="9"/>
      <c r="IB365" s="9"/>
      <c r="IC365" s="9"/>
      <c r="ID365" s="9"/>
      <c r="IE365" s="9"/>
      <c r="IF365" s="9"/>
      <c r="IG365" s="9"/>
      <c r="IH365" s="9"/>
      <c r="II365" s="9"/>
      <c r="IJ365" s="9"/>
      <c r="IK365" s="9"/>
      <c r="IL365" s="9"/>
      <c r="IM365" s="9"/>
      <c r="IN365" s="9"/>
      <c r="IO365" s="9"/>
      <c r="IP365" s="9"/>
      <c r="IQ365" s="9"/>
      <c r="IR365" s="9"/>
    </row>
    <row r="366" spans="1:252">
      <c r="A366" s="90">
        <v>356</v>
      </c>
      <c r="B366" s="91" t="str">
        <f>'[4]ИТОГ!'!$AP363</f>
        <v>Богданов Максим</v>
      </c>
      <c r="C366" s="91">
        <f>'[4]ИТОГ!'!$AQ363</f>
        <v>2012</v>
      </c>
      <c r="D366" s="91" t="str">
        <f>'[4]ИТОГ!'!$AT363</f>
        <v>1ю</v>
      </c>
      <c r="E366" s="91" t="str">
        <f>'[4]ИТОГ!'!$AU363</f>
        <v>м</v>
      </c>
      <c r="F366" s="189">
        <f>'[4]ИТОГ!'!$AX363</f>
        <v>45932</v>
      </c>
      <c r="G366" s="91" t="s">
        <v>255</v>
      </c>
      <c r="H366" s="94" t="s">
        <v>28</v>
      </c>
      <c r="I366" s="91" t="str">
        <f>'[4]ИТОГ!'!$AY363</f>
        <v>ОК!</v>
      </c>
      <c r="J366" s="95" t="s">
        <v>292</v>
      </c>
      <c r="K366" s="97"/>
      <c r="L366" s="97" t="s">
        <v>6</v>
      </c>
      <c r="M366" s="98"/>
      <c r="N366" s="97"/>
      <c r="O366" s="97"/>
      <c r="P366" s="97"/>
      <c r="Q366" s="97"/>
      <c r="R366" s="97" t="s">
        <v>9</v>
      </c>
      <c r="S366" s="97"/>
      <c r="T366" s="99"/>
      <c r="U366" s="99"/>
      <c r="V366" s="97"/>
      <c r="W366" s="92"/>
      <c r="X366" s="100"/>
      <c r="Y366" s="100"/>
      <c r="Z366" s="100"/>
      <c r="AA366" s="100"/>
      <c r="AB366" s="100"/>
      <c r="AC366" s="100"/>
      <c r="AD366" s="100"/>
      <c r="AE366" s="100"/>
      <c r="AF366" s="100"/>
      <c r="AG366" s="94" t="s">
        <v>738</v>
      </c>
      <c r="AH366" s="94" t="s">
        <v>328</v>
      </c>
      <c r="AI366" s="118">
        <v>38135</v>
      </c>
      <c r="AJ366" s="103" t="s">
        <v>739</v>
      </c>
      <c r="AK366" s="68"/>
    </row>
    <row r="367" spans="1:252">
      <c r="A367" s="90">
        <v>357</v>
      </c>
      <c r="B367" s="91" t="str">
        <f>'[4]ИТОГ!'!$AP364</f>
        <v>Богданов Михаил</v>
      </c>
      <c r="C367" s="91">
        <f>'[4]ИТОГ!'!$AQ364</f>
        <v>1996</v>
      </c>
      <c r="D367" s="91" t="str">
        <f>'[4]ИТОГ!'!$AT364</f>
        <v>б/р</v>
      </c>
      <c r="E367" s="91" t="str">
        <f>'[4]ИТОГ!'!$AU364</f>
        <v>м</v>
      </c>
      <c r="F367" s="189">
        <f>'[4]ИТОГ!'!$AX364</f>
        <v>0</v>
      </c>
      <c r="G367" s="91" t="s">
        <v>255</v>
      </c>
      <c r="H367" s="94" t="s">
        <v>28</v>
      </c>
      <c r="I367" s="91" t="str">
        <f>'[4]ИТОГ!'!$AY364</f>
        <v>ОК!</v>
      </c>
      <c r="J367" s="95" t="s">
        <v>292</v>
      </c>
      <c r="K367" s="97"/>
      <c r="L367" s="97"/>
      <c r="M367" s="98"/>
      <c r="N367" s="97"/>
      <c r="O367" s="97"/>
      <c r="P367" s="97"/>
      <c r="Q367" s="97"/>
      <c r="R367" s="97" t="s">
        <v>6</v>
      </c>
      <c r="S367" s="97"/>
      <c r="T367" s="99"/>
      <c r="U367" s="99"/>
      <c r="V367" s="97"/>
      <c r="W367" s="92"/>
      <c r="X367" s="100" t="s">
        <v>256</v>
      </c>
      <c r="Y367" s="100"/>
      <c r="Z367" s="100"/>
      <c r="AA367" s="100"/>
      <c r="AB367" s="100"/>
      <c r="AC367" s="100"/>
      <c r="AD367" s="100"/>
      <c r="AE367" s="100"/>
      <c r="AF367" s="100"/>
      <c r="AG367" s="94"/>
      <c r="AH367" s="94" t="s">
        <v>290</v>
      </c>
      <c r="AI367" s="118">
        <v>37673</v>
      </c>
      <c r="AJ367" s="103" t="s">
        <v>740</v>
      </c>
      <c r="AK367" s="68"/>
    </row>
    <row r="368" spans="1:252">
      <c r="A368" s="90">
        <v>358</v>
      </c>
      <c r="B368" s="91" t="str">
        <f>'[4]ИТОГ!'!$AP365</f>
        <v>Богданов Никита</v>
      </c>
      <c r="C368" s="91">
        <f>'[4]ИТОГ!'!$AQ365</f>
        <v>2008</v>
      </c>
      <c r="D368" s="91" t="str">
        <f>'[4]ИТОГ!'!$AT365</f>
        <v>1ю</v>
      </c>
      <c r="E368" s="91" t="str">
        <f>'[4]ИТОГ!'!$AU365</f>
        <v>м</v>
      </c>
      <c r="F368" s="189">
        <f>'[4]ИТОГ!'!$AX365</f>
        <v>45635</v>
      </c>
      <c r="G368" s="91" t="s">
        <v>255</v>
      </c>
      <c r="H368" s="94" t="s">
        <v>28</v>
      </c>
      <c r="I368" s="91" t="str">
        <f>'[4]ИТОГ!'!$AY365</f>
        <v>ОК!</v>
      </c>
      <c r="J368" s="95"/>
      <c r="K368" s="107"/>
      <c r="L368" s="97" t="s">
        <v>256</v>
      </c>
      <c r="M368" s="105"/>
      <c r="N368" s="107"/>
      <c r="O368" s="97" t="s">
        <v>256</v>
      </c>
      <c r="P368" s="97" t="s">
        <v>284</v>
      </c>
      <c r="Q368" s="97"/>
      <c r="R368" s="104" t="s">
        <v>15</v>
      </c>
      <c r="S368" s="104"/>
      <c r="T368" s="106" t="s">
        <v>256</v>
      </c>
      <c r="U368" s="99" t="s">
        <v>11</v>
      </c>
      <c r="V368" s="110" t="s">
        <v>13</v>
      </c>
      <c r="W368" s="108" t="s">
        <v>256</v>
      </c>
      <c r="X368" s="100" t="s">
        <v>15</v>
      </c>
      <c r="Y368" s="108"/>
      <c r="Z368" s="100"/>
      <c r="AA368" s="100"/>
      <c r="AB368" s="100" t="s">
        <v>15</v>
      </c>
      <c r="AC368" s="108"/>
      <c r="AD368" s="108" t="s">
        <v>256</v>
      </c>
      <c r="AE368" s="108" t="s">
        <v>256</v>
      </c>
      <c r="AF368" s="100" t="s">
        <v>13</v>
      </c>
      <c r="AG368" s="94" t="s">
        <v>381</v>
      </c>
      <c r="AH368" s="101" t="s">
        <v>274</v>
      </c>
      <c r="AI368" s="102"/>
      <c r="AJ368" s="103" t="s">
        <v>741</v>
      </c>
      <c r="AK368" s="68"/>
    </row>
    <row r="369" spans="1:252">
      <c r="A369" s="90">
        <v>359</v>
      </c>
      <c r="B369" s="91" t="str">
        <f>'[4]ИТОГ!'!$AP366</f>
        <v>Богданов Николай</v>
      </c>
      <c r="C369" s="91">
        <f>'[4]ИТОГ!'!$AQ366</f>
        <v>0</v>
      </c>
      <c r="D369" s="91" t="str">
        <f>'[4]ИТОГ!'!$AT366</f>
        <v>б/р</v>
      </c>
      <c r="E369" s="91" t="str">
        <f>'[4]ИТОГ!'!$AU366</f>
        <v>м</v>
      </c>
      <c r="F369" s="189">
        <f>'[4]ИТОГ!'!$AX366</f>
        <v>44676</v>
      </c>
      <c r="G369" s="91" t="s">
        <v>255</v>
      </c>
      <c r="H369" s="94" t="s">
        <v>28</v>
      </c>
      <c r="I369" s="91" t="str">
        <f>'[4]ИТОГ!'!$AY366</f>
        <v>НАДО!!!</v>
      </c>
      <c r="J369" s="95"/>
      <c r="K369" s="131"/>
      <c r="L369" s="97"/>
      <c r="M369" s="132"/>
      <c r="N369" s="131"/>
      <c r="O369" s="97"/>
      <c r="P369" s="97"/>
      <c r="Q369" s="97"/>
      <c r="R369" s="131" t="s">
        <v>11</v>
      </c>
      <c r="S369" s="131"/>
      <c r="T369" s="133"/>
      <c r="U369" s="99"/>
      <c r="V369" s="131"/>
      <c r="W369" s="100"/>
      <c r="X369" s="100"/>
      <c r="Y369" s="100"/>
      <c r="Z369" s="100"/>
      <c r="AA369" s="100" t="s">
        <v>256</v>
      </c>
      <c r="AB369" s="100" t="s">
        <v>11</v>
      </c>
      <c r="AC369" s="100"/>
      <c r="AD369" s="100"/>
      <c r="AE369" s="100"/>
      <c r="AF369" s="100"/>
      <c r="AG369" s="111" t="s">
        <v>444</v>
      </c>
      <c r="AH369" s="101" t="s">
        <v>261</v>
      </c>
      <c r="AI369" s="102"/>
      <c r="AJ369" s="103" t="s">
        <v>742</v>
      </c>
      <c r="AK369" s="68"/>
    </row>
    <row r="370" spans="1:252">
      <c r="A370" s="90">
        <v>360</v>
      </c>
      <c r="B370" s="91" t="str">
        <f>'[4]ИТОГ!'!$AP367</f>
        <v>Богданова Екатерина</v>
      </c>
      <c r="C370" s="91">
        <f>'[4]ИТОГ!'!$AQ367</f>
        <v>2011</v>
      </c>
      <c r="D370" s="91" t="str">
        <f>'[4]ИТОГ!'!$AT367</f>
        <v>б/р</v>
      </c>
      <c r="E370" s="91" t="str">
        <f>'[4]ИТОГ!'!$AU367</f>
        <v>ж</v>
      </c>
      <c r="F370" s="189">
        <f>'[4]ИТОГ!'!$AX367</f>
        <v>0</v>
      </c>
      <c r="G370" s="91" t="s">
        <v>255</v>
      </c>
      <c r="H370" s="94" t="s">
        <v>28</v>
      </c>
      <c r="I370" s="91" t="str">
        <f>'[4]ИТОГ!'!$AY367</f>
        <v>ОК!</v>
      </c>
      <c r="J370" s="95"/>
      <c r="K370" s="104"/>
      <c r="L370" s="97"/>
      <c r="M370" s="105"/>
      <c r="N370" s="104"/>
      <c r="O370" s="97"/>
      <c r="P370" s="97"/>
      <c r="Q370" s="97"/>
      <c r="R370" s="104"/>
      <c r="S370" s="104"/>
      <c r="T370" s="106"/>
      <c r="U370" s="99"/>
      <c r="V370" s="104"/>
      <c r="W370" s="100"/>
      <c r="X370" s="100"/>
      <c r="Y370" s="100" t="s">
        <v>256</v>
      </c>
      <c r="Z370" s="100"/>
      <c r="AA370" s="100"/>
      <c r="AB370" s="100"/>
      <c r="AC370" s="100"/>
      <c r="AD370" s="100"/>
      <c r="AE370" s="100"/>
      <c r="AF370" s="100"/>
      <c r="AG370" s="94"/>
      <c r="AH370" s="101" t="s">
        <v>743</v>
      </c>
      <c r="AI370" s="102"/>
      <c r="AJ370" s="103" t="s">
        <v>744</v>
      </c>
      <c r="AK370" s="68"/>
    </row>
    <row r="371" spans="1:252">
      <c r="A371" s="90">
        <v>361</v>
      </c>
      <c r="B371" s="91" t="str">
        <f>'[4]ИТОГ!'!$AP368</f>
        <v>Богданова Полина</v>
      </c>
      <c r="C371" s="91">
        <f>'[4]ИТОГ!'!$AQ368</f>
        <v>2011</v>
      </c>
      <c r="D371" s="91" t="str">
        <f>'[4]ИТОГ!'!$AT368</f>
        <v>б/р</v>
      </c>
      <c r="E371" s="91" t="str">
        <f>'[4]ИТОГ!'!$AU368</f>
        <v>ж</v>
      </c>
      <c r="F371" s="189">
        <f>'[4]ИТОГ!'!$AX368</f>
        <v>0</v>
      </c>
      <c r="G371" s="91" t="s">
        <v>255</v>
      </c>
      <c r="H371" s="94" t="s">
        <v>28</v>
      </c>
      <c r="I371" s="91" t="str">
        <f>'[4]ИТОГ!'!$AY368</f>
        <v>ОК!</v>
      </c>
      <c r="J371" s="95"/>
      <c r="K371" s="104"/>
      <c r="L371" s="97"/>
      <c r="M371" s="105"/>
      <c r="N371" s="104"/>
      <c r="O371" s="97"/>
      <c r="P371" s="97"/>
      <c r="Q371" s="97"/>
      <c r="R371" s="104"/>
      <c r="S371" s="104"/>
      <c r="T371" s="106"/>
      <c r="U371" s="99"/>
      <c r="V371" s="104"/>
      <c r="W371" s="100"/>
      <c r="X371" s="100"/>
      <c r="Y371" s="100" t="s">
        <v>256</v>
      </c>
      <c r="Z371" s="100"/>
      <c r="AA371" s="100"/>
      <c r="AB371" s="100"/>
      <c r="AC371" s="100"/>
      <c r="AD371" s="100"/>
      <c r="AE371" s="100"/>
      <c r="AF371" s="100"/>
      <c r="AG371" s="94"/>
      <c r="AH371" s="101" t="s">
        <v>743</v>
      </c>
      <c r="AI371" s="102"/>
      <c r="AJ371" s="103" t="s">
        <v>745</v>
      </c>
      <c r="AK371" s="68"/>
      <c r="AN371" s="68"/>
      <c r="AO371" s="68"/>
      <c r="AP371" s="68"/>
      <c r="AQ371" s="68"/>
      <c r="AR371" s="68"/>
      <c r="AS371" s="68"/>
      <c r="AT371" s="68"/>
      <c r="AU371" s="68"/>
      <c r="AV371" s="68"/>
      <c r="AW371" s="68"/>
      <c r="AX371" s="68"/>
      <c r="AY371" s="68"/>
      <c r="AZ371" s="68"/>
      <c r="BA371" s="68"/>
      <c r="BB371" s="68"/>
      <c r="BC371" s="68"/>
      <c r="BD371" s="68"/>
      <c r="BE371" s="68"/>
      <c r="BF371" s="68"/>
      <c r="BG371" s="68"/>
      <c r="BH371" s="68"/>
      <c r="BI371" s="68"/>
      <c r="BJ371" s="68"/>
      <c r="BK371" s="68"/>
      <c r="BL371" s="68"/>
      <c r="BM371" s="68"/>
      <c r="BN371" s="68"/>
      <c r="BO371" s="68"/>
      <c r="BP371" s="68"/>
      <c r="BQ371" s="68"/>
      <c r="BR371" s="68"/>
      <c r="BS371" s="68"/>
      <c r="BT371" s="68"/>
      <c r="BU371" s="68"/>
      <c r="BV371" s="68"/>
      <c r="BW371" s="68"/>
      <c r="BX371" s="68"/>
      <c r="BY371" s="68"/>
      <c r="BZ371" s="68"/>
      <c r="CA371" s="68"/>
      <c r="CB371" s="68"/>
      <c r="CC371" s="68"/>
      <c r="CD371" s="68"/>
      <c r="CE371" s="68"/>
      <c r="CF371" s="68"/>
      <c r="CG371" s="68"/>
      <c r="CH371" s="68"/>
      <c r="CI371" s="68"/>
      <c r="CJ371" s="68"/>
      <c r="CK371" s="68"/>
      <c r="CL371" s="68"/>
      <c r="CM371" s="68"/>
      <c r="CN371" s="68"/>
      <c r="CO371" s="68"/>
      <c r="CP371" s="68"/>
      <c r="CQ371" s="68"/>
      <c r="CR371" s="68"/>
      <c r="CS371" s="68"/>
      <c r="CT371" s="68"/>
      <c r="CU371" s="68"/>
      <c r="CV371" s="68"/>
      <c r="CW371" s="68"/>
      <c r="CX371" s="68"/>
      <c r="CY371" s="68"/>
      <c r="CZ371" s="68"/>
      <c r="DA371" s="68"/>
      <c r="DB371" s="68"/>
      <c r="DC371" s="68"/>
      <c r="DD371" s="68"/>
      <c r="DE371" s="68"/>
      <c r="DF371" s="68"/>
      <c r="DG371" s="68"/>
      <c r="DH371" s="68"/>
      <c r="DI371" s="68"/>
      <c r="DJ371" s="68"/>
      <c r="DK371" s="68"/>
      <c r="DL371" s="68"/>
      <c r="DM371" s="68"/>
      <c r="DN371" s="68"/>
      <c r="DO371" s="68"/>
      <c r="DP371" s="68"/>
      <c r="DQ371" s="68"/>
      <c r="DR371" s="68"/>
      <c r="DS371" s="68"/>
      <c r="DT371" s="68"/>
      <c r="DU371" s="68"/>
      <c r="DV371" s="68"/>
      <c r="DW371" s="68"/>
      <c r="DX371" s="68"/>
      <c r="DY371" s="68"/>
      <c r="DZ371" s="68"/>
      <c r="EA371" s="68"/>
      <c r="EB371" s="68"/>
      <c r="EC371" s="68"/>
      <c r="ED371" s="68"/>
      <c r="EE371" s="68"/>
      <c r="EF371" s="68"/>
      <c r="EG371" s="68"/>
      <c r="EH371" s="68"/>
      <c r="EI371" s="68"/>
      <c r="EJ371" s="68"/>
      <c r="EK371" s="68"/>
      <c r="EL371" s="68"/>
      <c r="EM371" s="68"/>
      <c r="EN371" s="68"/>
      <c r="EO371" s="68"/>
      <c r="EP371" s="68"/>
      <c r="EQ371" s="68"/>
      <c r="ER371" s="68"/>
      <c r="ES371" s="68"/>
      <c r="ET371" s="68"/>
      <c r="EU371" s="68"/>
      <c r="EV371" s="68"/>
      <c r="EW371" s="68"/>
      <c r="EX371" s="68"/>
      <c r="EY371" s="68"/>
      <c r="EZ371" s="68"/>
      <c r="FA371" s="68"/>
      <c r="FB371" s="68"/>
      <c r="FC371" s="68"/>
      <c r="FD371" s="68"/>
      <c r="FE371" s="68"/>
      <c r="FF371" s="68"/>
      <c r="FG371" s="68"/>
      <c r="FH371" s="68"/>
      <c r="FI371" s="68"/>
      <c r="FJ371" s="68"/>
      <c r="FK371" s="68"/>
      <c r="FL371" s="68"/>
      <c r="FM371" s="68"/>
      <c r="FN371" s="68"/>
      <c r="FO371" s="68"/>
      <c r="FP371" s="68"/>
      <c r="FQ371" s="68"/>
      <c r="FR371" s="68"/>
      <c r="FS371" s="68"/>
      <c r="FT371" s="68"/>
      <c r="FU371" s="68"/>
      <c r="FV371" s="68"/>
      <c r="FW371" s="68"/>
      <c r="FX371" s="68"/>
      <c r="FY371" s="68"/>
      <c r="FZ371" s="68"/>
      <c r="GA371" s="68"/>
      <c r="GB371" s="68"/>
      <c r="GC371" s="68"/>
      <c r="GD371" s="68"/>
      <c r="GE371" s="68"/>
      <c r="GF371" s="68"/>
      <c r="GG371" s="68"/>
      <c r="GH371" s="68"/>
      <c r="GI371" s="68"/>
      <c r="GJ371" s="68"/>
      <c r="GK371" s="68"/>
      <c r="GL371" s="68"/>
      <c r="GM371" s="68"/>
      <c r="GN371" s="68"/>
      <c r="GO371" s="68"/>
      <c r="GP371" s="68"/>
      <c r="GQ371" s="68"/>
      <c r="GR371" s="68"/>
      <c r="GS371" s="68"/>
      <c r="GT371" s="68"/>
      <c r="GU371" s="68"/>
      <c r="GV371" s="68"/>
      <c r="GW371" s="68"/>
      <c r="GX371" s="68"/>
      <c r="GY371" s="68"/>
      <c r="GZ371" s="68"/>
      <c r="HA371" s="68"/>
      <c r="HB371" s="68"/>
      <c r="HC371" s="68"/>
      <c r="HD371" s="68"/>
      <c r="HE371" s="68"/>
      <c r="HF371" s="68"/>
      <c r="HG371" s="68"/>
      <c r="HH371" s="68"/>
      <c r="HI371" s="68"/>
      <c r="HJ371" s="68"/>
      <c r="HK371" s="68"/>
      <c r="HL371" s="68"/>
      <c r="HM371" s="68"/>
      <c r="HN371" s="68"/>
      <c r="HO371" s="68"/>
      <c r="HP371" s="68"/>
      <c r="HQ371" s="68"/>
      <c r="HR371" s="68"/>
      <c r="HS371" s="68"/>
      <c r="HT371" s="68"/>
      <c r="HU371" s="68"/>
      <c r="HV371" s="68"/>
      <c r="HW371" s="68"/>
      <c r="HX371" s="68"/>
      <c r="HY371" s="68"/>
      <c r="HZ371" s="68"/>
      <c r="IA371" s="68"/>
      <c r="IB371" s="68"/>
      <c r="IC371" s="68"/>
      <c r="ID371" s="68"/>
      <c r="IE371" s="68"/>
      <c r="IF371" s="68"/>
      <c r="IG371" s="68"/>
      <c r="IH371" s="68"/>
      <c r="II371" s="68"/>
      <c r="IJ371" s="68"/>
      <c r="IK371" s="68"/>
      <c r="IL371" s="68"/>
      <c r="IM371" s="68"/>
      <c r="IN371" s="68"/>
      <c r="IO371" s="68"/>
      <c r="IP371" s="68"/>
      <c r="IQ371" s="68"/>
      <c r="IR371" s="68"/>
    </row>
    <row r="372" spans="1:252">
      <c r="A372" s="90">
        <v>362</v>
      </c>
      <c r="B372" s="91" t="str">
        <f>'[4]ИТОГ!'!$AP369</f>
        <v>Богдановская Рада</v>
      </c>
      <c r="C372" s="91">
        <f>'[4]ИТОГ!'!$AQ369</f>
        <v>2013</v>
      </c>
      <c r="D372" s="91" t="str">
        <f>'[4]ИТОГ!'!$AT369</f>
        <v>б/р</v>
      </c>
      <c r="E372" s="91" t="str">
        <f>'[4]ИТОГ!'!$AU369</f>
        <v>ж</v>
      </c>
      <c r="F372" s="189">
        <f>'[4]ИТОГ!'!$AX369</f>
        <v>0</v>
      </c>
      <c r="G372" s="91" t="s">
        <v>255</v>
      </c>
      <c r="H372" s="94" t="s">
        <v>28</v>
      </c>
      <c r="I372" s="91" t="str">
        <f>'[4]ИТОГ!'!$AY369</f>
        <v>ОК!</v>
      </c>
      <c r="J372" s="95"/>
      <c r="K372" s="104"/>
      <c r="L372" s="97"/>
      <c r="M372" s="105"/>
      <c r="N372" s="104"/>
      <c r="O372" s="97"/>
      <c r="P372" s="97"/>
      <c r="Q372" s="97"/>
      <c r="R372" s="104" t="s">
        <v>256</v>
      </c>
      <c r="S372" s="104"/>
      <c r="T372" s="106"/>
      <c r="U372" s="99"/>
      <c r="V372" s="104"/>
      <c r="W372" s="100"/>
      <c r="X372" s="100"/>
      <c r="Y372" s="100"/>
      <c r="Z372" s="100"/>
      <c r="AA372" s="100"/>
      <c r="AB372" s="100" t="s">
        <v>256</v>
      </c>
      <c r="AC372" s="100"/>
      <c r="AD372" s="100"/>
      <c r="AE372" s="100"/>
      <c r="AF372" s="100"/>
      <c r="AG372" s="94" t="s">
        <v>731</v>
      </c>
      <c r="AH372" s="101" t="s">
        <v>746</v>
      </c>
      <c r="AI372" s="102"/>
      <c r="AJ372" s="103" t="s">
        <v>747</v>
      </c>
      <c r="AK372" s="68"/>
      <c r="AN372" s="68"/>
      <c r="AO372" s="68"/>
      <c r="AP372" s="68"/>
      <c r="AQ372" s="68"/>
      <c r="AR372" s="68"/>
      <c r="AS372" s="68"/>
      <c r="AT372" s="68"/>
      <c r="AU372" s="68"/>
      <c r="AV372" s="68"/>
      <c r="AW372" s="68"/>
      <c r="AX372" s="68"/>
      <c r="AY372" s="68"/>
      <c r="AZ372" s="68"/>
      <c r="BA372" s="68"/>
      <c r="BB372" s="68"/>
      <c r="BC372" s="68"/>
      <c r="BD372" s="68"/>
      <c r="BE372" s="68"/>
      <c r="BF372" s="68"/>
      <c r="BG372" s="68"/>
      <c r="BH372" s="68"/>
      <c r="BI372" s="68"/>
      <c r="BJ372" s="68"/>
      <c r="BK372" s="68"/>
      <c r="BL372" s="68"/>
      <c r="BM372" s="68"/>
      <c r="BN372" s="68"/>
      <c r="BO372" s="68"/>
      <c r="BP372" s="68"/>
      <c r="BQ372" s="68"/>
      <c r="BR372" s="68"/>
      <c r="BS372" s="68"/>
      <c r="BT372" s="68"/>
      <c r="BU372" s="68"/>
      <c r="BV372" s="68"/>
      <c r="BW372" s="68"/>
      <c r="BX372" s="68"/>
      <c r="BY372" s="68"/>
      <c r="BZ372" s="68"/>
      <c r="CA372" s="68"/>
      <c r="CB372" s="68"/>
      <c r="CC372" s="68"/>
      <c r="CD372" s="68"/>
      <c r="CE372" s="68"/>
      <c r="CF372" s="68"/>
      <c r="CG372" s="68"/>
      <c r="CH372" s="68"/>
      <c r="CI372" s="68"/>
      <c r="CJ372" s="68"/>
      <c r="CK372" s="68"/>
      <c r="CL372" s="68"/>
      <c r="CM372" s="68"/>
      <c r="CN372" s="68"/>
      <c r="CO372" s="68"/>
      <c r="CP372" s="68"/>
      <c r="CQ372" s="68"/>
      <c r="CR372" s="68"/>
      <c r="CS372" s="68"/>
      <c r="CT372" s="68"/>
      <c r="CU372" s="68"/>
      <c r="CV372" s="68"/>
      <c r="CW372" s="68"/>
      <c r="CX372" s="68"/>
      <c r="CY372" s="68"/>
      <c r="CZ372" s="68"/>
      <c r="DA372" s="68"/>
      <c r="DB372" s="68"/>
      <c r="DC372" s="68"/>
      <c r="DD372" s="68"/>
      <c r="DE372" s="68"/>
      <c r="DF372" s="68"/>
      <c r="DG372" s="68"/>
      <c r="DH372" s="68"/>
      <c r="DI372" s="68"/>
      <c r="DJ372" s="68"/>
      <c r="DK372" s="68"/>
      <c r="DL372" s="68"/>
      <c r="DM372" s="68"/>
      <c r="DN372" s="68"/>
      <c r="DO372" s="68"/>
      <c r="DP372" s="68"/>
      <c r="DQ372" s="68"/>
      <c r="DR372" s="68"/>
      <c r="DS372" s="68"/>
      <c r="DT372" s="68"/>
      <c r="DU372" s="68"/>
      <c r="DV372" s="68"/>
      <c r="DW372" s="68"/>
      <c r="DX372" s="68"/>
      <c r="DY372" s="68"/>
      <c r="DZ372" s="68"/>
      <c r="EA372" s="68"/>
      <c r="EB372" s="68"/>
      <c r="EC372" s="68"/>
      <c r="ED372" s="68"/>
      <c r="EE372" s="68"/>
      <c r="EF372" s="68"/>
      <c r="EG372" s="68"/>
      <c r="EH372" s="68"/>
      <c r="EI372" s="68"/>
      <c r="EJ372" s="68"/>
      <c r="EK372" s="68"/>
      <c r="EL372" s="68"/>
      <c r="EM372" s="68"/>
      <c r="EN372" s="68"/>
      <c r="EO372" s="68"/>
      <c r="EP372" s="68"/>
      <c r="EQ372" s="68"/>
      <c r="ER372" s="68"/>
      <c r="ES372" s="68"/>
      <c r="ET372" s="68"/>
      <c r="EU372" s="68"/>
      <c r="EV372" s="68"/>
      <c r="EW372" s="68"/>
      <c r="EX372" s="68"/>
      <c r="EY372" s="68"/>
      <c r="EZ372" s="68"/>
      <c r="FA372" s="68"/>
      <c r="FB372" s="68"/>
      <c r="FC372" s="68"/>
      <c r="FD372" s="68"/>
      <c r="FE372" s="68"/>
      <c r="FF372" s="68"/>
      <c r="FG372" s="68"/>
      <c r="FH372" s="68"/>
      <c r="FI372" s="68"/>
      <c r="FJ372" s="68"/>
      <c r="FK372" s="68"/>
      <c r="FL372" s="68"/>
      <c r="FM372" s="68"/>
      <c r="FN372" s="68"/>
      <c r="FO372" s="68"/>
      <c r="FP372" s="68"/>
      <c r="FQ372" s="68"/>
      <c r="FR372" s="68"/>
      <c r="FS372" s="68"/>
      <c r="FT372" s="68"/>
      <c r="FU372" s="68"/>
      <c r="FV372" s="68"/>
      <c r="FW372" s="68"/>
      <c r="FX372" s="68"/>
      <c r="FY372" s="68"/>
      <c r="FZ372" s="68"/>
      <c r="GA372" s="68"/>
      <c r="GB372" s="68"/>
      <c r="GC372" s="68"/>
      <c r="GD372" s="68"/>
      <c r="GE372" s="68"/>
      <c r="GF372" s="68"/>
      <c r="GG372" s="68"/>
      <c r="GH372" s="68"/>
      <c r="GI372" s="68"/>
      <c r="GJ372" s="68"/>
      <c r="GK372" s="68"/>
      <c r="GL372" s="68"/>
      <c r="GM372" s="68"/>
      <c r="GN372" s="68"/>
      <c r="GO372" s="68"/>
      <c r="GP372" s="68"/>
      <c r="GQ372" s="68"/>
      <c r="GR372" s="68"/>
      <c r="GS372" s="68"/>
      <c r="GT372" s="68"/>
      <c r="GU372" s="68"/>
      <c r="GV372" s="68"/>
      <c r="GW372" s="68"/>
      <c r="GX372" s="68"/>
      <c r="GY372" s="68"/>
      <c r="GZ372" s="68"/>
      <c r="HA372" s="68"/>
      <c r="HB372" s="68"/>
      <c r="HC372" s="68"/>
      <c r="HD372" s="68"/>
      <c r="HE372" s="68"/>
      <c r="HF372" s="68"/>
      <c r="HG372" s="68"/>
      <c r="HH372" s="68"/>
      <c r="HI372" s="68"/>
      <c r="HJ372" s="68"/>
      <c r="HK372" s="68"/>
      <c r="HL372" s="68"/>
      <c r="HM372" s="68"/>
      <c r="HN372" s="68"/>
      <c r="HO372" s="68"/>
      <c r="HP372" s="68"/>
      <c r="HQ372" s="68"/>
      <c r="HR372" s="68"/>
      <c r="HS372" s="68"/>
      <c r="HT372" s="68"/>
      <c r="HU372" s="68"/>
      <c r="HV372" s="68"/>
      <c r="HW372" s="68"/>
      <c r="HX372" s="68"/>
      <c r="HY372" s="68"/>
      <c r="HZ372" s="68"/>
      <c r="IA372" s="68"/>
      <c r="IB372" s="68"/>
      <c r="IC372" s="68"/>
      <c r="ID372" s="68"/>
      <c r="IE372" s="68"/>
      <c r="IF372" s="68"/>
      <c r="IG372" s="68"/>
      <c r="IH372" s="68"/>
      <c r="II372" s="68"/>
      <c r="IJ372" s="68"/>
      <c r="IK372" s="68"/>
      <c r="IL372" s="68"/>
      <c r="IM372" s="68"/>
      <c r="IN372" s="68"/>
      <c r="IO372" s="68"/>
      <c r="IP372" s="68"/>
      <c r="IQ372" s="68"/>
      <c r="IR372" s="68"/>
    </row>
    <row r="373" spans="1:252">
      <c r="A373" s="90">
        <v>363</v>
      </c>
      <c r="B373" s="91" t="str">
        <f>'[4]ИТОГ!'!$AP370</f>
        <v>Богоза Константин</v>
      </c>
      <c r="C373" s="91">
        <f>'[4]ИТОГ!'!$AQ370</f>
        <v>2004</v>
      </c>
      <c r="D373" s="91" t="str">
        <f>'[4]ИТОГ!'!$AT370</f>
        <v>б/р</v>
      </c>
      <c r="E373" s="91" t="str">
        <f>'[4]ИТОГ!'!$AU370</f>
        <v>м</v>
      </c>
      <c r="F373" s="189">
        <f>'[4]ИТОГ!'!$AX370</f>
        <v>0</v>
      </c>
      <c r="G373" s="91" t="s">
        <v>255</v>
      </c>
      <c r="H373" s="94" t="s">
        <v>28</v>
      </c>
      <c r="I373" s="91" t="str">
        <f>'[4]ИТОГ!'!$AY370</f>
        <v>ОК!</v>
      </c>
      <c r="J373" s="95"/>
      <c r="K373" s="104"/>
      <c r="L373" s="97"/>
      <c r="M373" s="105"/>
      <c r="N373" s="104"/>
      <c r="O373" s="97"/>
      <c r="P373" s="97"/>
      <c r="Q373" s="97"/>
      <c r="R373" s="104" t="s">
        <v>256</v>
      </c>
      <c r="S373" s="104"/>
      <c r="T373" s="106"/>
      <c r="U373" s="99"/>
      <c r="V373" s="104"/>
      <c r="W373" s="100"/>
      <c r="X373" s="100"/>
      <c r="Y373" s="100"/>
      <c r="Z373" s="100"/>
      <c r="AA373" s="100"/>
      <c r="AB373" s="100"/>
      <c r="AC373" s="100"/>
      <c r="AD373" s="100"/>
      <c r="AE373" s="100"/>
      <c r="AF373" s="100"/>
      <c r="AG373" s="94"/>
      <c r="AH373" s="101"/>
      <c r="AI373" s="102"/>
      <c r="AJ373" s="103" t="s">
        <v>748</v>
      </c>
      <c r="AK373" s="68"/>
    </row>
    <row r="374" spans="1:252">
      <c r="A374" s="90">
        <v>364</v>
      </c>
      <c r="B374" s="91" t="str">
        <f>'[4]ИТОГ!'!$AP371</f>
        <v>Богомолова Виктория</v>
      </c>
      <c r="C374" s="91">
        <f>'[4]ИТОГ!'!$AQ371</f>
        <v>2006</v>
      </c>
      <c r="D374" s="91">
        <f>'[4]ИТОГ!'!$AT371</f>
        <v>3</v>
      </c>
      <c r="E374" s="91" t="str">
        <f>'[4]ИТОГ!'!$AU371</f>
        <v>ж</v>
      </c>
      <c r="F374" s="189">
        <f>'[4]ИТОГ!'!$AX371</f>
        <v>45375</v>
      </c>
      <c r="G374" s="91" t="s">
        <v>255</v>
      </c>
      <c r="H374" s="94" t="s">
        <v>28</v>
      </c>
      <c r="I374" s="91" t="str">
        <f>'[4]ИТОГ!'!$AY371</f>
        <v>ОК!</v>
      </c>
      <c r="J374" s="95" t="s">
        <v>292</v>
      </c>
      <c r="K374" s="104"/>
      <c r="L374" s="97"/>
      <c r="M374" s="105"/>
      <c r="N374" s="104"/>
      <c r="O374" s="97" t="s">
        <v>9</v>
      </c>
      <c r="P374" s="97"/>
      <c r="Q374" s="97"/>
      <c r="R374" s="104"/>
      <c r="S374" s="104"/>
      <c r="T374" s="106"/>
      <c r="U374" s="99"/>
      <c r="V374" s="104"/>
      <c r="W374" s="100"/>
      <c r="X374" s="100"/>
      <c r="Y374" s="100"/>
      <c r="Z374" s="100"/>
      <c r="AA374" s="100"/>
      <c r="AB374" s="100"/>
      <c r="AC374" s="100"/>
      <c r="AD374" s="100"/>
      <c r="AE374" s="100"/>
      <c r="AF374" s="100"/>
      <c r="AG374" s="117" t="s">
        <v>281</v>
      </c>
      <c r="AH374" s="101" t="s">
        <v>382</v>
      </c>
      <c r="AI374" s="118">
        <v>38183</v>
      </c>
      <c r="AJ374" s="103" t="s">
        <v>749</v>
      </c>
      <c r="AK374" s="68"/>
      <c r="AL374" s="68"/>
      <c r="AM374" s="68"/>
    </row>
    <row r="375" spans="1:252">
      <c r="A375" s="90">
        <v>365</v>
      </c>
      <c r="B375" s="91" t="str">
        <f>'[4]ИТОГ!'!$AP372</f>
        <v>Богунова Надежда</v>
      </c>
      <c r="C375" s="91">
        <f>'[4]ИТОГ!'!$AQ372</f>
        <v>2008</v>
      </c>
      <c r="D375" s="91" t="str">
        <f>'[4]ИТОГ!'!$AT372</f>
        <v>б/р</v>
      </c>
      <c r="E375" s="91" t="str">
        <f>'[4]ИТОГ!'!$AU372</f>
        <v>ж</v>
      </c>
      <c r="F375" s="189">
        <f>'[4]ИТОГ!'!$AX372</f>
        <v>43593</v>
      </c>
      <c r="G375" s="91" t="s">
        <v>255</v>
      </c>
      <c r="H375" s="94" t="s">
        <v>28</v>
      </c>
      <c r="I375" s="91" t="str">
        <f>'[4]ИТОГ!'!$AY372</f>
        <v>ОК!</v>
      </c>
      <c r="J375" s="95"/>
      <c r="K375" s="113"/>
      <c r="L375" s="97" t="s">
        <v>256</v>
      </c>
      <c r="M375" s="114"/>
      <c r="N375" s="113"/>
      <c r="O375" s="97"/>
      <c r="P375" s="97"/>
      <c r="Q375" s="97"/>
      <c r="R375" s="113"/>
      <c r="S375" s="113"/>
      <c r="T375" s="113"/>
      <c r="U375" s="99"/>
      <c r="V375" s="115"/>
      <c r="W375" s="108" t="s">
        <v>256</v>
      </c>
      <c r="X375" s="100" t="s">
        <v>6</v>
      </c>
      <c r="Y375" s="100"/>
      <c r="Z375" s="100"/>
      <c r="AA375" s="100"/>
      <c r="AB375" s="100" t="s">
        <v>9</v>
      </c>
      <c r="AC375" s="100"/>
      <c r="AD375" s="100"/>
      <c r="AE375" s="100" t="s">
        <v>256</v>
      </c>
      <c r="AF375" s="100" t="s">
        <v>9</v>
      </c>
      <c r="AG375" s="94" t="s">
        <v>287</v>
      </c>
      <c r="AH375" s="101" t="s">
        <v>396</v>
      </c>
      <c r="AI375" s="102"/>
      <c r="AJ375" s="103" t="s">
        <v>750</v>
      </c>
      <c r="AK375" s="68"/>
      <c r="AL375" s="68"/>
      <c r="AM375" s="68"/>
      <c r="AN375" s="68"/>
      <c r="AO375" s="68"/>
      <c r="AP375" s="68"/>
      <c r="AQ375" s="68"/>
      <c r="AR375" s="68"/>
      <c r="AS375" s="68"/>
      <c r="AT375" s="68"/>
      <c r="AU375" s="68"/>
      <c r="AV375" s="68"/>
      <c r="AW375" s="68"/>
      <c r="AX375" s="68"/>
      <c r="AY375" s="68"/>
      <c r="AZ375" s="68"/>
      <c r="BA375" s="68"/>
      <c r="BB375" s="68"/>
      <c r="BC375" s="68"/>
      <c r="BD375" s="68"/>
      <c r="BE375" s="68"/>
      <c r="BF375" s="68"/>
      <c r="BG375" s="68"/>
      <c r="BH375" s="68"/>
      <c r="BI375" s="68"/>
      <c r="BJ375" s="68"/>
      <c r="BK375" s="68"/>
      <c r="BL375" s="68"/>
      <c r="BM375" s="68"/>
      <c r="BN375" s="68"/>
      <c r="BO375" s="68"/>
      <c r="BP375" s="68"/>
      <c r="BQ375" s="68"/>
      <c r="BR375" s="68"/>
      <c r="BS375" s="68"/>
      <c r="BT375" s="68"/>
      <c r="BU375" s="68"/>
      <c r="BV375" s="68"/>
      <c r="BW375" s="68"/>
      <c r="BX375" s="68"/>
      <c r="BY375" s="68"/>
      <c r="BZ375" s="68"/>
      <c r="CA375" s="68"/>
      <c r="CB375" s="68"/>
      <c r="CC375" s="68"/>
      <c r="CD375" s="68"/>
      <c r="CE375" s="68"/>
      <c r="CF375" s="68"/>
      <c r="CG375" s="68"/>
      <c r="CH375" s="68"/>
      <c r="CI375" s="68"/>
      <c r="CJ375" s="68"/>
      <c r="CK375" s="68"/>
      <c r="CL375" s="68"/>
      <c r="CM375" s="68"/>
      <c r="CN375" s="68"/>
      <c r="CO375" s="68"/>
      <c r="CP375" s="68"/>
      <c r="CQ375" s="68"/>
      <c r="CR375" s="68"/>
      <c r="CS375" s="68"/>
      <c r="CT375" s="68"/>
      <c r="CU375" s="68"/>
      <c r="CV375" s="68"/>
      <c r="CW375" s="68"/>
      <c r="CX375" s="68"/>
      <c r="CY375" s="68"/>
      <c r="CZ375" s="68"/>
      <c r="DA375" s="68"/>
      <c r="DB375" s="68"/>
      <c r="DC375" s="68"/>
      <c r="DD375" s="68"/>
      <c r="DE375" s="68"/>
      <c r="DF375" s="68"/>
      <c r="DG375" s="68"/>
      <c r="DH375" s="68"/>
      <c r="DI375" s="68"/>
      <c r="DJ375" s="68"/>
      <c r="DK375" s="68"/>
      <c r="DL375" s="68"/>
      <c r="DM375" s="68"/>
      <c r="DN375" s="68"/>
      <c r="DO375" s="68"/>
      <c r="DP375" s="68"/>
      <c r="DQ375" s="68"/>
      <c r="DR375" s="68"/>
      <c r="DS375" s="68"/>
      <c r="DT375" s="68"/>
      <c r="DU375" s="68"/>
      <c r="DV375" s="68"/>
      <c r="DW375" s="68"/>
      <c r="DX375" s="68"/>
      <c r="DY375" s="68"/>
      <c r="DZ375" s="68"/>
      <c r="EA375" s="68"/>
      <c r="EB375" s="68"/>
      <c r="EC375" s="68"/>
      <c r="ED375" s="68"/>
      <c r="EE375" s="68"/>
      <c r="EF375" s="68"/>
      <c r="EG375" s="68"/>
      <c r="EH375" s="68"/>
      <c r="EI375" s="68"/>
      <c r="EJ375" s="68"/>
      <c r="EK375" s="68"/>
      <c r="EL375" s="68"/>
      <c r="EM375" s="68"/>
      <c r="EN375" s="68"/>
      <c r="EO375" s="68"/>
      <c r="EP375" s="68"/>
      <c r="EQ375" s="68"/>
      <c r="ER375" s="68"/>
      <c r="ES375" s="68"/>
      <c r="ET375" s="68"/>
      <c r="EU375" s="68"/>
      <c r="EV375" s="68"/>
      <c r="EW375" s="68"/>
      <c r="EX375" s="68"/>
      <c r="EY375" s="68"/>
      <c r="EZ375" s="68"/>
      <c r="FA375" s="68"/>
      <c r="FB375" s="68"/>
      <c r="FC375" s="68"/>
      <c r="FD375" s="68"/>
      <c r="FE375" s="68"/>
      <c r="FF375" s="68"/>
      <c r="FG375" s="68"/>
      <c r="FH375" s="68"/>
      <c r="FI375" s="68"/>
      <c r="FJ375" s="68"/>
      <c r="FK375" s="68"/>
      <c r="FL375" s="68"/>
      <c r="FM375" s="68"/>
      <c r="FN375" s="68"/>
      <c r="FO375" s="68"/>
      <c r="FP375" s="68"/>
      <c r="FQ375" s="68"/>
      <c r="FR375" s="68"/>
      <c r="FS375" s="68"/>
      <c r="FT375" s="68"/>
      <c r="FU375" s="68"/>
      <c r="FV375" s="68"/>
      <c r="FW375" s="68"/>
      <c r="FX375" s="68"/>
      <c r="FY375" s="68"/>
      <c r="FZ375" s="68"/>
      <c r="GA375" s="68"/>
      <c r="GB375" s="68"/>
      <c r="GC375" s="68"/>
      <c r="GD375" s="68"/>
      <c r="GE375" s="68"/>
      <c r="GF375" s="68"/>
      <c r="GG375" s="68"/>
      <c r="GH375" s="68"/>
      <c r="GI375" s="68"/>
      <c r="GJ375" s="68"/>
      <c r="GK375" s="68"/>
      <c r="GL375" s="68"/>
      <c r="GM375" s="68"/>
      <c r="GN375" s="68"/>
      <c r="GO375" s="68"/>
      <c r="GP375" s="68"/>
      <c r="GQ375" s="68"/>
      <c r="GR375" s="68"/>
      <c r="GS375" s="68"/>
      <c r="GT375" s="68"/>
      <c r="GU375" s="68"/>
      <c r="GV375" s="68"/>
      <c r="GW375" s="68"/>
      <c r="GX375" s="68"/>
      <c r="GY375" s="68"/>
      <c r="GZ375" s="68"/>
      <c r="HA375" s="68"/>
      <c r="HB375" s="68"/>
      <c r="HC375" s="68"/>
      <c r="HD375" s="68"/>
      <c r="HE375" s="68"/>
      <c r="HF375" s="68"/>
      <c r="HG375" s="68"/>
      <c r="HH375" s="68"/>
      <c r="HI375" s="68"/>
      <c r="HJ375" s="68"/>
      <c r="HK375" s="68"/>
      <c r="HL375" s="68"/>
      <c r="HM375" s="68"/>
      <c r="HN375" s="68"/>
      <c r="HO375" s="68"/>
      <c r="HP375" s="68"/>
      <c r="HQ375" s="68"/>
      <c r="HR375" s="68"/>
      <c r="HS375" s="68"/>
      <c r="HT375" s="68"/>
      <c r="HU375" s="68"/>
      <c r="HV375" s="68"/>
      <c r="HW375" s="68"/>
      <c r="HX375" s="68"/>
      <c r="HY375" s="68"/>
      <c r="HZ375" s="68"/>
      <c r="IA375" s="68"/>
      <c r="IB375" s="68"/>
      <c r="IC375" s="68"/>
      <c r="ID375" s="68"/>
      <c r="IE375" s="68"/>
      <c r="IF375" s="68"/>
      <c r="IG375" s="68"/>
      <c r="IH375" s="68"/>
      <c r="II375" s="68"/>
      <c r="IJ375" s="68"/>
      <c r="IK375" s="68"/>
      <c r="IL375" s="68"/>
      <c r="IM375" s="68"/>
      <c r="IN375" s="68"/>
      <c r="IO375" s="68"/>
      <c r="IP375" s="68"/>
      <c r="IQ375" s="68"/>
      <c r="IR375" s="68"/>
    </row>
    <row r="376" spans="1:252">
      <c r="A376" s="90">
        <v>366</v>
      </c>
      <c r="B376" s="91" t="str">
        <f>'[4]ИТОГ!'!$AP373</f>
        <v>Бодин Егор</v>
      </c>
      <c r="C376" s="91">
        <f>'[4]ИТОГ!'!$AQ373</f>
        <v>2001</v>
      </c>
      <c r="D376" s="91" t="str">
        <f>'[4]ИТОГ!'!$AT373</f>
        <v>б/р</v>
      </c>
      <c r="E376" s="91" t="str">
        <f>'[4]ИТОГ!'!$AU373</f>
        <v>м</v>
      </c>
      <c r="F376" s="189">
        <f>'[4]ИТОГ!'!$AX373</f>
        <v>43559</v>
      </c>
      <c r="G376" s="91" t="s">
        <v>255</v>
      </c>
      <c r="H376" s="94" t="s">
        <v>28</v>
      </c>
      <c r="I376" s="91" t="str">
        <f>'[4]ИТОГ!'!$AY373</f>
        <v>ОК!</v>
      </c>
      <c r="J376" s="95"/>
      <c r="K376" s="106"/>
      <c r="L376" s="97"/>
      <c r="M376" s="105"/>
      <c r="N376" s="106"/>
      <c r="O376" s="97"/>
      <c r="P376" s="97"/>
      <c r="Q376" s="97"/>
      <c r="R376" s="104"/>
      <c r="S376" s="104"/>
      <c r="T376" s="106"/>
      <c r="U376" s="99"/>
      <c r="V376" s="104"/>
      <c r="W376" s="100"/>
      <c r="X376" s="100"/>
      <c r="Y376" s="100"/>
      <c r="Z376" s="100"/>
      <c r="AA376" s="100"/>
      <c r="AB376" s="100"/>
      <c r="AC376" s="100"/>
      <c r="AD376" s="100"/>
      <c r="AE376" s="100"/>
      <c r="AF376" s="100"/>
      <c r="AG376" s="94" t="s">
        <v>287</v>
      </c>
      <c r="AH376" s="101"/>
      <c r="AI376" s="102"/>
      <c r="AJ376" s="103" t="s">
        <v>751</v>
      </c>
      <c r="AK376" s="68"/>
      <c r="AN376" s="119"/>
      <c r="AO376" s="119"/>
      <c r="AP376" s="119"/>
      <c r="AQ376" s="119"/>
      <c r="AR376" s="119"/>
      <c r="AS376" s="119"/>
      <c r="AT376" s="119"/>
      <c r="AU376" s="119"/>
      <c r="AV376" s="119"/>
      <c r="AW376" s="119"/>
      <c r="AX376" s="119"/>
      <c r="AY376" s="119"/>
      <c r="AZ376" s="119"/>
      <c r="BA376" s="119"/>
      <c r="BB376" s="119"/>
      <c r="BC376" s="119"/>
      <c r="BD376" s="119"/>
      <c r="BE376" s="119"/>
      <c r="BF376" s="119"/>
      <c r="BG376" s="119"/>
      <c r="BH376" s="119"/>
      <c r="BI376" s="119"/>
      <c r="BJ376" s="119"/>
      <c r="BK376" s="119"/>
      <c r="BL376" s="119"/>
      <c r="BM376" s="119"/>
      <c r="BN376" s="119"/>
      <c r="BO376" s="119"/>
      <c r="BP376" s="119"/>
      <c r="BQ376" s="119"/>
      <c r="BR376" s="119"/>
      <c r="BS376" s="119"/>
      <c r="BT376" s="119"/>
      <c r="BU376" s="119"/>
      <c r="BV376" s="119"/>
      <c r="BW376" s="119"/>
      <c r="BX376" s="119"/>
      <c r="BY376" s="119"/>
      <c r="BZ376" s="119"/>
      <c r="CA376" s="119"/>
      <c r="CB376" s="119"/>
      <c r="CC376" s="119"/>
      <c r="CD376" s="119"/>
      <c r="CE376" s="119"/>
      <c r="CF376" s="119"/>
      <c r="CG376" s="119"/>
      <c r="CH376" s="119"/>
      <c r="CI376" s="119"/>
      <c r="CJ376" s="119"/>
      <c r="CK376" s="119"/>
      <c r="CL376" s="119"/>
      <c r="CM376" s="119"/>
      <c r="CN376" s="119"/>
      <c r="CO376" s="119"/>
      <c r="CP376" s="119"/>
      <c r="CQ376" s="119"/>
      <c r="CR376" s="119"/>
      <c r="CS376" s="119"/>
      <c r="CT376" s="119"/>
      <c r="CU376" s="119"/>
      <c r="CV376" s="119"/>
      <c r="CW376" s="119"/>
      <c r="CX376" s="119"/>
      <c r="CY376" s="119"/>
      <c r="CZ376" s="119"/>
      <c r="DA376" s="119"/>
      <c r="DB376" s="119"/>
      <c r="DC376" s="119"/>
      <c r="DD376" s="119"/>
      <c r="DE376" s="119"/>
      <c r="DF376" s="119"/>
      <c r="DG376" s="119"/>
      <c r="DH376" s="119"/>
      <c r="DI376" s="119"/>
      <c r="DJ376" s="119"/>
      <c r="DK376" s="119"/>
      <c r="DL376" s="119"/>
      <c r="DM376" s="119"/>
      <c r="DN376" s="119"/>
      <c r="DO376" s="119"/>
      <c r="DP376" s="119"/>
      <c r="DQ376" s="119"/>
      <c r="DR376" s="119"/>
      <c r="DS376" s="119"/>
      <c r="DT376" s="119"/>
      <c r="DU376" s="119"/>
      <c r="DV376" s="119"/>
      <c r="DW376" s="119"/>
      <c r="DX376" s="119"/>
      <c r="DY376" s="119"/>
      <c r="DZ376" s="119"/>
      <c r="EA376" s="119"/>
      <c r="EB376" s="119"/>
      <c r="EC376" s="119"/>
      <c r="ED376" s="119"/>
      <c r="EE376" s="119"/>
      <c r="EF376" s="119"/>
      <c r="EG376" s="119"/>
      <c r="EH376" s="119"/>
      <c r="EI376" s="119"/>
      <c r="EJ376" s="119"/>
      <c r="EK376" s="119"/>
      <c r="EL376" s="119"/>
      <c r="EM376" s="119"/>
      <c r="EN376" s="119"/>
      <c r="EO376" s="119"/>
      <c r="EP376" s="119"/>
      <c r="EQ376" s="119"/>
      <c r="ER376" s="119"/>
      <c r="ES376" s="119"/>
      <c r="ET376" s="119"/>
      <c r="EU376" s="119"/>
      <c r="EV376" s="119"/>
      <c r="EW376" s="119"/>
      <c r="EX376" s="119"/>
      <c r="EY376" s="119"/>
      <c r="EZ376" s="119"/>
      <c r="FA376" s="119"/>
      <c r="FB376" s="119"/>
      <c r="FC376" s="119"/>
      <c r="FD376" s="119"/>
      <c r="FE376" s="119"/>
      <c r="FF376" s="119"/>
      <c r="FG376" s="119"/>
      <c r="FH376" s="119"/>
      <c r="FI376" s="119"/>
      <c r="FJ376" s="119"/>
      <c r="FK376" s="119"/>
      <c r="FL376" s="119"/>
      <c r="FM376" s="119"/>
      <c r="FN376" s="119"/>
      <c r="FO376" s="119"/>
      <c r="FP376" s="119"/>
      <c r="FQ376" s="119"/>
      <c r="FR376" s="119"/>
      <c r="FS376" s="119"/>
      <c r="FT376" s="119"/>
      <c r="FU376" s="119"/>
      <c r="FV376" s="119"/>
      <c r="FW376" s="119"/>
      <c r="FX376" s="119"/>
      <c r="FY376" s="119"/>
      <c r="FZ376" s="119"/>
      <c r="GA376" s="119"/>
      <c r="GB376" s="119"/>
      <c r="GC376" s="119"/>
      <c r="GD376" s="119"/>
      <c r="GE376" s="119"/>
      <c r="GF376" s="119"/>
      <c r="GG376" s="119"/>
      <c r="GH376" s="119"/>
      <c r="GI376" s="119"/>
      <c r="GJ376" s="119"/>
      <c r="GK376" s="119"/>
      <c r="GL376" s="119"/>
      <c r="GM376" s="119"/>
      <c r="GN376" s="119"/>
      <c r="GO376" s="119"/>
      <c r="GP376" s="119"/>
      <c r="GQ376" s="119"/>
      <c r="GR376" s="119"/>
      <c r="GS376" s="119"/>
      <c r="GT376" s="119"/>
      <c r="GU376" s="119"/>
      <c r="GV376" s="119"/>
      <c r="GW376" s="119"/>
      <c r="GX376" s="119"/>
      <c r="GY376" s="119"/>
      <c r="GZ376" s="119"/>
      <c r="HA376" s="119"/>
      <c r="HB376" s="119"/>
      <c r="HC376" s="119"/>
      <c r="HD376" s="119"/>
      <c r="HE376" s="119"/>
      <c r="HF376" s="119"/>
      <c r="HG376" s="119"/>
      <c r="HH376" s="119"/>
      <c r="HI376" s="119"/>
      <c r="HJ376" s="119"/>
      <c r="HK376" s="119"/>
      <c r="HL376" s="119"/>
      <c r="HM376" s="119"/>
      <c r="HN376" s="119"/>
      <c r="HO376" s="119"/>
      <c r="HP376" s="119"/>
      <c r="HQ376" s="119"/>
      <c r="HR376" s="119"/>
      <c r="HS376" s="119"/>
      <c r="HT376" s="119"/>
      <c r="HU376" s="119"/>
      <c r="HV376" s="119"/>
      <c r="HW376" s="119"/>
      <c r="HX376" s="119"/>
      <c r="HY376" s="119"/>
      <c r="HZ376" s="119"/>
      <c r="IA376" s="119"/>
      <c r="IB376" s="119"/>
      <c r="IC376" s="119"/>
      <c r="ID376" s="119"/>
      <c r="IE376" s="119"/>
      <c r="IF376" s="119"/>
      <c r="IG376" s="119"/>
      <c r="IH376" s="119"/>
      <c r="II376" s="119"/>
      <c r="IJ376" s="119"/>
      <c r="IK376" s="119"/>
      <c r="IL376" s="119"/>
      <c r="IM376" s="119"/>
      <c r="IN376" s="119"/>
      <c r="IO376" s="119"/>
      <c r="IP376" s="119"/>
      <c r="IQ376" s="119"/>
      <c r="IR376" s="119"/>
    </row>
    <row r="377" spans="1:252">
      <c r="A377" s="90">
        <v>367</v>
      </c>
      <c r="B377" s="91" t="str">
        <f>'[4]ИТОГ!'!$AP374</f>
        <v>Бодрова Екатерина</v>
      </c>
      <c r="C377" s="91">
        <f>'[4]ИТОГ!'!$AQ374</f>
        <v>0</v>
      </c>
      <c r="D377" s="91" t="str">
        <f>'[4]ИТОГ!'!$AT374</f>
        <v>б/р</v>
      </c>
      <c r="E377" s="91" t="str">
        <f>'[4]ИТОГ!'!$AU374</f>
        <v>ж</v>
      </c>
      <c r="F377" s="189">
        <f>'[4]ИТОГ!'!$AX374</f>
        <v>42774</v>
      </c>
      <c r="G377" s="91" t="s">
        <v>255</v>
      </c>
      <c r="H377" s="94" t="s">
        <v>28</v>
      </c>
      <c r="I377" s="91" t="str">
        <f>'[4]ИТОГ!'!$AY374</f>
        <v>НАДО!!!</v>
      </c>
      <c r="J377" s="95"/>
      <c r="K377" s="107"/>
      <c r="L377" s="97"/>
      <c r="M377" s="105"/>
      <c r="N377" s="107"/>
      <c r="O377" s="97"/>
      <c r="P377" s="97" t="s">
        <v>15</v>
      </c>
      <c r="Q377" s="97" t="s">
        <v>15</v>
      </c>
      <c r="R377" s="104" t="s">
        <v>15</v>
      </c>
      <c r="S377" s="104"/>
      <c r="T377" s="106" t="s">
        <v>256</v>
      </c>
      <c r="U377" s="99"/>
      <c r="V377" s="104"/>
      <c r="W377" s="100" t="s">
        <v>15</v>
      </c>
      <c r="X377" s="100" t="s">
        <v>15</v>
      </c>
      <c r="Y377" s="100"/>
      <c r="Z377" s="100" t="s">
        <v>15</v>
      </c>
      <c r="AA377" s="100" t="s">
        <v>13</v>
      </c>
      <c r="AB377" s="100" t="s">
        <v>13</v>
      </c>
      <c r="AC377" s="100"/>
      <c r="AD377" s="100" t="s">
        <v>11</v>
      </c>
      <c r="AE377" s="100"/>
      <c r="AF377" s="100" t="s">
        <v>13</v>
      </c>
      <c r="AG377" s="94" t="s">
        <v>267</v>
      </c>
      <c r="AH377" s="101"/>
      <c r="AI377" s="102"/>
      <c r="AJ377" s="103" t="s">
        <v>752</v>
      </c>
      <c r="AK377" s="68"/>
      <c r="AL377" s="68"/>
      <c r="AM377" s="68"/>
      <c r="AN377" s="69"/>
      <c r="AO377" s="69"/>
      <c r="AP377" s="69"/>
      <c r="AQ377" s="69"/>
      <c r="AR377" s="69"/>
      <c r="AS377" s="69"/>
      <c r="AT377" s="69"/>
      <c r="AU377" s="69"/>
      <c r="AV377" s="69"/>
      <c r="AW377" s="69"/>
      <c r="AX377" s="69"/>
      <c r="AY377" s="69"/>
      <c r="AZ377" s="69"/>
      <c r="BA377" s="69"/>
      <c r="BB377" s="69"/>
      <c r="BC377" s="69"/>
      <c r="BD377" s="69"/>
      <c r="BE377" s="69"/>
      <c r="BF377" s="69"/>
      <c r="BG377" s="69"/>
      <c r="BH377" s="69"/>
      <c r="BI377" s="69"/>
      <c r="BJ377" s="69"/>
      <c r="BK377" s="69"/>
      <c r="BL377" s="69"/>
      <c r="BM377" s="69"/>
      <c r="BN377" s="69"/>
      <c r="BO377" s="69"/>
      <c r="BP377" s="69"/>
      <c r="BQ377" s="69"/>
      <c r="BR377" s="69"/>
      <c r="BS377" s="69"/>
      <c r="BT377" s="69"/>
      <c r="BU377" s="69"/>
      <c r="BV377" s="69"/>
      <c r="BW377" s="69"/>
      <c r="BX377" s="69"/>
      <c r="BY377" s="69"/>
      <c r="BZ377" s="69"/>
      <c r="CA377" s="69"/>
      <c r="CB377" s="69"/>
      <c r="CC377" s="69"/>
      <c r="CD377" s="69"/>
      <c r="CE377" s="69"/>
      <c r="CF377" s="69"/>
      <c r="CG377" s="69"/>
      <c r="CH377" s="69"/>
      <c r="CI377" s="69"/>
      <c r="CJ377" s="69"/>
      <c r="CK377" s="69"/>
      <c r="CL377" s="69"/>
      <c r="CM377" s="69"/>
      <c r="CN377" s="69"/>
      <c r="CO377" s="69"/>
      <c r="CP377" s="69"/>
      <c r="CQ377" s="69"/>
      <c r="CR377" s="69"/>
      <c r="CS377" s="69"/>
      <c r="CT377" s="69"/>
      <c r="CU377" s="69"/>
      <c r="CV377" s="69"/>
      <c r="CW377" s="69"/>
      <c r="CX377" s="69"/>
      <c r="CY377" s="69"/>
      <c r="CZ377" s="69"/>
      <c r="DA377" s="69"/>
      <c r="DB377" s="69"/>
      <c r="DC377" s="69"/>
      <c r="DD377" s="69"/>
      <c r="DE377" s="69"/>
      <c r="DF377" s="69"/>
      <c r="DG377" s="69"/>
      <c r="DH377" s="69"/>
      <c r="DI377" s="69"/>
      <c r="DJ377" s="69"/>
      <c r="DK377" s="69"/>
      <c r="DL377" s="69"/>
      <c r="DM377" s="69"/>
      <c r="DN377" s="69"/>
      <c r="DO377" s="69"/>
      <c r="DP377" s="69"/>
      <c r="DQ377" s="69"/>
      <c r="DR377" s="69"/>
      <c r="DS377" s="69"/>
      <c r="DT377" s="69"/>
      <c r="DU377" s="69"/>
      <c r="DV377" s="69"/>
      <c r="DW377" s="69"/>
      <c r="DX377" s="69"/>
      <c r="DY377" s="69"/>
      <c r="DZ377" s="69"/>
      <c r="EA377" s="69"/>
      <c r="EB377" s="69"/>
      <c r="EC377" s="69"/>
      <c r="ED377" s="69"/>
      <c r="EE377" s="69"/>
      <c r="EF377" s="69"/>
      <c r="EG377" s="69"/>
      <c r="EH377" s="69"/>
      <c r="EI377" s="69"/>
      <c r="EJ377" s="69"/>
      <c r="EK377" s="69"/>
      <c r="EL377" s="69"/>
      <c r="EM377" s="69"/>
      <c r="EN377" s="69"/>
      <c r="EO377" s="69"/>
      <c r="EP377" s="69"/>
      <c r="EQ377" s="69"/>
      <c r="ER377" s="69"/>
      <c r="ES377" s="69"/>
      <c r="ET377" s="69"/>
      <c r="EU377" s="69"/>
      <c r="EV377" s="69"/>
      <c r="EW377" s="69"/>
      <c r="EX377" s="69"/>
      <c r="EY377" s="69"/>
      <c r="EZ377" s="69"/>
      <c r="FA377" s="69"/>
      <c r="FB377" s="69"/>
      <c r="FC377" s="69"/>
      <c r="FD377" s="69"/>
      <c r="FE377" s="69"/>
      <c r="FF377" s="69"/>
      <c r="FG377" s="69"/>
      <c r="FH377" s="69"/>
      <c r="FI377" s="69"/>
      <c r="FJ377" s="69"/>
      <c r="FK377" s="69"/>
      <c r="FL377" s="69"/>
      <c r="FM377" s="69"/>
      <c r="FN377" s="69"/>
      <c r="FO377" s="69"/>
      <c r="FP377" s="69"/>
      <c r="FQ377" s="69"/>
      <c r="FR377" s="69"/>
      <c r="FS377" s="69"/>
      <c r="FT377" s="69"/>
      <c r="FU377" s="69"/>
      <c r="FV377" s="69"/>
      <c r="FW377" s="69"/>
      <c r="FX377" s="69"/>
      <c r="FY377" s="69"/>
      <c r="FZ377" s="69"/>
      <c r="GA377" s="69"/>
      <c r="GB377" s="69"/>
      <c r="GC377" s="69"/>
      <c r="GD377" s="69"/>
      <c r="GE377" s="69"/>
      <c r="GF377" s="69"/>
      <c r="GG377" s="69"/>
      <c r="GH377" s="69"/>
      <c r="GI377" s="69"/>
      <c r="GJ377" s="69"/>
      <c r="GK377" s="69"/>
      <c r="GL377" s="69"/>
      <c r="GM377" s="69"/>
      <c r="GN377" s="69"/>
      <c r="GO377" s="69"/>
      <c r="GP377" s="69"/>
      <c r="GQ377" s="69"/>
      <c r="GR377" s="69"/>
      <c r="GS377" s="69"/>
      <c r="GT377" s="69"/>
      <c r="GU377" s="69"/>
      <c r="GV377" s="69"/>
      <c r="GW377" s="69"/>
      <c r="GX377" s="69"/>
      <c r="GY377" s="69"/>
      <c r="GZ377" s="69"/>
      <c r="HA377" s="69"/>
      <c r="HB377" s="69"/>
      <c r="HC377" s="69"/>
      <c r="HD377" s="69"/>
      <c r="HE377" s="69"/>
      <c r="HF377" s="69"/>
      <c r="HG377" s="69"/>
      <c r="HH377" s="69"/>
      <c r="HI377" s="69"/>
      <c r="HJ377" s="69"/>
      <c r="HK377" s="69"/>
      <c r="HL377" s="69"/>
      <c r="HM377" s="69"/>
      <c r="HN377" s="69"/>
      <c r="HO377" s="69"/>
      <c r="HP377" s="69"/>
      <c r="HQ377" s="69"/>
      <c r="HR377" s="69"/>
      <c r="HS377" s="69"/>
      <c r="HT377" s="69"/>
      <c r="HU377" s="69"/>
      <c r="HV377" s="69"/>
      <c r="HW377" s="69"/>
      <c r="HX377" s="69"/>
      <c r="HY377" s="69"/>
      <c r="HZ377" s="69"/>
      <c r="IA377" s="69"/>
      <c r="IB377" s="69"/>
      <c r="IC377" s="69"/>
      <c r="ID377" s="69"/>
      <c r="IE377" s="69"/>
      <c r="IF377" s="69"/>
      <c r="IG377" s="69"/>
      <c r="IH377" s="69"/>
      <c r="II377" s="69"/>
      <c r="IJ377" s="69"/>
      <c r="IK377" s="69"/>
      <c r="IL377" s="69"/>
      <c r="IM377" s="69"/>
      <c r="IN377" s="69"/>
      <c r="IO377" s="69"/>
      <c r="IP377" s="69"/>
      <c r="IQ377" s="69"/>
      <c r="IR377" s="69"/>
    </row>
    <row r="378" spans="1:252">
      <c r="A378" s="90">
        <v>368</v>
      </c>
      <c r="B378" s="91" t="str">
        <f>'[4]ИТОГ!'!$AP375</f>
        <v>Бойко Ксения</v>
      </c>
      <c r="C378" s="91">
        <f>'[4]ИТОГ!'!$AQ375</f>
        <v>2000</v>
      </c>
      <c r="D378" s="91" t="str">
        <f>'[4]ИТОГ!'!$AT375</f>
        <v>б/р</v>
      </c>
      <c r="E378" s="91" t="str">
        <f>'[4]ИТОГ!'!$AU375</f>
        <v>ж</v>
      </c>
      <c r="F378" s="189">
        <f>'[4]ИТОГ!'!$AX375</f>
        <v>0</v>
      </c>
      <c r="G378" s="91" t="s">
        <v>255</v>
      </c>
      <c r="H378" s="94" t="s">
        <v>28</v>
      </c>
      <c r="I378" s="91" t="str">
        <f>'[4]ИТОГ!'!$AY375</f>
        <v>ОК!</v>
      </c>
      <c r="J378" s="95"/>
      <c r="K378" s="106"/>
      <c r="L378" s="97"/>
      <c r="M378" s="105"/>
      <c r="N378" s="106"/>
      <c r="O378" s="97"/>
      <c r="P378" s="97"/>
      <c r="Q378" s="97"/>
      <c r="R378" s="106"/>
      <c r="S378" s="106"/>
      <c r="T378" s="106"/>
      <c r="U378" s="99"/>
      <c r="V378" s="104"/>
      <c r="W378" s="108"/>
      <c r="X378" s="108"/>
      <c r="Y378" s="108"/>
      <c r="Z378" s="100"/>
      <c r="AA378" s="100"/>
      <c r="AB378" s="108" t="s">
        <v>256</v>
      </c>
      <c r="AC378" s="108"/>
      <c r="AD378" s="108"/>
      <c r="AE378" s="108"/>
      <c r="AF378" s="108" t="s">
        <v>256</v>
      </c>
      <c r="AG378" s="94" t="s">
        <v>321</v>
      </c>
      <c r="AH378" s="101" t="s">
        <v>261</v>
      </c>
      <c r="AI378" s="102"/>
      <c r="AJ378" s="103" t="s">
        <v>753</v>
      </c>
      <c r="AK378" s="68"/>
      <c r="AL378" s="119"/>
      <c r="AM378" s="119"/>
      <c r="AN378" s="69"/>
      <c r="AO378" s="69"/>
      <c r="AP378" s="69"/>
      <c r="AQ378" s="69"/>
      <c r="AR378" s="69"/>
      <c r="AS378" s="69"/>
      <c r="AT378" s="69"/>
      <c r="AU378" s="69"/>
      <c r="AV378" s="69"/>
      <c r="AW378" s="69"/>
      <c r="AX378" s="69"/>
      <c r="AY378" s="69"/>
      <c r="AZ378" s="69"/>
      <c r="BA378" s="69"/>
      <c r="BB378" s="69"/>
      <c r="BC378" s="69"/>
      <c r="BD378" s="69"/>
      <c r="BE378" s="69"/>
      <c r="BF378" s="69"/>
      <c r="BG378" s="69"/>
      <c r="BH378" s="69"/>
      <c r="BI378" s="69"/>
      <c r="BJ378" s="69"/>
      <c r="BK378" s="69"/>
      <c r="BL378" s="69"/>
      <c r="BM378" s="69"/>
      <c r="BN378" s="69"/>
      <c r="BO378" s="69"/>
      <c r="BP378" s="69"/>
      <c r="BQ378" s="69"/>
      <c r="BR378" s="69"/>
      <c r="BS378" s="69"/>
      <c r="BT378" s="69"/>
      <c r="BU378" s="69"/>
      <c r="BV378" s="69"/>
      <c r="BW378" s="69"/>
      <c r="BX378" s="69"/>
      <c r="BY378" s="69"/>
      <c r="BZ378" s="69"/>
      <c r="CA378" s="69"/>
      <c r="CB378" s="69"/>
      <c r="CC378" s="69"/>
      <c r="CD378" s="69"/>
      <c r="CE378" s="69"/>
      <c r="CF378" s="69"/>
      <c r="CG378" s="69"/>
      <c r="CH378" s="69"/>
      <c r="CI378" s="69"/>
      <c r="CJ378" s="69"/>
      <c r="CK378" s="69"/>
      <c r="CL378" s="69"/>
      <c r="CM378" s="69"/>
      <c r="CN378" s="69"/>
      <c r="CO378" s="69"/>
      <c r="CP378" s="69"/>
      <c r="CQ378" s="69"/>
      <c r="CR378" s="69"/>
      <c r="CS378" s="69"/>
      <c r="CT378" s="69"/>
      <c r="CU378" s="69"/>
      <c r="CV378" s="69"/>
      <c r="CW378" s="69"/>
      <c r="CX378" s="69"/>
      <c r="CY378" s="69"/>
      <c r="CZ378" s="69"/>
      <c r="DA378" s="69"/>
      <c r="DB378" s="69"/>
      <c r="DC378" s="69"/>
      <c r="DD378" s="69"/>
      <c r="DE378" s="69"/>
      <c r="DF378" s="69"/>
      <c r="DG378" s="69"/>
      <c r="DH378" s="69"/>
      <c r="DI378" s="69"/>
      <c r="DJ378" s="69"/>
      <c r="DK378" s="69"/>
      <c r="DL378" s="69"/>
      <c r="DM378" s="69"/>
      <c r="DN378" s="69"/>
      <c r="DO378" s="69"/>
      <c r="DP378" s="69"/>
      <c r="DQ378" s="69"/>
      <c r="DR378" s="69"/>
      <c r="DS378" s="69"/>
      <c r="DT378" s="69"/>
      <c r="DU378" s="69"/>
      <c r="DV378" s="69"/>
      <c r="DW378" s="69"/>
      <c r="DX378" s="69"/>
      <c r="DY378" s="69"/>
      <c r="DZ378" s="69"/>
      <c r="EA378" s="69"/>
      <c r="EB378" s="69"/>
      <c r="EC378" s="69"/>
      <c r="ED378" s="69"/>
      <c r="EE378" s="69"/>
      <c r="EF378" s="69"/>
      <c r="EG378" s="69"/>
      <c r="EH378" s="69"/>
      <c r="EI378" s="69"/>
      <c r="EJ378" s="69"/>
      <c r="EK378" s="69"/>
      <c r="EL378" s="69"/>
      <c r="EM378" s="69"/>
      <c r="EN378" s="69"/>
      <c r="EO378" s="69"/>
      <c r="EP378" s="69"/>
      <c r="EQ378" s="69"/>
      <c r="ER378" s="69"/>
      <c r="ES378" s="69"/>
      <c r="ET378" s="69"/>
      <c r="EU378" s="69"/>
      <c r="EV378" s="69"/>
      <c r="EW378" s="69"/>
      <c r="EX378" s="69"/>
      <c r="EY378" s="69"/>
      <c r="EZ378" s="69"/>
      <c r="FA378" s="69"/>
      <c r="FB378" s="69"/>
      <c r="FC378" s="69"/>
      <c r="FD378" s="69"/>
      <c r="FE378" s="69"/>
      <c r="FF378" s="69"/>
      <c r="FG378" s="69"/>
      <c r="FH378" s="69"/>
      <c r="FI378" s="69"/>
      <c r="FJ378" s="69"/>
      <c r="FK378" s="69"/>
      <c r="FL378" s="69"/>
      <c r="FM378" s="69"/>
      <c r="FN378" s="69"/>
      <c r="FO378" s="69"/>
      <c r="FP378" s="69"/>
      <c r="FQ378" s="69"/>
      <c r="FR378" s="69"/>
      <c r="FS378" s="69"/>
      <c r="FT378" s="69"/>
      <c r="FU378" s="69"/>
      <c r="FV378" s="69"/>
      <c r="FW378" s="69"/>
      <c r="FX378" s="69"/>
      <c r="FY378" s="69"/>
      <c r="FZ378" s="69"/>
      <c r="GA378" s="69"/>
      <c r="GB378" s="69"/>
      <c r="GC378" s="69"/>
      <c r="GD378" s="69"/>
      <c r="GE378" s="69"/>
      <c r="GF378" s="69"/>
      <c r="GG378" s="69"/>
      <c r="GH378" s="69"/>
      <c r="GI378" s="69"/>
      <c r="GJ378" s="69"/>
      <c r="GK378" s="69"/>
      <c r="GL378" s="69"/>
      <c r="GM378" s="69"/>
      <c r="GN378" s="69"/>
      <c r="GO378" s="69"/>
      <c r="GP378" s="69"/>
      <c r="GQ378" s="69"/>
      <c r="GR378" s="69"/>
      <c r="GS378" s="69"/>
      <c r="GT378" s="69"/>
      <c r="GU378" s="69"/>
      <c r="GV378" s="69"/>
      <c r="GW378" s="69"/>
      <c r="GX378" s="69"/>
      <c r="GY378" s="69"/>
      <c r="GZ378" s="69"/>
      <c r="HA378" s="69"/>
      <c r="HB378" s="69"/>
      <c r="HC378" s="69"/>
      <c r="HD378" s="69"/>
      <c r="HE378" s="69"/>
      <c r="HF378" s="69"/>
      <c r="HG378" s="69"/>
      <c r="HH378" s="69"/>
      <c r="HI378" s="69"/>
      <c r="HJ378" s="69"/>
      <c r="HK378" s="69"/>
      <c r="HL378" s="69"/>
      <c r="HM378" s="69"/>
      <c r="HN378" s="69"/>
      <c r="HO378" s="69"/>
      <c r="HP378" s="69"/>
      <c r="HQ378" s="69"/>
      <c r="HR378" s="69"/>
      <c r="HS378" s="69"/>
      <c r="HT378" s="69"/>
      <c r="HU378" s="69"/>
      <c r="HV378" s="69"/>
      <c r="HW378" s="69"/>
      <c r="HX378" s="69"/>
      <c r="HY378" s="69"/>
      <c r="HZ378" s="69"/>
      <c r="IA378" s="69"/>
      <c r="IB378" s="69"/>
      <c r="IC378" s="69"/>
      <c r="ID378" s="69"/>
      <c r="IE378" s="69"/>
      <c r="IF378" s="69"/>
      <c r="IG378" s="69"/>
      <c r="IH378" s="69"/>
      <c r="II378" s="69"/>
      <c r="IJ378" s="69"/>
      <c r="IK378" s="69"/>
      <c r="IL378" s="69"/>
      <c r="IM378" s="69"/>
      <c r="IN378" s="69"/>
      <c r="IO378" s="69"/>
      <c r="IP378" s="69"/>
      <c r="IQ378" s="69"/>
      <c r="IR378" s="69"/>
    </row>
    <row r="379" spans="1:252">
      <c r="A379" s="90">
        <v>369</v>
      </c>
      <c r="B379" s="91" t="str">
        <f>'[4]ИТОГ!'!$AP376</f>
        <v>Боймук Анна</v>
      </c>
      <c r="C379" s="91">
        <f>'[4]ИТОГ!'!$AQ376</f>
        <v>2011</v>
      </c>
      <c r="D379" s="91" t="str">
        <f>'[4]ИТОГ!'!$AT376</f>
        <v>1ю</v>
      </c>
      <c r="E379" s="91" t="str">
        <f>'[4]ИТОГ!'!$AU376</f>
        <v>ж</v>
      </c>
      <c r="F379" s="189">
        <f>'[4]ИТОГ!'!$AX376</f>
        <v>45799</v>
      </c>
      <c r="G379" s="91" t="s">
        <v>255</v>
      </c>
      <c r="H379" s="94" t="s">
        <v>28</v>
      </c>
      <c r="I379" s="91" t="str">
        <f>'[4]ИТОГ!'!$AY376</f>
        <v>ОК!</v>
      </c>
      <c r="J379" s="95"/>
      <c r="K379" s="106"/>
      <c r="L379" s="97"/>
      <c r="M379" s="105"/>
      <c r="N379" s="106"/>
      <c r="O379" s="97"/>
      <c r="P379" s="97"/>
      <c r="Q379" s="97"/>
      <c r="R379" s="104"/>
      <c r="S379" s="104"/>
      <c r="T379" s="106"/>
      <c r="U379" s="99"/>
      <c r="V379" s="104"/>
      <c r="W379" s="108"/>
      <c r="X379" s="108"/>
      <c r="Y379" s="108"/>
      <c r="Z379" s="100"/>
      <c r="AA379" s="100"/>
      <c r="AB379" s="108"/>
      <c r="AC379" s="108"/>
      <c r="AD379" s="108" t="s">
        <v>256</v>
      </c>
      <c r="AE379" s="108"/>
      <c r="AF379" s="108"/>
      <c r="AG379" s="94"/>
      <c r="AH379" s="101"/>
      <c r="AI379" s="102"/>
      <c r="AJ379" s="103" t="s">
        <v>754</v>
      </c>
      <c r="AK379" s="68"/>
      <c r="AL379" s="119"/>
      <c r="AM379" s="119"/>
      <c r="AN379" s="69"/>
      <c r="AO379" s="69"/>
      <c r="AP379" s="69"/>
      <c r="AQ379" s="69"/>
      <c r="AR379" s="69"/>
      <c r="AS379" s="69"/>
      <c r="AT379" s="69"/>
      <c r="AU379" s="69"/>
      <c r="AV379" s="69"/>
      <c r="AW379" s="69"/>
      <c r="AX379" s="69"/>
      <c r="AY379" s="69"/>
      <c r="AZ379" s="69"/>
      <c r="BA379" s="69"/>
      <c r="BB379" s="69"/>
      <c r="BC379" s="69"/>
      <c r="BD379" s="69"/>
      <c r="BE379" s="69"/>
      <c r="BF379" s="69"/>
      <c r="BG379" s="69"/>
      <c r="BH379" s="69"/>
      <c r="BI379" s="69"/>
      <c r="BJ379" s="69"/>
      <c r="BK379" s="69"/>
      <c r="BL379" s="69"/>
      <c r="BM379" s="69"/>
      <c r="BN379" s="69"/>
      <c r="BO379" s="69"/>
      <c r="BP379" s="69"/>
      <c r="BQ379" s="69"/>
      <c r="BR379" s="69"/>
      <c r="BS379" s="69"/>
      <c r="BT379" s="69"/>
      <c r="BU379" s="69"/>
      <c r="BV379" s="69"/>
      <c r="BW379" s="69"/>
      <c r="BX379" s="69"/>
      <c r="BY379" s="69"/>
      <c r="BZ379" s="69"/>
      <c r="CA379" s="69"/>
      <c r="CB379" s="69"/>
      <c r="CC379" s="69"/>
      <c r="CD379" s="69"/>
      <c r="CE379" s="69"/>
      <c r="CF379" s="69"/>
      <c r="CG379" s="69"/>
      <c r="CH379" s="69"/>
      <c r="CI379" s="69"/>
      <c r="CJ379" s="69"/>
      <c r="CK379" s="69"/>
      <c r="CL379" s="69"/>
      <c r="CM379" s="69"/>
      <c r="CN379" s="69"/>
      <c r="CO379" s="69"/>
      <c r="CP379" s="69"/>
      <c r="CQ379" s="69"/>
      <c r="CR379" s="69"/>
      <c r="CS379" s="69"/>
      <c r="CT379" s="69"/>
      <c r="CU379" s="69"/>
      <c r="CV379" s="69"/>
      <c r="CW379" s="69"/>
      <c r="CX379" s="69"/>
      <c r="CY379" s="69"/>
      <c r="CZ379" s="69"/>
      <c r="DA379" s="69"/>
      <c r="DB379" s="69"/>
      <c r="DC379" s="69"/>
      <c r="DD379" s="69"/>
      <c r="DE379" s="69"/>
      <c r="DF379" s="69"/>
      <c r="DG379" s="69"/>
      <c r="DH379" s="69"/>
      <c r="DI379" s="69"/>
      <c r="DJ379" s="69"/>
      <c r="DK379" s="69"/>
      <c r="DL379" s="69"/>
      <c r="DM379" s="69"/>
      <c r="DN379" s="69"/>
      <c r="DO379" s="69"/>
      <c r="DP379" s="69"/>
      <c r="DQ379" s="69"/>
      <c r="DR379" s="69"/>
      <c r="DS379" s="69"/>
      <c r="DT379" s="69"/>
      <c r="DU379" s="69"/>
      <c r="DV379" s="69"/>
      <c r="DW379" s="69"/>
      <c r="DX379" s="69"/>
      <c r="DY379" s="69"/>
      <c r="DZ379" s="69"/>
      <c r="EA379" s="69"/>
      <c r="EB379" s="69"/>
      <c r="EC379" s="69"/>
      <c r="ED379" s="69"/>
      <c r="EE379" s="69"/>
      <c r="EF379" s="69"/>
      <c r="EG379" s="69"/>
      <c r="EH379" s="69"/>
      <c r="EI379" s="69"/>
      <c r="EJ379" s="69"/>
      <c r="EK379" s="69"/>
      <c r="EL379" s="69"/>
      <c r="EM379" s="69"/>
      <c r="EN379" s="69"/>
      <c r="EO379" s="69"/>
      <c r="EP379" s="69"/>
      <c r="EQ379" s="69"/>
      <c r="ER379" s="69"/>
      <c r="ES379" s="69"/>
      <c r="ET379" s="69"/>
      <c r="EU379" s="69"/>
      <c r="EV379" s="69"/>
      <c r="EW379" s="69"/>
      <c r="EX379" s="69"/>
      <c r="EY379" s="69"/>
      <c r="EZ379" s="69"/>
      <c r="FA379" s="69"/>
      <c r="FB379" s="69"/>
      <c r="FC379" s="69"/>
      <c r="FD379" s="69"/>
      <c r="FE379" s="69"/>
      <c r="FF379" s="69"/>
      <c r="FG379" s="69"/>
      <c r="FH379" s="69"/>
      <c r="FI379" s="69"/>
      <c r="FJ379" s="69"/>
      <c r="FK379" s="69"/>
      <c r="FL379" s="69"/>
      <c r="FM379" s="69"/>
      <c r="FN379" s="69"/>
      <c r="FO379" s="69"/>
      <c r="FP379" s="69"/>
      <c r="FQ379" s="69"/>
      <c r="FR379" s="69"/>
      <c r="FS379" s="69"/>
      <c r="FT379" s="69"/>
      <c r="FU379" s="69"/>
      <c r="FV379" s="69"/>
      <c r="FW379" s="69"/>
      <c r="FX379" s="69"/>
      <c r="FY379" s="69"/>
      <c r="FZ379" s="69"/>
      <c r="GA379" s="69"/>
      <c r="GB379" s="69"/>
      <c r="GC379" s="69"/>
      <c r="GD379" s="69"/>
      <c r="GE379" s="69"/>
      <c r="GF379" s="69"/>
      <c r="GG379" s="69"/>
      <c r="GH379" s="69"/>
      <c r="GI379" s="69"/>
      <c r="GJ379" s="69"/>
      <c r="GK379" s="69"/>
      <c r="GL379" s="69"/>
      <c r="GM379" s="69"/>
      <c r="GN379" s="69"/>
      <c r="GO379" s="69"/>
      <c r="GP379" s="69"/>
      <c r="GQ379" s="69"/>
      <c r="GR379" s="69"/>
      <c r="GS379" s="69"/>
      <c r="GT379" s="69"/>
      <c r="GU379" s="69"/>
      <c r="GV379" s="69"/>
      <c r="GW379" s="69"/>
      <c r="GX379" s="69"/>
      <c r="GY379" s="69"/>
      <c r="GZ379" s="69"/>
      <c r="HA379" s="69"/>
      <c r="HB379" s="69"/>
      <c r="HC379" s="69"/>
      <c r="HD379" s="69"/>
      <c r="HE379" s="69"/>
      <c r="HF379" s="69"/>
      <c r="HG379" s="69"/>
      <c r="HH379" s="69"/>
      <c r="HI379" s="69"/>
      <c r="HJ379" s="69"/>
      <c r="HK379" s="69"/>
      <c r="HL379" s="69"/>
      <c r="HM379" s="69"/>
      <c r="HN379" s="69"/>
      <c r="HO379" s="69"/>
      <c r="HP379" s="69"/>
      <c r="HQ379" s="69"/>
      <c r="HR379" s="69"/>
      <c r="HS379" s="69"/>
      <c r="HT379" s="69"/>
      <c r="HU379" s="69"/>
      <c r="HV379" s="69"/>
      <c r="HW379" s="69"/>
      <c r="HX379" s="69"/>
      <c r="HY379" s="69"/>
      <c r="HZ379" s="69"/>
      <c r="IA379" s="69"/>
      <c r="IB379" s="69"/>
      <c r="IC379" s="69"/>
      <c r="ID379" s="69"/>
      <c r="IE379" s="69"/>
      <c r="IF379" s="69"/>
      <c r="IG379" s="69"/>
      <c r="IH379" s="69"/>
      <c r="II379" s="69"/>
      <c r="IJ379" s="69"/>
      <c r="IK379" s="69"/>
      <c r="IL379" s="69"/>
      <c r="IM379" s="69"/>
      <c r="IN379" s="69"/>
      <c r="IO379" s="69"/>
      <c r="IP379" s="69"/>
      <c r="IQ379" s="69"/>
      <c r="IR379" s="69"/>
    </row>
    <row r="380" spans="1:252">
      <c r="A380" s="90">
        <v>370</v>
      </c>
      <c r="B380" s="91" t="str">
        <f>'[4]ИТОГ!'!$AP377</f>
        <v>Бойцова Анна</v>
      </c>
      <c r="C380" s="91">
        <f>'[4]ИТОГ!'!$AQ377</f>
        <v>0</v>
      </c>
      <c r="D380" s="91" t="str">
        <f>'[4]ИТОГ!'!$AT377</f>
        <v>1ю</v>
      </c>
      <c r="E380" s="91" t="str">
        <f>'[4]ИТОГ!'!$AU377</f>
        <v>ж</v>
      </c>
      <c r="F380" s="189">
        <f>'[4]ИТОГ!'!$AX377</f>
        <v>45756</v>
      </c>
      <c r="G380" s="91" t="s">
        <v>255</v>
      </c>
      <c r="H380" s="94" t="s">
        <v>28</v>
      </c>
      <c r="I380" s="91" t="str">
        <f>'[4]ИТОГ!'!$AY377</f>
        <v>НАДО!!!</v>
      </c>
      <c r="J380" s="95"/>
      <c r="K380" s="106"/>
      <c r="L380" s="97" t="s">
        <v>256</v>
      </c>
      <c r="M380" s="105" t="s">
        <v>9</v>
      </c>
      <c r="N380" s="108" t="s">
        <v>9</v>
      </c>
      <c r="O380" s="97"/>
      <c r="P380" s="97"/>
      <c r="Q380" s="97"/>
      <c r="R380" s="106"/>
      <c r="S380" s="106"/>
      <c r="T380" s="106"/>
      <c r="U380" s="99"/>
      <c r="V380" s="104"/>
      <c r="W380" s="108"/>
      <c r="X380" s="108"/>
      <c r="Y380" s="108"/>
      <c r="Z380" s="100" t="s">
        <v>256</v>
      </c>
      <c r="AA380" s="100"/>
      <c r="AB380" s="108"/>
      <c r="AC380" s="108"/>
      <c r="AD380" s="108"/>
      <c r="AE380" s="108"/>
      <c r="AF380" s="108"/>
      <c r="AG380" s="94" t="s">
        <v>497</v>
      </c>
      <c r="AH380" s="101" t="s">
        <v>577</v>
      </c>
      <c r="AI380" s="140"/>
      <c r="AJ380" s="103" t="s">
        <v>755</v>
      </c>
      <c r="AK380" s="68"/>
      <c r="AL380" s="69"/>
      <c r="AM380" s="69"/>
      <c r="AN380" s="68"/>
      <c r="AO380" s="68"/>
      <c r="AP380" s="68"/>
      <c r="AQ380" s="68"/>
      <c r="AR380" s="68"/>
      <c r="AS380" s="68"/>
      <c r="AT380" s="68"/>
      <c r="AU380" s="68"/>
      <c r="AV380" s="68"/>
      <c r="AW380" s="68"/>
      <c r="AX380" s="68"/>
      <c r="AY380" s="68"/>
      <c r="AZ380" s="68"/>
      <c r="BA380" s="68"/>
      <c r="BB380" s="68"/>
      <c r="BC380" s="68"/>
      <c r="BD380" s="68"/>
      <c r="BE380" s="68"/>
      <c r="BF380" s="68"/>
      <c r="BG380" s="68"/>
      <c r="BH380" s="68"/>
      <c r="BI380" s="68"/>
      <c r="BJ380" s="68"/>
      <c r="BK380" s="68"/>
      <c r="BL380" s="68"/>
      <c r="BM380" s="68"/>
      <c r="BN380" s="68"/>
      <c r="BO380" s="68"/>
      <c r="BP380" s="68"/>
      <c r="BQ380" s="68"/>
      <c r="BR380" s="68"/>
      <c r="BS380" s="68"/>
      <c r="BT380" s="68"/>
      <c r="BU380" s="68"/>
      <c r="BV380" s="68"/>
      <c r="BW380" s="68"/>
      <c r="BX380" s="68"/>
      <c r="BY380" s="68"/>
      <c r="BZ380" s="68"/>
      <c r="CA380" s="68"/>
      <c r="CB380" s="68"/>
      <c r="CC380" s="68"/>
      <c r="CD380" s="68"/>
      <c r="CE380" s="68"/>
      <c r="CF380" s="68"/>
      <c r="CG380" s="68"/>
      <c r="CH380" s="68"/>
      <c r="CI380" s="68"/>
      <c r="CJ380" s="68"/>
      <c r="CK380" s="68"/>
      <c r="CL380" s="68"/>
      <c r="CM380" s="68"/>
      <c r="CN380" s="68"/>
      <c r="CO380" s="68"/>
      <c r="CP380" s="68"/>
      <c r="CQ380" s="68"/>
      <c r="CR380" s="68"/>
      <c r="CS380" s="68"/>
      <c r="CT380" s="68"/>
      <c r="CU380" s="68"/>
      <c r="CV380" s="68"/>
      <c r="CW380" s="68"/>
      <c r="CX380" s="68"/>
      <c r="CY380" s="68"/>
      <c r="CZ380" s="68"/>
      <c r="DA380" s="68"/>
      <c r="DB380" s="68"/>
      <c r="DC380" s="68"/>
      <c r="DD380" s="68"/>
      <c r="DE380" s="68"/>
      <c r="DF380" s="68"/>
      <c r="DG380" s="68"/>
      <c r="DH380" s="68"/>
      <c r="DI380" s="68"/>
      <c r="DJ380" s="68"/>
      <c r="DK380" s="68"/>
      <c r="DL380" s="68"/>
      <c r="DM380" s="68"/>
      <c r="DN380" s="68"/>
      <c r="DO380" s="68"/>
      <c r="DP380" s="68"/>
      <c r="DQ380" s="68"/>
      <c r="DR380" s="68"/>
      <c r="DS380" s="68"/>
      <c r="DT380" s="68"/>
      <c r="DU380" s="68"/>
      <c r="DV380" s="68"/>
      <c r="DW380" s="68"/>
      <c r="DX380" s="68"/>
      <c r="DY380" s="68"/>
      <c r="DZ380" s="68"/>
      <c r="EA380" s="68"/>
      <c r="EB380" s="68"/>
      <c r="EC380" s="68"/>
      <c r="ED380" s="68"/>
      <c r="EE380" s="68"/>
      <c r="EF380" s="68"/>
      <c r="EG380" s="68"/>
      <c r="EH380" s="68"/>
      <c r="EI380" s="68"/>
      <c r="EJ380" s="68"/>
      <c r="EK380" s="68"/>
      <c r="EL380" s="68"/>
      <c r="EM380" s="68"/>
      <c r="EN380" s="68"/>
      <c r="EO380" s="68"/>
      <c r="EP380" s="68"/>
      <c r="EQ380" s="68"/>
      <c r="ER380" s="68"/>
      <c r="ES380" s="68"/>
      <c r="ET380" s="68"/>
      <c r="EU380" s="68"/>
      <c r="EV380" s="68"/>
      <c r="EW380" s="68"/>
      <c r="EX380" s="68"/>
      <c r="EY380" s="68"/>
      <c r="EZ380" s="68"/>
      <c r="FA380" s="68"/>
      <c r="FB380" s="68"/>
      <c r="FC380" s="68"/>
      <c r="FD380" s="68"/>
      <c r="FE380" s="68"/>
      <c r="FF380" s="68"/>
      <c r="FG380" s="68"/>
      <c r="FH380" s="68"/>
      <c r="FI380" s="68"/>
      <c r="FJ380" s="68"/>
      <c r="FK380" s="68"/>
      <c r="FL380" s="68"/>
      <c r="FM380" s="68"/>
      <c r="FN380" s="68"/>
      <c r="FO380" s="68"/>
      <c r="FP380" s="68"/>
      <c r="FQ380" s="68"/>
      <c r="FR380" s="68"/>
      <c r="FS380" s="68"/>
      <c r="FT380" s="68"/>
      <c r="FU380" s="68"/>
      <c r="FV380" s="68"/>
      <c r="FW380" s="68"/>
      <c r="FX380" s="68"/>
      <c r="FY380" s="68"/>
      <c r="FZ380" s="68"/>
      <c r="GA380" s="68"/>
      <c r="GB380" s="68"/>
      <c r="GC380" s="68"/>
      <c r="GD380" s="68"/>
      <c r="GE380" s="68"/>
      <c r="GF380" s="68"/>
      <c r="GG380" s="68"/>
      <c r="GH380" s="68"/>
      <c r="GI380" s="68"/>
      <c r="GJ380" s="68"/>
      <c r="GK380" s="68"/>
      <c r="GL380" s="68"/>
      <c r="GM380" s="68"/>
      <c r="GN380" s="68"/>
      <c r="GO380" s="68"/>
      <c r="GP380" s="68"/>
      <c r="GQ380" s="68"/>
      <c r="GR380" s="68"/>
      <c r="GS380" s="68"/>
      <c r="GT380" s="68"/>
      <c r="GU380" s="68"/>
      <c r="GV380" s="68"/>
      <c r="GW380" s="68"/>
      <c r="GX380" s="68"/>
      <c r="GY380" s="68"/>
      <c r="GZ380" s="68"/>
      <c r="HA380" s="68"/>
      <c r="HB380" s="68"/>
      <c r="HC380" s="68"/>
      <c r="HD380" s="68"/>
      <c r="HE380" s="68"/>
      <c r="HF380" s="68"/>
      <c r="HG380" s="68"/>
      <c r="HH380" s="68"/>
      <c r="HI380" s="68"/>
      <c r="HJ380" s="68"/>
      <c r="HK380" s="68"/>
      <c r="HL380" s="68"/>
      <c r="HM380" s="68"/>
      <c r="HN380" s="68"/>
      <c r="HO380" s="68"/>
      <c r="HP380" s="68"/>
      <c r="HQ380" s="68"/>
      <c r="HR380" s="68"/>
      <c r="HS380" s="68"/>
      <c r="HT380" s="68"/>
      <c r="HU380" s="68"/>
      <c r="HV380" s="68"/>
      <c r="HW380" s="68"/>
      <c r="HX380" s="68"/>
      <c r="HY380" s="68"/>
      <c r="HZ380" s="68"/>
      <c r="IA380" s="68"/>
      <c r="IB380" s="68"/>
      <c r="IC380" s="68"/>
      <c r="ID380" s="68"/>
      <c r="IE380" s="68"/>
      <c r="IF380" s="68"/>
      <c r="IG380" s="68"/>
      <c r="IH380" s="68"/>
      <c r="II380" s="68"/>
      <c r="IJ380" s="68"/>
      <c r="IK380" s="68"/>
      <c r="IL380" s="68"/>
      <c r="IM380" s="68"/>
      <c r="IN380" s="68"/>
      <c r="IO380" s="68"/>
      <c r="IP380" s="68"/>
      <c r="IQ380" s="68"/>
      <c r="IR380" s="68"/>
    </row>
    <row r="381" spans="1:252">
      <c r="A381" s="90">
        <v>371</v>
      </c>
      <c r="B381" s="91" t="str">
        <f>'[4]ИТОГ!'!$AP378</f>
        <v>Бока Кристиан</v>
      </c>
      <c r="C381" s="91">
        <f>'[4]ИТОГ!'!$AQ378</f>
        <v>2003</v>
      </c>
      <c r="D381" s="91" t="str">
        <f>'[4]ИТОГ!'!$AT378</f>
        <v>б/р</v>
      </c>
      <c r="E381" s="91" t="str">
        <f>'[4]ИТОГ!'!$AU378</f>
        <v>м</v>
      </c>
      <c r="F381" s="189">
        <f>'[4]ИТОГ!'!$AX378</f>
        <v>0</v>
      </c>
      <c r="G381" s="91" t="s">
        <v>255</v>
      </c>
      <c r="H381" s="94" t="s">
        <v>28</v>
      </c>
      <c r="I381" s="91" t="str">
        <f>'[4]ИТОГ!'!$AY378</f>
        <v>ОК!</v>
      </c>
      <c r="J381" s="95"/>
      <c r="K381" s="107"/>
      <c r="L381" s="97"/>
      <c r="M381" s="105"/>
      <c r="N381" s="107"/>
      <c r="O381" s="97"/>
      <c r="P381" s="97"/>
      <c r="Q381" s="97"/>
      <c r="R381" s="104" t="s">
        <v>256</v>
      </c>
      <c r="S381" s="107"/>
      <c r="T381" s="106"/>
      <c r="U381" s="99"/>
      <c r="V381" s="104"/>
      <c r="W381" s="100"/>
      <c r="X381" s="100"/>
      <c r="Y381" s="100"/>
      <c r="Z381" s="100"/>
      <c r="AA381" s="100"/>
      <c r="AB381" s="108"/>
      <c r="AC381" s="108"/>
      <c r="AD381" s="108"/>
      <c r="AE381" s="108"/>
      <c r="AF381" s="108"/>
      <c r="AG381" s="94" t="s">
        <v>718</v>
      </c>
      <c r="AH381" s="101" t="s">
        <v>332</v>
      </c>
      <c r="AI381" s="102"/>
      <c r="AJ381" s="103" t="s">
        <v>756</v>
      </c>
      <c r="AK381" s="68"/>
      <c r="AL381" s="69"/>
      <c r="AM381" s="69"/>
      <c r="AN381" s="69"/>
      <c r="AO381" s="69"/>
      <c r="AP381" s="69"/>
      <c r="AQ381" s="69"/>
      <c r="AR381" s="69"/>
      <c r="AS381" s="69"/>
      <c r="AT381" s="69"/>
      <c r="AU381" s="69"/>
      <c r="AV381" s="69"/>
      <c r="AW381" s="69"/>
      <c r="AX381" s="69"/>
      <c r="AY381" s="69"/>
      <c r="AZ381" s="69"/>
      <c r="BA381" s="69"/>
      <c r="BB381" s="69"/>
      <c r="BC381" s="69"/>
      <c r="BD381" s="69"/>
      <c r="BE381" s="69"/>
      <c r="BF381" s="69"/>
      <c r="BG381" s="69"/>
      <c r="BH381" s="69"/>
      <c r="BI381" s="69"/>
      <c r="BJ381" s="69"/>
      <c r="BK381" s="69"/>
      <c r="BL381" s="69"/>
      <c r="BM381" s="69"/>
      <c r="BN381" s="69"/>
      <c r="BO381" s="69"/>
      <c r="BP381" s="69"/>
      <c r="BQ381" s="69"/>
      <c r="BR381" s="69"/>
      <c r="BS381" s="69"/>
      <c r="BT381" s="69"/>
      <c r="BU381" s="69"/>
      <c r="BV381" s="69"/>
      <c r="BW381" s="69"/>
      <c r="BX381" s="69"/>
      <c r="BY381" s="69"/>
      <c r="BZ381" s="69"/>
      <c r="CA381" s="69"/>
      <c r="CB381" s="69"/>
      <c r="CC381" s="69"/>
      <c r="CD381" s="69"/>
      <c r="CE381" s="69"/>
      <c r="CF381" s="69"/>
      <c r="CG381" s="69"/>
      <c r="CH381" s="69"/>
      <c r="CI381" s="69"/>
      <c r="CJ381" s="69"/>
      <c r="CK381" s="69"/>
      <c r="CL381" s="69"/>
      <c r="CM381" s="69"/>
      <c r="CN381" s="69"/>
      <c r="CO381" s="69"/>
      <c r="CP381" s="69"/>
      <c r="CQ381" s="69"/>
      <c r="CR381" s="69"/>
      <c r="CS381" s="69"/>
      <c r="CT381" s="69"/>
      <c r="CU381" s="69"/>
      <c r="CV381" s="69"/>
      <c r="CW381" s="69"/>
      <c r="CX381" s="69"/>
      <c r="CY381" s="69"/>
      <c r="CZ381" s="69"/>
      <c r="DA381" s="69"/>
      <c r="DB381" s="69"/>
      <c r="DC381" s="69"/>
      <c r="DD381" s="69"/>
      <c r="DE381" s="69"/>
      <c r="DF381" s="69"/>
      <c r="DG381" s="69"/>
      <c r="DH381" s="69"/>
      <c r="DI381" s="69"/>
      <c r="DJ381" s="69"/>
      <c r="DK381" s="69"/>
      <c r="DL381" s="69"/>
      <c r="DM381" s="69"/>
      <c r="DN381" s="69"/>
      <c r="DO381" s="69"/>
      <c r="DP381" s="69"/>
      <c r="DQ381" s="69"/>
      <c r="DR381" s="69"/>
      <c r="DS381" s="69"/>
      <c r="DT381" s="69"/>
      <c r="DU381" s="69"/>
      <c r="DV381" s="69"/>
      <c r="DW381" s="69"/>
      <c r="DX381" s="69"/>
      <c r="DY381" s="69"/>
      <c r="DZ381" s="69"/>
      <c r="EA381" s="69"/>
      <c r="EB381" s="69"/>
      <c r="EC381" s="69"/>
      <c r="ED381" s="69"/>
      <c r="EE381" s="69"/>
      <c r="EF381" s="69"/>
      <c r="EG381" s="69"/>
      <c r="EH381" s="69"/>
      <c r="EI381" s="69"/>
      <c r="EJ381" s="69"/>
      <c r="EK381" s="69"/>
      <c r="EL381" s="69"/>
      <c r="EM381" s="69"/>
      <c r="EN381" s="69"/>
      <c r="EO381" s="69"/>
      <c r="EP381" s="69"/>
      <c r="EQ381" s="69"/>
      <c r="ER381" s="69"/>
      <c r="ES381" s="69"/>
      <c r="ET381" s="69"/>
      <c r="EU381" s="69"/>
      <c r="EV381" s="69"/>
      <c r="EW381" s="69"/>
      <c r="EX381" s="69"/>
      <c r="EY381" s="69"/>
      <c r="EZ381" s="69"/>
      <c r="FA381" s="69"/>
      <c r="FB381" s="69"/>
      <c r="FC381" s="69"/>
      <c r="FD381" s="69"/>
      <c r="FE381" s="69"/>
      <c r="FF381" s="69"/>
      <c r="FG381" s="69"/>
      <c r="FH381" s="69"/>
      <c r="FI381" s="69"/>
      <c r="FJ381" s="69"/>
      <c r="FK381" s="69"/>
      <c r="FL381" s="69"/>
      <c r="FM381" s="69"/>
      <c r="FN381" s="69"/>
      <c r="FO381" s="69"/>
      <c r="FP381" s="69"/>
      <c r="FQ381" s="69"/>
      <c r="FR381" s="69"/>
      <c r="FS381" s="69"/>
      <c r="FT381" s="69"/>
      <c r="FU381" s="69"/>
      <c r="FV381" s="69"/>
      <c r="FW381" s="69"/>
      <c r="FX381" s="69"/>
      <c r="FY381" s="69"/>
      <c r="FZ381" s="69"/>
      <c r="GA381" s="69"/>
      <c r="GB381" s="69"/>
      <c r="GC381" s="69"/>
      <c r="GD381" s="69"/>
      <c r="GE381" s="69"/>
      <c r="GF381" s="69"/>
      <c r="GG381" s="69"/>
      <c r="GH381" s="69"/>
      <c r="GI381" s="69"/>
      <c r="GJ381" s="69"/>
      <c r="GK381" s="69"/>
      <c r="GL381" s="69"/>
      <c r="GM381" s="69"/>
      <c r="GN381" s="69"/>
      <c r="GO381" s="69"/>
      <c r="GP381" s="69"/>
      <c r="GQ381" s="69"/>
      <c r="GR381" s="69"/>
      <c r="GS381" s="69"/>
      <c r="GT381" s="69"/>
      <c r="GU381" s="69"/>
      <c r="GV381" s="69"/>
      <c r="GW381" s="69"/>
      <c r="GX381" s="69"/>
      <c r="GY381" s="69"/>
      <c r="GZ381" s="69"/>
      <c r="HA381" s="69"/>
      <c r="HB381" s="69"/>
      <c r="HC381" s="69"/>
      <c r="HD381" s="69"/>
      <c r="HE381" s="69"/>
      <c r="HF381" s="69"/>
      <c r="HG381" s="69"/>
      <c r="HH381" s="69"/>
      <c r="HI381" s="69"/>
      <c r="HJ381" s="69"/>
      <c r="HK381" s="69"/>
      <c r="HL381" s="69"/>
      <c r="HM381" s="69"/>
      <c r="HN381" s="69"/>
      <c r="HO381" s="69"/>
      <c r="HP381" s="69"/>
      <c r="HQ381" s="69"/>
      <c r="HR381" s="69"/>
      <c r="HS381" s="69"/>
      <c r="HT381" s="69"/>
      <c r="HU381" s="69"/>
      <c r="HV381" s="69"/>
      <c r="HW381" s="69"/>
      <c r="HX381" s="69"/>
      <c r="HY381" s="69"/>
      <c r="HZ381" s="69"/>
      <c r="IA381" s="69"/>
      <c r="IB381" s="69"/>
      <c r="IC381" s="69"/>
      <c r="ID381" s="69"/>
      <c r="IE381" s="69"/>
      <c r="IF381" s="69"/>
      <c r="IG381" s="69"/>
      <c r="IH381" s="69"/>
      <c r="II381" s="69"/>
      <c r="IJ381" s="69"/>
      <c r="IK381" s="69"/>
      <c r="IL381" s="69"/>
      <c r="IM381" s="69"/>
      <c r="IN381" s="69"/>
      <c r="IO381" s="69"/>
      <c r="IP381" s="69"/>
      <c r="IQ381" s="69"/>
      <c r="IR381" s="69"/>
    </row>
    <row r="382" spans="1:252">
      <c r="A382" s="90">
        <v>372</v>
      </c>
      <c r="B382" s="91" t="str">
        <f>'[4]ИТОГ!'!$AP379</f>
        <v>Боковенко Дарья</v>
      </c>
      <c r="C382" s="91">
        <f>'[4]ИТОГ!'!$AQ379</f>
        <v>0</v>
      </c>
      <c r="D382" s="91" t="str">
        <f>'[4]ИТОГ!'!$AT379</f>
        <v>б/р</v>
      </c>
      <c r="E382" s="91" t="str">
        <f>'[4]ИТОГ!'!$AU379</f>
        <v>ж</v>
      </c>
      <c r="F382" s="189">
        <f>'[4]ИТОГ!'!$AX379</f>
        <v>44323</v>
      </c>
      <c r="G382" s="91" t="s">
        <v>255</v>
      </c>
      <c r="H382" s="94" t="s">
        <v>28</v>
      </c>
      <c r="I382" s="91" t="str">
        <f>'[4]ИТОГ!'!$AY379</f>
        <v>НАДО!!!</v>
      </c>
      <c r="J382" s="95"/>
      <c r="K382" s="107"/>
      <c r="L382" s="97"/>
      <c r="M382" s="105"/>
      <c r="N382" s="107"/>
      <c r="O382" s="97"/>
      <c r="P382" s="97"/>
      <c r="Q382" s="97"/>
      <c r="R382" s="107"/>
      <c r="S382" s="107"/>
      <c r="T382" s="106"/>
      <c r="U382" s="99" t="s">
        <v>11</v>
      </c>
      <c r="V382" s="104"/>
      <c r="W382" s="100"/>
      <c r="X382" s="100"/>
      <c r="Y382" s="100"/>
      <c r="Z382" s="100"/>
      <c r="AA382" s="100"/>
      <c r="AB382" s="108"/>
      <c r="AC382" s="108"/>
      <c r="AD382" s="108"/>
      <c r="AE382" s="108"/>
      <c r="AF382" s="108"/>
      <c r="AG382" s="94"/>
      <c r="AH382" s="101"/>
      <c r="AI382" s="102"/>
      <c r="AJ382" s="103" t="s">
        <v>757</v>
      </c>
      <c r="AK382" s="68"/>
      <c r="AL382" s="69"/>
      <c r="AM382" s="69"/>
      <c r="AN382" s="68"/>
      <c r="AO382" s="68"/>
      <c r="AP382" s="68"/>
      <c r="AQ382" s="68"/>
      <c r="AR382" s="68"/>
      <c r="AS382" s="68"/>
      <c r="AT382" s="68"/>
      <c r="AU382" s="68"/>
      <c r="AV382" s="68"/>
      <c r="AW382" s="68"/>
      <c r="AX382" s="68"/>
      <c r="AY382" s="68"/>
      <c r="AZ382" s="68"/>
      <c r="BA382" s="68"/>
      <c r="BB382" s="68"/>
      <c r="BC382" s="68"/>
      <c r="BD382" s="68"/>
      <c r="BE382" s="68"/>
      <c r="BF382" s="68"/>
      <c r="BG382" s="68"/>
      <c r="BH382" s="68"/>
      <c r="BI382" s="68"/>
      <c r="BJ382" s="68"/>
      <c r="BK382" s="68"/>
      <c r="BL382" s="68"/>
      <c r="BM382" s="68"/>
      <c r="BN382" s="68"/>
      <c r="BO382" s="68"/>
      <c r="BP382" s="68"/>
      <c r="BQ382" s="68"/>
      <c r="BR382" s="68"/>
      <c r="BS382" s="68"/>
      <c r="BT382" s="68"/>
      <c r="BU382" s="68"/>
      <c r="BV382" s="68"/>
      <c r="BW382" s="68"/>
      <c r="BX382" s="68"/>
      <c r="BY382" s="68"/>
      <c r="BZ382" s="68"/>
      <c r="CA382" s="68"/>
      <c r="CB382" s="68"/>
      <c r="CC382" s="68"/>
      <c r="CD382" s="68"/>
      <c r="CE382" s="68"/>
      <c r="CF382" s="68"/>
      <c r="CG382" s="68"/>
      <c r="CH382" s="68"/>
      <c r="CI382" s="68"/>
      <c r="CJ382" s="68"/>
      <c r="CK382" s="68"/>
      <c r="CL382" s="68"/>
      <c r="CM382" s="68"/>
      <c r="CN382" s="68"/>
      <c r="CO382" s="68"/>
      <c r="CP382" s="68"/>
      <c r="CQ382" s="68"/>
      <c r="CR382" s="68"/>
      <c r="CS382" s="68"/>
      <c r="CT382" s="68"/>
      <c r="CU382" s="68"/>
      <c r="CV382" s="68"/>
      <c r="CW382" s="68"/>
      <c r="CX382" s="68"/>
      <c r="CY382" s="68"/>
      <c r="CZ382" s="68"/>
      <c r="DA382" s="68"/>
      <c r="DB382" s="68"/>
      <c r="DC382" s="68"/>
      <c r="DD382" s="68"/>
      <c r="DE382" s="68"/>
      <c r="DF382" s="68"/>
      <c r="DG382" s="68"/>
      <c r="DH382" s="68"/>
      <c r="DI382" s="68"/>
      <c r="DJ382" s="68"/>
      <c r="DK382" s="68"/>
      <c r="DL382" s="68"/>
      <c r="DM382" s="68"/>
      <c r="DN382" s="68"/>
      <c r="DO382" s="68"/>
      <c r="DP382" s="68"/>
      <c r="DQ382" s="68"/>
      <c r="DR382" s="68"/>
      <c r="DS382" s="68"/>
      <c r="DT382" s="68"/>
      <c r="DU382" s="68"/>
      <c r="DV382" s="68"/>
      <c r="DW382" s="68"/>
      <c r="DX382" s="68"/>
      <c r="DY382" s="68"/>
      <c r="DZ382" s="68"/>
      <c r="EA382" s="68"/>
      <c r="EB382" s="68"/>
      <c r="EC382" s="68"/>
      <c r="ED382" s="68"/>
      <c r="EE382" s="68"/>
      <c r="EF382" s="68"/>
      <c r="EG382" s="68"/>
      <c r="EH382" s="68"/>
      <c r="EI382" s="68"/>
      <c r="EJ382" s="68"/>
      <c r="EK382" s="68"/>
      <c r="EL382" s="68"/>
      <c r="EM382" s="68"/>
      <c r="EN382" s="68"/>
      <c r="EO382" s="68"/>
      <c r="EP382" s="68"/>
      <c r="EQ382" s="68"/>
      <c r="ER382" s="68"/>
      <c r="ES382" s="68"/>
      <c r="ET382" s="68"/>
      <c r="EU382" s="68"/>
      <c r="EV382" s="68"/>
      <c r="EW382" s="68"/>
      <c r="EX382" s="68"/>
      <c r="EY382" s="68"/>
      <c r="EZ382" s="68"/>
      <c r="FA382" s="68"/>
      <c r="FB382" s="68"/>
      <c r="FC382" s="68"/>
      <c r="FD382" s="68"/>
      <c r="FE382" s="68"/>
      <c r="FF382" s="68"/>
      <c r="FG382" s="68"/>
      <c r="FH382" s="68"/>
      <c r="FI382" s="68"/>
      <c r="FJ382" s="68"/>
      <c r="FK382" s="68"/>
      <c r="FL382" s="68"/>
      <c r="FM382" s="68"/>
      <c r="FN382" s="68"/>
      <c r="FO382" s="68"/>
      <c r="FP382" s="68"/>
      <c r="FQ382" s="68"/>
      <c r="FR382" s="68"/>
      <c r="FS382" s="68"/>
      <c r="FT382" s="68"/>
      <c r="FU382" s="68"/>
      <c r="FV382" s="68"/>
      <c r="FW382" s="68"/>
      <c r="FX382" s="68"/>
      <c r="FY382" s="68"/>
      <c r="FZ382" s="68"/>
      <c r="GA382" s="68"/>
      <c r="GB382" s="68"/>
      <c r="GC382" s="68"/>
      <c r="GD382" s="68"/>
      <c r="GE382" s="68"/>
      <c r="GF382" s="68"/>
      <c r="GG382" s="68"/>
      <c r="GH382" s="68"/>
      <c r="GI382" s="68"/>
      <c r="GJ382" s="68"/>
      <c r="GK382" s="68"/>
      <c r="GL382" s="68"/>
      <c r="GM382" s="68"/>
      <c r="GN382" s="68"/>
      <c r="GO382" s="68"/>
      <c r="GP382" s="68"/>
      <c r="GQ382" s="68"/>
      <c r="GR382" s="68"/>
      <c r="GS382" s="68"/>
      <c r="GT382" s="68"/>
      <c r="GU382" s="68"/>
      <c r="GV382" s="68"/>
      <c r="GW382" s="68"/>
      <c r="GX382" s="68"/>
      <c r="GY382" s="68"/>
      <c r="GZ382" s="68"/>
      <c r="HA382" s="68"/>
      <c r="HB382" s="68"/>
      <c r="HC382" s="68"/>
      <c r="HD382" s="68"/>
      <c r="HE382" s="68"/>
      <c r="HF382" s="68"/>
      <c r="HG382" s="68"/>
      <c r="HH382" s="68"/>
      <c r="HI382" s="68"/>
      <c r="HJ382" s="68"/>
      <c r="HK382" s="68"/>
      <c r="HL382" s="68"/>
      <c r="HM382" s="68"/>
      <c r="HN382" s="68"/>
      <c r="HO382" s="68"/>
      <c r="HP382" s="68"/>
      <c r="HQ382" s="68"/>
      <c r="HR382" s="68"/>
      <c r="HS382" s="68"/>
      <c r="HT382" s="68"/>
      <c r="HU382" s="68"/>
      <c r="HV382" s="68"/>
      <c r="HW382" s="68"/>
      <c r="HX382" s="68"/>
      <c r="HY382" s="68"/>
      <c r="HZ382" s="68"/>
      <c r="IA382" s="68"/>
      <c r="IB382" s="68"/>
      <c r="IC382" s="68"/>
      <c r="ID382" s="68"/>
      <c r="IE382" s="68"/>
      <c r="IF382" s="68"/>
      <c r="IG382" s="68"/>
      <c r="IH382" s="68"/>
      <c r="II382" s="68"/>
      <c r="IJ382" s="68"/>
      <c r="IK382" s="68"/>
      <c r="IL382" s="68"/>
      <c r="IM382" s="68"/>
      <c r="IN382" s="68"/>
      <c r="IO382" s="68"/>
      <c r="IP382" s="68"/>
      <c r="IQ382" s="68"/>
      <c r="IR382" s="68"/>
    </row>
    <row r="383" spans="1:252">
      <c r="A383" s="90">
        <v>373</v>
      </c>
      <c r="B383" s="91" t="str">
        <f>'[4]ИТОГ!'!$AP380</f>
        <v>Бокша Александрина</v>
      </c>
      <c r="C383" s="91">
        <f>'[4]ИТОГ!'!$AQ380</f>
        <v>2013</v>
      </c>
      <c r="D383" s="91" t="str">
        <f>'[4]ИТОГ!'!$AT380</f>
        <v>б/р</v>
      </c>
      <c r="E383" s="91" t="str">
        <f>'[4]ИТОГ!'!$AU380</f>
        <v>ж</v>
      </c>
      <c r="F383" s="189">
        <f>'[4]ИТОГ!'!$AX380</f>
        <v>0</v>
      </c>
      <c r="G383" s="91" t="s">
        <v>255</v>
      </c>
      <c r="H383" s="94" t="s">
        <v>28</v>
      </c>
      <c r="I383" s="91" t="str">
        <f>'[4]ИТОГ!'!$AY380</f>
        <v>ОК!</v>
      </c>
      <c r="J383" s="95"/>
      <c r="K383" s="97"/>
      <c r="L383" s="97"/>
      <c r="M383" s="98"/>
      <c r="N383" s="97"/>
      <c r="O383" s="97"/>
      <c r="P383" s="97"/>
      <c r="Q383" s="97"/>
      <c r="R383" s="97"/>
      <c r="S383" s="97"/>
      <c r="T383" s="99"/>
      <c r="U383" s="99"/>
      <c r="V383" s="97"/>
      <c r="W383" s="100"/>
      <c r="X383" s="100"/>
      <c r="Y383" s="100"/>
      <c r="Z383" s="100"/>
      <c r="AA383" s="100"/>
      <c r="AB383" s="100" t="s">
        <v>11</v>
      </c>
      <c r="AC383" s="100"/>
      <c r="AD383" s="100"/>
      <c r="AE383" s="100"/>
      <c r="AF383" s="100" t="s">
        <v>256</v>
      </c>
      <c r="AG383" s="94" t="s">
        <v>377</v>
      </c>
      <c r="AH383" s="101"/>
      <c r="AI383" s="102"/>
      <c r="AJ383" s="103" t="s">
        <v>758</v>
      </c>
      <c r="AK383" s="68"/>
      <c r="AL383" s="68"/>
      <c r="AM383" s="68"/>
      <c r="AN383" s="68"/>
      <c r="AO383" s="68"/>
      <c r="AP383" s="68"/>
      <c r="AQ383" s="68"/>
      <c r="AR383" s="68"/>
      <c r="AS383" s="68"/>
      <c r="AT383" s="68"/>
      <c r="AU383" s="68"/>
      <c r="AV383" s="68"/>
      <c r="AW383" s="68"/>
      <c r="AX383" s="68"/>
      <c r="AY383" s="68"/>
      <c r="AZ383" s="68"/>
      <c r="BA383" s="68"/>
      <c r="BB383" s="68"/>
      <c r="BC383" s="68"/>
      <c r="BD383" s="68"/>
      <c r="BE383" s="68"/>
      <c r="BF383" s="68"/>
      <c r="BG383" s="68"/>
      <c r="BH383" s="68"/>
      <c r="BI383" s="68"/>
      <c r="BJ383" s="68"/>
      <c r="BK383" s="68"/>
      <c r="BL383" s="68"/>
      <c r="BM383" s="68"/>
      <c r="BN383" s="68"/>
      <c r="BO383" s="68"/>
      <c r="BP383" s="68"/>
      <c r="BQ383" s="68"/>
      <c r="BR383" s="68"/>
      <c r="BS383" s="68"/>
      <c r="BT383" s="68"/>
      <c r="BU383" s="68"/>
      <c r="BV383" s="68"/>
      <c r="BW383" s="68"/>
      <c r="BX383" s="68"/>
      <c r="BY383" s="68"/>
      <c r="BZ383" s="68"/>
      <c r="CA383" s="68"/>
      <c r="CB383" s="68"/>
      <c r="CC383" s="68"/>
      <c r="CD383" s="68"/>
      <c r="CE383" s="68"/>
      <c r="CF383" s="68"/>
      <c r="CG383" s="68"/>
      <c r="CH383" s="68"/>
      <c r="CI383" s="68"/>
      <c r="CJ383" s="68"/>
      <c r="CK383" s="68"/>
      <c r="CL383" s="68"/>
      <c r="CM383" s="68"/>
      <c r="CN383" s="68"/>
      <c r="CO383" s="68"/>
      <c r="CP383" s="68"/>
      <c r="CQ383" s="68"/>
      <c r="CR383" s="68"/>
      <c r="CS383" s="68"/>
      <c r="CT383" s="68"/>
      <c r="CU383" s="68"/>
      <c r="CV383" s="68"/>
      <c r="CW383" s="68"/>
      <c r="CX383" s="68"/>
      <c r="CY383" s="68"/>
      <c r="CZ383" s="68"/>
      <c r="DA383" s="68"/>
      <c r="DB383" s="68"/>
      <c r="DC383" s="68"/>
      <c r="DD383" s="68"/>
      <c r="DE383" s="68"/>
      <c r="DF383" s="68"/>
      <c r="DG383" s="68"/>
      <c r="DH383" s="68"/>
      <c r="DI383" s="68"/>
      <c r="DJ383" s="68"/>
      <c r="DK383" s="68"/>
      <c r="DL383" s="68"/>
      <c r="DM383" s="68"/>
      <c r="DN383" s="68"/>
      <c r="DO383" s="68"/>
      <c r="DP383" s="68"/>
      <c r="DQ383" s="68"/>
      <c r="DR383" s="68"/>
      <c r="DS383" s="68"/>
      <c r="DT383" s="68"/>
      <c r="DU383" s="68"/>
      <c r="DV383" s="68"/>
      <c r="DW383" s="68"/>
      <c r="DX383" s="68"/>
      <c r="DY383" s="68"/>
      <c r="DZ383" s="68"/>
      <c r="EA383" s="68"/>
      <c r="EB383" s="68"/>
      <c r="EC383" s="68"/>
      <c r="ED383" s="68"/>
      <c r="EE383" s="68"/>
      <c r="EF383" s="68"/>
      <c r="EG383" s="68"/>
      <c r="EH383" s="68"/>
      <c r="EI383" s="68"/>
      <c r="EJ383" s="68"/>
      <c r="EK383" s="68"/>
      <c r="EL383" s="68"/>
      <c r="EM383" s="68"/>
      <c r="EN383" s="68"/>
      <c r="EO383" s="68"/>
      <c r="EP383" s="68"/>
      <c r="EQ383" s="68"/>
      <c r="ER383" s="68"/>
      <c r="ES383" s="68"/>
      <c r="ET383" s="68"/>
      <c r="EU383" s="68"/>
      <c r="EV383" s="68"/>
      <c r="EW383" s="68"/>
      <c r="EX383" s="68"/>
      <c r="EY383" s="68"/>
      <c r="EZ383" s="68"/>
      <c r="FA383" s="68"/>
      <c r="FB383" s="68"/>
      <c r="FC383" s="68"/>
      <c r="FD383" s="68"/>
      <c r="FE383" s="68"/>
      <c r="FF383" s="68"/>
      <c r="FG383" s="68"/>
      <c r="FH383" s="68"/>
      <c r="FI383" s="68"/>
      <c r="FJ383" s="68"/>
      <c r="FK383" s="68"/>
      <c r="FL383" s="68"/>
      <c r="FM383" s="68"/>
      <c r="FN383" s="68"/>
      <c r="FO383" s="68"/>
      <c r="FP383" s="68"/>
      <c r="FQ383" s="68"/>
      <c r="FR383" s="68"/>
      <c r="FS383" s="68"/>
      <c r="FT383" s="68"/>
      <c r="FU383" s="68"/>
      <c r="FV383" s="68"/>
      <c r="FW383" s="68"/>
      <c r="FX383" s="68"/>
      <c r="FY383" s="68"/>
      <c r="FZ383" s="68"/>
      <c r="GA383" s="68"/>
      <c r="GB383" s="68"/>
      <c r="GC383" s="68"/>
      <c r="GD383" s="68"/>
      <c r="GE383" s="68"/>
      <c r="GF383" s="68"/>
      <c r="GG383" s="68"/>
      <c r="GH383" s="68"/>
      <c r="GI383" s="68"/>
      <c r="GJ383" s="68"/>
      <c r="GK383" s="68"/>
      <c r="GL383" s="68"/>
      <c r="GM383" s="68"/>
      <c r="GN383" s="68"/>
      <c r="GO383" s="68"/>
      <c r="GP383" s="68"/>
      <c r="GQ383" s="68"/>
      <c r="GR383" s="68"/>
      <c r="GS383" s="68"/>
      <c r="GT383" s="68"/>
      <c r="GU383" s="68"/>
      <c r="GV383" s="68"/>
      <c r="GW383" s="68"/>
      <c r="GX383" s="68"/>
      <c r="GY383" s="68"/>
      <c r="GZ383" s="68"/>
      <c r="HA383" s="68"/>
      <c r="HB383" s="68"/>
      <c r="HC383" s="68"/>
      <c r="HD383" s="68"/>
      <c r="HE383" s="68"/>
      <c r="HF383" s="68"/>
      <c r="HG383" s="68"/>
      <c r="HH383" s="68"/>
      <c r="HI383" s="68"/>
      <c r="HJ383" s="68"/>
      <c r="HK383" s="68"/>
      <c r="HL383" s="68"/>
      <c r="HM383" s="68"/>
      <c r="HN383" s="68"/>
      <c r="HO383" s="68"/>
      <c r="HP383" s="68"/>
      <c r="HQ383" s="68"/>
      <c r="HR383" s="68"/>
      <c r="HS383" s="68"/>
      <c r="HT383" s="68"/>
      <c r="HU383" s="68"/>
      <c r="HV383" s="68"/>
      <c r="HW383" s="68"/>
      <c r="HX383" s="68"/>
      <c r="HY383" s="68"/>
      <c r="HZ383" s="68"/>
      <c r="IA383" s="68"/>
      <c r="IB383" s="68"/>
      <c r="IC383" s="68"/>
      <c r="ID383" s="68"/>
      <c r="IE383" s="68"/>
      <c r="IF383" s="68"/>
      <c r="IG383" s="68"/>
      <c r="IH383" s="68"/>
      <c r="II383" s="68"/>
      <c r="IJ383" s="68"/>
      <c r="IK383" s="68"/>
      <c r="IL383" s="68"/>
      <c r="IM383" s="68"/>
      <c r="IN383" s="68"/>
      <c r="IO383" s="68"/>
      <c r="IP383" s="68"/>
      <c r="IQ383" s="68"/>
      <c r="IR383" s="68"/>
    </row>
    <row r="384" spans="1:252">
      <c r="A384" s="90">
        <v>374</v>
      </c>
      <c r="B384" s="91" t="str">
        <f>'[4]ИТОГ!'!$AP381</f>
        <v>Болдырева Анастасия</v>
      </c>
      <c r="C384" s="91">
        <f>'[4]ИТОГ!'!$AQ381</f>
        <v>1992</v>
      </c>
      <c r="D384" s="91" t="str">
        <f>'[4]ИТОГ!'!$AT381</f>
        <v>б/р</v>
      </c>
      <c r="E384" s="91" t="str">
        <f>'[4]ИТОГ!'!$AU381</f>
        <v>ж</v>
      </c>
      <c r="F384" s="189">
        <f>'[4]ИТОГ!'!$AX381</f>
        <v>45071</v>
      </c>
      <c r="G384" s="91" t="s">
        <v>255</v>
      </c>
      <c r="H384" s="94" t="s">
        <v>28</v>
      </c>
      <c r="I384" s="91" t="str">
        <f>'[4]ИТОГ!'!$AY381</f>
        <v>ОК!</v>
      </c>
      <c r="J384" s="124" t="s">
        <v>292</v>
      </c>
      <c r="K384" s="107"/>
      <c r="L384" s="97" t="s">
        <v>13</v>
      </c>
      <c r="M384" s="105"/>
      <c r="N384" s="107"/>
      <c r="O384" s="97"/>
      <c r="P384" s="97" t="s">
        <v>11</v>
      </c>
      <c r="Q384" s="102" t="s">
        <v>11</v>
      </c>
      <c r="R384" s="125" t="s">
        <v>13</v>
      </c>
      <c r="S384" s="125" t="s">
        <v>13</v>
      </c>
      <c r="T384" s="125" t="s">
        <v>15</v>
      </c>
      <c r="U384" s="99"/>
      <c r="V384" s="110" t="s">
        <v>13</v>
      </c>
      <c r="W384" s="108" t="s">
        <v>9</v>
      </c>
      <c r="X384" s="110" t="s">
        <v>13</v>
      </c>
      <c r="Y384" s="108"/>
      <c r="Z384" s="100"/>
      <c r="AA384" s="100" t="s">
        <v>256</v>
      </c>
      <c r="AB384" s="100" t="s">
        <v>13</v>
      </c>
      <c r="AC384" s="108"/>
      <c r="AD384" s="100" t="s">
        <v>11</v>
      </c>
      <c r="AE384" s="108"/>
      <c r="AF384" s="108" t="s">
        <v>9</v>
      </c>
      <c r="AG384" s="94" t="s">
        <v>434</v>
      </c>
      <c r="AH384" s="101" t="s">
        <v>681</v>
      </c>
      <c r="AI384" s="118">
        <v>37733</v>
      </c>
      <c r="AJ384" s="103" t="s">
        <v>759</v>
      </c>
      <c r="AK384" s="68"/>
      <c r="AL384" s="69"/>
      <c r="AM384" s="69"/>
      <c r="AN384" s="69"/>
      <c r="AO384" s="69"/>
      <c r="AP384" s="69"/>
      <c r="AQ384" s="69"/>
      <c r="AR384" s="69"/>
      <c r="AS384" s="69"/>
      <c r="AT384" s="69"/>
      <c r="AU384" s="69"/>
      <c r="AV384" s="69"/>
      <c r="AW384" s="69"/>
      <c r="AX384" s="69"/>
      <c r="AY384" s="69"/>
      <c r="AZ384" s="69"/>
      <c r="BA384" s="69"/>
      <c r="BB384" s="69"/>
      <c r="BC384" s="69"/>
      <c r="BD384" s="69"/>
      <c r="BE384" s="69"/>
      <c r="BF384" s="69"/>
      <c r="BG384" s="69"/>
      <c r="BH384" s="69"/>
      <c r="BI384" s="69"/>
      <c r="BJ384" s="69"/>
      <c r="BK384" s="69"/>
      <c r="BL384" s="69"/>
      <c r="BM384" s="69"/>
      <c r="BN384" s="69"/>
      <c r="BO384" s="69"/>
      <c r="BP384" s="69"/>
      <c r="BQ384" s="69"/>
      <c r="BR384" s="69"/>
      <c r="BS384" s="69"/>
      <c r="BT384" s="69"/>
      <c r="BU384" s="69"/>
      <c r="BV384" s="69"/>
      <c r="BW384" s="69"/>
      <c r="BX384" s="69"/>
      <c r="BY384" s="69"/>
      <c r="BZ384" s="69"/>
      <c r="CA384" s="69"/>
      <c r="CB384" s="69"/>
      <c r="CC384" s="69"/>
      <c r="CD384" s="69"/>
      <c r="CE384" s="69"/>
      <c r="CF384" s="69"/>
      <c r="CG384" s="69"/>
      <c r="CH384" s="69"/>
      <c r="CI384" s="69"/>
      <c r="CJ384" s="69"/>
      <c r="CK384" s="69"/>
      <c r="CL384" s="69"/>
      <c r="CM384" s="69"/>
      <c r="CN384" s="69"/>
      <c r="CO384" s="69"/>
      <c r="CP384" s="69"/>
      <c r="CQ384" s="69"/>
      <c r="CR384" s="69"/>
      <c r="CS384" s="69"/>
      <c r="CT384" s="69"/>
      <c r="CU384" s="69"/>
      <c r="CV384" s="69"/>
      <c r="CW384" s="69"/>
      <c r="CX384" s="69"/>
      <c r="CY384" s="69"/>
      <c r="CZ384" s="69"/>
      <c r="DA384" s="69"/>
      <c r="DB384" s="69"/>
      <c r="DC384" s="69"/>
      <c r="DD384" s="69"/>
      <c r="DE384" s="69"/>
      <c r="DF384" s="69"/>
      <c r="DG384" s="69"/>
      <c r="DH384" s="69"/>
      <c r="DI384" s="69"/>
      <c r="DJ384" s="69"/>
      <c r="DK384" s="69"/>
      <c r="DL384" s="69"/>
      <c r="DM384" s="69"/>
      <c r="DN384" s="69"/>
      <c r="DO384" s="69"/>
      <c r="DP384" s="69"/>
      <c r="DQ384" s="69"/>
      <c r="DR384" s="69"/>
      <c r="DS384" s="69"/>
      <c r="DT384" s="69"/>
      <c r="DU384" s="69"/>
      <c r="DV384" s="69"/>
      <c r="DW384" s="69"/>
      <c r="DX384" s="69"/>
      <c r="DY384" s="69"/>
      <c r="DZ384" s="69"/>
      <c r="EA384" s="69"/>
      <c r="EB384" s="69"/>
      <c r="EC384" s="69"/>
      <c r="ED384" s="69"/>
      <c r="EE384" s="69"/>
      <c r="EF384" s="69"/>
      <c r="EG384" s="69"/>
      <c r="EH384" s="69"/>
      <c r="EI384" s="69"/>
      <c r="EJ384" s="69"/>
      <c r="EK384" s="69"/>
      <c r="EL384" s="69"/>
      <c r="EM384" s="69"/>
      <c r="EN384" s="69"/>
      <c r="EO384" s="69"/>
      <c r="EP384" s="69"/>
      <c r="EQ384" s="69"/>
      <c r="ER384" s="69"/>
      <c r="ES384" s="69"/>
      <c r="ET384" s="69"/>
      <c r="EU384" s="69"/>
      <c r="EV384" s="69"/>
      <c r="EW384" s="69"/>
      <c r="EX384" s="69"/>
      <c r="EY384" s="69"/>
      <c r="EZ384" s="69"/>
      <c r="FA384" s="69"/>
      <c r="FB384" s="69"/>
      <c r="FC384" s="69"/>
      <c r="FD384" s="69"/>
      <c r="FE384" s="69"/>
      <c r="FF384" s="69"/>
      <c r="FG384" s="69"/>
      <c r="FH384" s="69"/>
      <c r="FI384" s="69"/>
      <c r="FJ384" s="69"/>
      <c r="FK384" s="69"/>
      <c r="FL384" s="69"/>
      <c r="FM384" s="69"/>
      <c r="FN384" s="69"/>
      <c r="FO384" s="69"/>
      <c r="FP384" s="69"/>
      <c r="FQ384" s="69"/>
      <c r="FR384" s="69"/>
      <c r="FS384" s="69"/>
      <c r="FT384" s="69"/>
      <c r="FU384" s="69"/>
      <c r="FV384" s="69"/>
      <c r="FW384" s="69"/>
      <c r="FX384" s="69"/>
      <c r="FY384" s="69"/>
      <c r="FZ384" s="69"/>
      <c r="GA384" s="69"/>
      <c r="GB384" s="69"/>
      <c r="GC384" s="69"/>
      <c r="GD384" s="69"/>
      <c r="GE384" s="69"/>
      <c r="GF384" s="69"/>
      <c r="GG384" s="69"/>
      <c r="GH384" s="69"/>
      <c r="GI384" s="69"/>
      <c r="GJ384" s="69"/>
      <c r="GK384" s="69"/>
      <c r="GL384" s="69"/>
      <c r="GM384" s="69"/>
      <c r="GN384" s="69"/>
      <c r="GO384" s="69"/>
      <c r="GP384" s="69"/>
      <c r="GQ384" s="69"/>
      <c r="GR384" s="69"/>
      <c r="GS384" s="69"/>
      <c r="GT384" s="69"/>
      <c r="GU384" s="69"/>
      <c r="GV384" s="69"/>
      <c r="GW384" s="69"/>
      <c r="GX384" s="69"/>
      <c r="GY384" s="69"/>
      <c r="GZ384" s="69"/>
      <c r="HA384" s="69"/>
      <c r="HB384" s="69"/>
      <c r="HC384" s="69"/>
      <c r="HD384" s="69"/>
      <c r="HE384" s="69"/>
      <c r="HF384" s="69"/>
      <c r="HG384" s="69"/>
      <c r="HH384" s="69"/>
      <c r="HI384" s="69"/>
      <c r="HJ384" s="69"/>
      <c r="HK384" s="69"/>
      <c r="HL384" s="69"/>
      <c r="HM384" s="69"/>
      <c r="HN384" s="69"/>
      <c r="HO384" s="69"/>
      <c r="HP384" s="69"/>
      <c r="HQ384" s="69"/>
      <c r="HR384" s="69"/>
      <c r="HS384" s="69"/>
      <c r="HT384" s="69"/>
      <c r="HU384" s="69"/>
      <c r="HV384" s="69"/>
      <c r="HW384" s="69"/>
      <c r="HX384" s="69"/>
      <c r="HY384" s="69"/>
      <c r="HZ384" s="69"/>
      <c r="IA384" s="69"/>
      <c r="IB384" s="69"/>
      <c r="IC384" s="69"/>
      <c r="ID384" s="69"/>
      <c r="IE384" s="69"/>
      <c r="IF384" s="69"/>
      <c r="IG384" s="69"/>
      <c r="IH384" s="69"/>
      <c r="II384" s="69"/>
      <c r="IJ384" s="69"/>
      <c r="IK384" s="69"/>
      <c r="IL384" s="69"/>
      <c r="IM384" s="69"/>
      <c r="IN384" s="69"/>
      <c r="IO384" s="69"/>
      <c r="IP384" s="69"/>
      <c r="IQ384" s="69"/>
      <c r="IR384" s="69"/>
    </row>
    <row r="385" spans="1:252">
      <c r="A385" s="90">
        <v>375</v>
      </c>
      <c r="B385" s="91" t="str">
        <f>'[4]ИТОГ!'!$AP382</f>
        <v>Болтов Константин</v>
      </c>
      <c r="C385" s="91">
        <f>'[4]ИТОГ!'!$AQ382</f>
        <v>1971</v>
      </c>
      <c r="D385" s="91" t="str">
        <f>'[4]ИТОГ!'!$AT382</f>
        <v>б/р</v>
      </c>
      <c r="E385" s="91" t="str">
        <f>'[4]ИТОГ!'!$AU382</f>
        <v>м</v>
      </c>
      <c r="F385" s="189">
        <f>'[4]ИТОГ!'!$AX382</f>
        <v>43328</v>
      </c>
      <c r="G385" s="91" t="s">
        <v>255</v>
      </c>
      <c r="H385" s="94" t="s">
        <v>28</v>
      </c>
      <c r="I385" s="91" t="str">
        <f>'[4]ИТОГ!'!$AY382</f>
        <v>НАДО!!!</v>
      </c>
      <c r="J385" s="95"/>
      <c r="K385" s="97"/>
      <c r="L385" s="97"/>
      <c r="M385" s="98"/>
      <c r="N385" s="97"/>
      <c r="O385" s="97"/>
      <c r="P385" s="97"/>
      <c r="Q385" s="97" t="s">
        <v>256</v>
      </c>
      <c r="R385" s="97"/>
      <c r="S385" s="97"/>
      <c r="T385" s="99"/>
      <c r="U385" s="99"/>
      <c r="V385" s="97"/>
      <c r="W385" s="100"/>
      <c r="X385" s="108"/>
      <c r="Y385" s="108"/>
      <c r="Z385" s="100"/>
      <c r="AA385" s="100"/>
      <c r="AB385" s="108"/>
      <c r="AC385" s="108"/>
      <c r="AD385" s="108"/>
      <c r="AE385" s="108"/>
      <c r="AF385" s="108"/>
      <c r="AG385" s="94"/>
      <c r="AH385" s="101"/>
      <c r="AI385" s="102"/>
      <c r="AJ385" s="103" t="s">
        <v>760</v>
      </c>
      <c r="AK385" s="68"/>
      <c r="AL385" s="68"/>
      <c r="AM385" s="68"/>
      <c r="AN385" s="69"/>
      <c r="AO385" s="69"/>
      <c r="AP385" s="69"/>
      <c r="AQ385" s="69"/>
      <c r="AR385" s="69"/>
      <c r="AS385" s="69"/>
      <c r="AT385" s="69"/>
      <c r="AU385" s="69"/>
      <c r="AV385" s="69"/>
      <c r="AW385" s="69"/>
      <c r="AX385" s="69"/>
      <c r="AY385" s="69"/>
      <c r="AZ385" s="69"/>
      <c r="BA385" s="69"/>
      <c r="BB385" s="69"/>
      <c r="BC385" s="69"/>
      <c r="BD385" s="69"/>
      <c r="BE385" s="69"/>
      <c r="BF385" s="69"/>
      <c r="BG385" s="69"/>
      <c r="BH385" s="69"/>
      <c r="BI385" s="69"/>
      <c r="BJ385" s="69"/>
      <c r="BK385" s="69"/>
      <c r="BL385" s="69"/>
      <c r="BM385" s="69"/>
      <c r="BN385" s="69"/>
      <c r="BO385" s="69"/>
      <c r="BP385" s="69"/>
      <c r="BQ385" s="69"/>
      <c r="BR385" s="69"/>
      <c r="BS385" s="69"/>
      <c r="BT385" s="69"/>
      <c r="BU385" s="69"/>
      <c r="BV385" s="69"/>
      <c r="BW385" s="69"/>
      <c r="BX385" s="69"/>
      <c r="BY385" s="69"/>
      <c r="BZ385" s="69"/>
      <c r="CA385" s="69"/>
      <c r="CB385" s="69"/>
      <c r="CC385" s="69"/>
      <c r="CD385" s="69"/>
      <c r="CE385" s="69"/>
      <c r="CF385" s="69"/>
      <c r="CG385" s="69"/>
      <c r="CH385" s="69"/>
      <c r="CI385" s="69"/>
      <c r="CJ385" s="69"/>
      <c r="CK385" s="69"/>
      <c r="CL385" s="69"/>
      <c r="CM385" s="69"/>
      <c r="CN385" s="69"/>
      <c r="CO385" s="69"/>
      <c r="CP385" s="69"/>
      <c r="CQ385" s="69"/>
      <c r="CR385" s="69"/>
      <c r="CS385" s="69"/>
      <c r="CT385" s="69"/>
      <c r="CU385" s="69"/>
      <c r="CV385" s="69"/>
      <c r="CW385" s="69"/>
      <c r="CX385" s="69"/>
      <c r="CY385" s="69"/>
      <c r="CZ385" s="69"/>
      <c r="DA385" s="69"/>
      <c r="DB385" s="69"/>
      <c r="DC385" s="69"/>
      <c r="DD385" s="69"/>
      <c r="DE385" s="69"/>
      <c r="DF385" s="69"/>
      <c r="DG385" s="69"/>
      <c r="DH385" s="69"/>
      <c r="DI385" s="69"/>
      <c r="DJ385" s="69"/>
      <c r="DK385" s="69"/>
      <c r="DL385" s="69"/>
      <c r="DM385" s="69"/>
      <c r="DN385" s="69"/>
      <c r="DO385" s="69"/>
      <c r="DP385" s="69"/>
      <c r="DQ385" s="69"/>
      <c r="DR385" s="69"/>
      <c r="DS385" s="69"/>
      <c r="DT385" s="69"/>
      <c r="DU385" s="69"/>
      <c r="DV385" s="69"/>
      <c r="DW385" s="69"/>
      <c r="DX385" s="69"/>
      <c r="DY385" s="69"/>
      <c r="DZ385" s="69"/>
      <c r="EA385" s="69"/>
      <c r="EB385" s="69"/>
      <c r="EC385" s="69"/>
      <c r="ED385" s="69"/>
      <c r="EE385" s="69"/>
      <c r="EF385" s="69"/>
      <c r="EG385" s="69"/>
      <c r="EH385" s="69"/>
      <c r="EI385" s="69"/>
      <c r="EJ385" s="69"/>
      <c r="EK385" s="69"/>
      <c r="EL385" s="69"/>
      <c r="EM385" s="69"/>
      <c r="EN385" s="69"/>
      <c r="EO385" s="69"/>
      <c r="EP385" s="69"/>
      <c r="EQ385" s="69"/>
      <c r="ER385" s="69"/>
      <c r="ES385" s="69"/>
      <c r="ET385" s="69"/>
      <c r="EU385" s="69"/>
      <c r="EV385" s="69"/>
      <c r="EW385" s="69"/>
      <c r="EX385" s="69"/>
      <c r="EY385" s="69"/>
      <c r="EZ385" s="69"/>
      <c r="FA385" s="69"/>
      <c r="FB385" s="69"/>
      <c r="FC385" s="69"/>
      <c r="FD385" s="69"/>
      <c r="FE385" s="69"/>
      <c r="FF385" s="69"/>
      <c r="FG385" s="69"/>
      <c r="FH385" s="69"/>
      <c r="FI385" s="69"/>
      <c r="FJ385" s="69"/>
      <c r="FK385" s="69"/>
      <c r="FL385" s="69"/>
      <c r="FM385" s="69"/>
      <c r="FN385" s="69"/>
      <c r="FO385" s="69"/>
      <c r="FP385" s="69"/>
      <c r="FQ385" s="69"/>
      <c r="FR385" s="69"/>
      <c r="FS385" s="69"/>
      <c r="FT385" s="69"/>
      <c r="FU385" s="69"/>
      <c r="FV385" s="69"/>
      <c r="FW385" s="69"/>
      <c r="FX385" s="69"/>
      <c r="FY385" s="69"/>
      <c r="FZ385" s="69"/>
      <c r="GA385" s="69"/>
      <c r="GB385" s="69"/>
      <c r="GC385" s="69"/>
      <c r="GD385" s="69"/>
      <c r="GE385" s="69"/>
      <c r="GF385" s="69"/>
      <c r="GG385" s="69"/>
      <c r="GH385" s="69"/>
      <c r="GI385" s="69"/>
      <c r="GJ385" s="69"/>
      <c r="GK385" s="69"/>
      <c r="GL385" s="69"/>
      <c r="GM385" s="69"/>
      <c r="GN385" s="69"/>
      <c r="GO385" s="69"/>
      <c r="GP385" s="69"/>
      <c r="GQ385" s="69"/>
      <c r="GR385" s="69"/>
      <c r="GS385" s="69"/>
      <c r="GT385" s="69"/>
      <c r="GU385" s="69"/>
      <c r="GV385" s="69"/>
      <c r="GW385" s="69"/>
      <c r="GX385" s="69"/>
      <c r="GY385" s="69"/>
      <c r="GZ385" s="69"/>
      <c r="HA385" s="69"/>
      <c r="HB385" s="69"/>
      <c r="HC385" s="69"/>
      <c r="HD385" s="69"/>
      <c r="HE385" s="69"/>
      <c r="HF385" s="69"/>
      <c r="HG385" s="69"/>
      <c r="HH385" s="69"/>
      <c r="HI385" s="69"/>
      <c r="HJ385" s="69"/>
      <c r="HK385" s="69"/>
      <c r="HL385" s="69"/>
      <c r="HM385" s="69"/>
      <c r="HN385" s="69"/>
      <c r="HO385" s="69"/>
      <c r="HP385" s="69"/>
      <c r="HQ385" s="69"/>
      <c r="HR385" s="69"/>
      <c r="HS385" s="69"/>
      <c r="HT385" s="69"/>
      <c r="HU385" s="69"/>
      <c r="HV385" s="69"/>
      <c r="HW385" s="69"/>
      <c r="HX385" s="69"/>
      <c r="HY385" s="69"/>
      <c r="HZ385" s="69"/>
      <c r="IA385" s="69"/>
      <c r="IB385" s="69"/>
      <c r="IC385" s="69"/>
      <c r="ID385" s="69"/>
      <c r="IE385" s="69"/>
      <c r="IF385" s="69"/>
      <c r="IG385" s="69"/>
      <c r="IH385" s="69"/>
      <c r="II385" s="69"/>
      <c r="IJ385" s="69"/>
      <c r="IK385" s="69"/>
      <c r="IL385" s="69"/>
      <c r="IM385" s="69"/>
      <c r="IN385" s="69"/>
      <c r="IO385" s="69"/>
      <c r="IP385" s="69"/>
      <c r="IQ385" s="69"/>
      <c r="IR385" s="69"/>
    </row>
    <row r="386" spans="1:252" s="68" customFormat="1">
      <c r="A386" s="90">
        <v>376</v>
      </c>
      <c r="B386" s="91" t="str">
        <f>'[4]ИТОГ!'!$AP383</f>
        <v>Бондарев Матвей</v>
      </c>
      <c r="C386" s="91">
        <f>'[4]ИТОГ!'!$AQ383</f>
        <v>2007</v>
      </c>
      <c r="D386" s="91">
        <f>'[4]ИТОГ!'!$AT383</f>
        <v>1</v>
      </c>
      <c r="E386" s="91" t="str">
        <f>'[4]ИТОГ!'!$AU383</f>
        <v>м</v>
      </c>
      <c r="F386" s="189">
        <f>'[4]ИТОГ!'!$AX383</f>
        <v>45853</v>
      </c>
      <c r="G386" s="91" t="s">
        <v>255</v>
      </c>
      <c r="H386" s="94" t="s">
        <v>28</v>
      </c>
      <c r="I386" s="91" t="str">
        <f>'[4]ИТОГ!'!$AY383</f>
        <v>ОК!</v>
      </c>
      <c r="J386" s="95"/>
      <c r="K386" s="97"/>
      <c r="L386" s="97"/>
      <c r="M386" s="98"/>
      <c r="N386" s="97"/>
      <c r="O386" s="97"/>
      <c r="P386" s="97"/>
      <c r="Q386" s="97" t="s">
        <v>256</v>
      </c>
      <c r="R386" s="97"/>
      <c r="S386" s="97"/>
      <c r="T386" s="99"/>
      <c r="U386" s="99"/>
      <c r="V386" s="97"/>
      <c r="W386" s="100"/>
      <c r="X386" s="108"/>
      <c r="Y386" s="108"/>
      <c r="Z386" s="100"/>
      <c r="AA386" s="100"/>
      <c r="AB386" s="108"/>
      <c r="AC386" s="108"/>
      <c r="AD386" s="108"/>
      <c r="AE386" s="108"/>
      <c r="AF386" s="108"/>
      <c r="AG386" s="94"/>
      <c r="AH386" s="101"/>
      <c r="AI386" s="102"/>
      <c r="AJ386" s="103" t="s">
        <v>761</v>
      </c>
      <c r="AN386" s="69"/>
      <c r="AO386" s="69"/>
      <c r="AP386" s="69"/>
      <c r="AQ386" s="69"/>
      <c r="AR386" s="69"/>
      <c r="AS386" s="69"/>
      <c r="AT386" s="69"/>
      <c r="AU386" s="69"/>
      <c r="AV386" s="69"/>
      <c r="AW386" s="69"/>
      <c r="AX386" s="69"/>
      <c r="AY386" s="69"/>
      <c r="AZ386" s="69"/>
      <c r="BA386" s="69"/>
      <c r="BB386" s="69"/>
      <c r="BC386" s="69"/>
      <c r="BD386" s="69"/>
      <c r="BE386" s="69"/>
      <c r="BF386" s="69"/>
      <c r="BG386" s="69"/>
      <c r="BH386" s="69"/>
      <c r="BI386" s="69"/>
      <c r="BJ386" s="69"/>
      <c r="BK386" s="69"/>
      <c r="BL386" s="69"/>
      <c r="BM386" s="69"/>
      <c r="BN386" s="69"/>
      <c r="BO386" s="69"/>
      <c r="BP386" s="69"/>
      <c r="BQ386" s="69"/>
      <c r="BR386" s="69"/>
      <c r="BS386" s="69"/>
      <c r="BT386" s="69"/>
      <c r="BU386" s="69"/>
      <c r="BV386" s="69"/>
      <c r="BW386" s="69"/>
      <c r="BX386" s="69"/>
      <c r="BY386" s="69"/>
      <c r="BZ386" s="69"/>
      <c r="CA386" s="69"/>
      <c r="CB386" s="69"/>
      <c r="CC386" s="69"/>
      <c r="CD386" s="69"/>
      <c r="CE386" s="69"/>
      <c r="CF386" s="69"/>
      <c r="CG386" s="69"/>
      <c r="CH386" s="69"/>
      <c r="CI386" s="69"/>
      <c r="CJ386" s="69"/>
      <c r="CK386" s="69"/>
      <c r="CL386" s="69"/>
      <c r="CM386" s="69"/>
      <c r="CN386" s="69"/>
      <c r="CO386" s="69"/>
      <c r="CP386" s="69"/>
      <c r="CQ386" s="69"/>
      <c r="CR386" s="69"/>
      <c r="CS386" s="69"/>
      <c r="CT386" s="69"/>
      <c r="CU386" s="69"/>
      <c r="CV386" s="69"/>
      <c r="CW386" s="69"/>
      <c r="CX386" s="69"/>
      <c r="CY386" s="69"/>
      <c r="CZ386" s="69"/>
      <c r="DA386" s="69"/>
      <c r="DB386" s="69"/>
      <c r="DC386" s="69"/>
      <c r="DD386" s="69"/>
      <c r="DE386" s="69"/>
      <c r="DF386" s="69"/>
      <c r="DG386" s="69"/>
      <c r="DH386" s="69"/>
      <c r="DI386" s="69"/>
      <c r="DJ386" s="69"/>
      <c r="DK386" s="69"/>
      <c r="DL386" s="69"/>
      <c r="DM386" s="69"/>
      <c r="DN386" s="69"/>
      <c r="DO386" s="69"/>
      <c r="DP386" s="69"/>
      <c r="DQ386" s="69"/>
      <c r="DR386" s="69"/>
      <c r="DS386" s="69"/>
      <c r="DT386" s="69"/>
      <c r="DU386" s="69"/>
      <c r="DV386" s="69"/>
      <c r="DW386" s="69"/>
      <c r="DX386" s="69"/>
      <c r="DY386" s="69"/>
      <c r="DZ386" s="69"/>
      <c r="EA386" s="69"/>
      <c r="EB386" s="69"/>
      <c r="EC386" s="69"/>
      <c r="ED386" s="69"/>
      <c r="EE386" s="69"/>
      <c r="EF386" s="69"/>
      <c r="EG386" s="69"/>
      <c r="EH386" s="69"/>
      <c r="EI386" s="69"/>
      <c r="EJ386" s="69"/>
      <c r="EK386" s="69"/>
      <c r="EL386" s="69"/>
      <c r="EM386" s="69"/>
      <c r="EN386" s="69"/>
      <c r="EO386" s="69"/>
      <c r="EP386" s="69"/>
      <c r="EQ386" s="69"/>
      <c r="ER386" s="69"/>
      <c r="ES386" s="69"/>
      <c r="ET386" s="69"/>
      <c r="EU386" s="69"/>
      <c r="EV386" s="69"/>
      <c r="EW386" s="69"/>
      <c r="EX386" s="69"/>
      <c r="EY386" s="69"/>
      <c r="EZ386" s="69"/>
      <c r="FA386" s="69"/>
      <c r="FB386" s="69"/>
      <c r="FC386" s="69"/>
      <c r="FD386" s="69"/>
      <c r="FE386" s="69"/>
      <c r="FF386" s="69"/>
      <c r="FG386" s="69"/>
      <c r="FH386" s="69"/>
      <c r="FI386" s="69"/>
      <c r="FJ386" s="69"/>
      <c r="FK386" s="69"/>
      <c r="FL386" s="69"/>
      <c r="FM386" s="69"/>
      <c r="FN386" s="69"/>
      <c r="FO386" s="69"/>
      <c r="FP386" s="69"/>
      <c r="FQ386" s="69"/>
      <c r="FR386" s="69"/>
      <c r="FS386" s="69"/>
      <c r="FT386" s="69"/>
      <c r="FU386" s="69"/>
      <c r="FV386" s="69"/>
      <c r="FW386" s="69"/>
      <c r="FX386" s="69"/>
      <c r="FY386" s="69"/>
      <c r="FZ386" s="69"/>
      <c r="GA386" s="69"/>
      <c r="GB386" s="69"/>
      <c r="GC386" s="69"/>
      <c r="GD386" s="69"/>
      <c r="GE386" s="69"/>
      <c r="GF386" s="69"/>
      <c r="GG386" s="69"/>
      <c r="GH386" s="69"/>
      <c r="GI386" s="69"/>
      <c r="GJ386" s="69"/>
      <c r="GK386" s="69"/>
      <c r="GL386" s="69"/>
      <c r="GM386" s="69"/>
      <c r="GN386" s="69"/>
      <c r="GO386" s="69"/>
      <c r="GP386" s="69"/>
      <c r="GQ386" s="69"/>
      <c r="GR386" s="69"/>
      <c r="GS386" s="69"/>
      <c r="GT386" s="69"/>
      <c r="GU386" s="69"/>
      <c r="GV386" s="69"/>
      <c r="GW386" s="69"/>
      <c r="GX386" s="69"/>
      <c r="GY386" s="69"/>
      <c r="GZ386" s="69"/>
      <c r="HA386" s="69"/>
      <c r="HB386" s="69"/>
      <c r="HC386" s="69"/>
      <c r="HD386" s="69"/>
      <c r="HE386" s="69"/>
      <c r="HF386" s="69"/>
      <c r="HG386" s="69"/>
      <c r="HH386" s="69"/>
      <c r="HI386" s="69"/>
      <c r="HJ386" s="69"/>
      <c r="HK386" s="69"/>
      <c r="HL386" s="69"/>
      <c r="HM386" s="69"/>
      <c r="HN386" s="69"/>
      <c r="HO386" s="69"/>
      <c r="HP386" s="69"/>
      <c r="HQ386" s="69"/>
      <c r="HR386" s="69"/>
      <c r="HS386" s="69"/>
      <c r="HT386" s="69"/>
      <c r="HU386" s="69"/>
      <c r="HV386" s="69"/>
      <c r="HW386" s="69"/>
      <c r="HX386" s="69"/>
      <c r="HY386" s="69"/>
      <c r="HZ386" s="69"/>
      <c r="IA386" s="69"/>
      <c r="IB386" s="69"/>
      <c r="IC386" s="69"/>
      <c r="ID386" s="69"/>
      <c r="IE386" s="69"/>
      <c r="IF386" s="69"/>
      <c r="IG386" s="69"/>
      <c r="IH386" s="69"/>
      <c r="II386" s="69"/>
      <c r="IJ386" s="69"/>
      <c r="IK386" s="69"/>
      <c r="IL386" s="69"/>
      <c r="IM386" s="69"/>
      <c r="IN386" s="69"/>
      <c r="IO386" s="69"/>
      <c r="IP386" s="69"/>
      <c r="IQ386" s="69"/>
      <c r="IR386" s="69"/>
    </row>
    <row r="387" spans="1:252">
      <c r="A387" s="90">
        <v>377</v>
      </c>
      <c r="B387" s="91" t="str">
        <f>'[4]ИТОГ!'!$AP384</f>
        <v>Бондарева Олеся</v>
      </c>
      <c r="C387" s="91">
        <f>'[4]ИТОГ!'!$AQ384</f>
        <v>2005</v>
      </c>
      <c r="D387" s="91" t="str">
        <f>'[4]ИТОГ!'!$AT384</f>
        <v>б/р</v>
      </c>
      <c r="E387" s="91" t="str">
        <f>'[4]ИТОГ!'!$AU384</f>
        <v>ж</v>
      </c>
      <c r="F387" s="189">
        <f>'[4]ИТОГ!'!$AX384</f>
        <v>44246</v>
      </c>
      <c r="G387" s="91" t="s">
        <v>255</v>
      </c>
      <c r="H387" s="94" t="s">
        <v>28</v>
      </c>
      <c r="I387" s="91" t="str">
        <f>'[4]ИТОГ!'!$AY384</f>
        <v>ОК!</v>
      </c>
      <c r="J387" s="95"/>
      <c r="K387" s="115"/>
      <c r="L387" s="97"/>
      <c r="M387" s="114"/>
      <c r="N387" s="115"/>
      <c r="O387" s="97"/>
      <c r="P387" s="97"/>
      <c r="Q387" s="97"/>
      <c r="R387" s="115" t="s">
        <v>256</v>
      </c>
      <c r="S387" s="115"/>
      <c r="T387" s="113"/>
      <c r="U387" s="99"/>
      <c r="V387" s="115"/>
      <c r="W387" s="100"/>
      <c r="X387" s="100" t="s">
        <v>256</v>
      </c>
      <c r="Y387" s="100"/>
      <c r="Z387" s="100"/>
      <c r="AA387" s="100"/>
      <c r="AB387" s="100" t="s">
        <v>11</v>
      </c>
      <c r="AC387" s="100"/>
      <c r="AD387" s="100"/>
      <c r="AE387" s="100"/>
      <c r="AF387" s="100" t="s">
        <v>256</v>
      </c>
      <c r="AG387" s="94" t="s">
        <v>260</v>
      </c>
      <c r="AH387" s="101"/>
      <c r="AI387" s="102"/>
      <c r="AJ387" s="103" t="s">
        <v>762</v>
      </c>
      <c r="AK387" s="68"/>
      <c r="AL387" s="69"/>
      <c r="AM387" s="69"/>
      <c r="AN387" s="69"/>
      <c r="AO387" s="69"/>
      <c r="AP387" s="69"/>
      <c r="AQ387" s="69"/>
      <c r="AR387" s="69"/>
      <c r="AS387" s="69"/>
      <c r="AT387" s="69"/>
      <c r="AU387" s="69"/>
      <c r="AV387" s="69"/>
      <c r="AW387" s="69"/>
      <c r="AX387" s="69"/>
      <c r="AY387" s="69"/>
      <c r="AZ387" s="69"/>
      <c r="BA387" s="69"/>
      <c r="BB387" s="69"/>
      <c r="BC387" s="69"/>
      <c r="BD387" s="69"/>
      <c r="BE387" s="69"/>
      <c r="BF387" s="69"/>
      <c r="BG387" s="69"/>
      <c r="BH387" s="69"/>
      <c r="BI387" s="69"/>
      <c r="BJ387" s="69"/>
      <c r="BK387" s="69"/>
      <c r="BL387" s="69"/>
      <c r="BM387" s="69"/>
      <c r="BN387" s="69"/>
      <c r="BO387" s="69"/>
      <c r="BP387" s="69"/>
      <c r="BQ387" s="69"/>
      <c r="BR387" s="69"/>
      <c r="BS387" s="69"/>
      <c r="BT387" s="69"/>
      <c r="BU387" s="69"/>
      <c r="BV387" s="69"/>
      <c r="BW387" s="69"/>
      <c r="BX387" s="69"/>
      <c r="BY387" s="69"/>
      <c r="BZ387" s="69"/>
      <c r="CA387" s="69"/>
      <c r="CB387" s="69"/>
      <c r="CC387" s="69"/>
      <c r="CD387" s="69"/>
      <c r="CE387" s="69"/>
      <c r="CF387" s="69"/>
      <c r="CG387" s="69"/>
      <c r="CH387" s="69"/>
      <c r="CI387" s="69"/>
      <c r="CJ387" s="69"/>
      <c r="CK387" s="69"/>
      <c r="CL387" s="69"/>
      <c r="CM387" s="69"/>
      <c r="CN387" s="69"/>
      <c r="CO387" s="69"/>
      <c r="CP387" s="69"/>
      <c r="CQ387" s="69"/>
      <c r="CR387" s="69"/>
      <c r="CS387" s="69"/>
      <c r="CT387" s="69"/>
      <c r="CU387" s="69"/>
      <c r="CV387" s="69"/>
      <c r="CW387" s="69"/>
      <c r="CX387" s="69"/>
      <c r="CY387" s="69"/>
      <c r="CZ387" s="69"/>
      <c r="DA387" s="69"/>
      <c r="DB387" s="69"/>
      <c r="DC387" s="69"/>
      <c r="DD387" s="69"/>
      <c r="DE387" s="69"/>
      <c r="DF387" s="69"/>
      <c r="DG387" s="69"/>
      <c r="DH387" s="69"/>
      <c r="DI387" s="69"/>
      <c r="DJ387" s="69"/>
      <c r="DK387" s="69"/>
      <c r="DL387" s="69"/>
      <c r="DM387" s="69"/>
      <c r="DN387" s="69"/>
      <c r="DO387" s="69"/>
      <c r="DP387" s="69"/>
      <c r="DQ387" s="69"/>
      <c r="DR387" s="69"/>
      <c r="DS387" s="69"/>
      <c r="DT387" s="69"/>
      <c r="DU387" s="69"/>
      <c r="DV387" s="69"/>
      <c r="DW387" s="69"/>
      <c r="DX387" s="69"/>
      <c r="DY387" s="69"/>
      <c r="DZ387" s="69"/>
      <c r="EA387" s="69"/>
      <c r="EB387" s="69"/>
      <c r="EC387" s="69"/>
      <c r="ED387" s="69"/>
      <c r="EE387" s="69"/>
      <c r="EF387" s="69"/>
      <c r="EG387" s="69"/>
      <c r="EH387" s="69"/>
      <c r="EI387" s="69"/>
      <c r="EJ387" s="69"/>
      <c r="EK387" s="69"/>
      <c r="EL387" s="69"/>
      <c r="EM387" s="69"/>
      <c r="EN387" s="69"/>
      <c r="EO387" s="69"/>
      <c r="EP387" s="69"/>
      <c r="EQ387" s="69"/>
      <c r="ER387" s="69"/>
      <c r="ES387" s="69"/>
      <c r="ET387" s="69"/>
      <c r="EU387" s="69"/>
      <c r="EV387" s="69"/>
      <c r="EW387" s="69"/>
      <c r="EX387" s="69"/>
      <c r="EY387" s="69"/>
      <c r="EZ387" s="69"/>
      <c r="FA387" s="69"/>
      <c r="FB387" s="69"/>
      <c r="FC387" s="69"/>
      <c r="FD387" s="69"/>
      <c r="FE387" s="69"/>
      <c r="FF387" s="69"/>
      <c r="FG387" s="69"/>
      <c r="FH387" s="69"/>
      <c r="FI387" s="69"/>
      <c r="FJ387" s="69"/>
      <c r="FK387" s="69"/>
      <c r="FL387" s="69"/>
      <c r="FM387" s="69"/>
      <c r="FN387" s="69"/>
      <c r="FO387" s="69"/>
      <c r="FP387" s="69"/>
      <c r="FQ387" s="69"/>
      <c r="FR387" s="69"/>
      <c r="FS387" s="69"/>
      <c r="FT387" s="69"/>
      <c r="FU387" s="69"/>
      <c r="FV387" s="69"/>
      <c r="FW387" s="69"/>
      <c r="FX387" s="69"/>
      <c r="FY387" s="69"/>
      <c r="FZ387" s="69"/>
      <c r="GA387" s="69"/>
      <c r="GB387" s="69"/>
      <c r="GC387" s="69"/>
      <c r="GD387" s="69"/>
      <c r="GE387" s="69"/>
      <c r="GF387" s="69"/>
      <c r="GG387" s="69"/>
      <c r="GH387" s="69"/>
      <c r="GI387" s="69"/>
      <c r="GJ387" s="69"/>
      <c r="GK387" s="69"/>
      <c r="GL387" s="69"/>
      <c r="GM387" s="69"/>
      <c r="GN387" s="69"/>
      <c r="GO387" s="69"/>
      <c r="GP387" s="69"/>
      <c r="GQ387" s="69"/>
      <c r="GR387" s="69"/>
      <c r="GS387" s="69"/>
      <c r="GT387" s="69"/>
      <c r="GU387" s="69"/>
      <c r="GV387" s="69"/>
      <c r="GW387" s="69"/>
      <c r="GX387" s="69"/>
      <c r="GY387" s="69"/>
      <c r="GZ387" s="69"/>
      <c r="HA387" s="69"/>
      <c r="HB387" s="69"/>
      <c r="HC387" s="69"/>
      <c r="HD387" s="69"/>
      <c r="HE387" s="69"/>
      <c r="HF387" s="69"/>
      <c r="HG387" s="69"/>
      <c r="HH387" s="69"/>
      <c r="HI387" s="69"/>
      <c r="HJ387" s="69"/>
      <c r="HK387" s="69"/>
      <c r="HL387" s="69"/>
      <c r="HM387" s="69"/>
      <c r="HN387" s="69"/>
      <c r="HO387" s="69"/>
      <c r="HP387" s="69"/>
      <c r="HQ387" s="69"/>
      <c r="HR387" s="69"/>
      <c r="HS387" s="69"/>
      <c r="HT387" s="69"/>
      <c r="HU387" s="69"/>
      <c r="HV387" s="69"/>
      <c r="HW387" s="69"/>
      <c r="HX387" s="69"/>
      <c r="HY387" s="69"/>
      <c r="HZ387" s="69"/>
      <c r="IA387" s="69"/>
      <c r="IB387" s="69"/>
      <c r="IC387" s="69"/>
      <c r="ID387" s="69"/>
      <c r="IE387" s="69"/>
      <c r="IF387" s="69"/>
      <c r="IG387" s="69"/>
      <c r="IH387" s="69"/>
      <c r="II387" s="69"/>
      <c r="IJ387" s="69"/>
      <c r="IK387" s="69"/>
      <c r="IL387" s="69"/>
      <c r="IM387" s="69"/>
      <c r="IN387" s="69"/>
      <c r="IO387" s="69"/>
      <c r="IP387" s="69"/>
      <c r="IQ387" s="69"/>
      <c r="IR387" s="69"/>
    </row>
    <row r="388" spans="1:252">
      <c r="A388" s="90">
        <v>378</v>
      </c>
      <c r="B388" s="91" t="str">
        <f>'[4]ИТОГ!'!$AP385</f>
        <v>Бондаренко Виктория</v>
      </c>
      <c r="C388" s="91">
        <f>'[4]ИТОГ!'!$AQ385</f>
        <v>2009</v>
      </c>
      <c r="D388" s="91" t="str">
        <f>'[4]ИТОГ!'!$AT385</f>
        <v>2ю</v>
      </c>
      <c r="E388" s="91" t="str">
        <f>'[4]ИТОГ!'!$AU385</f>
        <v>ж</v>
      </c>
      <c r="F388" s="189">
        <f>'[4]ИТОГ!'!$AX385</f>
        <v>45947</v>
      </c>
      <c r="G388" s="91" t="s">
        <v>255</v>
      </c>
      <c r="H388" s="94" t="s">
        <v>28</v>
      </c>
      <c r="I388" s="91" t="str">
        <f>'[4]ИТОГ!'!$AY385</f>
        <v>ОК!</v>
      </c>
      <c r="J388" s="124" t="s">
        <v>410</v>
      </c>
      <c r="K388" s="121"/>
      <c r="L388" s="97" t="s">
        <v>256</v>
      </c>
      <c r="M388" s="114"/>
      <c r="N388" s="121"/>
      <c r="O388" s="97" t="s">
        <v>256</v>
      </c>
      <c r="P388" s="97"/>
      <c r="Q388" s="97"/>
      <c r="R388" s="125" t="s">
        <v>15</v>
      </c>
      <c r="S388" s="115"/>
      <c r="T388" s="113"/>
      <c r="U388" s="99"/>
      <c r="V388" s="115"/>
      <c r="W388" s="92"/>
      <c r="X388" s="100"/>
      <c r="Y388" s="100" t="s">
        <v>256</v>
      </c>
      <c r="Z388" s="100" t="s">
        <v>15</v>
      </c>
      <c r="AA388" s="100"/>
      <c r="AB388" s="100" t="s">
        <v>15</v>
      </c>
      <c r="AC388" s="100"/>
      <c r="AD388" s="100" t="s">
        <v>11</v>
      </c>
      <c r="AE388" s="100"/>
      <c r="AF388" s="100" t="s">
        <v>13</v>
      </c>
      <c r="AG388" s="94" t="s">
        <v>434</v>
      </c>
      <c r="AH388" s="101" t="s">
        <v>366</v>
      </c>
      <c r="AI388" s="118">
        <v>36554</v>
      </c>
      <c r="AJ388" s="103" t="s">
        <v>763</v>
      </c>
      <c r="AK388" s="68"/>
      <c r="AL388" s="69"/>
      <c r="AM388" s="69"/>
      <c r="AN388" s="69"/>
      <c r="AO388" s="69"/>
      <c r="AP388" s="69"/>
      <c r="AQ388" s="69"/>
      <c r="AR388" s="69"/>
      <c r="AS388" s="69"/>
      <c r="AT388" s="69"/>
      <c r="AU388" s="69"/>
      <c r="AV388" s="69"/>
      <c r="AW388" s="69"/>
      <c r="AX388" s="69"/>
      <c r="AY388" s="69"/>
      <c r="AZ388" s="69"/>
      <c r="BA388" s="69"/>
      <c r="BB388" s="69"/>
      <c r="BC388" s="69"/>
      <c r="BD388" s="69"/>
      <c r="BE388" s="69"/>
      <c r="BF388" s="69"/>
      <c r="BG388" s="69"/>
      <c r="BH388" s="69"/>
      <c r="BI388" s="69"/>
      <c r="BJ388" s="69"/>
      <c r="BK388" s="69"/>
      <c r="BL388" s="69"/>
      <c r="BM388" s="69"/>
      <c r="BN388" s="69"/>
      <c r="BO388" s="69"/>
      <c r="BP388" s="69"/>
      <c r="BQ388" s="69"/>
      <c r="BR388" s="69"/>
      <c r="BS388" s="69"/>
      <c r="BT388" s="69"/>
      <c r="BU388" s="69"/>
      <c r="BV388" s="69"/>
      <c r="BW388" s="69"/>
      <c r="BX388" s="69"/>
      <c r="BY388" s="69"/>
      <c r="BZ388" s="69"/>
      <c r="CA388" s="69"/>
      <c r="CB388" s="69"/>
      <c r="CC388" s="69"/>
      <c r="CD388" s="69"/>
      <c r="CE388" s="69"/>
      <c r="CF388" s="69"/>
      <c r="CG388" s="69"/>
      <c r="CH388" s="69"/>
      <c r="CI388" s="69"/>
      <c r="CJ388" s="69"/>
      <c r="CK388" s="69"/>
      <c r="CL388" s="69"/>
      <c r="CM388" s="69"/>
      <c r="CN388" s="69"/>
      <c r="CO388" s="69"/>
      <c r="CP388" s="69"/>
      <c r="CQ388" s="69"/>
      <c r="CR388" s="69"/>
      <c r="CS388" s="69"/>
      <c r="CT388" s="69"/>
      <c r="CU388" s="69"/>
      <c r="CV388" s="69"/>
      <c r="CW388" s="69"/>
      <c r="CX388" s="69"/>
      <c r="CY388" s="69"/>
      <c r="CZ388" s="69"/>
      <c r="DA388" s="69"/>
      <c r="DB388" s="69"/>
      <c r="DC388" s="69"/>
      <c r="DD388" s="69"/>
      <c r="DE388" s="69"/>
      <c r="DF388" s="69"/>
      <c r="DG388" s="69"/>
      <c r="DH388" s="69"/>
      <c r="DI388" s="69"/>
      <c r="DJ388" s="69"/>
      <c r="DK388" s="69"/>
      <c r="DL388" s="69"/>
      <c r="DM388" s="69"/>
      <c r="DN388" s="69"/>
      <c r="DO388" s="69"/>
      <c r="DP388" s="69"/>
      <c r="DQ388" s="69"/>
      <c r="DR388" s="69"/>
      <c r="DS388" s="69"/>
      <c r="DT388" s="69"/>
      <c r="DU388" s="69"/>
      <c r="DV388" s="69"/>
      <c r="DW388" s="69"/>
      <c r="DX388" s="69"/>
      <c r="DY388" s="69"/>
      <c r="DZ388" s="69"/>
      <c r="EA388" s="69"/>
      <c r="EB388" s="69"/>
      <c r="EC388" s="69"/>
      <c r="ED388" s="69"/>
      <c r="EE388" s="69"/>
      <c r="EF388" s="69"/>
      <c r="EG388" s="69"/>
      <c r="EH388" s="69"/>
      <c r="EI388" s="69"/>
      <c r="EJ388" s="69"/>
      <c r="EK388" s="69"/>
      <c r="EL388" s="69"/>
      <c r="EM388" s="69"/>
      <c r="EN388" s="69"/>
      <c r="EO388" s="69"/>
      <c r="EP388" s="69"/>
      <c r="EQ388" s="69"/>
      <c r="ER388" s="69"/>
      <c r="ES388" s="69"/>
      <c r="ET388" s="69"/>
      <c r="EU388" s="69"/>
      <c r="EV388" s="69"/>
      <c r="EW388" s="69"/>
      <c r="EX388" s="69"/>
      <c r="EY388" s="69"/>
      <c r="EZ388" s="69"/>
      <c r="FA388" s="69"/>
      <c r="FB388" s="69"/>
      <c r="FC388" s="69"/>
      <c r="FD388" s="69"/>
      <c r="FE388" s="69"/>
      <c r="FF388" s="69"/>
      <c r="FG388" s="69"/>
      <c r="FH388" s="69"/>
      <c r="FI388" s="69"/>
      <c r="FJ388" s="69"/>
      <c r="FK388" s="69"/>
      <c r="FL388" s="69"/>
      <c r="FM388" s="69"/>
      <c r="FN388" s="69"/>
      <c r="FO388" s="69"/>
      <c r="FP388" s="69"/>
      <c r="FQ388" s="69"/>
      <c r="FR388" s="69"/>
      <c r="FS388" s="69"/>
      <c r="FT388" s="69"/>
      <c r="FU388" s="69"/>
      <c r="FV388" s="69"/>
      <c r="FW388" s="69"/>
      <c r="FX388" s="69"/>
      <c r="FY388" s="69"/>
      <c r="FZ388" s="69"/>
      <c r="GA388" s="69"/>
      <c r="GB388" s="69"/>
      <c r="GC388" s="69"/>
      <c r="GD388" s="69"/>
      <c r="GE388" s="69"/>
      <c r="GF388" s="69"/>
      <c r="GG388" s="69"/>
      <c r="GH388" s="69"/>
      <c r="GI388" s="69"/>
      <c r="GJ388" s="69"/>
      <c r="GK388" s="69"/>
      <c r="GL388" s="69"/>
      <c r="GM388" s="69"/>
      <c r="GN388" s="69"/>
      <c r="GO388" s="69"/>
      <c r="GP388" s="69"/>
      <c r="GQ388" s="69"/>
      <c r="GR388" s="69"/>
      <c r="GS388" s="69"/>
      <c r="GT388" s="69"/>
      <c r="GU388" s="69"/>
      <c r="GV388" s="69"/>
      <c r="GW388" s="69"/>
      <c r="GX388" s="69"/>
      <c r="GY388" s="69"/>
      <c r="GZ388" s="69"/>
      <c r="HA388" s="69"/>
      <c r="HB388" s="69"/>
      <c r="HC388" s="69"/>
      <c r="HD388" s="69"/>
      <c r="HE388" s="69"/>
      <c r="HF388" s="69"/>
      <c r="HG388" s="69"/>
      <c r="HH388" s="69"/>
      <c r="HI388" s="69"/>
      <c r="HJ388" s="69"/>
      <c r="HK388" s="69"/>
      <c r="HL388" s="69"/>
      <c r="HM388" s="69"/>
      <c r="HN388" s="69"/>
      <c r="HO388" s="69"/>
      <c r="HP388" s="69"/>
      <c r="HQ388" s="69"/>
      <c r="HR388" s="69"/>
      <c r="HS388" s="69"/>
      <c r="HT388" s="69"/>
      <c r="HU388" s="69"/>
      <c r="HV388" s="69"/>
      <c r="HW388" s="69"/>
      <c r="HX388" s="69"/>
      <c r="HY388" s="69"/>
      <c r="HZ388" s="69"/>
      <c r="IA388" s="69"/>
      <c r="IB388" s="69"/>
      <c r="IC388" s="69"/>
      <c r="ID388" s="69"/>
      <c r="IE388" s="69"/>
      <c r="IF388" s="69"/>
      <c r="IG388" s="69"/>
      <c r="IH388" s="69"/>
      <c r="II388" s="69"/>
      <c r="IJ388" s="69"/>
      <c r="IK388" s="69"/>
      <c r="IL388" s="69"/>
      <c r="IM388" s="69"/>
      <c r="IN388" s="69"/>
      <c r="IO388" s="69"/>
      <c r="IP388" s="69"/>
      <c r="IQ388" s="69"/>
      <c r="IR388" s="69"/>
    </row>
    <row r="389" spans="1:252">
      <c r="A389" s="90">
        <v>379</v>
      </c>
      <c r="B389" s="91" t="str">
        <f>'[4]ИТОГ!'!$AP386</f>
        <v>Бондаренко Даниил</v>
      </c>
      <c r="C389" s="91">
        <f>'[4]ИТОГ!'!$AQ386</f>
        <v>2012</v>
      </c>
      <c r="D389" s="91" t="str">
        <f>'[4]ИТОГ!'!$AT386</f>
        <v>б/р</v>
      </c>
      <c r="E389" s="91" t="str">
        <f>'[4]ИТОГ!'!$AU386</f>
        <v>м</v>
      </c>
      <c r="F389" s="189">
        <f>'[4]ИТОГ!'!$AX386</f>
        <v>0</v>
      </c>
      <c r="G389" s="91" t="s">
        <v>255</v>
      </c>
      <c r="H389" s="94" t="s">
        <v>28</v>
      </c>
      <c r="I389" s="91" t="str">
        <f>'[4]ИТОГ!'!$AY386</f>
        <v>ОК!</v>
      </c>
      <c r="J389" s="95"/>
      <c r="K389" s="121"/>
      <c r="L389" s="97"/>
      <c r="M389" s="114"/>
      <c r="N389" s="121"/>
      <c r="O389" s="97"/>
      <c r="P389" s="97"/>
      <c r="Q389" s="97"/>
      <c r="R389" s="125" t="s">
        <v>256</v>
      </c>
      <c r="S389" s="115"/>
      <c r="T389" s="113"/>
      <c r="U389" s="99"/>
      <c r="V389" s="115"/>
      <c r="W389" s="92"/>
      <c r="X389" s="100"/>
      <c r="Y389" s="100"/>
      <c r="Z389" s="100"/>
      <c r="AA389" s="100"/>
      <c r="AB389" s="100"/>
      <c r="AC389" s="100"/>
      <c r="AD389" s="100"/>
      <c r="AE389" s="100"/>
      <c r="AF389" s="100"/>
      <c r="AG389" s="94"/>
      <c r="AH389" s="101"/>
      <c r="AI389" s="102"/>
      <c r="AJ389" s="103" t="s">
        <v>764</v>
      </c>
      <c r="AK389" s="68"/>
      <c r="AL389" s="69"/>
      <c r="AM389" s="69"/>
      <c r="AN389" s="69"/>
      <c r="AO389" s="69"/>
      <c r="AP389" s="69"/>
      <c r="AQ389" s="69"/>
      <c r="AR389" s="69"/>
      <c r="AS389" s="69"/>
      <c r="AT389" s="69"/>
      <c r="AU389" s="69"/>
      <c r="AV389" s="69"/>
      <c r="AW389" s="69"/>
      <c r="AX389" s="69"/>
      <c r="AY389" s="69"/>
      <c r="AZ389" s="69"/>
      <c r="BA389" s="69"/>
      <c r="BB389" s="69"/>
      <c r="BC389" s="69"/>
      <c r="BD389" s="69"/>
      <c r="BE389" s="69"/>
      <c r="BF389" s="69"/>
      <c r="BG389" s="69"/>
      <c r="BH389" s="69"/>
      <c r="BI389" s="69"/>
      <c r="BJ389" s="69"/>
      <c r="BK389" s="69"/>
      <c r="BL389" s="69"/>
      <c r="BM389" s="69"/>
      <c r="BN389" s="69"/>
      <c r="BO389" s="69"/>
      <c r="BP389" s="69"/>
      <c r="BQ389" s="69"/>
      <c r="BR389" s="69"/>
      <c r="BS389" s="69"/>
      <c r="BT389" s="69"/>
      <c r="BU389" s="69"/>
      <c r="BV389" s="69"/>
      <c r="BW389" s="69"/>
      <c r="BX389" s="69"/>
      <c r="BY389" s="69"/>
      <c r="BZ389" s="69"/>
      <c r="CA389" s="69"/>
      <c r="CB389" s="69"/>
      <c r="CC389" s="69"/>
      <c r="CD389" s="69"/>
      <c r="CE389" s="69"/>
      <c r="CF389" s="69"/>
      <c r="CG389" s="69"/>
      <c r="CH389" s="69"/>
      <c r="CI389" s="69"/>
      <c r="CJ389" s="69"/>
      <c r="CK389" s="69"/>
      <c r="CL389" s="69"/>
      <c r="CM389" s="69"/>
      <c r="CN389" s="69"/>
      <c r="CO389" s="69"/>
      <c r="CP389" s="69"/>
      <c r="CQ389" s="69"/>
      <c r="CR389" s="69"/>
      <c r="CS389" s="69"/>
      <c r="CT389" s="69"/>
      <c r="CU389" s="69"/>
      <c r="CV389" s="69"/>
      <c r="CW389" s="69"/>
      <c r="CX389" s="69"/>
      <c r="CY389" s="69"/>
      <c r="CZ389" s="69"/>
      <c r="DA389" s="69"/>
      <c r="DB389" s="69"/>
      <c r="DC389" s="69"/>
      <c r="DD389" s="69"/>
      <c r="DE389" s="69"/>
      <c r="DF389" s="69"/>
      <c r="DG389" s="69"/>
      <c r="DH389" s="69"/>
      <c r="DI389" s="69"/>
      <c r="DJ389" s="69"/>
      <c r="DK389" s="69"/>
      <c r="DL389" s="69"/>
      <c r="DM389" s="69"/>
      <c r="DN389" s="69"/>
      <c r="DO389" s="69"/>
      <c r="DP389" s="69"/>
      <c r="DQ389" s="69"/>
      <c r="DR389" s="69"/>
      <c r="DS389" s="69"/>
      <c r="DT389" s="69"/>
      <c r="DU389" s="69"/>
      <c r="DV389" s="69"/>
      <c r="DW389" s="69"/>
      <c r="DX389" s="69"/>
      <c r="DY389" s="69"/>
      <c r="DZ389" s="69"/>
      <c r="EA389" s="69"/>
      <c r="EB389" s="69"/>
      <c r="EC389" s="69"/>
      <c r="ED389" s="69"/>
      <c r="EE389" s="69"/>
      <c r="EF389" s="69"/>
      <c r="EG389" s="69"/>
      <c r="EH389" s="69"/>
      <c r="EI389" s="69"/>
      <c r="EJ389" s="69"/>
      <c r="EK389" s="69"/>
      <c r="EL389" s="69"/>
      <c r="EM389" s="69"/>
      <c r="EN389" s="69"/>
      <c r="EO389" s="69"/>
      <c r="EP389" s="69"/>
      <c r="EQ389" s="69"/>
      <c r="ER389" s="69"/>
      <c r="ES389" s="69"/>
      <c r="ET389" s="69"/>
      <c r="EU389" s="69"/>
      <c r="EV389" s="69"/>
      <c r="EW389" s="69"/>
      <c r="EX389" s="69"/>
      <c r="EY389" s="69"/>
      <c r="EZ389" s="69"/>
      <c r="FA389" s="69"/>
      <c r="FB389" s="69"/>
      <c r="FC389" s="69"/>
      <c r="FD389" s="69"/>
      <c r="FE389" s="69"/>
      <c r="FF389" s="69"/>
      <c r="FG389" s="69"/>
      <c r="FH389" s="69"/>
      <c r="FI389" s="69"/>
      <c r="FJ389" s="69"/>
      <c r="FK389" s="69"/>
      <c r="FL389" s="69"/>
      <c r="FM389" s="69"/>
      <c r="FN389" s="69"/>
      <c r="FO389" s="69"/>
      <c r="FP389" s="69"/>
      <c r="FQ389" s="69"/>
      <c r="FR389" s="69"/>
      <c r="FS389" s="69"/>
      <c r="FT389" s="69"/>
      <c r="FU389" s="69"/>
      <c r="FV389" s="69"/>
      <c r="FW389" s="69"/>
      <c r="FX389" s="69"/>
      <c r="FY389" s="69"/>
      <c r="FZ389" s="69"/>
      <c r="GA389" s="69"/>
      <c r="GB389" s="69"/>
      <c r="GC389" s="69"/>
      <c r="GD389" s="69"/>
      <c r="GE389" s="69"/>
      <c r="GF389" s="69"/>
      <c r="GG389" s="69"/>
      <c r="GH389" s="69"/>
      <c r="GI389" s="69"/>
      <c r="GJ389" s="69"/>
      <c r="GK389" s="69"/>
      <c r="GL389" s="69"/>
      <c r="GM389" s="69"/>
      <c r="GN389" s="69"/>
      <c r="GO389" s="69"/>
      <c r="GP389" s="69"/>
      <c r="GQ389" s="69"/>
      <c r="GR389" s="69"/>
      <c r="GS389" s="69"/>
      <c r="GT389" s="69"/>
      <c r="GU389" s="69"/>
      <c r="GV389" s="69"/>
      <c r="GW389" s="69"/>
      <c r="GX389" s="69"/>
      <c r="GY389" s="69"/>
      <c r="GZ389" s="69"/>
      <c r="HA389" s="69"/>
      <c r="HB389" s="69"/>
      <c r="HC389" s="69"/>
      <c r="HD389" s="69"/>
      <c r="HE389" s="69"/>
      <c r="HF389" s="69"/>
      <c r="HG389" s="69"/>
      <c r="HH389" s="69"/>
      <c r="HI389" s="69"/>
      <c r="HJ389" s="69"/>
      <c r="HK389" s="69"/>
      <c r="HL389" s="69"/>
      <c r="HM389" s="69"/>
      <c r="HN389" s="69"/>
      <c r="HO389" s="69"/>
      <c r="HP389" s="69"/>
      <c r="HQ389" s="69"/>
      <c r="HR389" s="69"/>
      <c r="HS389" s="69"/>
      <c r="HT389" s="69"/>
      <c r="HU389" s="69"/>
      <c r="HV389" s="69"/>
      <c r="HW389" s="69"/>
      <c r="HX389" s="69"/>
      <c r="HY389" s="69"/>
      <c r="HZ389" s="69"/>
      <c r="IA389" s="69"/>
      <c r="IB389" s="69"/>
      <c r="IC389" s="69"/>
      <c r="ID389" s="69"/>
      <c r="IE389" s="69"/>
      <c r="IF389" s="69"/>
      <c r="IG389" s="69"/>
      <c r="IH389" s="69"/>
      <c r="II389" s="69"/>
      <c r="IJ389" s="69"/>
      <c r="IK389" s="69"/>
      <c r="IL389" s="69"/>
      <c r="IM389" s="69"/>
      <c r="IN389" s="69"/>
      <c r="IO389" s="69"/>
      <c r="IP389" s="69"/>
      <c r="IQ389" s="69"/>
      <c r="IR389" s="69"/>
    </row>
    <row r="390" spans="1:252" s="68" customFormat="1">
      <c r="A390" s="90">
        <v>380</v>
      </c>
      <c r="B390" s="91" t="str">
        <f>'[4]ИТОГ!'!$AP387</f>
        <v>Бондаренко Дарья</v>
      </c>
      <c r="C390" s="91">
        <f>'[4]ИТОГ!'!$AQ387</f>
        <v>2011</v>
      </c>
      <c r="D390" s="91" t="str">
        <f>'[4]ИТОГ!'!$AT387</f>
        <v>б/р</v>
      </c>
      <c r="E390" s="91" t="str">
        <f>'[4]ИТОГ!'!$AU387</f>
        <v>ж</v>
      </c>
      <c r="F390" s="189">
        <f>'[4]ИТОГ!'!$AX387</f>
        <v>0</v>
      </c>
      <c r="G390" s="91" t="s">
        <v>255</v>
      </c>
      <c r="H390" s="94" t="s">
        <v>28</v>
      </c>
      <c r="I390" s="91" t="str">
        <f>'[4]ИТОГ!'!$AY387</f>
        <v>ОК!</v>
      </c>
      <c r="J390" s="95" t="s">
        <v>765</v>
      </c>
      <c r="K390" s="121"/>
      <c r="L390" s="97" t="s">
        <v>256</v>
      </c>
      <c r="M390" s="114"/>
      <c r="N390" s="121"/>
      <c r="O390" s="97" t="s">
        <v>6</v>
      </c>
      <c r="P390" s="97"/>
      <c r="Q390" s="97"/>
      <c r="R390" s="125"/>
      <c r="S390" s="115"/>
      <c r="T390" s="113"/>
      <c r="U390" s="99"/>
      <c r="V390" s="115"/>
      <c r="W390" s="92"/>
      <c r="X390" s="100"/>
      <c r="Y390" s="100"/>
      <c r="Z390" s="100"/>
      <c r="AA390" s="100"/>
      <c r="AB390" s="100"/>
      <c r="AC390" s="100"/>
      <c r="AD390" s="100"/>
      <c r="AE390" s="100"/>
      <c r="AF390" s="100"/>
      <c r="AG390" s="94" t="s">
        <v>718</v>
      </c>
      <c r="AH390" s="101" t="s">
        <v>437</v>
      </c>
      <c r="AI390" s="118">
        <v>37629</v>
      </c>
      <c r="AJ390" s="103" t="s">
        <v>766</v>
      </c>
      <c r="AL390" s="69"/>
      <c r="AM390" s="69"/>
      <c r="AN390" s="69"/>
      <c r="AO390" s="69"/>
      <c r="AP390" s="69"/>
      <c r="AQ390" s="69"/>
      <c r="AR390" s="69"/>
      <c r="AS390" s="69"/>
      <c r="AT390" s="69"/>
      <c r="AU390" s="69"/>
      <c r="AV390" s="69"/>
      <c r="AW390" s="69"/>
      <c r="AX390" s="69"/>
      <c r="AY390" s="69"/>
      <c r="AZ390" s="69"/>
      <c r="BA390" s="69"/>
      <c r="BB390" s="69"/>
      <c r="BC390" s="69"/>
      <c r="BD390" s="69"/>
      <c r="BE390" s="69"/>
      <c r="BF390" s="69"/>
      <c r="BG390" s="69"/>
      <c r="BH390" s="69"/>
      <c r="BI390" s="69"/>
      <c r="BJ390" s="69"/>
      <c r="BK390" s="69"/>
      <c r="BL390" s="69"/>
      <c r="BM390" s="69"/>
      <c r="BN390" s="69"/>
      <c r="BO390" s="69"/>
      <c r="BP390" s="69"/>
      <c r="BQ390" s="69"/>
      <c r="BR390" s="69"/>
      <c r="BS390" s="69"/>
      <c r="BT390" s="69"/>
      <c r="BU390" s="69"/>
      <c r="BV390" s="69"/>
      <c r="BW390" s="69"/>
      <c r="BX390" s="69"/>
      <c r="BY390" s="69"/>
      <c r="BZ390" s="69"/>
      <c r="CA390" s="69"/>
      <c r="CB390" s="69"/>
      <c r="CC390" s="69"/>
      <c r="CD390" s="69"/>
      <c r="CE390" s="69"/>
      <c r="CF390" s="69"/>
      <c r="CG390" s="69"/>
      <c r="CH390" s="69"/>
      <c r="CI390" s="69"/>
      <c r="CJ390" s="69"/>
      <c r="CK390" s="69"/>
      <c r="CL390" s="69"/>
      <c r="CM390" s="69"/>
      <c r="CN390" s="69"/>
      <c r="CO390" s="69"/>
      <c r="CP390" s="69"/>
      <c r="CQ390" s="69"/>
      <c r="CR390" s="69"/>
      <c r="CS390" s="69"/>
      <c r="CT390" s="69"/>
      <c r="CU390" s="69"/>
      <c r="CV390" s="69"/>
      <c r="CW390" s="69"/>
      <c r="CX390" s="69"/>
      <c r="CY390" s="69"/>
      <c r="CZ390" s="69"/>
      <c r="DA390" s="69"/>
      <c r="DB390" s="69"/>
      <c r="DC390" s="69"/>
      <c r="DD390" s="69"/>
      <c r="DE390" s="69"/>
      <c r="DF390" s="69"/>
      <c r="DG390" s="69"/>
      <c r="DH390" s="69"/>
      <c r="DI390" s="69"/>
      <c r="DJ390" s="69"/>
      <c r="DK390" s="69"/>
      <c r="DL390" s="69"/>
      <c r="DM390" s="69"/>
      <c r="DN390" s="69"/>
      <c r="DO390" s="69"/>
      <c r="DP390" s="69"/>
      <c r="DQ390" s="69"/>
      <c r="DR390" s="69"/>
      <c r="DS390" s="69"/>
      <c r="DT390" s="69"/>
      <c r="DU390" s="69"/>
      <c r="DV390" s="69"/>
      <c r="DW390" s="69"/>
      <c r="DX390" s="69"/>
      <c r="DY390" s="69"/>
      <c r="DZ390" s="69"/>
      <c r="EA390" s="69"/>
      <c r="EB390" s="69"/>
      <c r="EC390" s="69"/>
      <c r="ED390" s="69"/>
      <c r="EE390" s="69"/>
      <c r="EF390" s="69"/>
      <c r="EG390" s="69"/>
      <c r="EH390" s="69"/>
      <c r="EI390" s="69"/>
      <c r="EJ390" s="69"/>
      <c r="EK390" s="69"/>
      <c r="EL390" s="69"/>
      <c r="EM390" s="69"/>
      <c r="EN390" s="69"/>
      <c r="EO390" s="69"/>
      <c r="EP390" s="69"/>
      <c r="EQ390" s="69"/>
      <c r="ER390" s="69"/>
      <c r="ES390" s="69"/>
      <c r="ET390" s="69"/>
      <c r="EU390" s="69"/>
      <c r="EV390" s="69"/>
      <c r="EW390" s="69"/>
      <c r="EX390" s="69"/>
      <c r="EY390" s="69"/>
      <c r="EZ390" s="69"/>
      <c r="FA390" s="69"/>
      <c r="FB390" s="69"/>
      <c r="FC390" s="69"/>
      <c r="FD390" s="69"/>
      <c r="FE390" s="69"/>
      <c r="FF390" s="69"/>
      <c r="FG390" s="69"/>
      <c r="FH390" s="69"/>
      <c r="FI390" s="69"/>
      <c r="FJ390" s="69"/>
      <c r="FK390" s="69"/>
      <c r="FL390" s="69"/>
      <c r="FM390" s="69"/>
      <c r="FN390" s="69"/>
      <c r="FO390" s="69"/>
      <c r="FP390" s="69"/>
      <c r="FQ390" s="69"/>
      <c r="FR390" s="69"/>
      <c r="FS390" s="69"/>
      <c r="FT390" s="69"/>
      <c r="FU390" s="69"/>
      <c r="FV390" s="69"/>
      <c r="FW390" s="69"/>
      <c r="FX390" s="69"/>
      <c r="FY390" s="69"/>
      <c r="FZ390" s="69"/>
      <c r="GA390" s="69"/>
      <c r="GB390" s="69"/>
      <c r="GC390" s="69"/>
      <c r="GD390" s="69"/>
      <c r="GE390" s="69"/>
      <c r="GF390" s="69"/>
      <c r="GG390" s="69"/>
      <c r="GH390" s="69"/>
      <c r="GI390" s="69"/>
      <c r="GJ390" s="69"/>
      <c r="GK390" s="69"/>
      <c r="GL390" s="69"/>
      <c r="GM390" s="69"/>
      <c r="GN390" s="69"/>
      <c r="GO390" s="69"/>
      <c r="GP390" s="69"/>
      <c r="GQ390" s="69"/>
      <c r="GR390" s="69"/>
      <c r="GS390" s="69"/>
      <c r="GT390" s="69"/>
      <c r="GU390" s="69"/>
      <c r="GV390" s="69"/>
      <c r="GW390" s="69"/>
      <c r="GX390" s="69"/>
      <c r="GY390" s="69"/>
      <c r="GZ390" s="69"/>
      <c r="HA390" s="69"/>
      <c r="HB390" s="69"/>
      <c r="HC390" s="69"/>
      <c r="HD390" s="69"/>
      <c r="HE390" s="69"/>
      <c r="HF390" s="69"/>
      <c r="HG390" s="69"/>
      <c r="HH390" s="69"/>
      <c r="HI390" s="69"/>
      <c r="HJ390" s="69"/>
      <c r="HK390" s="69"/>
      <c r="HL390" s="69"/>
      <c r="HM390" s="69"/>
      <c r="HN390" s="69"/>
      <c r="HO390" s="69"/>
      <c r="HP390" s="69"/>
      <c r="HQ390" s="69"/>
      <c r="HR390" s="69"/>
      <c r="HS390" s="69"/>
      <c r="HT390" s="69"/>
      <c r="HU390" s="69"/>
      <c r="HV390" s="69"/>
      <c r="HW390" s="69"/>
      <c r="HX390" s="69"/>
      <c r="HY390" s="69"/>
      <c r="HZ390" s="69"/>
      <c r="IA390" s="69"/>
      <c r="IB390" s="69"/>
      <c r="IC390" s="69"/>
      <c r="ID390" s="69"/>
      <c r="IE390" s="69"/>
      <c r="IF390" s="69"/>
      <c r="IG390" s="69"/>
      <c r="IH390" s="69"/>
      <c r="II390" s="69"/>
      <c r="IJ390" s="69"/>
      <c r="IK390" s="69"/>
      <c r="IL390" s="69"/>
      <c r="IM390" s="69"/>
      <c r="IN390" s="69"/>
      <c r="IO390" s="69"/>
      <c r="IP390" s="69"/>
      <c r="IQ390" s="69"/>
      <c r="IR390" s="69"/>
    </row>
    <row r="391" spans="1:252" s="119" customFormat="1">
      <c r="A391" s="90">
        <v>381</v>
      </c>
      <c r="B391" s="91" t="str">
        <f>'[4]ИТОГ!'!$AP388</f>
        <v>Бондаренко Леонид</v>
      </c>
      <c r="C391" s="91">
        <f>'[4]ИТОГ!'!$AQ388</f>
        <v>1979</v>
      </c>
      <c r="D391" s="91" t="str">
        <f>'[4]ИТОГ!'!$AT388</f>
        <v>б/р</v>
      </c>
      <c r="E391" s="91" t="str">
        <f>'[4]ИТОГ!'!$AU388</f>
        <v>м</v>
      </c>
      <c r="F391" s="189">
        <f>'[4]ИТОГ!'!$AX388</f>
        <v>42774</v>
      </c>
      <c r="G391" s="91" t="s">
        <v>255</v>
      </c>
      <c r="H391" s="94" t="s">
        <v>28</v>
      </c>
      <c r="I391" s="91" t="str">
        <f>'[4]ИТОГ!'!$AY388</f>
        <v>ОК!</v>
      </c>
      <c r="J391" s="95"/>
      <c r="K391" s="99"/>
      <c r="L391" s="97"/>
      <c r="M391" s="98"/>
      <c r="N391" s="99"/>
      <c r="O391" s="97"/>
      <c r="P391" s="97"/>
      <c r="Q391" s="97"/>
      <c r="R391" s="97"/>
      <c r="S391" s="97"/>
      <c r="T391" s="99"/>
      <c r="U391" s="99"/>
      <c r="V391" s="97"/>
      <c r="W391" s="108"/>
      <c r="X391" s="108"/>
      <c r="Y391" s="108"/>
      <c r="Z391" s="100"/>
      <c r="AA391" s="100"/>
      <c r="AB391" s="122"/>
      <c r="AC391" s="122"/>
      <c r="AD391" s="122"/>
      <c r="AE391" s="122"/>
      <c r="AF391" s="116" t="s">
        <v>256</v>
      </c>
      <c r="AG391" s="94"/>
      <c r="AH391" s="101"/>
      <c r="AI391" s="102"/>
      <c r="AJ391" s="103" t="s">
        <v>767</v>
      </c>
      <c r="AK391" s="68"/>
      <c r="AL391" s="69"/>
      <c r="AM391" s="69"/>
      <c r="AN391" s="69"/>
      <c r="AO391" s="69"/>
      <c r="AP391" s="69"/>
      <c r="AQ391" s="69"/>
      <c r="AR391" s="69"/>
      <c r="AS391" s="69"/>
      <c r="AT391" s="69"/>
      <c r="AU391" s="69"/>
      <c r="AV391" s="69"/>
      <c r="AW391" s="69"/>
      <c r="AX391" s="69"/>
      <c r="AY391" s="69"/>
      <c r="AZ391" s="69"/>
      <c r="BA391" s="69"/>
      <c r="BB391" s="69"/>
      <c r="BC391" s="69"/>
      <c r="BD391" s="69"/>
      <c r="BE391" s="69"/>
      <c r="BF391" s="69"/>
      <c r="BG391" s="69"/>
      <c r="BH391" s="69"/>
      <c r="BI391" s="69"/>
      <c r="BJ391" s="69"/>
      <c r="BK391" s="69"/>
      <c r="BL391" s="69"/>
      <c r="BM391" s="69"/>
      <c r="BN391" s="69"/>
      <c r="BO391" s="69"/>
      <c r="BP391" s="69"/>
      <c r="BQ391" s="69"/>
      <c r="BR391" s="69"/>
      <c r="BS391" s="69"/>
      <c r="BT391" s="69"/>
      <c r="BU391" s="69"/>
      <c r="BV391" s="69"/>
      <c r="BW391" s="69"/>
      <c r="BX391" s="69"/>
      <c r="BY391" s="69"/>
      <c r="BZ391" s="69"/>
      <c r="CA391" s="69"/>
      <c r="CB391" s="69"/>
      <c r="CC391" s="69"/>
      <c r="CD391" s="69"/>
      <c r="CE391" s="69"/>
      <c r="CF391" s="69"/>
      <c r="CG391" s="69"/>
      <c r="CH391" s="69"/>
      <c r="CI391" s="69"/>
      <c r="CJ391" s="69"/>
      <c r="CK391" s="69"/>
      <c r="CL391" s="69"/>
      <c r="CM391" s="69"/>
      <c r="CN391" s="69"/>
      <c r="CO391" s="69"/>
      <c r="CP391" s="69"/>
      <c r="CQ391" s="69"/>
      <c r="CR391" s="69"/>
      <c r="CS391" s="69"/>
      <c r="CT391" s="69"/>
      <c r="CU391" s="69"/>
      <c r="CV391" s="69"/>
      <c r="CW391" s="69"/>
      <c r="CX391" s="69"/>
      <c r="CY391" s="69"/>
      <c r="CZ391" s="69"/>
      <c r="DA391" s="69"/>
      <c r="DB391" s="69"/>
      <c r="DC391" s="69"/>
      <c r="DD391" s="69"/>
      <c r="DE391" s="69"/>
      <c r="DF391" s="69"/>
      <c r="DG391" s="69"/>
      <c r="DH391" s="69"/>
      <c r="DI391" s="69"/>
      <c r="DJ391" s="69"/>
      <c r="DK391" s="69"/>
      <c r="DL391" s="69"/>
      <c r="DM391" s="69"/>
      <c r="DN391" s="69"/>
      <c r="DO391" s="69"/>
      <c r="DP391" s="69"/>
      <c r="DQ391" s="69"/>
      <c r="DR391" s="69"/>
      <c r="DS391" s="69"/>
      <c r="DT391" s="69"/>
      <c r="DU391" s="69"/>
      <c r="DV391" s="69"/>
      <c r="DW391" s="69"/>
      <c r="DX391" s="69"/>
      <c r="DY391" s="69"/>
      <c r="DZ391" s="69"/>
      <c r="EA391" s="69"/>
      <c r="EB391" s="69"/>
      <c r="EC391" s="69"/>
      <c r="ED391" s="69"/>
      <c r="EE391" s="69"/>
      <c r="EF391" s="69"/>
      <c r="EG391" s="69"/>
      <c r="EH391" s="69"/>
      <c r="EI391" s="69"/>
      <c r="EJ391" s="69"/>
      <c r="EK391" s="69"/>
      <c r="EL391" s="69"/>
      <c r="EM391" s="69"/>
      <c r="EN391" s="69"/>
      <c r="EO391" s="69"/>
      <c r="EP391" s="69"/>
      <c r="EQ391" s="69"/>
      <c r="ER391" s="69"/>
      <c r="ES391" s="69"/>
      <c r="ET391" s="69"/>
      <c r="EU391" s="69"/>
      <c r="EV391" s="69"/>
      <c r="EW391" s="69"/>
      <c r="EX391" s="69"/>
      <c r="EY391" s="69"/>
      <c r="EZ391" s="69"/>
      <c r="FA391" s="69"/>
      <c r="FB391" s="69"/>
      <c r="FC391" s="69"/>
      <c r="FD391" s="69"/>
      <c r="FE391" s="69"/>
      <c r="FF391" s="69"/>
      <c r="FG391" s="69"/>
      <c r="FH391" s="69"/>
      <c r="FI391" s="69"/>
      <c r="FJ391" s="69"/>
      <c r="FK391" s="69"/>
      <c r="FL391" s="69"/>
      <c r="FM391" s="69"/>
      <c r="FN391" s="69"/>
      <c r="FO391" s="69"/>
      <c r="FP391" s="69"/>
      <c r="FQ391" s="69"/>
      <c r="FR391" s="69"/>
      <c r="FS391" s="69"/>
      <c r="FT391" s="69"/>
      <c r="FU391" s="69"/>
      <c r="FV391" s="69"/>
      <c r="FW391" s="69"/>
      <c r="FX391" s="69"/>
      <c r="FY391" s="69"/>
      <c r="FZ391" s="69"/>
      <c r="GA391" s="69"/>
      <c r="GB391" s="69"/>
      <c r="GC391" s="69"/>
      <c r="GD391" s="69"/>
      <c r="GE391" s="69"/>
      <c r="GF391" s="69"/>
      <c r="GG391" s="69"/>
      <c r="GH391" s="69"/>
      <c r="GI391" s="69"/>
      <c r="GJ391" s="69"/>
      <c r="GK391" s="69"/>
      <c r="GL391" s="69"/>
      <c r="GM391" s="69"/>
      <c r="GN391" s="69"/>
      <c r="GO391" s="69"/>
      <c r="GP391" s="69"/>
      <c r="GQ391" s="69"/>
      <c r="GR391" s="69"/>
      <c r="GS391" s="69"/>
      <c r="GT391" s="69"/>
      <c r="GU391" s="69"/>
      <c r="GV391" s="69"/>
      <c r="GW391" s="69"/>
      <c r="GX391" s="69"/>
      <c r="GY391" s="69"/>
      <c r="GZ391" s="69"/>
      <c r="HA391" s="69"/>
      <c r="HB391" s="69"/>
      <c r="HC391" s="69"/>
      <c r="HD391" s="69"/>
      <c r="HE391" s="69"/>
      <c r="HF391" s="69"/>
      <c r="HG391" s="69"/>
      <c r="HH391" s="69"/>
      <c r="HI391" s="69"/>
      <c r="HJ391" s="69"/>
      <c r="HK391" s="69"/>
      <c r="HL391" s="69"/>
      <c r="HM391" s="69"/>
      <c r="HN391" s="69"/>
      <c r="HO391" s="69"/>
      <c r="HP391" s="69"/>
      <c r="HQ391" s="69"/>
      <c r="HR391" s="69"/>
      <c r="HS391" s="69"/>
      <c r="HT391" s="69"/>
      <c r="HU391" s="69"/>
      <c r="HV391" s="69"/>
      <c r="HW391" s="69"/>
      <c r="HX391" s="69"/>
      <c r="HY391" s="69"/>
      <c r="HZ391" s="69"/>
      <c r="IA391" s="69"/>
      <c r="IB391" s="69"/>
      <c r="IC391" s="69"/>
      <c r="ID391" s="69"/>
      <c r="IE391" s="69"/>
      <c r="IF391" s="69"/>
      <c r="IG391" s="69"/>
      <c r="IH391" s="69"/>
      <c r="II391" s="69"/>
      <c r="IJ391" s="69"/>
      <c r="IK391" s="69"/>
      <c r="IL391" s="69"/>
      <c r="IM391" s="69"/>
      <c r="IN391" s="69"/>
      <c r="IO391" s="69"/>
      <c r="IP391" s="69"/>
      <c r="IQ391" s="69"/>
      <c r="IR391" s="69"/>
    </row>
    <row r="392" spans="1:252">
      <c r="A392" s="90">
        <v>382</v>
      </c>
      <c r="B392" s="91" t="str">
        <f>'[4]ИТОГ!'!$AP389</f>
        <v>Бондаренко Сергей</v>
      </c>
      <c r="C392" s="91">
        <f>'[4]ИТОГ!'!$AQ389</f>
        <v>1983</v>
      </c>
      <c r="D392" s="91" t="str">
        <f>'[4]ИТОГ!'!$AT389</f>
        <v>б/р</v>
      </c>
      <c r="E392" s="91" t="str">
        <f>'[4]ИТОГ!'!$AU389</f>
        <v>м</v>
      </c>
      <c r="F392" s="189">
        <f>'[4]ИТОГ!'!$AX389</f>
        <v>43464</v>
      </c>
      <c r="G392" s="91" t="s">
        <v>255</v>
      </c>
      <c r="H392" s="94" t="s">
        <v>28</v>
      </c>
      <c r="I392" s="91" t="str">
        <f>'[4]ИТОГ!'!$AY389</f>
        <v>НАДО!!!</v>
      </c>
      <c r="J392" s="95"/>
      <c r="K392" s="107"/>
      <c r="L392" s="97"/>
      <c r="M392" s="105"/>
      <c r="N392" s="107"/>
      <c r="O392" s="97"/>
      <c r="P392" s="97"/>
      <c r="Q392" s="102" t="s">
        <v>11</v>
      </c>
      <c r="R392" s="104"/>
      <c r="S392" s="104"/>
      <c r="T392" s="106"/>
      <c r="U392" s="99"/>
      <c r="V392" s="104"/>
      <c r="W392" s="100"/>
      <c r="X392" s="100"/>
      <c r="Y392" s="100"/>
      <c r="Z392" s="100"/>
      <c r="AA392" s="100"/>
      <c r="AB392" s="100"/>
      <c r="AC392" s="100"/>
      <c r="AD392" s="100"/>
      <c r="AE392" s="100"/>
      <c r="AF392" s="100"/>
      <c r="AG392" s="94" t="s">
        <v>281</v>
      </c>
      <c r="AH392" s="101"/>
      <c r="AI392" s="100"/>
      <c r="AJ392" s="103" t="s">
        <v>768</v>
      </c>
      <c r="AK392" s="68"/>
      <c r="AL392" s="69"/>
      <c r="AM392" s="69"/>
    </row>
    <row r="393" spans="1:252">
      <c r="A393" s="90">
        <v>383</v>
      </c>
      <c r="B393" s="91" t="str">
        <f>'[4]ИТОГ!'!$AP390</f>
        <v>Бондарь Полина</v>
      </c>
      <c r="C393" s="91">
        <f>'[4]ИТОГ!'!$AQ390</f>
        <v>0</v>
      </c>
      <c r="D393" s="91" t="str">
        <f>'[4]ИТОГ!'!$AT390</f>
        <v>б/р</v>
      </c>
      <c r="E393" s="91" t="str">
        <f>'[4]ИТОГ!'!$AU390</f>
        <v>ж</v>
      </c>
      <c r="F393" s="189">
        <f>'[4]ИТОГ!'!$AX390</f>
        <v>43960</v>
      </c>
      <c r="G393" s="91" t="s">
        <v>255</v>
      </c>
      <c r="H393" s="94" t="s">
        <v>28</v>
      </c>
      <c r="I393" s="91" t="str">
        <f>'[4]ИТОГ!'!$AY390</f>
        <v>НАДО!!!</v>
      </c>
      <c r="J393" s="95"/>
      <c r="K393" s="106"/>
      <c r="L393" s="97"/>
      <c r="M393" s="105"/>
      <c r="N393" s="106"/>
      <c r="O393" s="97"/>
      <c r="P393" s="97"/>
      <c r="Q393" s="97"/>
      <c r="R393" s="104"/>
      <c r="S393" s="104"/>
      <c r="T393" s="106"/>
      <c r="U393" s="99"/>
      <c r="V393" s="100" t="s">
        <v>11</v>
      </c>
      <c r="W393" s="108"/>
      <c r="X393" s="108"/>
      <c r="Y393" s="108"/>
      <c r="Z393" s="100"/>
      <c r="AA393" s="100"/>
      <c r="AB393" s="108"/>
      <c r="AC393" s="108"/>
      <c r="AD393" s="100" t="s">
        <v>11</v>
      </c>
      <c r="AE393" s="108"/>
      <c r="AF393" s="108" t="s">
        <v>256</v>
      </c>
      <c r="AG393" s="94"/>
      <c r="AH393" s="101"/>
      <c r="AI393" s="102"/>
      <c r="AJ393" s="103" t="s">
        <v>769</v>
      </c>
      <c r="AK393" s="68"/>
      <c r="AL393" s="69"/>
      <c r="AM393" s="69"/>
    </row>
    <row r="394" spans="1:252" s="119" customFormat="1">
      <c r="A394" s="90">
        <v>384</v>
      </c>
      <c r="B394" s="91" t="str">
        <f>'[4]ИТОГ!'!$AP391</f>
        <v>Борзунова Алёна</v>
      </c>
      <c r="C394" s="91">
        <f>'[4]ИТОГ!'!$AQ391</f>
        <v>0</v>
      </c>
      <c r="D394" s="91" t="str">
        <f>'[4]ИТОГ!'!$AT391</f>
        <v>б/р</v>
      </c>
      <c r="E394" s="91" t="str">
        <f>'[4]ИТОГ!'!$AU391</f>
        <v>ж</v>
      </c>
      <c r="F394" s="189">
        <f>'[4]ИТОГ!'!$AX391</f>
        <v>43954</v>
      </c>
      <c r="G394" s="91" t="s">
        <v>255</v>
      </c>
      <c r="H394" s="94" t="s">
        <v>28</v>
      </c>
      <c r="I394" s="91" t="str">
        <f>'[4]ИТОГ!'!$AY391</f>
        <v>НАДО!!!</v>
      </c>
      <c r="J394" s="95"/>
      <c r="K394" s="104"/>
      <c r="L394" s="97"/>
      <c r="M394" s="105"/>
      <c r="N394" s="104"/>
      <c r="O394" s="97"/>
      <c r="P394" s="97"/>
      <c r="Q394" s="97"/>
      <c r="R394" s="104"/>
      <c r="S394" s="104"/>
      <c r="T394" s="106"/>
      <c r="U394" s="99"/>
      <c r="V394" s="104"/>
      <c r="W394" s="100"/>
      <c r="X394" s="100"/>
      <c r="Y394" s="100"/>
      <c r="Z394" s="100"/>
      <c r="AA394" s="100"/>
      <c r="AB394" s="100"/>
      <c r="AC394" s="100"/>
      <c r="AD394" s="100"/>
      <c r="AE394" s="100"/>
      <c r="AF394" s="100"/>
      <c r="AG394" s="94"/>
      <c r="AH394" s="101"/>
      <c r="AI394" s="102"/>
      <c r="AJ394" s="103" t="s">
        <v>770</v>
      </c>
      <c r="AK394" s="68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  <c r="HE394" s="9"/>
      <c r="HF394" s="9"/>
      <c r="HG394" s="9"/>
      <c r="HH394" s="9"/>
      <c r="HI394" s="9"/>
      <c r="HJ394" s="9"/>
      <c r="HK394" s="9"/>
      <c r="HL394" s="9"/>
      <c r="HM394" s="9"/>
      <c r="HN394" s="9"/>
      <c r="HO394" s="9"/>
      <c r="HP394" s="9"/>
      <c r="HQ394" s="9"/>
      <c r="HR394" s="9"/>
      <c r="HS394" s="9"/>
      <c r="HT394" s="9"/>
      <c r="HU394" s="9"/>
      <c r="HV394" s="9"/>
      <c r="HW394" s="9"/>
      <c r="HX394" s="9"/>
      <c r="HY394" s="9"/>
      <c r="HZ394" s="9"/>
      <c r="IA394" s="9"/>
      <c r="IB394" s="9"/>
      <c r="IC394" s="9"/>
      <c r="ID394" s="9"/>
      <c r="IE394" s="9"/>
      <c r="IF394" s="9"/>
      <c r="IG394" s="9"/>
      <c r="IH394" s="9"/>
      <c r="II394" s="9"/>
      <c r="IJ394" s="9"/>
      <c r="IK394" s="9"/>
      <c r="IL394" s="9"/>
      <c r="IM394" s="9"/>
      <c r="IN394" s="9"/>
      <c r="IO394" s="9"/>
      <c r="IP394" s="9"/>
      <c r="IQ394" s="9"/>
      <c r="IR394" s="9"/>
    </row>
    <row r="395" spans="1:252" s="119" customFormat="1">
      <c r="A395" s="90">
        <v>385</v>
      </c>
      <c r="B395" s="91" t="str">
        <f>'[4]ИТОГ!'!$AP392</f>
        <v>Борискина Татьяна</v>
      </c>
      <c r="C395" s="91">
        <f>'[4]ИТОГ!'!$AQ392</f>
        <v>1986</v>
      </c>
      <c r="D395" s="91" t="str">
        <f>'[4]ИТОГ!'!$AT392</f>
        <v>б/р</v>
      </c>
      <c r="E395" s="91" t="str">
        <f>'[4]ИТОГ!'!$AU392</f>
        <v>ж</v>
      </c>
      <c r="F395" s="189">
        <f>'[4]ИТОГ!'!$AX392</f>
        <v>44032</v>
      </c>
      <c r="G395" s="91" t="s">
        <v>255</v>
      </c>
      <c r="H395" s="94" t="s">
        <v>28</v>
      </c>
      <c r="I395" s="91" t="str">
        <f>'[4]ИТОГ!'!$AY392</f>
        <v>ОК!</v>
      </c>
      <c r="J395" s="95"/>
      <c r="K395" s="97"/>
      <c r="L395" s="97"/>
      <c r="M395" s="98"/>
      <c r="N395" s="97"/>
      <c r="O395" s="97"/>
      <c r="P395" s="97"/>
      <c r="Q395" s="97"/>
      <c r="R395" s="97"/>
      <c r="S395" s="97"/>
      <c r="T395" s="99"/>
      <c r="U395" s="99"/>
      <c r="V395" s="97"/>
      <c r="W395" s="100"/>
      <c r="X395" s="100"/>
      <c r="Y395" s="100"/>
      <c r="Z395" s="100"/>
      <c r="AA395" s="100"/>
      <c r="AB395" s="100" t="s">
        <v>256</v>
      </c>
      <c r="AC395" s="100"/>
      <c r="AD395" s="100"/>
      <c r="AE395" s="100"/>
      <c r="AF395" s="100"/>
      <c r="AG395" s="94" t="s">
        <v>731</v>
      </c>
      <c r="AH395" s="94" t="s">
        <v>366</v>
      </c>
      <c r="AI395" s="102"/>
      <c r="AJ395" s="103" t="s">
        <v>771</v>
      </c>
      <c r="AK395" s="68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  <c r="HU395" s="9"/>
      <c r="HV395" s="9"/>
      <c r="HW395" s="9"/>
      <c r="HX395" s="9"/>
      <c r="HY395" s="9"/>
      <c r="HZ395" s="9"/>
      <c r="IA395" s="9"/>
      <c r="IB395" s="9"/>
      <c r="IC395" s="9"/>
      <c r="ID395" s="9"/>
      <c r="IE395" s="9"/>
      <c r="IF395" s="9"/>
      <c r="IG395" s="9"/>
      <c r="IH395" s="9"/>
      <c r="II395" s="9"/>
      <c r="IJ395" s="9"/>
      <c r="IK395" s="9"/>
      <c r="IL395" s="9"/>
      <c r="IM395" s="9"/>
      <c r="IN395" s="9"/>
      <c r="IO395" s="9"/>
      <c r="IP395" s="9"/>
      <c r="IQ395" s="9"/>
      <c r="IR395" s="9"/>
    </row>
    <row r="396" spans="1:252" s="119" customFormat="1">
      <c r="A396" s="90">
        <v>386</v>
      </c>
      <c r="B396" s="91" t="str">
        <f>'[4]ИТОГ!'!$AP393</f>
        <v>Борисов Артём</v>
      </c>
      <c r="C396" s="91">
        <f>'[4]ИТОГ!'!$AQ393</f>
        <v>2009</v>
      </c>
      <c r="D396" s="91" t="str">
        <f>'[4]ИТОГ!'!$AT393</f>
        <v>б/р</v>
      </c>
      <c r="E396" s="91" t="str">
        <f>'[4]ИТОГ!'!$AU393</f>
        <v>м</v>
      </c>
      <c r="F396" s="189">
        <f>'[4]ИТОГ!'!$AX393</f>
        <v>0</v>
      </c>
      <c r="G396" s="91" t="s">
        <v>255</v>
      </c>
      <c r="H396" s="94" t="s">
        <v>28</v>
      </c>
      <c r="I396" s="91" t="str">
        <f>'[4]ИТОГ!'!$AY393</f>
        <v>ОК!</v>
      </c>
      <c r="J396" s="95"/>
      <c r="K396" s="104"/>
      <c r="L396" s="97"/>
      <c r="M396" s="105"/>
      <c r="N396" s="104"/>
      <c r="O396" s="97"/>
      <c r="P396" s="97"/>
      <c r="Q396" s="102" t="s">
        <v>11</v>
      </c>
      <c r="R396" s="104"/>
      <c r="S396" s="104"/>
      <c r="T396" s="102" t="s">
        <v>11</v>
      </c>
      <c r="U396" s="99" t="s">
        <v>11</v>
      </c>
      <c r="V396" s="104"/>
      <c r="W396" s="108" t="s">
        <v>256</v>
      </c>
      <c r="X396" s="110" t="s">
        <v>13</v>
      </c>
      <c r="Y396" s="108"/>
      <c r="Z396" s="100"/>
      <c r="AA396" s="100"/>
      <c r="AB396" s="100"/>
      <c r="AC396" s="100"/>
      <c r="AD396" s="100"/>
      <c r="AE396" s="100" t="s">
        <v>11</v>
      </c>
      <c r="AF396" s="100" t="s">
        <v>256</v>
      </c>
      <c r="AG396" s="94" t="s">
        <v>331</v>
      </c>
      <c r="AH396" s="101" t="s">
        <v>366</v>
      </c>
      <c r="AI396" s="102"/>
      <c r="AJ396" s="103" t="s">
        <v>772</v>
      </c>
      <c r="AK396" s="68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  <c r="GV396" s="9"/>
      <c r="GW396" s="9"/>
      <c r="GX396" s="9"/>
      <c r="GY396" s="9"/>
      <c r="GZ396" s="9"/>
      <c r="HA396" s="9"/>
      <c r="HB396" s="9"/>
      <c r="HC396" s="9"/>
      <c r="HD396" s="9"/>
      <c r="HE396" s="9"/>
      <c r="HF396" s="9"/>
      <c r="HG396" s="9"/>
      <c r="HH396" s="9"/>
      <c r="HI396" s="9"/>
      <c r="HJ396" s="9"/>
      <c r="HK396" s="9"/>
      <c r="HL396" s="9"/>
      <c r="HM396" s="9"/>
      <c r="HN396" s="9"/>
      <c r="HO396" s="9"/>
      <c r="HP396" s="9"/>
      <c r="HQ396" s="9"/>
      <c r="HR396" s="9"/>
      <c r="HS396" s="9"/>
      <c r="HT396" s="9"/>
      <c r="HU396" s="9"/>
      <c r="HV396" s="9"/>
      <c r="HW396" s="9"/>
      <c r="HX396" s="9"/>
      <c r="HY396" s="9"/>
      <c r="HZ396" s="9"/>
      <c r="IA396" s="9"/>
      <c r="IB396" s="9"/>
      <c r="IC396" s="9"/>
      <c r="ID396" s="9"/>
      <c r="IE396" s="9"/>
      <c r="IF396" s="9"/>
      <c r="IG396" s="9"/>
      <c r="IH396" s="9"/>
      <c r="II396" s="9"/>
      <c r="IJ396" s="9"/>
      <c r="IK396" s="9"/>
      <c r="IL396" s="9"/>
      <c r="IM396" s="9"/>
      <c r="IN396" s="9"/>
      <c r="IO396" s="9"/>
      <c r="IP396" s="9"/>
      <c r="IQ396" s="9"/>
      <c r="IR396" s="9"/>
    </row>
    <row r="397" spans="1:252">
      <c r="A397" s="90">
        <v>387</v>
      </c>
      <c r="B397" s="91" t="str">
        <f>'[4]ИТОГ!'!$AP394</f>
        <v>Борисов Дмитрий</v>
      </c>
      <c r="C397" s="91">
        <f>'[4]ИТОГ!'!$AQ394</f>
        <v>1999</v>
      </c>
      <c r="D397" s="91" t="str">
        <f>'[4]ИТОГ!'!$AT394</f>
        <v>б/р</v>
      </c>
      <c r="E397" s="91" t="str">
        <f>'[4]ИТОГ!'!$AU394</f>
        <v>м</v>
      </c>
      <c r="F397" s="189">
        <f>'[4]ИТОГ!'!$AX394</f>
        <v>43555</v>
      </c>
      <c r="G397" s="91" t="s">
        <v>255</v>
      </c>
      <c r="H397" s="94" t="s">
        <v>28</v>
      </c>
      <c r="I397" s="91" t="str">
        <f>'[4]ИТОГ!'!$AY394</f>
        <v>ОК!</v>
      </c>
      <c r="J397" s="95"/>
      <c r="K397" s="96"/>
      <c r="L397" s="97"/>
      <c r="M397" s="98"/>
      <c r="N397" s="96"/>
      <c r="O397" s="97"/>
      <c r="P397" s="97"/>
      <c r="Q397" s="97"/>
      <c r="R397" s="97"/>
      <c r="S397" s="97"/>
      <c r="T397" s="99"/>
      <c r="U397" s="99"/>
      <c r="V397" s="108" t="s">
        <v>256</v>
      </c>
      <c r="W397" s="100"/>
      <c r="X397" s="100" t="s">
        <v>256</v>
      </c>
      <c r="Y397" s="100"/>
      <c r="Z397" s="100"/>
      <c r="AA397" s="100"/>
      <c r="AB397" s="100"/>
      <c r="AC397" s="100"/>
      <c r="AD397" s="100"/>
      <c r="AE397" s="100"/>
      <c r="AF397" s="100"/>
      <c r="AG397" s="94"/>
      <c r="AH397" s="101" t="s">
        <v>773</v>
      </c>
      <c r="AI397" s="102"/>
      <c r="AJ397" s="103" t="s">
        <v>774</v>
      </c>
      <c r="AK397" s="68"/>
    </row>
    <row r="398" spans="1:252">
      <c r="A398" s="90">
        <v>388</v>
      </c>
      <c r="B398" s="91" t="str">
        <f>'[4]ИТОГ!'!$AP395</f>
        <v xml:space="preserve">Борисов Руслан </v>
      </c>
      <c r="C398" s="91">
        <f>'[4]ИТОГ!'!$AQ395</f>
        <v>0</v>
      </c>
      <c r="D398" s="91" t="str">
        <f>'[4]ИТОГ!'!$AT395</f>
        <v>б/р</v>
      </c>
      <c r="E398" s="91" t="str">
        <f>'[4]ИТОГ!'!$AU395</f>
        <v>м</v>
      </c>
      <c r="F398" s="189">
        <f>'[4]ИТОГ!'!$AX395</f>
        <v>44708</v>
      </c>
      <c r="G398" s="91" t="s">
        <v>255</v>
      </c>
      <c r="H398" s="94" t="s">
        <v>28</v>
      </c>
      <c r="I398" s="91" t="str">
        <f>'[4]ИТОГ!'!$AY395</f>
        <v>НАДО!!!</v>
      </c>
      <c r="J398" s="95"/>
      <c r="K398" s="96"/>
      <c r="L398" s="97"/>
      <c r="M398" s="98"/>
      <c r="N398" s="96"/>
      <c r="O398" s="97"/>
      <c r="P398" s="97"/>
      <c r="Q398" s="97"/>
      <c r="R398" s="97"/>
      <c r="S398" s="97"/>
      <c r="T398" s="99"/>
      <c r="U398" s="99"/>
      <c r="V398" s="108"/>
      <c r="W398" s="100"/>
      <c r="X398" s="100"/>
      <c r="Y398" s="100"/>
      <c r="Z398" s="100"/>
      <c r="AA398" s="100"/>
      <c r="AB398" s="100"/>
      <c r="AC398" s="100"/>
      <c r="AD398" s="100"/>
      <c r="AE398" s="100"/>
      <c r="AF398" s="100"/>
      <c r="AG398" s="94"/>
      <c r="AH398" s="101"/>
      <c r="AI398" s="100"/>
      <c r="AJ398" s="103" t="s">
        <v>775</v>
      </c>
      <c r="AK398" s="68"/>
    </row>
    <row r="399" spans="1:252">
      <c r="A399" s="90">
        <v>389</v>
      </c>
      <c r="B399" s="91" t="str">
        <f>'[4]ИТОГ!'!$AP396</f>
        <v>Борисова Анастасия П.</v>
      </c>
      <c r="C399" s="91">
        <f>'[4]ИТОГ!'!$AQ396</f>
        <v>0</v>
      </c>
      <c r="D399" s="91">
        <f>'[4]ИТОГ!'!$AT396</f>
        <v>3</v>
      </c>
      <c r="E399" s="91" t="str">
        <f>'[4]ИТОГ!'!$AU396</f>
        <v>ж</v>
      </c>
      <c r="F399" s="189">
        <f>'[4]ИТОГ!'!$AX396</f>
        <v>45478</v>
      </c>
      <c r="G399" s="91" t="s">
        <v>255</v>
      </c>
      <c r="H399" s="94" t="s">
        <v>28</v>
      </c>
      <c r="I399" s="91" t="str">
        <f>'[4]ИТОГ!'!$AY396</f>
        <v>НАДО!!!</v>
      </c>
      <c r="J399" s="95"/>
      <c r="K399" s="96"/>
      <c r="L399" s="97"/>
      <c r="M399" s="98"/>
      <c r="N399" s="96"/>
      <c r="O399" s="97" t="s">
        <v>256</v>
      </c>
      <c r="P399" s="97"/>
      <c r="Q399" s="97"/>
      <c r="R399" s="97" t="s">
        <v>256</v>
      </c>
      <c r="S399" s="97"/>
      <c r="T399" s="99"/>
      <c r="U399" s="99"/>
      <c r="V399" s="97" t="s">
        <v>9</v>
      </c>
      <c r="W399" s="108" t="s">
        <v>256</v>
      </c>
      <c r="X399" s="100" t="s">
        <v>256</v>
      </c>
      <c r="Y399" s="100"/>
      <c r="Z399" s="100"/>
      <c r="AA399" s="100"/>
      <c r="AB399" s="100"/>
      <c r="AC399" s="100"/>
      <c r="AD399" s="100"/>
      <c r="AE399" s="100"/>
      <c r="AF399" s="100"/>
      <c r="AG399" s="94" t="s">
        <v>279</v>
      </c>
      <c r="AH399" s="101" t="s">
        <v>271</v>
      </c>
      <c r="AI399" s="102"/>
      <c r="AJ399" s="103" t="s">
        <v>776</v>
      </c>
      <c r="AK399" s="68"/>
      <c r="AN399" s="119"/>
      <c r="AO399" s="119"/>
      <c r="AP399" s="119"/>
      <c r="AQ399" s="119"/>
      <c r="AR399" s="119"/>
      <c r="AS399" s="119"/>
      <c r="AT399" s="119"/>
      <c r="AU399" s="119"/>
      <c r="AV399" s="119"/>
      <c r="AW399" s="119"/>
      <c r="AX399" s="119"/>
      <c r="AY399" s="119"/>
      <c r="AZ399" s="119"/>
      <c r="BA399" s="119"/>
      <c r="BB399" s="119"/>
      <c r="BC399" s="119"/>
      <c r="BD399" s="119"/>
      <c r="BE399" s="119"/>
      <c r="BF399" s="119"/>
      <c r="BG399" s="119"/>
      <c r="BH399" s="119"/>
      <c r="BI399" s="119"/>
      <c r="BJ399" s="119"/>
      <c r="BK399" s="119"/>
      <c r="BL399" s="119"/>
      <c r="BM399" s="119"/>
      <c r="BN399" s="119"/>
      <c r="BO399" s="119"/>
      <c r="BP399" s="119"/>
      <c r="BQ399" s="119"/>
      <c r="BR399" s="119"/>
      <c r="BS399" s="119"/>
      <c r="BT399" s="119"/>
      <c r="BU399" s="119"/>
      <c r="BV399" s="119"/>
      <c r="BW399" s="119"/>
      <c r="BX399" s="119"/>
      <c r="BY399" s="119"/>
      <c r="BZ399" s="119"/>
      <c r="CA399" s="119"/>
      <c r="CB399" s="119"/>
      <c r="CC399" s="119"/>
      <c r="CD399" s="119"/>
      <c r="CE399" s="119"/>
      <c r="CF399" s="119"/>
      <c r="CG399" s="119"/>
      <c r="CH399" s="119"/>
      <c r="CI399" s="119"/>
      <c r="CJ399" s="119"/>
      <c r="CK399" s="119"/>
      <c r="CL399" s="119"/>
      <c r="CM399" s="119"/>
      <c r="CN399" s="119"/>
      <c r="CO399" s="119"/>
      <c r="CP399" s="119"/>
      <c r="CQ399" s="119"/>
      <c r="CR399" s="119"/>
      <c r="CS399" s="119"/>
      <c r="CT399" s="119"/>
      <c r="CU399" s="119"/>
      <c r="CV399" s="119"/>
      <c r="CW399" s="119"/>
      <c r="CX399" s="119"/>
      <c r="CY399" s="119"/>
      <c r="CZ399" s="119"/>
      <c r="DA399" s="119"/>
      <c r="DB399" s="119"/>
      <c r="DC399" s="119"/>
      <c r="DD399" s="119"/>
      <c r="DE399" s="119"/>
      <c r="DF399" s="119"/>
      <c r="DG399" s="119"/>
      <c r="DH399" s="119"/>
      <c r="DI399" s="119"/>
      <c r="DJ399" s="119"/>
      <c r="DK399" s="119"/>
      <c r="DL399" s="119"/>
      <c r="DM399" s="119"/>
      <c r="DN399" s="119"/>
      <c r="DO399" s="119"/>
      <c r="DP399" s="119"/>
      <c r="DQ399" s="119"/>
      <c r="DR399" s="119"/>
      <c r="DS399" s="119"/>
      <c r="DT399" s="119"/>
      <c r="DU399" s="119"/>
      <c r="DV399" s="119"/>
      <c r="DW399" s="119"/>
      <c r="DX399" s="119"/>
      <c r="DY399" s="119"/>
      <c r="DZ399" s="119"/>
      <c r="EA399" s="119"/>
      <c r="EB399" s="119"/>
      <c r="EC399" s="119"/>
      <c r="ED399" s="119"/>
      <c r="EE399" s="119"/>
      <c r="EF399" s="119"/>
      <c r="EG399" s="119"/>
      <c r="EH399" s="119"/>
      <c r="EI399" s="119"/>
      <c r="EJ399" s="119"/>
      <c r="EK399" s="119"/>
      <c r="EL399" s="119"/>
      <c r="EM399" s="119"/>
      <c r="EN399" s="119"/>
      <c r="EO399" s="119"/>
      <c r="EP399" s="119"/>
      <c r="EQ399" s="119"/>
      <c r="ER399" s="119"/>
      <c r="ES399" s="119"/>
      <c r="ET399" s="119"/>
      <c r="EU399" s="119"/>
      <c r="EV399" s="119"/>
      <c r="EW399" s="119"/>
      <c r="EX399" s="119"/>
      <c r="EY399" s="119"/>
      <c r="EZ399" s="119"/>
      <c r="FA399" s="119"/>
      <c r="FB399" s="119"/>
      <c r="FC399" s="119"/>
      <c r="FD399" s="119"/>
      <c r="FE399" s="119"/>
      <c r="FF399" s="119"/>
      <c r="FG399" s="119"/>
      <c r="FH399" s="119"/>
      <c r="FI399" s="119"/>
      <c r="FJ399" s="119"/>
      <c r="FK399" s="119"/>
      <c r="FL399" s="119"/>
      <c r="FM399" s="119"/>
      <c r="FN399" s="119"/>
      <c r="FO399" s="119"/>
      <c r="FP399" s="119"/>
      <c r="FQ399" s="119"/>
      <c r="FR399" s="119"/>
      <c r="FS399" s="119"/>
      <c r="FT399" s="119"/>
      <c r="FU399" s="119"/>
      <c r="FV399" s="119"/>
      <c r="FW399" s="119"/>
      <c r="FX399" s="119"/>
      <c r="FY399" s="119"/>
      <c r="FZ399" s="119"/>
      <c r="GA399" s="119"/>
      <c r="GB399" s="119"/>
      <c r="GC399" s="119"/>
      <c r="GD399" s="119"/>
      <c r="GE399" s="119"/>
      <c r="GF399" s="119"/>
      <c r="GG399" s="119"/>
      <c r="GH399" s="119"/>
      <c r="GI399" s="119"/>
      <c r="GJ399" s="119"/>
      <c r="GK399" s="119"/>
      <c r="GL399" s="119"/>
      <c r="GM399" s="119"/>
      <c r="GN399" s="119"/>
      <c r="GO399" s="119"/>
      <c r="GP399" s="119"/>
      <c r="GQ399" s="119"/>
      <c r="GR399" s="119"/>
      <c r="GS399" s="119"/>
      <c r="GT399" s="119"/>
      <c r="GU399" s="119"/>
      <c r="GV399" s="119"/>
      <c r="GW399" s="119"/>
      <c r="GX399" s="119"/>
      <c r="GY399" s="119"/>
      <c r="GZ399" s="119"/>
      <c r="HA399" s="119"/>
      <c r="HB399" s="119"/>
      <c r="HC399" s="119"/>
      <c r="HD399" s="119"/>
      <c r="HE399" s="119"/>
      <c r="HF399" s="119"/>
      <c r="HG399" s="119"/>
      <c r="HH399" s="119"/>
      <c r="HI399" s="119"/>
      <c r="HJ399" s="119"/>
      <c r="HK399" s="119"/>
      <c r="HL399" s="119"/>
      <c r="HM399" s="119"/>
      <c r="HN399" s="119"/>
      <c r="HO399" s="119"/>
      <c r="HP399" s="119"/>
      <c r="HQ399" s="119"/>
      <c r="HR399" s="119"/>
      <c r="HS399" s="119"/>
      <c r="HT399" s="119"/>
      <c r="HU399" s="119"/>
      <c r="HV399" s="119"/>
      <c r="HW399" s="119"/>
      <c r="HX399" s="119"/>
      <c r="HY399" s="119"/>
      <c r="HZ399" s="119"/>
      <c r="IA399" s="119"/>
      <c r="IB399" s="119"/>
      <c r="IC399" s="119"/>
      <c r="ID399" s="119"/>
      <c r="IE399" s="119"/>
      <c r="IF399" s="119"/>
      <c r="IG399" s="119"/>
      <c r="IH399" s="119"/>
      <c r="II399" s="119"/>
      <c r="IJ399" s="119"/>
      <c r="IK399" s="119"/>
      <c r="IL399" s="119"/>
      <c r="IM399" s="119"/>
      <c r="IN399" s="119"/>
      <c r="IO399" s="119"/>
      <c r="IP399" s="119"/>
      <c r="IQ399" s="119"/>
      <c r="IR399" s="119"/>
    </row>
    <row r="400" spans="1:252">
      <c r="A400" s="90">
        <v>390</v>
      </c>
      <c r="B400" s="91" t="str">
        <f>'[4]ИТОГ!'!$AP397</f>
        <v>Борисова Анастасия</v>
      </c>
      <c r="C400" s="91">
        <f>'[4]ИТОГ!'!$AQ397</f>
        <v>1999</v>
      </c>
      <c r="D400" s="91">
        <f>'[4]ИТОГ!'!$AT397</f>
        <v>2</v>
      </c>
      <c r="E400" s="91" t="str">
        <f>'[4]ИТОГ!'!$AU397</f>
        <v>ж</v>
      </c>
      <c r="F400" s="189">
        <f>'[4]ИТОГ!'!$AX397</f>
        <v>45805</v>
      </c>
      <c r="G400" s="91" t="s">
        <v>255</v>
      </c>
      <c r="H400" s="94" t="s">
        <v>28</v>
      </c>
      <c r="I400" s="91" t="str">
        <f>'[4]ИТОГ!'!$AY397</f>
        <v>ОК!</v>
      </c>
      <c r="J400" s="95"/>
      <c r="K400" s="96"/>
      <c r="L400" s="97" t="s">
        <v>256</v>
      </c>
      <c r="M400" s="98"/>
      <c r="N400" s="96"/>
      <c r="O400" s="97" t="s">
        <v>11</v>
      </c>
      <c r="P400" s="97"/>
      <c r="Q400" s="97"/>
      <c r="R400" s="100" t="s">
        <v>11</v>
      </c>
      <c r="S400" s="97"/>
      <c r="T400" s="99" t="s">
        <v>256</v>
      </c>
      <c r="U400" s="99"/>
      <c r="V400" s="97"/>
      <c r="W400" s="108"/>
      <c r="X400" s="100"/>
      <c r="Y400" s="100"/>
      <c r="Z400" s="100"/>
      <c r="AA400" s="100"/>
      <c r="AB400" s="100"/>
      <c r="AC400" s="100"/>
      <c r="AD400" s="100"/>
      <c r="AE400" s="100"/>
      <c r="AF400" s="100"/>
      <c r="AG400" s="94" t="s">
        <v>317</v>
      </c>
      <c r="AH400" s="101"/>
      <c r="AI400" s="102"/>
      <c r="AJ400" s="103" t="s">
        <v>777</v>
      </c>
      <c r="AK400" s="68"/>
      <c r="AN400" s="119"/>
      <c r="AO400" s="119"/>
      <c r="AP400" s="119"/>
      <c r="AQ400" s="119"/>
      <c r="AR400" s="119"/>
      <c r="AS400" s="119"/>
      <c r="AT400" s="119"/>
      <c r="AU400" s="119"/>
      <c r="AV400" s="119"/>
      <c r="AW400" s="119"/>
      <c r="AX400" s="119"/>
      <c r="AY400" s="119"/>
      <c r="AZ400" s="119"/>
      <c r="BA400" s="119"/>
      <c r="BB400" s="119"/>
      <c r="BC400" s="119"/>
      <c r="BD400" s="119"/>
      <c r="BE400" s="119"/>
      <c r="BF400" s="119"/>
      <c r="BG400" s="119"/>
      <c r="BH400" s="119"/>
      <c r="BI400" s="119"/>
      <c r="BJ400" s="119"/>
      <c r="BK400" s="119"/>
      <c r="BL400" s="119"/>
      <c r="BM400" s="119"/>
      <c r="BN400" s="119"/>
      <c r="BO400" s="119"/>
      <c r="BP400" s="119"/>
      <c r="BQ400" s="119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19"/>
      <c r="CB400" s="119"/>
      <c r="CC400" s="119"/>
      <c r="CD400" s="119"/>
      <c r="CE400" s="119"/>
      <c r="CF400" s="119"/>
      <c r="CG400" s="119"/>
      <c r="CH400" s="119"/>
      <c r="CI400" s="119"/>
      <c r="CJ400" s="119"/>
      <c r="CK400" s="119"/>
      <c r="CL400" s="119"/>
      <c r="CM400" s="119"/>
      <c r="CN400" s="119"/>
      <c r="CO400" s="119"/>
      <c r="CP400" s="119"/>
      <c r="CQ400" s="119"/>
      <c r="CR400" s="119"/>
      <c r="CS400" s="119"/>
      <c r="CT400" s="119"/>
      <c r="CU400" s="119"/>
      <c r="CV400" s="119"/>
      <c r="CW400" s="119"/>
      <c r="CX400" s="119"/>
      <c r="CY400" s="119"/>
      <c r="CZ400" s="119"/>
      <c r="DA400" s="119"/>
      <c r="DB400" s="119"/>
      <c r="DC400" s="119"/>
      <c r="DD400" s="119"/>
      <c r="DE400" s="119"/>
      <c r="DF400" s="119"/>
      <c r="DG400" s="119"/>
      <c r="DH400" s="119"/>
      <c r="DI400" s="119"/>
      <c r="DJ400" s="119"/>
      <c r="DK400" s="119"/>
      <c r="DL400" s="119"/>
      <c r="DM400" s="119"/>
      <c r="DN400" s="119"/>
      <c r="DO400" s="119"/>
      <c r="DP400" s="119"/>
      <c r="DQ400" s="119"/>
      <c r="DR400" s="119"/>
      <c r="DS400" s="119"/>
      <c r="DT400" s="119"/>
      <c r="DU400" s="119"/>
      <c r="DV400" s="119"/>
      <c r="DW400" s="119"/>
      <c r="DX400" s="119"/>
      <c r="DY400" s="119"/>
      <c r="DZ400" s="119"/>
      <c r="EA400" s="119"/>
      <c r="EB400" s="119"/>
      <c r="EC400" s="119"/>
      <c r="ED400" s="119"/>
      <c r="EE400" s="119"/>
      <c r="EF400" s="119"/>
      <c r="EG400" s="119"/>
      <c r="EH400" s="119"/>
      <c r="EI400" s="119"/>
      <c r="EJ400" s="119"/>
      <c r="EK400" s="119"/>
      <c r="EL400" s="119"/>
      <c r="EM400" s="119"/>
      <c r="EN400" s="119"/>
      <c r="EO400" s="119"/>
      <c r="EP400" s="119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19"/>
      <c r="FA400" s="119"/>
      <c r="FB400" s="119"/>
      <c r="FC400" s="119"/>
      <c r="FD400" s="119"/>
      <c r="FE400" s="119"/>
      <c r="FF400" s="119"/>
      <c r="FG400" s="119"/>
      <c r="FH400" s="119"/>
      <c r="FI400" s="119"/>
      <c r="FJ400" s="119"/>
      <c r="FK400" s="119"/>
      <c r="FL400" s="119"/>
      <c r="FM400" s="119"/>
      <c r="FN400" s="119"/>
      <c r="FO400" s="119"/>
      <c r="FP400" s="119"/>
      <c r="FQ400" s="119"/>
      <c r="FR400" s="119"/>
      <c r="FS400" s="119"/>
      <c r="FT400" s="119"/>
      <c r="FU400" s="119"/>
      <c r="FV400" s="119"/>
      <c r="FW400" s="119"/>
      <c r="FX400" s="119"/>
      <c r="FY400" s="119"/>
      <c r="FZ400" s="119"/>
      <c r="GA400" s="119"/>
      <c r="GB400" s="119"/>
      <c r="GC400" s="119"/>
      <c r="GD400" s="119"/>
      <c r="GE400" s="119"/>
      <c r="GF400" s="119"/>
      <c r="GG400" s="119"/>
      <c r="GH400" s="119"/>
      <c r="GI400" s="119"/>
      <c r="GJ400" s="119"/>
      <c r="GK400" s="119"/>
      <c r="GL400" s="119"/>
      <c r="GM400" s="119"/>
      <c r="GN400" s="119"/>
      <c r="GO400" s="119"/>
      <c r="GP400" s="119"/>
      <c r="GQ400" s="119"/>
      <c r="GR400" s="119"/>
      <c r="GS400" s="119"/>
      <c r="GT400" s="119"/>
      <c r="GU400" s="119"/>
      <c r="GV400" s="119"/>
      <c r="GW400" s="119"/>
      <c r="GX400" s="119"/>
      <c r="GY400" s="119"/>
      <c r="GZ400" s="119"/>
      <c r="HA400" s="119"/>
      <c r="HB400" s="119"/>
      <c r="HC400" s="119"/>
      <c r="HD400" s="119"/>
      <c r="HE400" s="119"/>
      <c r="HF400" s="119"/>
      <c r="HG400" s="119"/>
      <c r="HH400" s="119"/>
      <c r="HI400" s="119"/>
      <c r="HJ400" s="119"/>
      <c r="HK400" s="119"/>
      <c r="HL400" s="119"/>
      <c r="HM400" s="119"/>
      <c r="HN400" s="119"/>
      <c r="HO400" s="119"/>
      <c r="HP400" s="119"/>
      <c r="HQ400" s="119"/>
      <c r="HR400" s="119"/>
      <c r="HS400" s="119"/>
      <c r="HT400" s="119"/>
      <c r="HU400" s="119"/>
      <c r="HV400" s="119"/>
      <c r="HW400" s="119"/>
      <c r="HX400" s="119"/>
      <c r="HY400" s="119"/>
      <c r="HZ400" s="119"/>
      <c r="IA400" s="119"/>
      <c r="IB400" s="119"/>
      <c r="IC400" s="119"/>
      <c r="ID400" s="119"/>
      <c r="IE400" s="119"/>
      <c r="IF400" s="119"/>
      <c r="IG400" s="119"/>
      <c r="IH400" s="119"/>
      <c r="II400" s="119"/>
      <c r="IJ400" s="119"/>
      <c r="IK400" s="119"/>
      <c r="IL400" s="119"/>
      <c r="IM400" s="119"/>
      <c r="IN400" s="119"/>
      <c r="IO400" s="119"/>
      <c r="IP400" s="119"/>
      <c r="IQ400" s="119"/>
      <c r="IR400" s="119"/>
    </row>
    <row r="401" spans="1:252">
      <c r="A401" s="90">
        <v>391</v>
      </c>
      <c r="B401" s="91" t="str">
        <f>'[4]ИТОГ!'!$AP398</f>
        <v>Борисова Ксения</v>
      </c>
      <c r="C401" s="91">
        <f>'[4]ИТОГ!'!$AQ398</f>
        <v>2006</v>
      </c>
      <c r="D401" s="91" t="str">
        <f>'[4]ИТОГ!'!$AT398</f>
        <v>б/р</v>
      </c>
      <c r="E401" s="91" t="str">
        <f>'[4]ИТОГ!'!$AU398</f>
        <v>ж</v>
      </c>
      <c r="F401" s="189">
        <f>'[4]ИТОГ!'!$AX398</f>
        <v>45196</v>
      </c>
      <c r="G401" s="91" t="s">
        <v>255</v>
      </c>
      <c r="H401" s="94" t="s">
        <v>28</v>
      </c>
      <c r="I401" s="91" t="str">
        <f>'[4]ИТОГ!'!$AY398</f>
        <v>ОК!</v>
      </c>
      <c r="J401" s="124" t="s">
        <v>292</v>
      </c>
      <c r="K401" s="96"/>
      <c r="L401" s="97"/>
      <c r="M401" s="98" t="s">
        <v>256</v>
      </c>
      <c r="N401" s="96"/>
      <c r="O401" s="96"/>
      <c r="P401" s="97"/>
      <c r="Q401" s="97"/>
      <c r="R401" s="97"/>
      <c r="S401" s="97"/>
      <c r="T401" s="99"/>
      <c r="U401" s="99"/>
      <c r="V401" s="97"/>
      <c r="W401" s="92"/>
      <c r="X401" s="100"/>
      <c r="Y401" s="100"/>
      <c r="Z401" s="100"/>
      <c r="AA401" s="100"/>
      <c r="AB401" s="100"/>
      <c r="AC401" s="100"/>
      <c r="AD401" s="100"/>
      <c r="AE401" s="100"/>
      <c r="AF401" s="100"/>
      <c r="AG401" s="94" t="s">
        <v>321</v>
      </c>
      <c r="AH401" s="94" t="s">
        <v>389</v>
      </c>
      <c r="AI401" s="118">
        <v>37802</v>
      </c>
      <c r="AJ401" s="103" t="s">
        <v>778</v>
      </c>
      <c r="AK401" s="68"/>
    </row>
    <row r="402" spans="1:252" ht="12.75" customHeight="1">
      <c r="A402" s="90">
        <v>392</v>
      </c>
      <c r="B402" s="91" t="str">
        <f>'[4]ИТОГ!'!$AP399</f>
        <v>Борисова Надежда</v>
      </c>
      <c r="C402" s="91">
        <f>'[4]ИТОГ!'!$AQ399</f>
        <v>0</v>
      </c>
      <c r="D402" s="91">
        <f>'[4]ИТОГ!'!$AT399</f>
        <v>3</v>
      </c>
      <c r="E402" s="91" t="str">
        <f>'[4]ИТОГ!'!$AU399</f>
        <v>ж</v>
      </c>
      <c r="F402" s="189">
        <f>'[4]ИТОГ!'!$AX399</f>
        <v>45407</v>
      </c>
      <c r="G402" s="91" t="s">
        <v>255</v>
      </c>
      <c r="H402" s="94" t="s">
        <v>28</v>
      </c>
      <c r="I402" s="91" t="str">
        <f>'[4]ИТОГ!'!$AY399</f>
        <v>НАДО!!!</v>
      </c>
      <c r="J402" s="95"/>
      <c r="K402" s="96"/>
      <c r="L402" s="97"/>
      <c r="M402" s="98"/>
      <c r="N402" s="96"/>
      <c r="O402" s="97"/>
      <c r="P402" s="97"/>
      <c r="Q402" s="102" t="s">
        <v>11</v>
      </c>
      <c r="R402" s="110" t="s">
        <v>13</v>
      </c>
      <c r="S402" s="97"/>
      <c r="T402" s="99"/>
      <c r="U402" s="99" t="s">
        <v>13</v>
      </c>
      <c r="V402" s="97"/>
      <c r="W402" s="108" t="s">
        <v>256</v>
      </c>
      <c r="X402" s="108"/>
      <c r="Y402" s="108" t="s">
        <v>256</v>
      </c>
      <c r="Z402" s="100" t="s">
        <v>256</v>
      </c>
      <c r="AA402" s="100"/>
      <c r="AB402" s="100"/>
      <c r="AC402" s="100"/>
      <c r="AD402" s="100"/>
      <c r="AE402" s="100"/>
      <c r="AF402" s="100"/>
      <c r="AG402" s="94" t="s">
        <v>331</v>
      </c>
      <c r="AH402" s="101" t="s">
        <v>437</v>
      </c>
      <c r="AI402" s="100"/>
      <c r="AJ402" s="103" t="s">
        <v>779</v>
      </c>
      <c r="AK402" s="68"/>
      <c r="AL402" s="119"/>
      <c r="AM402" s="119"/>
    </row>
    <row r="403" spans="1:252" s="68" customFormat="1">
      <c r="A403" s="90">
        <v>393</v>
      </c>
      <c r="B403" s="91" t="str">
        <f>'[4]ИТОГ!'!$AP400</f>
        <v>Боровиков Павел</v>
      </c>
      <c r="C403" s="91">
        <f>'[4]ИТОГ!'!$AQ400</f>
        <v>2013</v>
      </c>
      <c r="D403" s="91" t="str">
        <f>'[4]ИТОГ!'!$AT400</f>
        <v>б/р</v>
      </c>
      <c r="E403" s="91" t="str">
        <f>'[4]ИТОГ!'!$AU400</f>
        <v>м</v>
      </c>
      <c r="F403" s="189">
        <f>'[4]ИТОГ!'!$AX400</f>
        <v>0</v>
      </c>
      <c r="G403" s="91" t="s">
        <v>255</v>
      </c>
      <c r="H403" s="94" t="s">
        <v>28</v>
      </c>
      <c r="I403" s="91" t="str">
        <f>'[4]ИТОГ!'!$AY400</f>
        <v>ОК!</v>
      </c>
      <c r="J403" s="95"/>
      <c r="K403" s="97"/>
      <c r="L403" s="97"/>
      <c r="M403" s="98"/>
      <c r="N403" s="97"/>
      <c r="O403" s="97"/>
      <c r="P403" s="97"/>
      <c r="Q403" s="97"/>
      <c r="R403" s="97"/>
      <c r="S403" s="97"/>
      <c r="T403" s="99"/>
      <c r="U403" s="99" t="s">
        <v>11</v>
      </c>
      <c r="V403" s="97"/>
      <c r="W403" s="108"/>
      <c r="X403" s="108"/>
      <c r="Y403" s="108"/>
      <c r="Z403" s="100"/>
      <c r="AA403" s="100"/>
      <c r="AB403" s="100" t="s">
        <v>256</v>
      </c>
      <c r="AC403" s="100"/>
      <c r="AD403" s="100"/>
      <c r="AE403" s="100"/>
      <c r="AF403" s="100"/>
      <c r="AG403" s="94" t="s">
        <v>483</v>
      </c>
      <c r="AH403" s="94" t="s">
        <v>780</v>
      </c>
      <c r="AI403" s="102"/>
      <c r="AJ403" s="103" t="s">
        <v>781</v>
      </c>
      <c r="AL403" s="119"/>
      <c r="AM403" s="11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  <c r="GM403" s="9"/>
      <c r="GN403" s="9"/>
      <c r="GO403" s="9"/>
      <c r="GP403" s="9"/>
      <c r="GQ403" s="9"/>
      <c r="GR403" s="9"/>
      <c r="GS403" s="9"/>
      <c r="GT403" s="9"/>
      <c r="GU403" s="9"/>
      <c r="GV403" s="9"/>
      <c r="GW403" s="9"/>
      <c r="GX403" s="9"/>
      <c r="GY403" s="9"/>
      <c r="GZ403" s="9"/>
      <c r="HA403" s="9"/>
      <c r="HB403" s="9"/>
      <c r="HC403" s="9"/>
      <c r="HD403" s="9"/>
      <c r="HE403" s="9"/>
      <c r="HF403" s="9"/>
      <c r="HG403" s="9"/>
      <c r="HH403" s="9"/>
      <c r="HI403" s="9"/>
      <c r="HJ403" s="9"/>
      <c r="HK403" s="9"/>
      <c r="HL403" s="9"/>
      <c r="HM403" s="9"/>
      <c r="HN403" s="9"/>
      <c r="HO403" s="9"/>
      <c r="HP403" s="9"/>
      <c r="HQ403" s="9"/>
      <c r="HR403" s="9"/>
      <c r="HS403" s="9"/>
      <c r="HT403" s="9"/>
      <c r="HU403" s="9"/>
      <c r="HV403" s="9"/>
      <c r="HW403" s="9"/>
      <c r="HX403" s="9"/>
      <c r="HY403" s="9"/>
      <c r="HZ403" s="9"/>
      <c r="IA403" s="9"/>
      <c r="IB403" s="9"/>
      <c r="IC403" s="9"/>
      <c r="ID403" s="9"/>
      <c r="IE403" s="9"/>
      <c r="IF403" s="9"/>
      <c r="IG403" s="9"/>
      <c r="IH403" s="9"/>
      <c r="II403" s="9"/>
      <c r="IJ403" s="9"/>
      <c r="IK403" s="9"/>
      <c r="IL403" s="9"/>
      <c r="IM403" s="9"/>
      <c r="IN403" s="9"/>
      <c r="IO403" s="9"/>
      <c r="IP403" s="9"/>
      <c r="IQ403" s="9"/>
      <c r="IR403" s="9"/>
    </row>
    <row r="404" spans="1:252">
      <c r="A404" s="90">
        <v>394</v>
      </c>
      <c r="B404" s="91" t="str">
        <f>'[4]ИТОГ!'!$AP401</f>
        <v>Боровикова Кира</v>
      </c>
      <c r="C404" s="91">
        <f>'[4]ИТОГ!'!$AQ401</f>
        <v>2005</v>
      </c>
      <c r="D404" s="91" t="str">
        <f>'[4]ИТОГ!'!$AT401</f>
        <v>б/р</v>
      </c>
      <c r="E404" s="91" t="str">
        <f>'[4]ИТОГ!'!$AU401</f>
        <v>ж</v>
      </c>
      <c r="F404" s="189">
        <f>'[4]ИТОГ!'!$AX401</f>
        <v>44329</v>
      </c>
      <c r="G404" s="91" t="s">
        <v>255</v>
      </c>
      <c r="H404" s="94" t="s">
        <v>28</v>
      </c>
      <c r="I404" s="91" t="str">
        <f>'[4]ИТОГ!'!$AY401</f>
        <v>ОК!</v>
      </c>
      <c r="J404" s="95"/>
      <c r="K404" s="104"/>
      <c r="L404" s="97"/>
      <c r="M404" s="105"/>
      <c r="N404" s="104"/>
      <c r="O404" s="97"/>
      <c r="P404" s="97"/>
      <c r="Q404" s="97"/>
      <c r="R404" s="104" t="s">
        <v>9</v>
      </c>
      <c r="S404" s="104"/>
      <c r="T404" s="106" t="s">
        <v>256</v>
      </c>
      <c r="U404" s="99"/>
      <c r="V404" s="104"/>
      <c r="W404" s="100"/>
      <c r="X404" s="100"/>
      <c r="Y404" s="100"/>
      <c r="Z404" s="100"/>
      <c r="AA404" s="100"/>
      <c r="AB404" s="100" t="s">
        <v>256</v>
      </c>
      <c r="AC404" s="100"/>
      <c r="AD404" s="100"/>
      <c r="AE404" s="100"/>
      <c r="AF404" s="100" t="s">
        <v>6</v>
      </c>
      <c r="AG404" s="94" t="s">
        <v>304</v>
      </c>
      <c r="AH404" s="101"/>
      <c r="AI404" s="102"/>
      <c r="AJ404" s="103" t="s">
        <v>782</v>
      </c>
      <c r="AK404" s="68"/>
    </row>
    <row r="405" spans="1:252">
      <c r="A405" s="90">
        <v>395</v>
      </c>
      <c r="B405" s="91" t="str">
        <f>'[4]ИТОГ!'!$AP402</f>
        <v>Боровицкий Илья</v>
      </c>
      <c r="C405" s="91">
        <f>'[4]ИТОГ!'!$AQ402</f>
        <v>1998</v>
      </c>
      <c r="D405" s="91" t="str">
        <f>'[4]ИТОГ!'!$AT402</f>
        <v>б/р</v>
      </c>
      <c r="E405" s="91" t="str">
        <f>'[4]ИТОГ!'!$AU402</f>
        <v>м</v>
      </c>
      <c r="F405" s="189">
        <f>'[4]ИТОГ!'!$AX402</f>
        <v>0</v>
      </c>
      <c r="G405" s="91" t="s">
        <v>255</v>
      </c>
      <c r="H405" s="94" t="s">
        <v>28</v>
      </c>
      <c r="I405" s="91" t="str">
        <f>'[4]ИТОГ!'!$AY402</f>
        <v>ОК!</v>
      </c>
      <c r="J405" s="95"/>
      <c r="K405" s="121"/>
      <c r="L405" s="97"/>
      <c r="M405" s="114"/>
      <c r="N405" s="121"/>
      <c r="O405" s="97"/>
      <c r="P405" s="97"/>
      <c r="Q405" s="97"/>
      <c r="R405" s="121"/>
      <c r="S405" s="121"/>
      <c r="T405" s="113"/>
      <c r="U405" s="99"/>
      <c r="V405" s="115"/>
      <c r="W405" s="100"/>
      <c r="X405" s="100"/>
      <c r="Y405" s="100"/>
      <c r="Z405" s="100"/>
      <c r="AA405" s="100" t="s">
        <v>256</v>
      </c>
      <c r="AB405" s="100" t="s">
        <v>11</v>
      </c>
      <c r="AC405" s="100"/>
      <c r="AD405" s="100" t="s">
        <v>256</v>
      </c>
      <c r="AE405" s="100" t="s">
        <v>11</v>
      </c>
      <c r="AF405" s="100"/>
      <c r="AG405" s="111" t="s">
        <v>361</v>
      </c>
      <c r="AH405" s="101" t="s">
        <v>783</v>
      </c>
      <c r="AI405" s="102"/>
      <c r="AJ405" s="103" t="s">
        <v>784</v>
      </c>
      <c r="AK405" s="68"/>
    </row>
    <row r="406" spans="1:252">
      <c r="A406" s="90">
        <v>396</v>
      </c>
      <c r="B406" s="91" t="str">
        <f>'[4]ИТОГ!'!$AP403</f>
        <v>Боровой Константин</v>
      </c>
      <c r="C406" s="91">
        <f>'[4]ИТОГ!'!$AQ403</f>
        <v>2011</v>
      </c>
      <c r="D406" s="91" t="str">
        <f>'[4]ИТОГ!'!$AT403</f>
        <v>б/р</v>
      </c>
      <c r="E406" s="91" t="str">
        <f>'[4]ИТОГ!'!$AU403</f>
        <v>м</v>
      </c>
      <c r="F406" s="189">
        <f>'[4]ИТОГ!'!$AX403</f>
        <v>0</v>
      </c>
      <c r="G406" s="91" t="s">
        <v>255</v>
      </c>
      <c r="H406" s="94" t="s">
        <v>28</v>
      </c>
      <c r="I406" s="91" t="str">
        <f>'[4]ИТОГ!'!$AY403</f>
        <v>ОК!</v>
      </c>
      <c r="J406" s="95"/>
      <c r="K406" s="107"/>
      <c r="L406" s="97" t="s">
        <v>256</v>
      </c>
      <c r="M406" s="105"/>
      <c r="N406" s="107"/>
      <c r="O406" s="97" t="s">
        <v>256</v>
      </c>
      <c r="P406" s="97" t="s">
        <v>284</v>
      </c>
      <c r="Q406" s="97"/>
      <c r="R406" s="104" t="s">
        <v>15</v>
      </c>
      <c r="S406" s="104"/>
      <c r="T406" s="106"/>
      <c r="U406" s="99"/>
      <c r="V406" s="110" t="s">
        <v>13</v>
      </c>
      <c r="W406" s="100" t="s">
        <v>15</v>
      </c>
      <c r="X406" s="100" t="s">
        <v>11</v>
      </c>
      <c r="Y406" s="108" t="s">
        <v>256</v>
      </c>
      <c r="Z406" s="100"/>
      <c r="AA406" s="100"/>
      <c r="AB406" s="100" t="s">
        <v>13</v>
      </c>
      <c r="AC406" s="108"/>
      <c r="AD406" s="100" t="s">
        <v>13</v>
      </c>
      <c r="AE406" s="108" t="s">
        <v>256</v>
      </c>
      <c r="AF406" s="100" t="s">
        <v>13</v>
      </c>
      <c r="AG406" s="94" t="s">
        <v>293</v>
      </c>
      <c r="AH406" s="101" t="s">
        <v>285</v>
      </c>
      <c r="AI406" s="102"/>
      <c r="AJ406" s="103" t="s">
        <v>785</v>
      </c>
      <c r="AK406" s="68"/>
    </row>
    <row r="407" spans="1:252" s="68" customFormat="1">
      <c r="A407" s="90">
        <v>397</v>
      </c>
      <c r="B407" s="91" t="str">
        <f>'[4]ИТОГ!'!$AP404</f>
        <v>Боровушкин Владислав</v>
      </c>
      <c r="C407" s="91">
        <f>'[4]ИТОГ!'!$AQ404</f>
        <v>0</v>
      </c>
      <c r="D407" s="91" t="str">
        <f>'[4]ИТОГ!'!$AT404</f>
        <v>б/р</v>
      </c>
      <c r="E407" s="91" t="str">
        <f>'[4]ИТОГ!'!$AU404</f>
        <v>м</v>
      </c>
      <c r="F407" s="189">
        <f>'[4]ИТОГ!'!$AX404</f>
        <v>42869</v>
      </c>
      <c r="G407" s="91" t="s">
        <v>255</v>
      </c>
      <c r="H407" s="94" t="s">
        <v>28</v>
      </c>
      <c r="I407" s="91" t="str">
        <f>'[4]ИТОГ!'!$AY404</f>
        <v>НАДО!!!</v>
      </c>
      <c r="J407" s="95"/>
      <c r="K407" s="97"/>
      <c r="L407" s="97"/>
      <c r="M407" s="98"/>
      <c r="N407" s="97"/>
      <c r="O407" s="97"/>
      <c r="P407" s="97"/>
      <c r="Q407" s="97"/>
      <c r="R407" s="97"/>
      <c r="S407" s="97"/>
      <c r="T407" s="99"/>
      <c r="U407" s="99"/>
      <c r="V407" s="97"/>
      <c r="W407" s="100"/>
      <c r="X407" s="100"/>
      <c r="Y407" s="100"/>
      <c r="Z407" s="100"/>
      <c r="AA407" s="100"/>
      <c r="AB407" s="100"/>
      <c r="AC407" s="100"/>
      <c r="AD407" s="100"/>
      <c r="AE407" s="100"/>
      <c r="AF407" s="100"/>
      <c r="AG407" s="94"/>
      <c r="AH407" s="94"/>
      <c r="AI407" s="102"/>
      <c r="AJ407" s="103" t="s">
        <v>786</v>
      </c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  <c r="GM407" s="9"/>
      <c r="GN407" s="9"/>
      <c r="GO407" s="9"/>
      <c r="GP407" s="9"/>
      <c r="GQ407" s="9"/>
      <c r="GR407" s="9"/>
      <c r="GS407" s="9"/>
      <c r="GT407" s="9"/>
      <c r="GU407" s="9"/>
      <c r="GV407" s="9"/>
      <c r="GW407" s="9"/>
      <c r="GX407" s="9"/>
      <c r="GY407" s="9"/>
      <c r="GZ407" s="9"/>
      <c r="HA407" s="9"/>
      <c r="HB407" s="9"/>
      <c r="HC407" s="9"/>
      <c r="HD407" s="9"/>
      <c r="HE407" s="9"/>
      <c r="HF407" s="9"/>
      <c r="HG407" s="9"/>
      <c r="HH407" s="9"/>
      <c r="HI407" s="9"/>
      <c r="HJ407" s="9"/>
      <c r="HK407" s="9"/>
      <c r="HL407" s="9"/>
      <c r="HM407" s="9"/>
      <c r="HN407" s="9"/>
      <c r="HO407" s="9"/>
      <c r="HP407" s="9"/>
      <c r="HQ407" s="9"/>
      <c r="HR407" s="9"/>
      <c r="HS407" s="9"/>
      <c r="HT407" s="9"/>
      <c r="HU407" s="9"/>
      <c r="HV407" s="9"/>
      <c r="HW407" s="9"/>
      <c r="HX407" s="9"/>
      <c r="HY407" s="9"/>
      <c r="HZ407" s="9"/>
      <c r="IA407" s="9"/>
      <c r="IB407" s="9"/>
      <c r="IC407" s="9"/>
      <c r="ID407" s="9"/>
      <c r="IE407" s="9"/>
      <c r="IF407" s="9"/>
      <c r="IG407" s="9"/>
      <c r="IH407" s="9"/>
      <c r="II407" s="9"/>
      <c r="IJ407" s="9"/>
      <c r="IK407" s="9"/>
      <c r="IL407" s="9"/>
      <c r="IM407" s="9"/>
      <c r="IN407" s="9"/>
      <c r="IO407" s="9"/>
      <c r="IP407" s="9"/>
      <c r="IQ407" s="9"/>
      <c r="IR407" s="9"/>
    </row>
    <row r="408" spans="1:252" s="119" customFormat="1">
      <c r="A408" s="90">
        <v>398</v>
      </c>
      <c r="B408" s="91" t="str">
        <f>'[4]ИТОГ!'!$AP405</f>
        <v>Бородзич Андрей</v>
      </c>
      <c r="C408" s="91">
        <f>'[4]ИТОГ!'!$AQ405</f>
        <v>0</v>
      </c>
      <c r="D408" s="91" t="str">
        <f>'[4]ИТОГ!'!$AT405</f>
        <v>МС</v>
      </c>
      <c r="E408" s="91" t="str">
        <f>'[4]ИТОГ!'!$AU405</f>
        <v>м</v>
      </c>
      <c r="F408" s="189">
        <f>'[4]ИТОГ!'!$AX405</f>
        <v>0</v>
      </c>
      <c r="G408" s="91" t="s">
        <v>255</v>
      </c>
      <c r="H408" s="94" t="s">
        <v>28</v>
      </c>
      <c r="I408" s="91" t="str">
        <f>'[4]ИТОГ!'!$AY405</f>
        <v>НАДО!!!</v>
      </c>
      <c r="J408" s="95"/>
      <c r="K408" s="104"/>
      <c r="L408" s="97"/>
      <c r="M408" s="105"/>
      <c r="N408" s="104"/>
      <c r="O408" s="97" t="s">
        <v>11</v>
      </c>
      <c r="P408" s="97" t="s">
        <v>284</v>
      </c>
      <c r="Q408" s="97" t="s">
        <v>15</v>
      </c>
      <c r="R408" s="110" t="s">
        <v>13</v>
      </c>
      <c r="S408" s="104"/>
      <c r="T408" s="106" t="s">
        <v>256</v>
      </c>
      <c r="U408" s="99"/>
      <c r="V408" s="104"/>
      <c r="W408" s="110" t="s">
        <v>13</v>
      </c>
      <c r="X408" s="100" t="s">
        <v>11</v>
      </c>
      <c r="Y408" s="102"/>
      <c r="Z408" s="100" t="s">
        <v>13</v>
      </c>
      <c r="AA408" s="100" t="s">
        <v>13</v>
      </c>
      <c r="AB408" s="102" t="s">
        <v>9</v>
      </c>
      <c r="AC408" s="102"/>
      <c r="AD408" s="102" t="s">
        <v>9</v>
      </c>
      <c r="AE408" s="102"/>
      <c r="AF408" s="102" t="s">
        <v>9</v>
      </c>
      <c r="AG408" s="94" t="s">
        <v>289</v>
      </c>
      <c r="AH408" s="101"/>
      <c r="AI408" s="102"/>
      <c r="AJ408" s="103" t="s">
        <v>787</v>
      </c>
      <c r="AK408" s="68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  <c r="GM408" s="9"/>
      <c r="GN408" s="9"/>
      <c r="GO408" s="9"/>
      <c r="GP408" s="9"/>
      <c r="GQ408" s="9"/>
      <c r="GR408" s="9"/>
      <c r="GS408" s="9"/>
      <c r="GT408" s="9"/>
      <c r="GU408" s="9"/>
      <c r="GV408" s="9"/>
      <c r="GW408" s="9"/>
      <c r="GX408" s="9"/>
      <c r="GY408" s="9"/>
      <c r="GZ408" s="9"/>
      <c r="HA408" s="9"/>
      <c r="HB408" s="9"/>
      <c r="HC408" s="9"/>
      <c r="HD408" s="9"/>
      <c r="HE408" s="9"/>
      <c r="HF408" s="9"/>
      <c r="HG408" s="9"/>
      <c r="HH408" s="9"/>
      <c r="HI408" s="9"/>
      <c r="HJ408" s="9"/>
      <c r="HK408" s="9"/>
      <c r="HL408" s="9"/>
      <c r="HM408" s="9"/>
      <c r="HN408" s="9"/>
      <c r="HO408" s="9"/>
      <c r="HP408" s="9"/>
      <c r="HQ408" s="9"/>
      <c r="HR408" s="9"/>
      <c r="HS408" s="9"/>
      <c r="HT408" s="9"/>
      <c r="HU408" s="9"/>
      <c r="HV408" s="9"/>
      <c r="HW408" s="9"/>
      <c r="HX408" s="9"/>
      <c r="HY408" s="9"/>
      <c r="HZ408" s="9"/>
      <c r="IA408" s="9"/>
      <c r="IB408" s="9"/>
      <c r="IC408" s="9"/>
      <c r="ID408" s="9"/>
      <c r="IE408" s="9"/>
      <c r="IF408" s="9"/>
      <c r="IG408" s="9"/>
      <c r="IH408" s="9"/>
      <c r="II408" s="9"/>
      <c r="IJ408" s="9"/>
      <c r="IK408" s="9"/>
      <c r="IL408" s="9"/>
      <c r="IM408" s="9"/>
      <c r="IN408" s="9"/>
      <c r="IO408" s="9"/>
      <c r="IP408" s="9"/>
      <c r="IQ408" s="9"/>
      <c r="IR408" s="9"/>
    </row>
    <row r="409" spans="1:252">
      <c r="A409" s="90">
        <v>399</v>
      </c>
      <c r="B409" s="91" t="str">
        <f>'[4]ИТОГ!'!$AP406</f>
        <v>Бороздина Татьяна</v>
      </c>
      <c r="C409" s="91">
        <f>'[4]ИТОГ!'!$AQ406</f>
        <v>1968</v>
      </c>
      <c r="D409" s="91">
        <f>'[4]ИТОГ!'!$AT406</f>
        <v>3</v>
      </c>
      <c r="E409" s="91" t="str">
        <f>'[4]ИТОГ!'!$AU406</f>
        <v>ж</v>
      </c>
      <c r="F409" s="189">
        <f>'[4]ИТОГ!'!$AX406</f>
        <v>45836</v>
      </c>
      <c r="G409" s="91" t="s">
        <v>255</v>
      </c>
      <c r="H409" s="94" t="s">
        <v>28</v>
      </c>
      <c r="I409" s="91" t="str">
        <f>'[4]ИТОГ!'!$AY406</f>
        <v>ОК!</v>
      </c>
      <c r="J409" s="95"/>
      <c r="K409" s="104"/>
      <c r="L409" s="97"/>
      <c r="M409" s="105"/>
      <c r="N409" s="104"/>
      <c r="O409" s="97"/>
      <c r="P409" s="97"/>
      <c r="Q409" s="97"/>
      <c r="R409" s="104"/>
      <c r="S409" s="104"/>
      <c r="T409" s="106"/>
      <c r="U409" s="99"/>
      <c r="V409" s="100" t="s">
        <v>11</v>
      </c>
      <c r="W409" s="100"/>
      <c r="X409" s="100"/>
      <c r="Y409" s="100"/>
      <c r="Z409" s="100"/>
      <c r="AA409" s="100"/>
      <c r="AB409" s="100"/>
      <c r="AC409" s="100"/>
      <c r="AD409" s="100" t="s">
        <v>11</v>
      </c>
      <c r="AE409" s="100"/>
      <c r="AF409" s="100"/>
      <c r="AG409" s="94"/>
      <c r="AH409" s="101" t="s">
        <v>366</v>
      </c>
      <c r="AI409" s="102"/>
      <c r="AJ409" s="103" t="s">
        <v>788</v>
      </c>
      <c r="AK409" s="68"/>
    </row>
    <row r="410" spans="1:252" s="119" customFormat="1" ht="13.5" customHeight="1">
      <c r="A410" s="90">
        <v>400</v>
      </c>
      <c r="B410" s="91" t="str">
        <f>'[4]ИТОГ!'!$AP407</f>
        <v>Борозняк Людмила</v>
      </c>
      <c r="C410" s="91">
        <f>'[4]ИТОГ!'!$AQ407</f>
        <v>1994</v>
      </c>
      <c r="D410" s="91" t="str">
        <f>'[4]ИТОГ!'!$AT407</f>
        <v>б/р</v>
      </c>
      <c r="E410" s="91" t="str">
        <f>'[4]ИТОГ!'!$AU407</f>
        <v>ж</v>
      </c>
      <c r="F410" s="189">
        <f>'[4]ИТОГ!'!$AX407</f>
        <v>43281</v>
      </c>
      <c r="G410" s="91" t="s">
        <v>255</v>
      </c>
      <c r="H410" s="94" t="s">
        <v>28</v>
      </c>
      <c r="I410" s="91" t="str">
        <f>'[4]ИТОГ!'!$AY407</f>
        <v>ОК!</v>
      </c>
      <c r="J410" s="95"/>
      <c r="K410" s="107"/>
      <c r="L410" s="97" t="s">
        <v>256</v>
      </c>
      <c r="M410" s="105"/>
      <c r="N410" s="107"/>
      <c r="O410" s="97" t="s">
        <v>256</v>
      </c>
      <c r="P410" s="97" t="s">
        <v>17</v>
      </c>
      <c r="Q410" s="97"/>
      <c r="R410" s="110" t="s">
        <v>13</v>
      </c>
      <c r="S410" s="104"/>
      <c r="T410" s="125" t="s">
        <v>15</v>
      </c>
      <c r="U410" s="99"/>
      <c r="V410" s="110" t="s">
        <v>13</v>
      </c>
      <c r="W410" s="108" t="s">
        <v>256</v>
      </c>
      <c r="X410" s="110" t="s">
        <v>13</v>
      </c>
      <c r="Y410" s="108"/>
      <c r="Z410" s="100"/>
      <c r="AA410" s="100" t="s">
        <v>256</v>
      </c>
      <c r="AB410" s="108" t="s">
        <v>256</v>
      </c>
      <c r="AC410" s="108"/>
      <c r="AD410" s="108"/>
      <c r="AE410" s="108"/>
      <c r="AF410" s="100" t="s">
        <v>13</v>
      </c>
      <c r="AG410" s="94" t="s">
        <v>344</v>
      </c>
      <c r="AH410" s="101" t="s">
        <v>382</v>
      </c>
      <c r="AI410" s="102"/>
      <c r="AJ410" s="103" t="s">
        <v>789</v>
      </c>
      <c r="AK410" s="68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  <c r="GM410" s="9"/>
      <c r="GN410" s="9"/>
      <c r="GO410" s="9"/>
      <c r="GP410" s="9"/>
      <c r="GQ410" s="9"/>
      <c r="GR410" s="9"/>
      <c r="GS410" s="9"/>
      <c r="GT410" s="9"/>
      <c r="GU410" s="9"/>
      <c r="GV410" s="9"/>
      <c r="GW410" s="9"/>
      <c r="GX410" s="9"/>
      <c r="GY410" s="9"/>
      <c r="GZ410" s="9"/>
      <c r="HA410" s="9"/>
      <c r="HB410" s="9"/>
      <c r="HC410" s="9"/>
      <c r="HD410" s="9"/>
      <c r="HE410" s="9"/>
      <c r="HF410" s="9"/>
      <c r="HG410" s="9"/>
      <c r="HH410" s="9"/>
      <c r="HI410" s="9"/>
      <c r="HJ410" s="9"/>
      <c r="HK410" s="9"/>
      <c r="HL410" s="9"/>
      <c r="HM410" s="9"/>
      <c r="HN410" s="9"/>
      <c r="HO410" s="9"/>
      <c r="HP410" s="9"/>
      <c r="HQ410" s="9"/>
      <c r="HR410" s="9"/>
      <c r="HS410" s="9"/>
      <c r="HT410" s="9"/>
      <c r="HU410" s="9"/>
      <c r="HV410" s="9"/>
      <c r="HW410" s="9"/>
      <c r="HX410" s="9"/>
      <c r="HY410" s="9"/>
      <c r="HZ410" s="9"/>
      <c r="IA410" s="9"/>
      <c r="IB410" s="9"/>
      <c r="IC410" s="9"/>
      <c r="ID410" s="9"/>
      <c r="IE410" s="9"/>
      <c r="IF410" s="9"/>
      <c r="IG410" s="9"/>
      <c r="IH410" s="9"/>
      <c r="II410" s="9"/>
      <c r="IJ410" s="9"/>
      <c r="IK410" s="9"/>
      <c r="IL410" s="9"/>
      <c r="IM410" s="9"/>
      <c r="IN410" s="9"/>
      <c r="IO410" s="9"/>
      <c r="IP410" s="9"/>
      <c r="IQ410" s="9"/>
      <c r="IR410" s="9"/>
    </row>
    <row r="411" spans="1:252" s="119" customFormat="1" ht="13.5" customHeight="1">
      <c r="A411" s="90">
        <v>401</v>
      </c>
      <c r="B411" s="91" t="str">
        <f>'[4]ИТОГ!'!$AP408</f>
        <v>Борсукова Татьяна</v>
      </c>
      <c r="C411" s="91">
        <f>'[4]ИТОГ!'!$AQ408</f>
        <v>1982</v>
      </c>
      <c r="D411" s="91">
        <f>'[4]ИТОГ!'!$AT408</f>
        <v>2</v>
      </c>
      <c r="E411" s="91" t="str">
        <f>'[4]ИТОГ!'!$AU408</f>
        <v>ж</v>
      </c>
      <c r="F411" s="189">
        <f>'[4]ИТОГ!'!$AX408</f>
        <v>45886</v>
      </c>
      <c r="G411" s="91" t="s">
        <v>255</v>
      </c>
      <c r="H411" s="94" t="s">
        <v>28</v>
      </c>
      <c r="I411" s="91" t="str">
        <f>'[4]ИТОГ!'!$AY408</f>
        <v>ОК!</v>
      </c>
      <c r="J411" s="95"/>
      <c r="K411" s="107"/>
      <c r="L411" s="97" t="s">
        <v>256</v>
      </c>
      <c r="M411" s="105"/>
      <c r="N411" s="107"/>
      <c r="O411" s="97" t="s">
        <v>256</v>
      </c>
      <c r="P411" s="97" t="s">
        <v>284</v>
      </c>
      <c r="Q411" s="97"/>
      <c r="R411" s="110" t="s">
        <v>13</v>
      </c>
      <c r="S411" s="104"/>
      <c r="T411" s="106" t="s">
        <v>256</v>
      </c>
      <c r="U411" s="99"/>
      <c r="V411" s="108" t="s">
        <v>256</v>
      </c>
      <c r="W411" s="108" t="s">
        <v>256</v>
      </c>
      <c r="X411" s="100" t="s">
        <v>11</v>
      </c>
      <c r="Y411" s="100" t="s">
        <v>256</v>
      </c>
      <c r="Z411" s="100" t="s">
        <v>256</v>
      </c>
      <c r="AA411" s="100"/>
      <c r="AB411" s="100" t="s">
        <v>11</v>
      </c>
      <c r="AC411" s="100"/>
      <c r="AD411" s="100" t="s">
        <v>13</v>
      </c>
      <c r="AE411" s="100"/>
      <c r="AF411" s="100" t="s">
        <v>11</v>
      </c>
      <c r="AG411" s="94" t="s">
        <v>434</v>
      </c>
      <c r="AH411" s="101" t="s">
        <v>626</v>
      </c>
      <c r="AI411" s="102"/>
      <c r="AJ411" s="103" t="s">
        <v>790</v>
      </c>
      <c r="AK411" s="68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  <c r="GM411" s="9"/>
      <c r="GN411" s="9"/>
      <c r="GO411" s="9"/>
      <c r="GP411" s="9"/>
      <c r="GQ411" s="9"/>
      <c r="GR411" s="9"/>
      <c r="GS411" s="9"/>
      <c r="GT411" s="9"/>
      <c r="GU411" s="9"/>
      <c r="GV411" s="9"/>
      <c r="GW411" s="9"/>
      <c r="GX411" s="9"/>
      <c r="GY411" s="9"/>
      <c r="GZ411" s="9"/>
      <c r="HA411" s="9"/>
      <c r="HB411" s="9"/>
      <c r="HC411" s="9"/>
      <c r="HD411" s="9"/>
      <c r="HE411" s="9"/>
      <c r="HF411" s="9"/>
      <c r="HG411" s="9"/>
      <c r="HH411" s="9"/>
      <c r="HI411" s="9"/>
      <c r="HJ411" s="9"/>
      <c r="HK411" s="9"/>
      <c r="HL411" s="9"/>
      <c r="HM411" s="9"/>
      <c r="HN411" s="9"/>
      <c r="HO411" s="9"/>
      <c r="HP411" s="9"/>
      <c r="HQ411" s="9"/>
      <c r="HR411" s="9"/>
      <c r="HS411" s="9"/>
      <c r="HT411" s="9"/>
      <c r="HU411" s="9"/>
      <c r="HV411" s="9"/>
      <c r="HW411" s="9"/>
      <c r="HX411" s="9"/>
      <c r="HY411" s="9"/>
      <c r="HZ411" s="9"/>
      <c r="IA411" s="9"/>
      <c r="IB411" s="9"/>
      <c r="IC411" s="9"/>
      <c r="ID411" s="9"/>
      <c r="IE411" s="9"/>
      <c r="IF411" s="9"/>
      <c r="IG411" s="9"/>
      <c r="IH411" s="9"/>
      <c r="II411" s="9"/>
      <c r="IJ411" s="9"/>
      <c r="IK411" s="9"/>
      <c r="IL411" s="9"/>
      <c r="IM411" s="9"/>
      <c r="IN411" s="9"/>
      <c r="IO411" s="9"/>
      <c r="IP411" s="9"/>
      <c r="IQ411" s="9"/>
      <c r="IR411" s="9"/>
    </row>
    <row r="412" spans="1:252" s="119" customFormat="1" ht="13.5" customHeight="1">
      <c r="A412" s="90">
        <v>402</v>
      </c>
      <c r="B412" s="91" t="str">
        <f>'[4]ИТОГ!'!$AP409</f>
        <v>Бортнякова Елизавета</v>
      </c>
      <c r="C412" s="91">
        <f>'[4]ИТОГ!'!$AQ409</f>
        <v>2001</v>
      </c>
      <c r="D412" s="91" t="str">
        <f>'[4]ИТОГ!'!$AT409</f>
        <v>б/р</v>
      </c>
      <c r="E412" s="91" t="str">
        <f>'[4]ИТОГ!'!$AU409</f>
        <v>ж</v>
      </c>
      <c r="F412" s="189">
        <f>'[4]ИТОГ!'!$AX409</f>
        <v>42869</v>
      </c>
      <c r="G412" s="91" t="s">
        <v>255</v>
      </c>
      <c r="H412" s="94" t="s">
        <v>28</v>
      </c>
      <c r="I412" s="91" t="str">
        <f>'[4]ИТОГ!'!$AY409</f>
        <v>ОК!</v>
      </c>
      <c r="J412" s="95"/>
      <c r="K412" s="99"/>
      <c r="L412" s="97"/>
      <c r="M412" s="98"/>
      <c r="N412" s="99"/>
      <c r="O412" s="97"/>
      <c r="P412" s="97"/>
      <c r="Q412" s="97" t="s">
        <v>256</v>
      </c>
      <c r="R412" s="97" t="s">
        <v>256</v>
      </c>
      <c r="S412" s="97"/>
      <c r="T412" s="99"/>
      <c r="U412" s="99"/>
      <c r="V412" s="97"/>
      <c r="W412" s="108"/>
      <c r="X412" s="108"/>
      <c r="Y412" s="108"/>
      <c r="Z412" s="100"/>
      <c r="AA412" s="100"/>
      <c r="AB412" s="122" t="s">
        <v>256</v>
      </c>
      <c r="AC412" s="122"/>
      <c r="AD412" s="122"/>
      <c r="AE412" s="122"/>
      <c r="AF412" s="116" t="s">
        <v>256</v>
      </c>
      <c r="AG412" s="94" t="s">
        <v>523</v>
      </c>
      <c r="AH412" s="101" t="s">
        <v>791</v>
      </c>
      <c r="AI412" s="102"/>
      <c r="AJ412" s="103" t="s">
        <v>792</v>
      </c>
      <c r="AK412" s="68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  <c r="GM412" s="9"/>
      <c r="GN412" s="9"/>
      <c r="GO412" s="9"/>
      <c r="GP412" s="9"/>
      <c r="GQ412" s="9"/>
      <c r="GR412" s="9"/>
      <c r="GS412" s="9"/>
      <c r="GT412" s="9"/>
      <c r="GU412" s="9"/>
      <c r="GV412" s="9"/>
      <c r="GW412" s="9"/>
      <c r="GX412" s="9"/>
      <c r="GY412" s="9"/>
      <c r="GZ412" s="9"/>
      <c r="HA412" s="9"/>
      <c r="HB412" s="9"/>
      <c r="HC412" s="9"/>
      <c r="HD412" s="9"/>
      <c r="HE412" s="9"/>
      <c r="HF412" s="9"/>
      <c r="HG412" s="9"/>
      <c r="HH412" s="9"/>
      <c r="HI412" s="9"/>
      <c r="HJ412" s="9"/>
      <c r="HK412" s="9"/>
      <c r="HL412" s="9"/>
      <c r="HM412" s="9"/>
      <c r="HN412" s="9"/>
      <c r="HO412" s="9"/>
      <c r="HP412" s="9"/>
      <c r="HQ412" s="9"/>
      <c r="HR412" s="9"/>
      <c r="HS412" s="9"/>
      <c r="HT412" s="9"/>
      <c r="HU412" s="9"/>
      <c r="HV412" s="9"/>
      <c r="HW412" s="9"/>
      <c r="HX412" s="9"/>
      <c r="HY412" s="9"/>
      <c r="HZ412" s="9"/>
      <c r="IA412" s="9"/>
      <c r="IB412" s="9"/>
      <c r="IC412" s="9"/>
      <c r="ID412" s="9"/>
      <c r="IE412" s="9"/>
      <c r="IF412" s="9"/>
      <c r="IG412" s="9"/>
      <c r="IH412" s="9"/>
      <c r="II412" s="9"/>
      <c r="IJ412" s="9"/>
      <c r="IK412" s="9"/>
      <c r="IL412" s="9"/>
      <c r="IM412" s="9"/>
      <c r="IN412" s="9"/>
      <c r="IO412" s="9"/>
      <c r="IP412" s="9"/>
      <c r="IQ412" s="9"/>
      <c r="IR412" s="9"/>
    </row>
    <row r="413" spans="1:252" s="119" customFormat="1" ht="13.5" customHeight="1">
      <c r="A413" s="90">
        <v>403</v>
      </c>
      <c r="B413" s="91" t="str">
        <f>'[4]ИТОГ!'!$AP410</f>
        <v>Бортулева Мария</v>
      </c>
      <c r="C413" s="91">
        <f>'[4]ИТОГ!'!$AQ410</f>
        <v>2000</v>
      </c>
      <c r="D413" s="91" t="str">
        <f>'[4]ИТОГ!'!$AT410</f>
        <v>б/р</v>
      </c>
      <c r="E413" s="91" t="str">
        <f>'[4]ИТОГ!'!$AU410</f>
        <v>ж</v>
      </c>
      <c r="F413" s="189">
        <f>'[4]ИТОГ!'!$AX410</f>
        <v>0</v>
      </c>
      <c r="G413" s="91" t="s">
        <v>255</v>
      </c>
      <c r="H413" s="94" t="s">
        <v>28</v>
      </c>
      <c r="I413" s="91" t="str">
        <f>'[4]ИТОГ!'!$AY410</f>
        <v>ОК!</v>
      </c>
      <c r="J413" s="95"/>
      <c r="K413" s="115"/>
      <c r="L413" s="97"/>
      <c r="M413" s="114"/>
      <c r="N413" s="115"/>
      <c r="O413" s="97" t="s">
        <v>6</v>
      </c>
      <c r="P413" s="97"/>
      <c r="Q413" s="97" t="s">
        <v>256</v>
      </c>
      <c r="R413" s="110" t="s">
        <v>13</v>
      </c>
      <c r="S413" s="115"/>
      <c r="T413" s="113"/>
      <c r="U413" s="99"/>
      <c r="V413" s="115" t="s">
        <v>9</v>
      </c>
      <c r="W413" s="108" t="s">
        <v>256</v>
      </c>
      <c r="X413" s="138" t="s">
        <v>9</v>
      </c>
      <c r="Y413" s="138"/>
      <c r="Z413" s="100"/>
      <c r="AA413" s="100" t="s">
        <v>13</v>
      </c>
      <c r="AB413" s="100" t="s">
        <v>13</v>
      </c>
      <c r="AC413" s="138"/>
      <c r="AD413" s="138" t="s">
        <v>9</v>
      </c>
      <c r="AE413" s="138"/>
      <c r="AF413" s="138" t="s">
        <v>256</v>
      </c>
      <c r="AG413" s="111" t="s">
        <v>428</v>
      </c>
      <c r="AH413" s="101" t="s">
        <v>681</v>
      </c>
      <c r="AI413" s="102"/>
      <c r="AJ413" s="103" t="s">
        <v>793</v>
      </c>
      <c r="AK413" s="68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  <c r="GV413" s="9"/>
      <c r="GW413" s="9"/>
      <c r="GX413" s="9"/>
      <c r="GY413" s="9"/>
      <c r="GZ413" s="9"/>
      <c r="HA413" s="9"/>
      <c r="HB413" s="9"/>
      <c r="HC413" s="9"/>
      <c r="HD413" s="9"/>
      <c r="HE413" s="9"/>
      <c r="HF413" s="9"/>
      <c r="HG413" s="9"/>
      <c r="HH413" s="9"/>
      <c r="HI413" s="9"/>
      <c r="HJ413" s="9"/>
      <c r="HK413" s="9"/>
      <c r="HL413" s="9"/>
      <c r="HM413" s="9"/>
      <c r="HN413" s="9"/>
      <c r="HO413" s="9"/>
      <c r="HP413" s="9"/>
      <c r="HQ413" s="9"/>
      <c r="HR413" s="9"/>
      <c r="HS413" s="9"/>
      <c r="HT413" s="9"/>
      <c r="HU413" s="9"/>
      <c r="HV413" s="9"/>
      <c r="HW413" s="9"/>
      <c r="HX413" s="9"/>
      <c r="HY413" s="9"/>
      <c r="HZ413" s="9"/>
      <c r="IA413" s="9"/>
      <c r="IB413" s="9"/>
      <c r="IC413" s="9"/>
      <c r="ID413" s="9"/>
      <c r="IE413" s="9"/>
      <c r="IF413" s="9"/>
      <c r="IG413" s="9"/>
      <c r="IH413" s="9"/>
      <c r="II413" s="9"/>
      <c r="IJ413" s="9"/>
      <c r="IK413" s="9"/>
      <c r="IL413" s="9"/>
      <c r="IM413" s="9"/>
      <c r="IN413" s="9"/>
      <c r="IO413" s="9"/>
      <c r="IP413" s="9"/>
      <c r="IQ413" s="9"/>
      <c r="IR413" s="9"/>
    </row>
    <row r="414" spans="1:252" s="119" customFormat="1">
      <c r="A414" s="90">
        <v>404</v>
      </c>
      <c r="B414" s="91" t="str">
        <f>'[4]ИТОГ!'!$AP411</f>
        <v>Борунов Алексей</v>
      </c>
      <c r="C414" s="91">
        <f>'[4]ИТОГ!'!$AQ411</f>
        <v>2008</v>
      </c>
      <c r="D414" s="91">
        <f>'[4]ИТОГ!'!$AT411</f>
        <v>2</v>
      </c>
      <c r="E414" s="91" t="str">
        <f>'[4]ИТОГ!'!$AU411</f>
        <v>м</v>
      </c>
      <c r="F414" s="189">
        <f>'[4]ИТОГ!'!$AX411</f>
        <v>45407</v>
      </c>
      <c r="G414" s="91" t="s">
        <v>255</v>
      </c>
      <c r="H414" s="94" t="s">
        <v>28</v>
      </c>
      <c r="I414" s="91" t="str">
        <f>'[4]ИТОГ!'!$AY411</f>
        <v>ОК!</v>
      </c>
      <c r="J414" s="95"/>
      <c r="K414" s="115"/>
      <c r="L414" s="97"/>
      <c r="M414" s="114"/>
      <c r="N414" s="115"/>
      <c r="O414" s="97"/>
      <c r="P414" s="97"/>
      <c r="Q414" s="97"/>
      <c r="R414" s="110" t="s">
        <v>256</v>
      </c>
      <c r="S414" s="115"/>
      <c r="T414" s="113"/>
      <c r="U414" s="99"/>
      <c r="V414" s="115"/>
      <c r="W414" s="108"/>
      <c r="X414" s="138"/>
      <c r="Y414" s="138"/>
      <c r="Z414" s="100"/>
      <c r="AA414" s="100"/>
      <c r="AB414" s="100"/>
      <c r="AC414" s="138"/>
      <c r="AD414" s="138"/>
      <c r="AE414" s="138"/>
      <c r="AF414" s="138"/>
      <c r="AG414" s="94" t="s">
        <v>606</v>
      </c>
      <c r="AH414" s="101" t="s">
        <v>261</v>
      </c>
      <c r="AI414" s="102"/>
      <c r="AJ414" s="103" t="s">
        <v>794</v>
      </c>
      <c r="AK414" s="68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  <c r="GV414" s="9"/>
      <c r="GW414" s="9"/>
      <c r="GX414" s="9"/>
      <c r="GY414" s="9"/>
      <c r="GZ414" s="9"/>
      <c r="HA414" s="9"/>
      <c r="HB414" s="9"/>
      <c r="HC414" s="9"/>
      <c r="HD414" s="9"/>
      <c r="HE414" s="9"/>
      <c r="HF414" s="9"/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9"/>
      <c r="HS414" s="9"/>
      <c r="HT414" s="9"/>
      <c r="HU414" s="9"/>
      <c r="HV414" s="9"/>
      <c r="HW414" s="9"/>
      <c r="HX414" s="9"/>
      <c r="HY414" s="9"/>
      <c r="HZ414" s="9"/>
      <c r="IA414" s="9"/>
      <c r="IB414" s="9"/>
      <c r="IC414" s="9"/>
      <c r="ID414" s="9"/>
      <c r="IE414" s="9"/>
      <c r="IF414" s="9"/>
      <c r="IG414" s="9"/>
      <c r="IH414" s="9"/>
      <c r="II414" s="9"/>
      <c r="IJ414" s="9"/>
      <c r="IK414" s="9"/>
      <c r="IL414" s="9"/>
      <c r="IM414" s="9"/>
      <c r="IN414" s="9"/>
      <c r="IO414" s="9"/>
      <c r="IP414" s="9"/>
      <c r="IQ414" s="9"/>
      <c r="IR414" s="9"/>
    </row>
    <row r="415" spans="1:252" s="68" customFormat="1">
      <c r="A415" s="90">
        <v>405</v>
      </c>
      <c r="B415" s="91" t="str">
        <f>'[4]ИТОГ!'!$AP412</f>
        <v>Борцов Данила</v>
      </c>
      <c r="C415" s="91">
        <f>'[4]ИТОГ!'!$AQ412</f>
        <v>0</v>
      </c>
      <c r="D415" s="91" t="str">
        <f>'[4]ИТОГ!'!$AT412</f>
        <v>б/р</v>
      </c>
      <c r="E415" s="91" t="str">
        <f>'[4]ИТОГ!'!$AU412</f>
        <v>м</v>
      </c>
      <c r="F415" s="189">
        <f>'[4]ИТОГ!'!$AX412</f>
        <v>43078</v>
      </c>
      <c r="G415" s="91" t="s">
        <v>255</v>
      </c>
      <c r="H415" s="94" t="s">
        <v>28</v>
      </c>
      <c r="I415" s="91" t="str">
        <f>'[4]ИТОГ!'!$AY412</f>
        <v>НАДО!!!</v>
      </c>
      <c r="J415" s="95"/>
      <c r="K415" s="113"/>
      <c r="L415" s="97" t="s">
        <v>6</v>
      </c>
      <c r="M415" s="114"/>
      <c r="N415" s="113"/>
      <c r="O415" s="97" t="s">
        <v>256</v>
      </c>
      <c r="P415" s="97" t="s">
        <v>256</v>
      </c>
      <c r="Q415" s="97" t="s">
        <v>256</v>
      </c>
      <c r="R415" s="110" t="s">
        <v>13</v>
      </c>
      <c r="S415" s="115"/>
      <c r="T415" s="125" t="s">
        <v>13</v>
      </c>
      <c r="U415" s="99"/>
      <c r="V415" s="108" t="s">
        <v>256</v>
      </c>
      <c r="W415" s="108" t="s">
        <v>256</v>
      </c>
      <c r="X415" s="100"/>
      <c r="Y415" s="100"/>
      <c r="Z415" s="100" t="s">
        <v>13</v>
      </c>
      <c r="AA415" s="100" t="s">
        <v>11</v>
      </c>
      <c r="AB415" s="100" t="s">
        <v>256</v>
      </c>
      <c r="AC415" s="100"/>
      <c r="AD415" s="100"/>
      <c r="AE415" s="100"/>
      <c r="AF415" s="100"/>
      <c r="AG415" s="94" t="s">
        <v>289</v>
      </c>
      <c r="AH415" s="101"/>
      <c r="AI415" s="102"/>
      <c r="AJ415" s="103" t="s">
        <v>795</v>
      </c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  <c r="GM415" s="9"/>
      <c r="GN415" s="9"/>
      <c r="GO415" s="9"/>
      <c r="GP415" s="9"/>
      <c r="GQ415" s="9"/>
      <c r="GR415" s="9"/>
      <c r="GS415" s="9"/>
      <c r="GT415" s="9"/>
      <c r="GU415" s="9"/>
      <c r="GV415" s="9"/>
      <c r="GW415" s="9"/>
      <c r="GX415" s="9"/>
      <c r="GY415" s="9"/>
      <c r="GZ415" s="9"/>
      <c r="HA415" s="9"/>
      <c r="HB415" s="9"/>
      <c r="HC415" s="9"/>
      <c r="HD415" s="9"/>
      <c r="HE415" s="9"/>
      <c r="HF415" s="9"/>
      <c r="HG415" s="9"/>
      <c r="HH415" s="9"/>
      <c r="HI415" s="9"/>
      <c r="HJ415" s="9"/>
      <c r="HK415" s="9"/>
      <c r="HL415" s="9"/>
      <c r="HM415" s="9"/>
      <c r="HN415" s="9"/>
      <c r="HO415" s="9"/>
      <c r="HP415" s="9"/>
      <c r="HQ415" s="9"/>
      <c r="HR415" s="9"/>
      <c r="HS415" s="9"/>
      <c r="HT415" s="9"/>
      <c r="HU415" s="9"/>
      <c r="HV415" s="9"/>
      <c r="HW415" s="9"/>
      <c r="HX415" s="9"/>
      <c r="HY415" s="9"/>
      <c r="HZ415" s="9"/>
      <c r="IA415" s="9"/>
      <c r="IB415" s="9"/>
      <c r="IC415" s="9"/>
      <c r="ID415" s="9"/>
      <c r="IE415" s="9"/>
      <c r="IF415" s="9"/>
      <c r="IG415" s="9"/>
      <c r="IH415" s="9"/>
      <c r="II415" s="9"/>
      <c r="IJ415" s="9"/>
      <c r="IK415" s="9"/>
      <c r="IL415" s="9"/>
      <c r="IM415" s="9"/>
      <c r="IN415" s="9"/>
      <c r="IO415" s="9"/>
      <c r="IP415" s="9"/>
      <c r="IQ415" s="9"/>
      <c r="IR415" s="9"/>
    </row>
    <row r="416" spans="1:252" s="119" customFormat="1">
      <c r="A416" s="90">
        <v>406</v>
      </c>
      <c r="B416" s="91" t="str">
        <f>'[4]ИТОГ!'!$AP413</f>
        <v>Борщевский Андрей</v>
      </c>
      <c r="C416" s="91">
        <f>'[4]ИТОГ!'!$AQ413</f>
        <v>0</v>
      </c>
      <c r="D416" s="91" t="str">
        <f>'[4]ИТОГ!'!$AT413</f>
        <v>б/р</v>
      </c>
      <c r="E416" s="91" t="str">
        <f>'[4]ИТОГ!'!$AU413</f>
        <v>м</v>
      </c>
      <c r="F416" s="189">
        <f>'[4]ИТОГ!'!$AX413</f>
        <v>43794</v>
      </c>
      <c r="G416" s="91" t="s">
        <v>255</v>
      </c>
      <c r="H416" s="94" t="s">
        <v>28</v>
      </c>
      <c r="I416" s="91" t="str">
        <f>'[4]ИТОГ!'!$AY413</f>
        <v>НАДО!!!</v>
      </c>
      <c r="J416" s="95"/>
      <c r="K416" s="107"/>
      <c r="L416" s="97"/>
      <c r="M416" s="105"/>
      <c r="N416" s="107"/>
      <c r="O416" s="97"/>
      <c r="P416" s="97"/>
      <c r="Q416" s="97" t="s">
        <v>256</v>
      </c>
      <c r="R416" s="104"/>
      <c r="S416" s="104"/>
      <c r="T416" s="106"/>
      <c r="U416" s="99" t="s">
        <v>15</v>
      </c>
      <c r="V416" s="104"/>
      <c r="W416" s="108"/>
      <c r="X416" s="108"/>
      <c r="Y416" s="108"/>
      <c r="Z416" s="100"/>
      <c r="AA416" s="100"/>
      <c r="AB416" s="100" t="s">
        <v>13</v>
      </c>
      <c r="AC416" s="108"/>
      <c r="AD416" s="108" t="s">
        <v>256</v>
      </c>
      <c r="AE416" s="100" t="s">
        <v>15</v>
      </c>
      <c r="AF416" s="108"/>
      <c r="AG416" s="94" t="s">
        <v>331</v>
      </c>
      <c r="AH416" s="101"/>
      <c r="AI416" s="102"/>
      <c r="AJ416" s="103" t="s">
        <v>796</v>
      </c>
      <c r="AK416" s="68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  <c r="GV416" s="9"/>
      <c r="GW416" s="9"/>
      <c r="GX416" s="9"/>
      <c r="GY416" s="9"/>
      <c r="GZ416" s="9"/>
      <c r="HA416" s="9"/>
      <c r="HB416" s="9"/>
      <c r="HC416" s="9"/>
      <c r="HD416" s="9"/>
      <c r="HE416" s="9"/>
      <c r="HF416" s="9"/>
      <c r="HG416" s="9"/>
      <c r="HH416" s="9"/>
      <c r="HI416" s="9"/>
      <c r="HJ416" s="9"/>
      <c r="HK416" s="9"/>
      <c r="HL416" s="9"/>
      <c r="HM416" s="9"/>
      <c r="HN416" s="9"/>
      <c r="HO416" s="9"/>
      <c r="HP416" s="9"/>
      <c r="HQ416" s="9"/>
      <c r="HR416" s="9"/>
      <c r="HS416" s="9"/>
      <c r="HT416" s="9"/>
      <c r="HU416" s="9"/>
      <c r="HV416" s="9"/>
      <c r="HW416" s="9"/>
      <c r="HX416" s="9"/>
      <c r="HY416" s="9"/>
      <c r="HZ416" s="9"/>
      <c r="IA416" s="9"/>
      <c r="IB416" s="9"/>
      <c r="IC416" s="9"/>
      <c r="ID416" s="9"/>
      <c r="IE416" s="9"/>
      <c r="IF416" s="9"/>
      <c r="IG416" s="9"/>
      <c r="IH416" s="9"/>
      <c r="II416" s="9"/>
      <c r="IJ416" s="9"/>
      <c r="IK416" s="9"/>
      <c r="IL416" s="9"/>
      <c r="IM416" s="9"/>
      <c r="IN416" s="9"/>
      <c r="IO416" s="9"/>
      <c r="IP416" s="9"/>
      <c r="IQ416" s="9"/>
      <c r="IR416" s="9"/>
    </row>
    <row r="417" spans="1:252" s="119" customFormat="1">
      <c r="A417" s="90">
        <v>407</v>
      </c>
      <c r="B417" s="91" t="str">
        <f>'[4]ИТОГ!'!$AP414</f>
        <v>Боталев Артём</v>
      </c>
      <c r="C417" s="91">
        <f>'[4]ИТОГ!'!$AQ414</f>
        <v>2009</v>
      </c>
      <c r="D417" s="91" t="str">
        <f>'[4]ИТОГ!'!$AT414</f>
        <v>2ю</v>
      </c>
      <c r="E417" s="91" t="str">
        <f>'[4]ИТОГ!'!$AU414</f>
        <v>м</v>
      </c>
      <c r="F417" s="189">
        <f>'[4]ИТОГ!'!$AX414</f>
        <v>45422</v>
      </c>
      <c r="G417" s="91" t="s">
        <v>255</v>
      </c>
      <c r="H417" s="94" t="s">
        <v>28</v>
      </c>
      <c r="I417" s="91" t="str">
        <f>'[4]ИТОГ!'!$AY414</f>
        <v>ОК!</v>
      </c>
      <c r="J417" s="95"/>
      <c r="K417" s="107"/>
      <c r="L417" s="97"/>
      <c r="M417" s="105"/>
      <c r="N417" s="107"/>
      <c r="O417" s="97"/>
      <c r="P417" s="97"/>
      <c r="Q417" s="97"/>
      <c r="R417" s="104" t="s">
        <v>256</v>
      </c>
      <c r="S417" s="104"/>
      <c r="T417" s="106"/>
      <c r="U417" s="99"/>
      <c r="V417" s="104"/>
      <c r="W417" s="108"/>
      <c r="X417" s="108"/>
      <c r="Y417" s="108"/>
      <c r="Z417" s="100"/>
      <c r="AA417" s="100"/>
      <c r="AB417" s="100"/>
      <c r="AC417" s="108"/>
      <c r="AD417" s="108"/>
      <c r="AE417" s="100"/>
      <c r="AF417" s="108"/>
      <c r="AG417" s="94"/>
      <c r="AH417" s="101"/>
      <c r="AI417" s="102"/>
      <c r="AJ417" s="103" t="s">
        <v>797</v>
      </c>
      <c r="AK417" s="68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  <c r="GM417" s="9"/>
      <c r="GN417" s="9"/>
      <c r="GO417" s="9"/>
      <c r="GP417" s="9"/>
      <c r="GQ417" s="9"/>
      <c r="GR417" s="9"/>
      <c r="GS417" s="9"/>
      <c r="GT417" s="9"/>
      <c r="GU417" s="9"/>
      <c r="GV417" s="9"/>
      <c r="GW417" s="9"/>
      <c r="GX417" s="9"/>
      <c r="GY417" s="9"/>
      <c r="GZ417" s="9"/>
      <c r="HA417" s="9"/>
      <c r="HB417" s="9"/>
      <c r="HC417" s="9"/>
      <c r="HD417" s="9"/>
      <c r="HE417" s="9"/>
      <c r="HF417" s="9"/>
      <c r="HG417" s="9"/>
      <c r="HH417" s="9"/>
      <c r="HI417" s="9"/>
      <c r="HJ417" s="9"/>
      <c r="HK417" s="9"/>
      <c r="HL417" s="9"/>
      <c r="HM417" s="9"/>
      <c r="HN417" s="9"/>
      <c r="HO417" s="9"/>
      <c r="HP417" s="9"/>
      <c r="HQ417" s="9"/>
      <c r="HR417" s="9"/>
      <c r="HS417" s="9"/>
      <c r="HT417" s="9"/>
      <c r="HU417" s="9"/>
      <c r="HV417" s="9"/>
      <c r="HW417" s="9"/>
      <c r="HX417" s="9"/>
      <c r="HY417" s="9"/>
      <c r="HZ417" s="9"/>
      <c r="IA417" s="9"/>
      <c r="IB417" s="9"/>
      <c r="IC417" s="9"/>
      <c r="ID417" s="9"/>
      <c r="IE417" s="9"/>
      <c r="IF417" s="9"/>
      <c r="IG417" s="9"/>
      <c r="IH417" s="9"/>
      <c r="II417" s="9"/>
      <c r="IJ417" s="9"/>
      <c r="IK417" s="9"/>
      <c r="IL417" s="9"/>
      <c r="IM417" s="9"/>
      <c r="IN417" s="9"/>
      <c r="IO417" s="9"/>
      <c r="IP417" s="9"/>
      <c r="IQ417" s="9"/>
      <c r="IR417" s="9"/>
    </row>
    <row r="418" spans="1:252" s="68" customFormat="1">
      <c r="A418" s="90">
        <v>408</v>
      </c>
      <c r="B418" s="91" t="str">
        <f>'[4]ИТОГ!'!$AP415</f>
        <v>Бочарова Елизавета</v>
      </c>
      <c r="C418" s="91">
        <f>'[4]ИТОГ!'!$AQ415</f>
        <v>2009</v>
      </c>
      <c r="D418" s="91" t="str">
        <f>'[4]ИТОГ!'!$AT415</f>
        <v>б/р</v>
      </c>
      <c r="E418" s="91" t="str">
        <f>'[4]ИТОГ!'!$AU415</f>
        <v>ж</v>
      </c>
      <c r="F418" s="189">
        <f>'[4]ИТОГ!'!$AX415</f>
        <v>45057</v>
      </c>
      <c r="G418" s="91" t="s">
        <v>255</v>
      </c>
      <c r="H418" s="94" t="s">
        <v>28</v>
      </c>
      <c r="I418" s="91" t="str">
        <f>'[4]ИТОГ!'!$AY415</f>
        <v>ОК!</v>
      </c>
      <c r="J418" s="95"/>
      <c r="K418" s="104"/>
      <c r="L418" s="97"/>
      <c r="M418" s="105"/>
      <c r="N418" s="104"/>
      <c r="O418" s="110" t="s">
        <v>13</v>
      </c>
      <c r="P418" s="97"/>
      <c r="Q418" s="102" t="s">
        <v>11</v>
      </c>
      <c r="R418" s="110" t="s">
        <v>13</v>
      </c>
      <c r="S418" s="104"/>
      <c r="T418" s="106" t="s">
        <v>256</v>
      </c>
      <c r="U418" s="99" t="s">
        <v>11</v>
      </c>
      <c r="V418" s="104"/>
      <c r="W418" s="108"/>
      <c r="X418" s="100" t="s">
        <v>256</v>
      </c>
      <c r="Y418" s="108"/>
      <c r="Z418" s="100" t="s">
        <v>256</v>
      </c>
      <c r="AA418" s="100"/>
      <c r="AB418" s="100"/>
      <c r="AC418" s="108"/>
      <c r="AD418" s="108"/>
      <c r="AE418" s="100"/>
      <c r="AF418" s="108"/>
      <c r="AG418" s="94" t="s">
        <v>331</v>
      </c>
      <c r="AH418" s="101" t="s">
        <v>258</v>
      </c>
      <c r="AI418" s="100"/>
      <c r="AJ418" s="103" t="s">
        <v>798</v>
      </c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  <c r="GV418" s="9"/>
      <c r="GW418" s="9"/>
      <c r="GX418" s="9"/>
      <c r="GY418" s="9"/>
      <c r="GZ418" s="9"/>
      <c r="HA418" s="9"/>
      <c r="HB418" s="9"/>
      <c r="HC418" s="9"/>
      <c r="HD418" s="9"/>
      <c r="HE418" s="9"/>
      <c r="HF418" s="9"/>
      <c r="HG418" s="9"/>
      <c r="HH418" s="9"/>
      <c r="HI418" s="9"/>
      <c r="HJ418" s="9"/>
      <c r="HK418" s="9"/>
      <c r="HL418" s="9"/>
      <c r="HM418" s="9"/>
      <c r="HN418" s="9"/>
      <c r="HO418" s="9"/>
      <c r="HP418" s="9"/>
      <c r="HQ418" s="9"/>
      <c r="HR418" s="9"/>
      <c r="HS418" s="9"/>
      <c r="HT418" s="9"/>
      <c r="HU418" s="9"/>
      <c r="HV418" s="9"/>
      <c r="HW418" s="9"/>
      <c r="HX418" s="9"/>
      <c r="HY418" s="9"/>
      <c r="HZ418" s="9"/>
      <c r="IA418" s="9"/>
      <c r="IB418" s="9"/>
      <c r="IC418" s="9"/>
      <c r="ID418" s="9"/>
      <c r="IE418" s="9"/>
      <c r="IF418" s="9"/>
      <c r="IG418" s="9"/>
      <c r="IH418" s="9"/>
      <c r="II418" s="9"/>
      <c r="IJ418" s="9"/>
      <c r="IK418" s="9"/>
      <c r="IL418" s="9"/>
      <c r="IM418" s="9"/>
      <c r="IN418" s="9"/>
      <c r="IO418" s="9"/>
      <c r="IP418" s="9"/>
      <c r="IQ418" s="9"/>
      <c r="IR418" s="9"/>
    </row>
    <row r="419" spans="1:252">
      <c r="A419" s="90">
        <v>409</v>
      </c>
      <c r="B419" s="91" t="str">
        <f>'[4]ИТОГ!'!$AP416</f>
        <v>Бочкарев Александр</v>
      </c>
      <c r="C419" s="91">
        <f>'[4]ИТОГ!'!$AQ416</f>
        <v>2009</v>
      </c>
      <c r="D419" s="91" t="str">
        <f>'[4]ИТОГ!'!$AT416</f>
        <v>2ю</v>
      </c>
      <c r="E419" s="91" t="str">
        <f>'[4]ИТОГ!'!$AU416</f>
        <v>м</v>
      </c>
      <c r="F419" s="189">
        <f>'[4]ИТОГ!'!$AX416</f>
        <v>45786</v>
      </c>
      <c r="G419" s="91" t="s">
        <v>255</v>
      </c>
      <c r="H419" s="94" t="s">
        <v>28</v>
      </c>
      <c r="I419" s="91" t="str">
        <f>'[4]ИТОГ!'!$AY416</f>
        <v>ОК!</v>
      </c>
      <c r="J419" s="95"/>
      <c r="K419" s="99"/>
      <c r="L419" s="97"/>
      <c r="M419" s="98"/>
      <c r="N419" s="99"/>
      <c r="O419" s="97"/>
      <c r="P419" s="97"/>
      <c r="Q419" s="97"/>
      <c r="R419" s="97"/>
      <c r="S419" s="97"/>
      <c r="T419" s="99" t="s">
        <v>256</v>
      </c>
      <c r="U419" s="99"/>
      <c r="V419" s="97"/>
      <c r="W419" s="108" t="s">
        <v>256</v>
      </c>
      <c r="X419" s="108"/>
      <c r="Y419" s="108"/>
      <c r="Z419" s="100"/>
      <c r="AA419" s="100"/>
      <c r="AB419" s="122"/>
      <c r="AC419" s="122"/>
      <c r="AD419" s="122"/>
      <c r="AE419" s="122"/>
      <c r="AF419" s="116" t="s">
        <v>256</v>
      </c>
      <c r="AG419" s="94"/>
      <c r="AH419" s="101"/>
      <c r="AI419" s="102"/>
      <c r="AJ419" s="103" t="s">
        <v>799</v>
      </c>
      <c r="AK419" s="68"/>
    </row>
    <row r="420" spans="1:252">
      <c r="A420" s="90">
        <v>410</v>
      </c>
      <c r="B420" s="91" t="str">
        <f>'[4]ИТОГ!'!$AP417</f>
        <v>Бочкарева Ольга</v>
      </c>
      <c r="C420" s="91">
        <f>'[4]ИТОГ!'!$AQ417</f>
        <v>2008</v>
      </c>
      <c r="D420" s="91">
        <f>'[4]ИТОГ!'!$AT417</f>
        <v>1</v>
      </c>
      <c r="E420" s="91" t="str">
        <f>'[4]ИТОГ!'!$AU417</f>
        <v>ж</v>
      </c>
      <c r="F420" s="189">
        <f>'[4]ИТОГ!'!$AX417</f>
        <v>45407</v>
      </c>
      <c r="G420" s="91" t="s">
        <v>255</v>
      </c>
      <c r="H420" s="94" t="s">
        <v>28</v>
      </c>
      <c r="I420" s="91" t="str">
        <f>'[4]ИТОГ!'!$AY417</f>
        <v>ОК!</v>
      </c>
      <c r="J420" s="95"/>
      <c r="K420" s="99"/>
      <c r="L420" s="97"/>
      <c r="M420" s="98"/>
      <c r="N420" s="99"/>
      <c r="O420" s="97"/>
      <c r="P420" s="97"/>
      <c r="Q420" s="97"/>
      <c r="R420" s="97" t="s">
        <v>256</v>
      </c>
      <c r="S420" s="97"/>
      <c r="T420" s="99"/>
      <c r="U420" s="99"/>
      <c r="V420" s="97"/>
      <c r="W420" s="108"/>
      <c r="X420" s="108"/>
      <c r="Y420" s="108"/>
      <c r="Z420" s="100"/>
      <c r="AA420" s="100"/>
      <c r="AB420" s="122"/>
      <c r="AC420" s="122"/>
      <c r="AD420" s="122"/>
      <c r="AE420" s="122"/>
      <c r="AF420" s="116"/>
      <c r="AG420" s="94" t="s">
        <v>377</v>
      </c>
      <c r="AH420" s="101" t="s">
        <v>297</v>
      </c>
      <c r="AI420" s="102"/>
      <c r="AJ420" s="103" t="s">
        <v>800</v>
      </c>
      <c r="AK420" s="68"/>
      <c r="AN420" s="68"/>
      <c r="AO420" s="68"/>
      <c r="AP420" s="68"/>
      <c r="AQ420" s="68"/>
      <c r="AR420" s="68"/>
      <c r="AS420" s="68"/>
      <c r="AT420" s="68"/>
      <c r="AU420" s="68"/>
      <c r="AV420" s="68"/>
      <c r="AW420" s="68"/>
      <c r="AX420" s="68"/>
      <c r="AY420" s="68"/>
      <c r="AZ420" s="68"/>
      <c r="BA420" s="68"/>
      <c r="BB420" s="68"/>
      <c r="BC420" s="68"/>
      <c r="BD420" s="68"/>
      <c r="BE420" s="68"/>
      <c r="BF420" s="68"/>
      <c r="BG420" s="68"/>
      <c r="BH420" s="68"/>
      <c r="BI420" s="68"/>
      <c r="BJ420" s="68"/>
      <c r="BK420" s="68"/>
      <c r="BL420" s="68"/>
      <c r="BM420" s="68"/>
      <c r="BN420" s="68"/>
      <c r="BO420" s="68"/>
      <c r="BP420" s="68"/>
      <c r="BQ420" s="68"/>
      <c r="BR420" s="68"/>
      <c r="BS420" s="68"/>
      <c r="BT420" s="68"/>
      <c r="BU420" s="68"/>
      <c r="BV420" s="68"/>
      <c r="BW420" s="68"/>
      <c r="BX420" s="68"/>
      <c r="BY420" s="68"/>
      <c r="BZ420" s="68"/>
      <c r="CA420" s="68"/>
      <c r="CB420" s="68"/>
      <c r="CC420" s="68"/>
      <c r="CD420" s="68"/>
      <c r="CE420" s="68"/>
      <c r="CF420" s="68"/>
      <c r="CG420" s="68"/>
      <c r="CH420" s="68"/>
      <c r="CI420" s="68"/>
      <c r="CJ420" s="68"/>
      <c r="CK420" s="68"/>
      <c r="CL420" s="68"/>
      <c r="CM420" s="68"/>
      <c r="CN420" s="68"/>
      <c r="CO420" s="68"/>
      <c r="CP420" s="68"/>
      <c r="CQ420" s="68"/>
      <c r="CR420" s="68"/>
      <c r="CS420" s="68"/>
      <c r="CT420" s="68"/>
      <c r="CU420" s="68"/>
      <c r="CV420" s="68"/>
      <c r="CW420" s="68"/>
      <c r="CX420" s="68"/>
      <c r="CY420" s="68"/>
      <c r="CZ420" s="68"/>
      <c r="DA420" s="68"/>
      <c r="DB420" s="68"/>
      <c r="DC420" s="68"/>
      <c r="DD420" s="68"/>
      <c r="DE420" s="68"/>
      <c r="DF420" s="68"/>
      <c r="DG420" s="68"/>
      <c r="DH420" s="68"/>
      <c r="DI420" s="68"/>
      <c r="DJ420" s="68"/>
      <c r="DK420" s="68"/>
      <c r="DL420" s="68"/>
      <c r="DM420" s="68"/>
      <c r="DN420" s="68"/>
      <c r="DO420" s="68"/>
      <c r="DP420" s="68"/>
      <c r="DQ420" s="68"/>
      <c r="DR420" s="68"/>
      <c r="DS420" s="68"/>
      <c r="DT420" s="68"/>
      <c r="DU420" s="68"/>
      <c r="DV420" s="68"/>
      <c r="DW420" s="68"/>
      <c r="DX420" s="68"/>
      <c r="DY420" s="68"/>
      <c r="DZ420" s="68"/>
      <c r="EA420" s="68"/>
      <c r="EB420" s="68"/>
      <c r="EC420" s="68"/>
      <c r="ED420" s="68"/>
      <c r="EE420" s="68"/>
      <c r="EF420" s="68"/>
      <c r="EG420" s="68"/>
      <c r="EH420" s="68"/>
      <c r="EI420" s="68"/>
      <c r="EJ420" s="68"/>
      <c r="EK420" s="68"/>
      <c r="EL420" s="68"/>
      <c r="EM420" s="68"/>
      <c r="EN420" s="68"/>
      <c r="EO420" s="68"/>
      <c r="EP420" s="68"/>
      <c r="EQ420" s="68"/>
      <c r="ER420" s="68"/>
      <c r="ES420" s="68"/>
      <c r="ET420" s="68"/>
      <c r="EU420" s="68"/>
      <c r="EV420" s="68"/>
      <c r="EW420" s="68"/>
      <c r="EX420" s="68"/>
      <c r="EY420" s="68"/>
      <c r="EZ420" s="68"/>
      <c r="FA420" s="68"/>
      <c r="FB420" s="68"/>
      <c r="FC420" s="68"/>
      <c r="FD420" s="68"/>
      <c r="FE420" s="68"/>
      <c r="FF420" s="68"/>
      <c r="FG420" s="68"/>
      <c r="FH420" s="68"/>
      <c r="FI420" s="68"/>
      <c r="FJ420" s="68"/>
      <c r="FK420" s="68"/>
      <c r="FL420" s="68"/>
      <c r="FM420" s="68"/>
      <c r="FN420" s="68"/>
      <c r="FO420" s="68"/>
      <c r="FP420" s="68"/>
      <c r="FQ420" s="68"/>
      <c r="FR420" s="68"/>
      <c r="FS420" s="68"/>
      <c r="FT420" s="68"/>
      <c r="FU420" s="68"/>
      <c r="FV420" s="68"/>
      <c r="FW420" s="68"/>
      <c r="FX420" s="68"/>
      <c r="FY420" s="68"/>
      <c r="FZ420" s="68"/>
      <c r="GA420" s="68"/>
      <c r="GB420" s="68"/>
      <c r="GC420" s="68"/>
      <c r="GD420" s="68"/>
      <c r="GE420" s="68"/>
      <c r="GF420" s="68"/>
      <c r="GG420" s="68"/>
      <c r="GH420" s="68"/>
      <c r="GI420" s="68"/>
      <c r="GJ420" s="68"/>
      <c r="GK420" s="68"/>
      <c r="GL420" s="68"/>
      <c r="GM420" s="68"/>
      <c r="GN420" s="68"/>
      <c r="GO420" s="68"/>
      <c r="GP420" s="68"/>
      <c r="GQ420" s="68"/>
      <c r="GR420" s="68"/>
      <c r="GS420" s="68"/>
      <c r="GT420" s="68"/>
      <c r="GU420" s="68"/>
      <c r="GV420" s="68"/>
      <c r="GW420" s="68"/>
      <c r="GX420" s="68"/>
      <c r="GY420" s="68"/>
      <c r="GZ420" s="68"/>
      <c r="HA420" s="68"/>
      <c r="HB420" s="68"/>
      <c r="HC420" s="68"/>
      <c r="HD420" s="68"/>
      <c r="HE420" s="68"/>
      <c r="HF420" s="68"/>
      <c r="HG420" s="68"/>
      <c r="HH420" s="68"/>
      <c r="HI420" s="68"/>
      <c r="HJ420" s="68"/>
      <c r="HK420" s="68"/>
      <c r="HL420" s="68"/>
      <c r="HM420" s="68"/>
      <c r="HN420" s="68"/>
      <c r="HO420" s="68"/>
      <c r="HP420" s="68"/>
      <c r="HQ420" s="68"/>
      <c r="HR420" s="68"/>
      <c r="HS420" s="68"/>
      <c r="HT420" s="68"/>
      <c r="HU420" s="68"/>
      <c r="HV420" s="68"/>
      <c r="HW420" s="68"/>
      <c r="HX420" s="68"/>
      <c r="HY420" s="68"/>
      <c r="HZ420" s="68"/>
      <c r="IA420" s="68"/>
      <c r="IB420" s="68"/>
      <c r="IC420" s="68"/>
      <c r="ID420" s="68"/>
      <c r="IE420" s="68"/>
      <c r="IF420" s="68"/>
      <c r="IG420" s="68"/>
      <c r="IH420" s="68"/>
      <c r="II420" s="68"/>
      <c r="IJ420" s="68"/>
      <c r="IK420" s="68"/>
      <c r="IL420" s="68"/>
      <c r="IM420" s="68"/>
      <c r="IN420" s="68"/>
      <c r="IO420" s="68"/>
      <c r="IP420" s="68"/>
      <c r="IQ420" s="68"/>
      <c r="IR420" s="68"/>
    </row>
    <row r="421" spans="1:252">
      <c r="A421" s="90">
        <v>411</v>
      </c>
      <c r="B421" s="91" t="str">
        <f>'[4]ИТОГ!'!$AP418</f>
        <v>Бояркина Юлия</v>
      </c>
      <c r="C421" s="91">
        <f>'[4]ИТОГ!'!$AQ418</f>
        <v>2002</v>
      </c>
      <c r="D421" s="91">
        <f>'[4]ИТОГ!'!$AT418</f>
        <v>3</v>
      </c>
      <c r="E421" s="91" t="str">
        <f>'[4]ИТОГ!'!$AU418</f>
        <v>ж</v>
      </c>
      <c r="F421" s="189">
        <f>'[4]ИТОГ!'!$AX418</f>
        <v>45863</v>
      </c>
      <c r="G421" s="91" t="s">
        <v>255</v>
      </c>
      <c r="H421" s="94" t="s">
        <v>28</v>
      </c>
      <c r="I421" s="91" t="str">
        <f>'[4]ИТОГ!'!$AY418</f>
        <v>ОК!</v>
      </c>
      <c r="J421" s="95"/>
      <c r="K421" s="104"/>
      <c r="L421" s="97" t="s">
        <v>256</v>
      </c>
      <c r="M421" s="105"/>
      <c r="N421" s="104"/>
      <c r="O421" s="97"/>
      <c r="P421" s="97" t="s">
        <v>11</v>
      </c>
      <c r="Q421" s="97" t="s">
        <v>256</v>
      </c>
      <c r="R421" s="104" t="s">
        <v>256</v>
      </c>
      <c r="S421" s="125" t="s">
        <v>13</v>
      </c>
      <c r="T421" s="125" t="s">
        <v>13</v>
      </c>
      <c r="U421" s="99" t="s">
        <v>256</v>
      </c>
      <c r="V421" s="100" t="s">
        <v>11</v>
      </c>
      <c r="W421" s="100" t="s">
        <v>6</v>
      </c>
      <c r="X421" s="100" t="s">
        <v>6</v>
      </c>
      <c r="Y421" s="100"/>
      <c r="Z421" s="100"/>
      <c r="AA421" s="100" t="s">
        <v>256</v>
      </c>
      <c r="AB421" s="100" t="s">
        <v>9</v>
      </c>
      <c r="AC421" s="100"/>
      <c r="AD421" s="100" t="s">
        <v>9</v>
      </c>
      <c r="AE421" s="100" t="s">
        <v>256</v>
      </c>
      <c r="AF421" s="100" t="s">
        <v>256</v>
      </c>
      <c r="AG421" s="94" t="s">
        <v>279</v>
      </c>
      <c r="AH421" s="101"/>
      <c r="AI421" s="100"/>
      <c r="AJ421" s="103" t="s">
        <v>801</v>
      </c>
      <c r="AK421" s="68"/>
    </row>
    <row r="422" spans="1:252">
      <c r="A422" s="90">
        <v>412</v>
      </c>
      <c r="B422" s="91" t="str">
        <f>'[4]ИТОГ!'!$AP419</f>
        <v>Бравцев Никита</v>
      </c>
      <c r="C422" s="91">
        <f>'[4]ИТОГ!'!$AQ419</f>
        <v>0</v>
      </c>
      <c r="D422" s="91" t="str">
        <f>'[4]ИТОГ!'!$AT419</f>
        <v>б/р</v>
      </c>
      <c r="E422" s="91" t="str">
        <f>'[4]ИТОГ!'!$AU419</f>
        <v>м</v>
      </c>
      <c r="F422" s="189">
        <f>'[4]ИТОГ!'!$AX419</f>
        <v>44024</v>
      </c>
      <c r="G422" s="91" t="s">
        <v>255</v>
      </c>
      <c r="H422" s="94" t="s">
        <v>28</v>
      </c>
      <c r="I422" s="91" t="str">
        <f>'[4]ИТОГ!'!$AY419</f>
        <v>НАДО!!!</v>
      </c>
      <c r="J422" s="95"/>
      <c r="K422" s="107"/>
      <c r="L422" s="97"/>
      <c r="M422" s="105"/>
      <c r="N422" s="107"/>
      <c r="O422" s="97" t="s">
        <v>256</v>
      </c>
      <c r="P422" s="97"/>
      <c r="Q422" s="97"/>
      <c r="R422" s="104" t="s">
        <v>11</v>
      </c>
      <c r="S422" s="107"/>
      <c r="T422" s="106" t="s">
        <v>256</v>
      </c>
      <c r="U422" s="99"/>
      <c r="V422" s="104"/>
      <c r="W422" s="108" t="s">
        <v>256</v>
      </c>
      <c r="X422" s="100" t="s">
        <v>11</v>
      </c>
      <c r="Y422" s="100"/>
      <c r="Z422" s="100"/>
      <c r="AA422" s="100"/>
      <c r="AB422" s="100" t="s">
        <v>11</v>
      </c>
      <c r="AC422" s="100"/>
      <c r="AD422" s="100" t="s">
        <v>11</v>
      </c>
      <c r="AE422" s="100" t="s">
        <v>11</v>
      </c>
      <c r="AF422" s="100" t="s">
        <v>11</v>
      </c>
      <c r="AG422" s="94" t="s">
        <v>381</v>
      </c>
      <c r="AH422" s="101" t="s">
        <v>268</v>
      </c>
      <c r="AI422" s="100"/>
      <c r="AJ422" s="103" t="s">
        <v>802</v>
      </c>
      <c r="AK422" s="68"/>
    </row>
    <row r="423" spans="1:252">
      <c r="A423" s="90">
        <v>413</v>
      </c>
      <c r="B423" s="91" t="str">
        <f>'[4]ИТОГ!'!$AP420</f>
        <v>Брагин Андрей</v>
      </c>
      <c r="C423" s="91">
        <f>'[4]ИТОГ!'!$AQ420</f>
        <v>1982</v>
      </c>
      <c r="D423" s="91" t="str">
        <f>'[4]ИТОГ!'!$AT420</f>
        <v>б/р</v>
      </c>
      <c r="E423" s="91" t="str">
        <f>'[4]ИТОГ!'!$AU420</f>
        <v>м</v>
      </c>
      <c r="F423" s="189">
        <f>'[4]ИТОГ!'!$AX420</f>
        <v>43559</v>
      </c>
      <c r="G423" s="91" t="s">
        <v>255</v>
      </c>
      <c r="H423" s="94" t="s">
        <v>28</v>
      </c>
      <c r="I423" s="91" t="str">
        <f>'[4]ИТОГ!'!$AY420</f>
        <v>ОК!</v>
      </c>
      <c r="J423" s="95"/>
      <c r="K423" s="97"/>
      <c r="L423" s="97"/>
      <c r="M423" s="98"/>
      <c r="N423" s="97"/>
      <c r="O423" s="97"/>
      <c r="P423" s="97"/>
      <c r="Q423" s="97" t="s">
        <v>256</v>
      </c>
      <c r="R423" s="97" t="s">
        <v>9</v>
      </c>
      <c r="S423" s="97"/>
      <c r="T423" s="99"/>
      <c r="U423" s="99"/>
      <c r="V423" s="97"/>
      <c r="W423" s="100"/>
      <c r="X423" s="100"/>
      <c r="Y423" s="100"/>
      <c r="Z423" s="100"/>
      <c r="AA423" s="100"/>
      <c r="AB423" s="100" t="s">
        <v>9</v>
      </c>
      <c r="AC423" s="100"/>
      <c r="AD423" s="100"/>
      <c r="AE423" s="100"/>
      <c r="AF423" s="100"/>
      <c r="AG423" s="94" t="s">
        <v>731</v>
      </c>
      <c r="AH423" s="94" t="s">
        <v>803</v>
      </c>
      <c r="AI423" s="102"/>
      <c r="AJ423" s="103" t="s">
        <v>804</v>
      </c>
      <c r="AK423" s="68"/>
    </row>
    <row r="424" spans="1:252">
      <c r="A424" s="90">
        <v>414</v>
      </c>
      <c r="B424" s="91" t="str">
        <f>'[4]ИТОГ!'!$AP421</f>
        <v>Бражина Дарья</v>
      </c>
      <c r="C424" s="91">
        <f>'[4]ИТОГ!'!$AQ421</f>
        <v>2010</v>
      </c>
      <c r="D424" s="91">
        <f>'[4]ИТОГ!'!$AT421</f>
        <v>2</v>
      </c>
      <c r="E424" s="91" t="str">
        <f>'[4]ИТОГ!'!$AU421</f>
        <v>ж</v>
      </c>
      <c r="F424" s="189">
        <f>'[4]ИТОГ!'!$AX421</f>
        <v>45870</v>
      </c>
      <c r="G424" s="91" t="s">
        <v>255</v>
      </c>
      <c r="H424" s="94" t="s">
        <v>28</v>
      </c>
      <c r="I424" s="91" t="str">
        <f>'[4]ИТОГ!'!$AY421</f>
        <v>ОК!</v>
      </c>
      <c r="J424" s="95"/>
      <c r="K424" s="104"/>
      <c r="L424" s="97"/>
      <c r="M424" s="105"/>
      <c r="N424" s="104"/>
      <c r="O424" s="97"/>
      <c r="P424" s="97" t="s">
        <v>284</v>
      </c>
      <c r="Q424" s="97"/>
      <c r="R424" s="100" t="s">
        <v>11</v>
      </c>
      <c r="S424" s="104"/>
      <c r="T424" s="106" t="s">
        <v>256</v>
      </c>
      <c r="U424" s="99"/>
      <c r="V424" s="104" t="s">
        <v>256</v>
      </c>
      <c r="W424" s="100"/>
      <c r="X424" s="110" t="s">
        <v>11</v>
      </c>
      <c r="Y424" s="100"/>
      <c r="Z424" s="100" t="s">
        <v>11</v>
      </c>
      <c r="AA424" s="100"/>
      <c r="AB424" s="108" t="s">
        <v>256</v>
      </c>
      <c r="AC424" s="108"/>
      <c r="AD424" s="108"/>
      <c r="AE424" s="108"/>
      <c r="AF424" s="108" t="s">
        <v>256</v>
      </c>
      <c r="AG424" s="94" t="s">
        <v>377</v>
      </c>
      <c r="AH424" s="101"/>
      <c r="AI424" s="102"/>
      <c r="AJ424" s="103" t="s">
        <v>805</v>
      </c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8"/>
      <c r="AW424" s="68"/>
      <c r="AX424" s="68"/>
      <c r="AY424" s="68"/>
      <c r="AZ424" s="68"/>
      <c r="BA424" s="68"/>
      <c r="BB424" s="68"/>
      <c r="BC424" s="68"/>
      <c r="BD424" s="68"/>
      <c r="BE424" s="68"/>
      <c r="BF424" s="68"/>
      <c r="BG424" s="68"/>
      <c r="BH424" s="68"/>
      <c r="BI424" s="68"/>
      <c r="BJ424" s="68"/>
      <c r="BK424" s="68"/>
      <c r="BL424" s="68"/>
      <c r="BM424" s="68"/>
      <c r="BN424" s="68"/>
      <c r="BO424" s="68"/>
      <c r="BP424" s="68"/>
      <c r="BQ424" s="68"/>
      <c r="BR424" s="68"/>
      <c r="BS424" s="68"/>
      <c r="BT424" s="68"/>
      <c r="BU424" s="68"/>
      <c r="BV424" s="68"/>
      <c r="BW424" s="68"/>
      <c r="BX424" s="68"/>
      <c r="BY424" s="68"/>
      <c r="BZ424" s="68"/>
      <c r="CA424" s="68"/>
      <c r="CB424" s="68"/>
      <c r="CC424" s="68"/>
      <c r="CD424" s="68"/>
      <c r="CE424" s="68"/>
      <c r="CF424" s="68"/>
      <c r="CG424" s="68"/>
      <c r="CH424" s="68"/>
      <c r="CI424" s="68"/>
      <c r="CJ424" s="68"/>
      <c r="CK424" s="68"/>
      <c r="CL424" s="68"/>
      <c r="CM424" s="68"/>
      <c r="CN424" s="68"/>
      <c r="CO424" s="68"/>
      <c r="CP424" s="68"/>
      <c r="CQ424" s="68"/>
      <c r="CR424" s="68"/>
      <c r="CS424" s="68"/>
      <c r="CT424" s="68"/>
      <c r="CU424" s="68"/>
      <c r="CV424" s="68"/>
      <c r="CW424" s="68"/>
      <c r="CX424" s="68"/>
      <c r="CY424" s="68"/>
      <c r="CZ424" s="68"/>
      <c r="DA424" s="68"/>
      <c r="DB424" s="68"/>
      <c r="DC424" s="68"/>
      <c r="DD424" s="68"/>
      <c r="DE424" s="68"/>
      <c r="DF424" s="68"/>
      <c r="DG424" s="68"/>
      <c r="DH424" s="68"/>
      <c r="DI424" s="68"/>
      <c r="DJ424" s="68"/>
      <c r="DK424" s="68"/>
      <c r="DL424" s="68"/>
      <c r="DM424" s="68"/>
      <c r="DN424" s="68"/>
      <c r="DO424" s="68"/>
      <c r="DP424" s="68"/>
      <c r="DQ424" s="68"/>
      <c r="DR424" s="68"/>
      <c r="DS424" s="68"/>
      <c r="DT424" s="68"/>
      <c r="DU424" s="68"/>
      <c r="DV424" s="68"/>
      <c r="DW424" s="68"/>
      <c r="DX424" s="68"/>
      <c r="DY424" s="68"/>
      <c r="DZ424" s="68"/>
      <c r="EA424" s="68"/>
      <c r="EB424" s="68"/>
      <c r="EC424" s="68"/>
      <c r="ED424" s="68"/>
      <c r="EE424" s="68"/>
      <c r="EF424" s="68"/>
      <c r="EG424" s="68"/>
      <c r="EH424" s="68"/>
      <c r="EI424" s="68"/>
      <c r="EJ424" s="68"/>
      <c r="EK424" s="68"/>
      <c r="EL424" s="68"/>
      <c r="EM424" s="68"/>
      <c r="EN424" s="68"/>
      <c r="EO424" s="68"/>
      <c r="EP424" s="68"/>
      <c r="EQ424" s="68"/>
      <c r="ER424" s="68"/>
      <c r="ES424" s="68"/>
      <c r="ET424" s="68"/>
      <c r="EU424" s="68"/>
      <c r="EV424" s="68"/>
      <c r="EW424" s="68"/>
      <c r="EX424" s="68"/>
      <c r="EY424" s="68"/>
      <c r="EZ424" s="68"/>
      <c r="FA424" s="68"/>
      <c r="FB424" s="68"/>
      <c r="FC424" s="68"/>
      <c r="FD424" s="68"/>
      <c r="FE424" s="68"/>
      <c r="FF424" s="68"/>
      <c r="FG424" s="68"/>
      <c r="FH424" s="68"/>
      <c r="FI424" s="68"/>
      <c r="FJ424" s="68"/>
      <c r="FK424" s="68"/>
      <c r="FL424" s="68"/>
      <c r="FM424" s="68"/>
      <c r="FN424" s="68"/>
      <c r="FO424" s="68"/>
      <c r="FP424" s="68"/>
      <c r="FQ424" s="68"/>
      <c r="FR424" s="68"/>
      <c r="FS424" s="68"/>
      <c r="FT424" s="68"/>
      <c r="FU424" s="68"/>
      <c r="FV424" s="68"/>
      <c r="FW424" s="68"/>
      <c r="FX424" s="68"/>
      <c r="FY424" s="68"/>
      <c r="FZ424" s="68"/>
      <c r="GA424" s="68"/>
      <c r="GB424" s="68"/>
      <c r="GC424" s="68"/>
      <c r="GD424" s="68"/>
      <c r="GE424" s="68"/>
      <c r="GF424" s="68"/>
      <c r="GG424" s="68"/>
      <c r="GH424" s="68"/>
      <c r="GI424" s="68"/>
      <c r="GJ424" s="68"/>
      <c r="GK424" s="68"/>
      <c r="GL424" s="68"/>
      <c r="GM424" s="68"/>
      <c r="GN424" s="68"/>
      <c r="GO424" s="68"/>
      <c r="GP424" s="68"/>
      <c r="GQ424" s="68"/>
      <c r="GR424" s="68"/>
      <c r="GS424" s="68"/>
      <c r="GT424" s="68"/>
      <c r="GU424" s="68"/>
      <c r="GV424" s="68"/>
      <c r="GW424" s="68"/>
      <c r="GX424" s="68"/>
      <c r="GY424" s="68"/>
      <c r="GZ424" s="68"/>
      <c r="HA424" s="68"/>
      <c r="HB424" s="68"/>
      <c r="HC424" s="68"/>
      <c r="HD424" s="68"/>
      <c r="HE424" s="68"/>
      <c r="HF424" s="68"/>
      <c r="HG424" s="68"/>
      <c r="HH424" s="68"/>
      <c r="HI424" s="68"/>
      <c r="HJ424" s="68"/>
      <c r="HK424" s="68"/>
      <c r="HL424" s="68"/>
      <c r="HM424" s="68"/>
      <c r="HN424" s="68"/>
      <c r="HO424" s="68"/>
      <c r="HP424" s="68"/>
      <c r="HQ424" s="68"/>
      <c r="HR424" s="68"/>
      <c r="HS424" s="68"/>
      <c r="HT424" s="68"/>
      <c r="HU424" s="68"/>
      <c r="HV424" s="68"/>
      <c r="HW424" s="68"/>
      <c r="HX424" s="68"/>
      <c r="HY424" s="68"/>
      <c r="HZ424" s="68"/>
      <c r="IA424" s="68"/>
      <c r="IB424" s="68"/>
      <c r="IC424" s="68"/>
      <c r="ID424" s="68"/>
      <c r="IE424" s="68"/>
      <c r="IF424" s="68"/>
      <c r="IG424" s="68"/>
      <c r="IH424" s="68"/>
      <c r="II424" s="68"/>
      <c r="IJ424" s="68"/>
      <c r="IK424" s="68"/>
      <c r="IL424" s="68"/>
      <c r="IM424" s="68"/>
      <c r="IN424" s="68"/>
      <c r="IO424" s="68"/>
      <c r="IP424" s="68"/>
      <c r="IQ424" s="68"/>
      <c r="IR424" s="68"/>
    </row>
    <row r="425" spans="1:252">
      <c r="A425" s="90">
        <v>415</v>
      </c>
      <c r="B425" s="91" t="str">
        <f>'[4]ИТОГ!'!$AP422</f>
        <v>Бредихина Дарья</v>
      </c>
      <c r="C425" s="91">
        <f>'[4]ИТОГ!'!$AQ422</f>
        <v>2001</v>
      </c>
      <c r="D425" s="91" t="str">
        <f>'[4]ИТОГ!'!$AT422</f>
        <v>б/р</v>
      </c>
      <c r="E425" s="91" t="str">
        <f>'[4]ИТОГ!'!$AU422</f>
        <v>ж</v>
      </c>
      <c r="F425" s="189">
        <f>'[4]ИТОГ!'!$AX422</f>
        <v>42869</v>
      </c>
      <c r="G425" s="91" t="s">
        <v>255</v>
      </c>
      <c r="H425" s="94" t="s">
        <v>28</v>
      </c>
      <c r="I425" s="91" t="str">
        <f>'[4]ИТОГ!'!$AY422</f>
        <v>ОК!</v>
      </c>
      <c r="J425" s="95"/>
      <c r="K425" s="99"/>
      <c r="L425" s="97"/>
      <c r="M425" s="98"/>
      <c r="N425" s="99"/>
      <c r="O425" s="97"/>
      <c r="P425" s="97"/>
      <c r="Q425" s="97"/>
      <c r="R425" s="97"/>
      <c r="S425" s="97"/>
      <c r="T425" s="99"/>
      <c r="U425" s="99"/>
      <c r="V425" s="97"/>
      <c r="W425" s="102"/>
      <c r="X425" s="102"/>
      <c r="Y425" s="102"/>
      <c r="Z425" s="100"/>
      <c r="AA425" s="100"/>
      <c r="AB425" s="102"/>
      <c r="AC425" s="102"/>
      <c r="AD425" s="102"/>
      <c r="AE425" s="108"/>
      <c r="AF425" s="108"/>
      <c r="AG425" s="94" t="s">
        <v>439</v>
      </c>
      <c r="AH425" s="101"/>
      <c r="AI425" s="100"/>
      <c r="AJ425" s="103" t="s">
        <v>806</v>
      </c>
      <c r="AK425" s="68"/>
      <c r="AN425" s="119"/>
      <c r="AO425" s="119"/>
      <c r="AP425" s="119"/>
      <c r="AQ425" s="119"/>
      <c r="AR425" s="119"/>
      <c r="AS425" s="119"/>
      <c r="AT425" s="119"/>
      <c r="AU425" s="119"/>
      <c r="AV425" s="119"/>
      <c r="AW425" s="119"/>
      <c r="AX425" s="119"/>
      <c r="AY425" s="119"/>
      <c r="AZ425" s="119"/>
      <c r="BA425" s="119"/>
      <c r="BB425" s="119"/>
      <c r="BC425" s="119"/>
      <c r="BD425" s="119"/>
      <c r="BE425" s="119"/>
      <c r="BF425" s="119"/>
      <c r="BG425" s="119"/>
      <c r="BH425" s="119"/>
      <c r="BI425" s="119"/>
      <c r="BJ425" s="119"/>
      <c r="BK425" s="119"/>
      <c r="BL425" s="119"/>
      <c r="BM425" s="119"/>
      <c r="BN425" s="119"/>
      <c r="BO425" s="119"/>
      <c r="BP425" s="119"/>
      <c r="BQ425" s="119"/>
      <c r="BR425" s="119"/>
      <c r="BS425" s="119"/>
      <c r="BT425" s="119"/>
      <c r="BU425" s="119"/>
      <c r="BV425" s="119"/>
      <c r="BW425" s="119"/>
      <c r="BX425" s="119"/>
      <c r="BY425" s="119"/>
      <c r="BZ425" s="119"/>
      <c r="CA425" s="119"/>
      <c r="CB425" s="119"/>
      <c r="CC425" s="119"/>
      <c r="CD425" s="119"/>
      <c r="CE425" s="119"/>
      <c r="CF425" s="119"/>
      <c r="CG425" s="119"/>
      <c r="CH425" s="119"/>
      <c r="CI425" s="119"/>
      <c r="CJ425" s="119"/>
      <c r="CK425" s="119"/>
      <c r="CL425" s="119"/>
      <c r="CM425" s="119"/>
      <c r="CN425" s="119"/>
      <c r="CO425" s="119"/>
      <c r="CP425" s="119"/>
      <c r="CQ425" s="119"/>
      <c r="CR425" s="119"/>
      <c r="CS425" s="119"/>
      <c r="CT425" s="119"/>
      <c r="CU425" s="119"/>
      <c r="CV425" s="119"/>
      <c r="CW425" s="119"/>
      <c r="CX425" s="119"/>
      <c r="CY425" s="119"/>
      <c r="CZ425" s="119"/>
      <c r="DA425" s="119"/>
      <c r="DB425" s="119"/>
      <c r="DC425" s="119"/>
      <c r="DD425" s="119"/>
      <c r="DE425" s="119"/>
      <c r="DF425" s="119"/>
      <c r="DG425" s="119"/>
      <c r="DH425" s="119"/>
      <c r="DI425" s="119"/>
      <c r="DJ425" s="119"/>
      <c r="DK425" s="119"/>
      <c r="DL425" s="119"/>
      <c r="DM425" s="119"/>
      <c r="DN425" s="119"/>
      <c r="DO425" s="119"/>
      <c r="DP425" s="119"/>
      <c r="DQ425" s="119"/>
      <c r="DR425" s="119"/>
      <c r="DS425" s="119"/>
      <c r="DT425" s="119"/>
      <c r="DU425" s="119"/>
      <c r="DV425" s="119"/>
      <c r="DW425" s="119"/>
      <c r="DX425" s="119"/>
      <c r="DY425" s="119"/>
      <c r="DZ425" s="119"/>
      <c r="EA425" s="119"/>
      <c r="EB425" s="119"/>
      <c r="EC425" s="119"/>
      <c r="ED425" s="119"/>
      <c r="EE425" s="119"/>
      <c r="EF425" s="119"/>
      <c r="EG425" s="119"/>
      <c r="EH425" s="119"/>
      <c r="EI425" s="119"/>
      <c r="EJ425" s="119"/>
      <c r="EK425" s="119"/>
      <c r="EL425" s="119"/>
      <c r="EM425" s="119"/>
      <c r="EN425" s="119"/>
      <c r="EO425" s="119"/>
      <c r="EP425" s="119"/>
      <c r="EQ425" s="119"/>
      <c r="ER425" s="119"/>
      <c r="ES425" s="119"/>
      <c r="ET425" s="119"/>
      <c r="EU425" s="119"/>
      <c r="EV425" s="119"/>
      <c r="EW425" s="119"/>
      <c r="EX425" s="119"/>
      <c r="EY425" s="119"/>
      <c r="EZ425" s="119"/>
      <c r="FA425" s="119"/>
      <c r="FB425" s="119"/>
      <c r="FC425" s="119"/>
      <c r="FD425" s="119"/>
      <c r="FE425" s="119"/>
      <c r="FF425" s="119"/>
      <c r="FG425" s="119"/>
      <c r="FH425" s="119"/>
      <c r="FI425" s="119"/>
      <c r="FJ425" s="119"/>
      <c r="FK425" s="119"/>
      <c r="FL425" s="119"/>
      <c r="FM425" s="119"/>
      <c r="FN425" s="119"/>
      <c r="FO425" s="119"/>
      <c r="FP425" s="119"/>
      <c r="FQ425" s="119"/>
      <c r="FR425" s="119"/>
      <c r="FS425" s="119"/>
      <c r="FT425" s="119"/>
      <c r="FU425" s="119"/>
      <c r="FV425" s="119"/>
      <c r="FW425" s="119"/>
      <c r="FX425" s="119"/>
      <c r="FY425" s="119"/>
      <c r="FZ425" s="119"/>
      <c r="GA425" s="119"/>
      <c r="GB425" s="119"/>
      <c r="GC425" s="119"/>
      <c r="GD425" s="119"/>
      <c r="GE425" s="119"/>
      <c r="GF425" s="119"/>
      <c r="GG425" s="119"/>
      <c r="GH425" s="119"/>
      <c r="GI425" s="119"/>
      <c r="GJ425" s="119"/>
      <c r="GK425" s="119"/>
      <c r="GL425" s="119"/>
      <c r="GM425" s="119"/>
      <c r="GN425" s="119"/>
      <c r="GO425" s="119"/>
      <c r="GP425" s="119"/>
      <c r="GQ425" s="119"/>
      <c r="GR425" s="119"/>
      <c r="GS425" s="119"/>
      <c r="GT425" s="119"/>
      <c r="GU425" s="119"/>
      <c r="GV425" s="119"/>
      <c r="GW425" s="119"/>
      <c r="GX425" s="119"/>
      <c r="GY425" s="119"/>
      <c r="GZ425" s="119"/>
      <c r="HA425" s="119"/>
      <c r="HB425" s="119"/>
      <c r="HC425" s="119"/>
      <c r="HD425" s="119"/>
      <c r="HE425" s="119"/>
      <c r="HF425" s="119"/>
      <c r="HG425" s="119"/>
      <c r="HH425" s="119"/>
      <c r="HI425" s="119"/>
      <c r="HJ425" s="119"/>
      <c r="HK425" s="119"/>
      <c r="HL425" s="119"/>
      <c r="HM425" s="119"/>
      <c r="HN425" s="119"/>
      <c r="HO425" s="119"/>
      <c r="HP425" s="119"/>
      <c r="HQ425" s="119"/>
      <c r="HR425" s="119"/>
      <c r="HS425" s="119"/>
      <c r="HT425" s="119"/>
      <c r="HU425" s="119"/>
      <c r="HV425" s="119"/>
      <c r="HW425" s="119"/>
      <c r="HX425" s="119"/>
      <c r="HY425" s="119"/>
      <c r="HZ425" s="119"/>
      <c r="IA425" s="119"/>
      <c r="IB425" s="119"/>
      <c r="IC425" s="119"/>
      <c r="ID425" s="119"/>
      <c r="IE425" s="119"/>
      <c r="IF425" s="119"/>
      <c r="IG425" s="119"/>
      <c r="IH425" s="119"/>
      <c r="II425" s="119"/>
      <c r="IJ425" s="119"/>
      <c r="IK425" s="119"/>
      <c r="IL425" s="119"/>
      <c r="IM425" s="119"/>
      <c r="IN425" s="119"/>
      <c r="IO425" s="119"/>
      <c r="IP425" s="119"/>
      <c r="IQ425" s="119"/>
      <c r="IR425" s="119"/>
    </row>
    <row r="426" spans="1:252" s="68" customFormat="1">
      <c r="A426" s="90">
        <v>416</v>
      </c>
      <c r="B426" s="91" t="str">
        <f>'[4]ИТОГ!'!$AP423</f>
        <v>Брезгина Ирина</v>
      </c>
      <c r="C426" s="91">
        <f>'[4]ИТОГ!'!$AQ423</f>
        <v>2013</v>
      </c>
      <c r="D426" s="91" t="str">
        <f>'[4]ИТОГ!'!$AT423</f>
        <v>б/р</v>
      </c>
      <c r="E426" s="91" t="str">
        <f>'[4]ИТОГ!'!$AU423</f>
        <v>ж</v>
      </c>
      <c r="F426" s="189">
        <f>'[4]ИТОГ!'!$AX423</f>
        <v>0</v>
      </c>
      <c r="G426" s="91" t="s">
        <v>255</v>
      </c>
      <c r="H426" s="94" t="s">
        <v>28</v>
      </c>
      <c r="I426" s="91" t="str">
        <f>'[4]ИТОГ!'!$AY423</f>
        <v>ОК!</v>
      </c>
      <c r="J426" s="95"/>
      <c r="K426" s="96"/>
      <c r="L426" s="97"/>
      <c r="M426" s="98"/>
      <c r="N426" s="96"/>
      <c r="O426" s="97"/>
      <c r="P426" s="97"/>
      <c r="Q426" s="97"/>
      <c r="R426" s="97"/>
      <c r="S426" s="97"/>
      <c r="T426" s="99"/>
      <c r="U426" s="99"/>
      <c r="V426" s="97"/>
      <c r="W426" s="108"/>
      <c r="X426" s="108"/>
      <c r="Y426" s="108"/>
      <c r="Z426" s="100" t="s">
        <v>15</v>
      </c>
      <c r="AA426" s="100"/>
      <c r="AB426" s="100" t="s">
        <v>11</v>
      </c>
      <c r="AC426" s="100"/>
      <c r="AD426" s="100"/>
      <c r="AE426" s="100"/>
      <c r="AF426" s="100"/>
      <c r="AG426" s="94"/>
      <c r="AH426" s="94"/>
      <c r="AI426" s="102"/>
      <c r="AJ426" s="103" t="s">
        <v>807</v>
      </c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  <c r="GV426" s="9"/>
      <c r="GW426" s="9"/>
      <c r="GX426" s="9"/>
      <c r="GY426" s="9"/>
      <c r="GZ426" s="9"/>
      <c r="HA426" s="9"/>
      <c r="HB426" s="9"/>
      <c r="HC426" s="9"/>
      <c r="HD426" s="9"/>
      <c r="HE426" s="9"/>
      <c r="HF426" s="9"/>
      <c r="HG426" s="9"/>
      <c r="HH426" s="9"/>
      <c r="HI426" s="9"/>
      <c r="HJ426" s="9"/>
      <c r="HK426" s="9"/>
      <c r="HL426" s="9"/>
      <c r="HM426" s="9"/>
      <c r="HN426" s="9"/>
      <c r="HO426" s="9"/>
      <c r="HP426" s="9"/>
      <c r="HQ426" s="9"/>
      <c r="HR426" s="9"/>
      <c r="HS426" s="9"/>
      <c r="HT426" s="9"/>
      <c r="HU426" s="9"/>
      <c r="HV426" s="9"/>
      <c r="HW426" s="9"/>
      <c r="HX426" s="9"/>
      <c r="HY426" s="9"/>
      <c r="HZ426" s="9"/>
      <c r="IA426" s="9"/>
      <c r="IB426" s="9"/>
      <c r="IC426" s="9"/>
      <c r="ID426" s="9"/>
      <c r="IE426" s="9"/>
      <c r="IF426" s="9"/>
      <c r="IG426" s="9"/>
      <c r="IH426" s="9"/>
      <c r="II426" s="9"/>
      <c r="IJ426" s="9"/>
      <c r="IK426" s="9"/>
      <c r="IL426" s="9"/>
      <c r="IM426" s="9"/>
      <c r="IN426" s="9"/>
      <c r="IO426" s="9"/>
      <c r="IP426" s="9"/>
      <c r="IQ426" s="9"/>
      <c r="IR426" s="9"/>
    </row>
    <row r="427" spans="1:252">
      <c r="A427" s="90">
        <v>417</v>
      </c>
      <c r="B427" s="91" t="str">
        <f>'[4]ИТОГ!'!$AP424</f>
        <v>Брезгина Милана</v>
      </c>
      <c r="C427" s="91">
        <f>'[4]ИТОГ!'!$AQ424</f>
        <v>2006</v>
      </c>
      <c r="D427" s="91">
        <f>'[4]ИТОГ!'!$AT424</f>
        <v>3</v>
      </c>
      <c r="E427" s="91" t="str">
        <f>'[4]ИТОГ!'!$AU424</f>
        <v>ж</v>
      </c>
      <c r="F427" s="189">
        <f>'[4]ИТОГ!'!$AX424</f>
        <v>45344</v>
      </c>
      <c r="G427" s="91" t="s">
        <v>255</v>
      </c>
      <c r="H427" s="94" t="s">
        <v>28</v>
      </c>
      <c r="I427" s="91" t="str">
        <f>'[4]ИТОГ!'!$AY424</f>
        <v>ОК!</v>
      </c>
      <c r="J427" s="95"/>
      <c r="K427" s="97"/>
      <c r="L427" s="97"/>
      <c r="M427" s="98"/>
      <c r="N427" s="97"/>
      <c r="O427" s="97"/>
      <c r="P427" s="97"/>
      <c r="Q427" s="97"/>
      <c r="R427" s="97"/>
      <c r="S427" s="97"/>
      <c r="T427" s="99"/>
      <c r="U427" s="99"/>
      <c r="V427" s="97"/>
      <c r="W427" s="92"/>
      <c r="X427" s="100" t="s">
        <v>256</v>
      </c>
      <c r="Y427" s="100"/>
      <c r="Z427" s="100"/>
      <c r="AA427" s="100"/>
      <c r="AB427" s="100"/>
      <c r="AC427" s="100"/>
      <c r="AD427" s="100"/>
      <c r="AE427" s="100"/>
      <c r="AF427" s="100"/>
      <c r="AG427" s="94" t="s">
        <v>731</v>
      </c>
      <c r="AH427" s="94"/>
      <c r="AI427" s="102"/>
      <c r="AJ427" s="103" t="s">
        <v>808</v>
      </c>
      <c r="AK427" s="68"/>
    </row>
    <row r="428" spans="1:252">
      <c r="A428" s="90">
        <v>418</v>
      </c>
      <c r="B428" s="91" t="str">
        <f>'[4]ИТОГ!'!$AP425</f>
        <v>Бризганов Вячеслав</v>
      </c>
      <c r="C428" s="91">
        <f>'[4]ИТОГ!'!$AQ425</f>
        <v>2003</v>
      </c>
      <c r="D428" s="91" t="str">
        <f>'[4]ИТОГ!'!$AT425</f>
        <v>б/р</v>
      </c>
      <c r="E428" s="91" t="str">
        <f>'[4]ИТОГ!'!$AU425</f>
        <v>м</v>
      </c>
      <c r="F428" s="189">
        <f>'[4]ИТОГ!'!$AX425</f>
        <v>44078</v>
      </c>
      <c r="G428" s="91" t="s">
        <v>255</v>
      </c>
      <c r="H428" s="94" t="s">
        <v>28</v>
      </c>
      <c r="I428" s="91" t="str">
        <f>'[4]ИТОГ!'!$AY425</f>
        <v>ОК!</v>
      </c>
      <c r="J428" s="95"/>
      <c r="K428" s="106"/>
      <c r="L428" s="97"/>
      <c r="M428" s="105"/>
      <c r="N428" s="106"/>
      <c r="O428" s="97"/>
      <c r="P428" s="97"/>
      <c r="Q428" s="97"/>
      <c r="R428" s="106"/>
      <c r="S428" s="106"/>
      <c r="T428" s="106"/>
      <c r="U428" s="99"/>
      <c r="V428" s="108" t="s">
        <v>256</v>
      </c>
      <c r="W428" s="141"/>
      <c r="X428" s="100" t="s">
        <v>256</v>
      </c>
      <c r="Y428" s="141"/>
      <c r="Z428" s="100"/>
      <c r="AA428" s="100"/>
      <c r="AB428" s="141"/>
      <c r="AC428" s="141"/>
      <c r="AD428" s="141"/>
      <c r="AE428" s="141"/>
      <c r="AF428" s="141"/>
      <c r="AG428" s="94"/>
      <c r="AH428" s="101" t="s">
        <v>417</v>
      </c>
      <c r="AI428" s="100"/>
      <c r="AJ428" s="103" t="s">
        <v>809</v>
      </c>
      <c r="AK428" s="68"/>
      <c r="AL428" s="68"/>
      <c r="AM428" s="68"/>
    </row>
    <row r="429" spans="1:252">
      <c r="A429" s="90">
        <v>419</v>
      </c>
      <c r="B429" s="91" t="str">
        <f>'[4]ИТОГ!'!$AP426</f>
        <v>Бризганов Максим</v>
      </c>
      <c r="C429" s="91">
        <f>'[4]ИТОГ!'!$AQ426</f>
        <v>1998</v>
      </c>
      <c r="D429" s="91" t="str">
        <f>'[4]ИТОГ!'!$AT426</f>
        <v>б/р</v>
      </c>
      <c r="E429" s="91" t="str">
        <f>'[4]ИТОГ!'!$AU426</f>
        <v>м</v>
      </c>
      <c r="F429" s="189">
        <f>'[4]ИТОГ!'!$AX426</f>
        <v>43559</v>
      </c>
      <c r="G429" s="91" t="s">
        <v>255</v>
      </c>
      <c r="H429" s="94" t="s">
        <v>28</v>
      </c>
      <c r="I429" s="91" t="str">
        <f>'[4]ИТОГ!'!$AY426</f>
        <v>ОК!</v>
      </c>
      <c r="J429" s="95"/>
      <c r="K429" s="104"/>
      <c r="L429" s="97"/>
      <c r="M429" s="105"/>
      <c r="N429" s="104"/>
      <c r="O429" s="97"/>
      <c r="P429" s="97"/>
      <c r="Q429" s="97"/>
      <c r="R429" s="104" t="s">
        <v>256</v>
      </c>
      <c r="S429" s="104"/>
      <c r="T429" s="106"/>
      <c r="U429" s="99"/>
      <c r="V429" s="104"/>
      <c r="W429" s="100"/>
      <c r="X429" s="100"/>
      <c r="Y429" s="100"/>
      <c r="Z429" s="100" t="s">
        <v>13</v>
      </c>
      <c r="AA429" s="100"/>
      <c r="AB429" s="100" t="s">
        <v>256</v>
      </c>
      <c r="AC429" s="100"/>
      <c r="AD429" s="100" t="s">
        <v>256</v>
      </c>
      <c r="AE429" s="100" t="s">
        <v>13</v>
      </c>
      <c r="AF429" s="100" t="s">
        <v>256</v>
      </c>
      <c r="AG429" s="94" t="s">
        <v>381</v>
      </c>
      <c r="AH429" s="101"/>
      <c r="AI429" s="100"/>
      <c r="AJ429" s="103" t="s">
        <v>810</v>
      </c>
      <c r="AK429" s="68"/>
      <c r="AL429" s="119"/>
      <c r="AM429" s="119"/>
      <c r="AN429" s="119"/>
      <c r="AO429" s="119"/>
      <c r="AP429" s="119"/>
      <c r="AQ429" s="119"/>
      <c r="AR429" s="119"/>
      <c r="AS429" s="119"/>
      <c r="AT429" s="119"/>
      <c r="AU429" s="119"/>
      <c r="AV429" s="119"/>
      <c r="AW429" s="119"/>
      <c r="AX429" s="119"/>
      <c r="AY429" s="119"/>
      <c r="AZ429" s="119"/>
      <c r="BA429" s="119"/>
      <c r="BB429" s="119"/>
      <c r="BC429" s="119"/>
      <c r="BD429" s="119"/>
      <c r="BE429" s="119"/>
      <c r="BF429" s="119"/>
      <c r="BG429" s="119"/>
      <c r="BH429" s="119"/>
      <c r="BI429" s="119"/>
      <c r="BJ429" s="119"/>
      <c r="BK429" s="119"/>
      <c r="BL429" s="119"/>
      <c r="BM429" s="119"/>
      <c r="BN429" s="119"/>
      <c r="BO429" s="119"/>
      <c r="BP429" s="119"/>
      <c r="BQ429" s="119"/>
      <c r="BR429" s="119"/>
      <c r="BS429" s="119"/>
      <c r="BT429" s="119"/>
      <c r="BU429" s="119"/>
      <c r="BV429" s="119"/>
      <c r="BW429" s="119"/>
      <c r="BX429" s="119"/>
      <c r="BY429" s="119"/>
      <c r="BZ429" s="119"/>
      <c r="CA429" s="119"/>
      <c r="CB429" s="119"/>
      <c r="CC429" s="119"/>
      <c r="CD429" s="119"/>
      <c r="CE429" s="119"/>
      <c r="CF429" s="119"/>
      <c r="CG429" s="119"/>
      <c r="CH429" s="119"/>
      <c r="CI429" s="119"/>
      <c r="CJ429" s="119"/>
      <c r="CK429" s="119"/>
      <c r="CL429" s="119"/>
      <c r="CM429" s="119"/>
      <c r="CN429" s="119"/>
      <c r="CO429" s="119"/>
      <c r="CP429" s="119"/>
      <c r="CQ429" s="119"/>
      <c r="CR429" s="119"/>
      <c r="CS429" s="119"/>
      <c r="CT429" s="119"/>
      <c r="CU429" s="119"/>
      <c r="CV429" s="119"/>
      <c r="CW429" s="119"/>
      <c r="CX429" s="119"/>
      <c r="CY429" s="119"/>
      <c r="CZ429" s="119"/>
      <c r="DA429" s="119"/>
      <c r="DB429" s="119"/>
      <c r="DC429" s="119"/>
      <c r="DD429" s="119"/>
      <c r="DE429" s="119"/>
      <c r="DF429" s="119"/>
      <c r="DG429" s="119"/>
      <c r="DH429" s="119"/>
      <c r="DI429" s="119"/>
      <c r="DJ429" s="119"/>
      <c r="DK429" s="119"/>
      <c r="DL429" s="119"/>
      <c r="DM429" s="119"/>
      <c r="DN429" s="119"/>
      <c r="DO429" s="119"/>
      <c r="DP429" s="119"/>
      <c r="DQ429" s="119"/>
      <c r="DR429" s="119"/>
      <c r="DS429" s="119"/>
      <c r="DT429" s="119"/>
      <c r="DU429" s="119"/>
      <c r="DV429" s="119"/>
      <c r="DW429" s="119"/>
      <c r="DX429" s="119"/>
      <c r="DY429" s="119"/>
      <c r="DZ429" s="119"/>
      <c r="EA429" s="119"/>
      <c r="EB429" s="119"/>
      <c r="EC429" s="119"/>
      <c r="ED429" s="119"/>
      <c r="EE429" s="119"/>
      <c r="EF429" s="119"/>
      <c r="EG429" s="119"/>
      <c r="EH429" s="119"/>
      <c r="EI429" s="119"/>
      <c r="EJ429" s="119"/>
      <c r="EK429" s="119"/>
      <c r="EL429" s="119"/>
      <c r="EM429" s="119"/>
      <c r="EN429" s="119"/>
      <c r="EO429" s="119"/>
      <c r="EP429" s="119"/>
      <c r="EQ429" s="119"/>
      <c r="ER429" s="119"/>
      <c r="ES429" s="119"/>
      <c r="ET429" s="119"/>
      <c r="EU429" s="119"/>
      <c r="EV429" s="119"/>
      <c r="EW429" s="119"/>
      <c r="EX429" s="119"/>
      <c r="EY429" s="119"/>
      <c r="EZ429" s="119"/>
      <c r="FA429" s="119"/>
      <c r="FB429" s="119"/>
      <c r="FC429" s="119"/>
      <c r="FD429" s="119"/>
      <c r="FE429" s="119"/>
      <c r="FF429" s="119"/>
      <c r="FG429" s="119"/>
      <c r="FH429" s="119"/>
      <c r="FI429" s="119"/>
      <c r="FJ429" s="119"/>
      <c r="FK429" s="119"/>
      <c r="FL429" s="119"/>
      <c r="FM429" s="119"/>
      <c r="FN429" s="119"/>
      <c r="FO429" s="119"/>
      <c r="FP429" s="119"/>
      <c r="FQ429" s="119"/>
      <c r="FR429" s="119"/>
      <c r="FS429" s="119"/>
      <c r="FT429" s="119"/>
      <c r="FU429" s="119"/>
      <c r="FV429" s="119"/>
      <c r="FW429" s="119"/>
      <c r="FX429" s="119"/>
      <c r="FY429" s="119"/>
      <c r="FZ429" s="119"/>
      <c r="GA429" s="119"/>
      <c r="GB429" s="119"/>
      <c r="GC429" s="119"/>
      <c r="GD429" s="119"/>
      <c r="GE429" s="119"/>
      <c r="GF429" s="119"/>
      <c r="GG429" s="119"/>
      <c r="GH429" s="119"/>
      <c r="GI429" s="119"/>
      <c r="GJ429" s="119"/>
      <c r="GK429" s="119"/>
      <c r="GL429" s="119"/>
      <c r="GM429" s="119"/>
      <c r="GN429" s="119"/>
      <c r="GO429" s="119"/>
      <c r="GP429" s="119"/>
      <c r="GQ429" s="119"/>
      <c r="GR429" s="119"/>
      <c r="GS429" s="119"/>
      <c r="GT429" s="119"/>
      <c r="GU429" s="119"/>
      <c r="GV429" s="119"/>
      <c r="GW429" s="119"/>
      <c r="GX429" s="119"/>
      <c r="GY429" s="119"/>
      <c r="GZ429" s="119"/>
      <c r="HA429" s="119"/>
      <c r="HB429" s="119"/>
      <c r="HC429" s="119"/>
      <c r="HD429" s="119"/>
      <c r="HE429" s="119"/>
      <c r="HF429" s="119"/>
      <c r="HG429" s="119"/>
      <c r="HH429" s="119"/>
      <c r="HI429" s="119"/>
      <c r="HJ429" s="119"/>
      <c r="HK429" s="119"/>
      <c r="HL429" s="119"/>
      <c r="HM429" s="119"/>
      <c r="HN429" s="119"/>
      <c r="HO429" s="119"/>
      <c r="HP429" s="119"/>
      <c r="HQ429" s="119"/>
      <c r="HR429" s="119"/>
      <c r="HS429" s="119"/>
      <c r="HT429" s="119"/>
      <c r="HU429" s="119"/>
      <c r="HV429" s="119"/>
      <c r="HW429" s="119"/>
      <c r="HX429" s="119"/>
      <c r="HY429" s="119"/>
      <c r="HZ429" s="119"/>
      <c r="IA429" s="119"/>
      <c r="IB429" s="119"/>
      <c r="IC429" s="119"/>
      <c r="ID429" s="119"/>
      <c r="IE429" s="119"/>
      <c r="IF429" s="119"/>
      <c r="IG429" s="119"/>
      <c r="IH429" s="119"/>
      <c r="II429" s="119"/>
      <c r="IJ429" s="119"/>
      <c r="IK429" s="119"/>
      <c r="IL429" s="119"/>
      <c r="IM429" s="119"/>
      <c r="IN429" s="119"/>
      <c r="IO429" s="119"/>
      <c r="IP429" s="119"/>
      <c r="IQ429" s="119"/>
      <c r="IR429" s="119"/>
    </row>
    <row r="430" spans="1:252">
      <c r="A430" s="90">
        <v>420</v>
      </c>
      <c r="B430" s="91" t="str">
        <f>'[4]ИТОГ!'!$AP427</f>
        <v>Брочковский Евгений</v>
      </c>
      <c r="C430" s="91">
        <f>'[4]ИТОГ!'!$AQ427</f>
        <v>1984</v>
      </c>
      <c r="D430" s="91" t="str">
        <f>'[4]ИТОГ!'!$AT427</f>
        <v>б/р</v>
      </c>
      <c r="E430" s="91" t="str">
        <f>'[4]ИТОГ!'!$AU427</f>
        <v>м</v>
      </c>
      <c r="F430" s="189">
        <f>'[4]ИТОГ!'!$AX427</f>
        <v>44024</v>
      </c>
      <c r="G430" s="91" t="s">
        <v>255</v>
      </c>
      <c r="H430" s="94" t="s">
        <v>28</v>
      </c>
      <c r="I430" s="91" t="str">
        <f>'[4]ИТОГ!'!$AY427</f>
        <v>ОК!</v>
      </c>
      <c r="J430" s="95" t="s">
        <v>292</v>
      </c>
      <c r="K430" s="97"/>
      <c r="L430" s="97"/>
      <c r="M430" s="98"/>
      <c r="N430" s="97"/>
      <c r="O430" s="97" t="s">
        <v>9</v>
      </c>
      <c r="P430" s="97"/>
      <c r="Q430" s="97"/>
      <c r="R430" s="97" t="s">
        <v>6</v>
      </c>
      <c r="S430" s="97"/>
      <c r="T430" s="99"/>
      <c r="U430" s="99"/>
      <c r="V430" s="97"/>
      <c r="W430" s="92"/>
      <c r="X430" s="100"/>
      <c r="Y430" s="100"/>
      <c r="Z430" s="100"/>
      <c r="AA430" s="100"/>
      <c r="AB430" s="100"/>
      <c r="AC430" s="100"/>
      <c r="AD430" s="100"/>
      <c r="AE430" s="100"/>
      <c r="AF430" s="100"/>
      <c r="AG430" s="94" t="s">
        <v>359</v>
      </c>
      <c r="AH430" s="94" t="s">
        <v>811</v>
      </c>
      <c r="AI430" s="93">
        <v>38465</v>
      </c>
      <c r="AJ430" s="103" t="s">
        <v>812</v>
      </c>
      <c r="AK430" s="68"/>
      <c r="AN430" s="119"/>
      <c r="AO430" s="119"/>
      <c r="AP430" s="119"/>
      <c r="AQ430" s="119"/>
      <c r="AR430" s="119"/>
      <c r="AS430" s="119"/>
      <c r="AT430" s="119"/>
      <c r="AU430" s="119"/>
      <c r="AV430" s="119"/>
      <c r="AW430" s="119"/>
      <c r="AX430" s="119"/>
      <c r="AY430" s="119"/>
      <c r="AZ430" s="119"/>
      <c r="BA430" s="119"/>
      <c r="BB430" s="119"/>
      <c r="BC430" s="119"/>
      <c r="BD430" s="119"/>
      <c r="BE430" s="119"/>
      <c r="BF430" s="119"/>
      <c r="BG430" s="119"/>
      <c r="BH430" s="119"/>
      <c r="BI430" s="119"/>
      <c r="BJ430" s="119"/>
      <c r="BK430" s="119"/>
      <c r="BL430" s="119"/>
      <c r="BM430" s="119"/>
      <c r="BN430" s="119"/>
      <c r="BO430" s="119"/>
      <c r="BP430" s="119"/>
      <c r="BQ430" s="119"/>
      <c r="BR430" s="119"/>
      <c r="BS430" s="119"/>
      <c r="BT430" s="119"/>
      <c r="BU430" s="119"/>
      <c r="BV430" s="119"/>
      <c r="BW430" s="119"/>
      <c r="BX430" s="119"/>
      <c r="BY430" s="119"/>
      <c r="BZ430" s="119"/>
      <c r="CA430" s="119"/>
      <c r="CB430" s="119"/>
      <c r="CC430" s="119"/>
      <c r="CD430" s="119"/>
      <c r="CE430" s="119"/>
      <c r="CF430" s="119"/>
      <c r="CG430" s="119"/>
      <c r="CH430" s="119"/>
      <c r="CI430" s="119"/>
      <c r="CJ430" s="119"/>
      <c r="CK430" s="119"/>
      <c r="CL430" s="119"/>
      <c r="CM430" s="119"/>
      <c r="CN430" s="119"/>
      <c r="CO430" s="119"/>
      <c r="CP430" s="119"/>
      <c r="CQ430" s="119"/>
      <c r="CR430" s="119"/>
      <c r="CS430" s="119"/>
      <c r="CT430" s="119"/>
      <c r="CU430" s="119"/>
      <c r="CV430" s="119"/>
      <c r="CW430" s="119"/>
      <c r="CX430" s="119"/>
      <c r="CY430" s="119"/>
      <c r="CZ430" s="119"/>
      <c r="DA430" s="119"/>
      <c r="DB430" s="119"/>
      <c r="DC430" s="119"/>
      <c r="DD430" s="119"/>
      <c r="DE430" s="119"/>
      <c r="DF430" s="119"/>
      <c r="DG430" s="119"/>
      <c r="DH430" s="119"/>
      <c r="DI430" s="119"/>
      <c r="DJ430" s="119"/>
      <c r="DK430" s="119"/>
      <c r="DL430" s="119"/>
      <c r="DM430" s="119"/>
      <c r="DN430" s="119"/>
      <c r="DO430" s="119"/>
      <c r="DP430" s="119"/>
      <c r="DQ430" s="119"/>
      <c r="DR430" s="119"/>
      <c r="DS430" s="119"/>
      <c r="DT430" s="119"/>
      <c r="DU430" s="119"/>
      <c r="DV430" s="119"/>
      <c r="DW430" s="119"/>
      <c r="DX430" s="119"/>
      <c r="DY430" s="119"/>
      <c r="DZ430" s="119"/>
      <c r="EA430" s="119"/>
      <c r="EB430" s="119"/>
      <c r="EC430" s="119"/>
      <c r="ED430" s="119"/>
      <c r="EE430" s="119"/>
      <c r="EF430" s="119"/>
      <c r="EG430" s="119"/>
      <c r="EH430" s="119"/>
      <c r="EI430" s="119"/>
      <c r="EJ430" s="119"/>
      <c r="EK430" s="119"/>
      <c r="EL430" s="119"/>
      <c r="EM430" s="119"/>
      <c r="EN430" s="119"/>
      <c r="EO430" s="119"/>
      <c r="EP430" s="119"/>
      <c r="EQ430" s="119"/>
      <c r="ER430" s="119"/>
      <c r="ES430" s="119"/>
      <c r="ET430" s="119"/>
      <c r="EU430" s="119"/>
      <c r="EV430" s="119"/>
      <c r="EW430" s="119"/>
      <c r="EX430" s="119"/>
      <c r="EY430" s="119"/>
      <c r="EZ430" s="119"/>
      <c r="FA430" s="119"/>
      <c r="FB430" s="119"/>
      <c r="FC430" s="119"/>
      <c r="FD430" s="119"/>
      <c r="FE430" s="119"/>
      <c r="FF430" s="119"/>
      <c r="FG430" s="119"/>
      <c r="FH430" s="119"/>
      <c r="FI430" s="119"/>
      <c r="FJ430" s="119"/>
      <c r="FK430" s="119"/>
      <c r="FL430" s="119"/>
      <c r="FM430" s="119"/>
      <c r="FN430" s="119"/>
      <c r="FO430" s="119"/>
      <c r="FP430" s="119"/>
      <c r="FQ430" s="119"/>
      <c r="FR430" s="119"/>
      <c r="FS430" s="119"/>
      <c r="FT430" s="119"/>
      <c r="FU430" s="119"/>
      <c r="FV430" s="119"/>
      <c r="FW430" s="119"/>
      <c r="FX430" s="119"/>
      <c r="FY430" s="119"/>
      <c r="FZ430" s="119"/>
      <c r="GA430" s="119"/>
      <c r="GB430" s="119"/>
      <c r="GC430" s="119"/>
      <c r="GD430" s="119"/>
      <c r="GE430" s="119"/>
      <c r="GF430" s="119"/>
      <c r="GG430" s="119"/>
      <c r="GH430" s="119"/>
      <c r="GI430" s="119"/>
      <c r="GJ430" s="119"/>
      <c r="GK430" s="119"/>
      <c r="GL430" s="119"/>
      <c r="GM430" s="119"/>
      <c r="GN430" s="119"/>
      <c r="GO430" s="119"/>
      <c r="GP430" s="119"/>
      <c r="GQ430" s="119"/>
      <c r="GR430" s="119"/>
      <c r="GS430" s="119"/>
      <c r="GT430" s="119"/>
      <c r="GU430" s="119"/>
      <c r="GV430" s="119"/>
      <c r="GW430" s="119"/>
      <c r="GX430" s="119"/>
      <c r="GY430" s="119"/>
      <c r="GZ430" s="119"/>
      <c r="HA430" s="119"/>
      <c r="HB430" s="119"/>
      <c r="HC430" s="119"/>
      <c r="HD430" s="119"/>
      <c r="HE430" s="119"/>
      <c r="HF430" s="119"/>
      <c r="HG430" s="119"/>
      <c r="HH430" s="119"/>
      <c r="HI430" s="119"/>
      <c r="HJ430" s="119"/>
      <c r="HK430" s="119"/>
      <c r="HL430" s="119"/>
      <c r="HM430" s="119"/>
      <c r="HN430" s="119"/>
      <c r="HO430" s="119"/>
      <c r="HP430" s="119"/>
      <c r="HQ430" s="119"/>
      <c r="HR430" s="119"/>
      <c r="HS430" s="119"/>
      <c r="HT430" s="119"/>
      <c r="HU430" s="119"/>
      <c r="HV430" s="119"/>
      <c r="HW430" s="119"/>
      <c r="HX430" s="119"/>
      <c r="HY430" s="119"/>
      <c r="HZ430" s="119"/>
      <c r="IA430" s="119"/>
      <c r="IB430" s="119"/>
      <c r="IC430" s="119"/>
      <c r="ID430" s="119"/>
      <c r="IE430" s="119"/>
      <c r="IF430" s="119"/>
      <c r="IG430" s="119"/>
      <c r="IH430" s="119"/>
      <c r="II430" s="119"/>
      <c r="IJ430" s="119"/>
      <c r="IK430" s="119"/>
      <c r="IL430" s="119"/>
      <c r="IM430" s="119"/>
      <c r="IN430" s="119"/>
      <c r="IO430" s="119"/>
      <c r="IP430" s="119"/>
      <c r="IQ430" s="119"/>
      <c r="IR430" s="119"/>
    </row>
    <row r="431" spans="1:252" s="120" customFormat="1">
      <c r="A431" s="90">
        <v>421</v>
      </c>
      <c r="B431" s="91" t="str">
        <f>'[4]ИТОГ!'!$AP428</f>
        <v>Брызгалин Семен</v>
      </c>
      <c r="C431" s="91">
        <f>'[4]ИТОГ!'!$AQ428</f>
        <v>2006</v>
      </c>
      <c r="D431" s="91" t="str">
        <f>'[4]ИТОГ!'!$AT428</f>
        <v>б/р</v>
      </c>
      <c r="E431" s="91" t="str">
        <f>'[4]ИТОГ!'!$AU428</f>
        <v>м</v>
      </c>
      <c r="F431" s="189">
        <f>'[4]ИТОГ!'!$AX428</f>
        <v>44329</v>
      </c>
      <c r="G431" s="91" t="s">
        <v>255</v>
      </c>
      <c r="H431" s="94" t="s">
        <v>28</v>
      </c>
      <c r="I431" s="91" t="str">
        <f>'[4]ИТОГ!'!$AY428</f>
        <v>ОК!</v>
      </c>
      <c r="J431" s="95"/>
      <c r="K431" s="97"/>
      <c r="L431" s="97"/>
      <c r="M431" s="98"/>
      <c r="N431" s="97"/>
      <c r="O431" s="97"/>
      <c r="P431" s="97"/>
      <c r="Q431" s="97"/>
      <c r="R431" s="100" t="s">
        <v>11</v>
      </c>
      <c r="S431" s="97"/>
      <c r="T431" s="99"/>
      <c r="U431" s="99"/>
      <c r="V431" s="97"/>
      <c r="W431" s="100"/>
      <c r="X431" s="100" t="s">
        <v>256</v>
      </c>
      <c r="Y431" s="100"/>
      <c r="Z431" s="100"/>
      <c r="AA431" s="100"/>
      <c r="AB431" s="100" t="s">
        <v>256</v>
      </c>
      <c r="AC431" s="100"/>
      <c r="AD431" s="100"/>
      <c r="AE431" s="100"/>
      <c r="AF431" s="100"/>
      <c r="AG431" s="94" t="s">
        <v>260</v>
      </c>
      <c r="AH431" s="101"/>
      <c r="AI431" s="100"/>
      <c r="AJ431" s="103" t="s">
        <v>813</v>
      </c>
      <c r="AK431" s="68"/>
      <c r="AL431" s="9"/>
      <c r="AM431" s="9"/>
      <c r="AN431" s="119"/>
      <c r="AO431" s="119"/>
      <c r="AP431" s="119"/>
      <c r="AQ431" s="119"/>
      <c r="AR431" s="119"/>
      <c r="AS431" s="119"/>
      <c r="AT431" s="119"/>
      <c r="AU431" s="119"/>
      <c r="AV431" s="119"/>
      <c r="AW431" s="119"/>
      <c r="AX431" s="119"/>
      <c r="AY431" s="119"/>
      <c r="AZ431" s="119"/>
      <c r="BA431" s="119"/>
      <c r="BB431" s="119"/>
      <c r="BC431" s="119"/>
      <c r="BD431" s="119"/>
      <c r="BE431" s="119"/>
      <c r="BF431" s="119"/>
      <c r="BG431" s="119"/>
      <c r="BH431" s="119"/>
      <c r="BI431" s="119"/>
      <c r="BJ431" s="119"/>
      <c r="BK431" s="119"/>
      <c r="BL431" s="119"/>
      <c r="BM431" s="119"/>
      <c r="BN431" s="119"/>
      <c r="BO431" s="119"/>
      <c r="BP431" s="119"/>
      <c r="BQ431" s="119"/>
      <c r="BR431" s="119"/>
      <c r="BS431" s="119"/>
      <c r="BT431" s="119"/>
      <c r="BU431" s="119"/>
      <c r="BV431" s="119"/>
      <c r="BW431" s="119"/>
      <c r="BX431" s="119"/>
      <c r="BY431" s="119"/>
      <c r="BZ431" s="119"/>
      <c r="CA431" s="119"/>
      <c r="CB431" s="119"/>
      <c r="CC431" s="119"/>
      <c r="CD431" s="119"/>
      <c r="CE431" s="119"/>
      <c r="CF431" s="119"/>
      <c r="CG431" s="119"/>
      <c r="CH431" s="119"/>
      <c r="CI431" s="119"/>
      <c r="CJ431" s="119"/>
      <c r="CK431" s="119"/>
      <c r="CL431" s="119"/>
      <c r="CM431" s="119"/>
      <c r="CN431" s="119"/>
      <c r="CO431" s="119"/>
      <c r="CP431" s="119"/>
      <c r="CQ431" s="119"/>
      <c r="CR431" s="119"/>
      <c r="CS431" s="119"/>
      <c r="CT431" s="119"/>
      <c r="CU431" s="119"/>
      <c r="CV431" s="119"/>
      <c r="CW431" s="119"/>
      <c r="CX431" s="119"/>
      <c r="CY431" s="119"/>
      <c r="CZ431" s="119"/>
      <c r="DA431" s="119"/>
      <c r="DB431" s="119"/>
      <c r="DC431" s="119"/>
      <c r="DD431" s="119"/>
      <c r="DE431" s="119"/>
      <c r="DF431" s="119"/>
      <c r="DG431" s="119"/>
      <c r="DH431" s="119"/>
      <c r="DI431" s="119"/>
      <c r="DJ431" s="119"/>
      <c r="DK431" s="119"/>
      <c r="DL431" s="119"/>
      <c r="DM431" s="119"/>
      <c r="DN431" s="119"/>
      <c r="DO431" s="119"/>
      <c r="DP431" s="119"/>
      <c r="DQ431" s="119"/>
      <c r="DR431" s="119"/>
      <c r="DS431" s="119"/>
      <c r="DT431" s="119"/>
      <c r="DU431" s="119"/>
      <c r="DV431" s="119"/>
      <c r="DW431" s="119"/>
      <c r="DX431" s="119"/>
      <c r="DY431" s="119"/>
      <c r="DZ431" s="119"/>
      <c r="EA431" s="119"/>
      <c r="EB431" s="119"/>
      <c r="EC431" s="119"/>
      <c r="ED431" s="119"/>
      <c r="EE431" s="119"/>
      <c r="EF431" s="119"/>
      <c r="EG431" s="119"/>
      <c r="EH431" s="119"/>
      <c r="EI431" s="119"/>
      <c r="EJ431" s="119"/>
      <c r="EK431" s="119"/>
      <c r="EL431" s="119"/>
      <c r="EM431" s="119"/>
      <c r="EN431" s="119"/>
      <c r="EO431" s="119"/>
      <c r="EP431" s="119"/>
      <c r="EQ431" s="119"/>
      <c r="ER431" s="119"/>
      <c r="ES431" s="119"/>
      <c r="ET431" s="119"/>
      <c r="EU431" s="119"/>
      <c r="EV431" s="119"/>
      <c r="EW431" s="119"/>
      <c r="EX431" s="119"/>
      <c r="EY431" s="119"/>
      <c r="EZ431" s="119"/>
      <c r="FA431" s="119"/>
      <c r="FB431" s="119"/>
      <c r="FC431" s="119"/>
      <c r="FD431" s="119"/>
      <c r="FE431" s="119"/>
      <c r="FF431" s="119"/>
      <c r="FG431" s="119"/>
      <c r="FH431" s="119"/>
      <c r="FI431" s="119"/>
      <c r="FJ431" s="119"/>
      <c r="FK431" s="119"/>
      <c r="FL431" s="119"/>
      <c r="FM431" s="119"/>
      <c r="FN431" s="119"/>
      <c r="FO431" s="119"/>
      <c r="FP431" s="119"/>
      <c r="FQ431" s="119"/>
      <c r="FR431" s="119"/>
      <c r="FS431" s="119"/>
      <c r="FT431" s="119"/>
      <c r="FU431" s="119"/>
      <c r="FV431" s="119"/>
      <c r="FW431" s="119"/>
      <c r="FX431" s="119"/>
      <c r="FY431" s="119"/>
      <c r="FZ431" s="119"/>
      <c r="GA431" s="119"/>
      <c r="GB431" s="119"/>
      <c r="GC431" s="119"/>
      <c r="GD431" s="119"/>
      <c r="GE431" s="119"/>
      <c r="GF431" s="119"/>
      <c r="GG431" s="119"/>
      <c r="GH431" s="119"/>
      <c r="GI431" s="119"/>
      <c r="GJ431" s="119"/>
      <c r="GK431" s="119"/>
      <c r="GL431" s="119"/>
      <c r="GM431" s="119"/>
      <c r="GN431" s="119"/>
      <c r="GO431" s="119"/>
      <c r="GP431" s="119"/>
      <c r="GQ431" s="119"/>
      <c r="GR431" s="119"/>
      <c r="GS431" s="119"/>
      <c r="GT431" s="119"/>
      <c r="GU431" s="119"/>
      <c r="GV431" s="119"/>
      <c r="GW431" s="119"/>
      <c r="GX431" s="119"/>
      <c r="GY431" s="119"/>
      <c r="GZ431" s="119"/>
      <c r="HA431" s="119"/>
      <c r="HB431" s="119"/>
      <c r="HC431" s="119"/>
      <c r="HD431" s="119"/>
      <c r="HE431" s="119"/>
      <c r="HF431" s="119"/>
      <c r="HG431" s="119"/>
      <c r="HH431" s="119"/>
      <c r="HI431" s="119"/>
      <c r="HJ431" s="119"/>
      <c r="HK431" s="119"/>
      <c r="HL431" s="119"/>
      <c r="HM431" s="119"/>
      <c r="HN431" s="119"/>
      <c r="HO431" s="119"/>
      <c r="HP431" s="119"/>
      <c r="HQ431" s="119"/>
      <c r="HR431" s="119"/>
      <c r="HS431" s="119"/>
      <c r="HT431" s="119"/>
      <c r="HU431" s="119"/>
      <c r="HV431" s="119"/>
      <c r="HW431" s="119"/>
      <c r="HX431" s="119"/>
      <c r="HY431" s="119"/>
      <c r="HZ431" s="119"/>
      <c r="IA431" s="119"/>
      <c r="IB431" s="119"/>
      <c r="IC431" s="119"/>
      <c r="ID431" s="119"/>
      <c r="IE431" s="119"/>
      <c r="IF431" s="119"/>
      <c r="IG431" s="119"/>
      <c r="IH431" s="119"/>
      <c r="II431" s="119"/>
      <c r="IJ431" s="119"/>
      <c r="IK431" s="119"/>
      <c r="IL431" s="119"/>
      <c r="IM431" s="119"/>
      <c r="IN431" s="119"/>
      <c r="IO431" s="119"/>
      <c r="IP431" s="119"/>
      <c r="IQ431" s="119"/>
      <c r="IR431" s="119"/>
    </row>
    <row r="432" spans="1:252">
      <c r="A432" s="90">
        <v>422</v>
      </c>
      <c r="B432" s="91" t="str">
        <f>'[4]ИТОГ!'!$AP429</f>
        <v>Брязкало Александр</v>
      </c>
      <c r="C432" s="91">
        <f>'[4]ИТОГ!'!$AQ429</f>
        <v>0</v>
      </c>
      <c r="D432" s="91" t="str">
        <f>'[4]ИТОГ!'!$AT429</f>
        <v>б/р</v>
      </c>
      <c r="E432" s="91" t="str">
        <f>'[4]ИТОГ!'!$AU429</f>
        <v>м</v>
      </c>
      <c r="F432" s="189">
        <f>'[4]ИТОГ!'!$AX429</f>
        <v>0</v>
      </c>
      <c r="G432" s="91" t="s">
        <v>255</v>
      </c>
      <c r="H432" s="94" t="s">
        <v>28</v>
      </c>
      <c r="I432" s="91" t="str">
        <f>'[4]ИТОГ!'!$AY429</f>
        <v>НАДО!!!</v>
      </c>
      <c r="J432" s="95"/>
      <c r="K432" s="104"/>
      <c r="L432" s="97"/>
      <c r="M432" s="105"/>
      <c r="N432" s="104"/>
      <c r="O432" s="97"/>
      <c r="P432" s="97"/>
      <c r="Q432" s="97"/>
      <c r="R432" s="104"/>
      <c r="S432" s="104"/>
      <c r="T432" s="106"/>
      <c r="U432" s="99"/>
      <c r="V432" s="104"/>
      <c r="W432" s="102"/>
      <c r="X432" s="102"/>
      <c r="Y432" s="102"/>
      <c r="Z432" s="100"/>
      <c r="AA432" s="100"/>
      <c r="AB432" s="102"/>
      <c r="AC432" s="102"/>
      <c r="AD432" s="100" t="s">
        <v>13</v>
      </c>
      <c r="AE432" s="102"/>
      <c r="AF432" s="102"/>
      <c r="AG432" s="94"/>
      <c r="AH432" s="101"/>
      <c r="AI432" s="116"/>
      <c r="AJ432" s="103" t="s">
        <v>814</v>
      </c>
      <c r="AK432" s="68"/>
    </row>
    <row r="433" spans="1:252">
      <c r="A433" s="90">
        <v>423</v>
      </c>
      <c r="B433" s="91" t="str">
        <f>'[4]ИТОГ!'!$AP430</f>
        <v>Буадзе Валерия</v>
      </c>
      <c r="C433" s="91">
        <f>'[4]ИТОГ!'!$AQ430</f>
        <v>2011</v>
      </c>
      <c r="D433" s="91" t="str">
        <f>'[4]ИТОГ!'!$AT430</f>
        <v>2ю</v>
      </c>
      <c r="E433" s="91" t="str">
        <f>'[4]ИТОГ!'!$AU430</f>
        <v>ж</v>
      </c>
      <c r="F433" s="189">
        <f>'[4]ИТОГ!'!$AX430</f>
        <v>45582</v>
      </c>
      <c r="G433" s="91" t="s">
        <v>255</v>
      </c>
      <c r="H433" s="94" t="s">
        <v>28</v>
      </c>
      <c r="I433" s="91" t="str">
        <f>'[4]ИТОГ!'!$AY430</f>
        <v>ОК!</v>
      </c>
      <c r="J433" s="95"/>
      <c r="K433" s="97"/>
      <c r="L433" s="97"/>
      <c r="M433" s="98"/>
      <c r="N433" s="97"/>
      <c r="O433" s="97"/>
      <c r="P433" s="97"/>
      <c r="Q433" s="97"/>
      <c r="R433" s="97"/>
      <c r="S433" s="97"/>
      <c r="T433" s="99"/>
      <c r="U433" s="99" t="s">
        <v>256</v>
      </c>
      <c r="V433" s="97"/>
      <c r="W433" s="108"/>
      <c r="X433" s="108"/>
      <c r="Y433" s="108"/>
      <c r="Z433" s="100"/>
      <c r="AA433" s="100"/>
      <c r="AB433" s="116" t="s">
        <v>256</v>
      </c>
      <c r="AC433" s="100"/>
      <c r="AD433" s="100"/>
      <c r="AE433" s="100"/>
      <c r="AF433" s="100"/>
      <c r="AG433" s="94" t="s">
        <v>483</v>
      </c>
      <c r="AH433" s="94"/>
      <c r="AI433" s="100"/>
      <c r="AJ433" s="103" t="s">
        <v>815</v>
      </c>
      <c r="AK433" s="68"/>
      <c r="AL433" s="119"/>
      <c r="AM433" s="119"/>
    </row>
    <row r="434" spans="1:252" s="68" customFormat="1">
      <c r="A434" s="90">
        <v>424</v>
      </c>
      <c r="B434" s="91" t="str">
        <f>'[4]ИТОГ!'!$AP431</f>
        <v>Бубенин Константин</v>
      </c>
      <c r="C434" s="91">
        <f>'[4]ИТОГ!'!$AQ431</f>
        <v>2007</v>
      </c>
      <c r="D434" s="91" t="str">
        <f>'[4]ИТОГ!'!$AT431</f>
        <v>б/р</v>
      </c>
      <c r="E434" s="91" t="str">
        <f>'[4]ИТОГ!'!$AU431</f>
        <v>м</v>
      </c>
      <c r="F434" s="189">
        <f>'[4]ИТОГ!'!$AX431</f>
        <v>0</v>
      </c>
      <c r="G434" s="91" t="s">
        <v>255</v>
      </c>
      <c r="H434" s="94" t="s">
        <v>28</v>
      </c>
      <c r="I434" s="91" t="str">
        <f>'[4]ИТОГ!'!$AY431</f>
        <v>НАДО!!!</v>
      </c>
      <c r="J434" s="95" t="s">
        <v>292</v>
      </c>
      <c r="K434" s="97"/>
      <c r="L434" s="97"/>
      <c r="M434" s="98"/>
      <c r="N434" s="97"/>
      <c r="O434" s="97" t="s">
        <v>256</v>
      </c>
      <c r="P434" s="97"/>
      <c r="Q434" s="97"/>
      <c r="R434" s="97"/>
      <c r="S434" s="97"/>
      <c r="T434" s="99"/>
      <c r="U434" s="99"/>
      <c r="V434" s="97"/>
      <c r="W434" s="108"/>
      <c r="X434" s="108"/>
      <c r="Y434" s="108"/>
      <c r="Z434" s="100"/>
      <c r="AA434" s="100"/>
      <c r="AB434" s="116"/>
      <c r="AC434" s="100"/>
      <c r="AD434" s="100"/>
      <c r="AE434" s="100"/>
      <c r="AF434" s="100"/>
      <c r="AG434" s="94" t="s">
        <v>281</v>
      </c>
      <c r="AH434" s="94" t="s">
        <v>535</v>
      </c>
      <c r="AI434" s="118">
        <v>38673</v>
      </c>
      <c r="AJ434" s="103" t="s">
        <v>816</v>
      </c>
      <c r="AL434" s="119"/>
      <c r="AM434" s="11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  <c r="GV434" s="9"/>
      <c r="GW434" s="9"/>
      <c r="GX434" s="9"/>
      <c r="GY434" s="9"/>
      <c r="GZ434" s="9"/>
      <c r="HA434" s="9"/>
      <c r="HB434" s="9"/>
      <c r="HC434" s="9"/>
      <c r="HD434" s="9"/>
      <c r="HE434" s="9"/>
      <c r="HF434" s="9"/>
      <c r="HG434" s="9"/>
      <c r="HH434" s="9"/>
      <c r="HI434" s="9"/>
      <c r="HJ434" s="9"/>
      <c r="HK434" s="9"/>
      <c r="HL434" s="9"/>
      <c r="HM434" s="9"/>
      <c r="HN434" s="9"/>
      <c r="HO434" s="9"/>
      <c r="HP434" s="9"/>
      <c r="HQ434" s="9"/>
      <c r="HR434" s="9"/>
      <c r="HS434" s="9"/>
      <c r="HT434" s="9"/>
      <c r="HU434" s="9"/>
      <c r="HV434" s="9"/>
      <c r="HW434" s="9"/>
      <c r="HX434" s="9"/>
      <c r="HY434" s="9"/>
      <c r="HZ434" s="9"/>
      <c r="IA434" s="9"/>
      <c r="IB434" s="9"/>
      <c r="IC434" s="9"/>
      <c r="ID434" s="9"/>
      <c r="IE434" s="9"/>
      <c r="IF434" s="9"/>
      <c r="IG434" s="9"/>
      <c r="IH434" s="9"/>
      <c r="II434" s="9"/>
      <c r="IJ434" s="9"/>
      <c r="IK434" s="9"/>
      <c r="IL434" s="9"/>
      <c r="IM434" s="9"/>
      <c r="IN434" s="9"/>
      <c r="IO434" s="9"/>
      <c r="IP434" s="9"/>
      <c r="IQ434" s="9"/>
      <c r="IR434" s="9"/>
    </row>
    <row r="435" spans="1:252">
      <c r="A435" s="90">
        <v>425</v>
      </c>
      <c r="B435" s="91" t="str">
        <f>'[4]ИТОГ!'!$AP432</f>
        <v>Бугаев Сергей</v>
      </c>
      <c r="C435" s="91">
        <f>'[4]ИТОГ!'!$AQ432</f>
        <v>0</v>
      </c>
      <c r="D435" s="91" t="str">
        <f>'[4]ИТОГ!'!$AT432</f>
        <v>б/р</v>
      </c>
      <c r="E435" s="91" t="str">
        <f>'[4]ИТОГ!'!$AU432</f>
        <v>м</v>
      </c>
      <c r="F435" s="189">
        <f>'[4]ИТОГ!'!$AX432</f>
        <v>42032</v>
      </c>
      <c r="G435" s="91" t="s">
        <v>255</v>
      </c>
      <c r="H435" s="94" t="s">
        <v>28</v>
      </c>
      <c r="I435" s="91" t="str">
        <f>'[4]ИТОГ!'!$AY432</f>
        <v>НАДО!!!</v>
      </c>
      <c r="J435" s="95"/>
      <c r="K435" s="97"/>
      <c r="L435" s="97"/>
      <c r="M435" s="98"/>
      <c r="N435" s="97"/>
      <c r="O435" s="97"/>
      <c r="P435" s="97"/>
      <c r="Q435" s="97"/>
      <c r="R435" s="97"/>
      <c r="S435" s="97"/>
      <c r="T435" s="99"/>
      <c r="U435" s="99"/>
      <c r="V435" s="97"/>
      <c r="W435" s="108"/>
      <c r="X435" s="108"/>
      <c r="Y435" s="108"/>
      <c r="Z435" s="100"/>
      <c r="AA435" s="100"/>
      <c r="AB435" s="116"/>
      <c r="AC435" s="100"/>
      <c r="AD435" s="100"/>
      <c r="AE435" s="100"/>
      <c r="AF435" s="100"/>
      <c r="AG435" s="94"/>
      <c r="AH435" s="94"/>
      <c r="AI435" s="110"/>
      <c r="AJ435" s="103" t="s">
        <v>817</v>
      </c>
      <c r="AK435" s="68"/>
      <c r="AL435" s="119"/>
      <c r="AM435" s="119"/>
    </row>
    <row r="436" spans="1:252">
      <c r="A436" s="90">
        <v>426</v>
      </c>
      <c r="B436" s="91" t="str">
        <f>'[4]ИТОГ!'!$AP433</f>
        <v>Будаева Екатерина</v>
      </c>
      <c r="C436" s="91">
        <f>'[4]ИТОГ!'!$AQ433</f>
        <v>2003</v>
      </c>
      <c r="D436" s="91" t="str">
        <f>'[4]ИТОГ!'!$AT433</f>
        <v>б/р</v>
      </c>
      <c r="E436" s="91" t="str">
        <f>'[4]ИТОГ!'!$AU433</f>
        <v>ж</v>
      </c>
      <c r="F436" s="189">
        <f>'[4]ИТОГ!'!$AX433</f>
        <v>44156</v>
      </c>
      <c r="G436" s="91" t="s">
        <v>255</v>
      </c>
      <c r="H436" s="94" t="s">
        <v>28</v>
      </c>
      <c r="I436" s="91" t="str">
        <f>'[4]ИТОГ!'!$AY433</f>
        <v>ОК!</v>
      </c>
      <c r="J436" s="95"/>
      <c r="K436" s="97"/>
      <c r="L436" s="97"/>
      <c r="M436" s="98"/>
      <c r="N436" s="97"/>
      <c r="O436" s="97"/>
      <c r="P436" s="97"/>
      <c r="Q436" s="97"/>
      <c r="R436" s="97"/>
      <c r="S436" s="97"/>
      <c r="T436" s="99"/>
      <c r="U436" s="99"/>
      <c r="V436" s="97"/>
      <c r="W436" s="108"/>
      <c r="X436" s="108"/>
      <c r="Y436" s="108"/>
      <c r="Z436" s="100"/>
      <c r="AA436" s="100"/>
      <c r="AB436" s="116"/>
      <c r="AC436" s="100"/>
      <c r="AD436" s="100"/>
      <c r="AE436" s="100"/>
      <c r="AF436" s="100"/>
      <c r="AG436" s="94"/>
      <c r="AH436" s="94"/>
      <c r="AI436" s="100"/>
      <c r="AJ436" s="103" t="s">
        <v>818</v>
      </c>
      <c r="AK436" s="68"/>
    </row>
    <row r="437" spans="1:252">
      <c r="A437" s="90">
        <v>427</v>
      </c>
      <c r="B437" s="91" t="str">
        <f>'[4]ИТОГ!'!$AP434</f>
        <v>Бузанов Даниил</v>
      </c>
      <c r="C437" s="91">
        <f>'[4]ИТОГ!'!$AQ434</f>
        <v>2003</v>
      </c>
      <c r="D437" s="91" t="str">
        <f>'[4]ИТОГ!'!$AT434</f>
        <v>б/р</v>
      </c>
      <c r="E437" s="91" t="str">
        <f>'[4]ИТОГ!'!$AU434</f>
        <v>м</v>
      </c>
      <c r="F437" s="189">
        <f>'[4]ИТОГ!'!$AX434</f>
        <v>43478</v>
      </c>
      <c r="G437" s="91" t="s">
        <v>255</v>
      </c>
      <c r="H437" s="94" t="s">
        <v>28</v>
      </c>
      <c r="I437" s="91" t="str">
        <f>'[4]ИТОГ!'!$AY434</f>
        <v>ОК!</v>
      </c>
      <c r="J437" s="95"/>
      <c r="K437" s="113"/>
      <c r="L437" s="97"/>
      <c r="M437" s="114"/>
      <c r="N437" s="113"/>
      <c r="O437" s="97" t="s">
        <v>11</v>
      </c>
      <c r="P437" s="97"/>
      <c r="Q437" s="97"/>
      <c r="R437" s="100" t="s">
        <v>15</v>
      </c>
      <c r="S437" s="113"/>
      <c r="T437" s="102" t="s">
        <v>11</v>
      </c>
      <c r="U437" s="99"/>
      <c r="V437" s="108" t="s">
        <v>256</v>
      </c>
      <c r="W437" s="108"/>
      <c r="X437" s="108"/>
      <c r="Y437" s="108"/>
      <c r="Z437" s="100"/>
      <c r="AA437" s="100"/>
      <c r="AB437" s="100" t="s">
        <v>11</v>
      </c>
      <c r="AC437" s="108"/>
      <c r="AD437" s="108"/>
      <c r="AE437" s="108"/>
      <c r="AF437" s="108" t="s">
        <v>256</v>
      </c>
      <c r="AG437" s="94" t="s">
        <v>428</v>
      </c>
      <c r="AH437" s="136" t="s">
        <v>473</v>
      </c>
      <c r="AI437" s="102"/>
      <c r="AJ437" s="103" t="s">
        <v>819</v>
      </c>
      <c r="AK437" s="68"/>
    </row>
    <row r="438" spans="1:252">
      <c r="A438" s="90">
        <v>428</v>
      </c>
      <c r="B438" s="91" t="str">
        <f>'[4]ИТОГ!'!$AP435</f>
        <v>Буздина Софья</v>
      </c>
      <c r="C438" s="91">
        <f>'[4]ИТОГ!'!$AQ435</f>
        <v>2007</v>
      </c>
      <c r="D438" s="91" t="str">
        <f>'[4]ИТОГ!'!$AT435</f>
        <v>б/р</v>
      </c>
      <c r="E438" s="91" t="str">
        <f>'[4]ИТОГ!'!$AU435</f>
        <v>ж</v>
      </c>
      <c r="F438" s="189">
        <f>'[4]ИТОГ!'!$AX435</f>
        <v>43610</v>
      </c>
      <c r="G438" s="91" t="s">
        <v>255</v>
      </c>
      <c r="H438" s="94" t="s">
        <v>28</v>
      </c>
      <c r="I438" s="91" t="str">
        <f>'[4]ИТОГ!'!$AY435</f>
        <v>ОК!</v>
      </c>
      <c r="J438" s="95"/>
      <c r="K438" s="97"/>
      <c r="L438" s="97"/>
      <c r="M438" s="98"/>
      <c r="N438" s="97"/>
      <c r="O438" s="97"/>
      <c r="P438" s="97"/>
      <c r="Q438" s="97"/>
      <c r="R438" s="97"/>
      <c r="S438" s="97"/>
      <c r="T438" s="99" t="s">
        <v>256</v>
      </c>
      <c r="U438" s="99"/>
      <c r="V438" s="97"/>
      <c r="W438" s="92"/>
      <c r="X438" s="100"/>
      <c r="Y438" s="100"/>
      <c r="Z438" s="100"/>
      <c r="AA438" s="100"/>
      <c r="AB438" s="100"/>
      <c r="AC438" s="100"/>
      <c r="AD438" s="100"/>
      <c r="AE438" s="100"/>
      <c r="AF438" s="100"/>
      <c r="AG438" s="94"/>
      <c r="AH438" s="94"/>
      <c r="AI438" s="102"/>
      <c r="AJ438" s="103" t="s">
        <v>820</v>
      </c>
      <c r="AK438" s="68"/>
    </row>
    <row r="439" spans="1:252">
      <c r="A439" s="90">
        <v>429</v>
      </c>
      <c r="B439" s="91" t="str">
        <f>'[4]ИТОГ!'!$AP436</f>
        <v>Буздов Карим</v>
      </c>
      <c r="C439" s="91">
        <f>'[4]ИТОГ!'!$AQ436</f>
        <v>0</v>
      </c>
      <c r="D439" s="91">
        <f>'[4]ИТОГ!'!$AT436</f>
        <v>3</v>
      </c>
      <c r="E439" s="91" t="str">
        <f>'[4]ИТОГ!'!$AU436</f>
        <v>м</v>
      </c>
      <c r="F439" s="189">
        <f>'[4]ИТОГ!'!$AX436</f>
        <v>45778</v>
      </c>
      <c r="G439" s="91" t="s">
        <v>255</v>
      </c>
      <c r="H439" s="94" t="s">
        <v>28</v>
      </c>
      <c r="I439" s="91" t="str">
        <f>'[4]ИТОГ!'!$AY436</f>
        <v>НАДО!!!</v>
      </c>
      <c r="J439" s="95"/>
      <c r="K439" s="115"/>
      <c r="L439" s="97" t="s">
        <v>256</v>
      </c>
      <c r="M439" s="114"/>
      <c r="N439" s="115"/>
      <c r="O439" s="97" t="s">
        <v>6</v>
      </c>
      <c r="P439" s="97"/>
      <c r="Q439" s="97"/>
      <c r="R439" s="115" t="s">
        <v>6</v>
      </c>
      <c r="S439" s="115"/>
      <c r="T439" s="102" t="s">
        <v>11</v>
      </c>
      <c r="U439" s="99" t="s">
        <v>256</v>
      </c>
      <c r="V439" s="108" t="s">
        <v>256</v>
      </c>
      <c r="W439" s="108" t="s">
        <v>256</v>
      </c>
      <c r="X439" s="100" t="s">
        <v>256</v>
      </c>
      <c r="Y439" s="102"/>
      <c r="Z439" s="100" t="s">
        <v>9</v>
      </c>
      <c r="AA439" s="100"/>
      <c r="AB439" s="102" t="s">
        <v>256</v>
      </c>
      <c r="AC439" s="102"/>
      <c r="AD439" s="102"/>
      <c r="AE439" s="102"/>
      <c r="AF439" s="102"/>
      <c r="AG439" s="94" t="s">
        <v>277</v>
      </c>
      <c r="AH439" s="101" t="s">
        <v>821</v>
      </c>
      <c r="AI439" s="100"/>
      <c r="AJ439" s="103" t="s">
        <v>822</v>
      </c>
      <c r="AK439" s="68"/>
    </row>
    <row r="440" spans="1:252">
      <c r="A440" s="90">
        <v>430</v>
      </c>
      <c r="B440" s="91" t="str">
        <f>'[4]ИТОГ!'!$AP437</f>
        <v>Бузечкин Сергей</v>
      </c>
      <c r="C440" s="91">
        <f>'[4]ИТОГ!'!$AQ437</f>
        <v>1999</v>
      </c>
      <c r="D440" s="91" t="str">
        <f>'[4]ИТОГ!'!$AT437</f>
        <v>б/р</v>
      </c>
      <c r="E440" s="91" t="str">
        <f>'[4]ИТОГ!'!$AU437</f>
        <v>м</v>
      </c>
      <c r="F440" s="189">
        <f>'[4]ИТОГ!'!$AX437</f>
        <v>45226</v>
      </c>
      <c r="G440" s="91" t="s">
        <v>255</v>
      </c>
      <c r="H440" s="94" t="s">
        <v>28</v>
      </c>
      <c r="I440" s="91" t="str">
        <f>'[4]ИТОГ!'!$AY437</f>
        <v>ОК!</v>
      </c>
      <c r="J440" s="95"/>
      <c r="K440" s="97"/>
      <c r="L440" s="97" t="s">
        <v>256</v>
      </c>
      <c r="M440" s="98"/>
      <c r="N440" s="97"/>
      <c r="O440" s="97"/>
      <c r="P440" s="97"/>
      <c r="Q440" s="97"/>
      <c r="R440" s="110" t="s">
        <v>13</v>
      </c>
      <c r="S440" s="97"/>
      <c r="T440" s="99"/>
      <c r="U440" s="99"/>
      <c r="V440" s="97"/>
      <c r="W440" s="92"/>
      <c r="X440" s="100"/>
      <c r="Y440" s="100"/>
      <c r="Z440" s="100"/>
      <c r="AA440" s="100"/>
      <c r="AB440" s="100"/>
      <c r="AC440" s="100"/>
      <c r="AD440" s="100"/>
      <c r="AE440" s="100"/>
      <c r="AF440" s="100"/>
      <c r="AG440" s="94"/>
      <c r="AH440" s="94"/>
      <c r="AI440" s="102"/>
      <c r="AJ440" s="103" t="s">
        <v>823</v>
      </c>
      <c r="AK440" s="68"/>
    </row>
    <row r="441" spans="1:252">
      <c r="A441" s="90">
        <v>431</v>
      </c>
      <c r="B441" s="91" t="str">
        <f>'[4]ИТОГ!'!$AP438</f>
        <v>Бузин Михаил</v>
      </c>
      <c r="C441" s="91">
        <f>'[4]ИТОГ!'!$AQ438</f>
        <v>2004</v>
      </c>
      <c r="D441" s="91" t="str">
        <f>'[4]ИТОГ!'!$AT438</f>
        <v>б/р</v>
      </c>
      <c r="E441" s="91" t="str">
        <f>'[4]ИТОГ!'!$AU438</f>
        <v>м</v>
      </c>
      <c r="F441" s="189">
        <f>'[4]ИТОГ!'!$AX438</f>
        <v>42869</v>
      </c>
      <c r="G441" s="91" t="s">
        <v>255</v>
      </c>
      <c r="H441" s="94" t="s">
        <v>28</v>
      </c>
      <c r="I441" s="91" t="str">
        <f>'[4]ИТОГ!'!$AY438</f>
        <v>ОК!</v>
      </c>
      <c r="J441" s="95"/>
      <c r="K441" s="113"/>
      <c r="L441" s="97" t="s">
        <v>256</v>
      </c>
      <c r="M441" s="114"/>
      <c r="N441" s="115" t="s">
        <v>9</v>
      </c>
      <c r="O441" s="97" t="s">
        <v>9</v>
      </c>
      <c r="P441" s="97"/>
      <c r="Q441" s="97"/>
      <c r="R441" s="115" t="s">
        <v>9</v>
      </c>
      <c r="S441" s="115"/>
      <c r="T441" s="113" t="s">
        <v>256</v>
      </c>
      <c r="U441" s="99"/>
      <c r="V441" s="115" t="s">
        <v>9</v>
      </c>
      <c r="W441" s="122" t="s">
        <v>6</v>
      </c>
      <c r="X441" s="108" t="s">
        <v>256</v>
      </c>
      <c r="Y441" s="108" t="s">
        <v>256</v>
      </c>
      <c r="Z441" s="100" t="s">
        <v>256</v>
      </c>
      <c r="AA441" s="100"/>
      <c r="AB441" s="100" t="s">
        <v>9</v>
      </c>
      <c r="AC441" s="108"/>
      <c r="AD441" s="108" t="s">
        <v>256</v>
      </c>
      <c r="AE441" s="108"/>
      <c r="AF441" s="108"/>
      <c r="AG441" s="94" t="s">
        <v>434</v>
      </c>
      <c r="AH441" s="101"/>
      <c r="AI441" s="102"/>
      <c r="AJ441" s="103" t="s">
        <v>824</v>
      </c>
      <c r="AK441" s="68"/>
    </row>
    <row r="442" spans="1:252">
      <c r="A442" s="90">
        <v>432</v>
      </c>
      <c r="B442" s="91" t="str">
        <f>'[4]ИТОГ!'!$AP439</f>
        <v>Буйчиков Вячеслав</v>
      </c>
      <c r="C442" s="91">
        <f>'[4]ИТОГ!'!$AQ439</f>
        <v>2003</v>
      </c>
      <c r="D442" s="91" t="str">
        <f>'[4]ИТОГ!'!$AT439</f>
        <v>б/р</v>
      </c>
      <c r="E442" s="91" t="str">
        <f>'[4]ИТОГ!'!$AU439</f>
        <v>м</v>
      </c>
      <c r="F442" s="189">
        <f>'[4]ИТОГ!'!$AX439</f>
        <v>0</v>
      </c>
      <c r="G442" s="91" t="s">
        <v>255</v>
      </c>
      <c r="H442" s="94" t="s">
        <v>28</v>
      </c>
      <c r="I442" s="91" t="str">
        <f>'[4]ИТОГ!'!$AY439</f>
        <v>ОК!</v>
      </c>
      <c r="J442" s="95"/>
      <c r="K442" s="121"/>
      <c r="L442" s="97"/>
      <c r="M442" s="114"/>
      <c r="N442" s="121"/>
      <c r="O442" s="97"/>
      <c r="P442" s="97"/>
      <c r="Q442" s="97"/>
      <c r="R442" s="121"/>
      <c r="S442" s="121"/>
      <c r="T442" s="113"/>
      <c r="U442" s="99"/>
      <c r="V442" s="115"/>
      <c r="W442" s="100"/>
      <c r="X442" s="100"/>
      <c r="Y442" s="100"/>
      <c r="Z442" s="100"/>
      <c r="AA442" s="100"/>
      <c r="AB442" s="108" t="s">
        <v>6</v>
      </c>
      <c r="AC442" s="108"/>
      <c r="AD442" s="108"/>
      <c r="AE442" s="108"/>
      <c r="AF442" s="108"/>
      <c r="AG442" s="94" t="s">
        <v>321</v>
      </c>
      <c r="AH442" s="101"/>
      <c r="AI442" s="102"/>
      <c r="AJ442" s="103" t="s">
        <v>825</v>
      </c>
      <c r="AK442" s="68"/>
      <c r="AN442" s="68"/>
      <c r="AO442" s="68"/>
      <c r="AP442" s="68"/>
      <c r="AQ442" s="68"/>
      <c r="AR442" s="68"/>
      <c r="AS442" s="68"/>
      <c r="AT442" s="68"/>
      <c r="AU442" s="68"/>
      <c r="AV442" s="68"/>
      <c r="AW442" s="68"/>
      <c r="AX442" s="68"/>
      <c r="AY442" s="68"/>
      <c r="AZ442" s="68"/>
      <c r="BA442" s="68"/>
      <c r="BB442" s="68"/>
      <c r="BC442" s="68"/>
      <c r="BD442" s="68"/>
      <c r="BE442" s="68"/>
      <c r="BF442" s="68"/>
      <c r="BG442" s="68"/>
      <c r="BH442" s="68"/>
      <c r="BI442" s="68"/>
      <c r="BJ442" s="68"/>
      <c r="BK442" s="68"/>
      <c r="BL442" s="68"/>
      <c r="BM442" s="68"/>
      <c r="BN442" s="68"/>
      <c r="BO442" s="68"/>
      <c r="BP442" s="68"/>
      <c r="BQ442" s="68"/>
      <c r="BR442" s="68"/>
      <c r="BS442" s="68"/>
      <c r="BT442" s="68"/>
      <c r="BU442" s="68"/>
      <c r="BV442" s="68"/>
      <c r="BW442" s="68"/>
      <c r="BX442" s="68"/>
      <c r="BY442" s="68"/>
      <c r="BZ442" s="68"/>
      <c r="CA442" s="68"/>
      <c r="CB442" s="68"/>
      <c r="CC442" s="68"/>
      <c r="CD442" s="68"/>
      <c r="CE442" s="68"/>
      <c r="CF442" s="68"/>
      <c r="CG442" s="68"/>
      <c r="CH442" s="68"/>
      <c r="CI442" s="68"/>
      <c r="CJ442" s="68"/>
      <c r="CK442" s="68"/>
      <c r="CL442" s="68"/>
      <c r="CM442" s="68"/>
      <c r="CN442" s="68"/>
      <c r="CO442" s="68"/>
      <c r="CP442" s="68"/>
      <c r="CQ442" s="68"/>
      <c r="CR442" s="68"/>
      <c r="CS442" s="68"/>
      <c r="CT442" s="68"/>
      <c r="CU442" s="68"/>
      <c r="CV442" s="68"/>
      <c r="CW442" s="68"/>
      <c r="CX442" s="68"/>
      <c r="CY442" s="68"/>
      <c r="CZ442" s="68"/>
      <c r="DA442" s="68"/>
      <c r="DB442" s="68"/>
      <c r="DC442" s="68"/>
      <c r="DD442" s="68"/>
      <c r="DE442" s="68"/>
      <c r="DF442" s="68"/>
      <c r="DG442" s="68"/>
      <c r="DH442" s="68"/>
      <c r="DI442" s="68"/>
      <c r="DJ442" s="68"/>
      <c r="DK442" s="68"/>
      <c r="DL442" s="68"/>
      <c r="DM442" s="68"/>
      <c r="DN442" s="68"/>
      <c r="DO442" s="68"/>
      <c r="DP442" s="68"/>
      <c r="DQ442" s="68"/>
      <c r="DR442" s="68"/>
      <c r="DS442" s="68"/>
      <c r="DT442" s="68"/>
      <c r="DU442" s="68"/>
      <c r="DV442" s="68"/>
      <c r="DW442" s="68"/>
      <c r="DX442" s="68"/>
      <c r="DY442" s="68"/>
      <c r="DZ442" s="68"/>
      <c r="EA442" s="68"/>
      <c r="EB442" s="68"/>
      <c r="EC442" s="68"/>
      <c r="ED442" s="68"/>
      <c r="EE442" s="68"/>
      <c r="EF442" s="68"/>
      <c r="EG442" s="68"/>
      <c r="EH442" s="68"/>
      <c r="EI442" s="68"/>
      <c r="EJ442" s="68"/>
      <c r="EK442" s="68"/>
      <c r="EL442" s="68"/>
      <c r="EM442" s="68"/>
      <c r="EN442" s="68"/>
      <c r="EO442" s="68"/>
      <c r="EP442" s="68"/>
      <c r="EQ442" s="68"/>
      <c r="ER442" s="68"/>
      <c r="ES442" s="68"/>
      <c r="ET442" s="68"/>
      <c r="EU442" s="68"/>
      <c r="EV442" s="68"/>
      <c r="EW442" s="68"/>
      <c r="EX442" s="68"/>
      <c r="EY442" s="68"/>
      <c r="EZ442" s="68"/>
      <c r="FA442" s="68"/>
      <c r="FB442" s="68"/>
      <c r="FC442" s="68"/>
      <c r="FD442" s="68"/>
      <c r="FE442" s="68"/>
      <c r="FF442" s="68"/>
      <c r="FG442" s="68"/>
      <c r="FH442" s="68"/>
      <c r="FI442" s="68"/>
      <c r="FJ442" s="68"/>
      <c r="FK442" s="68"/>
      <c r="FL442" s="68"/>
      <c r="FM442" s="68"/>
      <c r="FN442" s="68"/>
      <c r="FO442" s="68"/>
      <c r="FP442" s="68"/>
      <c r="FQ442" s="68"/>
      <c r="FR442" s="68"/>
      <c r="FS442" s="68"/>
      <c r="FT442" s="68"/>
      <c r="FU442" s="68"/>
      <c r="FV442" s="68"/>
      <c r="FW442" s="68"/>
      <c r="FX442" s="68"/>
      <c r="FY442" s="68"/>
      <c r="FZ442" s="68"/>
      <c r="GA442" s="68"/>
      <c r="GB442" s="68"/>
      <c r="GC442" s="68"/>
      <c r="GD442" s="68"/>
      <c r="GE442" s="68"/>
      <c r="GF442" s="68"/>
      <c r="GG442" s="68"/>
      <c r="GH442" s="68"/>
      <c r="GI442" s="68"/>
      <c r="GJ442" s="68"/>
      <c r="GK442" s="68"/>
      <c r="GL442" s="68"/>
      <c r="GM442" s="68"/>
      <c r="GN442" s="68"/>
      <c r="GO442" s="68"/>
      <c r="GP442" s="68"/>
      <c r="GQ442" s="68"/>
      <c r="GR442" s="68"/>
      <c r="GS442" s="68"/>
      <c r="GT442" s="68"/>
      <c r="GU442" s="68"/>
      <c r="GV442" s="68"/>
      <c r="GW442" s="68"/>
      <c r="GX442" s="68"/>
      <c r="GY442" s="68"/>
      <c r="GZ442" s="68"/>
      <c r="HA442" s="68"/>
      <c r="HB442" s="68"/>
      <c r="HC442" s="68"/>
      <c r="HD442" s="68"/>
      <c r="HE442" s="68"/>
      <c r="HF442" s="68"/>
      <c r="HG442" s="68"/>
      <c r="HH442" s="68"/>
      <c r="HI442" s="68"/>
      <c r="HJ442" s="68"/>
      <c r="HK442" s="68"/>
      <c r="HL442" s="68"/>
      <c r="HM442" s="68"/>
      <c r="HN442" s="68"/>
      <c r="HO442" s="68"/>
      <c r="HP442" s="68"/>
      <c r="HQ442" s="68"/>
      <c r="HR442" s="68"/>
      <c r="HS442" s="68"/>
      <c r="HT442" s="68"/>
      <c r="HU442" s="68"/>
      <c r="HV442" s="68"/>
      <c r="HW442" s="68"/>
      <c r="HX442" s="68"/>
      <c r="HY442" s="68"/>
      <c r="HZ442" s="68"/>
      <c r="IA442" s="68"/>
      <c r="IB442" s="68"/>
      <c r="IC442" s="68"/>
      <c r="ID442" s="68"/>
      <c r="IE442" s="68"/>
      <c r="IF442" s="68"/>
      <c r="IG442" s="68"/>
      <c r="IH442" s="68"/>
      <c r="II442" s="68"/>
      <c r="IJ442" s="68"/>
      <c r="IK442" s="68"/>
      <c r="IL442" s="68"/>
      <c r="IM442" s="68"/>
      <c r="IN442" s="68"/>
      <c r="IO442" s="68"/>
      <c r="IP442" s="68"/>
      <c r="IQ442" s="68"/>
      <c r="IR442" s="68"/>
    </row>
    <row r="443" spans="1:252" ht="12.75" customHeight="1">
      <c r="A443" s="90">
        <v>433</v>
      </c>
      <c r="B443" s="91" t="str">
        <f>'[4]ИТОГ!'!$AP440</f>
        <v>Букатару Александра</v>
      </c>
      <c r="C443" s="91">
        <f>'[4]ИТОГ!'!$AQ440</f>
        <v>1993</v>
      </c>
      <c r="D443" s="91">
        <f>'[4]ИТОГ!'!$AT440</f>
        <v>1</v>
      </c>
      <c r="E443" s="91" t="str">
        <f>'[4]ИТОГ!'!$AU440</f>
        <v>ж</v>
      </c>
      <c r="F443" s="189">
        <f>'[4]ИТОГ!'!$AX440</f>
        <v>45375</v>
      </c>
      <c r="G443" s="91" t="s">
        <v>255</v>
      </c>
      <c r="H443" s="94" t="s">
        <v>28</v>
      </c>
      <c r="I443" s="91" t="str">
        <f>'[4]ИТОГ!'!$AY440</f>
        <v>ОК!</v>
      </c>
      <c r="J443" s="95"/>
      <c r="K443" s="96"/>
      <c r="L443" s="97"/>
      <c r="M443" s="98"/>
      <c r="N443" s="96"/>
      <c r="O443" s="96"/>
      <c r="P443" s="97"/>
      <c r="Q443" s="97"/>
      <c r="R443" s="97"/>
      <c r="S443" s="97"/>
      <c r="T443" s="99"/>
      <c r="U443" s="99"/>
      <c r="V443" s="97"/>
      <c r="W443" s="92"/>
      <c r="X443" s="100"/>
      <c r="Y443" s="100"/>
      <c r="Z443" s="100"/>
      <c r="AA443" s="100"/>
      <c r="AB443" s="100"/>
      <c r="AC443" s="100"/>
      <c r="AD443" s="100"/>
      <c r="AE443" s="100"/>
      <c r="AF443" s="100"/>
      <c r="AG443" s="94"/>
      <c r="AH443" s="94"/>
      <c r="AI443" s="102"/>
      <c r="AJ443" s="103" t="s">
        <v>826</v>
      </c>
      <c r="AK443" s="68"/>
      <c r="AL443" s="68"/>
      <c r="AM443" s="68"/>
      <c r="AN443" s="119"/>
      <c r="AO443" s="119"/>
      <c r="AP443" s="119"/>
      <c r="AQ443" s="119"/>
      <c r="AR443" s="119"/>
      <c r="AS443" s="119"/>
      <c r="AT443" s="119"/>
      <c r="AU443" s="119"/>
      <c r="AV443" s="119"/>
      <c r="AW443" s="119"/>
      <c r="AX443" s="119"/>
      <c r="AY443" s="119"/>
      <c r="AZ443" s="119"/>
      <c r="BA443" s="119"/>
      <c r="BB443" s="119"/>
      <c r="BC443" s="119"/>
      <c r="BD443" s="119"/>
      <c r="BE443" s="119"/>
      <c r="BF443" s="119"/>
      <c r="BG443" s="119"/>
      <c r="BH443" s="119"/>
      <c r="BI443" s="119"/>
      <c r="BJ443" s="119"/>
      <c r="BK443" s="119"/>
      <c r="BL443" s="119"/>
      <c r="BM443" s="119"/>
      <c r="BN443" s="119"/>
      <c r="BO443" s="119"/>
      <c r="BP443" s="119"/>
      <c r="BQ443" s="119"/>
      <c r="BR443" s="119"/>
      <c r="BS443" s="119"/>
      <c r="BT443" s="119"/>
      <c r="BU443" s="119"/>
      <c r="BV443" s="119"/>
      <c r="BW443" s="119"/>
      <c r="BX443" s="119"/>
      <c r="BY443" s="119"/>
      <c r="BZ443" s="119"/>
      <c r="CA443" s="119"/>
      <c r="CB443" s="119"/>
      <c r="CC443" s="119"/>
      <c r="CD443" s="119"/>
      <c r="CE443" s="119"/>
      <c r="CF443" s="119"/>
      <c r="CG443" s="119"/>
      <c r="CH443" s="119"/>
      <c r="CI443" s="119"/>
      <c r="CJ443" s="119"/>
      <c r="CK443" s="119"/>
      <c r="CL443" s="119"/>
      <c r="CM443" s="119"/>
      <c r="CN443" s="119"/>
      <c r="CO443" s="119"/>
      <c r="CP443" s="119"/>
      <c r="CQ443" s="119"/>
      <c r="CR443" s="119"/>
      <c r="CS443" s="119"/>
      <c r="CT443" s="119"/>
      <c r="CU443" s="119"/>
      <c r="CV443" s="119"/>
      <c r="CW443" s="119"/>
      <c r="CX443" s="119"/>
      <c r="CY443" s="119"/>
      <c r="CZ443" s="119"/>
      <c r="DA443" s="119"/>
      <c r="DB443" s="119"/>
      <c r="DC443" s="119"/>
      <c r="DD443" s="119"/>
      <c r="DE443" s="119"/>
      <c r="DF443" s="119"/>
      <c r="DG443" s="119"/>
      <c r="DH443" s="119"/>
      <c r="DI443" s="119"/>
      <c r="DJ443" s="119"/>
      <c r="DK443" s="119"/>
      <c r="DL443" s="119"/>
      <c r="DM443" s="119"/>
      <c r="DN443" s="119"/>
      <c r="DO443" s="119"/>
      <c r="DP443" s="119"/>
      <c r="DQ443" s="119"/>
      <c r="DR443" s="119"/>
      <c r="DS443" s="119"/>
      <c r="DT443" s="119"/>
      <c r="DU443" s="119"/>
      <c r="DV443" s="119"/>
      <c r="DW443" s="119"/>
      <c r="DX443" s="119"/>
      <c r="DY443" s="119"/>
      <c r="DZ443" s="119"/>
      <c r="EA443" s="119"/>
      <c r="EB443" s="119"/>
      <c r="EC443" s="119"/>
      <c r="ED443" s="119"/>
      <c r="EE443" s="119"/>
      <c r="EF443" s="119"/>
      <c r="EG443" s="119"/>
      <c r="EH443" s="119"/>
      <c r="EI443" s="119"/>
      <c r="EJ443" s="119"/>
      <c r="EK443" s="119"/>
      <c r="EL443" s="119"/>
      <c r="EM443" s="119"/>
      <c r="EN443" s="119"/>
      <c r="EO443" s="119"/>
      <c r="EP443" s="119"/>
      <c r="EQ443" s="119"/>
      <c r="ER443" s="119"/>
      <c r="ES443" s="119"/>
      <c r="ET443" s="119"/>
      <c r="EU443" s="119"/>
      <c r="EV443" s="119"/>
      <c r="EW443" s="119"/>
      <c r="EX443" s="119"/>
      <c r="EY443" s="119"/>
      <c r="EZ443" s="119"/>
      <c r="FA443" s="119"/>
      <c r="FB443" s="119"/>
      <c r="FC443" s="119"/>
      <c r="FD443" s="119"/>
      <c r="FE443" s="119"/>
      <c r="FF443" s="119"/>
      <c r="FG443" s="119"/>
      <c r="FH443" s="119"/>
      <c r="FI443" s="119"/>
      <c r="FJ443" s="119"/>
      <c r="FK443" s="119"/>
      <c r="FL443" s="119"/>
      <c r="FM443" s="119"/>
      <c r="FN443" s="119"/>
      <c r="FO443" s="119"/>
      <c r="FP443" s="119"/>
      <c r="FQ443" s="119"/>
      <c r="FR443" s="119"/>
      <c r="FS443" s="119"/>
      <c r="FT443" s="119"/>
      <c r="FU443" s="119"/>
      <c r="FV443" s="119"/>
      <c r="FW443" s="119"/>
      <c r="FX443" s="119"/>
      <c r="FY443" s="119"/>
      <c r="FZ443" s="119"/>
      <c r="GA443" s="119"/>
      <c r="GB443" s="119"/>
      <c r="GC443" s="119"/>
      <c r="GD443" s="119"/>
      <c r="GE443" s="119"/>
      <c r="GF443" s="119"/>
      <c r="GG443" s="119"/>
      <c r="GH443" s="119"/>
      <c r="GI443" s="119"/>
      <c r="GJ443" s="119"/>
      <c r="GK443" s="119"/>
      <c r="GL443" s="119"/>
      <c r="GM443" s="119"/>
      <c r="GN443" s="119"/>
      <c r="GO443" s="119"/>
      <c r="GP443" s="119"/>
      <c r="GQ443" s="119"/>
      <c r="GR443" s="119"/>
      <c r="GS443" s="119"/>
      <c r="GT443" s="119"/>
      <c r="GU443" s="119"/>
      <c r="GV443" s="119"/>
      <c r="GW443" s="119"/>
      <c r="GX443" s="119"/>
      <c r="GY443" s="119"/>
      <c r="GZ443" s="119"/>
      <c r="HA443" s="119"/>
      <c r="HB443" s="119"/>
      <c r="HC443" s="119"/>
      <c r="HD443" s="119"/>
      <c r="HE443" s="119"/>
      <c r="HF443" s="119"/>
      <c r="HG443" s="119"/>
      <c r="HH443" s="119"/>
      <c r="HI443" s="119"/>
      <c r="HJ443" s="119"/>
      <c r="HK443" s="119"/>
      <c r="HL443" s="119"/>
      <c r="HM443" s="119"/>
      <c r="HN443" s="119"/>
      <c r="HO443" s="119"/>
      <c r="HP443" s="119"/>
      <c r="HQ443" s="119"/>
      <c r="HR443" s="119"/>
      <c r="HS443" s="119"/>
      <c r="HT443" s="119"/>
      <c r="HU443" s="119"/>
      <c r="HV443" s="119"/>
      <c r="HW443" s="119"/>
      <c r="HX443" s="119"/>
      <c r="HY443" s="119"/>
      <c r="HZ443" s="119"/>
      <c r="IA443" s="119"/>
      <c r="IB443" s="119"/>
      <c r="IC443" s="119"/>
      <c r="ID443" s="119"/>
      <c r="IE443" s="119"/>
      <c r="IF443" s="119"/>
      <c r="IG443" s="119"/>
      <c r="IH443" s="119"/>
      <c r="II443" s="119"/>
      <c r="IJ443" s="119"/>
      <c r="IK443" s="119"/>
      <c r="IL443" s="119"/>
      <c r="IM443" s="119"/>
      <c r="IN443" s="119"/>
      <c r="IO443" s="119"/>
      <c r="IP443" s="119"/>
      <c r="IQ443" s="119"/>
      <c r="IR443" s="119"/>
    </row>
    <row r="444" spans="1:252">
      <c r="A444" s="90">
        <v>434</v>
      </c>
      <c r="B444" s="91" t="str">
        <f>'[4]ИТОГ!'!$AP441</f>
        <v>Букланова Марьяна</v>
      </c>
      <c r="C444" s="91">
        <f>'[4]ИТОГ!'!$AQ441</f>
        <v>2010</v>
      </c>
      <c r="D444" s="91">
        <f>'[4]ИТОГ!'!$AT441</f>
        <v>2</v>
      </c>
      <c r="E444" s="91" t="str">
        <f>'[4]ИТОГ!'!$AU441</f>
        <v>ж</v>
      </c>
      <c r="F444" s="189">
        <f>'[4]ИТОГ!'!$AX441</f>
        <v>45463</v>
      </c>
      <c r="G444" s="91" t="s">
        <v>255</v>
      </c>
      <c r="H444" s="94" t="s">
        <v>28</v>
      </c>
      <c r="I444" s="91" t="str">
        <f>'[4]ИТОГ!'!$AY441</f>
        <v>ОК!</v>
      </c>
      <c r="J444" s="95"/>
      <c r="K444" s="97"/>
      <c r="L444" s="97"/>
      <c r="M444" s="98"/>
      <c r="N444" s="97"/>
      <c r="O444" s="97"/>
      <c r="P444" s="97"/>
      <c r="Q444" s="97"/>
      <c r="R444" s="97"/>
      <c r="S444" s="97"/>
      <c r="T444" s="99"/>
      <c r="U444" s="99"/>
      <c r="V444" s="97"/>
      <c r="W444" s="108"/>
      <c r="X444" s="108"/>
      <c r="Y444" s="108"/>
      <c r="Z444" s="100"/>
      <c r="AA444" s="100"/>
      <c r="AB444" s="102"/>
      <c r="AC444" s="102"/>
      <c r="AD444" s="102"/>
      <c r="AE444" s="102" t="s">
        <v>256</v>
      </c>
      <c r="AF444" s="102"/>
      <c r="AG444" s="111" t="s">
        <v>361</v>
      </c>
      <c r="AH444" s="101" t="s">
        <v>302</v>
      </c>
      <c r="AI444" s="102"/>
      <c r="AJ444" s="103" t="s">
        <v>827</v>
      </c>
      <c r="AK444" s="68"/>
    </row>
    <row r="445" spans="1:252">
      <c r="A445" s="90">
        <v>435</v>
      </c>
      <c r="B445" s="91" t="str">
        <f>'[4]ИТОГ!'!$AP442</f>
        <v>Буланов Константин</v>
      </c>
      <c r="C445" s="91">
        <f>'[4]ИТОГ!'!$AQ442</f>
        <v>2011</v>
      </c>
      <c r="D445" s="91" t="str">
        <f>'[4]ИТОГ!'!$AT442</f>
        <v>1ю</v>
      </c>
      <c r="E445" s="91" t="str">
        <f>'[4]ИТОГ!'!$AU442</f>
        <v>м</v>
      </c>
      <c r="F445" s="189">
        <f>'[4]ИТОГ!'!$AX442</f>
        <v>45437</v>
      </c>
      <c r="G445" s="91" t="s">
        <v>255</v>
      </c>
      <c r="H445" s="94" t="s">
        <v>28</v>
      </c>
      <c r="I445" s="91" t="str">
        <f>'[4]ИТОГ!'!$AY442</f>
        <v>ОК!</v>
      </c>
      <c r="J445" s="126" t="s">
        <v>292</v>
      </c>
      <c r="K445" s="106"/>
      <c r="L445" s="97"/>
      <c r="M445" s="105"/>
      <c r="N445" s="106"/>
      <c r="O445" s="97"/>
      <c r="P445" s="97"/>
      <c r="Q445" s="97"/>
      <c r="R445" s="106"/>
      <c r="S445" s="106"/>
      <c r="T445" s="106"/>
      <c r="U445" s="99"/>
      <c r="V445" s="104"/>
      <c r="W445" s="100"/>
      <c r="X445" s="100"/>
      <c r="Y445" s="100"/>
      <c r="Z445" s="100"/>
      <c r="AA445" s="100"/>
      <c r="AB445" s="100" t="s">
        <v>256</v>
      </c>
      <c r="AC445" s="100"/>
      <c r="AD445" s="100"/>
      <c r="AE445" s="100"/>
      <c r="AF445" s="100"/>
      <c r="AG445" s="94"/>
      <c r="AH445" s="101" t="s">
        <v>420</v>
      </c>
      <c r="AI445" s="93">
        <v>36847</v>
      </c>
      <c r="AJ445" s="103" t="s">
        <v>828</v>
      </c>
      <c r="AK445" s="68"/>
      <c r="AN445" s="119"/>
      <c r="AO445" s="119"/>
      <c r="AP445" s="119"/>
      <c r="AQ445" s="119"/>
      <c r="AR445" s="119"/>
      <c r="AS445" s="119"/>
      <c r="AT445" s="119"/>
      <c r="AU445" s="119"/>
      <c r="AV445" s="119"/>
      <c r="AW445" s="119"/>
      <c r="AX445" s="119"/>
      <c r="AY445" s="119"/>
      <c r="AZ445" s="119"/>
      <c r="BA445" s="119"/>
      <c r="BB445" s="119"/>
      <c r="BC445" s="119"/>
      <c r="BD445" s="119"/>
      <c r="BE445" s="119"/>
      <c r="BF445" s="119"/>
      <c r="BG445" s="119"/>
      <c r="BH445" s="119"/>
      <c r="BI445" s="119"/>
      <c r="BJ445" s="119"/>
      <c r="BK445" s="119"/>
      <c r="BL445" s="119"/>
      <c r="BM445" s="119"/>
      <c r="BN445" s="119"/>
      <c r="BO445" s="119"/>
      <c r="BP445" s="119"/>
      <c r="BQ445" s="119"/>
      <c r="BR445" s="119"/>
      <c r="BS445" s="119"/>
      <c r="BT445" s="119"/>
      <c r="BU445" s="119"/>
      <c r="BV445" s="119"/>
      <c r="BW445" s="119"/>
      <c r="BX445" s="119"/>
      <c r="BY445" s="119"/>
      <c r="BZ445" s="119"/>
      <c r="CA445" s="119"/>
      <c r="CB445" s="119"/>
      <c r="CC445" s="119"/>
      <c r="CD445" s="119"/>
      <c r="CE445" s="119"/>
      <c r="CF445" s="119"/>
      <c r="CG445" s="119"/>
      <c r="CH445" s="119"/>
      <c r="CI445" s="119"/>
      <c r="CJ445" s="119"/>
      <c r="CK445" s="119"/>
      <c r="CL445" s="119"/>
      <c r="CM445" s="119"/>
      <c r="CN445" s="119"/>
      <c r="CO445" s="119"/>
      <c r="CP445" s="119"/>
      <c r="CQ445" s="119"/>
      <c r="CR445" s="119"/>
      <c r="CS445" s="119"/>
      <c r="CT445" s="119"/>
      <c r="CU445" s="119"/>
      <c r="CV445" s="119"/>
      <c r="CW445" s="119"/>
      <c r="CX445" s="119"/>
      <c r="CY445" s="119"/>
      <c r="CZ445" s="119"/>
      <c r="DA445" s="119"/>
      <c r="DB445" s="119"/>
      <c r="DC445" s="119"/>
      <c r="DD445" s="119"/>
      <c r="DE445" s="119"/>
      <c r="DF445" s="119"/>
      <c r="DG445" s="119"/>
      <c r="DH445" s="119"/>
      <c r="DI445" s="119"/>
      <c r="DJ445" s="119"/>
      <c r="DK445" s="119"/>
      <c r="DL445" s="119"/>
      <c r="DM445" s="119"/>
      <c r="DN445" s="119"/>
      <c r="DO445" s="119"/>
      <c r="DP445" s="119"/>
      <c r="DQ445" s="119"/>
      <c r="DR445" s="119"/>
      <c r="DS445" s="119"/>
      <c r="DT445" s="119"/>
      <c r="DU445" s="119"/>
      <c r="DV445" s="119"/>
      <c r="DW445" s="119"/>
      <c r="DX445" s="119"/>
      <c r="DY445" s="119"/>
      <c r="DZ445" s="119"/>
      <c r="EA445" s="119"/>
      <c r="EB445" s="119"/>
      <c r="EC445" s="119"/>
      <c r="ED445" s="119"/>
      <c r="EE445" s="119"/>
      <c r="EF445" s="119"/>
      <c r="EG445" s="119"/>
      <c r="EH445" s="119"/>
      <c r="EI445" s="119"/>
      <c r="EJ445" s="119"/>
      <c r="EK445" s="119"/>
      <c r="EL445" s="119"/>
      <c r="EM445" s="119"/>
      <c r="EN445" s="119"/>
      <c r="EO445" s="119"/>
      <c r="EP445" s="119"/>
      <c r="EQ445" s="119"/>
      <c r="ER445" s="119"/>
      <c r="ES445" s="119"/>
      <c r="ET445" s="119"/>
      <c r="EU445" s="119"/>
      <c r="EV445" s="119"/>
      <c r="EW445" s="119"/>
      <c r="EX445" s="119"/>
      <c r="EY445" s="119"/>
      <c r="EZ445" s="119"/>
      <c r="FA445" s="119"/>
      <c r="FB445" s="119"/>
      <c r="FC445" s="119"/>
      <c r="FD445" s="119"/>
      <c r="FE445" s="119"/>
      <c r="FF445" s="119"/>
      <c r="FG445" s="119"/>
      <c r="FH445" s="119"/>
      <c r="FI445" s="119"/>
      <c r="FJ445" s="119"/>
      <c r="FK445" s="119"/>
      <c r="FL445" s="119"/>
      <c r="FM445" s="119"/>
      <c r="FN445" s="119"/>
      <c r="FO445" s="119"/>
      <c r="FP445" s="119"/>
      <c r="FQ445" s="119"/>
      <c r="FR445" s="119"/>
      <c r="FS445" s="119"/>
      <c r="FT445" s="119"/>
      <c r="FU445" s="119"/>
      <c r="FV445" s="119"/>
      <c r="FW445" s="119"/>
      <c r="FX445" s="119"/>
      <c r="FY445" s="119"/>
      <c r="FZ445" s="119"/>
      <c r="GA445" s="119"/>
      <c r="GB445" s="119"/>
      <c r="GC445" s="119"/>
      <c r="GD445" s="119"/>
      <c r="GE445" s="119"/>
      <c r="GF445" s="119"/>
      <c r="GG445" s="119"/>
      <c r="GH445" s="119"/>
      <c r="GI445" s="119"/>
      <c r="GJ445" s="119"/>
      <c r="GK445" s="119"/>
      <c r="GL445" s="119"/>
      <c r="GM445" s="119"/>
      <c r="GN445" s="119"/>
      <c r="GO445" s="119"/>
      <c r="GP445" s="119"/>
      <c r="GQ445" s="119"/>
      <c r="GR445" s="119"/>
      <c r="GS445" s="119"/>
      <c r="GT445" s="119"/>
      <c r="GU445" s="119"/>
      <c r="GV445" s="119"/>
      <c r="GW445" s="119"/>
      <c r="GX445" s="119"/>
      <c r="GY445" s="119"/>
      <c r="GZ445" s="119"/>
      <c r="HA445" s="119"/>
      <c r="HB445" s="119"/>
      <c r="HC445" s="119"/>
      <c r="HD445" s="119"/>
      <c r="HE445" s="119"/>
      <c r="HF445" s="119"/>
      <c r="HG445" s="119"/>
      <c r="HH445" s="119"/>
      <c r="HI445" s="119"/>
      <c r="HJ445" s="119"/>
      <c r="HK445" s="119"/>
      <c r="HL445" s="119"/>
      <c r="HM445" s="119"/>
      <c r="HN445" s="119"/>
      <c r="HO445" s="119"/>
      <c r="HP445" s="119"/>
      <c r="HQ445" s="119"/>
      <c r="HR445" s="119"/>
      <c r="HS445" s="119"/>
      <c r="HT445" s="119"/>
      <c r="HU445" s="119"/>
      <c r="HV445" s="119"/>
      <c r="HW445" s="119"/>
      <c r="HX445" s="119"/>
      <c r="HY445" s="119"/>
      <c r="HZ445" s="119"/>
      <c r="IA445" s="119"/>
      <c r="IB445" s="119"/>
      <c r="IC445" s="119"/>
      <c r="ID445" s="119"/>
      <c r="IE445" s="119"/>
      <c r="IF445" s="119"/>
      <c r="IG445" s="119"/>
      <c r="IH445" s="119"/>
      <c r="II445" s="119"/>
      <c r="IJ445" s="119"/>
      <c r="IK445" s="119"/>
      <c r="IL445" s="119"/>
      <c r="IM445" s="119"/>
      <c r="IN445" s="119"/>
      <c r="IO445" s="119"/>
      <c r="IP445" s="119"/>
      <c r="IQ445" s="119"/>
      <c r="IR445" s="119"/>
    </row>
    <row r="446" spans="1:252">
      <c r="A446" s="90">
        <v>436</v>
      </c>
      <c r="B446" s="91" t="str">
        <f>'[4]ИТОГ!'!$AP443</f>
        <v>Булганина Евгения</v>
      </c>
      <c r="C446" s="91">
        <f>'[4]ИТОГ!'!$AQ443</f>
        <v>2010</v>
      </c>
      <c r="D446" s="91">
        <f>'[4]ИТОГ!'!$AT443</f>
        <v>1</v>
      </c>
      <c r="E446" s="91" t="str">
        <f>'[4]ИТОГ!'!$AU443</f>
        <v>ж</v>
      </c>
      <c r="F446" s="189">
        <f>'[4]ИТОГ!'!$AX443</f>
        <v>45757</v>
      </c>
      <c r="G446" s="91" t="s">
        <v>255</v>
      </c>
      <c r="H446" s="94" t="s">
        <v>28</v>
      </c>
      <c r="I446" s="91" t="str">
        <f>'[4]ИТОГ!'!$AY443</f>
        <v>ОК!</v>
      </c>
      <c r="J446" s="95"/>
      <c r="K446" s="115"/>
      <c r="L446" s="97" t="s">
        <v>6</v>
      </c>
      <c r="M446" s="114" t="s">
        <v>9</v>
      </c>
      <c r="N446" s="115"/>
      <c r="O446" s="97"/>
      <c r="P446" s="97"/>
      <c r="Q446" s="97"/>
      <c r="R446" s="115" t="s">
        <v>9</v>
      </c>
      <c r="S446" s="115"/>
      <c r="T446" s="113"/>
      <c r="U446" s="99"/>
      <c r="V446" s="115"/>
      <c r="W446" s="102"/>
      <c r="X446" s="102"/>
      <c r="Y446" s="102"/>
      <c r="Z446" s="100"/>
      <c r="AA446" s="100"/>
      <c r="AB446" s="102"/>
      <c r="AC446" s="102"/>
      <c r="AD446" s="102" t="s">
        <v>256</v>
      </c>
      <c r="AE446" s="102"/>
      <c r="AF446" s="102" t="s">
        <v>6</v>
      </c>
      <c r="AG446" s="94" t="s">
        <v>370</v>
      </c>
      <c r="AH446" s="101" t="s">
        <v>663</v>
      </c>
      <c r="AI446" s="102"/>
      <c r="AJ446" s="103" t="s">
        <v>829</v>
      </c>
      <c r="AK446" s="68"/>
      <c r="AL446" s="68"/>
      <c r="AM446" s="68"/>
      <c r="AN446" s="119"/>
      <c r="AO446" s="119"/>
      <c r="AP446" s="119"/>
      <c r="AQ446" s="119"/>
      <c r="AR446" s="119"/>
      <c r="AS446" s="119"/>
      <c r="AT446" s="119"/>
      <c r="AU446" s="119"/>
      <c r="AV446" s="119"/>
      <c r="AW446" s="119"/>
      <c r="AX446" s="119"/>
      <c r="AY446" s="119"/>
      <c r="AZ446" s="119"/>
      <c r="BA446" s="119"/>
      <c r="BB446" s="119"/>
      <c r="BC446" s="119"/>
      <c r="BD446" s="119"/>
      <c r="BE446" s="119"/>
      <c r="BF446" s="119"/>
      <c r="BG446" s="119"/>
      <c r="BH446" s="119"/>
      <c r="BI446" s="119"/>
      <c r="BJ446" s="119"/>
      <c r="BK446" s="119"/>
      <c r="BL446" s="119"/>
      <c r="BM446" s="119"/>
      <c r="BN446" s="119"/>
      <c r="BO446" s="119"/>
      <c r="BP446" s="119"/>
      <c r="BQ446" s="119"/>
      <c r="BR446" s="119"/>
      <c r="BS446" s="119"/>
      <c r="BT446" s="119"/>
      <c r="BU446" s="119"/>
      <c r="BV446" s="119"/>
      <c r="BW446" s="119"/>
      <c r="BX446" s="119"/>
      <c r="BY446" s="119"/>
      <c r="BZ446" s="119"/>
      <c r="CA446" s="119"/>
      <c r="CB446" s="119"/>
      <c r="CC446" s="119"/>
      <c r="CD446" s="119"/>
      <c r="CE446" s="119"/>
      <c r="CF446" s="119"/>
      <c r="CG446" s="119"/>
      <c r="CH446" s="119"/>
      <c r="CI446" s="119"/>
      <c r="CJ446" s="119"/>
      <c r="CK446" s="119"/>
      <c r="CL446" s="119"/>
      <c r="CM446" s="119"/>
      <c r="CN446" s="119"/>
      <c r="CO446" s="119"/>
      <c r="CP446" s="119"/>
      <c r="CQ446" s="119"/>
      <c r="CR446" s="119"/>
      <c r="CS446" s="119"/>
      <c r="CT446" s="119"/>
      <c r="CU446" s="119"/>
      <c r="CV446" s="119"/>
      <c r="CW446" s="119"/>
      <c r="CX446" s="119"/>
      <c r="CY446" s="119"/>
      <c r="CZ446" s="119"/>
      <c r="DA446" s="119"/>
      <c r="DB446" s="119"/>
      <c r="DC446" s="119"/>
      <c r="DD446" s="119"/>
      <c r="DE446" s="119"/>
      <c r="DF446" s="119"/>
      <c r="DG446" s="119"/>
      <c r="DH446" s="119"/>
      <c r="DI446" s="119"/>
      <c r="DJ446" s="119"/>
      <c r="DK446" s="119"/>
      <c r="DL446" s="119"/>
      <c r="DM446" s="119"/>
      <c r="DN446" s="119"/>
      <c r="DO446" s="119"/>
      <c r="DP446" s="119"/>
      <c r="DQ446" s="119"/>
      <c r="DR446" s="119"/>
      <c r="DS446" s="119"/>
      <c r="DT446" s="119"/>
      <c r="DU446" s="119"/>
      <c r="DV446" s="119"/>
      <c r="DW446" s="119"/>
      <c r="DX446" s="119"/>
      <c r="DY446" s="119"/>
      <c r="DZ446" s="119"/>
      <c r="EA446" s="119"/>
      <c r="EB446" s="119"/>
      <c r="EC446" s="119"/>
      <c r="ED446" s="119"/>
      <c r="EE446" s="119"/>
      <c r="EF446" s="119"/>
      <c r="EG446" s="119"/>
      <c r="EH446" s="119"/>
      <c r="EI446" s="119"/>
      <c r="EJ446" s="119"/>
      <c r="EK446" s="119"/>
      <c r="EL446" s="119"/>
      <c r="EM446" s="119"/>
      <c r="EN446" s="119"/>
      <c r="EO446" s="119"/>
      <c r="EP446" s="119"/>
      <c r="EQ446" s="119"/>
      <c r="ER446" s="119"/>
      <c r="ES446" s="119"/>
      <c r="ET446" s="119"/>
      <c r="EU446" s="119"/>
      <c r="EV446" s="119"/>
      <c r="EW446" s="119"/>
      <c r="EX446" s="119"/>
      <c r="EY446" s="119"/>
      <c r="EZ446" s="119"/>
      <c r="FA446" s="119"/>
      <c r="FB446" s="119"/>
      <c r="FC446" s="119"/>
      <c r="FD446" s="119"/>
      <c r="FE446" s="119"/>
      <c r="FF446" s="119"/>
      <c r="FG446" s="119"/>
      <c r="FH446" s="119"/>
      <c r="FI446" s="119"/>
      <c r="FJ446" s="119"/>
      <c r="FK446" s="119"/>
      <c r="FL446" s="119"/>
      <c r="FM446" s="119"/>
      <c r="FN446" s="119"/>
      <c r="FO446" s="119"/>
      <c r="FP446" s="119"/>
      <c r="FQ446" s="119"/>
      <c r="FR446" s="119"/>
      <c r="FS446" s="119"/>
      <c r="FT446" s="119"/>
      <c r="FU446" s="119"/>
      <c r="FV446" s="119"/>
      <c r="FW446" s="119"/>
      <c r="FX446" s="119"/>
      <c r="FY446" s="119"/>
      <c r="FZ446" s="119"/>
      <c r="GA446" s="119"/>
      <c r="GB446" s="119"/>
      <c r="GC446" s="119"/>
      <c r="GD446" s="119"/>
      <c r="GE446" s="119"/>
      <c r="GF446" s="119"/>
      <c r="GG446" s="119"/>
      <c r="GH446" s="119"/>
      <c r="GI446" s="119"/>
      <c r="GJ446" s="119"/>
      <c r="GK446" s="119"/>
      <c r="GL446" s="119"/>
      <c r="GM446" s="119"/>
      <c r="GN446" s="119"/>
      <c r="GO446" s="119"/>
      <c r="GP446" s="119"/>
      <c r="GQ446" s="119"/>
      <c r="GR446" s="119"/>
      <c r="GS446" s="119"/>
      <c r="GT446" s="119"/>
      <c r="GU446" s="119"/>
      <c r="GV446" s="119"/>
      <c r="GW446" s="119"/>
      <c r="GX446" s="119"/>
      <c r="GY446" s="119"/>
      <c r="GZ446" s="119"/>
      <c r="HA446" s="119"/>
      <c r="HB446" s="119"/>
      <c r="HC446" s="119"/>
      <c r="HD446" s="119"/>
      <c r="HE446" s="119"/>
      <c r="HF446" s="119"/>
      <c r="HG446" s="119"/>
      <c r="HH446" s="119"/>
      <c r="HI446" s="119"/>
      <c r="HJ446" s="119"/>
      <c r="HK446" s="119"/>
      <c r="HL446" s="119"/>
      <c r="HM446" s="119"/>
      <c r="HN446" s="119"/>
      <c r="HO446" s="119"/>
      <c r="HP446" s="119"/>
      <c r="HQ446" s="119"/>
      <c r="HR446" s="119"/>
      <c r="HS446" s="119"/>
      <c r="HT446" s="119"/>
      <c r="HU446" s="119"/>
      <c r="HV446" s="119"/>
      <c r="HW446" s="119"/>
      <c r="HX446" s="119"/>
      <c r="HY446" s="119"/>
      <c r="HZ446" s="119"/>
      <c r="IA446" s="119"/>
      <c r="IB446" s="119"/>
      <c r="IC446" s="119"/>
      <c r="ID446" s="119"/>
      <c r="IE446" s="119"/>
      <c r="IF446" s="119"/>
      <c r="IG446" s="119"/>
      <c r="IH446" s="119"/>
      <c r="II446" s="119"/>
      <c r="IJ446" s="119"/>
      <c r="IK446" s="119"/>
      <c r="IL446" s="119"/>
      <c r="IM446" s="119"/>
      <c r="IN446" s="119"/>
      <c r="IO446" s="119"/>
      <c r="IP446" s="119"/>
      <c r="IQ446" s="119"/>
      <c r="IR446" s="119"/>
    </row>
    <row r="447" spans="1:252">
      <c r="A447" s="90">
        <v>437</v>
      </c>
      <c r="B447" s="91" t="str">
        <f>'[4]ИТОГ!'!$AP444</f>
        <v>Булдакова Анна</v>
      </c>
      <c r="C447" s="91">
        <f>'[4]ИТОГ!'!$AQ444</f>
        <v>2001</v>
      </c>
      <c r="D447" s="91" t="str">
        <f>'[4]ИТОГ!'!$AT444</f>
        <v>КМС</v>
      </c>
      <c r="E447" s="91" t="str">
        <f>'[4]ИТОГ!'!$AU444</f>
        <v>ж</v>
      </c>
      <c r="F447" s="189">
        <f>'[4]ИТОГ!'!$AX444</f>
        <v>45608</v>
      </c>
      <c r="G447" s="91" t="s">
        <v>255</v>
      </c>
      <c r="H447" s="94" t="s">
        <v>28</v>
      </c>
      <c r="I447" s="91" t="str">
        <f>'[4]ИТОГ!'!$AY444</f>
        <v>ОК!</v>
      </c>
      <c r="J447" s="95"/>
      <c r="K447" s="96"/>
      <c r="L447" s="97"/>
      <c r="M447" s="98"/>
      <c r="N447" s="96"/>
      <c r="O447" s="97"/>
      <c r="P447" s="97"/>
      <c r="Q447" s="97"/>
      <c r="R447" s="102" t="s">
        <v>11</v>
      </c>
      <c r="S447" s="96"/>
      <c r="T447" s="99"/>
      <c r="U447" s="99" t="s">
        <v>256</v>
      </c>
      <c r="V447" s="97"/>
      <c r="W447" s="100"/>
      <c r="X447" s="100"/>
      <c r="Y447" s="100"/>
      <c r="Z447" s="100"/>
      <c r="AA447" s="100"/>
      <c r="AB447" s="100"/>
      <c r="AC447" s="100"/>
      <c r="AD447" s="100"/>
      <c r="AE447" s="100" t="s">
        <v>11</v>
      </c>
      <c r="AF447" s="100"/>
      <c r="AG447" s="94" t="s">
        <v>325</v>
      </c>
      <c r="AH447" s="101" t="s">
        <v>382</v>
      </c>
      <c r="AI447" s="102"/>
      <c r="AJ447" s="103" t="s">
        <v>830</v>
      </c>
      <c r="AK447" s="68"/>
      <c r="AL447" s="119"/>
      <c r="AM447" s="119"/>
      <c r="AN447" s="119"/>
      <c r="AO447" s="119"/>
      <c r="AP447" s="119"/>
      <c r="AQ447" s="119"/>
      <c r="AR447" s="119"/>
      <c r="AS447" s="119"/>
      <c r="AT447" s="119"/>
      <c r="AU447" s="119"/>
      <c r="AV447" s="119"/>
      <c r="AW447" s="119"/>
      <c r="AX447" s="119"/>
      <c r="AY447" s="119"/>
      <c r="AZ447" s="119"/>
      <c r="BA447" s="119"/>
      <c r="BB447" s="119"/>
      <c r="BC447" s="119"/>
      <c r="BD447" s="119"/>
      <c r="BE447" s="119"/>
      <c r="BF447" s="119"/>
      <c r="BG447" s="119"/>
      <c r="BH447" s="119"/>
      <c r="BI447" s="119"/>
      <c r="BJ447" s="119"/>
      <c r="BK447" s="119"/>
      <c r="BL447" s="119"/>
      <c r="BM447" s="119"/>
      <c r="BN447" s="119"/>
      <c r="BO447" s="119"/>
      <c r="BP447" s="119"/>
      <c r="BQ447" s="119"/>
      <c r="BR447" s="119"/>
      <c r="BS447" s="119"/>
      <c r="BT447" s="119"/>
      <c r="BU447" s="119"/>
      <c r="BV447" s="119"/>
      <c r="BW447" s="119"/>
      <c r="BX447" s="119"/>
      <c r="BY447" s="119"/>
      <c r="BZ447" s="119"/>
      <c r="CA447" s="119"/>
      <c r="CB447" s="119"/>
      <c r="CC447" s="119"/>
      <c r="CD447" s="119"/>
      <c r="CE447" s="119"/>
      <c r="CF447" s="119"/>
      <c r="CG447" s="119"/>
      <c r="CH447" s="119"/>
      <c r="CI447" s="119"/>
      <c r="CJ447" s="119"/>
      <c r="CK447" s="119"/>
      <c r="CL447" s="119"/>
      <c r="CM447" s="119"/>
      <c r="CN447" s="119"/>
      <c r="CO447" s="119"/>
      <c r="CP447" s="119"/>
      <c r="CQ447" s="119"/>
      <c r="CR447" s="119"/>
      <c r="CS447" s="119"/>
      <c r="CT447" s="119"/>
      <c r="CU447" s="119"/>
      <c r="CV447" s="119"/>
      <c r="CW447" s="119"/>
      <c r="CX447" s="119"/>
      <c r="CY447" s="119"/>
      <c r="CZ447" s="119"/>
      <c r="DA447" s="119"/>
      <c r="DB447" s="119"/>
      <c r="DC447" s="119"/>
      <c r="DD447" s="119"/>
      <c r="DE447" s="119"/>
      <c r="DF447" s="119"/>
      <c r="DG447" s="119"/>
      <c r="DH447" s="119"/>
      <c r="DI447" s="119"/>
      <c r="DJ447" s="119"/>
      <c r="DK447" s="119"/>
      <c r="DL447" s="119"/>
      <c r="DM447" s="119"/>
      <c r="DN447" s="119"/>
      <c r="DO447" s="119"/>
      <c r="DP447" s="119"/>
      <c r="DQ447" s="119"/>
      <c r="DR447" s="119"/>
      <c r="DS447" s="119"/>
      <c r="DT447" s="119"/>
      <c r="DU447" s="119"/>
      <c r="DV447" s="119"/>
      <c r="DW447" s="119"/>
      <c r="DX447" s="119"/>
      <c r="DY447" s="119"/>
      <c r="DZ447" s="119"/>
      <c r="EA447" s="119"/>
      <c r="EB447" s="119"/>
      <c r="EC447" s="119"/>
      <c r="ED447" s="119"/>
      <c r="EE447" s="119"/>
      <c r="EF447" s="119"/>
      <c r="EG447" s="119"/>
      <c r="EH447" s="119"/>
      <c r="EI447" s="119"/>
      <c r="EJ447" s="119"/>
      <c r="EK447" s="119"/>
      <c r="EL447" s="119"/>
      <c r="EM447" s="119"/>
      <c r="EN447" s="119"/>
      <c r="EO447" s="119"/>
      <c r="EP447" s="119"/>
      <c r="EQ447" s="119"/>
      <c r="ER447" s="119"/>
      <c r="ES447" s="119"/>
      <c r="ET447" s="119"/>
      <c r="EU447" s="119"/>
      <c r="EV447" s="119"/>
      <c r="EW447" s="119"/>
      <c r="EX447" s="119"/>
      <c r="EY447" s="119"/>
      <c r="EZ447" s="119"/>
      <c r="FA447" s="119"/>
      <c r="FB447" s="119"/>
      <c r="FC447" s="119"/>
      <c r="FD447" s="119"/>
      <c r="FE447" s="119"/>
      <c r="FF447" s="119"/>
      <c r="FG447" s="119"/>
      <c r="FH447" s="119"/>
      <c r="FI447" s="119"/>
      <c r="FJ447" s="119"/>
      <c r="FK447" s="119"/>
      <c r="FL447" s="119"/>
      <c r="FM447" s="119"/>
      <c r="FN447" s="119"/>
      <c r="FO447" s="119"/>
      <c r="FP447" s="119"/>
      <c r="FQ447" s="119"/>
      <c r="FR447" s="119"/>
      <c r="FS447" s="119"/>
      <c r="FT447" s="119"/>
      <c r="FU447" s="119"/>
      <c r="FV447" s="119"/>
      <c r="FW447" s="119"/>
      <c r="FX447" s="119"/>
      <c r="FY447" s="119"/>
      <c r="FZ447" s="119"/>
      <c r="GA447" s="119"/>
      <c r="GB447" s="119"/>
      <c r="GC447" s="119"/>
      <c r="GD447" s="119"/>
      <c r="GE447" s="119"/>
      <c r="GF447" s="119"/>
      <c r="GG447" s="119"/>
      <c r="GH447" s="119"/>
      <c r="GI447" s="119"/>
      <c r="GJ447" s="119"/>
      <c r="GK447" s="119"/>
      <c r="GL447" s="119"/>
      <c r="GM447" s="119"/>
      <c r="GN447" s="119"/>
      <c r="GO447" s="119"/>
      <c r="GP447" s="119"/>
      <c r="GQ447" s="119"/>
      <c r="GR447" s="119"/>
      <c r="GS447" s="119"/>
      <c r="GT447" s="119"/>
      <c r="GU447" s="119"/>
      <c r="GV447" s="119"/>
      <c r="GW447" s="119"/>
      <c r="GX447" s="119"/>
      <c r="GY447" s="119"/>
      <c r="GZ447" s="119"/>
      <c r="HA447" s="119"/>
      <c r="HB447" s="119"/>
      <c r="HC447" s="119"/>
      <c r="HD447" s="119"/>
      <c r="HE447" s="119"/>
      <c r="HF447" s="119"/>
      <c r="HG447" s="119"/>
      <c r="HH447" s="119"/>
      <c r="HI447" s="119"/>
      <c r="HJ447" s="119"/>
      <c r="HK447" s="119"/>
      <c r="HL447" s="119"/>
      <c r="HM447" s="119"/>
      <c r="HN447" s="119"/>
      <c r="HO447" s="119"/>
      <c r="HP447" s="119"/>
      <c r="HQ447" s="119"/>
      <c r="HR447" s="119"/>
      <c r="HS447" s="119"/>
      <c r="HT447" s="119"/>
      <c r="HU447" s="119"/>
      <c r="HV447" s="119"/>
      <c r="HW447" s="119"/>
      <c r="HX447" s="119"/>
      <c r="HY447" s="119"/>
      <c r="HZ447" s="119"/>
      <c r="IA447" s="119"/>
      <c r="IB447" s="119"/>
      <c r="IC447" s="119"/>
      <c r="ID447" s="119"/>
      <c r="IE447" s="119"/>
      <c r="IF447" s="119"/>
      <c r="IG447" s="119"/>
      <c r="IH447" s="119"/>
      <c r="II447" s="119"/>
      <c r="IJ447" s="119"/>
      <c r="IK447" s="119"/>
      <c r="IL447" s="119"/>
      <c r="IM447" s="119"/>
      <c r="IN447" s="119"/>
      <c r="IO447" s="119"/>
      <c r="IP447" s="119"/>
      <c r="IQ447" s="119"/>
      <c r="IR447" s="119"/>
    </row>
    <row r="448" spans="1:252">
      <c r="A448" s="90">
        <v>438</v>
      </c>
      <c r="B448" s="91" t="str">
        <f>'[4]ИТОГ!'!$AP445</f>
        <v>Булдакова Екатерина</v>
      </c>
      <c r="C448" s="91">
        <f>'[4]ИТОГ!'!$AQ445</f>
        <v>2003</v>
      </c>
      <c r="D448" s="91" t="str">
        <f>'[4]ИТОГ!'!$AT445</f>
        <v>б/р</v>
      </c>
      <c r="E448" s="91" t="str">
        <f>'[4]ИТОГ!'!$AU445</f>
        <v>ж</v>
      </c>
      <c r="F448" s="189">
        <f>'[4]ИТОГ!'!$AX445</f>
        <v>43960</v>
      </c>
      <c r="G448" s="91" t="s">
        <v>255</v>
      </c>
      <c r="H448" s="94" t="s">
        <v>28</v>
      </c>
      <c r="I448" s="91" t="str">
        <f>'[4]ИТОГ!'!$AY445</f>
        <v>ОК!</v>
      </c>
      <c r="J448" s="95"/>
      <c r="K448" s="99"/>
      <c r="L448" s="97"/>
      <c r="M448" s="98"/>
      <c r="N448" s="99"/>
      <c r="O448" s="97"/>
      <c r="P448" s="97"/>
      <c r="Q448" s="97"/>
      <c r="R448" s="97" t="s">
        <v>6</v>
      </c>
      <c r="S448" s="97"/>
      <c r="T448" s="99"/>
      <c r="U448" s="99"/>
      <c r="V448" s="97"/>
      <c r="W448" s="108"/>
      <c r="X448" s="108"/>
      <c r="Y448" s="108"/>
      <c r="Z448" s="100"/>
      <c r="AA448" s="100"/>
      <c r="AB448" s="122"/>
      <c r="AC448" s="122"/>
      <c r="AD448" s="122"/>
      <c r="AE448" s="122"/>
      <c r="AF448" s="116" t="s">
        <v>256</v>
      </c>
      <c r="AG448" s="94"/>
      <c r="AH448" s="101"/>
      <c r="AI448" s="100"/>
      <c r="AJ448" s="103" t="s">
        <v>831</v>
      </c>
      <c r="AK448" s="68"/>
      <c r="AN448" s="119"/>
      <c r="AO448" s="119"/>
      <c r="AP448" s="119"/>
      <c r="AQ448" s="119"/>
      <c r="AR448" s="119"/>
      <c r="AS448" s="119"/>
      <c r="AT448" s="119"/>
      <c r="AU448" s="119"/>
      <c r="AV448" s="119"/>
      <c r="AW448" s="119"/>
      <c r="AX448" s="119"/>
      <c r="AY448" s="119"/>
      <c r="AZ448" s="119"/>
      <c r="BA448" s="119"/>
      <c r="BB448" s="119"/>
      <c r="BC448" s="119"/>
      <c r="BD448" s="119"/>
      <c r="BE448" s="119"/>
      <c r="BF448" s="119"/>
      <c r="BG448" s="119"/>
      <c r="BH448" s="119"/>
      <c r="BI448" s="119"/>
      <c r="BJ448" s="119"/>
      <c r="BK448" s="119"/>
      <c r="BL448" s="119"/>
      <c r="BM448" s="119"/>
      <c r="BN448" s="119"/>
      <c r="BO448" s="119"/>
      <c r="BP448" s="119"/>
      <c r="BQ448" s="119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19"/>
      <c r="CB448" s="119"/>
      <c r="CC448" s="119"/>
      <c r="CD448" s="119"/>
      <c r="CE448" s="119"/>
      <c r="CF448" s="119"/>
      <c r="CG448" s="119"/>
      <c r="CH448" s="119"/>
      <c r="CI448" s="119"/>
      <c r="CJ448" s="119"/>
      <c r="CK448" s="119"/>
      <c r="CL448" s="119"/>
      <c r="CM448" s="119"/>
      <c r="CN448" s="119"/>
      <c r="CO448" s="119"/>
      <c r="CP448" s="119"/>
      <c r="CQ448" s="119"/>
      <c r="CR448" s="119"/>
      <c r="CS448" s="119"/>
      <c r="CT448" s="119"/>
      <c r="CU448" s="119"/>
      <c r="CV448" s="119"/>
      <c r="CW448" s="119"/>
      <c r="CX448" s="119"/>
      <c r="CY448" s="119"/>
      <c r="CZ448" s="119"/>
      <c r="DA448" s="119"/>
      <c r="DB448" s="119"/>
      <c r="DC448" s="119"/>
      <c r="DD448" s="119"/>
      <c r="DE448" s="119"/>
      <c r="DF448" s="119"/>
      <c r="DG448" s="119"/>
      <c r="DH448" s="119"/>
      <c r="DI448" s="119"/>
      <c r="DJ448" s="119"/>
      <c r="DK448" s="119"/>
      <c r="DL448" s="119"/>
      <c r="DM448" s="119"/>
      <c r="DN448" s="119"/>
      <c r="DO448" s="119"/>
      <c r="DP448" s="119"/>
      <c r="DQ448" s="119"/>
      <c r="DR448" s="119"/>
      <c r="DS448" s="119"/>
      <c r="DT448" s="119"/>
      <c r="DU448" s="119"/>
      <c r="DV448" s="119"/>
      <c r="DW448" s="119"/>
      <c r="DX448" s="119"/>
      <c r="DY448" s="119"/>
      <c r="DZ448" s="119"/>
      <c r="EA448" s="119"/>
      <c r="EB448" s="119"/>
      <c r="EC448" s="119"/>
      <c r="ED448" s="119"/>
      <c r="EE448" s="119"/>
      <c r="EF448" s="119"/>
      <c r="EG448" s="119"/>
      <c r="EH448" s="119"/>
      <c r="EI448" s="119"/>
      <c r="EJ448" s="119"/>
      <c r="EK448" s="119"/>
      <c r="EL448" s="119"/>
      <c r="EM448" s="119"/>
      <c r="EN448" s="119"/>
      <c r="EO448" s="119"/>
      <c r="EP448" s="119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19"/>
      <c r="FA448" s="119"/>
      <c r="FB448" s="119"/>
      <c r="FC448" s="119"/>
      <c r="FD448" s="119"/>
      <c r="FE448" s="119"/>
      <c r="FF448" s="119"/>
      <c r="FG448" s="119"/>
      <c r="FH448" s="119"/>
      <c r="FI448" s="119"/>
      <c r="FJ448" s="119"/>
      <c r="FK448" s="119"/>
      <c r="FL448" s="119"/>
      <c r="FM448" s="119"/>
      <c r="FN448" s="119"/>
      <c r="FO448" s="119"/>
      <c r="FP448" s="119"/>
      <c r="FQ448" s="119"/>
      <c r="FR448" s="119"/>
      <c r="FS448" s="119"/>
      <c r="FT448" s="119"/>
      <c r="FU448" s="119"/>
      <c r="FV448" s="119"/>
      <c r="FW448" s="119"/>
      <c r="FX448" s="119"/>
      <c r="FY448" s="119"/>
      <c r="FZ448" s="119"/>
      <c r="GA448" s="119"/>
      <c r="GB448" s="119"/>
      <c r="GC448" s="119"/>
      <c r="GD448" s="119"/>
      <c r="GE448" s="119"/>
      <c r="GF448" s="119"/>
      <c r="GG448" s="119"/>
      <c r="GH448" s="119"/>
      <c r="GI448" s="119"/>
      <c r="GJ448" s="119"/>
      <c r="GK448" s="119"/>
      <c r="GL448" s="119"/>
      <c r="GM448" s="119"/>
      <c r="GN448" s="119"/>
      <c r="GO448" s="119"/>
      <c r="GP448" s="119"/>
      <c r="GQ448" s="119"/>
      <c r="GR448" s="119"/>
      <c r="GS448" s="119"/>
      <c r="GT448" s="119"/>
      <c r="GU448" s="119"/>
      <c r="GV448" s="119"/>
      <c r="GW448" s="119"/>
      <c r="GX448" s="119"/>
      <c r="GY448" s="119"/>
      <c r="GZ448" s="119"/>
      <c r="HA448" s="119"/>
      <c r="HB448" s="119"/>
      <c r="HC448" s="119"/>
      <c r="HD448" s="119"/>
      <c r="HE448" s="119"/>
      <c r="HF448" s="119"/>
      <c r="HG448" s="119"/>
      <c r="HH448" s="119"/>
      <c r="HI448" s="119"/>
      <c r="HJ448" s="119"/>
      <c r="HK448" s="119"/>
      <c r="HL448" s="119"/>
      <c r="HM448" s="119"/>
      <c r="HN448" s="119"/>
      <c r="HO448" s="119"/>
      <c r="HP448" s="119"/>
      <c r="HQ448" s="119"/>
      <c r="HR448" s="119"/>
      <c r="HS448" s="119"/>
      <c r="HT448" s="119"/>
      <c r="HU448" s="119"/>
      <c r="HV448" s="119"/>
      <c r="HW448" s="119"/>
      <c r="HX448" s="119"/>
      <c r="HY448" s="119"/>
      <c r="HZ448" s="119"/>
      <c r="IA448" s="119"/>
      <c r="IB448" s="119"/>
      <c r="IC448" s="119"/>
      <c r="ID448" s="119"/>
      <c r="IE448" s="119"/>
      <c r="IF448" s="119"/>
      <c r="IG448" s="119"/>
      <c r="IH448" s="119"/>
      <c r="II448" s="119"/>
      <c r="IJ448" s="119"/>
      <c r="IK448" s="119"/>
      <c r="IL448" s="119"/>
      <c r="IM448" s="119"/>
      <c r="IN448" s="119"/>
      <c r="IO448" s="119"/>
      <c r="IP448" s="119"/>
      <c r="IQ448" s="119"/>
      <c r="IR448" s="119"/>
    </row>
    <row r="449" spans="1:252">
      <c r="A449" s="90">
        <v>439</v>
      </c>
      <c r="B449" s="91" t="str">
        <f>'[4]ИТОГ!'!$AP446</f>
        <v>Булденко Марфа</v>
      </c>
      <c r="C449" s="91">
        <f>'[4]ИТОГ!'!$AQ446</f>
        <v>2005</v>
      </c>
      <c r="D449" s="91" t="str">
        <f>'[4]ИТОГ!'!$AT446</f>
        <v>б/р</v>
      </c>
      <c r="E449" s="91" t="str">
        <f>'[4]ИТОГ!'!$AU446</f>
        <v>ж</v>
      </c>
      <c r="F449" s="189">
        <f>'[4]ИТОГ!'!$AX446</f>
        <v>43078</v>
      </c>
      <c r="G449" s="91" t="s">
        <v>255</v>
      </c>
      <c r="H449" s="94" t="s">
        <v>28</v>
      </c>
      <c r="I449" s="91" t="str">
        <f>'[4]ИТОГ!'!$AY446</f>
        <v>ОК!</v>
      </c>
      <c r="J449" s="95"/>
      <c r="K449" s="107"/>
      <c r="L449" s="97"/>
      <c r="M449" s="105"/>
      <c r="N449" s="107"/>
      <c r="O449" s="97" t="s">
        <v>256</v>
      </c>
      <c r="P449" s="97"/>
      <c r="Q449" s="97"/>
      <c r="R449" s="104" t="s">
        <v>15</v>
      </c>
      <c r="S449" s="104"/>
      <c r="T449" s="106" t="s">
        <v>256</v>
      </c>
      <c r="U449" s="99"/>
      <c r="V449" s="100" t="s">
        <v>11</v>
      </c>
      <c r="W449" s="92" t="s">
        <v>256</v>
      </c>
      <c r="X449" s="100" t="s">
        <v>11</v>
      </c>
      <c r="Y449" s="100" t="s">
        <v>256</v>
      </c>
      <c r="Z449" s="100" t="s">
        <v>15</v>
      </c>
      <c r="AA449" s="100"/>
      <c r="AB449" s="100" t="s">
        <v>13</v>
      </c>
      <c r="AC449" s="100"/>
      <c r="AD449" s="100" t="s">
        <v>11</v>
      </c>
      <c r="AE449" s="100"/>
      <c r="AF449" s="100" t="s">
        <v>256</v>
      </c>
      <c r="AG449" s="94" t="s">
        <v>434</v>
      </c>
      <c r="AH449" s="101"/>
      <c r="AI449" s="100"/>
      <c r="AJ449" s="103" t="s">
        <v>832</v>
      </c>
      <c r="AK449" s="68"/>
      <c r="AL449" s="119"/>
      <c r="AM449" s="119"/>
      <c r="AN449" s="119"/>
      <c r="AO449" s="119"/>
      <c r="AP449" s="119"/>
      <c r="AQ449" s="119"/>
      <c r="AR449" s="119"/>
      <c r="AS449" s="119"/>
      <c r="AT449" s="119"/>
      <c r="AU449" s="119"/>
      <c r="AV449" s="119"/>
      <c r="AW449" s="119"/>
      <c r="AX449" s="119"/>
      <c r="AY449" s="119"/>
      <c r="AZ449" s="119"/>
      <c r="BA449" s="119"/>
      <c r="BB449" s="119"/>
      <c r="BC449" s="119"/>
      <c r="BD449" s="119"/>
      <c r="BE449" s="119"/>
      <c r="BF449" s="119"/>
      <c r="BG449" s="119"/>
      <c r="BH449" s="119"/>
      <c r="BI449" s="119"/>
      <c r="BJ449" s="119"/>
      <c r="BK449" s="119"/>
      <c r="BL449" s="119"/>
      <c r="BM449" s="119"/>
      <c r="BN449" s="119"/>
      <c r="BO449" s="119"/>
      <c r="BP449" s="119"/>
      <c r="BQ449" s="119"/>
      <c r="BR449" s="119"/>
      <c r="BS449" s="119"/>
      <c r="BT449" s="119"/>
      <c r="BU449" s="119"/>
      <c r="BV449" s="119"/>
      <c r="BW449" s="119"/>
      <c r="BX449" s="119"/>
      <c r="BY449" s="119"/>
      <c r="BZ449" s="119"/>
      <c r="CA449" s="119"/>
      <c r="CB449" s="119"/>
      <c r="CC449" s="119"/>
      <c r="CD449" s="119"/>
      <c r="CE449" s="119"/>
      <c r="CF449" s="119"/>
      <c r="CG449" s="119"/>
      <c r="CH449" s="119"/>
      <c r="CI449" s="119"/>
      <c r="CJ449" s="119"/>
      <c r="CK449" s="119"/>
      <c r="CL449" s="119"/>
      <c r="CM449" s="119"/>
      <c r="CN449" s="119"/>
      <c r="CO449" s="119"/>
      <c r="CP449" s="119"/>
      <c r="CQ449" s="119"/>
      <c r="CR449" s="119"/>
      <c r="CS449" s="119"/>
      <c r="CT449" s="119"/>
      <c r="CU449" s="119"/>
      <c r="CV449" s="119"/>
      <c r="CW449" s="119"/>
      <c r="CX449" s="119"/>
      <c r="CY449" s="119"/>
      <c r="CZ449" s="119"/>
      <c r="DA449" s="119"/>
      <c r="DB449" s="119"/>
      <c r="DC449" s="119"/>
      <c r="DD449" s="119"/>
      <c r="DE449" s="119"/>
      <c r="DF449" s="119"/>
      <c r="DG449" s="119"/>
      <c r="DH449" s="119"/>
      <c r="DI449" s="119"/>
      <c r="DJ449" s="119"/>
      <c r="DK449" s="119"/>
      <c r="DL449" s="119"/>
      <c r="DM449" s="119"/>
      <c r="DN449" s="119"/>
      <c r="DO449" s="119"/>
      <c r="DP449" s="119"/>
      <c r="DQ449" s="119"/>
      <c r="DR449" s="119"/>
      <c r="DS449" s="119"/>
      <c r="DT449" s="119"/>
      <c r="DU449" s="119"/>
      <c r="DV449" s="119"/>
      <c r="DW449" s="119"/>
      <c r="DX449" s="119"/>
      <c r="DY449" s="119"/>
      <c r="DZ449" s="119"/>
      <c r="EA449" s="119"/>
      <c r="EB449" s="119"/>
      <c r="EC449" s="119"/>
      <c r="ED449" s="119"/>
      <c r="EE449" s="119"/>
      <c r="EF449" s="119"/>
      <c r="EG449" s="119"/>
      <c r="EH449" s="119"/>
      <c r="EI449" s="119"/>
      <c r="EJ449" s="119"/>
      <c r="EK449" s="119"/>
      <c r="EL449" s="119"/>
      <c r="EM449" s="119"/>
      <c r="EN449" s="119"/>
      <c r="EO449" s="119"/>
      <c r="EP449" s="119"/>
      <c r="EQ449" s="119"/>
      <c r="ER449" s="119"/>
      <c r="ES449" s="119"/>
      <c r="ET449" s="119"/>
      <c r="EU449" s="119"/>
      <c r="EV449" s="119"/>
      <c r="EW449" s="119"/>
      <c r="EX449" s="119"/>
      <c r="EY449" s="119"/>
      <c r="EZ449" s="119"/>
      <c r="FA449" s="119"/>
      <c r="FB449" s="119"/>
      <c r="FC449" s="119"/>
      <c r="FD449" s="119"/>
      <c r="FE449" s="119"/>
      <c r="FF449" s="119"/>
      <c r="FG449" s="119"/>
      <c r="FH449" s="119"/>
      <c r="FI449" s="119"/>
      <c r="FJ449" s="119"/>
      <c r="FK449" s="119"/>
      <c r="FL449" s="119"/>
      <c r="FM449" s="119"/>
      <c r="FN449" s="119"/>
      <c r="FO449" s="119"/>
      <c r="FP449" s="119"/>
      <c r="FQ449" s="119"/>
      <c r="FR449" s="119"/>
      <c r="FS449" s="119"/>
      <c r="FT449" s="119"/>
      <c r="FU449" s="119"/>
      <c r="FV449" s="119"/>
      <c r="FW449" s="119"/>
      <c r="FX449" s="119"/>
      <c r="FY449" s="119"/>
      <c r="FZ449" s="119"/>
      <c r="GA449" s="119"/>
      <c r="GB449" s="119"/>
      <c r="GC449" s="119"/>
      <c r="GD449" s="119"/>
      <c r="GE449" s="119"/>
      <c r="GF449" s="119"/>
      <c r="GG449" s="119"/>
      <c r="GH449" s="119"/>
      <c r="GI449" s="119"/>
      <c r="GJ449" s="119"/>
      <c r="GK449" s="119"/>
      <c r="GL449" s="119"/>
      <c r="GM449" s="119"/>
      <c r="GN449" s="119"/>
      <c r="GO449" s="119"/>
      <c r="GP449" s="119"/>
      <c r="GQ449" s="119"/>
      <c r="GR449" s="119"/>
      <c r="GS449" s="119"/>
      <c r="GT449" s="119"/>
      <c r="GU449" s="119"/>
      <c r="GV449" s="119"/>
      <c r="GW449" s="119"/>
      <c r="GX449" s="119"/>
      <c r="GY449" s="119"/>
      <c r="GZ449" s="119"/>
      <c r="HA449" s="119"/>
      <c r="HB449" s="119"/>
      <c r="HC449" s="119"/>
      <c r="HD449" s="119"/>
      <c r="HE449" s="119"/>
      <c r="HF449" s="119"/>
      <c r="HG449" s="119"/>
      <c r="HH449" s="119"/>
      <c r="HI449" s="119"/>
      <c r="HJ449" s="119"/>
      <c r="HK449" s="119"/>
      <c r="HL449" s="119"/>
      <c r="HM449" s="119"/>
      <c r="HN449" s="119"/>
      <c r="HO449" s="119"/>
      <c r="HP449" s="119"/>
      <c r="HQ449" s="119"/>
      <c r="HR449" s="119"/>
      <c r="HS449" s="119"/>
      <c r="HT449" s="119"/>
      <c r="HU449" s="119"/>
      <c r="HV449" s="119"/>
      <c r="HW449" s="119"/>
      <c r="HX449" s="119"/>
      <c r="HY449" s="119"/>
      <c r="HZ449" s="119"/>
      <c r="IA449" s="119"/>
      <c r="IB449" s="119"/>
      <c r="IC449" s="119"/>
      <c r="ID449" s="119"/>
      <c r="IE449" s="119"/>
      <c r="IF449" s="119"/>
      <c r="IG449" s="119"/>
      <c r="IH449" s="119"/>
      <c r="II449" s="119"/>
      <c r="IJ449" s="119"/>
      <c r="IK449" s="119"/>
      <c r="IL449" s="119"/>
      <c r="IM449" s="119"/>
      <c r="IN449" s="119"/>
      <c r="IO449" s="119"/>
      <c r="IP449" s="119"/>
      <c r="IQ449" s="119"/>
      <c r="IR449" s="119"/>
    </row>
    <row r="450" spans="1:252">
      <c r="A450" s="90">
        <v>440</v>
      </c>
      <c r="B450" s="91" t="str">
        <f>'[4]ИТОГ!'!$AP447</f>
        <v>Булыгин Лев</v>
      </c>
      <c r="C450" s="91">
        <f>'[4]ИТОГ!'!$AQ447</f>
        <v>0</v>
      </c>
      <c r="D450" s="91">
        <f>'[4]ИТОГ!'!$AT447</f>
        <v>3</v>
      </c>
      <c r="E450" s="91" t="str">
        <f>'[4]ИТОГ!'!$AU447</f>
        <v>м</v>
      </c>
      <c r="F450" s="189">
        <f>'[4]ИТОГ!'!$AX447</f>
        <v>45778</v>
      </c>
      <c r="G450" s="91" t="s">
        <v>255</v>
      </c>
      <c r="H450" s="94" t="s">
        <v>28</v>
      </c>
      <c r="I450" s="91" t="str">
        <f>'[4]ИТОГ!'!$AY447</f>
        <v>НАДО!!!</v>
      </c>
      <c r="J450" s="95"/>
      <c r="K450" s="97"/>
      <c r="L450" s="97"/>
      <c r="M450" s="98"/>
      <c r="N450" s="97"/>
      <c r="O450" s="97"/>
      <c r="P450" s="97"/>
      <c r="Q450" s="97"/>
      <c r="R450" s="106" t="s">
        <v>256</v>
      </c>
      <c r="S450" s="97"/>
      <c r="T450" s="99"/>
      <c r="U450" s="99"/>
      <c r="V450" s="97"/>
      <c r="W450" s="92"/>
      <c r="X450" s="100" t="s">
        <v>256</v>
      </c>
      <c r="Y450" s="100"/>
      <c r="Z450" s="100"/>
      <c r="AA450" s="100"/>
      <c r="AB450" s="100"/>
      <c r="AC450" s="100"/>
      <c r="AD450" s="100"/>
      <c r="AE450" s="100"/>
      <c r="AF450" s="100"/>
      <c r="AG450" s="94" t="s">
        <v>731</v>
      </c>
      <c r="AH450" s="94" t="s">
        <v>459</v>
      </c>
      <c r="AI450" s="100"/>
      <c r="AJ450" s="103" t="s">
        <v>833</v>
      </c>
      <c r="AK450" s="68"/>
      <c r="AL450" s="119"/>
      <c r="AM450" s="119"/>
      <c r="AN450" s="68"/>
      <c r="AO450" s="68"/>
      <c r="AP450" s="68"/>
      <c r="AQ450" s="68"/>
      <c r="AR450" s="68"/>
      <c r="AS450" s="68"/>
      <c r="AT450" s="68"/>
      <c r="AU450" s="68"/>
      <c r="AV450" s="68"/>
      <c r="AW450" s="68"/>
      <c r="AX450" s="68"/>
      <c r="AY450" s="68"/>
      <c r="AZ450" s="68"/>
      <c r="BA450" s="68"/>
      <c r="BB450" s="68"/>
      <c r="BC450" s="68"/>
      <c r="BD450" s="68"/>
      <c r="BE450" s="68"/>
      <c r="BF450" s="68"/>
      <c r="BG450" s="68"/>
      <c r="BH450" s="68"/>
      <c r="BI450" s="68"/>
      <c r="BJ450" s="68"/>
      <c r="BK450" s="68"/>
      <c r="BL450" s="68"/>
      <c r="BM450" s="68"/>
      <c r="BN450" s="68"/>
      <c r="BO450" s="68"/>
      <c r="BP450" s="68"/>
      <c r="BQ450" s="68"/>
      <c r="BR450" s="68"/>
      <c r="BS450" s="68"/>
      <c r="BT450" s="68"/>
      <c r="BU450" s="68"/>
      <c r="BV450" s="68"/>
      <c r="BW450" s="68"/>
      <c r="BX450" s="68"/>
      <c r="BY450" s="68"/>
      <c r="BZ450" s="68"/>
      <c r="CA450" s="68"/>
      <c r="CB450" s="68"/>
      <c r="CC450" s="68"/>
      <c r="CD450" s="68"/>
      <c r="CE450" s="68"/>
      <c r="CF450" s="68"/>
      <c r="CG450" s="68"/>
      <c r="CH450" s="68"/>
      <c r="CI450" s="68"/>
      <c r="CJ450" s="68"/>
      <c r="CK450" s="68"/>
      <c r="CL450" s="68"/>
      <c r="CM450" s="68"/>
      <c r="CN450" s="68"/>
      <c r="CO450" s="68"/>
      <c r="CP450" s="68"/>
      <c r="CQ450" s="68"/>
      <c r="CR450" s="68"/>
      <c r="CS450" s="68"/>
      <c r="CT450" s="68"/>
      <c r="CU450" s="68"/>
      <c r="CV450" s="68"/>
      <c r="CW450" s="68"/>
      <c r="CX450" s="68"/>
      <c r="CY450" s="68"/>
      <c r="CZ450" s="68"/>
      <c r="DA450" s="68"/>
      <c r="DB450" s="68"/>
      <c r="DC450" s="68"/>
      <c r="DD450" s="68"/>
      <c r="DE450" s="68"/>
      <c r="DF450" s="68"/>
      <c r="DG450" s="68"/>
      <c r="DH450" s="68"/>
      <c r="DI450" s="68"/>
      <c r="DJ450" s="68"/>
      <c r="DK450" s="68"/>
      <c r="DL450" s="68"/>
      <c r="DM450" s="68"/>
      <c r="DN450" s="68"/>
      <c r="DO450" s="68"/>
      <c r="DP450" s="68"/>
      <c r="DQ450" s="68"/>
      <c r="DR450" s="68"/>
      <c r="DS450" s="68"/>
      <c r="DT450" s="68"/>
      <c r="DU450" s="68"/>
      <c r="DV450" s="68"/>
      <c r="DW450" s="68"/>
      <c r="DX450" s="68"/>
      <c r="DY450" s="68"/>
      <c r="DZ450" s="68"/>
      <c r="EA450" s="68"/>
      <c r="EB450" s="68"/>
      <c r="EC450" s="68"/>
      <c r="ED450" s="68"/>
      <c r="EE450" s="68"/>
      <c r="EF450" s="68"/>
      <c r="EG450" s="68"/>
      <c r="EH450" s="68"/>
      <c r="EI450" s="68"/>
      <c r="EJ450" s="68"/>
      <c r="EK450" s="68"/>
      <c r="EL450" s="68"/>
      <c r="EM450" s="68"/>
      <c r="EN450" s="68"/>
      <c r="EO450" s="68"/>
      <c r="EP450" s="68"/>
      <c r="EQ450" s="68"/>
      <c r="ER450" s="68"/>
      <c r="ES450" s="68"/>
      <c r="ET450" s="68"/>
      <c r="EU450" s="68"/>
      <c r="EV450" s="68"/>
      <c r="EW450" s="68"/>
      <c r="EX450" s="68"/>
      <c r="EY450" s="68"/>
      <c r="EZ450" s="68"/>
      <c r="FA450" s="68"/>
      <c r="FB450" s="68"/>
      <c r="FC450" s="68"/>
      <c r="FD450" s="68"/>
      <c r="FE450" s="68"/>
      <c r="FF450" s="68"/>
      <c r="FG450" s="68"/>
      <c r="FH450" s="68"/>
      <c r="FI450" s="68"/>
      <c r="FJ450" s="68"/>
      <c r="FK450" s="68"/>
      <c r="FL450" s="68"/>
      <c r="FM450" s="68"/>
      <c r="FN450" s="68"/>
      <c r="FO450" s="68"/>
      <c r="FP450" s="68"/>
      <c r="FQ450" s="68"/>
      <c r="FR450" s="68"/>
      <c r="FS450" s="68"/>
      <c r="FT450" s="68"/>
      <c r="FU450" s="68"/>
      <c r="FV450" s="68"/>
      <c r="FW450" s="68"/>
      <c r="FX450" s="68"/>
      <c r="FY450" s="68"/>
      <c r="FZ450" s="68"/>
      <c r="GA450" s="68"/>
      <c r="GB450" s="68"/>
      <c r="GC450" s="68"/>
      <c r="GD450" s="68"/>
      <c r="GE450" s="68"/>
      <c r="GF450" s="68"/>
      <c r="GG450" s="68"/>
      <c r="GH450" s="68"/>
      <c r="GI450" s="68"/>
      <c r="GJ450" s="68"/>
      <c r="GK450" s="68"/>
      <c r="GL450" s="68"/>
      <c r="GM450" s="68"/>
      <c r="GN450" s="68"/>
      <c r="GO450" s="68"/>
      <c r="GP450" s="68"/>
      <c r="GQ450" s="68"/>
      <c r="GR450" s="68"/>
      <c r="GS450" s="68"/>
      <c r="GT450" s="68"/>
      <c r="GU450" s="68"/>
      <c r="GV450" s="68"/>
      <c r="GW450" s="68"/>
      <c r="GX450" s="68"/>
      <c r="GY450" s="68"/>
      <c r="GZ450" s="68"/>
      <c r="HA450" s="68"/>
      <c r="HB450" s="68"/>
      <c r="HC450" s="68"/>
      <c r="HD450" s="68"/>
      <c r="HE450" s="68"/>
      <c r="HF450" s="68"/>
      <c r="HG450" s="68"/>
      <c r="HH450" s="68"/>
      <c r="HI450" s="68"/>
      <c r="HJ450" s="68"/>
      <c r="HK450" s="68"/>
      <c r="HL450" s="68"/>
      <c r="HM450" s="68"/>
      <c r="HN450" s="68"/>
      <c r="HO450" s="68"/>
      <c r="HP450" s="68"/>
      <c r="HQ450" s="68"/>
      <c r="HR450" s="68"/>
      <c r="HS450" s="68"/>
      <c r="HT450" s="68"/>
      <c r="HU450" s="68"/>
      <c r="HV450" s="68"/>
      <c r="HW450" s="68"/>
      <c r="HX450" s="68"/>
      <c r="HY450" s="68"/>
      <c r="HZ450" s="68"/>
      <c r="IA450" s="68"/>
      <c r="IB450" s="68"/>
      <c r="IC450" s="68"/>
      <c r="ID450" s="68"/>
      <c r="IE450" s="68"/>
      <c r="IF450" s="68"/>
      <c r="IG450" s="68"/>
      <c r="IH450" s="68"/>
      <c r="II450" s="68"/>
      <c r="IJ450" s="68"/>
      <c r="IK450" s="68"/>
      <c r="IL450" s="68"/>
      <c r="IM450" s="68"/>
      <c r="IN450" s="68"/>
      <c r="IO450" s="68"/>
      <c r="IP450" s="68"/>
      <c r="IQ450" s="68"/>
      <c r="IR450" s="68"/>
    </row>
    <row r="451" spans="1:252">
      <c r="A451" s="90">
        <v>441</v>
      </c>
      <c r="B451" s="91" t="str">
        <f>'[4]ИТОГ!'!$AP448</f>
        <v>Буль Полина</v>
      </c>
      <c r="C451" s="91">
        <f>'[4]ИТОГ!'!$AQ448</f>
        <v>1992</v>
      </c>
      <c r="D451" s="91" t="str">
        <f>'[4]ИТОГ!'!$AT448</f>
        <v>б/р</v>
      </c>
      <c r="E451" s="91" t="str">
        <f>'[4]ИТОГ!'!$AU448</f>
        <v>ж</v>
      </c>
      <c r="F451" s="189">
        <f>'[4]ИТОГ!'!$AX448</f>
        <v>43863</v>
      </c>
      <c r="G451" s="91" t="s">
        <v>255</v>
      </c>
      <c r="H451" s="94" t="s">
        <v>28</v>
      </c>
      <c r="I451" s="91" t="str">
        <f>'[4]ИТОГ!'!$AY448</f>
        <v>ОК!</v>
      </c>
      <c r="J451" s="95"/>
      <c r="K451" s="104"/>
      <c r="L451" s="97"/>
      <c r="M451" s="105"/>
      <c r="N451" s="104"/>
      <c r="O451" s="97"/>
      <c r="P451" s="97"/>
      <c r="Q451" s="97" t="s">
        <v>256</v>
      </c>
      <c r="R451" s="106" t="s">
        <v>256</v>
      </c>
      <c r="S451" s="104"/>
      <c r="T451" s="106"/>
      <c r="U451" s="99"/>
      <c r="V451" s="104"/>
      <c r="W451" s="108" t="s">
        <v>256</v>
      </c>
      <c r="X451" s="108"/>
      <c r="Y451" s="108"/>
      <c r="Z451" s="100"/>
      <c r="AA451" s="100"/>
      <c r="AB451" s="108" t="s">
        <v>6</v>
      </c>
      <c r="AC451" s="108"/>
      <c r="AD451" s="108"/>
      <c r="AE451" s="108"/>
      <c r="AF451" s="108" t="s">
        <v>256</v>
      </c>
      <c r="AG451" s="94" t="s">
        <v>638</v>
      </c>
      <c r="AH451" s="101"/>
      <c r="AI451" s="100"/>
      <c r="AJ451" s="103" t="s">
        <v>834</v>
      </c>
      <c r="AK451" s="68"/>
      <c r="AL451" s="119"/>
      <c r="AM451" s="119"/>
      <c r="AN451" s="119"/>
      <c r="AO451" s="119"/>
      <c r="AP451" s="119"/>
      <c r="AQ451" s="119"/>
      <c r="AR451" s="119"/>
      <c r="AS451" s="119"/>
      <c r="AT451" s="119"/>
      <c r="AU451" s="119"/>
      <c r="AV451" s="119"/>
      <c r="AW451" s="119"/>
      <c r="AX451" s="119"/>
      <c r="AY451" s="119"/>
      <c r="AZ451" s="119"/>
      <c r="BA451" s="119"/>
      <c r="BB451" s="119"/>
      <c r="BC451" s="119"/>
      <c r="BD451" s="119"/>
      <c r="BE451" s="119"/>
      <c r="BF451" s="119"/>
      <c r="BG451" s="119"/>
      <c r="BH451" s="119"/>
      <c r="BI451" s="119"/>
      <c r="BJ451" s="119"/>
      <c r="BK451" s="119"/>
      <c r="BL451" s="119"/>
      <c r="BM451" s="119"/>
      <c r="BN451" s="119"/>
      <c r="BO451" s="119"/>
      <c r="BP451" s="119"/>
      <c r="BQ451" s="119"/>
      <c r="BR451" s="119"/>
      <c r="BS451" s="119"/>
      <c r="BT451" s="119"/>
      <c r="BU451" s="119"/>
      <c r="BV451" s="119"/>
      <c r="BW451" s="119"/>
      <c r="BX451" s="119"/>
      <c r="BY451" s="119"/>
      <c r="BZ451" s="119"/>
      <c r="CA451" s="119"/>
      <c r="CB451" s="119"/>
      <c r="CC451" s="119"/>
      <c r="CD451" s="119"/>
      <c r="CE451" s="119"/>
      <c r="CF451" s="119"/>
      <c r="CG451" s="119"/>
      <c r="CH451" s="119"/>
      <c r="CI451" s="119"/>
      <c r="CJ451" s="119"/>
      <c r="CK451" s="119"/>
      <c r="CL451" s="119"/>
      <c r="CM451" s="119"/>
      <c r="CN451" s="119"/>
      <c r="CO451" s="119"/>
      <c r="CP451" s="119"/>
      <c r="CQ451" s="119"/>
      <c r="CR451" s="119"/>
      <c r="CS451" s="119"/>
      <c r="CT451" s="119"/>
      <c r="CU451" s="119"/>
      <c r="CV451" s="119"/>
      <c r="CW451" s="119"/>
      <c r="CX451" s="119"/>
      <c r="CY451" s="119"/>
      <c r="CZ451" s="119"/>
      <c r="DA451" s="119"/>
      <c r="DB451" s="119"/>
      <c r="DC451" s="119"/>
      <c r="DD451" s="119"/>
      <c r="DE451" s="119"/>
      <c r="DF451" s="119"/>
      <c r="DG451" s="119"/>
      <c r="DH451" s="119"/>
      <c r="DI451" s="119"/>
      <c r="DJ451" s="119"/>
      <c r="DK451" s="119"/>
      <c r="DL451" s="119"/>
      <c r="DM451" s="119"/>
      <c r="DN451" s="119"/>
      <c r="DO451" s="119"/>
      <c r="DP451" s="119"/>
      <c r="DQ451" s="119"/>
      <c r="DR451" s="119"/>
      <c r="DS451" s="119"/>
      <c r="DT451" s="119"/>
      <c r="DU451" s="119"/>
      <c r="DV451" s="119"/>
      <c r="DW451" s="119"/>
      <c r="DX451" s="119"/>
      <c r="DY451" s="119"/>
      <c r="DZ451" s="119"/>
      <c r="EA451" s="119"/>
      <c r="EB451" s="119"/>
      <c r="EC451" s="119"/>
      <c r="ED451" s="119"/>
      <c r="EE451" s="119"/>
      <c r="EF451" s="119"/>
      <c r="EG451" s="119"/>
      <c r="EH451" s="119"/>
      <c r="EI451" s="119"/>
      <c r="EJ451" s="119"/>
      <c r="EK451" s="119"/>
      <c r="EL451" s="119"/>
      <c r="EM451" s="119"/>
      <c r="EN451" s="119"/>
      <c r="EO451" s="119"/>
      <c r="EP451" s="119"/>
      <c r="EQ451" s="119"/>
      <c r="ER451" s="119"/>
      <c r="ES451" s="119"/>
      <c r="ET451" s="119"/>
      <c r="EU451" s="119"/>
      <c r="EV451" s="119"/>
      <c r="EW451" s="119"/>
      <c r="EX451" s="119"/>
      <c r="EY451" s="119"/>
      <c r="EZ451" s="119"/>
      <c r="FA451" s="119"/>
      <c r="FB451" s="119"/>
      <c r="FC451" s="119"/>
      <c r="FD451" s="119"/>
      <c r="FE451" s="119"/>
      <c r="FF451" s="119"/>
      <c r="FG451" s="119"/>
      <c r="FH451" s="119"/>
      <c r="FI451" s="119"/>
      <c r="FJ451" s="119"/>
      <c r="FK451" s="119"/>
      <c r="FL451" s="119"/>
      <c r="FM451" s="119"/>
      <c r="FN451" s="119"/>
      <c r="FO451" s="119"/>
      <c r="FP451" s="119"/>
      <c r="FQ451" s="119"/>
      <c r="FR451" s="119"/>
      <c r="FS451" s="119"/>
      <c r="FT451" s="119"/>
      <c r="FU451" s="119"/>
      <c r="FV451" s="119"/>
      <c r="FW451" s="119"/>
      <c r="FX451" s="119"/>
      <c r="FY451" s="119"/>
      <c r="FZ451" s="119"/>
      <c r="GA451" s="119"/>
      <c r="GB451" s="119"/>
      <c r="GC451" s="119"/>
      <c r="GD451" s="119"/>
      <c r="GE451" s="119"/>
      <c r="GF451" s="119"/>
      <c r="GG451" s="119"/>
      <c r="GH451" s="119"/>
      <c r="GI451" s="119"/>
      <c r="GJ451" s="119"/>
      <c r="GK451" s="119"/>
      <c r="GL451" s="119"/>
      <c r="GM451" s="119"/>
      <c r="GN451" s="119"/>
      <c r="GO451" s="119"/>
      <c r="GP451" s="119"/>
      <c r="GQ451" s="119"/>
      <c r="GR451" s="119"/>
      <c r="GS451" s="119"/>
      <c r="GT451" s="119"/>
      <c r="GU451" s="119"/>
      <c r="GV451" s="119"/>
      <c r="GW451" s="119"/>
      <c r="GX451" s="119"/>
      <c r="GY451" s="119"/>
      <c r="GZ451" s="119"/>
      <c r="HA451" s="119"/>
      <c r="HB451" s="119"/>
      <c r="HC451" s="119"/>
      <c r="HD451" s="119"/>
      <c r="HE451" s="119"/>
      <c r="HF451" s="119"/>
      <c r="HG451" s="119"/>
      <c r="HH451" s="119"/>
      <c r="HI451" s="119"/>
      <c r="HJ451" s="119"/>
      <c r="HK451" s="119"/>
      <c r="HL451" s="119"/>
      <c r="HM451" s="119"/>
      <c r="HN451" s="119"/>
      <c r="HO451" s="119"/>
      <c r="HP451" s="119"/>
      <c r="HQ451" s="119"/>
      <c r="HR451" s="119"/>
      <c r="HS451" s="119"/>
      <c r="HT451" s="119"/>
      <c r="HU451" s="119"/>
      <c r="HV451" s="119"/>
      <c r="HW451" s="119"/>
      <c r="HX451" s="119"/>
      <c r="HY451" s="119"/>
      <c r="HZ451" s="119"/>
      <c r="IA451" s="119"/>
      <c r="IB451" s="119"/>
      <c r="IC451" s="119"/>
      <c r="ID451" s="119"/>
      <c r="IE451" s="119"/>
      <c r="IF451" s="119"/>
      <c r="IG451" s="119"/>
      <c r="IH451" s="119"/>
      <c r="II451" s="119"/>
      <c r="IJ451" s="119"/>
      <c r="IK451" s="119"/>
      <c r="IL451" s="119"/>
      <c r="IM451" s="119"/>
      <c r="IN451" s="119"/>
      <c r="IO451" s="119"/>
      <c r="IP451" s="119"/>
      <c r="IQ451" s="119"/>
      <c r="IR451" s="119"/>
    </row>
    <row r="452" spans="1:252">
      <c r="A452" s="90">
        <v>442</v>
      </c>
      <c r="B452" s="91" t="str">
        <f>'[4]ИТОГ!'!$AP449</f>
        <v>Буракова Евгения</v>
      </c>
      <c r="C452" s="91">
        <f>'[4]ИТОГ!'!$AQ449</f>
        <v>0</v>
      </c>
      <c r="D452" s="91">
        <f>'[4]ИТОГ!'!$AT449</f>
        <v>3</v>
      </c>
      <c r="E452" s="91" t="str">
        <f>'[4]ИТОГ!'!$AU449</f>
        <v>ж</v>
      </c>
      <c r="F452" s="189">
        <f>'[4]ИТОГ!'!$AX449</f>
        <v>45805</v>
      </c>
      <c r="G452" s="91" t="s">
        <v>255</v>
      </c>
      <c r="H452" s="94" t="s">
        <v>28</v>
      </c>
      <c r="I452" s="91" t="str">
        <f>'[4]ИТОГ!'!$AY449</f>
        <v>НАДО!!!</v>
      </c>
      <c r="J452" s="95"/>
      <c r="K452" s="99"/>
      <c r="L452" s="97"/>
      <c r="M452" s="98"/>
      <c r="N452" s="99"/>
      <c r="O452" s="97"/>
      <c r="P452" s="97"/>
      <c r="Q452" s="97"/>
      <c r="R452" s="99"/>
      <c r="S452" s="99"/>
      <c r="T452" s="99"/>
      <c r="U452" s="99" t="s">
        <v>11</v>
      </c>
      <c r="V452" s="97"/>
      <c r="W452" s="102"/>
      <c r="X452" s="102"/>
      <c r="Y452" s="102"/>
      <c r="Z452" s="100"/>
      <c r="AA452" s="100"/>
      <c r="AB452" s="102"/>
      <c r="AC452" s="102"/>
      <c r="AD452" s="102"/>
      <c r="AE452" s="100" t="s">
        <v>11</v>
      </c>
      <c r="AF452" s="102"/>
      <c r="AG452" s="94" t="s">
        <v>439</v>
      </c>
      <c r="AH452" s="101" t="s">
        <v>285</v>
      </c>
      <c r="AI452" s="100"/>
      <c r="AJ452" s="103" t="s">
        <v>835</v>
      </c>
      <c r="AK452" s="68"/>
      <c r="AL452" s="119"/>
      <c r="AM452" s="119"/>
      <c r="AN452" s="119"/>
      <c r="AO452" s="119"/>
      <c r="AP452" s="119"/>
      <c r="AQ452" s="119"/>
      <c r="AR452" s="119"/>
      <c r="AS452" s="119"/>
      <c r="AT452" s="119"/>
      <c r="AU452" s="119"/>
      <c r="AV452" s="119"/>
      <c r="AW452" s="119"/>
      <c r="AX452" s="119"/>
      <c r="AY452" s="119"/>
      <c r="AZ452" s="119"/>
      <c r="BA452" s="119"/>
      <c r="BB452" s="119"/>
      <c r="BC452" s="119"/>
      <c r="BD452" s="119"/>
      <c r="BE452" s="119"/>
      <c r="BF452" s="119"/>
      <c r="BG452" s="119"/>
      <c r="BH452" s="119"/>
      <c r="BI452" s="119"/>
      <c r="BJ452" s="119"/>
      <c r="BK452" s="119"/>
      <c r="BL452" s="119"/>
      <c r="BM452" s="119"/>
      <c r="BN452" s="119"/>
      <c r="BO452" s="119"/>
      <c r="BP452" s="119"/>
      <c r="BQ452" s="119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19"/>
      <c r="CB452" s="119"/>
      <c r="CC452" s="119"/>
      <c r="CD452" s="119"/>
      <c r="CE452" s="119"/>
      <c r="CF452" s="119"/>
      <c r="CG452" s="119"/>
      <c r="CH452" s="119"/>
      <c r="CI452" s="119"/>
      <c r="CJ452" s="119"/>
      <c r="CK452" s="119"/>
      <c r="CL452" s="119"/>
      <c r="CM452" s="119"/>
      <c r="CN452" s="119"/>
      <c r="CO452" s="119"/>
      <c r="CP452" s="119"/>
      <c r="CQ452" s="119"/>
      <c r="CR452" s="119"/>
      <c r="CS452" s="119"/>
      <c r="CT452" s="119"/>
      <c r="CU452" s="119"/>
      <c r="CV452" s="119"/>
      <c r="CW452" s="119"/>
      <c r="CX452" s="119"/>
      <c r="CY452" s="119"/>
      <c r="CZ452" s="119"/>
      <c r="DA452" s="119"/>
      <c r="DB452" s="119"/>
      <c r="DC452" s="119"/>
      <c r="DD452" s="119"/>
      <c r="DE452" s="119"/>
      <c r="DF452" s="119"/>
      <c r="DG452" s="119"/>
      <c r="DH452" s="119"/>
      <c r="DI452" s="119"/>
      <c r="DJ452" s="119"/>
      <c r="DK452" s="119"/>
      <c r="DL452" s="119"/>
      <c r="DM452" s="119"/>
      <c r="DN452" s="119"/>
      <c r="DO452" s="119"/>
      <c r="DP452" s="119"/>
      <c r="DQ452" s="119"/>
      <c r="DR452" s="119"/>
      <c r="DS452" s="119"/>
      <c r="DT452" s="119"/>
      <c r="DU452" s="119"/>
      <c r="DV452" s="119"/>
      <c r="DW452" s="119"/>
      <c r="DX452" s="119"/>
      <c r="DY452" s="119"/>
      <c r="DZ452" s="119"/>
      <c r="EA452" s="119"/>
      <c r="EB452" s="119"/>
      <c r="EC452" s="119"/>
      <c r="ED452" s="119"/>
      <c r="EE452" s="119"/>
      <c r="EF452" s="119"/>
      <c r="EG452" s="119"/>
      <c r="EH452" s="119"/>
      <c r="EI452" s="119"/>
      <c r="EJ452" s="119"/>
      <c r="EK452" s="119"/>
      <c r="EL452" s="119"/>
      <c r="EM452" s="119"/>
      <c r="EN452" s="119"/>
      <c r="EO452" s="119"/>
      <c r="EP452" s="119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19"/>
      <c r="FA452" s="119"/>
      <c r="FB452" s="119"/>
      <c r="FC452" s="119"/>
      <c r="FD452" s="119"/>
      <c r="FE452" s="119"/>
      <c r="FF452" s="119"/>
      <c r="FG452" s="119"/>
      <c r="FH452" s="119"/>
      <c r="FI452" s="119"/>
      <c r="FJ452" s="119"/>
      <c r="FK452" s="119"/>
      <c r="FL452" s="119"/>
      <c r="FM452" s="119"/>
      <c r="FN452" s="119"/>
      <c r="FO452" s="119"/>
      <c r="FP452" s="119"/>
      <c r="FQ452" s="119"/>
      <c r="FR452" s="119"/>
      <c r="FS452" s="119"/>
      <c r="FT452" s="119"/>
      <c r="FU452" s="119"/>
      <c r="FV452" s="119"/>
      <c r="FW452" s="119"/>
      <c r="FX452" s="119"/>
      <c r="FY452" s="119"/>
      <c r="FZ452" s="119"/>
      <c r="GA452" s="119"/>
      <c r="GB452" s="119"/>
      <c r="GC452" s="119"/>
      <c r="GD452" s="119"/>
      <c r="GE452" s="119"/>
      <c r="GF452" s="119"/>
      <c r="GG452" s="119"/>
      <c r="GH452" s="119"/>
      <c r="GI452" s="119"/>
      <c r="GJ452" s="119"/>
      <c r="GK452" s="119"/>
      <c r="GL452" s="119"/>
      <c r="GM452" s="119"/>
      <c r="GN452" s="119"/>
      <c r="GO452" s="119"/>
      <c r="GP452" s="119"/>
      <c r="GQ452" s="119"/>
      <c r="GR452" s="119"/>
      <c r="GS452" s="119"/>
      <c r="GT452" s="119"/>
      <c r="GU452" s="119"/>
      <c r="GV452" s="119"/>
      <c r="GW452" s="119"/>
      <c r="GX452" s="119"/>
      <c r="GY452" s="119"/>
      <c r="GZ452" s="119"/>
      <c r="HA452" s="119"/>
      <c r="HB452" s="119"/>
      <c r="HC452" s="119"/>
      <c r="HD452" s="119"/>
      <c r="HE452" s="119"/>
      <c r="HF452" s="119"/>
      <c r="HG452" s="119"/>
      <c r="HH452" s="119"/>
      <c r="HI452" s="119"/>
      <c r="HJ452" s="119"/>
      <c r="HK452" s="119"/>
      <c r="HL452" s="119"/>
      <c r="HM452" s="119"/>
      <c r="HN452" s="119"/>
      <c r="HO452" s="119"/>
      <c r="HP452" s="119"/>
      <c r="HQ452" s="119"/>
      <c r="HR452" s="119"/>
      <c r="HS452" s="119"/>
      <c r="HT452" s="119"/>
      <c r="HU452" s="119"/>
      <c r="HV452" s="119"/>
      <c r="HW452" s="119"/>
      <c r="HX452" s="119"/>
      <c r="HY452" s="119"/>
      <c r="HZ452" s="119"/>
      <c r="IA452" s="119"/>
      <c r="IB452" s="119"/>
      <c r="IC452" s="119"/>
      <c r="ID452" s="119"/>
      <c r="IE452" s="119"/>
      <c r="IF452" s="119"/>
      <c r="IG452" s="119"/>
      <c r="IH452" s="119"/>
      <c r="II452" s="119"/>
      <c r="IJ452" s="119"/>
      <c r="IK452" s="119"/>
      <c r="IL452" s="119"/>
      <c r="IM452" s="119"/>
      <c r="IN452" s="119"/>
      <c r="IO452" s="119"/>
      <c r="IP452" s="119"/>
      <c r="IQ452" s="119"/>
      <c r="IR452" s="119"/>
    </row>
    <row r="453" spans="1:252" s="120" customFormat="1">
      <c r="A453" s="90">
        <v>443</v>
      </c>
      <c r="B453" s="91" t="str">
        <f>'[4]ИТОГ!'!$AP450</f>
        <v>Буракова Марина</v>
      </c>
      <c r="C453" s="91">
        <f>'[4]ИТОГ!'!$AQ450</f>
        <v>0</v>
      </c>
      <c r="D453" s="91">
        <f>'[4]ИТОГ!'!$AT450</f>
        <v>3</v>
      </c>
      <c r="E453" s="91" t="str">
        <f>'[4]ИТОГ!'!$AU450</f>
        <v>ж</v>
      </c>
      <c r="F453" s="189">
        <f>'[4]ИТОГ!'!$AX450</f>
        <v>45805</v>
      </c>
      <c r="G453" s="91" t="s">
        <v>255</v>
      </c>
      <c r="H453" s="94" t="s">
        <v>28</v>
      </c>
      <c r="I453" s="91" t="str">
        <f>'[4]ИТОГ!'!$AY450</f>
        <v>НАДО!!!</v>
      </c>
      <c r="J453" s="95"/>
      <c r="K453" s="97"/>
      <c r="L453" s="97"/>
      <c r="M453" s="98"/>
      <c r="N453" s="97"/>
      <c r="O453" s="97"/>
      <c r="P453" s="97"/>
      <c r="Q453" s="97"/>
      <c r="R453" s="97"/>
      <c r="S453" s="97"/>
      <c r="T453" s="99"/>
      <c r="U453" s="99"/>
      <c r="V453" s="97"/>
      <c r="W453" s="100"/>
      <c r="X453" s="100"/>
      <c r="Y453" s="100"/>
      <c r="Z453" s="100"/>
      <c r="AA453" s="100"/>
      <c r="AB453" s="116" t="s">
        <v>256</v>
      </c>
      <c r="AC453" s="100"/>
      <c r="AD453" s="100"/>
      <c r="AE453" s="100"/>
      <c r="AF453" s="100"/>
      <c r="AG453" s="94" t="s">
        <v>321</v>
      </c>
      <c r="AH453" s="94"/>
      <c r="AI453" s="100"/>
      <c r="AJ453" s="103" t="s">
        <v>836</v>
      </c>
      <c r="AK453" s="68"/>
      <c r="AL453" s="119"/>
      <c r="AM453" s="119"/>
      <c r="AN453" s="68"/>
      <c r="AO453" s="68"/>
      <c r="AP453" s="68"/>
      <c r="AQ453" s="68"/>
      <c r="AR453" s="68"/>
      <c r="AS453" s="68"/>
      <c r="AT453" s="68"/>
      <c r="AU453" s="68"/>
      <c r="AV453" s="68"/>
      <c r="AW453" s="68"/>
      <c r="AX453" s="68"/>
      <c r="AY453" s="68"/>
      <c r="AZ453" s="68"/>
      <c r="BA453" s="68"/>
      <c r="BB453" s="68"/>
      <c r="BC453" s="68"/>
      <c r="BD453" s="68"/>
      <c r="BE453" s="68"/>
      <c r="BF453" s="68"/>
      <c r="BG453" s="68"/>
      <c r="BH453" s="68"/>
      <c r="BI453" s="68"/>
      <c r="BJ453" s="68"/>
      <c r="BK453" s="68"/>
      <c r="BL453" s="68"/>
      <c r="BM453" s="68"/>
      <c r="BN453" s="68"/>
      <c r="BO453" s="68"/>
      <c r="BP453" s="68"/>
      <c r="BQ453" s="68"/>
      <c r="BR453" s="68"/>
      <c r="BS453" s="68"/>
      <c r="BT453" s="68"/>
      <c r="BU453" s="68"/>
      <c r="BV453" s="68"/>
      <c r="BW453" s="68"/>
      <c r="BX453" s="68"/>
      <c r="BY453" s="68"/>
      <c r="BZ453" s="68"/>
      <c r="CA453" s="68"/>
      <c r="CB453" s="68"/>
      <c r="CC453" s="68"/>
      <c r="CD453" s="68"/>
      <c r="CE453" s="68"/>
      <c r="CF453" s="68"/>
      <c r="CG453" s="68"/>
      <c r="CH453" s="68"/>
      <c r="CI453" s="68"/>
      <c r="CJ453" s="68"/>
      <c r="CK453" s="68"/>
      <c r="CL453" s="68"/>
      <c r="CM453" s="68"/>
      <c r="CN453" s="68"/>
      <c r="CO453" s="68"/>
      <c r="CP453" s="68"/>
      <c r="CQ453" s="68"/>
      <c r="CR453" s="68"/>
      <c r="CS453" s="68"/>
      <c r="CT453" s="68"/>
      <c r="CU453" s="68"/>
      <c r="CV453" s="68"/>
      <c r="CW453" s="68"/>
      <c r="CX453" s="68"/>
      <c r="CY453" s="68"/>
      <c r="CZ453" s="68"/>
      <c r="DA453" s="68"/>
      <c r="DB453" s="68"/>
      <c r="DC453" s="68"/>
      <c r="DD453" s="68"/>
      <c r="DE453" s="68"/>
      <c r="DF453" s="68"/>
      <c r="DG453" s="68"/>
      <c r="DH453" s="68"/>
      <c r="DI453" s="68"/>
      <c r="DJ453" s="68"/>
      <c r="DK453" s="68"/>
      <c r="DL453" s="68"/>
      <c r="DM453" s="68"/>
      <c r="DN453" s="68"/>
      <c r="DO453" s="68"/>
      <c r="DP453" s="68"/>
      <c r="DQ453" s="68"/>
      <c r="DR453" s="68"/>
      <c r="DS453" s="68"/>
      <c r="DT453" s="68"/>
      <c r="DU453" s="68"/>
      <c r="DV453" s="68"/>
      <c r="DW453" s="68"/>
      <c r="DX453" s="68"/>
      <c r="DY453" s="68"/>
      <c r="DZ453" s="68"/>
      <c r="EA453" s="68"/>
      <c r="EB453" s="68"/>
      <c r="EC453" s="68"/>
      <c r="ED453" s="68"/>
      <c r="EE453" s="68"/>
      <c r="EF453" s="68"/>
      <c r="EG453" s="68"/>
      <c r="EH453" s="68"/>
      <c r="EI453" s="68"/>
      <c r="EJ453" s="68"/>
      <c r="EK453" s="68"/>
      <c r="EL453" s="68"/>
      <c r="EM453" s="68"/>
      <c r="EN453" s="68"/>
      <c r="EO453" s="68"/>
      <c r="EP453" s="68"/>
      <c r="EQ453" s="68"/>
      <c r="ER453" s="68"/>
      <c r="ES453" s="68"/>
      <c r="ET453" s="68"/>
      <c r="EU453" s="68"/>
      <c r="EV453" s="68"/>
      <c r="EW453" s="68"/>
      <c r="EX453" s="68"/>
      <c r="EY453" s="68"/>
      <c r="EZ453" s="68"/>
      <c r="FA453" s="68"/>
      <c r="FB453" s="68"/>
      <c r="FC453" s="68"/>
      <c r="FD453" s="68"/>
      <c r="FE453" s="68"/>
      <c r="FF453" s="68"/>
      <c r="FG453" s="68"/>
      <c r="FH453" s="68"/>
      <c r="FI453" s="68"/>
      <c r="FJ453" s="68"/>
      <c r="FK453" s="68"/>
      <c r="FL453" s="68"/>
      <c r="FM453" s="68"/>
      <c r="FN453" s="68"/>
      <c r="FO453" s="68"/>
      <c r="FP453" s="68"/>
      <c r="FQ453" s="68"/>
      <c r="FR453" s="68"/>
      <c r="FS453" s="68"/>
      <c r="FT453" s="68"/>
      <c r="FU453" s="68"/>
      <c r="FV453" s="68"/>
      <c r="FW453" s="68"/>
      <c r="FX453" s="68"/>
      <c r="FY453" s="68"/>
      <c r="FZ453" s="68"/>
      <c r="GA453" s="68"/>
      <c r="GB453" s="68"/>
      <c r="GC453" s="68"/>
      <c r="GD453" s="68"/>
      <c r="GE453" s="68"/>
      <c r="GF453" s="68"/>
      <c r="GG453" s="68"/>
      <c r="GH453" s="68"/>
      <c r="GI453" s="68"/>
      <c r="GJ453" s="68"/>
      <c r="GK453" s="68"/>
      <c r="GL453" s="68"/>
      <c r="GM453" s="68"/>
      <c r="GN453" s="68"/>
      <c r="GO453" s="68"/>
      <c r="GP453" s="68"/>
      <c r="GQ453" s="68"/>
      <c r="GR453" s="68"/>
      <c r="GS453" s="68"/>
      <c r="GT453" s="68"/>
      <c r="GU453" s="68"/>
      <c r="GV453" s="68"/>
      <c r="GW453" s="68"/>
      <c r="GX453" s="68"/>
      <c r="GY453" s="68"/>
      <c r="GZ453" s="68"/>
      <c r="HA453" s="68"/>
      <c r="HB453" s="68"/>
      <c r="HC453" s="68"/>
      <c r="HD453" s="68"/>
      <c r="HE453" s="68"/>
      <c r="HF453" s="68"/>
      <c r="HG453" s="68"/>
      <c r="HH453" s="68"/>
      <c r="HI453" s="68"/>
      <c r="HJ453" s="68"/>
      <c r="HK453" s="68"/>
      <c r="HL453" s="68"/>
      <c r="HM453" s="68"/>
      <c r="HN453" s="68"/>
      <c r="HO453" s="68"/>
      <c r="HP453" s="68"/>
      <c r="HQ453" s="68"/>
      <c r="HR453" s="68"/>
      <c r="HS453" s="68"/>
      <c r="HT453" s="68"/>
      <c r="HU453" s="68"/>
      <c r="HV453" s="68"/>
      <c r="HW453" s="68"/>
      <c r="HX453" s="68"/>
      <c r="HY453" s="68"/>
      <c r="HZ453" s="68"/>
      <c r="IA453" s="68"/>
      <c r="IB453" s="68"/>
      <c r="IC453" s="68"/>
      <c r="ID453" s="68"/>
      <c r="IE453" s="68"/>
      <c r="IF453" s="68"/>
      <c r="IG453" s="68"/>
      <c r="IH453" s="68"/>
      <c r="II453" s="68"/>
      <c r="IJ453" s="68"/>
      <c r="IK453" s="68"/>
      <c r="IL453" s="68"/>
      <c r="IM453" s="68"/>
      <c r="IN453" s="68"/>
      <c r="IO453" s="68"/>
      <c r="IP453" s="68"/>
      <c r="IQ453" s="68"/>
      <c r="IR453" s="68"/>
    </row>
    <row r="454" spans="1:252">
      <c r="A454" s="90">
        <v>444</v>
      </c>
      <c r="B454" s="91" t="str">
        <f>'[4]ИТОГ!'!$AP451</f>
        <v>Бурдеев Иван</v>
      </c>
      <c r="C454" s="91">
        <f>'[4]ИТОГ!'!$AQ451</f>
        <v>2002</v>
      </c>
      <c r="D454" s="91" t="str">
        <f>'[4]ИТОГ!'!$AT451</f>
        <v>б/р</v>
      </c>
      <c r="E454" s="91" t="str">
        <f>'[4]ИТОГ!'!$AU451</f>
        <v>м</v>
      </c>
      <c r="F454" s="189">
        <f>'[4]ИТОГ!'!$AX451</f>
        <v>44191</v>
      </c>
      <c r="G454" s="91" t="s">
        <v>255</v>
      </c>
      <c r="H454" s="94" t="s">
        <v>28</v>
      </c>
      <c r="I454" s="91" t="str">
        <f>'[4]ИТОГ!'!$AY451</f>
        <v>ОК!</v>
      </c>
      <c r="J454" s="95"/>
      <c r="K454" s="97"/>
      <c r="L454" s="97"/>
      <c r="M454" s="98"/>
      <c r="N454" s="97"/>
      <c r="O454" s="97"/>
      <c r="P454" s="97"/>
      <c r="Q454" s="97"/>
      <c r="R454" s="97"/>
      <c r="S454" s="97"/>
      <c r="T454" s="99"/>
      <c r="U454" s="99"/>
      <c r="V454" s="97"/>
      <c r="W454" s="100"/>
      <c r="X454" s="100"/>
      <c r="Y454" s="100"/>
      <c r="Z454" s="100"/>
      <c r="AA454" s="100"/>
      <c r="AB454" s="100" t="s">
        <v>256</v>
      </c>
      <c r="AC454" s="100"/>
      <c r="AD454" s="100"/>
      <c r="AE454" s="100"/>
      <c r="AF454" s="100"/>
      <c r="AG454" s="94" t="s">
        <v>731</v>
      </c>
      <c r="AH454" s="94" t="s">
        <v>258</v>
      </c>
      <c r="AI454" s="100"/>
      <c r="AJ454" s="103" t="s">
        <v>837</v>
      </c>
      <c r="AK454" s="68"/>
      <c r="AL454" s="68"/>
      <c r="AM454" s="68"/>
    </row>
    <row r="455" spans="1:252" s="69" customFormat="1">
      <c r="A455" s="90">
        <v>445</v>
      </c>
      <c r="B455" s="91" t="str">
        <f>'[4]ИТОГ!'!$AP452</f>
        <v>Буриков Максим</v>
      </c>
      <c r="C455" s="91">
        <f>'[4]ИТОГ!'!$AQ452</f>
        <v>1971</v>
      </c>
      <c r="D455" s="91" t="str">
        <f>'[4]ИТОГ!'!$AT452</f>
        <v>б/р</v>
      </c>
      <c r="E455" s="91" t="str">
        <f>'[4]ИТОГ!'!$AU452</f>
        <v>м</v>
      </c>
      <c r="F455" s="189">
        <f>'[4]ИТОГ!'!$AX452</f>
        <v>44961</v>
      </c>
      <c r="G455" s="91" t="s">
        <v>255</v>
      </c>
      <c r="H455" s="94" t="s">
        <v>28</v>
      </c>
      <c r="I455" s="91" t="str">
        <f>'[4]ИТОГ!'!$AY452</f>
        <v>ОК!</v>
      </c>
      <c r="J455" s="95"/>
      <c r="K455" s="97"/>
      <c r="L455" s="97"/>
      <c r="M455" s="98"/>
      <c r="N455" s="97"/>
      <c r="O455" s="97"/>
      <c r="P455" s="97"/>
      <c r="Q455" s="97"/>
      <c r="R455" s="99" t="s">
        <v>256</v>
      </c>
      <c r="S455" s="97"/>
      <c r="T455" s="99"/>
      <c r="U455" s="99" t="s">
        <v>13</v>
      </c>
      <c r="V455" s="97"/>
      <c r="W455" s="100"/>
      <c r="X455" s="100"/>
      <c r="Y455" s="100"/>
      <c r="Z455" s="100"/>
      <c r="AA455" s="100"/>
      <c r="AB455" s="100"/>
      <c r="AC455" s="100"/>
      <c r="AD455" s="100"/>
      <c r="AE455" s="100"/>
      <c r="AF455" s="100"/>
      <c r="AG455" s="94" t="s">
        <v>439</v>
      </c>
      <c r="AH455" s="94"/>
      <c r="AI455" s="102"/>
      <c r="AJ455" s="103" t="s">
        <v>838</v>
      </c>
      <c r="AK455" s="68"/>
      <c r="AL455" s="119"/>
      <c r="AM455" s="11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  <c r="GM455" s="9"/>
      <c r="GN455" s="9"/>
      <c r="GO455" s="9"/>
      <c r="GP455" s="9"/>
      <c r="GQ455" s="9"/>
      <c r="GR455" s="9"/>
      <c r="GS455" s="9"/>
      <c r="GT455" s="9"/>
      <c r="GU455" s="9"/>
      <c r="GV455" s="9"/>
      <c r="GW455" s="9"/>
      <c r="GX455" s="9"/>
      <c r="GY455" s="9"/>
      <c r="GZ455" s="9"/>
      <c r="HA455" s="9"/>
      <c r="HB455" s="9"/>
      <c r="HC455" s="9"/>
      <c r="HD455" s="9"/>
      <c r="HE455" s="9"/>
      <c r="HF455" s="9"/>
      <c r="HG455" s="9"/>
      <c r="HH455" s="9"/>
      <c r="HI455" s="9"/>
      <c r="HJ455" s="9"/>
      <c r="HK455" s="9"/>
      <c r="HL455" s="9"/>
      <c r="HM455" s="9"/>
      <c r="HN455" s="9"/>
      <c r="HO455" s="9"/>
      <c r="HP455" s="9"/>
      <c r="HQ455" s="9"/>
      <c r="HR455" s="9"/>
      <c r="HS455" s="9"/>
      <c r="HT455" s="9"/>
      <c r="HU455" s="9"/>
      <c r="HV455" s="9"/>
      <c r="HW455" s="9"/>
      <c r="HX455" s="9"/>
      <c r="HY455" s="9"/>
      <c r="HZ455" s="9"/>
      <c r="IA455" s="9"/>
      <c r="IB455" s="9"/>
      <c r="IC455" s="9"/>
      <c r="ID455" s="9"/>
      <c r="IE455" s="9"/>
      <c r="IF455" s="9"/>
      <c r="IG455" s="9"/>
      <c r="IH455" s="9"/>
      <c r="II455" s="9"/>
      <c r="IJ455" s="9"/>
      <c r="IK455" s="9"/>
      <c r="IL455" s="9"/>
      <c r="IM455" s="9"/>
      <c r="IN455" s="9"/>
      <c r="IO455" s="9"/>
      <c r="IP455" s="9"/>
      <c r="IQ455" s="9"/>
      <c r="IR455" s="9"/>
    </row>
    <row r="456" spans="1:252" s="69" customFormat="1">
      <c r="A456" s="90">
        <v>446</v>
      </c>
      <c r="B456" s="91" t="str">
        <f>'[4]ИТОГ!'!$AP453</f>
        <v>Бурлака Елизавета</v>
      </c>
      <c r="C456" s="91">
        <f>'[4]ИТОГ!'!$AQ453</f>
        <v>2013</v>
      </c>
      <c r="D456" s="91" t="str">
        <f>'[4]ИТОГ!'!$AT453</f>
        <v>б/р</v>
      </c>
      <c r="E456" s="91" t="str">
        <f>'[4]ИТОГ!'!$AU453</f>
        <v>ж</v>
      </c>
      <c r="F456" s="189">
        <f>'[4]ИТОГ!'!$AX453</f>
        <v>0</v>
      </c>
      <c r="G456" s="91" t="s">
        <v>255</v>
      </c>
      <c r="H456" s="94" t="s">
        <v>28</v>
      </c>
      <c r="I456" s="91" t="str">
        <f>'[4]ИТОГ!'!$AY453</f>
        <v>ОК!</v>
      </c>
      <c r="J456" s="95"/>
      <c r="K456" s="97"/>
      <c r="L456" s="97"/>
      <c r="M456" s="98"/>
      <c r="N456" s="100" t="s">
        <v>6</v>
      </c>
      <c r="O456" s="97"/>
      <c r="P456" s="97"/>
      <c r="Q456" s="97"/>
      <c r="R456" s="97"/>
      <c r="S456" s="97"/>
      <c r="T456" s="99"/>
      <c r="U456" s="99"/>
      <c r="V456" s="108" t="s">
        <v>256</v>
      </c>
      <c r="W456" s="108"/>
      <c r="X456" s="100" t="s">
        <v>256</v>
      </c>
      <c r="Y456" s="108"/>
      <c r="Z456" s="100"/>
      <c r="AA456" s="100"/>
      <c r="AB456" s="100" t="s">
        <v>256</v>
      </c>
      <c r="AC456" s="100"/>
      <c r="AD456" s="100"/>
      <c r="AE456" s="100"/>
      <c r="AF456" s="100"/>
      <c r="AG456" s="94" t="s">
        <v>731</v>
      </c>
      <c r="AH456" s="94" t="s">
        <v>839</v>
      </c>
      <c r="AI456" s="102"/>
      <c r="AJ456" s="103" t="s">
        <v>840</v>
      </c>
      <c r="AK456" s="68"/>
      <c r="AL456" s="119"/>
      <c r="AM456" s="11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  <c r="GM456" s="9"/>
      <c r="GN456" s="9"/>
      <c r="GO456" s="9"/>
      <c r="GP456" s="9"/>
      <c r="GQ456" s="9"/>
      <c r="GR456" s="9"/>
      <c r="GS456" s="9"/>
      <c r="GT456" s="9"/>
      <c r="GU456" s="9"/>
      <c r="GV456" s="9"/>
      <c r="GW456" s="9"/>
      <c r="GX456" s="9"/>
      <c r="GY456" s="9"/>
      <c r="GZ456" s="9"/>
      <c r="HA456" s="9"/>
      <c r="HB456" s="9"/>
      <c r="HC456" s="9"/>
      <c r="HD456" s="9"/>
      <c r="HE456" s="9"/>
      <c r="HF456" s="9"/>
      <c r="HG456" s="9"/>
      <c r="HH456" s="9"/>
      <c r="HI456" s="9"/>
      <c r="HJ456" s="9"/>
      <c r="HK456" s="9"/>
      <c r="HL456" s="9"/>
      <c r="HM456" s="9"/>
      <c r="HN456" s="9"/>
      <c r="HO456" s="9"/>
      <c r="HP456" s="9"/>
      <c r="HQ456" s="9"/>
      <c r="HR456" s="9"/>
      <c r="HS456" s="9"/>
      <c r="HT456" s="9"/>
      <c r="HU456" s="9"/>
      <c r="HV456" s="9"/>
      <c r="HW456" s="9"/>
      <c r="HX456" s="9"/>
      <c r="HY456" s="9"/>
      <c r="HZ456" s="9"/>
      <c r="IA456" s="9"/>
      <c r="IB456" s="9"/>
      <c r="IC456" s="9"/>
      <c r="ID456" s="9"/>
      <c r="IE456" s="9"/>
      <c r="IF456" s="9"/>
      <c r="IG456" s="9"/>
      <c r="IH456" s="9"/>
      <c r="II456" s="9"/>
      <c r="IJ456" s="9"/>
      <c r="IK456" s="9"/>
      <c r="IL456" s="9"/>
      <c r="IM456" s="9"/>
      <c r="IN456" s="9"/>
      <c r="IO456" s="9"/>
      <c r="IP456" s="9"/>
      <c r="IQ456" s="9"/>
      <c r="IR456" s="9"/>
    </row>
    <row r="457" spans="1:252" s="68" customFormat="1">
      <c r="A457" s="90">
        <v>447</v>
      </c>
      <c r="B457" s="91" t="str">
        <f>'[4]ИТОГ!'!$AP454</f>
        <v>Бурмистров Никита</v>
      </c>
      <c r="C457" s="91">
        <f>'[4]ИТОГ!'!$AQ454</f>
        <v>2000</v>
      </c>
      <c r="D457" s="91">
        <f>'[4]ИТОГ!'!$AT454</f>
        <v>1</v>
      </c>
      <c r="E457" s="91" t="str">
        <f>'[4]ИТОГ!'!$AU454</f>
        <v>м</v>
      </c>
      <c r="F457" s="189">
        <f>'[4]ИТОГ!'!$AX454</f>
        <v>45863</v>
      </c>
      <c r="G457" s="91" t="s">
        <v>255</v>
      </c>
      <c r="H457" s="94" t="s">
        <v>28</v>
      </c>
      <c r="I457" s="91" t="str">
        <f>'[4]ИТОГ!'!$AY454</f>
        <v>ОК!</v>
      </c>
      <c r="J457" s="124" t="s">
        <v>292</v>
      </c>
      <c r="K457" s="96"/>
      <c r="L457" s="97"/>
      <c r="M457" s="98" t="s">
        <v>9</v>
      </c>
      <c r="N457" s="96"/>
      <c r="O457" s="97"/>
      <c r="P457" s="97"/>
      <c r="Q457" s="97"/>
      <c r="R457" s="97"/>
      <c r="S457" s="97"/>
      <c r="T457" s="99"/>
      <c r="U457" s="99"/>
      <c r="V457" s="97"/>
      <c r="W457" s="100"/>
      <c r="X457" s="100"/>
      <c r="Y457" s="100"/>
      <c r="Z457" s="100"/>
      <c r="AA457" s="100"/>
      <c r="AB457" s="108"/>
      <c r="AC457" s="108"/>
      <c r="AD457" s="108"/>
      <c r="AE457" s="108"/>
      <c r="AF457" s="108"/>
      <c r="AG457" s="94"/>
      <c r="AH457" s="101" t="s">
        <v>841</v>
      </c>
      <c r="AI457" s="118">
        <v>37767</v>
      </c>
      <c r="AJ457" s="103" t="s">
        <v>842</v>
      </c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  <c r="GM457" s="9"/>
      <c r="GN457" s="9"/>
      <c r="GO457" s="9"/>
      <c r="GP457" s="9"/>
      <c r="GQ457" s="9"/>
      <c r="GR457" s="9"/>
      <c r="GS457" s="9"/>
      <c r="GT457" s="9"/>
      <c r="GU457" s="9"/>
      <c r="GV457" s="9"/>
      <c r="GW457" s="9"/>
      <c r="GX457" s="9"/>
      <c r="GY457" s="9"/>
      <c r="GZ457" s="9"/>
      <c r="HA457" s="9"/>
      <c r="HB457" s="9"/>
      <c r="HC457" s="9"/>
      <c r="HD457" s="9"/>
      <c r="HE457" s="9"/>
      <c r="HF457" s="9"/>
      <c r="HG457" s="9"/>
      <c r="HH457" s="9"/>
      <c r="HI457" s="9"/>
      <c r="HJ457" s="9"/>
      <c r="HK457" s="9"/>
      <c r="HL457" s="9"/>
      <c r="HM457" s="9"/>
      <c r="HN457" s="9"/>
      <c r="HO457" s="9"/>
      <c r="HP457" s="9"/>
      <c r="HQ457" s="9"/>
      <c r="HR457" s="9"/>
      <c r="HS457" s="9"/>
      <c r="HT457" s="9"/>
      <c r="HU457" s="9"/>
      <c r="HV457" s="9"/>
      <c r="HW457" s="9"/>
      <c r="HX457" s="9"/>
      <c r="HY457" s="9"/>
      <c r="HZ457" s="9"/>
      <c r="IA457" s="9"/>
      <c r="IB457" s="9"/>
      <c r="IC457" s="9"/>
      <c r="ID457" s="9"/>
      <c r="IE457" s="9"/>
      <c r="IF457" s="9"/>
      <c r="IG457" s="9"/>
      <c r="IH457" s="9"/>
      <c r="II457" s="9"/>
      <c r="IJ457" s="9"/>
      <c r="IK457" s="9"/>
      <c r="IL457" s="9"/>
      <c r="IM457" s="9"/>
      <c r="IN457" s="9"/>
      <c r="IO457" s="9"/>
      <c r="IP457" s="9"/>
      <c r="IQ457" s="9"/>
      <c r="IR457" s="9"/>
    </row>
    <row r="458" spans="1:252" s="69" customFormat="1">
      <c r="A458" s="90">
        <v>448</v>
      </c>
      <c r="B458" s="91" t="str">
        <f>'[4]ИТОГ!'!$AP455</f>
        <v>Бутин Дмитрий</v>
      </c>
      <c r="C458" s="91">
        <f>'[4]ИТОГ!'!$AQ455</f>
        <v>2004</v>
      </c>
      <c r="D458" s="91" t="str">
        <f>'[4]ИТОГ!'!$AT455</f>
        <v>б/р</v>
      </c>
      <c r="E458" s="91" t="str">
        <f>'[4]ИТОГ!'!$AU455</f>
        <v>м</v>
      </c>
      <c r="F458" s="189">
        <f>'[4]ИТОГ!'!$AX455</f>
        <v>45093</v>
      </c>
      <c r="G458" s="91" t="s">
        <v>255</v>
      </c>
      <c r="H458" s="94" t="s">
        <v>28</v>
      </c>
      <c r="I458" s="91" t="str">
        <f>'[4]ИТОГ!'!$AY455</f>
        <v>ОК!</v>
      </c>
      <c r="J458" s="95" t="s">
        <v>292</v>
      </c>
      <c r="K458" s="97"/>
      <c r="L458" s="97"/>
      <c r="M458" s="98"/>
      <c r="N458" s="97"/>
      <c r="O458" s="97"/>
      <c r="P458" s="97"/>
      <c r="Q458" s="97"/>
      <c r="R458" s="97" t="s">
        <v>9</v>
      </c>
      <c r="S458" s="97"/>
      <c r="T458" s="99"/>
      <c r="U458" s="99"/>
      <c r="V458" s="108" t="s">
        <v>256</v>
      </c>
      <c r="W458" s="108"/>
      <c r="X458" s="100" t="s">
        <v>256</v>
      </c>
      <c r="Y458" s="108"/>
      <c r="Z458" s="100"/>
      <c r="AA458" s="100"/>
      <c r="AB458" s="100" t="s">
        <v>6</v>
      </c>
      <c r="AC458" s="100"/>
      <c r="AD458" s="100"/>
      <c r="AE458" s="100"/>
      <c r="AF458" s="100"/>
      <c r="AG458" s="94" t="s">
        <v>338</v>
      </c>
      <c r="AH458" s="94" t="s">
        <v>274</v>
      </c>
      <c r="AI458" s="118">
        <v>38620</v>
      </c>
      <c r="AJ458" s="103" t="s">
        <v>843</v>
      </c>
      <c r="AK458" s="68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  <c r="GM458" s="9"/>
      <c r="GN458" s="9"/>
      <c r="GO458" s="9"/>
      <c r="GP458" s="9"/>
      <c r="GQ458" s="9"/>
      <c r="GR458" s="9"/>
      <c r="GS458" s="9"/>
      <c r="GT458" s="9"/>
      <c r="GU458" s="9"/>
      <c r="GV458" s="9"/>
      <c r="GW458" s="9"/>
      <c r="GX458" s="9"/>
      <c r="GY458" s="9"/>
      <c r="GZ458" s="9"/>
      <c r="HA458" s="9"/>
      <c r="HB458" s="9"/>
      <c r="HC458" s="9"/>
      <c r="HD458" s="9"/>
      <c r="HE458" s="9"/>
      <c r="HF458" s="9"/>
      <c r="HG458" s="9"/>
      <c r="HH458" s="9"/>
      <c r="HI458" s="9"/>
      <c r="HJ458" s="9"/>
      <c r="HK458" s="9"/>
      <c r="HL458" s="9"/>
      <c r="HM458" s="9"/>
      <c r="HN458" s="9"/>
      <c r="HO458" s="9"/>
      <c r="HP458" s="9"/>
      <c r="HQ458" s="9"/>
      <c r="HR458" s="9"/>
      <c r="HS458" s="9"/>
      <c r="HT458" s="9"/>
      <c r="HU458" s="9"/>
      <c r="HV458" s="9"/>
      <c r="HW458" s="9"/>
      <c r="HX458" s="9"/>
      <c r="HY458" s="9"/>
      <c r="HZ458" s="9"/>
      <c r="IA458" s="9"/>
      <c r="IB458" s="9"/>
      <c r="IC458" s="9"/>
      <c r="ID458" s="9"/>
      <c r="IE458" s="9"/>
      <c r="IF458" s="9"/>
      <c r="IG458" s="9"/>
      <c r="IH458" s="9"/>
      <c r="II458" s="9"/>
      <c r="IJ458" s="9"/>
      <c r="IK458" s="9"/>
      <c r="IL458" s="9"/>
      <c r="IM458" s="9"/>
      <c r="IN458" s="9"/>
      <c r="IO458" s="9"/>
      <c r="IP458" s="9"/>
      <c r="IQ458" s="9"/>
      <c r="IR458" s="9"/>
    </row>
    <row r="459" spans="1:252">
      <c r="A459" s="90">
        <v>449</v>
      </c>
      <c r="B459" s="91" t="str">
        <f>'[4]ИТОГ!'!$AP456</f>
        <v>Бутов Егор</v>
      </c>
      <c r="C459" s="91">
        <f>'[4]ИТОГ!'!$AQ456</f>
        <v>2001</v>
      </c>
      <c r="D459" s="91" t="str">
        <f>'[4]ИТОГ!'!$AT456</f>
        <v>б/р</v>
      </c>
      <c r="E459" s="91" t="str">
        <f>'[4]ИТОГ!'!$AU456</f>
        <v>м</v>
      </c>
      <c r="F459" s="189">
        <f>'[4]ИТОГ!'!$AX456</f>
        <v>43650</v>
      </c>
      <c r="G459" s="91" t="s">
        <v>255</v>
      </c>
      <c r="H459" s="94" t="s">
        <v>28</v>
      </c>
      <c r="I459" s="91" t="str">
        <f>'[4]ИТОГ!'!$AY456</f>
        <v>ОК!</v>
      </c>
      <c r="J459" s="95" t="s">
        <v>710</v>
      </c>
      <c r="K459" s="97"/>
      <c r="L459" s="97"/>
      <c r="M459" s="98"/>
      <c r="N459" s="97"/>
      <c r="O459" s="97" t="s">
        <v>256</v>
      </c>
      <c r="P459" s="97"/>
      <c r="Q459" s="97" t="s">
        <v>256</v>
      </c>
      <c r="R459" s="110" t="s">
        <v>13</v>
      </c>
      <c r="S459" s="97"/>
      <c r="T459" s="99"/>
      <c r="U459" s="99" t="s">
        <v>256</v>
      </c>
      <c r="V459" s="97"/>
      <c r="W459" s="100"/>
      <c r="X459" s="100"/>
      <c r="Y459" s="100"/>
      <c r="Z459" s="100"/>
      <c r="AA459" s="100"/>
      <c r="AB459" s="100"/>
      <c r="AC459" s="100"/>
      <c r="AD459" s="100"/>
      <c r="AE459" s="100"/>
      <c r="AF459" s="100"/>
      <c r="AG459" s="94" t="s">
        <v>359</v>
      </c>
      <c r="AH459" s="94" t="s">
        <v>432</v>
      </c>
      <c r="AI459" s="93">
        <v>37209</v>
      </c>
      <c r="AJ459" s="103" t="s">
        <v>844</v>
      </c>
      <c r="AK459" s="68"/>
    </row>
    <row r="460" spans="1:252">
      <c r="A460" s="90">
        <v>450</v>
      </c>
      <c r="B460" s="91" t="str">
        <f>'[4]ИТОГ!'!$AP457</f>
        <v>Бутор Артем</v>
      </c>
      <c r="C460" s="91">
        <f>'[4]ИТОГ!'!$AQ457</f>
        <v>2008</v>
      </c>
      <c r="D460" s="91">
        <f>'[4]ИТОГ!'!$AT457</f>
        <v>2</v>
      </c>
      <c r="E460" s="91" t="str">
        <f>'[4]ИТОГ!'!$AU457</f>
        <v>м</v>
      </c>
      <c r="F460" s="189">
        <f>'[4]ИТОГ!'!$AX457</f>
        <v>45775</v>
      </c>
      <c r="G460" s="91" t="s">
        <v>255</v>
      </c>
      <c r="H460" s="94" t="s">
        <v>28</v>
      </c>
      <c r="I460" s="91" t="str">
        <f>'[4]ИТОГ!'!$AY457</f>
        <v>ОК!</v>
      </c>
      <c r="J460" s="95"/>
      <c r="K460" s="97"/>
      <c r="L460" s="97"/>
      <c r="M460" s="98"/>
      <c r="N460" s="97"/>
      <c r="O460" s="97"/>
      <c r="P460" s="97"/>
      <c r="Q460" s="97"/>
      <c r="R460" s="99" t="s">
        <v>256</v>
      </c>
      <c r="S460" s="97"/>
      <c r="T460" s="99"/>
      <c r="U460" s="99"/>
      <c r="V460" s="108" t="s">
        <v>256</v>
      </c>
      <c r="W460" s="92"/>
      <c r="X460" s="100" t="s">
        <v>256</v>
      </c>
      <c r="Y460" s="100"/>
      <c r="Z460" s="100"/>
      <c r="AA460" s="100"/>
      <c r="AB460" s="100"/>
      <c r="AC460" s="100"/>
      <c r="AD460" s="100"/>
      <c r="AE460" s="100"/>
      <c r="AF460" s="100"/>
      <c r="AG460" s="94"/>
      <c r="AH460" s="94"/>
      <c r="AI460" s="102"/>
      <c r="AJ460" s="103" t="s">
        <v>845</v>
      </c>
      <c r="AK460" s="68"/>
    </row>
    <row r="461" spans="1:252">
      <c r="A461" s="90">
        <v>451</v>
      </c>
      <c r="B461" s="91" t="str">
        <f>'[4]ИТОГ!'!$AP458</f>
        <v>Буханова Ева</v>
      </c>
      <c r="C461" s="91">
        <f>'[4]ИТОГ!'!$AQ458</f>
        <v>2008</v>
      </c>
      <c r="D461" s="91" t="str">
        <f>'[4]ИТОГ!'!$AT458</f>
        <v>б/р</v>
      </c>
      <c r="E461" s="91" t="str">
        <f>'[4]ИТОГ!'!$AU458</f>
        <v>ж</v>
      </c>
      <c r="F461" s="189">
        <f>'[4]ИТОГ!'!$AX458</f>
        <v>0</v>
      </c>
      <c r="G461" s="91" t="s">
        <v>255</v>
      </c>
      <c r="H461" s="94" t="s">
        <v>28</v>
      </c>
      <c r="I461" s="91" t="str">
        <f>'[4]ИТОГ!'!$AY458</f>
        <v>ОК!</v>
      </c>
      <c r="J461" s="95"/>
      <c r="K461" s="99"/>
      <c r="L461" s="97"/>
      <c r="M461" s="98"/>
      <c r="N461" s="99"/>
      <c r="O461" s="97"/>
      <c r="P461" s="97"/>
      <c r="Q461" s="97"/>
      <c r="R461" s="99" t="s">
        <v>11</v>
      </c>
      <c r="S461" s="99"/>
      <c r="T461" s="99"/>
      <c r="U461" s="99"/>
      <c r="V461" s="97"/>
      <c r="W461" s="100"/>
      <c r="X461" s="100"/>
      <c r="Y461" s="100"/>
      <c r="Z461" s="100"/>
      <c r="AA461" s="100"/>
      <c r="AB461" s="102" t="s">
        <v>256</v>
      </c>
      <c r="AC461" s="102" t="s">
        <v>256</v>
      </c>
      <c r="AD461" s="102" t="s">
        <v>256</v>
      </c>
      <c r="AE461" s="102"/>
      <c r="AF461" s="102" t="s">
        <v>256</v>
      </c>
      <c r="AG461" s="94" t="s">
        <v>321</v>
      </c>
      <c r="AH461" s="101" t="s">
        <v>382</v>
      </c>
      <c r="AI461" s="102"/>
      <c r="AJ461" s="103" t="s">
        <v>846</v>
      </c>
      <c r="AK461" s="68"/>
    </row>
    <row r="462" spans="1:252">
      <c r="A462" s="90">
        <v>452</v>
      </c>
      <c r="B462" s="91" t="str">
        <f>'[4]ИТОГ!'!$AP459</f>
        <v>Бухарина Валентина</v>
      </c>
      <c r="C462" s="91">
        <f>'[4]ИТОГ!'!$AQ459</f>
        <v>0</v>
      </c>
      <c r="D462" s="91" t="str">
        <f>'[4]ИТОГ!'!$AT459</f>
        <v>б/р</v>
      </c>
      <c r="E462" s="91" t="str">
        <f>'[4]ИТОГ!'!$AU459</f>
        <v>ж</v>
      </c>
      <c r="F462" s="189">
        <f>'[4]ИТОГ!'!$AX459</f>
        <v>44359</v>
      </c>
      <c r="G462" s="91" t="s">
        <v>255</v>
      </c>
      <c r="H462" s="94" t="s">
        <v>28</v>
      </c>
      <c r="I462" s="91" t="str">
        <f>'[4]ИТОГ!'!$AY459</f>
        <v>НАДО!!!</v>
      </c>
      <c r="J462" s="95" t="s">
        <v>292</v>
      </c>
      <c r="K462" s="104"/>
      <c r="L462" s="97"/>
      <c r="M462" s="105"/>
      <c r="N462" s="104"/>
      <c r="O462" s="97" t="s">
        <v>9</v>
      </c>
      <c r="P462" s="97"/>
      <c r="Q462" s="97"/>
      <c r="R462" s="104"/>
      <c r="S462" s="104"/>
      <c r="T462" s="106"/>
      <c r="U462" s="99"/>
      <c r="V462" s="104"/>
      <c r="W462" s="100"/>
      <c r="X462" s="100"/>
      <c r="Y462" s="100"/>
      <c r="Z462" s="100"/>
      <c r="AA462" s="100"/>
      <c r="AB462" s="100"/>
      <c r="AC462" s="100"/>
      <c r="AD462" s="100"/>
      <c r="AE462" s="100"/>
      <c r="AF462" s="100"/>
      <c r="AG462" s="94" t="s">
        <v>359</v>
      </c>
      <c r="AH462" s="101" t="s">
        <v>535</v>
      </c>
      <c r="AI462" s="93">
        <v>38747</v>
      </c>
      <c r="AJ462" s="103" t="s">
        <v>847</v>
      </c>
      <c r="AK462" s="68"/>
      <c r="AN462" s="68"/>
      <c r="AO462" s="68"/>
      <c r="AP462" s="68"/>
      <c r="AQ462" s="68"/>
      <c r="AR462" s="68"/>
      <c r="AS462" s="68"/>
      <c r="AT462" s="68"/>
      <c r="AU462" s="68"/>
      <c r="AV462" s="68"/>
      <c r="AW462" s="68"/>
      <c r="AX462" s="68"/>
      <c r="AY462" s="68"/>
      <c r="AZ462" s="68"/>
      <c r="BA462" s="68"/>
      <c r="BB462" s="68"/>
      <c r="BC462" s="68"/>
      <c r="BD462" s="68"/>
      <c r="BE462" s="68"/>
      <c r="BF462" s="68"/>
      <c r="BG462" s="68"/>
      <c r="BH462" s="68"/>
      <c r="BI462" s="68"/>
      <c r="BJ462" s="68"/>
      <c r="BK462" s="68"/>
      <c r="BL462" s="68"/>
      <c r="BM462" s="68"/>
      <c r="BN462" s="68"/>
      <c r="BO462" s="68"/>
      <c r="BP462" s="68"/>
      <c r="BQ462" s="68"/>
      <c r="BR462" s="68"/>
      <c r="BS462" s="68"/>
      <c r="BT462" s="68"/>
      <c r="BU462" s="68"/>
      <c r="BV462" s="68"/>
      <c r="BW462" s="68"/>
      <c r="BX462" s="68"/>
      <c r="BY462" s="68"/>
      <c r="BZ462" s="68"/>
      <c r="CA462" s="68"/>
      <c r="CB462" s="68"/>
      <c r="CC462" s="68"/>
      <c r="CD462" s="68"/>
      <c r="CE462" s="68"/>
      <c r="CF462" s="68"/>
      <c r="CG462" s="68"/>
      <c r="CH462" s="68"/>
      <c r="CI462" s="68"/>
      <c r="CJ462" s="68"/>
      <c r="CK462" s="68"/>
      <c r="CL462" s="68"/>
      <c r="CM462" s="68"/>
      <c r="CN462" s="68"/>
      <c r="CO462" s="68"/>
      <c r="CP462" s="68"/>
      <c r="CQ462" s="68"/>
      <c r="CR462" s="68"/>
      <c r="CS462" s="68"/>
      <c r="CT462" s="68"/>
      <c r="CU462" s="68"/>
      <c r="CV462" s="68"/>
      <c r="CW462" s="68"/>
      <c r="CX462" s="68"/>
      <c r="CY462" s="68"/>
      <c r="CZ462" s="68"/>
      <c r="DA462" s="68"/>
      <c r="DB462" s="68"/>
      <c r="DC462" s="68"/>
      <c r="DD462" s="68"/>
      <c r="DE462" s="68"/>
      <c r="DF462" s="68"/>
      <c r="DG462" s="68"/>
      <c r="DH462" s="68"/>
      <c r="DI462" s="68"/>
      <c r="DJ462" s="68"/>
      <c r="DK462" s="68"/>
      <c r="DL462" s="68"/>
      <c r="DM462" s="68"/>
      <c r="DN462" s="68"/>
      <c r="DO462" s="68"/>
      <c r="DP462" s="68"/>
      <c r="DQ462" s="68"/>
      <c r="DR462" s="68"/>
      <c r="DS462" s="68"/>
      <c r="DT462" s="68"/>
      <c r="DU462" s="68"/>
      <c r="DV462" s="68"/>
      <c r="DW462" s="68"/>
      <c r="DX462" s="68"/>
      <c r="DY462" s="68"/>
      <c r="DZ462" s="68"/>
      <c r="EA462" s="68"/>
      <c r="EB462" s="68"/>
      <c r="EC462" s="68"/>
      <c r="ED462" s="68"/>
      <c r="EE462" s="68"/>
      <c r="EF462" s="68"/>
      <c r="EG462" s="68"/>
      <c r="EH462" s="68"/>
      <c r="EI462" s="68"/>
      <c r="EJ462" s="68"/>
      <c r="EK462" s="68"/>
      <c r="EL462" s="68"/>
      <c r="EM462" s="68"/>
      <c r="EN462" s="68"/>
      <c r="EO462" s="68"/>
      <c r="EP462" s="68"/>
      <c r="EQ462" s="68"/>
      <c r="ER462" s="68"/>
      <c r="ES462" s="68"/>
      <c r="ET462" s="68"/>
      <c r="EU462" s="68"/>
      <c r="EV462" s="68"/>
      <c r="EW462" s="68"/>
      <c r="EX462" s="68"/>
      <c r="EY462" s="68"/>
      <c r="EZ462" s="68"/>
      <c r="FA462" s="68"/>
      <c r="FB462" s="68"/>
      <c r="FC462" s="68"/>
      <c r="FD462" s="68"/>
      <c r="FE462" s="68"/>
      <c r="FF462" s="68"/>
      <c r="FG462" s="68"/>
      <c r="FH462" s="68"/>
      <c r="FI462" s="68"/>
      <c r="FJ462" s="68"/>
      <c r="FK462" s="68"/>
      <c r="FL462" s="68"/>
      <c r="FM462" s="68"/>
      <c r="FN462" s="68"/>
      <c r="FO462" s="68"/>
      <c r="FP462" s="68"/>
      <c r="FQ462" s="68"/>
      <c r="FR462" s="68"/>
      <c r="FS462" s="68"/>
      <c r="FT462" s="68"/>
      <c r="FU462" s="68"/>
      <c r="FV462" s="68"/>
      <c r="FW462" s="68"/>
      <c r="FX462" s="68"/>
      <c r="FY462" s="68"/>
      <c r="FZ462" s="68"/>
      <c r="GA462" s="68"/>
      <c r="GB462" s="68"/>
      <c r="GC462" s="68"/>
      <c r="GD462" s="68"/>
      <c r="GE462" s="68"/>
      <c r="GF462" s="68"/>
      <c r="GG462" s="68"/>
      <c r="GH462" s="68"/>
      <c r="GI462" s="68"/>
      <c r="GJ462" s="68"/>
      <c r="GK462" s="68"/>
      <c r="GL462" s="68"/>
      <c r="GM462" s="68"/>
      <c r="GN462" s="68"/>
      <c r="GO462" s="68"/>
      <c r="GP462" s="68"/>
      <c r="GQ462" s="68"/>
      <c r="GR462" s="68"/>
      <c r="GS462" s="68"/>
      <c r="GT462" s="68"/>
      <c r="GU462" s="68"/>
      <c r="GV462" s="68"/>
      <c r="GW462" s="68"/>
      <c r="GX462" s="68"/>
      <c r="GY462" s="68"/>
      <c r="GZ462" s="68"/>
      <c r="HA462" s="68"/>
      <c r="HB462" s="68"/>
      <c r="HC462" s="68"/>
      <c r="HD462" s="68"/>
      <c r="HE462" s="68"/>
      <c r="HF462" s="68"/>
      <c r="HG462" s="68"/>
      <c r="HH462" s="68"/>
      <c r="HI462" s="68"/>
      <c r="HJ462" s="68"/>
      <c r="HK462" s="68"/>
      <c r="HL462" s="68"/>
      <c r="HM462" s="68"/>
      <c r="HN462" s="68"/>
      <c r="HO462" s="68"/>
      <c r="HP462" s="68"/>
      <c r="HQ462" s="68"/>
      <c r="HR462" s="68"/>
      <c r="HS462" s="68"/>
      <c r="HT462" s="68"/>
      <c r="HU462" s="68"/>
      <c r="HV462" s="68"/>
      <c r="HW462" s="68"/>
      <c r="HX462" s="68"/>
      <c r="HY462" s="68"/>
      <c r="HZ462" s="68"/>
      <c r="IA462" s="68"/>
      <c r="IB462" s="68"/>
      <c r="IC462" s="68"/>
      <c r="ID462" s="68"/>
      <c r="IE462" s="68"/>
      <c r="IF462" s="68"/>
      <c r="IG462" s="68"/>
      <c r="IH462" s="68"/>
      <c r="II462" s="68"/>
      <c r="IJ462" s="68"/>
      <c r="IK462" s="68"/>
      <c r="IL462" s="68"/>
      <c r="IM462" s="68"/>
      <c r="IN462" s="68"/>
      <c r="IO462" s="68"/>
      <c r="IP462" s="68"/>
      <c r="IQ462" s="68"/>
      <c r="IR462" s="68"/>
    </row>
    <row r="463" spans="1:252">
      <c r="A463" s="90">
        <v>453</v>
      </c>
      <c r="B463" s="91" t="str">
        <f>'[4]ИТОГ!'!$AP460</f>
        <v>Бызова Софья</v>
      </c>
      <c r="C463" s="91">
        <f>'[4]ИТОГ!'!$AQ460</f>
        <v>1992</v>
      </c>
      <c r="D463" s="91" t="str">
        <f>'[4]ИТОГ!'!$AT460</f>
        <v>б/р</v>
      </c>
      <c r="E463" s="91" t="str">
        <f>'[4]ИТОГ!'!$AU460</f>
        <v>ж</v>
      </c>
      <c r="F463" s="189">
        <f>'[4]ИТОГ!'!$AX460</f>
        <v>43281</v>
      </c>
      <c r="G463" s="91" t="s">
        <v>255</v>
      </c>
      <c r="H463" s="94" t="s">
        <v>28</v>
      </c>
      <c r="I463" s="91" t="str">
        <f>'[4]ИТОГ!'!$AY460</f>
        <v>ОК!</v>
      </c>
      <c r="J463" s="95"/>
      <c r="K463" s="97"/>
      <c r="L463" s="97"/>
      <c r="M463" s="98"/>
      <c r="N463" s="97"/>
      <c r="O463" s="97"/>
      <c r="P463" s="97"/>
      <c r="Q463" s="97"/>
      <c r="R463" s="97" t="s">
        <v>6</v>
      </c>
      <c r="S463" s="97"/>
      <c r="T463" s="99" t="s">
        <v>256</v>
      </c>
      <c r="U463" s="99"/>
      <c r="V463" s="97"/>
      <c r="W463" s="102"/>
      <c r="X463" s="100" t="s">
        <v>256</v>
      </c>
      <c r="Y463" s="108"/>
      <c r="Z463" s="100"/>
      <c r="AA463" s="100"/>
      <c r="AB463" s="116"/>
      <c r="AC463" s="100"/>
      <c r="AD463" s="100"/>
      <c r="AE463" s="100"/>
      <c r="AF463" s="100"/>
      <c r="AG463" s="94" t="s">
        <v>444</v>
      </c>
      <c r="AH463" s="94" t="s">
        <v>396</v>
      </c>
      <c r="AI463" s="102"/>
      <c r="AJ463" s="103" t="s">
        <v>848</v>
      </c>
      <c r="AK463" s="68"/>
    </row>
    <row r="464" spans="1:252">
      <c r="A464" s="90">
        <v>454</v>
      </c>
      <c r="B464" s="91" t="str">
        <f>'[4]ИТОГ!'!$AP461</f>
        <v>Быкадоров Владимир</v>
      </c>
      <c r="C464" s="91">
        <f>'[4]ИТОГ!'!$AQ461</f>
        <v>0</v>
      </c>
      <c r="D464" s="91" t="str">
        <f>'[4]ИТОГ!'!$AT461</f>
        <v>б/р</v>
      </c>
      <c r="E464" s="91" t="str">
        <f>'[4]ИТОГ!'!$AU461</f>
        <v>м</v>
      </c>
      <c r="F464" s="189">
        <f>'[4]ИТОГ!'!$AX461</f>
        <v>44154</v>
      </c>
      <c r="G464" s="91" t="s">
        <v>255</v>
      </c>
      <c r="H464" s="94" t="s">
        <v>28</v>
      </c>
      <c r="I464" s="91" t="str">
        <f>'[4]ИТОГ!'!$AY461</f>
        <v>НАДО!!!</v>
      </c>
      <c r="J464" s="95"/>
      <c r="K464" s="113"/>
      <c r="L464" s="97"/>
      <c r="M464" s="114"/>
      <c r="N464" s="113"/>
      <c r="O464" s="97"/>
      <c r="P464" s="97"/>
      <c r="Q464" s="97"/>
      <c r="R464" s="115"/>
      <c r="S464" s="115"/>
      <c r="T464" s="113"/>
      <c r="U464" s="99"/>
      <c r="V464" s="115"/>
      <c r="W464" s="100"/>
      <c r="X464" s="100"/>
      <c r="Y464" s="100"/>
      <c r="Z464" s="100"/>
      <c r="AA464" s="100"/>
      <c r="AB464" s="100" t="s">
        <v>11</v>
      </c>
      <c r="AC464" s="100"/>
      <c r="AD464" s="100"/>
      <c r="AE464" s="100"/>
      <c r="AF464" s="100"/>
      <c r="AG464" s="94" t="s">
        <v>596</v>
      </c>
      <c r="AH464" s="101"/>
      <c r="AI464" s="102"/>
      <c r="AJ464" s="103" t="s">
        <v>849</v>
      </c>
      <c r="AK464" s="68"/>
    </row>
    <row r="465" spans="1:252" s="68" customFormat="1">
      <c r="A465" s="90">
        <v>455</v>
      </c>
      <c r="B465" s="91" t="str">
        <f>'[4]ИТОГ!'!$AP462</f>
        <v>Быковская Валерия</v>
      </c>
      <c r="C465" s="91">
        <f>'[4]ИТОГ!'!$AQ462</f>
        <v>0</v>
      </c>
      <c r="D465" s="91" t="str">
        <f>'[4]ИТОГ!'!$AT462</f>
        <v>б/р</v>
      </c>
      <c r="E465" s="91" t="str">
        <f>'[4]ИТОГ!'!$AU462</f>
        <v>ж</v>
      </c>
      <c r="F465" s="189">
        <f>'[4]ИТОГ!'!$AX462</f>
        <v>43954</v>
      </c>
      <c r="G465" s="91" t="s">
        <v>255</v>
      </c>
      <c r="H465" s="94" t="s">
        <v>28</v>
      </c>
      <c r="I465" s="91" t="str">
        <f>'[4]ИТОГ!'!$AY462</f>
        <v>НАДО!!!</v>
      </c>
      <c r="J465" s="95"/>
      <c r="K465" s="113"/>
      <c r="L465" s="97"/>
      <c r="M465" s="114"/>
      <c r="N465" s="113"/>
      <c r="O465" s="97" t="s">
        <v>256</v>
      </c>
      <c r="P465" s="97"/>
      <c r="Q465" s="97" t="s">
        <v>256</v>
      </c>
      <c r="R465" s="115"/>
      <c r="S465" s="115"/>
      <c r="T465" s="113"/>
      <c r="U465" s="99"/>
      <c r="V465" s="115"/>
      <c r="W465" s="100"/>
      <c r="X465" s="100"/>
      <c r="Y465" s="100"/>
      <c r="Z465" s="100"/>
      <c r="AA465" s="100"/>
      <c r="AB465" s="100"/>
      <c r="AC465" s="100"/>
      <c r="AD465" s="100"/>
      <c r="AE465" s="100"/>
      <c r="AF465" s="100"/>
      <c r="AG465" s="94" t="s">
        <v>321</v>
      </c>
      <c r="AH465" s="101"/>
      <c r="AI465" s="102"/>
      <c r="AJ465" s="103" t="s">
        <v>849</v>
      </c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  <c r="GM465" s="9"/>
      <c r="GN465" s="9"/>
      <c r="GO465" s="9"/>
      <c r="GP465" s="9"/>
      <c r="GQ465" s="9"/>
      <c r="GR465" s="9"/>
      <c r="GS465" s="9"/>
      <c r="GT465" s="9"/>
      <c r="GU465" s="9"/>
      <c r="GV465" s="9"/>
      <c r="GW465" s="9"/>
      <c r="GX465" s="9"/>
      <c r="GY465" s="9"/>
      <c r="GZ465" s="9"/>
      <c r="HA465" s="9"/>
      <c r="HB465" s="9"/>
      <c r="HC465" s="9"/>
      <c r="HD465" s="9"/>
      <c r="HE465" s="9"/>
      <c r="HF465" s="9"/>
      <c r="HG465" s="9"/>
      <c r="HH465" s="9"/>
      <c r="HI465" s="9"/>
      <c r="HJ465" s="9"/>
      <c r="HK465" s="9"/>
      <c r="HL465" s="9"/>
      <c r="HM465" s="9"/>
      <c r="HN465" s="9"/>
      <c r="HO465" s="9"/>
      <c r="HP465" s="9"/>
      <c r="HQ465" s="9"/>
      <c r="HR465" s="9"/>
      <c r="HS465" s="9"/>
      <c r="HT465" s="9"/>
      <c r="HU465" s="9"/>
      <c r="HV465" s="9"/>
      <c r="HW465" s="9"/>
      <c r="HX465" s="9"/>
      <c r="HY465" s="9"/>
      <c r="HZ465" s="9"/>
      <c r="IA465" s="9"/>
      <c r="IB465" s="9"/>
      <c r="IC465" s="9"/>
      <c r="ID465" s="9"/>
      <c r="IE465" s="9"/>
      <c r="IF465" s="9"/>
      <c r="IG465" s="9"/>
      <c r="IH465" s="9"/>
      <c r="II465" s="9"/>
      <c r="IJ465" s="9"/>
      <c r="IK465" s="9"/>
      <c r="IL465" s="9"/>
      <c r="IM465" s="9"/>
      <c r="IN465" s="9"/>
      <c r="IO465" s="9"/>
      <c r="IP465" s="9"/>
      <c r="IQ465" s="9"/>
      <c r="IR465" s="9"/>
    </row>
    <row r="466" spans="1:252">
      <c r="A466" s="90">
        <v>456</v>
      </c>
      <c r="B466" s="91" t="str">
        <f>'[4]ИТОГ!'!$AP463</f>
        <v>Быстров Глеб</v>
      </c>
      <c r="C466" s="91">
        <f>'[4]ИТОГ!'!$AQ463</f>
        <v>2011</v>
      </c>
      <c r="D466" s="91" t="str">
        <f>'[4]ИТОГ!'!$AT463</f>
        <v>1ю</v>
      </c>
      <c r="E466" s="91" t="str">
        <f>'[4]ИТОГ!'!$AU463</f>
        <v>м</v>
      </c>
      <c r="F466" s="189">
        <f>'[4]ИТОГ!'!$AX463</f>
        <v>45366</v>
      </c>
      <c r="G466" s="91" t="s">
        <v>255</v>
      </c>
      <c r="H466" s="94" t="s">
        <v>28</v>
      </c>
      <c r="I466" s="91" t="str">
        <f>'[4]ИТОГ!'!$AY463</f>
        <v>ОК!</v>
      </c>
      <c r="J466" s="95"/>
      <c r="K466" s="106"/>
      <c r="L466" s="97"/>
      <c r="M466" s="105"/>
      <c r="N466" s="106"/>
      <c r="O466" s="97"/>
      <c r="P466" s="97"/>
      <c r="Q466" s="97"/>
      <c r="R466" s="104"/>
      <c r="S466" s="104"/>
      <c r="T466" s="106"/>
      <c r="U466" s="99"/>
      <c r="V466" s="104"/>
      <c r="W466" s="100"/>
      <c r="X466" s="100"/>
      <c r="Y466" s="100"/>
      <c r="Z466" s="100"/>
      <c r="AA466" s="100"/>
      <c r="AB466" s="100"/>
      <c r="AC466" s="100"/>
      <c r="AD466" s="100"/>
      <c r="AE466" s="100"/>
      <c r="AF466" s="100"/>
      <c r="AG466" s="94" t="s">
        <v>321</v>
      </c>
      <c r="AH466" s="101"/>
      <c r="AI466" s="102"/>
      <c r="AJ466" s="103" t="s">
        <v>850</v>
      </c>
      <c r="AK466" s="68"/>
      <c r="AL466" s="68"/>
      <c r="AM466" s="68"/>
    </row>
    <row r="467" spans="1:252">
      <c r="A467" s="90">
        <v>457</v>
      </c>
      <c r="B467" s="91" t="str">
        <f>'[4]ИТОГ!'!$AP464</f>
        <v>Быстров Иван</v>
      </c>
      <c r="C467" s="91">
        <f>'[4]ИТОГ!'!$AQ464</f>
        <v>1997</v>
      </c>
      <c r="D467" s="91">
        <f>'[4]ИТОГ!'!$AT464</f>
        <v>2</v>
      </c>
      <c r="E467" s="91" t="str">
        <f>'[4]ИТОГ!'!$AU464</f>
        <v>м</v>
      </c>
      <c r="F467" s="189">
        <f>'[4]ИТОГ!'!$AX464</f>
        <v>45805</v>
      </c>
      <c r="G467" s="91" t="s">
        <v>255</v>
      </c>
      <c r="H467" s="94" t="s">
        <v>28</v>
      </c>
      <c r="I467" s="91" t="str">
        <f>'[4]ИТОГ!'!$AY464</f>
        <v>ОК!</v>
      </c>
      <c r="J467" s="95"/>
      <c r="K467" s="97"/>
      <c r="L467" s="97"/>
      <c r="M467" s="98"/>
      <c r="N467" s="97"/>
      <c r="O467" s="97"/>
      <c r="P467" s="97"/>
      <c r="Q467" s="97"/>
      <c r="R467" s="97"/>
      <c r="S467" s="97"/>
      <c r="T467" s="99"/>
      <c r="U467" s="99"/>
      <c r="V467" s="97"/>
      <c r="W467" s="100"/>
      <c r="X467" s="100"/>
      <c r="Y467" s="100"/>
      <c r="Z467" s="100"/>
      <c r="AA467" s="100"/>
      <c r="AB467" s="100" t="s">
        <v>11</v>
      </c>
      <c r="AC467" s="100"/>
      <c r="AD467" s="100"/>
      <c r="AE467" s="100"/>
      <c r="AF467" s="100"/>
      <c r="AG467" s="94" t="s">
        <v>731</v>
      </c>
      <c r="AH467" s="94"/>
      <c r="AI467" s="102"/>
      <c r="AJ467" s="103" t="s">
        <v>851</v>
      </c>
      <c r="AK467" s="68"/>
    </row>
    <row r="468" spans="1:252">
      <c r="A468" s="90">
        <v>458</v>
      </c>
      <c r="B468" s="91" t="str">
        <f>'[4]ИТОГ!'!$AP465</f>
        <v>Быстрова Диана</v>
      </c>
      <c r="C468" s="91">
        <f>'[4]ИТОГ!'!$AQ465</f>
        <v>2001</v>
      </c>
      <c r="D468" s="91" t="str">
        <f>'[4]ИТОГ!'!$AT465</f>
        <v>б/р</v>
      </c>
      <c r="E468" s="91" t="str">
        <f>'[4]ИТОГ!'!$AU465</f>
        <v>ж</v>
      </c>
      <c r="F468" s="189">
        <f>'[4]ИТОГ!'!$AX465</f>
        <v>0</v>
      </c>
      <c r="G468" s="91" t="s">
        <v>255</v>
      </c>
      <c r="H468" s="94" t="s">
        <v>28</v>
      </c>
      <c r="I468" s="91" t="str">
        <f>'[4]ИТОГ!'!$AY465</f>
        <v>ОК!</v>
      </c>
      <c r="J468" s="95"/>
      <c r="K468" s="96"/>
      <c r="L468" s="97" t="s">
        <v>256</v>
      </c>
      <c r="M468" s="98"/>
      <c r="N468" s="96"/>
      <c r="O468" s="97" t="s">
        <v>256</v>
      </c>
      <c r="P468" s="97" t="s">
        <v>13</v>
      </c>
      <c r="Q468" s="102" t="s">
        <v>11</v>
      </c>
      <c r="R468" s="100" t="s">
        <v>15</v>
      </c>
      <c r="S468" s="99"/>
      <c r="T468" s="99" t="s">
        <v>256</v>
      </c>
      <c r="U468" s="99"/>
      <c r="V468" s="110" t="s">
        <v>13</v>
      </c>
      <c r="W468" s="100" t="s">
        <v>15</v>
      </c>
      <c r="X468" s="100" t="s">
        <v>11</v>
      </c>
      <c r="Y468" s="108" t="s">
        <v>256</v>
      </c>
      <c r="Z468" s="100"/>
      <c r="AA468" s="100"/>
      <c r="AB468" s="100" t="s">
        <v>13</v>
      </c>
      <c r="AC468" s="108"/>
      <c r="AD468" s="100" t="s">
        <v>11</v>
      </c>
      <c r="AE468" s="108" t="s">
        <v>256</v>
      </c>
      <c r="AF468" s="100" t="s">
        <v>11</v>
      </c>
      <c r="AG468" s="94" t="s">
        <v>293</v>
      </c>
      <c r="AH468" s="101" t="s">
        <v>353</v>
      </c>
      <c r="AI468" s="102"/>
      <c r="AJ468" s="103" t="s">
        <v>852</v>
      </c>
      <c r="AK468" s="68"/>
      <c r="AN468" s="120"/>
      <c r="AO468" s="120"/>
      <c r="AP468" s="120"/>
      <c r="AQ468" s="120"/>
      <c r="AR468" s="120"/>
      <c r="AS468" s="120"/>
      <c r="AT468" s="120"/>
      <c r="AU468" s="120"/>
      <c r="AV468" s="120"/>
      <c r="AW468" s="120"/>
      <c r="AX468" s="120"/>
      <c r="AY468" s="120"/>
      <c r="AZ468" s="120"/>
      <c r="BA468" s="120"/>
      <c r="BB468" s="120"/>
      <c r="BC468" s="120"/>
      <c r="BD468" s="120"/>
      <c r="BE468" s="120"/>
      <c r="BF468" s="120"/>
      <c r="BG468" s="120"/>
      <c r="BH468" s="120"/>
      <c r="BI468" s="120"/>
      <c r="BJ468" s="120"/>
      <c r="BK468" s="120"/>
      <c r="BL468" s="120"/>
      <c r="BM468" s="120"/>
      <c r="BN468" s="120"/>
      <c r="BO468" s="120"/>
      <c r="BP468" s="120"/>
      <c r="BQ468" s="120"/>
      <c r="BR468" s="120"/>
      <c r="BS468" s="120"/>
      <c r="BT468" s="120"/>
      <c r="BU468" s="120"/>
      <c r="BV468" s="120"/>
      <c r="BW468" s="120"/>
      <c r="BX468" s="120"/>
      <c r="BY468" s="120"/>
      <c r="BZ468" s="120"/>
      <c r="CA468" s="120"/>
      <c r="CB468" s="120"/>
      <c r="CC468" s="120"/>
      <c r="CD468" s="120"/>
      <c r="CE468" s="120"/>
      <c r="CF468" s="120"/>
      <c r="CG468" s="120"/>
      <c r="CH468" s="120"/>
      <c r="CI468" s="120"/>
      <c r="CJ468" s="120"/>
      <c r="CK468" s="120"/>
      <c r="CL468" s="120"/>
      <c r="CM468" s="120"/>
      <c r="CN468" s="120"/>
      <c r="CO468" s="120"/>
      <c r="CP468" s="120"/>
      <c r="CQ468" s="120"/>
      <c r="CR468" s="120"/>
      <c r="CS468" s="120"/>
      <c r="CT468" s="120"/>
      <c r="CU468" s="120"/>
      <c r="CV468" s="120"/>
      <c r="CW468" s="120"/>
      <c r="CX468" s="120"/>
      <c r="CY468" s="120"/>
      <c r="CZ468" s="120"/>
      <c r="DA468" s="120"/>
      <c r="DB468" s="120"/>
      <c r="DC468" s="120"/>
      <c r="DD468" s="120"/>
      <c r="DE468" s="120"/>
      <c r="DF468" s="120"/>
      <c r="DG468" s="120"/>
      <c r="DH468" s="120"/>
      <c r="DI468" s="120"/>
      <c r="DJ468" s="120"/>
      <c r="DK468" s="120"/>
      <c r="DL468" s="120"/>
      <c r="DM468" s="120"/>
      <c r="DN468" s="120"/>
      <c r="DO468" s="120"/>
      <c r="DP468" s="120"/>
      <c r="DQ468" s="120"/>
      <c r="DR468" s="120"/>
      <c r="DS468" s="120"/>
      <c r="DT468" s="120"/>
      <c r="DU468" s="120"/>
      <c r="DV468" s="120"/>
      <c r="DW468" s="120"/>
      <c r="DX468" s="120"/>
      <c r="DY468" s="120"/>
      <c r="DZ468" s="120"/>
      <c r="EA468" s="120"/>
      <c r="EB468" s="120"/>
      <c r="EC468" s="120"/>
      <c r="ED468" s="120"/>
      <c r="EE468" s="120"/>
      <c r="EF468" s="120"/>
      <c r="EG468" s="120"/>
      <c r="EH468" s="120"/>
      <c r="EI468" s="120"/>
      <c r="EJ468" s="120"/>
      <c r="EK468" s="120"/>
      <c r="EL468" s="120"/>
      <c r="EM468" s="120"/>
      <c r="EN468" s="120"/>
      <c r="EO468" s="120"/>
      <c r="EP468" s="120"/>
      <c r="EQ468" s="120"/>
      <c r="ER468" s="120"/>
      <c r="ES468" s="120"/>
      <c r="ET468" s="120"/>
      <c r="EU468" s="120"/>
      <c r="EV468" s="120"/>
      <c r="EW468" s="120"/>
      <c r="EX468" s="120"/>
      <c r="EY468" s="120"/>
      <c r="EZ468" s="120"/>
      <c r="FA468" s="120"/>
      <c r="FB468" s="120"/>
      <c r="FC468" s="120"/>
      <c r="FD468" s="120"/>
      <c r="FE468" s="120"/>
      <c r="FF468" s="120"/>
      <c r="FG468" s="120"/>
      <c r="FH468" s="120"/>
      <c r="FI468" s="120"/>
      <c r="FJ468" s="120"/>
      <c r="FK468" s="120"/>
      <c r="FL468" s="120"/>
      <c r="FM468" s="120"/>
      <c r="FN468" s="120"/>
      <c r="FO468" s="120"/>
      <c r="FP468" s="120"/>
      <c r="FQ468" s="120"/>
      <c r="FR468" s="120"/>
      <c r="FS468" s="120"/>
      <c r="FT468" s="120"/>
      <c r="FU468" s="120"/>
      <c r="FV468" s="120"/>
      <c r="FW468" s="120"/>
      <c r="FX468" s="120"/>
      <c r="FY468" s="120"/>
      <c r="FZ468" s="120"/>
      <c r="GA468" s="120"/>
      <c r="GB468" s="120"/>
      <c r="GC468" s="120"/>
      <c r="GD468" s="120"/>
      <c r="GE468" s="120"/>
      <c r="GF468" s="120"/>
      <c r="GG468" s="120"/>
      <c r="GH468" s="120"/>
      <c r="GI468" s="120"/>
      <c r="GJ468" s="120"/>
      <c r="GK468" s="120"/>
      <c r="GL468" s="120"/>
      <c r="GM468" s="120"/>
      <c r="GN468" s="120"/>
      <c r="GO468" s="120"/>
      <c r="GP468" s="120"/>
      <c r="GQ468" s="120"/>
      <c r="GR468" s="120"/>
      <c r="GS468" s="120"/>
      <c r="GT468" s="120"/>
      <c r="GU468" s="120"/>
      <c r="GV468" s="120"/>
      <c r="GW468" s="120"/>
      <c r="GX468" s="120"/>
      <c r="GY468" s="120"/>
      <c r="GZ468" s="120"/>
      <c r="HA468" s="120"/>
      <c r="HB468" s="120"/>
      <c r="HC468" s="120"/>
      <c r="HD468" s="120"/>
      <c r="HE468" s="120"/>
      <c r="HF468" s="120"/>
      <c r="HG468" s="120"/>
      <c r="HH468" s="120"/>
      <c r="HI468" s="120"/>
      <c r="HJ468" s="120"/>
      <c r="HK468" s="120"/>
      <c r="HL468" s="120"/>
      <c r="HM468" s="120"/>
      <c r="HN468" s="120"/>
      <c r="HO468" s="120"/>
      <c r="HP468" s="120"/>
      <c r="HQ468" s="120"/>
      <c r="HR468" s="120"/>
      <c r="HS468" s="120"/>
      <c r="HT468" s="120"/>
      <c r="HU468" s="120"/>
      <c r="HV468" s="120"/>
      <c r="HW468" s="120"/>
      <c r="HX468" s="120"/>
      <c r="HY468" s="120"/>
      <c r="HZ468" s="120"/>
      <c r="IA468" s="120"/>
      <c r="IB468" s="120"/>
      <c r="IC468" s="120"/>
      <c r="ID468" s="120"/>
      <c r="IE468" s="120"/>
      <c r="IF468" s="120"/>
      <c r="IG468" s="120"/>
      <c r="IH468" s="120"/>
      <c r="II468" s="120"/>
      <c r="IJ468" s="120"/>
      <c r="IK468" s="120"/>
      <c r="IL468" s="120"/>
      <c r="IM468" s="120"/>
      <c r="IN468" s="120"/>
      <c r="IO468" s="120"/>
      <c r="IP468" s="120"/>
      <c r="IQ468" s="120"/>
      <c r="IR468" s="120"/>
    </row>
    <row r="469" spans="1:252" s="120" customFormat="1">
      <c r="A469" s="90">
        <v>459</v>
      </c>
      <c r="B469" s="91" t="str">
        <f>'[4]ИТОГ!'!$AP466</f>
        <v>Быстрова Кира</v>
      </c>
      <c r="C469" s="91">
        <f>'[4]ИТОГ!'!$AQ466</f>
        <v>2006</v>
      </c>
      <c r="D469" s="91" t="str">
        <f>'[4]ИТОГ!'!$AT466</f>
        <v>б/р</v>
      </c>
      <c r="E469" s="91" t="str">
        <f>'[4]ИТОГ!'!$AU466</f>
        <v>ж</v>
      </c>
      <c r="F469" s="189">
        <f>'[4]ИТОГ!'!$AX466</f>
        <v>43960</v>
      </c>
      <c r="G469" s="91" t="s">
        <v>255</v>
      </c>
      <c r="H469" s="94" t="s">
        <v>28</v>
      </c>
      <c r="I469" s="91" t="str">
        <f>'[4]ИТОГ!'!$AY466</f>
        <v>ОК!</v>
      </c>
      <c r="J469" s="95"/>
      <c r="K469" s="99"/>
      <c r="L469" s="97" t="s">
        <v>256</v>
      </c>
      <c r="M469" s="98"/>
      <c r="N469" s="99"/>
      <c r="O469" s="97"/>
      <c r="P469" s="97"/>
      <c r="Q469" s="97"/>
      <c r="R469" s="99"/>
      <c r="S469" s="99"/>
      <c r="T469" s="99"/>
      <c r="U469" s="99"/>
      <c r="V469" s="97"/>
      <c r="W469" s="102"/>
      <c r="X469" s="102"/>
      <c r="Y469" s="102"/>
      <c r="Z469" s="100"/>
      <c r="AA469" s="100"/>
      <c r="AB469" s="100" t="s">
        <v>11</v>
      </c>
      <c r="AC469" s="102"/>
      <c r="AD469" s="102"/>
      <c r="AE469" s="100" t="s">
        <v>11</v>
      </c>
      <c r="AF469" s="102"/>
      <c r="AG469" s="94" t="s">
        <v>296</v>
      </c>
      <c r="AH469" s="101" t="s">
        <v>663</v>
      </c>
      <c r="AI469" s="102"/>
      <c r="AJ469" s="103" t="s">
        <v>853</v>
      </c>
      <c r="AK469" s="68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  <c r="GM469" s="9"/>
      <c r="GN469" s="9"/>
      <c r="GO469" s="9"/>
      <c r="GP469" s="9"/>
      <c r="GQ469" s="9"/>
      <c r="GR469" s="9"/>
      <c r="GS469" s="9"/>
      <c r="GT469" s="9"/>
      <c r="GU469" s="9"/>
      <c r="GV469" s="9"/>
      <c r="GW469" s="9"/>
      <c r="GX469" s="9"/>
      <c r="GY469" s="9"/>
      <c r="GZ469" s="9"/>
      <c r="HA469" s="9"/>
      <c r="HB469" s="9"/>
      <c r="HC469" s="9"/>
      <c r="HD469" s="9"/>
      <c r="HE469" s="9"/>
      <c r="HF469" s="9"/>
      <c r="HG469" s="9"/>
      <c r="HH469" s="9"/>
      <c r="HI469" s="9"/>
      <c r="HJ469" s="9"/>
      <c r="HK469" s="9"/>
      <c r="HL469" s="9"/>
      <c r="HM469" s="9"/>
      <c r="HN469" s="9"/>
      <c r="HO469" s="9"/>
      <c r="HP469" s="9"/>
      <c r="HQ469" s="9"/>
      <c r="HR469" s="9"/>
      <c r="HS469" s="9"/>
      <c r="HT469" s="9"/>
      <c r="HU469" s="9"/>
      <c r="HV469" s="9"/>
      <c r="HW469" s="9"/>
      <c r="HX469" s="9"/>
      <c r="HY469" s="9"/>
      <c r="HZ469" s="9"/>
      <c r="IA469" s="9"/>
      <c r="IB469" s="9"/>
      <c r="IC469" s="9"/>
      <c r="ID469" s="9"/>
      <c r="IE469" s="9"/>
      <c r="IF469" s="9"/>
      <c r="IG469" s="9"/>
      <c r="IH469" s="9"/>
      <c r="II469" s="9"/>
      <c r="IJ469" s="9"/>
      <c r="IK469" s="9"/>
      <c r="IL469" s="9"/>
      <c r="IM469" s="9"/>
      <c r="IN469" s="9"/>
      <c r="IO469" s="9"/>
      <c r="IP469" s="9"/>
      <c r="IQ469" s="9"/>
      <c r="IR469" s="9"/>
    </row>
    <row r="470" spans="1:252" s="120" customFormat="1">
      <c r="A470" s="90">
        <v>460</v>
      </c>
      <c r="B470" s="91" t="str">
        <f>'[4]ИТОГ!'!$AP467</f>
        <v>Бычаев Дмитрий</v>
      </c>
      <c r="C470" s="91">
        <f>'[4]ИТОГ!'!$AQ467</f>
        <v>0</v>
      </c>
      <c r="D470" s="91" t="str">
        <f>'[4]ИТОГ!'!$AT467</f>
        <v>б/р</v>
      </c>
      <c r="E470" s="91" t="str">
        <f>'[4]ИТОГ!'!$AU467</f>
        <v>м</v>
      </c>
      <c r="F470" s="189">
        <f>'[4]ИТОГ!'!$AX467</f>
        <v>44323</v>
      </c>
      <c r="G470" s="91" t="s">
        <v>255</v>
      </c>
      <c r="H470" s="94" t="s">
        <v>28</v>
      </c>
      <c r="I470" s="91" t="str">
        <f>'[4]ИТОГ!'!$AY467</f>
        <v>НАДО!!!</v>
      </c>
      <c r="J470" s="95"/>
      <c r="K470" s="121"/>
      <c r="L470" s="97"/>
      <c r="M470" s="114"/>
      <c r="N470" s="121"/>
      <c r="O470" s="97" t="s">
        <v>15</v>
      </c>
      <c r="P470" s="97"/>
      <c r="Q470" s="97"/>
      <c r="R470" s="115" t="s">
        <v>256</v>
      </c>
      <c r="S470" s="115"/>
      <c r="T470" s="113"/>
      <c r="U470" s="99" t="s">
        <v>11</v>
      </c>
      <c r="V470" s="115"/>
      <c r="W470" s="102"/>
      <c r="X470" s="102"/>
      <c r="Y470" s="102"/>
      <c r="Z470" s="100"/>
      <c r="AA470" s="100"/>
      <c r="AB470" s="102"/>
      <c r="AC470" s="102"/>
      <c r="AD470" s="102"/>
      <c r="AE470" s="100" t="s">
        <v>15</v>
      </c>
      <c r="AF470" s="100"/>
      <c r="AG470" s="94" t="s">
        <v>439</v>
      </c>
      <c r="AH470" s="101" t="s">
        <v>290</v>
      </c>
      <c r="AI470" s="102"/>
      <c r="AJ470" s="103" t="s">
        <v>854</v>
      </c>
      <c r="AK470" s="68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  <c r="GM470" s="9"/>
      <c r="GN470" s="9"/>
      <c r="GO470" s="9"/>
      <c r="GP470" s="9"/>
      <c r="GQ470" s="9"/>
      <c r="GR470" s="9"/>
      <c r="GS470" s="9"/>
      <c r="GT470" s="9"/>
      <c r="GU470" s="9"/>
      <c r="GV470" s="9"/>
      <c r="GW470" s="9"/>
      <c r="GX470" s="9"/>
      <c r="GY470" s="9"/>
      <c r="GZ470" s="9"/>
      <c r="HA470" s="9"/>
      <c r="HB470" s="9"/>
      <c r="HC470" s="9"/>
      <c r="HD470" s="9"/>
      <c r="HE470" s="9"/>
      <c r="HF470" s="9"/>
      <c r="HG470" s="9"/>
      <c r="HH470" s="9"/>
      <c r="HI470" s="9"/>
      <c r="HJ470" s="9"/>
      <c r="HK470" s="9"/>
      <c r="HL470" s="9"/>
      <c r="HM470" s="9"/>
      <c r="HN470" s="9"/>
      <c r="HO470" s="9"/>
      <c r="HP470" s="9"/>
      <c r="HQ470" s="9"/>
      <c r="HR470" s="9"/>
      <c r="HS470" s="9"/>
      <c r="HT470" s="9"/>
      <c r="HU470" s="9"/>
      <c r="HV470" s="9"/>
      <c r="HW470" s="9"/>
      <c r="HX470" s="9"/>
      <c r="HY470" s="9"/>
      <c r="HZ470" s="9"/>
      <c r="IA470" s="9"/>
      <c r="IB470" s="9"/>
      <c r="IC470" s="9"/>
      <c r="ID470" s="9"/>
      <c r="IE470" s="9"/>
      <c r="IF470" s="9"/>
      <c r="IG470" s="9"/>
      <c r="IH470" s="9"/>
      <c r="II470" s="9"/>
      <c r="IJ470" s="9"/>
      <c r="IK470" s="9"/>
      <c r="IL470" s="9"/>
      <c r="IM470" s="9"/>
      <c r="IN470" s="9"/>
      <c r="IO470" s="9"/>
      <c r="IP470" s="9"/>
      <c r="IQ470" s="9"/>
      <c r="IR470" s="9"/>
    </row>
    <row r="471" spans="1:252">
      <c r="A471" s="90">
        <v>461</v>
      </c>
      <c r="B471" s="91" t="str">
        <f>'[4]ИТОГ!'!$AP468</f>
        <v>Бычкова Прасковья</v>
      </c>
      <c r="C471" s="91">
        <f>'[4]ИТОГ!'!$AQ468</f>
        <v>2003</v>
      </c>
      <c r="D471" s="91" t="str">
        <f>'[4]ИТОГ!'!$AT468</f>
        <v>б/р</v>
      </c>
      <c r="E471" s="91" t="str">
        <f>'[4]ИТОГ!'!$AU468</f>
        <v>ж</v>
      </c>
      <c r="F471" s="189">
        <f>'[4]ИТОГ!'!$AX468</f>
        <v>0</v>
      </c>
      <c r="G471" s="91" t="s">
        <v>255</v>
      </c>
      <c r="H471" s="94" t="s">
        <v>28</v>
      </c>
      <c r="I471" s="91" t="str">
        <f>'[4]ИТОГ!'!$AY468</f>
        <v>ОК!</v>
      </c>
      <c r="J471" s="95"/>
      <c r="K471" s="115"/>
      <c r="L471" s="97"/>
      <c r="M471" s="114"/>
      <c r="N471" s="115"/>
      <c r="O471" s="97"/>
      <c r="P471" s="97"/>
      <c r="Q471" s="97" t="s">
        <v>256</v>
      </c>
      <c r="R471" s="115" t="s">
        <v>6</v>
      </c>
      <c r="S471" s="115"/>
      <c r="T471" s="113" t="s">
        <v>256</v>
      </c>
      <c r="U471" s="99"/>
      <c r="V471" s="115"/>
      <c r="W471" s="102"/>
      <c r="X471" s="102"/>
      <c r="Y471" s="102"/>
      <c r="Z471" s="100"/>
      <c r="AA471" s="100"/>
      <c r="AB471" s="102"/>
      <c r="AC471" s="102"/>
      <c r="AD471" s="102"/>
      <c r="AE471" s="100"/>
      <c r="AF471" s="100"/>
      <c r="AG471" s="94"/>
      <c r="AH471" s="101"/>
      <c r="AI471" s="102"/>
      <c r="AJ471" s="103" t="s">
        <v>855</v>
      </c>
      <c r="AK471" s="68"/>
      <c r="AN471" s="68"/>
      <c r="AO471" s="68"/>
      <c r="AP471" s="68"/>
      <c r="AQ471" s="68"/>
      <c r="AR471" s="68"/>
      <c r="AS471" s="68"/>
      <c r="AT471" s="68"/>
      <c r="AU471" s="68"/>
      <c r="AV471" s="68"/>
      <c r="AW471" s="68"/>
      <c r="AX471" s="68"/>
      <c r="AY471" s="68"/>
      <c r="AZ471" s="68"/>
      <c r="BA471" s="68"/>
      <c r="BB471" s="68"/>
      <c r="BC471" s="68"/>
      <c r="BD471" s="68"/>
      <c r="BE471" s="68"/>
      <c r="BF471" s="68"/>
      <c r="BG471" s="68"/>
      <c r="BH471" s="68"/>
      <c r="BI471" s="68"/>
      <c r="BJ471" s="68"/>
      <c r="BK471" s="68"/>
      <c r="BL471" s="68"/>
      <c r="BM471" s="68"/>
      <c r="BN471" s="68"/>
      <c r="BO471" s="68"/>
      <c r="BP471" s="68"/>
      <c r="BQ471" s="68"/>
      <c r="BR471" s="68"/>
      <c r="BS471" s="68"/>
      <c r="BT471" s="68"/>
      <c r="BU471" s="68"/>
      <c r="BV471" s="68"/>
      <c r="BW471" s="68"/>
      <c r="BX471" s="68"/>
      <c r="BY471" s="68"/>
      <c r="BZ471" s="68"/>
      <c r="CA471" s="68"/>
      <c r="CB471" s="68"/>
      <c r="CC471" s="68"/>
      <c r="CD471" s="68"/>
      <c r="CE471" s="68"/>
      <c r="CF471" s="68"/>
      <c r="CG471" s="68"/>
      <c r="CH471" s="68"/>
      <c r="CI471" s="68"/>
      <c r="CJ471" s="68"/>
      <c r="CK471" s="68"/>
      <c r="CL471" s="68"/>
      <c r="CM471" s="68"/>
      <c r="CN471" s="68"/>
      <c r="CO471" s="68"/>
      <c r="CP471" s="68"/>
      <c r="CQ471" s="68"/>
      <c r="CR471" s="68"/>
      <c r="CS471" s="68"/>
      <c r="CT471" s="68"/>
      <c r="CU471" s="68"/>
      <c r="CV471" s="68"/>
      <c r="CW471" s="68"/>
      <c r="CX471" s="68"/>
      <c r="CY471" s="68"/>
      <c r="CZ471" s="68"/>
      <c r="DA471" s="68"/>
      <c r="DB471" s="68"/>
      <c r="DC471" s="68"/>
      <c r="DD471" s="68"/>
      <c r="DE471" s="68"/>
      <c r="DF471" s="68"/>
      <c r="DG471" s="68"/>
      <c r="DH471" s="68"/>
      <c r="DI471" s="68"/>
      <c r="DJ471" s="68"/>
      <c r="DK471" s="68"/>
      <c r="DL471" s="68"/>
      <c r="DM471" s="68"/>
      <c r="DN471" s="68"/>
      <c r="DO471" s="68"/>
      <c r="DP471" s="68"/>
      <c r="DQ471" s="68"/>
      <c r="DR471" s="68"/>
      <c r="DS471" s="68"/>
      <c r="DT471" s="68"/>
      <c r="DU471" s="68"/>
      <c r="DV471" s="68"/>
      <c r="DW471" s="68"/>
      <c r="DX471" s="68"/>
      <c r="DY471" s="68"/>
      <c r="DZ471" s="68"/>
      <c r="EA471" s="68"/>
      <c r="EB471" s="68"/>
      <c r="EC471" s="68"/>
      <c r="ED471" s="68"/>
      <c r="EE471" s="68"/>
      <c r="EF471" s="68"/>
      <c r="EG471" s="68"/>
      <c r="EH471" s="68"/>
      <c r="EI471" s="68"/>
      <c r="EJ471" s="68"/>
      <c r="EK471" s="68"/>
      <c r="EL471" s="68"/>
      <c r="EM471" s="68"/>
      <c r="EN471" s="68"/>
      <c r="EO471" s="68"/>
      <c r="EP471" s="68"/>
      <c r="EQ471" s="68"/>
      <c r="ER471" s="68"/>
      <c r="ES471" s="68"/>
      <c r="ET471" s="68"/>
      <c r="EU471" s="68"/>
      <c r="EV471" s="68"/>
      <c r="EW471" s="68"/>
      <c r="EX471" s="68"/>
      <c r="EY471" s="68"/>
      <c r="EZ471" s="68"/>
      <c r="FA471" s="68"/>
      <c r="FB471" s="68"/>
      <c r="FC471" s="68"/>
      <c r="FD471" s="68"/>
      <c r="FE471" s="68"/>
      <c r="FF471" s="68"/>
      <c r="FG471" s="68"/>
      <c r="FH471" s="68"/>
      <c r="FI471" s="68"/>
      <c r="FJ471" s="68"/>
      <c r="FK471" s="68"/>
      <c r="FL471" s="68"/>
      <c r="FM471" s="68"/>
      <c r="FN471" s="68"/>
      <c r="FO471" s="68"/>
      <c r="FP471" s="68"/>
      <c r="FQ471" s="68"/>
      <c r="FR471" s="68"/>
      <c r="FS471" s="68"/>
      <c r="FT471" s="68"/>
      <c r="FU471" s="68"/>
      <c r="FV471" s="68"/>
      <c r="FW471" s="68"/>
      <c r="FX471" s="68"/>
      <c r="FY471" s="68"/>
      <c r="FZ471" s="68"/>
      <c r="GA471" s="68"/>
      <c r="GB471" s="68"/>
      <c r="GC471" s="68"/>
      <c r="GD471" s="68"/>
      <c r="GE471" s="68"/>
      <c r="GF471" s="68"/>
      <c r="GG471" s="68"/>
      <c r="GH471" s="68"/>
      <c r="GI471" s="68"/>
      <c r="GJ471" s="68"/>
      <c r="GK471" s="68"/>
      <c r="GL471" s="68"/>
      <c r="GM471" s="68"/>
      <c r="GN471" s="68"/>
      <c r="GO471" s="68"/>
      <c r="GP471" s="68"/>
      <c r="GQ471" s="68"/>
      <c r="GR471" s="68"/>
      <c r="GS471" s="68"/>
      <c r="GT471" s="68"/>
      <c r="GU471" s="68"/>
      <c r="GV471" s="68"/>
      <c r="GW471" s="68"/>
      <c r="GX471" s="68"/>
      <c r="GY471" s="68"/>
      <c r="GZ471" s="68"/>
      <c r="HA471" s="68"/>
      <c r="HB471" s="68"/>
      <c r="HC471" s="68"/>
      <c r="HD471" s="68"/>
      <c r="HE471" s="68"/>
      <c r="HF471" s="68"/>
      <c r="HG471" s="68"/>
      <c r="HH471" s="68"/>
      <c r="HI471" s="68"/>
      <c r="HJ471" s="68"/>
      <c r="HK471" s="68"/>
      <c r="HL471" s="68"/>
      <c r="HM471" s="68"/>
      <c r="HN471" s="68"/>
      <c r="HO471" s="68"/>
      <c r="HP471" s="68"/>
      <c r="HQ471" s="68"/>
      <c r="HR471" s="68"/>
      <c r="HS471" s="68"/>
      <c r="HT471" s="68"/>
      <c r="HU471" s="68"/>
      <c r="HV471" s="68"/>
      <c r="HW471" s="68"/>
      <c r="HX471" s="68"/>
      <c r="HY471" s="68"/>
      <c r="HZ471" s="68"/>
      <c r="IA471" s="68"/>
      <c r="IB471" s="68"/>
      <c r="IC471" s="68"/>
      <c r="ID471" s="68"/>
      <c r="IE471" s="68"/>
      <c r="IF471" s="68"/>
      <c r="IG471" s="68"/>
      <c r="IH471" s="68"/>
      <c r="II471" s="68"/>
      <c r="IJ471" s="68"/>
      <c r="IK471" s="68"/>
      <c r="IL471" s="68"/>
      <c r="IM471" s="68"/>
      <c r="IN471" s="68"/>
      <c r="IO471" s="68"/>
      <c r="IP471" s="68"/>
      <c r="IQ471" s="68"/>
      <c r="IR471" s="68"/>
    </row>
    <row r="472" spans="1:252" s="109" customFormat="1">
      <c r="A472" s="90">
        <v>462</v>
      </c>
      <c r="B472" s="91" t="str">
        <f>'[4]ИТОГ!'!$AP469</f>
        <v>Вавилов Егор</v>
      </c>
      <c r="C472" s="91">
        <f>'[4]ИТОГ!'!$AQ469</f>
        <v>2007</v>
      </c>
      <c r="D472" s="91" t="str">
        <f>'[4]ИТОГ!'!$AT469</f>
        <v>2ю</v>
      </c>
      <c r="E472" s="91" t="str">
        <f>'[4]ИТОГ!'!$AU469</f>
        <v>м</v>
      </c>
      <c r="F472" s="189">
        <f>'[4]ИТОГ!'!$AX469</f>
        <v>46003</v>
      </c>
      <c r="G472" s="91" t="s">
        <v>255</v>
      </c>
      <c r="H472" s="94" t="s">
        <v>28</v>
      </c>
      <c r="I472" s="91" t="str">
        <f>'[4]ИТОГ!'!$AY469</f>
        <v>ОК!</v>
      </c>
      <c r="J472" s="95"/>
      <c r="K472" s="107"/>
      <c r="L472" s="97"/>
      <c r="M472" s="105"/>
      <c r="N472" s="107"/>
      <c r="O472" s="97"/>
      <c r="P472" s="97"/>
      <c r="Q472" s="97"/>
      <c r="R472" s="104" t="s">
        <v>256</v>
      </c>
      <c r="S472" s="107"/>
      <c r="T472" s="106"/>
      <c r="U472" s="99"/>
      <c r="V472" s="104"/>
      <c r="W472" s="100"/>
      <c r="X472" s="100" t="s">
        <v>256</v>
      </c>
      <c r="Y472" s="100"/>
      <c r="Z472" s="100"/>
      <c r="AA472" s="100"/>
      <c r="AB472" s="108" t="s">
        <v>9</v>
      </c>
      <c r="AC472" s="108"/>
      <c r="AD472" s="108"/>
      <c r="AE472" s="108"/>
      <c r="AF472" s="108"/>
      <c r="AG472" s="111" t="s">
        <v>399</v>
      </c>
      <c r="AH472" s="101" t="s">
        <v>498</v>
      </c>
      <c r="AI472" s="102"/>
      <c r="AJ472" s="103" t="s">
        <v>856</v>
      </c>
      <c r="AK472" s="68"/>
      <c r="AL472" s="120"/>
      <c r="AM472" s="120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  <c r="GV472" s="9"/>
      <c r="GW472" s="9"/>
      <c r="GX472" s="9"/>
      <c r="GY472" s="9"/>
      <c r="GZ472" s="9"/>
      <c r="HA472" s="9"/>
      <c r="HB472" s="9"/>
      <c r="HC472" s="9"/>
      <c r="HD472" s="9"/>
      <c r="HE472" s="9"/>
      <c r="HF472" s="9"/>
      <c r="HG472" s="9"/>
      <c r="HH472" s="9"/>
      <c r="HI472" s="9"/>
      <c r="HJ472" s="9"/>
      <c r="HK472" s="9"/>
      <c r="HL472" s="9"/>
      <c r="HM472" s="9"/>
      <c r="HN472" s="9"/>
      <c r="HO472" s="9"/>
      <c r="HP472" s="9"/>
      <c r="HQ472" s="9"/>
      <c r="HR472" s="9"/>
      <c r="HS472" s="9"/>
      <c r="HT472" s="9"/>
      <c r="HU472" s="9"/>
      <c r="HV472" s="9"/>
      <c r="HW472" s="9"/>
      <c r="HX472" s="9"/>
      <c r="HY472" s="9"/>
      <c r="HZ472" s="9"/>
      <c r="IA472" s="9"/>
      <c r="IB472" s="9"/>
      <c r="IC472" s="9"/>
      <c r="ID472" s="9"/>
      <c r="IE472" s="9"/>
      <c r="IF472" s="9"/>
      <c r="IG472" s="9"/>
      <c r="IH472" s="9"/>
      <c r="II472" s="9"/>
      <c r="IJ472" s="9"/>
      <c r="IK472" s="9"/>
      <c r="IL472" s="9"/>
      <c r="IM472" s="9"/>
      <c r="IN472" s="9"/>
      <c r="IO472" s="9"/>
      <c r="IP472" s="9"/>
      <c r="IQ472" s="9"/>
      <c r="IR472" s="9"/>
    </row>
    <row r="473" spans="1:252">
      <c r="A473" s="90">
        <v>463</v>
      </c>
      <c r="B473" s="91" t="str">
        <f>'[4]ИТОГ!'!$AP470</f>
        <v>Вавилова Татьяна</v>
      </c>
      <c r="C473" s="91">
        <f>'[4]ИТОГ!'!$AQ470</f>
        <v>1995</v>
      </c>
      <c r="D473" s="91">
        <f>'[4]ИТОГ!'!$AT470</f>
        <v>2</v>
      </c>
      <c r="E473" s="91" t="str">
        <f>'[4]ИТОГ!'!$AU470</f>
        <v>ж</v>
      </c>
      <c r="F473" s="189">
        <f>'[4]ИТОГ!'!$AX470</f>
        <v>45431</v>
      </c>
      <c r="G473" s="91" t="s">
        <v>255</v>
      </c>
      <c r="H473" s="94" t="s">
        <v>28</v>
      </c>
      <c r="I473" s="91" t="str">
        <f>'[4]ИТОГ!'!$AY470</f>
        <v>НАДО!!!</v>
      </c>
      <c r="J473" s="95" t="s">
        <v>292</v>
      </c>
      <c r="K473" s="107"/>
      <c r="L473" s="97"/>
      <c r="M473" s="105"/>
      <c r="N473" s="107"/>
      <c r="O473" s="97" t="s">
        <v>6</v>
      </c>
      <c r="P473" s="97"/>
      <c r="Q473" s="97"/>
      <c r="R473" s="104"/>
      <c r="S473" s="107"/>
      <c r="T473" s="106"/>
      <c r="U473" s="99"/>
      <c r="V473" s="104"/>
      <c r="W473" s="100"/>
      <c r="X473" s="100"/>
      <c r="Y473" s="100"/>
      <c r="Z473" s="100"/>
      <c r="AA473" s="100"/>
      <c r="AB473" s="108"/>
      <c r="AC473" s="108"/>
      <c r="AD473" s="108"/>
      <c r="AE473" s="108"/>
      <c r="AF473" s="108"/>
      <c r="AG473" s="111" t="s">
        <v>718</v>
      </c>
      <c r="AH473" s="101" t="s">
        <v>353</v>
      </c>
      <c r="AI473" s="118">
        <v>37779</v>
      </c>
      <c r="AJ473" s="103" t="s">
        <v>857</v>
      </c>
      <c r="AK473" s="68"/>
    </row>
    <row r="474" spans="1:252" s="119" customFormat="1">
      <c r="A474" s="90">
        <v>464</v>
      </c>
      <c r="B474" s="91" t="str">
        <f>'[4]ИТОГ!'!$AP471</f>
        <v>Ваглаотс Светлана</v>
      </c>
      <c r="C474" s="91">
        <f>'[4]ИТОГ!'!$AQ471</f>
        <v>0</v>
      </c>
      <c r="D474" s="91" t="str">
        <f>'[4]ИТОГ!'!$AT471</f>
        <v>МС</v>
      </c>
      <c r="E474" s="91" t="str">
        <f>'[4]ИТОГ!'!$AU471</f>
        <v>ж</v>
      </c>
      <c r="F474" s="189">
        <f>'[4]ИТОГ!'!$AX471</f>
        <v>0</v>
      </c>
      <c r="G474" s="91" t="s">
        <v>255</v>
      </c>
      <c r="H474" s="94" t="s">
        <v>28</v>
      </c>
      <c r="I474" s="91" t="str">
        <f>'[4]ИТОГ!'!$AY471</f>
        <v>НАДО!!!</v>
      </c>
      <c r="J474" s="95" t="s">
        <v>292</v>
      </c>
      <c r="K474" s="107"/>
      <c r="L474" s="97"/>
      <c r="M474" s="105"/>
      <c r="N474" s="107"/>
      <c r="O474" s="97"/>
      <c r="P474" s="97"/>
      <c r="Q474" s="97"/>
      <c r="R474" s="104" t="s">
        <v>256</v>
      </c>
      <c r="S474" s="107"/>
      <c r="T474" s="106"/>
      <c r="U474" s="99"/>
      <c r="V474" s="104"/>
      <c r="W474" s="100"/>
      <c r="X474" s="100"/>
      <c r="Y474" s="100"/>
      <c r="Z474" s="100"/>
      <c r="AA474" s="100"/>
      <c r="AB474" s="108"/>
      <c r="AC474" s="108"/>
      <c r="AD474" s="108"/>
      <c r="AE474" s="108"/>
      <c r="AF474" s="108"/>
      <c r="AG474" s="111"/>
      <c r="AH474" s="101" t="s">
        <v>791</v>
      </c>
      <c r="AI474" s="118">
        <v>39273</v>
      </c>
      <c r="AJ474" s="103" t="s">
        <v>858</v>
      </c>
      <c r="AK474" s="68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  <c r="GM474" s="9"/>
      <c r="GN474" s="9"/>
      <c r="GO474" s="9"/>
      <c r="GP474" s="9"/>
      <c r="GQ474" s="9"/>
      <c r="GR474" s="9"/>
      <c r="GS474" s="9"/>
      <c r="GT474" s="9"/>
      <c r="GU474" s="9"/>
      <c r="GV474" s="9"/>
      <c r="GW474" s="9"/>
      <c r="GX474" s="9"/>
      <c r="GY474" s="9"/>
      <c r="GZ474" s="9"/>
      <c r="HA474" s="9"/>
      <c r="HB474" s="9"/>
      <c r="HC474" s="9"/>
      <c r="HD474" s="9"/>
      <c r="HE474" s="9"/>
      <c r="HF474" s="9"/>
      <c r="HG474" s="9"/>
      <c r="HH474" s="9"/>
      <c r="HI474" s="9"/>
      <c r="HJ474" s="9"/>
      <c r="HK474" s="9"/>
      <c r="HL474" s="9"/>
      <c r="HM474" s="9"/>
      <c r="HN474" s="9"/>
      <c r="HO474" s="9"/>
      <c r="HP474" s="9"/>
      <c r="HQ474" s="9"/>
      <c r="HR474" s="9"/>
      <c r="HS474" s="9"/>
      <c r="HT474" s="9"/>
      <c r="HU474" s="9"/>
      <c r="HV474" s="9"/>
      <c r="HW474" s="9"/>
      <c r="HX474" s="9"/>
      <c r="HY474" s="9"/>
      <c r="HZ474" s="9"/>
      <c r="IA474" s="9"/>
      <c r="IB474" s="9"/>
      <c r="IC474" s="9"/>
      <c r="ID474" s="9"/>
      <c r="IE474" s="9"/>
      <c r="IF474" s="9"/>
      <c r="IG474" s="9"/>
      <c r="IH474" s="9"/>
      <c r="II474" s="9"/>
      <c r="IJ474" s="9"/>
      <c r="IK474" s="9"/>
      <c r="IL474" s="9"/>
      <c r="IM474" s="9"/>
      <c r="IN474" s="9"/>
      <c r="IO474" s="9"/>
      <c r="IP474" s="9"/>
      <c r="IQ474" s="9"/>
      <c r="IR474" s="9"/>
    </row>
    <row r="475" spans="1:252" s="119" customFormat="1">
      <c r="A475" s="90">
        <v>465</v>
      </c>
      <c r="B475" s="91" t="str">
        <f>'[4]ИТОГ!'!$AP472</f>
        <v>Вайнштейн Юлия</v>
      </c>
      <c r="C475" s="91">
        <f>'[4]ИТОГ!'!$AQ472</f>
        <v>0</v>
      </c>
      <c r="D475" s="91" t="str">
        <f>'[4]ИТОГ!'!$AT472</f>
        <v>б/р</v>
      </c>
      <c r="E475" s="91" t="str">
        <f>'[4]ИТОГ!'!$AU472</f>
        <v>ж</v>
      </c>
      <c r="F475" s="189">
        <f>'[4]ИТОГ!'!$AX472</f>
        <v>43595</v>
      </c>
      <c r="G475" s="91" t="s">
        <v>255</v>
      </c>
      <c r="H475" s="94" t="s">
        <v>28</v>
      </c>
      <c r="I475" s="91" t="str">
        <f>'[4]ИТОГ!'!$AY472</f>
        <v>НАДО!!!</v>
      </c>
      <c r="J475" s="126" t="s">
        <v>292</v>
      </c>
      <c r="K475" s="107"/>
      <c r="L475" s="97" t="s">
        <v>256</v>
      </c>
      <c r="M475" s="105"/>
      <c r="N475" s="107"/>
      <c r="O475" s="97" t="s">
        <v>256</v>
      </c>
      <c r="P475" s="97" t="s">
        <v>256</v>
      </c>
      <c r="Q475" s="102" t="s">
        <v>11</v>
      </c>
      <c r="R475" s="110" t="s">
        <v>13</v>
      </c>
      <c r="S475" s="104"/>
      <c r="T475" s="106" t="s">
        <v>256</v>
      </c>
      <c r="U475" s="99"/>
      <c r="V475" s="104"/>
      <c r="W475" s="108" t="s">
        <v>256</v>
      </c>
      <c r="X475" s="100" t="s">
        <v>11</v>
      </c>
      <c r="Y475" s="108"/>
      <c r="Z475" s="100"/>
      <c r="AA475" s="100" t="s">
        <v>256</v>
      </c>
      <c r="AB475" s="100" t="s">
        <v>13</v>
      </c>
      <c r="AC475" s="108"/>
      <c r="AD475" s="108" t="s">
        <v>9</v>
      </c>
      <c r="AE475" s="108"/>
      <c r="AF475" s="108"/>
      <c r="AG475" s="94" t="s">
        <v>257</v>
      </c>
      <c r="AH475" s="101" t="s">
        <v>366</v>
      </c>
      <c r="AI475" s="118">
        <v>37535</v>
      </c>
      <c r="AJ475" s="103" t="s">
        <v>859</v>
      </c>
      <c r="AK475" s="68"/>
      <c r="AL475" s="68"/>
      <c r="AM475" s="68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  <c r="GM475" s="9"/>
      <c r="GN475" s="9"/>
      <c r="GO475" s="9"/>
      <c r="GP475" s="9"/>
      <c r="GQ475" s="9"/>
      <c r="GR475" s="9"/>
      <c r="GS475" s="9"/>
      <c r="GT475" s="9"/>
      <c r="GU475" s="9"/>
      <c r="GV475" s="9"/>
      <c r="GW475" s="9"/>
      <c r="GX475" s="9"/>
      <c r="GY475" s="9"/>
      <c r="GZ475" s="9"/>
      <c r="HA475" s="9"/>
      <c r="HB475" s="9"/>
      <c r="HC475" s="9"/>
      <c r="HD475" s="9"/>
      <c r="HE475" s="9"/>
      <c r="HF475" s="9"/>
      <c r="HG475" s="9"/>
      <c r="HH475" s="9"/>
      <c r="HI475" s="9"/>
      <c r="HJ475" s="9"/>
      <c r="HK475" s="9"/>
      <c r="HL475" s="9"/>
      <c r="HM475" s="9"/>
      <c r="HN475" s="9"/>
      <c r="HO475" s="9"/>
      <c r="HP475" s="9"/>
      <c r="HQ475" s="9"/>
      <c r="HR475" s="9"/>
      <c r="HS475" s="9"/>
      <c r="HT475" s="9"/>
      <c r="HU475" s="9"/>
      <c r="HV475" s="9"/>
      <c r="HW475" s="9"/>
      <c r="HX475" s="9"/>
      <c r="HY475" s="9"/>
      <c r="HZ475" s="9"/>
      <c r="IA475" s="9"/>
      <c r="IB475" s="9"/>
      <c r="IC475" s="9"/>
      <c r="ID475" s="9"/>
      <c r="IE475" s="9"/>
      <c r="IF475" s="9"/>
      <c r="IG475" s="9"/>
      <c r="IH475" s="9"/>
      <c r="II475" s="9"/>
      <c r="IJ475" s="9"/>
      <c r="IK475" s="9"/>
      <c r="IL475" s="9"/>
      <c r="IM475" s="9"/>
      <c r="IN475" s="9"/>
      <c r="IO475" s="9"/>
      <c r="IP475" s="9"/>
      <c r="IQ475" s="9"/>
      <c r="IR475" s="9"/>
    </row>
    <row r="476" spans="1:252" s="109" customFormat="1">
      <c r="A476" s="90">
        <v>466</v>
      </c>
      <c r="B476" s="91" t="str">
        <f>'[4]ИТОГ!'!$AP473</f>
        <v>Вакуров Егор</v>
      </c>
      <c r="C476" s="91">
        <f>'[4]ИТОГ!'!$AQ473</f>
        <v>2006</v>
      </c>
      <c r="D476" s="91" t="str">
        <f>'[4]ИТОГ!'!$AT473</f>
        <v>б/р</v>
      </c>
      <c r="E476" s="91" t="str">
        <f>'[4]ИТОГ!'!$AU473</f>
        <v>м</v>
      </c>
      <c r="F476" s="189">
        <f>'[4]ИТОГ!'!$AX473</f>
        <v>43960</v>
      </c>
      <c r="G476" s="91" t="s">
        <v>255</v>
      </c>
      <c r="H476" s="94" t="s">
        <v>28</v>
      </c>
      <c r="I476" s="91" t="str">
        <f>'[4]ИТОГ!'!$AY473</f>
        <v>ОК!</v>
      </c>
      <c r="J476" s="95"/>
      <c r="K476" s="96"/>
      <c r="L476" s="97"/>
      <c r="M476" s="98"/>
      <c r="N476" s="96"/>
      <c r="O476" s="97"/>
      <c r="P476" s="97"/>
      <c r="Q476" s="97" t="s">
        <v>13</v>
      </c>
      <c r="R476" s="97"/>
      <c r="S476" s="97"/>
      <c r="T476" s="99"/>
      <c r="U476" s="99"/>
      <c r="V476" s="97"/>
      <c r="W476" s="100"/>
      <c r="X476" s="100"/>
      <c r="Y476" s="100"/>
      <c r="Z476" s="100"/>
      <c r="AA476" s="100"/>
      <c r="AB476" s="100"/>
      <c r="AC476" s="100"/>
      <c r="AD476" s="100"/>
      <c r="AE476" s="100"/>
      <c r="AF476" s="100"/>
      <c r="AG476" s="94" t="s">
        <v>281</v>
      </c>
      <c r="AH476" s="101"/>
      <c r="AI476" s="100"/>
      <c r="AJ476" s="103" t="s">
        <v>860</v>
      </c>
      <c r="AK476" s="68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  <c r="GM476" s="9"/>
      <c r="GN476" s="9"/>
      <c r="GO476" s="9"/>
      <c r="GP476" s="9"/>
      <c r="GQ476" s="9"/>
      <c r="GR476" s="9"/>
      <c r="GS476" s="9"/>
      <c r="GT476" s="9"/>
      <c r="GU476" s="9"/>
      <c r="GV476" s="9"/>
      <c r="GW476" s="9"/>
      <c r="GX476" s="9"/>
      <c r="GY476" s="9"/>
      <c r="GZ476" s="9"/>
      <c r="HA476" s="9"/>
      <c r="HB476" s="9"/>
      <c r="HC476" s="9"/>
      <c r="HD476" s="9"/>
      <c r="HE476" s="9"/>
      <c r="HF476" s="9"/>
      <c r="HG476" s="9"/>
      <c r="HH476" s="9"/>
      <c r="HI476" s="9"/>
      <c r="HJ476" s="9"/>
      <c r="HK476" s="9"/>
      <c r="HL476" s="9"/>
      <c r="HM476" s="9"/>
      <c r="HN476" s="9"/>
      <c r="HO476" s="9"/>
      <c r="HP476" s="9"/>
      <c r="HQ476" s="9"/>
      <c r="HR476" s="9"/>
      <c r="HS476" s="9"/>
      <c r="HT476" s="9"/>
      <c r="HU476" s="9"/>
      <c r="HV476" s="9"/>
      <c r="HW476" s="9"/>
      <c r="HX476" s="9"/>
      <c r="HY476" s="9"/>
      <c r="HZ476" s="9"/>
      <c r="IA476" s="9"/>
      <c r="IB476" s="9"/>
      <c r="IC476" s="9"/>
      <c r="ID476" s="9"/>
      <c r="IE476" s="9"/>
      <c r="IF476" s="9"/>
      <c r="IG476" s="9"/>
      <c r="IH476" s="9"/>
      <c r="II476" s="9"/>
      <c r="IJ476" s="9"/>
      <c r="IK476" s="9"/>
      <c r="IL476" s="9"/>
      <c r="IM476" s="9"/>
      <c r="IN476" s="9"/>
      <c r="IO476" s="9"/>
      <c r="IP476" s="9"/>
      <c r="IQ476" s="9"/>
      <c r="IR476" s="9"/>
    </row>
    <row r="477" spans="1:252" s="69" customFormat="1">
      <c r="A477" s="90">
        <v>467</v>
      </c>
      <c r="B477" s="91" t="str">
        <f>'[4]ИТОГ!'!$AP474</f>
        <v>Валаев Евгений</v>
      </c>
      <c r="C477" s="91">
        <f>'[4]ИТОГ!'!$AQ474</f>
        <v>1977</v>
      </c>
      <c r="D477" s="91" t="str">
        <f>'[4]ИТОГ!'!$AT474</f>
        <v>б/р</v>
      </c>
      <c r="E477" s="91" t="str">
        <f>'[4]ИТОГ!'!$AU474</f>
        <v>м</v>
      </c>
      <c r="F477" s="189">
        <f>'[4]ИТОГ!'!$AX474</f>
        <v>43245</v>
      </c>
      <c r="G477" s="91" t="s">
        <v>255</v>
      </c>
      <c r="H477" s="94" t="s">
        <v>28</v>
      </c>
      <c r="I477" s="91" t="str">
        <f>'[4]ИТОГ!'!$AY474</f>
        <v>НАДО!!!</v>
      </c>
      <c r="J477" s="95"/>
      <c r="K477" s="96"/>
      <c r="L477" s="97"/>
      <c r="M477" s="98"/>
      <c r="N477" s="96"/>
      <c r="O477" s="97" t="s">
        <v>17</v>
      </c>
      <c r="P477" s="97" t="s">
        <v>17</v>
      </c>
      <c r="Q477" s="97" t="s">
        <v>15</v>
      </c>
      <c r="R477" s="97" t="s">
        <v>19</v>
      </c>
      <c r="S477" s="97"/>
      <c r="T477" s="99" t="s">
        <v>256</v>
      </c>
      <c r="U477" s="99"/>
      <c r="V477" s="97"/>
      <c r="W477" s="100"/>
      <c r="X477" s="100"/>
      <c r="Y477" s="100"/>
      <c r="Z477" s="100"/>
      <c r="AA477" s="100"/>
      <c r="AB477" s="100"/>
      <c r="AC477" s="100"/>
      <c r="AD477" s="100"/>
      <c r="AE477" s="100"/>
      <c r="AF477" s="100"/>
      <c r="AG477" s="94" t="s">
        <v>310</v>
      </c>
      <c r="AH477" s="101"/>
      <c r="AI477" s="100"/>
      <c r="AJ477" s="103" t="s">
        <v>861</v>
      </c>
      <c r="AK477" s="68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  <c r="GM477" s="9"/>
      <c r="GN477" s="9"/>
      <c r="GO477" s="9"/>
      <c r="GP477" s="9"/>
      <c r="GQ477" s="9"/>
      <c r="GR477" s="9"/>
      <c r="GS477" s="9"/>
      <c r="GT477" s="9"/>
      <c r="GU477" s="9"/>
      <c r="GV477" s="9"/>
      <c r="GW477" s="9"/>
      <c r="GX477" s="9"/>
      <c r="GY477" s="9"/>
      <c r="GZ477" s="9"/>
      <c r="HA477" s="9"/>
      <c r="HB477" s="9"/>
      <c r="HC477" s="9"/>
      <c r="HD477" s="9"/>
      <c r="HE477" s="9"/>
      <c r="HF477" s="9"/>
      <c r="HG477" s="9"/>
      <c r="HH477" s="9"/>
      <c r="HI477" s="9"/>
      <c r="HJ477" s="9"/>
      <c r="HK477" s="9"/>
      <c r="HL477" s="9"/>
      <c r="HM477" s="9"/>
      <c r="HN477" s="9"/>
      <c r="HO477" s="9"/>
      <c r="HP477" s="9"/>
      <c r="HQ477" s="9"/>
      <c r="HR477" s="9"/>
      <c r="HS477" s="9"/>
      <c r="HT477" s="9"/>
      <c r="HU477" s="9"/>
      <c r="HV477" s="9"/>
      <c r="HW477" s="9"/>
      <c r="HX477" s="9"/>
      <c r="HY477" s="9"/>
      <c r="HZ477" s="9"/>
      <c r="IA477" s="9"/>
      <c r="IB477" s="9"/>
      <c r="IC477" s="9"/>
      <c r="ID477" s="9"/>
      <c r="IE477" s="9"/>
      <c r="IF477" s="9"/>
      <c r="IG477" s="9"/>
      <c r="IH477" s="9"/>
      <c r="II477" s="9"/>
      <c r="IJ477" s="9"/>
      <c r="IK477" s="9"/>
      <c r="IL477" s="9"/>
      <c r="IM477" s="9"/>
      <c r="IN477" s="9"/>
      <c r="IO477" s="9"/>
      <c r="IP477" s="9"/>
      <c r="IQ477" s="9"/>
      <c r="IR477" s="9"/>
    </row>
    <row r="478" spans="1:252" s="69" customFormat="1">
      <c r="A478" s="90">
        <v>468</v>
      </c>
      <c r="B478" s="91" t="str">
        <f>'[4]ИТОГ!'!$AP475</f>
        <v xml:space="preserve">Валькова Наталия </v>
      </c>
      <c r="C478" s="91">
        <f>'[4]ИТОГ!'!$AQ475</f>
        <v>0</v>
      </c>
      <c r="D478" s="91">
        <f>'[4]ИТОГ!'!$AT475</f>
        <v>3</v>
      </c>
      <c r="E478" s="91" t="str">
        <f>'[4]ИТОГ!'!$AU475</f>
        <v>ж</v>
      </c>
      <c r="F478" s="189">
        <f>'[4]ИТОГ!'!$AX475</f>
        <v>45863</v>
      </c>
      <c r="G478" s="91" t="s">
        <v>255</v>
      </c>
      <c r="H478" s="94" t="s">
        <v>28</v>
      </c>
      <c r="I478" s="91" t="str">
        <f>'[4]ИТОГ!'!$AY475</f>
        <v>НАДО!!!</v>
      </c>
      <c r="J478" s="95"/>
      <c r="K478" s="104"/>
      <c r="L478" s="97"/>
      <c r="M478" s="105"/>
      <c r="N478" s="104"/>
      <c r="O478" s="97"/>
      <c r="P478" s="97"/>
      <c r="Q478" s="97"/>
      <c r="R478" s="104"/>
      <c r="S478" s="104"/>
      <c r="T478" s="106"/>
      <c r="U478" s="99"/>
      <c r="V478" s="104"/>
      <c r="W478" s="100"/>
      <c r="X478" s="100"/>
      <c r="Y478" s="100"/>
      <c r="Z478" s="100"/>
      <c r="AA478" s="100"/>
      <c r="AB478" s="100" t="s">
        <v>256</v>
      </c>
      <c r="AC478" s="100"/>
      <c r="AD478" s="100"/>
      <c r="AE478" s="100"/>
      <c r="AF478" s="100"/>
      <c r="AG478" s="94" t="s">
        <v>596</v>
      </c>
      <c r="AH478" s="101"/>
      <c r="AI478" s="100"/>
      <c r="AJ478" s="103" t="s">
        <v>862</v>
      </c>
      <c r="AK478" s="68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  <c r="GV478" s="9"/>
      <c r="GW478" s="9"/>
      <c r="GX478" s="9"/>
      <c r="GY478" s="9"/>
      <c r="GZ478" s="9"/>
      <c r="HA478" s="9"/>
      <c r="HB478" s="9"/>
      <c r="HC478" s="9"/>
      <c r="HD478" s="9"/>
      <c r="HE478" s="9"/>
      <c r="HF478" s="9"/>
      <c r="HG478" s="9"/>
      <c r="HH478" s="9"/>
      <c r="HI478" s="9"/>
      <c r="HJ478" s="9"/>
      <c r="HK478" s="9"/>
      <c r="HL478" s="9"/>
      <c r="HM478" s="9"/>
      <c r="HN478" s="9"/>
      <c r="HO478" s="9"/>
      <c r="HP478" s="9"/>
      <c r="HQ478" s="9"/>
      <c r="HR478" s="9"/>
      <c r="HS478" s="9"/>
      <c r="HT478" s="9"/>
      <c r="HU478" s="9"/>
      <c r="HV478" s="9"/>
      <c r="HW478" s="9"/>
      <c r="HX478" s="9"/>
      <c r="HY478" s="9"/>
      <c r="HZ478" s="9"/>
      <c r="IA478" s="9"/>
      <c r="IB478" s="9"/>
      <c r="IC478" s="9"/>
      <c r="ID478" s="9"/>
      <c r="IE478" s="9"/>
      <c r="IF478" s="9"/>
      <c r="IG478" s="9"/>
      <c r="IH478" s="9"/>
      <c r="II478" s="9"/>
      <c r="IJ478" s="9"/>
      <c r="IK478" s="9"/>
      <c r="IL478" s="9"/>
      <c r="IM478" s="9"/>
      <c r="IN478" s="9"/>
      <c r="IO478" s="9"/>
      <c r="IP478" s="9"/>
      <c r="IQ478" s="9"/>
      <c r="IR478" s="9"/>
    </row>
    <row r="479" spans="1:252" s="69" customFormat="1">
      <c r="A479" s="90">
        <v>469</v>
      </c>
      <c r="B479" s="91" t="str">
        <f>'[4]ИТОГ!'!$AP476</f>
        <v>Валькова Наталия</v>
      </c>
      <c r="C479" s="91">
        <f>'[4]ИТОГ!'!$AQ476</f>
        <v>0</v>
      </c>
      <c r="D479" s="91">
        <f>'[4]ИТОГ!'!$AT476</f>
        <v>3</v>
      </c>
      <c r="E479" s="91" t="str">
        <f>'[4]ИТОГ!'!$AU476</f>
        <v>ж</v>
      </c>
      <c r="F479" s="189">
        <f>'[4]ИТОГ!'!$AX476</f>
        <v>45778</v>
      </c>
      <c r="G479" s="91" t="s">
        <v>255</v>
      </c>
      <c r="H479" s="94" t="s">
        <v>28</v>
      </c>
      <c r="I479" s="91" t="str">
        <f>'[4]ИТОГ!'!$AY476</f>
        <v>НАДО!!!</v>
      </c>
      <c r="J479" s="95"/>
      <c r="K479" s="96"/>
      <c r="L479" s="97"/>
      <c r="M479" s="98"/>
      <c r="N479" s="96"/>
      <c r="O479" s="97"/>
      <c r="P479" s="97"/>
      <c r="Q479" s="97"/>
      <c r="R479" s="97"/>
      <c r="S479" s="97"/>
      <c r="T479" s="99"/>
      <c r="U479" s="99"/>
      <c r="V479" s="104"/>
      <c r="W479" s="100"/>
      <c r="X479" s="100"/>
      <c r="Y479" s="100"/>
      <c r="Z479" s="100"/>
      <c r="AA479" s="100"/>
      <c r="AB479" s="100"/>
      <c r="AC479" s="100"/>
      <c r="AD479" s="100"/>
      <c r="AE479" s="100"/>
      <c r="AF479" s="100" t="s">
        <v>11</v>
      </c>
      <c r="AG479" s="94" t="s">
        <v>287</v>
      </c>
      <c r="AH479" s="101"/>
      <c r="AI479" s="100"/>
      <c r="AJ479" s="103" t="s">
        <v>863</v>
      </c>
      <c r="AK479" s="68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  <c r="GM479" s="9"/>
      <c r="GN479" s="9"/>
      <c r="GO479" s="9"/>
      <c r="GP479" s="9"/>
      <c r="GQ479" s="9"/>
      <c r="GR479" s="9"/>
      <c r="GS479" s="9"/>
      <c r="GT479" s="9"/>
      <c r="GU479" s="9"/>
      <c r="GV479" s="9"/>
      <c r="GW479" s="9"/>
      <c r="GX479" s="9"/>
      <c r="GY479" s="9"/>
      <c r="GZ479" s="9"/>
      <c r="HA479" s="9"/>
      <c r="HB479" s="9"/>
      <c r="HC479" s="9"/>
      <c r="HD479" s="9"/>
      <c r="HE479" s="9"/>
      <c r="HF479" s="9"/>
      <c r="HG479" s="9"/>
      <c r="HH479" s="9"/>
      <c r="HI479" s="9"/>
      <c r="HJ479" s="9"/>
      <c r="HK479" s="9"/>
      <c r="HL479" s="9"/>
      <c r="HM479" s="9"/>
      <c r="HN479" s="9"/>
      <c r="HO479" s="9"/>
      <c r="HP479" s="9"/>
      <c r="HQ479" s="9"/>
      <c r="HR479" s="9"/>
      <c r="HS479" s="9"/>
      <c r="HT479" s="9"/>
      <c r="HU479" s="9"/>
      <c r="HV479" s="9"/>
      <c r="HW479" s="9"/>
      <c r="HX479" s="9"/>
      <c r="HY479" s="9"/>
      <c r="HZ479" s="9"/>
      <c r="IA479" s="9"/>
      <c r="IB479" s="9"/>
      <c r="IC479" s="9"/>
      <c r="ID479" s="9"/>
      <c r="IE479" s="9"/>
      <c r="IF479" s="9"/>
      <c r="IG479" s="9"/>
      <c r="IH479" s="9"/>
      <c r="II479" s="9"/>
      <c r="IJ479" s="9"/>
      <c r="IK479" s="9"/>
      <c r="IL479" s="9"/>
      <c r="IM479" s="9"/>
      <c r="IN479" s="9"/>
      <c r="IO479" s="9"/>
      <c r="IP479" s="9"/>
      <c r="IQ479" s="9"/>
      <c r="IR479" s="9"/>
    </row>
    <row r="480" spans="1:252">
      <c r="A480" s="90">
        <v>470</v>
      </c>
      <c r="B480" s="91" t="str">
        <f>'[4]ИТОГ!'!$AP477</f>
        <v>Ванакова Анна</v>
      </c>
      <c r="C480" s="91">
        <f>'[4]ИТОГ!'!$AQ477</f>
        <v>0</v>
      </c>
      <c r="D480" s="91" t="str">
        <f>'[4]ИТОГ!'!$AT477</f>
        <v>б/р</v>
      </c>
      <c r="E480" s="91" t="str">
        <f>'[4]ИТОГ!'!$AU477</f>
        <v>ж</v>
      </c>
      <c r="F480" s="189">
        <f>'[4]ИТОГ!'!$AX477</f>
        <v>43954</v>
      </c>
      <c r="G480" s="91" t="s">
        <v>255</v>
      </c>
      <c r="H480" s="94" t="s">
        <v>28</v>
      </c>
      <c r="I480" s="91" t="str">
        <f>'[4]ИТОГ!'!$AY477</f>
        <v>НАДО!!!</v>
      </c>
      <c r="J480" s="95"/>
      <c r="K480" s="107"/>
      <c r="L480" s="97"/>
      <c r="M480" s="105"/>
      <c r="N480" s="107"/>
      <c r="O480" s="97"/>
      <c r="P480" s="97"/>
      <c r="Q480" s="97"/>
      <c r="R480" s="104"/>
      <c r="S480" s="104"/>
      <c r="T480" s="106"/>
      <c r="U480" s="99"/>
      <c r="V480" s="104"/>
      <c r="W480" s="100"/>
      <c r="X480" s="100"/>
      <c r="Y480" s="100"/>
      <c r="Z480" s="100" t="s">
        <v>256</v>
      </c>
      <c r="AA480" s="100"/>
      <c r="AB480" s="100" t="s">
        <v>17</v>
      </c>
      <c r="AC480" s="100"/>
      <c r="AD480" s="100" t="s">
        <v>256</v>
      </c>
      <c r="AE480" s="100"/>
      <c r="AF480" s="100" t="s">
        <v>256</v>
      </c>
      <c r="AG480" s="94"/>
      <c r="AH480" s="101"/>
      <c r="AI480" s="102"/>
      <c r="AJ480" s="103" t="s">
        <v>864</v>
      </c>
      <c r="AK480" s="68"/>
    </row>
    <row r="481" spans="1:252" s="120" customFormat="1">
      <c r="A481" s="90">
        <v>471</v>
      </c>
      <c r="B481" s="91" t="str">
        <f>'[4]ИТОГ!'!$AP478</f>
        <v>Ванюгин Александр</v>
      </c>
      <c r="C481" s="91">
        <f>'[4]ИТОГ!'!$AQ478</f>
        <v>2005</v>
      </c>
      <c r="D481" s="91" t="str">
        <f>'[4]ИТОГ!'!$AT478</f>
        <v>б/р</v>
      </c>
      <c r="E481" s="91" t="str">
        <f>'[4]ИТОГ!'!$AU478</f>
        <v>м</v>
      </c>
      <c r="F481" s="189">
        <f>'[4]ИТОГ!'!$AX478</f>
        <v>43960</v>
      </c>
      <c r="G481" s="91" t="s">
        <v>255</v>
      </c>
      <c r="H481" s="94" t="s">
        <v>28</v>
      </c>
      <c r="I481" s="91" t="str">
        <f>'[4]ИТОГ!'!$AY478</f>
        <v>ОК!</v>
      </c>
      <c r="J481" s="95"/>
      <c r="K481" s="100"/>
      <c r="L481" s="97"/>
      <c r="M481" s="95"/>
      <c r="N481" s="91"/>
      <c r="O481" s="97"/>
      <c r="P481" s="97"/>
      <c r="Q481" s="97"/>
      <c r="R481" s="91"/>
      <c r="S481" s="91"/>
      <c r="T481" s="103"/>
      <c r="U481" s="99"/>
      <c r="V481" s="91"/>
      <c r="W481" s="108"/>
      <c r="X481" s="108"/>
      <c r="Y481" s="108"/>
      <c r="Z481" s="91"/>
      <c r="AA481" s="91"/>
      <c r="AB481" s="122"/>
      <c r="AC481" s="122"/>
      <c r="AD481" s="122"/>
      <c r="AE481" s="100" t="s">
        <v>256</v>
      </c>
      <c r="AF481" s="91"/>
      <c r="AG481" s="91"/>
      <c r="AH481" s="94" t="s">
        <v>366</v>
      </c>
      <c r="AI481" s="102"/>
      <c r="AJ481" s="103" t="s">
        <v>865</v>
      </c>
      <c r="AK481" s="68"/>
      <c r="AL481" s="9"/>
      <c r="AM481" s="9"/>
    </row>
    <row r="482" spans="1:252" s="120" customFormat="1">
      <c r="A482" s="90">
        <v>472</v>
      </c>
      <c r="B482" s="91" t="str">
        <f>'[4]ИТОГ!'!$AP479</f>
        <v>Варавва Алексей</v>
      </c>
      <c r="C482" s="91">
        <f>'[4]ИТОГ!'!$AQ479</f>
        <v>0</v>
      </c>
      <c r="D482" s="91" t="str">
        <f>'[4]ИТОГ!'!$AT479</f>
        <v>б/р</v>
      </c>
      <c r="E482" s="91" t="str">
        <f>'[4]ИТОГ!'!$AU479</f>
        <v>м</v>
      </c>
      <c r="F482" s="189">
        <f>'[4]ИТОГ!'!$AX479</f>
        <v>44024</v>
      </c>
      <c r="G482" s="91" t="s">
        <v>255</v>
      </c>
      <c r="H482" s="94" t="s">
        <v>28</v>
      </c>
      <c r="I482" s="91" t="str">
        <f>'[4]ИТОГ!'!$AY479</f>
        <v>НАДО!!!</v>
      </c>
      <c r="J482" s="95" t="s">
        <v>866</v>
      </c>
      <c r="K482" s="100"/>
      <c r="L482" s="97" t="s">
        <v>256</v>
      </c>
      <c r="M482" s="95"/>
      <c r="N482" s="91"/>
      <c r="O482" s="97" t="s">
        <v>256</v>
      </c>
      <c r="P482" s="97"/>
      <c r="Q482" s="97"/>
      <c r="R482" s="91"/>
      <c r="S482" s="91"/>
      <c r="T482" s="103"/>
      <c r="U482" s="99"/>
      <c r="V482" s="91"/>
      <c r="W482" s="108"/>
      <c r="X482" s="108"/>
      <c r="Y482" s="108"/>
      <c r="Z482" s="91"/>
      <c r="AA482" s="91"/>
      <c r="AB482" s="122"/>
      <c r="AC482" s="122"/>
      <c r="AD482" s="122"/>
      <c r="AE482" s="100"/>
      <c r="AF482" s="91"/>
      <c r="AG482" s="94" t="s">
        <v>321</v>
      </c>
      <c r="AH482" s="94" t="s">
        <v>459</v>
      </c>
      <c r="AI482" s="118">
        <v>38555</v>
      </c>
      <c r="AJ482" s="103" t="s">
        <v>867</v>
      </c>
      <c r="AK482" s="68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  <c r="GM482" s="9"/>
      <c r="GN482" s="9"/>
      <c r="GO482" s="9"/>
      <c r="GP482" s="9"/>
      <c r="GQ482" s="9"/>
      <c r="GR482" s="9"/>
      <c r="GS482" s="9"/>
      <c r="GT482" s="9"/>
      <c r="GU482" s="9"/>
      <c r="GV482" s="9"/>
      <c r="GW482" s="9"/>
      <c r="GX482" s="9"/>
      <c r="GY482" s="9"/>
      <c r="GZ482" s="9"/>
      <c r="HA482" s="9"/>
      <c r="HB482" s="9"/>
      <c r="HC482" s="9"/>
      <c r="HD482" s="9"/>
      <c r="HE482" s="9"/>
      <c r="HF482" s="9"/>
      <c r="HG482" s="9"/>
      <c r="HH482" s="9"/>
      <c r="HI482" s="9"/>
      <c r="HJ482" s="9"/>
      <c r="HK482" s="9"/>
      <c r="HL482" s="9"/>
      <c r="HM482" s="9"/>
      <c r="HN482" s="9"/>
      <c r="HO482" s="9"/>
      <c r="HP482" s="9"/>
      <c r="HQ482" s="9"/>
      <c r="HR482" s="9"/>
      <c r="HS482" s="9"/>
      <c r="HT482" s="9"/>
      <c r="HU482" s="9"/>
      <c r="HV482" s="9"/>
      <c r="HW482" s="9"/>
      <c r="HX482" s="9"/>
      <c r="HY482" s="9"/>
      <c r="HZ482" s="9"/>
      <c r="IA482" s="9"/>
      <c r="IB482" s="9"/>
      <c r="IC482" s="9"/>
      <c r="ID482" s="9"/>
      <c r="IE482" s="9"/>
      <c r="IF482" s="9"/>
      <c r="IG482" s="9"/>
      <c r="IH482" s="9"/>
      <c r="II482" s="9"/>
      <c r="IJ482" s="9"/>
      <c r="IK482" s="9"/>
      <c r="IL482" s="9"/>
      <c r="IM482" s="9"/>
      <c r="IN482" s="9"/>
      <c r="IO482" s="9"/>
      <c r="IP482" s="9"/>
      <c r="IQ482" s="9"/>
      <c r="IR482" s="9"/>
    </row>
    <row r="483" spans="1:252">
      <c r="A483" s="90">
        <v>473</v>
      </c>
      <c r="B483" s="91" t="str">
        <f>'[4]ИТОГ!'!$AP480</f>
        <v>Варганов Константин</v>
      </c>
      <c r="C483" s="91">
        <f>'[4]ИТОГ!'!$AQ480</f>
        <v>0</v>
      </c>
      <c r="D483" s="91" t="str">
        <f>'[4]ИТОГ!'!$AT480</f>
        <v>б/р</v>
      </c>
      <c r="E483" s="91" t="str">
        <f>'[4]ИТОГ!'!$AU480</f>
        <v>м</v>
      </c>
      <c r="F483" s="189">
        <f>'[4]ИТОГ!'!$AX480</f>
        <v>43862</v>
      </c>
      <c r="G483" s="91" t="s">
        <v>255</v>
      </c>
      <c r="H483" s="94" t="s">
        <v>28</v>
      </c>
      <c r="I483" s="91" t="str">
        <f>'[4]ИТОГ!'!$AY480</f>
        <v>НАДО!!!</v>
      </c>
      <c r="J483" s="95" t="s">
        <v>292</v>
      </c>
      <c r="K483" s="97"/>
      <c r="L483" s="97"/>
      <c r="M483" s="98"/>
      <c r="N483" s="97"/>
      <c r="O483" s="97"/>
      <c r="P483" s="97"/>
      <c r="Q483" s="97"/>
      <c r="R483" s="97" t="s">
        <v>256</v>
      </c>
      <c r="S483" s="97"/>
      <c r="T483" s="99" t="s">
        <v>256</v>
      </c>
      <c r="U483" s="99"/>
      <c r="V483" s="97"/>
      <c r="W483" s="92"/>
      <c r="X483" s="100"/>
      <c r="Y483" s="100"/>
      <c r="Z483" s="100"/>
      <c r="AA483" s="100"/>
      <c r="AB483" s="100"/>
      <c r="AC483" s="100"/>
      <c r="AD483" s="100"/>
      <c r="AE483" s="100"/>
      <c r="AF483" s="100"/>
      <c r="AG483" s="111" t="s">
        <v>428</v>
      </c>
      <c r="AH483" s="94" t="s">
        <v>322</v>
      </c>
      <c r="AI483" s="118">
        <v>38343</v>
      </c>
      <c r="AJ483" s="103" t="s">
        <v>868</v>
      </c>
      <c r="AK483" s="68"/>
    </row>
    <row r="484" spans="1:252">
      <c r="A484" s="90">
        <v>474</v>
      </c>
      <c r="B484" s="91" t="str">
        <f>'[4]ИТОГ!'!$AP481</f>
        <v>Варежников Егор</v>
      </c>
      <c r="C484" s="91">
        <f>'[4]ИТОГ!'!$AQ481</f>
        <v>2007</v>
      </c>
      <c r="D484" s="91" t="str">
        <f>'[4]ИТОГ!'!$AT481</f>
        <v>б/р</v>
      </c>
      <c r="E484" s="91" t="str">
        <f>'[4]ИТОГ!'!$AU481</f>
        <v>м</v>
      </c>
      <c r="F484" s="189">
        <f>'[4]ИТОГ!'!$AX481</f>
        <v>43960</v>
      </c>
      <c r="G484" s="91" t="s">
        <v>255</v>
      </c>
      <c r="H484" s="94" t="s">
        <v>28</v>
      </c>
      <c r="I484" s="91" t="str">
        <f>'[4]ИТОГ!'!$AY481</f>
        <v>ОК!</v>
      </c>
      <c r="J484" s="95"/>
      <c r="K484" s="97"/>
      <c r="L484" s="97"/>
      <c r="M484" s="98"/>
      <c r="N484" s="97"/>
      <c r="O484" s="97"/>
      <c r="P484" s="97"/>
      <c r="Q484" s="97"/>
      <c r="R484" s="110" t="s">
        <v>13</v>
      </c>
      <c r="S484" s="97"/>
      <c r="T484" s="99"/>
      <c r="U484" s="99"/>
      <c r="V484" s="97"/>
      <c r="W484" s="108"/>
      <c r="X484" s="108"/>
      <c r="Y484" s="108"/>
      <c r="Z484" s="100" t="s">
        <v>13</v>
      </c>
      <c r="AA484" s="100"/>
      <c r="AB484" s="116" t="s">
        <v>256</v>
      </c>
      <c r="AC484" s="100"/>
      <c r="AD484" s="100"/>
      <c r="AE484" s="100"/>
      <c r="AF484" s="100"/>
      <c r="AG484" s="94" t="s">
        <v>296</v>
      </c>
      <c r="AH484" s="94"/>
      <c r="AI484" s="102"/>
      <c r="AJ484" s="103" t="s">
        <v>869</v>
      </c>
      <c r="AK484" s="68"/>
    </row>
    <row r="485" spans="1:252">
      <c r="A485" s="90">
        <v>475</v>
      </c>
      <c r="B485" s="91" t="str">
        <f>'[4]ИТОГ!'!$AP482</f>
        <v>Варежников Кирилл</v>
      </c>
      <c r="C485" s="91">
        <f>'[4]ИТОГ!'!$AQ482</f>
        <v>2007</v>
      </c>
      <c r="D485" s="91" t="str">
        <f>'[4]ИТОГ!'!$AT482</f>
        <v>б/р</v>
      </c>
      <c r="E485" s="91" t="str">
        <f>'[4]ИТОГ!'!$AU482</f>
        <v>м</v>
      </c>
      <c r="F485" s="189">
        <f>'[4]ИТОГ!'!$AX482</f>
        <v>0</v>
      </c>
      <c r="G485" s="91" t="s">
        <v>255</v>
      </c>
      <c r="H485" s="94" t="s">
        <v>28</v>
      </c>
      <c r="I485" s="91" t="str">
        <f>'[4]ИТОГ!'!$AY482</f>
        <v>ОК!</v>
      </c>
      <c r="J485" s="95"/>
      <c r="K485" s="104"/>
      <c r="L485" s="97"/>
      <c r="M485" s="105"/>
      <c r="N485" s="104"/>
      <c r="O485" s="97"/>
      <c r="P485" s="97"/>
      <c r="Q485" s="97"/>
      <c r="R485" s="104"/>
      <c r="S485" s="104"/>
      <c r="T485" s="106"/>
      <c r="U485" s="99"/>
      <c r="V485" s="104"/>
      <c r="W485" s="112"/>
      <c r="X485" s="112"/>
      <c r="Y485" s="112"/>
      <c r="Z485" s="100"/>
      <c r="AA485" s="100"/>
      <c r="AB485" s="112" t="s">
        <v>256</v>
      </c>
      <c r="AC485" s="112"/>
      <c r="AD485" s="112"/>
      <c r="AE485" s="112"/>
      <c r="AF485" s="112"/>
      <c r="AG485" s="94" t="s">
        <v>260</v>
      </c>
      <c r="AH485" s="101"/>
      <c r="AI485" s="102"/>
      <c r="AJ485" s="103" t="s">
        <v>870</v>
      </c>
      <c r="AK485" s="68"/>
      <c r="AL485" s="120"/>
      <c r="AM485" s="120"/>
    </row>
    <row r="486" spans="1:252">
      <c r="A486" s="90">
        <v>476</v>
      </c>
      <c r="B486" s="91" t="str">
        <f>'[4]ИТОГ!'!$AP483</f>
        <v>Варламова Анастасия</v>
      </c>
      <c r="C486" s="91">
        <f>'[4]ИТОГ!'!$AQ483</f>
        <v>2008</v>
      </c>
      <c r="D486" s="91" t="str">
        <f>'[4]ИТОГ!'!$AT483</f>
        <v>б/р</v>
      </c>
      <c r="E486" s="91" t="str">
        <f>'[4]ИТОГ!'!$AU483</f>
        <v>ж</v>
      </c>
      <c r="F486" s="189">
        <f>'[4]ИТОГ!'!$AX483</f>
        <v>0</v>
      </c>
      <c r="G486" s="91" t="s">
        <v>255</v>
      </c>
      <c r="H486" s="94" t="s">
        <v>28</v>
      </c>
      <c r="I486" s="91" t="str">
        <f>'[4]ИТОГ!'!$AY483</f>
        <v>ОК!</v>
      </c>
      <c r="J486" s="95"/>
      <c r="K486" s="107"/>
      <c r="L486" s="97"/>
      <c r="M486" s="105"/>
      <c r="N486" s="107"/>
      <c r="O486" s="97" t="s">
        <v>256</v>
      </c>
      <c r="P486" s="97" t="s">
        <v>284</v>
      </c>
      <c r="Q486" s="97"/>
      <c r="R486" s="110" t="s">
        <v>13</v>
      </c>
      <c r="S486" s="104"/>
      <c r="T486" s="106"/>
      <c r="U486" s="99"/>
      <c r="V486" s="104"/>
      <c r="W486" s="100" t="s">
        <v>11</v>
      </c>
      <c r="X486" s="100"/>
      <c r="Y486" s="100"/>
      <c r="Z486" s="100" t="s">
        <v>256</v>
      </c>
      <c r="AA486" s="100"/>
      <c r="AB486" s="100" t="s">
        <v>11</v>
      </c>
      <c r="AC486" s="100"/>
      <c r="AD486" s="100" t="s">
        <v>256</v>
      </c>
      <c r="AE486" s="100"/>
      <c r="AF486" s="100" t="s">
        <v>11</v>
      </c>
      <c r="AG486" s="94" t="s">
        <v>434</v>
      </c>
      <c r="AH486" s="101" t="s">
        <v>535</v>
      </c>
      <c r="AI486" s="100"/>
      <c r="AJ486" s="103" t="s">
        <v>871</v>
      </c>
      <c r="AK486" s="68"/>
    </row>
    <row r="487" spans="1:252">
      <c r="A487" s="90">
        <v>477</v>
      </c>
      <c r="B487" s="91" t="str">
        <f>'[4]ИТОГ!'!$AP484</f>
        <v>Варфоломеев Георгий</v>
      </c>
      <c r="C487" s="91">
        <f>'[4]ИТОГ!'!$AQ484</f>
        <v>2011</v>
      </c>
      <c r="D487" s="91" t="str">
        <f>'[4]ИТОГ!'!$AT484</f>
        <v>б/р</v>
      </c>
      <c r="E487" s="91" t="str">
        <f>'[4]ИТОГ!'!$AU484</f>
        <v>м</v>
      </c>
      <c r="F487" s="189">
        <f>'[4]ИТОГ!'!$AX484</f>
        <v>0</v>
      </c>
      <c r="G487" s="91" t="s">
        <v>255</v>
      </c>
      <c r="H487" s="94" t="s">
        <v>28</v>
      </c>
      <c r="I487" s="91" t="str">
        <f>'[4]ИТОГ!'!$AY484</f>
        <v>ОК!</v>
      </c>
      <c r="J487" s="95"/>
      <c r="K487" s="97"/>
      <c r="L487" s="97"/>
      <c r="M487" s="98"/>
      <c r="N487" s="97"/>
      <c r="O487" s="97"/>
      <c r="P487" s="97"/>
      <c r="Q487" s="97"/>
      <c r="R487" s="97"/>
      <c r="S487" s="97"/>
      <c r="T487" s="99"/>
      <c r="U487" s="99"/>
      <c r="V487" s="97"/>
      <c r="W487" s="108"/>
      <c r="X487" s="108"/>
      <c r="Y487" s="108"/>
      <c r="Z487" s="100"/>
      <c r="AA487" s="100"/>
      <c r="AB487" s="102"/>
      <c r="AC487" s="102"/>
      <c r="AD487" s="102" t="s">
        <v>256</v>
      </c>
      <c r="AE487" s="102" t="s">
        <v>256</v>
      </c>
      <c r="AF487" s="102" t="s">
        <v>256</v>
      </c>
      <c r="AG487" s="94"/>
      <c r="AH487" s="101"/>
      <c r="AI487" s="100"/>
      <c r="AJ487" s="103" t="s">
        <v>872</v>
      </c>
      <c r="AK487" s="68"/>
    </row>
    <row r="488" spans="1:252">
      <c r="A488" s="90">
        <v>478</v>
      </c>
      <c r="B488" s="91" t="str">
        <f>'[4]ИТОГ!'!$AP485</f>
        <v>Василевский Сергей</v>
      </c>
      <c r="C488" s="91">
        <f>'[4]ИТОГ!'!$AQ485</f>
        <v>2001</v>
      </c>
      <c r="D488" s="91" t="str">
        <f>'[4]ИТОГ!'!$AT485</f>
        <v>б/р</v>
      </c>
      <c r="E488" s="91" t="str">
        <f>'[4]ИТОГ!'!$AU485</f>
        <v>м</v>
      </c>
      <c r="F488" s="189">
        <f>'[4]ИТОГ!'!$AX485</f>
        <v>0</v>
      </c>
      <c r="G488" s="91" t="s">
        <v>255</v>
      </c>
      <c r="H488" s="94" t="s">
        <v>28</v>
      </c>
      <c r="I488" s="91" t="str">
        <f>'[4]ИТОГ!'!$AY485</f>
        <v>ОК!</v>
      </c>
      <c r="J488" s="95"/>
      <c r="K488" s="131"/>
      <c r="L488" s="97"/>
      <c r="M488" s="132"/>
      <c r="N488" s="131"/>
      <c r="O488" s="97"/>
      <c r="P488" s="97"/>
      <c r="Q488" s="97"/>
      <c r="R488" s="131"/>
      <c r="S488" s="131"/>
      <c r="T488" s="133"/>
      <c r="U488" s="99"/>
      <c r="V488" s="131"/>
      <c r="W488" s="100"/>
      <c r="X488" s="100"/>
      <c r="Y488" s="100"/>
      <c r="Z488" s="100"/>
      <c r="AA488" s="100"/>
      <c r="AB488" s="100"/>
      <c r="AC488" s="100"/>
      <c r="AD488" s="100"/>
      <c r="AE488" s="100"/>
      <c r="AF488" s="100"/>
      <c r="AG488" s="94"/>
      <c r="AH488" s="101"/>
      <c r="AI488" s="102"/>
      <c r="AJ488" s="103" t="s">
        <v>873</v>
      </c>
      <c r="AK488" s="68"/>
    </row>
    <row r="489" spans="1:252" s="68" customFormat="1">
      <c r="A489" s="90">
        <v>479</v>
      </c>
      <c r="B489" s="91" t="str">
        <f>'[4]ИТОГ!'!$AP486</f>
        <v>Василенко Оксана</v>
      </c>
      <c r="C489" s="91">
        <f>'[4]ИТОГ!'!$AQ486</f>
        <v>1998</v>
      </c>
      <c r="D489" s="91" t="str">
        <f>'[4]ИТОГ!'!$AT486</f>
        <v>б/р</v>
      </c>
      <c r="E489" s="91" t="str">
        <f>'[4]ИТОГ!'!$AU486</f>
        <v>ж</v>
      </c>
      <c r="F489" s="189">
        <f>'[4]ИТОГ!'!$AX486</f>
        <v>43227</v>
      </c>
      <c r="G489" s="91" t="s">
        <v>255</v>
      </c>
      <c r="H489" s="94" t="s">
        <v>28</v>
      </c>
      <c r="I489" s="91" t="str">
        <f>'[4]ИТОГ!'!$AY486</f>
        <v>ОК!</v>
      </c>
      <c r="J489" s="95"/>
      <c r="K489" s="113"/>
      <c r="L489" s="97"/>
      <c r="M489" s="114"/>
      <c r="N489" s="113"/>
      <c r="O489" s="97"/>
      <c r="P489" s="97"/>
      <c r="Q489" s="97"/>
      <c r="R489" s="115" t="s">
        <v>6</v>
      </c>
      <c r="S489" s="115"/>
      <c r="T489" s="113"/>
      <c r="U489" s="99"/>
      <c r="V489" s="115"/>
      <c r="W489" s="108"/>
      <c r="X489" s="108"/>
      <c r="Y489" s="108"/>
      <c r="Z489" s="100"/>
      <c r="AA489" s="100"/>
      <c r="AB489" s="108" t="s">
        <v>9</v>
      </c>
      <c r="AC489" s="108" t="s">
        <v>256</v>
      </c>
      <c r="AD489" s="108"/>
      <c r="AE489" s="108"/>
      <c r="AF489" s="108" t="s">
        <v>256</v>
      </c>
      <c r="AG489" s="94"/>
      <c r="AH489" s="101"/>
      <c r="AI489" s="102"/>
      <c r="AJ489" s="103" t="s">
        <v>874</v>
      </c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  <c r="GM489" s="9"/>
      <c r="GN489" s="9"/>
      <c r="GO489" s="9"/>
      <c r="GP489" s="9"/>
      <c r="GQ489" s="9"/>
      <c r="GR489" s="9"/>
      <c r="GS489" s="9"/>
      <c r="GT489" s="9"/>
      <c r="GU489" s="9"/>
      <c r="GV489" s="9"/>
      <c r="GW489" s="9"/>
      <c r="GX489" s="9"/>
      <c r="GY489" s="9"/>
      <c r="GZ489" s="9"/>
      <c r="HA489" s="9"/>
      <c r="HB489" s="9"/>
      <c r="HC489" s="9"/>
      <c r="HD489" s="9"/>
      <c r="HE489" s="9"/>
      <c r="HF489" s="9"/>
      <c r="HG489" s="9"/>
      <c r="HH489" s="9"/>
      <c r="HI489" s="9"/>
      <c r="HJ489" s="9"/>
      <c r="HK489" s="9"/>
      <c r="HL489" s="9"/>
      <c r="HM489" s="9"/>
      <c r="HN489" s="9"/>
      <c r="HO489" s="9"/>
      <c r="HP489" s="9"/>
      <c r="HQ489" s="9"/>
      <c r="HR489" s="9"/>
      <c r="HS489" s="9"/>
      <c r="HT489" s="9"/>
      <c r="HU489" s="9"/>
      <c r="HV489" s="9"/>
      <c r="HW489" s="9"/>
      <c r="HX489" s="9"/>
      <c r="HY489" s="9"/>
      <c r="HZ489" s="9"/>
      <c r="IA489" s="9"/>
      <c r="IB489" s="9"/>
      <c r="IC489" s="9"/>
      <c r="ID489" s="9"/>
      <c r="IE489" s="9"/>
      <c r="IF489" s="9"/>
      <c r="IG489" s="9"/>
      <c r="IH489" s="9"/>
      <c r="II489" s="9"/>
      <c r="IJ489" s="9"/>
      <c r="IK489" s="9"/>
      <c r="IL489" s="9"/>
      <c r="IM489" s="9"/>
      <c r="IN489" s="9"/>
      <c r="IO489" s="9"/>
      <c r="IP489" s="9"/>
      <c r="IQ489" s="9"/>
      <c r="IR489" s="9"/>
    </row>
    <row r="490" spans="1:252">
      <c r="A490" s="90">
        <v>480</v>
      </c>
      <c r="B490" s="91" t="str">
        <f>'[4]ИТОГ!'!$AP487</f>
        <v>Василишен Александр</v>
      </c>
      <c r="C490" s="91">
        <f>'[4]ИТОГ!'!$AQ487</f>
        <v>2008</v>
      </c>
      <c r="D490" s="91" t="str">
        <f>'[4]ИТОГ!'!$AT487</f>
        <v>б/р</v>
      </c>
      <c r="E490" s="91" t="str">
        <f>'[4]ИТОГ!'!$AU487</f>
        <v>м</v>
      </c>
      <c r="F490" s="189">
        <f>'[4]ИТОГ!'!$AX487</f>
        <v>0</v>
      </c>
      <c r="G490" s="91" t="s">
        <v>255</v>
      </c>
      <c r="H490" s="94" t="s">
        <v>28</v>
      </c>
      <c r="I490" s="91" t="str">
        <f>'[4]ИТОГ!'!$AY487</f>
        <v>ОК!</v>
      </c>
      <c r="J490" s="95"/>
      <c r="K490" s="99"/>
      <c r="L490" s="97"/>
      <c r="M490" s="98"/>
      <c r="N490" s="99"/>
      <c r="O490" s="97"/>
      <c r="P490" s="97"/>
      <c r="Q490" s="97"/>
      <c r="R490" s="99" t="s">
        <v>256</v>
      </c>
      <c r="S490" s="99"/>
      <c r="T490" s="99"/>
      <c r="U490" s="99"/>
      <c r="V490" s="97" t="s">
        <v>256</v>
      </c>
      <c r="W490" s="108" t="s">
        <v>256</v>
      </c>
      <c r="X490" s="100" t="s">
        <v>256</v>
      </c>
      <c r="Y490" s="108"/>
      <c r="Z490" s="100"/>
      <c r="AA490" s="100"/>
      <c r="AB490" s="122" t="s">
        <v>256</v>
      </c>
      <c r="AC490" s="122"/>
      <c r="AD490" s="122"/>
      <c r="AE490" s="122"/>
      <c r="AF490" s="116" t="s">
        <v>256</v>
      </c>
      <c r="AG490" s="94" t="s">
        <v>370</v>
      </c>
      <c r="AH490" s="101" t="s">
        <v>353</v>
      </c>
      <c r="AI490" s="102"/>
      <c r="AJ490" s="103" t="s">
        <v>875</v>
      </c>
      <c r="AK490" s="68"/>
    </row>
    <row r="491" spans="1:252">
      <c r="A491" s="90">
        <v>481</v>
      </c>
      <c r="B491" s="91" t="str">
        <f>'[4]ИТОГ!'!$AP488</f>
        <v>Васильев Александр</v>
      </c>
      <c r="C491" s="91">
        <f>'[4]ИТОГ!'!$AQ488</f>
        <v>1997</v>
      </c>
      <c r="D491" s="91" t="str">
        <f>'[4]ИТОГ!'!$AT488</f>
        <v>б/р</v>
      </c>
      <c r="E491" s="91" t="str">
        <f>'[4]ИТОГ!'!$AU488</f>
        <v>м</v>
      </c>
      <c r="F491" s="189">
        <f>'[4]ИТОГ!'!$AX488</f>
        <v>43464</v>
      </c>
      <c r="G491" s="91" t="s">
        <v>255</v>
      </c>
      <c r="H491" s="94" t="s">
        <v>28</v>
      </c>
      <c r="I491" s="91" t="str">
        <f>'[4]ИТОГ!'!$AY488</f>
        <v>ОК!</v>
      </c>
      <c r="J491" s="95"/>
      <c r="K491" s="97"/>
      <c r="L491" s="97"/>
      <c r="M491" s="98"/>
      <c r="N491" s="97"/>
      <c r="O491" s="97"/>
      <c r="P491" s="97"/>
      <c r="Q491" s="97"/>
      <c r="R491" s="97"/>
      <c r="S491" s="97"/>
      <c r="T491" s="99"/>
      <c r="U491" s="99"/>
      <c r="V491" s="97"/>
      <c r="W491" s="102"/>
      <c r="X491" s="102"/>
      <c r="Y491" s="102"/>
      <c r="Z491" s="100"/>
      <c r="AA491" s="100"/>
      <c r="AB491" s="116" t="s">
        <v>256</v>
      </c>
      <c r="AC491" s="100"/>
      <c r="AD491" s="100"/>
      <c r="AE491" s="100"/>
      <c r="AF491" s="100"/>
      <c r="AG491" s="94"/>
      <c r="AH491" s="94"/>
      <c r="AI491" s="102"/>
      <c r="AJ491" s="103" t="s">
        <v>876</v>
      </c>
      <c r="AK491" s="68"/>
      <c r="AN491" s="120"/>
      <c r="AO491" s="120"/>
      <c r="AP491" s="120"/>
      <c r="AQ491" s="120"/>
      <c r="AR491" s="120"/>
      <c r="AS491" s="120"/>
      <c r="AT491" s="120"/>
      <c r="AU491" s="120"/>
      <c r="AV491" s="120"/>
      <c r="AW491" s="120"/>
      <c r="AX491" s="120"/>
      <c r="AY491" s="120"/>
      <c r="AZ491" s="120"/>
      <c r="BA491" s="120"/>
      <c r="BB491" s="120"/>
      <c r="BC491" s="120"/>
      <c r="BD491" s="120"/>
      <c r="BE491" s="120"/>
      <c r="BF491" s="120"/>
      <c r="BG491" s="120"/>
      <c r="BH491" s="120"/>
      <c r="BI491" s="120"/>
      <c r="BJ491" s="120"/>
      <c r="BK491" s="120"/>
      <c r="BL491" s="120"/>
      <c r="BM491" s="120"/>
      <c r="BN491" s="120"/>
      <c r="BO491" s="120"/>
      <c r="BP491" s="120"/>
      <c r="BQ491" s="120"/>
      <c r="BR491" s="120"/>
      <c r="BS491" s="120"/>
      <c r="BT491" s="120"/>
      <c r="BU491" s="120"/>
      <c r="BV491" s="120"/>
      <c r="BW491" s="120"/>
      <c r="BX491" s="120"/>
      <c r="BY491" s="120"/>
      <c r="BZ491" s="120"/>
      <c r="CA491" s="120"/>
      <c r="CB491" s="120"/>
      <c r="CC491" s="120"/>
      <c r="CD491" s="120"/>
      <c r="CE491" s="120"/>
      <c r="CF491" s="120"/>
      <c r="CG491" s="120"/>
      <c r="CH491" s="120"/>
      <c r="CI491" s="120"/>
      <c r="CJ491" s="120"/>
      <c r="CK491" s="120"/>
      <c r="CL491" s="120"/>
      <c r="CM491" s="120"/>
      <c r="CN491" s="120"/>
      <c r="CO491" s="120"/>
      <c r="CP491" s="120"/>
      <c r="CQ491" s="120"/>
      <c r="CR491" s="120"/>
      <c r="CS491" s="120"/>
      <c r="CT491" s="120"/>
      <c r="CU491" s="120"/>
      <c r="CV491" s="120"/>
      <c r="CW491" s="120"/>
      <c r="CX491" s="120"/>
      <c r="CY491" s="120"/>
      <c r="CZ491" s="120"/>
      <c r="DA491" s="120"/>
      <c r="DB491" s="120"/>
      <c r="DC491" s="120"/>
      <c r="DD491" s="120"/>
      <c r="DE491" s="120"/>
      <c r="DF491" s="120"/>
      <c r="DG491" s="120"/>
      <c r="DH491" s="120"/>
      <c r="DI491" s="120"/>
      <c r="DJ491" s="120"/>
      <c r="DK491" s="120"/>
      <c r="DL491" s="120"/>
      <c r="DM491" s="120"/>
      <c r="DN491" s="120"/>
      <c r="DO491" s="120"/>
      <c r="DP491" s="120"/>
      <c r="DQ491" s="120"/>
      <c r="DR491" s="120"/>
      <c r="DS491" s="120"/>
      <c r="DT491" s="120"/>
      <c r="DU491" s="120"/>
      <c r="DV491" s="120"/>
      <c r="DW491" s="120"/>
      <c r="DX491" s="120"/>
      <c r="DY491" s="120"/>
      <c r="DZ491" s="120"/>
      <c r="EA491" s="120"/>
      <c r="EB491" s="120"/>
      <c r="EC491" s="120"/>
      <c r="ED491" s="120"/>
      <c r="EE491" s="120"/>
      <c r="EF491" s="120"/>
      <c r="EG491" s="120"/>
      <c r="EH491" s="120"/>
      <c r="EI491" s="120"/>
      <c r="EJ491" s="120"/>
      <c r="EK491" s="120"/>
      <c r="EL491" s="120"/>
      <c r="EM491" s="120"/>
      <c r="EN491" s="120"/>
      <c r="EO491" s="120"/>
      <c r="EP491" s="120"/>
      <c r="EQ491" s="120"/>
      <c r="ER491" s="120"/>
      <c r="ES491" s="120"/>
      <c r="ET491" s="120"/>
      <c r="EU491" s="120"/>
      <c r="EV491" s="120"/>
      <c r="EW491" s="120"/>
      <c r="EX491" s="120"/>
      <c r="EY491" s="120"/>
      <c r="EZ491" s="120"/>
      <c r="FA491" s="120"/>
      <c r="FB491" s="120"/>
      <c r="FC491" s="120"/>
      <c r="FD491" s="120"/>
      <c r="FE491" s="120"/>
      <c r="FF491" s="120"/>
      <c r="FG491" s="120"/>
      <c r="FH491" s="120"/>
      <c r="FI491" s="120"/>
      <c r="FJ491" s="120"/>
      <c r="FK491" s="120"/>
      <c r="FL491" s="120"/>
      <c r="FM491" s="120"/>
      <c r="FN491" s="120"/>
      <c r="FO491" s="120"/>
      <c r="FP491" s="120"/>
      <c r="FQ491" s="120"/>
      <c r="FR491" s="120"/>
      <c r="FS491" s="120"/>
      <c r="FT491" s="120"/>
      <c r="FU491" s="120"/>
      <c r="FV491" s="120"/>
      <c r="FW491" s="120"/>
      <c r="FX491" s="120"/>
      <c r="FY491" s="120"/>
      <c r="FZ491" s="120"/>
      <c r="GA491" s="120"/>
      <c r="GB491" s="120"/>
      <c r="GC491" s="120"/>
      <c r="GD491" s="120"/>
      <c r="GE491" s="120"/>
      <c r="GF491" s="120"/>
      <c r="GG491" s="120"/>
      <c r="GH491" s="120"/>
      <c r="GI491" s="120"/>
      <c r="GJ491" s="120"/>
      <c r="GK491" s="120"/>
      <c r="GL491" s="120"/>
      <c r="GM491" s="120"/>
      <c r="GN491" s="120"/>
      <c r="GO491" s="120"/>
      <c r="GP491" s="120"/>
      <c r="GQ491" s="120"/>
      <c r="GR491" s="120"/>
      <c r="GS491" s="120"/>
      <c r="GT491" s="120"/>
      <c r="GU491" s="120"/>
      <c r="GV491" s="120"/>
      <c r="GW491" s="120"/>
      <c r="GX491" s="120"/>
      <c r="GY491" s="120"/>
      <c r="GZ491" s="120"/>
      <c r="HA491" s="120"/>
      <c r="HB491" s="120"/>
      <c r="HC491" s="120"/>
      <c r="HD491" s="120"/>
      <c r="HE491" s="120"/>
      <c r="HF491" s="120"/>
      <c r="HG491" s="120"/>
      <c r="HH491" s="120"/>
      <c r="HI491" s="120"/>
      <c r="HJ491" s="120"/>
      <c r="HK491" s="120"/>
      <c r="HL491" s="120"/>
      <c r="HM491" s="120"/>
      <c r="HN491" s="120"/>
      <c r="HO491" s="120"/>
      <c r="HP491" s="120"/>
      <c r="HQ491" s="120"/>
      <c r="HR491" s="120"/>
      <c r="HS491" s="120"/>
      <c r="HT491" s="120"/>
      <c r="HU491" s="120"/>
      <c r="HV491" s="120"/>
      <c r="HW491" s="120"/>
      <c r="HX491" s="120"/>
      <c r="HY491" s="120"/>
      <c r="HZ491" s="120"/>
      <c r="IA491" s="120"/>
      <c r="IB491" s="120"/>
      <c r="IC491" s="120"/>
      <c r="ID491" s="120"/>
      <c r="IE491" s="120"/>
      <c r="IF491" s="120"/>
      <c r="IG491" s="120"/>
      <c r="IH491" s="120"/>
      <c r="II491" s="120"/>
      <c r="IJ491" s="120"/>
      <c r="IK491" s="120"/>
      <c r="IL491" s="120"/>
      <c r="IM491" s="120"/>
      <c r="IN491" s="120"/>
      <c r="IO491" s="120"/>
      <c r="IP491" s="120"/>
      <c r="IQ491" s="120"/>
      <c r="IR491" s="120"/>
    </row>
    <row r="492" spans="1:252" s="120" customFormat="1">
      <c r="A492" s="90">
        <v>482</v>
      </c>
      <c r="B492" s="91" t="str">
        <f>'[4]ИТОГ!'!$AP489</f>
        <v>Васильев Арсений</v>
      </c>
      <c r="C492" s="91">
        <f>'[4]ИТОГ!'!$AQ489</f>
        <v>2006</v>
      </c>
      <c r="D492" s="91" t="str">
        <f>'[4]ИТОГ!'!$AT489</f>
        <v>1ю</v>
      </c>
      <c r="E492" s="91" t="str">
        <f>'[4]ИТОГ!'!$AU489</f>
        <v>м</v>
      </c>
      <c r="F492" s="189">
        <f>'[4]ИТОГ!'!$AX489</f>
        <v>45786</v>
      </c>
      <c r="G492" s="91" t="s">
        <v>255</v>
      </c>
      <c r="H492" s="94" t="s">
        <v>28</v>
      </c>
      <c r="I492" s="91" t="str">
        <f>'[4]ИТОГ!'!$AY489</f>
        <v>ОК!</v>
      </c>
      <c r="J492" s="95"/>
      <c r="K492" s="97"/>
      <c r="L492" s="97"/>
      <c r="M492" s="98"/>
      <c r="N492" s="97"/>
      <c r="O492" s="97"/>
      <c r="P492" s="97"/>
      <c r="Q492" s="97"/>
      <c r="R492" s="100" t="s">
        <v>11</v>
      </c>
      <c r="S492" s="97"/>
      <c r="T492" s="99"/>
      <c r="U492" s="99"/>
      <c r="V492" s="97" t="s">
        <v>256</v>
      </c>
      <c r="W492" s="92"/>
      <c r="X492" s="100"/>
      <c r="Y492" s="100"/>
      <c r="Z492" s="100"/>
      <c r="AA492" s="100"/>
      <c r="AB492" s="100"/>
      <c r="AC492" s="100"/>
      <c r="AD492" s="100"/>
      <c r="AE492" s="100"/>
      <c r="AF492" s="100"/>
      <c r="AG492" s="94"/>
      <c r="AH492" s="94"/>
      <c r="AI492" s="102"/>
      <c r="AJ492" s="103" t="s">
        <v>877</v>
      </c>
      <c r="AK492" s="68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  <c r="GM492" s="9"/>
      <c r="GN492" s="9"/>
      <c r="GO492" s="9"/>
      <c r="GP492" s="9"/>
      <c r="GQ492" s="9"/>
      <c r="GR492" s="9"/>
      <c r="GS492" s="9"/>
      <c r="GT492" s="9"/>
      <c r="GU492" s="9"/>
      <c r="GV492" s="9"/>
      <c r="GW492" s="9"/>
      <c r="GX492" s="9"/>
      <c r="GY492" s="9"/>
      <c r="GZ492" s="9"/>
      <c r="HA492" s="9"/>
      <c r="HB492" s="9"/>
      <c r="HC492" s="9"/>
      <c r="HD492" s="9"/>
      <c r="HE492" s="9"/>
      <c r="HF492" s="9"/>
      <c r="HG492" s="9"/>
      <c r="HH492" s="9"/>
      <c r="HI492" s="9"/>
      <c r="HJ492" s="9"/>
      <c r="HK492" s="9"/>
      <c r="HL492" s="9"/>
      <c r="HM492" s="9"/>
      <c r="HN492" s="9"/>
      <c r="HO492" s="9"/>
      <c r="HP492" s="9"/>
      <c r="HQ492" s="9"/>
      <c r="HR492" s="9"/>
      <c r="HS492" s="9"/>
      <c r="HT492" s="9"/>
      <c r="HU492" s="9"/>
      <c r="HV492" s="9"/>
      <c r="HW492" s="9"/>
      <c r="HX492" s="9"/>
      <c r="HY492" s="9"/>
      <c r="HZ492" s="9"/>
      <c r="IA492" s="9"/>
      <c r="IB492" s="9"/>
      <c r="IC492" s="9"/>
      <c r="ID492" s="9"/>
      <c r="IE492" s="9"/>
      <c r="IF492" s="9"/>
      <c r="IG492" s="9"/>
      <c r="IH492" s="9"/>
      <c r="II492" s="9"/>
      <c r="IJ492" s="9"/>
      <c r="IK492" s="9"/>
      <c r="IL492" s="9"/>
      <c r="IM492" s="9"/>
      <c r="IN492" s="9"/>
      <c r="IO492" s="9"/>
      <c r="IP492" s="9"/>
      <c r="IQ492" s="9"/>
      <c r="IR492" s="9"/>
    </row>
    <row r="493" spans="1:252" s="120" customFormat="1">
      <c r="A493" s="90">
        <v>483</v>
      </c>
      <c r="B493" s="91" t="str">
        <f>'[4]ИТОГ!'!$AP490</f>
        <v>Васильев Владимир</v>
      </c>
      <c r="C493" s="91">
        <f>'[4]ИТОГ!'!$AQ490</f>
        <v>2004</v>
      </c>
      <c r="D493" s="91" t="str">
        <f>'[4]ИТОГ!'!$AT490</f>
        <v>б/р</v>
      </c>
      <c r="E493" s="91" t="str">
        <f>'[4]ИТОГ!'!$AU490</f>
        <v>м</v>
      </c>
      <c r="F493" s="189">
        <f>'[4]ИТОГ!'!$AX490</f>
        <v>44394</v>
      </c>
      <c r="G493" s="91" t="s">
        <v>255</v>
      </c>
      <c r="H493" s="94" t="s">
        <v>28</v>
      </c>
      <c r="I493" s="91" t="str">
        <f>'[4]ИТОГ!'!$AY490</f>
        <v>ОК!</v>
      </c>
      <c r="J493" s="95"/>
      <c r="K493" s="97"/>
      <c r="L493" s="97" t="s">
        <v>256</v>
      </c>
      <c r="M493" s="98"/>
      <c r="N493" s="97"/>
      <c r="O493" s="97"/>
      <c r="P493" s="97"/>
      <c r="Q493" s="97"/>
      <c r="R493" s="100"/>
      <c r="S493" s="97"/>
      <c r="T493" s="99"/>
      <c r="U493" s="99"/>
      <c r="V493" s="97"/>
      <c r="W493" s="92"/>
      <c r="X493" s="100"/>
      <c r="Y493" s="100"/>
      <c r="Z493" s="100"/>
      <c r="AA493" s="100"/>
      <c r="AB493" s="100"/>
      <c r="AC493" s="100"/>
      <c r="AD493" s="100"/>
      <c r="AE493" s="100"/>
      <c r="AF493" s="100"/>
      <c r="AG493" s="94"/>
      <c r="AH493" s="94"/>
      <c r="AI493" s="102"/>
      <c r="AJ493" s="103"/>
      <c r="AK493" s="68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  <c r="GM493" s="9"/>
      <c r="GN493" s="9"/>
      <c r="GO493" s="9"/>
      <c r="GP493" s="9"/>
      <c r="GQ493" s="9"/>
      <c r="GR493" s="9"/>
      <c r="GS493" s="9"/>
      <c r="GT493" s="9"/>
      <c r="GU493" s="9"/>
      <c r="GV493" s="9"/>
      <c r="GW493" s="9"/>
      <c r="GX493" s="9"/>
      <c r="GY493" s="9"/>
      <c r="GZ493" s="9"/>
      <c r="HA493" s="9"/>
      <c r="HB493" s="9"/>
      <c r="HC493" s="9"/>
      <c r="HD493" s="9"/>
      <c r="HE493" s="9"/>
      <c r="HF493" s="9"/>
      <c r="HG493" s="9"/>
      <c r="HH493" s="9"/>
      <c r="HI493" s="9"/>
      <c r="HJ493" s="9"/>
      <c r="HK493" s="9"/>
      <c r="HL493" s="9"/>
      <c r="HM493" s="9"/>
      <c r="HN493" s="9"/>
      <c r="HO493" s="9"/>
      <c r="HP493" s="9"/>
      <c r="HQ493" s="9"/>
      <c r="HR493" s="9"/>
      <c r="HS493" s="9"/>
      <c r="HT493" s="9"/>
      <c r="HU493" s="9"/>
      <c r="HV493" s="9"/>
      <c r="HW493" s="9"/>
      <c r="HX493" s="9"/>
      <c r="HY493" s="9"/>
      <c r="HZ493" s="9"/>
      <c r="IA493" s="9"/>
      <c r="IB493" s="9"/>
      <c r="IC493" s="9"/>
      <c r="ID493" s="9"/>
      <c r="IE493" s="9"/>
      <c r="IF493" s="9"/>
      <c r="IG493" s="9"/>
      <c r="IH493" s="9"/>
      <c r="II493" s="9"/>
      <c r="IJ493" s="9"/>
      <c r="IK493" s="9"/>
      <c r="IL493" s="9"/>
      <c r="IM493" s="9"/>
      <c r="IN493" s="9"/>
      <c r="IO493" s="9"/>
      <c r="IP493" s="9"/>
      <c r="IQ493" s="9"/>
      <c r="IR493" s="9"/>
    </row>
    <row r="494" spans="1:252">
      <c r="A494" s="90">
        <v>484</v>
      </c>
      <c r="B494" s="91" t="str">
        <f>'[4]ИТОГ!'!$AP491</f>
        <v>Васильев Владислав</v>
      </c>
      <c r="C494" s="91">
        <f>'[4]ИТОГ!'!$AQ491</f>
        <v>0</v>
      </c>
      <c r="D494" s="91" t="str">
        <f>'[4]ИТОГ!'!$AT491</f>
        <v>б/р</v>
      </c>
      <c r="E494" s="91" t="str">
        <f>'[4]ИТОГ!'!$AU491</f>
        <v>м</v>
      </c>
      <c r="F494" s="189">
        <f>'[4]ИТОГ!'!$AX491</f>
        <v>45071</v>
      </c>
      <c r="G494" s="91" t="s">
        <v>255</v>
      </c>
      <c r="H494" s="94" t="s">
        <v>28</v>
      </c>
      <c r="I494" s="91" t="str">
        <f>'[4]ИТОГ!'!$AY491</f>
        <v>НАДО!!!</v>
      </c>
      <c r="J494" s="95"/>
      <c r="K494" s="115"/>
      <c r="L494" s="97"/>
      <c r="M494" s="114"/>
      <c r="N494" s="115"/>
      <c r="O494" s="97"/>
      <c r="P494" s="97" t="s">
        <v>284</v>
      </c>
      <c r="Q494" s="97" t="s">
        <v>256</v>
      </c>
      <c r="R494" s="110" t="s">
        <v>13</v>
      </c>
      <c r="S494" s="115"/>
      <c r="T494" s="113" t="s">
        <v>256</v>
      </c>
      <c r="U494" s="99"/>
      <c r="V494" s="100" t="s">
        <v>11</v>
      </c>
      <c r="W494" s="100"/>
      <c r="X494" s="110" t="s">
        <v>13</v>
      </c>
      <c r="Y494" s="100"/>
      <c r="Z494" s="100" t="s">
        <v>11</v>
      </c>
      <c r="AA494" s="100"/>
      <c r="AB494" s="100" t="s">
        <v>11</v>
      </c>
      <c r="AC494" s="108"/>
      <c r="AD494" s="108"/>
      <c r="AE494" s="108"/>
      <c r="AF494" s="108" t="s">
        <v>256</v>
      </c>
      <c r="AG494" s="94" t="s">
        <v>377</v>
      </c>
      <c r="AH494" s="101"/>
      <c r="AI494" s="102"/>
      <c r="AJ494" s="103" t="s">
        <v>878</v>
      </c>
      <c r="AK494" s="68"/>
      <c r="AN494" s="69"/>
      <c r="AO494" s="69"/>
      <c r="AP494" s="69"/>
      <c r="AQ494" s="69"/>
      <c r="AR494" s="69"/>
      <c r="AS494" s="69"/>
      <c r="AT494" s="69"/>
      <c r="AU494" s="69"/>
      <c r="AV494" s="69"/>
      <c r="AW494" s="69"/>
      <c r="AX494" s="69"/>
      <c r="AY494" s="69"/>
      <c r="AZ494" s="69"/>
      <c r="BA494" s="69"/>
      <c r="BB494" s="69"/>
      <c r="BC494" s="69"/>
      <c r="BD494" s="69"/>
      <c r="BE494" s="69"/>
      <c r="BF494" s="69"/>
      <c r="BG494" s="69"/>
      <c r="BH494" s="69"/>
      <c r="BI494" s="69"/>
      <c r="BJ494" s="69"/>
      <c r="BK494" s="69"/>
      <c r="BL494" s="69"/>
      <c r="BM494" s="69"/>
      <c r="BN494" s="69"/>
      <c r="BO494" s="69"/>
      <c r="BP494" s="69"/>
      <c r="BQ494" s="69"/>
      <c r="BR494" s="69"/>
      <c r="BS494" s="69"/>
      <c r="BT494" s="69"/>
      <c r="BU494" s="69"/>
      <c r="BV494" s="69"/>
      <c r="BW494" s="69"/>
      <c r="BX494" s="69"/>
      <c r="BY494" s="69"/>
      <c r="BZ494" s="69"/>
      <c r="CA494" s="69"/>
      <c r="CB494" s="69"/>
      <c r="CC494" s="69"/>
      <c r="CD494" s="69"/>
      <c r="CE494" s="69"/>
      <c r="CF494" s="69"/>
      <c r="CG494" s="69"/>
      <c r="CH494" s="69"/>
      <c r="CI494" s="69"/>
      <c r="CJ494" s="69"/>
      <c r="CK494" s="69"/>
      <c r="CL494" s="69"/>
      <c r="CM494" s="69"/>
      <c r="CN494" s="69"/>
      <c r="CO494" s="69"/>
      <c r="CP494" s="69"/>
      <c r="CQ494" s="69"/>
      <c r="CR494" s="69"/>
      <c r="CS494" s="69"/>
      <c r="CT494" s="69"/>
      <c r="CU494" s="69"/>
      <c r="CV494" s="69"/>
      <c r="CW494" s="69"/>
      <c r="CX494" s="69"/>
      <c r="CY494" s="69"/>
      <c r="CZ494" s="69"/>
      <c r="DA494" s="69"/>
      <c r="DB494" s="69"/>
      <c r="DC494" s="69"/>
      <c r="DD494" s="69"/>
      <c r="DE494" s="69"/>
      <c r="DF494" s="69"/>
      <c r="DG494" s="69"/>
      <c r="DH494" s="69"/>
      <c r="DI494" s="69"/>
      <c r="DJ494" s="69"/>
      <c r="DK494" s="69"/>
      <c r="DL494" s="69"/>
      <c r="DM494" s="69"/>
      <c r="DN494" s="69"/>
      <c r="DO494" s="69"/>
      <c r="DP494" s="69"/>
      <c r="DQ494" s="69"/>
      <c r="DR494" s="69"/>
      <c r="DS494" s="69"/>
      <c r="DT494" s="69"/>
      <c r="DU494" s="69"/>
      <c r="DV494" s="69"/>
      <c r="DW494" s="69"/>
      <c r="DX494" s="69"/>
      <c r="DY494" s="69"/>
      <c r="DZ494" s="69"/>
      <c r="EA494" s="69"/>
      <c r="EB494" s="69"/>
      <c r="EC494" s="69"/>
      <c r="ED494" s="69"/>
      <c r="EE494" s="69"/>
      <c r="EF494" s="69"/>
      <c r="EG494" s="69"/>
      <c r="EH494" s="69"/>
      <c r="EI494" s="69"/>
      <c r="EJ494" s="69"/>
      <c r="EK494" s="69"/>
      <c r="EL494" s="69"/>
      <c r="EM494" s="69"/>
      <c r="EN494" s="69"/>
      <c r="EO494" s="69"/>
      <c r="EP494" s="69"/>
      <c r="EQ494" s="69"/>
      <c r="ER494" s="69"/>
      <c r="ES494" s="69"/>
      <c r="ET494" s="69"/>
      <c r="EU494" s="69"/>
      <c r="EV494" s="69"/>
      <c r="EW494" s="69"/>
      <c r="EX494" s="69"/>
      <c r="EY494" s="69"/>
      <c r="EZ494" s="69"/>
      <c r="FA494" s="69"/>
      <c r="FB494" s="69"/>
      <c r="FC494" s="69"/>
      <c r="FD494" s="69"/>
      <c r="FE494" s="69"/>
      <c r="FF494" s="69"/>
      <c r="FG494" s="69"/>
      <c r="FH494" s="69"/>
      <c r="FI494" s="69"/>
      <c r="FJ494" s="69"/>
      <c r="FK494" s="69"/>
      <c r="FL494" s="69"/>
      <c r="FM494" s="69"/>
      <c r="FN494" s="69"/>
      <c r="FO494" s="69"/>
      <c r="FP494" s="69"/>
      <c r="FQ494" s="69"/>
      <c r="FR494" s="69"/>
      <c r="FS494" s="69"/>
      <c r="FT494" s="69"/>
      <c r="FU494" s="69"/>
      <c r="FV494" s="69"/>
      <c r="FW494" s="69"/>
      <c r="FX494" s="69"/>
      <c r="FY494" s="69"/>
      <c r="FZ494" s="69"/>
      <c r="GA494" s="69"/>
      <c r="GB494" s="69"/>
      <c r="GC494" s="69"/>
      <c r="GD494" s="69"/>
      <c r="GE494" s="69"/>
      <c r="GF494" s="69"/>
      <c r="GG494" s="69"/>
      <c r="GH494" s="69"/>
      <c r="GI494" s="69"/>
      <c r="GJ494" s="69"/>
      <c r="GK494" s="69"/>
      <c r="GL494" s="69"/>
      <c r="GM494" s="69"/>
      <c r="GN494" s="69"/>
      <c r="GO494" s="69"/>
      <c r="GP494" s="69"/>
      <c r="GQ494" s="69"/>
      <c r="GR494" s="69"/>
      <c r="GS494" s="69"/>
      <c r="GT494" s="69"/>
      <c r="GU494" s="69"/>
      <c r="GV494" s="69"/>
      <c r="GW494" s="69"/>
      <c r="GX494" s="69"/>
      <c r="GY494" s="69"/>
      <c r="GZ494" s="69"/>
      <c r="HA494" s="69"/>
      <c r="HB494" s="69"/>
      <c r="HC494" s="69"/>
      <c r="HD494" s="69"/>
      <c r="HE494" s="69"/>
      <c r="HF494" s="69"/>
      <c r="HG494" s="69"/>
      <c r="HH494" s="69"/>
      <c r="HI494" s="69"/>
      <c r="HJ494" s="69"/>
      <c r="HK494" s="69"/>
      <c r="HL494" s="69"/>
      <c r="HM494" s="69"/>
      <c r="HN494" s="69"/>
      <c r="HO494" s="69"/>
      <c r="HP494" s="69"/>
      <c r="HQ494" s="69"/>
      <c r="HR494" s="69"/>
      <c r="HS494" s="69"/>
      <c r="HT494" s="69"/>
      <c r="HU494" s="69"/>
      <c r="HV494" s="69"/>
      <c r="HW494" s="69"/>
      <c r="HX494" s="69"/>
      <c r="HY494" s="69"/>
      <c r="HZ494" s="69"/>
      <c r="IA494" s="69"/>
      <c r="IB494" s="69"/>
      <c r="IC494" s="69"/>
      <c r="ID494" s="69"/>
      <c r="IE494" s="69"/>
      <c r="IF494" s="69"/>
      <c r="IG494" s="69"/>
      <c r="IH494" s="69"/>
      <c r="II494" s="69"/>
      <c r="IJ494" s="69"/>
      <c r="IK494" s="69"/>
      <c r="IL494" s="69"/>
      <c r="IM494" s="69"/>
      <c r="IN494" s="69"/>
      <c r="IO494" s="69"/>
      <c r="IP494" s="69"/>
      <c r="IQ494" s="69"/>
      <c r="IR494" s="69"/>
    </row>
    <row r="495" spans="1:252">
      <c r="A495" s="90">
        <v>485</v>
      </c>
      <c r="B495" s="91" t="str">
        <f>'[4]ИТОГ!'!$AP492</f>
        <v>Васильев Денис А.</v>
      </c>
      <c r="C495" s="91">
        <f>'[4]ИТОГ!'!$AQ492</f>
        <v>0</v>
      </c>
      <c r="D495" s="91" t="str">
        <f>'[4]ИТОГ!'!$AT492</f>
        <v>б/р</v>
      </c>
      <c r="E495" s="91" t="str">
        <f>'[4]ИТОГ!'!$AU492</f>
        <v>м</v>
      </c>
      <c r="F495" s="189">
        <f>'[4]ИТОГ!'!$AX492</f>
        <v>43777</v>
      </c>
      <c r="G495" s="91" t="s">
        <v>255</v>
      </c>
      <c r="H495" s="94" t="s">
        <v>28</v>
      </c>
      <c r="I495" s="91" t="str">
        <f>'[4]ИТОГ!'!$AY492</f>
        <v>НАДО!!!</v>
      </c>
      <c r="J495" s="95"/>
      <c r="K495" s="115"/>
      <c r="L495" s="97"/>
      <c r="M495" s="114"/>
      <c r="N495" s="115"/>
      <c r="O495" s="97"/>
      <c r="P495" s="97"/>
      <c r="Q495" s="97"/>
      <c r="R495" s="110"/>
      <c r="S495" s="115"/>
      <c r="T495" s="113"/>
      <c r="U495" s="99"/>
      <c r="V495" s="100"/>
      <c r="W495" s="100"/>
      <c r="X495" s="110"/>
      <c r="Y495" s="100"/>
      <c r="Z495" s="100"/>
      <c r="AA495" s="100"/>
      <c r="AB495" s="100"/>
      <c r="AC495" s="108"/>
      <c r="AD495" s="108"/>
      <c r="AE495" s="108"/>
      <c r="AF495" s="108"/>
      <c r="AG495" s="94"/>
      <c r="AH495" s="101"/>
      <c r="AI495" s="102"/>
      <c r="AJ495" s="103" t="s">
        <v>879</v>
      </c>
      <c r="AK495" s="68"/>
      <c r="AN495" s="69"/>
      <c r="AO495" s="69"/>
      <c r="AP495" s="69"/>
      <c r="AQ495" s="69"/>
      <c r="AR495" s="69"/>
      <c r="AS495" s="69"/>
      <c r="AT495" s="69"/>
      <c r="AU495" s="69"/>
      <c r="AV495" s="69"/>
      <c r="AW495" s="69"/>
      <c r="AX495" s="69"/>
      <c r="AY495" s="69"/>
      <c r="AZ495" s="69"/>
      <c r="BA495" s="69"/>
      <c r="BB495" s="69"/>
      <c r="BC495" s="69"/>
      <c r="BD495" s="69"/>
      <c r="BE495" s="69"/>
      <c r="BF495" s="69"/>
      <c r="BG495" s="69"/>
      <c r="BH495" s="69"/>
      <c r="BI495" s="69"/>
      <c r="BJ495" s="69"/>
      <c r="BK495" s="69"/>
      <c r="BL495" s="69"/>
      <c r="BM495" s="69"/>
      <c r="BN495" s="69"/>
      <c r="BO495" s="69"/>
      <c r="BP495" s="69"/>
      <c r="BQ495" s="69"/>
      <c r="BR495" s="69"/>
      <c r="BS495" s="69"/>
      <c r="BT495" s="69"/>
      <c r="BU495" s="69"/>
      <c r="BV495" s="69"/>
      <c r="BW495" s="69"/>
      <c r="BX495" s="69"/>
      <c r="BY495" s="69"/>
      <c r="BZ495" s="69"/>
      <c r="CA495" s="69"/>
      <c r="CB495" s="69"/>
      <c r="CC495" s="69"/>
      <c r="CD495" s="69"/>
      <c r="CE495" s="69"/>
      <c r="CF495" s="69"/>
      <c r="CG495" s="69"/>
      <c r="CH495" s="69"/>
      <c r="CI495" s="69"/>
      <c r="CJ495" s="69"/>
      <c r="CK495" s="69"/>
      <c r="CL495" s="69"/>
      <c r="CM495" s="69"/>
      <c r="CN495" s="69"/>
      <c r="CO495" s="69"/>
      <c r="CP495" s="69"/>
      <c r="CQ495" s="69"/>
      <c r="CR495" s="69"/>
      <c r="CS495" s="69"/>
      <c r="CT495" s="69"/>
      <c r="CU495" s="69"/>
      <c r="CV495" s="69"/>
      <c r="CW495" s="69"/>
      <c r="CX495" s="69"/>
      <c r="CY495" s="69"/>
      <c r="CZ495" s="69"/>
      <c r="DA495" s="69"/>
      <c r="DB495" s="69"/>
      <c r="DC495" s="69"/>
      <c r="DD495" s="69"/>
      <c r="DE495" s="69"/>
      <c r="DF495" s="69"/>
      <c r="DG495" s="69"/>
      <c r="DH495" s="69"/>
      <c r="DI495" s="69"/>
      <c r="DJ495" s="69"/>
      <c r="DK495" s="69"/>
      <c r="DL495" s="69"/>
      <c r="DM495" s="69"/>
      <c r="DN495" s="69"/>
      <c r="DO495" s="69"/>
      <c r="DP495" s="69"/>
      <c r="DQ495" s="69"/>
      <c r="DR495" s="69"/>
      <c r="DS495" s="69"/>
      <c r="DT495" s="69"/>
      <c r="DU495" s="69"/>
      <c r="DV495" s="69"/>
      <c r="DW495" s="69"/>
      <c r="DX495" s="69"/>
      <c r="DY495" s="69"/>
      <c r="DZ495" s="69"/>
      <c r="EA495" s="69"/>
      <c r="EB495" s="69"/>
      <c r="EC495" s="69"/>
      <c r="ED495" s="69"/>
      <c r="EE495" s="69"/>
      <c r="EF495" s="69"/>
      <c r="EG495" s="69"/>
      <c r="EH495" s="69"/>
      <c r="EI495" s="69"/>
      <c r="EJ495" s="69"/>
      <c r="EK495" s="69"/>
      <c r="EL495" s="69"/>
      <c r="EM495" s="69"/>
      <c r="EN495" s="69"/>
      <c r="EO495" s="69"/>
      <c r="EP495" s="69"/>
      <c r="EQ495" s="69"/>
      <c r="ER495" s="69"/>
      <c r="ES495" s="69"/>
      <c r="ET495" s="69"/>
      <c r="EU495" s="69"/>
      <c r="EV495" s="69"/>
      <c r="EW495" s="69"/>
      <c r="EX495" s="69"/>
      <c r="EY495" s="69"/>
      <c r="EZ495" s="69"/>
      <c r="FA495" s="69"/>
      <c r="FB495" s="69"/>
      <c r="FC495" s="69"/>
      <c r="FD495" s="69"/>
      <c r="FE495" s="69"/>
      <c r="FF495" s="69"/>
      <c r="FG495" s="69"/>
      <c r="FH495" s="69"/>
      <c r="FI495" s="69"/>
      <c r="FJ495" s="69"/>
      <c r="FK495" s="69"/>
      <c r="FL495" s="69"/>
      <c r="FM495" s="69"/>
      <c r="FN495" s="69"/>
      <c r="FO495" s="69"/>
      <c r="FP495" s="69"/>
      <c r="FQ495" s="69"/>
      <c r="FR495" s="69"/>
      <c r="FS495" s="69"/>
      <c r="FT495" s="69"/>
      <c r="FU495" s="69"/>
      <c r="FV495" s="69"/>
      <c r="FW495" s="69"/>
      <c r="FX495" s="69"/>
      <c r="FY495" s="69"/>
      <c r="FZ495" s="69"/>
      <c r="GA495" s="69"/>
      <c r="GB495" s="69"/>
      <c r="GC495" s="69"/>
      <c r="GD495" s="69"/>
      <c r="GE495" s="69"/>
      <c r="GF495" s="69"/>
      <c r="GG495" s="69"/>
      <c r="GH495" s="69"/>
      <c r="GI495" s="69"/>
      <c r="GJ495" s="69"/>
      <c r="GK495" s="69"/>
      <c r="GL495" s="69"/>
      <c r="GM495" s="69"/>
      <c r="GN495" s="69"/>
      <c r="GO495" s="69"/>
      <c r="GP495" s="69"/>
      <c r="GQ495" s="69"/>
      <c r="GR495" s="69"/>
      <c r="GS495" s="69"/>
      <c r="GT495" s="69"/>
      <c r="GU495" s="69"/>
      <c r="GV495" s="69"/>
      <c r="GW495" s="69"/>
      <c r="GX495" s="69"/>
      <c r="GY495" s="69"/>
      <c r="GZ495" s="69"/>
      <c r="HA495" s="69"/>
      <c r="HB495" s="69"/>
      <c r="HC495" s="69"/>
      <c r="HD495" s="69"/>
      <c r="HE495" s="69"/>
      <c r="HF495" s="69"/>
      <c r="HG495" s="69"/>
      <c r="HH495" s="69"/>
      <c r="HI495" s="69"/>
      <c r="HJ495" s="69"/>
      <c r="HK495" s="69"/>
      <c r="HL495" s="69"/>
      <c r="HM495" s="69"/>
      <c r="HN495" s="69"/>
      <c r="HO495" s="69"/>
      <c r="HP495" s="69"/>
      <c r="HQ495" s="69"/>
      <c r="HR495" s="69"/>
      <c r="HS495" s="69"/>
      <c r="HT495" s="69"/>
      <c r="HU495" s="69"/>
      <c r="HV495" s="69"/>
      <c r="HW495" s="69"/>
      <c r="HX495" s="69"/>
      <c r="HY495" s="69"/>
      <c r="HZ495" s="69"/>
      <c r="IA495" s="69"/>
      <c r="IB495" s="69"/>
      <c r="IC495" s="69"/>
      <c r="ID495" s="69"/>
      <c r="IE495" s="69"/>
      <c r="IF495" s="69"/>
      <c r="IG495" s="69"/>
      <c r="IH495" s="69"/>
      <c r="II495" s="69"/>
      <c r="IJ495" s="69"/>
      <c r="IK495" s="69"/>
      <c r="IL495" s="69"/>
      <c r="IM495" s="69"/>
      <c r="IN495" s="69"/>
      <c r="IO495" s="69"/>
      <c r="IP495" s="69"/>
      <c r="IQ495" s="69"/>
      <c r="IR495" s="69"/>
    </row>
    <row r="496" spans="1:252">
      <c r="A496" s="90">
        <v>486</v>
      </c>
      <c r="B496" s="91" t="str">
        <f>'[4]ИТОГ!'!$AP493</f>
        <v>Васильев Денис</v>
      </c>
      <c r="C496" s="91">
        <f>'[4]ИТОГ!'!$AQ493</f>
        <v>2007</v>
      </c>
      <c r="D496" s="91" t="str">
        <f>'[4]ИТОГ!'!$AT493</f>
        <v>б/р</v>
      </c>
      <c r="E496" s="91" t="str">
        <f>'[4]ИТОГ!'!$AU493</f>
        <v>м</v>
      </c>
      <c r="F496" s="189">
        <f>'[4]ИТОГ!'!$AX493</f>
        <v>0</v>
      </c>
      <c r="G496" s="91" t="s">
        <v>255</v>
      </c>
      <c r="H496" s="94" t="s">
        <v>28</v>
      </c>
      <c r="I496" s="91" t="str">
        <f>'[4]ИТОГ!'!$AY493</f>
        <v>ОК!</v>
      </c>
      <c r="J496" s="95"/>
      <c r="K496" s="96"/>
      <c r="L496" s="97"/>
      <c r="M496" s="98"/>
      <c r="N496" s="96"/>
      <c r="O496" s="97"/>
      <c r="P496" s="97" t="s">
        <v>15</v>
      </c>
      <c r="Q496" s="97"/>
      <c r="R496" s="100" t="s">
        <v>11</v>
      </c>
      <c r="S496" s="97"/>
      <c r="T496" s="99"/>
      <c r="U496" s="99" t="s">
        <v>15</v>
      </c>
      <c r="V496" s="97"/>
      <c r="W496" s="108" t="s">
        <v>256</v>
      </c>
      <c r="X496" s="100" t="s">
        <v>256</v>
      </c>
      <c r="Y496" s="108"/>
      <c r="Z496" s="100" t="s">
        <v>13</v>
      </c>
      <c r="AA496" s="100"/>
      <c r="AB496" s="100" t="s">
        <v>11</v>
      </c>
      <c r="AC496" s="108"/>
      <c r="AD496" s="108"/>
      <c r="AE496" s="108" t="s">
        <v>256</v>
      </c>
      <c r="AF496" s="108"/>
      <c r="AG496" s="94" t="s">
        <v>359</v>
      </c>
      <c r="AH496" s="101"/>
      <c r="AI496" s="102"/>
      <c r="AJ496" s="103" t="s">
        <v>880</v>
      </c>
      <c r="AK496" s="68"/>
      <c r="AL496" s="120"/>
      <c r="AM496" s="120"/>
      <c r="AN496" s="68"/>
      <c r="AO496" s="68"/>
      <c r="AP496" s="68"/>
      <c r="AQ496" s="68"/>
      <c r="AR496" s="68"/>
      <c r="AS496" s="68"/>
      <c r="AT496" s="68"/>
      <c r="AU496" s="68"/>
      <c r="AV496" s="68"/>
      <c r="AW496" s="68"/>
      <c r="AX496" s="68"/>
      <c r="AY496" s="68"/>
      <c r="AZ496" s="68"/>
      <c r="BA496" s="68"/>
      <c r="BB496" s="68"/>
      <c r="BC496" s="68"/>
      <c r="BD496" s="68"/>
      <c r="BE496" s="68"/>
      <c r="BF496" s="68"/>
      <c r="BG496" s="68"/>
      <c r="BH496" s="68"/>
      <c r="BI496" s="68"/>
      <c r="BJ496" s="68"/>
      <c r="BK496" s="68"/>
      <c r="BL496" s="68"/>
      <c r="BM496" s="68"/>
      <c r="BN496" s="68"/>
      <c r="BO496" s="68"/>
      <c r="BP496" s="68"/>
      <c r="BQ496" s="68"/>
      <c r="BR496" s="68"/>
      <c r="BS496" s="68"/>
      <c r="BT496" s="68"/>
      <c r="BU496" s="68"/>
      <c r="BV496" s="68"/>
      <c r="BW496" s="68"/>
      <c r="BX496" s="68"/>
      <c r="BY496" s="68"/>
      <c r="BZ496" s="68"/>
      <c r="CA496" s="68"/>
      <c r="CB496" s="68"/>
      <c r="CC496" s="68"/>
      <c r="CD496" s="68"/>
      <c r="CE496" s="68"/>
      <c r="CF496" s="68"/>
      <c r="CG496" s="68"/>
      <c r="CH496" s="68"/>
      <c r="CI496" s="68"/>
      <c r="CJ496" s="68"/>
      <c r="CK496" s="68"/>
      <c r="CL496" s="68"/>
      <c r="CM496" s="68"/>
      <c r="CN496" s="68"/>
      <c r="CO496" s="68"/>
      <c r="CP496" s="68"/>
      <c r="CQ496" s="68"/>
      <c r="CR496" s="68"/>
      <c r="CS496" s="68"/>
      <c r="CT496" s="68"/>
      <c r="CU496" s="68"/>
      <c r="CV496" s="68"/>
      <c r="CW496" s="68"/>
      <c r="CX496" s="68"/>
      <c r="CY496" s="68"/>
      <c r="CZ496" s="68"/>
      <c r="DA496" s="68"/>
      <c r="DB496" s="68"/>
      <c r="DC496" s="68"/>
      <c r="DD496" s="68"/>
      <c r="DE496" s="68"/>
      <c r="DF496" s="68"/>
      <c r="DG496" s="68"/>
      <c r="DH496" s="68"/>
      <c r="DI496" s="68"/>
      <c r="DJ496" s="68"/>
      <c r="DK496" s="68"/>
      <c r="DL496" s="68"/>
      <c r="DM496" s="68"/>
      <c r="DN496" s="68"/>
      <c r="DO496" s="68"/>
      <c r="DP496" s="68"/>
      <c r="DQ496" s="68"/>
      <c r="DR496" s="68"/>
      <c r="DS496" s="68"/>
      <c r="DT496" s="68"/>
      <c r="DU496" s="68"/>
      <c r="DV496" s="68"/>
      <c r="DW496" s="68"/>
      <c r="DX496" s="68"/>
      <c r="DY496" s="68"/>
      <c r="DZ496" s="68"/>
      <c r="EA496" s="68"/>
      <c r="EB496" s="68"/>
      <c r="EC496" s="68"/>
      <c r="ED496" s="68"/>
      <c r="EE496" s="68"/>
      <c r="EF496" s="68"/>
      <c r="EG496" s="68"/>
      <c r="EH496" s="68"/>
      <c r="EI496" s="68"/>
      <c r="EJ496" s="68"/>
      <c r="EK496" s="68"/>
      <c r="EL496" s="68"/>
      <c r="EM496" s="68"/>
      <c r="EN496" s="68"/>
      <c r="EO496" s="68"/>
      <c r="EP496" s="68"/>
      <c r="EQ496" s="68"/>
      <c r="ER496" s="68"/>
      <c r="ES496" s="68"/>
      <c r="ET496" s="68"/>
      <c r="EU496" s="68"/>
      <c r="EV496" s="68"/>
      <c r="EW496" s="68"/>
      <c r="EX496" s="68"/>
      <c r="EY496" s="68"/>
      <c r="EZ496" s="68"/>
      <c r="FA496" s="68"/>
      <c r="FB496" s="68"/>
      <c r="FC496" s="68"/>
      <c r="FD496" s="68"/>
      <c r="FE496" s="68"/>
      <c r="FF496" s="68"/>
      <c r="FG496" s="68"/>
      <c r="FH496" s="68"/>
      <c r="FI496" s="68"/>
      <c r="FJ496" s="68"/>
      <c r="FK496" s="68"/>
      <c r="FL496" s="68"/>
      <c r="FM496" s="68"/>
      <c r="FN496" s="68"/>
      <c r="FO496" s="68"/>
      <c r="FP496" s="68"/>
      <c r="FQ496" s="68"/>
      <c r="FR496" s="68"/>
      <c r="FS496" s="68"/>
      <c r="FT496" s="68"/>
      <c r="FU496" s="68"/>
      <c r="FV496" s="68"/>
      <c r="FW496" s="68"/>
      <c r="FX496" s="68"/>
      <c r="FY496" s="68"/>
      <c r="FZ496" s="68"/>
      <c r="GA496" s="68"/>
      <c r="GB496" s="68"/>
      <c r="GC496" s="68"/>
      <c r="GD496" s="68"/>
      <c r="GE496" s="68"/>
      <c r="GF496" s="68"/>
      <c r="GG496" s="68"/>
      <c r="GH496" s="68"/>
      <c r="GI496" s="68"/>
      <c r="GJ496" s="68"/>
      <c r="GK496" s="68"/>
      <c r="GL496" s="68"/>
      <c r="GM496" s="68"/>
      <c r="GN496" s="68"/>
      <c r="GO496" s="68"/>
      <c r="GP496" s="68"/>
      <c r="GQ496" s="68"/>
      <c r="GR496" s="68"/>
      <c r="GS496" s="68"/>
      <c r="GT496" s="68"/>
      <c r="GU496" s="68"/>
      <c r="GV496" s="68"/>
      <c r="GW496" s="68"/>
      <c r="GX496" s="68"/>
      <c r="GY496" s="68"/>
      <c r="GZ496" s="68"/>
      <c r="HA496" s="68"/>
      <c r="HB496" s="68"/>
      <c r="HC496" s="68"/>
      <c r="HD496" s="68"/>
      <c r="HE496" s="68"/>
      <c r="HF496" s="68"/>
      <c r="HG496" s="68"/>
      <c r="HH496" s="68"/>
      <c r="HI496" s="68"/>
      <c r="HJ496" s="68"/>
      <c r="HK496" s="68"/>
      <c r="HL496" s="68"/>
      <c r="HM496" s="68"/>
      <c r="HN496" s="68"/>
      <c r="HO496" s="68"/>
      <c r="HP496" s="68"/>
      <c r="HQ496" s="68"/>
      <c r="HR496" s="68"/>
      <c r="HS496" s="68"/>
      <c r="HT496" s="68"/>
      <c r="HU496" s="68"/>
      <c r="HV496" s="68"/>
      <c r="HW496" s="68"/>
      <c r="HX496" s="68"/>
      <c r="HY496" s="68"/>
      <c r="HZ496" s="68"/>
      <c r="IA496" s="68"/>
      <c r="IB496" s="68"/>
      <c r="IC496" s="68"/>
      <c r="ID496" s="68"/>
      <c r="IE496" s="68"/>
      <c r="IF496" s="68"/>
      <c r="IG496" s="68"/>
      <c r="IH496" s="68"/>
      <c r="II496" s="68"/>
      <c r="IJ496" s="68"/>
      <c r="IK496" s="68"/>
      <c r="IL496" s="68"/>
      <c r="IM496" s="68"/>
      <c r="IN496" s="68"/>
      <c r="IO496" s="68"/>
      <c r="IP496" s="68"/>
      <c r="IQ496" s="68"/>
      <c r="IR496" s="68"/>
    </row>
    <row r="497" spans="1:252">
      <c r="A497" s="90">
        <v>487</v>
      </c>
      <c r="B497" s="91" t="str">
        <f>'[4]ИТОГ!'!$AP494</f>
        <v>Васильев Евгений</v>
      </c>
      <c r="C497" s="91">
        <f>'[4]ИТОГ!'!$AQ494</f>
        <v>2000</v>
      </c>
      <c r="D497" s="91" t="str">
        <f>'[4]ИТОГ!'!$AT494</f>
        <v>б/р</v>
      </c>
      <c r="E497" s="91" t="str">
        <f>'[4]ИТОГ!'!$AU494</f>
        <v>м</v>
      </c>
      <c r="F497" s="189">
        <f>'[4]ИТОГ!'!$AX494</f>
        <v>0</v>
      </c>
      <c r="G497" s="91" t="s">
        <v>255</v>
      </c>
      <c r="H497" s="94" t="s">
        <v>28</v>
      </c>
      <c r="I497" s="91" t="str">
        <f>'[4]ИТОГ!'!$AY494</f>
        <v>ОК!</v>
      </c>
      <c r="J497" s="95"/>
      <c r="K497" s="99"/>
      <c r="L497" s="97"/>
      <c r="M497" s="98"/>
      <c r="N497" s="99"/>
      <c r="O497" s="97"/>
      <c r="P497" s="97"/>
      <c r="Q497" s="97"/>
      <c r="R497" s="97"/>
      <c r="S497" s="97"/>
      <c r="T497" s="99"/>
      <c r="U497" s="99"/>
      <c r="V497" s="97"/>
      <c r="W497" s="108"/>
      <c r="X497" s="108"/>
      <c r="Y497" s="108"/>
      <c r="Z497" s="100"/>
      <c r="AA497" s="100"/>
      <c r="AB497" s="122"/>
      <c r="AC497" s="122"/>
      <c r="AD497" s="122"/>
      <c r="AE497" s="122"/>
      <c r="AF497" s="116" t="s">
        <v>256</v>
      </c>
      <c r="AG497" s="94"/>
      <c r="AH497" s="101"/>
      <c r="AI497" s="100"/>
      <c r="AJ497" s="103" t="s">
        <v>881</v>
      </c>
      <c r="AK497" s="68"/>
      <c r="AN497" s="69"/>
      <c r="AO497" s="69"/>
      <c r="AP497" s="69"/>
      <c r="AQ497" s="69"/>
      <c r="AR497" s="69"/>
      <c r="AS497" s="69"/>
      <c r="AT497" s="69"/>
      <c r="AU497" s="69"/>
      <c r="AV497" s="69"/>
      <c r="AW497" s="69"/>
      <c r="AX497" s="69"/>
      <c r="AY497" s="69"/>
      <c r="AZ497" s="69"/>
      <c r="BA497" s="69"/>
      <c r="BB497" s="69"/>
      <c r="BC497" s="69"/>
      <c r="BD497" s="69"/>
      <c r="BE497" s="69"/>
      <c r="BF497" s="69"/>
      <c r="BG497" s="69"/>
      <c r="BH497" s="69"/>
      <c r="BI497" s="69"/>
      <c r="BJ497" s="69"/>
      <c r="BK497" s="69"/>
      <c r="BL497" s="69"/>
      <c r="BM497" s="69"/>
      <c r="BN497" s="69"/>
      <c r="BO497" s="69"/>
      <c r="BP497" s="69"/>
      <c r="BQ497" s="69"/>
      <c r="BR497" s="69"/>
      <c r="BS497" s="69"/>
      <c r="BT497" s="69"/>
      <c r="BU497" s="69"/>
      <c r="BV497" s="69"/>
      <c r="BW497" s="69"/>
      <c r="BX497" s="69"/>
      <c r="BY497" s="69"/>
      <c r="BZ497" s="69"/>
      <c r="CA497" s="69"/>
      <c r="CB497" s="69"/>
      <c r="CC497" s="69"/>
      <c r="CD497" s="69"/>
      <c r="CE497" s="69"/>
      <c r="CF497" s="69"/>
      <c r="CG497" s="69"/>
      <c r="CH497" s="69"/>
      <c r="CI497" s="69"/>
      <c r="CJ497" s="69"/>
      <c r="CK497" s="69"/>
      <c r="CL497" s="69"/>
      <c r="CM497" s="69"/>
      <c r="CN497" s="69"/>
      <c r="CO497" s="69"/>
      <c r="CP497" s="69"/>
      <c r="CQ497" s="69"/>
      <c r="CR497" s="69"/>
      <c r="CS497" s="69"/>
      <c r="CT497" s="69"/>
      <c r="CU497" s="69"/>
      <c r="CV497" s="69"/>
      <c r="CW497" s="69"/>
      <c r="CX497" s="69"/>
      <c r="CY497" s="69"/>
      <c r="CZ497" s="69"/>
      <c r="DA497" s="69"/>
      <c r="DB497" s="69"/>
      <c r="DC497" s="69"/>
      <c r="DD497" s="69"/>
      <c r="DE497" s="69"/>
      <c r="DF497" s="69"/>
      <c r="DG497" s="69"/>
      <c r="DH497" s="69"/>
      <c r="DI497" s="69"/>
      <c r="DJ497" s="69"/>
      <c r="DK497" s="69"/>
      <c r="DL497" s="69"/>
      <c r="DM497" s="69"/>
      <c r="DN497" s="69"/>
      <c r="DO497" s="69"/>
      <c r="DP497" s="69"/>
      <c r="DQ497" s="69"/>
      <c r="DR497" s="69"/>
      <c r="DS497" s="69"/>
      <c r="DT497" s="69"/>
      <c r="DU497" s="69"/>
      <c r="DV497" s="69"/>
      <c r="DW497" s="69"/>
      <c r="DX497" s="69"/>
      <c r="DY497" s="69"/>
      <c r="DZ497" s="69"/>
      <c r="EA497" s="69"/>
      <c r="EB497" s="69"/>
      <c r="EC497" s="69"/>
      <c r="ED497" s="69"/>
      <c r="EE497" s="69"/>
      <c r="EF497" s="69"/>
      <c r="EG497" s="69"/>
      <c r="EH497" s="69"/>
      <c r="EI497" s="69"/>
      <c r="EJ497" s="69"/>
      <c r="EK497" s="69"/>
      <c r="EL497" s="69"/>
      <c r="EM497" s="69"/>
      <c r="EN497" s="69"/>
      <c r="EO497" s="69"/>
      <c r="EP497" s="69"/>
      <c r="EQ497" s="69"/>
      <c r="ER497" s="69"/>
      <c r="ES497" s="69"/>
      <c r="ET497" s="69"/>
      <c r="EU497" s="69"/>
      <c r="EV497" s="69"/>
      <c r="EW497" s="69"/>
      <c r="EX497" s="69"/>
      <c r="EY497" s="69"/>
      <c r="EZ497" s="69"/>
      <c r="FA497" s="69"/>
      <c r="FB497" s="69"/>
      <c r="FC497" s="69"/>
      <c r="FD497" s="69"/>
      <c r="FE497" s="69"/>
      <c r="FF497" s="69"/>
      <c r="FG497" s="69"/>
      <c r="FH497" s="69"/>
      <c r="FI497" s="69"/>
      <c r="FJ497" s="69"/>
      <c r="FK497" s="69"/>
      <c r="FL497" s="69"/>
      <c r="FM497" s="69"/>
      <c r="FN497" s="69"/>
      <c r="FO497" s="69"/>
      <c r="FP497" s="69"/>
      <c r="FQ497" s="69"/>
      <c r="FR497" s="69"/>
      <c r="FS497" s="69"/>
      <c r="FT497" s="69"/>
      <c r="FU497" s="69"/>
      <c r="FV497" s="69"/>
      <c r="FW497" s="69"/>
      <c r="FX497" s="69"/>
      <c r="FY497" s="69"/>
      <c r="FZ497" s="69"/>
      <c r="GA497" s="69"/>
      <c r="GB497" s="69"/>
      <c r="GC497" s="69"/>
      <c r="GD497" s="69"/>
      <c r="GE497" s="69"/>
      <c r="GF497" s="69"/>
      <c r="GG497" s="69"/>
      <c r="GH497" s="69"/>
      <c r="GI497" s="69"/>
      <c r="GJ497" s="69"/>
      <c r="GK497" s="69"/>
      <c r="GL497" s="69"/>
      <c r="GM497" s="69"/>
      <c r="GN497" s="69"/>
      <c r="GO497" s="69"/>
      <c r="GP497" s="69"/>
      <c r="GQ497" s="69"/>
      <c r="GR497" s="69"/>
      <c r="GS497" s="69"/>
      <c r="GT497" s="69"/>
      <c r="GU497" s="69"/>
      <c r="GV497" s="69"/>
      <c r="GW497" s="69"/>
      <c r="GX497" s="69"/>
      <c r="GY497" s="69"/>
      <c r="GZ497" s="69"/>
      <c r="HA497" s="69"/>
      <c r="HB497" s="69"/>
      <c r="HC497" s="69"/>
      <c r="HD497" s="69"/>
      <c r="HE497" s="69"/>
      <c r="HF497" s="69"/>
      <c r="HG497" s="69"/>
      <c r="HH497" s="69"/>
      <c r="HI497" s="69"/>
      <c r="HJ497" s="69"/>
      <c r="HK497" s="69"/>
      <c r="HL497" s="69"/>
      <c r="HM497" s="69"/>
      <c r="HN497" s="69"/>
      <c r="HO497" s="69"/>
      <c r="HP497" s="69"/>
      <c r="HQ497" s="69"/>
      <c r="HR497" s="69"/>
      <c r="HS497" s="69"/>
      <c r="HT497" s="69"/>
      <c r="HU497" s="69"/>
      <c r="HV497" s="69"/>
      <c r="HW497" s="69"/>
      <c r="HX497" s="69"/>
      <c r="HY497" s="69"/>
      <c r="HZ497" s="69"/>
      <c r="IA497" s="69"/>
      <c r="IB497" s="69"/>
      <c r="IC497" s="69"/>
      <c r="ID497" s="69"/>
      <c r="IE497" s="69"/>
      <c r="IF497" s="69"/>
      <c r="IG497" s="69"/>
      <c r="IH497" s="69"/>
      <c r="II497" s="69"/>
      <c r="IJ497" s="69"/>
      <c r="IK497" s="69"/>
      <c r="IL497" s="69"/>
      <c r="IM497" s="69"/>
      <c r="IN497" s="69"/>
      <c r="IO497" s="69"/>
      <c r="IP497" s="69"/>
      <c r="IQ497" s="69"/>
      <c r="IR497" s="69"/>
    </row>
    <row r="498" spans="1:252" s="119" customFormat="1">
      <c r="A498" s="90">
        <v>488</v>
      </c>
      <c r="B498" s="91" t="str">
        <f>'[4]ИТОГ!'!$AP495</f>
        <v>Васильев Михаил</v>
      </c>
      <c r="C498" s="91">
        <f>'[4]ИТОГ!'!$AQ495</f>
        <v>2011</v>
      </c>
      <c r="D498" s="91" t="str">
        <f>'[4]ИТОГ!'!$AT495</f>
        <v>б/р</v>
      </c>
      <c r="E498" s="91" t="str">
        <f>'[4]ИТОГ!'!$AU495</f>
        <v>м</v>
      </c>
      <c r="F498" s="189">
        <f>'[4]ИТОГ!'!$AX495</f>
        <v>0</v>
      </c>
      <c r="G498" s="91" t="s">
        <v>255</v>
      </c>
      <c r="H498" s="94" t="s">
        <v>28</v>
      </c>
      <c r="I498" s="91" t="str">
        <f>'[4]ИТОГ!'!$AY495</f>
        <v>ОК!</v>
      </c>
      <c r="J498" s="95"/>
      <c r="K498" s="99"/>
      <c r="L498" s="97"/>
      <c r="M498" s="98"/>
      <c r="N498" s="99"/>
      <c r="O498" s="97"/>
      <c r="P498" s="97"/>
      <c r="Q498" s="97" t="s">
        <v>256</v>
      </c>
      <c r="R498" s="97"/>
      <c r="S498" s="97"/>
      <c r="T498" s="99"/>
      <c r="U498" s="99"/>
      <c r="V498" s="97"/>
      <c r="W498" s="108"/>
      <c r="X498" s="108"/>
      <c r="Y498" s="108"/>
      <c r="Z498" s="100"/>
      <c r="AA498" s="100"/>
      <c r="AB498" s="122"/>
      <c r="AC498" s="122"/>
      <c r="AD498" s="122"/>
      <c r="AE498" s="122"/>
      <c r="AF498" s="116"/>
      <c r="AG498" s="94" t="s">
        <v>638</v>
      </c>
      <c r="AH498" s="101" t="s">
        <v>882</v>
      </c>
      <c r="AI498" s="100"/>
      <c r="AJ498" s="103" t="s">
        <v>883</v>
      </c>
      <c r="AK498" s="68"/>
      <c r="AL498" s="69"/>
      <c r="AM498" s="6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  <c r="GM498" s="9"/>
      <c r="GN498" s="9"/>
      <c r="GO498" s="9"/>
      <c r="GP498" s="9"/>
      <c r="GQ498" s="9"/>
      <c r="GR498" s="9"/>
      <c r="GS498" s="9"/>
      <c r="GT498" s="9"/>
      <c r="GU498" s="9"/>
      <c r="GV498" s="9"/>
      <c r="GW498" s="9"/>
      <c r="GX498" s="9"/>
      <c r="GY498" s="9"/>
      <c r="GZ498" s="9"/>
      <c r="HA498" s="9"/>
      <c r="HB498" s="9"/>
      <c r="HC498" s="9"/>
      <c r="HD498" s="9"/>
      <c r="HE498" s="9"/>
      <c r="HF498" s="9"/>
      <c r="HG498" s="9"/>
      <c r="HH498" s="9"/>
      <c r="HI498" s="9"/>
      <c r="HJ498" s="9"/>
      <c r="HK498" s="9"/>
      <c r="HL498" s="9"/>
      <c r="HM498" s="9"/>
      <c r="HN498" s="9"/>
      <c r="HO498" s="9"/>
      <c r="HP498" s="9"/>
      <c r="HQ498" s="9"/>
      <c r="HR498" s="9"/>
      <c r="HS498" s="9"/>
      <c r="HT498" s="9"/>
      <c r="HU498" s="9"/>
      <c r="HV498" s="9"/>
      <c r="HW498" s="9"/>
      <c r="HX498" s="9"/>
      <c r="HY498" s="9"/>
      <c r="HZ498" s="9"/>
      <c r="IA498" s="9"/>
      <c r="IB498" s="9"/>
      <c r="IC498" s="9"/>
      <c r="ID498" s="9"/>
      <c r="IE498" s="9"/>
      <c r="IF498" s="9"/>
      <c r="IG498" s="9"/>
      <c r="IH498" s="9"/>
      <c r="II498" s="9"/>
      <c r="IJ498" s="9"/>
      <c r="IK498" s="9"/>
      <c r="IL498" s="9"/>
      <c r="IM498" s="9"/>
      <c r="IN498" s="9"/>
      <c r="IO498" s="9"/>
      <c r="IP498" s="9"/>
      <c r="IQ498" s="9"/>
      <c r="IR498" s="9"/>
    </row>
    <row r="499" spans="1:252" s="109" customFormat="1">
      <c r="A499" s="90">
        <v>489</v>
      </c>
      <c r="B499" s="91" t="str">
        <f>'[4]ИТОГ!'!$AP496</f>
        <v>Васильев Никита</v>
      </c>
      <c r="C499" s="91">
        <f>'[4]ИТОГ!'!$AQ496</f>
        <v>2002</v>
      </c>
      <c r="D499" s="91" t="str">
        <f>'[4]ИТОГ!'!$AT496</f>
        <v>б/р</v>
      </c>
      <c r="E499" s="91" t="str">
        <f>'[4]ИТОГ!'!$AU496</f>
        <v>м</v>
      </c>
      <c r="F499" s="189">
        <f>'[4]ИТОГ!'!$AX496</f>
        <v>0</v>
      </c>
      <c r="G499" s="91" t="s">
        <v>255</v>
      </c>
      <c r="H499" s="94" t="s">
        <v>28</v>
      </c>
      <c r="I499" s="91" t="str">
        <f>'[4]ИТОГ!'!$AY496</f>
        <v>ОК!</v>
      </c>
      <c r="J499" s="95"/>
      <c r="K499" s="115"/>
      <c r="L499" s="97"/>
      <c r="M499" s="114"/>
      <c r="N499" s="115"/>
      <c r="O499" s="97"/>
      <c r="P499" s="97"/>
      <c r="Q499" s="97"/>
      <c r="R499" s="115"/>
      <c r="S499" s="115"/>
      <c r="T499" s="113"/>
      <c r="U499" s="99"/>
      <c r="V499" s="115"/>
      <c r="W499" s="108" t="s">
        <v>256</v>
      </c>
      <c r="X499" s="102"/>
      <c r="Y499" s="102"/>
      <c r="Z499" s="100"/>
      <c r="AA499" s="100"/>
      <c r="AB499" s="102"/>
      <c r="AC499" s="102"/>
      <c r="AD499" s="102"/>
      <c r="AE499" s="102"/>
      <c r="AF499" s="102" t="s">
        <v>256</v>
      </c>
      <c r="AG499" s="94"/>
      <c r="AH499" s="101"/>
      <c r="AI499" s="102"/>
      <c r="AJ499" s="103" t="s">
        <v>884</v>
      </c>
      <c r="AK499" s="68"/>
      <c r="AL499" s="69"/>
      <c r="AM499" s="6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  <c r="GM499" s="9"/>
      <c r="GN499" s="9"/>
      <c r="GO499" s="9"/>
      <c r="GP499" s="9"/>
      <c r="GQ499" s="9"/>
      <c r="GR499" s="9"/>
      <c r="GS499" s="9"/>
      <c r="GT499" s="9"/>
      <c r="GU499" s="9"/>
      <c r="GV499" s="9"/>
      <c r="GW499" s="9"/>
      <c r="GX499" s="9"/>
      <c r="GY499" s="9"/>
      <c r="GZ499" s="9"/>
      <c r="HA499" s="9"/>
      <c r="HB499" s="9"/>
      <c r="HC499" s="9"/>
      <c r="HD499" s="9"/>
      <c r="HE499" s="9"/>
      <c r="HF499" s="9"/>
      <c r="HG499" s="9"/>
      <c r="HH499" s="9"/>
      <c r="HI499" s="9"/>
      <c r="HJ499" s="9"/>
      <c r="HK499" s="9"/>
      <c r="HL499" s="9"/>
      <c r="HM499" s="9"/>
      <c r="HN499" s="9"/>
      <c r="HO499" s="9"/>
      <c r="HP499" s="9"/>
      <c r="HQ499" s="9"/>
      <c r="HR499" s="9"/>
      <c r="HS499" s="9"/>
      <c r="HT499" s="9"/>
      <c r="HU499" s="9"/>
      <c r="HV499" s="9"/>
      <c r="HW499" s="9"/>
      <c r="HX499" s="9"/>
      <c r="HY499" s="9"/>
      <c r="HZ499" s="9"/>
      <c r="IA499" s="9"/>
      <c r="IB499" s="9"/>
      <c r="IC499" s="9"/>
      <c r="ID499" s="9"/>
      <c r="IE499" s="9"/>
      <c r="IF499" s="9"/>
      <c r="IG499" s="9"/>
      <c r="IH499" s="9"/>
      <c r="II499" s="9"/>
      <c r="IJ499" s="9"/>
      <c r="IK499" s="9"/>
      <c r="IL499" s="9"/>
      <c r="IM499" s="9"/>
      <c r="IN499" s="9"/>
      <c r="IO499" s="9"/>
      <c r="IP499" s="9"/>
      <c r="IQ499" s="9"/>
      <c r="IR499" s="9"/>
    </row>
    <row r="500" spans="1:252" s="68" customFormat="1">
      <c r="A500" s="90">
        <v>490</v>
      </c>
      <c r="B500" s="91" t="str">
        <f>'[4]ИТОГ!'!$AP497</f>
        <v>Васильев Семён</v>
      </c>
      <c r="C500" s="91">
        <f>'[4]ИТОГ!'!$AQ497</f>
        <v>2011</v>
      </c>
      <c r="D500" s="91" t="str">
        <f>'[4]ИТОГ!'!$AT497</f>
        <v>1ю</v>
      </c>
      <c r="E500" s="91" t="str">
        <f>'[4]ИТОГ!'!$AU497</f>
        <v>м</v>
      </c>
      <c r="F500" s="189">
        <f>'[4]ИТОГ!'!$AX497</f>
        <v>45422</v>
      </c>
      <c r="G500" s="91" t="s">
        <v>255</v>
      </c>
      <c r="H500" s="94" t="s">
        <v>28</v>
      </c>
      <c r="I500" s="91" t="str">
        <f>'[4]ИТОГ!'!$AY497</f>
        <v>ОК!</v>
      </c>
      <c r="J500" s="95" t="s">
        <v>292</v>
      </c>
      <c r="K500" s="115"/>
      <c r="L500" s="97"/>
      <c r="M500" s="114"/>
      <c r="N500" s="115"/>
      <c r="O500" s="97"/>
      <c r="P500" s="97"/>
      <c r="Q500" s="97" t="s">
        <v>256</v>
      </c>
      <c r="R500" s="110" t="s">
        <v>13</v>
      </c>
      <c r="S500" s="115"/>
      <c r="T500" s="125" t="s">
        <v>13</v>
      </c>
      <c r="U500" s="99"/>
      <c r="V500" s="115" t="s">
        <v>6</v>
      </c>
      <c r="W500" s="108" t="s">
        <v>256</v>
      </c>
      <c r="X500" s="100"/>
      <c r="Y500" s="100"/>
      <c r="Z500" s="100" t="s">
        <v>9</v>
      </c>
      <c r="AA500" s="100" t="s">
        <v>11</v>
      </c>
      <c r="AB500" s="100" t="s">
        <v>9</v>
      </c>
      <c r="AC500" s="100"/>
      <c r="AD500" s="100" t="s">
        <v>256</v>
      </c>
      <c r="AE500" s="100"/>
      <c r="AF500" s="100" t="s">
        <v>256</v>
      </c>
      <c r="AG500" s="94" t="s">
        <v>289</v>
      </c>
      <c r="AH500" s="101" t="s">
        <v>885</v>
      </c>
      <c r="AI500" s="118">
        <v>37718</v>
      </c>
      <c r="AJ500" s="103" t="s">
        <v>886</v>
      </c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  <c r="GM500" s="9"/>
      <c r="GN500" s="9"/>
      <c r="GO500" s="9"/>
      <c r="GP500" s="9"/>
      <c r="GQ500" s="9"/>
      <c r="GR500" s="9"/>
      <c r="GS500" s="9"/>
      <c r="GT500" s="9"/>
      <c r="GU500" s="9"/>
      <c r="GV500" s="9"/>
      <c r="GW500" s="9"/>
      <c r="GX500" s="9"/>
      <c r="GY500" s="9"/>
      <c r="GZ500" s="9"/>
      <c r="HA500" s="9"/>
      <c r="HB500" s="9"/>
      <c r="HC500" s="9"/>
      <c r="HD500" s="9"/>
      <c r="HE500" s="9"/>
      <c r="HF500" s="9"/>
      <c r="HG500" s="9"/>
      <c r="HH500" s="9"/>
      <c r="HI500" s="9"/>
      <c r="HJ500" s="9"/>
      <c r="HK500" s="9"/>
      <c r="HL500" s="9"/>
      <c r="HM500" s="9"/>
      <c r="HN500" s="9"/>
      <c r="HO500" s="9"/>
      <c r="HP500" s="9"/>
      <c r="HQ500" s="9"/>
      <c r="HR500" s="9"/>
      <c r="HS500" s="9"/>
      <c r="HT500" s="9"/>
      <c r="HU500" s="9"/>
      <c r="HV500" s="9"/>
      <c r="HW500" s="9"/>
      <c r="HX500" s="9"/>
      <c r="HY500" s="9"/>
      <c r="HZ500" s="9"/>
      <c r="IA500" s="9"/>
      <c r="IB500" s="9"/>
      <c r="IC500" s="9"/>
      <c r="ID500" s="9"/>
      <c r="IE500" s="9"/>
      <c r="IF500" s="9"/>
      <c r="IG500" s="9"/>
      <c r="IH500" s="9"/>
      <c r="II500" s="9"/>
      <c r="IJ500" s="9"/>
      <c r="IK500" s="9"/>
      <c r="IL500" s="9"/>
      <c r="IM500" s="9"/>
      <c r="IN500" s="9"/>
      <c r="IO500" s="9"/>
      <c r="IP500" s="9"/>
      <c r="IQ500" s="9"/>
      <c r="IR500" s="9"/>
    </row>
    <row r="501" spans="1:252" s="68" customFormat="1">
      <c r="A501" s="90">
        <v>491</v>
      </c>
      <c r="B501" s="91" t="str">
        <f>'[4]ИТОГ!'!$AP498</f>
        <v>Васильев Станислав С.</v>
      </c>
      <c r="C501" s="91">
        <f>'[4]ИТОГ!'!$AQ498</f>
        <v>0</v>
      </c>
      <c r="D501" s="91" t="str">
        <f>'[4]ИТОГ!'!$AT498</f>
        <v>б/р</v>
      </c>
      <c r="E501" s="91" t="str">
        <f>'[4]ИТОГ!'!$AU498</f>
        <v>м</v>
      </c>
      <c r="F501" s="189">
        <f>'[4]ИТОГ!'!$AX498</f>
        <v>45014</v>
      </c>
      <c r="G501" s="91" t="s">
        <v>255</v>
      </c>
      <c r="H501" s="94" t="s">
        <v>28</v>
      </c>
      <c r="I501" s="91" t="str">
        <f>'[4]ИТОГ!'!$AY498</f>
        <v>НАДО!!!</v>
      </c>
      <c r="J501" s="95"/>
      <c r="K501" s="104"/>
      <c r="L501" s="97" t="s">
        <v>11</v>
      </c>
      <c r="M501" s="105" t="s">
        <v>9</v>
      </c>
      <c r="N501" s="100" t="s">
        <v>9</v>
      </c>
      <c r="O501" s="97" t="s">
        <v>256</v>
      </c>
      <c r="P501" s="97" t="s">
        <v>11</v>
      </c>
      <c r="Q501" s="97" t="s">
        <v>256</v>
      </c>
      <c r="R501" s="104" t="s">
        <v>9</v>
      </c>
      <c r="S501" s="104"/>
      <c r="T501" s="102" t="s">
        <v>11</v>
      </c>
      <c r="U501" s="99" t="s">
        <v>256</v>
      </c>
      <c r="V501" s="108" t="s">
        <v>256</v>
      </c>
      <c r="W501" s="100" t="s">
        <v>6</v>
      </c>
      <c r="X501" s="100" t="s">
        <v>6</v>
      </c>
      <c r="Y501" s="100"/>
      <c r="Z501" s="100"/>
      <c r="AA501" s="100" t="s">
        <v>256</v>
      </c>
      <c r="AB501" s="100" t="s">
        <v>9</v>
      </c>
      <c r="AC501" s="100" t="s">
        <v>9</v>
      </c>
      <c r="AD501" s="100"/>
      <c r="AE501" s="100" t="s">
        <v>256</v>
      </c>
      <c r="AF501" s="100" t="s">
        <v>256</v>
      </c>
      <c r="AG501" s="94" t="s">
        <v>279</v>
      </c>
      <c r="AH501" s="101"/>
      <c r="AI501" s="102"/>
      <c r="AJ501" s="103" t="s">
        <v>887</v>
      </c>
      <c r="AL501" s="69"/>
      <c r="AM501" s="69"/>
      <c r="AN501" s="109"/>
      <c r="AO501" s="109"/>
      <c r="AP501" s="109"/>
      <c r="AQ501" s="109"/>
      <c r="AR501" s="109"/>
      <c r="AS501" s="109"/>
      <c r="AT501" s="109"/>
      <c r="AU501" s="109"/>
      <c r="AV501" s="109"/>
      <c r="AW501" s="109"/>
      <c r="AX501" s="109"/>
      <c r="AY501" s="109"/>
      <c r="AZ501" s="109"/>
      <c r="BA501" s="109"/>
      <c r="BB501" s="109"/>
      <c r="BC501" s="109"/>
      <c r="BD501" s="109"/>
      <c r="BE501" s="109"/>
      <c r="BF501" s="109"/>
      <c r="BG501" s="109"/>
      <c r="BH501" s="109"/>
      <c r="BI501" s="109"/>
      <c r="BJ501" s="109"/>
      <c r="BK501" s="109"/>
      <c r="BL501" s="109"/>
      <c r="BM501" s="109"/>
      <c r="BN501" s="109"/>
      <c r="BO501" s="109"/>
      <c r="BP501" s="109"/>
      <c r="BQ501" s="109"/>
      <c r="BR501" s="109"/>
      <c r="BS501" s="109"/>
      <c r="BT501" s="109"/>
      <c r="BU501" s="109"/>
      <c r="BV501" s="109"/>
      <c r="BW501" s="109"/>
      <c r="BX501" s="109"/>
      <c r="BY501" s="109"/>
      <c r="BZ501" s="109"/>
      <c r="CA501" s="109"/>
      <c r="CB501" s="109"/>
      <c r="CC501" s="109"/>
      <c r="CD501" s="109"/>
      <c r="CE501" s="109"/>
      <c r="CF501" s="109"/>
      <c r="CG501" s="109"/>
      <c r="CH501" s="109"/>
      <c r="CI501" s="109"/>
      <c r="CJ501" s="109"/>
      <c r="CK501" s="109"/>
      <c r="CL501" s="109"/>
      <c r="CM501" s="109"/>
      <c r="CN501" s="109"/>
      <c r="CO501" s="109"/>
      <c r="CP501" s="109"/>
      <c r="CQ501" s="109"/>
      <c r="CR501" s="109"/>
      <c r="CS501" s="109"/>
      <c r="CT501" s="109"/>
      <c r="CU501" s="109"/>
      <c r="CV501" s="109"/>
      <c r="CW501" s="109"/>
      <c r="CX501" s="109"/>
      <c r="CY501" s="109"/>
      <c r="CZ501" s="109"/>
      <c r="DA501" s="109"/>
      <c r="DB501" s="109"/>
      <c r="DC501" s="109"/>
      <c r="DD501" s="109"/>
      <c r="DE501" s="109"/>
      <c r="DF501" s="109"/>
      <c r="DG501" s="109"/>
      <c r="DH501" s="109"/>
      <c r="DI501" s="109"/>
      <c r="DJ501" s="109"/>
      <c r="DK501" s="109"/>
      <c r="DL501" s="109"/>
      <c r="DM501" s="109"/>
      <c r="DN501" s="109"/>
      <c r="DO501" s="109"/>
      <c r="DP501" s="109"/>
      <c r="DQ501" s="109"/>
      <c r="DR501" s="109"/>
      <c r="DS501" s="109"/>
      <c r="DT501" s="109"/>
      <c r="DU501" s="109"/>
      <c r="DV501" s="109"/>
      <c r="DW501" s="109"/>
      <c r="DX501" s="109"/>
      <c r="DY501" s="109"/>
      <c r="DZ501" s="109"/>
      <c r="EA501" s="109"/>
      <c r="EB501" s="109"/>
      <c r="EC501" s="109"/>
      <c r="ED501" s="109"/>
      <c r="EE501" s="109"/>
      <c r="EF501" s="109"/>
      <c r="EG501" s="109"/>
      <c r="EH501" s="109"/>
      <c r="EI501" s="109"/>
      <c r="EJ501" s="109"/>
      <c r="EK501" s="109"/>
      <c r="EL501" s="109"/>
      <c r="EM501" s="109"/>
      <c r="EN501" s="109"/>
      <c r="EO501" s="109"/>
      <c r="EP501" s="109"/>
      <c r="EQ501" s="109"/>
      <c r="ER501" s="109"/>
      <c r="ES501" s="109"/>
      <c r="ET501" s="109"/>
      <c r="EU501" s="109"/>
      <c r="EV501" s="109"/>
      <c r="EW501" s="109"/>
      <c r="EX501" s="109"/>
      <c r="EY501" s="109"/>
      <c r="EZ501" s="109"/>
      <c r="FA501" s="109"/>
      <c r="FB501" s="109"/>
      <c r="FC501" s="109"/>
      <c r="FD501" s="109"/>
      <c r="FE501" s="109"/>
      <c r="FF501" s="109"/>
      <c r="FG501" s="109"/>
      <c r="FH501" s="109"/>
      <c r="FI501" s="109"/>
      <c r="FJ501" s="109"/>
      <c r="FK501" s="109"/>
      <c r="FL501" s="109"/>
      <c r="FM501" s="109"/>
      <c r="FN501" s="109"/>
      <c r="FO501" s="109"/>
      <c r="FP501" s="109"/>
      <c r="FQ501" s="109"/>
      <c r="FR501" s="109"/>
      <c r="FS501" s="109"/>
      <c r="FT501" s="109"/>
      <c r="FU501" s="109"/>
      <c r="FV501" s="109"/>
      <c r="FW501" s="109"/>
      <c r="FX501" s="109"/>
      <c r="FY501" s="109"/>
      <c r="FZ501" s="109"/>
      <c r="GA501" s="109"/>
      <c r="GB501" s="109"/>
      <c r="GC501" s="109"/>
      <c r="GD501" s="109"/>
      <c r="GE501" s="109"/>
      <c r="GF501" s="109"/>
      <c r="GG501" s="109"/>
      <c r="GH501" s="109"/>
      <c r="GI501" s="109"/>
      <c r="GJ501" s="109"/>
      <c r="GK501" s="109"/>
      <c r="GL501" s="109"/>
      <c r="GM501" s="109"/>
      <c r="GN501" s="109"/>
      <c r="GO501" s="109"/>
      <c r="GP501" s="109"/>
      <c r="GQ501" s="109"/>
      <c r="GR501" s="109"/>
      <c r="GS501" s="109"/>
      <c r="GT501" s="109"/>
      <c r="GU501" s="109"/>
      <c r="GV501" s="109"/>
      <c r="GW501" s="109"/>
      <c r="GX501" s="109"/>
      <c r="GY501" s="109"/>
      <c r="GZ501" s="109"/>
      <c r="HA501" s="109"/>
      <c r="HB501" s="109"/>
      <c r="HC501" s="109"/>
      <c r="HD501" s="109"/>
      <c r="HE501" s="109"/>
      <c r="HF501" s="109"/>
      <c r="HG501" s="109"/>
      <c r="HH501" s="109"/>
      <c r="HI501" s="109"/>
      <c r="HJ501" s="109"/>
      <c r="HK501" s="109"/>
      <c r="HL501" s="109"/>
      <c r="HM501" s="109"/>
      <c r="HN501" s="109"/>
      <c r="HO501" s="109"/>
      <c r="HP501" s="109"/>
      <c r="HQ501" s="109"/>
      <c r="HR501" s="109"/>
      <c r="HS501" s="109"/>
      <c r="HT501" s="109"/>
      <c r="HU501" s="109"/>
      <c r="HV501" s="109"/>
      <c r="HW501" s="109"/>
      <c r="HX501" s="109"/>
      <c r="HY501" s="109"/>
      <c r="HZ501" s="109"/>
      <c r="IA501" s="109"/>
      <c r="IB501" s="109"/>
      <c r="IC501" s="109"/>
      <c r="ID501" s="109"/>
      <c r="IE501" s="109"/>
      <c r="IF501" s="109"/>
      <c r="IG501" s="109"/>
      <c r="IH501" s="109"/>
      <c r="II501" s="109"/>
      <c r="IJ501" s="109"/>
      <c r="IK501" s="109"/>
      <c r="IL501" s="109"/>
      <c r="IM501" s="109"/>
      <c r="IN501" s="109"/>
      <c r="IO501" s="109"/>
      <c r="IP501" s="109"/>
      <c r="IQ501" s="109"/>
      <c r="IR501" s="109"/>
    </row>
    <row r="502" spans="1:252" s="68" customFormat="1">
      <c r="A502" s="90">
        <v>492</v>
      </c>
      <c r="B502" s="91" t="str">
        <f>'[4]ИТОГ!'!$AP499</f>
        <v>Васильев Станислав</v>
      </c>
      <c r="C502" s="91">
        <f>'[4]ИТОГ!'!$AQ499</f>
        <v>2004</v>
      </c>
      <c r="D502" s="91" t="str">
        <f>'[4]ИТОГ!'!$AT499</f>
        <v>б/р</v>
      </c>
      <c r="E502" s="91" t="str">
        <f>'[4]ИТОГ!'!$AU499</f>
        <v>м</v>
      </c>
      <c r="F502" s="189">
        <f>'[4]ИТОГ!'!$AX499</f>
        <v>43735</v>
      </c>
      <c r="G502" s="91" t="s">
        <v>255</v>
      </c>
      <c r="H502" s="94" t="s">
        <v>28</v>
      </c>
      <c r="I502" s="91" t="str">
        <f>'[4]ИТОГ!'!$AY499</f>
        <v>НАДО!!!</v>
      </c>
      <c r="J502" s="95"/>
      <c r="K502" s="96"/>
      <c r="L502" s="97"/>
      <c r="M502" s="98"/>
      <c r="N502" s="96"/>
      <c r="O502" s="97"/>
      <c r="P502" s="97"/>
      <c r="Q502" s="97" t="s">
        <v>13</v>
      </c>
      <c r="R502" s="99" t="s">
        <v>15</v>
      </c>
      <c r="S502" s="97"/>
      <c r="T502" s="99" t="s">
        <v>256</v>
      </c>
      <c r="U502" s="99" t="s">
        <v>11</v>
      </c>
      <c r="V502" s="97"/>
      <c r="W502" s="108"/>
      <c r="X502" s="108"/>
      <c r="Y502" s="108"/>
      <c r="Z502" s="100"/>
      <c r="AA502" s="100"/>
      <c r="AB502" s="100"/>
      <c r="AC502" s="100"/>
      <c r="AD502" s="100"/>
      <c r="AE502" s="100"/>
      <c r="AF502" s="100"/>
      <c r="AG502" s="94" t="s">
        <v>308</v>
      </c>
      <c r="AH502" s="94"/>
      <c r="AI502" s="102"/>
      <c r="AJ502" s="103" t="s">
        <v>888</v>
      </c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  <c r="GM502" s="9"/>
      <c r="GN502" s="9"/>
      <c r="GO502" s="9"/>
      <c r="GP502" s="9"/>
      <c r="GQ502" s="9"/>
      <c r="GR502" s="9"/>
      <c r="GS502" s="9"/>
      <c r="GT502" s="9"/>
      <c r="GU502" s="9"/>
      <c r="GV502" s="9"/>
      <c r="GW502" s="9"/>
      <c r="GX502" s="9"/>
      <c r="GY502" s="9"/>
      <c r="GZ502" s="9"/>
      <c r="HA502" s="9"/>
      <c r="HB502" s="9"/>
      <c r="HC502" s="9"/>
      <c r="HD502" s="9"/>
      <c r="HE502" s="9"/>
      <c r="HF502" s="9"/>
      <c r="HG502" s="9"/>
      <c r="HH502" s="9"/>
      <c r="HI502" s="9"/>
      <c r="HJ502" s="9"/>
      <c r="HK502" s="9"/>
      <c r="HL502" s="9"/>
      <c r="HM502" s="9"/>
      <c r="HN502" s="9"/>
      <c r="HO502" s="9"/>
      <c r="HP502" s="9"/>
      <c r="HQ502" s="9"/>
      <c r="HR502" s="9"/>
      <c r="HS502" s="9"/>
      <c r="HT502" s="9"/>
      <c r="HU502" s="9"/>
      <c r="HV502" s="9"/>
      <c r="HW502" s="9"/>
      <c r="HX502" s="9"/>
      <c r="HY502" s="9"/>
      <c r="HZ502" s="9"/>
      <c r="IA502" s="9"/>
      <c r="IB502" s="9"/>
      <c r="IC502" s="9"/>
      <c r="ID502" s="9"/>
      <c r="IE502" s="9"/>
      <c r="IF502" s="9"/>
      <c r="IG502" s="9"/>
      <c r="IH502" s="9"/>
      <c r="II502" s="9"/>
      <c r="IJ502" s="9"/>
      <c r="IK502" s="9"/>
      <c r="IL502" s="9"/>
      <c r="IM502" s="9"/>
      <c r="IN502" s="9"/>
      <c r="IO502" s="9"/>
      <c r="IP502" s="9"/>
      <c r="IQ502" s="9"/>
      <c r="IR502" s="9"/>
    </row>
    <row r="503" spans="1:252" s="68" customFormat="1">
      <c r="A503" s="90">
        <v>493</v>
      </c>
      <c r="B503" s="91" t="str">
        <f>'[4]ИТОГ!'!$AP500</f>
        <v>Васильев Фаддей</v>
      </c>
      <c r="C503" s="91">
        <f>'[4]ИТОГ!'!$AQ500</f>
        <v>2013</v>
      </c>
      <c r="D503" s="91" t="str">
        <f>'[4]ИТОГ!'!$AT500</f>
        <v>2ю</v>
      </c>
      <c r="E503" s="91" t="str">
        <f>'[4]ИТОГ!'!$AU500</f>
        <v>м</v>
      </c>
      <c r="F503" s="189">
        <f>'[4]ИТОГ!'!$AX500</f>
        <v>45932</v>
      </c>
      <c r="G503" s="91" t="s">
        <v>255</v>
      </c>
      <c r="H503" s="94" t="s">
        <v>28</v>
      </c>
      <c r="I503" s="91" t="str">
        <f>'[4]ИТОГ!'!$AY500</f>
        <v>ОК!</v>
      </c>
      <c r="J503" s="95"/>
      <c r="K503" s="104"/>
      <c r="L503" s="97"/>
      <c r="M503" s="105"/>
      <c r="N503" s="104"/>
      <c r="O503" s="97"/>
      <c r="P503" s="97"/>
      <c r="Q503" s="97"/>
      <c r="R503" s="100" t="s">
        <v>11</v>
      </c>
      <c r="S503" s="104"/>
      <c r="T503" s="106"/>
      <c r="U503" s="99"/>
      <c r="V503" s="104"/>
      <c r="W503" s="100"/>
      <c r="X503" s="110" t="s">
        <v>9</v>
      </c>
      <c r="Y503" s="100"/>
      <c r="Z503" s="100"/>
      <c r="AA503" s="100"/>
      <c r="AB503" s="100" t="s">
        <v>9</v>
      </c>
      <c r="AC503" s="100"/>
      <c r="AD503" s="100"/>
      <c r="AE503" s="100"/>
      <c r="AF503" s="100" t="s">
        <v>9</v>
      </c>
      <c r="AG503" s="94"/>
      <c r="AH503" s="101"/>
      <c r="AI503" s="102"/>
      <c r="AJ503" s="103" t="s">
        <v>889</v>
      </c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  <c r="GM503" s="9"/>
      <c r="GN503" s="9"/>
      <c r="GO503" s="9"/>
      <c r="GP503" s="9"/>
      <c r="GQ503" s="9"/>
      <c r="GR503" s="9"/>
      <c r="GS503" s="9"/>
      <c r="GT503" s="9"/>
      <c r="GU503" s="9"/>
      <c r="GV503" s="9"/>
      <c r="GW503" s="9"/>
      <c r="GX503" s="9"/>
      <c r="GY503" s="9"/>
      <c r="GZ503" s="9"/>
      <c r="HA503" s="9"/>
      <c r="HB503" s="9"/>
      <c r="HC503" s="9"/>
      <c r="HD503" s="9"/>
      <c r="HE503" s="9"/>
      <c r="HF503" s="9"/>
      <c r="HG503" s="9"/>
      <c r="HH503" s="9"/>
      <c r="HI503" s="9"/>
      <c r="HJ503" s="9"/>
      <c r="HK503" s="9"/>
      <c r="HL503" s="9"/>
      <c r="HM503" s="9"/>
      <c r="HN503" s="9"/>
      <c r="HO503" s="9"/>
      <c r="HP503" s="9"/>
      <c r="HQ503" s="9"/>
      <c r="HR503" s="9"/>
      <c r="HS503" s="9"/>
      <c r="HT503" s="9"/>
      <c r="HU503" s="9"/>
      <c r="HV503" s="9"/>
      <c r="HW503" s="9"/>
      <c r="HX503" s="9"/>
      <c r="HY503" s="9"/>
      <c r="HZ503" s="9"/>
      <c r="IA503" s="9"/>
      <c r="IB503" s="9"/>
      <c r="IC503" s="9"/>
      <c r="ID503" s="9"/>
      <c r="IE503" s="9"/>
      <c r="IF503" s="9"/>
      <c r="IG503" s="9"/>
      <c r="IH503" s="9"/>
      <c r="II503" s="9"/>
      <c r="IJ503" s="9"/>
      <c r="IK503" s="9"/>
      <c r="IL503" s="9"/>
      <c r="IM503" s="9"/>
      <c r="IN503" s="9"/>
      <c r="IO503" s="9"/>
      <c r="IP503" s="9"/>
      <c r="IQ503" s="9"/>
      <c r="IR503" s="9"/>
    </row>
    <row r="504" spans="1:252" s="68" customFormat="1">
      <c r="A504" s="90">
        <v>494</v>
      </c>
      <c r="B504" s="91" t="str">
        <f>'[4]ИТОГ!'!$AP501</f>
        <v>Васильева Алёна</v>
      </c>
      <c r="C504" s="91">
        <f>'[4]ИТОГ!'!$AQ501</f>
        <v>2011</v>
      </c>
      <c r="D504" s="91" t="str">
        <f>'[4]ИТОГ!'!$AT501</f>
        <v>б/р</v>
      </c>
      <c r="E504" s="91" t="str">
        <f>'[4]ИТОГ!'!$AU501</f>
        <v>ж</v>
      </c>
      <c r="F504" s="189">
        <f>'[4]ИТОГ!'!$AX501</f>
        <v>0</v>
      </c>
      <c r="G504" s="91" t="s">
        <v>255</v>
      </c>
      <c r="H504" s="94" t="s">
        <v>28</v>
      </c>
      <c r="I504" s="91" t="str">
        <f>'[4]ИТОГ!'!$AY501</f>
        <v>ОК!</v>
      </c>
      <c r="J504" s="95"/>
      <c r="K504" s="104"/>
      <c r="L504" s="97"/>
      <c r="M504" s="105"/>
      <c r="N504" s="104"/>
      <c r="O504" s="97" t="s">
        <v>15</v>
      </c>
      <c r="P504" s="97" t="s">
        <v>17</v>
      </c>
      <c r="Q504" s="97" t="s">
        <v>15</v>
      </c>
      <c r="R504" s="104" t="s">
        <v>19</v>
      </c>
      <c r="S504" s="104"/>
      <c r="T504" s="125" t="s">
        <v>15</v>
      </c>
      <c r="U504" s="99"/>
      <c r="V504" s="104" t="s">
        <v>256</v>
      </c>
      <c r="W504" s="108" t="s">
        <v>256</v>
      </c>
      <c r="X504" s="100" t="s">
        <v>17</v>
      </c>
      <c r="Y504" s="100"/>
      <c r="Z504" s="100"/>
      <c r="AA504" s="100"/>
      <c r="AB504" s="100" t="s">
        <v>17</v>
      </c>
      <c r="AC504" s="100"/>
      <c r="AD504" s="100"/>
      <c r="AE504" s="100"/>
      <c r="AF504" s="100" t="s">
        <v>15</v>
      </c>
      <c r="AG504" s="94" t="s">
        <v>325</v>
      </c>
      <c r="AH504" s="101" t="s">
        <v>268</v>
      </c>
      <c r="AI504" s="102"/>
      <c r="AJ504" s="103" t="s">
        <v>890</v>
      </c>
      <c r="AL504" s="109"/>
      <c r="AM504" s="109"/>
    </row>
    <row r="505" spans="1:252" s="68" customFormat="1">
      <c r="A505" s="90">
        <v>495</v>
      </c>
      <c r="B505" s="91" t="str">
        <f>'[4]ИТОГ!'!$AP502</f>
        <v>Васильева Алиса</v>
      </c>
      <c r="C505" s="91">
        <f>'[4]ИТОГ!'!$AQ502</f>
        <v>2011</v>
      </c>
      <c r="D505" s="91" t="str">
        <f>'[4]ИТОГ!'!$AT502</f>
        <v>1ю</v>
      </c>
      <c r="E505" s="91" t="str">
        <f>'[4]ИТОГ!'!$AU502</f>
        <v>ж</v>
      </c>
      <c r="F505" s="189">
        <f>'[4]ИТОГ!'!$AX502</f>
        <v>45683</v>
      </c>
      <c r="G505" s="91" t="s">
        <v>255</v>
      </c>
      <c r="H505" s="94" t="s">
        <v>28</v>
      </c>
      <c r="I505" s="91" t="str">
        <f>'[4]ИТОГ!'!$AY502</f>
        <v>ОК!</v>
      </c>
      <c r="J505" s="95"/>
      <c r="K505" s="104"/>
      <c r="L505" s="97"/>
      <c r="M505" s="105"/>
      <c r="N505" s="104"/>
      <c r="O505" s="97"/>
      <c r="P505" s="97"/>
      <c r="Q505" s="97"/>
      <c r="R505" s="104"/>
      <c r="S505" s="104"/>
      <c r="T505" s="106"/>
      <c r="U505" s="99"/>
      <c r="V505" s="104"/>
      <c r="W505" s="108"/>
      <c r="X505" s="108"/>
      <c r="Y505" s="108"/>
      <c r="Z505" s="100"/>
      <c r="AA505" s="100"/>
      <c r="AB505" s="122"/>
      <c r="AC505" s="122"/>
      <c r="AD505" s="122"/>
      <c r="AE505" s="100" t="s">
        <v>11</v>
      </c>
      <c r="AF505" s="102"/>
      <c r="AG505" s="94"/>
      <c r="AH505" s="101"/>
      <c r="AI505" s="102"/>
      <c r="AJ505" s="103" t="s">
        <v>891</v>
      </c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  <c r="GM505" s="9"/>
      <c r="GN505" s="9"/>
      <c r="GO505" s="9"/>
      <c r="GP505" s="9"/>
      <c r="GQ505" s="9"/>
      <c r="GR505" s="9"/>
      <c r="GS505" s="9"/>
      <c r="GT505" s="9"/>
      <c r="GU505" s="9"/>
      <c r="GV505" s="9"/>
      <c r="GW505" s="9"/>
      <c r="GX505" s="9"/>
      <c r="GY505" s="9"/>
      <c r="GZ505" s="9"/>
      <c r="HA505" s="9"/>
      <c r="HB505" s="9"/>
      <c r="HC505" s="9"/>
      <c r="HD505" s="9"/>
      <c r="HE505" s="9"/>
      <c r="HF505" s="9"/>
      <c r="HG505" s="9"/>
      <c r="HH505" s="9"/>
      <c r="HI505" s="9"/>
      <c r="HJ505" s="9"/>
      <c r="HK505" s="9"/>
      <c r="HL505" s="9"/>
      <c r="HM505" s="9"/>
      <c r="HN505" s="9"/>
      <c r="HO505" s="9"/>
      <c r="HP505" s="9"/>
      <c r="HQ505" s="9"/>
      <c r="HR505" s="9"/>
      <c r="HS505" s="9"/>
      <c r="HT505" s="9"/>
      <c r="HU505" s="9"/>
      <c r="HV505" s="9"/>
      <c r="HW505" s="9"/>
      <c r="HX505" s="9"/>
      <c r="HY505" s="9"/>
      <c r="HZ505" s="9"/>
      <c r="IA505" s="9"/>
      <c r="IB505" s="9"/>
      <c r="IC505" s="9"/>
      <c r="ID505" s="9"/>
      <c r="IE505" s="9"/>
      <c r="IF505" s="9"/>
      <c r="IG505" s="9"/>
      <c r="IH505" s="9"/>
      <c r="II505" s="9"/>
      <c r="IJ505" s="9"/>
      <c r="IK505" s="9"/>
      <c r="IL505" s="9"/>
      <c r="IM505" s="9"/>
      <c r="IN505" s="9"/>
      <c r="IO505" s="9"/>
      <c r="IP505" s="9"/>
      <c r="IQ505" s="9"/>
      <c r="IR505" s="9"/>
    </row>
    <row r="506" spans="1:252" s="68" customFormat="1">
      <c r="A506" s="90">
        <v>496</v>
      </c>
      <c r="B506" s="91" t="str">
        <f>'[4]ИТОГ!'!$AP503</f>
        <v>Васильева Валерия</v>
      </c>
      <c r="C506" s="91">
        <f>'[4]ИТОГ!'!$AQ503</f>
        <v>2002</v>
      </c>
      <c r="D506" s="91" t="str">
        <f>'[4]ИТОГ!'!$AT503</f>
        <v>б/р</v>
      </c>
      <c r="E506" s="91" t="str">
        <f>'[4]ИТОГ!'!$AU503</f>
        <v>ж</v>
      </c>
      <c r="F506" s="189">
        <f>'[4]ИТОГ!'!$AX503</f>
        <v>43227</v>
      </c>
      <c r="G506" s="91" t="s">
        <v>255</v>
      </c>
      <c r="H506" s="94" t="s">
        <v>28</v>
      </c>
      <c r="I506" s="91" t="str">
        <f>'[4]ИТОГ!'!$AY503</f>
        <v>ОК!</v>
      </c>
      <c r="J506" s="95" t="s">
        <v>292</v>
      </c>
      <c r="K506" s="104"/>
      <c r="L506" s="97" t="s">
        <v>11</v>
      </c>
      <c r="M506" s="105"/>
      <c r="N506" s="104"/>
      <c r="O506" s="97"/>
      <c r="P506" s="97" t="s">
        <v>13</v>
      </c>
      <c r="Q506" s="97" t="s">
        <v>256</v>
      </c>
      <c r="R506" s="100" t="s">
        <v>11</v>
      </c>
      <c r="S506" s="104"/>
      <c r="T506" s="106"/>
      <c r="U506" s="99"/>
      <c r="V506" s="104" t="s">
        <v>9</v>
      </c>
      <c r="W506" s="110" t="s">
        <v>13</v>
      </c>
      <c r="X506" s="110" t="s">
        <v>9</v>
      </c>
      <c r="Y506" s="100"/>
      <c r="Z506" s="100"/>
      <c r="AA506" s="100"/>
      <c r="AB506" s="122"/>
      <c r="AC506" s="122"/>
      <c r="AD506" s="122"/>
      <c r="AE506" s="100"/>
      <c r="AF506" s="102"/>
      <c r="AG506" s="94" t="s">
        <v>279</v>
      </c>
      <c r="AH506" s="101" t="s">
        <v>441</v>
      </c>
      <c r="AI506" s="93">
        <v>37662</v>
      </c>
      <c r="AJ506" s="103" t="s">
        <v>892</v>
      </c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  <c r="GM506" s="9"/>
      <c r="GN506" s="9"/>
      <c r="GO506" s="9"/>
      <c r="GP506" s="9"/>
      <c r="GQ506" s="9"/>
      <c r="GR506" s="9"/>
      <c r="GS506" s="9"/>
      <c r="GT506" s="9"/>
      <c r="GU506" s="9"/>
      <c r="GV506" s="9"/>
      <c r="GW506" s="9"/>
      <c r="GX506" s="9"/>
      <c r="GY506" s="9"/>
      <c r="GZ506" s="9"/>
      <c r="HA506" s="9"/>
      <c r="HB506" s="9"/>
      <c r="HC506" s="9"/>
      <c r="HD506" s="9"/>
      <c r="HE506" s="9"/>
      <c r="HF506" s="9"/>
      <c r="HG506" s="9"/>
      <c r="HH506" s="9"/>
      <c r="HI506" s="9"/>
      <c r="HJ506" s="9"/>
      <c r="HK506" s="9"/>
      <c r="HL506" s="9"/>
      <c r="HM506" s="9"/>
      <c r="HN506" s="9"/>
      <c r="HO506" s="9"/>
      <c r="HP506" s="9"/>
      <c r="HQ506" s="9"/>
      <c r="HR506" s="9"/>
      <c r="HS506" s="9"/>
      <c r="HT506" s="9"/>
      <c r="HU506" s="9"/>
      <c r="HV506" s="9"/>
      <c r="HW506" s="9"/>
      <c r="HX506" s="9"/>
      <c r="HY506" s="9"/>
      <c r="HZ506" s="9"/>
      <c r="IA506" s="9"/>
      <c r="IB506" s="9"/>
      <c r="IC506" s="9"/>
      <c r="ID506" s="9"/>
      <c r="IE506" s="9"/>
      <c r="IF506" s="9"/>
      <c r="IG506" s="9"/>
      <c r="IH506" s="9"/>
      <c r="II506" s="9"/>
      <c r="IJ506" s="9"/>
      <c r="IK506" s="9"/>
      <c r="IL506" s="9"/>
      <c r="IM506" s="9"/>
      <c r="IN506" s="9"/>
      <c r="IO506" s="9"/>
      <c r="IP506" s="9"/>
      <c r="IQ506" s="9"/>
      <c r="IR506" s="9"/>
    </row>
    <row r="507" spans="1:252">
      <c r="A507" s="90">
        <v>497</v>
      </c>
      <c r="B507" s="91" t="str">
        <f>'[4]ИТОГ!'!$AP504</f>
        <v>Васильева Екатерина</v>
      </c>
      <c r="C507" s="91">
        <f>'[4]ИТОГ!'!$AQ504</f>
        <v>0</v>
      </c>
      <c r="D507" s="91">
        <f>'[4]ИТОГ!'!$AT504</f>
        <v>3</v>
      </c>
      <c r="E507" s="91" t="str">
        <f>'[4]ИТОГ!'!$AU504</f>
        <v>ж</v>
      </c>
      <c r="F507" s="189">
        <f>'[4]ИТОГ!'!$AX504</f>
        <v>45778</v>
      </c>
      <c r="G507" s="91" t="s">
        <v>255</v>
      </c>
      <c r="H507" s="94" t="s">
        <v>28</v>
      </c>
      <c r="I507" s="91" t="str">
        <f>'[4]ИТОГ!'!$AY504</f>
        <v>НАДО!!!</v>
      </c>
      <c r="J507" s="95"/>
      <c r="K507" s="115"/>
      <c r="L507" s="97"/>
      <c r="M507" s="114"/>
      <c r="N507" s="115"/>
      <c r="O507" s="97"/>
      <c r="P507" s="97"/>
      <c r="Q507" s="97"/>
      <c r="R507" s="100" t="s">
        <v>11</v>
      </c>
      <c r="S507" s="115"/>
      <c r="T507" s="113" t="s">
        <v>256</v>
      </c>
      <c r="U507" s="99"/>
      <c r="V507" s="115"/>
      <c r="W507" s="108" t="s">
        <v>256</v>
      </c>
      <c r="X507" s="100" t="s">
        <v>256</v>
      </c>
      <c r="Y507" s="100"/>
      <c r="Z507" s="100"/>
      <c r="AA507" s="100"/>
      <c r="AB507" s="100" t="s">
        <v>9</v>
      </c>
      <c r="AC507" s="100"/>
      <c r="AD507" s="100"/>
      <c r="AE507" s="100"/>
      <c r="AF507" s="100" t="s">
        <v>256</v>
      </c>
      <c r="AG507" s="94" t="s">
        <v>370</v>
      </c>
      <c r="AH507" s="101"/>
      <c r="AI507" s="102"/>
      <c r="AJ507" s="103" t="s">
        <v>893</v>
      </c>
      <c r="AK507" s="68"/>
    </row>
    <row r="508" spans="1:252">
      <c r="A508" s="90">
        <v>498</v>
      </c>
      <c r="B508" s="91" t="str">
        <f>'[4]ИТОГ!'!$AP505</f>
        <v>Васильева Ирина Вад.</v>
      </c>
      <c r="C508" s="91">
        <f>'[4]ИТОГ!'!$AQ505</f>
        <v>2004</v>
      </c>
      <c r="D508" s="91" t="str">
        <f>'[4]ИТОГ!'!$AT505</f>
        <v>б/р</v>
      </c>
      <c r="E508" s="91" t="str">
        <f>'[4]ИТОГ!'!$AU505</f>
        <v>ж</v>
      </c>
      <c r="F508" s="189">
        <f>'[4]ИТОГ!'!$AX505</f>
        <v>43896</v>
      </c>
      <c r="G508" s="91" t="s">
        <v>255</v>
      </c>
      <c r="H508" s="94" t="s">
        <v>28</v>
      </c>
      <c r="I508" s="91" t="str">
        <f>'[4]ИТОГ!'!$AY505</f>
        <v>ОК!</v>
      </c>
      <c r="J508" s="95"/>
      <c r="K508" s="104"/>
      <c r="L508" s="97"/>
      <c r="M508" s="105"/>
      <c r="N508" s="104"/>
      <c r="O508" s="97"/>
      <c r="P508" s="97"/>
      <c r="Q508" s="97"/>
      <c r="R508" s="104"/>
      <c r="S508" s="104"/>
      <c r="T508" s="106"/>
      <c r="U508" s="99"/>
      <c r="V508" s="104"/>
      <c r="W508" s="102"/>
      <c r="X508" s="102"/>
      <c r="Y508" s="102"/>
      <c r="Z508" s="100"/>
      <c r="AA508" s="100"/>
      <c r="AB508" s="102"/>
      <c r="AC508" s="102"/>
      <c r="AD508" s="102"/>
      <c r="AE508" s="100" t="s">
        <v>11</v>
      </c>
      <c r="AF508" s="102"/>
      <c r="AG508" s="94" t="s">
        <v>448</v>
      </c>
      <c r="AH508" s="101" t="s">
        <v>271</v>
      </c>
      <c r="AI508" s="102"/>
      <c r="AJ508" s="103" t="s">
        <v>894</v>
      </c>
      <c r="AK508" s="68"/>
      <c r="AL508" s="68"/>
      <c r="AM508" s="68"/>
      <c r="AN508" s="120"/>
      <c r="AO508" s="120"/>
      <c r="AP508" s="120"/>
      <c r="AQ508" s="120"/>
      <c r="AR508" s="120"/>
      <c r="AS508" s="120"/>
      <c r="AT508" s="120"/>
      <c r="AU508" s="120"/>
      <c r="AV508" s="120"/>
      <c r="AW508" s="120"/>
      <c r="AX508" s="120"/>
      <c r="AY508" s="120"/>
      <c r="AZ508" s="120"/>
      <c r="BA508" s="120"/>
      <c r="BB508" s="120"/>
      <c r="BC508" s="120"/>
      <c r="BD508" s="120"/>
      <c r="BE508" s="120"/>
      <c r="BF508" s="120"/>
      <c r="BG508" s="120"/>
      <c r="BH508" s="120"/>
      <c r="BI508" s="120"/>
      <c r="BJ508" s="120"/>
      <c r="BK508" s="120"/>
      <c r="BL508" s="120"/>
      <c r="BM508" s="120"/>
      <c r="BN508" s="120"/>
      <c r="BO508" s="120"/>
      <c r="BP508" s="120"/>
      <c r="BQ508" s="120"/>
      <c r="BR508" s="120"/>
      <c r="BS508" s="120"/>
      <c r="BT508" s="120"/>
      <c r="BU508" s="120"/>
      <c r="BV508" s="120"/>
      <c r="BW508" s="120"/>
      <c r="BX508" s="120"/>
      <c r="BY508" s="120"/>
      <c r="BZ508" s="120"/>
      <c r="CA508" s="120"/>
      <c r="CB508" s="120"/>
      <c r="CC508" s="120"/>
      <c r="CD508" s="120"/>
      <c r="CE508" s="120"/>
      <c r="CF508" s="120"/>
      <c r="CG508" s="120"/>
      <c r="CH508" s="120"/>
      <c r="CI508" s="120"/>
      <c r="CJ508" s="120"/>
      <c r="CK508" s="120"/>
      <c r="CL508" s="120"/>
      <c r="CM508" s="120"/>
      <c r="CN508" s="120"/>
      <c r="CO508" s="120"/>
      <c r="CP508" s="120"/>
      <c r="CQ508" s="120"/>
      <c r="CR508" s="120"/>
      <c r="CS508" s="120"/>
      <c r="CT508" s="120"/>
      <c r="CU508" s="120"/>
      <c r="CV508" s="120"/>
      <c r="CW508" s="120"/>
      <c r="CX508" s="120"/>
      <c r="CY508" s="120"/>
      <c r="CZ508" s="120"/>
      <c r="DA508" s="120"/>
      <c r="DB508" s="120"/>
      <c r="DC508" s="120"/>
      <c r="DD508" s="120"/>
      <c r="DE508" s="120"/>
      <c r="DF508" s="120"/>
      <c r="DG508" s="120"/>
      <c r="DH508" s="120"/>
      <c r="DI508" s="120"/>
      <c r="DJ508" s="120"/>
      <c r="DK508" s="120"/>
      <c r="DL508" s="120"/>
      <c r="DM508" s="120"/>
      <c r="DN508" s="120"/>
      <c r="DO508" s="120"/>
      <c r="DP508" s="120"/>
      <c r="DQ508" s="120"/>
      <c r="DR508" s="120"/>
      <c r="DS508" s="120"/>
      <c r="DT508" s="120"/>
      <c r="DU508" s="120"/>
      <c r="DV508" s="120"/>
      <c r="DW508" s="120"/>
      <c r="DX508" s="120"/>
      <c r="DY508" s="120"/>
      <c r="DZ508" s="120"/>
      <c r="EA508" s="120"/>
      <c r="EB508" s="120"/>
      <c r="EC508" s="120"/>
      <c r="ED508" s="120"/>
      <c r="EE508" s="120"/>
      <c r="EF508" s="120"/>
      <c r="EG508" s="120"/>
      <c r="EH508" s="120"/>
      <c r="EI508" s="120"/>
      <c r="EJ508" s="120"/>
      <c r="EK508" s="120"/>
      <c r="EL508" s="120"/>
      <c r="EM508" s="120"/>
      <c r="EN508" s="120"/>
      <c r="EO508" s="120"/>
      <c r="EP508" s="120"/>
      <c r="EQ508" s="120"/>
      <c r="ER508" s="120"/>
      <c r="ES508" s="120"/>
      <c r="ET508" s="120"/>
      <c r="EU508" s="120"/>
      <c r="EV508" s="120"/>
      <c r="EW508" s="120"/>
      <c r="EX508" s="120"/>
      <c r="EY508" s="120"/>
      <c r="EZ508" s="120"/>
      <c r="FA508" s="120"/>
      <c r="FB508" s="120"/>
      <c r="FC508" s="120"/>
      <c r="FD508" s="120"/>
      <c r="FE508" s="120"/>
      <c r="FF508" s="120"/>
      <c r="FG508" s="120"/>
      <c r="FH508" s="120"/>
      <c r="FI508" s="120"/>
      <c r="FJ508" s="120"/>
      <c r="FK508" s="120"/>
      <c r="FL508" s="120"/>
      <c r="FM508" s="120"/>
      <c r="FN508" s="120"/>
      <c r="FO508" s="120"/>
      <c r="FP508" s="120"/>
      <c r="FQ508" s="120"/>
      <c r="FR508" s="120"/>
      <c r="FS508" s="120"/>
      <c r="FT508" s="120"/>
      <c r="FU508" s="120"/>
      <c r="FV508" s="120"/>
      <c r="FW508" s="120"/>
      <c r="FX508" s="120"/>
      <c r="FY508" s="120"/>
      <c r="FZ508" s="120"/>
      <c r="GA508" s="120"/>
      <c r="GB508" s="120"/>
      <c r="GC508" s="120"/>
      <c r="GD508" s="120"/>
      <c r="GE508" s="120"/>
      <c r="GF508" s="120"/>
      <c r="GG508" s="120"/>
      <c r="GH508" s="120"/>
      <c r="GI508" s="120"/>
      <c r="GJ508" s="120"/>
      <c r="GK508" s="120"/>
      <c r="GL508" s="120"/>
      <c r="GM508" s="120"/>
      <c r="GN508" s="120"/>
      <c r="GO508" s="120"/>
      <c r="GP508" s="120"/>
      <c r="GQ508" s="120"/>
      <c r="GR508" s="120"/>
      <c r="GS508" s="120"/>
      <c r="GT508" s="120"/>
      <c r="GU508" s="120"/>
      <c r="GV508" s="120"/>
      <c r="GW508" s="120"/>
      <c r="GX508" s="120"/>
      <c r="GY508" s="120"/>
      <c r="GZ508" s="120"/>
      <c r="HA508" s="120"/>
      <c r="HB508" s="120"/>
      <c r="HC508" s="120"/>
      <c r="HD508" s="120"/>
      <c r="HE508" s="120"/>
      <c r="HF508" s="120"/>
      <c r="HG508" s="120"/>
      <c r="HH508" s="120"/>
      <c r="HI508" s="120"/>
      <c r="HJ508" s="120"/>
      <c r="HK508" s="120"/>
      <c r="HL508" s="120"/>
      <c r="HM508" s="120"/>
      <c r="HN508" s="120"/>
      <c r="HO508" s="120"/>
      <c r="HP508" s="120"/>
      <c r="HQ508" s="120"/>
      <c r="HR508" s="120"/>
      <c r="HS508" s="120"/>
      <c r="HT508" s="120"/>
      <c r="HU508" s="120"/>
      <c r="HV508" s="120"/>
      <c r="HW508" s="120"/>
      <c r="HX508" s="120"/>
      <c r="HY508" s="120"/>
      <c r="HZ508" s="120"/>
      <c r="IA508" s="120"/>
      <c r="IB508" s="120"/>
      <c r="IC508" s="120"/>
      <c r="ID508" s="120"/>
      <c r="IE508" s="120"/>
      <c r="IF508" s="120"/>
      <c r="IG508" s="120"/>
      <c r="IH508" s="120"/>
      <c r="II508" s="120"/>
      <c r="IJ508" s="120"/>
      <c r="IK508" s="120"/>
      <c r="IL508" s="120"/>
      <c r="IM508" s="120"/>
      <c r="IN508" s="120"/>
      <c r="IO508" s="120"/>
      <c r="IP508" s="120"/>
      <c r="IQ508" s="120"/>
      <c r="IR508" s="120"/>
    </row>
    <row r="509" spans="1:252">
      <c r="A509" s="90">
        <v>499</v>
      </c>
      <c r="B509" s="91" t="str">
        <f>'[4]ИТОГ!'!$AP506</f>
        <v>Васильева Ирина</v>
      </c>
      <c r="C509" s="91">
        <f>'[4]ИТОГ!'!$AQ506</f>
        <v>1987</v>
      </c>
      <c r="D509" s="91" t="str">
        <f>'[4]ИТОГ!'!$AT506</f>
        <v>б/р</v>
      </c>
      <c r="E509" s="91" t="str">
        <f>'[4]ИТОГ!'!$AU506</f>
        <v>ж</v>
      </c>
      <c r="F509" s="189">
        <f>'[4]ИТОГ!'!$AX506</f>
        <v>43555</v>
      </c>
      <c r="G509" s="91" t="s">
        <v>255</v>
      </c>
      <c r="H509" s="94" t="s">
        <v>28</v>
      </c>
      <c r="I509" s="91" t="str">
        <f>'[4]ИТОГ!'!$AY506</f>
        <v>ОК!</v>
      </c>
      <c r="J509" s="95" t="s">
        <v>292</v>
      </c>
      <c r="K509" s="104"/>
      <c r="L509" s="97"/>
      <c r="M509" s="105"/>
      <c r="N509" s="104"/>
      <c r="O509" s="97"/>
      <c r="P509" s="97"/>
      <c r="Q509" s="97"/>
      <c r="R509" s="104" t="s">
        <v>256</v>
      </c>
      <c r="S509" s="104"/>
      <c r="T509" s="106"/>
      <c r="U509" s="99"/>
      <c r="V509" s="104"/>
      <c r="W509" s="102"/>
      <c r="X509" s="102"/>
      <c r="Y509" s="102"/>
      <c r="Z509" s="100"/>
      <c r="AA509" s="100"/>
      <c r="AB509" s="102"/>
      <c r="AC509" s="102"/>
      <c r="AD509" s="102"/>
      <c r="AE509" s="100"/>
      <c r="AF509" s="102"/>
      <c r="AG509" s="94"/>
      <c r="AH509" s="101" t="s">
        <v>366</v>
      </c>
      <c r="AI509" s="118">
        <v>38982</v>
      </c>
      <c r="AJ509" s="103" t="s">
        <v>895</v>
      </c>
      <c r="AK509" s="68"/>
      <c r="AN509" s="120"/>
      <c r="AO509" s="120"/>
      <c r="AP509" s="120"/>
      <c r="AQ509" s="120"/>
      <c r="AR509" s="120"/>
      <c r="AS509" s="120"/>
      <c r="AT509" s="120"/>
      <c r="AU509" s="120"/>
      <c r="AV509" s="120"/>
      <c r="AW509" s="120"/>
      <c r="AX509" s="120"/>
      <c r="AY509" s="120"/>
      <c r="AZ509" s="120"/>
      <c r="BA509" s="120"/>
      <c r="BB509" s="120"/>
      <c r="BC509" s="120"/>
      <c r="BD509" s="120"/>
      <c r="BE509" s="120"/>
      <c r="BF509" s="120"/>
      <c r="BG509" s="120"/>
      <c r="BH509" s="120"/>
      <c r="BI509" s="120"/>
      <c r="BJ509" s="120"/>
      <c r="BK509" s="120"/>
      <c r="BL509" s="120"/>
      <c r="BM509" s="120"/>
      <c r="BN509" s="120"/>
      <c r="BO509" s="120"/>
      <c r="BP509" s="120"/>
      <c r="BQ509" s="120"/>
      <c r="BR509" s="120"/>
      <c r="BS509" s="120"/>
      <c r="BT509" s="120"/>
      <c r="BU509" s="120"/>
      <c r="BV509" s="120"/>
      <c r="BW509" s="120"/>
      <c r="BX509" s="120"/>
      <c r="BY509" s="120"/>
      <c r="BZ509" s="120"/>
      <c r="CA509" s="120"/>
      <c r="CB509" s="120"/>
      <c r="CC509" s="120"/>
      <c r="CD509" s="120"/>
      <c r="CE509" s="120"/>
      <c r="CF509" s="120"/>
      <c r="CG509" s="120"/>
      <c r="CH509" s="120"/>
      <c r="CI509" s="120"/>
      <c r="CJ509" s="120"/>
      <c r="CK509" s="120"/>
      <c r="CL509" s="120"/>
      <c r="CM509" s="120"/>
      <c r="CN509" s="120"/>
      <c r="CO509" s="120"/>
      <c r="CP509" s="120"/>
      <c r="CQ509" s="120"/>
      <c r="CR509" s="120"/>
      <c r="CS509" s="120"/>
      <c r="CT509" s="120"/>
      <c r="CU509" s="120"/>
      <c r="CV509" s="120"/>
      <c r="CW509" s="120"/>
      <c r="CX509" s="120"/>
      <c r="CY509" s="120"/>
      <c r="CZ509" s="120"/>
      <c r="DA509" s="120"/>
      <c r="DB509" s="120"/>
      <c r="DC509" s="120"/>
      <c r="DD509" s="120"/>
      <c r="DE509" s="120"/>
      <c r="DF509" s="120"/>
      <c r="DG509" s="120"/>
      <c r="DH509" s="120"/>
      <c r="DI509" s="120"/>
      <c r="DJ509" s="120"/>
      <c r="DK509" s="120"/>
      <c r="DL509" s="120"/>
      <c r="DM509" s="120"/>
      <c r="DN509" s="120"/>
      <c r="DO509" s="120"/>
      <c r="DP509" s="120"/>
      <c r="DQ509" s="120"/>
      <c r="DR509" s="120"/>
      <c r="DS509" s="120"/>
      <c r="DT509" s="120"/>
      <c r="DU509" s="120"/>
      <c r="DV509" s="120"/>
      <c r="DW509" s="120"/>
      <c r="DX509" s="120"/>
      <c r="DY509" s="120"/>
      <c r="DZ509" s="120"/>
      <c r="EA509" s="120"/>
      <c r="EB509" s="120"/>
      <c r="EC509" s="120"/>
      <c r="ED509" s="120"/>
      <c r="EE509" s="120"/>
      <c r="EF509" s="120"/>
      <c r="EG509" s="120"/>
      <c r="EH509" s="120"/>
      <c r="EI509" s="120"/>
      <c r="EJ509" s="120"/>
      <c r="EK509" s="120"/>
      <c r="EL509" s="120"/>
      <c r="EM509" s="120"/>
      <c r="EN509" s="120"/>
      <c r="EO509" s="120"/>
      <c r="EP509" s="120"/>
      <c r="EQ509" s="120"/>
      <c r="ER509" s="120"/>
      <c r="ES509" s="120"/>
      <c r="ET509" s="120"/>
      <c r="EU509" s="120"/>
      <c r="EV509" s="120"/>
      <c r="EW509" s="120"/>
      <c r="EX509" s="120"/>
      <c r="EY509" s="120"/>
      <c r="EZ509" s="120"/>
      <c r="FA509" s="120"/>
      <c r="FB509" s="120"/>
      <c r="FC509" s="120"/>
      <c r="FD509" s="120"/>
      <c r="FE509" s="120"/>
      <c r="FF509" s="120"/>
      <c r="FG509" s="120"/>
      <c r="FH509" s="120"/>
      <c r="FI509" s="120"/>
      <c r="FJ509" s="120"/>
      <c r="FK509" s="120"/>
      <c r="FL509" s="120"/>
      <c r="FM509" s="120"/>
      <c r="FN509" s="120"/>
      <c r="FO509" s="120"/>
      <c r="FP509" s="120"/>
      <c r="FQ509" s="120"/>
      <c r="FR509" s="120"/>
      <c r="FS509" s="120"/>
      <c r="FT509" s="120"/>
      <c r="FU509" s="120"/>
      <c r="FV509" s="120"/>
      <c r="FW509" s="120"/>
      <c r="FX509" s="120"/>
      <c r="FY509" s="120"/>
      <c r="FZ509" s="120"/>
      <c r="GA509" s="120"/>
      <c r="GB509" s="120"/>
      <c r="GC509" s="120"/>
      <c r="GD509" s="120"/>
      <c r="GE509" s="120"/>
      <c r="GF509" s="120"/>
      <c r="GG509" s="120"/>
      <c r="GH509" s="120"/>
      <c r="GI509" s="120"/>
      <c r="GJ509" s="120"/>
      <c r="GK509" s="120"/>
      <c r="GL509" s="120"/>
      <c r="GM509" s="120"/>
      <c r="GN509" s="120"/>
      <c r="GO509" s="120"/>
      <c r="GP509" s="120"/>
      <c r="GQ509" s="120"/>
      <c r="GR509" s="120"/>
      <c r="GS509" s="120"/>
      <c r="GT509" s="120"/>
      <c r="GU509" s="120"/>
      <c r="GV509" s="120"/>
      <c r="GW509" s="120"/>
      <c r="GX509" s="120"/>
      <c r="GY509" s="120"/>
      <c r="GZ509" s="120"/>
      <c r="HA509" s="120"/>
      <c r="HB509" s="120"/>
      <c r="HC509" s="120"/>
      <c r="HD509" s="120"/>
      <c r="HE509" s="120"/>
      <c r="HF509" s="120"/>
      <c r="HG509" s="120"/>
      <c r="HH509" s="120"/>
      <c r="HI509" s="120"/>
      <c r="HJ509" s="120"/>
      <c r="HK509" s="120"/>
      <c r="HL509" s="120"/>
      <c r="HM509" s="120"/>
      <c r="HN509" s="120"/>
      <c r="HO509" s="120"/>
      <c r="HP509" s="120"/>
      <c r="HQ509" s="120"/>
      <c r="HR509" s="120"/>
      <c r="HS509" s="120"/>
      <c r="HT509" s="120"/>
      <c r="HU509" s="120"/>
      <c r="HV509" s="120"/>
      <c r="HW509" s="120"/>
      <c r="HX509" s="120"/>
      <c r="HY509" s="120"/>
      <c r="HZ509" s="120"/>
      <c r="IA509" s="120"/>
      <c r="IB509" s="120"/>
      <c r="IC509" s="120"/>
      <c r="ID509" s="120"/>
      <c r="IE509" s="120"/>
      <c r="IF509" s="120"/>
      <c r="IG509" s="120"/>
      <c r="IH509" s="120"/>
      <c r="II509" s="120"/>
      <c r="IJ509" s="120"/>
      <c r="IK509" s="120"/>
      <c r="IL509" s="120"/>
      <c r="IM509" s="120"/>
      <c r="IN509" s="120"/>
      <c r="IO509" s="120"/>
      <c r="IP509" s="120"/>
      <c r="IQ509" s="120"/>
      <c r="IR509" s="120"/>
    </row>
    <row r="510" spans="1:252">
      <c r="A510" s="90">
        <v>500</v>
      </c>
      <c r="B510" s="91" t="str">
        <f>'[4]ИТОГ!'!$AP507</f>
        <v>Васильева Ирина Г.</v>
      </c>
      <c r="C510" s="91">
        <f>'[4]ИТОГ!'!$AQ507</f>
        <v>0</v>
      </c>
      <c r="D510" s="91" t="str">
        <f>'[4]ИТОГ!'!$AT507</f>
        <v>б/р</v>
      </c>
      <c r="E510" s="91" t="str">
        <f>'[4]ИТОГ!'!$AU507</f>
        <v>ж</v>
      </c>
      <c r="F510" s="189">
        <f>'[4]ИТОГ!'!$AX507</f>
        <v>43777</v>
      </c>
      <c r="G510" s="91" t="s">
        <v>255</v>
      </c>
      <c r="H510" s="94" t="s">
        <v>28</v>
      </c>
      <c r="I510" s="91" t="str">
        <f>'[4]ИТОГ!'!$AY507</f>
        <v>НАДО!!!</v>
      </c>
      <c r="J510" s="95"/>
      <c r="K510" s="106"/>
      <c r="L510" s="97"/>
      <c r="M510" s="105"/>
      <c r="N510" s="106"/>
      <c r="O510" s="97"/>
      <c r="P510" s="97"/>
      <c r="Q510" s="97"/>
      <c r="R510" s="104"/>
      <c r="S510" s="104"/>
      <c r="T510" s="106"/>
      <c r="U510" s="99"/>
      <c r="V510" s="104"/>
      <c r="W510" s="102"/>
      <c r="X510" s="102"/>
      <c r="Y510" s="102"/>
      <c r="Z510" s="100"/>
      <c r="AA510" s="100"/>
      <c r="AB510" s="102"/>
      <c r="AC510" s="102"/>
      <c r="AD510" s="102"/>
      <c r="AE510" s="102" t="s">
        <v>256</v>
      </c>
      <c r="AF510" s="102"/>
      <c r="AG510" s="94"/>
      <c r="AH510" s="101" t="s">
        <v>290</v>
      </c>
      <c r="AI510" s="102"/>
      <c r="AJ510" s="103" t="s">
        <v>896</v>
      </c>
      <c r="AK510" s="68"/>
    </row>
    <row r="511" spans="1:252" s="68" customFormat="1">
      <c r="A511" s="90">
        <v>501</v>
      </c>
      <c r="B511" s="91" t="str">
        <f>'[4]ИТОГ!'!$AP508</f>
        <v>Васильева Карина</v>
      </c>
      <c r="C511" s="91">
        <f>'[4]ИТОГ!'!$AQ508</f>
        <v>0</v>
      </c>
      <c r="D511" s="91">
        <f>'[4]ИТОГ!'!$AT508</f>
        <v>3</v>
      </c>
      <c r="E511" s="91" t="str">
        <f>'[4]ИТОГ!'!$AU508</f>
        <v>ж</v>
      </c>
      <c r="F511" s="189">
        <f>'[4]ИТОГ!'!$AX508</f>
        <v>45778</v>
      </c>
      <c r="G511" s="91" t="s">
        <v>255</v>
      </c>
      <c r="H511" s="94" t="s">
        <v>28</v>
      </c>
      <c r="I511" s="91" t="str">
        <f>'[4]ИТОГ!'!$AY508</f>
        <v>НАДО!!!</v>
      </c>
      <c r="J511" s="95"/>
      <c r="K511" s="97"/>
      <c r="L511" s="97"/>
      <c r="M511" s="98"/>
      <c r="N511" s="97"/>
      <c r="O511" s="97"/>
      <c r="P511" s="97"/>
      <c r="Q511" s="97"/>
      <c r="R511" s="97"/>
      <c r="S511" s="97"/>
      <c r="T511" s="99"/>
      <c r="U511" s="99"/>
      <c r="V511" s="97"/>
      <c r="W511" s="100"/>
      <c r="X511" s="100"/>
      <c r="Y511" s="100"/>
      <c r="Z511" s="100"/>
      <c r="AA511" s="100"/>
      <c r="AB511" s="116"/>
      <c r="AC511" s="100"/>
      <c r="AD511" s="100"/>
      <c r="AE511" s="100"/>
      <c r="AF511" s="100"/>
      <c r="AG511" s="94"/>
      <c r="AH511" s="94"/>
      <c r="AI511" s="102"/>
      <c r="AJ511" s="103" t="s">
        <v>897</v>
      </c>
      <c r="AL511" s="9"/>
      <c r="AM511" s="9"/>
      <c r="AN511" s="109"/>
      <c r="AO511" s="109"/>
      <c r="AP511" s="109"/>
      <c r="AQ511" s="109"/>
      <c r="AR511" s="109"/>
      <c r="AS511" s="109"/>
      <c r="AT511" s="109"/>
      <c r="AU511" s="109"/>
      <c r="AV511" s="109"/>
      <c r="AW511" s="109"/>
      <c r="AX511" s="109"/>
      <c r="AY511" s="109"/>
      <c r="AZ511" s="109"/>
      <c r="BA511" s="109"/>
      <c r="BB511" s="109"/>
      <c r="BC511" s="109"/>
      <c r="BD511" s="109"/>
      <c r="BE511" s="109"/>
      <c r="BF511" s="109"/>
      <c r="BG511" s="109"/>
      <c r="BH511" s="109"/>
      <c r="BI511" s="109"/>
      <c r="BJ511" s="109"/>
      <c r="BK511" s="109"/>
      <c r="BL511" s="109"/>
      <c r="BM511" s="109"/>
      <c r="BN511" s="109"/>
      <c r="BO511" s="109"/>
      <c r="BP511" s="109"/>
      <c r="BQ511" s="109"/>
      <c r="BR511" s="109"/>
      <c r="BS511" s="109"/>
      <c r="BT511" s="109"/>
      <c r="BU511" s="109"/>
      <c r="BV511" s="109"/>
      <c r="BW511" s="109"/>
      <c r="BX511" s="109"/>
      <c r="BY511" s="109"/>
      <c r="BZ511" s="109"/>
      <c r="CA511" s="109"/>
      <c r="CB511" s="109"/>
      <c r="CC511" s="109"/>
      <c r="CD511" s="109"/>
      <c r="CE511" s="109"/>
      <c r="CF511" s="109"/>
      <c r="CG511" s="109"/>
      <c r="CH511" s="109"/>
      <c r="CI511" s="109"/>
      <c r="CJ511" s="109"/>
      <c r="CK511" s="109"/>
      <c r="CL511" s="109"/>
      <c r="CM511" s="109"/>
      <c r="CN511" s="109"/>
      <c r="CO511" s="109"/>
      <c r="CP511" s="109"/>
      <c r="CQ511" s="109"/>
      <c r="CR511" s="109"/>
      <c r="CS511" s="109"/>
      <c r="CT511" s="109"/>
      <c r="CU511" s="109"/>
      <c r="CV511" s="109"/>
      <c r="CW511" s="109"/>
      <c r="CX511" s="109"/>
      <c r="CY511" s="109"/>
      <c r="CZ511" s="109"/>
      <c r="DA511" s="109"/>
      <c r="DB511" s="109"/>
      <c r="DC511" s="109"/>
      <c r="DD511" s="109"/>
      <c r="DE511" s="109"/>
      <c r="DF511" s="109"/>
      <c r="DG511" s="109"/>
      <c r="DH511" s="109"/>
      <c r="DI511" s="109"/>
      <c r="DJ511" s="109"/>
      <c r="DK511" s="109"/>
      <c r="DL511" s="109"/>
      <c r="DM511" s="109"/>
      <c r="DN511" s="109"/>
      <c r="DO511" s="109"/>
      <c r="DP511" s="109"/>
      <c r="DQ511" s="109"/>
      <c r="DR511" s="109"/>
      <c r="DS511" s="109"/>
      <c r="DT511" s="109"/>
      <c r="DU511" s="109"/>
      <c r="DV511" s="109"/>
      <c r="DW511" s="109"/>
      <c r="DX511" s="109"/>
      <c r="DY511" s="109"/>
      <c r="DZ511" s="109"/>
      <c r="EA511" s="109"/>
      <c r="EB511" s="109"/>
      <c r="EC511" s="109"/>
      <c r="ED511" s="109"/>
      <c r="EE511" s="109"/>
      <c r="EF511" s="109"/>
      <c r="EG511" s="109"/>
      <c r="EH511" s="109"/>
      <c r="EI511" s="109"/>
      <c r="EJ511" s="109"/>
      <c r="EK511" s="109"/>
      <c r="EL511" s="109"/>
      <c r="EM511" s="109"/>
      <c r="EN511" s="109"/>
      <c r="EO511" s="109"/>
      <c r="EP511" s="109"/>
      <c r="EQ511" s="109"/>
      <c r="ER511" s="109"/>
      <c r="ES511" s="109"/>
      <c r="ET511" s="109"/>
      <c r="EU511" s="109"/>
      <c r="EV511" s="109"/>
      <c r="EW511" s="109"/>
      <c r="EX511" s="109"/>
      <c r="EY511" s="109"/>
      <c r="EZ511" s="109"/>
      <c r="FA511" s="109"/>
      <c r="FB511" s="109"/>
      <c r="FC511" s="109"/>
      <c r="FD511" s="109"/>
      <c r="FE511" s="109"/>
      <c r="FF511" s="109"/>
      <c r="FG511" s="109"/>
      <c r="FH511" s="109"/>
      <c r="FI511" s="109"/>
      <c r="FJ511" s="109"/>
      <c r="FK511" s="109"/>
      <c r="FL511" s="109"/>
      <c r="FM511" s="109"/>
      <c r="FN511" s="109"/>
      <c r="FO511" s="109"/>
      <c r="FP511" s="109"/>
      <c r="FQ511" s="109"/>
      <c r="FR511" s="109"/>
      <c r="FS511" s="109"/>
      <c r="FT511" s="109"/>
      <c r="FU511" s="109"/>
      <c r="FV511" s="109"/>
      <c r="FW511" s="109"/>
      <c r="FX511" s="109"/>
      <c r="FY511" s="109"/>
      <c r="FZ511" s="109"/>
      <c r="GA511" s="109"/>
      <c r="GB511" s="109"/>
      <c r="GC511" s="109"/>
      <c r="GD511" s="109"/>
      <c r="GE511" s="109"/>
      <c r="GF511" s="109"/>
      <c r="GG511" s="109"/>
      <c r="GH511" s="109"/>
      <c r="GI511" s="109"/>
      <c r="GJ511" s="109"/>
      <c r="GK511" s="109"/>
      <c r="GL511" s="109"/>
      <c r="GM511" s="109"/>
      <c r="GN511" s="109"/>
      <c r="GO511" s="109"/>
      <c r="GP511" s="109"/>
      <c r="GQ511" s="109"/>
      <c r="GR511" s="109"/>
      <c r="GS511" s="109"/>
      <c r="GT511" s="109"/>
      <c r="GU511" s="109"/>
      <c r="GV511" s="109"/>
      <c r="GW511" s="109"/>
      <c r="GX511" s="109"/>
      <c r="GY511" s="109"/>
      <c r="GZ511" s="109"/>
      <c r="HA511" s="109"/>
      <c r="HB511" s="109"/>
      <c r="HC511" s="109"/>
      <c r="HD511" s="109"/>
      <c r="HE511" s="109"/>
      <c r="HF511" s="109"/>
      <c r="HG511" s="109"/>
      <c r="HH511" s="109"/>
      <c r="HI511" s="109"/>
      <c r="HJ511" s="109"/>
      <c r="HK511" s="109"/>
      <c r="HL511" s="109"/>
      <c r="HM511" s="109"/>
      <c r="HN511" s="109"/>
      <c r="HO511" s="109"/>
      <c r="HP511" s="109"/>
      <c r="HQ511" s="109"/>
      <c r="HR511" s="109"/>
      <c r="HS511" s="109"/>
      <c r="HT511" s="109"/>
      <c r="HU511" s="109"/>
      <c r="HV511" s="109"/>
      <c r="HW511" s="109"/>
      <c r="HX511" s="109"/>
      <c r="HY511" s="109"/>
      <c r="HZ511" s="109"/>
      <c r="IA511" s="109"/>
      <c r="IB511" s="109"/>
      <c r="IC511" s="109"/>
      <c r="ID511" s="109"/>
      <c r="IE511" s="109"/>
      <c r="IF511" s="109"/>
      <c r="IG511" s="109"/>
      <c r="IH511" s="109"/>
      <c r="II511" s="109"/>
      <c r="IJ511" s="109"/>
      <c r="IK511" s="109"/>
      <c r="IL511" s="109"/>
      <c r="IM511" s="109"/>
      <c r="IN511" s="109"/>
      <c r="IO511" s="109"/>
      <c r="IP511" s="109"/>
      <c r="IQ511" s="109"/>
      <c r="IR511" s="109"/>
    </row>
    <row r="512" spans="1:252">
      <c r="A512" s="90">
        <v>502</v>
      </c>
      <c r="B512" s="91" t="str">
        <f>'[4]ИТОГ!'!$AP509</f>
        <v>Васюк Вероника</v>
      </c>
      <c r="C512" s="91">
        <f>'[4]ИТОГ!'!$AQ509</f>
        <v>2012</v>
      </c>
      <c r="D512" s="91" t="str">
        <f>'[4]ИТОГ!'!$AT509</f>
        <v>2ю</v>
      </c>
      <c r="E512" s="91" t="str">
        <f>'[4]ИТОГ!'!$AU509</f>
        <v>ж</v>
      </c>
      <c r="F512" s="189">
        <f>'[4]ИТОГ!'!$AX509</f>
        <v>45786</v>
      </c>
      <c r="G512" s="91" t="s">
        <v>255</v>
      </c>
      <c r="H512" s="94" t="s">
        <v>28</v>
      </c>
      <c r="I512" s="91" t="str">
        <f>'[4]ИТОГ!'!$AY509</f>
        <v>ОК!</v>
      </c>
      <c r="J512" s="95"/>
      <c r="K512" s="106"/>
      <c r="L512" s="97"/>
      <c r="M512" s="105"/>
      <c r="N512" s="106"/>
      <c r="O512" s="97" t="s">
        <v>13</v>
      </c>
      <c r="P512" s="97"/>
      <c r="Q512" s="97"/>
      <c r="R512" s="106"/>
      <c r="S512" s="106"/>
      <c r="T512" s="106"/>
      <c r="U512" s="99"/>
      <c r="V512" s="104"/>
      <c r="W512" s="102"/>
      <c r="X512" s="102"/>
      <c r="Y512" s="102"/>
      <c r="Z512" s="100"/>
      <c r="AA512" s="100"/>
      <c r="AB512" s="102" t="s">
        <v>256</v>
      </c>
      <c r="AC512" s="102"/>
      <c r="AD512" s="102"/>
      <c r="AE512" s="102"/>
      <c r="AF512" s="102"/>
      <c r="AG512" s="94" t="s">
        <v>596</v>
      </c>
      <c r="AH512" s="101" t="s">
        <v>577</v>
      </c>
      <c r="AI512" s="100"/>
      <c r="AJ512" s="103" t="s">
        <v>898</v>
      </c>
      <c r="AK512" s="68"/>
      <c r="AL512" s="120"/>
      <c r="AM512" s="120"/>
    </row>
    <row r="513" spans="1:252">
      <c r="A513" s="90">
        <v>503</v>
      </c>
      <c r="B513" s="91" t="str">
        <f>'[4]ИТОГ!'!$AP510</f>
        <v>Вахрушева Екатерина</v>
      </c>
      <c r="C513" s="91">
        <f>'[4]ИТОГ!'!$AQ510</f>
        <v>1998</v>
      </c>
      <c r="D513" s="91" t="str">
        <f>'[4]ИТОГ!'!$AT510</f>
        <v>б/р</v>
      </c>
      <c r="E513" s="91" t="str">
        <f>'[4]ИТОГ!'!$AU510</f>
        <v>ж</v>
      </c>
      <c r="F513" s="189">
        <f>'[4]ИТОГ!'!$AX510</f>
        <v>43383</v>
      </c>
      <c r="G513" s="91" t="s">
        <v>255</v>
      </c>
      <c r="H513" s="94" t="s">
        <v>28</v>
      </c>
      <c r="I513" s="91" t="str">
        <f>'[4]ИТОГ!'!$AY510</f>
        <v>ОК!</v>
      </c>
      <c r="J513" s="95"/>
      <c r="K513" s="106"/>
      <c r="L513" s="97"/>
      <c r="M513" s="105"/>
      <c r="N513" s="106"/>
      <c r="O513" s="97"/>
      <c r="P513" s="97"/>
      <c r="Q513" s="97"/>
      <c r="R513" s="106" t="s">
        <v>256</v>
      </c>
      <c r="S513" s="106"/>
      <c r="T513" s="106"/>
      <c r="U513" s="99"/>
      <c r="V513" s="104"/>
      <c r="W513" s="102"/>
      <c r="X513" s="102"/>
      <c r="Y513" s="102"/>
      <c r="Z513" s="100"/>
      <c r="AA513" s="100"/>
      <c r="AB513" s="102"/>
      <c r="AC513" s="102"/>
      <c r="AD513" s="102"/>
      <c r="AE513" s="102"/>
      <c r="AF513" s="102"/>
      <c r="AG513" s="94"/>
      <c r="AH513" s="101"/>
      <c r="AI513" s="102"/>
      <c r="AJ513" s="103" t="s">
        <v>899</v>
      </c>
      <c r="AK513" s="68"/>
      <c r="AL513" s="120"/>
      <c r="AM513" s="120"/>
      <c r="AN513" s="119"/>
      <c r="AO513" s="119"/>
      <c r="AP513" s="119"/>
      <c r="AQ513" s="119"/>
      <c r="AR513" s="119"/>
      <c r="AS513" s="119"/>
      <c r="AT513" s="119"/>
      <c r="AU513" s="119"/>
      <c r="AV513" s="119"/>
      <c r="AW513" s="119"/>
      <c r="AX513" s="119"/>
      <c r="AY513" s="119"/>
      <c r="AZ513" s="119"/>
      <c r="BA513" s="119"/>
      <c r="BB513" s="119"/>
      <c r="BC513" s="119"/>
      <c r="BD513" s="119"/>
      <c r="BE513" s="119"/>
      <c r="BF513" s="119"/>
      <c r="BG513" s="119"/>
      <c r="BH513" s="119"/>
      <c r="BI513" s="119"/>
      <c r="BJ513" s="119"/>
      <c r="BK513" s="119"/>
      <c r="BL513" s="119"/>
      <c r="BM513" s="119"/>
      <c r="BN513" s="119"/>
      <c r="BO513" s="119"/>
      <c r="BP513" s="119"/>
      <c r="BQ513" s="119"/>
      <c r="BR513" s="119"/>
      <c r="BS513" s="119"/>
      <c r="BT513" s="119"/>
      <c r="BU513" s="119"/>
      <c r="BV513" s="119"/>
      <c r="BW513" s="119"/>
      <c r="BX513" s="119"/>
      <c r="BY513" s="119"/>
      <c r="BZ513" s="119"/>
      <c r="CA513" s="119"/>
      <c r="CB513" s="119"/>
      <c r="CC513" s="119"/>
      <c r="CD513" s="119"/>
      <c r="CE513" s="119"/>
      <c r="CF513" s="119"/>
      <c r="CG513" s="119"/>
      <c r="CH513" s="119"/>
      <c r="CI513" s="119"/>
      <c r="CJ513" s="119"/>
      <c r="CK513" s="119"/>
      <c r="CL513" s="119"/>
      <c r="CM513" s="119"/>
      <c r="CN513" s="119"/>
      <c r="CO513" s="119"/>
      <c r="CP513" s="119"/>
      <c r="CQ513" s="119"/>
      <c r="CR513" s="119"/>
      <c r="CS513" s="119"/>
      <c r="CT513" s="119"/>
      <c r="CU513" s="119"/>
      <c r="CV513" s="119"/>
      <c r="CW513" s="119"/>
      <c r="CX513" s="119"/>
      <c r="CY513" s="119"/>
      <c r="CZ513" s="119"/>
      <c r="DA513" s="119"/>
      <c r="DB513" s="119"/>
      <c r="DC513" s="119"/>
      <c r="DD513" s="119"/>
      <c r="DE513" s="119"/>
      <c r="DF513" s="119"/>
      <c r="DG513" s="119"/>
      <c r="DH513" s="119"/>
      <c r="DI513" s="119"/>
      <c r="DJ513" s="119"/>
      <c r="DK513" s="119"/>
      <c r="DL513" s="119"/>
      <c r="DM513" s="119"/>
      <c r="DN513" s="119"/>
      <c r="DO513" s="119"/>
      <c r="DP513" s="119"/>
      <c r="DQ513" s="119"/>
      <c r="DR513" s="119"/>
      <c r="DS513" s="119"/>
      <c r="DT513" s="119"/>
      <c r="DU513" s="119"/>
      <c r="DV513" s="119"/>
      <c r="DW513" s="119"/>
      <c r="DX513" s="119"/>
      <c r="DY513" s="119"/>
      <c r="DZ513" s="119"/>
      <c r="EA513" s="119"/>
      <c r="EB513" s="119"/>
      <c r="EC513" s="119"/>
      <c r="ED513" s="119"/>
      <c r="EE513" s="119"/>
      <c r="EF513" s="119"/>
      <c r="EG513" s="119"/>
      <c r="EH513" s="119"/>
      <c r="EI513" s="119"/>
      <c r="EJ513" s="119"/>
      <c r="EK513" s="119"/>
      <c r="EL513" s="119"/>
      <c r="EM513" s="119"/>
      <c r="EN513" s="119"/>
      <c r="EO513" s="119"/>
      <c r="EP513" s="119"/>
      <c r="EQ513" s="119"/>
      <c r="ER513" s="119"/>
      <c r="ES513" s="119"/>
      <c r="ET513" s="119"/>
      <c r="EU513" s="119"/>
      <c r="EV513" s="119"/>
      <c r="EW513" s="119"/>
      <c r="EX513" s="119"/>
      <c r="EY513" s="119"/>
      <c r="EZ513" s="119"/>
      <c r="FA513" s="119"/>
      <c r="FB513" s="119"/>
      <c r="FC513" s="119"/>
      <c r="FD513" s="119"/>
      <c r="FE513" s="119"/>
      <c r="FF513" s="119"/>
      <c r="FG513" s="119"/>
      <c r="FH513" s="119"/>
      <c r="FI513" s="119"/>
      <c r="FJ513" s="119"/>
      <c r="FK513" s="119"/>
      <c r="FL513" s="119"/>
      <c r="FM513" s="119"/>
      <c r="FN513" s="119"/>
      <c r="FO513" s="119"/>
      <c r="FP513" s="119"/>
      <c r="FQ513" s="119"/>
      <c r="FR513" s="119"/>
      <c r="FS513" s="119"/>
      <c r="FT513" s="119"/>
      <c r="FU513" s="119"/>
      <c r="FV513" s="119"/>
      <c r="FW513" s="119"/>
      <c r="FX513" s="119"/>
      <c r="FY513" s="119"/>
      <c r="FZ513" s="119"/>
      <c r="GA513" s="119"/>
      <c r="GB513" s="119"/>
      <c r="GC513" s="119"/>
      <c r="GD513" s="119"/>
      <c r="GE513" s="119"/>
      <c r="GF513" s="119"/>
      <c r="GG513" s="119"/>
      <c r="GH513" s="119"/>
      <c r="GI513" s="119"/>
      <c r="GJ513" s="119"/>
      <c r="GK513" s="119"/>
      <c r="GL513" s="119"/>
      <c r="GM513" s="119"/>
      <c r="GN513" s="119"/>
      <c r="GO513" s="119"/>
      <c r="GP513" s="119"/>
      <c r="GQ513" s="119"/>
      <c r="GR513" s="119"/>
      <c r="GS513" s="119"/>
      <c r="GT513" s="119"/>
      <c r="GU513" s="119"/>
      <c r="GV513" s="119"/>
      <c r="GW513" s="119"/>
      <c r="GX513" s="119"/>
      <c r="GY513" s="119"/>
      <c r="GZ513" s="119"/>
      <c r="HA513" s="119"/>
      <c r="HB513" s="119"/>
      <c r="HC513" s="119"/>
      <c r="HD513" s="119"/>
      <c r="HE513" s="119"/>
      <c r="HF513" s="119"/>
      <c r="HG513" s="119"/>
      <c r="HH513" s="119"/>
      <c r="HI513" s="119"/>
      <c r="HJ513" s="119"/>
      <c r="HK513" s="119"/>
      <c r="HL513" s="119"/>
      <c r="HM513" s="119"/>
      <c r="HN513" s="119"/>
      <c r="HO513" s="119"/>
      <c r="HP513" s="119"/>
      <c r="HQ513" s="119"/>
      <c r="HR513" s="119"/>
      <c r="HS513" s="119"/>
      <c r="HT513" s="119"/>
      <c r="HU513" s="119"/>
      <c r="HV513" s="119"/>
      <c r="HW513" s="119"/>
      <c r="HX513" s="119"/>
      <c r="HY513" s="119"/>
      <c r="HZ513" s="119"/>
      <c r="IA513" s="119"/>
      <c r="IB513" s="119"/>
      <c r="IC513" s="119"/>
      <c r="ID513" s="119"/>
      <c r="IE513" s="119"/>
      <c r="IF513" s="119"/>
      <c r="IG513" s="119"/>
      <c r="IH513" s="119"/>
      <c r="II513" s="119"/>
      <c r="IJ513" s="119"/>
      <c r="IK513" s="119"/>
      <c r="IL513" s="119"/>
      <c r="IM513" s="119"/>
      <c r="IN513" s="119"/>
      <c r="IO513" s="119"/>
      <c r="IP513" s="119"/>
      <c r="IQ513" s="119"/>
      <c r="IR513" s="119"/>
    </row>
    <row r="514" spans="1:252">
      <c r="A514" s="90">
        <v>504</v>
      </c>
      <c r="B514" s="91" t="str">
        <f>'[4]ИТОГ!'!$AP511</f>
        <v>Вахтин Владислав</v>
      </c>
      <c r="C514" s="91">
        <f>'[4]ИТОГ!'!$AQ511</f>
        <v>1999</v>
      </c>
      <c r="D514" s="91">
        <f>'[4]ИТОГ!'!$AT511</f>
        <v>3</v>
      </c>
      <c r="E514" s="91" t="str">
        <f>'[4]ИТОГ!'!$AU511</f>
        <v>м</v>
      </c>
      <c r="F514" s="189">
        <f>'[4]ИТОГ!'!$AX511</f>
        <v>45778</v>
      </c>
      <c r="G514" s="91" t="s">
        <v>255</v>
      </c>
      <c r="H514" s="94" t="s">
        <v>28</v>
      </c>
      <c r="I514" s="91" t="str">
        <f>'[4]ИТОГ!'!$AY511</f>
        <v>ОК!</v>
      </c>
      <c r="J514" s="95"/>
      <c r="K514" s="106"/>
      <c r="L514" s="97"/>
      <c r="M514" s="105"/>
      <c r="N514" s="106"/>
      <c r="O514" s="97"/>
      <c r="P514" s="97"/>
      <c r="Q514" s="97"/>
      <c r="R514" s="106" t="s">
        <v>256</v>
      </c>
      <c r="S514" s="106"/>
      <c r="T514" s="106"/>
      <c r="U514" s="99"/>
      <c r="V514" s="104"/>
      <c r="W514" s="102"/>
      <c r="X514" s="102"/>
      <c r="Y514" s="102"/>
      <c r="Z514" s="100"/>
      <c r="AA514" s="100"/>
      <c r="AB514" s="102"/>
      <c r="AC514" s="102"/>
      <c r="AD514" s="102"/>
      <c r="AE514" s="102"/>
      <c r="AF514" s="102"/>
      <c r="AG514" s="94"/>
      <c r="AH514" s="101"/>
      <c r="AI514" s="102"/>
      <c r="AJ514" s="103" t="s">
        <v>900</v>
      </c>
      <c r="AK514" s="68"/>
      <c r="AN514" s="119"/>
      <c r="AO514" s="119"/>
      <c r="AP514" s="119"/>
      <c r="AQ514" s="119"/>
      <c r="AR514" s="119"/>
      <c r="AS514" s="119"/>
      <c r="AT514" s="119"/>
      <c r="AU514" s="119"/>
      <c r="AV514" s="119"/>
      <c r="AW514" s="119"/>
      <c r="AX514" s="119"/>
      <c r="AY514" s="119"/>
      <c r="AZ514" s="119"/>
      <c r="BA514" s="119"/>
      <c r="BB514" s="119"/>
      <c r="BC514" s="119"/>
      <c r="BD514" s="119"/>
      <c r="BE514" s="119"/>
      <c r="BF514" s="119"/>
      <c r="BG514" s="119"/>
      <c r="BH514" s="119"/>
      <c r="BI514" s="119"/>
      <c r="BJ514" s="119"/>
      <c r="BK514" s="119"/>
      <c r="BL514" s="119"/>
      <c r="BM514" s="119"/>
      <c r="BN514" s="119"/>
      <c r="BO514" s="119"/>
      <c r="BP514" s="119"/>
      <c r="BQ514" s="119"/>
      <c r="BR514" s="119"/>
      <c r="BS514" s="119"/>
      <c r="BT514" s="119"/>
      <c r="BU514" s="119"/>
      <c r="BV514" s="119"/>
      <c r="BW514" s="119"/>
      <c r="BX514" s="119"/>
      <c r="BY514" s="119"/>
      <c r="BZ514" s="119"/>
      <c r="CA514" s="119"/>
      <c r="CB514" s="119"/>
      <c r="CC514" s="119"/>
      <c r="CD514" s="119"/>
      <c r="CE514" s="119"/>
      <c r="CF514" s="119"/>
      <c r="CG514" s="119"/>
      <c r="CH514" s="119"/>
      <c r="CI514" s="119"/>
      <c r="CJ514" s="119"/>
      <c r="CK514" s="119"/>
      <c r="CL514" s="119"/>
      <c r="CM514" s="119"/>
      <c r="CN514" s="119"/>
      <c r="CO514" s="119"/>
      <c r="CP514" s="119"/>
      <c r="CQ514" s="119"/>
      <c r="CR514" s="119"/>
      <c r="CS514" s="119"/>
      <c r="CT514" s="119"/>
      <c r="CU514" s="119"/>
      <c r="CV514" s="119"/>
      <c r="CW514" s="119"/>
      <c r="CX514" s="119"/>
      <c r="CY514" s="119"/>
      <c r="CZ514" s="119"/>
      <c r="DA514" s="119"/>
      <c r="DB514" s="119"/>
      <c r="DC514" s="119"/>
      <c r="DD514" s="119"/>
      <c r="DE514" s="119"/>
      <c r="DF514" s="119"/>
      <c r="DG514" s="119"/>
      <c r="DH514" s="119"/>
      <c r="DI514" s="119"/>
      <c r="DJ514" s="119"/>
      <c r="DK514" s="119"/>
      <c r="DL514" s="119"/>
      <c r="DM514" s="119"/>
      <c r="DN514" s="119"/>
      <c r="DO514" s="119"/>
      <c r="DP514" s="119"/>
      <c r="DQ514" s="119"/>
      <c r="DR514" s="119"/>
      <c r="DS514" s="119"/>
      <c r="DT514" s="119"/>
      <c r="DU514" s="119"/>
      <c r="DV514" s="119"/>
      <c r="DW514" s="119"/>
      <c r="DX514" s="119"/>
      <c r="DY514" s="119"/>
      <c r="DZ514" s="119"/>
      <c r="EA514" s="119"/>
      <c r="EB514" s="119"/>
      <c r="EC514" s="119"/>
      <c r="ED514" s="119"/>
      <c r="EE514" s="119"/>
      <c r="EF514" s="119"/>
      <c r="EG514" s="119"/>
      <c r="EH514" s="119"/>
      <c r="EI514" s="119"/>
      <c r="EJ514" s="119"/>
      <c r="EK514" s="119"/>
      <c r="EL514" s="119"/>
      <c r="EM514" s="119"/>
      <c r="EN514" s="119"/>
      <c r="EO514" s="119"/>
      <c r="EP514" s="119"/>
      <c r="EQ514" s="119"/>
      <c r="ER514" s="119"/>
      <c r="ES514" s="119"/>
      <c r="ET514" s="119"/>
      <c r="EU514" s="119"/>
      <c r="EV514" s="119"/>
      <c r="EW514" s="119"/>
      <c r="EX514" s="119"/>
      <c r="EY514" s="119"/>
      <c r="EZ514" s="119"/>
      <c r="FA514" s="119"/>
      <c r="FB514" s="119"/>
      <c r="FC514" s="119"/>
      <c r="FD514" s="119"/>
      <c r="FE514" s="119"/>
      <c r="FF514" s="119"/>
      <c r="FG514" s="119"/>
      <c r="FH514" s="119"/>
      <c r="FI514" s="119"/>
      <c r="FJ514" s="119"/>
      <c r="FK514" s="119"/>
      <c r="FL514" s="119"/>
      <c r="FM514" s="119"/>
      <c r="FN514" s="119"/>
      <c r="FO514" s="119"/>
      <c r="FP514" s="119"/>
      <c r="FQ514" s="119"/>
      <c r="FR514" s="119"/>
      <c r="FS514" s="119"/>
      <c r="FT514" s="119"/>
      <c r="FU514" s="119"/>
      <c r="FV514" s="119"/>
      <c r="FW514" s="119"/>
      <c r="FX514" s="119"/>
      <c r="FY514" s="119"/>
      <c r="FZ514" s="119"/>
      <c r="GA514" s="119"/>
      <c r="GB514" s="119"/>
      <c r="GC514" s="119"/>
      <c r="GD514" s="119"/>
      <c r="GE514" s="119"/>
      <c r="GF514" s="119"/>
      <c r="GG514" s="119"/>
      <c r="GH514" s="119"/>
      <c r="GI514" s="119"/>
      <c r="GJ514" s="119"/>
      <c r="GK514" s="119"/>
      <c r="GL514" s="119"/>
      <c r="GM514" s="119"/>
      <c r="GN514" s="119"/>
      <c r="GO514" s="119"/>
      <c r="GP514" s="119"/>
      <c r="GQ514" s="119"/>
      <c r="GR514" s="119"/>
      <c r="GS514" s="119"/>
      <c r="GT514" s="119"/>
      <c r="GU514" s="119"/>
      <c r="GV514" s="119"/>
      <c r="GW514" s="119"/>
      <c r="GX514" s="119"/>
      <c r="GY514" s="119"/>
      <c r="GZ514" s="119"/>
      <c r="HA514" s="119"/>
      <c r="HB514" s="119"/>
      <c r="HC514" s="119"/>
      <c r="HD514" s="119"/>
      <c r="HE514" s="119"/>
      <c r="HF514" s="119"/>
      <c r="HG514" s="119"/>
      <c r="HH514" s="119"/>
      <c r="HI514" s="119"/>
      <c r="HJ514" s="119"/>
      <c r="HK514" s="119"/>
      <c r="HL514" s="119"/>
      <c r="HM514" s="119"/>
      <c r="HN514" s="119"/>
      <c r="HO514" s="119"/>
      <c r="HP514" s="119"/>
      <c r="HQ514" s="119"/>
      <c r="HR514" s="119"/>
      <c r="HS514" s="119"/>
      <c r="HT514" s="119"/>
      <c r="HU514" s="119"/>
      <c r="HV514" s="119"/>
      <c r="HW514" s="119"/>
      <c r="HX514" s="119"/>
      <c r="HY514" s="119"/>
      <c r="HZ514" s="119"/>
      <c r="IA514" s="119"/>
      <c r="IB514" s="119"/>
      <c r="IC514" s="119"/>
      <c r="ID514" s="119"/>
      <c r="IE514" s="119"/>
      <c r="IF514" s="119"/>
      <c r="IG514" s="119"/>
      <c r="IH514" s="119"/>
      <c r="II514" s="119"/>
      <c r="IJ514" s="119"/>
      <c r="IK514" s="119"/>
      <c r="IL514" s="119"/>
      <c r="IM514" s="119"/>
      <c r="IN514" s="119"/>
      <c r="IO514" s="119"/>
      <c r="IP514" s="119"/>
      <c r="IQ514" s="119"/>
      <c r="IR514" s="119"/>
    </row>
    <row r="515" spans="1:252">
      <c r="A515" s="90">
        <v>505</v>
      </c>
      <c r="B515" s="91" t="str">
        <f>'[4]ИТОГ!'!$AP512</f>
        <v xml:space="preserve">Введенский Сергей </v>
      </c>
      <c r="C515" s="91">
        <f>'[4]ИТОГ!'!$AQ512</f>
        <v>0</v>
      </c>
      <c r="D515" s="91" t="str">
        <f>'[4]ИТОГ!'!$AT512</f>
        <v>б/р</v>
      </c>
      <c r="E515" s="91" t="str">
        <f>'[4]ИТОГ!'!$AU512</f>
        <v>м</v>
      </c>
      <c r="F515" s="189">
        <f>'[4]ИТОГ!'!$AX512</f>
        <v>44708</v>
      </c>
      <c r="G515" s="91" t="s">
        <v>255</v>
      </c>
      <c r="H515" s="94" t="s">
        <v>28</v>
      </c>
      <c r="I515" s="91" t="str">
        <f>'[4]ИТОГ!'!$AY512</f>
        <v>НАДО!!!</v>
      </c>
      <c r="J515" s="95"/>
      <c r="K515" s="104"/>
      <c r="L515" s="97"/>
      <c r="M515" s="105"/>
      <c r="N515" s="104"/>
      <c r="O515" s="97"/>
      <c r="P515" s="97"/>
      <c r="Q515" s="97" t="s">
        <v>256</v>
      </c>
      <c r="R515" s="104"/>
      <c r="S515" s="104"/>
      <c r="T515" s="106"/>
      <c r="U515" s="99"/>
      <c r="V515" s="104"/>
      <c r="W515" s="108"/>
      <c r="X515" s="108"/>
      <c r="Y515" s="108"/>
      <c r="Z515" s="100"/>
      <c r="AA515" s="100"/>
      <c r="AB515" s="108"/>
      <c r="AC515" s="108"/>
      <c r="AD515" s="108"/>
      <c r="AE515" s="108"/>
      <c r="AF515" s="108"/>
      <c r="AG515" s="94"/>
      <c r="AH515" s="101"/>
      <c r="AI515" s="102"/>
      <c r="AJ515" s="103" t="s">
        <v>901</v>
      </c>
      <c r="AK515" s="68"/>
      <c r="AL515" s="109"/>
      <c r="AM515" s="109"/>
      <c r="AN515" s="109"/>
      <c r="AO515" s="109"/>
      <c r="AP515" s="109"/>
      <c r="AQ515" s="109"/>
      <c r="AR515" s="109"/>
      <c r="AS515" s="109"/>
      <c r="AT515" s="109"/>
      <c r="AU515" s="109"/>
      <c r="AV515" s="109"/>
      <c r="AW515" s="109"/>
      <c r="AX515" s="109"/>
      <c r="AY515" s="109"/>
      <c r="AZ515" s="109"/>
      <c r="BA515" s="109"/>
      <c r="BB515" s="109"/>
      <c r="BC515" s="109"/>
      <c r="BD515" s="109"/>
      <c r="BE515" s="109"/>
      <c r="BF515" s="109"/>
      <c r="BG515" s="109"/>
      <c r="BH515" s="109"/>
      <c r="BI515" s="109"/>
      <c r="BJ515" s="109"/>
      <c r="BK515" s="109"/>
      <c r="BL515" s="109"/>
      <c r="BM515" s="109"/>
      <c r="BN515" s="109"/>
      <c r="BO515" s="109"/>
      <c r="BP515" s="109"/>
      <c r="BQ515" s="109"/>
      <c r="BR515" s="109"/>
      <c r="BS515" s="109"/>
      <c r="BT515" s="109"/>
      <c r="BU515" s="109"/>
      <c r="BV515" s="109"/>
      <c r="BW515" s="109"/>
      <c r="BX515" s="109"/>
      <c r="BY515" s="109"/>
      <c r="BZ515" s="109"/>
      <c r="CA515" s="109"/>
      <c r="CB515" s="109"/>
      <c r="CC515" s="109"/>
      <c r="CD515" s="109"/>
      <c r="CE515" s="109"/>
      <c r="CF515" s="109"/>
      <c r="CG515" s="109"/>
      <c r="CH515" s="109"/>
      <c r="CI515" s="109"/>
      <c r="CJ515" s="109"/>
      <c r="CK515" s="109"/>
      <c r="CL515" s="109"/>
      <c r="CM515" s="109"/>
      <c r="CN515" s="109"/>
      <c r="CO515" s="109"/>
      <c r="CP515" s="109"/>
      <c r="CQ515" s="109"/>
      <c r="CR515" s="109"/>
      <c r="CS515" s="109"/>
      <c r="CT515" s="109"/>
      <c r="CU515" s="109"/>
      <c r="CV515" s="109"/>
      <c r="CW515" s="109"/>
      <c r="CX515" s="109"/>
      <c r="CY515" s="109"/>
      <c r="CZ515" s="109"/>
      <c r="DA515" s="109"/>
      <c r="DB515" s="109"/>
      <c r="DC515" s="109"/>
      <c r="DD515" s="109"/>
      <c r="DE515" s="109"/>
      <c r="DF515" s="109"/>
      <c r="DG515" s="109"/>
      <c r="DH515" s="109"/>
      <c r="DI515" s="109"/>
      <c r="DJ515" s="109"/>
      <c r="DK515" s="109"/>
      <c r="DL515" s="109"/>
      <c r="DM515" s="109"/>
      <c r="DN515" s="109"/>
      <c r="DO515" s="109"/>
      <c r="DP515" s="109"/>
      <c r="DQ515" s="109"/>
      <c r="DR515" s="109"/>
      <c r="DS515" s="109"/>
      <c r="DT515" s="109"/>
      <c r="DU515" s="109"/>
      <c r="DV515" s="109"/>
      <c r="DW515" s="109"/>
      <c r="DX515" s="109"/>
      <c r="DY515" s="109"/>
      <c r="DZ515" s="109"/>
      <c r="EA515" s="109"/>
      <c r="EB515" s="109"/>
      <c r="EC515" s="109"/>
      <c r="ED515" s="109"/>
      <c r="EE515" s="109"/>
      <c r="EF515" s="109"/>
      <c r="EG515" s="109"/>
      <c r="EH515" s="109"/>
      <c r="EI515" s="109"/>
      <c r="EJ515" s="109"/>
      <c r="EK515" s="109"/>
      <c r="EL515" s="109"/>
      <c r="EM515" s="109"/>
      <c r="EN515" s="109"/>
      <c r="EO515" s="109"/>
      <c r="EP515" s="109"/>
      <c r="EQ515" s="109"/>
      <c r="ER515" s="109"/>
      <c r="ES515" s="109"/>
      <c r="ET515" s="109"/>
      <c r="EU515" s="109"/>
      <c r="EV515" s="109"/>
      <c r="EW515" s="109"/>
      <c r="EX515" s="109"/>
      <c r="EY515" s="109"/>
      <c r="EZ515" s="109"/>
      <c r="FA515" s="109"/>
      <c r="FB515" s="109"/>
      <c r="FC515" s="109"/>
      <c r="FD515" s="109"/>
      <c r="FE515" s="109"/>
      <c r="FF515" s="109"/>
      <c r="FG515" s="109"/>
      <c r="FH515" s="109"/>
      <c r="FI515" s="109"/>
      <c r="FJ515" s="109"/>
      <c r="FK515" s="109"/>
      <c r="FL515" s="109"/>
      <c r="FM515" s="109"/>
      <c r="FN515" s="109"/>
      <c r="FO515" s="109"/>
      <c r="FP515" s="109"/>
      <c r="FQ515" s="109"/>
      <c r="FR515" s="109"/>
      <c r="FS515" s="109"/>
      <c r="FT515" s="109"/>
      <c r="FU515" s="109"/>
      <c r="FV515" s="109"/>
      <c r="FW515" s="109"/>
      <c r="FX515" s="109"/>
      <c r="FY515" s="109"/>
      <c r="FZ515" s="109"/>
      <c r="GA515" s="109"/>
      <c r="GB515" s="109"/>
      <c r="GC515" s="109"/>
      <c r="GD515" s="109"/>
      <c r="GE515" s="109"/>
      <c r="GF515" s="109"/>
      <c r="GG515" s="109"/>
      <c r="GH515" s="109"/>
      <c r="GI515" s="109"/>
      <c r="GJ515" s="109"/>
      <c r="GK515" s="109"/>
      <c r="GL515" s="109"/>
      <c r="GM515" s="109"/>
      <c r="GN515" s="109"/>
      <c r="GO515" s="109"/>
      <c r="GP515" s="109"/>
      <c r="GQ515" s="109"/>
      <c r="GR515" s="109"/>
      <c r="GS515" s="109"/>
      <c r="GT515" s="109"/>
      <c r="GU515" s="109"/>
      <c r="GV515" s="109"/>
      <c r="GW515" s="109"/>
      <c r="GX515" s="109"/>
      <c r="GY515" s="109"/>
      <c r="GZ515" s="109"/>
      <c r="HA515" s="109"/>
      <c r="HB515" s="109"/>
      <c r="HC515" s="109"/>
      <c r="HD515" s="109"/>
      <c r="HE515" s="109"/>
      <c r="HF515" s="109"/>
      <c r="HG515" s="109"/>
      <c r="HH515" s="109"/>
      <c r="HI515" s="109"/>
      <c r="HJ515" s="109"/>
      <c r="HK515" s="109"/>
      <c r="HL515" s="109"/>
      <c r="HM515" s="109"/>
      <c r="HN515" s="109"/>
      <c r="HO515" s="109"/>
      <c r="HP515" s="109"/>
      <c r="HQ515" s="109"/>
      <c r="HR515" s="109"/>
      <c r="HS515" s="109"/>
      <c r="HT515" s="109"/>
      <c r="HU515" s="109"/>
      <c r="HV515" s="109"/>
      <c r="HW515" s="109"/>
      <c r="HX515" s="109"/>
      <c r="HY515" s="109"/>
      <c r="HZ515" s="109"/>
      <c r="IA515" s="109"/>
      <c r="IB515" s="109"/>
      <c r="IC515" s="109"/>
      <c r="ID515" s="109"/>
      <c r="IE515" s="109"/>
      <c r="IF515" s="109"/>
      <c r="IG515" s="109"/>
      <c r="IH515" s="109"/>
      <c r="II515" s="109"/>
      <c r="IJ515" s="109"/>
      <c r="IK515" s="109"/>
      <c r="IL515" s="109"/>
      <c r="IM515" s="109"/>
      <c r="IN515" s="109"/>
      <c r="IO515" s="109"/>
      <c r="IP515" s="109"/>
      <c r="IQ515" s="109"/>
      <c r="IR515" s="109"/>
    </row>
    <row r="516" spans="1:252">
      <c r="A516" s="90">
        <v>506</v>
      </c>
      <c r="B516" s="91" t="str">
        <f>'[4]ИТОГ!'!$AP513</f>
        <v>Вдовина Наталья</v>
      </c>
      <c r="C516" s="91">
        <f>'[4]ИТОГ!'!$AQ513</f>
        <v>2005</v>
      </c>
      <c r="D516" s="91" t="str">
        <f>'[4]ИТОГ!'!$AT513</f>
        <v>б/р</v>
      </c>
      <c r="E516" s="91" t="str">
        <f>'[4]ИТОГ!'!$AU513</f>
        <v>ж</v>
      </c>
      <c r="F516" s="189">
        <f>'[4]ИТОГ!'!$AX513</f>
        <v>43960</v>
      </c>
      <c r="G516" s="91" t="s">
        <v>255</v>
      </c>
      <c r="H516" s="94" t="s">
        <v>28</v>
      </c>
      <c r="I516" s="91" t="str">
        <f>'[4]ИТОГ!'!$AY513</f>
        <v>ОК!</v>
      </c>
      <c r="J516" s="95" t="s">
        <v>643</v>
      </c>
      <c r="K516" s="97"/>
      <c r="L516" s="97"/>
      <c r="M516" s="98"/>
      <c r="N516" s="97"/>
      <c r="O516" s="97" t="s">
        <v>256</v>
      </c>
      <c r="P516" s="97"/>
      <c r="Q516" s="97"/>
      <c r="R516" s="97" t="s">
        <v>256</v>
      </c>
      <c r="S516" s="97"/>
      <c r="T516" s="99"/>
      <c r="U516" s="99"/>
      <c r="V516" s="97"/>
      <c r="W516" s="92"/>
      <c r="X516" s="100"/>
      <c r="Y516" s="100"/>
      <c r="Z516" s="100"/>
      <c r="AA516" s="100"/>
      <c r="AB516" s="100"/>
      <c r="AC516" s="100"/>
      <c r="AD516" s="100"/>
      <c r="AE516" s="100"/>
      <c r="AF516" s="100"/>
      <c r="AG516" s="117" t="s">
        <v>281</v>
      </c>
      <c r="AH516" s="94" t="s">
        <v>297</v>
      </c>
      <c r="AI516" s="118">
        <v>38932</v>
      </c>
      <c r="AJ516" s="103" t="s">
        <v>902</v>
      </c>
      <c r="AK516" s="68"/>
      <c r="AL516" s="119"/>
      <c r="AM516" s="119"/>
      <c r="AN516" s="69"/>
      <c r="AO516" s="69"/>
      <c r="AP516" s="69"/>
      <c r="AQ516" s="69"/>
      <c r="AR516" s="69"/>
      <c r="AS516" s="69"/>
      <c r="AT516" s="69"/>
      <c r="AU516" s="69"/>
      <c r="AV516" s="69"/>
      <c r="AW516" s="69"/>
      <c r="AX516" s="69"/>
      <c r="AY516" s="69"/>
      <c r="AZ516" s="69"/>
      <c r="BA516" s="69"/>
      <c r="BB516" s="69"/>
      <c r="BC516" s="69"/>
      <c r="BD516" s="69"/>
      <c r="BE516" s="69"/>
      <c r="BF516" s="69"/>
      <c r="BG516" s="69"/>
      <c r="BH516" s="69"/>
      <c r="BI516" s="69"/>
      <c r="BJ516" s="69"/>
      <c r="BK516" s="69"/>
      <c r="BL516" s="69"/>
      <c r="BM516" s="69"/>
      <c r="BN516" s="69"/>
      <c r="BO516" s="69"/>
      <c r="BP516" s="69"/>
      <c r="BQ516" s="69"/>
      <c r="BR516" s="69"/>
      <c r="BS516" s="69"/>
      <c r="BT516" s="69"/>
      <c r="BU516" s="69"/>
      <c r="BV516" s="69"/>
      <c r="BW516" s="69"/>
      <c r="BX516" s="69"/>
      <c r="BY516" s="69"/>
      <c r="BZ516" s="69"/>
      <c r="CA516" s="69"/>
      <c r="CB516" s="69"/>
      <c r="CC516" s="69"/>
      <c r="CD516" s="69"/>
      <c r="CE516" s="69"/>
      <c r="CF516" s="69"/>
      <c r="CG516" s="69"/>
      <c r="CH516" s="69"/>
      <c r="CI516" s="69"/>
      <c r="CJ516" s="69"/>
      <c r="CK516" s="69"/>
      <c r="CL516" s="69"/>
      <c r="CM516" s="69"/>
      <c r="CN516" s="69"/>
      <c r="CO516" s="69"/>
      <c r="CP516" s="69"/>
      <c r="CQ516" s="69"/>
      <c r="CR516" s="69"/>
      <c r="CS516" s="69"/>
      <c r="CT516" s="69"/>
      <c r="CU516" s="69"/>
      <c r="CV516" s="69"/>
      <c r="CW516" s="69"/>
      <c r="CX516" s="69"/>
      <c r="CY516" s="69"/>
      <c r="CZ516" s="69"/>
      <c r="DA516" s="69"/>
      <c r="DB516" s="69"/>
      <c r="DC516" s="69"/>
      <c r="DD516" s="69"/>
      <c r="DE516" s="69"/>
      <c r="DF516" s="69"/>
      <c r="DG516" s="69"/>
      <c r="DH516" s="69"/>
      <c r="DI516" s="69"/>
      <c r="DJ516" s="69"/>
      <c r="DK516" s="69"/>
      <c r="DL516" s="69"/>
      <c r="DM516" s="69"/>
      <c r="DN516" s="69"/>
      <c r="DO516" s="69"/>
      <c r="DP516" s="69"/>
      <c r="DQ516" s="69"/>
      <c r="DR516" s="69"/>
      <c r="DS516" s="69"/>
      <c r="DT516" s="69"/>
      <c r="DU516" s="69"/>
      <c r="DV516" s="69"/>
      <c r="DW516" s="69"/>
      <c r="DX516" s="69"/>
      <c r="DY516" s="69"/>
      <c r="DZ516" s="69"/>
      <c r="EA516" s="69"/>
      <c r="EB516" s="69"/>
      <c r="EC516" s="69"/>
      <c r="ED516" s="69"/>
      <c r="EE516" s="69"/>
      <c r="EF516" s="69"/>
      <c r="EG516" s="69"/>
      <c r="EH516" s="69"/>
      <c r="EI516" s="69"/>
      <c r="EJ516" s="69"/>
      <c r="EK516" s="69"/>
      <c r="EL516" s="69"/>
      <c r="EM516" s="69"/>
      <c r="EN516" s="69"/>
      <c r="EO516" s="69"/>
      <c r="EP516" s="69"/>
      <c r="EQ516" s="69"/>
      <c r="ER516" s="69"/>
      <c r="ES516" s="69"/>
      <c r="ET516" s="69"/>
      <c r="EU516" s="69"/>
      <c r="EV516" s="69"/>
      <c r="EW516" s="69"/>
      <c r="EX516" s="69"/>
      <c r="EY516" s="69"/>
      <c r="EZ516" s="69"/>
      <c r="FA516" s="69"/>
      <c r="FB516" s="69"/>
      <c r="FC516" s="69"/>
      <c r="FD516" s="69"/>
      <c r="FE516" s="69"/>
      <c r="FF516" s="69"/>
      <c r="FG516" s="69"/>
      <c r="FH516" s="69"/>
      <c r="FI516" s="69"/>
      <c r="FJ516" s="69"/>
      <c r="FK516" s="69"/>
      <c r="FL516" s="69"/>
      <c r="FM516" s="69"/>
      <c r="FN516" s="69"/>
      <c r="FO516" s="69"/>
      <c r="FP516" s="69"/>
      <c r="FQ516" s="69"/>
      <c r="FR516" s="69"/>
      <c r="FS516" s="69"/>
      <c r="FT516" s="69"/>
      <c r="FU516" s="69"/>
      <c r="FV516" s="69"/>
      <c r="FW516" s="69"/>
      <c r="FX516" s="69"/>
      <c r="FY516" s="69"/>
      <c r="FZ516" s="69"/>
      <c r="GA516" s="69"/>
      <c r="GB516" s="69"/>
      <c r="GC516" s="69"/>
      <c r="GD516" s="69"/>
      <c r="GE516" s="69"/>
      <c r="GF516" s="69"/>
      <c r="GG516" s="69"/>
      <c r="GH516" s="69"/>
      <c r="GI516" s="69"/>
      <c r="GJ516" s="69"/>
      <c r="GK516" s="69"/>
      <c r="GL516" s="69"/>
      <c r="GM516" s="69"/>
      <c r="GN516" s="69"/>
      <c r="GO516" s="69"/>
      <c r="GP516" s="69"/>
      <c r="GQ516" s="69"/>
      <c r="GR516" s="69"/>
      <c r="GS516" s="69"/>
      <c r="GT516" s="69"/>
      <c r="GU516" s="69"/>
      <c r="GV516" s="69"/>
      <c r="GW516" s="69"/>
      <c r="GX516" s="69"/>
      <c r="GY516" s="69"/>
      <c r="GZ516" s="69"/>
      <c r="HA516" s="69"/>
      <c r="HB516" s="69"/>
      <c r="HC516" s="69"/>
      <c r="HD516" s="69"/>
      <c r="HE516" s="69"/>
      <c r="HF516" s="69"/>
      <c r="HG516" s="69"/>
      <c r="HH516" s="69"/>
      <c r="HI516" s="69"/>
      <c r="HJ516" s="69"/>
      <c r="HK516" s="69"/>
      <c r="HL516" s="69"/>
      <c r="HM516" s="69"/>
      <c r="HN516" s="69"/>
      <c r="HO516" s="69"/>
      <c r="HP516" s="69"/>
      <c r="HQ516" s="69"/>
      <c r="HR516" s="69"/>
      <c r="HS516" s="69"/>
      <c r="HT516" s="69"/>
      <c r="HU516" s="69"/>
      <c r="HV516" s="69"/>
      <c r="HW516" s="69"/>
      <c r="HX516" s="69"/>
      <c r="HY516" s="69"/>
      <c r="HZ516" s="69"/>
      <c r="IA516" s="69"/>
      <c r="IB516" s="69"/>
      <c r="IC516" s="69"/>
      <c r="ID516" s="69"/>
      <c r="IE516" s="69"/>
      <c r="IF516" s="69"/>
      <c r="IG516" s="69"/>
      <c r="IH516" s="69"/>
      <c r="II516" s="69"/>
      <c r="IJ516" s="69"/>
      <c r="IK516" s="69"/>
      <c r="IL516" s="69"/>
      <c r="IM516" s="69"/>
      <c r="IN516" s="69"/>
      <c r="IO516" s="69"/>
      <c r="IP516" s="69"/>
      <c r="IQ516" s="69"/>
      <c r="IR516" s="69"/>
    </row>
    <row r="517" spans="1:252">
      <c r="A517" s="90">
        <v>507</v>
      </c>
      <c r="B517" s="91" t="str">
        <f>'[4]ИТОГ!'!$AP514</f>
        <v>Вегера Александра</v>
      </c>
      <c r="C517" s="91">
        <f>'[4]ИТОГ!'!$AQ514</f>
        <v>2011</v>
      </c>
      <c r="D517" s="91" t="str">
        <f>'[4]ИТОГ!'!$AT514</f>
        <v>б/р</v>
      </c>
      <c r="E517" s="91" t="str">
        <f>'[4]ИТОГ!'!$AU514</f>
        <v>ж</v>
      </c>
      <c r="F517" s="189">
        <f>'[4]ИТОГ!'!$AX514</f>
        <v>0</v>
      </c>
      <c r="G517" s="91" t="s">
        <v>255</v>
      </c>
      <c r="H517" s="94" t="s">
        <v>28</v>
      </c>
      <c r="I517" s="91" t="str">
        <f>'[4]ИТОГ!'!$AY514</f>
        <v>ОК!</v>
      </c>
      <c r="J517" s="95"/>
      <c r="K517" s="96"/>
      <c r="L517" s="97" t="s">
        <v>256</v>
      </c>
      <c r="M517" s="98"/>
      <c r="N517" s="96"/>
      <c r="O517" s="97" t="s">
        <v>13</v>
      </c>
      <c r="P517" s="97"/>
      <c r="Q517" s="97" t="s">
        <v>15</v>
      </c>
      <c r="R517" s="97" t="s">
        <v>15</v>
      </c>
      <c r="S517" s="97"/>
      <c r="T517" s="99" t="s">
        <v>256</v>
      </c>
      <c r="U517" s="99"/>
      <c r="V517" s="100" t="s">
        <v>11</v>
      </c>
      <c r="W517" s="108"/>
      <c r="X517" s="108" t="s">
        <v>9</v>
      </c>
      <c r="Y517" s="108"/>
      <c r="Z517" s="100"/>
      <c r="AA517" s="100" t="s">
        <v>13</v>
      </c>
      <c r="AB517" s="100" t="s">
        <v>13</v>
      </c>
      <c r="AC517" s="108"/>
      <c r="AD517" s="100" t="s">
        <v>13</v>
      </c>
      <c r="AE517" s="108"/>
      <c r="AF517" s="108" t="s">
        <v>9</v>
      </c>
      <c r="AG517" s="111" t="s">
        <v>428</v>
      </c>
      <c r="AH517" s="101"/>
      <c r="AI517" s="102"/>
      <c r="AJ517" s="103" t="s">
        <v>903</v>
      </c>
      <c r="AK517" s="68"/>
      <c r="AL517" s="119"/>
      <c r="AM517" s="119"/>
      <c r="AN517" s="69"/>
      <c r="AO517" s="69"/>
      <c r="AP517" s="69"/>
      <c r="AQ517" s="69"/>
      <c r="AR517" s="69"/>
      <c r="AS517" s="69"/>
      <c r="AT517" s="69"/>
      <c r="AU517" s="69"/>
      <c r="AV517" s="69"/>
      <c r="AW517" s="69"/>
      <c r="AX517" s="69"/>
      <c r="AY517" s="69"/>
      <c r="AZ517" s="69"/>
      <c r="BA517" s="69"/>
      <c r="BB517" s="69"/>
      <c r="BC517" s="69"/>
      <c r="BD517" s="69"/>
      <c r="BE517" s="69"/>
      <c r="BF517" s="69"/>
      <c r="BG517" s="69"/>
      <c r="BH517" s="69"/>
      <c r="BI517" s="69"/>
      <c r="BJ517" s="69"/>
      <c r="BK517" s="69"/>
      <c r="BL517" s="69"/>
      <c r="BM517" s="69"/>
      <c r="BN517" s="69"/>
      <c r="BO517" s="69"/>
      <c r="BP517" s="69"/>
      <c r="BQ517" s="69"/>
      <c r="BR517" s="69"/>
      <c r="BS517" s="69"/>
      <c r="BT517" s="69"/>
      <c r="BU517" s="69"/>
      <c r="BV517" s="69"/>
      <c r="BW517" s="69"/>
      <c r="BX517" s="69"/>
      <c r="BY517" s="69"/>
      <c r="BZ517" s="69"/>
      <c r="CA517" s="69"/>
      <c r="CB517" s="69"/>
      <c r="CC517" s="69"/>
      <c r="CD517" s="69"/>
      <c r="CE517" s="69"/>
      <c r="CF517" s="69"/>
      <c r="CG517" s="69"/>
      <c r="CH517" s="69"/>
      <c r="CI517" s="69"/>
      <c r="CJ517" s="69"/>
      <c r="CK517" s="69"/>
      <c r="CL517" s="69"/>
      <c r="CM517" s="69"/>
      <c r="CN517" s="69"/>
      <c r="CO517" s="69"/>
      <c r="CP517" s="69"/>
      <c r="CQ517" s="69"/>
      <c r="CR517" s="69"/>
      <c r="CS517" s="69"/>
      <c r="CT517" s="69"/>
      <c r="CU517" s="69"/>
      <c r="CV517" s="69"/>
      <c r="CW517" s="69"/>
      <c r="CX517" s="69"/>
      <c r="CY517" s="69"/>
      <c r="CZ517" s="69"/>
      <c r="DA517" s="69"/>
      <c r="DB517" s="69"/>
      <c r="DC517" s="69"/>
      <c r="DD517" s="69"/>
      <c r="DE517" s="69"/>
      <c r="DF517" s="69"/>
      <c r="DG517" s="69"/>
      <c r="DH517" s="69"/>
      <c r="DI517" s="69"/>
      <c r="DJ517" s="69"/>
      <c r="DK517" s="69"/>
      <c r="DL517" s="69"/>
      <c r="DM517" s="69"/>
      <c r="DN517" s="69"/>
      <c r="DO517" s="69"/>
      <c r="DP517" s="69"/>
      <c r="DQ517" s="69"/>
      <c r="DR517" s="69"/>
      <c r="DS517" s="69"/>
      <c r="DT517" s="69"/>
      <c r="DU517" s="69"/>
      <c r="DV517" s="69"/>
      <c r="DW517" s="69"/>
      <c r="DX517" s="69"/>
      <c r="DY517" s="69"/>
      <c r="DZ517" s="69"/>
      <c r="EA517" s="69"/>
      <c r="EB517" s="69"/>
      <c r="EC517" s="69"/>
      <c r="ED517" s="69"/>
      <c r="EE517" s="69"/>
      <c r="EF517" s="69"/>
      <c r="EG517" s="69"/>
      <c r="EH517" s="69"/>
      <c r="EI517" s="69"/>
      <c r="EJ517" s="69"/>
      <c r="EK517" s="69"/>
      <c r="EL517" s="69"/>
      <c r="EM517" s="69"/>
      <c r="EN517" s="69"/>
      <c r="EO517" s="69"/>
      <c r="EP517" s="69"/>
      <c r="EQ517" s="69"/>
      <c r="ER517" s="69"/>
      <c r="ES517" s="69"/>
      <c r="ET517" s="69"/>
      <c r="EU517" s="69"/>
      <c r="EV517" s="69"/>
      <c r="EW517" s="69"/>
      <c r="EX517" s="69"/>
      <c r="EY517" s="69"/>
      <c r="EZ517" s="69"/>
      <c r="FA517" s="69"/>
      <c r="FB517" s="69"/>
      <c r="FC517" s="69"/>
      <c r="FD517" s="69"/>
      <c r="FE517" s="69"/>
      <c r="FF517" s="69"/>
      <c r="FG517" s="69"/>
      <c r="FH517" s="69"/>
      <c r="FI517" s="69"/>
      <c r="FJ517" s="69"/>
      <c r="FK517" s="69"/>
      <c r="FL517" s="69"/>
      <c r="FM517" s="69"/>
      <c r="FN517" s="69"/>
      <c r="FO517" s="69"/>
      <c r="FP517" s="69"/>
      <c r="FQ517" s="69"/>
      <c r="FR517" s="69"/>
      <c r="FS517" s="69"/>
      <c r="FT517" s="69"/>
      <c r="FU517" s="69"/>
      <c r="FV517" s="69"/>
      <c r="FW517" s="69"/>
      <c r="FX517" s="69"/>
      <c r="FY517" s="69"/>
      <c r="FZ517" s="69"/>
      <c r="GA517" s="69"/>
      <c r="GB517" s="69"/>
      <c r="GC517" s="69"/>
      <c r="GD517" s="69"/>
      <c r="GE517" s="69"/>
      <c r="GF517" s="69"/>
      <c r="GG517" s="69"/>
      <c r="GH517" s="69"/>
      <c r="GI517" s="69"/>
      <c r="GJ517" s="69"/>
      <c r="GK517" s="69"/>
      <c r="GL517" s="69"/>
      <c r="GM517" s="69"/>
      <c r="GN517" s="69"/>
      <c r="GO517" s="69"/>
      <c r="GP517" s="69"/>
      <c r="GQ517" s="69"/>
      <c r="GR517" s="69"/>
      <c r="GS517" s="69"/>
      <c r="GT517" s="69"/>
      <c r="GU517" s="69"/>
      <c r="GV517" s="69"/>
      <c r="GW517" s="69"/>
      <c r="GX517" s="69"/>
      <c r="GY517" s="69"/>
      <c r="GZ517" s="69"/>
      <c r="HA517" s="69"/>
      <c r="HB517" s="69"/>
      <c r="HC517" s="69"/>
      <c r="HD517" s="69"/>
      <c r="HE517" s="69"/>
      <c r="HF517" s="69"/>
      <c r="HG517" s="69"/>
      <c r="HH517" s="69"/>
      <c r="HI517" s="69"/>
      <c r="HJ517" s="69"/>
      <c r="HK517" s="69"/>
      <c r="HL517" s="69"/>
      <c r="HM517" s="69"/>
      <c r="HN517" s="69"/>
      <c r="HO517" s="69"/>
      <c r="HP517" s="69"/>
      <c r="HQ517" s="69"/>
      <c r="HR517" s="69"/>
      <c r="HS517" s="69"/>
      <c r="HT517" s="69"/>
      <c r="HU517" s="69"/>
      <c r="HV517" s="69"/>
      <c r="HW517" s="69"/>
      <c r="HX517" s="69"/>
      <c r="HY517" s="69"/>
      <c r="HZ517" s="69"/>
      <c r="IA517" s="69"/>
      <c r="IB517" s="69"/>
      <c r="IC517" s="69"/>
      <c r="ID517" s="69"/>
      <c r="IE517" s="69"/>
      <c r="IF517" s="69"/>
      <c r="IG517" s="69"/>
      <c r="IH517" s="69"/>
      <c r="II517" s="69"/>
      <c r="IJ517" s="69"/>
      <c r="IK517" s="69"/>
      <c r="IL517" s="69"/>
      <c r="IM517" s="69"/>
      <c r="IN517" s="69"/>
      <c r="IO517" s="69"/>
      <c r="IP517" s="69"/>
      <c r="IQ517" s="69"/>
      <c r="IR517" s="69"/>
    </row>
    <row r="518" spans="1:252">
      <c r="A518" s="90">
        <v>508</v>
      </c>
      <c r="B518" s="91" t="str">
        <f>'[4]ИТОГ!'!$AP515</f>
        <v>Веденяпина Полина</v>
      </c>
      <c r="C518" s="91">
        <f>'[4]ИТОГ!'!$AQ515</f>
        <v>1998</v>
      </c>
      <c r="D518" s="91" t="str">
        <f>'[4]ИТОГ!'!$AT515</f>
        <v>МС</v>
      </c>
      <c r="E518" s="91" t="str">
        <f>'[4]ИТОГ!'!$AU515</f>
        <v>ж</v>
      </c>
      <c r="F518" s="189">
        <f>'[4]ИТОГ!'!$AX515</f>
        <v>0</v>
      </c>
      <c r="G518" s="91" t="s">
        <v>255</v>
      </c>
      <c r="H518" s="94" t="s">
        <v>28</v>
      </c>
      <c r="I518" s="91" t="str">
        <f>'[4]ИТОГ!'!$AY515</f>
        <v>ОК!</v>
      </c>
      <c r="J518" s="95" t="s">
        <v>643</v>
      </c>
      <c r="K518" s="96"/>
      <c r="L518" s="97"/>
      <c r="M518" s="98"/>
      <c r="N518" s="96"/>
      <c r="O518" s="97" t="s">
        <v>256</v>
      </c>
      <c r="P518" s="97"/>
      <c r="Q518" s="97"/>
      <c r="R518" s="97" t="s">
        <v>256</v>
      </c>
      <c r="S518" s="97"/>
      <c r="T518" s="99"/>
      <c r="U518" s="99"/>
      <c r="V518" s="100"/>
      <c r="W518" s="108"/>
      <c r="X518" s="108"/>
      <c r="Y518" s="108"/>
      <c r="Z518" s="100"/>
      <c r="AA518" s="100"/>
      <c r="AB518" s="100"/>
      <c r="AC518" s="108"/>
      <c r="AD518" s="100"/>
      <c r="AE518" s="108"/>
      <c r="AF518" s="108"/>
      <c r="AG518" s="117" t="s">
        <v>281</v>
      </c>
      <c r="AH518" s="101" t="s">
        <v>396</v>
      </c>
      <c r="AI518" s="118">
        <v>39629</v>
      </c>
      <c r="AJ518" s="103" t="s">
        <v>904</v>
      </c>
      <c r="AK518" s="68"/>
      <c r="AL518" s="109"/>
      <c r="AM518" s="109"/>
    </row>
    <row r="519" spans="1:252">
      <c r="A519" s="90">
        <v>509</v>
      </c>
      <c r="B519" s="91" t="str">
        <f>'[4]ИТОГ!'!$AP516</f>
        <v>Вежеватов Семён</v>
      </c>
      <c r="C519" s="91">
        <f>'[4]ИТОГ!'!$AQ516</f>
        <v>2011</v>
      </c>
      <c r="D519" s="91" t="str">
        <f>'[4]ИТОГ!'!$AT516</f>
        <v>б/р</v>
      </c>
      <c r="E519" s="91" t="str">
        <f>'[4]ИТОГ!'!$AU516</f>
        <v>м</v>
      </c>
      <c r="F519" s="189">
        <f>'[4]ИТОГ!'!$AX516</f>
        <v>0</v>
      </c>
      <c r="G519" s="91" t="s">
        <v>255</v>
      </c>
      <c r="H519" s="94" t="s">
        <v>28</v>
      </c>
      <c r="I519" s="91" t="str">
        <f>'[4]ИТОГ!'!$AY516</f>
        <v>ОК!</v>
      </c>
      <c r="J519" s="95"/>
      <c r="K519" s="97"/>
      <c r="L519" s="97" t="s">
        <v>13</v>
      </c>
      <c r="M519" s="98"/>
      <c r="N519" s="97"/>
      <c r="O519" s="97"/>
      <c r="P519" s="97"/>
      <c r="Q519" s="97"/>
      <c r="R519" s="100" t="s">
        <v>11</v>
      </c>
      <c r="S519" s="97"/>
      <c r="T519" s="99" t="s">
        <v>256</v>
      </c>
      <c r="U519" s="99"/>
      <c r="V519" s="97" t="s">
        <v>9</v>
      </c>
      <c r="W519" s="108" t="s">
        <v>9</v>
      </c>
      <c r="X519" s="110" t="s">
        <v>6</v>
      </c>
      <c r="Y519" s="108"/>
      <c r="Z519" s="100"/>
      <c r="AA519" s="100"/>
      <c r="AB519" s="108"/>
      <c r="AC519" s="108"/>
      <c r="AD519" s="108" t="s">
        <v>256</v>
      </c>
      <c r="AE519" s="108"/>
      <c r="AF519" s="108" t="s">
        <v>256</v>
      </c>
      <c r="AG519" s="94" t="s">
        <v>263</v>
      </c>
      <c r="AH519" s="101"/>
      <c r="AI519" s="102"/>
      <c r="AJ519" s="103" t="s">
        <v>905</v>
      </c>
      <c r="AK519" s="68"/>
      <c r="AL519" s="69"/>
      <c r="AM519" s="69"/>
      <c r="AN519" s="120"/>
      <c r="AO519" s="120"/>
      <c r="AP519" s="120"/>
      <c r="AQ519" s="120"/>
      <c r="AR519" s="120"/>
      <c r="AS519" s="120"/>
      <c r="AT519" s="120"/>
      <c r="AU519" s="120"/>
      <c r="AV519" s="120"/>
      <c r="AW519" s="120"/>
      <c r="AX519" s="120"/>
      <c r="AY519" s="120"/>
      <c r="AZ519" s="120"/>
      <c r="BA519" s="120"/>
      <c r="BB519" s="120"/>
      <c r="BC519" s="120"/>
      <c r="BD519" s="120"/>
      <c r="BE519" s="120"/>
      <c r="BF519" s="120"/>
      <c r="BG519" s="120"/>
      <c r="BH519" s="120"/>
      <c r="BI519" s="120"/>
      <c r="BJ519" s="120"/>
      <c r="BK519" s="120"/>
      <c r="BL519" s="120"/>
      <c r="BM519" s="120"/>
      <c r="BN519" s="120"/>
      <c r="BO519" s="120"/>
      <c r="BP519" s="120"/>
      <c r="BQ519" s="120"/>
      <c r="BR519" s="120"/>
      <c r="BS519" s="120"/>
      <c r="BT519" s="120"/>
      <c r="BU519" s="120"/>
      <c r="BV519" s="120"/>
      <c r="BW519" s="120"/>
      <c r="BX519" s="120"/>
      <c r="BY519" s="120"/>
      <c r="BZ519" s="120"/>
      <c r="CA519" s="120"/>
      <c r="CB519" s="120"/>
      <c r="CC519" s="120"/>
      <c r="CD519" s="120"/>
      <c r="CE519" s="120"/>
      <c r="CF519" s="120"/>
      <c r="CG519" s="120"/>
      <c r="CH519" s="120"/>
      <c r="CI519" s="120"/>
      <c r="CJ519" s="120"/>
      <c r="CK519" s="120"/>
      <c r="CL519" s="120"/>
      <c r="CM519" s="120"/>
      <c r="CN519" s="120"/>
      <c r="CO519" s="120"/>
      <c r="CP519" s="120"/>
      <c r="CQ519" s="120"/>
      <c r="CR519" s="120"/>
      <c r="CS519" s="120"/>
      <c r="CT519" s="120"/>
      <c r="CU519" s="120"/>
      <c r="CV519" s="120"/>
      <c r="CW519" s="120"/>
      <c r="CX519" s="120"/>
      <c r="CY519" s="120"/>
      <c r="CZ519" s="120"/>
      <c r="DA519" s="120"/>
      <c r="DB519" s="120"/>
      <c r="DC519" s="120"/>
      <c r="DD519" s="120"/>
      <c r="DE519" s="120"/>
      <c r="DF519" s="120"/>
      <c r="DG519" s="120"/>
      <c r="DH519" s="120"/>
      <c r="DI519" s="120"/>
      <c r="DJ519" s="120"/>
      <c r="DK519" s="120"/>
      <c r="DL519" s="120"/>
      <c r="DM519" s="120"/>
      <c r="DN519" s="120"/>
      <c r="DO519" s="120"/>
      <c r="DP519" s="120"/>
      <c r="DQ519" s="120"/>
      <c r="DR519" s="120"/>
      <c r="DS519" s="120"/>
      <c r="DT519" s="120"/>
      <c r="DU519" s="120"/>
      <c r="DV519" s="120"/>
      <c r="DW519" s="120"/>
      <c r="DX519" s="120"/>
      <c r="DY519" s="120"/>
      <c r="DZ519" s="120"/>
      <c r="EA519" s="120"/>
      <c r="EB519" s="120"/>
      <c r="EC519" s="120"/>
      <c r="ED519" s="120"/>
      <c r="EE519" s="120"/>
      <c r="EF519" s="120"/>
      <c r="EG519" s="120"/>
      <c r="EH519" s="120"/>
      <c r="EI519" s="120"/>
      <c r="EJ519" s="120"/>
      <c r="EK519" s="120"/>
      <c r="EL519" s="120"/>
      <c r="EM519" s="120"/>
      <c r="EN519" s="120"/>
      <c r="EO519" s="120"/>
      <c r="EP519" s="120"/>
      <c r="EQ519" s="120"/>
      <c r="ER519" s="120"/>
      <c r="ES519" s="120"/>
      <c r="ET519" s="120"/>
      <c r="EU519" s="120"/>
      <c r="EV519" s="120"/>
      <c r="EW519" s="120"/>
      <c r="EX519" s="120"/>
      <c r="EY519" s="120"/>
      <c r="EZ519" s="120"/>
      <c r="FA519" s="120"/>
      <c r="FB519" s="120"/>
      <c r="FC519" s="120"/>
      <c r="FD519" s="120"/>
      <c r="FE519" s="120"/>
      <c r="FF519" s="120"/>
      <c r="FG519" s="120"/>
      <c r="FH519" s="120"/>
      <c r="FI519" s="120"/>
      <c r="FJ519" s="120"/>
      <c r="FK519" s="120"/>
      <c r="FL519" s="120"/>
      <c r="FM519" s="120"/>
      <c r="FN519" s="120"/>
      <c r="FO519" s="120"/>
      <c r="FP519" s="120"/>
      <c r="FQ519" s="120"/>
      <c r="FR519" s="120"/>
      <c r="FS519" s="120"/>
      <c r="FT519" s="120"/>
      <c r="FU519" s="120"/>
      <c r="FV519" s="120"/>
      <c r="FW519" s="120"/>
      <c r="FX519" s="120"/>
      <c r="FY519" s="120"/>
      <c r="FZ519" s="120"/>
      <c r="GA519" s="120"/>
      <c r="GB519" s="120"/>
      <c r="GC519" s="120"/>
      <c r="GD519" s="120"/>
      <c r="GE519" s="120"/>
      <c r="GF519" s="120"/>
      <c r="GG519" s="120"/>
      <c r="GH519" s="120"/>
      <c r="GI519" s="120"/>
      <c r="GJ519" s="120"/>
      <c r="GK519" s="120"/>
      <c r="GL519" s="120"/>
      <c r="GM519" s="120"/>
      <c r="GN519" s="120"/>
      <c r="GO519" s="120"/>
      <c r="GP519" s="120"/>
      <c r="GQ519" s="120"/>
      <c r="GR519" s="120"/>
      <c r="GS519" s="120"/>
      <c r="GT519" s="120"/>
      <c r="GU519" s="120"/>
      <c r="GV519" s="120"/>
      <c r="GW519" s="120"/>
      <c r="GX519" s="120"/>
      <c r="GY519" s="120"/>
      <c r="GZ519" s="120"/>
      <c r="HA519" s="120"/>
      <c r="HB519" s="120"/>
      <c r="HC519" s="120"/>
      <c r="HD519" s="120"/>
      <c r="HE519" s="120"/>
      <c r="HF519" s="120"/>
      <c r="HG519" s="120"/>
      <c r="HH519" s="120"/>
      <c r="HI519" s="120"/>
      <c r="HJ519" s="120"/>
      <c r="HK519" s="120"/>
      <c r="HL519" s="120"/>
      <c r="HM519" s="120"/>
      <c r="HN519" s="120"/>
      <c r="HO519" s="120"/>
      <c r="HP519" s="120"/>
      <c r="HQ519" s="120"/>
      <c r="HR519" s="120"/>
      <c r="HS519" s="120"/>
      <c r="HT519" s="120"/>
      <c r="HU519" s="120"/>
      <c r="HV519" s="120"/>
      <c r="HW519" s="120"/>
      <c r="HX519" s="120"/>
      <c r="HY519" s="120"/>
      <c r="HZ519" s="120"/>
      <c r="IA519" s="120"/>
      <c r="IB519" s="120"/>
      <c r="IC519" s="120"/>
      <c r="ID519" s="120"/>
      <c r="IE519" s="120"/>
      <c r="IF519" s="120"/>
      <c r="IG519" s="120"/>
      <c r="IH519" s="120"/>
      <c r="II519" s="120"/>
      <c r="IJ519" s="120"/>
      <c r="IK519" s="120"/>
      <c r="IL519" s="120"/>
      <c r="IM519" s="120"/>
      <c r="IN519" s="120"/>
      <c r="IO519" s="120"/>
      <c r="IP519" s="120"/>
      <c r="IQ519" s="120"/>
      <c r="IR519" s="120"/>
    </row>
    <row r="520" spans="1:252">
      <c r="A520" s="90">
        <v>510</v>
      </c>
      <c r="B520" s="91" t="str">
        <f>'[4]ИТОГ!'!$AP517</f>
        <v>Везикко Степан</v>
      </c>
      <c r="C520" s="91">
        <f>'[4]ИТОГ!'!$AQ517</f>
        <v>2010</v>
      </c>
      <c r="D520" s="91">
        <f>'[4]ИТОГ!'!$AT517</f>
        <v>2</v>
      </c>
      <c r="E520" s="91" t="str">
        <f>'[4]ИТОГ!'!$AU517</f>
        <v>м</v>
      </c>
      <c r="F520" s="189">
        <f>'[4]ИТОГ!'!$AX517</f>
        <v>45955</v>
      </c>
      <c r="G520" s="91" t="s">
        <v>255</v>
      </c>
      <c r="H520" s="94" t="s">
        <v>28</v>
      </c>
      <c r="I520" s="91" t="str">
        <f>'[4]ИТОГ!'!$AY517</f>
        <v>ОК!</v>
      </c>
      <c r="J520" s="95"/>
      <c r="K520" s="97"/>
      <c r="L520" s="97" t="s">
        <v>13</v>
      </c>
      <c r="M520" s="98"/>
      <c r="N520" s="100" t="s">
        <v>9</v>
      </c>
      <c r="O520" s="97"/>
      <c r="P520" s="97"/>
      <c r="Q520" s="97"/>
      <c r="R520" s="100" t="s">
        <v>11</v>
      </c>
      <c r="S520" s="97"/>
      <c r="T520" s="99" t="s">
        <v>256</v>
      </c>
      <c r="U520" s="99"/>
      <c r="V520" s="108" t="s">
        <v>256</v>
      </c>
      <c r="W520" s="108" t="s">
        <v>256</v>
      </c>
      <c r="X520" s="100" t="s">
        <v>256</v>
      </c>
      <c r="Y520" s="108"/>
      <c r="Z520" s="100"/>
      <c r="AA520" s="100"/>
      <c r="AB520" s="108"/>
      <c r="AC520" s="108"/>
      <c r="AD520" s="108" t="s">
        <v>256</v>
      </c>
      <c r="AE520" s="108"/>
      <c r="AF520" s="108" t="s">
        <v>256</v>
      </c>
      <c r="AG520" s="94" t="s">
        <v>263</v>
      </c>
      <c r="AH520" s="101"/>
      <c r="AI520" s="100"/>
      <c r="AJ520" s="103" t="s">
        <v>906</v>
      </c>
      <c r="AK520" s="68"/>
      <c r="AL520" s="69"/>
      <c r="AM520" s="69"/>
      <c r="AN520" s="120"/>
      <c r="AO520" s="120"/>
      <c r="AP520" s="120"/>
      <c r="AQ520" s="120"/>
      <c r="AR520" s="120"/>
      <c r="AS520" s="120"/>
      <c r="AT520" s="120"/>
      <c r="AU520" s="120"/>
      <c r="AV520" s="120"/>
      <c r="AW520" s="120"/>
      <c r="AX520" s="120"/>
      <c r="AY520" s="120"/>
      <c r="AZ520" s="120"/>
      <c r="BA520" s="120"/>
      <c r="BB520" s="120"/>
      <c r="BC520" s="120"/>
      <c r="BD520" s="120"/>
      <c r="BE520" s="120"/>
      <c r="BF520" s="120"/>
      <c r="BG520" s="120"/>
      <c r="BH520" s="120"/>
      <c r="BI520" s="120"/>
      <c r="BJ520" s="120"/>
      <c r="BK520" s="120"/>
      <c r="BL520" s="120"/>
      <c r="BM520" s="120"/>
      <c r="BN520" s="120"/>
      <c r="BO520" s="120"/>
      <c r="BP520" s="120"/>
      <c r="BQ520" s="120"/>
      <c r="BR520" s="120"/>
      <c r="BS520" s="120"/>
      <c r="BT520" s="120"/>
      <c r="BU520" s="120"/>
      <c r="BV520" s="120"/>
      <c r="BW520" s="120"/>
      <c r="BX520" s="120"/>
      <c r="BY520" s="120"/>
      <c r="BZ520" s="120"/>
      <c r="CA520" s="120"/>
      <c r="CB520" s="120"/>
      <c r="CC520" s="120"/>
      <c r="CD520" s="120"/>
      <c r="CE520" s="120"/>
      <c r="CF520" s="120"/>
      <c r="CG520" s="120"/>
      <c r="CH520" s="120"/>
      <c r="CI520" s="120"/>
      <c r="CJ520" s="120"/>
      <c r="CK520" s="120"/>
      <c r="CL520" s="120"/>
      <c r="CM520" s="120"/>
      <c r="CN520" s="120"/>
      <c r="CO520" s="120"/>
      <c r="CP520" s="120"/>
      <c r="CQ520" s="120"/>
      <c r="CR520" s="120"/>
      <c r="CS520" s="120"/>
      <c r="CT520" s="120"/>
      <c r="CU520" s="120"/>
      <c r="CV520" s="120"/>
      <c r="CW520" s="120"/>
      <c r="CX520" s="120"/>
      <c r="CY520" s="120"/>
      <c r="CZ520" s="120"/>
      <c r="DA520" s="120"/>
      <c r="DB520" s="120"/>
      <c r="DC520" s="120"/>
      <c r="DD520" s="120"/>
      <c r="DE520" s="120"/>
      <c r="DF520" s="120"/>
      <c r="DG520" s="120"/>
      <c r="DH520" s="120"/>
      <c r="DI520" s="120"/>
      <c r="DJ520" s="120"/>
      <c r="DK520" s="120"/>
      <c r="DL520" s="120"/>
      <c r="DM520" s="120"/>
      <c r="DN520" s="120"/>
      <c r="DO520" s="120"/>
      <c r="DP520" s="120"/>
      <c r="DQ520" s="120"/>
      <c r="DR520" s="120"/>
      <c r="DS520" s="120"/>
      <c r="DT520" s="120"/>
      <c r="DU520" s="120"/>
      <c r="DV520" s="120"/>
      <c r="DW520" s="120"/>
      <c r="DX520" s="120"/>
      <c r="DY520" s="120"/>
      <c r="DZ520" s="120"/>
      <c r="EA520" s="120"/>
      <c r="EB520" s="120"/>
      <c r="EC520" s="120"/>
      <c r="ED520" s="120"/>
      <c r="EE520" s="120"/>
      <c r="EF520" s="120"/>
      <c r="EG520" s="120"/>
      <c r="EH520" s="120"/>
      <c r="EI520" s="120"/>
      <c r="EJ520" s="120"/>
      <c r="EK520" s="120"/>
      <c r="EL520" s="120"/>
      <c r="EM520" s="120"/>
      <c r="EN520" s="120"/>
      <c r="EO520" s="120"/>
      <c r="EP520" s="120"/>
      <c r="EQ520" s="120"/>
      <c r="ER520" s="120"/>
      <c r="ES520" s="120"/>
      <c r="ET520" s="120"/>
      <c r="EU520" s="120"/>
      <c r="EV520" s="120"/>
      <c r="EW520" s="120"/>
      <c r="EX520" s="120"/>
      <c r="EY520" s="120"/>
      <c r="EZ520" s="120"/>
      <c r="FA520" s="120"/>
      <c r="FB520" s="120"/>
      <c r="FC520" s="120"/>
      <c r="FD520" s="120"/>
      <c r="FE520" s="120"/>
      <c r="FF520" s="120"/>
      <c r="FG520" s="120"/>
      <c r="FH520" s="120"/>
      <c r="FI520" s="120"/>
      <c r="FJ520" s="120"/>
      <c r="FK520" s="120"/>
      <c r="FL520" s="120"/>
      <c r="FM520" s="120"/>
      <c r="FN520" s="120"/>
      <c r="FO520" s="120"/>
      <c r="FP520" s="120"/>
      <c r="FQ520" s="120"/>
      <c r="FR520" s="120"/>
      <c r="FS520" s="120"/>
      <c r="FT520" s="120"/>
      <c r="FU520" s="120"/>
      <c r="FV520" s="120"/>
      <c r="FW520" s="120"/>
      <c r="FX520" s="120"/>
      <c r="FY520" s="120"/>
      <c r="FZ520" s="120"/>
      <c r="GA520" s="120"/>
      <c r="GB520" s="120"/>
      <c r="GC520" s="120"/>
      <c r="GD520" s="120"/>
      <c r="GE520" s="120"/>
      <c r="GF520" s="120"/>
      <c r="GG520" s="120"/>
      <c r="GH520" s="120"/>
      <c r="GI520" s="120"/>
      <c r="GJ520" s="120"/>
      <c r="GK520" s="120"/>
      <c r="GL520" s="120"/>
      <c r="GM520" s="120"/>
      <c r="GN520" s="120"/>
      <c r="GO520" s="120"/>
      <c r="GP520" s="120"/>
      <c r="GQ520" s="120"/>
      <c r="GR520" s="120"/>
      <c r="GS520" s="120"/>
      <c r="GT520" s="120"/>
      <c r="GU520" s="120"/>
      <c r="GV520" s="120"/>
      <c r="GW520" s="120"/>
      <c r="GX520" s="120"/>
      <c r="GY520" s="120"/>
      <c r="GZ520" s="120"/>
      <c r="HA520" s="120"/>
      <c r="HB520" s="120"/>
      <c r="HC520" s="120"/>
      <c r="HD520" s="120"/>
      <c r="HE520" s="120"/>
      <c r="HF520" s="120"/>
      <c r="HG520" s="120"/>
      <c r="HH520" s="120"/>
      <c r="HI520" s="120"/>
      <c r="HJ520" s="120"/>
      <c r="HK520" s="120"/>
      <c r="HL520" s="120"/>
      <c r="HM520" s="120"/>
      <c r="HN520" s="120"/>
      <c r="HO520" s="120"/>
      <c r="HP520" s="120"/>
      <c r="HQ520" s="120"/>
      <c r="HR520" s="120"/>
      <c r="HS520" s="120"/>
      <c r="HT520" s="120"/>
      <c r="HU520" s="120"/>
      <c r="HV520" s="120"/>
      <c r="HW520" s="120"/>
      <c r="HX520" s="120"/>
      <c r="HY520" s="120"/>
      <c r="HZ520" s="120"/>
      <c r="IA520" s="120"/>
      <c r="IB520" s="120"/>
      <c r="IC520" s="120"/>
      <c r="ID520" s="120"/>
      <c r="IE520" s="120"/>
      <c r="IF520" s="120"/>
      <c r="IG520" s="120"/>
      <c r="IH520" s="120"/>
      <c r="II520" s="120"/>
      <c r="IJ520" s="120"/>
      <c r="IK520" s="120"/>
      <c r="IL520" s="120"/>
      <c r="IM520" s="120"/>
      <c r="IN520" s="120"/>
      <c r="IO520" s="120"/>
      <c r="IP520" s="120"/>
      <c r="IQ520" s="120"/>
      <c r="IR520" s="120"/>
    </row>
    <row r="521" spans="1:252" s="68" customFormat="1">
      <c r="A521" s="90">
        <v>511</v>
      </c>
      <c r="B521" s="91" t="str">
        <f>'[4]ИТОГ!'!$AP518</f>
        <v>Велигоцкая Марина, Маргарита</v>
      </c>
      <c r="C521" s="91">
        <f>'[4]ИТОГ!'!$AQ518</f>
        <v>2001</v>
      </c>
      <c r="D521" s="91">
        <f>'[4]ИТОГ!'!$AT518</f>
        <v>2</v>
      </c>
      <c r="E521" s="91" t="str">
        <f>'[4]ИТОГ!'!$AU518</f>
        <v>ж</v>
      </c>
      <c r="F521" s="189">
        <f>'[4]ИТОГ!'!$AX518</f>
        <v>45407</v>
      </c>
      <c r="G521" s="91" t="s">
        <v>255</v>
      </c>
      <c r="H521" s="94" t="s">
        <v>28</v>
      </c>
      <c r="I521" s="91" t="str">
        <f>'[4]ИТОГ!'!$AY518</f>
        <v>ОК!</v>
      </c>
      <c r="J521" s="95"/>
      <c r="K521" s="97"/>
      <c r="L521" s="97"/>
      <c r="M521" s="98"/>
      <c r="N521" s="97"/>
      <c r="O521" s="97"/>
      <c r="P521" s="97"/>
      <c r="Q521" s="97"/>
      <c r="R521" s="97" t="s">
        <v>6</v>
      </c>
      <c r="S521" s="97"/>
      <c r="T521" s="99" t="s">
        <v>256</v>
      </c>
      <c r="U521" s="99"/>
      <c r="V521" s="108" t="s">
        <v>256</v>
      </c>
      <c r="W521" s="108" t="s">
        <v>9</v>
      </c>
      <c r="X521" s="100" t="s">
        <v>256</v>
      </c>
      <c r="Y521" s="108" t="s">
        <v>256</v>
      </c>
      <c r="Z521" s="100"/>
      <c r="AA521" s="100"/>
      <c r="AB521" s="108"/>
      <c r="AC521" s="108"/>
      <c r="AD521" s="108"/>
      <c r="AE521" s="108"/>
      <c r="AF521" s="108"/>
      <c r="AG521" s="94" t="s">
        <v>293</v>
      </c>
      <c r="AH521" s="101" t="s">
        <v>663</v>
      </c>
      <c r="AI521" s="102"/>
      <c r="AJ521" s="103" t="s">
        <v>907</v>
      </c>
      <c r="AL521" s="69"/>
      <c r="AM521" s="6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  <c r="GM521" s="9"/>
      <c r="GN521" s="9"/>
      <c r="GO521" s="9"/>
      <c r="GP521" s="9"/>
      <c r="GQ521" s="9"/>
      <c r="GR521" s="9"/>
      <c r="GS521" s="9"/>
      <c r="GT521" s="9"/>
      <c r="GU521" s="9"/>
      <c r="GV521" s="9"/>
      <c r="GW521" s="9"/>
      <c r="GX521" s="9"/>
      <c r="GY521" s="9"/>
      <c r="GZ521" s="9"/>
      <c r="HA521" s="9"/>
      <c r="HB521" s="9"/>
      <c r="HC521" s="9"/>
      <c r="HD521" s="9"/>
      <c r="HE521" s="9"/>
      <c r="HF521" s="9"/>
      <c r="HG521" s="9"/>
      <c r="HH521" s="9"/>
      <c r="HI521" s="9"/>
      <c r="HJ521" s="9"/>
      <c r="HK521" s="9"/>
      <c r="HL521" s="9"/>
      <c r="HM521" s="9"/>
      <c r="HN521" s="9"/>
      <c r="HO521" s="9"/>
      <c r="HP521" s="9"/>
      <c r="HQ521" s="9"/>
      <c r="HR521" s="9"/>
      <c r="HS521" s="9"/>
      <c r="HT521" s="9"/>
      <c r="HU521" s="9"/>
      <c r="HV521" s="9"/>
      <c r="HW521" s="9"/>
      <c r="HX521" s="9"/>
      <c r="HY521" s="9"/>
      <c r="HZ521" s="9"/>
      <c r="IA521" s="9"/>
      <c r="IB521" s="9"/>
      <c r="IC521" s="9"/>
      <c r="ID521" s="9"/>
      <c r="IE521" s="9"/>
      <c r="IF521" s="9"/>
      <c r="IG521" s="9"/>
      <c r="IH521" s="9"/>
      <c r="II521" s="9"/>
      <c r="IJ521" s="9"/>
      <c r="IK521" s="9"/>
      <c r="IL521" s="9"/>
      <c r="IM521" s="9"/>
      <c r="IN521" s="9"/>
      <c r="IO521" s="9"/>
      <c r="IP521" s="9"/>
      <c r="IQ521" s="9"/>
      <c r="IR521" s="9"/>
    </row>
    <row r="522" spans="1:252">
      <c r="A522" s="90">
        <v>512</v>
      </c>
      <c r="B522" s="91" t="str">
        <f>'[4]ИТОГ!'!$AP519</f>
        <v>Великанов Александр</v>
      </c>
      <c r="C522" s="91">
        <f>'[4]ИТОГ!'!$AQ519</f>
        <v>2010</v>
      </c>
      <c r="D522" s="91" t="str">
        <f>'[4]ИТОГ!'!$AT519</f>
        <v>б/р</v>
      </c>
      <c r="E522" s="91" t="str">
        <f>'[4]ИТОГ!'!$AU519</f>
        <v>м</v>
      </c>
      <c r="F522" s="189">
        <f>'[4]ИТОГ!'!$AX519</f>
        <v>0</v>
      </c>
      <c r="G522" s="91" t="s">
        <v>255</v>
      </c>
      <c r="H522" s="94" t="s">
        <v>28</v>
      </c>
      <c r="I522" s="91" t="str">
        <f>'[4]ИТОГ!'!$AY519</f>
        <v>ОК!</v>
      </c>
      <c r="J522" s="95"/>
      <c r="K522" s="97"/>
      <c r="L522" s="97"/>
      <c r="M522" s="98"/>
      <c r="N522" s="97"/>
      <c r="O522" s="97"/>
      <c r="P522" s="97"/>
      <c r="Q522" s="97"/>
      <c r="R522" s="97"/>
      <c r="S522" s="97"/>
      <c r="T522" s="99"/>
      <c r="U522" s="99"/>
      <c r="V522" s="108"/>
      <c r="W522" s="108"/>
      <c r="X522" s="100"/>
      <c r="Y522" s="108"/>
      <c r="Z522" s="100"/>
      <c r="AA522" s="100"/>
      <c r="AB522" s="108"/>
      <c r="AC522" s="108"/>
      <c r="AD522" s="108"/>
      <c r="AE522" s="108"/>
      <c r="AF522" s="108"/>
      <c r="AG522" s="94"/>
      <c r="AH522" s="101"/>
      <c r="AI522" s="102"/>
      <c r="AJ522" s="103" t="s">
        <v>908</v>
      </c>
      <c r="AK522" s="68"/>
    </row>
    <row r="523" spans="1:252">
      <c r="A523" s="90">
        <v>513</v>
      </c>
      <c r="B523" s="91" t="str">
        <f>'[4]ИТОГ!'!$AP520</f>
        <v>Великанов Артём</v>
      </c>
      <c r="C523" s="91">
        <f>'[4]ИТОГ!'!$AQ520</f>
        <v>1999</v>
      </c>
      <c r="D523" s="91" t="str">
        <f>'[4]ИТОГ!'!$AT520</f>
        <v>б/р</v>
      </c>
      <c r="E523" s="91" t="str">
        <f>'[4]ИТОГ!'!$AU520</f>
        <v>м</v>
      </c>
      <c r="F523" s="189">
        <f>'[4]ИТОГ!'!$AX520</f>
        <v>0</v>
      </c>
      <c r="G523" s="91" t="s">
        <v>255</v>
      </c>
      <c r="H523" s="94" t="s">
        <v>28</v>
      </c>
      <c r="I523" s="91" t="str">
        <f>'[4]ИТОГ!'!$AY520</f>
        <v>ОК!</v>
      </c>
      <c r="J523" s="95"/>
      <c r="K523" s="97"/>
      <c r="L523" s="97"/>
      <c r="M523" s="98" t="s">
        <v>9</v>
      </c>
      <c r="N523" s="108" t="s">
        <v>9</v>
      </c>
      <c r="O523" s="97"/>
      <c r="P523" s="97"/>
      <c r="Q523" s="97"/>
      <c r="R523" s="97" t="s">
        <v>6</v>
      </c>
      <c r="S523" s="97"/>
      <c r="T523" s="99"/>
      <c r="U523" s="99"/>
      <c r="V523" s="97"/>
      <c r="W523" s="100"/>
      <c r="X523" s="100" t="s">
        <v>256</v>
      </c>
      <c r="Y523" s="100"/>
      <c r="Z523" s="100"/>
      <c r="AA523" s="100"/>
      <c r="AB523" s="108" t="s">
        <v>9</v>
      </c>
      <c r="AC523" s="108"/>
      <c r="AD523" s="108"/>
      <c r="AE523" s="108"/>
      <c r="AF523" s="108"/>
      <c r="AG523" s="94" t="s">
        <v>304</v>
      </c>
      <c r="AH523" s="101" t="s">
        <v>366</v>
      </c>
      <c r="AI523" s="102"/>
      <c r="AJ523" s="103" t="s">
        <v>909</v>
      </c>
      <c r="AK523" s="68"/>
      <c r="AL523" s="120"/>
      <c r="AM523" s="120"/>
    </row>
    <row r="524" spans="1:252" s="68" customFormat="1">
      <c r="A524" s="90">
        <v>514</v>
      </c>
      <c r="B524" s="91" t="str">
        <f>'[4]ИТОГ!'!$AP521</f>
        <v>Венидиктов Денис</v>
      </c>
      <c r="C524" s="91">
        <f>'[4]ИТОГ!'!$AQ521</f>
        <v>1989</v>
      </c>
      <c r="D524" s="91" t="str">
        <f>'[4]ИТОГ!'!$AT521</f>
        <v>б/р</v>
      </c>
      <c r="E524" s="91" t="str">
        <f>'[4]ИТОГ!'!$AU521</f>
        <v>м</v>
      </c>
      <c r="F524" s="189">
        <f>'[4]ИТОГ!'!$AX521</f>
        <v>44434</v>
      </c>
      <c r="G524" s="91" t="s">
        <v>255</v>
      </c>
      <c r="H524" s="94" t="s">
        <v>28</v>
      </c>
      <c r="I524" s="91" t="str">
        <f>'[4]ИТОГ!'!$AY521</f>
        <v>ОК!</v>
      </c>
      <c r="J524" s="95"/>
      <c r="K524" s="97"/>
      <c r="L524" s="97"/>
      <c r="M524" s="98"/>
      <c r="N524" s="97"/>
      <c r="O524" s="97"/>
      <c r="P524" s="97"/>
      <c r="Q524" s="97"/>
      <c r="R524" s="97"/>
      <c r="S524" s="97"/>
      <c r="T524" s="99"/>
      <c r="U524" s="99"/>
      <c r="V524" s="97"/>
      <c r="W524" s="102"/>
      <c r="X524" s="102"/>
      <c r="Y524" s="102"/>
      <c r="Z524" s="100"/>
      <c r="AA524" s="100"/>
      <c r="AB524" s="102" t="s">
        <v>256</v>
      </c>
      <c r="AC524" s="102"/>
      <c r="AD524" s="102"/>
      <c r="AE524" s="102"/>
      <c r="AF524" s="102"/>
      <c r="AG524" s="94" t="s">
        <v>596</v>
      </c>
      <c r="AH524" s="101"/>
      <c r="AI524" s="102"/>
      <c r="AJ524" s="103" t="s">
        <v>910</v>
      </c>
      <c r="AL524" s="120"/>
      <c r="AM524" s="120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  <c r="GM524" s="9"/>
      <c r="GN524" s="9"/>
      <c r="GO524" s="9"/>
      <c r="GP524" s="9"/>
      <c r="GQ524" s="9"/>
      <c r="GR524" s="9"/>
      <c r="GS524" s="9"/>
      <c r="GT524" s="9"/>
      <c r="GU524" s="9"/>
      <c r="GV524" s="9"/>
      <c r="GW524" s="9"/>
      <c r="GX524" s="9"/>
      <c r="GY524" s="9"/>
      <c r="GZ524" s="9"/>
      <c r="HA524" s="9"/>
      <c r="HB524" s="9"/>
      <c r="HC524" s="9"/>
      <c r="HD524" s="9"/>
      <c r="HE524" s="9"/>
      <c r="HF524" s="9"/>
      <c r="HG524" s="9"/>
      <c r="HH524" s="9"/>
      <c r="HI524" s="9"/>
      <c r="HJ524" s="9"/>
      <c r="HK524" s="9"/>
      <c r="HL524" s="9"/>
      <c r="HM524" s="9"/>
      <c r="HN524" s="9"/>
      <c r="HO524" s="9"/>
      <c r="HP524" s="9"/>
      <c r="HQ524" s="9"/>
      <c r="HR524" s="9"/>
      <c r="HS524" s="9"/>
      <c r="HT524" s="9"/>
      <c r="HU524" s="9"/>
      <c r="HV524" s="9"/>
      <c r="HW524" s="9"/>
      <c r="HX524" s="9"/>
      <c r="HY524" s="9"/>
      <c r="HZ524" s="9"/>
      <c r="IA524" s="9"/>
      <c r="IB524" s="9"/>
      <c r="IC524" s="9"/>
      <c r="ID524" s="9"/>
      <c r="IE524" s="9"/>
      <c r="IF524" s="9"/>
      <c r="IG524" s="9"/>
      <c r="IH524" s="9"/>
      <c r="II524" s="9"/>
      <c r="IJ524" s="9"/>
      <c r="IK524" s="9"/>
      <c r="IL524" s="9"/>
      <c r="IM524" s="9"/>
      <c r="IN524" s="9"/>
      <c r="IO524" s="9"/>
      <c r="IP524" s="9"/>
      <c r="IQ524" s="9"/>
      <c r="IR524" s="9"/>
    </row>
    <row r="525" spans="1:252">
      <c r="A525" s="90">
        <v>515</v>
      </c>
      <c r="B525" s="91" t="str">
        <f>'[4]ИТОГ!'!$AP522</f>
        <v>Венская Анастасия</v>
      </c>
      <c r="C525" s="91">
        <f>'[4]ИТОГ!'!$AQ522</f>
        <v>0</v>
      </c>
      <c r="D525" s="91" t="str">
        <f>'[4]ИТОГ!'!$AT522</f>
        <v>МС</v>
      </c>
      <c r="E525" s="91" t="str">
        <f>'[4]ИТОГ!'!$AU522</f>
        <v>ж</v>
      </c>
      <c r="F525" s="189">
        <f>'[4]ИТОГ!'!$AX522</f>
        <v>0</v>
      </c>
      <c r="G525" s="91" t="s">
        <v>255</v>
      </c>
      <c r="H525" s="94" t="s">
        <v>28</v>
      </c>
      <c r="I525" s="91" t="str">
        <f>'[4]ИТОГ!'!$AY522</f>
        <v>НАДО!!!</v>
      </c>
      <c r="J525" s="95"/>
      <c r="K525" s="97"/>
      <c r="L525" s="97"/>
      <c r="M525" s="98"/>
      <c r="N525" s="97"/>
      <c r="O525" s="97"/>
      <c r="P525" s="97"/>
      <c r="Q525" s="97"/>
      <c r="R525" s="106" t="s">
        <v>256</v>
      </c>
      <c r="S525" s="97"/>
      <c r="T525" s="99"/>
      <c r="U525" s="99"/>
      <c r="V525" s="97"/>
      <c r="W525" s="92"/>
      <c r="X525" s="100"/>
      <c r="Y525" s="100"/>
      <c r="Z525" s="100"/>
      <c r="AA525" s="100"/>
      <c r="AB525" s="100"/>
      <c r="AC525" s="100"/>
      <c r="AD525" s="100"/>
      <c r="AE525" s="100"/>
      <c r="AF525" s="100"/>
      <c r="AG525" s="94" t="s">
        <v>523</v>
      </c>
      <c r="AH525" s="94"/>
      <c r="AI525" s="102"/>
      <c r="AJ525" s="103" t="s">
        <v>911</v>
      </c>
      <c r="AK525" s="68"/>
    </row>
    <row r="526" spans="1:252" s="68" customFormat="1">
      <c r="A526" s="90">
        <v>516</v>
      </c>
      <c r="B526" s="91" t="str">
        <f>'[4]ИТОГ!'!$AP523</f>
        <v>Венская Юлия</v>
      </c>
      <c r="C526" s="91">
        <f>'[4]ИТОГ!'!$AQ523</f>
        <v>0</v>
      </c>
      <c r="D526" s="91" t="str">
        <f>'[4]ИТОГ!'!$AT523</f>
        <v>б/р</v>
      </c>
      <c r="E526" s="91" t="str">
        <f>'[4]ИТОГ!'!$AU523</f>
        <v>ж</v>
      </c>
      <c r="F526" s="189">
        <f>'[4]ИТОГ!'!$AX523</f>
        <v>42246</v>
      </c>
      <c r="G526" s="91" t="s">
        <v>255</v>
      </c>
      <c r="H526" s="94" t="s">
        <v>28</v>
      </c>
      <c r="I526" s="91" t="str">
        <f>'[4]ИТОГ!'!$AY523</f>
        <v>НАДО!!!</v>
      </c>
      <c r="J526" s="95"/>
      <c r="K526" s="96"/>
      <c r="L526" s="97"/>
      <c r="M526" s="98"/>
      <c r="N526" s="96"/>
      <c r="O526" s="97"/>
      <c r="P526" s="97" t="s">
        <v>256</v>
      </c>
      <c r="Q526" s="97"/>
      <c r="R526" s="97" t="s">
        <v>13</v>
      </c>
      <c r="S526" s="97"/>
      <c r="T526" s="99"/>
      <c r="U526" s="99"/>
      <c r="V526" s="97"/>
      <c r="W526" s="100"/>
      <c r="X526" s="100"/>
      <c r="Y526" s="100"/>
      <c r="Z526" s="100"/>
      <c r="AA526" s="100" t="s">
        <v>256</v>
      </c>
      <c r="AB526" s="100" t="s">
        <v>11</v>
      </c>
      <c r="AC526" s="100"/>
      <c r="AD526" s="100"/>
      <c r="AE526" s="100"/>
      <c r="AF526" s="100"/>
      <c r="AG526" s="111" t="s">
        <v>556</v>
      </c>
      <c r="AH526" s="101"/>
      <c r="AI526" s="102"/>
      <c r="AJ526" s="103" t="s">
        <v>912</v>
      </c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  <c r="GM526" s="9"/>
      <c r="GN526" s="9"/>
      <c r="GO526" s="9"/>
      <c r="GP526" s="9"/>
      <c r="GQ526" s="9"/>
      <c r="GR526" s="9"/>
      <c r="GS526" s="9"/>
      <c r="GT526" s="9"/>
      <c r="GU526" s="9"/>
      <c r="GV526" s="9"/>
      <c r="GW526" s="9"/>
      <c r="GX526" s="9"/>
      <c r="GY526" s="9"/>
      <c r="GZ526" s="9"/>
      <c r="HA526" s="9"/>
      <c r="HB526" s="9"/>
      <c r="HC526" s="9"/>
      <c r="HD526" s="9"/>
      <c r="HE526" s="9"/>
      <c r="HF526" s="9"/>
      <c r="HG526" s="9"/>
      <c r="HH526" s="9"/>
      <c r="HI526" s="9"/>
      <c r="HJ526" s="9"/>
      <c r="HK526" s="9"/>
      <c r="HL526" s="9"/>
      <c r="HM526" s="9"/>
      <c r="HN526" s="9"/>
      <c r="HO526" s="9"/>
      <c r="HP526" s="9"/>
      <c r="HQ526" s="9"/>
      <c r="HR526" s="9"/>
      <c r="HS526" s="9"/>
      <c r="HT526" s="9"/>
      <c r="HU526" s="9"/>
      <c r="HV526" s="9"/>
      <c r="HW526" s="9"/>
      <c r="HX526" s="9"/>
      <c r="HY526" s="9"/>
      <c r="HZ526" s="9"/>
      <c r="IA526" s="9"/>
      <c r="IB526" s="9"/>
      <c r="IC526" s="9"/>
      <c r="ID526" s="9"/>
      <c r="IE526" s="9"/>
      <c r="IF526" s="9"/>
      <c r="IG526" s="9"/>
      <c r="IH526" s="9"/>
      <c r="II526" s="9"/>
      <c r="IJ526" s="9"/>
      <c r="IK526" s="9"/>
      <c r="IL526" s="9"/>
      <c r="IM526" s="9"/>
      <c r="IN526" s="9"/>
      <c r="IO526" s="9"/>
      <c r="IP526" s="9"/>
      <c r="IQ526" s="9"/>
      <c r="IR526" s="9"/>
    </row>
    <row r="527" spans="1:252" s="68" customFormat="1">
      <c r="A527" s="90">
        <v>517</v>
      </c>
      <c r="B527" s="91" t="str">
        <f>'[4]ИТОГ!'!$AP524</f>
        <v>Венский Евгений</v>
      </c>
      <c r="C527" s="91">
        <f>'[4]ИТОГ!'!$AQ524</f>
        <v>0</v>
      </c>
      <c r="D527" s="91" t="str">
        <f>'[4]ИТОГ!'!$AT524</f>
        <v>б/р</v>
      </c>
      <c r="E527" s="91" t="str">
        <f>'[4]ИТОГ!'!$AU524</f>
        <v>м</v>
      </c>
      <c r="F527" s="189">
        <f>'[4]ИТОГ!'!$AX524</f>
        <v>42399</v>
      </c>
      <c r="G527" s="91" t="s">
        <v>255</v>
      </c>
      <c r="H527" s="94" t="s">
        <v>28</v>
      </c>
      <c r="I527" s="91" t="str">
        <f>'[4]ИТОГ!'!$AY524</f>
        <v>НАДО!!!</v>
      </c>
      <c r="J527" s="95"/>
      <c r="K527" s="96"/>
      <c r="L527" s="97"/>
      <c r="M527" s="98"/>
      <c r="N527" s="96"/>
      <c r="O527" s="97"/>
      <c r="P527" s="97" t="s">
        <v>256</v>
      </c>
      <c r="Q527" s="97" t="s">
        <v>13</v>
      </c>
      <c r="R527" s="97" t="s">
        <v>13</v>
      </c>
      <c r="S527" s="97"/>
      <c r="T527" s="99"/>
      <c r="U527" s="99"/>
      <c r="V527" s="97"/>
      <c r="W527" s="100"/>
      <c r="X527" s="100"/>
      <c r="Y527" s="100"/>
      <c r="Z527" s="100"/>
      <c r="AA527" s="100" t="s">
        <v>256</v>
      </c>
      <c r="AB527" s="100" t="s">
        <v>256</v>
      </c>
      <c r="AC527" s="100"/>
      <c r="AD527" s="100"/>
      <c r="AE527" s="100"/>
      <c r="AF527" s="100"/>
      <c r="AG527" s="111" t="s">
        <v>556</v>
      </c>
      <c r="AH527" s="101"/>
      <c r="AI527" s="102"/>
      <c r="AJ527" s="103" t="s">
        <v>913</v>
      </c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  <c r="GM527" s="9"/>
      <c r="GN527" s="9"/>
      <c r="GO527" s="9"/>
      <c r="GP527" s="9"/>
      <c r="GQ527" s="9"/>
      <c r="GR527" s="9"/>
      <c r="GS527" s="9"/>
      <c r="GT527" s="9"/>
      <c r="GU527" s="9"/>
      <c r="GV527" s="9"/>
      <c r="GW527" s="9"/>
      <c r="GX527" s="9"/>
      <c r="GY527" s="9"/>
      <c r="GZ527" s="9"/>
      <c r="HA527" s="9"/>
      <c r="HB527" s="9"/>
      <c r="HC527" s="9"/>
      <c r="HD527" s="9"/>
      <c r="HE527" s="9"/>
      <c r="HF527" s="9"/>
      <c r="HG527" s="9"/>
      <c r="HH527" s="9"/>
      <c r="HI527" s="9"/>
      <c r="HJ527" s="9"/>
      <c r="HK527" s="9"/>
      <c r="HL527" s="9"/>
      <c r="HM527" s="9"/>
      <c r="HN527" s="9"/>
      <c r="HO527" s="9"/>
      <c r="HP527" s="9"/>
      <c r="HQ527" s="9"/>
      <c r="HR527" s="9"/>
      <c r="HS527" s="9"/>
      <c r="HT527" s="9"/>
      <c r="HU527" s="9"/>
      <c r="HV527" s="9"/>
      <c r="HW527" s="9"/>
      <c r="HX527" s="9"/>
      <c r="HY527" s="9"/>
      <c r="HZ527" s="9"/>
      <c r="IA527" s="9"/>
      <c r="IB527" s="9"/>
      <c r="IC527" s="9"/>
      <c r="ID527" s="9"/>
      <c r="IE527" s="9"/>
      <c r="IF527" s="9"/>
      <c r="IG527" s="9"/>
      <c r="IH527" s="9"/>
      <c r="II527" s="9"/>
      <c r="IJ527" s="9"/>
      <c r="IK527" s="9"/>
      <c r="IL527" s="9"/>
      <c r="IM527" s="9"/>
      <c r="IN527" s="9"/>
      <c r="IO527" s="9"/>
      <c r="IP527" s="9"/>
      <c r="IQ527" s="9"/>
      <c r="IR527" s="9"/>
    </row>
    <row r="528" spans="1:252">
      <c r="A528" s="90">
        <v>518</v>
      </c>
      <c r="B528" s="91" t="str">
        <f>'[4]ИТОГ!'!$AP525</f>
        <v>Вербицкий Макар</v>
      </c>
      <c r="C528" s="91">
        <f>'[4]ИТОГ!'!$AQ525</f>
        <v>2005</v>
      </c>
      <c r="D528" s="91" t="str">
        <f>'[4]ИТОГ!'!$AT525</f>
        <v>б/р</v>
      </c>
      <c r="E528" s="91" t="str">
        <f>'[4]ИТОГ!'!$AU525</f>
        <v>м</v>
      </c>
      <c r="F528" s="189">
        <f>'[4]ИТОГ!'!$AX525</f>
        <v>0</v>
      </c>
      <c r="G528" s="91" t="s">
        <v>255</v>
      </c>
      <c r="H528" s="94" t="s">
        <v>28</v>
      </c>
      <c r="I528" s="91" t="str">
        <f>'[4]ИТОГ!'!$AY525</f>
        <v>ОК!</v>
      </c>
      <c r="J528" s="95"/>
      <c r="K528" s="96"/>
      <c r="L528" s="97"/>
      <c r="M528" s="98"/>
      <c r="N528" s="96"/>
      <c r="O528" s="97"/>
      <c r="P528" s="97"/>
      <c r="Q528" s="97"/>
      <c r="R528" s="97" t="s">
        <v>256</v>
      </c>
      <c r="S528" s="97"/>
      <c r="T528" s="99"/>
      <c r="U528" s="99"/>
      <c r="V528" s="97"/>
      <c r="W528" s="100"/>
      <c r="X528" s="100" t="s">
        <v>256</v>
      </c>
      <c r="Y528" s="100" t="s">
        <v>256</v>
      </c>
      <c r="Z528" s="100"/>
      <c r="AA528" s="100"/>
      <c r="AB528" s="100"/>
      <c r="AC528" s="100"/>
      <c r="AD528" s="100"/>
      <c r="AE528" s="100"/>
      <c r="AF528" s="100"/>
      <c r="AG528" s="111" t="s">
        <v>428</v>
      </c>
      <c r="AH528" s="101" t="s">
        <v>459</v>
      </c>
      <c r="AI528" s="102"/>
      <c r="AJ528" s="103" t="s">
        <v>914</v>
      </c>
      <c r="AK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  <c r="BA528" s="68"/>
      <c r="BB528" s="68"/>
      <c r="BC528" s="68"/>
      <c r="BD528" s="68"/>
      <c r="BE528" s="68"/>
      <c r="BF528" s="68"/>
      <c r="BG528" s="68"/>
      <c r="BH528" s="68"/>
      <c r="BI528" s="68"/>
      <c r="BJ528" s="68"/>
      <c r="BK528" s="68"/>
      <c r="BL528" s="68"/>
      <c r="BM528" s="68"/>
      <c r="BN528" s="68"/>
      <c r="BO528" s="68"/>
      <c r="BP528" s="68"/>
      <c r="BQ528" s="68"/>
      <c r="BR528" s="68"/>
      <c r="BS528" s="68"/>
      <c r="BT528" s="68"/>
      <c r="BU528" s="68"/>
      <c r="BV528" s="68"/>
      <c r="BW528" s="68"/>
      <c r="BX528" s="68"/>
      <c r="BY528" s="68"/>
      <c r="BZ528" s="68"/>
      <c r="CA528" s="68"/>
      <c r="CB528" s="68"/>
      <c r="CC528" s="68"/>
      <c r="CD528" s="68"/>
      <c r="CE528" s="68"/>
      <c r="CF528" s="68"/>
      <c r="CG528" s="68"/>
      <c r="CH528" s="68"/>
      <c r="CI528" s="68"/>
      <c r="CJ528" s="68"/>
      <c r="CK528" s="68"/>
      <c r="CL528" s="68"/>
      <c r="CM528" s="68"/>
      <c r="CN528" s="68"/>
      <c r="CO528" s="68"/>
      <c r="CP528" s="68"/>
      <c r="CQ528" s="68"/>
      <c r="CR528" s="68"/>
      <c r="CS528" s="68"/>
      <c r="CT528" s="68"/>
      <c r="CU528" s="68"/>
      <c r="CV528" s="68"/>
      <c r="CW528" s="68"/>
      <c r="CX528" s="68"/>
      <c r="CY528" s="68"/>
      <c r="CZ528" s="68"/>
      <c r="DA528" s="68"/>
      <c r="DB528" s="68"/>
      <c r="DC528" s="68"/>
      <c r="DD528" s="68"/>
      <c r="DE528" s="68"/>
      <c r="DF528" s="68"/>
      <c r="DG528" s="68"/>
      <c r="DH528" s="68"/>
      <c r="DI528" s="68"/>
      <c r="DJ528" s="68"/>
      <c r="DK528" s="68"/>
      <c r="DL528" s="68"/>
      <c r="DM528" s="68"/>
      <c r="DN528" s="68"/>
      <c r="DO528" s="68"/>
      <c r="DP528" s="68"/>
      <c r="DQ528" s="68"/>
      <c r="DR528" s="68"/>
      <c r="DS528" s="68"/>
      <c r="DT528" s="68"/>
      <c r="DU528" s="68"/>
      <c r="DV528" s="68"/>
      <c r="DW528" s="68"/>
      <c r="DX528" s="68"/>
      <c r="DY528" s="68"/>
      <c r="DZ528" s="68"/>
      <c r="EA528" s="68"/>
      <c r="EB528" s="68"/>
      <c r="EC528" s="68"/>
      <c r="ED528" s="68"/>
      <c r="EE528" s="68"/>
      <c r="EF528" s="68"/>
      <c r="EG528" s="68"/>
      <c r="EH528" s="68"/>
      <c r="EI528" s="68"/>
      <c r="EJ528" s="68"/>
      <c r="EK528" s="68"/>
      <c r="EL528" s="68"/>
      <c r="EM528" s="68"/>
      <c r="EN528" s="68"/>
      <c r="EO528" s="68"/>
      <c r="EP528" s="68"/>
      <c r="EQ528" s="68"/>
      <c r="ER528" s="68"/>
      <c r="ES528" s="68"/>
      <c r="ET528" s="68"/>
      <c r="EU528" s="68"/>
      <c r="EV528" s="68"/>
      <c r="EW528" s="68"/>
      <c r="EX528" s="68"/>
      <c r="EY528" s="68"/>
      <c r="EZ528" s="68"/>
      <c r="FA528" s="68"/>
      <c r="FB528" s="68"/>
      <c r="FC528" s="68"/>
      <c r="FD528" s="68"/>
      <c r="FE528" s="68"/>
      <c r="FF528" s="68"/>
      <c r="FG528" s="68"/>
      <c r="FH528" s="68"/>
      <c r="FI528" s="68"/>
      <c r="FJ528" s="68"/>
      <c r="FK528" s="68"/>
      <c r="FL528" s="68"/>
      <c r="FM528" s="68"/>
      <c r="FN528" s="68"/>
      <c r="FO528" s="68"/>
      <c r="FP528" s="68"/>
      <c r="FQ528" s="68"/>
      <c r="FR528" s="68"/>
      <c r="FS528" s="68"/>
      <c r="FT528" s="68"/>
      <c r="FU528" s="68"/>
      <c r="FV528" s="68"/>
      <c r="FW528" s="68"/>
      <c r="FX528" s="68"/>
      <c r="FY528" s="68"/>
      <c r="FZ528" s="68"/>
      <c r="GA528" s="68"/>
      <c r="GB528" s="68"/>
      <c r="GC528" s="68"/>
      <c r="GD528" s="68"/>
      <c r="GE528" s="68"/>
      <c r="GF528" s="68"/>
      <c r="GG528" s="68"/>
      <c r="GH528" s="68"/>
      <c r="GI528" s="68"/>
      <c r="GJ528" s="68"/>
      <c r="GK528" s="68"/>
      <c r="GL528" s="68"/>
      <c r="GM528" s="68"/>
      <c r="GN528" s="68"/>
      <c r="GO528" s="68"/>
      <c r="GP528" s="68"/>
      <c r="GQ528" s="68"/>
      <c r="GR528" s="68"/>
      <c r="GS528" s="68"/>
      <c r="GT528" s="68"/>
      <c r="GU528" s="68"/>
      <c r="GV528" s="68"/>
      <c r="GW528" s="68"/>
      <c r="GX528" s="68"/>
      <c r="GY528" s="68"/>
      <c r="GZ528" s="68"/>
      <c r="HA528" s="68"/>
      <c r="HB528" s="68"/>
      <c r="HC528" s="68"/>
      <c r="HD528" s="68"/>
      <c r="HE528" s="68"/>
      <c r="HF528" s="68"/>
      <c r="HG528" s="68"/>
      <c r="HH528" s="68"/>
      <c r="HI528" s="68"/>
      <c r="HJ528" s="68"/>
      <c r="HK528" s="68"/>
      <c r="HL528" s="68"/>
      <c r="HM528" s="68"/>
      <c r="HN528" s="68"/>
      <c r="HO528" s="68"/>
      <c r="HP528" s="68"/>
      <c r="HQ528" s="68"/>
      <c r="HR528" s="68"/>
      <c r="HS528" s="68"/>
      <c r="HT528" s="68"/>
      <c r="HU528" s="68"/>
      <c r="HV528" s="68"/>
      <c r="HW528" s="68"/>
      <c r="HX528" s="68"/>
      <c r="HY528" s="68"/>
      <c r="HZ528" s="68"/>
      <c r="IA528" s="68"/>
      <c r="IB528" s="68"/>
      <c r="IC528" s="68"/>
      <c r="ID528" s="68"/>
      <c r="IE528" s="68"/>
      <c r="IF528" s="68"/>
      <c r="IG528" s="68"/>
      <c r="IH528" s="68"/>
      <c r="II528" s="68"/>
      <c r="IJ528" s="68"/>
      <c r="IK528" s="68"/>
      <c r="IL528" s="68"/>
      <c r="IM528" s="68"/>
      <c r="IN528" s="68"/>
      <c r="IO528" s="68"/>
      <c r="IP528" s="68"/>
      <c r="IQ528" s="68"/>
      <c r="IR528" s="68"/>
    </row>
    <row r="529" spans="1:252" s="69" customFormat="1">
      <c r="A529" s="90">
        <v>519</v>
      </c>
      <c r="B529" s="91" t="str">
        <f>'[4]ИТОГ!'!$AP526</f>
        <v>Вердиан Никита</v>
      </c>
      <c r="C529" s="91">
        <f>'[4]ИТОГ!'!$AQ526</f>
        <v>2004</v>
      </c>
      <c r="D529" s="91" t="str">
        <f>'[4]ИТОГ!'!$AT526</f>
        <v>б/р</v>
      </c>
      <c r="E529" s="91" t="str">
        <f>'[4]ИТОГ!'!$AU526</f>
        <v>м</v>
      </c>
      <c r="F529" s="189">
        <f>'[4]ИТОГ!'!$AX526</f>
        <v>44156</v>
      </c>
      <c r="G529" s="91" t="s">
        <v>255</v>
      </c>
      <c r="H529" s="94" t="s">
        <v>28</v>
      </c>
      <c r="I529" s="91" t="str">
        <f>'[4]ИТОГ!'!$AY526</f>
        <v>НАДО!!!</v>
      </c>
      <c r="J529" s="95"/>
      <c r="K529" s="96"/>
      <c r="L529" s="97"/>
      <c r="M529" s="98"/>
      <c r="N529" s="96"/>
      <c r="O529" s="97"/>
      <c r="P529" s="97"/>
      <c r="Q529" s="97"/>
      <c r="R529" s="97" t="s">
        <v>256</v>
      </c>
      <c r="S529" s="97"/>
      <c r="T529" s="99"/>
      <c r="U529" s="99"/>
      <c r="V529" s="97"/>
      <c r="W529" s="100"/>
      <c r="X529" s="100"/>
      <c r="Y529" s="100"/>
      <c r="Z529" s="100"/>
      <c r="AA529" s="100"/>
      <c r="AB529" s="100"/>
      <c r="AC529" s="100"/>
      <c r="AD529" s="100"/>
      <c r="AE529" s="100"/>
      <c r="AF529" s="100"/>
      <c r="AG529" s="111" t="s">
        <v>606</v>
      </c>
      <c r="AH529" s="101" t="s">
        <v>274</v>
      </c>
      <c r="AI529" s="100"/>
      <c r="AJ529" s="103" t="s">
        <v>915</v>
      </c>
      <c r="AK529" s="68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  <c r="GM529" s="9"/>
      <c r="GN529" s="9"/>
      <c r="GO529" s="9"/>
      <c r="GP529" s="9"/>
      <c r="GQ529" s="9"/>
      <c r="GR529" s="9"/>
      <c r="GS529" s="9"/>
      <c r="GT529" s="9"/>
      <c r="GU529" s="9"/>
      <c r="GV529" s="9"/>
      <c r="GW529" s="9"/>
      <c r="GX529" s="9"/>
      <c r="GY529" s="9"/>
      <c r="GZ529" s="9"/>
      <c r="HA529" s="9"/>
      <c r="HB529" s="9"/>
      <c r="HC529" s="9"/>
      <c r="HD529" s="9"/>
      <c r="HE529" s="9"/>
      <c r="HF529" s="9"/>
      <c r="HG529" s="9"/>
      <c r="HH529" s="9"/>
      <c r="HI529" s="9"/>
      <c r="HJ529" s="9"/>
      <c r="HK529" s="9"/>
      <c r="HL529" s="9"/>
      <c r="HM529" s="9"/>
      <c r="HN529" s="9"/>
      <c r="HO529" s="9"/>
      <c r="HP529" s="9"/>
      <c r="HQ529" s="9"/>
      <c r="HR529" s="9"/>
      <c r="HS529" s="9"/>
      <c r="HT529" s="9"/>
      <c r="HU529" s="9"/>
      <c r="HV529" s="9"/>
      <c r="HW529" s="9"/>
      <c r="HX529" s="9"/>
      <c r="HY529" s="9"/>
      <c r="HZ529" s="9"/>
      <c r="IA529" s="9"/>
      <c r="IB529" s="9"/>
      <c r="IC529" s="9"/>
      <c r="ID529" s="9"/>
      <c r="IE529" s="9"/>
      <c r="IF529" s="9"/>
      <c r="IG529" s="9"/>
      <c r="IH529" s="9"/>
      <c r="II529" s="9"/>
      <c r="IJ529" s="9"/>
      <c r="IK529" s="9"/>
      <c r="IL529" s="9"/>
      <c r="IM529" s="9"/>
      <c r="IN529" s="9"/>
      <c r="IO529" s="9"/>
      <c r="IP529" s="9"/>
      <c r="IQ529" s="9"/>
      <c r="IR529" s="9"/>
    </row>
    <row r="530" spans="1:252" s="69" customFormat="1">
      <c r="A530" s="90">
        <v>520</v>
      </c>
      <c r="B530" s="91" t="str">
        <f>'[4]ИТОГ!'!$AP527</f>
        <v>Веревкин Даниил</v>
      </c>
      <c r="C530" s="91">
        <f>'[4]ИТОГ!'!$AQ527</f>
        <v>1995</v>
      </c>
      <c r="D530" s="91" t="str">
        <f>'[4]ИТОГ!'!$AT527</f>
        <v>б/р</v>
      </c>
      <c r="E530" s="91" t="str">
        <f>'[4]ИТОГ!'!$AU527</f>
        <v>м</v>
      </c>
      <c r="F530" s="189">
        <f>'[4]ИТОГ!'!$AX527</f>
        <v>44527</v>
      </c>
      <c r="G530" s="91" t="s">
        <v>255</v>
      </c>
      <c r="H530" s="94" t="s">
        <v>28</v>
      </c>
      <c r="I530" s="91" t="str">
        <f>'[4]ИТОГ!'!$AY527</f>
        <v>ОК!</v>
      </c>
      <c r="J530" s="124" t="s">
        <v>292</v>
      </c>
      <c r="K530" s="104"/>
      <c r="L530" s="97" t="s">
        <v>13</v>
      </c>
      <c r="M530" s="105" t="s">
        <v>9</v>
      </c>
      <c r="N530" s="112" t="s">
        <v>9</v>
      </c>
      <c r="O530" s="97"/>
      <c r="P530" s="97"/>
      <c r="Q530" s="97" t="s">
        <v>256</v>
      </c>
      <c r="R530" s="104" t="s">
        <v>9</v>
      </c>
      <c r="S530" s="104"/>
      <c r="T530" s="106" t="s">
        <v>9</v>
      </c>
      <c r="U530" s="99"/>
      <c r="V530" s="104" t="s">
        <v>9</v>
      </c>
      <c r="W530" s="108" t="s">
        <v>9</v>
      </c>
      <c r="X530" s="110" t="s">
        <v>9</v>
      </c>
      <c r="Y530" s="108"/>
      <c r="Z530" s="100"/>
      <c r="AA530" s="100" t="s">
        <v>256</v>
      </c>
      <c r="AB530" s="108" t="s">
        <v>9</v>
      </c>
      <c r="AC530" s="108"/>
      <c r="AD530" s="100" t="s">
        <v>256</v>
      </c>
      <c r="AE530" s="108"/>
      <c r="AF530" s="108" t="s">
        <v>9</v>
      </c>
      <c r="AG530" s="94" t="s">
        <v>434</v>
      </c>
      <c r="AH530" s="101" t="s">
        <v>916</v>
      </c>
      <c r="AI530" s="93">
        <v>38500</v>
      </c>
      <c r="AJ530" s="103" t="s">
        <v>917</v>
      </c>
      <c r="AK530" s="68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  <c r="GM530" s="9"/>
      <c r="GN530" s="9"/>
      <c r="GO530" s="9"/>
      <c r="GP530" s="9"/>
      <c r="GQ530" s="9"/>
      <c r="GR530" s="9"/>
      <c r="GS530" s="9"/>
      <c r="GT530" s="9"/>
      <c r="GU530" s="9"/>
      <c r="GV530" s="9"/>
      <c r="GW530" s="9"/>
      <c r="GX530" s="9"/>
      <c r="GY530" s="9"/>
      <c r="GZ530" s="9"/>
      <c r="HA530" s="9"/>
      <c r="HB530" s="9"/>
      <c r="HC530" s="9"/>
      <c r="HD530" s="9"/>
      <c r="HE530" s="9"/>
      <c r="HF530" s="9"/>
      <c r="HG530" s="9"/>
      <c r="HH530" s="9"/>
      <c r="HI530" s="9"/>
      <c r="HJ530" s="9"/>
      <c r="HK530" s="9"/>
      <c r="HL530" s="9"/>
      <c r="HM530" s="9"/>
      <c r="HN530" s="9"/>
      <c r="HO530" s="9"/>
      <c r="HP530" s="9"/>
      <c r="HQ530" s="9"/>
      <c r="HR530" s="9"/>
      <c r="HS530" s="9"/>
      <c r="HT530" s="9"/>
      <c r="HU530" s="9"/>
      <c r="HV530" s="9"/>
      <c r="HW530" s="9"/>
      <c r="HX530" s="9"/>
      <c r="HY530" s="9"/>
      <c r="HZ530" s="9"/>
      <c r="IA530" s="9"/>
      <c r="IB530" s="9"/>
      <c r="IC530" s="9"/>
      <c r="ID530" s="9"/>
      <c r="IE530" s="9"/>
      <c r="IF530" s="9"/>
      <c r="IG530" s="9"/>
      <c r="IH530" s="9"/>
      <c r="II530" s="9"/>
      <c r="IJ530" s="9"/>
      <c r="IK530" s="9"/>
      <c r="IL530" s="9"/>
      <c r="IM530" s="9"/>
      <c r="IN530" s="9"/>
      <c r="IO530" s="9"/>
      <c r="IP530" s="9"/>
      <c r="IQ530" s="9"/>
      <c r="IR530" s="9"/>
    </row>
    <row r="531" spans="1:252" s="69" customFormat="1">
      <c r="A531" s="90">
        <v>521</v>
      </c>
      <c r="B531" s="91" t="str">
        <f>'[4]ИТОГ!'!$AP528</f>
        <v xml:space="preserve">Верёвкин Роман </v>
      </c>
      <c r="C531" s="91">
        <f>'[4]ИТОГ!'!$AQ528</f>
        <v>0</v>
      </c>
      <c r="D531" s="91" t="str">
        <f>'[4]ИТОГ!'!$AT528</f>
        <v>б/р</v>
      </c>
      <c r="E531" s="91" t="str">
        <f>'[4]ИТОГ!'!$AU528</f>
        <v>м</v>
      </c>
      <c r="F531" s="189">
        <f>'[4]ИТОГ!'!$AX528</f>
        <v>44708</v>
      </c>
      <c r="G531" s="91" t="s">
        <v>255</v>
      </c>
      <c r="H531" s="94" t="s">
        <v>28</v>
      </c>
      <c r="I531" s="91" t="str">
        <f>'[4]ИТОГ!'!$AY528</f>
        <v>НАДО!!!</v>
      </c>
      <c r="J531" s="95"/>
      <c r="K531" s="104"/>
      <c r="L531" s="97" t="s">
        <v>256</v>
      </c>
      <c r="M531" s="105"/>
      <c r="N531" s="112"/>
      <c r="O531" s="97"/>
      <c r="P531" s="97"/>
      <c r="Q531" s="97"/>
      <c r="R531" s="104"/>
      <c r="S531" s="104"/>
      <c r="T531" s="106"/>
      <c r="U531" s="99"/>
      <c r="V531" s="104"/>
      <c r="W531" s="108"/>
      <c r="X531" s="110"/>
      <c r="Y531" s="108"/>
      <c r="Z531" s="100"/>
      <c r="AA531" s="100"/>
      <c r="AB531" s="108"/>
      <c r="AC531" s="108"/>
      <c r="AD531" s="100"/>
      <c r="AE531" s="108"/>
      <c r="AF531" s="108"/>
      <c r="AG531" s="94"/>
      <c r="AH531" s="101"/>
      <c r="AI531" s="93"/>
      <c r="AJ531" s="103"/>
      <c r="AK531" s="68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  <c r="GV531" s="9"/>
      <c r="GW531" s="9"/>
      <c r="GX531" s="9"/>
      <c r="GY531" s="9"/>
      <c r="GZ531" s="9"/>
      <c r="HA531" s="9"/>
      <c r="HB531" s="9"/>
      <c r="HC531" s="9"/>
      <c r="HD531" s="9"/>
      <c r="HE531" s="9"/>
      <c r="HF531" s="9"/>
      <c r="HG531" s="9"/>
      <c r="HH531" s="9"/>
      <c r="HI531" s="9"/>
      <c r="HJ531" s="9"/>
      <c r="HK531" s="9"/>
      <c r="HL531" s="9"/>
      <c r="HM531" s="9"/>
      <c r="HN531" s="9"/>
      <c r="HO531" s="9"/>
      <c r="HP531" s="9"/>
      <c r="HQ531" s="9"/>
      <c r="HR531" s="9"/>
      <c r="HS531" s="9"/>
      <c r="HT531" s="9"/>
      <c r="HU531" s="9"/>
      <c r="HV531" s="9"/>
      <c r="HW531" s="9"/>
      <c r="HX531" s="9"/>
      <c r="HY531" s="9"/>
      <c r="HZ531" s="9"/>
      <c r="IA531" s="9"/>
      <c r="IB531" s="9"/>
      <c r="IC531" s="9"/>
      <c r="ID531" s="9"/>
      <c r="IE531" s="9"/>
      <c r="IF531" s="9"/>
      <c r="IG531" s="9"/>
      <c r="IH531" s="9"/>
      <c r="II531" s="9"/>
      <c r="IJ531" s="9"/>
      <c r="IK531" s="9"/>
      <c r="IL531" s="9"/>
      <c r="IM531" s="9"/>
      <c r="IN531" s="9"/>
      <c r="IO531" s="9"/>
      <c r="IP531" s="9"/>
      <c r="IQ531" s="9"/>
      <c r="IR531" s="9"/>
    </row>
    <row r="532" spans="1:252" s="69" customFormat="1">
      <c r="A532" s="90">
        <v>522</v>
      </c>
      <c r="B532" s="91" t="str">
        <f>'[4]ИТОГ!'!$AP529</f>
        <v xml:space="preserve">Верещагин Александр </v>
      </c>
      <c r="C532" s="91">
        <f>'[4]ИТОГ!'!$AQ529</f>
        <v>0</v>
      </c>
      <c r="D532" s="91" t="str">
        <f>'[4]ИТОГ!'!$AT529</f>
        <v>б/р</v>
      </c>
      <c r="E532" s="91" t="str">
        <f>'[4]ИТОГ!'!$AU529</f>
        <v>м</v>
      </c>
      <c r="F532" s="189">
        <f>'[4]ИТОГ!'!$AX529</f>
        <v>44708</v>
      </c>
      <c r="G532" s="91" t="s">
        <v>255</v>
      </c>
      <c r="H532" s="94" t="s">
        <v>28</v>
      </c>
      <c r="I532" s="91" t="str">
        <f>'[4]ИТОГ!'!$AY529</f>
        <v>НАДО!!!</v>
      </c>
      <c r="J532" s="95"/>
      <c r="K532" s="104"/>
      <c r="L532" s="97" t="s">
        <v>256</v>
      </c>
      <c r="M532" s="105"/>
      <c r="N532" s="104"/>
      <c r="O532" s="97"/>
      <c r="P532" s="97"/>
      <c r="Q532" s="97"/>
      <c r="R532" s="100" t="s">
        <v>11</v>
      </c>
      <c r="S532" s="104"/>
      <c r="T532" s="102" t="s">
        <v>11</v>
      </c>
      <c r="U532" s="99"/>
      <c r="V532" s="108" t="s">
        <v>256</v>
      </c>
      <c r="W532" s="108"/>
      <c r="X532" s="100" t="s">
        <v>256</v>
      </c>
      <c r="Y532" s="108"/>
      <c r="Z532" s="100"/>
      <c r="AA532" s="100"/>
      <c r="AB532" s="108"/>
      <c r="AC532" s="108"/>
      <c r="AD532" s="100"/>
      <c r="AE532" s="108"/>
      <c r="AF532" s="108"/>
      <c r="AG532" s="111" t="s">
        <v>370</v>
      </c>
      <c r="AH532" s="101" t="s">
        <v>459</v>
      </c>
      <c r="AI532" s="100"/>
      <c r="AJ532" s="103" t="s">
        <v>918</v>
      </c>
      <c r="AK532" s="68"/>
      <c r="AL532" s="9"/>
      <c r="AM532" s="9"/>
      <c r="AN532" s="120"/>
      <c r="AO532" s="120"/>
      <c r="AP532" s="120"/>
      <c r="AQ532" s="120"/>
      <c r="AR532" s="120"/>
      <c r="AS532" s="120"/>
      <c r="AT532" s="120"/>
      <c r="AU532" s="120"/>
      <c r="AV532" s="120"/>
      <c r="AW532" s="120"/>
      <c r="AX532" s="120"/>
      <c r="AY532" s="120"/>
      <c r="AZ532" s="120"/>
      <c r="BA532" s="120"/>
      <c r="BB532" s="120"/>
      <c r="BC532" s="120"/>
      <c r="BD532" s="120"/>
      <c r="BE532" s="120"/>
      <c r="BF532" s="120"/>
      <c r="BG532" s="120"/>
      <c r="BH532" s="120"/>
      <c r="BI532" s="120"/>
      <c r="BJ532" s="120"/>
      <c r="BK532" s="120"/>
      <c r="BL532" s="120"/>
      <c r="BM532" s="120"/>
      <c r="BN532" s="120"/>
      <c r="BO532" s="120"/>
      <c r="BP532" s="120"/>
      <c r="BQ532" s="120"/>
      <c r="BR532" s="120"/>
      <c r="BS532" s="120"/>
      <c r="BT532" s="120"/>
      <c r="BU532" s="120"/>
      <c r="BV532" s="120"/>
      <c r="BW532" s="120"/>
      <c r="BX532" s="120"/>
      <c r="BY532" s="120"/>
      <c r="BZ532" s="120"/>
      <c r="CA532" s="120"/>
      <c r="CB532" s="120"/>
      <c r="CC532" s="120"/>
      <c r="CD532" s="120"/>
      <c r="CE532" s="120"/>
      <c r="CF532" s="120"/>
      <c r="CG532" s="120"/>
      <c r="CH532" s="120"/>
      <c r="CI532" s="120"/>
      <c r="CJ532" s="120"/>
      <c r="CK532" s="120"/>
      <c r="CL532" s="120"/>
      <c r="CM532" s="120"/>
      <c r="CN532" s="120"/>
      <c r="CO532" s="120"/>
      <c r="CP532" s="120"/>
      <c r="CQ532" s="120"/>
      <c r="CR532" s="120"/>
      <c r="CS532" s="120"/>
      <c r="CT532" s="120"/>
      <c r="CU532" s="120"/>
      <c r="CV532" s="120"/>
      <c r="CW532" s="120"/>
      <c r="CX532" s="120"/>
      <c r="CY532" s="120"/>
      <c r="CZ532" s="120"/>
      <c r="DA532" s="120"/>
      <c r="DB532" s="120"/>
      <c r="DC532" s="120"/>
      <c r="DD532" s="120"/>
      <c r="DE532" s="120"/>
      <c r="DF532" s="120"/>
      <c r="DG532" s="120"/>
      <c r="DH532" s="120"/>
      <c r="DI532" s="120"/>
      <c r="DJ532" s="120"/>
      <c r="DK532" s="120"/>
      <c r="DL532" s="120"/>
      <c r="DM532" s="120"/>
      <c r="DN532" s="120"/>
      <c r="DO532" s="120"/>
      <c r="DP532" s="120"/>
      <c r="DQ532" s="120"/>
      <c r="DR532" s="120"/>
      <c r="DS532" s="120"/>
      <c r="DT532" s="120"/>
      <c r="DU532" s="120"/>
      <c r="DV532" s="120"/>
      <c r="DW532" s="120"/>
      <c r="DX532" s="120"/>
      <c r="DY532" s="120"/>
      <c r="DZ532" s="120"/>
      <c r="EA532" s="120"/>
      <c r="EB532" s="120"/>
      <c r="EC532" s="120"/>
      <c r="ED532" s="120"/>
      <c r="EE532" s="120"/>
      <c r="EF532" s="120"/>
      <c r="EG532" s="120"/>
      <c r="EH532" s="120"/>
      <c r="EI532" s="120"/>
      <c r="EJ532" s="120"/>
      <c r="EK532" s="120"/>
      <c r="EL532" s="120"/>
      <c r="EM532" s="120"/>
      <c r="EN532" s="120"/>
      <c r="EO532" s="120"/>
      <c r="EP532" s="120"/>
      <c r="EQ532" s="120"/>
      <c r="ER532" s="120"/>
      <c r="ES532" s="120"/>
      <c r="ET532" s="120"/>
      <c r="EU532" s="120"/>
      <c r="EV532" s="120"/>
      <c r="EW532" s="120"/>
      <c r="EX532" s="120"/>
      <c r="EY532" s="120"/>
      <c r="EZ532" s="120"/>
      <c r="FA532" s="120"/>
      <c r="FB532" s="120"/>
      <c r="FC532" s="120"/>
      <c r="FD532" s="120"/>
      <c r="FE532" s="120"/>
      <c r="FF532" s="120"/>
      <c r="FG532" s="120"/>
      <c r="FH532" s="120"/>
      <c r="FI532" s="120"/>
      <c r="FJ532" s="120"/>
      <c r="FK532" s="120"/>
      <c r="FL532" s="120"/>
      <c r="FM532" s="120"/>
      <c r="FN532" s="120"/>
      <c r="FO532" s="120"/>
      <c r="FP532" s="120"/>
      <c r="FQ532" s="120"/>
      <c r="FR532" s="120"/>
      <c r="FS532" s="120"/>
      <c r="FT532" s="120"/>
      <c r="FU532" s="120"/>
      <c r="FV532" s="120"/>
      <c r="FW532" s="120"/>
      <c r="FX532" s="120"/>
      <c r="FY532" s="120"/>
      <c r="FZ532" s="120"/>
      <c r="GA532" s="120"/>
      <c r="GB532" s="120"/>
      <c r="GC532" s="120"/>
      <c r="GD532" s="120"/>
      <c r="GE532" s="120"/>
      <c r="GF532" s="120"/>
      <c r="GG532" s="120"/>
      <c r="GH532" s="120"/>
      <c r="GI532" s="120"/>
      <c r="GJ532" s="120"/>
      <c r="GK532" s="120"/>
      <c r="GL532" s="120"/>
      <c r="GM532" s="120"/>
      <c r="GN532" s="120"/>
      <c r="GO532" s="120"/>
      <c r="GP532" s="120"/>
      <c r="GQ532" s="120"/>
      <c r="GR532" s="120"/>
      <c r="GS532" s="120"/>
      <c r="GT532" s="120"/>
      <c r="GU532" s="120"/>
      <c r="GV532" s="120"/>
      <c r="GW532" s="120"/>
      <c r="GX532" s="120"/>
      <c r="GY532" s="120"/>
      <c r="GZ532" s="120"/>
      <c r="HA532" s="120"/>
      <c r="HB532" s="120"/>
      <c r="HC532" s="120"/>
      <c r="HD532" s="120"/>
      <c r="HE532" s="120"/>
      <c r="HF532" s="120"/>
      <c r="HG532" s="120"/>
      <c r="HH532" s="120"/>
      <c r="HI532" s="120"/>
      <c r="HJ532" s="120"/>
      <c r="HK532" s="120"/>
      <c r="HL532" s="120"/>
      <c r="HM532" s="120"/>
      <c r="HN532" s="120"/>
      <c r="HO532" s="120"/>
      <c r="HP532" s="120"/>
      <c r="HQ532" s="120"/>
      <c r="HR532" s="120"/>
      <c r="HS532" s="120"/>
      <c r="HT532" s="120"/>
      <c r="HU532" s="120"/>
      <c r="HV532" s="120"/>
      <c r="HW532" s="120"/>
      <c r="HX532" s="120"/>
      <c r="HY532" s="120"/>
      <c r="HZ532" s="120"/>
      <c r="IA532" s="120"/>
      <c r="IB532" s="120"/>
      <c r="IC532" s="120"/>
      <c r="ID532" s="120"/>
      <c r="IE532" s="120"/>
      <c r="IF532" s="120"/>
      <c r="IG532" s="120"/>
      <c r="IH532" s="120"/>
      <c r="II532" s="120"/>
      <c r="IJ532" s="120"/>
      <c r="IK532" s="120"/>
      <c r="IL532" s="120"/>
      <c r="IM532" s="120"/>
      <c r="IN532" s="120"/>
      <c r="IO532" s="120"/>
      <c r="IP532" s="120"/>
      <c r="IQ532" s="120"/>
      <c r="IR532" s="120"/>
    </row>
    <row r="533" spans="1:252" s="69" customFormat="1">
      <c r="A533" s="90">
        <v>523</v>
      </c>
      <c r="B533" s="91" t="str">
        <f>'[4]ИТОГ!'!$AP530</f>
        <v>Верещагин Дмитрий</v>
      </c>
      <c r="C533" s="91">
        <f>'[4]ИТОГ!'!$AQ530</f>
        <v>1965</v>
      </c>
      <c r="D533" s="91" t="str">
        <f>'[4]ИТОГ!'!$AT530</f>
        <v>б/р</v>
      </c>
      <c r="E533" s="91" t="str">
        <f>'[4]ИТОГ!'!$AU530</f>
        <v>м</v>
      </c>
      <c r="F533" s="189">
        <f>'[4]ИТОГ!'!$AX530</f>
        <v>44142</v>
      </c>
      <c r="G533" s="91" t="s">
        <v>255</v>
      </c>
      <c r="H533" s="94" t="s">
        <v>28</v>
      </c>
      <c r="I533" s="91" t="str">
        <f>'[4]ИТОГ!'!$AY530</f>
        <v>ОК!</v>
      </c>
      <c r="J533" s="95"/>
      <c r="K533" s="99"/>
      <c r="L533" s="97"/>
      <c r="M533" s="98"/>
      <c r="N533" s="99"/>
      <c r="O533" s="97"/>
      <c r="P533" s="97"/>
      <c r="Q533" s="97"/>
      <c r="R533" s="99"/>
      <c r="S533" s="99"/>
      <c r="T533" s="99"/>
      <c r="U533" s="99"/>
      <c r="V533" s="97"/>
      <c r="W533" s="108"/>
      <c r="X533" s="108"/>
      <c r="Y533" s="108"/>
      <c r="Z533" s="100"/>
      <c r="AA533" s="100"/>
      <c r="AB533" s="122"/>
      <c r="AC533" s="122"/>
      <c r="AD533" s="102" t="s">
        <v>256</v>
      </c>
      <c r="AE533" s="102"/>
      <c r="AF533" s="102"/>
      <c r="AG533" s="94" t="s">
        <v>412</v>
      </c>
      <c r="AH533" s="101" t="s">
        <v>372</v>
      </c>
      <c r="AI533" s="100"/>
      <c r="AJ533" s="103" t="s">
        <v>919</v>
      </c>
      <c r="AK533" s="68"/>
      <c r="AL533" s="68"/>
      <c r="AM533" s="68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  <c r="GM533" s="9"/>
      <c r="GN533" s="9"/>
      <c r="GO533" s="9"/>
      <c r="GP533" s="9"/>
      <c r="GQ533" s="9"/>
      <c r="GR533" s="9"/>
      <c r="GS533" s="9"/>
      <c r="GT533" s="9"/>
      <c r="GU533" s="9"/>
      <c r="GV533" s="9"/>
      <c r="GW533" s="9"/>
      <c r="GX533" s="9"/>
      <c r="GY533" s="9"/>
      <c r="GZ533" s="9"/>
      <c r="HA533" s="9"/>
      <c r="HB533" s="9"/>
      <c r="HC533" s="9"/>
      <c r="HD533" s="9"/>
      <c r="HE533" s="9"/>
      <c r="HF533" s="9"/>
      <c r="HG533" s="9"/>
      <c r="HH533" s="9"/>
      <c r="HI533" s="9"/>
      <c r="HJ533" s="9"/>
      <c r="HK533" s="9"/>
      <c r="HL533" s="9"/>
      <c r="HM533" s="9"/>
      <c r="HN533" s="9"/>
      <c r="HO533" s="9"/>
      <c r="HP533" s="9"/>
      <c r="HQ533" s="9"/>
      <c r="HR533" s="9"/>
      <c r="HS533" s="9"/>
      <c r="HT533" s="9"/>
      <c r="HU533" s="9"/>
      <c r="HV533" s="9"/>
      <c r="HW533" s="9"/>
      <c r="HX533" s="9"/>
      <c r="HY533" s="9"/>
      <c r="HZ533" s="9"/>
      <c r="IA533" s="9"/>
      <c r="IB533" s="9"/>
      <c r="IC533" s="9"/>
      <c r="ID533" s="9"/>
      <c r="IE533" s="9"/>
      <c r="IF533" s="9"/>
      <c r="IG533" s="9"/>
      <c r="IH533" s="9"/>
      <c r="II533" s="9"/>
      <c r="IJ533" s="9"/>
      <c r="IK533" s="9"/>
      <c r="IL533" s="9"/>
      <c r="IM533" s="9"/>
      <c r="IN533" s="9"/>
      <c r="IO533" s="9"/>
      <c r="IP533" s="9"/>
      <c r="IQ533" s="9"/>
      <c r="IR533" s="9"/>
    </row>
    <row r="534" spans="1:252" s="69" customFormat="1">
      <c r="A534" s="90">
        <v>524</v>
      </c>
      <c r="B534" s="91" t="str">
        <f>'[4]ИТОГ!'!$AP531</f>
        <v>Верещагин Роман</v>
      </c>
      <c r="C534" s="91">
        <f>'[4]ИТОГ!'!$AQ531</f>
        <v>2012</v>
      </c>
      <c r="D534" s="91" t="str">
        <f>'[4]ИТОГ!'!$AT531</f>
        <v>2ю</v>
      </c>
      <c r="E534" s="91" t="str">
        <f>'[4]ИТОГ!'!$AU531</f>
        <v>м</v>
      </c>
      <c r="F534" s="189">
        <f>'[4]ИТОГ!'!$AX531</f>
        <v>45786</v>
      </c>
      <c r="G534" s="91" t="s">
        <v>255</v>
      </c>
      <c r="H534" s="94" t="s">
        <v>28</v>
      </c>
      <c r="I534" s="91" t="str">
        <f>'[4]ИТОГ!'!$AY531</f>
        <v>ОК!</v>
      </c>
      <c r="J534" s="95"/>
      <c r="K534" s="99"/>
      <c r="L534" s="97"/>
      <c r="M534" s="98"/>
      <c r="N534" s="99"/>
      <c r="O534" s="97"/>
      <c r="P534" s="97" t="s">
        <v>256</v>
      </c>
      <c r="Q534" s="97"/>
      <c r="R534" s="99" t="s">
        <v>9</v>
      </c>
      <c r="S534" s="99"/>
      <c r="T534" s="99"/>
      <c r="U534" s="99"/>
      <c r="V534" s="97"/>
      <c r="W534" s="108"/>
      <c r="X534" s="108"/>
      <c r="Y534" s="108"/>
      <c r="Z534" s="100"/>
      <c r="AA534" s="100"/>
      <c r="AB534" s="122"/>
      <c r="AC534" s="122"/>
      <c r="AD534" s="102"/>
      <c r="AE534" s="102"/>
      <c r="AF534" s="102"/>
      <c r="AG534" s="94"/>
      <c r="AH534" s="101"/>
      <c r="AI534" s="102"/>
      <c r="AJ534" s="103" t="s">
        <v>920</v>
      </c>
      <c r="AK534" s="68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  <c r="GM534" s="9"/>
      <c r="GN534" s="9"/>
      <c r="GO534" s="9"/>
      <c r="GP534" s="9"/>
      <c r="GQ534" s="9"/>
      <c r="GR534" s="9"/>
      <c r="GS534" s="9"/>
      <c r="GT534" s="9"/>
      <c r="GU534" s="9"/>
      <c r="GV534" s="9"/>
      <c r="GW534" s="9"/>
      <c r="GX534" s="9"/>
      <c r="GY534" s="9"/>
      <c r="GZ534" s="9"/>
      <c r="HA534" s="9"/>
      <c r="HB534" s="9"/>
      <c r="HC534" s="9"/>
      <c r="HD534" s="9"/>
      <c r="HE534" s="9"/>
      <c r="HF534" s="9"/>
      <c r="HG534" s="9"/>
      <c r="HH534" s="9"/>
      <c r="HI534" s="9"/>
      <c r="HJ534" s="9"/>
      <c r="HK534" s="9"/>
      <c r="HL534" s="9"/>
      <c r="HM534" s="9"/>
      <c r="HN534" s="9"/>
      <c r="HO534" s="9"/>
      <c r="HP534" s="9"/>
      <c r="HQ534" s="9"/>
      <c r="HR534" s="9"/>
      <c r="HS534" s="9"/>
      <c r="HT534" s="9"/>
      <c r="HU534" s="9"/>
      <c r="HV534" s="9"/>
      <c r="HW534" s="9"/>
      <c r="HX534" s="9"/>
      <c r="HY534" s="9"/>
      <c r="HZ534" s="9"/>
      <c r="IA534" s="9"/>
      <c r="IB534" s="9"/>
      <c r="IC534" s="9"/>
      <c r="ID534" s="9"/>
      <c r="IE534" s="9"/>
      <c r="IF534" s="9"/>
      <c r="IG534" s="9"/>
      <c r="IH534" s="9"/>
      <c r="II534" s="9"/>
      <c r="IJ534" s="9"/>
      <c r="IK534" s="9"/>
      <c r="IL534" s="9"/>
      <c r="IM534" s="9"/>
      <c r="IN534" s="9"/>
      <c r="IO534" s="9"/>
      <c r="IP534" s="9"/>
      <c r="IQ534" s="9"/>
      <c r="IR534" s="9"/>
    </row>
    <row r="535" spans="1:252" s="69" customFormat="1">
      <c r="A535" s="90">
        <v>525</v>
      </c>
      <c r="B535" s="91" t="str">
        <f>'[4]ИТОГ!'!$AP532</f>
        <v>Верещагина Мария</v>
      </c>
      <c r="C535" s="91">
        <f>'[4]ИТОГ!'!$AQ532</f>
        <v>1974</v>
      </c>
      <c r="D535" s="91">
        <f>'[4]ИТОГ!'!$AT532</f>
        <v>2</v>
      </c>
      <c r="E535" s="91" t="str">
        <f>'[4]ИТОГ!'!$AU532</f>
        <v>ж</v>
      </c>
      <c r="F535" s="189">
        <f>'[4]ИТОГ!'!$AX532</f>
        <v>45836</v>
      </c>
      <c r="G535" s="91" t="s">
        <v>255</v>
      </c>
      <c r="H535" s="94" t="s">
        <v>28</v>
      </c>
      <c r="I535" s="91" t="str">
        <f>'[4]ИТОГ!'!$AY532</f>
        <v>ОК!</v>
      </c>
      <c r="J535" s="95"/>
      <c r="K535" s="97"/>
      <c r="L535" s="97"/>
      <c r="M535" s="98"/>
      <c r="N535" s="97"/>
      <c r="O535" s="97"/>
      <c r="P535" s="97" t="s">
        <v>284</v>
      </c>
      <c r="Q535" s="97"/>
      <c r="R535" s="102" t="s">
        <v>11</v>
      </c>
      <c r="S535" s="97"/>
      <c r="T535" s="99"/>
      <c r="U535" s="99"/>
      <c r="V535" s="97"/>
      <c r="W535" s="108"/>
      <c r="X535" s="108"/>
      <c r="Y535" s="108"/>
      <c r="Z535" s="100"/>
      <c r="AA535" s="100"/>
      <c r="AB535" s="116" t="s">
        <v>256</v>
      </c>
      <c r="AC535" s="100"/>
      <c r="AD535" s="100"/>
      <c r="AE535" s="100"/>
      <c r="AF535" s="100"/>
      <c r="AG535" s="111" t="s">
        <v>556</v>
      </c>
      <c r="AH535" s="94"/>
      <c r="AI535" s="102"/>
      <c r="AJ535" s="103" t="s">
        <v>921</v>
      </c>
      <c r="AK535" s="68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  <c r="GM535" s="9"/>
      <c r="GN535" s="9"/>
      <c r="GO535" s="9"/>
      <c r="GP535" s="9"/>
      <c r="GQ535" s="9"/>
      <c r="GR535" s="9"/>
      <c r="GS535" s="9"/>
      <c r="GT535" s="9"/>
      <c r="GU535" s="9"/>
      <c r="GV535" s="9"/>
      <c r="GW535" s="9"/>
      <c r="GX535" s="9"/>
      <c r="GY535" s="9"/>
      <c r="GZ535" s="9"/>
      <c r="HA535" s="9"/>
      <c r="HB535" s="9"/>
      <c r="HC535" s="9"/>
      <c r="HD535" s="9"/>
      <c r="HE535" s="9"/>
      <c r="HF535" s="9"/>
      <c r="HG535" s="9"/>
      <c r="HH535" s="9"/>
      <c r="HI535" s="9"/>
      <c r="HJ535" s="9"/>
      <c r="HK535" s="9"/>
      <c r="HL535" s="9"/>
      <c r="HM535" s="9"/>
      <c r="HN535" s="9"/>
      <c r="HO535" s="9"/>
      <c r="HP535" s="9"/>
      <c r="HQ535" s="9"/>
      <c r="HR535" s="9"/>
      <c r="HS535" s="9"/>
      <c r="HT535" s="9"/>
      <c r="HU535" s="9"/>
      <c r="HV535" s="9"/>
      <c r="HW535" s="9"/>
      <c r="HX535" s="9"/>
      <c r="HY535" s="9"/>
      <c r="HZ535" s="9"/>
      <c r="IA535" s="9"/>
      <c r="IB535" s="9"/>
      <c r="IC535" s="9"/>
      <c r="ID535" s="9"/>
      <c r="IE535" s="9"/>
      <c r="IF535" s="9"/>
      <c r="IG535" s="9"/>
      <c r="IH535" s="9"/>
      <c r="II535" s="9"/>
      <c r="IJ535" s="9"/>
      <c r="IK535" s="9"/>
      <c r="IL535" s="9"/>
      <c r="IM535" s="9"/>
      <c r="IN535" s="9"/>
      <c r="IO535" s="9"/>
      <c r="IP535" s="9"/>
      <c r="IQ535" s="9"/>
      <c r="IR535" s="9"/>
    </row>
    <row r="536" spans="1:252" s="69" customFormat="1">
      <c r="A536" s="90">
        <v>526</v>
      </c>
      <c r="B536" s="91" t="str">
        <f>'[4]ИТОГ!'!$AP533</f>
        <v>Верховский Валентин</v>
      </c>
      <c r="C536" s="91">
        <f>'[4]ИТОГ!'!$AQ533</f>
        <v>1996</v>
      </c>
      <c r="D536" s="91" t="str">
        <f>'[4]ИТОГ!'!$AT533</f>
        <v>б/р</v>
      </c>
      <c r="E536" s="91" t="str">
        <f>'[4]ИТОГ!'!$AU533</f>
        <v>м</v>
      </c>
      <c r="F536" s="189">
        <f>'[4]ИТОГ!'!$AX533</f>
        <v>0</v>
      </c>
      <c r="G536" s="91" t="s">
        <v>255</v>
      </c>
      <c r="H536" s="94" t="s">
        <v>28</v>
      </c>
      <c r="I536" s="91" t="str">
        <f>'[4]ИТОГ!'!$AY533</f>
        <v>НАДО!!!</v>
      </c>
      <c r="J536" s="95"/>
      <c r="K536" s="97"/>
      <c r="L536" s="97"/>
      <c r="M536" s="98"/>
      <c r="N536" s="97"/>
      <c r="O536" s="97"/>
      <c r="P536" s="97"/>
      <c r="Q536" s="97"/>
      <c r="R536" s="102" t="s">
        <v>256</v>
      </c>
      <c r="S536" s="97"/>
      <c r="T536" s="99"/>
      <c r="U536" s="99"/>
      <c r="V536" s="97"/>
      <c r="W536" s="108"/>
      <c r="X536" s="108"/>
      <c r="Y536" s="108"/>
      <c r="Z536" s="100"/>
      <c r="AA536" s="100"/>
      <c r="AB536" s="116"/>
      <c r="AC536" s="100"/>
      <c r="AD536" s="100"/>
      <c r="AE536" s="100"/>
      <c r="AF536" s="100"/>
      <c r="AG536" s="111"/>
      <c r="AH536" s="94"/>
      <c r="AI536" s="102"/>
      <c r="AJ536" s="103" t="s">
        <v>922</v>
      </c>
      <c r="AK536" s="68"/>
      <c r="AL536" s="120"/>
      <c r="AM536" s="120"/>
      <c r="AN536" s="119"/>
      <c r="AO536" s="119"/>
      <c r="AP536" s="119"/>
      <c r="AQ536" s="119"/>
      <c r="AR536" s="119"/>
      <c r="AS536" s="119"/>
      <c r="AT536" s="119"/>
      <c r="AU536" s="119"/>
      <c r="AV536" s="119"/>
      <c r="AW536" s="119"/>
      <c r="AX536" s="119"/>
      <c r="AY536" s="119"/>
      <c r="AZ536" s="119"/>
      <c r="BA536" s="119"/>
      <c r="BB536" s="119"/>
      <c r="BC536" s="119"/>
      <c r="BD536" s="119"/>
      <c r="BE536" s="119"/>
      <c r="BF536" s="119"/>
      <c r="BG536" s="119"/>
      <c r="BH536" s="119"/>
      <c r="BI536" s="119"/>
      <c r="BJ536" s="119"/>
      <c r="BK536" s="119"/>
      <c r="BL536" s="119"/>
      <c r="BM536" s="119"/>
      <c r="BN536" s="119"/>
      <c r="BO536" s="119"/>
      <c r="BP536" s="119"/>
      <c r="BQ536" s="119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19"/>
      <c r="CB536" s="119"/>
      <c r="CC536" s="119"/>
      <c r="CD536" s="119"/>
      <c r="CE536" s="119"/>
      <c r="CF536" s="119"/>
      <c r="CG536" s="119"/>
      <c r="CH536" s="119"/>
      <c r="CI536" s="119"/>
      <c r="CJ536" s="119"/>
      <c r="CK536" s="119"/>
      <c r="CL536" s="119"/>
      <c r="CM536" s="119"/>
      <c r="CN536" s="119"/>
      <c r="CO536" s="119"/>
      <c r="CP536" s="119"/>
      <c r="CQ536" s="119"/>
      <c r="CR536" s="119"/>
      <c r="CS536" s="119"/>
      <c r="CT536" s="119"/>
      <c r="CU536" s="119"/>
      <c r="CV536" s="119"/>
      <c r="CW536" s="119"/>
      <c r="CX536" s="119"/>
      <c r="CY536" s="119"/>
      <c r="CZ536" s="119"/>
      <c r="DA536" s="119"/>
      <c r="DB536" s="119"/>
      <c r="DC536" s="119"/>
      <c r="DD536" s="119"/>
      <c r="DE536" s="119"/>
      <c r="DF536" s="119"/>
      <c r="DG536" s="119"/>
      <c r="DH536" s="119"/>
      <c r="DI536" s="119"/>
      <c r="DJ536" s="119"/>
      <c r="DK536" s="119"/>
      <c r="DL536" s="119"/>
      <c r="DM536" s="119"/>
      <c r="DN536" s="119"/>
      <c r="DO536" s="119"/>
      <c r="DP536" s="119"/>
      <c r="DQ536" s="119"/>
      <c r="DR536" s="119"/>
      <c r="DS536" s="119"/>
      <c r="DT536" s="119"/>
      <c r="DU536" s="119"/>
      <c r="DV536" s="119"/>
      <c r="DW536" s="119"/>
      <c r="DX536" s="119"/>
      <c r="DY536" s="119"/>
      <c r="DZ536" s="119"/>
      <c r="EA536" s="119"/>
      <c r="EB536" s="119"/>
      <c r="EC536" s="119"/>
      <c r="ED536" s="119"/>
      <c r="EE536" s="119"/>
      <c r="EF536" s="119"/>
      <c r="EG536" s="119"/>
      <c r="EH536" s="119"/>
      <c r="EI536" s="119"/>
      <c r="EJ536" s="119"/>
      <c r="EK536" s="119"/>
      <c r="EL536" s="119"/>
      <c r="EM536" s="119"/>
      <c r="EN536" s="119"/>
      <c r="EO536" s="119"/>
      <c r="EP536" s="119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19"/>
      <c r="FA536" s="119"/>
      <c r="FB536" s="119"/>
      <c r="FC536" s="119"/>
      <c r="FD536" s="119"/>
      <c r="FE536" s="119"/>
      <c r="FF536" s="119"/>
      <c r="FG536" s="119"/>
      <c r="FH536" s="119"/>
      <c r="FI536" s="119"/>
      <c r="FJ536" s="119"/>
      <c r="FK536" s="119"/>
      <c r="FL536" s="119"/>
      <c r="FM536" s="119"/>
      <c r="FN536" s="119"/>
      <c r="FO536" s="119"/>
      <c r="FP536" s="119"/>
      <c r="FQ536" s="119"/>
      <c r="FR536" s="119"/>
      <c r="FS536" s="119"/>
      <c r="FT536" s="119"/>
      <c r="FU536" s="119"/>
      <c r="FV536" s="119"/>
      <c r="FW536" s="119"/>
      <c r="FX536" s="119"/>
      <c r="FY536" s="119"/>
      <c r="FZ536" s="119"/>
      <c r="GA536" s="119"/>
      <c r="GB536" s="119"/>
      <c r="GC536" s="119"/>
      <c r="GD536" s="119"/>
      <c r="GE536" s="119"/>
      <c r="GF536" s="119"/>
      <c r="GG536" s="119"/>
      <c r="GH536" s="119"/>
      <c r="GI536" s="119"/>
      <c r="GJ536" s="119"/>
      <c r="GK536" s="119"/>
      <c r="GL536" s="119"/>
      <c r="GM536" s="119"/>
      <c r="GN536" s="119"/>
      <c r="GO536" s="119"/>
      <c r="GP536" s="119"/>
      <c r="GQ536" s="119"/>
      <c r="GR536" s="119"/>
      <c r="GS536" s="119"/>
      <c r="GT536" s="119"/>
      <c r="GU536" s="119"/>
      <c r="GV536" s="119"/>
      <c r="GW536" s="119"/>
      <c r="GX536" s="119"/>
      <c r="GY536" s="119"/>
      <c r="GZ536" s="119"/>
      <c r="HA536" s="119"/>
      <c r="HB536" s="119"/>
      <c r="HC536" s="119"/>
      <c r="HD536" s="119"/>
      <c r="HE536" s="119"/>
      <c r="HF536" s="119"/>
      <c r="HG536" s="119"/>
      <c r="HH536" s="119"/>
      <c r="HI536" s="119"/>
      <c r="HJ536" s="119"/>
      <c r="HK536" s="119"/>
      <c r="HL536" s="119"/>
      <c r="HM536" s="119"/>
      <c r="HN536" s="119"/>
      <c r="HO536" s="119"/>
      <c r="HP536" s="119"/>
      <c r="HQ536" s="119"/>
      <c r="HR536" s="119"/>
      <c r="HS536" s="119"/>
      <c r="HT536" s="119"/>
      <c r="HU536" s="119"/>
      <c r="HV536" s="119"/>
      <c r="HW536" s="119"/>
      <c r="HX536" s="119"/>
      <c r="HY536" s="119"/>
      <c r="HZ536" s="119"/>
      <c r="IA536" s="119"/>
      <c r="IB536" s="119"/>
      <c r="IC536" s="119"/>
      <c r="ID536" s="119"/>
      <c r="IE536" s="119"/>
      <c r="IF536" s="119"/>
      <c r="IG536" s="119"/>
      <c r="IH536" s="119"/>
      <c r="II536" s="119"/>
      <c r="IJ536" s="119"/>
      <c r="IK536" s="119"/>
      <c r="IL536" s="119"/>
      <c r="IM536" s="119"/>
      <c r="IN536" s="119"/>
      <c r="IO536" s="119"/>
      <c r="IP536" s="119"/>
      <c r="IQ536" s="119"/>
      <c r="IR536" s="119"/>
    </row>
    <row r="537" spans="1:252" s="69" customFormat="1">
      <c r="A537" s="90">
        <v>527</v>
      </c>
      <c r="B537" s="91" t="str">
        <f>'[4]ИТОГ!'!$AP534</f>
        <v>Вершинин Даниил</v>
      </c>
      <c r="C537" s="91">
        <f>'[4]ИТОГ!'!$AQ534</f>
        <v>2000</v>
      </c>
      <c r="D537" s="91" t="str">
        <f>'[4]ИТОГ!'!$AT534</f>
        <v>б/р</v>
      </c>
      <c r="E537" s="91" t="str">
        <f>'[4]ИТОГ!'!$AU534</f>
        <v>м</v>
      </c>
      <c r="F537" s="189">
        <f>'[4]ИТОГ!'!$AX534</f>
        <v>0</v>
      </c>
      <c r="G537" s="91" t="s">
        <v>255</v>
      </c>
      <c r="H537" s="94" t="s">
        <v>28</v>
      </c>
      <c r="I537" s="91" t="str">
        <f>'[4]ИТОГ!'!$AY534</f>
        <v>ОК!</v>
      </c>
      <c r="J537" s="95"/>
      <c r="K537" s="97"/>
      <c r="L537" s="97"/>
      <c r="M537" s="98"/>
      <c r="N537" s="97"/>
      <c r="O537" s="97"/>
      <c r="P537" s="97"/>
      <c r="Q537" s="97"/>
      <c r="R537" s="97"/>
      <c r="S537" s="97"/>
      <c r="T537" s="99"/>
      <c r="U537" s="99"/>
      <c r="V537" s="97"/>
      <c r="W537" s="108"/>
      <c r="X537" s="108"/>
      <c r="Y537" s="108"/>
      <c r="Z537" s="100"/>
      <c r="AA537" s="100"/>
      <c r="AB537" s="116" t="s">
        <v>6</v>
      </c>
      <c r="AC537" s="100"/>
      <c r="AD537" s="100"/>
      <c r="AE537" s="100"/>
      <c r="AF537" s="100"/>
      <c r="AG537" s="111" t="s">
        <v>556</v>
      </c>
      <c r="AH537" s="94"/>
      <c r="AI537" s="102"/>
      <c r="AJ537" s="103" t="s">
        <v>923</v>
      </c>
      <c r="AK537" s="68"/>
      <c r="AL537" s="9"/>
      <c r="AM537" s="9"/>
      <c r="AN537" s="109"/>
      <c r="AO537" s="109"/>
      <c r="AP537" s="109"/>
      <c r="AQ537" s="109"/>
      <c r="AR537" s="109"/>
      <c r="AS537" s="109"/>
      <c r="AT537" s="109"/>
      <c r="AU537" s="109"/>
      <c r="AV537" s="109"/>
      <c r="AW537" s="109"/>
      <c r="AX537" s="109"/>
      <c r="AY537" s="109"/>
      <c r="AZ537" s="109"/>
      <c r="BA537" s="109"/>
      <c r="BB537" s="109"/>
      <c r="BC537" s="109"/>
      <c r="BD537" s="109"/>
      <c r="BE537" s="109"/>
      <c r="BF537" s="109"/>
      <c r="BG537" s="109"/>
      <c r="BH537" s="109"/>
      <c r="BI537" s="109"/>
      <c r="BJ537" s="109"/>
      <c r="BK537" s="109"/>
      <c r="BL537" s="109"/>
      <c r="BM537" s="109"/>
      <c r="BN537" s="109"/>
      <c r="BO537" s="109"/>
      <c r="BP537" s="109"/>
      <c r="BQ537" s="109"/>
      <c r="BR537" s="109"/>
      <c r="BS537" s="109"/>
      <c r="BT537" s="109"/>
      <c r="BU537" s="109"/>
      <c r="BV537" s="109"/>
      <c r="BW537" s="109"/>
      <c r="BX537" s="109"/>
      <c r="BY537" s="109"/>
      <c r="BZ537" s="109"/>
      <c r="CA537" s="109"/>
      <c r="CB537" s="109"/>
      <c r="CC537" s="109"/>
      <c r="CD537" s="109"/>
      <c r="CE537" s="109"/>
      <c r="CF537" s="109"/>
      <c r="CG537" s="109"/>
      <c r="CH537" s="109"/>
      <c r="CI537" s="109"/>
      <c r="CJ537" s="109"/>
      <c r="CK537" s="109"/>
      <c r="CL537" s="109"/>
      <c r="CM537" s="109"/>
      <c r="CN537" s="109"/>
      <c r="CO537" s="109"/>
      <c r="CP537" s="109"/>
      <c r="CQ537" s="109"/>
      <c r="CR537" s="109"/>
      <c r="CS537" s="109"/>
      <c r="CT537" s="109"/>
      <c r="CU537" s="109"/>
      <c r="CV537" s="109"/>
      <c r="CW537" s="109"/>
      <c r="CX537" s="109"/>
      <c r="CY537" s="109"/>
      <c r="CZ537" s="109"/>
      <c r="DA537" s="109"/>
      <c r="DB537" s="109"/>
      <c r="DC537" s="109"/>
      <c r="DD537" s="109"/>
      <c r="DE537" s="109"/>
      <c r="DF537" s="109"/>
      <c r="DG537" s="109"/>
      <c r="DH537" s="109"/>
      <c r="DI537" s="109"/>
      <c r="DJ537" s="109"/>
      <c r="DK537" s="109"/>
      <c r="DL537" s="109"/>
      <c r="DM537" s="109"/>
      <c r="DN537" s="109"/>
      <c r="DO537" s="109"/>
      <c r="DP537" s="109"/>
      <c r="DQ537" s="109"/>
      <c r="DR537" s="109"/>
      <c r="DS537" s="109"/>
      <c r="DT537" s="109"/>
      <c r="DU537" s="109"/>
      <c r="DV537" s="109"/>
      <c r="DW537" s="109"/>
      <c r="DX537" s="109"/>
      <c r="DY537" s="109"/>
      <c r="DZ537" s="109"/>
      <c r="EA537" s="109"/>
      <c r="EB537" s="109"/>
      <c r="EC537" s="109"/>
      <c r="ED537" s="109"/>
      <c r="EE537" s="109"/>
      <c r="EF537" s="109"/>
      <c r="EG537" s="109"/>
      <c r="EH537" s="109"/>
      <c r="EI537" s="109"/>
      <c r="EJ537" s="109"/>
      <c r="EK537" s="109"/>
      <c r="EL537" s="109"/>
      <c r="EM537" s="109"/>
      <c r="EN537" s="109"/>
      <c r="EO537" s="109"/>
      <c r="EP537" s="109"/>
      <c r="EQ537" s="109"/>
      <c r="ER537" s="109"/>
      <c r="ES537" s="109"/>
      <c r="ET537" s="109"/>
      <c r="EU537" s="109"/>
      <c r="EV537" s="109"/>
      <c r="EW537" s="109"/>
      <c r="EX537" s="109"/>
      <c r="EY537" s="109"/>
      <c r="EZ537" s="109"/>
      <c r="FA537" s="109"/>
      <c r="FB537" s="109"/>
      <c r="FC537" s="109"/>
      <c r="FD537" s="109"/>
      <c r="FE537" s="109"/>
      <c r="FF537" s="109"/>
      <c r="FG537" s="109"/>
      <c r="FH537" s="109"/>
      <c r="FI537" s="109"/>
      <c r="FJ537" s="109"/>
      <c r="FK537" s="109"/>
      <c r="FL537" s="109"/>
      <c r="FM537" s="109"/>
      <c r="FN537" s="109"/>
      <c r="FO537" s="109"/>
      <c r="FP537" s="109"/>
      <c r="FQ537" s="109"/>
      <c r="FR537" s="109"/>
      <c r="FS537" s="109"/>
      <c r="FT537" s="109"/>
      <c r="FU537" s="109"/>
      <c r="FV537" s="109"/>
      <c r="FW537" s="109"/>
      <c r="FX537" s="109"/>
      <c r="FY537" s="109"/>
      <c r="FZ537" s="109"/>
      <c r="GA537" s="109"/>
      <c r="GB537" s="109"/>
      <c r="GC537" s="109"/>
      <c r="GD537" s="109"/>
      <c r="GE537" s="109"/>
      <c r="GF537" s="109"/>
      <c r="GG537" s="109"/>
      <c r="GH537" s="109"/>
      <c r="GI537" s="109"/>
      <c r="GJ537" s="109"/>
      <c r="GK537" s="109"/>
      <c r="GL537" s="109"/>
      <c r="GM537" s="109"/>
      <c r="GN537" s="109"/>
      <c r="GO537" s="109"/>
      <c r="GP537" s="109"/>
      <c r="GQ537" s="109"/>
      <c r="GR537" s="109"/>
      <c r="GS537" s="109"/>
      <c r="GT537" s="109"/>
      <c r="GU537" s="109"/>
      <c r="GV537" s="109"/>
      <c r="GW537" s="109"/>
      <c r="GX537" s="109"/>
      <c r="GY537" s="109"/>
      <c r="GZ537" s="109"/>
      <c r="HA537" s="109"/>
      <c r="HB537" s="109"/>
      <c r="HC537" s="109"/>
      <c r="HD537" s="109"/>
      <c r="HE537" s="109"/>
      <c r="HF537" s="109"/>
      <c r="HG537" s="109"/>
      <c r="HH537" s="109"/>
      <c r="HI537" s="109"/>
      <c r="HJ537" s="109"/>
      <c r="HK537" s="109"/>
      <c r="HL537" s="109"/>
      <c r="HM537" s="109"/>
      <c r="HN537" s="109"/>
      <c r="HO537" s="109"/>
      <c r="HP537" s="109"/>
      <c r="HQ537" s="109"/>
      <c r="HR537" s="109"/>
      <c r="HS537" s="109"/>
      <c r="HT537" s="109"/>
      <c r="HU537" s="109"/>
      <c r="HV537" s="109"/>
      <c r="HW537" s="109"/>
      <c r="HX537" s="109"/>
      <c r="HY537" s="109"/>
      <c r="HZ537" s="109"/>
      <c r="IA537" s="109"/>
      <c r="IB537" s="109"/>
      <c r="IC537" s="109"/>
      <c r="ID537" s="109"/>
      <c r="IE537" s="109"/>
      <c r="IF537" s="109"/>
      <c r="IG537" s="109"/>
      <c r="IH537" s="109"/>
      <c r="II537" s="109"/>
      <c r="IJ537" s="109"/>
      <c r="IK537" s="109"/>
      <c r="IL537" s="109"/>
      <c r="IM537" s="109"/>
      <c r="IN537" s="109"/>
      <c r="IO537" s="109"/>
      <c r="IP537" s="109"/>
      <c r="IQ537" s="109"/>
      <c r="IR537" s="109"/>
    </row>
    <row r="538" spans="1:252" s="69" customFormat="1">
      <c r="A538" s="90">
        <v>528</v>
      </c>
      <c r="B538" s="91" t="str">
        <f>'[4]ИТОГ!'!$AP535</f>
        <v>Веселков Виктор</v>
      </c>
      <c r="C538" s="91">
        <f>'[4]ИТОГ!'!$AQ535</f>
        <v>0</v>
      </c>
      <c r="D538" s="91" t="str">
        <f>'[4]ИТОГ!'!$AT535</f>
        <v>б/р</v>
      </c>
      <c r="E538" s="91" t="str">
        <f>'[4]ИТОГ!'!$AU535</f>
        <v>м</v>
      </c>
      <c r="F538" s="189">
        <f>'[4]ИТОГ!'!$AX535</f>
        <v>45071</v>
      </c>
      <c r="G538" s="91" t="s">
        <v>255</v>
      </c>
      <c r="H538" s="94" t="s">
        <v>28</v>
      </c>
      <c r="I538" s="91">
        <f>'[4]ИТОГ!'!$AY535</f>
        <v>0</v>
      </c>
      <c r="J538" s="95"/>
      <c r="K538" s="97"/>
      <c r="L538" s="97"/>
      <c r="M538" s="98"/>
      <c r="N538" s="97"/>
      <c r="O538" s="97"/>
      <c r="P538" s="97"/>
      <c r="Q538" s="97"/>
      <c r="R538" s="97"/>
      <c r="S538" s="97"/>
      <c r="T538" s="99" t="s">
        <v>256</v>
      </c>
      <c r="U538" s="99"/>
      <c r="V538" s="97"/>
      <c r="W538" s="92"/>
      <c r="X538" s="100"/>
      <c r="Y538" s="100"/>
      <c r="Z538" s="100"/>
      <c r="AA538" s="100"/>
      <c r="AB538" s="100"/>
      <c r="AC538" s="100"/>
      <c r="AD538" s="100"/>
      <c r="AE538" s="100"/>
      <c r="AF538" s="100"/>
      <c r="AG538" s="94"/>
      <c r="AH538" s="94" t="s">
        <v>366</v>
      </c>
      <c r="AI538" s="102"/>
      <c r="AJ538" s="103" t="s">
        <v>924</v>
      </c>
      <c r="AK538" s="68"/>
      <c r="AL538" s="9"/>
      <c r="AM538" s="9"/>
      <c r="AN538" s="68"/>
      <c r="AO538" s="68"/>
      <c r="AP538" s="68"/>
      <c r="AQ538" s="68"/>
      <c r="AR538" s="68"/>
      <c r="AS538" s="68"/>
      <c r="AT538" s="68"/>
      <c r="AU538" s="68"/>
      <c r="AV538" s="68"/>
      <c r="AW538" s="68"/>
      <c r="AX538" s="68"/>
      <c r="AY538" s="68"/>
      <c r="AZ538" s="68"/>
      <c r="BA538" s="68"/>
      <c r="BB538" s="68"/>
      <c r="BC538" s="68"/>
      <c r="BD538" s="68"/>
      <c r="BE538" s="68"/>
      <c r="BF538" s="68"/>
      <c r="BG538" s="68"/>
      <c r="BH538" s="68"/>
      <c r="BI538" s="68"/>
      <c r="BJ538" s="68"/>
      <c r="BK538" s="68"/>
      <c r="BL538" s="68"/>
      <c r="BM538" s="68"/>
      <c r="BN538" s="68"/>
      <c r="BO538" s="68"/>
      <c r="BP538" s="68"/>
      <c r="BQ538" s="68"/>
      <c r="BR538" s="68"/>
      <c r="BS538" s="68"/>
      <c r="BT538" s="68"/>
      <c r="BU538" s="68"/>
      <c r="BV538" s="68"/>
      <c r="BW538" s="68"/>
      <c r="BX538" s="68"/>
      <c r="BY538" s="68"/>
      <c r="BZ538" s="68"/>
      <c r="CA538" s="68"/>
      <c r="CB538" s="68"/>
      <c r="CC538" s="68"/>
      <c r="CD538" s="68"/>
      <c r="CE538" s="68"/>
      <c r="CF538" s="68"/>
      <c r="CG538" s="68"/>
      <c r="CH538" s="68"/>
      <c r="CI538" s="68"/>
      <c r="CJ538" s="68"/>
      <c r="CK538" s="68"/>
      <c r="CL538" s="68"/>
      <c r="CM538" s="68"/>
      <c r="CN538" s="68"/>
      <c r="CO538" s="68"/>
      <c r="CP538" s="68"/>
      <c r="CQ538" s="68"/>
      <c r="CR538" s="68"/>
      <c r="CS538" s="68"/>
      <c r="CT538" s="68"/>
      <c r="CU538" s="68"/>
      <c r="CV538" s="68"/>
      <c r="CW538" s="68"/>
      <c r="CX538" s="68"/>
      <c r="CY538" s="68"/>
      <c r="CZ538" s="68"/>
      <c r="DA538" s="68"/>
      <c r="DB538" s="68"/>
      <c r="DC538" s="68"/>
      <c r="DD538" s="68"/>
      <c r="DE538" s="68"/>
      <c r="DF538" s="68"/>
      <c r="DG538" s="68"/>
      <c r="DH538" s="68"/>
      <c r="DI538" s="68"/>
      <c r="DJ538" s="68"/>
      <c r="DK538" s="68"/>
      <c r="DL538" s="68"/>
      <c r="DM538" s="68"/>
      <c r="DN538" s="68"/>
      <c r="DO538" s="68"/>
      <c r="DP538" s="68"/>
      <c r="DQ538" s="68"/>
      <c r="DR538" s="68"/>
      <c r="DS538" s="68"/>
      <c r="DT538" s="68"/>
      <c r="DU538" s="68"/>
      <c r="DV538" s="68"/>
      <c r="DW538" s="68"/>
      <c r="DX538" s="68"/>
      <c r="DY538" s="68"/>
      <c r="DZ538" s="68"/>
      <c r="EA538" s="68"/>
      <c r="EB538" s="68"/>
      <c r="EC538" s="68"/>
      <c r="ED538" s="68"/>
      <c r="EE538" s="68"/>
      <c r="EF538" s="68"/>
      <c r="EG538" s="68"/>
      <c r="EH538" s="68"/>
      <c r="EI538" s="68"/>
      <c r="EJ538" s="68"/>
      <c r="EK538" s="68"/>
      <c r="EL538" s="68"/>
      <c r="EM538" s="68"/>
      <c r="EN538" s="68"/>
      <c r="EO538" s="68"/>
      <c r="EP538" s="68"/>
      <c r="EQ538" s="68"/>
      <c r="ER538" s="68"/>
      <c r="ES538" s="68"/>
      <c r="ET538" s="68"/>
      <c r="EU538" s="68"/>
      <c r="EV538" s="68"/>
      <c r="EW538" s="68"/>
      <c r="EX538" s="68"/>
      <c r="EY538" s="68"/>
      <c r="EZ538" s="68"/>
      <c r="FA538" s="68"/>
      <c r="FB538" s="68"/>
      <c r="FC538" s="68"/>
      <c r="FD538" s="68"/>
      <c r="FE538" s="68"/>
      <c r="FF538" s="68"/>
      <c r="FG538" s="68"/>
      <c r="FH538" s="68"/>
      <c r="FI538" s="68"/>
      <c r="FJ538" s="68"/>
      <c r="FK538" s="68"/>
      <c r="FL538" s="68"/>
      <c r="FM538" s="68"/>
      <c r="FN538" s="68"/>
      <c r="FO538" s="68"/>
      <c r="FP538" s="68"/>
      <c r="FQ538" s="68"/>
      <c r="FR538" s="68"/>
      <c r="FS538" s="68"/>
      <c r="FT538" s="68"/>
      <c r="FU538" s="68"/>
      <c r="FV538" s="68"/>
      <c r="FW538" s="68"/>
      <c r="FX538" s="68"/>
      <c r="FY538" s="68"/>
      <c r="FZ538" s="68"/>
      <c r="GA538" s="68"/>
      <c r="GB538" s="68"/>
      <c r="GC538" s="68"/>
      <c r="GD538" s="68"/>
      <c r="GE538" s="68"/>
      <c r="GF538" s="68"/>
      <c r="GG538" s="68"/>
      <c r="GH538" s="68"/>
      <c r="GI538" s="68"/>
      <c r="GJ538" s="68"/>
      <c r="GK538" s="68"/>
      <c r="GL538" s="68"/>
      <c r="GM538" s="68"/>
      <c r="GN538" s="68"/>
      <c r="GO538" s="68"/>
      <c r="GP538" s="68"/>
      <c r="GQ538" s="68"/>
      <c r="GR538" s="68"/>
      <c r="GS538" s="68"/>
      <c r="GT538" s="68"/>
      <c r="GU538" s="68"/>
      <c r="GV538" s="68"/>
      <c r="GW538" s="68"/>
      <c r="GX538" s="68"/>
      <c r="GY538" s="68"/>
      <c r="GZ538" s="68"/>
      <c r="HA538" s="68"/>
      <c r="HB538" s="68"/>
      <c r="HC538" s="68"/>
      <c r="HD538" s="68"/>
      <c r="HE538" s="68"/>
      <c r="HF538" s="68"/>
      <c r="HG538" s="68"/>
      <c r="HH538" s="68"/>
      <c r="HI538" s="68"/>
      <c r="HJ538" s="68"/>
      <c r="HK538" s="68"/>
      <c r="HL538" s="68"/>
      <c r="HM538" s="68"/>
      <c r="HN538" s="68"/>
      <c r="HO538" s="68"/>
      <c r="HP538" s="68"/>
      <c r="HQ538" s="68"/>
      <c r="HR538" s="68"/>
      <c r="HS538" s="68"/>
      <c r="HT538" s="68"/>
      <c r="HU538" s="68"/>
      <c r="HV538" s="68"/>
      <c r="HW538" s="68"/>
      <c r="HX538" s="68"/>
      <c r="HY538" s="68"/>
      <c r="HZ538" s="68"/>
      <c r="IA538" s="68"/>
      <c r="IB538" s="68"/>
      <c r="IC538" s="68"/>
      <c r="ID538" s="68"/>
      <c r="IE538" s="68"/>
      <c r="IF538" s="68"/>
      <c r="IG538" s="68"/>
      <c r="IH538" s="68"/>
      <c r="II538" s="68"/>
      <c r="IJ538" s="68"/>
      <c r="IK538" s="68"/>
      <c r="IL538" s="68"/>
      <c r="IM538" s="68"/>
      <c r="IN538" s="68"/>
      <c r="IO538" s="68"/>
      <c r="IP538" s="68"/>
      <c r="IQ538" s="68"/>
      <c r="IR538" s="68"/>
    </row>
    <row r="539" spans="1:252" s="69" customFormat="1">
      <c r="A539" s="90">
        <v>529</v>
      </c>
      <c r="B539" s="91" t="str">
        <f>'[4]ИТОГ!'!$AP536</f>
        <v>Веселов Кирилл</v>
      </c>
      <c r="C539" s="91">
        <f>'[4]ИТОГ!'!$AQ536</f>
        <v>2003</v>
      </c>
      <c r="D539" s="91" t="str">
        <f>'[4]ИТОГ!'!$AT536</f>
        <v>б/р</v>
      </c>
      <c r="E539" s="91" t="str">
        <f>'[4]ИТОГ!'!$AU536</f>
        <v>м</v>
      </c>
      <c r="F539" s="189">
        <f>'[4]ИТОГ!'!$AX536</f>
        <v>0</v>
      </c>
      <c r="G539" s="91" t="s">
        <v>255</v>
      </c>
      <c r="H539" s="94" t="s">
        <v>28</v>
      </c>
      <c r="I539" s="91" t="str">
        <f>'[4]ИТОГ!'!$AY536</f>
        <v>НАДО!!!</v>
      </c>
      <c r="J539" s="95"/>
      <c r="K539" s="99"/>
      <c r="L539" s="97"/>
      <c r="M539" s="98"/>
      <c r="N539" s="99"/>
      <c r="O539" s="97"/>
      <c r="P539" s="97"/>
      <c r="Q539" s="97"/>
      <c r="R539" s="99" t="s">
        <v>256</v>
      </c>
      <c r="S539" s="99"/>
      <c r="T539" s="99"/>
      <c r="U539" s="99"/>
      <c r="V539" s="97"/>
      <c r="W539" s="100"/>
      <c r="X539" s="100"/>
      <c r="Y539" s="100"/>
      <c r="Z539" s="100"/>
      <c r="AA539" s="100"/>
      <c r="AB539" s="122"/>
      <c r="AC539" s="122"/>
      <c r="AD539" s="122"/>
      <c r="AE539" s="122"/>
      <c r="AF539" s="116"/>
      <c r="AG539" s="94"/>
      <c r="AH539" s="101"/>
      <c r="AI539" s="100"/>
      <c r="AJ539" s="103" t="s">
        <v>925</v>
      </c>
      <c r="AK539" s="68"/>
      <c r="AL539" s="9"/>
      <c r="AM539" s="9"/>
      <c r="AN539" s="68"/>
      <c r="AO539" s="68"/>
      <c r="AP539" s="68"/>
      <c r="AQ539" s="68"/>
      <c r="AR539" s="68"/>
      <c r="AS539" s="68"/>
      <c r="AT539" s="68"/>
      <c r="AU539" s="68"/>
      <c r="AV539" s="68"/>
      <c r="AW539" s="68"/>
      <c r="AX539" s="68"/>
      <c r="AY539" s="68"/>
      <c r="AZ539" s="68"/>
      <c r="BA539" s="68"/>
      <c r="BB539" s="68"/>
      <c r="BC539" s="68"/>
      <c r="BD539" s="68"/>
      <c r="BE539" s="68"/>
      <c r="BF539" s="68"/>
      <c r="BG539" s="68"/>
      <c r="BH539" s="68"/>
      <c r="BI539" s="68"/>
      <c r="BJ539" s="68"/>
      <c r="BK539" s="68"/>
      <c r="BL539" s="68"/>
      <c r="BM539" s="68"/>
      <c r="BN539" s="68"/>
      <c r="BO539" s="68"/>
      <c r="BP539" s="68"/>
      <c r="BQ539" s="68"/>
      <c r="BR539" s="68"/>
      <c r="BS539" s="68"/>
      <c r="BT539" s="68"/>
      <c r="BU539" s="68"/>
      <c r="BV539" s="68"/>
      <c r="BW539" s="68"/>
      <c r="BX539" s="68"/>
      <c r="BY539" s="68"/>
      <c r="BZ539" s="68"/>
      <c r="CA539" s="68"/>
      <c r="CB539" s="68"/>
      <c r="CC539" s="68"/>
      <c r="CD539" s="68"/>
      <c r="CE539" s="68"/>
      <c r="CF539" s="68"/>
      <c r="CG539" s="68"/>
      <c r="CH539" s="68"/>
      <c r="CI539" s="68"/>
      <c r="CJ539" s="68"/>
      <c r="CK539" s="68"/>
      <c r="CL539" s="68"/>
      <c r="CM539" s="68"/>
      <c r="CN539" s="68"/>
      <c r="CO539" s="68"/>
      <c r="CP539" s="68"/>
      <c r="CQ539" s="68"/>
      <c r="CR539" s="68"/>
      <c r="CS539" s="68"/>
      <c r="CT539" s="68"/>
      <c r="CU539" s="68"/>
      <c r="CV539" s="68"/>
      <c r="CW539" s="68"/>
      <c r="CX539" s="68"/>
      <c r="CY539" s="68"/>
      <c r="CZ539" s="68"/>
      <c r="DA539" s="68"/>
      <c r="DB539" s="68"/>
      <c r="DC539" s="68"/>
      <c r="DD539" s="68"/>
      <c r="DE539" s="68"/>
      <c r="DF539" s="68"/>
      <c r="DG539" s="68"/>
      <c r="DH539" s="68"/>
      <c r="DI539" s="68"/>
      <c r="DJ539" s="68"/>
      <c r="DK539" s="68"/>
      <c r="DL539" s="68"/>
      <c r="DM539" s="68"/>
      <c r="DN539" s="68"/>
      <c r="DO539" s="68"/>
      <c r="DP539" s="68"/>
      <c r="DQ539" s="68"/>
      <c r="DR539" s="68"/>
      <c r="DS539" s="68"/>
      <c r="DT539" s="68"/>
      <c r="DU539" s="68"/>
      <c r="DV539" s="68"/>
      <c r="DW539" s="68"/>
      <c r="DX539" s="68"/>
      <c r="DY539" s="68"/>
      <c r="DZ539" s="68"/>
      <c r="EA539" s="68"/>
      <c r="EB539" s="68"/>
      <c r="EC539" s="68"/>
      <c r="ED539" s="68"/>
      <c r="EE539" s="68"/>
      <c r="EF539" s="68"/>
      <c r="EG539" s="68"/>
      <c r="EH539" s="68"/>
      <c r="EI539" s="68"/>
      <c r="EJ539" s="68"/>
      <c r="EK539" s="68"/>
      <c r="EL539" s="68"/>
      <c r="EM539" s="68"/>
      <c r="EN539" s="68"/>
      <c r="EO539" s="68"/>
      <c r="EP539" s="68"/>
      <c r="EQ539" s="68"/>
      <c r="ER539" s="68"/>
      <c r="ES539" s="68"/>
      <c r="ET539" s="68"/>
      <c r="EU539" s="68"/>
      <c r="EV539" s="68"/>
      <c r="EW539" s="68"/>
      <c r="EX539" s="68"/>
      <c r="EY539" s="68"/>
      <c r="EZ539" s="68"/>
      <c r="FA539" s="68"/>
      <c r="FB539" s="68"/>
      <c r="FC539" s="68"/>
      <c r="FD539" s="68"/>
      <c r="FE539" s="68"/>
      <c r="FF539" s="68"/>
      <c r="FG539" s="68"/>
      <c r="FH539" s="68"/>
      <c r="FI539" s="68"/>
      <c r="FJ539" s="68"/>
      <c r="FK539" s="68"/>
      <c r="FL539" s="68"/>
      <c r="FM539" s="68"/>
      <c r="FN539" s="68"/>
      <c r="FO539" s="68"/>
      <c r="FP539" s="68"/>
      <c r="FQ539" s="68"/>
      <c r="FR539" s="68"/>
      <c r="FS539" s="68"/>
      <c r="FT539" s="68"/>
      <c r="FU539" s="68"/>
      <c r="FV539" s="68"/>
      <c r="FW539" s="68"/>
      <c r="FX539" s="68"/>
      <c r="FY539" s="68"/>
      <c r="FZ539" s="68"/>
      <c r="GA539" s="68"/>
      <c r="GB539" s="68"/>
      <c r="GC539" s="68"/>
      <c r="GD539" s="68"/>
      <c r="GE539" s="68"/>
      <c r="GF539" s="68"/>
      <c r="GG539" s="68"/>
      <c r="GH539" s="68"/>
      <c r="GI539" s="68"/>
      <c r="GJ539" s="68"/>
      <c r="GK539" s="68"/>
      <c r="GL539" s="68"/>
      <c r="GM539" s="68"/>
      <c r="GN539" s="68"/>
      <c r="GO539" s="68"/>
      <c r="GP539" s="68"/>
      <c r="GQ539" s="68"/>
      <c r="GR539" s="68"/>
      <c r="GS539" s="68"/>
      <c r="GT539" s="68"/>
      <c r="GU539" s="68"/>
      <c r="GV539" s="68"/>
      <c r="GW539" s="68"/>
      <c r="GX539" s="68"/>
      <c r="GY539" s="68"/>
      <c r="GZ539" s="68"/>
      <c r="HA539" s="68"/>
      <c r="HB539" s="68"/>
      <c r="HC539" s="68"/>
      <c r="HD539" s="68"/>
      <c r="HE539" s="68"/>
      <c r="HF539" s="68"/>
      <c r="HG539" s="68"/>
      <c r="HH539" s="68"/>
      <c r="HI539" s="68"/>
      <c r="HJ539" s="68"/>
      <c r="HK539" s="68"/>
      <c r="HL539" s="68"/>
      <c r="HM539" s="68"/>
      <c r="HN539" s="68"/>
      <c r="HO539" s="68"/>
      <c r="HP539" s="68"/>
      <c r="HQ539" s="68"/>
      <c r="HR539" s="68"/>
      <c r="HS539" s="68"/>
      <c r="HT539" s="68"/>
      <c r="HU539" s="68"/>
      <c r="HV539" s="68"/>
      <c r="HW539" s="68"/>
      <c r="HX539" s="68"/>
      <c r="HY539" s="68"/>
      <c r="HZ539" s="68"/>
      <c r="IA539" s="68"/>
      <c r="IB539" s="68"/>
      <c r="IC539" s="68"/>
      <c r="ID539" s="68"/>
      <c r="IE539" s="68"/>
      <c r="IF539" s="68"/>
      <c r="IG539" s="68"/>
      <c r="IH539" s="68"/>
      <c r="II539" s="68"/>
      <c r="IJ539" s="68"/>
      <c r="IK539" s="68"/>
      <c r="IL539" s="68"/>
      <c r="IM539" s="68"/>
      <c r="IN539" s="68"/>
      <c r="IO539" s="68"/>
      <c r="IP539" s="68"/>
      <c r="IQ539" s="68"/>
      <c r="IR539" s="68"/>
    </row>
    <row r="540" spans="1:252" s="69" customFormat="1">
      <c r="A540" s="90">
        <v>530</v>
      </c>
      <c r="B540" s="91" t="str">
        <f>'[4]ИТОГ!'!$AP537</f>
        <v>Веселов Максим</v>
      </c>
      <c r="C540" s="91">
        <f>'[4]ИТОГ!'!$AQ537</f>
        <v>0</v>
      </c>
      <c r="D540" s="91" t="str">
        <f>'[4]ИТОГ!'!$AT537</f>
        <v>б/р</v>
      </c>
      <c r="E540" s="91" t="str">
        <f>'[4]ИТОГ!'!$AU537</f>
        <v>м</v>
      </c>
      <c r="F540" s="189">
        <f>'[4]ИТОГ!'!$AX537</f>
        <v>43954</v>
      </c>
      <c r="G540" s="91" t="s">
        <v>255</v>
      </c>
      <c r="H540" s="94" t="s">
        <v>28</v>
      </c>
      <c r="I540" s="91" t="str">
        <f>'[4]ИТОГ!'!$AY537</f>
        <v>НАДО!!!</v>
      </c>
      <c r="J540" s="95"/>
      <c r="K540" s="99"/>
      <c r="L540" s="97"/>
      <c r="M540" s="98"/>
      <c r="N540" s="99"/>
      <c r="O540" s="97"/>
      <c r="P540" s="97"/>
      <c r="Q540" s="97"/>
      <c r="R540" s="99" t="s">
        <v>6</v>
      </c>
      <c r="S540" s="99"/>
      <c r="T540" s="99" t="s">
        <v>256</v>
      </c>
      <c r="U540" s="99"/>
      <c r="V540" s="97"/>
      <c r="W540" s="100"/>
      <c r="X540" s="100"/>
      <c r="Y540" s="100"/>
      <c r="Z540" s="100"/>
      <c r="AA540" s="100"/>
      <c r="AB540" s="108" t="s">
        <v>9</v>
      </c>
      <c r="AC540" s="108"/>
      <c r="AD540" s="108"/>
      <c r="AE540" s="108"/>
      <c r="AF540" s="108" t="s">
        <v>6</v>
      </c>
      <c r="AG540" s="94" t="s">
        <v>304</v>
      </c>
      <c r="AH540" s="101" t="s">
        <v>261</v>
      </c>
      <c r="AI540" s="102"/>
      <c r="AJ540" s="103" t="s">
        <v>926</v>
      </c>
      <c r="AK540" s="68"/>
      <c r="AL540" s="119"/>
      <c r="AM540" s="119"/>
      <c r="AN540" s="68"/>
      <c r="AO540" s="68"/>
      <c r="AP540" s="68"/>
      <c r="AQ540" s="68"/>
      <c r="AR540" s="68"/>
      <c r="AS540" s="68"/>
      <c r="AT540" s="68"/>
      <c r="AU540" s="68"/>
      <c r="AV540" s="68"/>
      <c r="AW540" s="68"/>
      <c r="AX540" s="68"/>
      <c r="AY540" s="68"/>
      <c r="AZ540" s="68"/>
      <c r="BA540" s="68"/>
      <c r="BB540" s="68"/>
      <c r="BC540" s="68"/>
      <c r="BD540" s="68"/>
      <c r="BE540" s="68"/>
      <c r="BF540" s="68"/>
      <c r="BG540" s="68"/>
      <c r="BH540" s="68"/>
      <c r="BI540" s="68"/>
      <c r="BJ540" s="68"/>
      <c r="BK540" s="68"/>
      <c r="BL540" s="68"/>
      <c r="BM540" s="68"/>
      <c r="BN540" s="68"/>
      <c r="BO540" s="68"/>
      <c r="BP540" s="68"/>
      <c r="BQ540" s="68"/>
      <c r="BR540" s="68"/>
      <c r="BS540" s="68"/>
      <c r="BT540" s="68"/>
      <c r="BU540" s="68"/>
      <c r="BV540" s="68"/>
      <c r="BW540" s="68"/>
      <c r="BX540" s="68"/>
      <c r="BY540" s="68"/>
      <c r="BZ540" s="68"/>
      <c r="CA540" s="68"/>
      <c r="CB540" s="68"/>
      <c r="CC540" s="68"/>
      <c r="CD540" s="68"/>
      <c r="CE540" s="68"/>
      <c r="CF540" s="68"/>
      <c r="CG540" s="68"/>
      <c r="CH540" s="68"/>
      <c r="CI540" s="68"/>
      <c r="CJ540" s="68"/>
      <c r="CK540" s="68"/>
      <c r="CL540" s="68"/>
      <c r="CM540" s="68"/>
      <c r="CN540" s="68"/>
      <c r="CO540" s="68"/>
      <c r="CP540" s="68"/>
      <c r="CQ540" s="68"/>
      <c r="CR540" s="68"/>
      <c r="CS540" s="68"/>
      <c r="CT540" s="68"/>
      <c r="CU540" s="68"/>
      <c r="CV540" s="68"/>
      <c r="CW540" s="68"/>
      <c r="CX540" s="68"/>
      <c r="CY540" s="68"/>
      <c r="CZ540" s="68"/>
      <c r="DA540" s="68"/>
      <c r="DB540" s="68"/>
      <c r="DC540" s="68"/>
      <c r="DD540" s="68"/>
      <c r="DE540" s="68"/>
      <c r="DF540" s="68"/>
      <c r="DG540" s="68"/>
      <c r="DH540" s="68"/>
      <c r="DI540" s="68"/>
      <c r="DJ540" s="68"/>
      <c r="DK540" s="68"/>
      <c r="DL540" s="68"/>
      <c r="DM540" s="68"/>
      <c r="DN540" s="68"/>
      <c r="DO540" s="68"/>
      <c r="DP540" s="68"/>
      <c r="DQ540" s="68"/>
      <c r="DR540" s="68"/>
      <c r="DS540" s="68"/>
      <c r="DT540" s="68"/>
      <c r="DU540" s="68"/>
      <c r="DV540" s="68"/>
      <c r="DW540" s="68"/>
      <c r="DX540" s="68"/>
      <c r="DY540" s="68"/>
      <c r="DZ540" s="68"/>
      <c r="EA540" s="68"/>
      <c r="EB540" s="68"/>
      <c r="EC540" s="68"/>
      <c r="ED540" s="68"/>
      <c r="EE540" s="68"/>
      <c r="EF540" s="68"/>
      <c r="EG540" s="68"/>
      <c r="EH540" s="68"/>
      <c r="EI540" s="68"/>
      <c r="EJ540" s="68"/>
      <c r="EK540" s="68"/>
      <c r="EL540" s="68"/>
      <c r="EM540" s="68"/>
      <c r="EN540" s="68"/>
      <c r="EO540" s="68"/>
      <c r="EP540" s="68"/>
      <c r="EQ540" s="68"/>
      <c r="ER540" s="68"/>
      <c r="ES540" s="68"/>
      <c r="ET540" s="68"/>
      <c r="EU540" s="68"/>
      <c r="EV540" s="68"/>
      <c r="EW540" s="68"/>
      <c r="EX540" s="68"/>
      <c r="EY540" s="68"/>
      <c r="EZ540" s="68"/>
      <c r="FA540" s="68"/>
      <c r="FB540" s="68"/>
      <c r="FC540" s="68"/>
      <c r="FD540" s="68"/>
      <c r="FE540" s="68"/>
      <c r="FF540" s="68"/>
      <c r="FG540" s="68"/>
      <c r="FH540" s="68"/>
      <c r="FI540" s="68"/>
      <c r="FJ540" s="68"/>
      <c r="FK540" s="68"/>
      <c r="FL540" s="68"/>
      <c r="FM540" s="68"/>
      <c r="FN540" s="68"/>
      <c r="FO540" s="68"/>
      <c r="FP540" s="68"/>
      <c r="FQ540" s="68"/>
      <c r="FR540" s="68"/>
      <c r="FS540" s="68"/>
      <c r="FT540" s="68"/>
      <c r="FU540" s="68"/>
      <c r="FV540" s="68"/>
      <c r="FW540" s="68"/>
      <c r="FX540" s="68"/>
      <c r="FY540" s="68"/>
      <c r="FZ540" s="68"/>
      <c r="GA540" s="68"/>
      <c r="GB540" s="68"/>
      <c r="GC540" s="68"/>
      <c r="GD540" s="68"/>
      <c r="GE540" s="68"/>
      <c r="GF540" s="68"/>
      <c r="GG540" s="68"/>
      <c r="GH540" s="68"/>
      <c r="GI540" s="68"/>
      <c r="GJ540" s="68"/>
      <c r="GK540" s="68"/>
      <c r="GL540" s="68"/>
      <c r="GM540" s="68"/>
      <c r="GN540" s="68"/>
      <c r="GO540" s="68"/>
      <c r="GP540" s="68"/>
      <c r="GQ540" s="68"/>
      <c r="GR540" s="68"/>
      <c r="GS540" s="68"/>
      <c r="GT540" s="68"/>
      <c r="GU540" s="68"/>
      <c r="GV540" s="68"/>
      <c r="GW540" s="68"/>
      <c r="GX540" s="68"/>
      <c r="GY540" s="68"/>
      <c r="GZ540" s="68"/>
      <c r="HA540" s="68"/>
      <c r="HB540" s="68"/>
      <c r="HC540" s="68"/>
      <c r="HD540" s="68"/>
      <c r="HE540" s="68"/>
      <c r="HF540" s="68"/>
      <c r="HG540" s="68"/>
      <c r="HH540" s="68"/>
      <c r="HI540" s="68"/>
      <c r="HJ540" s="68"/>
      <c r="HK540" s="68"/>
      <c r="HL540" s="68"/>
      <c r="HM540" s="68"/>
      <c r="HN540" s="68"/>
      <c r="HO540" s="68"/>
      <c r="HP540" s="68"/>
      <c r="HQ540" s="68"/>
      <c r="HR540" s="68"/>
      <c r="HS540" s="68"/>
      <c r="HT540" s="68"/>
      <c r="HU540" s="68"/>
      <c r="HV540" s="68"/>
      <c r="HW540" s="68"/>
      <c r="HX540" s="68"/>
      <c r="HY540" s="68"/>
      <c r="HZ540" s="68"/>
      <c r="IA540" s="68"/>
      <c r="IB540" s="68"/>
      <c r="IC540" s="68"/>
      <c r="ID540" s="68"/>
      <c r="IE540" s="68"/>
      <c r="IF540" s="68"/>
      <c r="IG540" s="68"/>
      <c r="IH540" s="68"/>
      <c r="II540" s="68"/>
      <c r="IJ540" s="68"/>
      <c r="IK540" s="68"/>
      <c r="IL540" s="68"/>
      <c r="IM540" s="68"/>
      <c r="IN540" s="68"/>
      <c r="IO540" s="68"/>
      <c r="IP540" s="68"/>
      <c r="IQ540" s="68"/>
      <c r="IR540" s="68"/>
    </row>
    <row r="541" spans="1:252" s="119" customFormat="1">
      <c r="A541" s="90">
        <v>531</v>
      </c>
      <c r="B541" s="91" t="str">
        <f>'[4]ИТОГ!'!$AP538</f>
        <v>Веселов Ренат</v>
      </c>
      <c r="C541" s="91">
        <f>'[4]ИТОГ!'!$AQ538</f>
        <v>2006</v>
      </c>
      <c r="D541" s="91" t="str">
        <f>'[4]ИТОГ!'!$AT538</f>
        <v>б/р</v>
      </c>
      <c r="E541" s="91" t="str">
        <f>'[4]ИТОГ!'!$AU538</f>
        <v>м</v>
      </c>
      <c r="F541" s="189">
        <f>'[4]ИТОГ!'!$AX538</f>
        <v>43979</v>
      </c>
      <c r="G541" s="91" t="s">
        <v>255</v>
      </c>
      <c r="H541" s="94" t="s">
        <v>28</v>
      </c>
      <c r="I541" s="91" t="str">
        <f>'[4]ИТОГ!'!$AY538</f>
        <v>ОК!</v>
      </c>
      <c r="J541" s="95"/>
      <c r="K541" s="99"/>
      <c r="L541" s="97"/>
      <c r="M541" s="98"/>
      <c r="N541" s="99"/>
      <c r="O541" s="97"/>
      <c r="P541" s="97"/>
      <c r="Q541" s="97"/>
      <c r="R541" s="97"/>
      <c r="S541" s="97"/>
      <c r="T541" s="99"/>
      <c r="U541" s="99" t="s">
        <v>13</v>
      </c>
      <c r="V541" s="97"/>
      <c r="W541" s="102"/>
      <c r="X541" s="102"/>
      <c r="Y541" s="102"/>
      <c r="Z541" s="100"/>
      <c r="AA541" s="100"/>
      <c r="AB541" s="102"/>
      <c r="AC541" s="102"/>
      <c r="AD541" s="102"/>
      <c r="AE541" s="100" t="s">
        <v>11</v>
      </c>
      <c r="AF541" s="102"/>
      <c r="AG541" s="94" t="s">
        <v>439</v>
      </c>
      <c r="AH541" s="101" t="s">
        <v>626</v>
      </c>
      <c r="AI541" s="102"/>
      <c r="AJ541" s="103" t="s">
        <v>927</v>
      </c>
      <c r="AK541" s="68"/>
      <c r="AL541" s="109"/>
      <c r="AM541" s="109"/>
      <c r="AN541" s="68"/>
      <c r="AO541" s="68"/>
      <c r="AP541" s="68"/>
      <c r="AQ541" s="68"/>
      <c r="AR541" s="68"/>
      <c r="AS541" s="68"/>
      <c r="AT541" s="68"/>
      <c r="AU541" s="68"/>
      <c r="AV541" s="68"/>
      <c r="AW541" s="68"/>
      <c r="AX541" s="68"/>
      <c r="AY541" s="68"/>
      <c r="AZ541" s="68"/>
      <c r="BA541" s="68"/>
      <c r="BB541" s="68"/>
      <c r="BC541" s="68"/>
      <c r="BD541" s="68"/>
      <c r="BE541" s="68"/>
      <c r="BF541" s="68"/>
      <c r="BG541" s="68"/>
      <c r="BH541" s="68"/>
      <c r="BI541" s="68"/>
      <c r="BJ541" s="68"/>
      <c r="BK541" s="68"/>
      <c r="BL541" s="68"/>
      <c r="BM541" s="68"/>
      <c r="BN541" s="68"/>
      <c r="BO541" s="68"/>
      <c r="BP541" s="68"/>
      <c r="BQ541" s="68"/>
      <c r="BR541" s="68"/>
      <c r="BS541" s="68"/>
      <c r="BT541" s="68"/>
      <c r="BU541" s="68"/>
      <c r="BV541" s="68"/>
      <c r="BW541" s="68"/>
      <c r="BX541" s="68"/>
      <c r="BY541" s="68"/>
      <c r="BZ541" s="68"/>
      <c r="CA541" s="68"/>
      <c r="CB541" s="68"/>
      <c r="CC541" s="68"/>
      <c r="CD541" s="68"/>
      <c r="CE541" s="68"/>
      <c r="CF541" s="68"/>
      <c r="CG541" s="68"/>
      <c r="CH541" s="68"/>
      <c r="CI541" s="68"/>
      <c r="CJ541" s="68"/>
      <c r="CK541" s="68"/>
      <c r="CL541" s="68"/>
      <c r="CM541" s="68"/>
      <c r="CN541" s="68"/>
      <c r="CO541" s="68"/>
      <c r="CP541" s="68"/>
      <c r="CQ541" s="68"/>
      <c r="CR541" s="68"/>
      <c r="CS541" s="68"/>
      <c r="CT541" s="68"/>
      <c r="CU541" s="68"/>
      <c r="CV541" s="68"/>
      <c r="CW541" s="68"/>
      <c r="CX541" s="68"/>
      <c r="CY541" s="68"/>
      <c r="CZ541" s="68"/>
      <c r="DA541" s="68"/>
      <c r="DB541" s="68"/>
      <c r="DC541" s="68"/>
      <c r="DD541" s="68"/>
      <c r="DE541" s="68"/>
      <c r="DF541" s="68"/>
      <c r="DG541" s="68"/>
      <c r="DH541" s="68"/>
      <c r="DI541" s="68"/>
      <c r="DJ541" s="68"/>
      <c r="DK541" s="68"/>
      <c r="DL541" s="68"/>
      <c r="DM541" s="68"/>
      <c r="DN541" s="68"/>
      <c r="DO541" s="68"/>
      <c r="DP541" s="68"/>
      <c r="DQ541" s="68"/>
      <c r="DR541" s="68"/>
      <c r="DS541" s="68"/>
      <c r="DT541" s="68"/>
      <c r="DU541" s="68"/>
      <c r="DV541" s="68"/>
      <c r="DW541" s="68"/>
      <c r="DX541" s="68"/>
      <c r="DY541" s="68"/>
      <c r="DZ541" s="68"/>
      <c r="EA541" s="68"/>
      <c r="EB541" s="68"/>
      <c r="EC541" s="68"/>
      <c r="ED541" s="68"/>
      <c r="EE541" s="68"/>
      <c r="EF541" s="68"/>
      <c r="EG541" s="68"/>
      <c r="EH541" s="68"/>
      <c r="EI541" s="68"/>
      <c r="EJ541" s="68"/>
      <c r="EK541" s="68"/>
      <c r="EL541" s="68"/>
      <c r="EM541" s="68"/>
      <c r="EN541" s="68"/>
      <c r="EO541" s="68"/>
      <c r="EP541" s="68"/>
      <c r="EQ541" s="68"/>
      <c r="ER541" s="68"/>
      <c r="ES541" s="68"/>
      <c r="ET541" s="68"/>
      <c r="EU541" s="68"/>
      <c r="EV541" s="68"/>
      <c r="EW541" s="68"/>
      <c r="EX541" s="68"/>
      <c r="EY541" s="68"/>
      <c r="EZ541" s="68"/>
      <c r="FA541" s="68"/>
      <c r="FB541" s="68"/>
      <c r="FC541" s="68"/>
      <c r="FD541" s="68"/>
      <c r="FE541" s="68"/>
      <c r="FF541" s="68"/>
      <c r="FG541" s="68"/>
      <c r="FH541" s="68"/>
      <c r="FI541" s="68"/>
      <c r="FJ541" s="68"/>
      <c r="FK541" s="68"/>
      <c r="FL541" s="68"/>
      <c r="FM541" s="68"/>
      <c r="FN541" s="68"/>
      <c r="FO541" s="68"/>
      <c r="FP541" s="68"/>
      <c r="FQ541" s="68"/>
      <c r="FR541" s="68"/>
      <c r="FS541" s="68"/>
      <c r="FT541" s="68"/>
      <c r="FU541" s="68"/>
      <c r="FV541" s="68"/>
      <c r="FW541" s="68"/>
      <c r="FX541" s="68"/>
      <c r="FY541" s="68"/>
      <c r="FZ541" s="68"/>
      <c r="GA541" s="68"/>
      <c r="GB541" s="68"/>
      <c r="GC541" s="68"/>
      <c r="GD541" s="68"/>
      <c r="GE541" s="68"/>
      <c r="GF541" s="68"/>
      <c r="GG541" s="68"/>
      <c r="GH541" s="68"/>
      <c r="GI541" s="68"/>
      <c r="GJ541" s="68"/>
      <c r="GK541" s="68"/>
      <c r="GL541" s="68"/>
      <c r="GM541" s="68"/>
      <c r="GN541" s="68"/>
      <c r="GO541" s="68"/>
      <c r="GP541" s="68"/>
      <c r="GQ541" s="68"/>
      <c r="GR541" s="68"/>
      <c r="GS541" s="68"/>
      <c r="GT541" s="68"/>
      <c r="GU541" s="68"/>
      <c r="GV541" s="68"/>
      <c r="GW541" s="68"/>
      <c r="GX541" s="68"/>
      <c r="GY541" s="68"/>
      <c r="GZ541" s="68"/>
      <c r="HA541" s="68"/>
      <c r="HB541" s="68"/>
      <c r="HC541" s="68"/>
      <c r="HD541" s="68"/>
      <c r="HE541" s="68"/>
      <c r="HF541" s="68"/>
      <c r="HG541" s="68"/>
      <c r="HH541" s="68"/>
      <c r="HI541" s="68"/>
      <c r="HJ541" s="68"/>
      <c r="HK541" s="68"/>
      <c r="HL541" s="68"/>
      <c r="HM541" s="68"/>
      <c r="HN541" s="68"/>
      <c r="HO541" s="68"/>
      <c r="HP541" s="68"/>
      <c r="HQ541" s="68"/>
      <c r="HR541" s="68"/>
      <c r="HS541" s="68"/>
      <c r="HT541" s="68"/>
      <c r="HU541" s="68"/>
      <c r="HV541" s="68"/>
      <c r="HW541" s="68"/>
      <c r="HX541" s="68"/>
      <c r="HY541" s="68"/>
      <c r="HZ541" s="68"/>
      <c r="IA541" s="68"/>
      <c r="IB541" s="68"/>
      <c r="IC541" s="68"/>
      <c r="ID541" s="68"/>
      <c r="IE541" s="68"/>
      <c r="IF541" s="68"/>
      <c r="IG541" s="68"/>
      <c r="IH541" s="68"/>
      <c r="II541" s="68"/>
      <c r="IJ541" s="68"/>
      <c r="IK541" s="68"/>
      <c r="IL541" s="68"/>
      <c r="IM541" s="68"/>
      <c r="IN541" s="68"/>
      <c r="IO541" s="68"/>
      <c r="IP541" s="68"/>
      <c r="IQ541" s="68"/>
      <c r="IR541" s="68"/>
    </row>
    <row r="542" spans="1:252">
      <c r="A542" s="90">
        <v>532</v>
      </c>
      <c r="B542" s="91" t="str">
        <f>'[4]ИТОГ!'!$AP539</f>
        <v>Веселова Анастасия</v>
      </c>
      <c r="C542" s="91">
        <f>'[4]ИТОГ!'!$AQ539</f>
        <v>2014</v>
      </c>
      <c r="D542" s="91" t="str">
        <f>'[4]ИТОГ!'!$AT539</f>
        <v>б/р</v>
      </c>
      <c r="E542" s="91" t="str">
        <f>'[4]ИТОГ!'!$AU539</f>
        <v>ж</v>
      </c>
      <c r="F542" s="189">
        <f>'[4]ИТОГ!'!$AX539</f>
        <v>0</v>
      </c>
      <c r="G542" s="91" t="s">
        <v>255</v>
      </c>
      <c r="H542" s="94" t="s">
        <v>28</v>
      </c>
      <c r="I542" s="91" t="str">
        <f>'[4]ИТОГ!'!$AY539</f>
        <v>ОК!</v>
      </c>
      <c r="J542" s="95"/>
      <c r="K542" s="99"/>
      <c r="L542" s="97"/>
      <c r="M542" s="98"/>
      <c r="N542" s="99"/>
      <c r="O542" s="97"/>
      <c r="P542" s="97"/>
      <c r="Q542" s="97"/>
      <c r="R542" s="97"/>
      <c r="S542" s="97"/>
      <c r="T542" s="99"/>
      <c r="U542" s="99"/>
      <c r="V542" s="97"/>
      <c r="W542" s="100"/>
      <c r="X542" s="100" t="s">
        <v>256</v>
      </c>
      <c r="Y542" s="100"/>
      <c r="Z542" s="100"/>
      <c r="AA542" s="100"/>
      <c r="AB542" s="122"/>
      <c r="AC542" s="122"/>
      <c r="AD542" s="122"/>
      <c r="AE542" s="122"/>
      <c r="AF542" s="116"/>
      <c r="AG542" s="94"/>
      <c r="AH542" s="101" t="s">
        <v>928</v>
      </c>
      <c r="AI542" s="102"/>
      <c r="AJ542" s="103" t="s">
        <v>929</v>
      </c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  <c r="BB542" s="68"/>
      <c r="BC542" s="68"/>
      <c r="BD542" s="68"/>
      <c r="BE542" s="68"/>
      <c r="BF542" s="68"/>
      <c r="BG542" s="68"/>
      <c r="BH542" s="68"/>
      <c r="BI542" s="68"/>
      <c r="BJ542" s="68"/>
      <c r="BK542" s="68"/>
      <c r="BL542" s="68"/>
      <c r="BM542" s="68"/>
      <c r="BN542" s="68"/>
      <c r="BO542" s="68"/>
      <c r="BP542" s="68"/>
      <c r="BQ542" s="68"/>
      <c r="BR542" s="68"/>
      <c r="BS542" s="68"/>
      <c r="BT542" s="68"/>
      <c r="BU542" s="68"/>
      <c r="BV542" s="68"/>
      <c r="BW542" s="68"/>
      <c r="BX542" s="68"/>
      <c r="BY542" s="68"/>
      <c r="BZ542" s="68"/>
      <c r="CA542" s="68"/>
      <c r="CB542" s="68"/>
      <c r="CC542" s="68"/>
      <c r="CD542" s="68"/>
      <c r="CE542" s="68"/>
      <c r="CF542" s="68"/>
      <c r="CG542" s="68"/>
      <c r="CH542" s="68"/>
      <c r="CI542" s="68"/>
      <c r="CJ542" s="68"/>
      <c r="CK542" s="68"/>
      <c r="CL542" s="68"/>
      <c r="CM542" s="68"/>
      <c r="CN542" s="68"/>
      <c r="CO542" s="68"/>
      <c r="CP542" s="68"/>
      <c r="CQ542" s="68"/>
      <c r="CR542" s="68"/>
      <c r="CS542" s="68"/>
      <c r="CT542" s="68"/>
      <c r="CU542" s="68"/>
      <c r="CV542" s="68"/>
      <c r="CW542" s="68"/>
      <c r="CX542" s="68"/>
      <c r="CY542" s="68"/>
      <c r="CZ542" s="68"/>
      <c r="DA542" s="68"/>
      <c r="DB542" s="68"/>
      <c r="DC542" s="68"/>
      <c r="DD542" s="68"/>
      <c r="DE542" s="68"/>
      <c r="DF542" s="68"/>
      <c r="DG542" s="68"/>
      <c r="DH542" s="68"/>
      <c r="DI542" s="68"/>
      <c r="DJ542" s="68"/>
      <c r="DK542" s="68"/>
      <c r="DL542" s="68"/>
      <c r="DM542" s="68"/>
      <c r="DN542" s="68"/>
      <c r="DO542" s="68"/>
      <c r="DP542" s="68"/>
      <c r="DQ542" s="68"/>
      <c r="DR542" s="68"/>
      <c r="DS542" s="68"/>
      <c r="DT542" s="68"/>
      <c r="DU542" s="68"/>
      <c r="DV542" s="68"/>
      <c r="DW542" s="68"/>
      <c r="DX542" s="68"/>
      <c r="DY542" s="68"/>
      <c r="DZ542" s="68"/>
      <c r="EA542" s="68"/>
      <c r="EB542" s="68"/>
      <c r="EC542" s="68"/>
      <c r="ED542" s="68"/>
      <c r="EE542" s="68"/>
      <c r="EF542" s="68"/>
      <c r="EG542" s="68"/>
      <c r="EH542" s="68"/>
      <c r="EI542" s="68"/>
      <c r="EJ542" s="68"/>
      <c r="EK542" s="68"/>
      <c r="EL542" s="68"/>
      <c r="EM542" s="68"/>
      <c r="EN542" s="68"/>
      <c r="EO542" s="68"/>
      <c r="EP542" s="68"/>
      <c r="EQ542" s="68"/>
      <c r="ER542" s="68"/>
      <c r="ES542" s="68"/>
      <c r="ET542" s="68"/>
      <c r="EU542" s="68"/>
      <c r="EV542" s="68"/>
      <c r="EW542" s="68"/>
      <c r="EX542" s="68"/>
      <c r="EY542" s="68"/>
      <c r="EZ542" s="68"/>
      <c r="FA542" s="68"/>
      <c r="FB542" s="68"/>
      <c r="FC542" s="68"/>
      <c r="FD542" s="68"/>
      <c r="FE542" s="68"/>
      <c r="FF542" s="68"/>
      <c r="FG542" s="68"/>
      <c r="FH542" s="68"/>
      <c r="FI542" s="68"/>
      <c r="FJ542" s="68"/>
      <c r="FK542" s="68"/>
      <c r="FL542" s="68"/>
      <c r="FM542" s="68"/>
      <c r="FN542" s="68"/>
      <c r="FO542" s="68"/>
      <c r="FP542" s="68"/>
      <c r="FQ542" s="68"/>
      <c r="FR542" s="68"/>
      <c r="FS542" s="68"/>
      <c r="FT542" s="68"/>
      <c r="FU542" s="68"/>
      <c r="FV542" s="68"/>
      <c r="FW542" s="68"/>
      <c r="FX542" s="68"/>
      <c r="FY542" s="68"/>
      <c r="FZ542" s="68"/>
      <c r="GA542" s="68"/>
      <c r="GB542" s="68"/>
      <c r="GC542" s="68"/>
      <c r="GD542" s="68"/>
      <c r="GE542" s="68"/>
      <c r="GF542" s="68"/>
      <c r="GG542" s="68"/>
      <c r="GH542" s="68"/>
      <c r="GI542" s="68"/>
      <c r="GJ542" s="68"/>
      <c r="GK542" s="68"/>
      <c r="GL542" s="68"/>
      <c r="GM542" s="68"/>
      <c r="GN542" s="68"/>
      <c r="GO542" s="68"/>
      <c r="GP542" s="68"/>
      <c r="GQ542" s="68"/>
      <c r="GR542" s="68"/>
      <c r="GS542" s="68"/>
      <c r="GT542" s="68"/>
      <c r="GU542" s="68"/>
      <c r="GV542" s="68"/>
      <c r="GW542" s="68"/>
      <c r="GX542" s="68"/>
      <c r="GY542" s="68"/>
      <c r="GZ542" s="68"/>
      <c r="HA542" s="68"/>
      <c r="HB542" s="68"/>
      <c r="HC542" s="68"/>
      <c r="HD542" s="68"/>
      <c r="HE542" s="68"/>
      <c r="HF542" s="68"/>
      <c r="HG542" s="68"/>
      <c r="HH542" s="68"/>
      <c r="HI542" s="68"/>
      <c r="HJ542" s="68"/>
      <c r="HK542" s="68"/>
      <c r="HL542" s="68"/>
      <c r="HM542" s="68"/>
      <c r="HN542" s="68"/>
      <c r="HO542" s="68"/>
      <c r="HP542" s="68"/>
      <c r="HQ542" s="68"/>
      <c r="HR542" s="68"/>
      <c r="HS542" s="68"/>
      <c r="HT542" s="68"/>
      <c r="HU542" s="68"/>
      <c r="HV542" s="68"/>
      <c r="HW542" s="68"/>
      <c r="HX542" s="68"/>
      <c r="HY542" s="68"/>
      <c r="HZ542" s="68"/>
      <c r="IA542" s="68"/>
      <c r="IB542" s="68"/>
      <c r="IC542" s="68"/>
      <c r="ID542" s="68"/>
      <c r="IE542" s="68"/>
      <c r="IF542" s="68"/>
      <c r="IG542" s="68"/>
      <c r="IH542" s="68"/>
      <c r="II542" s="68"/>
      <c r="IJ542" s="68"/>
      <c r="IK542" s="68"/>
      <c r="IL542" s="68"/>
      <c r="IM542" s="68"/>
      <c r="IN542" s="68"/>
      <c r="IO542" s="68"/>
      <c r="IP542" s="68"/>
      <c r="IQ542" s="68"/>
      <c r="IR542" s="68"/>
    </row>
    <row r="543" spans="1:252">
      <c r="A543" s="90">
        <v>533</v>
      </c>
      <c r="B543" s="91" t="str">
        <f>'[4]ИТОГ!'!$AP540</f>
        <v>Ветров Михаил</v>
      </c>
      <c r="C543" s="91">
        <f>'[4]ИТОГ!'!$AQ540</f>
        <v>0</v>
      </c>
      <c r="D543" s="91" t="str">
        <f>'[4]ИТОГ!'!$AT540</f>
        <v>б/р</v>
      </c>
      <c r="E543" s="91" t="str">
        <f>'[4]ИТОГ!'!$AU540</f>
        <v>м</v>
      </c>
      <c r="F543" s="189">
        <f>'[4]ИТОГ!'!$AX540</f>
        <v>44323</v>
      </c>
      <c r="G543" s="91" t="s">
        <v>255</v>
      </c>
      <c r="H543" s="94" t="s">
        <v>28</v>
      </c>
      <c r="I543" s="91" t="str">
        <f>'[4]ИТОГ!'!$AY540</f>
        <v>НАДО!!!</v>
      </c>
      <c r="J543" s="95"/>
      <c r="K543" s="104"/>
      <c r="L543" s="97"/>
      <c r="M543" s="105"/>
      <c r="N543" s="104"/>
      <c r="O543" s="97"/>
      <c r="P543" s="97"/>
      <c r="Q543" s="97"/>
      <c r="R543" s="100" t="s">
        <v>11</v>
      </c>
      <c r="S543" s="104"/>
      <c r="T543" s="106"/>
      <c r="U543" s="99"/>
      <c r="V543" s="104"/>
      <c r="W543" s="108" t="s">
        <v>256</v>
      </c>
      <c r="X543" s="112"/>
      <c r="Y543" s="112"/>
      <c r="Z543" s="100"/>
      <c r="AA543" s="100"/>
      <c r="AB543" s="112"/>
      <c r="AC543" s="112"/>
      <c r="AD543" s="112"/>
      <c r="AE543" s="112"/>
      <c r="AF543" s="112" t="s">
        <v>256</v>
      </c>
      <c r="AG543" s="94" t="s">
        <v>638</v>
      </c>
      <c r="AH543" s="101"/>
      <c r="AI543" s="102"/>
      <c r="AJ543" s="103" t="s">
        <v>930</v>
      </c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  <c r="AY543" s="68"/>
      <c r="AZ543" s="68"/>
      <c r="BA543" s="68"/>
      <c r="BB543" s="68"/>
      <c r="BC543" s="68"/>
      <c r="BD543" s="68"/>
      <c r="BE543" s="68"/>
      <c r="BF543" s="68"/>
      <c r="BG543" s="68"/>
      <c r="BH543" s="68"/>
      <c r="BI543" s="68"/>
      <c r="BJ543" s="68"/>
      <c r="BK543" s="68"/>
      <c r="BL543" s="68"/>
      <c r="BM543" s="68"/>
      <c r="BN543" s="68"/>
      <c r="BO543" s="68"/>
      <c r="BP543" s="68"/>
      <c r="BQ543" s="68"/>
      <c r="BR543" s="68"/>
      <c r="BS543" s="68"/>
      <c r="BT543" s="68"/>
      <c r="BU543" s="68"/>
      <c r="BV543" s="68"/>
      <c r="BW543" s="68"/>
      <c r="BX543" s="68"/>
      <c r="BY543" s="68"/>
      <c r="BZ543" s="68"/>
      <c r="CA543" s="68"/>
      <c r="CB543" s="68"/>
      <c r="CC543" s="68"/>
      <c r="CD543" s="68"/>
      <c r="CE543" s="68"/>
      <c r="CF543" s="68"/>
      <c r="CG543" s="68"/>
      <c r="CH543" s="68"/>
      <c r="CI543" s="68"/>
      <c r="CJ543" s="68"/>
      <c r="CK543" s="68"/>
      <c r="CL543" s="68"/>
      <c r="CM543" s="68"/>
      <c r="CN543" s="68"/>
      <c r="CO543" s="68"/>
      <c r="CP543" s="68"/>
      <c r="CQ543" s="68"/>
      <c r="CR543" s="68"/>
      <c r="CS543" s="68"/>
      <c r="CT543" s="68"/>
      <c r="CU543" s="68"/>
      <c r="CV543" s="68"/>
      <c r="CW543" s="68"/>
      <c r="CX543" s="68"/>
      <c r="CY543" s="68"/>
      <c r="CZ543" s="68"/>
      <c r="DA543" s="68"/>
      <c r="DB543" s="68"/>
      <c r="DC543" s="68"/>
      <c r="DD543" s="68"/>
      <c r="DE543" s="68"/>
      <c r="DF543" s="68"/>
      <c r="DG543" s="68"/>
      <c r="DH543" s="68"/>
      <c r="DI543" s="68"/>
      <c r="DJ543" s="68"/>
      <c r="DK543" s="68"/>
      <c r="DL543" s="68"/>
      <c r="DM543" s="68"/>
      <c r="DN543" s="68"/>
      <c r="DO543" s="68"/>
      <c r="DP543" s="68"/>
      <c r="DQ543" s="68"/>
      <c r="DR543" s="68"/>
      <c r="DS543" s="68"/>
      <c r="DT543" s="68"/>
      <c r="DU543" s="68"/>
      <c r="DV543" s="68"/>
      <c r="DW543" s="68"/>
      <c r="DX543" s="68"/>
      <c r="DY543" s="68"/>
      <c r="DZ543" s="68"/>
      <c r="EA543" s="68"/>
      <c r="EB543" s="68"/>
      <c r="EC543" s="68"/>
      <c r="ED543" s="68"/>
      <c r="EE543" s="68"/>
      <c r="EF543" s="68"/>
      <c r="EG543" s="68"/>
      <c r="EH543" s="68"/>
      <c r="EI543" s="68"/>
      <c r="EJ543" s="68"/>
      <c r="EK543" s="68"/>
      <c r="EL543" s="68"/>
      <c r="EM543" s="68"/>
      <c r="EN543" s="68"/>
      <c r="EO543" s="68"/>
      <c r="EP543" s="68"/>
      <c r="EQ543" s="68"/>
      <c r="ER543" s="68"/>
      <c r="ES543" s="68"/>
      <c r="ET543" s="68"/>
      <c r="EU543" s="68"/>
      <c r="EV543" s="68"/>
      <c r="EW543" s="68"/>
      <c r="EX543" s="68"/>
      <c r="EY543" s="68"/>
      <c r="EZ543" s="68"/>
      <c r="FA543" s="68"/>
      <c r="FB543" s="68"/>
      <c r="FC543" s="68"/>
      <c r="FD543" s="68"/>
      <c r="FE543" s="68"/>
      <c r="FF543" s="68"/>
      <c r="FG543" s="68"/>
      <c r="FH543" s="68"/>
      <c r="FI543" s="68"/>
      <c r="FJ543" s="68"/>
      <c r="FK543" s="68"/>
      <c r="FL543" s="68"/>
      <c r="FM543" s="68"/>
      <c r="FN543" s="68"/>
      <c r="FO543" s="68"/>
      <c r="FP543" s="68"/>
      <c r="FQ543" s="68"/>
      <c r="FR543" s="68"/>
      <c r="FS543" s="68"/>
      <c r="FT543" s="68"/>
      <c r="FU543" s="68"/>
      <c r="FV543" s="68"/>
      <c r="FW543" s="68"/>
      <c r="FX543" s="68"/>
      <c r="FY543" s="68"/>
      <c r="FZ543" s="68"/>
      <c r="GA543" s="68"/>
      <c r="GB543" s="68"/>
      <c r="GC543" s="68"/>
      <c r="GD543" s="68"/>
      <c r="GE543" s="68"/>
      <c r="GF543" s="68"/>
      <c r="GG543" s="68"/>
      <c r="GH543" s="68"/>
      <c r="GI543" s="68"/>
      <c r="GJ543" s="68"/>
      <c r="GK543" s="68"/>
      <c r="GL543" s="68"/>
      <c r="GM543" s="68"/>
      <c r="GN543" s="68"/>
      <c r="GO543" s="68"/>
      <c r="GP543" s="68"/>
      <c r="GQ543" s="68"/>
      <c r="GR543" s="68"/>
      <c r="GS543" s="68"/>
      <c r="GT543" s="68"/>
      <c r="GU543" s="68"/>
      <c r="GV543" s="68"/>
      <c r="GW543" s="68"/>
      <c r="GX543" s="68"/>
      <c r="GY543" s="68"/>
      <c r="GZ543" s="68"/>
      <c r="HA543" s="68"/>
      <c r="HB543" s="68"/>
      <c r="HC543" s="68"/>
      <c r="HD543" s="68"/>
      <c r="HE543" s="68"/>
      <c r="HF543" s="68"/>
      <c r="HG543" s="68"/>
      <c r="HH543" s="68"/>
      <c r="HI543" s="68"/>
      <c r="HJ543" s="68"/>
      <c r="HK543" s="68"/>
      <c r="HL543" s="68"/>
      <c r="HM543" s="68"/>
      <c r="HN543" s="68"/>
      <c r="HO543" s="68"/>
      <c r="HP543" s="68"/>
      <c r="HQ543" s="68"/>
      <c r="HR543" s="68"/>
      <c r="HS543" s="68"/>
      <c r="HT543" s="68"/>
      <c r="HU543" s="68"/>
      <c r="HV543" s="68"/>
      <c r="HW543" s="68"/>
      <c r="HX543" s="68"/>
      <c r="HY543" s="68"/>
      <c r="HZ543" s="68"/>
      <c r="IA543" s="68"/>
      <c r="IB543" s="68"/>
      <c r="IC543" s="68"/>
      <c r="ID543" s="68"/>
      <c r="IE543" s="68"/>
      <c r="IF543" s="68"/>
      <c r="IG543" s="68"/>
      <c r="IH543" s="68"/>
      <c r="II543" s="68"/>
      <c r="IJ543" s="68"/>
      <c r="IK543" s="68"/>
      <c r="IL543" s="68"/>
      <c r="IM543" s="68"/>
      <c r="IN543" s="68"/>
      <c r="IO543" s="68"/>
      <c r="IP543" s="68"/>
      <c r="IQ543" s="68"/>
      <c r="IR543" s="68"/>
    </row>
    <row r="544" spans="1:252">
      <c r="A544" s="90">
        <v>534</v>
      </c>
      <c r="B544" s="91" t="str">
        <f>'[4]ИТОГ!'!$AP541</f>
        <v>Ветров Сергей</v>
      </c>
      <c r="C544" s="91">
        <f>'[4]ИТОГ!'!$AQ541</f>
        <v>2005</v>
      </c>
      <c r="D544" s="91" t="str">
        <f>'[4]ИТОГ!'!$AT541</f>
        <v>б/р</v>
      </c>
      <c r="E544" s="91" t="str">
        <f>'[4]ИТОГ!'!$AU541</f>
        <v>м</v>
      </c>
      <c r="F544" s="189">
        <f>'[4]ИТОГ!'!$AX541</f>
        <v>44539</v>
      </c>
      <c r="G544" s="91" t="s">
        <v>255</v>
      </c>
      <c r="H544" s="94" t="s">
        <v>28</v>
      </c>
      <c r="I544" s="91" t="str">
        <f>'[4]ИТОГ!'!$AY541</f>
        <v>НАДО!!!</v>
      </c>
      <c r="J544" s="95"/>
      <c r="K544" s="104"/>
      <c r="L544" s="97" t="s">
        <v>256</v>
      </c>
      <c r="M544" s="105"/>
      <c r="N544" s="104"/>
      <c r="O544" s="97"/>
      <c r="P544" s="97"/>
      <c r="Q544" s="97"/>
      <c r="R544" s="100"/>
      <c r="S544" s="104"/>
      <c r="T544" s="106"/>
      <c r="U544" s="99"/>
      <c r="V544" s="104"/>
      <c r="W544" s="108"/>
      <c r="X544" s="112"/>
      <c r="Y544" s="112"/>
      <c r="Z544" s="100"/>
      <c r="AA544" s="100"/>
      <c r="AB544" s="112"/>
      <c r="AC544" s="112"/>
      <c r="AD544" s="112"/>
      <c r="AE544" s="112"/>
      <c r="AF544" s="112"/>
      <c r="AG544" s="94"/>
      <c r="AH544" s="101"/>
      <c r="AI544" s="102"/>
      <c r="AJ544" s="103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  <c r="BM544" s="68"/>
      <c r="BN544" s="68"/>
      <c r="BO544" s="68"/>
      <c r="BP544" s="68"/>
      <c r="BQ544" s="68"/>
      <c r="BR544" s="68"/>
      <c r="BS544" s="68"/>
      <c r="BT544" s="68"/>
      <c r="BU544" s="68"/>
      <c r="BV544" s="68"/>
      <c r="BW544" s="68"/>
      <c r="BX544" s="68"/>
      <c r="BY544" s="68"/>
      <c r="BZ544" s="68"/>
      <c r="CA544" s="68"/>
      <c r="CB544" s="68"/>
      <c r="CC544" s="68"/>
      <c r="CD544" s="68"/>
      <c r="CE544" s="68"/>
      <c r="CF544" s="68"/>
      <c r="CG544" s="68"/>
      <c r="CH544" s="68"/>
      <c r="CI544" s="68"/>
      <c r="CJ544" s="68"/>
      <c r="CK544" s="68"/>
      <c r="CL544" s="68"/>
      <c r="CM544" s="68"/>
      <c r="CN544" s="68"/>
      <c r="CO544" s="68"/>
      <c r="CP544" s="68"/>
      <c r="CQ544" s="68"/>
      <c r="CR544" s="68"/>
      <c r="CS544" s="68"/>
      <c r="CT544" s="68"/>
      <c r="CU544" s="68"/>
      <c r="CV544" s="68"/>
      <c r="CW544" s="68"/>
      <c r="CX544" s="68"/>
      <c r="CY544" s="68"/>
      <c r="CZ544" s="68"/>
      <c r="DA544" s="68"/>
      <c r="DB544" s="68"/>
      <c r="DC544" s="68"/>
      <c r="DD544" s="68"/>
      <c r="DE544" s="68"/>
      <c r="DF544" s="68"/>
      <c r="DG544" s="68"/>
      <c r="DH544" s="68"/>
      <c r="DI544" s="68"/>
      <c r="DJ544" s="68"/>
      <c r="DK544" s="68"/>
      <c r="DL544" s="68"/>
      <c r="DM544" s="68"/>
      <c r="DN544" s="68"/>
      <c r="DO544" s="68"/>
      <c r="DP544" s="68"/>
      <c r="DQ544" s="68"/>
      <c r="DR544" s="68"/>
      <c r="DS544" s="68"/>
      <c r="DT544" s="68"/>
      <c r="DU544" s="68"/>
      <c r="DV544" s="68"/>
      <c r="DW544" s="68"/>
      <c r="DX544" s="68"/>
      <c r="DY544" s="68"/>
      <c r="DZ544" s="68"/>
      <c r="EA544" s="68"/>
      <c r="EB544" s="68"/>
      <c r="EC544" s="68"/>
      <c r="ED544" s="68"/>
      <c r="EE544" s="68"/>
      <c r="EF544" s="68"/>
      <c r="EG544" s="68"/>
      <c r="EH544" s="68"/>
      <c r="EI544" s="68"/>
      <c r="EJ544" s="68"/>
      <c r="EK544" s="68"/>
      <c r="EL544" s="68"/>
      <c r="EM544" s="68"/>
      <c r="EN544" s="68"/>
      <c r="EO544" s="68"/>
      <c r="EP544" s="68"/>
      <c r="EQ544" s="68"/>
      <c r="ER544" s="68"/>
      <c r="ES544" s="68"/>
      <c r="ET544" s="68"/>
      <c r="EU544" s="68"/>
      <c r="EV544" s="68"/>
      <c r="EW544" s="68"/>
      <c r="EX544" s="68"/>
      <c r="EY544" s="68"/>
      <c r="EZ544" s="68"/>
      <c r="FA544" s="68"/>
      <c r="FB544" s="68"/>
      <c r="FC544" s="68"/>
      <c r="FD544" s="68"/>
      <c r="FE544" s="68"/>
      <c r="FF544" s="68"/>
      <c r="FG544" s="68"/>
      <c r="FH544" s="68"/>
      <c r="FI544" s="68"/>
      <c r="FJ544" s="68"/>
      <c r="FK544" s="68"/>
      <c r="FL544" s="68"/>
      <c r="FM544" s="68"/>
      <c r="FN544" s="68"/>
      <c r="FO544" s="68"/>
      <c r="FP544" s="68"/>
      <c r="FQ544" s="68"/>
      <c r="FR544" s="68"/>
      <c r="FS544" s="68"/>
      <c r="FT544" s="68"/>
      <c r="FU544" s="68"/>
      <c r="FV544" s="68"/>
      <c r="FW544" s="68"/>
      <c r="FX544" s="68"/>
      <c r="FY544" s="68"/>
      <c r="FZ544" s="68"/>
      <c r="GA544" s="68"/>
      <c r="GB544" s="68"/>
      <c r="GC544" s="68"/>
      <c r="GD544" s="68"/>
      <c r="GE544" s="68"/>
      <c r="GF544" s="68"/>
      <c r="GG544" s="68"/>
      <c r="GH544" s="68"/>
      <c r="GI544" s="68"/>
      <c r="GJ544" s="68"/>
      <c r="GK544" s="68"/>
      <c r="GL544" s="68"/>
      <c r="GM544" s="68"/>
      <c r="GN544" s="68"/>
      <c r="GO544" s="68"/>
      <c r="GP544" s="68"/>
      <c r="GQ544" s="68"/>
      <c r="GR544" s="68"/>
      <c r="GS544" s="68"/>
      <c r="GT544" s="68"/>
      <c r="GU544" s="68"/>
      <c r="GV544" s="68"/>
      <c r="GW544" s="68"/>
      <c r="GX544" s="68"/>
      <c r="GY544" s="68"/>
      <c r="GZ544" s="68"/>
      <c r="HA544" s="68"/>
      <c r="HB544" s="68"/>
      <c r="HC544" s="68"/>
      <c r="HD544" s="68"/>
      <c r="HE544" s="68"/>
      <c r="HF544" s="68"/>
      <c r="HG544" s="68"/>
      <c r="HH544" s="68"/>
      <c r="HI544" s="68"/>
      <c r="HJ544" s="68"/>
      <c r="HK544" s="68"/>
      <c r="HL544" s="68"/>
      <c r="HM544" s="68"/>
      <c r="HN544" s="68"/>
      <c r="HO544" s="68"/>
      <c r="HP544" s="68"/>
      <c r="HQ544" s="68"/>
      <c r="HR544" s="68"/>
      <c r="HS544" s="68"/>
      <c r="HT544" s="68"/>
      <c r="HU544" s="68"/>
      <c r="HV544" s="68"/>
      <c r="HW544" s="68"/>
      <c r="HX544" s="68"/>
      <c r="HY544" s="68"/>
      <c r="HZ544" s="68"/>
      <c r="IA544" s="68"/>
      <c r="IB544" s="68"/>
      <c r="IC544" s="68"/>
      <c r="ID544" s="68"/>
      <c r="IE544" s="68"/>
      <c r="IF544" s="68"/>
      <c r="IG544" s="68"/>
      <c r="IH544" s="68"/>
      <c r="II544" s="68"/>
      <c r="IJ544" s="68"/>
      <c r="IK544" s="68"/>
      <c r="IL544" s="68"/>
      <c r="IM544" s="68"/>
      <c r="IN544" s="68"/>
      <c r="IO544" s="68"/>
      <c r="IP544" s="68"/>
      <c r="IQ544" s="68"/>
      <c r="IR544" s="68"/>
    </row>
    <row r="545" spans="1:252">
      <c r="A545" s="90">
        <v>535</v>
      </c>
      <c r="B545" s="91" t="str">
        <f>'[4]ИТОГ!'!$AP542</f>
        <v>Ветрова Кира</v>
      </c>
      <c r="C545" s="91">
        <f>'[4]ИТОГ!'!$AQ542</f>
        <v>2002</v>
      </c>
      <c r="D545" s="91" t="str">
        <f>'[4]ИТОГ!'!$AT542</f>
        <v>б/р</v>
      </c>
      <c r="E545" s="91" t="str">
        <f>'[4]ИТОГ!'!$AU542</f>
        <v>ж</v>
      </c>
      <c r="F545" s="189">
        <f>'[4]ИТОГ!'!$AX542</f>
        <v>0</v>
      </c>
      <c r="G545" s="91" t="s">
        <v>255</v>
      </c>
      <c r="H545" s="94" t="s">
        <v>28</v>
      </c>
      <c r="I545" s="91" t="str">
        <f>'[4]ИТОГ!'!$AY542</f>
        <v>ОК!</v>
      </c>
      <c r="J545" s="95"/>
      <c r="K545" s="96"/>
      <c r="L545" s="97"/>
      <c r="M545" s="98"/>
      <c r="N545" s="96"/>
      <c r="O545" s="96"/>
      <c r="P545" s="97"/>
      <c r="Q545" s="97"/>
      <c r="R545" s="97"/>
      <c r="S545" s="97"/>
      <c r="T545" s="99"/>
      <c r="U545" s="99"/>
      <c r="V545" s="97"/>
      <c r="W545" s="92"/>
      <c r="X545" s="100"/>
      <c r="Y545" s="100"/>
      <c r="Z545" s="100"/>
      <c r="AA545" s="100"/>
      <c r="AB545" s="100"/>
      <c r="AC545" s="100"/>
      <c r="AD545" s="100"/>
      <c r="AE545" s="100"/>
      <c r="AF545" s="100"/>
      <c r="AG545" s="94"/>
      <c r="AH545" s="94"/>
      <c r="AI545" s="102"/>
      <c r="AJ545" s="103" t="s">
        <v>931</v>
      </c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  <c r="BA545" s="68"/>
      <c r="BB545" s="68"/>
      <c r="BC545" s="68"/>
      <c r="BD545" s="68"/>
      <c r="BE545" s="68"/>
      <c r="BF545" s="68"/>
      <c r="BG545" s="68"/>
      <c r="BH545" s="68"/>
      <c r="BI545" s="68"/>
      <c r="BJ545" s="68"/>
      <c r="BK545" s="68"/>
      <c r="BL545" s="68"/>
      <c r="BM545" s="68"/>
      <c r="BN545" s="68"/>
      <c r="BO545" s="68"/>
      <c r="BP545" s="68"/>
      <c r="BQ545" s="68"/>
      <c r="BR545" s="68"/>
      <c r="BS545" s="68"/>
      <c r="BT545" s="68"/>
      <c r="BU545" s="68"/>
      <c r="BV545" s="68"/>
      <c r="BW545" s="68"/>
      <c r="BX545" s="68"/>
      <c r="BY545" s="68"/>
      <c r="BZ545" s="68"/>
      <c r="CA545" s="68"/>
      <c r="CB545" s="68"/>
      <c r="CC545" s="68"/>
      <c r="CD545" s="68"/>
      <c r="CE545" s="68"/>
      <c r="CF545" s="68"/>
      <c r="CG545" s="68"/>
      <c r="CH545" s="68"/>
      <c r="CI545" s="68"/>
      <c r="CJ545" s="68"/>
      <c r="CK545" s="68"/>
      <c r="CL545" s="68"/>
      <c r="CM545" s="68"/>
      <c r="CN545" s="68"/>
      <c r="CO545" s="68"/>
      <c r="CP545" s="68"/>
      <c r="CQ545" s="68"/>
      <c r="CR545" s="68"/>
      <c r="CS545" s="68"/>
      <c r="CT545" s="68"/>
      <c r="CU545" s="68"/>
      <c r="CV545" s="68"/>
      <c r="CW545" s="68"/>
      <c r="CX545" s="68"/>
      <c r="CY545" s="68"/>
      <c r="CZ545" s="68"/>
      <c r="DA545" s="68"/>
      <c r="DB545" s="68"/>
      <c r="DC545" s="68"/>
      <c r="DD545" s="68"/>
      <c r="DE545" s="68"/>
      <c r="DF545" s="68"/>
      <c r="DG545" s="68"/>
      <c r="DH545" s="68"/>
      <c r="DI545" s="68"/>
      <c r="DJ545" s="68"/>
      <c r="DK545" s="68"/>
      <c r="DL545" s="68"/>
      <c r="DM545" s="68"/>
      <c r="DN545" s="68"/>
      <c r="DO545" s="68"/>
      <c r="DP545" s="68"/>
      <c r="DQ545" s="68"/>
      <c r="DR545" s="68"/>
      <c r="DS545" s="68"/>
      <c r="DT545" s="68"/>
      <c r="DU545" s="68"/>
      <c r="DV545" s="68"/>
      <c r="DW545" s="68"/>
      <c r="DX545" s="68"/>
      <c r="DY545" s="68"/>
      <c r="DZ545" s="68"/>
      <c r="EA545" s="68"/>
      <c r="EB545" s="68"/>
      <c r="EC545" s="68"/>
      <c r="ED545" s="68"/>
      <c r="EE545" s="68"/>
      <c r="EF545" s="68"/>
      <c r="EG545" s="68"/>
      <c r="EH545" s="68"/>
      <c r="EI545" s="68"/>
      <c r="EJ545" s="68"/>
      <c r="EK545" s="68"/>
      <c r="EL545" s="68"/>
      <c r="EM545" s="68"/>
      <c r="EN545" s="68"/>
      <c r="EO545" s="68"/>
      <c r="EP545" s="68"/>
      <c r="EQ545" s="68"/>
      <c r="ER545" s="68"/>
      <c r="ES545" s="68"/>
      <c r="ET545" s="68"/>
      <c r="EU545" s="68"/>
      <c r="EV545" s="68"/>
      <c r="EW545" s="68"/>
      <c r="EX545" s="68"/>
      <c r="EY545" s="68"/>
      <c r="EZ545" s="68"/>
      <c r="FA545" s="68"/>
      <c r="FB545" s="68"/>
      <c r="FC545" s="68"/>
      <c r="FD545" s="68"/>
      <c r="FE545" s="68"/>
      <c r="FF545" s="68"/>
      <c r="FG545" s="68"/>
      <c r="FH545" s="68"/>
      <c r="FI545" s="68"/>
      <c r="FJ545" s="68"/>
      <c r="FK545" s="68"/>
      <c r="FL545" s="68"/>
      <c r="FM545" s="68"/>
      <c r="FN545" s="68"/>
      <c r="FO545" s="68"/>
      <c r="FP545" s="68"/>
      <c r="FQ545" s="68"/>
      <c r="FR545" s="68"/>
      <c r="FS545" s="68"/>
      <c r="FT545" s="68"/>
      <c r="FU545" s="68"/>
      <c r="FV545" s="68"/>
      <c r="FW545" s="68"/>
      <c r="FX545" s="68"/>
      <c r="FY545" s="68"/>
      <c r="FZ545" s="68"/>
      <c r="GA545" s="68"/>
      <c r="GB545" s="68"/>
      <c r="GC545" s="68"/>
      <c r="GD545" s="68"/>
      <c r="GE545" s="68"/>
      <c r="GF545" s="68"/>
      <c r="GG545" s="68"/>
      <c r="GH545" s="68"/>
      <c r="GI545" s="68"/>
      <c r="GJ545" s="68"/>
      <c r="GK545" s="68"/>
      <c r="GL545" s="68"/>
      <c r="GM545" s="68"/>
      <c r="GN545" s="68"/>
      <c r="GO545" s="68"/>
      <c r="GP545" s="68"/>
      <c r="GQ545" s="68"/>
      <c r="GR545" s="68"/>
      <c r="GS545" s="68"/>
      <c r="GT545" s="68"/>
      <c r="GU545" s="68"/>
      <c r="GV545" s="68"/>
      <c r="GW545" s="68"/>
      <c r="GX545" s="68"/>
      <c r="GY545" s="68"/>
      <c r="GZ545" s="68"/>
      <c r="HA545" s="68"/>
      <c r="HB545" s="68"/>
      <c r="HC545" s="68"/>
      <c r="HD545" s="68"/>
      <c r="HE545" s="68"/>
      <c r="HF545" s="68"/>
      <c r="HG545" s="68"/>
      <c r="HH545" s="68"/>
      <c r="HI545" s="68"/>
      <c r="HJ545" s="68"/>
      <c r="HK545" s="68"/>
      <c r="HL545" s="68"/>
      <c r="HM545" s="68"/>
      <c r="HN545" s="68"/>
      <c r="HO545" s="68"/>
      <c r="HP545" s="68"/>
      <c r="HQ545" s="68"/>
      <c r="HR545" s="68"/>
      <c r="HS545" s="68"/>
      <c r="HT545" s="68"/>
      <c r="HU545" s="68"/>
      <c r="HV545" s="68"/>
      <c r="HW545" s="68"/>
      <c r="HX545" s="68"/>
      <c r="HY545" s="68"/>
      <c r="HZ545" s="68"/>
      <c r="IA545" s="68"/>
      <c r="IB545" s="68"/>
      <c r="IC545" s="68"/>
      <c r="ID545" s="68"/>
      <c r="IE545" s="68"/>
      <c r="IF545" s="68"/>
      <c r="IG545" s="68"/>
      <c r="IH545" s="68"/>
      <c r="II545" s="68"/>
      <c r="IJ545" s="68"/>
      <c r="IK545" s="68"/>
      <c r="IL545" s="68"/>
      <c r="IM545" s="68"/>
      <c r="IN545" s="68"/>
      <c r="IO545" s="68"/>
      <c r="IP545" s="68"/>
      <c r="IQ545" s="68"/>
      <c r="IR545" s="68"/>
    </row>
    <row r="546" spans="1:252">
      <c r="A546" s="90">
        <v>536</v>
      </c>
      <c r="B546" s="91" t="str">
        <f>'[4]ИТОГ!'!$AP543</f>
        <v>Вецко Юрий</v>
      </c>
      <c r="C546" s="91">
        <f>'[4]ИТОГ!'!$AQ543</f>
        <v>0</v>
      </c>
      <c r="D546" s="91" t="str">
        <f>'[4]ИТОГ!'!$AT543</f>
        <v>1ю</v>
      </c>
      <c r="E546" s="91" t="str">
        <f>'[4]ИТОГ!'!$AU543</f>
        <v>м</v>
      </c>
      <c r="F546" s="189">
        <f>'[4]ИТОГ!'!$AX543</f>
        <v>45756</v>
      </c>
      <c r="G546" s="91" t="s">
        <v>255</v>
      </c>
      <c r="H546" s="94" t="s">
        <v>28</v>
      </c>
      <c r="I546" s="91" t="str">
        <f>'[4]ИТОГ!'!$AY543</f>
        <v>НАДО!!!</v>
      </c>
      <c r="J546" s="95"/>
      <c r="K546" s="104"/>
      <c r="L546" s="97"/>
      <c r="M546" s="105"/>
      <c r="N546" s="104"/>
      <c r="O546" s="97"/>
      <c r="P546" s="97"/>
      <c r="Q546" s="97"/>
      <c r="R546" s="110" t="s">
        <v>13</v>
      </c>
      <c r="S546" s="104"/>
      <c r="T546" s="106"/>
      <c r="U546" s="99"/>
      <c r="V546" s="104"/>
      <c r="W546" s="100"/>
      <c r="X546" s="110" t="s">
        <v>13</v>
      </c>
      <c r="Y546" s="100"/>
      <c r="Z546" s="100"/>
      <c r="AA546" s="100"/>
      <c r="AB546" s="100" t="s">
        <v>9</v>
      </c>
      <c r="AC546" s="100"/>
      <c r="AD546" s="100"/>
      <c r="AE546" s="100"/>
      <c r="AF546" s="100"/>
      <c r="AG546" s="94" t="s">
        <v>338</v>
      </c>
      <c r="AH546" s="101" t="s">
        <v>681</v>
      </c>
      <c r="AI546" s="102"/>
      <c r="AJ546" s="103" t="s">
        <v>932</v>
      </c>
      <c r="AK546" s="68"/>
      <c r="AL546" s="68"/>
      <c r="AM546" s="68"/>
    </row>
    <row r="547" spans="1:252">
      <c r="A547" s="90">
        <v>537</v>
      </c>
      <c r="B547" s="91" t="str">
        <f>'[4]ИТОГ!'!$AP544</f>
        <v>Вешкин Максим</v>
      </c>
      <c r="C547" s="91">
        <f>'[4]ИТОГ!'!$AQ544</f>
        <v>0</v>
      </c>
      <c r="D547" s="91" t="str">
        <f>'[4]ИТОГ!'!$AT544</f>
        <v>б/р</v>
      </c>
      <c r="E547" s="91" t="str">
        <f>'[4]ИТОГ!'!$AU544</f>
        <v>м</v>
      </c>
      <c r="F547" s="189">
        <f>'[4]ИТОГ!'!$AX544</f>
        <v>44708</v>
      </c>
      <c r="G547" s="91" t="s">
        <v>255</v>
      </c>
      <c r="H547" s="94" t="s">
        <v>28</v>
      </c>
      <c r="I547" s="91" t="str">
        <f>'[4]ИТОГ!'!$AY544</f>
        <v>НАДО!!!</v>
      </c>
      <c r="J547" s="95"/>
      <c r="K547" s="104"/>
      <c r="L547" s="97"/>
      <c r="M547" s="105"/>
      <c r="N547" s="104"/>
      <c r="O547" s="97"/>
      <c r="P547" s="97"/>
      <c r="Q547" s="97"/>
      <c r="R547" s="110"/>
      <c r="S547" s="104"/>
      <c r="T547" s="106"/>
      <c r="U547" s="99"/>
      <c r="V547" s="104"/>
      <c r="W547" s="100"/>
      <c r="X547" s="110"/>
      <c r="Y547" s="100"/>
      <c r="Z547" s="100"/>
      <c r="AA547" s="100"/>
      <c r="AB547" s="100"/>
      <c r="AC547" s="100"/>
      <c r="AD547" s="100"/>
      <c r="AE547" s="100"/>
      <c r="AF547" s="100"/>
      <c r="AG547" s="94" t="s">
        <v>596</v>
      </c>
      <c r="AH547" s="101"/>
      <c r="AI547" s="102"/>
      <c r="AJ547" s="103" t="s">
        <v>933</v>
      </c>
      <c r="AK547" s="68"/>
      <c r="AL547" s="68"/>
      <c r="AM547" s="68"/>
    </row>
    <row r="548" spans="1:252">
      <c r="A548" s="90">
        <v>538</v>
      </c>
      <c r="B548" s="91" t="str">
        <f>'[4]ИТОГ!'!$AP545</f>
        <v>Вигуржинский Михаил</v>
      </c>
      <c r="C548" s="91">
        <f>'[4]ИТОГ!'!$AQ545</f>
        <v>2011</v>
      </c>
      <c r="D548" s="91" t="str">
        <f>'[4]ИТОГ!'!$AT545</f>
        <v>1ю</v>
      </c>
      <c r="E548" s="91" t="str">
        <f>'[4]ИТОГ!'!$AU545</f>
        <v>м</v>
      </c>
      <c r="F548" s="189">
        <f>'[4]ИТОГ!'!$AX545</f>
        <v>45786</v>
      </c>
      <c r="G548" s="91" t="s">
        <v>255</v>
      </c>
      <c r="H548" s="94" t="s">
        <v>28</v>
      </c>
      <c r="I548" s="91" t="str">
        <f>'[4]ИТОГ!'!$AY545</f>
        <v>ОК!</v>
      </c>
      <c r="J548" s="95"/>
      <c r="K548" s="104"/>
      <c r="L548" s="97"/>
      <c r="M548" s="105"/>
      <c r="N548" s="104"/>
      <c r="O548" s="97"/>
      <c r="P548" s="97"/>
      <c r="Q548" s="97"/>
      <c r="R548" s="104"/>
      <c r="S548" s="104"/>
      <c r="T548" s="106"/>
      <c r="U548" s="99"/>
      <c r="V548" s="104"/>
      <c r="W548" s="102"/>
      <c r="X548" s="102"/>
      <c r="Y548" s="102"/>
      <c r="Z548" s="100"/>
      <c r="AA548" s="100"/>
      <c r="AB548" s="102" t="s">
        <v>256</v>
      </c>
      <c r="AC548" s="102"/>
      <c r="AD548" s="102"/>
      <c r="AE548" s="102"/>
      <c r="AF548" s="102"/>
      <c r="AG548" s="94" t="s">
        <v>596</v>
      </c>
      <c r="AH548" s="101"/>
      <c r="AI548" s="102"/>
      <c r="AJ548" s="103" t="s">
        <v>934</v>
      </c>
      <c r="AK548" s="68"/>
      <c r="AL548" s="68"/>
      <c r="AM548" s="68"/>
    </row>
    <row r="549" spans="1:252">
      <c r="A549" s="90">
        <v>539</v>
      </c>
      <c r="B549" s="91" t="str">
        <f>'[4]ИТОГ!'!$AP546</f>
        <v>Викентьева Екатерина</v>
      </c>
      <c r="C549" s="91">
        <f>'[4]ИТОГ!'!$AQ546</f>
        <v>2006</v>
      </c>
      <c r="D549" s="91" t="str">
        <f>'[4]ИТОГ!'!$AT546</f>
        <v>б/р</v>
      </c>
      <c r="E549" s="91" t="str">
        <f>'[4]ИТОГ!'!$AU546</f>
        <v>ж</v>
      </c>
      <c r="F549" s="189">
        <f>'[4]ИТОГ!'!$AX546</f>
        <v>45123</v>
      </c>
      <c r="G549" s="91" t="s">
        <v>255</v>
      </c>
      <c r="H549" s="94" t="s">
        <v>28</v>
      </c>
      <c r="I549" s="91" t="str">
        <f>'[4]ИТОГ!'!$AY546</f>
        <v>ОК!</v>
      </c>
      <c r="J549" s="95" t="s">
        <v>292</v>
      </c>
      <c r="K549" s="104"/>
      <c r="L549" s="97"/>
      <c r="M549" s="105"/>
      <c r="N549" s="104"/>
      <c r="O549" s="97"/>
      <c r="P549" s="97"/>
      <c r="Q549" s="97"/>
      <c r="R549" s="104"/>
      <c r="S549" s="104"/>
      <c r="T549" s="106"/>
      <c r="U549" s="99"/>
      <c r="V549" s="104"/>
      <c r="W549" s="102"/>
      <c r="X549" s="102"/>
      <c r="Y549" s="102"/>
      <c r="Z549" s="100"/>
      <c r="AA549" s="100"/>
      <c r="AB549" s="102"/>
      <c r="AC549" s="102"/>
      <c r="AD549" s="102"/>
      <c r="AE549" s="102"/>
      <c r="AF549" s="102"/>
      <c r="AG549" s="94"/>
      <c r="AH549" s="101" t="s">
        <v>353</v>
      </c>
      <c r="AI549" s="93">
        <v>38195</v>
      </c>
      <c r="AJ549" s="103" t="s">
        <v>935</v>
      </c>
      <c r="AK549" s="68"/>
      <c r="AL549" s="68"/>
      <c r="AM549" s="68"/>
    </row>
    <row r="550" spans="1:252">
      <c r="A550" s="90">
        <v>540</v>
      </c>
      <c r="B550" s="91" t="str">
        <f>'[4]ИТОГ!'!$AP547</f>
        <v>Виноградов Владимир</v>
      </c>
      <c r="C550" s="91">
        <f>'[4]ИТОГ!'!$AQ547</f>
        <v>1999</v>
      </c>
      <c r="D550" s="91" t="str">
        <f>'[4]ИТОГ!'!$AT547</f>
        <v>б/р</v>
      </c>
      <c r="E550" s="91" t="str">
        <f>'[4]ИТОГ!'!$AU547</f>
        <v>м</v>
      </c>
      <c r="F550" s="189">
        <f>'[4]ИТОГ!'!$AX547</f>
        <v>42796</v>
      </c>
      <c r="G550" s="91" t="s">
        <v>255</v>
      </c>
      <c r="H550" s="94" t="s">
        <v>28</v>
      </c>
      <c r="I550" s="91" t="str">
        <f>'[4]ИТОГ!'!$AY547</f>
        <v>ОК!</v>
      </c>
      <c r="J550" s="95"/>
      <c r="K550" s="99"/>
      <c r="L550" s="97"/>
      <c r="M550" s="98"/>
      <c r="N550" s="99"/>
      <c r="O550" s="97"/>
      <c r="P550" s="97"/>
      <c r="Q550" s="97"/>
      <c r="R550" s="99"/>
      <c r="S550" s="99"/>
      <c r="T550" s="99"/>
      <c r="U550" s="99"/>
      <c r="V550" s="97"/>
      <c r="W550" s="108"/>
      <c r="X550" s="108"/>
      <c r="Y550" s="108"/>
      <c r="Z550" s="100"/>
      <c r="AA550" s="100"/>
      <c r="AB550" s="108"/>
      <c r="AC550" s="108"/>
      <c r="AD550" s="108"/>
      <c r="AE550" s="108"/>
      <c r="AF550" s="108"/>
      <c r="AG550" s="94" t="s">
        <v>434</v>
      </c>
      <c r="AH550" s="101" t="s">
        <v>302</v>
      </c>
      <c r="AI550" s="102"/>
      <c r="AJ550" s="103" t="s">
        <v>936</v>
      </c>
      <c r="AK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  <c r="BA550" s="68"/>
      <c r="BB550" s="68"/>
      <c r="BC550" s="68"/>
      <c r="BD550" s="68"/>
      <c r="BE550" s="68"/>
      <c r="BF550" s="68"/>
      <c r="BG550" s="68"/>
      <c r="BH550" s="68"/>
      <c r="BI550" s="68"/>
      <c r="BJ550" s="68"/>
      <c r="BK550" s="68"/>
      <c r="BL550" s="68"/>
      <c r="BM550" s="68"/>
      <c r="BN550" s="68"/>
      <c r="BO550" s="68"/>
      <c r="BP550" s="68"/>
      <c r="BQ550" s="68"/>
      <c r="BR550" s="68"/>
      <c r="BS550" s="68"/>
      <c r="BT550" s="68"/>
      <c r="BU550" s="68"/>
      <c r="BV550" s="68"/>
      <c r="BW550" s="68"/>
      <c r="BX550" s="68"/>
      <c r="BY550" s="68"/>
      <c r="BZ550" s="68"/>
      <c r="CA550" s="68"/>
      <c r="CB550" s="68"/>
      <c r="CC550" s="68"/>
      <c r="CD550" s="68"/>
      <c r="CE550" s="68"/>
      <c r="CF550" s="68"/>
      <c r="CG550" s="68"/>
      <c r="CH550" s="68"/>
      <c r="CI550" s="68"/>
      <c r="CJ550" s="68"/>
      <c r="CK550" s="68"/>
      <c r="CL550" s="68"/>
      <c r="CM550" s="68"/>
      <c r="CN550" s="68"/>
      <c r="CO550" s="68"/>
      <c r="CP550" s="68"/>
      <c r="CQ550" s="68"/>
      <c r="CR550" s="68"/>
      <c r="CS550" s="68"/>
      <c r="CT550" s="68"/>
      <c r="CU550" s="68"/>
      <c r="CV550" s="68"/>
      <c r="CW550" s="68"/>
      <c r="CX550" s="68"/>
      <c r="CY550" s="68"/>
      <c r="CZ550" s="68"/>
      <c r="DA550" s="68"/>
      <c r="DB550" s="68"/>
      <c r="DC550" s="68"/>
      <c r="DD550" s="68"/>
      <c r="DE550" s="68"/>
      <c r="DF550" s="68"/>
      <c r="DG550" s="68"/>
      <c r="DH550" s="68"/>
      <c r="DI550" s="68"/>
      <c r="DJ550" s="68"/>
      <c r="DK550" s="68"/>
      <c r="DL550" s="68"/>
      <c r="DM550" s="68"/>
      <c r="DN550" s="68"/>
      <c r="DO550" s="68"/>
      <c r="DP550" s="68"/>
      <c r="DQ550" s="68"/>
      <c r="DR550" s="68"/>
      <c r="DS550" s="68"/>
      <c r="DT550" s="68"/>
      <c r="DU550" s="68"/>
      <c r="DV550" s="68"/>
      <c r="DW550" s="68"/>
      <c r="DX550" s="68"/>
      <c r="DY550" s="68"/>
      <c r="DZ550" s="68"/>
      <c r="EA550" s="68"/>
      <c r="EB550" s="68"/>
      <c r="EC550" s="68"/>
      <c r="ED550" s="68"/>
      <c r="EE550" s="68"/>
      <c r="EF550" s="68"/>
      <c r="EG550" s="68"/>
      <c r="EH550" s="68"/>
      <c r="EI550" s="68"/>
      <c r="EJ550" s="68"/>
      <c r="EK550" s="68"/>
      <c r="EL550" s="68"/>
      <c r="EM550" s="68"/>
      <c r="EN550" s="68"/>
      <c r="EO550" s="68"/>
      <c r="EP550" s="68"/>
      <c r="EQ550" s="68"/>
      <c r="ER550" s="68"/>
      <c r="ES550" s="68"/>
      <c r="ET550" s="68"/>
      <c r="EU550" s="68"/>
      <c r="EV550" s="68"/>
      <c r="EW550" s="68"/>
      <c r="EX550" s="68"/>
      <c r="EY550" s="68"/>
      <c r="EZ550" s="68"/>
      <c r="FA550" s="68"/>
      <c r="FB550" s="68"/>
      <c r="FC550" s="68"/>
      <c r="FD550" s="68"/>
      <c r="FE550" s="68"/>
      <c r="FF550" s="68"/>
      <c r="FG550" s="68"/>
      <c r="FH550" s="68"/>
      <c r="FI550" s="68"/>
      <c r="FJ550" s="68"/>
      <c r="FK550" s="68"/>
      <c r="FL550" s="68"/>
      <c r="FM550" s="68"/>
      <c r="FN550" s="68"/>
      <c r="FO550" s="68"/>
      <c r="FP550" s="68"/>
      <c r="FQ550" s="68"/>
      <c r="FR550" s="68"/>
      <c r="FS550" s="68"/>
      <c r="FT550" s="68"/>
      <c r="FU550" s="68"/>
      <c r="FV550" s="68"/>
      <c r="FW550" s="68"/>
      <c r="FX550" s="68"/>
      <c r="FY550" s="68"/>
      <c r="FZ550" s="68"/>
      <c r="GA550" s="68"/>
      <c r="GB550" s="68"/>
      <c r="GC550" s="68"/>
      <c r="GD550" s="68"/>
      <c r="GE550" s="68"/>
      <c r="GF550" s="68"/>
      <c r="GG550" s="68"/>
      <c r="GH550" s="68"/>
      <c r="GI550" s="68"/>
      <c r="GJ550" s="68"/>
      <c r="GK550" s="68"/>
      <c r="GL550" s="68"/>
      <c r="GM550" s="68"/>
      <c r="GN550" s="68"/>
      <c r="GO550" s="68"/>
      <c r="GP550" s="68"/>
      <c r="GQ550" s="68"/>
      <c r="GR550" s="68"/>
      <c r="GS550" s="68"/>
      <c r="GT550" s="68"/>
      <c r="GU550" s="68"/>
      <c r="GV550" s="68"/>
      <c r="GW550" s="68"/>
      <c r="GX550" s="68"/>
      <c r="GY550" s="68"/>
      <c r="GZ550" s="68"/>
      <c r="HA550" s="68"/>
      <c r="HB550" s="68"/>
      <c r="HC550" s="68"/>
      <c r="HD550" s="68"/>
      <c r="HE550" s="68"/>
      <c r="HF550" s="68"/>
      <c r="HG550" s="68"/>
      <c r="HH550" s="68"/>
      <c r="HI550" s="68"/>
      <c r="HJ550" s="68"/>
      <c r="HK550" s="68"/>
      <c r="HL550" s="68"/>
      <c r="HM550" s="68"/>
      <c r="HN550" s="68"/>
      <c r="HO550" s="68"/>
      <c r="HP550" s="68"/>
      <c r="HQ550" s="68"/>
      <c r="HR550" s="68"/>
      <c r="HS550" s="68"/>
      <c r="HT550" s="68"/>
      <c r="HU550" s="68"/>
      <c r="HV550" s="68"/>
      <c r="HW550" s="68"/>
      <c r="HX550" s="68"/>
      <c r="HY550" s="68"/>
      <c r="HZ550" s="68"/>
      <c r="IA550" s="68"/>
      <c r="IB550" s="68"/>
      <c r="IC550" s="68"/>
      <c r="ID550" s="68"/>
      <c r="IE550" s="68"/>
      <c r="IF550" s="68"/>
      <c r="IG550" s="68"/>
      <c r="IH550" s="68"/>
      <c r="II550" s="68"/>
      <c r="IJ550" s="68"/>
      <c r="IK550" s="68"/>
      <c r="IL550" s="68"/>
      <c r="IM550" s="68"/>
      <c r="IN550" s="68"/>
      <c r="IO550" s="68"/>
      <c r="IP550" s="68"/>
      <c r="IQ550" s="68"/>
      <c r="IR550" s="68"/>
    </row>
    <row r="551" spans="1:252">
      <c r="A551" s="90">
        <v>541</v>
      </c>
      <c r="B551" s="91" t="str">
        <f>'[4]ИТОГ!'!$AP548</f>
        <v>Виноградов Дмитрий</v>
      </c>
      <c r="C551" s="91">
        <f>'[4]ИТОГ!'!$AQ548</f>
        <v>1993</v>
      </c>
      <c r="D551" s="91" t="str">
        <f>'[4]ИТОГ!'!$AT548</f>
        <v>б/р</v>
      </c>
      <c r="E551" s="91" t="str">
        <f>'[4]ИТОГ!'!$AU548</f>
        <v>м</v>
      </c>
      <c r="F551" s="189">
        <f>'[4]ИТОГ!'!$AX548</f>
        <v>42844</v>
      </c>
      <c r="G551" s="91" t="s">
        <v>255</v>
      </c>
      <c r="H551" s="94" t="s">
        <v>28</v>
      </c>
      <c r="I551" s="91" t="str">
        <f>'[4]ИТОГ!'!$AY548</f>
        <v>ОК!</v>
      </c>
      <c r="J551" s="95"/>
      <c r="K551" s="104"/>
      <c r="L551" s="97"/>
      <c r="M551" s="105"/>
      <c r="N551" s="104"/>
      <c r="O551" s="97" t="s">
        <v>13</v>
      </c>
      <c r="P551" s="97" t="s">
        <v>15</v>
      </c>
      <c r="Q551" s="97" t="s">
        <v>256</v>
      </c>
      <c r="R551" s="110" t="s">
        <v>15</v>
      </c>
      <c r="S551" s="104"/>
      <c r="T551" s="106" t="s">
        <v>256</v>
      </c>
      <c r="U551" s="99"/>
      <c r="V551" s="100" t="s">
        <v>11</v>
      </c>
      <c r="W551" s="110" t="s">
        <v>13</v>
      </c>
      <c r="X551" s="100" t="s">
        <v>9</v>
      </c>
      <c r="Y551" s="100"/>
      <c r="Z551" s="100" t="s">
        <v>13</v>
      </c>
      <c r="AA551" s="100"/>
      <c r="AB551" s="100" t="s">
        <v>9</v>
      </c>
      <c r="AC551" s="100"/>
      <c r="AD551" s="100" t="s">
        <v>9</v>
      </c>
      <c r="AE551" s="100"/>
      <c r="AF551" s="100" t="s">
        <v>13</v>
      </c>
      <c r="AG551" s="94" t="s">
        <v>289</v>
      </c>
      <c r="AH551" s="101"/>
      <c r="AI551" s="100"/>
      <c r="AJ551" s="103" t="s">
        <v>937</v>
      </c>
      <c r="AK551" s="68"/>
    </row>
    <row r="552" spans="1:252">
      <c r="A552" s="90">
        <v>542</v>
      </c>
      <c r="B552" s="91" t="str">
        <f>'[4]ИТОГ!'!$AP549</f>
        <v>Виноградов Максим</v>
      </c>
      <c r="C552" s="91">
        <f>'[4]ИТОГ!'!$AQ549</f>
        <v>2012</v>
      </c>
      <c r="D552" s="91" t="str">
        <f>'[4]ИТОГ!'!$AT549</f>
        <v>2ю</v>
      </c>
      <c r="E552" s="91" t="str">
        <f>'[4]ИТОГ!'!$AU549</f>
        <v>м</v>
      </c>
      <c r="F552" s="189">
        <f>'[4]ИТОГ!'!$AX549</f>
        <v>45932</v>
      </c>
      <c r="G552" s="91" t="s">
        <v>255</v>
      </c>
      <c r="H552" s="94" t="s">
        <v>28</v>
      </c>
      <c r="I552" s="91" t="str">
        <f>'[4]ИТОГ!'!$AY549</f>
        <v>ОК!</v>
      </c>
      <c r="J552" s="95"/>
      <c r="K552" s="99"/>
      <c r="L552" s="97"/>
      <c r="M552" s="98"/>
      <c r="N552" s="99"/>
      <c r="O552" s="97"/>
      <c r="P552" s="97"/>
      <c r="Q552" s="97"/>
      <c r="R552" s="97"/>
      <c r="S552" s="97"/>
      <c r="T552" s="99"/>
      <c r="U552" s="99"/>
      <c r="V552" s="97"/>
      <c r="W552" s="102"/>
      <c r="X552" s="102"/>
      <c r="Y552" s="102"/>
      <c r="Z552" s="100"/>
      <c r="AA552" s="100"/>
      <c r="AB552" s="102"/>
      <c r="AC552" s="102"/>
      <c r="AD552" s="100" t="s">
        <v>11</v>
      </c>
      <c r="AE552" s="102" t="s">
        <v>256</v>
      </c>
      <c r="AF552" s="102" t="s">
        <v>256</v>
      </c>
      <c r="AG552" s="94" t="s">
        <v>412</v>
      </c>
      <c r="AH552" s="101"/>
      <c r="AI552" s="100"/>
      <c r="AJ552" s="103" t="s">
        <v>938</v>
      </c>
      <c r="AK552" s="68"/>
    </row>
    <row r="553" spans="1:252">
      <c r="A553" s="90">
        <v>543</v>
      </c>
      <c r="B553" s="91" t="str">
        <f>'[4]ИТОГ!'!$AP550</f>
        <v>Виноградов Михаил Н.</v>
      </c>
      <c r="C553" s="91">
        <f>'[4]ИТОГ!'!$AQ550</f>
        <v>0</v>
      </c>
      <c r="D553" s="91" t="str">
        <f>'[4]ИТОГ!'!$AT550</f>
        <v>МС</v>
      </c>
      <c r="E553" s="91" t="str">
        <f>'[4]ИТОГ!'!$AU550</f>
        <v>м</v>
      </c>
      <c r="F553" s="189">
        <f>'[4]ИТОГ!'!$AX550</f>
        <v>0</v>
      </c>
      <c r="G553" s="91" t="s">
        <v>255</v>
      </c>
      <c r="H553" s="94" t="s">
        <v>28</v>
      </c>
      <c r="I553" s="91" t="str">
        <f>'[4]ИТОГ!'!$AY550</f>
        <v>НАДО!!!</v>
      </c>
      <c r="J553" s="95"/>
      <c r="K553" s="99"/>
      <c r="L553" s="97"/>
      <c r="M553" s="98"/>
      <c r="N553" s="99"/>
      <c r="O553" s="97"/>
      <c r="P553" s="97"/>
      <c r="Q553" s="97"/>
      <c r="R553" s="97"/>
      <c r="S553" s="97"/>
      <c r="T553" s="99"/>
      <c r="U553" s="99"/>
      <c r="V553" s="97"/>
      <c r="W553" s="108"/>
      <c r="X553" s="108"/>
      <c r="Y553" s="108"/>
      <c r="Z553" s="100"/>
      <c r="AA553" s="100"/>
      <c r="AB553" s="108"/>
      <c r="AC553" s="108"/>
      <c r="AD553" s="108" t="s">
        <v>256</v>
      </c>
      <c r="AE553" s="108"/>
      <c r="AF553" s="108" t="s">
        <v>256</v>
      </c>
      <c r="AG553" s="94"/>
      <c r="AH553" s="101"/>
      <c r="AI553" s="102"/>
      <c r="AJ553" s="103" t="s">
        <v>939</v>
      </c>
      <c r="AK553" s="68"/>
    </row>
    <row r="554" spans="1:252" s="119" customFormat="1">
      <c r="A554" s="90">
        <v>544</v>
      </c>
      <c r="B554" s="91" t="str">
        <f>'[4]ИТОГ!'!$AP551</f>
        <v>Виноградов Михаил</v>
      </c>
      <c r="C554" s="91">
        <f>'[4]ИТОГ!'!$AQ551</f>
        <v>1988</v>
      </c>
      <c r="D554" s="91">
        <f>'[4]ИТОГ!'!$AT551</f>
        <v>2</v>
      </c>
      <c r="E554" s="91" t="str">
        <f>'[4]ИТОГ!'!$AU551</f>
        <v>м</v>
      </c>
      <c r="F554" s="189">
        <f>'[4]ИТОГ!'!$AX551</f>
        <v>45778</v>
      </c>
      <c r="G554" s="91" t="s">
        <v>255</v>
      </c>
      <c r="H554" s="94" t="s">
        <v>28</v>
      </c>
      <c r="I554" s="91">
        <f>'[4]ИТОГ!'!$AY551</f>
        <v>0</v>
      </c>
      <c r="J554" s="95"/>
      <c r="K554" s="97"/>
      <c r="L554" s="97"/>
      <c r="M554" s="98"/>
      <c r="N554" s="97"/>
      <c r="O554" s="97"/>
      <c r="P554" s="97"/>
      <c r="Q554" s="97"/>
      <c r="R554" s="106" t="s">
        <v>256</v>
      </c>
      <c r="S554" s="97"/>
      <c r="T554" s="99"/>
      <c r="U554" s="99"/>
      <c r="V554" s="97"/>
      <c r="W554" s="92"/>
      <c r="X554" s="100"/>
      <c r="Y554" s="100"/>
      <c r="Z554" s="100"/>
      <c r="AA554" s="100"/>
      <c r="AB554" s="100"/>
      <c r="AC554" s="100"/>
      <c r="AD554" s="100"/>
      <c r="AE554" s="100"/>
      <c r="AF554" s="100"/>
      <c r="AG554" s="94"/>
      <c r="AH554" s="94"/>
      <c r="AI554" s="102"/>
      <c r="AJ554" s="103" t="s">
        <v>940</v>
      </c>
      <c r="AK554" s="68"/>
      <c r="AL554" s="68"/>
      <c r="AM554" s="68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  <c r="GM554" s="9"/>
      <c r="GN554" s="9"/>
      <c r="GO554" s="9"/>
      <c r="GP554" s="9"/>
      <c r="GQ554" s="9"/>
      <c r="GR554" s="9"/>
      <c r="GS554" s="9"/>
      <c r="GT554" s="9"/>
      <c r="GU554" s="9"/>
      <c r="GV554" s="9"/>
      <c r="GW554" s="9"/>
      <c r="GX554" s="9"/>
      <c r="GY554" s="9"/>
      <c r="GZ554" s="9"/>
      <c r="HA554" s="9"/>
      <c r="HB554" s="9"/>
      <c r="HC554" s="9"/>
      <c r="HD554" s="9"/>
      <c r="HE554" s="9"/>
      <c r="HF554" s="9"/>
      <c r="HG554" s="9"/>
      <c r="HH554" s="9"/>
      <c r="HI554" s="9"/>
      <c r="HJ554" s="9"/>
      <c r="HK554" s="9"/>
      <c r="HL554" s="9"/>
      <c r="HM554" s="9"/>
      <c r="HN554" s="9"/>
      <c r="HO554" s="9"/>
      <c r="HP554" s="9"/>
      <c r="HQ554" s="9"/>
      <c r="HR554" s="9"/>
      <c r="HS554" s="9"/>
      <c r="HT554" s="9"/>
      <c r="HU554" s="9"/>
      <c r="HV554" s="9"/>
      <c r="HW554" s="9"/>
      <c r="HX554" s="9"/>
      <c r="HY554" s="9"/>
      <c r="HZ554" s="9"/>
      <c r="IA554" s="9"/>
      <c r="IB554" s="9"/>
      <c r="IC554" s="9"/>
      <c r="ID554" s="9"/>
      <c r="IE554" s="9"/>
      <c r="IF554" s="9"/>
      <c r="IG554" s="9"/>
      <c r="IH554" s="9"/>
      <c r="II554" s="9"/>
      <c r="IJ554" s="9"/>
      <c r="IK554" s="9"/>
      <c r="IL554" s="9"/>
      <c r="IM554" s="9"/>
      <c r="IN554" s="9"/>
      <c r="IO554" s="9"/>
      <c r="IP554" s="9"/>
      <c r="IQ554" s="9"/>
      <c r="IR554" s="9"/>
    </row>
    <row r="555" spans="1:252">
      <c r="A555" s="90">
        <v>545</v>
      </c>
      <c r="B555" s="91" t="str">
        <f>'[4]ИТОГ!'!$AP552</f>
        <v>Виноградова Злата</v>
      </c>
      <c r="C555" s="91">
        <f>'[4]ИТОГ!'!$AQ552</f>
        <v>2013</v>
      </c>
      <c r="D555" s="91" t="str">
        <f>'[4]ИТОГ!'!$AT552</f>
        <v>2ю</v>
      </c>
      <c r="E555" s="91" t="str">
        <f>'[4]ИТОГ!'!$AU552</f>
        <v>ж</v>
      </c>
      <c r="F555" s="189">
        <f>'[4]ИТОГ!'!$AX552</f>
        <v>45786</v>
      </c>
      <c r="G555" s="91" t="s">
        <v>255</v>
      </c>
      <c r="H555" s="94" t="s">
        <v>28</v>
      </c>
      <c r="I555" s="91" t="str">
        <f>'[4]ИТОГ!'!$AY552</f>
        <v>ОК!</v>
      </c>
      <c r="J555" s="95"/>
      <c r="K555" s="99"/>
      <c r="L555" s="97"/>
      <c r="M555" s="98"/>
      <c r="N555" s="99"/>
      <c r="O555" s="97"/>
      <c r="P555" s="97"/>
      <c r="Q555" s="97"/>
      <c r="R555" s="97" t="s">
        <v>256</v>
      </c>
      <c r="S555" s="97"/>
      <c r="T555" s="99"/>
      <c r="U555" s="99"/>
      <c r="V555" s="97"/>
      <c r="W555" s="100"/>
      <c r="X555" s="100" t="s">
        <v>256</v>
      </c>
      <c r="Y555" s="100"/>
      <c r="Z555" s="100"/>
      <c r="AA555" s="100"/>
      <c r="AB555" s="100" t="s">
        <v>6</v>
      </c>
      <c r="AC555" s="100"/>
      <c r="AD555" s="100" t="s">
        <v>256</v>
      </c>
      <c r="AE555" s="100"/>
      <c r="AF555" s="100"/>
      <c r="AG555" s="94" t="s">
        <v>263</v>
      </c>
      <c r="AH555" s="101"/>
      <c r="AI555" s="102"/>
      <c r="AJ555" s="103" t="s">
        <v>941</v>
      </c>
      <c r="AK555" s="68"/>
    </row>
    <row r="556" spans="1:252" s="68" customFormat="1">
      <c r="A556" s="90">
        <v>546</v>
      </c>
      <c r="B556" s="91" t="str">
        <f>'[4]ИТОГ!'!$AP553</f>
        <v>Виноградова София</v>
      </c>
      <c r="C556" s="91">
        <f>'[4]ИТОГ!'!$AQ553</f>
        <v>2000</v>
      </c>
      <c r="D556" s="91" t="str">
        <f>'[4]ИТОГ!'!$AT553</f>
        <v>б/р</v>
      </c>
      <c r="E556" s="91" t="str">
        <f>'[4]ИТОГ!'!$AU553</f>
        <v>ж</v>
      </c>
      <c r="F556" s="189">
        <f>'[4]ИТОГ!'!$AX553</f>
        <v>42774</v>
      </c>
      <c r="G556" s="91" t="s">
        <v>255</v>
      </c>
      <c r="H556" s="94" t="s">
        <v>28</v>
      </c>
      <c r="I556" s="91" t="str">
        <f>'[4]ИТОГ!'!$AY553</f>
        <v>ОК!</v>
      </c>
      <c r="J556" s="95"/>
      <c r="K556" s="97"/>
      <c r="L556" s="97" t="s">
        <v>256</v>
      </c>
      <c r="M556" s="98"/>
      <c r="N556" s="97"/>
      <c r="O556" s="97" t="s">
        <v>13</v>
      </c>
      <c r="P556" s="97"/>
      <c r="Q556" s="97" t="s">
        <v>256</v>
      </c>
      <c r="R556" s="97"/>
      <c r="S556" s="97"/>
      <c r="T556" s="99"/>
      <c r="U556" s="99"/>
      <c r="V556" s="97"/>
      <c r="W556" s="92"/>
      <c r="X556" s="100"/>
      <c r="Y556" s="100"/>
      <c r="Z556" s="100"/>
      <c r="AA556" s="100"/>
      <c r="AB556" s="100"/>
      <c r="AC556" s="100"/>
      <c r="AD556" s="100"/>
      <c r="AE556" s="100"/>
      <c r="AF556" s="100"/>
      <c r="AG556" s="94" t="s">
        <v>287</v>
      </c>
      <c r="AH556" s="94"/>
      <c r="AI556" s="102"/>
      <c r="AJ556" s="103" t="s">
        <v>942</v>
      </c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  <c r="GM556" s="9"/>
      <c r="GN556" s="9"/>
      <c r="GO556" s="9"/>
      <c r="GP556" s="9"/>
      <c r="GQ556" s="9"/>
      <c r="GR556" s="9"/>
      <c r="GS556" s="9"/>
      <c r="GT556" s="9"/>
      <c r="GU556" s="9"/>
      <c r="GV556" s="9"/>
      <c r="GW556" s="9"/>
      <c r="GX556" s="9"/>
      <c r="GY556" s="9"/>
      <c r="GZ556" s="9"/>
      <c r="HA556" s="9"/>
      <c r="HB556" s="9"/>
      <c r="HC556" s="9"/>
      <c r="HD556" s="9"/>
      <c r="HE556" s="9"/>
      <c r="HF556" s="9"/>
      <c r="HG556" s="9"/>
      <c r="HH556" s="9"/>
      <c r="HI556" s="9"/>
      <c r="HJ556" s="9"/>
      <c r="HK556" s="9"/>
      <c r="HL556" s="9"/>
      <c r="HM556" s="9"/>
      <c r="HN556" s="9"/>
      <c r="HO556" s="9"/>
      <c r="HP556" s="9"/>
      <c r="HQ556" s="9"/>
      <c r="HR556" s="9"/>
      <c r="HS556" s="9"/>
      <c r="HT556" s="9"/>
      <c r="HU556" s="9"/>
      <c r="HV556" s="9"/>
      <c r="HW556" s="9"/>
      <c r="HX556" s="9"/>
      <c r="HY556" s="9"/>
      <c r="HZ556" s="9"/>
      <c r="IA556" s="9"/>
      <c r="IB556" s="9"/>
      <c r="IC556" s="9"/>
      <c r="ID556" s="9"/>
      <c r="IE556" s="9"/>
      <c r="IF556" s="9"/>
      <c r="IG556" s="9"/>
      <c r="IH556" s="9"/>
      <c r="II556" s="9"/>
      <c r="IJ556" s="9"/>
      <c r="IK556" s="9"/>
      <c r="IL556" s="9"/>
      <c r="IM556" s="9"/>
      <c r="IN556" s="9"/>
      <c r="IO556" s="9"/>
      <c r="IP556" s="9"/>
      <c r="IQ556" s="9"/>
      <c r="IR556" s="9"/>
    </row>
    <row r="557" spans="1:252" s="68" customFormat="1">
      <c r="A557" s="90">
        <v>547</v>
      </c>
      <c r="B557" s="91" t="str">
        <f>'[4]ИТОГ!'!$AP554</f>
        <v>Винокуров Михаил</v>
      </c>
      <c r="C557" s="91">
        <f>'[4]ИТОГ!'!$AQ554</f>
        <v>2006</v>
      </c>
      <c r="D557" s="91" t="str">
        <f>'[4]ИТОГ!'!$AT554</f>
        <v>б/р</v>
      </c>
      <c r="E557" s="91" t="str">
        <f>'[4]ИТОГ!'!$AU554</f>
        <v>м</v>
      </c>
      <c r="F557" s="189">
        <f>'[4]ИТОГ!'!$AX554</f>
        <v>0</v>
      </c>
      <c r="G557" s="91" t="s">
        <v>255</v>
      </c>
      <c r="H557" s="94" t="s">
        <v>28</v>
      </c>
      <c r="I557" s="91" t="str">
        <f>'[4]ИТОГ!'!$AY554</f>
        <v>ОК!</v>
      </c>
      <c r="J557" s="95"/>
      <c r="K557" s="97"/>
      <c r="L557" s="97"/>
      <c r="M557" s="98"/>
      <c r="N557" s="97"/>
      <c r="O557" s="97"/>
      <c r="P557" s="97"/>
      <c r="Q557" s="97"/>
      <c r="R557" s="97" t="s">
        <v>256</v>
      </c>
      <c r="S557" s="97"/>
      <c r="T557" s="99"/>
      <c r="U557" s="99"/>
      <c r="V557" s="97"/>
      <c r="W557" s="92"/>
      <c r="X557" s="100"/>
      <c r="Y557" s="100"/>
      <c r="Z557" s="100"/>
      <c r="AA557" s="100"/>
      <c r="AB557" s="100"/>
      <c r="AC557" s="100"/>
      <c r="AD557" s="100"/>
      <c r="AE557" s="100"/>
      <c r="AF557" s="100"/>
      <c r="AG557" s="94"/>
      <c r="AH557" s="94"/>
      <c r="AI557" s="102"/>
      <c r="AJ557" s="103" t="s">
        <v>943</v>
      </c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  <c r="GM557" s="9"/>
      <c r="GN557" s="9"/>
      <c r="GO557" s="9"/>
      <c r="GP557" s="9"/>
      <c r="GQ557" s="9"/>
      <c r="GR557" s="9"/>
      <c r="GS557" s="9"/>
      <c r="GT557" s="9"/>
      <c r="GU557" s="9"/>
      <c r="GV557" s="9"/>
      <c r="GW557" s="9"/>
      <c r="GX557" s="9"/>
      <c r="GY557" s="9"/>
      <c r="GZ557" s="9"/>
      <c r="HA557" s="9"/>
      <c r="HB557" s="9"/>
      <c r="HC557" s="9"/>
      <c r="HD557" s="9"/>
      <c r="HE557" s="9"/>
      <c r="HF557" s="9"/>
      <c r="HG557" s="9"/>
      <c r="HH557" s="9"/>
      <c r="HI557" s="9"/>
      <c r="HJ557" s="9"/>
      <c r="HK557" s="9"/>
      <c r="HL557" s="9"/>
      <c r="HM557" s="9"/>
      <c r="HN557" s="9"/>
      <c r="HO557" s="9"/>
      <c r="HP557" s="9"/>
      <c r="HQ557" s="9"/>
      <c r="HR557" s="9"/>
      <c r="HS557" s="9"/>
      <c r="HT557" s="9"/>
      <c r="HU557" s="9"/>
      <c r="HV557" s="9"/>
      <c r="HW557" s="9"/>
      <c r="HX557" s="9"/>
      <c r="HY557" s="9"/>
      <c r="HZ557" s="9"/>
      <c r="IA557" s="9"/>
      <c r="IB557" s="9"/>
      <c r="IC557" s="9"/>
      <c r="ID557" s="9"/>
      <c r="IE557" s="9"/>
      <c r="IF557" s="9"/>
      <c r="IG557" s="9"/>
      <c r="IH557" s="9"/>
      <c r="II557" s="9"/>
      <c r="IJ557" s="9"/>
      <c r="IK557" s="9"/>
      <c r="IL557" s="9"/>
      <c r="IM557" s="9"/>
      <c r="IN557" s="9"/>
      <c r="IO557" s="9"/>
      <c r="IP557" s="9"/>
      <c r="IQ557" s="9"/>
      <c r="IR557" s="9"/>
    </row>
    <row r="558" spans="1:252" s="119" customFormat="1">
      <c r="A558" s="90">
        <v>548</v>
      </c>
      <c r="B558" s="91" t="str">
        <f>'[4]ИТОГ!'!$AP555</f>
        <v xml:space="preserve">Вислоусова Мария </v>
      </c>
      <c r="C558" s="91">
        <f>'[4]ИТОГ!'!$AQ555</f>
        <v>0</v>
      </c>
      <c r="D558" s="91" t="str">
        <f>'[4]ИТОГ!'!$AT555</f>
        <v>б/р</v>
      </c>
      <c r="E558" s="91" t="str">
        <f>'[4]ИТОГ!'!$AU555</f>
        <v>ж</v>
      </c>
      <c r="F558" s="189">
        <f>'[4]ИТОГ!'!$AX555</f>
        <v>45071</v>
      </c>
      <c r="G558" s="91" t="s">
        <v>255</v>
      </c>
      <c r="H558" s="94" t="s">
        <v>28</v>
      </c>
      <c r="I558" s="91" t="str">
        <f>'[4]ИТОГ!'!$AY555</f>
        <v>НАДО!!!</v>
      </c>
      <c r="J558" s="95"/>
      <c r="K558" s="104"/>
      <c r="L558" s="97" t="s">
        <v>256</v>
      </c>
      <c r="M558" s="105"/>
      <c r="N558" s="104"/>
      <c r="O558" s="97" t="s">
        <v>13</v>
      </c>
      <c r="P558" s="97" t="s">
        <v>11</v>
      </c>
      <c r="Q558" s="102" t="s">
        <v>11</v>
      </c>
      <c r="R558" s="100" t="s">
        <v>11</v>
      </c>
      <c r="S558" s="104"/>
      <c r="T558" s="125" t="s">
        <v>13</v>
      </c>
      <c r="U558" s="99"/>
      <c r="V558" s="100" t="s">
        <v>11</v>
      </c>
      <c r="W558" s="108" t="s">
        <v>256</v>
      </c>
      <c r="X558" s="100" t="s">
        <v>13</v>
      </c>
      <c r="Y558" s="108"/>
      <c r="Z558" s="100"/>
      <c r="AA558" s="100" t="s">
        <v>256</v>
      </c>
      <c r="AB558" s="100" t="s">
        <v>11</v>
      </c>
      <c r="AC558" s="108"/>
      <c r="AD558" s="108"/>
      <c r="AE558" s="108"/>
      <c r="AF558" s="108"/>
      <c r="AG558" s="94" t="s">
        <v>267</v>
      </c>
      <c r="AH558" s="101"/>
      <c r="AI558" s="102"/>
      <c r="AJ558" s="103" t="s">
        <v>944</v>
      </c>
      <c r="AK558" s="68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  <c r="GM558" s="9"/>
      <c r="GN558" s="9"/>
      <c r="GO558" s="9"/>
      <c r="GP558" s="9"/>
      <c r="GQ558" s="9"/>
      <c r="GR558" s="9"/>
      <c r="GS558" s="9"/>
      <c r="GT558" s="9"/>
      <c r="GU558" s="9"/>
      <c r="GV558" s="9"/>
      <c r="GW558" s="9"/>
      <c r="GX558" s="9"/>
      <c r="GY558" s="9"/>
      <c r="GZ558" s="9"/>
      <c r="HA558" s="9"/>
      <c r="HB558" s="9"/>
      <c r="HC558" s="9"/>
      <c r="HD558" s="9"/>
      <c r="HE558" s="9"/>
      <c r="HF558" s="9"/>
      <c r="HG558" s="9"/>
      <c r="HH558" s="9"/>
      <c r="HI558" s="9"/>
      <c r="HJ558" s="9"/>
      <c r="HK558" s="9"/>
      <c r="HL558" s="9"/>
      <c r="HM558" s="9"/>
      <c r="HN558" s="9"/>
      <c r="HO558" s="9"/>
      <c r="HP558" s="9"/>
      <c r="HQ558" s="9"/>
      <c r="HR558" s="9"/>
      <c r="HS558" s="9"/>
      <c r="HT558" s="9"/>
      <c r="HU558" s="9"/>
      <c r="HV558" s="9"/>
      <c r="HW558" s="9"/>
      <c r="HX558" s="9"/>
      <c r="HY558" s="9"/>
      <c r="HZ558" s="9"/>
      <c r="IA558" s="9"/>
      <c r="IB558" s="9"/>
      <c r="IC558" s="9"/>
      <c r="ID558" s="9"/>
      <c r="IE558" s="9"/>
      <c r="IF558" s="9"/>
      <c r="IG558" s="9"/>
      <c r="IH558" s="9"/>
      <c r="II558" s="9"/>
      <c r="IJ558" s="9"/>
      <c r="IK558" s="9"/>
      <c r="IL558" s="9"/>
      <c r="IM558" s="9"/>
      <c r="IN558" s="9"/>
      <c r="IO558" s="9"/>
      <c r="IP558" s="9"/>
      <c r="IQ558" s="9"/>
      <c r="IR558" s="9"/>
    </row>
    <row r="559" spans="1:252" s="119" customFormat="1">
      <c r="A559" s="90">
        <v>549</v>
      </c>
      <c r="B559" s="91" t="str">
        <f>'[4]ИТОГ!'!$AP556</f>
        <v>Витюк Владимир</v>
      </c>
      <c r="C559" s="91">
        <f>'[4]ИТОГ!'!$AQ556</f>
        <v>1999</v>
      </c>
      <c r="D559" s="91" t="str">
        <f>'[4]ИТОГ!'!$AT556</f>
        <v>б/р</v>
      </c>
      <c r="E559" s="91" t="str">
        <f>'[4]ИТОГ!'!$AU556</f>
        <v>м</v>
      </c>
      <c r="F559" s="189">
        <f>'[4]ИТОГ!'!$AX556</f>
        <v>45071</v>
      </c>
      <c r="G559" s="91" t="s">
        <v>255</v>
      </c>
      <c r="H559" s="94" t="s">
        <v>28</v>
      </c>
      <c r="I559" s="91" t="str">
        <f>'[4]ИТОГ!'!$AY556</f>
        <v>ОК!</v>
      </c>
      <c r="J559" s="95"/>
      <c r="K559" s="104"/>
      <c r="L559" s="97" t="s">
        <v>256</v>
      </c>
      <c r="M559" s="105"/>
      <c r="N559" s="104"/>
      <c r="O559" s="97"/>
      <c r="P559" s="97" t="s">
        <v>284</v>
      </c>
      <c r="Q559" s="97"/>
      <c r="R559" s="110" t="s">
        <v>13</v>
      </c>
      <c r="S559" s="104"/>
      <c r="T559" s="106"/>
      <c r="U559" s="99"/>
      <c r="V559" s="104"/>
      <c r="W559" s="112"/>
      <c r="X559" s="112"/>
      <c r="Y559" s="112"/>
      <c r="Z559" s="100"/>
      <c r="AA559" s="100"/>
      <c r="AB559" s="100" t="s">
        <v>13</v>
      </c>
      <c r="AC559" s="112"/>
      <c r="AD559" s="112"/>
      <c r="AE559" s="112"/>
      <c r="AF559" s="112"/>
      <c r="AG559" s="94"/>
      <c r="AH559" s="101" t="s">
        <v>261</v>
      </c>
      <c r="AI559" s="102"/>
      <c r="AJ559" s="103" t="s">
        <v>945</v>
      </c>
      <c r="AK559" s="68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  <c r="GM559" s="9"/>
      <c r="GN559" s="9"/>
      <c r="GO559" s="9"/>
      <c r="GP559" s="9"/>
      <c r="GQ559" s="9"/>
      <c r="GR559" s="9"/>
      <c r="GS559" s="9"/>
      <c r="GT559" s="9"/>
      <c r="GU559" s="9"/>
      <c r="GV559" s="9"/>
      <c r="GW559" s="9"/>
      <c r="GX559" s="9"/>
      <c r="GY559" s="9"/>
      <c r="GZ559" s="9"/>
      <c r="HA559" s="9"/>
      <c r="HB559" s="9"/>
      <c r="HC559" s="9"/>
      <c r="HD559" s="9"/>
      <c r="HE559" s="9"/>
      <c r="HF559" s="9"/>
      <c r="HG559" s="9"/>
      <c r="HH559" s="9"/>
      <c r="HI559" s="9"/>
      <c r="HJ559" s="9"/>
      <c r="HK559" s="9"/>
      <c r="HL559" s="9"/>
      <c r="HM559" s="9"/>
      <c r="HN559" s="9"/>
      <c r="HO559" s="9"/>
      <c r="HP559" s="9"/>
      <c r="HQ559" s="9"/>
      <c r="HR559" s="9"/>
      <c r="HS559" s="9"/>
      <c r="HT559" s="9"/>
      <c r="HU559" s="9"/>
      <c r="HV559" s="9"/>
      <c r="HW559" s="9"/>
      <c r="HX559" s="9"/>
      <c r="HY559" s="9"/>
      <c r="HZ559" s="9"/>
      <c r="IA559" s="9"/>
      <c r="IB559" s="9"/>
      <c r="IC559" s="9"/>
      <c r="ID559" s="9"/>
      <c r="IE559" s="9"/>
      <c r="IF559" s="9"/>
      <c r="IG559" s="9"/>
      <c r="IH559" s="9"/>
      <c r="II559" s="9"/>
      <c r="IJ559" s="9"/>
      <c r="IK559" s="9"/>
      <c r="IL559" s="9"/>
      <c r="IM559" s="9"/>
      <c r="IN559" s="9"/>
      <c r="IO559" s="9"/>
      <c r="IP559" s="9"/>
      <c r="IQ559" s="9"/>
      <c r="IR559" s="9"/>
    </row>
    <row r="560" spans="1:252" s="109" customFormat="1">
      <c r="A560" s="90">
        <v>550</v>
      </c>
      <c r="B560" s="91" t="str">
        <f>'[4]ИТОГ!'!$AP557</f>
        <v>Вихлянцев Андрей</v>
      </c>
      <c r="C560" s="91">
        <f>'[4]ИТОГ!'!$AQ557</f>
        <v>1995</v>
      </c>
      <c r="D560" s="91" t="str">
        <f>'[4]ИТОГ!'!$AT557</f>
        <v>б/р</v>
      </c>
      <c r="E560" s="91" t="str">
        <f>'[4]ИТОГ!'!$AU557</f>
        <v>м</v>
      </c>
      <c r="F560" s="189">
        <f>'[4]ИТОГ!'!$AX557</f>
        <v>43555</v>
      </c>
      <c r="G560" s="91" t="s">
        <v>255</v>
      </c>
      <c r="H560" s="94" t="s">
        <v>28</v>
      </c>
      <c r="I560" s="91" t="str">
        <f>'[4]ИТОГ!'!$AY557</f>
        <v>ОК!</v>
      </c>
      <c r="J560" s="95"/>
      <c r="K560" s="104"/>
      <c r="L560" s="97"/>
      <c r="M560" s="105"/>
      <c r="N560" s="104"/>
      <c r="O560" s="97"/>
      <c r="P560" s="97"/>
      <c r="Q560" s="97"/>
      <c r="R560" s="110"/>
      <c r="S560" s="104"/>
      <c r="T560" s="106"/>
      <c r="U560" s="99"/>
      <c r="V560" s="104"/>
      <c r="W560" s="112"/>
      <c r="X560" s="112"/>
      <c r="Y560" s="112"/>
      <c r="Z560" s="100"/>
      <c r="AA560" s="100"/>
      <c r="AB560" s="100"/>
      <c r="AC560" s="112"/>
      <c r="AD560" s="112"/>
      <c r="AE560" s="112"/>
      <c r="AF560" s="112"/>
      <c r="AG560" s="94"/>
      <c r="AH560" s="101"/>
      <c r="AI560" s="102"/>
      <c r="AJ560" s="103" t="s">
        <v>946</v>
      </c>
      <c r="AK560" s="68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  <c r="GM560" s="9"/>
      <c r="GN560" s="9"/>
      <c r="GO560" s="9"/>
      <c r="GP560" s="9"/>
      <c r="GQ560" s="9"/>
      <c r="GR560" s="9"/>
      <c r="GS560" s="9"/>
      <c r="GT560" s="9"/>
      <c r="GU560" s="9"/>
      <c r="GV560" s="9"/>
      <c r="GW560" s="9"/>
      <c r="GX560" s="9"/>
      <c r="GY560" s="9"/>
      <c r="GZ560" s="9"/>
      <c r="HA560" s="9"/>
      <c r="HB560" s="9"/>
      <c r="HC560" s="9"/>
      <c r="HD560" s="9"/>
      <c r="HE560" s="9"/>
      <c r="HF560" s="9"/>
      <c r="HG560" s="9"/>
      <c r="HH560" s="9"/>
      <c r="HI560" s="9"/>
      <c r="HJ560" s="9"/>
      <c r="HK560" s="9"/>
      <c r="HL560" s="9"/>
      <c r="HM560" s="9"/>
      <c r="HN560" s="9"/>
      <c r="HO560" s="9"/>
      <c r="HP560" s="9"/>
      <c r="HQ560" s="9"/>
      <c r="HR560" s="9"/>
      <c r="HS560" s="9"/>
      <c r="HT560" s="9"/>
      <c r="HU560" s="9"/>
      <c r="HV560" s="9"/>
      <c r="HW560" s="9"/>
      <c r="HX560" s="9"/>
      <c r="HY560" s="9"/>
      <c r="HZ560" s="9"/>
      <c r="IA560" s="9"/>
      <c r="IB560" s="9"/>
      <c r="IC560" s="9"/>
      <c r="ID560" s="9"/>
      <c r="IE560" s="9"/>
      <c r="IF560" s="9"/>
      <c r="IG560" s="9"/>
      <c r="IH560" s="9"/>
      <c r="II560" s="9"/>
      <c r="IJ560" s="9"/>
      <c r="IK560" s="9"/>
      <c r="IL560" s="9"/>
      <c r="IM560" s="9"/>
      <c r="IN560" s="9"/>
      <c r="IO560" s="9"/>
      <c r="IP560" s="9"/>
      <c r="IQ560" s="9"/>
      <c r="IR560" s="9"/>
    </row>
    <row r="561" spans="1:252" s="68" customFormat="1">
      <c r="A561" s="90">
        <v>551</v>
      </c>
      <c r="B561" s="91" t="str">
        <f>'[4]ИТОГ!'!$AP558</f>
        <v>Вихров Алексей</v>
      </c>
      <c r="C561" s="91">
        <f>'[4]ИТОГ!'!$AQ558</f>
        <v>1972</v>
      </c>
      <c r="D561" s="91" t="str">
        <f>'[4]ИТОГ!'!$AT558</f>
        <v>б/р</v>
      </c>
      <c r="E561" s="91" t="str">
        <f>'[4]ИТОГ!'!$AU558</f>
        <v>м</v>
      </c>
      <c r="F561" s="189">
        <f>'[4]ИТОГ!'!$AX558</f>
        <v>43352</v>
      </c>
      <c r="G561" s="91" t="s">
        <v>255</v>
      </c>
      <c r="H561" s="94" t="s">
        <v>28</v>
      </c>
      <c r="I561" s="91" t="str">
        <f>'[4]ИТОГ!'!$AY558</f>
        <v>НАДО!!!</v>
      </c>
      <c r="J561" s="95"/>
      <c r="K561" s="104"/>
      <c r="L561" s="97"/>
      <c r="M561" s="105"/>
      <c r="N561" s="104"/>
      <c r="O561" s="97"/>
      <c r="P561" s="97"/>
      <c r="Q561" s="97" t="s">
        <v>256</v>
      </c>
      <c r="R561" s="100" t="s">
        <v>11</v>
      </c>
      <c r="S561" s="104"/>
      <c r="T561" s="106" t="s">
        <v>256</v>
      </c>
      <c r="U561" s="99"/>
      <c r="V561" s="108" t="s">
        <v>256</v>
      </c>
      <c r="W561" s="100"/>
      <c r="X561" s="100" t="s">
        <v>256</v>
      </c>
      <c r="Y561" s="100"/>
      <c r="Z561" s="100"/>
      <c r="AA561" s="100"/>
      <c r="AB561" s="102" t="s">
        <v>9</v>
      </c>
      <c r="AC561" s="102"/>
      <c r="AD561" s="102" t="s">
        <v>9</v>
      </c>
      <c r="AE561" s="102"/>
      <c r="AF561" s="102" t="s">
        <v>6</v>
      </c>
      <c r="AG561" s="94" t="s">
        <v>348</v>
      </c>
      <c r="AH561" s="101" t="s">
        <v>382</v>
      </c>
      <c r="AI561" s="102"/>
      <c r="AJ561" s="103" t="s">
        <v>947</v>
      </c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  <c r="GM561" s="9"/>
      <c r="GN561" s="9"/>
      <c r="GO561" s="9"/>
      <c r="GP561" s="9"/>
      <c r="GQ561" s="9"/>
      <c r="GR561" s="9"/>
      <c r="GS561" s="9"/>
      <c r="GT561" s="9"/>
      <c r="GU561" s="9"/>
      <c r="GV561" s="9"/>
      <c r="GW561" s="9"/>
      <c r="GX561" s="9"/>
      <c r="GY561" s="9"/>
      <c r="GZ561" s="9"/>
      <c r="HA561" s="9"/>
      <c r="HB561" s="9"/>
      <c r="HC561" s="9"/>
      <c r="HD561" s="9"/>
      <c r="HE561" s="9"/>
      <c r="HF561" s="9"/>
      <c r="HG561" s="9"/>
      <c r="HH561" s="9"/>
      <c r="HI561" s="9"/>
      <c r="HJ561" s="9"/>
      <c r="HK561" s="9"/>
      <c r="HL561" s="9"/>
      <c r="HM561" s="9"/>
      <c r="HN561" s="9"/>
      <c r="HO561" s="9"/>
      <c r="HP561" s="9"/>
      <c r="HQ561" s="9"/>
      <c r="HR561" s="9"/>
      <c r="HS561" s="9"/>
      <c r="HT561" s="9"/>
      <c r="HU561" s="9"/>
      <c r="HV561" s="9"/>
      <c r="HW561" s="9"/>
      <c r="HX561" s="9"/>
      <c r="HY561" s="9"/>
      <c r="HZ561" s="9"/>
      <c r="IA561" s="9"/>
      <c r="IB561" s="9"/>
      <c r="IC561" s="9"/>
      <c r="ID561" s="9"/>
      <c r="IE561" s="9"/>
      <c r="IF561" s="9"/>
      <c r="IG561" s="9"/>
      <c r="IH561" s="9"/>
      <c r="II561" s="9"/>
      <c r="IJ561" s="9"/>
      <c r="IK561" s="9"/>
      <c r="IL561" s="9"/>
      <c r="IM561" s="9"/>
      <c r="IN561" s="9"/>
      <c r="IO561" s="9"/>
      <c r="IP561" s="9"/>
      <c r="IQ561" s="9"/>
      <c r="IR561" s="9"/>
    </row>
    <row r="562" spans="1:252" s="68" customFormat="1">
      <c r="A562" s="90">
        <v>552</v>
      </c>
      <c r="B562" s="91" t="str">
        <f>'[4]ИТОГ!'!$AP559</f>
        <v>Вихров Евгений</v>
      </c>
      <c r="C562" s="91">
        <f>'[4]ИТОГ!'!$AQ559</f>
        <v>2000</v>
      </c>
      <c r="D562" s="91" t="str">
        <f>'[4]ИТОГ!'!$AT559</f>
        <v>б/р</v>
      </c>
      <c r="E562" s="91" t="str">
        <f>'[4]ИТОГ!'!$AU559</f>
        <v>м</v>
      </c>
      <c r="F562" s="189">
        <f>'[4]ИТОГ!'!$AX559</f>
        <v>43555</v>
      </c>
      <c r="G562" s="91" t="s">
        <v>255</v>
      </c>
      <c r="H562" s="94" t="s">
        <v>28</v>
      </c>
      <c r="I562" s="91" t="str">
        <f>'[4]ИТОГ!'!$AY559</f>
        <v>НАДО!!!</v>
      </c>
      <c r="J562" s="95"/>
      <c r="K562" s="104"/>
      <c r="L562" s="97" t="s">
        <v>256</v>
      </c>
      <c r="M562" s="105"/>
      <c r="N562" s="104"/>
      <c r="O562" s="97" t="s">
        <v>256</v>
      </c>
      <c r="P562" s="97" t="s">
        <v>284</v>
      </c>
      <c r="Q562" s="102" t="s">
        <v>11</v>
      </c>
      <c r="R562" s="110" t="s">
        <v>13</v>
      </c>
      <c r="S562" s="104"/>
      <c r="T562" s="106" t="s">
        <v>256</v>
      </c>
      <c r="U562" s="99" t="s">
        <v>256</v>
      </c>
      <c r="V562" s="108" t="s">
        <v>256</v>
      </c>
      <c r="W562" s="100" t="s">
        <v>256</v>
      </c>
      <c r="X562" s="100" t="s">
        <v>256</v>
      </c>
      <c r="Y562" s="100"/>
      <c r="Z562" s="100" t="s">
        <v>9</v>
      </c>
      <c r="AA562" s="100"/>
      <c r="AB562" s="102"/>
      <c r="AC562" s="102"/>
      <c r="AD562" s="102"/>
      <c r="AE562" s="102"/>
      <c r="AF562" s="102"/>
      <c r="AG562" s="75" t="s">
        <v>277</v>
      </c>
      <c r="AH562" s="101" t="s">
        <v>297</v>
      </c>
      <c r="AI562" s="100"/>
      <c r="AJ562" s="103" t="s">
        <v>948</v>
      </c>
      <c r="AL562" s="9"/>
      <c r="AM562" s="9"/>
    </row>
    <row r="563" spans="1:252">
      <c r="A563" s="90">
        <v>553</v>
      </c>
      <c r="B563" s="91" t="str">
        <f>'[4]ИТОГ!'!$AP560</f>
        <v>Вишняков Евгений</v>
      </c>
      <c r="C563" s="91">
        <f>'[4]ИТОГ!'!$AQ560</f>
        <v>0</v>
      </c>
      <c r="D563" s="91" t="str">
        <f>'[4]ИТОГ!'!$AT560</f>
        <v>б/р</v>
      </c>
      <c r="E563" s="91" t="str">
        <f>'[4]ИТОГ!'!$AU560</f>
        <v>м</v>
      </c>
      <c r="F563" s="189">
        <f>'[4]ИТОГ!'!$AX560</f>
        <v>43036</v>
      </c>
      <c r="G563" s="91" t="s">
        <v>255</v>
      </c>
      <c r="H563" s="94" t="s">
        <v>28</v>
      </c>
      <c r="I563" s="91" t="str">
        <f>'[4]ИТОГ!'!$AY560</f>
        <v>НАДО!!!</v>
      </c>
      <c r="J563" s="95"/>
      <c r="K563" s="104"/>
      <c r="L563" s="97"/>
      <c r="M563" s="105"/>
      <c r="N563" s="104"/>
      <c r="O563" s="97"/>
      <c r="P563" s="97"/>
      <c r="Q563" s="97"/>
      <c r="R563" s="104" t="s">
        <v>9</v>
      </c>
      <c r="S563" s="104"/>
      <c r="T563" s="106"/>
      <c r="U563" s="99"/>
      <c r="V563" s="104"/>
      <c r="W563" s="100"/>
      <c r="X563" s="100"/>
      <c r="Y563" s="100"/>
      <c r="Z563" s="100"/>
      <c r="AA563" s="100"/>
      <c r="AB563" s="100"/>
      <c r="AC563" s="100" t="s">
        <v>9</v>
      </c>
      <c r="AD563" s="100"/>
      <c r="AE563" s="100"/>
      <c r="AF563" s="100"/>
      <c r="AG563" s="75" t="s">
        <v>606</v>
      </c>
      <c r="AH563" s="101" t="s">
        <v>261</v>
      </c>
      <c r="AI563" s="102"/>
      <c r="AJ563" s="103" t="s">
        <v>949</v>
      </c>
      <c r="AK563" s="68"/>
    </row>
    <row r="564" spans="1:252">
      <c r="A564" s="90">
        <v>554</v>
      </c>
      <c r="B564" s="91" t="str">
        <f>'[4]ИТОГ!'!$AP561</f>
        <v>Вишняков Игорь</v>
      </c>
      <c r="C564" s="91">
        <f>'[4]ИТОГ!'!$AQ561</f>
        <v>1974</v>
      </c>
      <c r="D564" s="91" t="str">
        <f>'[4]ИТОГ!'!$AT561</f>
        <v>б/р</v>
      </c>
      <c r="E564" s="91" t="str">
        <f>'[4]ИТОГ!'!$AU561</f>
        <v>м</v>
      </c>
      <c r="F564" s="189">
        <f>'[4]ИТОГ!'!$AX561</f>
        <v>0</v>
      </c>
      <c r="G564" s="91" t="s">
        <v>255</v>
      </c>
      <c r="H564" s="94" t="s">
        <v>28</v>
      </c>
      <c r="I564" s="91" t="str">
        <f>'[4]ИТОГ!'!$AY561</f>
        <v>ОК!</v>
      </c>
      <c r="J564" s="95"/>
      <c r="K564" s="104"/>
      <c r="L564" s="97"/>
      <c r="M564" s="105"/>
      <c r="N564" s="104"/>
      <c r="O564" s="97"/>
      <c r="P564" s="97"/>
      <c r="Q564" s="97"/>
      <c r="R564" s="104"/>
      <c r="S564" s="104"/>
      <c r="T564" s="106" t="s">
        <v>256</v>
      </c>
      <c r="U564" s="99"/>
      <c r="V564" s="108" t="s">
        <v>256</v>
      </c>
      <c r="W564" s="100"/>
      <c r="X564" s="100" t="s">
        <v>256</v>
      </c>
      <c r="Y564" s="100"/>
      <c r="Z564" s="100"/>
      <c r="AA564" s="100"/>
      <c r="AB564" s="108"/>
      <c r="AC564" s="108"/>
      <c r="AD564" s="108"/>
      <c r="AE564" s="108"/>
      <c r="AF564" s="108"/>
      <c r="AG564" s="111" t="s">
        <v>399</v>
      </c>
      <c r="AH564" s="101"/>
      <c r="AI564" s="102"/>
      <c r="AJ564" s="103" t="s">
        <v>950</v>
      </c>
      <c r="AK564" s="68"/>
    </row>
    <row r="565" spans="1:252">
      <c r="A565" s="90">
        <v>555</v>
      </c>
      <c r="B565" s="91" t="str">
        <f>'[4]ИТОГ!'!$AP562</f>
        <v>Владимирова Дарья</v>
      </c>
      <c r="C565" s="91">
        <f>'[4]ИТОГ!'!$AQ562</f>
        <v>2001</v>
      </c>
      <c r="D565" s="91" t="str">
        <f>'[4]ИТОГ!'!$AT562</f>
        <v>б/р</v>
      </c>
      <c r="E565" s="91" t="str">
        <f>'[4]ИТОГ!'!$AU562</f>
        <v>ж</v>
      </c>
      <c r="F565" s="189">
        <f>'[4]ИТОГ!'!$AX562</f>
        <v>0</v>
      </c>
      <c r="G565" s="91" t="s">
        <v>255</v>
      </c>
      <c r="H565" s="94" t="s">
        <v>28</v>
      </c>
      <c r="I565" s="91" t="str">
        <f>'[4]ИТОГ!'!$AY562</f>
        <v>НАДО!!!</v>
      </c>
      <c r="J565" s="95"/>
      <c r="K565" s="99"/>
      <c r="L565" s="97"/>
      <c r="M565" s="98"/>
      <c r="N565" s="99"/>
      <c r="O565" s="97"/>
      <c r="P565" s="97"/>
      <c r="Q565" s="97"/>
      <c r="R565" s="97"/>
      <c r="S565" s="97"/>
      <c r="T565" s="99"/>
      <c r="U565" s="99"/>
      <c r="V565" s="97"/>
      <c r="W565" s="108"/>
      <c r="X565" s="108"/>
      <c r="Y565" s="108"/>
      <c r="Z565" s="100"/>
      <c r="AA565" s="100"/>
      <c r="AB565" s="122" t="s">
        <v>256</v>
      </c>
      <c r="AC565" s="122"/>
      <c r="AD565" s="122"/>
      <c r="AE565" s="122"/>
      <c r="AF565" s="116" t="s">
        <v>256</v>
      </c>
      <c r="AG565" s="111" t="s">
        <v>428</v>
      </c>
      <c r="AH565" s="101" t="s">
        <v>712</v>
      </c>
      <c r="AI565" s="102"/>
      <c r="AJ565" s="103" t="s">
        <v>951</v>
      </c>
      <c r="AK565" s="68"/>
      <c r="AN565" s="68"/>
      <c r="AO565" s="68"/>
      <c r="AP565" s="68"/>
      <c r="AQ565" s="68"/>
      <c r="AR565" s="68"/>
      <c r="AS565" s="68"/>
      <c r="AT565" s="68"/>
      <c r="AU565" s="68"/>
      <c r="AV565" s="68"/>
      <c r="AW565" s="68"/>
      <c r="AX565" s="68"/>
      <c r="AY565" s="68"/>
      <c r="AZ565" s="68"/>
      <c r="BA565" s="68"/>
      <c r="BB565" s="68"/>
      <c r="BC565" s="68"/>
      <c r="BD565" s="68"/>
      <c r="BE565" s="68"/>
      <c r="BF565" s="68"/>
      <c r="BG565" s="68"/>
      <c r="BH565" s="68"/>
      <c r="BI565" s="68"/>
      <c r="BJ565" s="68"/>
      <c r="BK565" s="68"/>
      <c r="BL565" s="68"/>
      <c r="BM565" s="68"/>
      <c r="BN565" s="68"/>
      <c r="BO565" s="68"/>
      <c r="BP565" s="68"/>
      <c r="BQ565" s="68"/>
      <c r="BR565" s="68"/>
      <c r="BS565" s="68"/>
      <c r="BT565" s="68"/>
      <c r="BU565" s="68"/>
      <c r="BV565" s="68"/>
      <c r="BW565" s="68"/>
      <c r="BX565" s="68"/>
      <c r="BY565" s="68"/>
      <c r="BZ565" s="68"/>
      <c r="CA565" s="68"/>
      <c r="CB565" s="68"/>
      <c r="CC565" s="68"/>
      <c r="CD565" s="68"/>
      <c r="CE565" s="68"/>
      <c r="CF565" s="68"/>
      <c r="CG565" s="68"/>
      <c r="CH565" s="68"/>
      <c r="CI565" s="68"/>
      <c r="CJ565" s="68"/>
      <c r="CK565" s="68"/>
      <c r="CL565" s="68"/>
      <c r="CM565" s="68"/>
      <c r="CN565" s="68"/>
      <c r="CO565" s="68"/>
      <c r="CP565" s="68"/>
      <c r="CQ565" s="68"/>
      <c r="CR565" s="68"/>
      <c r="CS565" s="68"/>
      <c r="CT565" s="68"/>
      <c r="CU565" s="68"/>
      <c r="CV565" s="68"/>
      <c r="CW565" s="68"/>
      <c r="CX565" s="68"/>
      <c r="CY565" s="68"/>
      <c r="CZ565" s="68"/>
      <c r="DA565" s="68"/>
      <c r="DB565" s="68"/>
      <c r="DC565" s="68"/>
      <c r="DD565" s="68"/>
      <c r="DE565" s="68"/>
      <c r="DF565" s="68"/>
      <c r="DG565" s="68"/>
      <c r="DH565" s="68"/>
      <c r="DI565" s="68"/>
      <c r="DJ565" s="68"/>
      <c r="DK565" s="68"/>
      <c r="DL565" s="68"/>
      <c r="DM565" s="68"/>
      <c r="DN565" s="68"/>
      <c r="DO565" s="68"/>
      <c r="DP565" s="68"/>
      <c r="DQ565" s="68"/>
      <c r="DR565" s="68"/>
      <c r="DS565" s="68"/>
      <c r="DT565" s="68"/>
      <c r="DU565" s="68"/>
      <c r="DV565" s="68"/>
      <c r="DW565" s="68"/>
      <c r="DX565" s="68"/>
      <c r="DY565" s="68"/>
      <c r="DZ565" s="68"/>
      <c r="EA565" s="68"/>
      <c r="EB565" s="68"/>
      <c r="EC565" s="68"/>
      <c r="ED565" s="68"/>
      <c r="EE565" s="68"/>
      <c r="EF565" s="68"/>
      <c r="EG565" s="68"/>
      <c r="EH565" s="68"/>
      <c r="EI565" s="68"/>
      <c r="EJ565" s="68"/>
      <c r="EK565" s="68"/>
      <c r="EL565" s="68"/>
      <c r="EM565" s="68"/>
      <c r="EN565" s="68"/>
      <c r="EO565" s="68"/>
      <c r="EP565" s="68"/>
      <c r="EQ565" s="68"/>
      <c r="ER565" s="68"/>
      <c r="ES565" s="68"/>
      <c r="ET565" s="68"/>
      <c r="EU565" s="68"/>
      <c r="EV565" s="68"/>
      <c r="EW565" s="68"/>
      <c r="EX565" s="68"/>
      <c r="EY565" s="68"/>
      <c r="EZ565" s="68"/>
      <c r="FA565" s="68"/>
      <c r="FB565" s="68"/>
      <c r="FC565" s="68"/>
      <c r="FD565" s="68"/>
      <c r="FE565" s="68"/>
      <c r="FF565" s="68"/>
      <c r="FG565" s="68"/>
      <c r="FH565" s="68"/>
      <c r="FI565" s="68"/>
      <c r="FJ565" s="68"/>
      <c r="FK565" s="68"/>
      <c r="FL565" s="68"/>
      <c r="FM565" s="68"/>
      <c r="FN565" s="68"/>
      <c r="FO565" s="68"/>
      <c r="FP565" s="68"/>
      <c r="FQ565" s="68"/>
      <c r="FR565" s="68"/>
      <c r="FS565" s="68"/>
      <c r="FT565" s="68"/>
      <c r="FU565" s="68"/>
      <c r="FV565" s="68"/>
      <c r="FW565" s="68"/>
      <c r="FX565" s="68"/>
      <c r="FY565" s="68"/>
      <c r="FZ565" s="68"/>
      <c r="GA565" s="68"/>
      <c r="GB565" s="68"/>
      <c r="GC565" s="68"/>
      <c r="GD565" s="68"/>
      <c r="GE565" s="68"/>
      <c r="GF565" s="68"/>
      <c r="GG565" s="68"/>
      <c r="GH565" s="68"/>
      <c r="GI565" s="68"/>
      <c r="GJ565" s="68"/>
      <c r="GK565" s="68"/>
      <c r="GL565" s="68"/>
      <c r="GM565" s="68"/>
      <c r="GN565" s="68"/>
      <c r="GO565" s="68"/>
      <c r="GP565" s="68"/>
      <c r="GQ565" s="68"/>
      <c r="GR565" s="68"/>
      <c r="GS565" s="68"/>
      <c r="GT565" s="68"/>
      <c r="GU565" s="68"/>
      <c r="GV565" s="68"/>
      <c r="GW565" s="68"/>
      <c r="GX565" s="68"/>
      <c r="GY565" s="68"/>
      <c r="GZ565" s="68"/>
      <c r="HA565" s="68"/>
      <c r="HB565" s="68"/>
      <c r="HC565" s="68"/>
      <c r="HD565" s="68"/>
      <c r="HE565" s="68"/>
      <c r="HF565" s="68"/>
      <c r="HG565" s="68"/>
      <c r="HH565" s="68"/>
      <c r="HI565" s="68"/>
      <c r="HJ565" s="68"/>
      <c r="HK565" s="68"/>
      <c r="HL565" s="68"/>
      <c r="HM565" s="68"/>
      <c r="HN565" s="68"/>
      <c r="HO565" s="68"/>
      <c r="HP565" s="68"/>
      <c r="HQ565" s="68"/>
      <c r="HR565" s="68"/>
      <c r="HS565" s="68"/>
      <c r="HT565" s="68"/>
      <c r="HU565" s="68"/>
      <c r="HV565" s="68"/>
      <c r="HW565" s="68"/>
      <c r="HX565" s="68"/>
      <c r="HY565" s="68"/>
      <c r="HZ565" s="68"/>
      <c r="IA565" s="68"/>
      <c r="IB565" s="68"/>
      <c r="IC565" s="68"/>
      <c r="ID565" s="68"/>
      <c r="IE565" s="68"/>
      <c r="IF565" s="68"/>
      <c r="IG565" s="68"/>
      <c r="IH565" s="68"/>
      <c r="II565" s="68"/>
      <c r="IJ565" s="68"/>
      <c r="IK565" s="68"/>
      <c r="IL565" s="68"/>
      <c r="IM565" s="68"/>
      <c r="IN565" s="68"/>
      <c r="IO565" s="68"/>
      <c r="IP565" s="68"/>
      <c r="IQ565" s="68"/>
      <c r="IR565" s="68"/>
    </row>
    <row r="566" spans="1:252">
      <c r="A566" s="90">
        <v>556</v>
      </c>
      <c r="B566" s="91" t="str">
        <f>'[4]ИТОГ!'!$AP563</f>
        <v>Владимирова Полина</v>
      </c>
      <c r="C566" s="91">
        <f>'[4]ИТОГ!'!$AQ563</f>
        <v>0</v>
      </c>
      <c r="D566" s="91" t="str">
        <f>'[4]ИТОГ!'!$AT563</f>
        <v>б/р</v>
      </c>
      <c r="E566" s="91" t="str">
        <f>'[4]ИТОГ!'!$AU563</f>
        <v>ж</v>
      </c>
      <c r="F566" s="189">
        <f>'[4]ИТОГ!'!$AX563</f>
        <v>45399</v>
      </c>
      <c r="G566" s="91" t="s">
        <v>255</v>
      </c>
      <c r="H566" s="94" t="s">
        <v>28</v>
      </c>
      <c r="I566" s="91" t="str">
        <f>'[4]ИТОГ!'!$AY563</f>
        <v>НАДО!!!</v>
      </c>
      <c r="J566" s="95"/>
      <c r="K566" s="99"/>
      <c r="L566" s="97"/>
      <c r="M566" s="98"/>
      <c r="N566" s="99"/>
      <c r="O566" s="97"/>
      <c r="P566" s="97"/>
      <c r="Q566" s="97"/>
      <c r="R566" s="99"/>
      <c r="S566" s="99"/>
      <c r="T566" s="99"/>
      <c r="U566" s="99"/>
      <c r="V566" s="97"/>
      <c r="W566" s="108"/>
      <c r="X566" s="100" t="s">
        <v>256</v>
      </c>
      <c r="Y566" s="108" t="s">
        <v>256</v>
      </c>
      <c r="Z566" s="100"/>
      <c r="AA566" s="100"/>
      <c r="AB566" s="122"/>
      <c r="AC566" s="122"/>
      <c r="AD566" s="122"/>
      <c r="AE566" s="122"/>
      <c r="AF566" s="116"/>
      <c r="AG566" s="94" t="s">
        <v>287</v>
      </c>
      <c r="AH566" s="101" t="s">
        <v>302</v>
      </c>
      <c r="AI566" s="100"/>
      <c r="AJ566" s="103" t="s">
        <v>952</v>
      </c>
      <c r="AK566" s="68"/>
      <c r="AL566" s="68"/>
      <c r="AM566" s="68"/>
    </row>
    <row r="567" spans="1:252" s="69" customFormat="1">
      <c r="A567" s="90">
        <v>557</v>
      </c>
      <c r="B567" s="91" t="str">
        <f>'[4]ИТОГ!'!$AP564</f>
        <v>Владыкина Елизавета</v>
      </c>
      <c r="C567" s="91">
        <f>'[4]ИТОГ!'!$AQ564</f>
        <v>0</v>
      </c>
      <c r="D567" s="91">
        <f>'[4]ИТОГ!'!$AT564</f>
        <v>3</v>
      </c>
      <c r="E567" s="91" t="str">
        <f>'[4]ИТОГ!'!$AU564</f>
        <v>ж</v>
      </c>
      <c r="F567" s="189">
        <f>'[4]ИТОГ!'!$AX564</f>
        <v>45778</v>
      </c>
      <c r="G567" s="91" t="s">
        <v>255</v>
      </c>
      <c r="H567" s="94" t="s">
        <v>28</v>
      </c>
      <c r="I567" s="91" t="str">
        <f>'[4]ИТОГ!'!$AY564</f>
        <v>НАДО!!!</v>
      </c>
      <c r="J567" s="95" t="s">
        <v>292</v>
      </c>
      <c r="K567" s="99"/>
      <c r="L567" s="97" t="s">
        <v>9</v>
      </c>
      <c r="M567" s="98" t="s">
        <v>9</v>
      </c>
      <c r="N567" s="99"/>
      <c r="O567" s="97" t="s">
        <v>9</v>
      </c>
      <c r="P567" s="97"/>
      <c r="Q567" s="97"/>
      <c r="R567" s="99" t="s">
        <v>256</v>
      </c>
      <c r="S567" s="99"/>
      <c r="T567" s="99"/>
      <c r="U567" s="99"/>
      <c r="V567" s="97"/>
      <c r="W567" s="108"/>
      <c r="X567" s="108"/>
      <c r="Y567" s="108"/>
      <c r="Z567" s="100"/>
      <c r="AA567" s="100"/>
      <c r="AB567" s="122"/>
      <c r="AC567" s="100"/>
      <c r="AD567" s="100"/>
      <c r="AE567" s="100"/>
      <c r="AF567" s="100"/>
      <c r="AG567" s="94" t="s">
        <v>289</v>
      </c>
      <c r="AH567" s="94" t="s">
        <v>285</v>
      </c>
      <c r="AI567" s="93">
        <v>39237</v>
      </c>
      <c r="AJ567" s="103" t="s">
        <v>953</v>
      </c>
      <c r="AK567" s="68"/>
      <c r="AL567" s="9"/>
      <c r="AM567" s="9"/>
      <c r="AN567" s="68"/>
      <c r="AO567" s="68"/>
      <c r="AP567" s="68"/>
      <c r="AQ567" s="68"/>
      <c r="AR567" s="68"/>
      <c r="AS567" s="68"/>
      <c r="AT567" s="68"/>
      <c r="AU567" s="68"/>
      <c r="AV567" s="68"/>
      <c r="AW567" s="68"/>
      <c r="AX567" s="68"/>
      <c r="AY567" s="68"/>
      <c r="AZ567" s="68"/>
      <c r="BA567" s="68"/>
      <c r="BB567" s="68"/>
      <c r="BC567" s="68"/>
      <c r="BD567" s="68"/>
      <c r="BE567" s="68"/>
      <c r="BF567" s="68"/>
      <c r="BG567" s="68"/>
      <c r="BH567" s="68"/>
      <c r="BI567" s="68"/>
      <c r="BJ567" s="68"/>
      <c r="BK567" s="68"/>
      <c r="BL567" s="68"/>
      <c r="BM567" s="68"/>
      <c r="BN567" s="68"/>
      <c r="BO567" s="68"/>
      <c r="BP567" s="68"/>
      <c r="BQ567" s="68"/>
      <c r="BR567" s="68"/>
      <c r="BS567" s="68"/>
      <c r="BT567" s="68"/>
      <c r="BU567" s="68"/>
      <c r="BV567" s="68"/>
      <c r="BW567" s="68"/>
      <c r="BX567" s="68"/>
      <c r="BY567" s="68"/>
      <c r="BZ567" s="68"/>
      <c r="CA567" s="68"/>
      <c r="CB567" s="68"/>
      <c r="CC567" s="68"/>
      <c r="CD567" s="68"/>
      <c r="CE567" s="68"/>
      <c r="CF567" s="68"/>
      <c r="CG567" s="68"/>
      <c r="CH567" s="68"/>
      <c r="CI567" s="68"/>
      <c r="CJ567" s="68"/>
      <c r="CK567" s="68"/>
      <c r="CL567" s="68"/>
      <c r="CM567" s="68"/>
      <c r="CN567" s="68"/>
      <c r="CO567" s="68"/>
      <c r="CP567" s="68"/>
      <c r="CQ567" s="68"/>
      <c r="CR567" s="68"/>
      <c r="CS567" s="68"/>
      <c r="CT567" s="68"/>
      <c r="CU567" s="68"/>
      <c r="CV567" s="68"/>
      <c r="CW567" s="68"/>
      <c r="CX567" s="68"/>
      <c r="CY567" s="68"/>
      <c r="CZ567" s="68"/>
      <c r="DA567" s="68"/>
      <c r="DB567" s="68"/>
      <c r="DC567" s="68"/>
      <c r="DD567" s="68"/>
      <c r="DE567" s="68"/>
      <c r="DF567" s="68"/>
      <c r="DG567" s="68"/>
      <c r="DH567" s="68"/>
      <c r="DI567" s="68"/>
      <c r="DJ567" s="68"/>
      <c r="DK567" s="68"/>
      <c r="DL567" s="68"/>
      <c r="DM567" s="68"/>
      <c r="DN567" s="68"/>
      <c r="DO567" s="68"/>
      <c r="DP567" s="68"/>
      <c r="DQ567" s="68"/>
      <c r="DR567" s="68"/>
      <c r="DS567" s="68"/>
      <c r="DT567" s="68"/>
      <c r="DU567" s="68"/>
      <c r="DV567" s="68"/>
      <c r="DW567" s="68"/>
      <c r="DX567" s="68"/>
      <c r="DY567" s="68"/>
      <c r="DZ567" s="68"/>
      <c r="EA567" s="68"/>
      <c r="EB567" s="68"/>
      <c r="EC567" s="68"/>
      <c r="ED567" s="68"/>
      <c r="EE567" s="68"/>
      <c r="EF567" s="68"/>
      <c r="EG567" s="68"/>
      <c r="EH567" s="68"/>
      <c r="EI567" s="68"/>
      <c r="EJ567" s="68"/>
      <c r="EK567" s="68"/>
      <c r="EL567" s="68"/>
      <c r="EM567" s="68"/>
      <c r="EN567" s="68"/>
      <c r="EO567" s="68"/>
      <c r="EP567" s="68"/>
      <c r="EQ567" s="68"/>
      <c r="ER567" s="68"/>
      <c r="ES567" s="68"/>
      <c r="ET567" s="68"/>
      <c r="EU567" s="68"/>
      <c r="EV567" s="68"/>
      <c r="EW567" s="68"/>
      <c r="EX567" s="68"/>
      <c r="EY567" s="68"/>
      <c r="EZ567" s="68"/>
      <c r="FA567" s="68"/>
      <c r="FB567" s="68"/>
      <c r="FC567" s="68"/>
      <c r="FD567" s="68"/>
      <c r="FE567" s="68"/>
      <c r="FF567" s="68"/>
      <c r="FG567" s="68"/>
      <c r="FH567" s="68"/>
      <c r="FI567" s="68"/>
      <c r="FJ567" s="68"/>
      <c r="FK567" s="68"/>
      <c r="FL567" s="68"/>
      <c r="FM567" s="68"/>
      <c r="FN567" s="68"/>
      <c r="FO567" s="68"/>
      <c r="FP567" s="68"/>
      <c r="FQ567" s="68"/>
      <c r="FR567" s="68"/>
      <c r="FS567" s="68"/>
      <c r="FT567" s="68"/>
      <c r="FU567" s="68"/>
      <c r="FV567" s="68"/>
      <c r="FW567" s="68"/>
      <c r="FX567" s="68"/>
      <c r="FY567" s="68"/>
      <c r="FZ567" s="68"/>
      <c r="GA567" s="68"/>
      <c r="GB567" s="68"/>
      <c r="GC567" s="68"/>
      <c r="GD567" s="68"/>
      <c r="GE567" s="68"/>
      <c r="GF567" s="68"/>
      <c r="GG567" s="68"/>
      <c r="GH567" s="68"/>
      <c r="GI567" s="68"/>
      <c r="GJ567" s="68"/>
      <c r="GK567" s="68"/>
      <c r="GL567" s="68"/>
      <c r="GM567" s="68"/>
      <c r="GN567" s="68"/>
      <c r="GO567" s="68"/>
      <c r="GP567" s="68"/>
      <c r="GQ567" s="68"/>
      <c r="GR567" s="68"/>
      <c r="GS567" s="68"/>
      <c r="GT567" s="68"/>
      <c r="GU567" s="68"/>
      <c r="GV567" s="68"/>
      <c r="GW567" s="68"/>
      <c r="GX567" s="68"/>
      <c r="GY567" s="68"/>
      <c r="GZ567" s="68"/>
      <c r="HA567" s="68"/>
      <c r="HB567" s="68"/>
      <c r="HC567" s="68"/>
      <c r="HD567" s="68"/>
      <c r="HE567" s="68"/>
      <c r="HF567" s="68"/>
      <c r="HG567" s="68"/>
      <c r="HH567" s="68"/>
      <c r="HI567" s="68"/>
      <c r="HJ567" s="68"/>
      <c r="HK567" s="68"/>
      <c r="HL567" s="68"/>
      <c r="HM567" s="68"/>
      <c r="HN567" s="68"/>
      <c r="HO567" s="68"/>
      <c r="HP567" s="68"/>
      <c r="HQ567" s="68"/>
      <c r="HR567" s="68"/>
      <c r="HS567" s="68"/>
      <c r="HT567" s="68"/>
      <c r="HU567" s="68"/>
      <c r="HV567" s="68"/>
      <c r="HW567" s="68"/>
      <c r="HX567" s="68"/>
      <c r="HY567" s="68"/>
      <c r="HZ567" s="68"/>
      <c r="IA567" s="68"/>
      <c r="IB567" s="68"/>
      <c r="IC567" s="68"/>
      <c r="ID567" s="68"/>
      <c r="IE567" s="68"/>
      <c r="IF567" s="68"/>
      <c r="IG567" s="68"/>
      <c r="IH567" s="68"/>
      <c r="II567" s="68"/>
      <c r="IJ567" s="68"/>
      <c r="IK567" s="68"/>
      <c r="IL567" s="68"/>
      <c r="IM567" s="68"/>
      <c r="IN567" s="68"/>
      <c r="IO567" s="68"/>
      <c r="IP567" s="68"/>
      <c r="IQ567" s="68"/>
      <c r="IR567" s="68"/>
    </row>
    <row r="568" spans="1:252" s="69" customFormat="1">
      <c r="A568" s="90">
        <v>558</v>
      </c>
      <c r="B568" s="91" t="str">
        <f>'[4]ИТОГ!'!$AP565</f>
        <v>Владыкина Ирина</v>
      </c>
      <c r="C568" s="91">
        <f>'[4]ИТОГ!'!$AQ565</f>
        <v>0</v>
      </c>
      <c r="D568" s="91">
        <f>'[4]ИТОГ!'!$AT565</f>
        <v>2</v>
      </c>
      <c r="E568" s="91" t="str">
        <f>'[4]ИТОГ!'!$AU565</f>
        <v>ж</v>
      </c>
      <c r="F568" s="189">
        <f>'[4]ИТОГ!'!$AX565</f>
        <v>45407</v>
      </c>
      <c r="G568" s="91" t="s">
        <v>255</v>
      </c>
      <c r="H568" s="94" t="s">
        <v>28</v>
      </c>
      <c r="I568" s="91" t="str">
        <f>'[4]ИТОГ!'!$AY565</f>
        <v>НАДО!!!</v>
      </c>
      <c r="J568" s="95"/>
      <c r="K568" s="96">
        <v>1</v>
      </c>
      <c r="L568" s="97"/>
      <c r="M568" s="98"/>
      <c r="N568" s="96"/>
      <c r="O568" s="97" t="s">
        <v>17</v>
      </c>
      <c r="P568" s="97"/>
      <c r="Q568" s="97" t="s">
        <v>15</v>
      </c>
      <c r="R568" s="97" t="s">
        <v>17</v>
      </c>
      <c r="S568" s="97"/>
      <c r="T568" s="99"/>
      <c r="U568" s="99" t="s">
        <v>13</v>
      </c>
      <c r="V568" s="97"/>
      <c r="W568" s="108"/>
      <c r="X568" s="108"/>
      <c r="Y568" s="108"/>
      <c r="Z568" s="100" t="s">
        <v>15</v>
      </c>
      <c r="AA568" s="100"/>
      <c r="AB568" s="108" t="s">
        <v>17</v>
      </c>
      <c r="AC568" s="108"/>
      <c r="AD568" s="108"/>
      <c r="AE568" s="108"/>
      <c r="AF568" s="108"/>
      <c r="AG568" s="94"/>
      <c r="AH568" s="101"/>
      <c r="AI568" s="100"/>
      <c r="AJ568" s="103" t="s">
        <v>954</v>
      </c>
      <c r="AK568" s="68"/>
      <c r="AL568" s="9"/>
      <c r="AM568" s="9"/>
      <c r="AN568" s="68"/>
      <c r="AO568" s="68"/>
      <c r="AP568" s="68"/>
      <c r="AQ568" s="68"/>
      <c r="AR568" s="68"/>
      <c r="AS568" s="68"/>
      <c r="AT568" s="68"/>
      <c r="AU568" s="68"/>
      <c r="AV568" s="68"/>
      <c r="AW568" s="68"/>
      <c r="AX568" s="68"/>
      <c r="AY568" s="68"/>
      <c r="AZ568" s="68"/>
      <c r="BA568" s="68"/>
      <c r="BB568" s="68"/>
      <c r="BC568" s="68"/>
      <c r="BD568" s="68"/>
      <c r="BE568" s="68"/>
      <c r="BF568" s="68"/>
      <c r="BG568" s="68"/>
      <c r="BH568" s="68"/>
      <c r="BI568" s="68"/>
      <c r="BJ568" s="68"/>
      <c r="BK568" s="68"/>
      <c r="BL568" s="68"/>
      <c r="BM568" s="68"/>
      <c r="BN568" s="68"/>
      <c r="BO568" s="68"/>
      <c r="BP568" s="68"/>
      <c r="BQ568" s="68"/>
      <c r="BR568" s="68"/>
      <c r="BS568" s="68"/>
      <c r="BT568" s="68"/>
      <c r="BU568" s="68"/>
      <c r="BV568" s="68"/>
      <c r="BW568" s="68"/>
      <c r="BX568" s="68"/>
      <c r="BY568" s="68"/>
      <c r="BZ568" s="68"/>
      <c r="CA568" s="68"/>
      <c r="CB568" s="68"/>
      <c r="CC568" s="68"/>
      <c r="CD568" s="68"/>
      <c r="CE568" s="68"/>
      <c r="CF568" s="68"/>
      <c r="CG568" s="68"/>
      <c r="CH568" s="68"/>
      <c r="CI568" s="68"/>
      <c r="CJ568" s="68"/>
      <c r="CK568" s="68"/>
      <c r="CL568" s="68"/>
      <c r="CM568" s="68"/>
      <c r="CN568" s="68"/>
      <c r="CO568" s="68"/>
      <c r="CP568" s="68"/>
      <c r="CQ568" s="68"/>
      <c r="CR568" s="68"/>
      <c r="CS568" s="68"/>
      <c r="CT568" s="68"/>
      <c r="CU568" s="68"/>
      <c r="CV568" s="68"/>
      <c r="CW568" s="68"/>
      <c r="CX568" s="68"/>
      <c r="CY568" s="68"/>
      <c r="CZ568" s="68"/>
      <c r="DA568" s="68"/>
      <c r="DB568" s="68"/>
      <c r="DC568" s="68"/>
      <c r="DD568" s="68"/>
      <c r="DE568" s="68"/>
      <c r="DF568" s="68"/>
      <c r="DG568" s="68"/>
      <c r="DH568" s="68"/>
      <c r="DI568" s="68"/>
      <c r="DJ568" s="68"/>
      <c r="DK568" s="68"/>
      <c r="DL568" s="68"/>
      <c r="DM568" s="68"/>
      <c r="DN568" s="68"/>
      <c r="DO568" s="68"/>
      <c r="DP568" s="68"/>
      <c r="DQ568" s="68"/>
      <c r="DR568" s="68"/>
      <c r="DS568" s="68"/>
      <c r="DT568" s="68"/>
      <c r="DU568" s="68"/>
      <c r="DV568" s="68"/>
      <c r="DW568" s="68"/>
      <c r="DX568" s="68"/>
      <c r="DY568" s="68"/>
      <c r="DZ568" s="68"/>
      <c r="EA568" s="68"/>
      <c r="EB568" s="68"/>
      <c r="EC568" s="68"/>
      <c r="ED568" s="68"/>
      <c r="EE568" s="68"/>
      <c r="EF568" s="68"/>
      <c r="EG568" s="68"/>
      <c r="EH568" s="68"/>
      <c r="EI568" s="68"/>
      <c r="EJ568" s="68"/>
      <c r="EK568" s="68"/>
      <c r="EL568" s="68"/>
      <c r="EM568" s="68"/>
      <c r="EN568" s="68"/>
      <c r="EO568" s="68"/>
      <c r="EP568" s="68"/>
      <c r="EQ568" s="68"/>
      <c r="ER568" s="68"/>
      <c r="ES568" s="68"/>
      <c r="ET568" s="68"/>
      <c r="EU568" s="68"/>
      <c r="EV568" s="68"/>
      <c r="EW568" s="68"/>
      <c r="EX568" s="68"/>
      <c r="EY568" s="68"/>
      <c r="EZ568" s="68"/>
      <c r="FA568" s="68"/>
      <c r="FB568" s="68"/>
      <c r="FC568" s="68"/>
      <c r="FD568" s="68"/>
      <c r="FE568" s="68"/>
      <c r="FF568" s="68"/>
      <c r="FG568" s="68"/>
      <c r="FH568" s="68"/>
      <c r="FI568" s="68"/>
      <c r="FJ568" s="68"/>
      <c r="FK568" s="68"/>
      <c r="FL568" s="68"/>
      <c r="FM568" s="68"/>
      <c r="FN568" s="68"/>
      <c r="FO568" s="68"/>
      <c r="FP568" s="68"/>
      <c r="FQ568" s="68"/>
      <c r="FR568" s="68"/>
      <c r="FS568" s="68"/>
      <c r="FT568" s="68"/>
      <c r="FU568" s="68"/>
      <c r="FV568" s="68"/>
      <c r="FW568" s="68"/>
      <c r="FX568" s="68"/>
      <c r="FY568" s="68"/>
      <c r="FZ568" s="68"/>
      <c r="GA568" s="68"/>
      <c r="GB568" s="68"/>
      <c r="GC568" s="68"/>
      <c r="GD568" s="68"/>
      <c r="GE568" s="68"/>
      <c r="GF568" s="68"/>
      <c r="GG568" s="68"/>
      <c r="GH568" s="68"/>
      <c r="GI568" s="68"/>
      <c r="GJ568" s="68"/>
      <c r="GK568" s="68"/>
      <c r="GL568" s="68"/>
      <c r="GM568" s="68"/>
      <c r="GN568" s="68"/>
      <c r="GO568" s="68"/>
      <c r="GP568" s="68"/>
      <c r="GQ568" s="68"/>
      <c r="GR568" s="68"/>
      <c r="GS568" s="68"/>
      <c r="GT568" s="68"/>
      <c r="GU568" s="68"/>
      <c r="GV568" s="68"/>
      <c r="GW568" s="68"/>
      <c r="GX568" s="68"/>
      <c r="GY568" s="68"/>
      <c r="GZ568" s="68"/>
      <c r="HA568" s="68"/>
      <c r="HB568" s="68"/>
      <c r="HC568" s="68"/>
      <c r="HD568" s="68"/>
      <c r="HE568" s="68"/>
      <c r="HF568" s="68"/>
      <c r="HG568" s="68"/>
      <c r="HH568" s="68"/>
      <c r="HI568" s="68"/>
      <c r="HJ568" s="68"/>
      <c r="HK568" s="68"/>
      <c r="HL568" s="68"/>
      <c r="HM568" s="68"/>
      <c r="HN568" s="68"/>
      <c r="HO568" s="68"/>
      <c r="HP568" s="68"/>
      <c r="HQ568" s="68"/>
      <c r="HR568" s="68"/>
      <c r="HS568" s="68"/>
      <c r="HT568" s="68"/>
      <c r="HU568" s="68"/>
      <c r="HV568" s="68"/>
      <c r="HW568" s="68"/>
      <c r="HX568" s="68"/>
      <c r="HY568" s="68"/>
      <c r="HZ568" s="68"/>
      <c r="IA568" s="68"/>
      <c r="IB568" s="68"/>
      <c r="IC568" s="68"/>
      <c r="ID568" s="68"/>
      <c r="IE568" s="68"/>
      <c r="IF568" s="68"/>
      <c r="IG568" s="68"/>
      <c r="IH568" s="68"/>
      <c r="II568" s="68"/>
      <c r="IJ568" s="68"/>
      <c r="IK568" s="68"/>
      <c r="IL568" s="68"/>
      <c r="IM568" s="68"/>
      <c r="IN568" s="68"/>
      <c r="IO568" s="68"/>
      <c r="IP568" s="68"/>
      <c r="IQ568" s="68"/>
      <c r="IR568" s="68"/>
    </row>
    <row r="569" spans="1:252" s="69" customFormat="1">
      <c r="A569" s="90">
        <v>559</v>
      </c>
      <c r="B569" s="91" t="str">
        <f>'[4]ИТОГ!'!$AP566</f>
        <v>Власенко Антон</v>
      </c>
      <c r="C569" s="91">
        <f>'[4]ИТОГ!'!$AQ566</f>
        <v>1995</v>
      </c>
      <c r="D569" s="91" t="str">
        <f>'[4]ИТОГ!'!$AT566</f>
        <v>б/р</v>
      </c>
      <c r="E569" s="91" t="str">
        <f>'[4]ИТОГ!'!$AU566</f>
        <v>м</v>
      </c>
      <c r="F569" s="189">
        <f>'[4]ИТОГ!'!$AX566</f>
        <v>42062</v>
      </c>
      <c r="G569" s="91" t="s">
        <v>255</v>
      </c>
      <c r="H569" s="94" t="s">
        <v>28</v>
      </c>
      <c r="I569" s="91" t="str">
        <f>'[4]ИТОГ!'!$AY566</f>
        <v>ОК!</v>
      </c>
      <c r="J569" s="95"/>
      <c r="K569" s="96"/>
      <c r="L569" s="97"/>
      <c r="M569" s="98"/>
      <c r="N569" s="96"/>
      <c r="O569" s="97"/>
      <c r="P569" s="97"/>
      <c r="Q569" s="97"/>
      <c r="R569" s="97"/>
      <c r="S569" s="97"/>
      <c r="T569" s="99"/>
      <c r="U569" s="99"/>
      <c r="V569" s="108" t="s">
        <v>256</v>
      </c>
      <c r="W569" s="112"/>
      <c r="X569" s="112"/>
      <c r="Y569" s="112"/>
      <c r="Z569" s="100"/>
      <c r="AA569" s="100"/>
      <c r="AB569" s="112"/>
      <c r="AC569" s="112"/>
      <c r="AD569" s="112"/>
      <c r="AE569" s="112"/>
      <c r="AF569" s="112"/>
      <c r="AG569" s="94"/>
      <c r="AH569" s="101" t="s">
        <v>274</v>
      </c>
      <c r="AI569" s="102"/>
      <c r="AJ569" s="103" t="s">
        <v>955</v>
      </c>
      <c r="AK569" s="68"/>
      <c r="AL569" s="68"/>
      <c r="AM569" s="68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  <c r="GV569" s="9"/>
      <c r="GW569" s="9"/>
      <c r="GX569" s="9"/>
      <c r="GY569" s="9"/>
      <c r="GZ569" s="9"/>
      <c r="HA569" s="9"/>
      <c r="HB569" s="9"/>
      <c r="HC569" s="9"/>
      <c r="HD569" s="9"/>
      <c r="HE569" s="9"/>
      <c r="HF569" s="9"/>
      <c r="HG569" s="9"/>
      <c r="HH569" s="9"/>
      <c r="HI569" s="9"/>
      <c r="HJ569" s="9"/>
      <c r="HK569" s="9"/>
      <c r="HL569" s="9"/>
      <c r="HM569" s="9"/>
      <c r="HN569" s="9"/>
      <c r="HO569" s="9"/>
      <c r="HP569" s="9"/>
      <c r="HQ569" s="9"/>
      <c r="HR569" s="9"/>
      <c r="HS569" s="9"/>
      <c r="HT569" s="9"/>
      <c r="HU569" s="9"/>
      <c r="HV569" s="9"/>
      <c r="HW569" s="9"/>
      <c r="HX569" s="9"/>
      <c r="HY569" s="9"/>
      <c r="HZ569" s="9"/>
      <c r="IA569" s="9"/>
      <c r="IB569" s="9"/>
      <c r="IC569" s="9"/>
      <c r="ID569" s="9"/>
      <c r="IE569" s="9"/>
      <c r="IF569" s="9"/>
      <c r="IG569" s="9"/>
      <c r="IH569" s="9"/>
      <c r="II569" s="9"/>
      <c r="IJ569" s="9"/>
      <c r="IK569" s="9"/>
      <c r="IL569" s="9"/>
      <c r="IM569" s="9"/>
      <c r="IN569" s="9"/>
      <c r="IO569" s="9"/>
      <c r="IP569" s="9"/>
      <c r="IQ569" s="9"/>
      <c r="IR569" s="9"/>
    </row>
    <row r="570" spans="1:252" s="69" customFormat="1">
      <c r="A570" s="90">
        <v>560</v>
      </c>
      <c r="B570" s="91" t="str">
        <f>'[4]ИТОГ!'!$AP567</f>
        <v>Власенко Иван</v>
      </c>
      <c r="C570" s="91">
        <f>'[4]ИТОГ!'!$AQ567</f>
        <v>2002</v>
      </c>
      <c r="D570" s="91" t="str">
        <f>'[4]ИТОГ!'!$AT567</f>
        <v>б/р</v>
      </c>
      <c r="E570" s="91" t="str">
        <f>'[4]ИТОГ!'!$AU567</f>
        <v>м</v>
      </c>
      <c r="F570" s="189">
        <f>'[4]ИТОГ!'!$AX567</f>
        <v>0</v>
      </c>
      <c r="G570" s="91" t="s">
        <v>255</v>
      </c>
      <c r="H570" s="94" t="s">
        <v>28</v>
      </c>
      <c r="I570" s="91" t="str">
        <f>'[4]ИТОГ!'!$AY567</f>
        <v>НАДО!!!</v>
      </c>
      <c r="J570" s="95"/>
      <c r="K570" s="127"/>
      <c r="L570" s="97"/>
      <c r="M570" s="128"/>
      <c r="N570" s="127"/>
      <c r="O570" s="97"/>
      <c r="P570" s="97"/>
      <c r="Q570" s="97"/>
      <c r="R570" s="127"/>
      <c r="S570" s="127"/>
      <c r="T570" s="143"/>
      <c r="U570" s="99"/>
      <c r="V570" s="108" t="s">
        <v>256</v>
      </c>
      <c r="W570" s="108"/>
      <c r="X570" s="108"/>
      <c r="Y570" s="108"/>
      <c r="Z570" s="100"/>
      <c r="AA570" s="100"/>
      <c r="AB570" s="108"/>
      <c r="AC570" s="108"/>
      <c r="AD570" s="108"/>
      <c r="AE570" s="108"/>
      <c r="AF570" s="108"/>
      <c r="AG570" s="94"/>
      <c r="AH570" s="101"/>
      <c r="AI570" s="102"/>
      <c r="AJ570" s="103" t="s">
        <v>956</v>
      </c>
      <c r="AK570" s="68"/>
      <c r="AL570" s="9"/>
      <c r="AM570" s="9"/>
    </row>
    <row r="571" spans="1:252" s="69" customFormat="1">
      <c r="A571" s="90">
        <v>561</v>
      </c>
      <c r="B571" s="91" t="str">
        <f>'[4]ИТОГ!'!$AP568</f>
        <v>Власенко Никита</v>
      </c>
      <c r="C571" s="91">
        <f>'[4]ИТОГ!'!$AQ568</f>
        <v>2002</v>
      </c>
      <c r="D571" s="91" t="str">
        <f>'[4]ИТОГ!'!$AT568</f>
        <v>б/р</v>
      </c>
      <c r="E571" s="91" t="str">
        <f>'[4]ИТОГ!'!$AU568</f>
        <v>м</v>
      </c>
      <c r="F571" s="189">
        <f>'[4]ИТОГ!'!$AX568</f>
        <v>0</v>
      </c>
      <c r="G571" s="91" t="s">
        <v>255</v>
      </c>
      <c r="H571" s="94" t="s">
        <v>28</v>
      </c>
      <c r="I571" s="91" t="str">
        <f>'[4]ИТОГ!'!$AY568</f>
        <v>НАДО!!!</v>
      </c>
      <c r="J571" s="95"/>
      <c r="K571" s="99"/>
      <c r="L571" s="97"/>
      <c r="M571" s="98"/>
      <c r="N571" s="99"/>
      <c r="O571" s="97" t="s">
        <v>6</v>
      </c>
      <c r="P571" s="97"/>
      <c r="Q571" s="97"/>
      <c r="R571" s="97" t="s">
        <v>256</v>
      </c>
      <c r="S571" s="97"/>
      <c r="T571" s="99"/>
      <c r="U571" s="99"/>
      <c r="V571" s="97"/>
      <c r="W571" s="108"/>
      <c r="X571" s="108"/>
      <c r="Y571" s="108"/>
      <c r="Z571" s="100"/>
      <c r="AA571" s="100"/>
      <c r="AB571" s="122" t="s">
        <v>256</v>
      </c>
      <c r="AC571" s="100"/>
      <c r="AD571" s="100"/>
      <c r="AE571" s="100"/>
      <c r="AF571" s="100"/>
      <c r="AG571" s="94" t="s">
        <v>293</v>
      </c>
      <c r="AH571" s="94" t="s">
        <v>957</v>
      </c>
      <c r="AI571" s="102"/>
      <c r="AJ571" s="103" t="s">
        <v>958</v>
      </c>
      <c r="AK571" s="68"/>
      <c r="AL571" s="68"/>
      <c r="AM571" s="68"/>
    </row>
    <row r="572" spans="1:252" s="69" customFormat="1">
      <c r="A572" s="90">
        <v>562</v>
      </c>
      <c r="B572" s="91" t="str">
        <f>'[4]ИТОГ!'!$AP569</f>
        <v>Власов Владимир</v>
      </c>
      <c r="C572" s="91">
        <f>'[4]ИТОГ!'!$AQ569</f>
        <v>1996</v>
      </c>
      <c r="D572" s="91" t="str">
        <f>'[4]ИТОГ!'!$AT569</f>
        <v>б/р</v>
      </c>
      <c r="E572" s="91" t="str">
        <f>'[4]ИТОГ!'!$AU569</f>
        <v>м</v>
      </c>
      <c r="F572" s="189">
        <f>'[4]ИТОГ!'!$AX569</f>
        <v>43405</v>
      </c>
      <c r="G572" s="91" t="s">
        <v>255</v>
      </c>
      <c r="H572" s="94" t="s">
        <v>28</v>
      </c>
      <c r="I572" s="91" t="str">
        <f>'[4]ИТОГ!'!$AY569</f>
        <v>НАДО!!!</v>
      </c>
      <c r="J572" s="95"/>
      <c r="K572" s="99"/>
      <c r="L572" s="97"/>
      <c r="M572" s="98"/>
      <c r="N572" s="99"/>
      <c r="O572" s="97"/>
      <c r="P572" s="97"/>
      <c r="Q572" s="97"/>
      <c r="R572" s="99"/>
      <c r="S572" s="99"/>
      <c r="T572" s="99" t="s">
        <v>256</v>
      </c>
      <c r="U572" s="99"/>
      <c r="V572" s="108" t="s">
        <v>256</v>
      </c>
      <c r="W572" s="108" t="s">
        <v>256</v>
      </c>
      <c r="X572" s="100" t="s">
        <v>256</v>
      </c>
      <c r="Y572" s="108"/>
      <c r="Z572" s="100"/>
      <c r="AA572" s="100"/>
      <c r="AB572" s="122"/>
      <c r="AC572" s="100"/>
      <c r="AD572" s="100"/>
      <c r="AE572" s="100"/>
      <c r="AF572" s="100"/>
      <c r="AG572" s="94" t="s">
        <v>603</v>
      </c>
      <c r="AH572" s="94" t="s">
        <v>959</v>
      </c>
      <c r="AI572" s="102"/>
      <c r="AJ572" s="103" t="s">
        <v>960</v>
      </c>
      <c r="AK572" s="68"/>
      <c r="AL572" s="68"/>
      <c r="AM572" s="68"/>
    </row>
    <row r="573" spans="1:252">
      <c r="A573" s="90">
        <v>563</v>
      </c>
      <c r="B573" s="91" t="str">
        <f>'[4]ИТОГ!'!$AP570</f>
        <v>Власов Максим</v>
      </c>
      <c r="C573" s="91">
        <f>'[4]ИТОГ!'!$AQ570</f>
        <v>2013</v>
      </c>
      <c r="D573" s="91" t="str">
        <f>'[4]ИТОГ!'!$AT570</f>
        <v>б/р</v>
      </c>
      <c r="E573" s="91" t="str">
        <f>'[4]ИТОГ!'!$AU570</f>
        <v>м</v>
      </c>
      <c r="F573" s="189">
        <f>'[4]ИТОГ!'!$AX570</f>
        <v>0</v>
      </c>
      <c r="G573" s="91" t="s">
        <v>255</v>
      </c>
      <c r="H573" s="94" t="s">
        <v>28</v>
      </c>
      <c r="I573" s="91" t="str">
        <f>'[4]ИТОГ!'!$AY570</f>
        <v>ОК!</v>
      </c>
      <c r="J573" s="95"/>
      <c r="K573" s="99"/>
      <c r="L573" s="97" t="s">
        <v>11</v>
      </c>
      <c r="M573" s="98"/>
      <c r="N573" s="99"/>
      <c r="O573" s="97" t="s">
        <v>256</v>
      </c>
      <c r="P573" s="97"/>
      <c r="Q573" s="97"/>
      <c r="R573" s="99" t="s">
        <v>9</v>
      </c>
      <c r="S573" s="99"/>
      <c r="T573" s="99" t="s">
        <v>256</v>
      </c>
      <c r="U573" s="99"/>
      <c r="V573" s="97"/>
      <c r="W573" s="108" t="s">
        <v>9</v>
      </c>
      <c r="X573" s="110" t="s">
        <v>9</v>
      </c>
      <c r="Y573" s="108"/>
      <c r="Z573" s="100"/>
      <c r="AA573" s="100"/>
      <c r="AB573" s="122" t="s">
        <v>6</v>
      </c>
      <c r="AC573" s="100"/>
      <c r="AD573" s="100"/>
      <c r="AE573" s="100"/>
      <c r="AF573" s="100"/>
      <c r="AG573" s="94" t="s">
        <v>293</v>
      </c>
      <c r="AH573" s="94" t="s">
        <v>961</v>
      </c>
      <c r="AI573" s="102"/>
      <c r="AJ573" s="103" t="s">
        <v>962</v>
      </c>
      <c r="AK573" s="68"/>
      <c r="AN573" s="69"/>
      <c r="AO573" s="69"/>
      <c r="AP573" s="69"/>
      <c r="AQ573" s="69"/>
      <c r="AR573" s="69"/>
      <c r="AS573" s="69"/>
      <c r="AT573" s="69"/>
      <c r="AU573" s="69"/>
      <c r="AV573" s="69"/>
      <c r="AW573" s="69"/>
      <c r="AX573" s="69"/>
      <c r="AY573" s="69"/>
      <c r="AZ573" s="69"/>
      <c r="BA573" s="69"/>
      <c r="BB573" s="69"/>
      <c r="BC573" s="69"/>
      <c r="BD573" s="69"/>
      <c r="BE573" s="69"/>
      <c r="BF573" s="69"/>
      <c r="BG573" s="69"/>
      <c r="BH573" s="69"/>
      <c r="BI573" s="69"/>
      <c r="BJ573" s="69"/>
      <c r="BK573" s="69"/>
      <c r="BL573" s="69"/>
      <c r="BM573" s="69"/>
      <c r="BN573" s="69"/>
      <c r="BO573" s="69"/>
      <c r="BP573" s="69"/>
      <c r="BQ573" s="69"/>
      <c r="BR573" s="69"/>
      <c r="BS573" s="69"/>
      <c r="BT573" s="69"/>
      <c r="BU573" s="69"/>
      <c r="BV573" s="69"/>
      <c r="BW573" s="69"/>
      <c r="BX573" s="69"/>
      <c r="BY573" s="69"/>
      <c r="BZ573" s="69"/>
      <c r="CA573" s="69"/>
      <c r="CB573" s="69"/>
      <c r="CC573" s="69"/>
      <c r="CD573" s="69"/>
      <c r="CE573" s="69"/>
      <c r="CF573" s="69"/>
      <c r="CG573" s="69"/>
      <c r="CH573" s="69"/>
      <c r="CI573" s="69"/>
      <c r="CJ573" s="69"/>
      <c r="CK573" s="69"/>
      <c r="CL573" s="69"/>
      <c r="CM573" s="69"/>
      <c r="CN573" s="69"/>
      <c r="CO573" s="69"/>
      <c r="CP573" s="69"/>
      <c r="CQ573" s="69"/>
      <c r="CR573" s="69"/>
      <c r="CS573" s="69"/>
      <c r="CT573" s="69"/>
      <c r="CU573" s="69"/>
      <c r="CV573" s="69"/>
      <c r="CW573" s="69"/>
      <c r="CX573" s="69"/>
      <c r="CY573" s="69"/>
      <c r="CZ573" s="69"/>
      <c r="DA573" s="69"/>
      <c r="DB573" s="69"/>
      <c r="DC573" s="69"/>
      <c r="DD573" s="69"/>
      <c r="DE573" s="69"/>
      <c r="DF573" s="69"/>
      <c r="DG573" s="69"/>
      <c r="DH573" s="69"/>
      <c r="DI573" s="69"/>
      <c r="DJ573" s="69"/>
      <c r="DK573" s="69"/>
      <c r="DL573" s="69"/>
      <c r="DM573" s="69"/>
      <c r="DN573" s="69"/>
      <c r="DO573" s="69"/>
      <c r="DP573" s="69"/>
      <c r="DQ573" s="69"/>
      <c r="DR573" s="69"/>
      <c r="DS573" s="69"/>
      <c r="DT573" s="69"/>
      <c r="DU573" s="69"/>
      <c r="DV573" s="69"/>
      <c r="DW573" s="69"/>
      <c r="DX573" s="69"/>
      <c r="DY573" s="69"/>
      <c r="DZ573" s="69"/>
      <c r="EA573" s="69"/>
      <c r="EB573" s="69"/>
      <c r="EC573" s="69"/>
      <c r="ED573" s="69"/>
      <c r="EE573" s="69"/>
      <c r="EF573" s="69"/>
      <c r="EG573" s="69"/>
      <c r="EH573" s="69"/>
      <c r="EI573" s="69"/>
      <c r="EJ573" s="69"/>
      <c r="EK573" s="69"/>
      <c r="EL573" s="69"/>
      <c r="EM573" s="69"/>
      <c r="EN573" s="69"/>
      <c r="EO573" s="69"/>
      <c r="EP573" s="69"/>
      <c r="EQ573" s="69"/>
      <c r="ER573" s="69"/>
      <c r="ES573" s="69"/>
      <c r="ET573" s="69"/>
      <c r="EU573" s="69"/>
      <c r="EV573" s="69"/>
      <c r="EW573" s="69"/>
      <c r="EX573" s="69"/>
      <c r="EY573" s="69"/>
      <c r="EZ573" s="69"/>
      <c r="FA573" s="69"/>
      <c r="FB573" s="69"/>
      <c r="FC573" s="69"/>
      <c r="FD573" s="69"/>
      <c r="FE573" s="69"/>
      <c r="FF573" s="69"/>
      <c r="FG573" s="69"/>
      <c r="FH573" s="69"/>
      <c r="FI573" s="69"/>
      <c r="FJ573" s="69"/>
      <c r="FK573" s="69"/>
      <c r="FL573" s="69"/>
      <c r="FM573" s="69"/>
      <c r="FN573" s="69"/>
      <c r="FO573" s="69"/>
      <c r="FP573" s="69"/>
      <c r="FQ573" s="69"/>
      <c r="FR573" s="69"/>
      <c r="FS573" s="69"/>
      <c r="FT573" s="69"/>
      <c r="FU573" s="69"/>
      <c r="FV573" s="69"/>
      <c r="FW573" s="69"/>
      <c r="FX573" s="69"/>
      <c r="FY573" s="69"/>
      <c r="FZ573" s="69"/>
      <c r="GA573" s="69"/>
      <c r="GB573" s="69"/>
      <c r="GC573" s="69"/>
      <c r="GD573" s="69"/>
      <c r="GE573" s="69"/>
      <c r="GF573" s="69"/>
      <c r="GG573" s="69"/>
      <c r="GH573" s="69"/>
      <c r="GI573" s="69"/>
      <c r="GJ573" s="69"/>
      <c r="GK573" s="69"/>
      <c r="GL573" s="69"/>
      <c r="GM573" s="69"/>
      <c r="GN573" s="69"/>
      <c r="GO573" s="69"/>
      <c r="GP573" s="69"/>
      <c r="GQ573" s="69"/>
      <c r="GR573" s="69"/>
      <c r="GS573" s="69"/>
      <c r="GT573" s="69"/>
      <c r="GU573" s="69"/>
      <c r="GV573" s="69"/>
      <c r="GW573" s="69"/>
      <c r="GX573" s="69"/>
      <c r="GY573" s="69"/>
      <c r="GZ573" s="69"/>
      <c r="HA573" s="69"/>
      <c r="HB573" s="69"/>
      <c r="HC573" s="69"/>
      <c r="HD573" s="69"/>
      <c r="HE573" s="69"/>
      <c r="HF573" s="69"/>
      <c r="HG573" s="69"/>
      <c r="HH573" s="69"/>
      <c r="HI573" s="69"/>
      <c r="HJ573" s="69"/>
      <c r="HK573" s="69"/>
      <c r="HL573" s="69"/>
      <c r="HM573" s="69"/>
      <c r="HN573" s="69"/>
      <c r="HO573" s="69"/>
      <c r="HP573" s="69"/>
      <c r="HQ573" s="69"/>
      <c r="HR573" s="69"/>
      <c r="HS573" s="69"/>
      <c r="HT573" s="69"/>
      <c r="HU573" s="69"/>
      <c r="HV573" s="69"/>
      <c r="HW573" s="69"/>
      <c r="HX573" s="69"/>
      <c r="HY573" s="69"/>
      <c r="HZ573" s="69"/>
      <c r="IA573" s="69"/>
      <c r="IB573" s="69"/>
      <c r="IC573" s="69"/>
      <c r="ID573" s="69"/>
      <c r="IE573" s="69"/>
      <c r="IF573" s="69"/>
      <c r="IG573" s="69"/>
      <c r="IH573" s="69"/>
      <c r="II573" s="69"/>
      <c r="IJ573" s="69"/>
      <c r="IK573" s="69"/>
      <c r="IL573" s="69"/>
      <c r="IM573" s="69"/>
      <c r="IN573" s="69"/>
      <c r="IO573" s="69"/>
      <c r="IP573" s="69"/>
      <c r="IQ573" s="69"/>
      <c r="IR573" s="69"/>
    </row>
    <row r="574" spans="1:252">
      <c r="A574" s="90">
        <v>564</v>
      </c>
      <c r="B574" s="91" t="str">
        <f>'[4]ИТОГ!'!$AP571</f>
        <v>Власов Михаил</v>
      </c>
      <c r="C574" s="91">
        <f>'[4]ИТОГ!'!$AQ571</f>
        <v>2006</v>
      </c>
      <c r="D574" s="91" t="str">
        <f>'[4]ИТОГ!'!$AT571</f>
        <v>б/р</v>
      </c>
      <c r="E574" s="91" t="str">
        <f>'[4]ИТОГ!'!$AU571</f>
        <v>м</v>
      </c>
      <c r="F574" s="189">
        <f>'[4]ИТОГ!'!$AX571</f>
        <v>44539</v>
      </c>
      <c r="G574" s="91" t="s">
        <v>255</v>
      </c>
      <c r="H574" s="94" t="s">
        <v>28</v>
      </c>
      <c r="I574" s="91" t="str">
        <f>'[4]ИТОГ!'!$AY571</f>
        <v>ОК!</v>
      </c>
      <c r="J574" s="95"/>
      <c r="K574" s="96"/>
      <c r="L574" s="97" t="s">
        <v>256</v>
      </c>
      <c r="M574" s="98"/>
      <c r="N574" s="96"/>
      <c r="O574" s="97" t="s">
        <v>256</v>
      </c>
      <c r="P574" s="97" t="s">
        <v>256</v>
      </c>
      <c r="Q574" s="97"/>
      <c r="R574" s="100" t="s">
        <v>15</v>
      </c>
      <c r="S574" s="97"/>
      <c r="T574" s="99" t="s">
        <v>256</v>
      </c>
      <c r="U574" s="99" t="s">
        <v>11</v>
      </c>
      <c r="V574" s="110" t="s">
        <v>13</v>
      </c>
      <c r="W574" s="100" t="s">
        <v>11</v>
      </c>
      <c r="X574" s="110" t="s">
        <v>13</v>
      </c>
      <c r="Y574" s="108"/>
      <c r="Z574" s="100" t="s">
        <v>13</v>
      </c>
      <c r="AA574" s="100"/>
      <c r="AB574" s="100" t="s">
        <v>13</v>
      </c>
      <c r="AC574" s="108"/>
      <c r="AD574" s="100" t="s">
        <v>11</v>
      </c>
      <c r="AE574" s="108" t="s">
        <v>256</v>
      </c>
      <c r="AF574" s="100" t="s">
        <v>13</v>
      </c>
      <c r="AG574" s="94" t="s">
        <v>381</v>
      </c>
      <c r="AH574" s="101" t="s">
        <v>302</v>
      </c>
      <c r="AI574" s="102"/>
      <c r="AJ574" s="103" t="s">
        <v>963</v>
      </c>
      <c r="AK574" s="68"/>
      <c r="AL574" s="69"/>
      <c r="AM574" s="69"/>
      <c r="AN574" s="69"/>
      <c r="AO574" s="69"/>
      <c r="AP574" s="69"/>
      <c r="AQ574" s="69"/>
      <c r="AR574" s="69"/>
      <c r="AS574" s="69"/>
      <c r="AT574" s="69"/>
      <c r="AU574" s="69"/>
      <c r="AV574" s="69"/>
      <c r="AW574" s="69"/>
      <c r="AX574" s="69"/>
      <c r="AY574" s="69"/>
      <c r="AZ574" s="69"/>
      <c r="BA574" s="69"/>
      <c r="BB574" s="69"/>
      <c r="BC574" s="69"/>
      <c r="BD574" s="69"/>
      <c r="BE574" s="69"/>
      <c r="BF574" s="69"/>
      <c r="BG574" s="69"/>
      <c r="BH574" s="69"/>
      <c r="BI574" s="69"/>
      <c r="BJ574" s="69"/>
      <c r="BK574" s="69"/>
      <c r="BL574" s="69"/>
      <c r="BM574" s="69"/>
      <c r="BN574" s="69"/>
      <c r="BO574" s="69"/>
      <c r="BP574" s="69"/>
      <c r="BQ574" s="69"/>
      <c r="BR574" s="69"/>
      <c r="BS574" s="69"/>
      <c r="BT574" s="69"/>
      <c r="BU574" s="69"/>
      <c r="BV574" s="69"/>
      <c r="BW574" s="69"/>
      <c r="BX574" s="69"/>
      <c r="BY574" s="69"/>
      <c r="BZ574" s="69"/>
      <c r="CA574" s="69"/>
      <c r="CB574" s="69"/>
      <c r="CC574" s="69"/>
      <c r="CD574" s="69"/>
      <c r="CE574" s="69"/>
      <c r="CF574" s="69"/>
      <c r="CG574" s="69"/>
      <c r="CH574" s="69"/>
      <c r="CI574" s="69"/>
      <c r="CJ574" s="69"/>
      <c r="CK574" s="69"/>
      <c r="CL574" s="69"/>
      <c r="CM574" s="69"/>
      <c r="CN574" s="69"/>
      <c r="CO574" s="69"/>
      <c r="CP574" s="69"/>
      <c r="CQ574" s="69"/>
      <c r="CR574" s="69"/>
      <c r="CS574" s="69"/>
      <c r="CT574" s="69"/>
      <c r="CU574" s="69"/>
      <c r="CV574" s="69"/>
      <c r="CW574" s="69"/>
      <c r="CX574" s="69"/>
      <c r="CY574" s="69"/>
      <c r="CZ574" s="69"/>
      <c r="DA574" s="69"/>
      <c r="DB574" s="69"/>
      <c r="DC574" s="69"/>
      <c r="DD574" s="69"/>
      <c r="DE574" s="69"/>
      <c r="DF574" s="69"/>
      <c r="DG574" s="69"/>
      <c r="DH574" s="69"/>
      <c r="DI574" s="69"/>
      <c r="DJ574" s="69"/>
      <c r="DK574" s="69"/>
      <c r="DL574" s="69"/>
      <c r="DM574" s="69"/>
      <c r="DN574" s="69"/>
      <c r="DO574" s="69"/>
      <c r="DP574" s="69"/>
      <c r="DQ574" s="69"/>
      <c r="DR574" s="69"/>
      <c r="DS574" s="69"/>
      <c r="DT574" s="69"/>
      <c r="DU574" s="69"/>
      <c r="DV574" s="69"/>
      <c r="DW574" s="69"/>
      <c r="DX574" s="69"/>
      <c r="DY574" s="69"/>
      <c r="DZ574" s="69"/>
      <c r="EA574" s="69"/>
      <c r="EB574" s="69"/>
      <c r="EC574" s="69"/>
      <c r="ED574" s="69"/>
      <c r="EE574" s="69"/>
      <c r="EF574" s="69"/>
      <c r="EG574" s="69"/>
      <c r="EH574" s="69"/>
      <c r="EI574" s="69"/>
      <c r="EJ574" s="69"/>
      <c r="EK574" s="69"/>
      <c r="EL574" s="69"/>
      <c r="EM574" s="69"/>
      <c r="EN574" s="69"/>
      <c r="EO574" s="69"/>
      <c r="EP574" s="69"/>
      <c r="EQ574" s="69"/>
      <c r="ER574" s="69"/>
      <c r="ES574" s="69"/>
      <c r="ET574" s="69"/>
      <c r="EU574" s="69"/>
      <c r="EV574" s="69"/>
      <c r="EW574" s="69"/>
      <c r="EX574" s="69"/>
      <c r="EY574" s="69"/>
      <c r="EZ574" s="69"/>
      <c r="FA574" s="69"/>
      <c r="FB574" s="69"/>
      <c r="FC574" s="69"/>
      <c r="FD574" s="69"/>
      <c r="FE574" s="69"/>
      <c r="FF574" s="69"/>
      <c r="FG574" s="69"/>
      <c r="FH574" s="69"/>
      <c r="FI574" s="69"/>
      <c r="FJ574" s="69"/>
      <c r="FK574" s="69"/>
      <c r="FL574" s="69"/>
      <c r="FM574" s="69"/>
      <c r="FN574" s="69"/>
      <c r="FO574" s="69"/>
      <c r="FP574" s="69"/>
      <c r="FQ574" s="69"/>
      <c r="FR574" s="69"/>
      <c r="FS574" s="69"/>
      <c r="FT574" s="69"/>
      <c r="FU574" s="69"/>
      <c r="FV574" s="69"/>
      <c r="FW574" s="69"/>
      <c r="FX574" s="69"/>
      <c r="FY574" s="69"/>
      <c r="FZ574" s="69"/>
      <c r="GA574" s="69"/>
      <c r="GB574" s="69"/>
      <c r="GC574" s="69"/>
      <c r="GD574" s="69"/>
      <c r="GE574" s="69"/>
      <c r="GF574" s="69"/>
      <c r="GG574" s="69"/>
      <c r="GH574" s="69"/>
      <c r="GI574" s="69"/>
      <c r="GJ574" s="69"/>
      <c r="GK574" s="69"/>
      <c r="GL574" s="69"/>
      <c r="GM574" s="69"/>
      <c r="GN574" s="69"/>
      <c r="GO574" s="69"/>
      <c r="GP574" s="69"/>
      <c r="GQ574" s="69"/>
      <c r="GR574" s="69"/>
      <c r="GS574" s="69"/>
      <c r="GT574" s="69"/>
      <c r="GU574" s="69"/>
      <c r="GV574" s="69"/>
      <c r="GW574" s="69"/>
      <c r="GX574" s="69"/>
      <c r="GY574" s="69"/>
      <c r="GZ574" s="69"/>
      <c r="HA574" s="69"/>
      <c r="HB574" s="69"/>
      <c r="HC574" s="69"/>
      <c r="HD574" s="69"/>
      <c r="HE574" s="69"/>
      <c r="HF574" s="69"/>
      <c r="HG574" s="69"/>
      <c r="HH574" s="69"/>
      <c r="HI574" s="69"/>
      <c r="HJ574" s="69"/>
      <c r="HK574" s="69"/>
      <c r="HL574" s="69"/>
      <c r="HM574" s="69"/>
      <c r="HN574" s="69"/>
      <c r="HO574" s="69"/>
      <c r="HP574" s="69"/>
      <c r="HQ574" s="69"/>
      <c r="HR574" s="69"/>
      <c r="HS574" s="69"/>
      <c r="HT574" s="69"/>
      <c r="HU574" s="69"/>
      <c r="HV574" s="69"/>
      <c r="HW574" s="69"/>
      <c r="HX574" s="69"/>
      <c r="HY574" s="69"/>
      <c r="HZ574" s="69"/>
      <c r="IA574" s="69"/>
      <c r="IB574" s="69"/>
      <c r="IC574" s="69"/>
      <c r="ID574" s="69"/>
      <c r="IE574" s="69"/>
      <c r="IF574" s="69"/>
      <c r="IG574" s="69"/>
      <c r="IH574" s="69"/>
      <c r="II574" s="69"/>
      <c r="IJ574" s="69"/>
      <c r="IK574" s="69"/>
      <c r="IL574" s="69"/>
      <c r="IM574" s="69"/>
      <c r="IN574" s="69"/>
      <c r="IO574" s="69"/>
      <c r="IP574" s="69"/>
      <c r="IQ574" s="69"/>
      <c r="IR574" s="69"/>
    </row>
    <row r="575" spans="1:252">
      <c r="A575" s="90">
        <v>565</v>
      </c>
      <c r="B575" s="91" t="str">
        <f>'[4]ИТОГ!'!$AP572</f>
        <v>Власова Анастасия</v>
      </c>
      <c r="C575" s="91">
        <f>'[4]ИТОГ!'!$AQ572</f>
        <v>2011</v>
      </c>
      <c r="D575" s="91" t="str">
        <f>'[4]ИТОГ!'!$AT572</f>
        <v>2ю</v>
      </c>
      <c r="E575" s="91" t="str">
        <f>'[4]ИТОГ!'!$AU572</f>
        <v>ж</v>
      </c>
      <c r="F575" s="189">
        <f>'[4]ИТОГ!'!$AX572</f>
        <v>45786</v>
      </c>
      <c r="G575" s="91" t="s">
        <v>255</v>
      </c>
      <c r="H575" s="94" t="s">
        <v>28</v>
      </c>
      <c r="I575" s="91" t="str">
        <f>'[4]ИТОГ!'!$AY572</f>
        <v>ОК!</v>
      </c>
      <c r="J575" s="95"/>
      <c r="K575" s="104"/>
      <c r="L575" s="97"/>
      <c r="M575" s="105"/>
      <c r="N575" s="104"/>
      <c r="O575" s="97"/>
      <c r="P575" s="97"/>
      <c r="Q575" s="97"/>
      <c r="R575" s="104"/>
      <c r="S575" s="104"/>
      <c r="T575" s="106"/>
      <c r="U575" s="99"/>
      <c r="V575" s="104"/>
      <c r="W575" s="108"/>
      <c r="X575" s="108"/>
      <c r="Y575" s="108"/>
      <c r="Z575" s="100"/>
      <c r="AA575" s="100"/>
      <c r="AB575" s="108"/>
      <c r="AC575" s="108"/>
      <c r="AD575" s="108"/>
      <c r="AE575" s="108"/>
      <c r="AF575" s="108"/>
      <c r="AG575" s="94" t="s">
        <v>638</v>
      </c>
      <c r="AH575" s="101"/>
      <c r="AI575" s="102"/>
      <c r="AJ575" s="103" t="s">
        <v>964</v>
      </c>
      <c r="AK575" s="68"/>
      <c r="AL575" s="69"/>
      <c r="AM575" s="69"/>
      <c r="AN575" s="69"/>
      <c r="AO575" s="69"/>
      <c r="AP575" s="69"/>
      <c r="AQ575" s="69"/>
      <c r="AR575" s="69"/>
      <c r="AS575" s="69"/>
      <c r="AT575" s="69"/>
      <c r="AU575" s="69"/>
      <c r="AV575" s="69"/>
      <c r="AW575" s="69"/>
      <c r="AX575" s="69"/>
      <c r="AY575" s="69"/>
      <c r="AZ575" s="69"/>
      <c r="BA575" s="69"/>
      <c r="BB575" s="69"/>
      <c r="BC575" s="69"/>
      <c r="BD575" s="69"/>
      <c r="BE575" s="69"/>
      <c r="BF575" s="69"/>
      <c r="BG575" s="69"/>
      <c r="BH575" s="69"/>
      <c r="BI575" s="69"/>
      <c r="BJ575" s="69"/>
      <c r="BK575" s="69"/>
      <c r="BL575" s="69"/>
      <c r="BM575" s="69"/>
      <c r="BN575" s="69"/>
      <c r="BO575" s="69"/>
      <c r="BP575" s="69"/>
      <c r="BQ575" s="69"/>
      <c r="BR575" s="69"/>
      <c r="BS575" s="69"/>
      <c r="BT575" s="69"/>
      <c r="BU575" s="69"/>
      <c r="BV575" s="69"/>
      <c r="BW575" s="69"/>
      <c r="BX575" s="69"/>
      <c r="BY575" s="69"/>
      <c r="BZ575" s="69"/>
      <c r="CA575" s="69"/>
      <c r="CB575" s="69"/>
      <c r="CC575" s="69"/>
      <c r="CD575" s="69"/>
      <c r="CE575" s="69"/>
      <c r="CF575" s="69"/>
      <c r="CG575" s="69"/>
      <c r="CH575" s="69"/>
      <c r="CI575" s="69"/>
      <c r="CJ575" s="69"/>
      <c r="CK575" s="69"/>
      <c r="CL575" s="69"/>
      <c r="CM575" s="69"/>
      <c r="CN575" s="69"/>
      <c r="CO575" s="69"/>
      <c r="CP575" s="69"/>
      <c r="CQ575" s="69"/>
      <c r="CR575" s="69"/>
      <c r="CS575" s="69"/>
      <c r="CT575" s="69"/>
      <c r="CU575" s="69"/>
      <c r="CV575" s="69"/>
      <c r="CW575" s="69"/>
      <c r="CX575" s="69"/>
      <c r="CY575" s="69"/>
      <c r="CZ575" s="69"/>
      <c r="DA575" s="69"/>
      <c r="DB575" s="69"/>
      <c r="DC575" s="69"/>
      <c r="DD575" s="69"/>
      <c r="DE575" s="69"/>
      <c r="DF575" s="69"/>
      <c r="DG575" s="69"/>
      <c r="DH575" s="69"/>
      <c r="DI575" s="69"/>
      <c r="DJ575" s="69"/>
      <c r="DK575" s="69"/>
      <c r="DL575" s="69"/>
      <c r="DM575" s="69"/>
      <c r="DN575" s="69"/>
      <c r="DO575" s="69"/>
      <c r="DP575" s="69"/>
      <c r="DQ575" s="69"/>
      <c r="DR575" s="69"/>
      <c r="DS575" s="69"/>
      <c r="DT575" s="69"/>
      <c r="DU575" s="69"/>
      <c r="DV575" s="69"/>
      <c r="DW575" s="69"/>
      <c r="DX575" s="69"/>
      <c r="DY575" s="69"/>
      <c r="DZ575" s="69"/>
      <c r="EA575" s="69"/>
      <c r="EB575" s="69"/>
      <c r="EC575" s="69"/>
      <c r="ED575" s="69"/>
      <c r="EE575" s="69"/>
      <c r="EF575" s="69"/>
      <c r="EG575" s="69"/>
      <c r="EH575" s="69"/>
      <c r="EI575" s="69"/>
      <c r="EJ575" s="69"/>
      <c r="EK575" s="69"/>
      <c r="EL575" s="69"/>
      <c r="EM575" s="69"/>
      <c r="EN575" s="69"/>
      <c r="EO575" s="69"/>
      <c r="EP575" s="69"/>
      <c r="EQ575" s="69"/>
      <c r="ER575" s="69"/>
      <c r="ES575" s="69"/>
      <c r="ET575" s="69"/>
      <c r="EU575" s="69"/>
      <c r="EV575" s="69"/>
      <c r="EW575" s="69"/>
      <c r="EX575" s="69"/>
      <c r="EY575" s="69"/>
      <c r="EZ575" s="69"/>
      <c r="FA575" s="69"/>
      <c r="FB575" s="69"/>
      <c r="FC575" s="69"/>
      <c r="FD575" s="69"/>
      <c r="FE575" s="69"/>
      <c r="FF575" s="69"/>
      <c r="FG575" s="69"/>
      <c r="FH575" s="69"/>
      <c r="FI575" s="69"/>
      <c r="FJ575" s="69"/>
      <c r="FK575" s="69"/>
      <c r="FL575" s="69"/>
      <c r="FM575" s="69"/>
      <c r="FN575" s="69"/>
      <c r="FO575" s="69"/>
      <c r="FP575" s="69"/>
      <c r="FQ575" s="69"/>
      <c r="FR575" s="69"/>
      <c r="FS575" s="69"/>
      <c r="FT575" s="69"/>
      <c r="FU575" s="69"/>
      <c r="FV575" s="69"/>
      <c r="FW575" s="69"/>
      <c r="FX575" s="69"/>
      <c r="FY575" s="69"/>
      <c r="FZ575" s="69"/>
      <c r="GA575" s="69"/>
      <c r="GB575" s="69"/>
      <c r="GC575" s="69"/>
      <c r="GD575" s="69"/>
      <c r="GE575" s="69"/>
      <c r="GF575" s="69"/>
      <c r="GG575" s="69"/>
      <c r="GH575" s="69"/>
      <c r="GI575" s="69"/>
      <c r="GJ575" s="69"/>
      <c r="GK575" s="69"/>
      <c r="GL575" s="69"/>
      <c r="GM575" s="69"/>
      <c r="GN575" s="69"/>
      <c r="GO575" s="69"/>
      <c r="GP575" s="69"/>
      <c r="GQ575" s="69"/>
      <c r="GR575" s="69"/>
      <c r="GS575" s="69"/>
      <c r="GT575" s="69"/>
      <c r="GU575" s="69"/>
      <c r="GV575" s="69"/>
      <c r="GW575" s="69"/>
      <c r="GX575" s="69"/>
      <c r="GY575" s="69"/>
      <c r="GZ575" s="69"/>
      <c r="HA575" s="69"/>
      <c r="HB575" s="69"/>
      <c r="HC575" s="69"/>
      <c r="HD575" s="69"/>
      <c r="HE575" s="69"/>
      <c r="HF575" s="69"/>
      <c r="HG575" s="69"/>
      <c r="HH575" s="69"/>
      <c r="HI575" s="69"/>
      <c r="HJ575" s="69"/>
      <c r="HK575" s="69"/>
      <c r="HL575" s="69"/>
      <c r="HM575" s="69"/>
      <c r="HN575" s="69"/>
      <c r="HO575" s="69"/>
      <c r="HP575" s="69"/>
      <c r="HQ575" s="69"/>
      <c r="HR575" s="69"/>
      <c r="HS575" s="69"/>
      <c r="HT575" s="69"/>
      <c r="HU575" s="69"/>
      <c r="HV575" s="69"/>
      <c r="HW575" s="69"/>
      <c r="HX575" s="69"/>
      <c r="HY575" s="69"/>
      <c r="HZ575" s="69"/>
      <c r="IA575" s="69"/>
      <c r="IB575" s="69"/>
      <c r="IC575" s="69"/>
      <c r="ID575" s="69"/>
      <c r="IE575" s="69"/>
      <c r="IF575" s="69"/>
      <c r="IG575" s="69"/>
      <c r="IH575" s="69"/>
      <c r="II575" s="69"/>
      <c r="IJ575" s="69"/>
      <c r="IK575" s="69"/>
      <c r="IL575" s="69"/>
      <c r="IM575" s="69"/>
      <c r="IN575" s="69"/>
      <c r="IO575" s="69"/>
      <c r="IP575" s="69"/>
      <c r="IQ575" s="69"/>
      <c r="IR575" s="69"/>
    </row>
    <row r="576" spans="1:252" s="68" customFormat="1" ht="13.5" customHeight="1">
      <c r="A576" s="90">
        <v>566</v>
      </c>
      <c r="B576" s="91" t="str">
        <f>'[4]ИТОГ!'!$AP573</f>
        <v>Власова Ева</v>
      </c>
      <c r="C576" s="91">
        <f>'[4]ИТОГ!'!$AQ573</f>
        <v>2011</v>
      </c>
      <c r="D576" s="91" t="str">
        <f>'[4]ИТОГ!'!$AT573</f>
        <v>б/р</v>
      </c>
      <c r="E576" s="91" t="str">
        <f>'[4]ИТОГ!'!$AU573</f>
        <v>ж</v>
      </c>
      <c r="F576" s="189">
        <f>'[4]ИТОГ!'!$AX573</f>
        <v>0</v>
      </c>
      <c r="G576" s="91" t="s">
        <v>255</v>
      </c>
      <c r="H576" s="94" t="s">
        <v>28</v>
      </c>
      <c r="I576" s="91" t="str">
        <f>'[4]ИТОГ!'!$AY573</f>
        <v>ОК!</v>
      </c>
      <c r="J576" s="95"/>
      <c r="K576" s="96"/>
      <c r="L576" s="97"/>
      <c r="M576" s="98"/>
      <c r="N576" s="96"/>
      <c r="O576" s="97"/>
      <c r="P576" s="97"/>
      <c r="Q576" s="97"/>
      <c r="R576" s="97" t="s">
        <v>256</v>
      </c>
      <c r="S576" s="97"/>
      <c r="T576" s="99"/>
      <c r="U576" s="99"/>
      <c r="V576" s="104"/>
      <c r="W576" s="108"/>
      <c r="X576" s="100"/>
      <c r="Y576" s="100"/>
      <c r="Z576" s="100"/>
      <c r="AA576" s="100"/>
      <c r="AB576" s="100"/>
      <c r="AC576" s="100"/>
      <c r="AD576" s="100"/>
      <c r="AE576" s="100"/>
      <c r="AF576" s="100"/>
      <c r="AG576" s="94" t="s">
        <v>287</v>
      </c>
      <c r="AH576" s="101"/>
      <c r="AI576" s="102"/>
      <c r="AJ576" s="103" t="s">
        <v>965</v>
      </c>
      <c r="AL576" s="69"/>
      <c r="AM576" s="69"/>
      <c r="AN576" s="69"/>
      <c r="AO576" s="69"/>
      <c r="AP576" s="69"/>
      <c r="AQ576" s="69"/>
      <c r="AR576" s="69"/>
      <c r="AS576" s="69"/>
      <c r="AT576" s="69"/>
      <c r="AU576" s="69"/>
      <c r="AV576" s="69"/>
      <c r="AW576" s="69"/>
      <c r="AX576" s="69"/>
      <c r="AY576" s="69"/>
      <c r="AZ576" s="69"/>
      <c r="BA576" s="69"/>
      <c r="BB576" s="69"/>
      <c r="BC576" s="69"/>
      <c r="BD576" s="69"/>
      <c r="BE576" s="69"/>
      <c r="BF576" s="69"/>
      <c r="BG576" s="69"/>
      <c r="BH576" s="69"/>
      <c r="BI576" s="69"/>
      <c r="BJ576" s="69"/>
      <c r="BK576" s="69"/>
      <c r="BL576" s="69"/>
      <c r="BM576" s="69"/>
      <c r="BN576" s="69"/>
      <c r="BO576" s="69"/>
      <c r="BP576" s="69"/>
      <c r="BQ576" s="69"/>
      <c r="BR576" s="69"/>
      <c r="BS576" s="69"/>
      <c r="BT576" s="69"/>
      <c r="BU576" s="69"/>
      <c r="BV576" s="69"/>
      <c r="BW576" s="69"/>
      <c r="BX576" s="69"/>
      <c r="BY576" s="69"/>
      <c r="BZ576" s="69"/>
      <c r="CA576" s="69"/>
      <c r="CB576" s="69"/>
      <c r="CC576" s="69"/>
      <c r="CD576" s="69"/>
      <c r="CE576" s="69"/>
      <c r="CF576" s="69"/>
      <c r="CG576" s="69"/>
      <c r="CH576" s="69"/>
      <c r="CI576" s="69"/>
      <c r="CJ576" s="69"/>
      <c r="CK576" s="69"/>
      <c r="CL576" s="69"/>
      <c r="CM576" s="69"/>
      <c r="CN576" s="69"/>
      <c r="CO576" s="69"/>
      <c r="CP576" s="69"/>
      <c r="CQ576" s="69"/>
      <c r="CR576" s="69"/>
      <c r="CS576" s="69"/>
      <c r="CT576" s="69"/>
      <c r="CU576" s="69"/>
      <c r="CV576" s="69"/>
      <c r="CW576" s="69"/>
      <c r="CX576" s="69"/>
      <c r="CY576" s="69"/>
      <c r="CZ576" s="69"/>
      <c r="DA576" s="69"/>
      <c r="DB576" s="69"/>
      <c r="DC576" s="69"/>
      <c r="DD576" s="69"/>
      <c r="DE576" s="69"/>
      <c r="DF576" s="69"/>
      <c r="DG576" s="69"/>
      <c r="DH576" s="69"/>
      <c r="DI576" s="69"/>
      <c r="DJ576" s="69"/>
      <c r="DK576" s="69"/>
      <c r="DL576" s="69"/>
      <c r="DM576" s="69"/>
      <c r="DN576" s="69"/>
      <c r="DO576" s="69"/>
      <c r="DP576" s="69"/>
      <c r="DQ576" s="69"/>
      <c r="DR576" s="69"/>
      <c r="DS576" s="69"/>
      <c r="DT576" s="69"/>
      <c r="DU576" s="69"/>
      <c r="DV576" s="69"/>
      <c r="DW576" s="69"/>
      <c r="DX576" s="69"/>
      <c r="DY576" s="69"/>
      <c r="DZ576" s="69"/>
      <c r="EA576" s="69"/>
      <c r="EB576" s="69"/>
      <c r="EC576" s="69"/>
      <c r="ED576" s="69"/>
      <c r="EE576" s="69"/>
      <c r="EF576" s="69"/>
      <c r="EG576" s="69"/>
      <c r="EH576" s="69"/>
      <c r="EI576" s="69"/>
      <c r="EJ576" s="69"/>
      <c r="EK576" s="69"/>
      <c r="EL576" s="69"/>
      <c r="EM576" s="69"/>
      <c r="EN576" s="69"/>
      <c r="EO576" s="69"/>
      <c r="EP576" s="69"/>
      <c r="EQ576" s="69"/>
      <c r="ER576" s="69"/>
      <c r="ES576" s="69"/>
      <c r="ET576" s="69"/>
      <c r="EU576" s="69"/>
      <c r="EV576" s="69"/>
      <c r="EW576" s="69"/>
      <c r="EX576" s="69"/>
      <c r="EY576" s="69"/>
      <c r="EZ576" s="69"/>
      <c r="FA576" s="69"/>
      <c r="FB576" s="69"/>
      <c r="FC576" s="69"/>
      <c r="FD576" s="69"/>
      <c r="FE576" s="69"/>
      <c r="FF576" s="69"/>
      <c r="FG576" s="69"/>
      <c r="FH576" s="69"/>
      <c r="FI576" s="69"/>
      <c r="FJ576" s="69"/>
      <c r="FK576" s="69"/>
      <c r="FL576" s="69"/>
      <c r="FM576" s="69"/>
      <c r="FN576" s="69"/>
      <c r="FO576" s="69"/>
      <c r="FP576" s="69"/>
      <c r="FQ576" s="69"/>
      <c r="FR576" s="69"/>
      <c r="FS576" s="69"/>
      <c r="FT576" s="69"/>
      <c r="FU576" s="69"/>
      <c r="FV576" s="69"/>
      <c r="FW576" s="69"/>
      <c r="FX576" s="69"/>
      <c r="FY576" s="69"/>
      <c r="FZ576" s="69"/>
      <c r="GA576" s="69"/>
      <c r="GB576" s="69"/>
      <c r="GC576" s="69"/>
      <c r="GD576" s="69"/>
      <c r="GE576" s="69"/>
      <c r="GF576" s="69"/>
      <c r="GG576" s="69"/>
      <c r="GH576" s="69"/>
      <c r="GI576" s="69"/>
      <c r="GJ576" s="69"/>
      <c r="GK576" s="69"/>
      <c r="GL576" s="69"/>
      <c r="GM576" s="69"/>
      <c r="GN576" s="69"/>
      <c r="GO576" s="69"/>
      <c r="GP576" s="69"/>
      <c r="GQ576" s="69"/>
      <c r="GR576" s="69"/>
      <c r="GS576" s="69"/>
      <c r="GT576" s="69"/>
      <c r="GU576" s="69"/>
      <c r="GV576" s="69"/>
      <c r="GW576" s="69"/>
      <c r="GX576" s="69"/>
      <c r="GY576" s="69"/>
      <c r="GZ576" s="69"/>
      <c r="HA576" s="69"/>
      <c r="HB576" s="69"/>
      <c r="HC576" s="69"/>
      <c r="HD576" s="69"/>
      <c r="HE576" s="69"/>
      <c r="HF576" s="69"/>
      <c r="HG576" s="69"/>
      <c r="HH576" s="69"/>
      <c r="HI576" s="69"/>
      <c r="HJ576" s="69"/>
      <c r="HK576" s="69"/>
      <c r="HL576" s="69"/>
      <c r="HM576" s="69"/>
      <c r="HN576" s="69"/>
      <c r="HO576" s="69"/>
      <c r="HP576" s="69"/>
      <c r="HQ576" s="69"/>
      <c r="HR576" s="69"/>
      <c r="HS576" s="69"/>
      <c r="HT576" s="69"/>
      <c r="HU576" s="69"/>
      <c r="HV576" s="69"/>
      <c r="HW576" s="69"/>
      <c r="HX576" s="69"/>
      <c r="HY576" s="69"/>
      <c r="HZ576" s="69"/>
      <c r="IA576" s="69"/>
      <c r="IB576" s="69"/>
      <c r="IC576" s="69"/>
      <c r="ID576" s="69"/>
      <c r="IE576" s="69"/>
      <c r="IF576" s="69"/>
      <c r="IG576" s="69"/>
      <c r="IH576" s="69"/>
      <c r="II576" s="69"/>
      <c r="IJ576" s="69"/>
      <c r="IK576" s="69"/>
      <c r="IL576" s="69"/>
      <c r="IM576" s="69"/>
      <c r="IN576" s="69"/>
      <c r="IO576" s="69"/>
      <c r="IP576" s="69"/>
      <c r="IQ576" s="69"/>
      <c r="IR576" s="69"/>
    </row>
    <row r="577" spans="1:252" s="68" customFormat="1">
      <c r="A577" s="90">
        <v>567</v>
      </c>
      <c r="B577" s="91" t="str">
        <f>'[4]ИТОГ!'!$AP574</f>
        <v>Власова Ксения</v>
      </c>
      <c r="C577" s="91">
        <f>'[4]ИТОГ!'!$AQ574</f>
        <v>1999</v>
      </c>
      <c r="D577" s="91" t="str">
        <f>'[4]ИТОГ!'!$AT574</f>
        <v>б/р</v>
      </c>
      <c r="E577" s="91" t="str">
        <f>'[4]ИТОГ!'!$AU574</f>
        <v>ж</v>
      </c>
      <c r="F577" s="189">
        <f>'[4]ИТОГ!'!$AX574</f>
        <v>43383</v>
      </c>
      <c r="G577" s="91" t="s">
        <v>255</v>
      </c>
      <c r="H577" s="94" t="s">
        <v>28</v>
      </c>
      <c r="I577" s="91" t="str">
        <f>'[4]ИТОГ!'!$AY574</f>
        <v>ОК!</v>
      </c>
      <c r="J577" s="95"/>
      <c r="K577" s="104"/>
      <c r="L577" s="97"/>
      <c r="M577" s="105"/>
      <c r="N577" s="104"/>
      <c r="O577" s="97"/>
      <c r="P577" s="97"/>
      <c r="Q577" s="97"/>
      <c r="R577" s="104"/>
      <c r="S577" s="104"/>
      <c r="T577" s="106"/>
      <c r="U577" s="99"/>
      <c r="V577" s="104"/>
      <c r="W577" s="100"/>
      <c r="X577" s="100"/>
      <c r="Y577" s="100"/>
      <c r="Z577" s="100"/>
      <c r="AA577" s="100"/>
      <c r="AB577" s="100" t="s">
        <v>256</v>
      </c>
      <c r="AC577" s="100"/>
      <c r="AD577" s="100"/>
      <c r="AE577" s="100"/>
      <c r="AF577" s="100"/>
      <c r="AG577" s="94" t="s">
        <v>338</v>
      </c>
      <c r="AH577" s="101"/>
      <c r="AI577" s="102"/>
      <c r="AJ577" s="103" t="s">
        <v>966</v>
      </c>
      <c r="AL577" s="69"/>
      <c r="AM577" s="69"/>
      <c r="AN577" s="69"/>
      <c r="AO577" s="69"/>
      <c r="AP577" s="69"/>
      <c r="AQ577" s="69"/>
      <c r="AR577" s="69"/>
      <c r="AS577" s="69"/>
      <c r="AT577" s="69"/>
      <c r="AU577" s="69"/>
      <c r="AV577" s="69"/>
      <c r="AW577" s="69"/>
      <c r="AX577" s="69"/>
      <c r="AY577" s="69"/>
      <c r="AZ577" s="69"/>
      <c r="BA577" s="69"/>
      <c r="BB577" s="69"/>
      <c r="BC577" s="69"/>
      <c r="BD577" s="69"/>
      <c r="BE577" s="69"/>
      <c r="BF577" s="69"/>
      <c r="BG577" s="69"/>
      <c r="BH577" s="69"/>
      <c r="BI577" s="69"/>
      <c r="BJ577" s="69"/>
      <c r="BK577" s="69"/>
      <c r="BL577" s="69"/>
      <c r="BM577" s="69"/>
      <c r="BN577" s="69"/>
      <c r="BO577" s="69"/>
      <c r="BP577" s="69"/>
      <c r="BQ577" s="69"/>
      <c r="BR577" s="69"/>
      <c r="BS577" s="69"/>
      <c r="BT577" s="69"/>
      <c r="BU577" s="69"/>
      <c r="BV577" s="69"/>
      <c r="BW577" s="69"/>
      <c r="BX577" s="69"/>
      <c r="BY577" s="69"/>
      <c r="BZ577" s="69"/>
      <c r="CA577" s="69"/>
      <c r="CB577" s="69"/>
      <c r="CC577" s="69"/>
      <c r="CD577" s="69"/>
      <c r="CE577" s="69"/>
      <c r="CF577" s="69"/>
      <c r="CG577" s="69"/>
      <c r="CH577" s="69"/>
      <c r="CI577" s="69"/>
      <c r="CJ577" s="69"/>
      <c r="CK577" s="69"/>
      <c r="CL577" s="69"/>
      <c r="CM577" s="69"/>
      <c r="CN577" s="69"/>
      <c r="CO577" s="69"/>
      <c r="CP577" s="69"/>
      <c r="CQ577" s="69"/>
      <c r="CR577" s="69"/>
      <c r="CS577" s="69"/>
      <c r="CT577" s="69"/>
      <c r="CU577" s="69"/>
      <c r="CV577" s="69"/>
      <c r="CW577" s="69"/>
      <c r="CX577" s="69"/>
      <c r="CY577" s="69"/>
      <c r="CZ577" s="69"/>
      <c r="DA577" s="69"/>
      <c r="DB577" s="69"/>
      <c r="DC577" s="69"/>
      <c r="DD577" s="69"/>
      <c r="DE577" s="69"/>
      <c r="DF577" s="69"/>
      <c r="DG577" s="69"/>
      <c r="DH577" s="69"/>
      <c r="DI577" s="69"/>
      <c r="DJ577" s="69"/>
      <c r="DK577" s="69"/>
      <c r="DL577" s="69"/>
      <c r="DM577" s="69"/>
      <c r="DN577" s="69"/>
      <c r="DO577" s="69"/>
      <c r="DP577" s="69"/>
      <c r="DQ577" s="69"/>
      <c r="DR577" s="69"/>
      <c r="DS577" s="69"/>
      <c r="DT577" s="69"/>
      <c r="DU577" s="69"/>
      <c r="DV577" s="69"/>
      <c r="DW577" s="69"/>
      <c r="DX577" s="69"/>
      <c r="DY577" s="69"/>
      <c r="DZ577" s="69"/>
      <c r="EA577" s="69"/>
      <c r="EB577" s="69"/>
      <c r="EC577" s="69"/>
      <c r="ED577" s="69"/>
      <c r="EE577" s="69"/>
      <c r="EF577" s="69"/>
      <c r="EG577" s="69"/>
      <c r="EH577" s="69"/>
      <c r="EI577" s="69"/>
      <c r="EJ577" s="69"/>
      <c r="EK577" s="69"/>
      <c r="EL577" s="69"/>
      <c r="EM577" s="69"/>
      <c r="EN577" s="69"/>
      <c r="EO577" s="69"/>
      <c r="EP577" s="69"/>
      <c r="EQ577" s="69"/>
      <c r="ER577" s="69"/>
      <c r="ES577" s="69"/>
      <c r="ET577" s="69"/>
      <c r="EU577" s="69"/>
      <c r="EV577" s="69"/>
      <c r="EW577" s="69"/>
      <c r="EX577" s="69"/>
      <c r="EY577" s="69"/>
      <c r="EZ577" s="69"/>
      <c r="FA577" s="69"/>
      <c r="FB577" s="69"/>
      <c r="FC577" s="69"/>
      <c r="FD577" s="69"/>
      <c r="FE577" s="69"/>
      <c r="FF577" s="69"/>
      <c r="FG577" s="69"/>
      <c r="FH577" s="69"/>
      <c r="FI577" s="69"/>
      <c r="FJ577" s="69"/>
      <c r="FK577" s="69"/>
      <c r="FL577" s="69"/>
      <c r="FM577" s="69"/>
      <c r="FN577" s="69"/>
      <c r="FO577" s="69"/>
      <c r="FP577" s="69"/>
      <c r="FQ577" s="69"/>
      <c r="FR577" s="69"/>
      <c r="FS577" s="69"/>
      <c r="FT577" s="69"/>
      <c r="FU577" s="69"/>
      <c r="FV577" s="69"/>
      <c r="FW577" s="69"/>
      <c r="FX577" s="69"/>
      <c r="FY577" s="69"/>
      <c r="FZ577" s="69"/>
      <c r="GA577" s="69"/>
      <c r="GB577" s="69"/>
      <c r="GC577" s="69"/>
      <c r="GD577" s="69"/>
      <c r="GE577" s="69"/>
      <c r="GF577" s="69"/>
      <c r="GG577" s="69"/>
      <c r="GH577" s="69"/>
      <c r="GI577" s="69"/>
      <c r="GJ577" s="69"/>
      <c r="GK577" s="69"/>
      <c r="GL577" s="69"/>
      <c r="GM577" s="69"/>
      <c r="GN577" s="69"/>
      <c r="GO577" s="69"/>
      <c r="GP577" s="69"/>
      <c r="GQ577" s="69"/>
      <c r="GR577" s="69"/>
      <c r="GS577" s="69"/>
      <c r="GT577" s="69"/>
      <c r="GU577" s="69"/>
      <c r="GV577" s="69"/>
      <c r="GW577" s="69"/>
      <c r="GX577" s="69"/>
      <c r="GY577" s="69"/>
      <c r="GZ577" s="69"/>
      <c r="HA577" s="69"/>
      <c r="HB577" s="69"/>
      <c r="HC577" s="69"/>
      <c r="HD577" s="69"/>
      <c r="HE577" s="69"/>
      <c r="HF577" s="69"/>
      <c r="HG577" s="69"/>
      <c r="HH577" s="69"/>
      <c r="HI577" s="69"/>
      <c r="HJ577" s="69"/>
      <c r="HK577" s="69"/>
      <c r="HL577" s="69"/>
      <c r="HM577" s="69"/>
      <c r="HN577" s="69"/>
      <c r="HO577" s="69"/>
      <c r="HP577" s="69"/>
      <c r="HQ577" s="69"/>
      <c r="HR577" s="69"/>
      <c r="HS577" s="69"/>
      <c r="HT577" s="69"/>
      <c r="HU577" s="69"/>
      <c r="HV577" s="69"/>
      <c r="HW577" s="69"/>
      <c r="HX577" s="69"/>
      <c r="HY577" s="69"/>
      <c r="HZ577" s="69"/>
      <c r="IA577" s="69"/>
      <c r="IB577" s="69"/>
      <c r="IC577" s="69"/>
      <c r="ID577" s="69"/>
      <c r="IE577" s="69"/>
      <c r="IF577" s="69"/>
      <c r="IG577" s="69"/>
      <c r="IH577" s="69"/>
      <c r="II577" s="69"/>
      <c r="IJ577" s="69"/>
      <c r="IK577" s="69"/>
      <c r="IL577" s="69"/>
      <c r="IM577" s="69"/>
      <c r="IN577" s="69"/>
      <c r="IO577" s="69"/>
      <c r="IP577" s="69"/>
      <c r="IQ577" s="69"/>
      <c r="IR577" s="69"/>
    </row>
    <row r="578" spans="1:252">
      <c r="A578" s="90">
        <v>568</v>
      </c>
      <c r="B578" s="91" t="str">
        <f>'[4]ИТОГ!'!$AP575</f>
        <v>Власова Ольга</v>
      </c>
      <c r="C578" s="91">
        <f>'[4]ИТОГ!'!$AQ575</f>
        <v>0</v>
      </c>
      <c r="D578" s="91" t="str">
        <f>'[4]ИТОГ!'!$AT575</f>
        <v>б/р</v>
      </c>
      <c r="E578" s="91" t="str">
        <f>'[4]ИТОГ!'!$AU575</f>
        <v>ж</v>
      </c>
      <c r="F578" s="189">
        <f>'[4]ИТОГ!'!$AX575</f>
        <v>44323</v>
      </c>
      <c r="G578" s="91" t="s">
        <v>255</v>
      </c>
      <c r="H578" s="94" t="s">
        <v>28</v>
      </c>
      <c r="I578" s="91" t="str">
        <f>'[4]ИТОГ!'!$AY575</f>
        <v>НАДО!!!</v>
      </c>
      <c r="J578" s="95"/>
      <c r="K578" s="104"/>
      <c r="L578" s="97"/>
      <c r="M578" s="105"/>
      <c r="N578" s="104"/>
      <c r="O578" s="97"/>
      <c r="P578" s="97"/>
      <c r="Q578" s="97"/>
      <c r="R578" s="104"/>
      <c r="S578" s="104"/>
      <c r="T578" s="106"/>
      <c r="U578" s="99"/>
      <c r="V578" s="104"/>
      <c r="W578" s="108"/>
      <c r="X578" s="108"/>
      <c r="Y578" s="108"/>
      <c r="Z578" s="100" t="s">
        <v>256</v>
      </c>
      <c r="AA578" s="100"/>
      <c r="AB578" s="100"/>
      <c r="AC578" s="100"/>
      <c r="AD578" s="100"/>
      <c r="AE578" s="100"/>
      <c r="AF578" s="100"/>
      <c r="AG578" s="94" t="s">
        <v>497</v>
      </c>
      <c r="AH578" s="101" t="s">
        <v>967</v>
      </c>
      <c r="AI578" s="100"/>
      <c r="AJ578" s="103" t="s">
        <v>968</v>
      </c>
      <c r="AK578" s="68"/>
      <c r="AL578" s="69"/>
      <c r="AM578" s="69"/>
      <c r="AN578" s="69"/>
      <c r="AO578" s="69"/>
      <c r="AP578" s="69"/>
      <c r="AQ578" s="69"/>
      <c r="AR578" s="69"/>
      <c r="AS578" s="69"/>
      <c r="AT578" s="69"/>
      <c r="AU578" s="69"/>
      <c r="AV578" s="69"/>
      <c r="AW578" s="69"/>
      <c r="AX578" s="69"/>
      <c r="AY578" s="69"/>
      <c r="AZ578" s="69"/>
      <c r="BA578" s="69"/>
      <c r="BB578" s="69"/>
      <c r="BC578" s="69"/>
      <c r="BD578" s="69"/>
      <c r="BE578" s="69"/>
      <c r="BF578" s="69"/>
      <c r="BG578" s="69"/>
      <c r="BH578" s="69"/>
      <c r="BI578" s="69"/>
      <c r="BJ578" s="69"/>
      <c r="BK578" s="69"/>
      <c r="BL578" s="69"/>
      <c r="BM578" s="69"/>
      <c r="BN578" s="69"/>
      <c r="BO578" s="69"/>
      <c r="BP578" s="69"/>
      <c r="BQ578" s="69"/>
      <c r="BR578" s="69"/>
      <c r="BS578" s="69"/>
      <c r="BT578" s="69"/>
      <c r="BU578" s="69"/>
      <c r="BV578" s="69"/>
      <c r="BW578" s="69"/>
      <c r="BX578" s="69"/>
      <c r="BY578" s="69"/>
      <c r="BZ578" s="69"/>
      <c r="CA578" s="69"/>
      <c r="CB578" s="69"/>
      <c r="CC578" s="69"/>
      <c r="CD578" s="69"/>
      <c r="CE578" s="69"/>
      <c r="CF578" s="69"/>
      <c r="CG578" s="69"/>
      <c r="CH578" s="69"/>
      <c r="CI578" s="69"/>
      <c r="CJ578" s="69"/>
      <c r="CK578" s="69"/>
      <c r="CL578" s="69"/>
      <c r="CM578" s="69"/>
      <c r="CN578" s="69"/>
      <c r="CO578" s="69"/>
      <c r="CP578" s="69"/>
      <c r="CQ578" s="69"/>
      <c r="CR578" s="69"/>
      <c r="CS578" s="69"/>
      <c r="CT578" s="69"/>
      <c r="CU578" s="69"/>
      <c r="CV578" s="69"/>
      <c r="CW578" s="69"/>
      <c r="CX578" s="69"/>
      <c r="CY578" s="69"/>
      <c r="CZ578" s="69"/>
      <c r="DA578" s="69"/>
      <c r="DB578" s="69"/>
      <c r="DC578" s="69"/>
      <c r="DD578" s="69"/>
      <c r="DE578" s="69"/>
      <c r="DF578" s="69"/>
      <c r="DG578" s="69"/>
      <c r="DH578" s="69"/>
      <c r="DI578" s="69"/>
      <c r="DJ578" s="69"/>
      <c r="DK578" s="69"/>
      <c r="DL578" s="69"/>
      <c r="DM578" s="69"/>
      <c r="DN578" s="69"/>
      <c r="DO578" s="69"/>
      <c r="DP578" s="69"/>
      <c r="DQ578" s="69"/>
      <c r="DR578" s="69"/>
      <c r="DS578" s="69"/>
      <c r="DT578" s="69"/>
      <c r="DU578" s="69"/>
      <c r="DV578" s="69"/>
      <c r="DW578" s="69"/>
      <c r="DX578" s="69"/>
      <c r="DY578" s="69"/>
      <c r="DZ578" s="69"/>
      <c r="EA578" s="69"/>
      <c r="EB578" s="69"/>
      <c r="EC578" s="69"/>
      <c r="ED578" s="69"/>
      <c r="EE578" s="69"/>
      <c r="EF578" s="69"/>
      <c r="EG578" s="69"/>
      <c r="EH578" s="69"/>
      <c r="EI578" s="69"/>
      <c r="EJ578" s="69"/>
      <c r="EK578" s="69"/>
      <c r="EL578" s="69"/>
      <c r="EM578" s="69"/>
      <c r="EN578" s="69"/>
      <c r="EO578" s="69"/>
      <c r="EP578" s="69"/>
      <c r="EQ578" s="69"/>
      <c r="ER578" s="69"/>
      <c r="ES578" s="69"/>
      <c r="ET578" s="69"/>
      <c r="EU578" s="69"/>
      <c r="EV578" s="69"/>
      <c r="EW578" s="69"/>
      <c r="EX578" s="69"/>
      <c r="EY578" s="69"/>
      <c r="EZ578" s="69"/>
      <c r="FA578" s="69"/>
      <c r="FB578" s="69"/>
      <c r="FC578" s="69"/>
      <c r="FD578" s="69"/>
      <c r="FE578" s="69"/>
      <c r="FF578" s="69"/>
      <c r="FG578" s="69"/>
      <c r="FH578" s="69"/>
      <c r="FI578" s="69"/>
      <c r="FJ578" s="69"/>
      <c r="FK578" s="69"/>
      <c r="FL578" s="69"/>
      <c r="FM578" s="69"/>
      <c r="FN578" s="69"/>
      <c r="FO578" s="69"/>
      <c r="FP578" s="69"/>
      <c r="FQ578" s="69"/>
      <c r="FR578" s="69"/>
      <c r="FS578" s="69"/>
      <c r="FT578" s="69"/>
      <c r="FU578" s="69"/>
      <c r="FV578" s="69"/>
      <c r="FW578" s="69"/>
      <c r="FX578" s="69"/>
      <c r="FY578" s="69"/>
      <c r="FZ578" s="69"/>
      <c r="GA578" s="69"/>
      <c r="GB578" s="69"/>
      <c r="GC578" s="69"/>
      <c r="GD578" s="69"/>
      <c r="GE578" s="69"/>
      <c r="GF578" s="69"/>
      <c r="GG578" s="69"/>
      <c r="GH578" s="69"/>
      <c r="GI578" s="69"/>
      <c r="GJ578" s="69"/>
      <c r="GK578" s="69"/>
      <c r="GL578" s="69"/>
      <c r="GM578" s="69"/>
      <c r="GN578" s="69"/>
      <c r="GO578" s="69"/>
      <c r="GP578" s="69"/>
      <c r="GQ578" s="69"/>
      <c r="GR578" s="69"/>
      <c r="GS578" s="69"/>
      <c r="GT578" s="69"/>
      <c r="GU578" s="69"/>
      <c r="GV578" s="69"/>
      <c r="GW578" s="69"/>
      <c r="GX578" s="69"/>
      <c r="GY578" s="69"/>
      <c r="GZ578" s="69"/>
      <c r="HA578" s="69"/>
      <c r="HB578" s="69"/>
      <c r="HC578" s="69"/>
      <c r="HD578" s="69"/>
      <c r="HE578" s="69"/>
      <c r="HF578" s="69"/>
      <c r="HG578" s="69"/>
      <c r="HH578" s="69"/>
      <c r="HI578" s="69"/>
      <c r="HJ578" s="69"/>
      <c r="HK578" s="69"/>
      <c r="HL578" s="69"/>
      <c r="HM578" s="69"/>
      <c r="HN578" s="69"/>
      <c r="HO578" s="69"/>
      <c r="HP578" s="69"/>
      <c r="HQ578" s="69"/>
      <c r="HR578" s="69"/>
      <c r="HS578" s="69"/>
      <c r="HT578" s="69"/>
      <c r="HU578" s="69"/>
      <c r="HV578" s="69"/>
      <c r="HW578" s="69"/>
      <c r="HX578" s="69"/>
      <c r="HY578" s="69"/>
      <c r="HZ578" s="69"/>
      <c r="IA578" s="69"/>
      <c r="IB578" s="69"/>
      <c r="IC578" s="69"/>
      <c r="ID578" s="69"/>
      <c r="IE578" s="69"/>
      <c r="IF578" s="69"/>
      <c r="IG578" s="69"/>
      <c r="IH578" s="69"/>
      <c r="II578" s="69"/>
      <c r="IJ578" s="69"/>
      <c r="IK578" s="69"/>
      <c r="IL578" s="69"/>
      <c r="IM578" s="69"/>
      <c r="IN578" s="69"/>
      <c r="IO578" s="69"/>
      <c r="IP578" s="69"/>
      <c r="IQ578" s="69"/>
      <c r="IR578" s="69"/>
    </row>
    <row r="579" spans="1:252">
      <c r="A579" s="90">
        <v>569</v>
      </c>
      <c r="B579" s="91" t="str">
        <f>'[4]ИТОГ!'!$AP576</f>
        <v>Воднев Олег</v>
      </c>
      <c r="C579" s="91">
        <f>'[4]ИТОГ!'!$AQ576</f>
        <v>2003</v>
      </c>
      <c r="D579" s="91" t="str">
        <f>'[4]ИТОГ!'!$AT576</f>
        <v>б/р</v>
      </c>
      <c r="E579" s="91" t="str">
        <f>'[4]ИТОГ!'!$AU576</f>
        <v>м</v>
      </c>
      <c r="F579" s="189">
        <f>'[4]ИТОГ!'!$AX576</f>
        <v>0</v>
      </c>
      <c r="G579" s="91" t="s">
        <v>255</v>
      </c>
      <c r="H579" s="94" t="s">
        <v>28</v>
      </c>
      <c r="I579" s="91" t="str">
        <f>'[4]ИТОГ!'!$AY576</f>
        <v>НАДО!!!</v>
      </c>
      <c r="J579" s="95"/>
      <c r="K579" s="113"/>
      <c r="L579" s="97"/>
      <c r="M579" s="114"/>
      <c r="N579" s="113"/>
      <c r="O579" s="97" t="s">
        <v>6</v>
      </c>
      <c r="P579" s="97"/>
      <c r="Q579" s="97" t="s">
        <v>256</v>
      </c>
      <c r="R579" s="115" t="s">
        <v>6</v>
      </c>
      <c r="S579" s="115"/>
      <c r="T579" s="102" t="s">
        <v>11</v>
      </c>
      <c r="U579" s="99" t="s">
        <v>256</v>
      </c>
      <c r="V579" s="108" t="s">
        <v>256</v>
      </c>
      <c r="W579" s="108" t="s">
        <v>256</v>
      </c>
      <c r="X579" s="100" t="s">
        <v>256</v>
      </c>
      <c r="Y579" s="108"/>
      <c r="Z579" s="100"/>
      <c r="AA579" s="100"/>
      <c r="AB579" s="108" t="s">
        <v>6</v>
      </c>
      <c r="AC579" s="108"/>
      <c r="AD579" s="108"/>
      <c r="AE579" s="108"/>
      <c r="AF579" s="108" t="s">
        <v>256</v>
      </c>
      <c r="AG579" s="94" t="s">
        <v>277</v>
      </c>
      <c r="AH579" s="101" t="s">
        <v>424</v>
      </c>
      <c r="AI579" s="100"/>
      <c r="AJ579" s="103" t="s">
        <v>969</v>
      </c>
      <c r="AK579" s="68"/>
      <c r="AL579" s="69"/>
      <c r="AM579" s="69"/>
      <c r="AN579" s="69"/>
      <c r="AO579" s="69"/>
      <c r="AP579" s="69"/>
      <c r="AQ579" s="69"/>
      <c r="AR579" s="69"/>
      <c r="AS579" s="69"/>
      <c r="AT579" s="69"/>
      <c r="AU579" s="69"/>
      <c r="AV579" s="69"/>
      <c r="AW579" s="69"/>
      <c r="AX579" s="69"/>
      <c r="AY579" s="69"/>
      <c r="AZ579" s="69"/>
      <c r="BA579" s="69"/>
      <c r="BB579" s="69"/>
      <c r="BC579" s="69"/>
      <c r="BD579" s="69"/>
      <c r="BE579" s="69"/>
      <c r="BF579" s="69"/>
      <c r="BG579" s="69"/>
      <c r="BH579" s="69"/>
      <c r="BI579" s="69"/>
      <c r="BJ579" s="69"/>
      <c r="BK579" s="69"/>
      <c r="BL579" s="69"/>
      <c r="BM579" s="69"/>
      <c r="BN579" s="69"/>
      <c r="BO579" s="69"/>
      <c r="BP579" s="69"/>
      <c r="BQ579" s="69"/>
      <c r="BR579" s="69"/>
      <c r="BS579" s="69"/>
      <c r="BT579" s="69"/>
      <c r="BU579" s="69"/>
      <c r="BV579" s="69"/>
      <c r="BW579" s="69"/>
      <c r="BX579" s="69"/>
      <c r="BY579" s="69"/>
      <c r="BZ579" s="69"/>
      <c r="CA579" s="69"/>
      <c r="CB579" s="69"/>
      <c r="CC579" s="69"/>
      <c r="CD579" s="69"/>
      <c r="CE579" s="69"/>
      <c r="CF579" s="69"/>
      <c r="CG579" s="69"/>
      <c r="CH579" s="69"/>
      <c r="CI579" s="69"/>
      <c r="CJ579" s="69"/>
      <c r="CK579" s="69"/>
      <c r="CL579" s="69"/>
      <c r="CM579" s="69"/>
      <c r="CN579" s="69"/>
      <c r="CO579" s="69"/>
      <c r="CP579" s="69"/>
      <c r="CQ579" s="69"/>
      <c r="CR579" s="69"/>
      <c r="CS579" s="69"/>
      <c r="CT579" s="69"/>
      <c r="CU579" s="69"/>
      <c r="CV579" s="69"/>
      <c r="CW579" s="69"/>
      <c r="CX579" s="69"/>
      <c r="CY579" s="69"/>
      <c r="CZ579" s="69"/>
      <c r="DA579" s="69"/>
      <c r="DB579" s="69"/>
      <c r="DC579" s="69"/>
      <c r="DD579" s="69"/>
      <c r="DE579" s="69"/>
      <c r="DF579" s="69"/>
      <c r="DG579" s="69"/>
      <c r="DH579" s="69"/>
      <c r="DI579" s="69"/>
      <c r="DJ579" s="69"/>
      <c r="DK579" s="69"/>
      <c r="DL579" s="69"/>
      <c r="DM579" s="69"/>
      <c r="DN579" s="69"/>
      <c r="DO579" s="69"/>
      <c r="DP579" s="69"/>
      <c r="DQ579" s="69"/>
      <c r="DR579" s="69"/>
      <c r="DS579" s="69"/>
      <c r="DT579" s="69"/>
      <c r="DU579" s="69"/>
      <c r="DV579" s="69"/>
      <c r="DW579" s="69"/>
      <c r="DX579" s="69"/>
      <c r="DY579" s="69"/>
      <c r="DZ579" s="69"/>
      <c r="EA579" s="69"/>
      <c r="EB579" s="69"/>
      <c r="EC579" s="69"/>
      <c r="ED579" s="69"/>
      <c r="EE579" s="69"/>
      <c r="EF579" s="69"/>
      <c r="EG579" s="69"/>
      <c r="EH579" s="69"/>
      <c r="EI579" s="69"/>
      <c r="EJ579" s="69"/>
      <c r="EK579" s="69"/>
      <c r="EL579" s="69"/>
      <c r="EM579" s="69"/>
      <c r="EN579" s="69"/>
      <c r="EO579" s="69"/>
      <c r="EP579" s="69"/>
      <c r="EQ579" s="69"/>
      <c r="ER579" s="69"/>
      <c r="ES579" s="69"/>
      <c r="ET579" s="69"/>
      <c r="EU579" s="69"/>
      <c r="EV579" s="69"/>
      <c r="EW579" s="69"/>
      <c r="EX579" s="69"/>
      <c r="EY579" s="69"/>
      <c r="EZ579" s="69"/>
      <c r="FA579" s="69"/>
      <c r="FB579" s="69"/>
      <c r="FC579" s="69"/>
      <c r="FD579" s="69"/>
      <c r="FE579" s="69"/>
      <c r="FF579" s="69"/>
      <c r="FG579" s="69"/>
      <c r="FH579" s="69"/>
      <c r="FI579" s="69"/>
      <c r="FJ579" s="69"/>
      <c r="FK579" s="69"/>
      <c r="FL579" s="69"/>
      <c r="FM579" s="69"/>
      <c r="FN579" s="69"/>
      <c r="FO579" s="69"/>
      <c r="FP579" s="69"/>
      <c r="FQ579" s="69"/>
      <c r="FR579" s="69"/>
      <c r="FS579" s="69"/>
      <c r="FT579" s="69"/>
      <c r="FU579" s="69"/>
      <c r="FV579" s="69"/>
      <c r="FW579" s="69"/>
      <c r="FX579" s="69"/>
      <c r="FY579" s="69"/>
      <c r="FZ579" s="69"/>
      <c r="GA579" s="69"/>
      <c r="GB579" s="69"/>
      <c r="GC579" s="69"/>
      <c r="GD579" s="69"/>
      <c r="GE579" s="69"/>
      <c r="GF579" s="69"/>
      <c r="GG579" s="69"/>
      <c r="GH579" s="69"/>
      <c r="GI579" s="69"/>
      <c r="GJ579" s="69"/>
      <c r="GK579" s="69"/>
      <c r="GL579" s="69"/>
      <c r="GM579" s="69"/>
      <c r="GN579" s="69"/>
      <c r="GO579" s="69"/>
      <c r="GP579" s="69"/>
      <c r="GQ579" s="69"/>
      <c r="GR579" s="69"/>
      <c r="GS579" s="69"/>
      <c r="GT579" s="69"/>
      <c r="GU579" s="69"/>
      <c r="GV579" s="69"/>
      <c r="GW579" s="69"/>
      <c r="GX579" s="69"/>
      <c r="GY579" s="69"/>
      <c r="GZ579" s="69"/>
      <c r="HA579" s="69"/>
      <c r="HB579" s="69"/>
      <c r="HC579" s="69"/>
      <c r="HD579" s="69"/>
      <c r="HE579" s="69"/>
      <c r="HF579" s="69"/>
      <c r="HG579" s="69"/>
      <c r="HH579" s="69"/>
      <c r="HI579" s="69"/>
      <c r="HJ579" s="69"/>
      <c r="HK579" s="69"/>
      <c r="HL579" s="69"/>
      <c r="HM579" s="69"/>
      <c r="HN579" s="69"/>
      <c r="HO579" s="69"/>
      <c r="HP579" s="69"/>
      <c r="HQ579" s="69"/>
      <c r="HR579" s="69"/>
      <c r="HS579" s="69"/>
      <c r="HT579" s="69"/>
      <c r="HU579" s="69"/>
      <c r="HV579" s="69"/>
      <c r="HW579" s="69"/>
      <c r="HX579" s="69"/>
      <c r="HY579" s="69"/>
      <c r="HZ579" s="69"/>
      <c r="IA579" s="69"/>
      <c r="IB579" s="69"/>
      <c r="IC579" s="69"/>
      <c r="ID579" s="69"/>
      <c r="IE579" s="69"/>
      <c r="IF579" s="69"/>
      <c r="IG579" s="69"/>
      <c r="IH579" s="69"/>
      <c r="II579" s="69"/>
      <c r="IJ579" s="69"/>
      <c r="IK579" s="69"/>
      <c r="IL579" s="69"/>
      <c r="IM579" s="69"/>
      <c r="IN579" s="69"/>
      <c r="IO579" s="69"/>
      <c r="IP579" s="69"/>
      <c r="IQ579" s="69"/>
      <c r="IR579" s="69"/>
    </row>
    <row r="580" spans="1:252">
      <c r="A580" s="90">
        <v>570</v>
      </c>
      <c r="B580" s="91" t="str">
        <f>'[4]ИТОГ!'!$AP577</f>
        <v>Воднева Татьяна</v>
      </c>
      <c r="C580" s="91">
        <f>'[4]ИТОГ!'!$AQ577</f>
        <v>2003</v>
      </c>
      <c r="D580" s="91" t="str">
        <f>'[4]ИТОГ!'!$AT577</f>
        <v>б/р</v>
      </c>
      <c r="E580" s="91" t="str">
        <f>'[4]ИТОГ!'!$AU577</f>
        <v>ж</v>
      </c>
      <c r="F580" s="189">
        <f>'[4]ИТОГ!'!$AX577</f>
        <v>0</v>
      </c>
      <c r="G580" s="91" t="s">
        <v>255</v>
      </c>
      <c r="H580" s="94" t="s">
        <v>28</v>
      </c>
      <c r="I580" s="91" t="str">
        <f>'[4]ИТОГ!'!$AY577</f>
        <v>НАДО!!!</v>
      </c>
      <c r="J580" s="124" t="s">
        <v>410</v>
      </c>
      <c r="K580" s="113"/>
      <c r="L580" s="97"/>
      <c r="M580" s="114"/>
      <c r="N580" s="113"/>
      <c r="O580" s="97"/>
      <c r="P580" s="97"/>
      <c r="Q580" s="97"/>
      <c r="R580" s="115"/>
      <c r="S580" s="115"/>
      <c r="T580" s="102"/>
      <c r="U580" s="99"/>
      <c r="V580" s="108"/>
      <c r="W580" s="108"/>
      <c r="X580" s="100"/>
      <c r="Y580" s="108"/>
      <c r="Z580" s="100"/>
      <c r="AA580" s="100"/>
      <c r="AB580" s="108"/>
      <c r="AC580" s="108"/>
      <c r="AD580" s="108"/>
      <c r="AE580" s="108"/>
      <c r="AF580" s="108"/>
      <c r="AG580" s="94"/>
      <c r="AH580" s="101" t="s">
        <v>297</v>
      </c>
      <c r="AI580" s="93">
        <v>36393</v>
      </c>
      <c r="AJ580" s="103" t="s">
        <v>970</v>
      </c>
      <c r="AK580" s="68"/>
      <c r="AL580" s="69"/>
      <c r="AM580" s="69"/>
      <c r="AN580" s="119"/>
      <c r="AO580" s="119"/>
      <c r="AP580" s="119"/>
      <c r="AQ580" s="119"/>
      <c r="AR580" s="119"/>
      <c r="AS580" s="119"/>
      <c r="AT580" s="119"/>
      <c r="AU580" s="119"/>
      <c r="AV580" s="119"/>
      <c r="AW580" s="119"/>
      <c r="AX580" s="119"/>
      <c r="AY580" s="119"/>
      <c r="AZ580" s="119"/>
      <c r="BA580" s="119"/>
      <c r="BB580" s="119"/>
      <c r="BC580" s="119"/>
      <c r="BD580" s="119"/>
      <c r="BE580" s="119"/>
      <c r="BF580" s="119"/>
      <c r="BG580" s="119"/>
      <c r="BH580" s="119"/>
      <c r="BI580" s="119"/>
      <c r="BJ580" s="119"/>
      <c r="BK580" s="119"/>
      <c r="BL580" s="119"/>
      <c r="BM580" s="119"/>
      <c r="BN580" s="119"/>
      <c r="BO580" s="119"/>
      <c r="BP580" s="119"/>
      <c r="BQ580" s="119"/>
      <c r="BR580" s="119"/>
      <c r="BS580" s="119"/>
      <c r="BT580" s="119"/>
      <c r="BU580" s="119"/>
      <c r="BV580" s="119"/>
      <c r="BW580" s="119"/>
      <c r="BX580" s="119"/>
      <c r="BY580" s="119"/>
      <c r="BZ580" s="119"/>
      <c r="CA580" s="119"/>
      <c r="CB580" s="119"/>
      <c r="CC580" s="119"/>
      <c r="CD580" s="119"/>
      <c r="CE580" s="119"/>
      <c r="CF580" s="119"/>
      <c r="CG580" s="119"/>
      <c r="CH580" s="119"/>
      <c r="CI580" s="119"/>
      <c r="CJ580" s="119"/>
      <c r="CK580" s="119"/>
      <c r="CL580" s="119"/>
      <c r="CM580" s="119"/>
      <c r="CN580" s="119"/>
      <c r="CO580" s="119"/>
      <c r="CP580" s="119"/>
      <c r="CQ580" s="119"/>
      <c r="CR580" s="119"/>
      <c r="CS580" s="119"/>
      <c r="CT580" s="119"/>
      <c r="CU580" s="119"/>
      <c r="CV580" s="119"/>
      <c r="CW580" s="119"/>
      <c r="CX580" s="119"/>
      <c r="CY580" s="119"/>
      <c r="CZ580" s="119"/>
      <c r="DA580" s="119"/>
      <c r="DB580" s="119"/>
      <c r="DC580" s="119"/>
      <c r="DD580" s="119"/>
      <c r="DE580" s="119"/>
      <c r="DF580" s="119"/>
      <c r="DG580" s="119"/>
      <c r="DH580" s="119"/>
      <c r="DI580" s="119"/>
      <c r="DJ580" s="119"/>
      <c r="DK580" s="119"/>
      <c r="DL580" s="119"/>
      <c r="DM580" s="119"/>
      <c r="DN580" s="119"/>
      <c r="DO580" s="119"/>
      <c r="DP580" s="119"/>
      <c r="DQ580" s="119"/>
      <c r="DR580" s="119"/>
      <c r="DS580" s="119"/>
      <c r="DT580" s="119"/>
      <c r="DU580" s="119"/>
      <c r="DV580" s="119"/>
      <c r="DW580" s="119"/>
      <c r="DX580" s="119"/>
      <c r="DY580" s="119"/>
      <c r="DZ580" s="119"/>
      <c r="EA580" s="119"/>
      <c r="EB580" s="119"/>
      <c r="EC580" s="119"/>
      <c r="ED580" s="119"/>
      <c r="EE580" s="119"/>
      <c r="EF580" s="119"/>
      <c r="EG580" s="119"/>
      <c r="EH580" s="119"/>
      <c r="EI580" s="119"/>
      <c r="EJ580" s="119"/>
      <c r="EK580" s="119"/>
      <c r="EL580" s="119"/>
      <c r="EM580" s="119"/>
      <c r="EN580" s="119"/>
      <c r="EO580" s="119"/>
      <c r="EP580" s="119"/>
      <c r="EQ580" s="119"/>
      <c r="ER580" s="119"/>
      <c r="ES580" s="119"/>
      <c r="ET580" s="119"/>
      <c r="EU580" s="119"/>
      <c r="EV580" s="119"/>
      <c r="EW580" s="119"/>
      <c r="EX580" s="119"/>
      <c r="EY580" s="119"/>
      <c r="EZ580" s="119"/>
      <c r="FA580" s="119"/>
      <c r="FB580" s="119"/>
      <c r="FC580" s="119"/>
      <c r="FD580" s="119"/>
      <c r="FE580" s="119"/>
      <c r="FF580" s="119"/>
      <c r="FG580" s="119"/>
      <c r="FH580" s="119"/>
      <c r="FI580" s="119"/>
      <c r="FJ580" s="119"/>
      <c r="FK580" s="119"/>
      <c r="FL580" s="119"/>
      <c r="FM580" s="119"/>
      <c r="FN580" s="119"/>
      <c r="FO580" s="119"/>
      <c r="FP580" s="119"/>
      <c r="FQ580" s="119"/>
      <c r="FR580" s="119"/>
      <c r="FS580" s="119"/>
      <c r="FT580" s="119"/>
      <c r="FU580" s="119"/>
      <c r="FV580" s="119"/>
      <c r="FW580" s="119"/>
      <c r="FX580" s="119"/>
      <c r="FY580" s="119"/>
      <c r="FZ580" s="119"/>
      <c r="GA580" s="119"/>
      <c r="GB580" s="119"/>
      <c r="GC580" s="119"/>
      <c r="GD580" s="119"/>
      <c r="GE580" s="119"/>
      <c r="GF580" s="119"/>
      <c r="GG580" s="119"/>
      <c r="GH580" s="119"/>
      <c r="GI580" s="119"/>
      <c r="GJ580" s="119"/>
      <c r="GK580" s="119"/>
      <c r="GL580" s="119"/>
      <c r="GM580" s="119"/>
      <c r="GN580" s="119"/>
      <c r="GO580" s="119"/>
      <c r="GP580" s="119"/>
      <c r="GQ580" s="119"/>
      <c r="GR580" s="119"/>
      <c r="GS580" s="119"/>
      <c r="GT580" s="119"/>
      <c r="GU580" s="119"/>
      <c r="GV580" s="119"/>
      <c r="GW580" s="119"/>
      <c r="GX580" s="119"/>
      <c r="GY580" s="119"/>
      <c r="GZ580" s="119"/>
      <c r="HA580" s="119"/>
      <c r="HB580" s="119"/>
      <c r="HC580" s="119"/>
      <c r="HD580" s="119"/>
      <c r="HE580" s="119"/>
      <c r="HF580" s="119"/>
      <c r="HG580" s="119"/>
      <c r="HH580" s="119"/>
      <c r="HI580" s="119"/>
      <c r="HJ580" s="119"/>
      <c r="HK580" s="119"/>
      <c r="HL580" s="119"/>
      <c r="HM580" s="119"/>
      <c r="HN580" s="119"/>
      <c r="HO580" s="119"/>
      <c r="HP580" s="119"/>
      <c r="HQ580" s="119"/>
      <c r="HR580" s="119"/>
      <c r="HS580" s="119"/>
      <c r="HT580" s="119"/>
      <c r="HU580" s="119"/>
      <c r="HV580" s="119"/>
      <c r="HW580" s="119"/>
      <c r="HX580" s="119"/>
      <c r="HY580" s="119"/>
      <c r="HZ580" s="119"/>
      <c r="IA580" s="119"/>
      <c r="IB580" s="119"/>
      <c r="IC580" s="119"/>
      <c r="ID580" s="119"/>
      <c r="IE580" s="119"/>
      <c r="IF580" s="119"/>
      <c r="IG580" s="119"/>
      <c r="IH580" s="119"/>
      <c r="II580" s="119"/>
      <c r="IJ580" s="119"/>
      <c r="IK580" s="119"/>
      <c r="IL580" s="119"/>
      <c r="IM580" s="119"/>
      <c r="IN580" s="119"/>
      <c r="IO580" s="119"/>
      <c r="IP580" s="119"/>
      <c r="IQ580" s="119"/>
      <c r="IR580" s="119"/>
    </row>
    <row r="581" spans="1:252" s="68" customFormat="1">
      <c r="A581" s="90">
        <v>571</v>
      </c>
      <c r="B581" s="91" t="str">
        <f>'[4]ИТОГ!'!$AP578</f>
        <v>Воеводин Сергей</v>
      </c>
      <c r="C581" s="91">
        <f>'[4]ИТОГ!'!$AQ578</f>
        <v>2001</v>
      </c>
      <c r="D581" s="91" t="str">
        <f>'[4]ИТОГ!'!$AT578</f>
        <v>б/р</v>
      </c>
      <c r="E581" s="91" t="str">
        <f>'[4]ИТОГ!'!$AU578</f>
        <v>м</v>
      </c>
      <c r="F581" s="189">
        <f>'[4]ИТОГ!'!$AX578</f>
        <v>43227</v>
      </c>
      <c r="G581" s="91" t="s">
        <v>255</v>
      </c>
      <c r="H581" s="94" t="s">
        <v>28</v>
      </c>
      <c r="I581" s="91" t="str">
        <f>'[4]ИТОГ!'!$AY578</f>
        <v>ОК!</v>
      </c>
      <c r="J581" s="95"/>
      <c r="K581" s="113"/>
      <c r="L581" s="97"/>
      <c r="M581" s="114"/>
      <c r="N581" s="113"/>
      <c r="O581" s="97"/>
      <c r="P581" s="97"/>
      <c r="Q581" s="97"/>
      <c r="R581" s="115"/>
      <c r="S581" s="115"/>
      <c r="T581" s="113"/>
      <c r="U581" s="99"/>
      <c r="V581" s="115"/>
      <c r="W581" s="108"/>
      <c r="X581" s="108"/>
      <c r="Y581" s="108" t="s">
        <v>256</v>
      </c>
      <c r="Z581" s="100"/>
      <c r="AA581" s="100"/>
      <c r="AB581" s="108"/>
      <c r="AC581" s="108"/>
      <c r="AD581" s="108"/>
      <c r="AE581" s="108"/>
      <c r="AF581" s="108"/>
      <c r="AG581" s="94"/>
      <c r="AH581" s="101" t="s">
        <v>366</v>
      </c>
      <c r="AI581" s="102"/>
      <c r="AJ581" s="103" t="s">
        <v>971</v>
      </c>
      <c r="AL581" s="69"/>
      <c r="AM581" s="6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  <c r="GM581" s="9"/>
      <c r="GN581" s="9"/>
      <c r="GO581" s="9"/>
      <c r="GP581" s="9"/>
      <c r="GQ581" s="9"/>
      <c r="GR581" s="9"/>
      <c r="GS581" s="9"/>
      <c r="GT581" s="9"/>
      <c r="GU581" s="9"/>
      <c r="GV581" s="9"/>
      <c r="GW581" s="9"/>
      <c r="GX581" s="9"/>
      <c r="GY581" s="9"/>
      <c r="GZ581" s="9"/>
      <c r="HA581" s="9"/>
      <c r="HB581" s="9"/>
      <c r="HC581" s="9"/>
      <c r="HD581" s="9"/>
      <c r="HE581" s="9"/>
      <c r="HF581" s="9"/>
      <c r="HG581" s="9"/>
      <c r="HH581" s="9"/>
      <c r="HI581" s="9"/>
      <c r="HJ581" s="9"/>
      <c r="HK581" s="9"/>
      <c r="HL581" s="9"/>
      <c r="HM581" s="9"/>
      <c r="HN581" s="9"/>
      <c r="HO581" s="9"/>
      <c r="HP581" s="9"/>
      <c r="HQ581" s="9"/>
      <c r="HR581" s="9"/>
      <c r="HS581" s="9"/>
      <c r="HT581" s="9"/>
      <c r="HU581" s="9"/>
      <c r="HV581" s="9"/>
      <c r="HW581" s="9"/>
      <c r="HX581" s="9"/>
      <c r="HY581" s="9"/>
      <c r="HZ581" s="9"/>
      <c r="IA581" s="9"/>
      <c r="IB581" s="9"/>
      <c r="IC581" s="9"/>
      <c r="ID581" s="9"/>
      <c r="IE581" s="9"/>
      <c r="IF581" s="9"/>
      <c r="IG581" s="9"/>
      <c r="IH581" s="9"/>
      <c r="II581" s="9"/>
      <c r="IJ581" s="9"/>
      <c r="IK581" s="9"/>
      <c r="IL581" s="9"/>
      <c r="IM581" s="9"/>
      <c r="IN581" s="9"/>
      <c r="IO581" s="9"/>
      <c r="IP581" s="9"/>
      <c r="IQ581" s="9"/>
      <c r="IR581" s="9"/>
    </row>
    <row r="582" spans="1:252" s="68" customFormat="1">
      <c r="A582" s="90">
        <v>572</v>
      </c>
      <c r="B582" s="91" t="str">
        <f>'[4]ИТОГ!'!$AP579</f>
        <v>Воеводина Ирина</v>
      </c>
      <c r="C582" s="91">
        <f>'[4]ИТОГ!'!$AQ579</f>
        <v>2005</v>
      </c>
      <c r="D582" s="91" t="str">
        <f>'[4]ИТОГ!'!$AT579</f>
        <v>б/р</v>
      </c>
      <c r="E582" s="91" t="str">
        <f>'[4]ИТОГ!'!$AU579</f>
        <v>ж</v>
      </c>
      <c r="F582" s="189">
        <f>'[4]ИТОГ!'!$AX579</f>
        <v>43853</v>
      </c>
      <c r="G582" s="91" t="s">
        <v>255</v>
      </c>
      <c r="H582" s="94" t="s">
        <v>28</v>
      </c>
      <c r="I582" s="91" t="str">
        <f>'[4]ИТОГ!'!$AY579</f>
        <v>ОК!</v>
      </c>
      <c r="J582" s="95"/>
      <c r="K582" s="104"/>
      <c r="L582" s="97"/>
      <c r="M582" s="105"/>
      <c r="N582" s="104"/>
      <c r="O582" s="97"/>
      <c r="P582" s="97"/>
      <c r="Q582" s="97"/>
      <c r="R582" s="104" t="s">
        <v>256</v>
      </c>
      <c r="S582" s="104"/>
      <c r="T582" s="106"/>
      <c r="U582" s="99" t="s">
        <v>11</v>
      </c>
      <c r="V582" s="104"/>
      <c r="W582" s="100"/>
      <c r="X582" s="100" t="s">
        <v>256</v>
      </c>
      <c r="Y582" s="100"/>
      <c r="Z582" s="100"/>
      <c r="AA582" s="100"/>
      <c r="AB582" s="100"/>
      <c r="AC582" s="100"/>
      <c r="AD582" s="100"/>
      <c r="AE582" s="100"/>
      <c r="AF582" s="100"/>
      <c r="AG582" s="94" t="s">
        <v>444</v>
      </c>
      <c r="AH582" s="101" t="s">
        <v>780</v>
      </c>
      <c r="AI582" s="102"/>
      <c r="AJ582" s="103" t="s">
        <v>972</v>
      </c>
      <c r="AL582" s="69"/>
      <c r="AM582" s="6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  <c r="GM582" s="9"/>
      <c r="GN582" s="9"/>
      <c r="GO582" s="9"/>
      <c r="GP582" s="9"/>
      <c r="GQ582" s="9"/>
      <c r="GR582" s="9"/>
      <c r="GS582" s="9"/>
      <c r="GT582" s="9"/>
      <c r="GU582" s="9"/>
      <c r="GV582" s="9"/>
      <c r="GW582" s="9"/>
      <c r="GX582" s="9"/>
      <c r="GY582" s="9"/>
      <c r="GZ582" s="9"/>
      <c r="HA582" s="9"/>
      <c r="HB582" s="9"/>
      <c r="HC582" s="9"/>
      <c r="HD582" s="9"/>
      <c r="HE582" s="9"/>
      <c r="HF582" s="9"/>
      <c r="HG582" s="9"/>
      <c r="HH582" s="9"/>
      <c r="HI582" s="9"/>
      <c r="HJ582" s="9"/>
      <c r="HK582" s="9"/>
      <c r="HL582" s="9"/>
      <c r="HM582" s="9"/>
      <c r="HN582" s="9"/>
      <c r="HO582" s="9"/>
      <c r="HP582" s="9"/>
      <c r="HQ582" s="9"/>
      <c r="HR582" s="9"/>
      <c r="HS582" s="9"/>
      <c r="HT582" s="9"/>
      <c r="HU582" s="9"/>
      <c r="HV582" s="9"/>
      <c r="HW582" s="9"/>
      <c r="HX582" s="9"/>
      <c r="HY582" s="9"/>
      <c r="HZ582" s="9"/>
      <c r="IA582" s="9"/>
      <c r="IB582" s="9"/>
      <c r="IC582" s="9"/>
      <c r="ID582" s="9"/>
      <c r="IE582" s="9"/>
      <c r="IF582" s="9"/>
      <c r="IG582" s="9"/>
      <c r="IH582" s="9"/>
      <c r="II582" s="9"/>
      <c r="IJ582" s="9"/>
      <c r="IK582" s="9"/>
      <c r="IL582" s="9"/>
      <c r="IM582" s="9"/>
      <c r="IN582" s="9"/>
      <c r="IO582" s="9"/>
      <c r="IP582" s="9"/>
      <c r="IQ582" s="9"/>
      <c r="IR582" s="9"/>
    </row>
    <row r="583" spans="1:252">
      <c r="A583" s="90">
        <v>573</v>
      </c>
      <c r="B583" s="91" t="str">
        <f>'[4]ИТОГ!'!$AP580</f>
        <v>Возняк Елизавета</v>
      </c>
      <c r="C583" s="91">
        <f>'[4]ИТОГ!'!$AQ580</f>
        <v>2003</v>
      </c>
      <c r="D583" s="91" t="str">
        <f>'[4]ИТОГ!'!$AT580</f>
        <v>б/р</v>
      </c>
      <c r="E583" s="91" t="str">
        <f>'[4]ИТОГ!'!$AU580</f>
        <v>ж</v>
      </c>
      <c r="F583" s="189">
        <f>'[4]ИТОГ!'!$AX580</f>
        <v>0</v>
      </c>
      <c r="G583" s="91" t="s">
        <v>255</v>
      </c>
      <c r="H583" s="94" t="s">
        <v>28</v>
      </c>
      <c r="I583" s="91" t="str">
        <f>'[4]ИТОГ!'!$AY580</f>
        <v>ОК!</v>
      </c>
      <c r="J583" s="95"/>
      <c r="K583" s="97"/>
      <c r="L583" s="97"/>
      <c r="M583" s="98"/>
      <c r="N583" s="97"/>
      <c r="O583" s="97"/>
      <c r="P583" s="97"/>
      <c r="Q583" s="97"/>
      <c r="R583" s="97"/>
      <c r="S583" s="97"/>
      <c r="T583" s="99"/>
      <c r="U583" s="99"/>
      <c r="V583" s="97"/>
      <c r="W583" s="108"/>
      <c r="X583" s="108"/>
      <c r="Y583" s="108"/>
      <c r="Z583" s="100"/>
      <c r="AA583" s="100"/>
      <c r="AB583" s="116" t="s">
        <v>256</v>
      </c>
      <c r="AC583" s="100"/>
      <c r="AD583" s="100"/>
      <c r="AE583" s="100"/>
      <c r="AF583" s="100"/>
      <c r="AG583" s="94"/>
      <c r="AH583" s="94"/>
      <c r="AI583" s="102"/>
      <c r="AJ583" s="103" t="s">
        <v>973</v>
      </c>
      <c r="AK583" s="68"/>
      <c r="AL583" s="69"/>
      <c r="AM583" s="69"/>
    </row>
    <row r="584" spans="1:252">
      <c r="A584" s="90">
        <v>574</v>
      </c>
      <c r="B584" s="91" t="str">
        <f>'[4]ИТОГ!'!$AP581</f>
        <v>Волков Алексей</v>
      </c>
      <c r="C584" s="91">
        <f>'[4]ИТОГ!'!$AQ581</f>
        <v>0</v>
      </c>
      <c r="D584" s="91" t="str">
        <f>'[4]ИТОГ!'!$AT581</f>
        <v>б/р</v>
      </c>
      <c r="E584" s="91" t="str">
        <f>'[4]ИТОГ!'!$AU581</f>
        <v>м</v>
      </c>
      <c r="F584" s="189">
        <f>'[4]ИТОГ!'!$AX581</f>
        <v>45071</v>
      </c>
      <c r="G584" s="91" t="s">
        <v>255</v>
      </c>
      <c r="H584" s="94" t="s">
        <v>28</v>
      </c>
      <c r="I584" s="91">
        <f>'[4]ИТОГ!'!$AY581</f>
        <v>0</v>
      </c>
      <c r="J584" s="95"/>
      <c r="K584" s="96"/>
      <c r="L584" s="97"/>
      <c r="M584" s="98"/>
      <c r="N584" s="96"/>
      <c r="O584" s="97" t="s">
        <v>256</v>
      </c>
      <c r="P584" s="97"/>
      <c r="Q584" s="97"/>
      <c r="R584" s="97"/>
      <c r="S584" s="97"/>
      <c r="T584" s="125" t="s">
        <v>15</v>
      </c>
      <c r="U584" s="99"/>
      <c r="V584" s="97"/>
      <c r="W584" s="92"/>
      <c r="X584" s="100" t="s">
        <v>13</v>
      </c>
      <c r="Y584" s="100"/>
      <c r="Z584" s="100"/>
      <c r="AA584" s="100"/>
      <c r="AB584" s="100"/>
      <c r="AC584" s="100"/>
      <c r="AD584" s="100"/>
      <c r="AE584" s="100"/>
      <c r="AF584" s="100"/>
      <c r="AG584" s="94" t="s">
        <v>377</v>
      </c>
      <c r="AH584" s="94"/>
      <c r="AI584" s="100"/>
      <c r="AJ584" s="103" t="s">
        <v>974</v>
      </c>
      <c r="AK584" s="68"/>
      <c r="AL584" s="119"/>
      <c r="AM584" s="119"/>
    </row>
    <row r="585" spans="1:252" s="68" customFormat="1">
      <c r="A585" s="90">
        <v>575</v>
      </c>
      <c r="B585" s="91" t="str">
        <f>'[4]ИТОГ!'!$AP582</f>
        <v>Волков Иван А.</v>
      </c>
      <c r="C585" s="91">
        <f>'[4]ИТОГ!'!$AQ582</f>
        <v>0</v>
      </c>
      <c r="D585" s="91" t="str">
        <f>'[4]ИТОГ!'!$AT582</f>
        <v>б/р</v>
      </c>
      <c r="E585" s="91" t="str">
        <f>'[4]ИТОГ!'!$AU582</f>
        <v>м</v>
      </c>
      <c r="F585" s="189">
        <f>'[4]ИТОГ!'!$AX582</f>
        <v>44708</v>
      </c>
      <c r="G585" s="91" t="s">
        <v>255</v>
      </c>
      <c r="H585" s="94" t="s">
        <v>28</v>
      </c>
      <c r="I585" s="91" t="str">
        <f>'[4]ИТОГ!'!$AY582</f>
        <v>НАДО!!!</v>
      </c>
      <c r="J585" s="95"/>
      <c r="K585" s="97"/>
      <c r="L585" s="97"/>
      <c r="M585" s="98"/>
      <c r="N585" s="97"/>
      <c r="O585" s="97"/>
      <c r="P585" s="97"/>
      <c r="Q585" s="97"/>
      <c r="R585" s="100" t="s">
        <v>11</v>
      </c>
      <c r="S585" s="97"/>
      <c r="T585" s="99"/>
      <c r="U585" s="99"/>
      <c r="V585" s="97"/>
      <c r="W585" s="92"/>
      <c r="X585" s="100"/>
      <c r="Y585" s="100"/>
      <c r="Z585" s="100"/>
      <c r="AA585" s="100"/>
      <c r="AB585" s="100"/>
      <c r="AC585" s="100"/>
      <c r="AD585" s="100"/>
      <c r="AE585" s="100"/>
      <c r="AF585" s="100"/>
      <c r="AG585" s="94"/>
      <c r="AH585" s="94"/>
      <c r="AI585" s="100"/>
      <c r="AJ585" s="103" t="s">
        <v>975</v>
      </c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  <c r="GM585" s="9"/>
      <c r="GN585" s="9"/>
      <c r="GO585" s="9"/>
      <c r="GP585" s="9"/>
      <c r="GQ585" s="9"/>
      <c r="GR585" s="9"/>
      <c r="GS585" s="9"/>
      <c r="GT585" s="9"/>
      <c r="GU585" s="9"/>
      <c r="GV585" s="9"/>
      <c r="GW585" s="9"/>
      <c r="GX585" s="9"/>
      <c r="GY585" s="9"/>
      <c r="GZ585" s="9"/>
      <c r="HA585" s="9"/>
      <c r="HB585" s="9"/>
      <c r="HC585" s="9"/>
      <c r="HD585" s="9"/>
      <c r="HE585" s="9"/>
      <c r="HF585" s="9"/>
      <c r="HG585" s="9"/>
      <c r="HH585" s="9"/>
      <c r="HI585" s="9"/>
      <c r="HJ585" s="9"/>
      <c r="HK585" s="9"/>
      <c r="HL585" s="9"/>
      <c r="HM585" s="9"/>
      <c r="HN585" s="9"/>
      <c r="HO585" s="9"/>
      <c r="HP585" s="9"/>
      <c r="HQ585" s="9"/>
      <c r="HR585" s="9"/>
      <c r="HS585" s="9"/>
      <c r="HT585" s="9"/>
      <c r="HU585" s="9"/>
      <c r="HV585" s="9"/>
      <c r="HW585" s="9"/>
      <c r="HX585" s="9"/>
      <c r="HY585" s="9"/>
      <c r="HZ585" s="9"/>
      <c r="IA585" s="9"/>
      <c r="IB585" s="9"/>
      <c r="IC585" s="9"/>
      <c r="ID585" s="9"/>
      <c r="IE585" s="9"/>
      <c r="IF585" s="9"/>
      <c r="IG585" s="9"/>
      <c r="IH585" s="9"/>
      <c r="II585" s="9"/>
      <c r="IJ585" s="9"/>
      <c r="IK585" s="9"/>
      <c r="IL585" s="9"/>
      <c r="IM585" s="9"/>
      <c r="IN585" s="9"/>
      <c r="IO585" s="9"/>
      <c r="IP585" s="9"/>
      <c r="IQ585" s="9"/>
      <c r="IR585" s="9"/>
    </row>
    <row r="586" spans="1:252" s="68" customFormat="1">
      <c r="A586" s="90">
        <v>576</v>
      </c>
      <c r="B586" s="91" t="str">
        <f>'[4]ИТОГ!'!$AP583</f>
        <v>Волков Иван</v>
      </c>
      <c r="C586" s="91">
        <f>'[4]ИТОГ!'!$AQ583</f>
        <v>0</v>
      </c>
      <c r="D586" s="91">
        <f>'[4]ИТОГ!'!$AT583</f>
        <v>2</v>
      </c>
      <c r="E586" s="91" t="str">
        <f>'[4]ИТОГ!'!$AU583</f>
        <v>м</v>
      </c>
      <c r="F586" s="189">
        <f>'[4]ИТОГ!'!$AX583</f>
        <v>45407</v>
      </c>
      <c r="G586" s="91" t="s">
        <v>255</v>
      </c>
      <c r="H586" s="94" t="s">
        <v>28</v>
      </c>
      <c r="I586" s="91" t="str">
        <f>'[4]ИТОГ!'!$AY583</f>
        <v>НАДО!!!</v>
      </c>
      <c r="J586" s="95"/>
      <c r="K586" s="99"/>
      <c r="L586" s="97" t="s">
        <v>256</v>
      </c>
      <c r="M586" s="98"/>
      <c r="N586" s="99"/>
      <c r="O586" s="97" t="s">
        <v>13</v>
      </c>
      <c r="P586" s="97" t="s">
        <v>11</v>
      </c>
      <c r="Q586" s="97" t="s">
        <v>15</v>
      </c>
      <c r="R586" s="125" t="s">
        <v>15</v>
      </c>
      <c r="S586" s="97"/>
      <c r="T586" s="99" t="s">
        <v>256</v>
      </c>
      <c r="U586" s="99"/>
      <c r="V586" s="97"/>
      <c r="W586" s="100"/>
      <c r="X586" s="100"/>
      <c r="Y586" s="100"/>
      <c r="Z586" s="100"/>
      <c r="AA586" s="100" t="s">
        <v>13</v>
      </c>
      <c r="AB586" s="100" t="s">
        <v>13</v>
      </c>
      <c r="AC586" s="100"/>
      <c r="AD586" s="100" t="s">
        <v>6</v>
      </c>
      <c r="AE586" s="100"/>
      <c r="AF586" s="100"/>
      <c r="AG586" s="111" t="s">
        <v>428</v>
      </c>
      <c r="AH586" s="101"/>
      <c r="AI586" s="102"/>
      <c r="AJ586" s="103" t="s">
        <v>976</v>
      </c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  <c r="GM586" s="9"/>
      <c r="GN586" s="9"/>
      <c r="GO586" s="9"/>
      <c r="GP586" s="9"/>
      <c r="GQ586" s="9"/>
      <c r="GR586" s="9"/>
      <c r="GS586" s="9"/>
      <c r="GT586" s="9"/>
      <c r="GU586" s="9"/>
      <c r="GV586" s="9"/>
      <c r="GW586" s="9"/>
      <c r="GX586" s="9"/>
      <c r="GY586" s="9"/>
      <c r="GZ586" s="9"/>
      <c r="HA586" s="9"/>
      <c r="HB586" s="9"/>
      <c r="HC586" s="9"/>
      <c r="HD586" s="9"/>
      <c r="HE586" s="9"/>
      <c r="HF586" s="9"/>
      <c r="HG586" s="9"/>
      <c r="HH586" s="9"/>
      <c r="HI586" s="9"/>
      <c r="HJ586" s="9"/>
      <c r="HK586" s="9"/>
      <c r="HL586" s="9"/>
      <c r="HM586" s="9"/>
      <c r="HN586" s="9"/>
      <c r="HO586" s="9"/>
      <c r="HP586" s="9"/>
      <c r="HQ586" s="9"/>
      <c r="HR586" s="9"/>
      <c r="HS586" s="9"/>
      <c r="HT586" s="9"/>
      <c r="HU586" s="9"/>
      <c r="HV586" s="9"/>
      <c r="HW586" s="9"/>
      <c r="HX586" s="9"/>
      <c r="HY586" s="9"/>
      <c r="HZ586" s="9"/>
      <c r="IA586" s="9"/>
      <c r="IB586" s="9"/>
      <c r="IC586" s="9"/>
      <c r="ID586" s="9"/>
      <c r="IE586" s="9"/>
      <c r="IF586" s="9"/>
      <c r="IG586" s="9"/>
      <c r="IH586" s="9"/>
      <c r="II586" s="9"/>
      <c r="IJ586" s="9"/>
      <c r="IK586" s="9"/>
      <c r="IL586" s="9"/>
      <c r="IM586" s="9"/>
      <c r="IN586" s="9"/>
      <c r="IO586" s="9"/>
      <c r="IP586" s="9"/>
      <c r="IQ586" s="9"/>
      <c r="IR586" s="9"/>
    </row>
    <row r="587" spans="1:252">
      <c r="A587" s="90">
        <v>577</v>
      </c>
      <c r="B587" s="91" t="str">
        <f>'[4]ИТОГ!'!$AP584</f>
        <v>Волков Максим</v>
      </c>
      <c r="C587" s="91">
        <f>'[4]ИТОГ!'!$AQ584</f>
        <v>1999</v>
      </c>
      <c r="D587" s="91" t="str">
        <f>'[4]ИТОГ!'!$AT584</f>
        <v>б/р</v>
      </c>
      <c r="E587" s="91" t="str">
        <f>'[4]ИТОГ!'!$AU584</f>
        <v>м</v>
      </c>
      <c r="F587" s="189">
        <f>'[4]ИТОГ!'!$AX584</f>
        <v>44436</v>
      </c>
      <c r="G587" s="91" t="s">
        <v>255</v>
      </c>
      <c r="H587" s="94" t="s">
        <v>28</v>
      </c>
      <c r="I587" s="91" t="str">
        <f>'[4]ИТОГ!'!$AY584</f>
        <v>ОК!</v>
      </c>
      <c r="J587" s="95" t="s">
        <v>292</v>
      </c>
      <c r="K587" s="99"/>
      <c r="L587" s="97"/>
      <c r="M587" s="98"/>
      <c r="N587" s="99"/>
      <c r="O587" s="97"/>
      <c r="P587" s="97"/>
      <c r="Q587" s="97"/>
      <c r="R587" s="125" t="s">
        <v>256</v>
      </c>
      <c r="S587" s="97"/>
      <c r="T587" s="99"/>
      <c r="U587" s="99"/>
      <c r="V587" s="97"/>
      <c r="W587" s="100"/>
      <c r="X587" s="100"/>
      <c r="Y587" s="100"/>
      <c r="Z587" s="100"/>
      <c r="AA587" s="100"/>
      <c r="AB587" s="100"/>
      <c r="AC587" s="100"/>
      <c r="AD587" s="100"/>
      <c r="AE587" s="100"/>
      <c r="AF587" s="100"/>
      <c r="AG587" s="94" t="s">
        <v>359</v>
      </c>
      <c r="AH587" s="101" t="s">
        <v>839</v>
      </c>
      <c r="AI587" s="118">
        <v>38657</v>
      </c>
      <c r="AJ587" s="103" t="s">
        <v>977</v>
      </c>
      <c r="AK587" s="68"/>
    </row>
    <row r="588" spans="1:252">
      <c r="A588" s="90">
        <v>578</v>
      </c>
      <c r="B588" s="91" t="str">
        <f>'[4]ИТОГ!'!$AP585</f>
        <v>Волков Павел</v>
      </c>
      <c r="C588" s="91">
        <f>'[4]ИТОГ!'!$AQ585</f>
        <v>2013</v>
      </c>
      <c r="D588" s="91" t="str">
        <f>'[4]ИТОГ!'!$AT585</f>
        <v>б/р</v>
      </c>
      <c r="E588" s="91" t="str">
        <f>'[4]ИТОГ!'!$AU585</f>
        <v>м</v>
      </c>
      <c r="F588" s="189">
        <f>'[4]ИТОГ!'!$AX585</f>
        <v>0</v>
      </c>
      <c r="G588" s="91" t="s">
        <v>255</v>
      </c>
      <c r="H588" s="94" t="s">
        <v>28</v>
      </c>
      <c r="I588" s="91" t="str">
        <f>'[4]ИТОГ!'!$AY585</f>
        <v>ОК!</v>
      </c>
      <c r="J588" s="95"/>
      <c r="K588" s="106"/>
      <c r="L588" s="97"/>
      <c r="M588" s="105"/>
      <c r="N588" s="106"/>
      <c r="O588" s="97" t="s">
        <v>256</v>
      </c>
      <c r="P588" s="97" t="s">
        <v>11</v>
      </c>
      <c r="Q588" s="102" t="s">
        <v>11</v>
      </c>
      <c r="R588" s="110" t="s">
        <v>13</v>
      </c>
      <c r="S588" s="106"/>
      <c r="T588" s="106" t="s">
        <v>256</v>
      </c>
      <c r="U588" s="99" t="s">
        <v>256</v>
      </c>
      <c r="V588" s="104"/>
      <c r="W588" s="110" t="s">
        <v>13</v>
      </c>
      <c r="X588" s="100" t="s">
        <v>256</v>
      </c>
      <c r="Y588" s="100"/>
      <c r="Z588" s="100"/>
      <c r="AA588" s="100" t="s">
        <v>256</v>
      </c>
      <c r="AB588" s="100" t="s">
        <v>11</v>
      </c>
      <c r="AC588" s="100"/>
      <c r="AD588" s="100" t="s">
        <v>256</v>
      </c>
      <c r="AE588" s="100"/>
      <c r="AF588" s="100" t="s">
        <v>256</v>
      </c>
      <c r="AG588" s="111" t="s">
        <v>277</v>
      </c>
      <c r="AH588" s="101" t="s">
        <v>261</v>
      </c>
      <c r="AI588" s="102"/>
      <c r="AJ588" s="103" t="s">
        <v>978</v>
      </c>
      <c r="AK588" s="68"/>
    </row>
    <row r="589" spans="1:252" s="68" customFormat="1">
      <c r="A589" s="90">
        <v>579</v>
      </c>
      <c r="B589" s="91" t="str">
        <f>'[4]ИТОГ!'!$AP586</f>
        <v>Волкова Анна</v>
      </c>
      <c r="C589" s="91">
        <f>'[4]ИТОГ!'!$AQ586</f>
        <v>1997</v>
      </c>
      <c r="D589" s="91" t="str">
        <f>'[4]ИТОГ!'!$AT586</f>
        <v>б/р</v>
      </c>
      <c r="E589" s="91" t="str">
        <f>'[4]ИТОГ!'!$AU586</f>
        <v>ж</v>
      </c>
      <c r="F589" s="189">
        <f>'[4]ИТОГ!'!$AX586</f>
        <v>43227</v>
      </c>
      <c r="G589" s="91" t="s">
        <v>255</v>
      </c>
      <c r="H589" s="94" t="s">
        <v>28</v>
      </c>
      <c r="I589" s="91" t="str">
        <f>'[4]ИТОГ!'!$AY586</f>
        <v>ОК!</v>
      </c>
      <c r="J589" s="95" t="s">
        <v>292</v>
      </c>
      <c r="K589" s="97"/>
      <c r="L589" s="97"/>
      <c r="M589" s="98"/>
      <c r="N589" s="97"/>
      <c r="O589" s="97"/>
      <c r="P589" s="97"/>
      <c r="Q589" s="97"/>
      <c r="R589" s="97"/>
      <c r="S589" s="97"/>
      <c r="T589" s="99"/>
      <c r="U589" s="99"/>
      <c r="V589" s="97"/>
      <c r="W589" s="92"/>
      <c r="X589" s="100" t="s">
        <v>256</v>
      </c>
      <c r="Y589" s="100"/>
      <c r="Z589" s="100"/>
      <c r="AA589" s="100"/>
      <c r="AB589" s="100"/>
      <c r="AC589" s="100"/>
      <c r="AD589" s="100"/>
      <c r="AE589" s="100"/>
      <c r="AF589" s="100"/>
      <c r="AG589" s="94"/>
      <c r="AH589" s="94" t="s">
        <v>328</v>
      </c>
      <c r="AI589" s="118">
        <v>38135</v>
      </c>
      <c r="AJ589" s="103" t="s">
        <v>979</v>
      </c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  <c r="GM589" s="9"/>
      <c r="GN589" s="9"/>
      <c r="GO589" s="9"/>
      <c r="GP589" s="9"/>
      <c r="GQ589" s="9"/>
      <c r="GR589" s="9"/>
      <c r="GS589" s="9"/>
      <c r="GT589" s="9"/>
      <c r="GU589" s="9"/>
      <c r="GV589" s="9"/>
      <c r="GW589" s="9"/>
      <c r="GX589" s="9"/>
      <c r="GY589" s="9"/>
      <c r="GZ589" s="9"/>
      <c r="HA589" s="9"/>
      <c r="HB589" s="9"/>
      <c r="HC589" s="9"/>
      <c r="HD589" s="9"/>
      <c r="HE589" s="9"/>
      <c r="HF589" s="9"/>
      <c r="HG589" s="9"/>
      <c r="HH589" s="9"/>
      <c r="HI589" s="9"/>
      <c r="HJ589" s="9"/>
      <c r="HK589" s="9"/>
      <c r="HL589" s="9"/>
      <c r="HM589" s="9"/>
      <c r="HN589" s="9"/>
      <c r="HO589" s="9"/>
      <c r="HP589" s="9"/>
      <c r="HQ589" s="9"/>
      <c r="HR589" s="9"/>
      <c r="HS589" s="9"/>
      <c r="HT589" s="9"/>
      <c r="HU589" s="9"/>
      <c r="HV589" s="9"/>
      <c r="HW589" s="9"/>
      <c r="HX589" s="9"/>
      <c r="HY589" s="9"/>
      <c r="HZ589" s="9"/>
      <c r="IA589" s="9"/>
      <c r="IB589" s="9"/>
      <c r="IC589" s="9"/>
      <c r="ID589" s="9"/>
      <c r="IE589" s="9"/>
      <c r="IF589" s="9"/>
      <c r="IG589" s="9"/>
      <c r="IH589" s="9"/>
      <c r="II589" s="9"/>
      <c r="IJ589" s="9"/>
      <c r="IK589" s="9"/>
      <c r="IL589" s="9"/>
      <c r="IM589" s="9"/>
      <c r="IN589" s="9"/>
      <c r="IO589" s="9"/>
      <c r="IP589" s="9"/>
      <c r="IQ589" s="9"/>
      <c r="IR589" s="9"/>
    </row>
    <row r="590" spans="1:252">
      <c r="A590" s="90">
        <v>580</v>
      </c>
      <c r="B590" s="91" t="str">
        <f>'[4]ИТОГ!'!$AP587</f>
        <v>Волкова Анна Влад.</v>
      </c>
      <c r="C590" s="91">
        <f>'[4]ИТОГ!'!$AQ587</f>
        <v>0</v>
      </c>
      <c r="D590" s="91" t="str">
        <f>'[4]ИТОГ!'!$AT587</f>
        <v>б/р</v>
      </c>
      <c r="E590" s="91" t="str">
        <f>'[4]ИТОГ!'!$AU587</f>
        <v>ж</v>
      </c>
      <c r="F590" s="189">
        <f>'[4]ИТОГ!'!$AX587</f>
        <v>43954</v>
      </c>
      <c r="G590" s="91" t="s">
        <v>255</v>
      </c>
      <c r="H590" s="94" t="s">
        <v>28</v>
      </c>
      <c r="I590" s="91" t="str">
        <f>'[4]ИТОГ!'!$AY587</f>
        <v>НАДО!!!</v>
      </c>
      <c r="J590" s="95" t="s">
        <v>292</v>
      </c>
      <c r="K590" s="97"/>
      <c r="L590" s="97"/>
      <c r="M590" s="98"/>
      <c r="N590" s="97"/>
      <c r="O590" s="97" t="s">
        <v>256</v>
      </c>
      <c r="P590" s="97"/>
      <c r="Q590" s="97"/>
      <c r="R590" s="97" t="s">
        <v>256</v>
      </c>
      <c r="S590" s="97"/>
      <c r="T590" s="99"/>
      <c r="U590" s="99"/>
      <c r="V590" s="97"/>
      <c r="W590" s="92"/>
      <c r="X590" s="100"/>
      <c r="Y590" s="100"/>
      <c r="Z590" s="100"/>
      <c r="AA590" s="100"/>
      <c r="AB590" s="100"/>
      <c r="AC590" s="100"/>
      <c r="AD590" s="100"/>
      <c r="AE590" s="100"/>
      <c r="AF590" s="100"/>
      <c r="AG590" s="117" t="s">
        <v>281</v>
      </c>
      <c r="AH590" s="94" t="s">
        <v>626</v>
      </c>
      <c r="AI590" s="118">
        <v>38914</v>
      </c>
      <c r="AJ590" s="103" t="s">
        <v>980</v>
      </c>
      <c r="AK590" s="68"/>
    </row>
    <row r="591" spans="1:252">
      <c r="A591" s="90">
        <v>581</v>
      </c>
      <c r="B591" s="91" t="str">
        <f>'[4]ИТОГ!'!$AP588</f>
        <v>Волкова Дарья</v>
      </c>
      <c r="C591" s="91">
        <f>'[4]ИТОГ!'!$AQ588</f>
        <v>2000</v>
      </c>
      <c r="D591" s="91">
        <f>'[4]ИТОГ!'!$AT588</f>
        <v>3</v>
      </c>
      <c r="E591" s="91" t="str">
        <f>'[4]ИТОГ!'!$AU588</f>
        <v>ж</v>
      </c>
      <c r="F591" s="189">
        <f>'[4]ИТОГ!'!$AX588</f>
        <v>45375</v>
      </c>
      <c r="G591" s="91" t="s">
        <v>255</v>
      </c>
      <c r="H591" s="94" t="s">
        <v>28</v>
      </c>
      <c r="I591" s="91" t="str">
        <f>'[4]ИТОГ!'!$AY588</f>
        <v>ОК!</v>
      </c>
      <c r="J591" s="95"/>
      <c r="K591" s="99"/>
      <c r="L591" s="97"/>
      <c r="M591" s="98"/>
      <c r="N591" s="99"/>
      <c r="O591" s="97"/>
      <c r="P591" s="97"/>
      <c r="Q591" s="97"/>
      <c r="R591" s="99"/>
      <c r="S591" s="99"/>
      <c r="T591" s="99"/>
      <c r="U591" s="99"/>
      <c r="V591" s="97"/>
      <c r="W591" s="108"/>
      <c r="X591" s="108"/>
      <c r="Y591" s="108"/>
      <c r="Z591" s="100"/>
      <c r="AA591" s="100"/>
      <c r="AB591" s="108" t="s">
        <v>256</v>
      </c>
      <c r="AC591" s="108"/>
      <c r="AD591" s="108"/>
      <c r="AE591" s="108"/>
      <c r="AF591" s="108"/>
      <c r="AG591" s="94" t="s">
        <v>331</v>
      </c>
      <c r="AH591" s="101" t="s">
        <v>353</v>
      </c>
      <c r="AI591" s="102"/>
      <c r="AJ591" s="103" t="s">
        <v>981</v>
      </c>
      <c r="AK591" s="68"/>
    </row>
    <row r="592" spans="1:252">
      <c r="A592" s="90">
        <v>582</v>
      </c>
      <c r="B592" s="91" t="str">
        <f>'[4]ИТОГ!'!$AP589</f>
        <v>Волкова Диана</v>
      </c>
      <c r="C592" s="91">
        <f>'[4]ИТОГ!'!$AQ589</f>
        <v>2010</v>
      </c>
      <c r="D592" s="91" t="str">
        <f>'[4]ИТОГ!'!$AT589</f>
        <v>2ю</v>
      </c>
      <c r="E592" s="91" t="str">
        <f>'[4]ИТОГ!'!$AU589</f>
        <v>ж</v>
      </c>
      <c r="F592" s="189">
        <f>'[4]ИТОГ!'!$AX589</f>
        <v>45422</v>
      </c>
      <c r="G592" s="91" t="s">
        <v>255</v>
      </c>
      <c r="H592" s="94" t="s">
        <v>28</v>
      </c>
      <c r="I592" s="91" t="str">
        <f>'[4]ИТОГ!'!$AY589</f>
        <v>ОК!</v>
      </c>
      <c r="J592" s="95"/>
      <c r="K592" s="115"/>
      <c r="L592" s="97" t="s">
        <v>13</v>
      </c>
      <c r="M592" s="114"/>
      <c r="N592" s="115"/>
      <c r="O592" s="97"/>
      <c r="P592" s="97"/>
      <c r="Q592" s="97"/>
      <c r="R592" s="115" t="s">
        <v>256</v>
      </c>
      <c r="S592" s="115"/>
      <c r="T592" s="125" t="s">
        <v>13</v>
      </c>
      <c r="U592" s="99"/>
      <c r="V592" s="108" t="s">
        <v>256</v>
      </c>
      <c r="W592" s="100"/>
      <c r="X592" s="100" t="s">
        <v>256</v>
      </c>
      <c r="Y592" s="100"/>
      <c r="Z592" s="100"/>
      <c r="AA592" s="100"/>
      <c r="AB592" s="100" t="s">
        <v>256</v>
      </c>
      <c r="AC592" s="100"/>
      <c r="AD592" s="100"/>
      <c r="AE592" s="100"/>
      <c r="AF592" s="100" t="s">
        <v>9</v>
      </c>
      <c r="AG592" s="94" t="s">
        <v>381</v>
      </c>
      <c r="AH592" s="101"/>
      <c r="AI592" s="102"/>
      <c r="AJ592" s="103" t="s">
        <v>982</v>
      </c>
      <c r="AK592" s="68"/>
    </row>
    <row r="593" spans="1:252">
      <c r="A593" s="90">
        <v>583</v>
      </c>
      <c r="B593" s="91" t="str">
        <f>'[4]ИТОГ!'!$AP590</f>
        <v>Волкова Ксения</v>
      </c>
      <c r="C593" s="91">
        <f>'[4]ИТОГ!'!$AQ590</f>
        <v>2003</v>
      </c>
      <c r="D593" s="91">
        <f>'[4]ИТОГ!'!$AT590</f>
        <v>3</v>
      </c>
      <c r="E593" s="91" t="str">
        <f>'[4]ИТОГ!'!$AU590</f>
        <v>ж</v>
      </c>
      <c r="F593" s="189">
        <f>'[4]ИТОГ!'!$AX590</f>
        <v>45375</v>
      </c>
      <c r="G593" s="91" t="s">
        <v>255</v>
      </c>
      <c r="H593" s="94" t="s">
        <v>28</v>
      </c>
      <c r="I593" s="91" t="str">
        <f>'[4]ИТОГ!'!$AY590</f>
        <v>ОК!</v>
      </c>
      <c r="J593" s="95"/>
      <c r="K593" s="97"/>
      <c r="L593" s="97"/>
      <c r="M593" s="98"/>
      <c r="N593" s="97"/>
      <c r="O593" s="97"/>
      <c r="P593" s="97"/>
      <c r="Q593" s="97"/>
      <c r="R593" s="97"/>
      <c r="S593" s="97"/>
      <c r="T593" s="99"/>
      <c r="U593" s="99"/>
      <c r="V593" s="97"/>
      <c r="W593" s="100"/>
      <c r="X593" s="100"/>
      <c r="Y593" s="100"/>
      <c r="Z593" s="100"/>
      <c r="AA593" s="100"/>
      <c r="AB593" s="100"/>
      <c r="AC593" s="100"/>
      <c r="AD593" s="100"/>
      <c r="AE593" s="100"/>
      <c r="AF593" s="100"/>
      <c r="AG593" s="94"/>
      <c r="AH593" s="101"/>
      <c r="AI593" s="102"/>
      <c r="AJ593" s="103" t="s">
        <v>983</v>
      </c>
      <c r="AK593" s="68"/>
      <c r="AN593" s="119"/>
      <c r="AO593" s="119"/>
      <c r="AP593" s="119"/>
      <c r="AQ593" s="119"/>
      <c r="AR593" s="119"/>
      <c r="AS593" s="119"/>
      <c r="AT593" s="119"/>
      <c r="AU593" s="119"/>
      <c r="AV593" s="119"/>
      <c r="AW593" s="119"/>
      <c r="AX593" s="119"/>
      <c r="AY593" s="119"/>
      <c r="AZ593" s="119"/>
      <c r="BA593" s="119"/>
      <c r="BB593" s="119"/>
      <c r="BC593" s="119"/>
      <c r="BD593" s="119"/>
      <c r="BE593" s="119"/>
      <c r="BF593" s="119"/>
      <c r="BG593" s="119"/>
      <c r="BH593" s="119"/>
      <c r="BI593" s="119"/>
      <c r="BJ593" s="119"/>
      <c r="BK593" s="119"/>
      <c r="BL593" s="119"/>
      <c r="BM593" s="119"/>
      <c r="BN593" s="119"/>
      <c r="BO593" s="119"/>
      <c r="BP593" s="119"/>
      <c r="BQ593" s="119"/>
      <c r="BR593" s="119"/>
      <c r="BS593" s="119"/>
      <c r="BT593" s="119"/>
      <c r="BU593" s="119"/>
      <c r="BV593" s="119"/>
      <c r="BW593" s="119"/>
      <c r="BX593" s="119"/>
      <c r="BY593" s="119"/>
      <c r="BZ593" s="119"/>
      <c r="CA593" s="119"/>
      <c r="CB593" s="119"/>
      <c r="CC593" s="119"/>
      <c r="CD593" s="119"/>
      <c r="CE593" s="119"/>
      <c r="CF593" s="119"/>
      <c r="CG593" s="119"/>
      <c r="CH593" s="119"/>
      <c r="CI593" s="119"/>
      <c r="CJ593" s="119"/>
      <c r="CK593" s="119"/>
      <c r="CL593" s="119"/>
      <c r="CM593" s="119"/>
      <c r="CN593" s="119"/>
      <c r="CO593" s="119"/>
      <c r="CP593" s="119"/>
      <c r="CQ593" s="119"/>
      <c r="CR593" s="119"/>
      <c r="CS593" s="119"/>
      <c r="CT593" s="119"/>
      <c r="CU593" s="119"/>
      <c r="CV593" s="119"/>
      <c r="CW593" s="119"/>
      <c r="CX593" s="119"/>
      <c r="CY593" s="119"/>
      <c r="CZ593" s="119"/>
      <c r="DA593" s="119"/>
      <c r="DB593" s="119"/>
      <c r="DC593" s="119"/>
      <c r="DD593" s="119"/>
      <c r="DE593" s="119"/>
      <c r="DF593" s="119"/>
      <c r="DG593" s="119"/>
      <c r="DH593" s="119"/>
      <c r="DI593" s="119"/>
      <c r="DJ593" s="119"/>
      <c r="DK593" s="119"/>
      <c r="DL593" s="119"/>
      <c r="DM593" s="119"/>
      <c r="DN593" s="119"/>
      <c r="DO593" s="119"/>
      <c r="DP593" s="119"/>
      <c r="DQ593" s="119"/>
      <c r="DR593" s="119"/>
      <c r="DS593" s="119"/>
      <c r="DT593" s="119"/>
      <c r="DU593" s="119"/>
      <c r="DV593" s="119"/>
      <c r="DW593" s="119"/>
      <c r="DX593" s="119"/>
      <c r="DY593" s="119"/>
      <c r="DZ593" s="119"/>
      <c r="EA593" s="119"/>
      <c r="EB593" s="119"/>
      <c r="EC593" s="119"/>
      <c r="ED593" s="119"/>
      <c r="EE593" s="119"/>
      <c r="EF593" s="119"/>
      <c r="EG593" s="119"/>
      <c r="EH593" s="119"/>
      <c r="EI593" s="119"/>
      <c r="EJ593" s="119"/>
      <c r="EK593" s="119"/>
      <c r="EL593" s="119"/>
      <c r="EM593" s="119"/>
      <c r="EN593" s="119"/>
      <c r="EO593" s="119"/>
      <c r="EP593" s="119"/>
      <c r="EQ593" s="119"/>
      <c r="ER593" s="119"/>
      <c r="ES593" s="119"/>
      <c r="ET593" s="119"/>
      <c r="EU593" s="119"/>
      <c r="EV593" s="119"/>
      <c r="EW593" s="119"/>
      <c r="EX593" s="119"/>
      <c r="EY593" s="119"/>
      <c r="EZ593" s="119"/>
      <c r="FA593" s="119"/>
      <c r="FB593" s="119"/>
      <c r="FC593" s="119"/>
      <c r="FD593" s="119"/>
      <c r="FE593" s="119"/>
      <c r="FF593" s="119"/>
      <c r="FG593" s="119"/>
      <c r="FH593" s="119"/>
      <c r="FI593" s="119"/>
      <c r="FJ593" s="119"/>
      <c r="FK593" s="119"/>
      <c r="FL593" s="119"/>
      <c r="FM593" s="119"/>
      <c r="FN593" s="119"/>
      <c r="FO593" s="119"/>
      <c r="FP593" s="119"/>
      <c r="FQ593" s="119"/>
      <c r="FR593" s="119"/>
      <c r="FS593" s="119"/>
      <c r="FT593" s="119"/>
      <c r="FU593" s="119"/>
      <c r="FV593" s="119"/>
      <c r="FW593" s="119"/>
      <c r="FX593" s="119"/>
      <c r="FY593" s="119"/>
      <c r="FZ593" s="119"/>
      <c r="GA593" s="119"/>
      <c r="GB593" s="119"/>
      <c r="GC593" s="119"/>
      <c r="GD593" s="119"/>
      <c r="GE593" s="119"/>
      <c r="GF593" s="119"/>
      <c r="GG593" s="119"/>
      <c r="GH593" s="119"/>
      <c r="GI593" s="119"/>
      <c r="GJ593" s="119"/>
      <c r="GK593" s="119"/>
      <c r="GL593" s="119"/>
      <c r="GM593" s="119"/>
      <c r="GN593" s="119"/>
      <c r="GO593" s="119"/>
      <c r="GP593" s="119"/>
      <c r="GQ593" s="119"/>
      <c r="GR593" s="119"/>
      <c r="GS593" s="119"/>
      <c r="GT593" s="119"/>
      <c r="GU593" s="119"/>
      <c r="GV593" s="119"/>
      <c r="GW593" s="119"/>
      <c r="GX593" s="119"/>
      <c r="GY593" s="119"/>
      <c r="GZ593" s="119"/>
      <c r="HA593" s="119"/>
      <c r="HB593" s="119"/>
      <c r="HC593" s="119"/>
      <c r="HD593" s="119"/>
      <c r="HE593" s="119"/>
      <c r="HF593" s="119"/>
      <c r="HG593" s="119"/>
      <c r="HH593" s="119"/>
      <c r="HI593" s="119"/>
      <c r="HJ593" s="119"/>
      <c r="HK593" s="119"/>
      <c r="HL593" s="119"/>
      <c r="HM593" s="119"/>
      <c r="HN593" s="119"/>
      <c r="HO593" s="119"/>
      <c r="HP593" s="119"/>
      <c r="HQ593" s="119"/>
      <c r="HR593" s="119"/>
      <c r="HS593" s="119"/>
      <c r="HT593" s="119"/>
      <c r="HU593" s="119"/>
      <c r="HV593" s="119"/>
      <c r="HW593" s="119"/>
      <c r="HX593" s="119"/>
      <c r="HY593" s="119"/>
      <c r="HZ593" s="119"/>
      <c r="IA593" s="119"/>
      <c r="IB593" s="119"/>
      <c r="IC593" s="119"/>
      <c r="ID593" s="119"/>
      <c r="IE593" s="119"/>
      <c r="IF593" s="119"/>
      <c r="IG593" s="119"/>
      <c r="IH593" s="119"/>
      <c r="II593" s="119"/>
      <c r="IJ593" s="119"/>
      <c r="IK593" s="119"/>
      <c r="IL593" s="119"/>
      <c r="IM593" s="119"/>
      <c r="IN593" s="119"/>
      <c r="IO593" s="119"/>
      <c r="IP593" s="119"/>
      <c r="IQ593" s="119"/>
      <c r="IR593" s="119"/>
    </row>
    <row r="594" spans="1:252">
      <c r="A594" s="90">
        <v>584</v>
      </c>
      <c r="B594" s="91" t="str">
        <f>'[4]ИТОГ!'!$AP591</f>
        <v>Волкова Ольга</v>
      </c>
      <c r="C594" s="91">
        <f>'[4]ИТОГ!'!$AQ591</f>
        <v>1976</v>
      </c>
      <c r="D594" s="91">
        <f>'[4]ИТОГ!'!$AT591</f>
        <v>3</v>
      </c>
      <c r="E594" s="91" t="str">
        <f>'[4]ИТОГ!'!$AU591</f>
        <v>ж</v>
      </c>
      <c r="F594" s="189">
        <f>'[4]ИТОГ!'!$AX591</f>
        <v>45718</v>
      </c>
      <c r="G594" s="91" t="s">
        <v>255</v>
      </c>
      <c r="H594" s="94" t="s">
        <v>28</v>
      </c>
      <c r="I594" s="91" t="str">
        <f>'[4]ИТОГ!'!$AY591</f>
        <v>ОК!</v>
      </c>
      <c r="J594" s="95"/>
      <c r="K594" s="107"/>
      <c r="L594" s="97" t="s">
        <v>256</v>
      </c>
      <c r="M594" s="105"/>
      <c r="N594" s="107"/>
      <c r="O594" s="97" t="s">
        <v>256</v>
      </c>
      <c r="P594" s="97" t="s">
        <v>284</v>
      </c>
      <c r="Q594" s="97"/>
      <c r="R594" s="100" t="s">
        <v>15</v>
      </c>
      <c r="S594" s="104"/>
      <c r="T594" s="106" t="s">
        <v>256</v>
      </c>
      <c r="U594" s="99" t="s">
        <v>11</v>
      </c>
      <c r="V594" s="100" t="s">
        <v>15</v>
      </c>
      <c r="W594" s="100" t="s">
        <v>11</v>
      </c>
      <c r="X594" s="100" t="s">
        <v>15</v>
      </c>
      <c r="Y594" s="108"/>
      <c r="Z594" s="100" t="s">
        <v>13</v>
      </c>
      <c r="AA594" s="100"/>
      <c r="AB594" s="100" t="s">
        <v>13</v>
      </c>
      <c r="AC594" s="108"/>
      <c r="AD594" s="108" t="s">
        <v>256</v>
      </c>
      <c r="AE594" s="108" t="s">
        <v>256</v>
      </c>
      <c r="AF594" s="100" t="s">
        <v>11</v>
      </c>
      <c r="AG594" s="94" t="s">
        <v>381</v>
      </c>
      <c r="AH594" s="101"/>
      <c r="AI594" s="102"/>
      <c r="AJ594" s="103" t="s">
        <v>984</v>
      </c>
      <c r="AK594" s="68"/>
    </row>
    <row r="595" spans="1:252">
      <c r="A595" s="90">
        <v>585</v>
      </c>
      <c r="B595" s="91" t="str">
        <f>'[4]ИТОГ!'!$AP592</f>
        <v>Волкова Полина</v>
      </c>
      <c r="C595" s="91">
        <f>'[4]ИТОГ!'!$AQ592</f>
        <v>2012</v>
      </c>
      <c r="D595" s="91" t="str">
        <f>'[4]ИТОГ!'!$AT592</f>
        <v>2ю</v>
      </c>
      <c r="E595" s="91" t="str">
        <f>'[4]ИТОГ!'!$AU592</f>
        <v>ж</v>
      </c>
      <c r="F595" s="189">
        <f>'[4]ИТОГ!'!$AX592</f>
        <v>45582</v>
      </c>
      <c r="G595" s="91" t="s">
        <v>255</v>
      </c>
      <c r="H595" s="94" t="s">
        <v>28</v>
      </c>
      <c r="I595" s="91" t="str">
        <f>'[4]ИТОГ!'!$AY592</f>
        <v>ОК!</v>
      </c>
      <c r="J595" s="95"/>
      <c r="K595" s="113"/>
      <c r="L595" s="97"/>
      <c r="M595" s="114"/>
      <c r="N595" s="113"/>
      <c r="O595" s="97"/>
      <c r="P595" s="97"/>
      <c r="Q595" s="97"/>
      <c r="R595" s="113"/>
      <c r="S595" s="113"/>
      <c r="T595" s="113"/>
      <c r="U595" s="99"/>
      <c r="V595" s="108" t="s">
        <v>256</v>
      </c>
      <c r="W595" s="102"/>
      <c r="X595" s="100" t="s">
        <v>256</v>
      </c>
      <c r="Y595" s="102" t="s">
        <v>256</v>
      </c>
      <c r="Z595" s="100"/>
      <c r="AA595" s="100"/>
      <c r="AB595" s="102"/>
      <c r="AC595" s="102"/>
      <c r="AD595" s="102"/>
      <c r="AE595" s="102"/>
      <c r="AF595" s="102"/>
      <c r="AG595" s="94" t="s">
        <v>357</v>
      </c>
      <c r="AH595" s="101" t="s">
        <v>326</v>
      </c>
      <c r="AI595" s="102"/>
      <c r="AJ595" s="103" t="s">
        <v>985</v>
      </c>
      <c r="AK595" s="68"/>
      <c r="AN595" s="68"/>
      <c r="AO595" s="68"/>
      <c r="AP595" s="68"/>
      <c r="AQ595" s="68"/>
      <c r="AR595" s="68"/>
      <c r="AS595" s="68"/>
      <c r="AT595" s="68"/>
      <c r="AU595" s="68"/>
      <c r="AV595" s="68"/>
      <c r="AW595" s="68"/>
      <c r="AX595" s="68"/>
      <c r="AY595" s="68"/>
      <c r="AZ595" s="68"/>
      <c r="BA595" s="68"/>
      <c r="BB595" s="68"/>
      <c r="BC595" s="68"/>
      <c r="BD595" s="68"/>
      <c r="BE595" s="68"/>
      <c r="BF595" s="68"/>
      <c r="BG595" s="68"/>
      <c r="BH595" s="68"/>
      <c r="BI595" s="68"/>
      <c r="BJ595" s="68"/>
      <c r="BK595" s="68"/>
      <c r="BL595" s="68"/>
      <c r="BM595" s="68"/>
      <c r="BN595" s="68"/>
      <c r="BO595" s="68"/>
      <c r="BP595" s="68"/>
      <c r="BQ595" s="68"/>
      <c r="BR595" s="68"/>
      <c r="BS595" s="68"/>
      <c r="BT595" s="68"/>
      <c r="BU595" s="68"/>
      <c r="BV595" s="68"/>
      <c r="BW595" s="68"/>
      <c r="BX595" s="68"/>
      <c r="BY595" s="68"/>
      <c r="BZ595" s="68"/>
      <c r="CA595" s="68"/>
      <c r="CB595" s="68"/>
      <c r="CC595" s="68"/>
      <c r="CD595" s="68"/>
      <c r="CE595" s="68"/>
      <c r="CF595" s="68"/>
      <c r="CG595" s="68"/>
      <c r="CH595" s="68"/>
      <c r="CI595" s="68"/>
      <c r="CJ595" s="68"/>
      <c r="CK595" s="68"/>
      <c r="CL595" s="68"/>
      <c r="CM595" s="68"/>
      <c r="CN595" s="68"/>
      <c r="CO595" s="68"/>
      <c r="CP595" s="68"/>
      <c r="CQ595" s="68"/>
      <c r="CR595" s="68"/>
      <c r="CS595" s="68"/>
      <c r="CT595" s="68"/>
      <c r="CU595" s="68"/>
      <c r="CV595" s="68"/>
      <c r="CW595" s="68"/>
      <c r="CX595" s="68"/>
      <c r="CY595" s="68"/>
      <c r="CZ595" s="68"/>
      <c r="DA595" s="68"/>
      <c r="DB595" s="68"/>
      <c r="DC595" s="68"/>
      <c r="DD595" s="68"/>
      <c r="DE595" s="68"/>
      <c r="DF595" s="68"/>
      <c r="DG595" s="68"/>
      <c r="DH595" s="68"/>
      <c r="DI595" s="68"/>
      <c r="DJ595" s="68"/>
      <c r="DK595" s="68"/>
      <c r="DL595" s="68"/>
      <c r="DM595" s="68"/>
      <c r="DN595" s="68"/>
      <c r="DO595" s="68"/>
      <c r="DP595" s="68"/>
      <c r="DQ595" s="68"/>
      <c r="DR595" s="68"/>
      <c r="DS595" s="68"/>
      <c r="DT595" s="68"/>
      <c r="DU595" s="68"/>
      <c r="DV595" s="68"/>
      <c r="DW595" s="68"/>
      <c r="DX595" s="68"/>
      <c r="DY595" s="68"/>
      <c r="DZ595" s="68"/>
      <c r="EA595" s="68"/>
      <c r="EB595" s="68"/>
      <c r="EC595" s="68"/>
      <c r="ED595" s="68"/>
      <c r="EE595" s="68"/>
      <c r="EF595" s="68"/>
      <c r="EG595" s="68"/>
      <c r="EH595" s="68"/>
      <c r="EI595" s="68"/>
      <c r="EJ595" s="68"/>
      <c r="EK595" s="68"/>
      <c r="EL595" s="68"/>
      <c r="EM595" s="68"/>
      <c r="EN595" s="68"/>
      <c r="EO595" s="68"/>
      <c r="EP595" s="68"/>
      <c r="EQ595" s="68"/>
      <c r="ER595" s="68"/>
      <c r="ES595" s="68"/>
      <c r="ET595" s="68"/>
      <c r="EU595" s="68"/>
      <c r="EV595" s="68"/>
      <c r="EW595" s="68"/>
      <c r="EX595" s="68"/>
      <c r="EY595" s="68"/>
      <c r="EZ595" s="68"/>
      <c r="FA595" s="68"/>
      <c r="FB595" s="68"/>
      <c r="FC595" s="68"/>
      <c r="FD595" s="68"/>
      <c r="FE595" s="68"/>
      <c r="FF595" s="68"/>
      <c r="FG595" s="68"/>
      <c r="FH595" s="68"/>
      <c r="FI595" s="68"/>
      <c r="FJ595" s="68"/>
      <c r="FK595" s="68"/>
      <c r="FL595" s="68"/>
      <c r="FM595" s="68"/>
      <c r="FN595" s="68"/>
      <c r="FO595" s="68"/>
      <c r="FP595" s="68"/>
      <c r="FQ595" s="68"/>
      <c r="FR595" s="68"/>
      <c r="FS595" s="68"/>
      <c r="FT595" s="68"/>
      <c r="FU595" s="68"/>
      <c r="FV595" s="68"/>
      <c r="FW595" s="68"/>
      <c r="FX595" s="68"/>
      <c r="FY595" s="68"/>
      <c r="FZ595" s="68"/>
      <c r="GA595" s="68"/>
      <c r="GB595" s="68"/>
      <c r="GC595" s="68"/>
      <c r="GD595" s="68"/>
      <c r="GE595" s="68"/>
      <c r="GF595" s="68"/>
      <c r="GG595" s="68"/>
      <c r="GH595" s="68"/>
      <c r="GI595" s="68"/>
      <c r="GJ595" s="68"/>
      <c r="GK595" s="68"/>
      <c r="GL595" s="68"/>
      <c r="GM595" s="68"/>
      <c r="GN595" s="68"/>
      <c r="GO595" s="68"/>
      <c r="GP595" s="68"/>
      <c r="GQ595" s="68"/>
      <c r="GR595" s="68"/>
      <c r="GS595" s="68"/>
      <c r="GT595" s="68"/>
      <c r="GU595" s="68"/>
      <c r="GV595" s="68"/>
      <c r="GW595" s="68"/>
      <c r="GX595" s="68"/>
      <c r="GY595" s="68"/>
      <c r="GZ595" s="68"/>
      <c r="HA595" s="68"/>
      <c r="HB595" s="68"/>
      <c r="HC595" s="68"/>
      <c r="HD595" s="68"/>
      <c r="HE595" s="68"/>
      <c r="HF595" s="68"/>
      <c r="HG595" s="68"/>
      <c r="HH595" s="68"/>
      <c r="HI595" s="68"/>
      <c r="HJ595" s="68"/>
      <c r="HK595" s="68"/>
      <c r="HL595" s="68"/>
      <c r="HM595" s="68"/>
      <c r="HN595" s="68"/>
      <c r="HO595" s="68"/>
      <c r="HP595" s="68"/>
      <c r="HQ595" s="68"/>
      <c r="HR595" s="68"/>
      <c r="HS595" s="68"/>
      <c r="HT595" s="68"/>
      <c r="HU595" s="68"/>
      <c r="HV595" s="68"/>
      <c r="HW595" s="68"/>
      <c r="HX595" s="68"/>
      <c r="HY595" s="68"/>
      <c r="HZ595" s="68"/>
      <c r="IA595" s="68"/>
      <c r="IB595" s="68"/>
      <c r="IC595" s="68"/>
      <c r="ID595" s="68"/>
      <c r="IE595" s="68"/>
      <c r="IF595" s="68"/>
      <c r="IG595" s="68"/>
      <c r="IH595" s="68"/>
      <c r="II595" s="68"/>
      <c r="IJ595" s="68"/>
      <c r="IK595" s="68"/>
      <c r="IL595" s="68"/>
      <c r="IM595" s="68"/>
      <c r="IN595" s="68"/>
      <c r="IO595" s="68"/>
      <c r="IP595" s="68"/>
      <c r="IQ595" s="68"/>
      <c r="IR595" s="68"/>
    </row>
    <row r="596" spans="1:252">
      <c r="A596" s="90">
        <v>586</v>
      </c>
      <c r="B596" s="91" t="str">
        <f>'[4]ИТОГ!'!$AP593</f>
        <v>Волкова Ульяна</v>
      </c>
      <c r="C596" s="91">
        <f>'[4]ИТОГ!'!$AQ593</f>
        <v>2011</v>
      </c>
      <c r="D596" s="91" t="str">
        <f>'[4]ИТОГ!'!$AT593</f>
        <v>1ю</v>
      </c>
      <c r="E596" s="91" t="str">
        <f>'[4]ИТОГ!'!$AU593</f>
        <v>ж</v>
      </c>
      <c r="F596" s="189">
        <f>'[4]ИТОГ!'!$AX593</f>
        <v>45422</v>
      </c>
      <c r="G596" s="91" t="s">
        <v>255</v>
      </c>
      <c r="H596" s="94" t="s">
        <v>28</v>
      </c>
      <c r="I596" s="91" t="str">
        <f>'[4]ИТОГ!'!$AY593</f>
        <v>ОК!</v>
      </c>
      <c r="J596" s="95"/>
      <c r="K596" s="113"/>
      <c r="L596" s="97"/>
      <c r="M596" s="114"/>
      <c r="N596" s="113"/>
      <c r="O596" s="97" t="s">
        <v>13</v>
      </c>
      <c r="P596" s="97" t="s">
        <v>284</v>
      </c>
      <c r="Q596" s="97"/>
      <c r="R596" s="113" t="s">
        <v>256</v>
      </c>
      <c r="S596" s="113"/>
      <c r="T596" s="113" t="s">
        <v>256</v>
      </c>
      <c r="U596" s="99" t="s">
        <v>256</v>
      </c>
      <c r="V596" s="108"/>
      <c r="W596" s="102"/>
      <c r="X596" s="100"/>
      <c r="Y596" s="102"/>
      <c r="Z596" s="100"/>
      <c r="AA596" s="100"/>
      <c r="AB596" s="102"/>
      <c r="AC596" s="102"/>
      <c r="AD596" s="102"/>
      <c r="AE596" s="102"/>
      <c r="AF596" s="102"/>
      <c r="AG596" s="94" t="s">
        <v>444</v>
      </c>
      <c r="AH596" s="101"/>
      <c r="AI596" s="102"/>
      <c r="AJ596" s="103" t="s">
        <v>986</v>
      </c>
      <c r="AK596" s="68"/>
      <c r="AN596" s="119"/>
      <c r="AO596" s="119"/>
      <c r="AP596" s="119"/>
      <c r="AQ596" s="119"/>
      <c r="AR596" s="119"/>
      <c r="AS596" s="119"/>
      <c r="AT596" s="119"/>
      <c r="AU596" s="119"/>
      <c r="AV596" s="119"/>
      <c r="AW596" s="119"/>
      <c r="AX596" s="119"/>
      <c r="AY596" s="119"/>
      <c r="AZ596" s="119"/>
      <c r="BA596" s="119"/>
      <c r="BB596" s="119"/>
      <c r="BC596" s="119"/>
      <c r="BD596" s="119"/>
      <c r="BE596" s="119"/>
      <c r="BF596" s="119"/>
      <c r="BG596" s="119"/>
      <c r="BH596" s="119"/>
      <c r="BI596" s="119"/>
      <c r="BJ596" s="119"/>
      <c r="BK596" s="119"/>
      <c r="BL596" s="119"/>
      <c r="BM596" s="119"/>
      <c r="BN596" s="119"/>
      <c r="BO596" s="119"/>
      <c r="BP596" s="119"/>
      <c r="BQ596" s="119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19"/>
      <c r="CB596" s="119"/>
      <c r="CC596" s="119"/>
      <c r="CD596" s="119"/>
      <c r="CE596" s="119"/>
      <c r="CF596" s="119"/>
      <c r="CG596" s="119"/>
      <c r="CH596" s="119"/>
      <c r="CI596" s="119"/>
      <c r="CJ596" s="119"/>
      <c r="CK596" s="119"/>
      <c r="CL596" s="119"/>
      <c r="CM596" s="119"/>
      <c r="CN596" s="119"/>
      <c r="CO596" s="119"/>
      <c r="CP596" s="119"/>
      <c r="CQ596" s="119"/>
      <c r="CR596" s="119"/>
      <c r="CS596" s="119"/>
      <c r="CT596" s="119"/>
      <c r="CU596" s="119"/>
      <c r="CV596" s="119"/>
      <c r="CW596" s="119"/>
      <c r="CX596" s="119"/>
      <c r="CY596" s="119"/>
      <c r="CZ596" s="119"/>
      <c r="DA596" s="119"/>
      <c r="DB596" s="119"/>
      <c r="DC596" s="119"/>
      <c r="DD596" s="119"/>
      <c r="DE596" s="119"/>
      <c r="DF596" s="119"/>
      <c r="DG596" s="119"/>
      <c r="DH596" s="119"/>
      <c r="DI596" s="119"/>
      <c r="DJ596" s="119"/>
      <c r="DK596" s="119"/>
      <c r="DL596" s="119"/>
      <c r="DM596" s="119"/>
      <c r="DN596" s="119"/>
      <c r="DO596" s="119"/>
      <c r="DP596" s="119"/>
      <c r="DQ596" s="119"/>
      <c r="DR596" s="119"/>
      <c r="DS596" s="119"/>
      <c r="DT596" s="119"/>
      <c r="DU596" s="119"/>
      <c r="DV596" s="119"/>
      <c r="DW596" s="119"/>
      <c r="DX596" s="119"/>
      <c r="DY596" s="119"/>
      <c r="DZ596" s="119"/>
      <c r="EA596" s="119"/>
      <c r="EB596" s="119"/>
      <c r="EC596" s="119"/>
      <c r="ED596" s="119"/>
      <c r="EE596" s="119"/>
      <c r="EF596" s="119"/>
      <c r="EG596" s="119"/>
      <c r="EH596" s="119"/>
      <c r="EI596" s="119"/>
      <c r="EJ596" s="119"/>
      <c r="EK596" s="119"/>
      <c r="EL596" s="119"/>
      <c r="EM596" s="119"/>
      <c r="EN596" s="119"/>
      <c r="EO596" s="119"/>
      <c r="EP596" s="119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19"/>
      <c r="FA596" s="119"/>
      <c r="FB596" s="119"/>
      <c r="FC596" s="119"/>
      <c r="FD596" s="119"/>
      <c r="FE596" s="119"/>
      <c r="FF596" s="119"/>
      <c r="FG596" s="119"/>
      <c r="FH596" s="119"/>
      <c r="FI596" s="119"/>
      <c r="FJ596" s="119"/>
      <c r="FK596" s="119"/>
      <c r="FL596" s="119"/>
      <c r="FM596" s="119"/>
      <c r="FN596" s="119"/>
      <c r="FO596" s="119"/>
      <c r="FP596" s="119"/>
      <c r="FQ596" s="119"/>
      <c r="FR596" s="119"/>
      <c r="FS596" s="119"/>
      <c r="FT596" s="119"/>
      <c r="FU596" s="119"/>
      <c r="FV596" s="119"/>
      <c r="FW596" s="119"/>
      <c r="FX596" s="119"/>
      <c r="FY596" s="119"/>
      <c r="FZ596" s="119"/>
      <c r="GA596" s="119"/>
      <c r="GB596" s="119"/>
      <c r="GC596" s="119"/>
      <c r="GD596" s="119"/>
      <c r="GE596" s="119"/>
      <c r="GF596" s="119"/>
      <c r="GG596" s="119"/>
      <c r="GH596" s="119"/>
      <c r="GI596" s="119"/>
      <c r="GJ596" s="119"/>
      <c r="GK596" s="119"/>
      <c r="GL596" s="119"/>
      <c r="GM596" s="119"/>
      <c r="GN596" s="119"/>
      <c r="GO596" s="119"/>
      <c r="GP596" s="119"/>
      <c r="GQ596" s="119"/>
      <c r="GR596" s="119"/>
      <c r="GS596" s="119"/>
      <c r="GT596" s="119"/>
      <c r="GU596" s="119"/>
      <c r="GV596" s="119"/>
      <c r="GW596" s="119"/>
      <c r="GX596" s="119"/>
      <c r="GY596" s="119"/>
      <c r="GZ596" s="119"/>
      <c r="HA596" s="119"/>
      <c r="HB596" s="119"/>
      <c r="HC596" s="119"/>
      <c r="HD596" s="119"/>
      <c r="HE596" s="119"/>
      <c r="HF596" s="119"/>
      <c r="HG596" s="119"/>
      <c r="HH596" s="119"/>
      <c r="HI596" s="119"/>
      <c r="HJ596" s="119"/>
      <c r="HK596" s="119"/>
      <c r="HL596" s="119"/>
      <c r="HM596" s="119"/>
      <c r="HN596" s="119"/>
      <c r="HO596" s="119"/>
      <c r="HP596" s="119"/>
      <c r="HQ596" s="119"/>
      <c r="HR596" s="119"/>
      <c r="HS596" s="119"/>
      <c r="HT596" s="119"/>
      <c r="HU596" s="119"/>
      <c r="HV596" s="119"/>
      <c r="HW596" s="119"/>
      <c r="HX596" s="119"/>
      <c r="HY596" s="119"/>
      <c r="HZ596" s="119"/>
      <c r="IA596" s="119"/>
      <c r="IB596" s="119"/>
      <c r="IC596" s="119"/>
      <c r="ID596" s="119"/>
      <c r="IE596" s="119"/>
      <c r="IF596" s="119"/>
      <c r="IG596" s="119"/>
      <c r="IH596" s="119"/>
      <c r="II596" s="119"/>
      <c r="IJ596" s="119"/>
      <c r="IK596" s="119"/>
      <c r="IL596" s="119"/>
      <c r="IM596" s="119"/>
      <c r="IN596" s="119"/>
      <c r="IO596" s="119"/>
      <c r="IP596" s="119"/>
      <c r="IQ596" s="119"/>
      <c r="IR596" s="119"/>
    </row>
    <row r="597" spans="1:252">
      <c r="A597" s="90">
        <v>587</v>
      </c>
      <c r="B597" s="91" t="str">
        <f>'[4]ИТОГ!'!$AP594</f>
        <v>Волкова Эльза</v>
      </c>
      <c r="C597" s="91">
        <f>'[4]ИТОГ!'!$AQ594</f>
        <v>2011</v>
      </c>
      <c r="D597" s="91" t="str">
        <f>'[4]ИТОГ!'!$AT594</f>
        <v>2ю</v>
      </c>
      <c r="E597" s="91" t="str">
        <f>'[4]ИТОГ!'!$AU594</f>
        <v>ж</v>
      </c>
      <c r="F597" s="189">
        <f>'[4]ИТОГ!'!$AX594</f>
        <v>45422</v>
      </c>
      <c r="G597" s="91" t="s">
        <v>255</v>
      </c>
      <c r="H597" s="94" t="s">
        <v>28</v>
      </c>
      <c r="I597" s="91" t="str">
        <f>'[4]ИТОГ!'!$AY594</f>
        <v>ОК!</v>
      </c>
      <c r="J597" s="95"/>
      <c r="K597" s="113"/>
      <c r="L597" s="97"/>
      <c r="M597" s="114"/>
      <c r="N597" s="113"/>
      <c r="O597" s="97"/>
      <c r="P597" s="97"/>
      <c r="Q597" s="97"/>
      <c r="R597" s="113"/>
      <c r="S597" s="113"/>
      <c r="T597" s="113"/>
      <c r="U597" s="99"/>
      <c r="V597" s="115"/>
      <c r="W597" s="102"/>
      <c r="X597" s="102"/>
      <c r="Y597" s="102" t="s">
        <v>256</v>
      </c>
      <c r="Z597" s="100"/>
      <c r="AA597" s="100"/>
      <c r="AB597" s="102"/>
      <c r="AC597" s="102"/>
      <c r="AD597" s="102"/>
      <c r="AE597" s="102"/>
      <c r="AF597" s="102"/>
      <c r="AG597" s="94"/>
      <c r="AH597" s="101" t="s">
        <v>498</v>
      </c>
      <c r="AI597" s="102"/>
      <c r="AJ597" s="103" t="s">
        <v>987</v>
      </c>
      <c r="AK597" s="68"/>
      <c r="AL597" s="119"/>
      <c r="AM597" s="119"/>
      <c r="AN597" s="119"/>
      <c r="AO597" s="119"/>
      <c r="AP597" s="119"/>
      <c r="AQ597" s="119"/>
      <c r="AR597" s="119"/>
      <c r="AS597" s="119"/>
      <c r="AT597" s="119"/>
      <c r="AU597" s="119"/>
      <c r="AV597" s="119"/>
      <c r="AW597" s="119"/>
      <c r="AX597" s="119"/>
      <c r="AY597" s="119"/>
      <c r="AZ597" s="119"/>
      <c r="BA597" s="119"/>
      <c r="BB597" s="119"/>
      <c r="BC597" s="119"/>
      <c r="BD597" s="119"/>
      <c r="BE597" s="119"/>
      <c r="BF597" s="119"/>
      <c r="BG597" s="119"/>
      <c r="BH597" s="119"/>
      <c r="BI597" s="119"/>
      <c r="BJ597" s="119"/>
      <c r="BK597" s="119"/>
      <c r="BL597" s="119"/>
      <c r="BM597" s="119"/>
      <c r="BN597" s="119"/>
      <c r="BO597" s="119"/>
      <c r="BP597" s="119"/>
      <c r="BQ597" s="119"/>
      <c r="BR597" s="119"/>
      <c r="BS597" s="119"/>
      <c r="BT597" s="119"/>
      <c r="BU597" s="119"/>
      <c r="BV597" s="119"/>
      <c r="BW597" s="119"/>
      <c r="BX597" s="119"/>
      <c r="BY597" s="119"/>
      <c r="BZ597" s="119"/>
      <c r="CA597" s="119"/>
      <c r="CB597" s="119"/>
      <c r="CC597" s="119"/>
      <c r="CD597" s="119"/>
      <c r="CE597" s="119"/>
      <c r="CF597" s="119"/>
      <c r="CG597" s="119"/>
      <c r="CH597" s="119"/>
      <c r="CI597" s="119"/>
      <c r="CJ597" s="119"/>
      <c r="CK597" s="119"/>
      <c r="CL597" s="119"/>
      <c r="CM597" s="119"/>
      <c r="CN597" s="119"/>
      <c r="CO597" s="119"/>
      <c r="CP597" s="119"/>
      <c r="CQ597" s="119"/>
      <c r="CR597" s="119"/>
      <c r="CS597" s="119"/>
      <c r="CT597" s="119"/>
      <c r="CU597" s="119"/>
      <c r="CV597" s="119"/>
      <c r="CW597" s="119"/>
      <c r="CX597" s="119"/>
      <c r="CY597" s="119"/>
      <c r="CZ597" s="119"/>
      <c r="DA597" s="119"/>
      <c r="DB597" s="119"/>
      <c r="DC597" s="119"/>
      <c r="DD597" s="119"/>
      <c r="DE597" s="119"/>
      <c r="DF597" s="119"/>
      <c r="DG597" s="119"/>
      <c r="DH597" s="119"/>
      <c r="DI597" s="119"/>
      <c r="DJ597" s="119"/>
      <c r="DK597" s="119"/>
      <c r="DL597" s="119"/>
      <c r="DM597" s="119"/>
      <c r="DN597" s="119"/>
      <c r="DO597" s="119"/>
      <c r="DP597" s="119"/>
      <c r="DQ597" s="119"/>
      <c r="DR597" s="119"/>
      <c r="DS597" s="119"/>
      <c r="DT597" s="119"/>
      <c r="DU597" s="119"/>
      <c r="DV597" s="119"/>
      <c r="DW597" s="119"/>
      <c r="DX597" s="119"/>
      <c r="DY597" s="119"/>
      <c r="DZ597" s="119"/>
      <c r="EA597" s="119"/>
      <c r="EB597" s="119"/>
      <c r="EC597" s="119"/>
      <c r="ED597" s="119"/>
      <c r="EE597" s="119"/>
      <c r="EF597" s="119"/>
      <c r="EG597" s="119"/>
      <c r="EH597" s="119"/>
      <c r="EI597" s="119"/>
      <c r="EJ597" s="119"/>
      <c r="EK597" s="119"/>
      <c r="EL597" s="119"/>
      <c r="EM597" s="119"/>
      <c r="EN597" s="119"/>
      <c r="EO597" s="119"/>
      <c r="EP597" s="119"/>
      <c r="EQ597" s="119"/>
      <c r="ER597" s="119"/>
      <c r="ES597" s="119"/>
      <c r="ET597" s="119"/>
      <c r="EU597" s="119"/>
      <c r="EV597" s="119"/>
      <c r="EW597" s="119"/>
      <c r="EX597" s="119"/>
      <c r="EY597" s="119"/>
      <c r="EZ597" s="119"/>
      <c r="FA597" s="119"/>
      <c r="FB597" s="119"/>
      <c r="FC597" s="119"/>
      <c r="FD597" s="119"/>
      <c r="FE597" s="119"/>
      <c r="FF597" s="119"/>
      <c r="FG597" s="119"/>
      <c r="FH597" s="119"/>
      <c r="FI597" s="119"/>
      <c r="FJ597" s="119"/>
      <c r="FK597" s="119"/>
      <c r="FL597" s="119"/>
      <c r="FM597" s="119"/>
      <c r="FN597" s="119"/>
      <c r="FO597" s="119"/>
      <c r="FP597" s="119"/>
      <c r="FQ597" s="119"/>
      <c r="FR597" s="119"/>
      <c r="FS597" s="119"/>
      <c r="FT597" s="119"/>
      <c r="FU597" s="119"/>
      <c r="FV597" s="119"/>
      <c r="FW597" s="119"/>
      <c r="FX597" s="119"/>
      <c r="FY597" s="119"/>
      <c r="FZ597" s="119"/>
      <c r="GA597" s="119"/>
      <c r="GB597" s="119"/>
      <c r="GC597" s="119"/>
      <c r="GD597" s="119"/>
      <c r="GE597" s="119"/>
      <c r="GF597" s="119"/>
      <c r="GG597" s="119"/>
      <c r="GH597" s="119"/>
      <c r="GI597" s="119"/>
      <c r="GJ597" s="119"/>
      <c r="GK597" s="119"/>
      <c r="GL597" s="119"/>
      <c r="GM597" s="119"/>
      <c r="GN597" s="119"/>
      <c r="GO597" s="119"/>
      <c r="GP597" s="119"/>
      <c r="GQ597" s="119"/>
      <c r="GR597" s="119"/>
      <c r="GS597" s="119"/>
      <c r="GT597" s="119"/>
      <c r="GU597" s="119"/>
      <c r="GV597" s="119"/>
      <c r="GW597" s="119"/>
      <c r="GX597" s="119"/>
      <c r="GY597" s="119"/>
      <c r="GZ597" s="119"/>
      <c r="HA597" s="119"/>
      <c r="HB597" s="119"/>
      <c r="HC597" s="119"/>
      <c r="HD597" s="119"/>
      <c r="HE597" s="119"/>
      <c r="HF597" s="119"/>
      <c r="HG597" s="119"/>
      <c r="HH597" s="119"/>
      <c r="HI597" s="119"/>
      <c r="HJ597" s="119"/>
      <c r="HK597" s="119"/>
      <c r="HL597" s="119"/>
      <c r="HM597" s="119"/>
      <c r="HN597" s="119"/>
      <c r="HO597" s="119"/>
      <c r="HP597" s="119"/>
      <c r="HQ597" s="119"/>
      <c r="HR597" s="119"/>
      <c r="HS597" s="119"/>
      <c r="HT597" s="119"/>
      <c r="HU597" s="119"/>
      <c r="HV597" s="119"/>
      <c r="HW597" s="119"/>
      <c r="HX597" s="119"/>
      <c r="HY597" s="119"/>
      <c r="HZ597" s="119"/>
      <c r="IA597" s="119"/>
      <c r="IB597" s="119"/>
      <c r="IC597" s="119"/>
      <c r="ID597" s="119"/>
      <c r="IE597" s="119"/>
      <c r="IF597" s="119"/>
      <c r="IG597" s="119"/>
      <c r="IH597" s="119"/>
      <c r="II597" s="119"/>
      <c r="IJ597" s="119"/>
      <c r="IK597" s="119"/>
      <c r="IL597" s="119"/>
      <c r="IM597" s="119"/>
      <c r="IN597" s="119"/>
      <c r="IO597" s="119"/>
      <c r="IP597" s="119"/>
      <c r="IQ597" s="119"/>
      <c r="IR597" s="119"/>
    </row>
    <row r="598" spans="1:252">
      <c r="A598" s="90">
        <v>588</v>
      </c>
      <c r="B598" s="91" t="str">
        <f>'[4]ИТОГ!'!$AP595</f>
        <v>Волобуев Петр</v>
      </c>
      <c r="C598" s="91">
        <f>'[4]ИТОГ!'!$AQ595</f>
        <v>0</v>
      </c>
      <c r="D598" s="91">
        <f>'[4]ИТОГ!'!$AT595</f>
        <v>1</v>
      </c>
      <c r="E598" s="91" t="str">
        <f>'[4]ИТОГ!'!$AU595</f>
        <v>м</v>
      </c>
      <c r="F598" s="189">
        <f>'[4]ИТОГ!'!$AX595</f>
        <v>45816</v>
      </c>
      <c r="G598" s="91" t="s">
        <v>255</v>
      </c>
      <c r="H598" s="94" t="s">
        <v>28</v>
      </c>
      <c r="I598" s="91" t="str">
        <f>'[4]ИТОГ!'!$AY595</f>
        <v>НАДО!!!</v>
      </c>
      <c r="J598" s="126" t="s">
        <v>292</v>
      </c>
      <c r="K598" s="97"/>
      <c r="L598" s="97" t="s">
        <v>256</v>
      </c>
      <c r="M598" s="98"/>
      <c r="N598" s="97"/>
      <c r="O598" s="97" t="s">
        <v>256</v>
      </c>
      <c r="P598" s="97" t="s">
        <v>284</v>
      </c>
      <c r="Q598" s="102" t="s">
        <v>11</v>
      </c>
      <c r="R598" s="125" t="s">
        <v>13</v>
      </c>
      <c r="S598" s="97"/>
      <c r="T598" s="99" t="s">
        <v>256</v>
      </c>
      <c r="U598" s="99"/>
      <c r="V598" s="108" t="s">
        <v>256</v>
      </c>
      <c r="W598" s="108" t="s">
        <v>256</v>
      </c>
      <c r="X598" s="100" t="s">
        <v>11</v>
      </c>
      <c r="Y598" s="100"/>
      <c r="Z598" s="100"/>
      <c r="AA598" s="100"/>
      <c r="AB598" s="100"/>
      <c r="AC598" s="100"/>
      <c r="AD598" s="100"/>
      <c r="AE598" s="100"/>
      <c r="AF598" s="100"/>
      <c r="AG598" s="94" t="s">
        <v>257</v>
      </c>
      <c r="AH598" s="101" t="s">
        <v>841</v>
      </c>
      <c r="AI598" s="93">
        <v>37254</v>
      </c>
      <c r="AJ598" s="103" t="s">
        <v>988</v>
      </c>
      <c r="AK598" s="68"/>
      <c r="AN598" s="109"/>
      <c r="AO598" s="109"/>
      <c r="AP598" s="109"/>
      <c r="AQ598" s="109"/>
      <c r="AR598" s="109"/>
      <c r="AS598" s="109"/>
      <c r="AT598" s="109"/>
      <c r="AU598" s="109"/>
      <c r="AV598" s="109"/>
      <c r="AW598" s="109"/>
      <c r="AX598" s="109"/>
      <c r="AY598" s="109"/>
      <c r="AZ598" s="109"/>
      <c r="BA598" s="109"/>
      <c r="BB598" s="109"/>
      <c r="BC598" s="109"/>
      <c r="BD598" s="109"/>
      <c r="BE598" s="109"/>
      <c r="BF598" s="109"/>
      <c r="BG598" s="109"/>
      <c r="BH598" s="109"/>
      <c r="BI598" s="109"/>
      <c r="BJ598" s="109"/>
      <c r="BK598" s="109"/>
      <c r="BL598" s="109"/>
      <c r="BM598" s="109"/>
      <c r="BN598" s="109"/>
      <c r="BO598" s="109"/>
      <c r="BP598" s="109"/>
      <c r="BQ598" s="109"/>
      <c r="BR598" s="109"/>
      <c r="BS598" s="109"/>
      <c r="BT598" s="109"/>
      <c r="BU598" s="109"/>
      <c r="BV598" s="109"/>
      <c r="BW598" s="109"/>
      <c r="BX598" s="109"/>
      <c r="BY598" s="109"/>
      <c r="BZ598" s="109"/>
      <c r="CA598" s="109"/>
      <c r="CB598" s="109"/>
      <c r="CC598" s="109"/>
      <c r="CD598" s="109"/>
      <c r="CE598" s="109"/>
      <c r="CF598" s="109"/>
      <c r="CG598" s="109"/>
      <c r="CH598" s="109"/>
      <c r="CI598" s="109"/>
      <c r="CJ598" s="109"/>
      <c r="CK598" s="109"/>
      <c r="CL598" s="109"/>
      <c r="CM598" s="109"/>
      <c r="CN598" s="109"/>
      <c r="CO598" s="109"/>
      <c r="CP598" s="109"/>
      <c r="CQ598" s="109"/>
      <c r="CR598" s="109"/>
      <c r="CS598" s="109"/>
      <c r="CT598" s="109"/>
      <c r="CU598" s="109"/>
      <c r="CV598" s="109"/>
      <c r="CW598" s="109"/>
      <c r="CX598" s="109"/>
      <c r="CY598" s="109"/>
      <c r="CZ598" s="109"/>
      <c r="DA598" s="109"/>
      <c r="DB598" s="109"/>
      <c r="DC598" s="109"/>
      <c r="DD598" s="109"/>
      <c r="DE598" s="109"/>
      <c r="DF598" s="109"/>
      <c r="DG598" s="109"/>
      <c r="DH598" s="109"/>
      <c r="DI598" s="109"/>
      <c r="DJ598" s="109"/>
      <c r="DK598" s="109"/>
      <c r="DL598" s="109"/>
      <c r="DM598" s="109"/>
      <c r="DN598" s="109"/>
      <c r="DO598" s="109"/>
      <c r="DP598" s="109"/>
      <c r="DQ598" s="109"/>
      <c r="DR598" s="109"/>
      <c r="DS598" s="109"/>
      <c r="DT598" s="109"/>
      <c r="DU598" s="109"/>
      <c r="DV598" s="109"/>
      <c r="DW598" s="109"/>
      <c r="DX598" s="109"/>
      <c r="DY598" s="109"/>
      <c r="DZ598" s="109"/>
      <c r="EA598" s="109"/>
      <c r="EB598" s="109"/>
      <c r="EC598" s="109"/>
      <c r="ED598" s="109"/>
      <c r="EE598" s="109"/>
      <c r="EF598" s="109"/>
      <c r="EG598" s="109"/>
      <c r="EH598" s="109"/>
      <c r="EI598" s="109"/>
      <c r="EJ598" s="109"/>
      <c r="EK598" s="109"/>
      <c r="EL598" s="109"/>
      <c r="EM598" s="109"/>
      <c r="EN598" s="109"/>
      <c r="EO598" s="109"/>
      <c r="EP598" s="109"/>
      <c r="EQ598" s="109"/>
      <c r="ER598" s="109"/>
      <c r="ES598" s="109"/>
      <c r="ET598" s="109"/>
      <c r="EU598" s="109"/>
      <c r="EV598" s="109"/>
      <c r="EW598" s="109"/>
      <c r="EX598" s="109"/>
      <c r="EY598" s="109"/>
      <c r="EZ598" s="109"/>
      <c r="FA598" s="109"/>
      <c r="FB598" s="109"/>
      <c r="FC598" s="109"/>
      <c r="FD598" s="109"/>
      <c r="FE598" s="109"/>
      <c r="FF598" s="109"/>
      <c r="FG598" s="109"/>
      <c r="FH598" s="109"/>
      <c r="FI598" s="109"/>
      <c r="FJ598" s="109"/>
      <c r="FK598" s="109"/>
      <c r="FL598" s="109"/>
      <c r="FM598" s="109"/>
      <c r="FN598" s="109"/>
      <c r="FO598" s="109"/>
      <c r="FP598" s="109"/>
      <c r="FQ598" s="109"/>
      <c r="FR598" s="109"/>
      <c r="FS598" s="109"/>
      <c r="FT598" s="109"/>
      <c r="FU598" s="109"/>
      <c r="FV598" s="109"/>
      <c r="FW598" s="109"/>
      <c r="FX598" s="109"/>
      <c r="FY598" s="109"/>
      <c r="FZ598" s="109"/>
      <c r="GA598" s="109"/>
      <c r="GB598" s="109"/>
      <c r="GC598" s="109"/>
      <c r="GD598" s="109"/>
      <c r="GE598" s="109"/>
      <c r="GF598" s="109"/>
      <c r="GG598" s="109"/>
      <c r="GH598" s="109"/>
      <c r="GI598" s="109"/>
      <c r="GJ598" s="109"/>
      <c r="GK598" s="109"/>
      <c r="GL598" s="109"/>
      <c r="GM598" s="109"/>
      <c r="GN598" s="109"/>
      <c r="GO598" s="109"/>
      <c r="GP598" s="109"/>
      <c r="GQ598" s="109"/>
      <c r="GR598" s="109"/>
      <c r="GS598" s="109"/>
      <c r="GT598" s="109"/>
      <c r="GU598" s="109"/>
      <c r="GV598" s="109"/>
      <c r="GW598" s="109"/>
      <c r="GX598" s="109"/>
      <c r="GY598" s="109"/>
      <c r="GZ598" s="109"/>
      <c r="HA598" s="109"/>
      <c r="HB598" s="109"/>
      <c r="HC598" s="109"/>
      <c r="HD598" s="109"/>
      <c r="HE598" s="109"/>
      <c r="HF598" s="109"/>
      <c r="HG598" s="109"/>
      <c r="HH598" s="109"/>
      <c r="HI598" s="109"/>
      <c r="HJ598" s="109"/>
      <c r="HK598" s="109"/>
      <c r="HL598" s="109"/>
      <c r="HM598" s="109"/>
      <c r="HN598" s="109"/>
      <c r="HO598" s="109"/>
      <c r="HP598" s="109"/>
      <c r="HQ598" s="109"/>
      <c r="HR598" s="109"/>
      <c r="HS598" s="109"/>
      <c r="HT598" s="109"/>
      <c r="HU598" s="109"/>
      <c r="HV598" s="109"/>
      <c r="HW598" s="109"/>
      <c r="HX598" s="109"/>
      <c r="HY598" s="109"/>
      <c r="HZ598" s="109"/>
      <c r="IA598" s="109"/>
      <c r="IB598" s="109"/>
      <c r="IC598" s="109"/>
      <c r="ID598" s="109"/>
      <c r="IE598" s="109"/>
      <c r="IF598" s="109"/>
      <c r="IG598" s="109"/>
      <c r="IH598" s="109"/>
      <c r="II598" s="109"/>
      <c r="IJ598" s="109"/>
      <c r="IK598" s="109"/>
      <c r="IL598" s="109"/>
      <c r="IM598" s="109"/>
      <c r="IN598" s="109"/>
      <c r="IO598" s="109"/>
      <c r="IP598" s="109"/>
      <c r="IQ598" s="109"/>
      <c r="IR598" s="109"/>
    </row>
    <row r="599" spans="1:252">
      <c r="A599" s="90">
        <v>589</v>
      </c>
      <c r="B599" s="91" t="str">
        <f>'[4]ИТОГ!'!$AP596</f>
        <v>Волобуева Виктория</v>
      </c>
      <c r="C599" s="91">
        <f>'[4]ИТОГ!'!$AQ596</f>
        <v>2007</v>
      </c>
      <c r="D599" s="91">
        <f>'[4]ИТОГ!'!$AT596</f>
        <v>3</v>
      </c>
      <c r="E599" s="91" t="str">
        <f>'[4]ИТОГ!'!$AU596</f>
        <v>ж</v>
      </c>
      <c r="F599" s="189">
        <f>'[4]ИТОГ!'!$AX596</f>
        <v>45778</v>
      </c>
      <c r="G599" s="91" t="s">
        <v>255</v>
      </c>
      <c r="H599" s="94" t="s">
        <v>28</v>
      </c>
      <c r="I599" s="91" t="str">
        <f>'[4]ИТОГ!'!$AY596</f>
        <v>ОК!</v>
      </c>
      <c r="J599" s="95"/>
      <c r="K599" s="97"/>
      <c r="L599" s="97"/>
      <c r="M599" s="98"/>
      <c r="N599" s="97"/>
      <c r="O599" s="97"/>
      <c r="P599" s="97"/>
      <c r="Q599" s="97"/>
      <c r="R599" s="97"/>
      <c r="S599" s="97"/>
      <c r="T599" s="99"/>
      <c r="U599" s="99"/>
      <c r="V599" s="97"/>
      <c r="W599" s="100"/>
      <c r="X599" s="100"/>
      <c r="Y599" s="100"/>
      <c r="Z599" s="100"/>
      <c r="AA599" s="100"/>
      <c r="AB599" s="100" t="s">
        <v>256</v>
      </c>
      <c r="AC599" s="100"/>
      <c r="AD599" s="100"/>
      <c r="AE599" s="100"/>
      <c r="AF599" s="100"/>
      <c r="AG599" s="94" t="s">
        <v>377</v>
      </c>
      <c r="AH599" s="101"/>
      <c r="AI599" s="102"/>
      <c r="AJ599" s="103" t="s">
        <v>989</v>
      </c>
      <c r="AK599" s="68"/>
      <c r="AL599" s="68"/>
      <c r="AM599" s="68"/>
      <c r="AN599" s="68"/>
      <c r="AO599" s="68"/>
      <c r="AP599" s="68"/>
      <c r="AQ599" s="68"/>
      <c r="AR599" s="68"/>
      <c r="AS599" s="68"/>
      <c r="AT599" s="68"/>
      <c r="AU599" s="68"/>
      <c r="AV599" s="68"/>
      <c r="AW599" s="68"/>
      <c r="AX599" s="68"/>
      <c r="AY599" s="68"/>
      <c r="AZ599" s="68"/>
      <c r="BA599" s="68"/>
      <c r="BB599" s="68"/>
      <c r="BC599" s="68"/>
      <c r="BD599" s="68"/>
      <c r="BE599" s="68"/>
      <c r="BF599" s="68"/>
      <c r="BG599" s="68"/>
      <c r="BH599" s="68"/>
      <c r="BI599" s="68"/>
      <c r="BJ599" s="68"/>
      <c r="BK599" s="68"/>
      <c r="BL599" s="68"/>
      <c r="BM599" s="68"/>
      <c r="BN599" s="68"/>
      <c r="BO599" s="68"/>
      <c r="BP599" s="68"/>
      <c r="BQ599" s="68"/>
      <c r="BR599" s="68"/>
      <c r="BS599" s="68"/>
      <c r="BT599" s="68"/>
      <c r="BU599" s="68"/>
      <c r="BV599" s="68"/>
      <c r="BW599" s="68"/>
      <c r="BX599" s="68"/>
      <c r="BY599" s="68"/>
      <c r="BZ599" s="68"/>
      <c r="CA599" s="68"/>
      <c r="CB599" s="68"/>
      <c r="CC599" s="68"/>
      <c r="CD599" s="68"/>
      <c r="CE599" s="68"/>
      <c r="CF599" s="68"/>
      <c r="CG599" s="68"/>
      <c r="CH599" s="68"/>
      <c r="CI599" s="68"/>
      <c r="CJ599" s="68"/>
      <c r="CK599" s="68"/>
      <c r="CL599" s="68"/>
      <c r="CM599" s="68"/>
      <c r="CN599" s="68"/>
      <c r="CO599" s="68"/>
      <c r="CP599" s="68"/>
      <c r="CQ599" s="68"/>
      <c r="CR599" s="68"/>
      <c r="CS599" s="68"/>
      <c r="CT599" s="68"/>
      <c r="CU599" s="68"/>
      <c r="CV599" s="68"/>
      <c r="CW599" s="68"/>
      <c r="CX599" s="68"/>
      <c r="CY599" s="68"/>
      <c r="CZ599" s="68"/>
      <c r="DA599" s="68"/>
      <c r="DB599" s="68"/>
      <c r="DC599" s="68"/>
      <c r="DD599" s="68"/>
      <c r="DE599" s="68"/>
      <c r="DF599" s="68"/>
      <c r="DG599" s="68"/>
      <c r="DH599" s="68"/>
      <c r="DI599" s="68"/>
      <c r="DJ599" s="68"/>
      <c r="DK599" s="68"/>
      <c r="DL599" s="68"/>
      <c r="DM599" s="68"/>
      <c r="DN599" s="68"/>
      <c r="DO599" s="68"/>
      <c r="DP599" s="68"/>
      <c r="DQ599" s="68"/>
      <c r="DR599" s="68"/>
      <c r="DS599" s="68"/>
      <c r="DT599" s="68"/>
      <c r="DU599" s="68"/>
      <c r="DV599" s="68"/>
      <c r="DW599" s="68"/>
      <c r="DX599" s="68"/>
      <c r="DY599" s="68"/>
      <c r="DZ599" s="68"/>
      <c r="EA599" s="68"/>
      <c r="EB599" s="68"/>
      <c r="EC599" s="68"/>
      <c r="ED599" s="68"/>
      <c r="EE599" s="68"/>
      <c r="EF599" s="68"/>
      <c r="EG599" s="68"/>
      <c r="EH599" s="68"/>
      <c r="EI599" s="68"/>
      <c r="EJ599" s="68"/>
      <c r="EK599" s="68"/>
      <c r="EL599" s="68"/>
      <c r="EM599" s="68"/>
      <c r="EN599" s="68"/>
      <c r="EO599" s="68"/>
      <c r="EP599" s="68"/>
      <c r="EQ599" s="68"/>
      <c r="ER599" s="68"/>
      <c r="ES599" s="68"/>
      <c r="ET599" s="68"/>
      <c r="EU599" s="68"/>
      <c r="EV599" s="68"/>
      <c r="EW599" s="68"/>
      <c r="EX599" s="68"/>
      <c r="EY599" s="68"/>
      <c r="EZ599" s="68"/>
      <c r="FA599" s="68"/>
      <c r="FB599" s="68"/>
      <c r="FC599" s="68"/>
      <c r="FD599" s="68"/>
      <c r="FE599" s="68"/>
      <c r="FF599" s="68"/>
      <c r="FG599" s="68"/>
      <c r="FH599" s="68"/>
      <c r="FI599" s="68"/>
      <c r="FJ599" s="68"/>
      <c r="FK599" s="68"/>
      <c r="FL599" s="68"/>
      <c r="FM599" s="68"/>
      <c r="FN599" s="68"/>
      <c r="FO599" s="68"/>
      <c r="FP599" s="68"/>
      <c r="FQ599" s="68"/>
      <c r="FR599" s="68"/>
      <c r="FS599" s="68"/>
      <c r="FT599" s="68"/>
      <c r="FU599" s="68"/>
      <c r="FV599" s="68"/>
      <c r="FW599" s="68"/>
      <c r="FX599" s="68"/>
      <c r="FY599" s="68"/>
      <c r="FZ599" s="68"/>
      <c r="GA599" s="68"/>
      <c r="GB599" s="68"/>
      <c r="GC599" s="68"/>
      <c r="GD599" s="68"/>
      <c r="GE599" s="68"/>
      <c r="GF599" s="68"/>
      <c r="GG599" s="68"/>
      <c r="GH599" s="68"/>
      <c r="GI599" s="68"/>
      <c r="GJ599" s="68"/>
      <c r="GK599" s="68"/>
      <c r="GL599" s="68"/>
      <c r="GM599" s="68"/>
      <c r="GN599" s="68"/>
      <c r="GO599" s="68"/>
      <c r="GP599" s="68"/>
      <c r="GQ599" s="68"/>
      <c r="GR599" s="68"/>
      <c r="GS599" s="68"/>
      <c r="GT599" s="68"/>
      <c r="GU599" s="68"/>
      <c r="GV599" s="68"/>
      <c r="GW599" s="68"/>
      <c r="GX599" s="68"/>
      <c r="GY599" s="68"/>
      <c r="GZ599" s="68"/>
      <c r="HA599" s="68"/>
      <c r="HB599" s="68"/>
      <c r="HC599" s="68"/>
      <c r="HD599" s="68"/>
      <c r="HE599" s="68"/>
      <c r="HF599" s="68"/>
      <c r="HG599" s="68"/>
      <c r="HH599" s="68"/>
      <c r="HI599" s="68"/>
      <c r="HJ599" s="68"/>
      <c r="HK599" s="68"/>
      <c r="HL599" s="68"/>
      <c r="HM599" s="68"/>
      <c r="HN599" s="68"/>
      <c r="HO599" s="68"/>
      <c r="HP599" s="68"/>
      <c r="HQ599" s="68"/>
      <c r="HR599" s="68"/>
      <c r="HS599" s="68"/>
      <c r="HT599" s="68"/>
      <c r="HU599" s="68"/>
      <c r="HV599" s="68"/>
      <c r="HW599" s="68"/>
      <c r="HX599" s="68"/>
      <c r="HY599" s="68"/>
      <c r="HZ599" s="68"/>
      <c r="IA599" s="68"/>
      <c r="IB599" s="68"/>
      <c r="IC599" s="68"/>
      <c r="ID599" s="68"/>
      <c r="IE599" s="68"/>
      <c r="IF599" s="68"/>
      <c r="IG599" s="68"/>
      <c r="IH599" s="68"/>
      <c r="II599" s="68"/>
      <c r="IJ599" s="68"/>
      <c r="IK599" s="68"/>
      <c r="IL599" s="68"/>
      <c r="IM599" s="68"/>
      <c r="IN599" s="68"/>
      <c r="IO599" s="68"/>
      <c r="IP599" s="68"/>
      <c r="IQ599" s="68"/>
      <c r="IR599" s="68"/>
    </row>
    <row r="600" spans="1:252">
      <c r="A600" s="90">
        <v>590</v>
      </c>
      <c r="B600" s="91" t="str">
        <f>'[4]ИТОГ!'!$AP597</f>
        <v>Вологдина Александра</v>
      </c>
      <c r="C600" s="91">
        <f>'[4]ИТОГ!'!$AQ597</f>
        <v>1999</v>
      </c>
      <c r="D600" s="91">
        <f>'[4]ИТОГ!'!$AT597</f>
        <v>3</v>
      </c>
      <c r="E600" s="91" t="str">
        <f>'[4]ИТОГ!'!$AU597</f>
        <v>ж</v>
      </c>
      <c r="F600" s="189">
        <f>'[4]ИТОГ!'!$AX597</f>
        <v>45409</v>
      </c>
      <c r="G600" s="91" t="s">
        <v>255</v>
      </c>
      <c r="H600" s="94" t="s">
        <v>28</v>
      </c>
      <c r="I600" s="91" t="str">
        <f>'[4]ИТОГ!'!$AY597</f>
        <v>ОК!</v>
      </c>
      <c r="J600" s="95"/>
      <c r="K600" s="104"/>
      <c r="L600" s="97"/>
      <c r="M600" s="105"/>
      <c r="N600" s="104"/>
      <c r="O600" s="97"/>
      <c r="P600" s="97"/>
      <c r="Q600" s="97"/>
      <c r="R600" s="104"/>
      <c r="S600" s="104"/>
      <c r="T600" s="106"/>
      <c r="U600" s="99" t="s">
        <v>11</v>
      </c>
      <c r="V600" s="100" t="s">
        <v>11</v>
      </c>
      <c r="W600" s="100"/>
      <c r="X600" s="110" t="s">
        <v>11</v>
      </c>
      <c r="Y600" s="100"/>
      <c r="Z600" s="100"/>
      <c r="AA600" s="100"/>
      <c r="AB600" s="100"/>
      <c r="AC600" s="100"/>
      <c r="AD600" s="100"/>
      <c r="AE600" s="100"/>
      <c r="AF600" s="100" t="s">
        <v>256</v>
      </c>
      <c r="AG600" s="94" t="s">
        <v>412</v>
      </c>
      <c r="AH600" s="101"/>
      <c r="AI600" s="100"/>
      <c r="AJ600" s="103" t="s">
        <v>990</v>
      </c>
      <c r="AK600" s="68"/>
      <c r="AL600" s="119"/>
      <c r="AM600" s="119"/>
      <c r="AN600" s="68"/>
      <c r="AO600" s="68"/>
      <c r="AP600" s="68"/>
      <c r="AQ600" s="68"/>
      <c r="AR600" s="68"/>
      <c r="AS600" s="68"/>
      <c r="AT600" s="68"/>
      <c r="AU600" s="68"/>
      <c r="AV600" s="68"/>
      <c r="AW600" s="68"/>
      <c r="AX600" s="68"/>
      <c r="AY600" s="68"/>
      <c r="AZ600" s="68"/>
      <c r="BA600" s="68"/>
      <c r="BB600" s="68"/>
      <c r="BC600" s="68"/>
      <c r="BD600" s="68"/>
      <c r="BE600" s="68"/>
      <c r="BF600" s="68"/>
      <c r="BG600" s="68"/>
      <c r="BH600" s="68"/>
      <c r="BI600" s="68"/>
      <c r="BJ600" s="68"/>
      <c r="BK600" s="68"/>
      <c r="BL600" s="68"/>
      <c r="BM600" s="68"/>
      <c r="BN600" s="68"/>
      <c r="BO600" s="68"/>
      <c r="BP600" s="68"/>
      <c r="BQ600" s="68"/>
      <c r="BR600" s="68"/>
      <c r="BS600" s="68"/>
      <c r="BT600" s="68"/>
      <c r="BU600" s="68"/>
      <c r="BV600" s="68"/>
      <c r="BW600" s="68"/>
      <c r="BX600" s="68"/>
      <c r="BY600" s="68"/>
      <c r="BZ600" s="68"/>
      <c r="CA600" s="68"/>
      <c r="CB600" s="68"/>
      <c r="CC600" s="68"/>
      <c r="CD600" s="68"/>
      <c r="CE600" s="68"/>
      <c r="CF600" s="68"/>
      <c r="CG600" s="68"/>
      <c r="CH600" s="68"/>
      <c r="CI600" s="68"/>
      <c r="CJ600" s="68"/>
      <c r="CK600" s="68"/>
      <c r="CL600" s="68"/>
      <c r="CM600" s="68"/>
      <c r="CN600" s="68"/>
      <c r="CO600" s="68"/>
      <c r="CP600" s="68"/>
      <c r="CQ600" s="68"/>
      <c r="CR600" s="68"/>
      <c r="CS600" s="68"/>
      <c r="CT600" s="68"/>
      <c r="CU600" s="68"/>
      <c r="CV600" s="68"/>
      <c r="CW600" s="68"/>
      <c r="CX600" s="68"/>
      <c r="CY600" s="68"/>
      <c r="CZ600" s="68"/>
      <c r="DA600" s="68"/>
      <c r="DB600" s="68"/>
      <c r="DC600" s="68"/>
      <c r="DD600" s="68"/>
      <c r="DE600" s="68"/>
      <c r="DF600" s="68"/>
      <c r="DG600" s="68"/>
      <c r="DH600" s="68"/>
      <c r="DI600" s="68"/>
      <c r="DJ600" s="68"/>
      <c r="DK600" s="68"/>
      <c r="DL600" s="68"/>
      <c r="DM600" s="68"/>
      <c r="DN600" s="68"/>
      <c r="DO600" s="68"/>
      <c r="DP600" s="68"/>
      <c r="DQ600" s="68"/>
      <c r="DR600" s="68"/>
      <c r="DS600" s="68"/>
      <c r="DT600" s="68"/>
      <c r="DU600" s="68"/>
      <c r="DV600" s="68"/>
      <c r="DW600" s="68"/>
      <c r="DX600" s="68"/>
      <c r="DY600" s="68"/>
      <c r="DZ600" s="68"/>
      <c r="EA600" s="68"/>
      <c r="EB600" s="68"/>
      <c r="EC600" s="68"/>
      <c r="ED600" s="68"/>
      <c r="EE600" s="68"/>
      <c r="EF600" s="68"/>
      <c r="EG600" s="68"/>
      <c r="EH600" s="68"/>
      <c r="EI600" s="68"/>
      <c r="EJ600" s="68"/>
      <c r="EK600" s="68"/>
      <c r="EL600" s="68"/>
      <c r="EM600" s="68"/>
      <c r="EN600" s="68"/>
      <c r="EO600" s="68"/>
      <c r="EP600" s="68"/>
      <c r="EQ600" s="68"/>
      <c r="ER600" s="68"/>
      <c r="ES600" s="68"/>
      <c r="ET600" s="68"/>
      <c r="EU600" s="68"/>
      <c r="EV600" s="68"/>
      <c r="EW600" s="68"/>
      <c r="EX600" s="68"/>
      <c r="EY600" s="68"/>
      <c r="EZ600" s="68"/>
      <c r="FA600" s="68"/>
      <c r="FB600" s="68"/>
      <c r="FC600" s="68"/>
      <c r="FD600" s="68"/>
      <c r="FE600" s="68"/>
      <c r="FF600" s="68"/>
      <c r="FG600" s="68"/>
      <c r="FH600" s="68"/>
      <c r="FI600" s="68"/>
      <c r="FJ600" s="68"/>
      <c r="FK600" s="68"/>
      <c r="FL600" s="68"/>
      <c r="FM600" s="68"/>
      <c r="FN600" s="68"/>
      <c r="FO600" s="68"/>
      <c r="FP600" s="68"/>
      <c r="FQ600" s="68"/>
      <c r="FR600" s="68"/>
      <c r="FS600" s="68"/>
      <c r="FT600" s="68"/>
      <c r="FU600" s="68"/>
      <c r="FV600" s="68"/>
      <c r="FW600" s="68"/>
      <c r="FX600" s="68"/>
      <c r="FY600" s="68"/>
      <c r="FZ600" s="68"/>
      <c r="GA600" s="68"/>
      <c r="GB600" s="68"/>
      <c r="GC600" s="68"/>
      <c r="GD600" s="68"/>
      <c r="GE600" s="68"/>
      <c r="GF600" s="68"/>
      <c r="GG600" s="68"/>
      <c r="GH600" s="68"/>
      <c r="GI600" s="68"/>
      <c r="GJ600" s="68"/>
      <c r="GK600" s="68"/>
      <c r="GL600" s="68"/>
      <c r="GM600" s="68"/>
      <c r="GN600" s="68"/>
      <c r="GO600" s="68"/>
      <c r="GP600" s="68"/>
      <c r="GQ600" s="68"/>
      <c r="GR600" s="68"/>
      <c r="GS600" s="68"/>
      <c r="GT600" s="68"/>
      <c r="GU600" s="68"/>
      <c r="GV600" s="68"/>
      <c r="GW600" s="68"/>
      <c r="GX600" s="68"/>
      <c r="GY600" s="68"/>
      <c r="GZ600" s="68"/>
      <c r="HA600" s="68"/>
      <c r="HB600" s="68"/>
      <c r="HC600" s="68"/>
      <c r="HD600" s="68"/>
      <c r="HE600" s="68"/>
      <c r="HF600" s="68"/>
      <c r="HG600" s="68"/>
      <c r="HH600" s="68"/>
      <c r="HI600" s="68"/>
      <c r="HJ600" s="68"/>
      <c r="HK600" s="68"/>
      <c r="HL600" s="68"/>
      <c r="HM600" s="68"/>
      <c r="HN600" s="68"/>
      <c r="HO600" s="68"/>
      <c r="HP600" s="68"/>
      <c r="HQ600" s="68"/>
      <c r="HR600" s="68"/>
      <c r="HS600" s="68"/>
      <c r="HT600" s="68"/>
      <c r="HU600" s="68"/>
      <c r="HV600" s="68"/>
      <c r="HW600" s="68"/>
      <c r="HX600" s="68"/>
      <c r="HY600" s="68"/>
      <c r="HZ600" s="68"/>
      <c r="IA600" s="68"/>
      <c r="IB600" s="68"/>
      <c r="IC600" s="68"/>
      <c r="ID600" s="68"/>
      <c r="IE600" s="68"/>
      <c r="IF600" s="68"/>
      <c r="IG600" s="68"/>
      <c r="IH600" s="68"/>
      <c r="II600" s="68"/>
      <c r="IJ600" s="68"/>
      <c r="IK600" s="68"/>
      <c r="IL600" s="68"/>
      <c r="IM600" s="68"/>
      <c r="IN600" s="68"/>
      <c r="IO600" s="68"/>
      <c r="IP600" s="68"/>
      <c r="IQ600" s="68"/>
      <c r="IR600" s="68"/>
    </row>
    <row r="601" spans="1:252">
      <c r="A601" s="90">
        <v>591</v>
      </c>
      <c r="B601" s="91" t="str">
        <f>'[4]ИТОГ!'!$AP598</f>
        <v>Вологдина Ольга</v>
      </c>
      <c r="C601" s="91">
        <f>'[4]ИТОГ!'!$AQ598</f>
        <v>0</v>
      </c>
      <c r="D601" s="91" t="str">
        <f>'[4]ИТОГ!'!$AT598</f>
        <v>б/р</v>
      </c>
      <c r="E601" s="91" t="str">
        <f>'[4]ИТОГ!'!$AU598</f>
        <v>ж</v>
      </c>
      <c r="F601" s="189">
        <f>'[4]ИТОГ!'!$AX598</f>
        <v>43863</v>
      </c>
      <c r="G601" s="91" t="s">
        <v>255</v>
      </c>
      <c r="H601" s="94" t="s">
        <v>28</v>
      </c>
      <c r="I601" s="91" t="str">
        <f>'[4]ИТОГ!'!$AY598</f>
        <v>НАДО!!!</v>
      </c>
      <c r="J601" s="95"/>
      <c r="K601" s="104"/>
      <c r="L601" s="97"/>
      <c r="M601" s="105"/>
      <c r="N601" s="104"/>
      <c r="O601" s="97"/>
      <c r="P601" s="97"/>
      <c r="Q601" s="97"/>
      <c r="R601" s="104"/>
      <c r="S601" s="104"/>
      <c r="T601" s="106"/>
      <c r="U601" s="99"/>
      <c r="V601" s="104"/>
      <c r="W601" s="112"/>
      <c r="X601" s="112"/>
      <c r="Y601" s="112"/>
      <c r="Z601" s="100"/>
      <c r="AA601" s="100"/>
      <c r="AB601" s="112"/>
      <c r="AC601" s="112"/>
      <c r="AD601" s="112"/>
      <c r="AE601" s="112"/>
      <c r="AF601" s="112"/>
      <c r="AG601" s="94" t="s">
        <v>287</v>
      </c>
      <c r="AH601" s="101" t="s">
        <v>991</v>
      </c>
      <c r="AI601" s="102"/>
      <c r="AJ601" s="103" t="s">
        <v>992</v>
      </c>
      <c r="AK601" s="68"/>
      <c r="AL601" s="119"/>
      <c r="AM601" s="119"/>
    </row>
    <row r="602" spans="1:252">
      <c r="A602" s="90">
        <v>592</v>
      </c>
      <c r="B602" s="91" t="str">
        <f>'[4]ИТОГ!'!$AP599</f>
        <v>Володарская Стефания</v>
      </c>
      <c r="C602" s="91">
        <f>'[4]ИТОГ!'!$AQ599</f>
        <v>2009</v>
      </c>
      <c r="D602" s="91" t="str">
        <f>'[4]ИТОГ!'!$AT599</f>
        <v>б/р</v>
      </c>
      <c r="E602" s="91" t="str">
        <f>'[4]ИТОГ!'!$AU599</f>
        <v>ж</v>
      </c>
      <c r="F602" s="189">
        <f>'[4]ИТОГ!'!$AX599</f>
        <v>0</v>
      </c>
      <c r="G602" s="91" t="s">
        <v>255</v>
      </c>
      <c r="H602" s="94" t="s">
        <v>28</v>
      </c>
      <c r="I602" s="91" t="str">
        <f>'[4]ИТОГ!'!$AY599</f>
        <v>ОК!</v>
      </c>
      <c r="J602" s="95"/>
      <c r="K602" s="107"/>
      <c r="L602" s="97"/>
      <c r="M602" s="105"/>
      <c r="N602" s="107"/>
      <c r="O602" s="97"/>
      <c r="P602" s="97"/>
      <c r="Q602" s="97"/>
      <c r="R602" s="100" t="s">
        <v>11</v>
      </c>
      <c r="S602" s="107"/>
      <c r="T602" s="106" t="s">
        <v>256</v>
      </c>
      <c r="U602" s="99" t="s">
        <v>256</v>
      </c>
      <c r="V602" s="100" t="s">
        <v>11</v>
      </c>
      <c r="W602" s="110" t="s">
        <v>13</v>
      </c>
      <c r="X602" s="100" t="s">
        <v>256</v>
      </c>
      <c r="Y602" s="100"/>
      <c r="Z602" s="100"/>
      <c r="AA602" s="100"/>
      <c r="AB602" s="100" t="s">
        <v>256</v>
      </c>
      <c r="AC602" s="100"/>
      <c r="AD602" s="100" t="s">
        <v>11</v>
      </c>
      <c r="AE602" s="100" t="s">
        <v>256</v>
      </c>
      <c r="AF602" s="100" t="s">
        <v>256</v>
      </c>
      <c r="AG602" s="94" t="s">
        <v>381</v>
      </c>
      <c r="AH602" s="101" t="s">
        <v>326</v>
      </c>
      <c r="AI602" s="102"/>
      <c r="AJ602" s="103" t="s">
        <v>993</v>
      </c>
      <c r="AK602" s="68"/>
      <c r="AL602" s="109"/>
      <c r="AM602" s="109"/>
    </row>
    <row r="603" spans="1:252">
      <c r="A603" s="90">
        <v>593</v>
      </c>
      <c r="B603" s="91" t="str">
        <f>'[4]ИТОГ!'!$AP600</f>
        <v>Володина Надежда</v>
      </c>
      <c r="C603" s="91">
        <f>'[4]ИТОГ!'!$AQ600</f>
        <v>2007</v>
      </c>
      <c r="D603" s="91" t="str">
        <f>'[4]ИТОГ!'!$AT600</f>
        <v>б/р</v>
      </c>
      <c r="E603" s="91" t="str">
        <f>'[4]ИТОГ!'!$AU600</f>
        <v>ж</v>
      </c>
      <c r="F603" s="189">
        <f>'[4]ИТОГ!'!$AX600</f>
        <v>0</v>
      </c>
      <c r="G603" s="91" t="s">
        <v>255</v>
      </c>
      <c r="H603" s="94" t="s">
        <v>28</v>
      </c>
      <c r="I603" s="91" t="str">
        <f>'[4]ИТОГ!'!$AY600</f>
        <v>НАДО!!!</v>
      </c>
      <c r="J603" s="95"/>
      <c r="K603" s="97"/>
      <c r="L603" s="97" t="s">
        <v>256</v>
      </c>
      <c r="M603" s="98"/>
      <c r="N603" s="97"/>
      <c r="O603" s="97"/>
      <c r="P603" s="97"/>
      <c r="Q603" s="97"/>
      <c r="R603" s="97"/>
      <c r="S603" s="97"/>
      <c r="T603" s="99" t="s">
        <v>256</v>
      </c>
      <c r="U603" s="99"/>
      <c r="V603" s="97"/>
      <c r="W603" s="92"/>
      <c r="X603" s="100"/>
      <c r="Y603" s="100"/>
      <c r="Z603" s="100"/>
      <c r="AA603" s="100"/>
      <c r="AB603" s="100"/>
      <c r="AC603" s="100"/>
      <c r="AD603" s="100"/>
      <c r="AE603" s="100"/>
      <c r="AF603" s="100"/>
      <c r="AG603" s="111" t="s">
        <v>428</v>
      </c>
      <c r="AH603" s="94" t="s">
        <v>271</v>
      </c>
      <c r="AI603" s="102"/>
      <c r="AJ603" s="103" t="s">
        <v>994</v>
      </c>
      <c r="AK603" s="68"/>
      <c r="AL603" s="68"/>
      <c r="AM603" s="68"/>
    </row>
    <row r="604" spans="1:252" s="119" customFormat="1">
      <c r="A604" s="90">
        <v>594</v>
      </c>
      <c r="B604" s="91" t="str">
        <f>'[4]ИТОГ!'!$AP601</f>
        <v>Володуцкая Ирина</v>
      </c>
      <c r="C604" s="91">
        <f>'[4]ИТОГ!'!$AQ601</f>
        <v>0</v>
      </c>
      <c r="D604" s="91" t="str">
        <f>'[4]ИТОГ!'!$AT601</f>
        <v>б/р</v>
      </c>
      <c r="E604" s="91" t="str">
        <f>'[4]ИТОГ!'!$AU601</f>
        <v>ж</v>
      </c>
      <c r="F604" s="189">
        <f>'[4]ИТОГ!'!$AX601</f>
        <v>44024</v>
      </c>
      <c r="G604" s="91" t="s">
        <v>255</v>
      </c>
      <c r="H604" s="94" t="s">
        <v>28</v>
      </c>
      <c r="I604" s="91" t="str">
        <f>'[4]ИТОГ!'!$AY601</f>
        <v>НАДО!!!</v>
      </c>
      <c r="J604" s="95"/>
      <c r="K604" s="107"/>
      <c r="L604" s="97"/>
      <c r="M604" s="105"/>
      <c r="N604" s="107"/>
      <c r="O604" s="97"/>
      <c r="P604" s="97"/>
      <c r="Q604" s="97"/>
      <c r="R604" s="104" t="s">
        <v>6</v>
      </c>
      <c r="S604" s="104"/>
      <c r="T604" s="106" t="s">
        <v>256</v>
      </c>
      <c r="U604" s="99"/>
      <c r="V604" s="108" t="s">
        <v>256</v>
      </c>
      <c r="W604" s="108" t="s">
        <v>256</v>
      </c>
      <c r="X604" s="100" t="s">
        <v>256</v>
      </c>
      <c r="Y604" s="100"/>
      <c r="Z604" s="100"/>
      <c r="AA604" s="100"/>
      <c r="AB604" s="100" t="s">
        <v>6</v>
      </c>
      <c r="AC604" s="100" t="s">
        <v>256</v>
      </c>
      <c r="AD604" s="100"/>
      <c r="AE604" s="100"/>
      <c r="AF604" s="100"/>
      <c r="AG604" s="94" t="s">
        <v>357</v>
      </c>
      <c r="AH604" s="101"/>
      <c r="AI604" s="100"/>
      <c r="AJ604" s="103" t="s">
        <v>995</v>
      </c>
      <c r="AK604" s="68"/>
      <c r="AL604" s="68"/>
      <c r="AM604" s="68"/>
      <c r="AN604" s="69"/>
      <c r="AO604" s="69"/>
      <c r="AP604" s="69"/>
      <c r="AQ604" s="69"/>
      <c r="AR604" s="69"/>
      <c r="AS604" s="69"/>
      <c r="AT604" s="69"/>
      <c r="AU604" s="69"/>
      <c r="AV604" s="69"/>
      <c r="AW604" s="69"/>
      <c r="AX604" s="69"/>
      <c r="AY604" s="69"/>
      <c r="AZ604" s="69"/>
      <c r="BA604" s="69"/>
      <c r="BB604" s="69"/>
      <c r="BC604" s="69"/>
      <c r="BD604" s="69"/>
      <c r="BE604" s="69"/>
      <c r="BF604" s="69"/>
      <c r="BG604" s="69"/>
      <c r="BH604" s="69"/>
      <c r="BI604" s="69"/>
      <c r="BJ604" s="69"/>
      <c r="BK604" s="69"/>
      <c r="BL604" s="69"/>
      <c r="BM604" s="69"/>
      <c r="BN604" s="69"/>
      <c r="BO604" s="69"/>
      <c r="BP604" s="69"/>
      <c r="BQ604" s="69"/>
      <c r="BR604" s="69"/>
      <c r="BS604" s="69"/>
      <c r="BT604" s="69"/>
      <c r="BU604" s="69"/>
      <c r="BV604" s="69"/>
      <c r="BW604" s="69"/>
      <c r="BX604" s="69"/>
      <c r="BY604" s="69"/>
      <c r="BZ604" s="69"/>
      <c r="CA604" s="69"/>
      <c r="CB604" s="69"/>
      <c r="CC604" s="69"/>
      <c r="CD604" s="69"/>
      <c r="CE604" s="69"/>
      <c r="CF604" s="69"/>
      <c r="CG604" s="69"/>
      <c r="CH604" s="69"/>
      <c r="CI604" s="69"/>
      <c r="CJ604" s="69"/>
      <c r="CK604" s="69"/>
      <c r="CL604" s="69"/>
      <c r="CM604" s="69"/>
      <c r="CN604" s="69"/>
      <c r="CO604" s="69"/>
      <c r="CP604" s="69"/>
      <c r="CQ604" s="69"/>
      <c r="CR604" s="69"/>
      <c r="CS604" s="69"/>
      <c r="CT604" s="69"/>
      <c r="CU604" s="69"/>
      <c r="CV604" s="69"/>
      <c r="CW604" s="69"/>
      <c r="CX604" s="69"/>
      <c r="CY604" s="69"/>
      <c r="CZ604" s="69"/>
      <c r="DA604" s="69"/>
      <c r="DB604" s="69"/>
      <c r="DC604" s="69"/>
      <c r="DD604" s="69"/>
      <c r="DE604" s="69"/>
      <c r="DF604" s="69"/>
      <c r="DG604" s="69"/>
      <c r="DH604" s="69"/>
      <c r="DI604" s="69"/>
      <c r="DJ604" s="69"/>
      <c r="DK604" s="69"/>
      <c r="DL604" s="69"/>
      <c r="DM604" s="69"/>
      <c r="DN604" s="69"/>
      <c r="DO604" s="69"/>
      <c r="DP604" s="69"/>
      <c r="DQ604" s="69"/>
      <c r="DR604" s="69"/>
      <c r="DS604" s="69"/>
      <c r="DT604" s="69"/>
      <c r="DU604" s="69"/>
      <c r="DV604" s="69"/>
      <c r="DW604" s="69"/>
      <c r="DX604" s="69"/>
      <c r="DY604" s="69"/>
      <c r="DZ604" s="69"/>
      <c r="EA604" s="69"/>
      <c r="EB604" s="69"/>
      <c r="EC604" s="69"/>
      <c r="ED604" s="69"/>
      <c r="EE604" s="69"/>
      <c r="EF604" s="69"/>
      <c r="EG604" s="69"/>
      <c r="EH604" s="69"/>
      <c r="EI604" s="69"/>
      <c r="EJ604" s="69"/>
      <c r="EK604" s="69"/>
      <c r="EL604" s="69"/>
      <c r="EM604" s="69"/>
      <c r="EN604" s="69"/>
      <c r="EO604" s="69"/>
      <c r="EP604" s="69"/>
      <c r="EQ604" s="69"/>
      <c r="ER604" s="69"/>
      <c r="ES604" s="69"/>
      <c r="ET604" s="69"/>
      <c r="EU604" s="69"/>
      <c r="EV604" s="69"/>
      <c r="EW604" s="69"/>
      <c r="EX604" s="69"/>
      <c r="EY604" s="69"/>
      <c r="EZ604" s="69"/>
      <c r="FA604" s="69"/>
      <c r="FB604" s="69"/>
      <c r="FC604" s="69"/>
      <c r="FD604" s="69"/>
      <c r="FE604" s="69"/>
      <c r="FF604" s="69"/>
      <c r="FG604" s="69"/>
      <c r="FH604" s="69"/>
      <c r="FI604" s="69"/>
      <c r="FJ604" s="69"/>
      <c r="FK604" s="69"/>
      <c r="FL604" s="69"/>
      <c r="FM604" s="69"/>
      <c r="FN604" s="69"/>
      <c r="FO604" s="69"/>
      <c r="FP604" s="69"/>
      <c r="FQ604" s="69"/>
      <c r="FR604" s="69"/>
      <c r="FS604" s="69"/>
      <c r="FT604" s="69"/>
      <c r="FU604" s="69"/>
      <c r="FV604" s="69"/>
      <c r="FW604" s="69"/>
      <c r="FX604" s="69"/>
      <c r="FY604" s="69"/>
      <c r="FZ604" s="69"/>
      <c r="GA604" s="69"/>
      <c r="GB604" s="69"/>
      <c r="GC604" s="69"/>
      <c r="GD604" s="69"/>
      <c r="GE604" s="69"/>
      <c r="GF604" s="69"/>
      <c r="GG604" s="69"/>
      <c r="GH604" s="69"/>
      <c r="GI604" s="69"/>
      <c r="GJ604" s="69"/>
      <c r="GK604" s="69"/>
      <c r="GL604" s="69"/>
      <c r="GM604" s="69"/>
      <c r="GN604" s="69"/>
      <c r="GO604" s="69"/>
      <c r="GP604" s="69"/>
      <c r="GQ604" s="69"/>
      <c r="GR604" s="69"/>
      <c r="GS604" s="69"/>
      <c r="GT604" s="69"/>
      <c r="GU604" s="69"/>
      <c r="GV604" s="69"/>
      <c r="GW604" s="69"/>
      <c r="GX604" s="69"/>
      <c r="GY604" s="69"/>
      <c r="GZ604" s="69"/>
      <c r="HA604" s="69"/>
      <c r="HB604" s="69"/>
      <c r="HC604" s="69"/>
      <c r="HD604" s="69"/>
      <c r="HE604" s="69"/>
      <c r="HF604" s="69"/>
      <c r="HG604" s="69"/>
      <c r="HH604" s="69"/>
      <c r="HI604" s="69"/>
      <c r="HJ604" s="69"/>
      <c r="HK604" s="69"/>
      <c r="HL604" s="69"/>
      <c r="HM604" s="69"/>
      <c r="HN604" s="69"/>
      <c r="HO604" s="69"/>
      <c r="HP604" s="69"/>
      <c r="HQ604" s="69"/>
      <c r="HR604" s="69"/>
      <c r="HS604" s="69"/>
      <c r="HT604" s="69"/>
      <c r="HU604" s="69"/>
      <c r="HV604" s="69"/>
      <c r="HW604" s="69"/>
      <c r="HX604" s="69"/>
      <c r="HY604" s="69"/>
      <c r="HZ604" s="69"/>
      <c r="IA604" s="69"/>
      <c r="IB604" s="69"/>
      <c r="IC604" s="69"/>
      <c r="ID604" s="69"/>
      <c r="IE604" s="69"/>
      <c r="IF604" s="69"/>
      <c r="IG604" s="69"/>
      <c r="IH604" s="69"/>
      <c r="II604" s="69"/>
      <c r="IJ604" s="69"/>
      <c r="IK604" s="69"/>
      <c r="IL604" s="69"/>
      <c r="IM604" s="69"/>
      <c r="IN604" s="69"/>
      <c r="IO604" s="69"/>
      <c r="IP604" s="69"/>
      <c r="IQ604" s="69"/>
      <c r="IR604" s="69"/>
    </row>
    <row r="605" spans="1:252" s="68" customFormat="1">
      <c r="A605" s="90">
        <v>595</v>
      </c>
      <c r="B605" s="91" t="str">
        <f>'[4]ИТОГ!'!$AP602</f>
        <v>Володько Виктор</v>
      </c>
      <c r="C605" s="91">
        <f>'[4]ИТОГ!'!$AQ602</f>
        <v>1983</v>
      </c>
      <c r="D605" s="91" t="str">
        <f>'[4]ИТОГ!'!$AT602</f>
        <v>б/р</v>
      </c>
      <c r="E605" s="91" t="str">
        <f>'[4]ИТОГ!'!$AU602</f>
        <v>м</v>
      </c>
      <c r="F605" s="189">
        <f>'[4]ИТОГ!'!$AX602</f>
        <v>0</v>
      </c>
      <c r="G605" s="91" t="s">
        <v>255</v>
      </c>
      <c r="H605" s="94" t="s">
        <v>28</v>
      </c>
      <c r="I605" s="91" t="str">
        <f>'[4]ИТОГ!'!$AY602</f>
        <v>ОК!</v>
      </c>
      <c r="J605" s="95"/>
      <c r="K605" s="97"/>
      <c r="L605" s="97"/>
      <c r="M605" s="98"/>
      <c r="N605" s="97"/>
      <c r="O605" s="97"/>
      <c r="P605" s="97"/>
      <c r="Q605" s="97"/>
      <c r="R605" s="106" t="s">
        <v>256</v>
      </c>
      <c r="S605" s="97"/>
      <c r="T605" s="99"/>
      <c r="U605" s="99"/>
      <c r="V605" s="97"/>
      <c r="W605" s="92"/>
      <c r="X605" s="100"/>
      <c r="Y605" s="100"/>
      <c r="Z605" s="100"/>
      <c r="AA605" s="100"/>
      <c r="AB605" s="100"/>
      <c r="AC605" s="100"/>
      <c r="AD605" s="100"/>
      <c r="AE605" s="100"/>
      <c r="AF605" s="100"/>
      <c r="AG605" s="94"/>
      <c r="AH605" s="94"/>
      <c r="AI605" s="100"/>
      <c r="AJ605" s="103" t="s">
        <v>996</v>
      </c>
      <c r="AL605" s="9"/>
      <c r="AM605" s="9"/>
      <c r="AN605" s="69"/>
      <c r="AO605" s="69"/>
      <c r="AP605" s="69"/>
      <c r="AQ605" s="69"/>
      <c r="AR605" s="69"/>
      <c r="AS605" s="69"/>
      <c r="AT605" s="69"/>
      <c r="AU605" s="69"/>
      <c r="AV605" s="69"/>
      <c r="AW605" s="69"/>
      <c r="AX605" s="69"/>
      <c r="AY605" s="69"/>
      <c r="AZ605" s="69"/>
      <c r="BA605" s="69"/>
      <c r="BB605" s="69"/>
      <c r="BC605" s="69"/>
      <c r="BD605" s="69"/>
      <c r="BE605" s="69"/>
      <c r="BF605" s="69"/>
      <c r="BG605" s="69"/>
      <c r="BH605" s="69"/>
      <c r="BI605" s="69"/>
      <c r="BJ605" s="69"/>
      <c r="BK605" s="69"/>
      <c r="BL605" s="69"/>
      <c r="BM605" s="69"/>
      <c r="BN605" s="69"/>
      <c r="BO605" s="69"/>
      <c r="BP605" s="69"/>
      <c r="BQ605" s="69"/>
      <c r="BR605" s="69"/>
      <c r="BS605" s="69"/>
      <c r="BT605" s="69"/>
      <c r="BU605" s="69"/>
      <c r="BV605" s="69"/>
      <c r="BW605" s="69"/>
      <c r="BX605" s="69"/>
      <c r="BY605" s="69"/>
      <c r="BZ605" s="69"/>
      <c r="CA605" s="69"/>
      <c r="CB605" s="69"/>
      <c r="CC605" s="69"/>
      <c r="CD605" s="69"/>
      <c r="CE605" s="69"/>
      <c r="CF605" s="69"/>
      <c r="CG605" s="69"/>
      <c r="CH605" s="69"/>
      <c r="CI605" s="69"/>
      <c r="CJ605" s="69"/>
      <c r="CK605" s="69"/>
      <c r="CL605" s="69"/>
      <c r="CM605" s="69"/>
      <c r="CN605" s="69"/>
      <c r="CO605" s="69"/>
      <c r="CP605" s="69"/>
      <c r="CQ605" s="69"/>
      <c r="CR605" s="69"/>
      <c r="CS605" s="69"/>
      <c r="CT605" s="69"/>
      <c r="CU605" s="69"/>
      <c r="CV605" s="69"/>
      <c r="CW605" s="69"/>
      <c r="CX605" s="69"/>
      <c r="CY605" s="69"/>
      <c r="CZ605" s="69"/>
      <c r="DA605" s="69"/>
      <c r="DB605" s="69"/>
      <c r="DC605" s="69"/>
      <c r="DD605" s="69"/>
      <c r="DE605" s="69"/>
      <c r="DF605" s="69"/>
      <c r="DG605" s="69"/>
      <c r="DH605" s="69"/>
      <c r="DI605" s="69"/>
      <c r="DJ605" s="69"/>
      <c r="DK605" s="69"/>
      <c r="DL605" s="69"/>
      <c r="DM605" s="69"/>
      <c r="DN605" s="69"/>
      <c r="DO605" s="69"/>
      <c r="DP605" s="69"/>
      <c r="DQ605" s="69"/>
      <c r="DR605" s="69"/>
      <c r="DS605" s="69"/>
      <c r="DT605" s="69"/>
      <c r="DU605" s="69"/>
      <c r="DV605" s="69"/>
      <c r="DW605" s="69"/>
      <c r="DX605" s="69"/>
      <c r="DY605" s="69"/>
      <c r="DZ605" s="69"/>
      <c r="EA605" s="69"/>
      <c r="EB605" s="69"/>
      <c r="EC605" s="69"/>
      <c r="ED605" s="69"/>
      <c r="EE605" s="69"/>
      <c r="EF605" s="69"/>
      <c r="EG605" s="69"/>
      <c r="EH605" s="69"/>
      <c r="EI605" s="69"/>
      <c r="EJ605" s="69"/>
      <c r="EK605" s="69"/>
      <c r="EL605" s="69"/>
      <c r="EM605" s="69"/>
      <c r="EN605" s="69"/>
      <c r="EO605" s="69"/>
      <c r="EP605" s="69"/>
      <c r="EQ605" s="69"/>
      <c r="ER605" s="69"/>
      <c r="ES605" s="69"/>
      <c r="ET605" s="69"/>
      <c r="EU605" s="69"/>
      <c r="EV605" s="69"/>
      <c r="EW605" s="69"/>
      <c r="EX605" s="69"/>
      <c r="EY605" s="69"/>
      <c r="EZ605" s="69"/>
      <c r="FA605" s="69"/>
      <c r="FB605" s="69"/>
      <c r="FC605" s="69"/>
      <c r="FD605" s="69"/>
      <c r="FE605" s="69"/>
      <c r="FF605" s="69"/>
      <c r="FG605" s="69"/>
      <c r="FH605" s="69"/>
      <c r="FI605" s="69"/>
      <c r="FJ605" s="69"/>
      <c r="FK605" s="69"/>
      <c r="FL605" s="69"/>
      <c r="FM605" s="69"/>
      <c r="FN605" s="69"/>
      <c r="FO605" s="69"/>
      <c r="FP605" s="69"/>
      <c r="FQ605" s="69"/>
      <c r="FR605" s="69"/>
      <c r="FS605" s="69"/>
      <c r="FT605" s="69"/>
      <c r="FU605" s="69"/>
      <c r="FV605" s="69"/>
      <c r="FW605" s="69"/>
      <c r="FX605" s="69"/>
      <c r="FY605" s="69"/>
      <c r="FZ605" s="69"/>
      <c r="GA605" s="69"/>
      <c r="GB605" s="69"/>
      <c r="GC605" s="69"/>
      <c r="GD605" s="69"/>
      <c r="GE605" s="69"/>
      <c r="GF605" s="69"/>
      <c r="GG605" s="69"/>
      <c r="GH605" s="69"/>
      <c r="GI605" s="69"/>
      <c r="GJ605" s="69"/>
      <c r="GK605" s="69"/>
      <c r="GL605" s="69"/>
      <c r="GM605" s="69"/>
      <c r="GN605" s="69"/>
      <c r="GO605" s="69"/>
      <c r="GP605" s="69"/>
      <c r="GQ605" s="69"/>
      <c r="GR605" s="69"/>
      <c r="GS605" s="69"/>
      <c r="GT605" s="69"/>
      <c r="GU605" s="69"/>
      <c r="GV605" s="69"/>
      <c r="GW605" s="69"/>
      <c r="GX605" s="69"/>
      <c r="GY605" s="69"/>
      <c r="GZ605" s="69"/>
      <c r="HA605" s="69"/>
      <c r="HB605" s="69"/>
      <c r="HC605" s="69"/>
      <c r="HD605" s="69"/>
      <c r="HE605" s="69"/>
      <c r="HF605" s="69"/>
      <c r="HG605" s="69"/>
      <c r="HH605" s="69"/>
      <c r="HI605" s="69"/>
      <c r="HJ605" s="69"/>
      <c r="HK605" s="69"/>
      <c r="HL605" s="69"/>
      <c r="HM605" s="69"/>
      <c r="HN605" s="69"/>
      <c r="HO605" s="69"/>
      <c r="HP605" s="69"/>
      <c r="HQ605" s="69"/>
      <c r="HR605" s="69"/>
      <c r="HS605" s="69"/>
      <c r="HT605" s="69"/>
      <c r="HU605" s="69"/>
      <c r="HV605" s="69"/>
      <c r="HW605" s="69"/>
      <c r="HX605" s="69"/>
      <c r="HY605" s="69"/>
      <c r="HZ605" s="69"/>
      <c r="IA605" s="69"/>
      <c r="IB605" s="69"/>
      <c r="IC605" s="69"/>
      <c r="ID605" s="69"/>
      <c r="IE605" s="69"/>
      <c r="IF605" s="69"/>
      <c r="IG605" s="69"/>
      <c r="IH605" s="69"/>
      <c r="II605" s="69"/>
      <c r="IJ605" s="69"/>
      <c r="IK605" s="69"/>
      <c r="IL605" s="69"/>
      <c r="IM605" s="69"/>
      <c r="IN605" s="69"/>
      <c r="IO605" s="69"/>
      <c r="IP605" s="69"/>
      <c r="IQ605" s="69"/>
      <c r="IR605" s="69"/>
    </row>
    <row r="606" spans="1:252">
      <c r="A606" s="90">
        <v>596</v>
      </c>
      <c r="B606" s="91" t="str">
        <f>'[4]ИТОГ!'!$AP603</f>
        <v>Волохов Даниил</v>
      </c>
      <c r="C606" s="91">
        <f>'[4]ИТОГ!'!$AQ603</f>
        <v>2007</v>
      </c>
      <c r="D606" s="91" t="str">
        <f>'[4]ИТОГ!'!$AT603</f>
        <v>б/р</v>
      </c>
      <c r="E606" s="91" t="str">
        <f>'[4]ИТОГ!'!$AU603</f>
        <v>м</v>
      </c>
      <c r="F606" s="189">
        <f>'[4]ИТОГ!'!$AX603</f>
        <v>43960</v>
      </c>
      <c r="G606" s="91" t="s">
        <v>255</v>
      </c>
      <c r="H606" s="94" t="s">
        <v>28</v>
      </c>
      <c r="I606" s="91" t="str">
        <f>'[4]ИТОГ!'!$AY603</f>
        <v>ОК!</v>
      </c>
      <c r="J606" s="95"/>
      <c r="K606" s="106"/>
      <c r="L606" s="97"/>
      <c r="M606" s="105"/>
      <c r="N606" s="106"/>
      <c r="O606" s="97"/>
      <c r="P606" s="97"/>
      <c r="Q606" s="97"/>
      <c r="R606" s="106"/>
      <c r="S606" s="106"/>
      <c r="T606" s="106"/>
      <c r="U606" s="99" t="s">
        <v>13</v>
      </c>
      <c r="V606" s="104"/>
      <c r="W606" s="100"/>
      <c r="X606" s="100"/>
      <c r="Y606" s="100"/>
      <c r="Z606" s="100"/>
      <c r="AA606" s="100"/>
      <c r="AB606" s="100"/>
      <c r="AC606" s="100"/>
      <c r="AD606" s="100"/>
      <c r="AE606" s="100"/>
      <c r="AF606" s="100"/>
      <c r="AG606" s="94" t="s">
        <v>439</v>
      </c>
      <c r="AH606" s="101"/>
      <c r="AI606" s="100"/>
      <c r="AJ606" s="103" t="s">
        <v>997</v>
      </c>
      <c r="AK606" s="68"/>
      <c r="AN606" s="69"/>
      <c r="AO606" s="69"/>
      <c r="AP606" s="69"/>
      <c r="AQ606" s="69"/>
      <c r="AR606" s="69"/>
      <c r="AS606" s="69"/>
      <c r="AT606" s="69"/>
      <c r="AU606" s="69"/>
      <c r="AV606" s="69"/>
      <c r="AW606" s="69"/>
      <c r="AX606" s="69"/>
      <c r="AY606" s="69"/>
      <c r="AZ606" s="69"/>
      <c r="BA606" s="69"/>
      <c r="BB606" s="69"/>
      <c r="BC606" s="69"/>
      <c r="BD606" s="69"/>
      <c r="BE606" s="69"/>
      <c r="BF606" s="69"/>
      <c r="BG606" s="69"/>
      <c r="BH606" s="69"/>
      <c r="BI606" s="69"/>
      <c r="BJ606" s="69"/>
      <c r="BK606" s="69"/>
      <c r="BL606" s="69"/>
      <c r="BM606" s="69"/>
      <c r="BN606" s="69"/>
      <c r="BO606" s="69"/>
      <c r="BP606" s="69"/>
      <c r="BQ606" s="69"/>
      <c r="BR606" s="69"/>
      <c r="BS606" s="69"/>
      <c r="BT606" s="69"/>
      <c r="BU606" s="69"/>
      <c r="BV606" s="69"/>
      <c r="BW606" s="69"/>
      <c r="BX606" s="69"/>
      <c r="BY606" s="69"/>
      <c r="BZ606" s="69"/>
      <c r="CA606" s="69"/>
      <c r="CB606" s="69"/>
      <c r="CC606" s="69"/>
      <c r="CD606" s="69"/>
      <c r="CE606" s="69"/>
      <c r="CF606" s="69"/>
      <c r="CG606" s="69"/>
      <c r="CH606" s="69"/>
      <c r="CI606" s="69"/>
      <c r="CJ606" s="69"/>
      <c r="CK606" s="69"/>
      <c r="CL606" s="69"/>
      <c r="CM606" s="69"/>
      <c r="CN606" s="69"/>
      <c r="CO606" s="69"/>
      <c r="CP606" s="69"/>
      <c r="CQ606" s="69"/>
      <c r="CR606" s="69"/>
      <c r="CS606" s="69"/>
      <c r="CT606" s="69"/>
      <c r="CU606" s="69"/>
      <c r="CV606" s="69"/>
      <c r="CW606" s="69"/>
      <c r="CX606" s="69"/>
      <c r="CY606" s="69"/>
      <c r="CZ606" s="69"/>
      <c r="DA606" s="69"/>
      <c r="DB606" s="69"/>
      <c r="DC606" s="69"/>
      <c r="DD606" s="69"/>
      <c r="DE606" s="69"/>
      <c r="DF606" s="69"/>
      <c r="DG606" s="69"/>
      <c r="DH606" s="69"/>
      <c r="DI606" s="69"/>
      <c r="DJ606" s="69"/>
      <c r="DK606" s="69"/>
      <c r="DL606" s="69"/>
      <c r="DM606" s="69"/>
      <c r="DN606" s="69"/>
      <c r="DO606" s="69"/>
      <c r="DP606" s="69"/>
      <c r="DQ606" s="69"/>
      <c r="DR606" s="69"/>
      <c r="DS606" s="69"/>
      <c r="DT606" s="69"/>
      <c r="DU606" s="69"/>
      <c r="DV606" s="69"/>
      <c r="DW606" s="69"/>
      <c r="DX606" s="69"/>
      <c r="DY606" s="69"/>
      <c r="DZ606" s="69"/>
      <c r="EA606" s="69"/>
      <c r="EB606" s="69"/>
      <c r="EC606" s="69"/>
      <c r="ED606" s="69"/>
      <c r="EE606" s="69"/>
      <c r="EF606" s="69"/>
      <c r="EG606" s="69"/>
      <c r="EH606" s="69"/>
      <c r="EI606" s="69"/>
      <c r="EJ606" s="69"/>
      <c r="EK606" s="69"/>
      <c r="EL606" s="69"/>
      <c r="EM606" s="69"/>
      <c r="EN606" s="69"/>
      <c r="EO606" s="69"/>
      <c r="EP606" s="69"/>
      <c r="EQ606" s="69"/>
      <c r="ER606" s="69"/>
      <c r="ES606" s="69"/>
      <c r="ET606" s="69"/>
      <c r="EU606" s="69"/>
      <c r="EV606" s="69"/>
      <c r="EW606" s="69"/>
      <c r="EX606" s="69"/>
      <c r="EY606" s="69"/>
      <c r="EZ606" s="69"/>
      <c r="FA606" s="69"/>
      <c r="FB606" s="69"/>
      <c r="FC606" s="69"/>
      <c r="FD606" s="69"/>
      <c r="FE606" s="69"/>
      <c r="FF606" s="69"/>
      <c r="FG606" s="69"/>
      <c r="FH606" s="69"/>
      <c r="FI606" s="69"/>
      <c r="FJ606" s="69"/>
      <c r="FK606" s="69"/>
      <c r="FL606" s="69"/>
      <c r="FM606" s="69"/>
      <c r="FN606" s="69"/>
      <c r="FO606" s="69"/>
      <c r="FP606" s="69"/>
      <c r="FQ606" s="69"/>
      <c r="FR606" s="69"/>
      <c r="FS606" s="69"/>
      <c r="FT606" s="69"/>
      <c r="FU606" s="69"/>
      <c r="FV606" s="69"/>
      <c r="FW606" s="69"/>
      <c r="FX606" s="69"/>
      <c r="FY606" s="69"/>
      <c r="FZ606" s="69"/>
      <c r="GA606" s="69"/>
      <c r="GB606" s="69"/>
      <c r="GC606" s="69"/>
      <c r="GD606" s="69"/>
      <c r="GE606" s="69"/>
      <c r="GF606" s="69"/>
      <c r="GG606" s="69"/>
      <c r="GH606" s="69"/>
      <c r="GI606" s="69"/>
      <c r="GJ606" s="69"/>
      <c r="GK606" s="69"/>
      <c r="GL606" s="69"/>
      <c r="GM606" s="69"/>
      <c r="GN606" s="69"/>
      <c r="GO606" s="69"/>
      <c r="GP606" s="69"/>
      <c r="GQ606" s="69"/>
      <c r="GR606" s="69"/>
      <c r="GS606" s="69"/>
      <c r="GT606" s="69"/>
      <c r="GU606" s="69"/>
      <c r="GV606" s="69"/>
      <c r="GW606" s="69"/>
      <c r="GX606" s="69"/>
      <c r="GY606" s="69"/>
      <c r="GZ606" s="69"/>
      <c r="HA606" s="69"/>
      <c r="HB606" s="69"/>
      <c r="HC606" s="69"/>
      <c r="HD606" s="69"/>
      <c r="HE606" s="69"/>
      <c r="HF606" s="69"/>
      <c r="HG606" s="69"/>
      <c r="HH606" s="69"/>
      <c r="HI606" s="69"/>
      <c r="HJ606" s="69"/>
      <c r="HK606" s="69"/>
      <c r="HL606" s="69"/>
      <c r="HM606" s="69"/>
      <c r="HN606" s="69"/>
      <c r="HO606" s="69"/>
      <c r="HP606" s="69"/>
      <c r="HQ606" s="69"/>
      <c r="HR606" s="69"/>
      <c r="HS606" s="69"/>
      <c r="HT606" s="69"/>
      <c r="HU606" s="69"/>
      <c r="HV606" s="69"/>
      <c r="HW606" s="69"/>
      <c r="HX606" s="69"/>
      <c r="HY606" s="69"/>
      <c r="HZ606" s="69"/>
      <c r="IA606" s="69"/>
      <c r="IB606" s="69"/>
      <c r="IC606" s="69"/>
      <c r="ID606" s="69"/>
      <c r="IE606" s="69"/>
      <c r="IF606" s="69"/>
      <c r="IG606" s="69"/>
      <c r="IH606" s="69"/>
      <c r="II606" s="69"/>
      <c r="IJ606" s="69"/>
      <c r="IK606" s="69"/>
      <c r="IL606" s="69"/>
      <c r="IM606" s="69"/>
      <c r="IN606" s="69"/>
      <c r="IO606" s="69"/>
      <c r="IP606" s="69"/>
      <c r="IQ606" s="69"/>
      <c r="IR606" s="69"/>
    </row>
    <row r="607" spans="1:252">
      <c r="A607" s="90">
        <v>597</v>
      </c>
      <c r="B607" s="91" t="str">
        <f>'[4]ИТОГ!'!$AP604</f>
        <v>Волохов Иван</v>
      </c>
      <c r="C607" s="91">
        <f>'[4]ИТОГ!'!$AQ604</f>
        <v>2013</v>
      </c>
      <c r="D607" s="91" t="str">
        <f>'[4]ИТОГ!'!$AT604</f>
        <v>1ю</v>
      </c>
      <c r="E607" s="91" t="str">
        <f>'[4]ИТОГ!'!$AU604</f>
        <v>м</v>
      </c>
      <c r="F607" s="189">
        <f>'[4]ИТОГ!'!$AX604</f>
        <v>45932</v>
      </c>
      <c r="G607" s="91" t="s">
        <v>255</v>
      </c>
      <c r="H607" s="94" t="s">
        <v>28</v>
      </c>
      <c r="I607" s="91" t="str">
        <f>'[4]ИТОГ!'!$AY604</f>
        <v>ОК!</v>
      </c>
      <c r="J607" s="95"/>
      <c r="K607" s="104"/>
      <c r="L607" s="97"/>
      <c r="M607" s="105"/>
      <c r="N607" s="104"/>
      <c r="O607" s="97" t="s">
        <v>256</v>
      </c>
      <c r="P607" s="97" t="s">
        <v>284</v>
      </c>
      <c r="Q607" s="97"/>
      <c r="R607" s="110" t="s">
        <v>13</v>
      </c>
      <c r="S607" s="104"/>
      <c r="T607" s="106" t="s">
        <v>256</v>
      </c>
      <c r="U607" s="99"/>
      <c r="V607" s="108" t="s">
        <v>256</v>
      </c>
      <c r="W607" s="100"/>
      <c r="X607" s="110" t="s">
        <v>13</v>
      </c>
      <c r="Y607" s="100"/>
      <c r="Z607" s="100"/>
      <c r="AA607" s="100"/>
      <c r="AB607" s="100" t="s">
        <v>13</v>
      </c>
      <c r="AC607" s="100"/>
      <c r="AD607" s="100" t="s">
        <v>13</v>
      </c>
      <c r="AE607" s="100"/>
      <c r="AF607" s="100" t="s">
        <v>256</v>
      </c>
      <c r="AG607" s="94" t="s">
        <v>377</v>
      </c>
      <c r="AH607" s="101" t="s">
        <v>268</v>
      </c>
      <c r="AI607" s="100"/>
      <c r="AJ607" s="103" t="s">
        <v>998</v>
      </c>
      <c r="AK607" s="68"/>
      <c r="AN607" s="69"/>
      <c r="AO607" s="69"/>
      <c r="AP607" s="69"/>
      <c r="AQ607" s="69"/>
      <c r="AR607" s="69"/>
      <c r="AS607" s="69"/>
      <c r="AT607" s="69"/>
      <c r="AU607" s="69"/>
      <c r="AV607" s="69"/>
      <c r="AW607" s="69"/>
      <c r="AX607" s="69"/>
      <c r="AY607" s="69"/>
      <c r="AZ607" s="69"/>
      <c r="BA607" s="69"/>
      <c r="BB607" s="69"/>
      <c r="BC607" s="69"/>
      <c r="BD607" s="69"/>
      <c r="BE607" s="69"/>
      <c r="BF607" s="69"/>
      <c r="BG607" s="69"/>
      <c r="BH607" s="69"/>
      <c r="BI607" s="69"/>
      <c r="BJ607" s="69"/>
      <c r="BK607" s="69"/>
      <c r="BL607" s="69"/>
      <c r="BM607" s="69"/>
      <c r="BN607" s="69"/>
      <c r="BO607" s="69"/>
      <c r="BP607" s="69"/>
      <c r="BQ607" s="69"/>
      <c r="BR607" s="69"/>
      <c r="BS607" s="69"/>
      <c r="BT607" s="69"/>
      <c r="BU607" s="69"/>
      <c r="BV607" s="69"/>
      <c r="BW607" s="69"/>
      <c r="BX607" s="69"/>
      <c r="BY607" s="69"/>
      <c r="BZ607" s="69"/>
      <c r="CA607" s="69"/>
      <c r="CB607" s="69"/>
      <c r="CC607" s="69"/>
      <c r="CD607" s="69"/>
      <c r="CE607" s="69"/>
      <c r="CF607" s="69"/>
      <c r="CG607" s="69"/>
      <c r="CH607" s="69"/>
      <c r="CI607" s="69"/>
      <c r="CJ607" s="69"/>
      <c r="CK607" s="69"/>
      <c r="CL607" s="69"/>
      <c r="CM607" s="69"/>
      <c r="CN607" s="69"/>
      <c r="CO607" s="69"/>
      <c r="CP607" s="69"/>
      <c r="CQ607" s="69"/>
      <c r="CR607" s="69"/>
      <c r="CS607" s="69"/>
      <c r="CT607" s="69"/>
      <c r="CU607" s="69"/>
      <c r="CV607" s="69"/>
      <c r="CW607" s="69"/>
      <c r="CX607" s="69"/>
      <c r="CY607" s="69"/>
      <c r="CZ607" s="69"/>
      <c r="DA607" s="69"/>
      <c r="DB607" s="69"/>
      <c r="DC607" s="69"/>
      <c r="DD607" s="69"/>
      <c r="DE607" s="69"/>
      <c r="DF607" s="69"/>
      <c r="DG607" s="69"/>
      <c r="DH607" s="69"/>
      <c r="DI607" s="69"/>
      <c r="DJ607" s="69"/>
      <c r="DK607" s="69"/>
      <c r="DL607" s="69"/>
      <c r="DM607" s="69"/>
      <c r="DN607" s="69"/>
      <c r="DO607" s="69"/>
      <c r="DP607" s="69"/>
      <c r="DQ607" s="69"/>
      <c r="DR607" s="69"/>
      <c r="DS607" s="69"/>
      <c r="DT607" s="69"/>
      <c r="DU607" s="69"/>
      <c r="DV607" s="69"/>
      <c r="DW607" s="69"/>
      <c r="DX607" s="69"/>
      <c r="DY607" s="69"/>
      <c r="DZ607" s="69"/>
      <c r="EA607" s="69"/>
      <c r="EB607" s="69"/>
      <c r="EC607" s="69"/>
      <c r="ED607" s="69"/>
      <c r="EE607" s="69"/>
      <c r="EF607" s="69"/>
      <c r="EG607" s="69"/>
      <c r="EH607" s="69"/>
      <c r="EI607" s="69"/>
      <c r="EJ607" s="69"/>
      <c r="EK607" s="69"/>
      <c r="EL607" s="69"/>
      <c r="EM607" s="69"/>
      <c r="EN607" s="69"/>
      <c r="EO607" s="69"/>
      <c r="EP607" s="69"/>
      <c r="EQ607" s="69"/>
      <c r="ER607" s="69"/>
      <c r="ES607" s="69"/>
      <c r="ET607" s="69"/>
      <c r="EU607" s="69"/>
      <c r="EV607" s="69"/>
      <c r="EW607" s="69"/>
      <c r="EX607" s="69"/>
      <c r="EY607" s="69"/>
      <c r="EZ607" s="69"/>
      <c r="FA607" s="69"/>
      <c r="FB607" s="69"/>
      <c r="FC607" s="69"/>
      <c r="FD607" s="69"/>
      <c r="FE607" s="69"/>
      <c r="FF607" s="69"/>
      <c r="FG607" s="69"/>
      <c r="FH607" s="69"/>
      <c r="FI607" s="69"/>
      <c r="FJ607" s="69"/>
      <c r="FK607" s="69"/>
      <c r="FL607" s="69"/>
      <c r="FM607" s="69"/>
      <c r="FN607" s="69"/>
      <c r="FO607" s="69"/>
      <c r="FP607" s="69"/>
      <c r="FQ607" s="69"/>
      <c r="FR607" s="69"/>
      <c r="FS607" s="69"/>
      <c r="FT607" s="69"/>
      <c r="FU607" s="69"/>
      <c r="FV607" s="69"/>
      <c r="FW607" s="69"/>
      <c r="FX607" s="69"/>
      <c r="FY607" s="69"/>
      <c r="FZ607" s="69"/>
      <c r="GA607" s="69"/>
      <c r="GB607" s="69"/>
      <c r="GC607" s="69"/>
      <c r="GD607" s="69"/>
      <c r="GE607" s="69"/>
      <c r="GF607" s="69"/>
      <c r="GG607" s="69"/>
      <c r="GH607" s="69"/>
      <c r="GI607" s="69"/>
      <c r="GJ607" s="69"/>
      <c r="GK607" s="69"/>
      <c r="GL607" s="69"/>
      <c r="GM607" s="69"/>
      <c r="GN607" s="69"/>
      <c r="GO607" s="69"/>
      <c r="GP607" s="69"/>
      <c r="GQ607" s="69"/>
      <c r="GR607" s="69"/>
      <c r="GS607" s="69"/>
      <c r="GT607" s="69"/>
      <c r="GU607" s="69"/>
      <c r="GV607" s="69"/>
      <c r="GW607" s="69"/>
      <c r="GX607" s="69"/>
      <c r="GY607" s="69"/>
      <c r="GZ607" s="69"/>
      <c r="HA607" s="69"/>
      <c r="HB607" s="69"/>
      <c r="HC607" s="69"/>
      <c r="HD607" s="69"/>
      <c r="HE607" s="69"/>
      <c r="HF607" s="69"/>
      <c r="HG607" s="69"/>
      <c r="HH607" s="69"/>
      <c r="HI607" s="69"/>
      <c r="HJ607" s="69"/>
      <c r="HK607" s="69"/>
      <c r="HL607" s="69"/>
      <c r="HM607" s="69"/>
      <c r="HN607" s="69"/>
      <c r="HO607" s="69"/>
      <c r="HP607" s="69"/>
      <c r="HQ607" s="69"/>
      <c r="HR607" s="69"/>
      <c r="HS607" s="69"/>
      <c r="HT607" s="69"/>
      <c r="HU607" s="69"/>
      <c r="HV607" s="69"/>
      <c r="HW607" s="69"/>
      <c r="HX607" s="69"/>
      <c r="HY607" s="69"/>
      <c r="HZ607" s="69"/>
      <c r="IA607" s="69"/>
      <c r="IB607" s="69"/>
      <c r="IC607" s="69"/>
      <c r="ID607" s="69"/>
      <c r="IE607" s="69"/>
      <c r="IF607" s="69"/>
      <c r="IG607" s="69"/>
      <c r="IH607" s="69"/>
      <c r="II607" s="69"/>
      <c r="IJ607" s="69"/>
      <c r="IK607" s="69"/>
      <c r="IL607" s="69"/>
      <c r="IM607" s="69"/>
      <c r="IN607" s="69"/>
      <c r="IO607" s="69"/>
      <c r="IP607" s="69"/>
      <c r="IQ607" s="69"/>
      <c r="IR607" s="69"/>
    </row>
    <row r="608" spans="1:252">
      <c r="A608" s="90">
        <v>598</v>
      </c>
      <c r="B608" s="91" t="str">
        <f>'[4]ИТОГ!'!$AP605</f>
        <v>Волохова Мария</v>
      </c>
      <c r="C608" s="91">
        <f>'[4]ИТОГ!'!$AQ605</f>
        <v>2010</v>
      </c>
      <c r="D608" s="91" t="str">
        <f>'[4]ИТОГ!'!$AT605</f>
        <v>1ю</v>
      </c>
      <c r="E608" s="91" t="str">
        <f>'[4]ИТОГ!'!$AU605</f>
        <v>ж</v>
      </c>
      <c r="F608" s="189">
        <f>'[4]ИТОГ!'!$AX605</f>
        <v>45730</v>
      </c>
      <c r="G608" s="91" t="s">
        <v>255</v>
      </c>
      <c r="H608" s="94" t="s">
        <v>28</v>
      </c>
      <c r="I608" s="91" t="str">
        <f>'[4]ИТОГ!'!$AY605</f>
        <v>ОК!</v>
      </c>
      <c r="J608" s="95"/>
      <c r="K608" s="97"/>
      <c r="L608" s="97"/>
      <c r="M608" s="98"/>
      <c r="N608" s="97"/>
      <c r="O608" s="97"/>
      <c r="P608" s="97"/>
      <c r="Q608" s="97"/>
      <c r="R608" s="106" t="s">
        <v>256</v>
      </c>
      <c r="S608" s="97"/>
      <c r="T608" s="99"/>
      <c r="U608" s="99"/>
      <c r="V608" s="97"/>
      <c r="W608" s="92"/>
      <c r="X608" s="100"/>
      <c r="Y608" s="100"/>
      <c r="Z608" s="100"/>
      <c r="AA608" s="100"/>
      <c r="AB608" s="100"/>
      <c r="AC608" s="100"/>
      <c r="AD608" s="100"/>
      <c r="AE608" s="100"/>
      <c r="AF608" s="100"/>
      <c r="AG608" s="94"/>
      <c r="AH608" s="94"/>
      <c r="AI608" s="102"/>
      <c r="AJ608" s="103" t="s">
        <v>999</v>
      </c>
      <c r="AK608" s="68"/>
      <c r="AL608" s="69"/>
      <c r="AM608" s="69"/>
      <c r="AN608" s="69"/>
      <c r="AO608" s="69"/>
      <c r="AP608" s="69"/>
      <c r="AQ608" s="69"/>
      <c r="AR608" s="69"/>
      <c r="AS608" s="69"/>
      <c r="AT608" s="69"/>
      <c r="AU608" s="69"/>
      <c r="AV608" s="69"/>
      <c r="AW608" s="69"/>
      <c r="AX608" s="69"/>
      <c r="AY608" s="69"/>
      <c r="AZ608" s="69"/>
      <c r="BA608" s="69"/>
      <c r="BB608" s="69"/>
      <c r="BC608" s="69"/>
      <c r="BD608" s="69"/>
      <c r="BE608" s="69"/>
      <c r="BF608" s="69"/>
      <c r="BG608" s="69"/>
      <c r="BH608" s="69"/>
      <c r="BI608" s="69"/>
      <c r="BJ608" s="69"/>
      <c r="BK608" s="69"/>
      <c r="BL608" s="69"/>
      <c r="BM608" s="69"/>
      <c r="BN608" s="69"/>
      <c r="BO608" s="69"/>
      <c r="BP608" s="69"/>
      <c r="BQ608" s="69"/>
      <c r="BR608" s="69"/>
      <c r="BS608" s="69"/>
      <c r="BT608" s="69"/>
      <c r="BU608" s="69"/>
      <c r="BV608" s="69"/>
      <c r="BW608" s="69"/>
      <c r="BX608" s="69"/>
      <c r="BY608" s="69"/>
      <c r="BZ608" s="69"/>
      <c r="CA608" s="69"/>
      <c r="CB608" s="69"/>
      <c r="CC608" s="69"/>
      <c r="CD608" s="69"/>
      <c r="CE608" s="69"/>
      <c r="CF608" s="69"/>
      <c r="CG608" s="69"/>
      <c r="CH608" s="69"/>
      <c r="CI608" s="69"/>
      <c r="CJ608" s="69"/>
      <c r="CK608" s="69"/>
      <c r="CL608" s="69"/>
      <c r="CM608" s="69"/>
      <c r="CN608" s="69"/>
      <c r="CO608" s="69"/>
      <c r="CP608" s="69"/>
      <c r="CQ608" s="69"/>
      <c r="CR608" s="69"/>
      <c r="CS608" s="69"/>
      <c r="CT608" s="69"/>
      <c r="CU608" s="69"/>
      <c r="CV608" s="69"/>
      <c r="CW608" s="69"/>
      <c r="CX608" s="69"/>
      <c r="CY608" s="69"/>
      <c r="CZ608" s="69"/>
      <c r="DA608" s="69"/>
      <c r="DB608" s="69"/>
      <c r="DC608" s="69"/>
      <c r="DD608" s="69"/>
      <c r="DE608" s="69"/>
      <c r="DF608" s="69"/>
      <c r="DG608" s="69"/>
      <c r="DH608" s="69"/>
      <c r="DI608" s="69"/>
      <c r="DJ608" s="69"/>
      <c r="DK608" s="69"/>
      <c r="DL608" s="69"/>
      <c r="DM608" s="69"/>
      <c r="DN608" s="69"/>
      <c r="DO608" s="69"/>
      <c r="DP608" s="69"/>
      <c r="DQ608" s="69"/>
      <c r="DR608" s="69"/>
      <c r="DS608" s="69"/>
      <c r="DT608" s="69"/>
      <c r="DU608" s="69"/>
      <c r="DV608" s="69"/>
      <c r="DW608" s="69"/>
      <c r="DX608" s="69"/>
      <c r="DY608" s="69"/>
      <c r="DZ608" s="69"/>
      <c r="EA608" s="69"/>
      <c r="EB608" s="69"/>
      <c r="EC608" s="69"/>
      <c r="ED608" s="69"/>
      <c r="EE608" s="69"/>
      <c r="EF608" s="69"/>
      <c r="EG608" s="69"/>
      <c r="EH608" s="69"/>
      <c r="EI608" s="69"/>
      <c r="EJ608" s="69"/>
      <c r="EK608" s="69"/>
      <c r="EL608" s="69"/>
      <c r="EM608" s="69"/>
      <c r="EN608" s="69"/>
      <c r="EO608" s="69"/>
      <c r="EP608" s="69"/>
      <c r="EQ608" s="69"/>
      <c r="ER608" s="69"/>
      <c r="ES608" s="69"/>
      <c r="ET608" s="69"/>
      <c r="EU608" s="69"/>
      <c r="EV608" s="69"/>
      <c r="EW608" s="69"/>
      <c r="EX608" s="69"/>
      <c r="EY608" s="69"/>
      <c r="EZ608" s="69"/>
      <c r="FA608" s="69"/>
      <c r="FB608" s="69"/>
      <c r="FC608" s="69"/>
      <c r="FD608" s="69"/>
      <c r="FE608" s="69"/>
      <c r="FF608" s="69"/>
      <c r="FG608" s="69"/>
      <c r="FH608" s="69"/>
      <c r="FI608" s="69"/>
      <c r="FJ608" s="69"/>
      <c r="FK608" s="69"/>
      <c r="FL608" s="69"/>
      <c r="FM608" s="69"/>
      <c r="FN608" s="69"/>
      <c r="FO608" s="69"/>
      <c r="FP608" s="69"/>
      <c r="FQ608" s="69"/>
      <c r="FR608" s="69"/>
      <c r="FS608" s="69"/>
      <c r="FT608" s="69"/>
      <c r="FU608" s="69"/>
      <c r="FV608" s="69"/>
      <c r="FW608" s="69"/>
      <c r="FX608" s="69"/>
      <c r="FY608" s="69"/>
      <c r="FZ608" s="69"/>
      <c r="GA608" s="69"/>
      <c r="GB608" s="69"/>
      <c r="GC608" s="69"/>
      <c r="GD608" s="69"/>
      <c r="GE608" s="69"/>
      <c r="GF608" s="69"/>
      <c r="GG608" s="69"/>
      <c r="GH608" s="69"/>
      <c r="GI608" s="69"/>
      <c r="GJ608" s="69"/>
      <c r="GK608" s="69"/>
      <c r="GL608" s="69"/>
      <c r="GM608" s="69"/>
      <c r="GN608" s="69"/>
      <c r="GO608" s="69"/>
      <c r="GP608" s="69"/>
      <c r="GQ608" s="69"/>
      <c r="GR608" s="69"/>
      <c r="GS608" s="69"/>
      <c r="GT608" s="69"/>
      <c r="GU608" s="69"/>
      <c r="GV608" s="69"/>
      <c r="GW608" s="69"/>
      <c r="GX608" s="69"/>
      <c r="GY608" s="69"/>
      <c r="GZ608" s="69"/>
      <c r="HA608" s="69"/>
      <c r="HB608" s="69"/>
      <c r="HC608" s="69"/>
      <c r="HD608" s="69"/>
      <c r="HE608" s="69"/>
      <c r="HF608" s="69"/>
      <c r="HG608" s="69"/>
      <c r="HH608" s="69"/>
      <c r="HI608" s="69"/>
      <c r="HJ608" s="69"/>
      <c r="HK608" s="69"/>
      <c r="HL608" s="69"/>
      <c r="HM608" s="69"/>
      <c r="HN608" s="69"/>
      <c r="HO608" s="69"/>
      <c r="HP608" s="69"/>
      <c r="HQ608" s="69"/>
      <c r="HR608" s="69"/>
      <c r="HS608" s="69"/>
      <c r="HT608" s="69"/>
      <c r="HU608" s="69"/>
      <c r="HV608" s="69"/>
      <c r="HW608" s="69"/>
      <c r="HX608" s="69"/>
      <c r="HY608" s="69"/>
      <c r="HZ608" s="69"/>
      <c r="IA608" s="69"/>
      <c r="IB608" s="69"/>
      <c r="IC608" s="69"/>
      <c r="ID608" s="69"/>
      <c r="IE608" s="69"/>
      <c r="IF608" s="69"/>
      <c r="IG608" s="69"/>
      <c r="IH608" s="69"/>
      <c r="II608" s="69"/>
      <c r="IJ608" s="69"/>
      <c r="IK608" s="69"/>
      <c r="IL608" s="69"/>
      <c r="IM608" s="69"/>
      <c r="IN608" s="69"/>
      <c r="IO608" s="69"/>
      <c r="IP608" s="69"/>
      <c r="IQ608" s="69"/>
      <c r="IR608" s="69"/>
    </row>
    <row r="609" spans="1:252">
      <c r="A609" s="90">
        <v>599</v>
      </c>
      <c r="B609" s="91" t="str">
        <f>'[4]ИТОГ!'!$AP606</f>
        <v>Волошин Алексей</v>
      </c>
      <c r="C609" s="91">
        <f>'[4]ИТОГ!'!$AQ606</f>
        <v>2003</v>
      </c>
      <c r="D609" s="91" t="str">
        <f>'[4]ИТОГ!'!$AT606</f>
        <v>б/р</v>
      </c>
      <c r="E609" s="91" t="str">
        <f>'[4]ИТОГ!'!$AU606</f>
        <v>м</v>
      </c>
      <c r="F609" s="189">
        <f>'[4]ИТОГ!'!$AX606</f>
        <v>0</v>
      </c>
      <c r="G609" s="91" t="s">
        <v>255</v>
      </c>
      <c r="H609" s="94" t="s">
        <v>28</v>
      </c>
      <c r="I609" s="91" t="str">
        <f>'[4]ИТОГ!'!$AY606</f>
        <v>НАДО!!!</v>
      </c>
      <c r="J609" s="95"/>
      <c r="K609" s="97"/>
      <c r="L609" s="97"/>
      <c r="M609" s="98"/>
      <c r="N609" s="97"/>
      <c r="O609" s="97"/>
      <c r="P609" s="97"/>
      <c r="Q609" s="97"/>
      <c r="R609" s="97"/>
      <c r="S609" s="97"/>
      <c r="T609" s="99"/>
      <c r="U609" s="99"/>
      <c r="V609" s="97"/>
      <c r="W609" s="108"/>
      <c r="X609" s="108"/>
      <c r="Y609" s="108"/>
      <c r="Z609" s="100"/>
      <c r="AA609" s="100"/>
      <c r="AB609" s="100" t="s">
        <v>256</v>
      </c>
      <c r="AC609" s="100"/>
      <c r="AD609" s="100"/>
      <c r="AE609" s="100"/>
      <c r="AF609" s="100"/>
      <c r="AG609" s="94" t="s">
        <v>338</v>
      </c>
      <c r="AH609" s="94" t="s">
        <v>465</v>
      </c>
      <c r="AI609" s="102"/>
      <c r="AJ609" s="103" t="s">
        <v>1000</v>
      </c>
      <c r="AK609" s="68"/>
      <c r="AL609" s="69"/>
      <c r="AM609" s="69"/>
    </row>
    <row r="610" spans="1:252">
      <c r="A610" s="90">
        <v>600</v>
      </c>
      <c r="B610" s="91" t="str">
        <f>'[4]ИТОГ!'!$AP607</f>
        <v>Волченков Владислав</v>
      </c>
      <c r="C610" s="91">
        <f>'[4]ИТОГ!'!$AQ607</f>
        <v>2003</v>
      </c>
      <c r="D610" s="91" t="str">
        <f>'[4]ИТОГ!'!$AT607</f>
        <v>б/р</v>
      </c>
      <c r="E610" s="91" t="str">
        <f>'[4]ИТОГ!'!$AU607</f>
        <v>м</v>
      </c>
      <c r="F610" s="189">
        <f>'[4]ИТОГ!'!$AX607</f>
        <v>44156</v>
      </c>
      <c r="G610" s="91" t="s">
        <v>255</v>
      </c>
      <c r="H610" s="94" t="s">
        <v>28</v>
      </c>
      <c r="I610" s="91" t="str">
        <f>'[4]ИТОГ!'!$AY607</f>
        <v>НАДО!!!</v>
      </c>
      <c r="J610" s="95"/>
      <c r="K610" s="97"/>
      <c r="L610" s="97"/>
      <c r="M610" s="98"/>
      <c r="N610" s="97"/>
      <c r="O610" s="97" t="s">
        <v>256</v>
      </c>
      <c r="P610" s="97"/>
      <c r="Q610" s="97"/>
      <c r="R610" s="97"/>
      <c r="S610" s="97"/>
      <c r="T610" s="99"/>
      <c r="U610" s="99"/>
      <c r="V610" s="97"/>
      <c r="W610" s="108"/>
      <c r="X610" s="108"/>
      <c r="Y610" s="108"/>
      <c r="Z610" s="100"/>
      <c r="AA610" s="100"/>
      <c r="AB610" s="100"/>
      <c r="AC610" s="100"/>
      <c r="AD610" s="100"/>
      <c r="AE610" s="100"/>
      <c r="AF610" s="100"/>
      <c r="AG610" s="117" t="s">
        <v>281</v>
      </c>
      <c r="AH610" s="94"/>
      <c r="AI610" s="100"/>
      <c r="AJ610" s="103" t="s">
        <v>1001</v>
      </c>
      <c r="AK610" s="68"/>
      <c r="AL610" s="69"/>
      <c r="AM610" s="69"/>
    </row>
    <row r="611" spans="1:252">
      <c r="A611" s="90">
        <v>601</v>
      </c>
      <c r="B611" s="91" t="str">
        <f>'[4]ИТОГ!'!$AP608</f>
        <v>Вольф Мария</v>
      </c>
      <c r="C611" s="91">
        <f>'[4]ИТОГ!'!$AQ608</f>
        <v>2006</v>
      </c>
      <c r="D611" s="91" t="str">
        <f>'[4]ИТОГ!'!$AT608</f>
        <v>б/р</v>
      </c>
      <c r="E611" s="91" t="str">
        <f>'[4]ИТОГ!'!$AU608</f>
        <v>ж</v>
      </c>
      <c r="F611" s="189">
        <f>'[4]ИТОГ!'!$AX608</f>
        <v>43862</v>
      </c>
      <c r="G611" s="91" t="s">
        <v>255</v>
      </c>
      <c r="H611" s="94" t="s">
        <v>28</v>
      </c>
      <c r="I611" s="91" t="str">
        <f>'[4]ИТОГ!'!$AY608</f>
        <v>ОК!</v>
      </c>
      <c r="J611" s="95"/>
      <c r="K611" s="97"/>
      <c r="L611" s="97"/>
      <c r="M611" s="98"/>
      <c r="N611" s="97"/>
      <c r="O611" s="97"/>
      <c r="P611" s="97"/>
      <c r="Q611" s="97"/>
      <c r="R611" s="97"/>
      <c r="S611" s="97"/>
      <c r="T611" s="99"/>
      <c r="U611" s="99"/>
      <c r="V611" s="108" t="s">
        <v>256</v>
      </c>
      <c r="W611" s="92"/>
      <c r="X611" s="100" t="s">
        <v>256</v>
      </c>
      <c r="Y611" s="100"/>
      <c r="Z611" s="100"/>
      <c r="AA611" s="100"/>
      <c r="AB611" s="100"/>
      <c r="AC611" s="100"/>
      <c r="AD611" s="100"/>
      <c r="AE611" s="100"/>
      <c r="AF611" s="100"/>
      <c r="AG611" s="94"/>
      <c r="AH611" s="94"/>
      <c r="AI611" s="102"/>
      <c r="AJ611" s="103" t="s">
        <v>1002</v>
      </c>
      <c r="AK611" s="68"/>
      <c r="AL611" s="69"/>
      <c r="AM611" s="69"/>
    </row>
    <row r="612" spans="1:252">
      <c r="A612" s="90">
        <v>602</v>
      </c>
      <c r="B612" s="91" t="str">
        <f>'[4]ИТОГ!'!$AP609</f>
        <v>Вонская Ольга</v>
      </c>
      <c r="C612" s="91">
        <f>'[4]ИТОГ!'!$AQ609</f>
        <v>0</v>
      </c>
      <c r="D612" s="91">
        <f>'[4]ИТОГ!'!$AT609</f>
        <v>3</v>
      </c>
      <c r="E612" s="91" t="str">
        <f>'[4]ИТОГ!'!$AU609</f>
        <v>ж</v>
      </c>
      <c r="F612" s="189">
        <f>'[4]ИТОГ!'!$AX609</f>
        <v>45778</v>
      </c>
      <c r="G612" s="91" t="s">
        <v>255</v>
      </c>
      <c r="H612" s="94" t="s">
        <v>28</v>
      </c>
      <c r="I612" s="91" t="str">
        <f>'[4]ИТОГ!'!$AY609</f>
        <v>НАДО!!!</v>
      </c>
      <c r="J612" s="95" t="s">
        <v>292</v>
      </c>
      <c r="K612" s="97"/>
      <c r="L612" s="97"/>
      <c r="M612" s="98"/>
      <c r="N612" s="97"/>
      <c r="O612" s="97"/>
      <c r="P612" s="97"/>
      <c r="Q612" s="97"/>
      <c r="R612" s="97"/>
      <c r="S612" s="97"/>
      <c r="T612" s="99"/>
      <c r="U612" s="99"/>
      <c r="V612" s="108"/>
      <c r="W612" s="92"/>
      <c r="X612" s="100"/>
      <c r="Y612" s="100"/>
      <c r="Z612" s="100"/>
      <c r="AA612" s="100"/>
      <c r="AB612" s="100"/>
      <c r="AC612" s="100"/>
      <c r="AD612" s="100"/>
      <c r="AE612" s="100"/>
      <c r="AF612" s="100"/>
      <c r="AG612" s="94" t="s">
        <v>598</v>
      </c>
      <c r="AH612" s="94" t="s">
        <v>821</v>
      </c>
      <c r="AI612" s="118">
        <v>37091</v>
      </c>
      <c r="AJ612" s="103" t="s">
        <v>1003</v>
      </c>
      <c r="AK612" s="68"/>
      <c r="AL612" s="69"/>
      <c r="AM612" s="69"/>
      <c r="AN612" s="68"/>
      <c r="AO612" s="68"/>
      <c r="AP612" s="68"/>
      <c r="AQ612" s="68"/>
      <c r="AR612" s="68"/>
      <c r="AS612" s="68"/>
      <c r="AT612" s="68"/>
      <c r="AU612" s="68"/>
      <c r="AV612" s="68"/>
      <c r="AW612" s="68"/>
      <c r="AX612" s="68"/>
      <c r="AY612" s="68"/>
      <c r="AZ612" s="68"/>
      <c r="BA612" s="68"/>
      <c r="BB612" s="68"/>
      <c r="BC612" s="68"/>
      <c r="BD612" s="68"/>
      <c r="BE612" s="68"/>
      <c r="BF612" s="68"/>
      <c r="BG612" s="68"/>
      <c r="BH612" s="68"/>
      <c r="BI612" s="68"/>
      <c r="BJ612" s="68"/>
      <c r="BK612" s="68"/>
      <c r="BL612" s="68"/>
      <c r="BM612" s="68"/>
      <c r="BN612" s="68"/>
      <c r="BO612" s="68"/>
      <c r="BP612" s="68"/>
      <c r="BQ612" s="68"/>
      <c r="BR612" s="68"/>
      <c r="BS612" s="68"/>
      <c r="BT612" s="68"/>
      <c r="BU612" s="68"/>
      <c r="BV612" s="68"/>
      <c r="BW612" s="68"/>
      <c r="BX612" s="68"/>
      <c r="BY612" s="68"/>
      <c r="BZ612" s="68"/>
      <c r="CA612" s="68"/>
      <c r="CB612" s="68"/>
      <c r="CC612" s="68"/>
      <c r="CD612" s="68"/>
      <c r="CE612" s="68"/>
      <c r="CF612" s="68"/>
      <c r="CG612" s="68"/>
      <c r="CH612" s="68"/>
      <c r="CI612" s="68"/>
      <c r="CJ612" s="68"/>
      <c r="CK612" s="68"/>
      <c r="CL612" s="68"/>
      <c r="CM612" s="68"/>
      <c r="CN612" s="68"/>
      <c r="CO612" s="68"/>
      <c r="CP612" s="68"/>
      <c r="CQ612" s="68"/>
      <c r="CR612" s="68"/>
      <c r="CS612" s="68"/>
      <c r="CT612" s="68"/>
      <c r="CU612" s="68"/>
      <c r="CV612" s="68"/>
      <c r="CW612" s="68"/>
      <c r="CX612" s="68"/>
      <c r="CY612" s="68"/>
      <c r="CZ612" s="68"/>
      <c r="DA612" s="68"/>
      <c r="DB612" s="68"/>
      <c r="DC612" s="68"/>
      <c r="DD612" s="68"/>
      <c r="DE612" s="68"/>
      <c r="DF612" s="68"/>
      <c r="DG612" s="68"/>
      <c r="DH612" s="68"/>
      <c r="DI612" s="68"/>
      <c r="DJ612" s="68"/>
      <c r="DK612" s="68"/>
      <c r="DL612" s="68"/>
      <c r="DM612" s="68"/>
      <c r="DN612" s="68"/>
      <c r="DO612" s="68"/>
      <c r="DP612" s="68"/>
      <c r="DQ612" s="68"/>
      <c r="DR612" s="68"/>
      <c r="DS612" s="68"/>
      <c r="DT612" s="68"/>
      <c r="DU612" s="68"/>
      <c r="DV612" s="68"/>
      <c r="DW612" s="68"/>
      <c r="DX612" s="68"/>
      <c r="DY612" s="68"/>
      <c r="DZ612" s="68"/>
      <c r="EA612" s="68"/>
      <c r="EB612" s="68"/>
      <c r="EC612" s="68"/>
      <c r="ED612" s="68"/>
      <c r="EE612" s="68"/>
      <c r="EF612" s="68"/>
      <c r="EG612" s="68"/>
      <c r="EH612" s="68"/>
      <c r="EI612" s="68"/>
      <c r="EJ612" s="68"/>
      <c r="EK612" s="68"/>
      <c r="EL612" s="68"/>
      <c r="EM612" s="68"/>
      <c r="EN612" s="68"/>
      <c r="EO612" s="68"/>
      <c r="EP612" s="68"/>
      <c r="EQ612" s="68"/>
      <c r="ER612" s="68"/>
      <c r="ES612" s="68"/>
      <c r="ET612" s="68"/>
      <c r="EU612" s="68"/>
      <c r="EV612" s="68"/>
      <c r="EW612" s="68"/>
      <c r="EX612" s="68"/>
      <c r="EY612" s="68"/>
      <c r="EZ612" s="68"/>
      <c r="FA612" s="68"/>
      <c r="FB612" s="68"/>
      <c r="FC612" s="68"/>
      <c r="FD612" s="68"/>
      <c r="FE612" s="68"/>
      <c r="FF612" s="68"/>
      <c r="FG612" s="68"/>
      <c r="FH612" s="68"/>
      <c r="FI612" s="68"/>
      <c r="FJ612" s="68"/>
      <c r="FK612" s="68"/>
      <c r="FL612" s="68"/>
      <c r="FM612" s="68"/>
      <c r="FN612" s="68"/>
      <c r="FO612" s="68"/>
      <c r="FP612" s="68"/>
      <c r="FQ612" s="68"/>
      <c r="FR612" s="68"/>
      <c r="FS612" s="68"/>
      <c r="FT612" s="68"/>
      <c r="FU612" s="68"/>
      <c r="FV612" s="68"/>
      <c r="FW612" s="68"/>
      <c r="FX612" s="68"/>
      <c r="FY612" s="68"/>
      <c r="FZ612" s="68"/>
      <c r="GA612" s="68"/>
      <c r="GB612" s="68"/>
      <c r="GC612" s="68"/>
      <c r="GD612" s="68"/>
      <c r="GE612" s="68"/>
      <c r="GF612" s="68"/>
      <c r="GG612" s="68"/>
      <c r="GH612" s="68"/>
      <c r="GI612" s="68"/>
      <c r="GJ612" s="68"/>
      <c r="GK612" s="68"/>
      <c r="GL612" s="68"/>
      <c r="GM612" s="68"/>
      <c r="GN612" s="68"/>
      <c r="GO612" s="68"/>
      <c r="GP612" s="68"/>
      <c r="GQ612" s="68"/>
      <c r="GR612" s="68"/>
      <c r="GS612" s="68"/>
      <c r="GT612" s="68"/>
      <c r="GU612" s="68"/>
      <c r="GV612" s="68"/>
      <c r="GW612" s="68"/>
      <c r="GX612" s="68"/>
      <c r="GY612" s="68"/>
      <c r="GZ612" s="68"/>
      <c r="HA612" s="68"/>
      <c r="HB612" s="68"/>
      <c r="HC612" s="68"/>
      <c r="HD612" s="68"/>
      <c r="HE612" s="68"/>
      <c r="HF612" s="68"/>
      <c r="HG612" s="68"/>
      <c r="HH612" s="68"/>
      <c r="HI612" s="68"/>
      <c r="HJ612" s="68"/>
      <c r="HK612" s="68"/>
      <c r="HL612" s="68"/>
      <c r="HM612" s="68"/>
      <c r="HN612" s="68"/>
      <c r="HO612" s="68"/>
      <c r="HP612" s="68"/>
      <c r="HQ612" s="68"/>
      <c r="HR612" s="68"/>
      <c r="HS612" s="68"/>
      <c r="HT612" s="68"/>
      <c r="HU612" s="68"/>
      <c r="HV612" s="68"/>
      <c r="HW612" s="68"/>
      <c r="HX612" s="68"/>
      <c r="HY612" s="68"/>
      <c r="HZ612" s="68"/>
      <c r="IA612" s="68"/>
      <c r="IB612" s="68"/>
      <c r="IC612" s="68"/>
      <c r="ID612" s="68"/>
      <c r="IE612" s="68"/>
      <c r="IF612" s="68"/>
      <c r="IG612" s="68"/>
      <c r="IH612" s="68"/>
      <c r="II612" s="68"/>
      <c r="IJ612" s="68"/>
      <c r="IK612" s="68"/>
      <c r="IL612" s="68"/>
      <c r="IM612" s="68"/>
      <c r="IN612" s="68"/>
      <c r="IO612" s="68"/>
      <c r="IP612" s="68"/>
      <c r="IQ612" s="68"/>
      <c r="IR612" s="68"/>
    </row>
    <row r="613" spans="1:252">
      <c r="A613" s="90">
        <v>603</v>
      </c>
      <c r="B613" s="91" t="str">
        <f>'[4]ИТОГ!'!$AP610</f>
        <v>Вонц Татьяна</v>
      </c>
      <c r="C613" s="91">
        <f>'[4]ИТОГ!'!$AQ610</f>
        <v>0</v>
      </c>
      <c r="D613" s="91" t="str">
        <f>'[4]ИТОГ!'!$AT610</f>
        <v>КМС</v>
      </c>
      <c r="E613" s="91" t="str">
        <f>'[4]ИТОГ!'!$AU610</f>
        <v>ж</v>
      </c>
      <c r="F613" s="189">
        <f>'[4]ИТОГ!'!$AX610</f>
        <v>45783</v>
      </c>
      <c r="G613" s="91" t="s">
        <v>255</v>
      </c>
      <c r="H613" s="94" t="s">
        <v>28</v>
      </c>
      <c r="I613" s="91" t="str">
        <f>'[4]ИТОГ!'!$AY610</f>
        <v>НАДО!!!</v>
      </c>
      <c r="J613" s="95" t="s">
        <v>292</v>
      </c>
      <c r="K613" s="107"/>
      <c r="L613" s="97"/>
      <c r="M613" s="105"/>
      <c r="N613" s="107"/>
      <c r="O613" s="97"/>
      <c r="P613" s="97"/>
      <c r="Q613" s="97"/>
      <c r="R613" s="107"/>
      <c r="S613" s="107"/>
      <c r="T613" s="106"/>
      <c r="U613" s="99"/>
      <c r="V613" s="104"/>
      <c r="W613" s="100"/>
      <c r="X613" s="100"/>
      <c r="Y613" s="100"/>
      <c r="Z613" s="100"/>
      <c r="AA613" s="100"/>
      <c r="AB613" s="100"/>
      <c r="AC613" s="100"/>
      <c r="AD613" s="100"/>
      <c r="AE613" s="100"/>
      <c r="AF613" s="100"/>
      <c r="AG613" s="94" t="s">
        <v>289</v>
      </c>
      <c r="AH613" s="101" t="s">
        <v>285</v>
      </c>
      <c r="AI613" s="118">
        <v>39286</v>
      </c>
      <c r="AJ613" s="103" t="s">
        <v>1004</v>
      </c>
      <c r="AK613" s="68"/>
    </row>
    <row r="614" spans="1:252">
      <c r="A614" s="90">
        <v>604</v>
      </c>
      <c r="B614" s="91" t="str">
        <f>'[4]ИТОГ!'!$AP611</f>
        <v>Вопилов Антон</v>
      </c>
      <c r="C614" s="91">
        <f>'[4]ИТОГ!'!$AQ611</f>
        <v>0</v>
      </c>
      <c r="D614" s="91" t="str">
        <f>'[4]ИТОГ!'!$AT611</f>
        <v>б/р</v>
      </c>
      <c r="E614" s="91" t="str">
        <f>'[4]ИТОГ!'!$AU611</f>
        <v>м</v>
      </c>
      <c r="F614" s="189">
        <f>'[4]ИТОГ!'!$AX611</f>
        <v>44024</v>
      </c>
      <c r="G614" s="91" t="s">
        <v>255</v>
      </c>
      <c r="H614" s="94" t="s">
        <v>28</v>
      </c>
      <c r="I614" s="91" t="str">
        <f>'[4]ИТОГ!'!$AY611</f>
        <v>НАДО!!!</v>
      </c>
      <c r="J614" s="95"/>
      <c r="K614" s="107"/>
      <c r="L614" s="97" t="s">
        <v>256</v>
      </c>
      <c r="M614" s="105"/>
      <c r="N614" s="107"/>
      <c r="O614" s="97" t="s">
        <v>11</v>
      </c>
      <c r="P614" s="97"/>
      <c r="Q614" s="97"/>
      <c r="R614" s="107"/>
      <c r="S614" s="107"/>
      <c r="T614" s="106"/>
      <c r="U614" s="99"/>
      <c r="V614" s="104"/>
      <c r="W614" s="100"/>
      <c r="X614" s="100"/>
      <c r="Y614" s="100"/>
      <c r="Z614" s="100"/>
      <c r="AA614" s="100"/>
      <c r="AB614" s="100"/>
      <c r="AC614" s="100"/>
      <c r="AD614" s="100"/>
      <c r="AE614" s="100"/>
      <c r="AF614" s="100"/>
      <c r="AG614" s="94" t="s">
        <v>317</v>
      </c>
      <c r="AH614" s="101"/>
      <c r="AI614" s="102"/>
      <c r="AJ614" s="103" t="s">
        <v>1005</v>
      </c>
      <c r="AK614" s="68"/>
      <c r="AN614" s="68"/>
      <c r="AO614" s="68"/>
      <c r="AP614" s="68"/>
      <c r="AQ614" s="68"/>
      <c r="AR614" s="68"/>
      <c r="AS614" s="68"/>
      <c r="AT614" s="68"/>
      <c r="AU614" s="68"/>
      <c r="AV614" s="68"/>
      <c r="AW614" s="68"/>
      <c r="AX614" s="68"/>
      <c r="AY614" s="68"/>
      <c r="AZ614" s="68"/>
      <c r="BA614" s="68"/>
      <c r="BB614" s="68"/>
      <c r="BC614" s="68"/>
      <c r="BD614" s="68"/>
      <c r="BE614" s="68"/>
      <c r="BF614" s="68"/>
      <c r="BG614" s="68"/>
      <c r="BH614" s="68"/>
      <c r="BI614" s="68"/>
      <c r="BJ614" s="68"/>
      <c r="BK614" s="68"/>
      <c r="BL614" s="68"/>
      <c r="BM614" s="68"/>
      <c r="BN614" s="68"/>
      <c r="BO614" s="68"/>
      <c r="BP614" s="68"/>
      <c r="BQ614" s="68"/>
      <c r="BR614" s="68"/>
      <c r="BS614" s="68"/>
      <c r="BT614" s="68"/>
      <c r="BU614" s="68"/>
      <c r="BV614" s="68"/>
      <c r="BW614" s="68"/>
      <c r="BX614" s="68"/>
      <c r="BY614" s="68"/>
      <c r="BZ614" s="68"/>
      <c r="CA614" s="68"/>
      <c r="CB614" s="68"/>
      <c r="CC614" s="68"/>
      <c r="CD614" s="68"/>
      <c r="CE614" s="68"/>
      <c r="CF614" s="68"/>
      <c r="CG614" s="68"/>
      <c r="CH614" s="68"/>
      <c r="CI614" s="68"/>
      <c r="CJ614" s="68"/>
      <c r="CK614" s="68"/>
      <c r="CL614" s="68"/>
      <c r="CM614" s="68"/>
      <c r="CN614" s="68"/>
      <c r="CO614" s="68"/>
      <c r="CP614" s="68"/>
      <c r="CQ614" s="68"/>
      <c r="CR614" s="68"/>
      <c r="CS614" s="68"/>
      <c r="CT614" s="68"/>
      <c r="CU614" s="68"/>
      <c r="CV614" s="68"/>
      <c r="CW614" s="68"/>
      <c r="CX614" s="68"/>
      <c r="CY614" s="68"/>
      <c r="CZ614" s="68"/>
      <c r="DA614" s="68"/>
      <c r="DB614" s="68"/>
      <c r="DC614" s="68"/>
      <c r="DD614" s="68"/>
      <c r="DE614" s="68"/>
      <c r="DF614" s="68"/>
      <c r="DG614" s="68"/>
      <c r="DH614" s="68"/>
      <c r="DI614" s="68"/>
      <c r="DJ614" s="68"/>
      <c r="DK614" s="68"/>
      <c r="DL614" s="68"/>
      <c r="DM614" s="68"/>
      <c r="DN614" s="68"/>
      <c r="DO614" s="68"/>
      <c r="DP614" s="68"/>
      <c r="DQ614" s="68"/>
      <c r="DR614" s="68"/>
      <c r="DS614" s="68"/>
      <c r="DT614" s="68"/>
      <c r="DU614" s="68"/>
      <c r="DV614" s="68"/>
      <c r="DW614" s="68"/>
      <c r="DX614" s="68"/>
      <c r="DY614" s="68"/>
      <c r="DZ614" s="68"/>
      <c r="EA614" s="68"/>
      <c r="EB614" s="68"/>
      <c r="EC614" s="68"/>
      <c r="ED614" s="68"/>
      <c r="EE614" s="68"/>
      <c r="EF614" s="68"/>
      <c r="EG614" s="68"/>
      <c r="EH614" s="68"/>
      <c r="EI614" s="68"/>
      <c r="EJ614" s="68"/>
      <c r="EK614" s="68"/>
      <c r="EL614" s="68"/>
      <c r="EM614" s="68"/>
      <c r="EN614" s="68"/>
      <c r="EO614" s="68"/>
      <c r="EP614" s="68"/>
      <c r="EQ614" s="68"/>
      <c r="ER614" s="68"/>
      <c r="ES614" s="68"/>
      <c r="ET614" s="68"/>
      <c r="EU614" s="68"/>
      <c r="EV614" s="68"/>
      <c r="EW614" s="68"/>
      <c r="EX614" s="68"/>
      <c r="EY614" s="68"/>
      <c r="EZ614" s="68"/>
      <c r="FA614" s="68"/>
      <c r="FB614" s="68"/>
      <c r="FC614" s="68"/>
      <c r="FD614" s="68"/>
      <c r="FE614" s="68"/>
      <c r="FF614" s="68"/>
      <c r="FG614" s="68"/>
      <c r="FH614" s="68"/>
      <c r="FI614" s="68"/>
      <c r="FJ614" s="68"/>
      <c r="FK614" s="68"/>
      <c r="FL614" s="68"/>
      <c r="FM614" s="68"/>
      <c r="FN614" s="68"/>
      <c r="FO614" s="68"/>
      <c r="FP614" s="68"/>
      <c r="FQ614" s="68"/>
      <c r="FR614" s="68"/>
      <c r="FS614" s="68"/>
      <c r="FT614" s="68"/>
      <c r="FU614" s="68"/>
      <c r="FV614" s="68"/>
      <c r="FW614" s="68"/>
      <c r="FX614" s="68"/>
      <c r="FY614" s="68"/>
      <c r="FZ614" s="68"/>
      <c r="GA614" s="68"/>
      <c r="GB614" s="68"/>
      <c r="GC614" s="68"/>
      <c r="GD614" s="68"/>
      <c r="GE614" s="68"/>
      <c r="GF614" s="68"/>
      <c r="GG614" s="68"/>
      <c r="GH614" s="68"/>
      <c r="GI614" s="68"/>
      <c r="GJ614" s="68"/>
      <c r="GK614" s="68"/>
      <c r="GL614" s="68"/>
      <c r="GM614" s="68"/>
      <c r="GN614" s="68"/>
      <c r="GO614" s="68"/>
      <c r="GP614" s="68"/>
      <c r="GQ614" s="68"/>
      <c r="GR614" s="68"/>
      <c r="GS614" s="68"/>
      <c r="GT614" s="68"/>
      <c r="GU614" s="68"/>
      <c r="GV614" s="68"/>
      <c r="GW614" s="68"/>
      <c r="GX614" s="68"/>
      <c r="GY614" s="68"/>
      <c r="GZ614" s="68"/>
      <c r="HA614" s="68"/>
      <c r="HB614" s="68"/>
      <c r="HC614" s="68"/>
      <c r="HD614" s="68"/>
      <c r="HE614" s="68"/>
      <c r="HF614" s="68"/>
      <c r="HG614" s="68"/>
      <c r="HH614" s="68"/>
      <c r="HI614" s="68"/>
      <c r="HJ614" s="68"/>
      <c r="HK614" s="68"/>
      <c r="HL614" s="68"/>
      <c r="HM614" s="68"/>
      <c r="HN614" s="68"/>
      <c r="HO614" s="68"/>
      <c r="HP614" s="68"/>
      <c r="HQ614" s="68"/>
      <c r="HR614" s="68"/>
      <c r="HS614" s="68"/>
      <c r="HT614" s="68"/>
      <c r="HU614" s="68"/>
      <c r="HV614" s="68"/>
      <c r="HW614" s="68"/>
      <c r="HX614" s="68"/>
      <c r="HY614" s="68"/>
      <c r="HZ614" s="68"/>
      <c r="IA614" s="68"/>
      <c r="IB614" s="68"/>
      <c r="IC614" s="68"/>
      <c r="ID614" s="68"/>
      <c r="IE614" s="68"/>
      <c r="IF614" s="68"/>
      <c r="IG614" s="68"/>
      <c r="IH614" s="68"/>
      <c r="II614" s="68"/>
      <c r="IJ614" s="68"/>
      <c r="IK614" s="68"/>
      <c r="IL614" s="68"/>
      <c r="IM614" s="68"/>
      <c r="IN614" s="68"/>
      <c r="IO614" s="68"/>
      <c r="IP614" s="68"/>
      <c r="IQ614" s="68"/>
      <c r="IR614" s="68"/>
    </row>
    <row r="615" spans="1:252">
      <c r="A615" s="90">
        <v>605</v>
      </c>
      <c r="B615" s="91" t="str">
        <f>'[4]ИТОГ!'!$AP612</f>
        <v>Воробьев Андрей</v>
      </c>
      <c r="C615" s="91">
        <f>'[4]ИТОГ!'!$AQ612</f>
        <v>2001</v>
      </c>
      <c r="D615" s="91" t="str">
        <f>'[4]ИТОГ!'!$AT612</f>
        <v>б/р</v>
      </c>
      <c r="E615" s="91" t="str">
        <f>'[4]ИТОГ!'!$AU612</f>
        <v>м</v>
      </c>
      <c r="F615" s="189">
        <f>'[4]ИТОГ!'!$AX612</f>
        <v>0</v>
      </c>
      <c r="G615" s="91" t="s">
        <v>255</v>
      </c>
      <c r="H615" s="94" t="s">
        <v>28</v>
      </c>
      <c r="I615" s="91" t="str">
        <f>'[4]ИТОГ!'!$AY612</f>
        <v>НАДО!!!</v>
      </c>
      <c r="J615" s="95"/>
      <c r="K615" s="97"/>
      <c r="L615" s="97"/>
      <c r="M615" s="98"/>
      <c r="N615" s="97"/>
      <c r="O615" s="97"/>
      <c r="P615" s="97"/>
      <c r="Q615" s="97"/>
      <c r="R615" s="106" t="s">
        <v>256</v>
      </c>
      <c r="S615" s="97"/>
      <c r="T615" s="99"/>
      <c r="U615" s="99"/>
      <c r="V615" s="97"/>
      <c r="W615" s="92"/>
      <c r="X615" s="100"/>
      <c r="Y615" s="100"/>
      <c r="Z615" s="100"/>
      <c r="AA615" s="100"/>
      <c r="AB615" s="100"/>
      <c r="AC615" s="100"/>
      <c r="AD615" s="100"/>
      <c r="AE615" s="100"/>
      <c r="AF615" s="100"/>
      <c r="AG615" s="94"/>
      <c r="AH615" s="94"/>
      <c r="AI615" s="100"/>
      <c r="AJ615" s="103" t="s">
        <v>1006</v>
      </c>
      <c r="AK615" s="68"/>
    </row>
    <row r="616" spans="1:252">
      <c r="A616" s="90">
        <v>606</v>
      </c>
      <c r="B616" s="91" t="str">
        <f>'[4]ИТОГ!'!$AP613</f>
        <v>Воробьев Антон</v>
      </c>
      <c r="C616" s="91">
        <f>'[4]ИТОГ!'!$AQ613</f>
        <v>1982</v>
      </c>
      <c r="D616" s="91" t="str">
        <f>'[4]ИТОГ!'!$AT613</f>
        <v>б/р</v>
      </c>
      <c r="E616" s="91" t="str">
        <f>'[4]ИТОГ!'!$AU613</f>
        <v>м</v>
      </c>
      <c r="F616" s="189">
        <f>'[4]ИТОГ!'!$AX613</f>
        <v>43464</v>
      </c>
      <c r="G616" s="91" t="s">
        <v>255</v>
      </c>
      <c r="H616" s="94" t="s">
        <v>28</v>
      </c>
      <c r="I616" s="91" t="str">
        <f>'[4]ИТОГ!'!$AY613</f>
        <v>НАДО!!!</v>
      </c>
      <c r="J616" s="95"/>
      <c r="K616" s="106"/>
      <c r="L616" s="97"/>
      <c r="M616" s="105"/>
      <c r="N616" s="106"/>
      <c r="O616" s="97"/>
      <c r="P616" s="97"/>
      <c r="Q616" s="97"/>
      <c r="R616" s="104"/>
      <c r="S616" s="104"/>
      <c r="T616" s="106"/>
      <c r="U616" s="99"/>
      <c r="V616" s="108" t="s">
        <v>256</v>
      </c>
      <c r="W616" s="100"/>
      <c r="X616" s="110" t="s">
        <v>6</v>
      </c>
      <c r="Y616" s="100"/>
      <c r="Z616" s="100"/>
      <c r="AA616" s="100"/>
      <c r="AB616" s="108"/>
      <c r="AC616" s="108"/>
      <c r="AD616" s="108"/>
      <c r="AE616" s="108"/>
      <c r="AF616" s="108" t="s">
        <v>256</v>
      </c>
      <c r="AG616" s="94" t="s">
        <v>377</v>
      </c>
      <c r="AH616" s="101"/>
      <c r="AI616" s="102"/>
      <c r="AJ616" s="103" t="s">
        <v>1007</v>
      </c>
      <c r="AK616" s="68"/>
      <c r="AL616" s="68"/>
      <c r="AM616" s="68"/>
    </row>
    <row r="617" spans="1:252">
      <c r="A617" s="90">
        <v>607</v>
      </c>
      <c r="B617" s="91" t="str">
        <f>'[4]ИТОГ!'!$AP614</f>
        <v>Воробьев Виктор</v>
      </c>
      <c r="C617" s="91">
        <f>'[4]ИТОГ!'!$AQ614</f>
        <v>0</v>
      </c>
      <c r="D617" s="91" t="str">
        <f>'[4]ИТОГ!'!$AT614</f>
        <v>б/р</v>
      </c>
      <c r="E617" s="91" t="str">
        <f>'[4]ИТОГ!'!$AU614</f>
        <v>м</v>
      </c>
      <c r="F617" s="189">
        <f>'[4]ИТОГ!'!$AX614</f>
        <v>43954</v>
      </c>
      <c r="G617" s="91" t="s">
        <v>255</v>
      </c>
      <c r="H617" s="94" t="s">
        <v>28</v>
      </c>
      <c r="I617" s="91" t="str">
        <f>'[4]ИТОГ!'!$AY614</f>
        <v>НАДО!!!</v>
      </c>
      <c r="J617" s="95"/>
      <c r="K617" s="106"/>
      <c r="L617" s="97" t="s">
        <v>11</v>
      </c>
      <c r="M617" s="105"/>
      <c r="N617" s="106"/>
      <c r="O617" s="97"/>
      <c r="P617" s="97"/>
      <c r="Q617" s="97"/>
      <c r="R617" s="106"/>
      <c r="S617" s="106"/>
      <c r="T617" s="106" t="s">
        <v>256</v>
      </c>
      <c r="U617" s="99"/>
      <c r="V617" s="110" t="s">
        <v>13</v>
      </c>
      <c r="W617" s="100"/>
      <c r="X617" s="110" t="s">
        <v>13</v>
      </c>
      <c r="Y617" s="100"/>
      <c r="Z617" s="100"/>
      <c r="AA617" s="100"/>
      <c r="AB617" s="108"/>
      <c r="AC617" s="108"/>
      <c r="AD617" s="108" t="s">
        <v>256</v>
      </c>
      <c r="AE617" s="108"/>
      <c r="AF617" s="108" t="s">
        <v>6</v>
      </c>
      <c r="AG617" s="94" t="s">
        <v>377</v>
      </c>
      <c r="AH617" s="101" t="s">
        <v>1008</v>
      </c>
      <c r="AI617" s="102"/>
      <c r="AJ617" s="103" t="s">
        <v>1009</v>
      </c>
      <c r="AK617" s="68"/>
    </row>
    <row r="618" spans="1:252">
      <c r="A618" s="90">
        <v>608</v>
      </c>
      <c r="B618" s="91" t="str">
        <f>'[4]ИТОГ!'!$AP615</f>
        <v>Воробьев Дмитрий</v>
      </c>
      <c r="C618" s="91">
        <f>'[4]ИТОГ!'!$AQ615</f>
        <v>0</v>
      </c>
      <c r="D618" s="91" t="str">
        <f>'[4]ИТОГ!'!$AT615</f>
        <v>б/р</v>
      </c>
      <c r="E618" s="91" t="str">
        <f>'[4]ИТОГ!'!$AU615</f>
        <v>м</v>
      </c>
      <c r="F618" s="189">
        <f>'[4]ИТОГ!'!$AX615</f>
        <v>45071</v>
      </c>
      <c r="G618" s="91" t="s">
        <v>255</v>
      </c>
      <c r="H618" s="94" t="s">
        <v>28</v>
      </c>
      <c r="I618" s="91" t="str">
        <f>'[4]ИТОГ!'!$AY615</f>
        <v>НАДО!!!</v>
      </c>
      <c r="J618" s="95"/>
      <c r="K618" s="106"/>
      <c r="L618" s="97"/>
      <c r="M618" s="105"/>
      <c r="N618" s="106"/>
      <c r="O618" s="97"/>
      <c r="P618" s="97"/>
      <c r="Q618" s="97"/>
      <c r="R618" s="106"/>
      <c r="S618" s="106"/>
      <c r="T618" s="106"/>
      <c r="U618" s="99"/>
      <c r="V618" s="104"/>
      <c r="W618" s="100"/>
      <c r="X618" s="100" t="s">
        <v>256</v>
      </c>
      <c r="Y618" s="100"/>
      <c r="Z618" s="100"/>
      <c r="AA618" s="100"/>
      <c r="AB618" s="100"/>
      <c r="AC618" s="100"/>
      <c r="AD618" s="100"/>
      <c r="AE618" s="100"/>
      <c r="AF618" s="100" t="s">
        <v>256</v>
      </c>
      <c r="AG618" s="94" t="s">
        <v>377</v>
      </c>
      <c r="AH618" s="101" t="s">
        <v>261</v>
      </c>
      <c r="AI618" s="100"/>
      <c r="AJ618" s="103" t="s">
        <v>1010</v>
      </c>
      <c r="AK618" s="68"/>
      <c r="AL618" s="68"/>
      <c r="AM618" s="68"/>
      <c r="AN618" s="68"/>
      <c r="AO618" s="68"/>
      <c r="AP618" s="68"/>
      <c r="AQ618" s="68"/>
      <c r="AR618" s="68"/>
      <c r="AS618" s="68"/>
      <c r="AT618" s="68"/>
      <c r="AU618" s="68"/>
      <c r="AV618" s="68"/>
      <c r="AW618" s="68"/>
      <c r="AX618" s="68"/>
      <c r="AY618" s="68"/>
      <c r="AZ618" s="68"/>
      <c r="BA618" s="68"/>
      <c r="BB618" s="68"/>
      <c r="BC618" s="68"/>
      <c r="BD618" s="68"/>
      <c r="BE618" s="68"/>
      <c r="BF618" s="68"/>
      <c r="BG618" s="68"/>
      <c r="BH618" s="68"/>
      <c r="BI618" s="68"/>
      <c r="BJ618" s="68"/>
      <c r="BK618" s="68"/>
      <c r="BL618" s="68"/>
      <c r="BM618" s="68"/>
      <c r="BN618" s="68"/>
      <c r="BO618" s="68"/>
      <c r="BP618" s="68"/>
      <c r="BQ618" s="68"/>
      <c r="BR618" s="68"/>
      <c r="BS618" s="68"/>
      <c r="BT618" s="68"/>
      <c r="BU618" s="68"/>
      <c r="BV618" s="68"/>
      <c r="BW618" s="68"/>
      <c r="BX618" s="68"/>
      <c r="BY618" s="68"/>
      <c r="BZ618" s="68"/>
      <c r="CA618" s="68"/>
      <c r="CB618" s="68"/>
      <c r="CC618" s="68"/>
      <c r="CD618" s="68"/>
      <c r="CE618" s="68"/>
      <c r="CF618" s="68"/>
      <c r="CG618" s="68"/>
      <c r="CH618" s="68"/>
      <c r="CI618" s="68"/>
      <c r="CJ618" s="68"/>
      <c r="CK618" s="68"/>
      <c r="CL618" s="68"/>
      <c r="CM618" s="68"/>
      <c r="CN618" s="68"/>
      <c r="CO618" s="68"/>
      <c r="CP618" s="68"/>
      <c r="CQ618" s="68"/>
      <c r="CR618" s="68"/>
      <c r="CS618" s="68"/>
      <c r="CT618" s="68"/>
      <c r="CU618" s="68"/>
      <c r="CV618" s="68"/>
      <c r="CW618" s="68"/>
      <c r="CX618" s="68"/>
      <c r="CY618" s="68"/>
      <c r="CZ618" s="68"/>
      <c r="DA618" s="68"/>
      <c r="DB618" s="68"/>
      <c r="DC618" s="68"/>
      <c r="DD618" s="68"/>
      <c r="DE618" s="68"/>
      <c r="DF618" s="68"/>
      <c r="DG618" s="68"/>
      <c r="DH618" s="68"/>
      <c r="DI618" s="68"/>
      <c r="DJ618" s="68"/>
      <c r="DK618" s="68"/>
      <c r="DL618" s="68"/>
      <c r="DM618" s="68"/>
      <c r="DN618" s="68"/>
      <c r="DO618" s="68"/>
      <c r="DP618" s="68"/>
      <c r="DQ618" s="68"/>
      <c r="DR618" s="68"/>
      <c r="DS618" s="68"/>
      <c r="DT618" s="68"/>
      <c r="DU618" s="68"/>
      <c r="DV618" s="68"/>
      <c r="DW618" s="68"/>
      <c r="DX618" s="68"/>
      <c r="DY618" s="68"/>
      <c r="DZ618" s="68"/>
      <c r="EA618" s="68"/>
      <c r="EB618" s="68"/>
      <c r="EC618" s="68"/>
      <c r="ED618" s="68"/>
      <c r="EE618" s="68"/>
      <c r="EF618" s="68"/>
      <c r="EG618" s="68"/>
      <c r="EH618" s="68"/>
      <c r="EI618" s="68"/>
      <c r="EJ618" s="68"/>
      <c r="EK618" s="68"/>
      <c r="EL618" s="68"/>
      <c r="EM618" s="68"/>
      <c r="EN618" s="68"/>
      <c r="EO618" s="68"/>
      <c r="EP618" s="68"/>
      <c r="EQ618" s="68"/>
      <c r="ER618" s="68"/>
      <c r="ES618" s="68"/>
      <c r="ET618" s="68"/>
      <c r="EU618" s="68"/>
      <c r="EV618" s="68"/>
      <c r="EW618" s="68"/>
      <c r="EX618" s="68"/>
      <c r="EY618" s="68"/>
      <c r="EZ618" s="68"/>
      <c r="FA618" s="68"/>
      <c r="FB618" s="68"/>
      <c r="FC618" s="68"/>
      <c r="FD618" s="68"/>
      <c r="FE618" s="68"/>
      <c r="FF618" s="68"/>
      <c r="FG618" s="68"/>
      <c r="FH618" s="68"/>
      <c r="FI618" s="68"/>
      <c r="FJ618" s="68"/>
      <c r="FK618" s="68"/>
      <c r="FL618" s="68"/>
      <c r="FM618" s="68"/>
      <c r="FN618" s="68"/>
      <c r="FO618" s="68"/>
      <c r="FP618" s="68"/>
      <c r="FQ618" s="68"/>
      <c r="FR618" s="68"/>
      <c r="FS618" s="68"/>
      <c r="FT618" s="68"/>
      <c r="FU618" s="68"/>
      <c r="FV618" s="68"/>
      <c r="FW618" s="68"/>
      <c r="FX618" s="68"/>
      <c r="FY618" s="68"/>
      <c r="FZ618" s="68"/>
      <c r="GA618" s="68"/>
      <c r="GB618" s="68"/>
      <c r="GC618" s="68"/>
      <c r="GD618" s="68"/>
      <c r="GE618" s="68"/>
      <c r="GF618" s="68"/>
      <c r="GG618" s="68"/>
      <c r="GH618" s="68"/>
      <c r="GI618" s="68"/>
      <c r="GJ618" s="68"/>
      <c r="GK618" s="68"/>
      <c r="GL618" s="68"/>
      <c r="GM618" s="68"/>
      <c r="GN618" s="68"/>
      <c r="GO618" s="68"/>
      <c r="GP618" s="68"/>
      <c r="GQ618" s="68"/>
      <c r="GR618" s="68"/>
      <c r="GS618" s="68"/>
      <c r="GT618" s="68"/>
      <c r="GU618" s="68"/>
      <c r="GV618" s="68"/>
      <c r="GW618" s="68"/>
      <c r="GX618" s="68"/>
      <c r="GY618" s="68"/>
      <c r="GZ618" s="68"/>
      <c r="HA618" s="68"/>
      <c r="HB618" s="68"/>
      <c r="HC618" s="68"/>
      <c r="HD618" s="68"/>
      <c r="HE618" s="68"/>
      <c r="HF618" s="68"/>
      <c r="HG618" s="68"/>
      <c r="HH618" s="68"/>
      <c r="HI618" s="68"/>
      <c r="HJ618" s="68"/>
      <c r="HK618" s="68"/>
      <c r="HL618" s="68"/>
      <c r="HM618" s="68"/>
      <c r="HN618" s="68"/>
      <c r="HO618" s="68"/>
      <c r="HP618" s="68"/>
      <c r="HQ618" s="68"/>
      <c r="HR618" s="68"/>
      <c r="HS618" s="68"/>
      <c r="HT618" s="68"/>
      <c r="HU618" s="68"/>
      <c r="HV618" s="68"/>
      <c r="HW618" s="68"/>
      <c r="HX618" s="68"/>
      <c r="HY618" s="68"/>
      <c r="HZ618" s="68"/>
      <c r="IA618" s="68"/>
      <c r="IB618" s="68"/>
      <c r="IC618" s="68"/>
      <c r="ID618" s="68"/>
      <c r="IE618" s="68"/>
      <c r="IF618" s="68"/>
      <c r="IG618" s="68"/>
      <c r="IH618" s="68"/>
      <c r="II618" s="68"/>
      <c r="IJ618" s="68"/>
      <c r="IK618" s="68"/>
      <c r="IL618" s="68"/>
      <c r="IM618" s="68"/>
      <c r="IN618" s="68"/>
      <c r="IO618" s="68"/>
      <c r="IP618" s="68"/>
      <c r="IQ618" s="68"/>
      <c r="IR618" s="68"/>
    </row>
    <row r="619" spans="1:252">
      <c r="A619" s="90">
        <v>609</v>
      </c>
      <c r="B619" s="91" t="str">
        <f>'[4]ИТОГ!'!$AP616</f>
        <v>Воробьев Никита</v>
      </c>
      <c r="C619" s="91">
        <f>'[4]ИТОГ!'!$AQ616</f>
        <v>0</v>
      </c>
      <c r="D619" s="91" t="str">
        <f>'[4]ИТОГ!'!$AT616</f>
        <v>б/р</v>
      </c>
      <c r="E619" s="91" t="str">
        <f>'[4]ИТОГ!'!$AU616</f>
        <v>м</v>
      </c>
      <c r="F619" s="189">
        <f>'[4]ИТОГ!'!$AX616</f>
        <v>42246</v>
      </c>
      <c r="G619" s="91" t="s">
        <v>255</v>
      </c>
      <c r="H619" s="94" t="s">
        <v>28</v>
      </c>
      <c r="I619" s="91" t="str">
        <f>'[4]ИТОГ!'!$AY616</f>
        <v>НАДО!!!</v>
      </c>
      <c r="J619" s="95"/>
      <c r="K619" s="99"/>
      <c r="L619" s="97"/>
      <c r="M619" s="98"/>
      <c r="N619" s="99"/>
      <c r="O619" s="97"/>
      <c r="P619" s="97"/>
      <c r="Q619" s="97"/>
      <c r="R619" s="99"/>
      <c r="S619" s="99"/>
      <c r="T619" s="99"/>
      <c r="U619" s="99"/>
      <c r="V619" s="97"/>
      <c r="W619" s="100"/>
      <c r="X619" s="100"/>
      <c r="Y619" s="100"/>
      <c r="Z619" s="100"/>
      <c r="AA619" s="100"/>
      <c r="AB619" s="100" t="s">
        <v>256</v>
      </c>
      <c r="AC619" s="100"/>
      <c r="AD619" s="100"/>
      <c r="AE619" s="100"/>
      <c r="AF619" s="100"/>
      <c r="AG619" s="94" t="s">
        <v>1011</v>
      </c>
      <c r="AH619" s="101"/>
      <c r="AI619" s="100"/>
      <c r="AJ619" s="103" t="s">
        <v>1012</v>
      </c>
      <c r="AK619" s="68"/>
    </row>
    <row r="620" spans="1:252">
      <c r="A620" s="90">
        <v>610</v>
      </c>
      <c r="B620" s="91" t="str">
        <f>'[4]ИТОГ!'!$AP617</f>
        <v>Воробьёв Константин</v>
      </c>
      <c r="C620" s="91">
        <f>'[4]ИТОГ!'!$AQ617</f>
        <v>0</v>
      </c>
      <c r="D620" s="91" t="str">
        <f>'[4]ИТОГ!'!$AT617</f>
        <v>б/р</v>
      </c>
      <c r="E620" s="91" t="str">
        <f>'[4]ИТОГ!'!$AU617</f>
        <v>м</v>
      </c>
      <c r="F620" s="189">
        <f>'[4]ИТОГ!'!$AX617</f>
        <v>42959</v>
      </c>
      <c r="G620" s="91" t="s">
        <v>255</v>
      </c>
      <c r="H620" s="94" t="s">
        <v>28</v>
      </c>
      <c r="I620" s="91" t="str">
        <f>'[4]ИТОГ!'!$AY617</f>
        <v>НАДО!!!</v>
      </c>
      <c r="J620" s="95"/>
      <c r="K620" s="99"/>
      <c r="L620" s="97"/>
      <c r="M620" s="98"/>
      <c r="N620" s="99"/>
      <c r="O620" s="97"/>
      <c r="P620" s="97"/>
      <c r="Q620" s="97"/>
      <c r="R620" s="99"/>
      <c r="S620" s="99"/>
      <c r="T620" s="99"/>
      <c r="U620" s="99"/>
      <c r="V620" s="97"/>
      <c r="W620" s="100"/>
      <c r="X620" s="100"/>
      <c r="Y620" s="100"/>
      <c r="Z620" s="100"/>
      <c r="AA620" s="100"/>
      <c r="AB620" s="100" t="s">
        <v>256</v>
      </c>
      <c r="AC620" s="100"/>
      <c r="AD620" s="100"/>
      <c r="AE620" s="100"/>
      <c r="AF620" s="100"/>
      <c r="AG620" s="94"/>
      <c r="AH620" s="94" t="s">
        <v>1013</v>
      </c>
      <c r="AI620" s="100"/>
      <c r="AJ620" s="103" t="s">
        <v>1014</v>
      </c>
      <c r="AK620" s="68"/>
    </row>
    <row r="621" spans="1:252">
      <c r="A621" s="90">
        <v>611</v>
      </c>
      <c r="B621" s="91" t="str">
        <f>'[4]ИТОГ!'!$AP618</f>
        <v>Воробьева Александра</v>
      </c>
      <c r="C621" s="91">
        <f>'[4]ИТОГ!'!$AQ618</f>
        <v>0</v>
      </c>
      <c r="D621" s="91" t="str">
        <f>'[4]ИТОГ!'!$AT618</f>
        <v>б/р</v>
      </c>
      <c r="E621" s="91" t="str">
        <f>'[4]ИТОГ!'!$AU618</f>
        <v>ж</v>
      </c>
      <c r="F621" s="189">
        <f>'[4]ИТОГ!'!$AX618</f>
        <v>43954</v>
      </c>
      <c r="G621" s="91" t="s">
        <v>255</v>
      </c>
      <c r="H621" s="94" t="s">
        <v>28</v>
      </c>
      <c r="I621" s="91" t="str">
        <f>'[4]ИТОГ!'!$AY618</f>
        <v>НАДО!!!</v>
      </c>
      <c r="J621" s="95"/>
      <c r="K621" s="121"/>
      <c r="L621" s="97"/>
      <c r="M621" s="114"/>
      <c r="N621" s="121"/>
      <c r="O621" s="97"/>
      <c r="P621" s="97"/>
      <c r="Q621" s="97"/>
      <c r="R621" s="115"/>
      <c r="S621" s="115"/>
      <c r="T621" s="113"/>
      <c r="U621" s="99"/>
      <c r="V621" s="115"/>
      <c r="W621" s="102"/>
      <c r="X621" s="102"/>
      <c r="Y621" s="102"/>
      <c r="Z621" s="100"/>
      <c r="AA621" s="100"/>
      <c r="AB621" s="100"/>
      <c r="AC621" s="100"/>
      <c r="AD621" s="100"/>
      <c r="AE621" s="100"/>
      <c r="AF621" s="100"/>
      <c r="AG621" s="94"/>
      <c r="AH621" s="101"/>
      <c r="AI621" s="100"/>
      <c r="AJ621" s="103" t="s">
        <v>1015</v>
      </c>
      <c r="AK621" s="68"/>
      <c r="AN621" s="68"/>
      <c r="AO621" s="68"/>
      <c r="AP621" s="68"/>
      <c r="AQ621" s="68"/>
      <c r="AR621" s="68"/>
      <c r="AS621" s="68"/>
      <c r="AT621" s="68"/>
      <c r="AU621" s="68"/>
      <c r="AV621" s="68"/>
      <c r="AW621" s="68"/>
      <c r="AX621" s="68"/>
      <c r="AY621" s="68"/>
      <c r="AZ621" s="68"/>
      <c r="BA621" s="68"/>
      <c r="BB621" s="68"/>
      <c r="BC621" s="68"/>
      <c r="BD621" s="68"/>
      <c r="BE621" s="68"/>
      <c r="BF621" s="68"/>
      <c r="BG621" s="68"/>
      <c r="BH621" s="68"/>
      <c r="BI621" s="68"/>
      <c r="BJ621" s="68"/>
      <c r="BK621" s="68"/>
      <c r="BL621" s="68"/>
      <c r="BM621" s="68"/>
      <c r="BN621" s="68"/>
      <c r="BO621" s="68"/>
      <c r="BP621" s="68"/>
      <c r="BQ621" s="68"/>
      <c r="BR621" s="68"/>
      <c r="BS621" s="68"/>
      <c r="BT621" s="68"/>
      <c r="BU621" s="68"/>
      <c r="BV621" s="68"/>
      <c r="BW621" s="68"/>
      <c r="BX621" s="68"/>
      <c r="BY621" s="68"/>
      <c r="BZ621" s="68"/>
      <c r="CA621" s="68"/>
      <c r="CB621" s="68"/>
      <c r="CC621" s="68"/>
      <c r="CD621" s="68"/>
      <c r="CE621" s="68"/>
      <c r="CF621" s="68"/>
      <c r="CG621" s="68"/>
      <c r="CH621" s="68"/>
      <c r="CI621" s="68"/>
      <c r="CJ621" s="68"/>
      <c r="CK621" s="68"/>
      <c r="CL621" s="68"/>
      <c r="CM621" s="68"/>
      <c r="CN621" s="68"/>
      <c r="CO621" s="68"/>
      <c r="CP621" s="68"/>
      <c r="CQ621" s="68"/>
      <c r="CR621" s="68"/>
      <c r="CS621" s="68"/>
      <c r="CT621" s="68"/>
      <c r="CU621" s="68"/>
      <c r="CV621" s="68"/>
      <c r="CW621" s="68"/>
      <c r="CX621" s="68"/>
      <c r="CY621" s="68"/>
      <c r="CZ621" s="68"/>
      <c r="DA621" s="68"/>
      <c r="DB621" s="68"/>
      <c r="DC621" s="68"/>
      <c r="DD621" s="68"/>
      <c r="DE621" s="68"/>
      <c r="DF621" s="68"/>
      <c r="DG621" s="68"/>
      <c r="DH621" s="68"/>
      <c r="DI621" s="68"/>
      <c r="DJ621" s="68"/>
      <c r="DK621" s="68"/>
      <c r="DL621" s="68"/>
      <c r="DM621" s="68"/>
      <c r="DN621" s="68"/>
      <c r="DO621" s="68"/>
      <c r="DP621" s="68"/>
      <c r="DQ621" s="68"/>
      <c r="DR621" s="68"/>
      <c r="DS621" s="68"/>
      <c r="DT621" s="68"/>
      <c r="DU621" s="68"/>
      <c r="DV621" s="68"/>
      <c r="DW621" s="68"/>
      <c r="DX621" s="68"/>
      <c r="DY621" s="68"/>
      <c r="DZ621" s="68"/>
      <c r="EA621" s="68"/>
      <c r="EB621" s="68"/>
      <c r="EC621" s="68"/>
      <c r="ED621" s="68"/>
      <c r="EE621" s="68"/>
      <c r="EF621" s="68"/>
      <c r="EG621" s="68"/>
      <c r="EH621" s="68"/>
      <c r="EI621" s="68"/>
      <c r="EJ621" s="68"/>
      <c r="EK621" s="68"/>
      <c r="EL621" s="68"/>
      <c r="EM621" s="68"/>
      <c r="EN621" s="68"/>
      <c r="EO621" s="68"/>
      <c r="EP621" s="68"/>
      <c r="EQ621" s="68"/>
      <c r="ER621" s="68"/>
      <c r="ES621" s="68"/>
      <c r="ET621" s="68"/>
      <c r="EU621" s="68"/>
      <c r="EV621" s="68"/>
      <c r="EW621" s="68"/>
      <c r="EX621" s="68"/>
      <c r="EY621" s="68"/>
      <c r="EZ621" s="68"/>
      <c r="FA621" s="68"/>
      <c r="FB621" s="68"/>
      <c r="FC621" s="68"/>
      <c r="FD621" s="68"/>
      <c r="FE621" s="68"/>
      <c r="FF621" s="68"/>
      <c r="FG621" s="68"/>
      <c r="FH621" s="68"/>
      <c r="FI621" s="68"/>
      <c r="FJ621" s="68"/>
      <c r="FK621" s="68"/>
      <c r="FL621" s="68"/>
      <c r="FM621" s="68"/>
      <c r="FN621" s="68"/>
      <c r="FO621" s="68"/>
      <c r="FP621" s="68"/>
      <c r="FQ621" s="68"/>
      <c r="FR621" s="68"/>
      <c r="FS621" s="68"/>
      <c r="FT621" s="68"/>
      <c r="FU621" s="68"/>
      <c r="FV621" s="68"/>
      <c r="FW621" s="68"/>
      <c r="FX621" s="68"/>
      <c r="FY621" s="68"/>
      <c r="FZ621" s="68"/>
      <c r="GA621" s="68"/>
      <c r="GB621" s="68"/>
      <c r="GC621" s="68"/>
      <c r="GD621" s="68"/>
      <c r="GE621" s="68"/>
      <c r="GF621" s="68"/>
      <c r="GG621" s="68"/>
      <c r="GH621" s="68"/>
      <c r="GI621" s="68"/>
      <c r="GJ621" s="68"/>
      <c r="GK621" s="68"/>
      <c r="GL621" s="68"/>
      <c r="GM621" s="68"/>
      <c r="GN621" s="68"/>
      <c r="GO621" s="68"/>
      <c r="GP621" s="68"/>
      <c r="GQ621" s="68"/>
      <c r="GR621" s="68"/>
      <c r="GS621" s="68"/>
      <c r="GT621" s="68"/>
      <c r="GU621" s="68"/>
      <c r="GV621" s="68"/>
      <c r="GW621" s="68"/>
      <c r="GX621" s="68"/>
      <c r="GY621" s="68"/>
      <c r="GZ621" s="68"/>
      <c r="HA621" s="68"/>
      <c r="HB621" s="68"/>
      <c r="HC621" s="68"/>
      <c r="HD621" s="68"/>
      <c r="HE621" s="68"/>
      <c r="HF621" s="68"/>
      <c r="HG621" s="68"/>
      <c r="HH621" s="68"/>
      <c r="HI621" s="68"/>
      <c r="HJ621" s="68"/>
      <c r="HK621" s="68"/>
      <c r="HL621" s="68"/>
      <c r="HM621" s="68"/>
      <c r="HN621" s="68"/>
      <c r="HO621" s="68"/>
      <c r="HP621" s="68"/>
      <c r="HQ621" s="68"/>
      <c r="HR621" s="68"/>
      <c r="HS621" s="68"/>
      <c r="HT621" s="68"/>
      <c r="HU621" s="68"/>
      <c r="HV621" s="68"/>
      <c r="HW621" s="68"/>
      <c r="HX621" s="68"/>
      <c r="HY621" s="68"/>
      <c r="HZ621" s="68"/>
      <c r="IA621" s="68"/>
      <c r="IB621" s="68"/>
      <c r="IC621" s="68"/>
      <c r="ID621" s="68"/>
      <c r="IE621" s="68"/>
      <c r="IF621" s="68"/>
      <c r="IG621" s="68"/>
      <c r="IH621" s="68"/>
      <c r="II621" s="68"/>
      <c r="IJ621" s="68"/>
      <c r="IK621" s="68"/>
      <c r="IL621" s="68"/>
      <c r="IM621" s="68"/>
      <c r="IN621" s="68"/>
      <c r="IO621" s="68"/>
      <c r="IP621" s="68"/>
      <c r="IQ621" s="68"/>
      <c r="IR621" s="68"/>
    </row>
    <row r="622" spans="1:252">
      <c r="A622" s="90">
        <v>612</v>
      </c>
      <c r="B622" s="91" t="str">
        <f>'[4]ИТОГ!'!$AP619</f>
        <v>Воробьева Раиса</v>
      </c>
      <c r="C622" s="91">
        <f>'[4]ИТОГ!'!$AQ619</f>
        <v>2013</v>
      </c>
      <c r="D622" s="91" t="str">
        <f>'[4]ИТОГ!'!$AT619</f>
        <v>б/р</v>
      </c>
      <c r="E622" s="91" t="str">
        <f>'[4]ИТОГ!'!$AU619</f>
        <v>ж</v>
      </c>
      <c r="F622" s="189">
        <f>'[4]ИТОГ!'!$AX619</f>
        <v>0</v>
      </c>
      <c r="G622" s="91" t="s">
        <v>255</v>
      </c>
      <c r="H622" s="94" t="s">
        <v>28</v>
      </c>
      <c r="I622" s="91" t="str">
        <f>'[4]ИТОГ!'!$AY619</f>
        <v>ОК!</v>
      </c>
      <c r="J622" s="95"/>
      <c r="K622" s="121"/>
      <c r="L622" s="97"/>
      <c r="M622" s="114"/>
      <c r="N622" s="121"/>
      <c r="O622" s="97"/>
      <c r="P622" s="97"/>
      <c r="Q622" s="97"/>
      <c r="R622" s="115"/>
      <c r="S622" s="115"/>
      <c r="T622" s="113"/>
      <c r="U622" s="99"/>
      <c r="V622" s="115"/>
      <c r="W622" s="102"/>
      <c r="X622" s="100" t="s">
        <v>256</v>
      </c>
      <c r="Y622" s="102" t="s">
        <v>256</v>
      </c>
      <c r="Z622" s="100"/>
      <c r="AA622" s="100"/>
      <c r="AB622" s="100"/>
      <c r="AC622" s="100"/>
      <c r="AD622" s="100"/>
      <c r="AE622" s="100"/>
      <c r="AF622" s="100"/>
      <c r="AG622" s="111" t="s">
        <v>428</v>
      </c>
      <c r="AH622" s="101" t="s">
        <v>839</v>
      </c>
      <c r="AI622" s="100"/>
      <c r="AJ622" s="103" t="s">
        <v>1016</v>
      </c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8"/>
      <c r="AW622" s="68"/>
      <c r="AX622" s="68"/>
      <c r="AY622" s="68"/>
      <c r="AZ622" s="68"/>
      <c r="BA622" s="68"/>
      <c r="BB622" s="68"/>
      <c r="BC622" s="68"/>
      <c r="BD622" s="68"/>
      <c r="BE622" s="68"/>
      <c r="BF622" s="68"/>
      <c r="BG622" s="68"/>
      <c r="BH622" s="68"/>
      <c r="BI622" s="68"/>
      <c r="BJ622" s="68"/>
      <c r="BK622" s="68"/>
      <c r="BL622" s="68"/>
      <c r="BM622" s="68"/>
      <c r="BN622" s="68"/>
      <c r="BO622" s="68"/>
      <c r="BP622" s="68"/>
      <c r="BQ622" s="68"/>
      <c r="BR622" s="68"/>
      <c r="BS622" s="68"/>
      <c r="BT622" s="68"/>
      <c r="BU622" s="68"/>
      <c r="BV622" s="68"/>
      <c r="BW622" s="68"/>
      <c r="BX622" s="68"/>
      <c r="BY622" s="68"/>
      <c r="BZ622" s="68"/>
      <c r="CA622" s="68"/>
      <c r="CB622" s="68"/>
      <c r="CC622" s="68"/>
      <c r="CD622" s="68"/>
      <c r="CE622" s="68"/>
      <c r="CF622" s="68"/>
      <c r="CG622" s="68"/>
      <c r="CH622" s="68"/>
      <c r="CI622" s="68"/>
      <c r="CJ622" s="68"/>
      <c r="CK622" s="68"/>
      <c r="CL622" s="68"/>
      <c r="CM622" s="68"/>
      <c r="CN622" s="68"/>
      <c r="CO622" s="68"/>
      <c r="CP622" s="68"/>
      <c r="CQ622" s="68"/>
      <c r="CR622" s="68"/>
      <c r="CS622" s="68"/>
      <c r="CT622" s="68"/>
      <c r="CU622" s="68"/>
      <c r="CV622" s="68"/>
      <c r="CW622" s="68"/>
      <c r="CX622" s="68"/>
      <c r="CY622" s="68"/>
      <c r="CZ622" s="68"/>
      <c r="DA622" s="68"/>
      <c r="DB622" s="68"/>
      <c r="DC622" s="68"/>
      <c r="DD622" s="68"/>
      <c r="DE622" s="68"/>
      <c r="DF622" s="68"/>
      <c r="DG622" s="68"/>
      <c r="DH622" s="68"/>
      <c r="DI622" s="68"/>
      <c r="DJ622" s="68"/>
      <c r="DK622" s="68"/>
      <c r="DL622" s="68"/>
      <c r="DM622" s="68"/>
      <c r="DN622" s="68"/>
      <c r="DO622" s="68"/>
      <c r="DP622" s="68"/>
      <c r="DQ622" s="68"/>
      <c r="DR622" s="68"/>
      <c r="DS622" s="68"/>
      <c r="DT622" s="68"/>
      <c r="DU622" s="68"/>
      <c r="DV622" s="68"/>
      <c r="DW622" s="68"/>
      <c r="DX622" s="68"/>
      <c r="DY622" s="68"/>
      <c r="DZ622" s="68"/>
      <c r="EA622" s="68"/>
      <c r="EB622" s="68"/>
      <c r="EC622" s="68"/>
      <c r="ED622" s="68"/>
      <c r="EE622" s="68"/>
      <c r="EF622" s="68"/>
      <c r="EG622" s="68"/>
      <c r="EH622" s="68"/>
      <c r="EI622" s="68"/>
      <c r="EJ622" s="68"/>
      <c r="EK622" s="68"/>
      <c r="EL622" s="68"/>
      <c r="EM622" s="68"/>
      <c r="EN622" s="68"/>
      <c r="EO622" s="68"/>
      <c r="EP622" s="68"/>
      <c r="EQ622" s="68"/>
      <c r="ER622" s="68"/>
      <c r="ES622" s="68"/>
      <c r="ET622" s="68"/>
      <c r="EU622" s="68"/>
      <c r="EV622" s="68"/>
      <c r="EW622" s="68"/>
      <c r="EX622" s="68"/>
      <c r="EY622" s="68"/>
      <c r="EZ622" s="68"/>
      <c r="FA622" s="68"/>
      <c r="FB622" s="68"/>
      <c r="FC622" s="68"/>
      <c r="FD622" s="68"/>
      <c r="FE622" s="68"/>
      <c r="FF622" s="68"/>
      <c r="FG622" s="68"/>
      <c r="FH622" s="68"/>
      <c r="FI622" s="68"/>
      <c r="FJ622" s="68"/>
      <c r="FK622" s="68"/>
      <c r="FL622" s="68"/>
      <c r="FM622" s="68"/>
      <c r="FN622" s="68"/>
      <c r="FO622" s="68"/>
      <c r="FP622" s="68"/>
      <c r="FQ622" s="68"/>
      <c r="FR622" s="68"/>
      <c r="FS622" s="68"/>
      <c r="FT622" s="68"/>
      <c r="FU622" s="68"/>
      <c r="FV622" s="68"/>
      <c r="FW622" s="68"/>
      <c r="FX622" s="68"/>
      <c r="FY622" s="68"/>
      <c r="FZ622" s="68"/>
      <c r="GA622" s="68"/>
      <c r="GB622" s="68"/>
      <c r="GC622" s="68"/>
      <c r="GD622" s="68"/>
      <c r="GE622" s="68"/>
      <c r="GF622" s="68"/>
      <c r="GG622" s="68"/>
      <c r="GH622" s="68"/>
      <c r="GI622" s="68"/>
      <c r="GJ622" s="68"/>
      <c r="GK622" s="68"/>
      <c r="GL622" s="68"/>
      <c r="GM622" s="68"/>
      <c r="GN622" s="68"/>
      <c r="GO622" s="68"/>
      <c r="GP622" s="68"/>
      <c r="GQ622" s="68"/>
      <c r="GR622" s="68"/>
      <c r="GS622" s="68"/>
      <c r="GT622" s="68"/>
      <c r="GU622" s="68"/>
      <c r="GV622" s="68"/>
      <c r="GW622" s="68"/>
      <c r="GX622" s="68"/>
      <c r="GY622" s="68"/>
      <c r="GZ622" s="68"/>
      <c r="HA622" s="68"/>
      <c r="HB622" s="68"/>
      <c r="HC622" s="68"/>
      <c r="HD622" s="68"/>
      <c r="HE622" s="68"/>
      <c r="HF622" s="68"/>
      <c r="HG622" s="68"/>
      <c r="HH622" s="68"/>
      <c r="HI622" s="68"/>
      <c r="HJ622" s="68"/>
      <c r="HK622" s="68"/>
      <c r="HL622" s="68"/>
      <c r="HM622" s="68"/>
      <c r="HN622" s="68"/>
      <c r="HO622" s="68"/>
      <c r="HP622" s="68"/>
      <c r="HQ622" s="68"/>
      <c r="HR622" s="68"/>
      <c r="HS622" s="68"/>
      <c r="HT622" s="68"/>
      <c r="HU622" s="68"/>
      <c r="HV622" s="68"/>
      <c r="HW622" s="68"/>
      <c r="HX622" s="68"/>
      <c r="HY622" s="68"/>
      <c r="HZ622" s="68"/>
      <c r="IA622" s="68"/>
      <c r="IB622" s="68"/>
      <c r="IC622" s="68"/>
      <c r="ID622" s="68"/>
      <c r="IE622" s="68"/>
      <c r="IF622" s="68"/>
      <c r="IG622" s="68"/>
      <c r="IH622" s="68"/>
      <c r="II622" s="68"/>
      <c r="IJ622" s="68"/>
      <c r="IK622" s="68"/>
      <c r="IL622" s="68"/>
      <c r="IM622" s="68"/>
      <c r="IN622" s="68"/>
      <c r="IO622" s="68"/>
      <c r="IP622" s="68"/>
      <c r="IQ622" s="68"/>
      <c r="IR622" s="68"/>
    </row>
    <row r="623" spans="1:252">
      <c r="A623" s="90">
        <v>613</v>
      </c>
      <c r="B623" s="91" t="str">
        <f>'[4]ИТОГ!'!$AP620</f>
        <v>Ворожцова Ольга</v>
      </c>
      <c r="C623" s="91">
        <f>'[4]ИТОГ!'!$AQ620</f>
        <v>0</v>
      </c>
      <c r="D623" s="91">
        <f>'[4]ИТОГ!'!$AT620</f>
        <v>3</v>
      </c>
      <c r="E623" s="91" t="str">
        <f>'[4]ИТОГ!'!$AU620</f>
        <v>ж</v>
      </c>
      <c r="F623" s="189">
        <f>'[4]ИТОГ!'!$AX620</f>
        <v>45778</v>
      </c>
      <c r="G623" s="91" t="s">
        <v>255</v>
      </c>
      <c r="H623" s="94" t="s">
        <v>28</v>
      </c>
      <c r="I623" s="91" t="str">
        <f>'[4]ИТОГ!'!$AY620</f>
        <v>НАДО!!!</v>
      </c>
      <c r="J623" s="95"/>
      <c r="K623" s="97"/>
      <c r="L623" s="97"/>
      <c r="M623" s="98"/>
      <c r="N623" s="97"/>
      <c r="O623" s="97"/>
      <c r="P623" s="97"/>
      <c r="Q623" s="97"/>
      <c r="R623" s="100" t="s">
        <v>11</v>
      </c>
      <c r="S623" s="97"/>
      <c r="T623" s="99"/>
      <c r="U623" s="99"/>
      <c r="V623" s="97"/>
      <c r="W623" s="108"/>
      <c r="X623" s="108"/>
      <c r="Y623" s="108"/>
      <c r="Z623" s="100"/>
      <c r="AA623" s="100"/>
      <c r="AB623" s="100" t="s">
        <v>256</v>
      </c>
      <c r="AC623" s="100"/>
      <c r="AD623" s="100"/>
      <c r="AE623" s="100"/>
      <c r="AF623" s="100"/>
      <c r="AH623" s="94" t="s">
        <v>1017</v>
      </c>
      <c r="AI623" s="100"/>
      <c r="AJ623" s="103" t="s">
        <v>1018</v>
      </c>
      <c r="AK623" s="68"/>
    </row>
    <row r="624" spans="1:252">
      <c r="A624" s="90">
        <v>614</v>
      </c>
      <c r="B624" s="91" t="str">
        <f>'[4]ИТОГ!'!$AP621</f>
        <v>Воронин Виктор</v>
      </c>
      <c r="C624" s="91">
        <f>'[4]ИТОГ!'!$AQ621</f>
        <v>1996</v>
      </c>
      <c r="D624" s="91" t="str">
        <f>'[4]ИТОГ!'!$AT621</f>
        <v>б/р</v>
      </c>
      <c r="E624" s="91" t="str">
        <f>'[4]ИТОГ!'!$AU621</f>
        <v>м</v>
      </c>
      <c r="F624" s="189">
        <f>'[4]ИТОГ!'!$AX621</f>
        <v>45196</v>
      </c>
      <c r="G624" s="91" t="s">
        <v>255</v>
      </c>
      <c r="H624" s="94" t="s">
        <v>28</v>
      </c>
      <c r="I624" s="91" t="str">
        <f>'[4]ИТОГ!'!$AY621</f>
        <v>ОК!</v>
      </c>
      <c r="J624" s="95"/>
      <c r="K624" s="97"/>
      <c r="L624" s="97"/>
      <c r="M624" s="98"/>
      <c r="N624" s="97"/>
      <c r="O624" s="97"/>
      <c r="P624" s="97"/>
      <c r="Q624" s="97"/>
      <c r="R624" s="97"/>
      <c r="S624" s="97"/>
      <c r="T624" s="99"/>
      <c r="U624" s="99"/>
      <c r="V624" s="97"/>
      <c r="W624" s="108" t="s">
        <v>256</v>
      </c>
      <c r="X624" s="108"/>
      <c r="Y624" s="108"/>
      <c r="Z624" s="100"/>
      <c r="AA624" s="100"/>
      <c r="AB624" s="100"/>
      <c r="AC624" s="100"/>
      <c r="AD624" s="100"/>
      <c r="AE624" s="100"/>
      <c r="AF624" s="100"/>
      <c r="AG624" s="94" t="s">
        <v>444</v>
      </c>
      <c r="AH624" s="94" t="s">
        <v>261</v>
      </c>
      <c r="AI624" s="100"/>
      <c r="AJ624" s="103" t="s">
        <v>1019</v>
      </c>
      <c r="AK624" s="68"/>
    </row>
    <row r="625" spans="1:252">
      <c r="A625" s="90">
        <v>615</v>
      </c>
      <c r="B625" s="91" t="str">
        <f>'[4]ИТОГ!'!$AP622</f>
        <v>Воронкова Инна</v>
      </c>
      <c r="C625" s="91">
        <f>'[4]ИТОГ!'!$AQ622</f>
        <v>2000</v>
      </c>
      <c r="D625" s="91" t="str">
        <f>'[4]ИТОГ!'!$AT622</f>
        <v>КМС</v>
      </c>
      <c r="E625" s="91" t="str">
        <f>'[4]ИТОГ!'!$AU622</f>
        <v>ж</v>
      </c>
      <c r="F625" s="189">
        <f>'[4]ИТОГ!'!$AX622</f>
        <v>45740</v>
      </c>
      <c r="G625" s="91" t="s">
        <v>255</v>
      </c>
      <c r="H625" s="94" t="s">
        <v>28</v>
      </c>
      <c r="I625" s="91" t="str">
        <f>'[4]ИТОГ!'!$AY622</f>
        <v>ОК!</v>
      </c>
      <c r="J625" s="95" t="s">
        <v>292</v>
      </c>
      <c r="K625" s="97"/>
      <c r="L625" s="97"/>
      <c r="M625" s="98"/>
      <c r="N625" s="97"/>
      <c r="O625" s="97"/>
      <c r="P625" s="97"/>
      <c r="Q625" s="97"/>
      <c r="R625" s="97"/>
      <c r="S625" s="97"/>
      <c r="T625" s="99"/>
      <c r="U625" s="99"/>
      <c r="V625" s="97"/>
      <c r="W625" s="108"/>
      <c r="X625" s="108"/>
      <c r="Y625" s="108"/>
      <c r="Z625" s="100"/>
      <c r="AA625" s="100"/>
      <c r="AB625" s="100"/>
      <c r="AC625" s="100"/>
      <c r="AD625" s="100"/>
      <c r="AE625" s="100"/>
      <c r="AF625" s="100"/>
      <c r="AG625" s="94" t="s">
        <v>279</v>
      </c>
      <c r="AH625" s="94" t="s">
        <v>328</v>
      </c>
      <c r="AI625" s="93">
        <v>37730</v>
      </c>
      <c r="AJ625" s="103" t="s">
        <v>1020</v>
      </c>
      <c r="AK625" s="68"/>
      <c r="AL625" s="68"/>
      <c r="AM625" s="68"/>
      <c r="AN625" s="68"/>
      <c r="AO625" s="68"/>
      <c r="AP625" s="68"/>
      <c r="AQ625" s="68"/>
      <c r="AR625" s="68"/>
      <c r="AS625" s="68"/>
      <c r="AT625" s="68"/>
      <c r="AU625" s="68"/>
      <c r="AV625" s="68"/>
      <c r="AW625" s="68"/>
      <c r="AX625" s="68"/>
      <c r="AY625" s="68"/>
      <c r="AZ625" s="68"/>
      <c r="BA625" s="68"/>
      <c r="BB625" s="68"/>
      <c r="BC625" s="68"/>
      <c r="BD625" s="68"/>
      <c r="BE625" s="68"/>
      <c r="BF625" s="68"/>
      <c r="BG625" s="68"/>
      <c r="BH625" s="68"/>
      <c r="BI625" s="68"/>
      <c r="BJ625" s="68"/>
      <c r="BK625" s="68"/>
      <c r="BL625" s="68"/>
      <c r="BM625" s="68"/>
      <c r="BN625" s="68"/>
      <c r="BO625" s="68"/>
      <c r="BP625" s="68"/>
      <c r="BQ625" s="68"/>
      <c r="BR625" s="68"/>
      <c r="BS625" s="68"/>
      <c r="BT625" s="68"/>
      <c r="BU625" s="68"/>
      <c r="BV625" s="68"/>
      <c r="BW625" s="68"/>
      <c r="BX625" s="68"/>
      <c r="BY625" s="68"/>
      <c r="BZ625" s="68"/>
      <c r="CA625" s="68"/>
      <c r="CB625" s="68"/>
      <c r="CC625" s="68"/>
      <c r="CD625" s="68"/>
      <c r="CE625" s="68"/>
      <c r="CF625" s="68"/>
      <c r="CG625" s="68"/>
      <c r="CH625" s="68"/>
      <c r="CI625" s="68"/>
      <c r="CJ625" s="68"/>
      <c r="CK625" s="68"/>
      <c r="CL625" s="68"/>
      <c r="CM625" s="68"/>
      <c r="CN625" s="68"/>
      <c r="CO625" s="68"/>
      <c r="CP625" s="68"/>
      <c r="CQ625" s="68"/>
      <c r="CR625" s="68"/>
      <c r="CS625" s="68"/>
      <c r="CT625" s="68"/>
      <c r="CU625" s="68"/>
      <c r="CV625" s="68"/>
      <c r="CW625" s="68"/>
      <c r="CX625" s="68"/>
      <c r="CY625" s="68"/>
      <c r="CZ625" s="68"/>
      <c r="DA625" s="68"/>
      <c r="DB625" s="68"/>
      <c r="DC625" s="68"/>
      <c r="DD625" s="68"/>
      <c r="DE625" s="68"/>
      <c r="DF625" s="68"/>
      <c r="DG625" s="68"/>
      <c r="DH625" s="68"/>
      <c r="DI625" s="68"/>
      <c r="DJ625" s="68"/>
      <c r="DK625" s="68"/>
      <c r="DL625" s="68"/>
      <c r="DM625" s="68"/>
      <c r="DN625" s="68"/>
      <c r="DO625" s="68"/>
      <c r="DP625" s="68"/>
      <c r="DQ625" s="68"/>
      <c r="DR625" s="68"/>
      <c r="DS625" s="68"/>
      <c r="DT625" s="68"/>
      <c r="DU625" s="68"/>
      <c r="DV625" s="68"/>
      <c r="DW625" s="68"/>
      <c r="DX625" s="68"/>
      <c r="DY625" s="68"/>
      <c r="DZ625" s="68"/>
      <c r="EA625" s="68"/>
      <c r="EB625" s="68"/>
      <c r="EC625" s="68"/>
      <c r="ED625" s="68"/>
      <c r="EE625" s="68"/>
      <c r="EF625" s="68"/>
      <c r="EG625" s="68"/>
      <c r="EH625" s="68"/>
      <c r="EI625" s="68"/>
      <c r="EJ625" s="68"/>
      <c r="EK625" s="68"/>
      <c r="EL625" s="68"/>
      <c r="EM625" s="68"/>
      <c r="EN625" s="68"/>
      <c r="EO625" s="68"/>
      <c r="EP625" s="68"/>
      <c r="EQ625" s="68"/>
      <c r="ER625" s="68"/>
      <c r="ES625" s="68"/>
      <c r="ET625" s="68"/>
      <c r="EU625" s="68"/>
      <c r="EV625" s="68"/>
      <c r="EW625" s="68"/>
      <c r="EX625" s="68"/>
      <c r="EY625" s="68"/>
      <c r="EZ625" s="68"/>
      <c r="FA625" s="68"/>
      <c r="FB625" s="68"/>
      <c r="FC625" s="68"/>
      <c r="FD625" s="68"/>
      <c r="FE625" s="68"/>
      <c r="FF625" s="68"/>
      <c r="FG625" s="68"/>
      <c r="FH625" s="68"/>
      <c r="FI625" s="68"/>
      <c r="FJ625" s="68"/>
      <c r="FK625" s="68"/>
      <c r="FL625" s="68"/>
      <c r="FM625" s="68"/>
      <c r="FN625" s="68"/>
      <c r="FO625" s="68"/>
      <c r="FP625" s="68"/>
      <c r="FQ625" s="68"/>
      <c r="FR625" s="68"/>
      <c r="FS625" s="68"/>
      <c r="FT625" s="68"/>
      <c r="FU625" s="68"/>
      <c r="FV625" s="68"/>
      <c r="FW625" s="68"/>
      <c r="FX625" s="68"/>
      <c r="FY625" s="68"/>
      <c r="FZ625" s="68"/>
      <c r="GA625" s="68"/>
      <c r="GB625" s="68"/>
      <c r="GC625" s="68"/>
      <c r="GD625" s="68"/>
      <c r="GE625" s="68"/>
      <c r="GF625" s="68"/>
      <c r="GG625" s="68"/>
      <c r="GH625" s="68"/>
      <c r="GI625" s="68"/>
      <c r="GJ625" s="68"/>
      <c r="GK625" s="68"/>
      <c r="GL625" s="68"/>
      <c r="GM625" s="68"/>
      <c r="GN625" s="68"/>
      <c r="GO625" s="68"/>
      <c r="GP625" s="68"/>
      <c r="GQ625" s="68"/>
      <c r="GR625" s="68"/>
      <c r="GS625" s="68"/>
      <c r="GT625" s="68"/>
      <c r="GU625" s="68"/>
      <c r="GV625" s="68"/>
      <c r="GW625" s="68"/>
      <c r="GX625" s="68"/>
      <c r="GY625" s="68"/>
      <c r="GZ625" s="68"/>
      <c r="HA625" s="68"/>
      <c r="HB625" s="68"/>
      <c r="HC625" s="68"/>
      <c r="HD625" s="68"/>
      <c r="HE625" s="68"/>
      <c r="HF625" s="68"/>
      <c r="HG625" s="68"/>
      <c r="HH625" s="68"/>
      <c r="HI625" s="68"/>
      <c r="HJ625" s="68"/>
      <c r="HK625" s="68"/>
      <c r="HL625" s="68"/>
      <c r="HM625" s="68"/>
      <c r="HN625" s="68"/>
      <c r="HO625" s="68"/>
      <c r="HP625" s="68"/>
      <c r="HQ625" s="68"/>
      <c r="HR625" s="68"/>
      <c r="HS625" s="68"/>
      <c r="HT625" s="68"/>
      <c r="HU625" s="68"/>
      <c r="HV625" s="68"/>
      <c r="HW625" s="68"/>
      <c r="HX625" s="68"/>
      <c r="HY625" s="68"/>
      <c r="HZ625" s="68"/>
      <c r="IA625" s="68"/>
      <c r="IB625" s="68"/>
      <c r="IC625" s="68"/>
      <c r="ID625" s="68"/>
      <c r="IE625" s="68"/>
      <c r="IF625" s="68"/>
      <c r="IG625" s="68"/>
      <c r="IH625" s="68"/>
      <c r="II625" s="68"/>
      <c r="IJ625" s="68"/>
      <c r="IK625" s="68"/>
      <c r="IL625" s="68"/>
      <c r="IM625" s="68"/>
      <c r="IN625" s="68"/>
      <c r="IO625" s="68"/>
      <c r="IP625" s="68"/>
      <c r="IQ625" s="68"/>
      <c r="IR625" s="68"/>
    </row>
    <row r="626" spans="1:252">
      <c r="A626" s="90">
        <v>616</v>
      </c>
      <c r="B626" s="91" t="str">
        <f>'[4]ИТОГ!'!$AP623</f>
        <v>Воронов Максим</v>
      </c>
      <c r="C626" s="91">
        <f>'[4]ИТОГ!'!$AQ623</f>
        <v>2007</v>
      </c>
      <c r="D626" s="91" t="str">
        <f>'[4]ИТОГ!'!$AT623</f>
        <v>б/р</v>
      </c>
      <c r="E626" s="91" t="str">
        <f>'[4]ИТОГ!'!$AU623</f>
        <v>м</v>
      </c>
      <c r="F626" s="189">
        <f>'[4]ИТОГ!'!$AX623</f>
        <v>45226</v>
      </c>
      <c r="G626" s="91" t="s">
        <v>255</v>
      </c>
      <c r="H626" s="94" t="s">
        <v>28</v>
      </c>
      <c r="I626" s="91" t="str">
        <f>'[4]ИТОГ!'!$AY623</f>
        <v>ОК!</v>
      </c>
      <c r="J626" s="95"/>
      <c r="K626" s="97"/>
      <c r="L626" s="97"/>
      <c r="M626" s="98"/>
      <c r="N626" s="97"/>
      <c r="O626" s="97"/>
      <c r="P626" s="97"/>
      <c r="Q626" s="97" t="s">
        <v>256</v>
      </c>
      <c r="R626" s="97" t="s">
        <v>256</v>
      </c>
      <c r="S626" s="97"/>
      <c r="T626" s="99"/>
      <c r="U626" s="99"/>
      <c r="V626" s="97"/>
      <c r="W626" s="108"/>
      <c r="X626" s="108"/>
      <c r="Y626" s="108"/>
      <c r="Z626" s="100"/>
      <c r="AA626" s="100"/>
      <c r="AB626" s="116" t="s">
        <v>256</v>
      </c>
      <c r="AC626" s="100"/>
      <c r="AD626" s="100"/>
      <c r="AE626" s="100"/>
      <c r="AF626" s="100"/>
      <c r="AG626" s="94" t="s">
        <v>638</v>
      </c>
      <c r="AH626" s="94" t="s">
        <v>332</v>
      </c>
      <c r="AI626" s="100"/>
      <c r="AJ626" s="103" t="s">
        <v>1021</v>
      </c>
      <c r="AK626" s="68"/>
      <c r="AL626" s="68"/>
      <c r="AM626" s="68"/>
    </row>
    <row r="627" spans="1:252" s="68" customFormat="1">
      <c r="A627" s="90">
        <v>617</v>
      </c>
      <c r="B627" s="91" t="str">
        <f>'[4]ИТОГ!'!$AP624</f>
        <v>Воронов Олег</v>
      </c>
      <c r="C627" s="91">
        <f>'[4]ИТОГ!'!$AQ624</f>
        <v>2002</v>
      </c>
      <c r="D627" s="91">
        <f>'[4]ИТОГ!'!$AT624</f>
        <v>2</v>
      </c>
      <c r="E627" s="91" t="str">
        <f>'[4]ИТОГ!'!$AU624</f>
        <v>м</v>
      </c>
      <c r="F627" s="189">
        <f>'[4]ИТОГ!'!$AX624</f>
        <v>45407</v>
      </c>
      <c r="G627" s="91" t="s">
        <v>255</v>
      </c>
      <c r="H627" s="94" t="s">
        <v>28</v>
      </c>
      <c r="I627" s="91" t="str">
        <f>'[4]ИТОГ!'!$AY624</f>
        <v>ОК!</v>
      </c>
      <c r="J627" s="95"/>
      <c r="K627" s="97"/>
      <c r="L627" s="97"/>
      <c r="M627" s="98"/>
      <c r="N627" s="97"/>
      <c r="O627" s="97"/>
      <c r="P627" s="97"/>
      <c r="Q627" s="97"/>
      <c r="R627" s="97" t="s">
        <v>256</v>
      </c>
      <c r="S627" s="97"/>
      <c r="T627" s="99"/>
      <c r="U627" s="99"/>
      <c r="V627" s="97"/>
      <c r="W627" s="108"/>
      <c r="X627" s="108"/>
      <c r="Y627" s="108"/>
      <c r="Z627" s="100"/>
      <c r="AA627" s="100"/>
      <c r="AB627" s="116"/>
      <c r="AC627" s="100"/>
      <c r="AD627" s="100"/>
      <c r="AE627" s="100"/>
      <c r="AF627" s="100"/>
      <c r="AG627" s="94"/>
      <c r="AH627" s="94"/>
      <c r="AI627" s="102"/>
      <c r="AJ627" s="103" t="s">
        <v>1022</v>
      </c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  <c r="GM627" s="9"/>
      <c r="GN627" s="9"/>
      <c r="GO627" s="9"/>
      <c r="GP627" s="9"/>
      <c r="GQ627" s="9"/>
      <c r="GR627" s="9"/>
      <c r="GS627" s="9"/>
      <c r="GT627" s="9"/>
      <c r="GU627" s="9"/>
      <c r="GV627" s="9"/>
      <c r="GW627" s="9"/>
      <c r="GX627" s="9"/>
      <c r="GY627" s="9"/>
      <c r="GZ627" s="9"/>
      <c r="HA627" s="9"/>
      <c r="HB627" s="9"/>
      <c r="HC627" s="9"/>
      <c r="HD627" s="9"/>
      <c r="HE627" s="9"/>
      <c r="HF627" s="9"/>
      <c r="HG627" s="9"/>
      <c r="HH627" s="9"/>
      <c r="HI627" s="9"/>
      <c r="HJ627" s="9"/>
      <c r="HK627" s="9"/>
      <c r="HL627" s="9"/>
      <c r="HM627" s="9"/>
      <c r="HN627" s="9"/>
      <c r="HO627" s="9"/>
      <c r="HP627" s="9"/>
      <c r="HQ627" s="9"/>
      <c r="HR627" s="9"/>
      <c r="HS627" s="9"/>
      <c r="HT627" s="9"/>
      <c r="HU627" s="9"/>
      <c r="HV627" s="9"/>
      <c r="HW627" s="9"/>
      <c r="HX627" s="9"/>
      <c r="HY627" s="9"/>
      <c r="HZ627" s="9"/>
      <c r="IA627" s="9"/>
      <c r="IB627" s="9"/>
      <c r="IC627" s="9"/>
      <c r="ID627" s="9"/>
      <c r="IE627" s="9"/>
      <c r="IF627" s="9"/>
      <c r="IG627" s="9"/>
      <c r="IH627" s="9"/>
      <c r="II627" s="9"/>
      <c r="IJ627" s="9"/>
      <c r="IK627" s="9"/>
      <c r="IL627" s="9"/>
      <c r="IM627" s="9"/>
      <c r="IN627" s="9"/>
      <c r="IO627" s="9"/>
      <c r="IP627" s="9"/>
      <c r="IQ627" s="9"/>
      <c r="IR627" s="9"/>
    </row>
    <row r="628" spans="1:252">
      <c r="A628" s="90">
        <v>618</v>
      </c>
      <c r="B628" s="91" t="str">
        <f>'[4]ИТОГ!'!$AP625</f>
        <v>Воронова Анна</v>
      </c>
      <c r="C628" s="91">
        <f>'[4]ИТОГ!'!$AQ625</f>
        <v>1988</v>
      </c>
      <c r="D628" s="91" t="str">
        <f>'[4]ИТОГ!'!$AT625</f>
        <v>б/р</v>
      </c>
      <c r="E628" s="91" t="str">
        <f>'[4]ИТОГ!'!$AU625</f>
        <v>ж</v>
      </c>
      <c r="F628" s="189">
        <f>'[4]ИТОГ!'!$AX625</f>
        <v>0</v>
      </c>
      <c r="G628" s="91" t="s">
        <v>255</v>
      </c>
      <c r="H628" s="94" t="s">
        <v>28</v>
      </c>
      <c r="I628" s="91" t="str">
        <f>'[4]ИТОГ!'!$AY625</f>
        <v>ОК!</v>
      </c>
      <c r="J628" s="126" t="s">
        <v>292</v>
      </c>
      <c r="K628" s="97"/>
      <c r="L628" s="97"/>
      <c r="M628" s="98"/>
      <c r="N628" s="97"/>
      <c r="O628" s="97"/>
      <c r="P628" s="97"/>
      <c r="Q628" s="97" t="s">
        <v>256</v>
      </c>
      <c r="R628" s="100" t="s">
        <v>11</v>
      </c>
      <c r="S628" s="97"/>
      <c r="T628" s="99"/>
      <c r="U628" s="99" t="s">
        <v>256</v>
      </c>
      <c r="V628" s="97"/>
      <c r="W628" s="108"/>
      <c r="X628" s="108"/>
      <c r="Y628" s="108"/>
      <c r="Z628" s="100"/>
      <c r="AA628" s="100"/>
      <c r="AB628" s="116"/>
      <c r="AC628" s="100"/>
      <c r="AD628" s="100"/>
      <c r="AE628" s="100"/>
      <c r="AF628" s="100"/>
      <c r="AG628" s="94" t="s">
        <v>359</v>
      </c>
      <c r="AH628" s="94" t="s">
        <v>366</v>
      </c>
      <c r="AI628" s="93">
        <v>37506</v>
      </c>
      <c r="AJ628" s="103" t="s">
        <v>1023</v>
      </c>
      <c r="AK628" s="68"/>
    </row>
    <row r="629" spans="1:252">
      <c r="A629" s="90">
        <v>619</v>
      </c>
      <c r="B629" s="91" t="str">
        <f>'[4]ИТОГ!'!$AP626</f>
        <v>Воротынцев Глеб</v>
      </c>
      <c r="C629" s="91">
        <f>'[4]ИТОГ!'!$AQ626</f>
        <v>2001</v>
      </c>
      <c r="D629" s="91" t="str">
        <f>'[4]ИТОГ!'!$AT626</f>
        <v>б/р</v>
      </c>
      <c r="E629" s="91" t="str">
        <f>'[4]ИТОГ!'!$AU626</f>
        <v>м</v>
      </c>
      <c r="F629" s="189">
        <f>'[4]ИТОГ!'!$AX626</f>
        <v>0</v>
      </c>
      <c r="G629" s="91" t="s">
        <v>255</v>
      </c>
      <c r="H629" s="94" t="s">
        <v>28</v>
      </c>
      <c r="I629" s="91" t="str">
        <f>'[4]ИТОГ!'!$AY626</f>
        <v>НАДО!!!</v>
      </c>
      <c r="J629" s="95"/>
      <c r="K629" s="97"/>
      <c r="L629" s="97"/>
      <c r="M629" s="98"/>
      <c r="N629" s="97"/>
      <c r="O629" s="97"/>
      <c r="P629" s="97"/>
      <c r="Q629" s="97"/>
      <c r="R629" s="100" t="s">
        <v>11</v>
      </c>
      <c r="S629" s="97"/>
      <c r="T629" s="99"/>
      <c r="U629" s="99" t="s">
        <v>256</v>
      </c>
      <c r="V629" s="97"/>
      <c r="W629" s="102"/>
      <c r="X629" s="102"/>
      <c r="Y629" s="102"/>
      <c r="Z629" s="100"/>
      <c r="AA629" s="100"/>
      <c r="AB629" s="116" t="s">
        <v>256</v>
      </c>
      <c r="AC629" s="100"/>
      <c r="AD629" s="100"/>
      <c r="AE629" s="100"/>
      <c r="AF629" s="100"/>
      <c r="AG629" s="94"/>
      <c r="AH629" s="94"/>
      <c r="AI629" s="100"/>
      <c r="AJ629" s="103" t="s">
        <v>1024</v>
      </c>
      <c r="AK629" s="68"/>
      <c r="AL629" s="68"/>
      <c r="AM629" s="68"/>
    </row>
    <row r="630" spans="1:252">
      <c r="A630" s="90">
        <v>620</v>
      </c>
      <c r="B630" s="91" t="str">
        <f>'[4]ИТОГ!'!$AP627</f>
        <v>Востокова Екатерина</v>
      </c>
      <c r="C630" s="91">
        <f>'[4]ИТОГ!'!$AQ627</f>
        <v>1997</v>
      </c>
      <c r="D630" s="91" t="str">
        <f>'[4]ИТОГ!'!$AT627</f>
        <v>б/р</v>
      </c>
      <c r="E630" s="91" t="str">
        <f>'[4]ИТОГ!'!$AU627</f>
        <v>ж</v>
      </c>
      <c r="F630" s="189">
        <f>'[4]ИТОГ!'!$AX627</f>
        <v>0</v>
      </c>
      <c r="G630" s="91" t="s">
        <v>255</v>
      </c>
      <c r="H630" s="94" t="s">
        <v>28</v>
      </c>
      <c r="I630" s="91" t="str">
        <f>'[4]ИТОГ!'!$AY627</f>
        <v>НАДО!!!</v>
      </c>
      <c r="J630" s="95"/>
      <c r="K630" s="96"/>
      <c r="L630" s="97"/>
      <c r="M630" s="98"/>
      <c r="N630" s="96"/>
      <c r="O630" s="96"/>
      <c r="P630" s="97"/>
      <c r="Q630" s="97"/>
      <c r="R630" s="97"/>
      <c r="S630" s="97"/>
      <c r="T630" s="99"/>
      <c r="U630" s="99"/>
      <c r="V630" s="97"/>
      <c r="W630" s="92"/>
      <c r="X630" s="100"/>
      <c r="Y630" s="100"/>
      <c r="Z630" s="100"/>
      <c r="AA630" s="100"/>
      <c r="AB630" s="100"/>
      <c r="AC630" s="100"/>
      <c r="AD630" s="100"/>
      <c r="AE630" s="100"/>
      <c r="AF630" s="100"/>
      <c r="AG630" s="94"/>
      <c r="AH630" s="94"/>
      <c r="AI630" s="102"/>
      <c r="AJ630" s="103" t="s">
        <v>1025</v>
      </c>
      <c r="AK630" s="68"/>
    </row>
    <row r="631" spans="1:252">
      <c r="A631" s="90">
        <v>621</v>
      </c>
      <c r="B631" s="91" t="str">
        <f>'[4]ИТОГ!'!$AP628</f>
        <v>Вострикова Александра</v>
      </c>
      <c r="C631" s="91">
        <f>'[4]ИТОГ!'!$AQ628</f>
        <v>2001</v>
      </c>
      <c r="D631" s="91" t="str">
        <f>'[4]ИТОГ!'!$AT628</f>
        <v>б/р</v>
      </c>
      <c r="E631" s="91" t="str">
        <f>'[4]ИТОГ!'!$AU628</f>
        <v>ж</v>
      </c>
      <c r="F631" s="189">
        <f>'[4]ИТОГ!'!$AX628</f>
        <v>0</v>
      </c>
      <c r="G631" s="91" t="s">
        <v>255</v>
      </c>
      <c r="H631" s="94" t="s">
        <v>28</v>
      </c>
      <c r="I631" s="91" t="str">
        <f>'[4]ИТОГ!'!$AY628</f>
        <v>ОК!</v>
      </c>
      <c r="J631" s="95"/>
      <c r="K631" s="97"/>
      <c r="L631" s="97"/>
      <c r="M631" s="98"/>
      <c r="N631" s="97"/>
      <c r="O631" s="97" t="s">
        <v>13</v>
      </c>
      <c r="P631" s="97" t="s">
        <v>284</v>
      </c>
      <c r="Q631" s="97"/>
      <c r="R631" s="97" t="s">
        <v>256</v>
      </c>
      <c r="S631" s="97"/>
      <c r="T631" s="99" t="s">
        <v>256</v>
      </c>
      <c r="U631" s="99" t="s">
        <v>256</v>
      </c>
      <c r="V631" s="97"/>
      <c r="W631" s="108" t="s">
        <v>256</v>
      </c>
      <c r="X631" s="102"/>
      <c r="Y631" s="102"/>
      <c r="Z631" s="100"/>
      <c r="AA631" s="100"/>
      <c r="AB631" s="116"/>
      <c r="AC631" s="100"/>
      <c r="AD631" s="100"/>
      <c r="AE631" s="100"/>
      <c r="AF631" s="100"/>
      <c r="AG631" s="94" t="s">
        <v>444</v>
      </c>
      <c r="AH631" s="94" t="s">
        <v>636</v>
      </c>
      <c r="AI631" s="102"/>
      <c r="AJ631" s="103" t="s">
        <v>1026</v>
      </c>
      <c r="AK631" s="68"/>
    </row>
    <row r="632" spans="1:252">
      <c r="A632" s="90">
        <v>622</v>
      </c>
      <c r="B632" s="91" t="str">
        <f>'[4]ИТОГ!'!$AP629</f>
        <v>Востряков Максим</v>
      </c>
      <c r="C632" s="91">
        <f>'[4]ИТОГ!'!$AQ629</f>
        <v>1979</v>
      </c>
      <c r="D632" s="91" t="str">
        <f>'[4]ИТОГ!'!$AT629</f>
        <v>б/р</v>
      </c>
      <c r="E632" s="91" t="str">
        <f>'[4]ИТОГ!'!$AU629</f>
        <v>м</v>
      </c>
      <c r="F632" s="189">
        <f>'[4]ИТОГ!'!$AX629</f>
        <v>43245</v>
      </c>
      <c r="G632" s="91" t="s">
        <v>255</v>
      </c>
      <c r="H632" s="94" t="s">
        <v>28</v>
      </c>
      <c r="I632" s="91" t="str">
        <f>'[4]ИТОГ!'!$AY629</f>
        <v>НАДО!!!</v>
      </c>
      <c r="J632" s="95"/>
      <c r="K632" s="115"/>
      <c r="L632" s="97"/>
      <c r="M632" s="114"/>
      <c r="N632" s="115"/>
      <c r="O632" s="97"/>
      <c r="P632" s="97"/>
      <c r="Q632" s="97"/>
      <c r="R632" s="115"/>
      <c r="S632" s="115"/>
      <c r="T632" s="113"/>
      <c r="U632" s="99"/>
      <c r="V632" s="115"/>
      <c r="W632" s="112"/>
      <c r="X632" s="112"/>
      <c r="Y632" s="112"/>
      <c r="Z632" s="100"/>
      <c r="AA632" s="100"/>
      <c r="AB632" s="112" t="s">
        <v>256</v>
      </c>
      <c r="AC632" s="112"/>
      <c r="AD632" s="112"/>
      <c r="AE632" s="112"/>
      <c r="AF632" s="112"/>
      <c r="AG632" s="94" t="s">
        <v>596</v>
      </c>
      <c r="AH632" s="101"/>
      <c r="AI632" s="102"/>
      <c r="AJ632" s="103" t="s">
        <v>1027</v>
      </c>
      <c r="AK632" s="68"/>
    </row>
    <row r="633" spans="1:252">
      <c r="A633" s="90">
        <v>623</v>
      </c>
      <c r="B633" s="91" t="str">
        <f>'[4]ИТОГ!'!$AP630</f>
        <v>Вотинова Анна</v>
      </c>
      <c r="C633" s="91">
        <f>'[4]ИТОГ!'!$AQ630</f>
        <v>1999</v>
      </c>
      <c r="D633" s="91" t="str">
        <f>'[4]ИТОГ!'!$AT630</f>
        <v>б/р</v>
      </c>
      <c r="E633" s="91" t="str">
        <f>'[4]ИТОГ!'!$AU630</f>
        <v>ж</v>
      </c>
      <c r="F633" s="189">
        <f>'[4]ИТОГ!'!$AX630</f>
        <v>0</v>
      </c>
      <c r="G633" s="91" t="s">
        <v>255</v>
      </c>
      <c r="H633" s="94" t="s">
        <v>28</v>
      </c>
      <c r="I633" s="91" t="str">
        <f>'[4]ИТОГ!'!$AY630</f>
        <v>НАДО!!!</v>
      </c>
      <c r="J633" s="95"/>
      <c r="K633" s="97"/>
      <c r="L633" s="97"/>
      <c r="M633" s="98"/>
      <c r="N633" s="97"/>
      <c r="O633" s="97"/>
      <c r="P633" s="97"/>
      <c r="Q633" s="97"/>
      <c r="R633" s="97"/>
      <c r="S633" s="97"/>
      <c r="T633" s="99"/>
      <c r="U633" s="99"/>
      <c r="V633" s="97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94"/>
      <c r="AH633" s="94"/>
      <c r="AI633" s="102"/>
      <c r="AJ633" s="103" t="s">
        <v>1028</v>
      </c>
      <c r="AK633" s="68"/>
    </row>
    <row r="634" spans="1:252" ht="12.75" customHeight="1">
      <c r="A634" s="90">
        <v>624</v>
      </c>
      <c r="B634" s="91" t="str">
        <f>'[4]ИТОГ!'!$AP631</f>
        <v>Вржижевский Владислав</v>
      </c>
      <c r="C634" s="91">
        <f>'[4]ИТОГ!'!$AQ631</f>
        <v>1995</v>
      </c>
      <c r="D634" s="91" t="str">
        <f>'[4]ИТОГ!'!$AT631</f>
        <v>б/р</v>
      </c>
      <c r="E634" s="91" t="str">
        <f>'[4]ИТОГ!'!$AU631</f>
        <v>м</v>
      </c>
      <c r="F634" s="189">
        <f>'[4]ИТОГ!'!$AX631</f>
        <v>0</v>
      </c>
      <c r="G634" s="91" t="s">
        <v>255</v>
      </c>
      <c r="H634" s="94" t="s">
        <v>28</v>
      </c>
      <c r="I634" s="91" t="str">
        <f>'[4]ИТОГ!'!$AY631</f>
        <v>НАДО!!!</v>
      </c>
      <c r="J634" s="95"/>
      <c r="K634" s="97"/>
      <c r="L634" s="97"/>
      <c r="M634" s="98"/>
      <c r="N634" s="97"/>
      <c r="O634" s="97"/>
      <c r="P634" s="97" t="s">
        <v>256</v>
      </c>
      <c r="Q634" s="97" t="s">
        <v>13</v>
      </c>
      <c r="R634" s="100" t="s">
        <v>11</v>
      </c>
      <c r="S634" s="97"/>
      <c r="T634" s="99"/>
      <c r="U634" s="99"/>
      <c r="V634" s="97"/>
      <c r="W634" s="108"/>
      <c r="X634" s="108"/>
      <c r="Y634" s="108"/>
      <c r="Z634" s="100"/>
      <c r="AA634" s="100" t="s">
        <v>256</v>
      </c>
      <c r="AB634" s="116" t="s">
        <v>256</v>
      </c>
      <c r="AC634" s="100"/>
      <c r="AD634" s="100"/>
      <c r="AE634" s="100"/>
      <c r="AF634" s="100"/>
      <c r="AG634" s="111" t="s">
        <v>556</v>
      </c>
      <c r="AH634" s="94"/>
      <c r="AI634" s="102"/>
      <c r="AJ634" s="103" t="s">
        <v>1029</v>
      </c>
      <c r="AK634" s="68"/>
    </row>
    <row r="635" spans="1:252">
      <c r="A635" s="90">
        <v>625</v>
      </c>
      <c r="B635" s="91" t="str">
        <f>'[4]ИТОГ!'!$AP632</f>
        <v>Вурье Вячеслав</v>
      </c>
      <c r="C635" s="91">
        <f>'[4]ИТОГ!'!$AQ632</f>
        <v>2007</v>
      </c>
      <c r="D635" s="91" t="str">
        <f>'[4]ИТОГ!'!$AT632</f>
        <v>1ю</v>
      </c>
      <c r="E635" s="91" t="str">
        <f>'[4]ИТОГ!'!$AU632</f>
        <v>м</v>
      </c>
      <c r="F635" s="189">
        <f>'[4]ИТОГ!'!$AX632</f>
        <v>45422</v>
      </c>
      <c r="G635" s="91" t="s">
        <v>255</v>
      </c>
      <c r="H635" s="94" t="s">
        <v>28</v>
      </c>
      <c r="I635" s="91" t="str">
        <f>'[4]ИТОГ!'!$AY632</f>
        <v>ОК!</v>
      </c>
      <c r="J635" s="95"/>
      <c r="K635" s="106"/>
      <c r="L635" s="97"/>
      <c r="M635" s="105"/>
      <c r="N635" s="106"/>
      <c r="O635" s="97"/>
      <c r="P635" s="97"/>
      <c r="Q635" s="97"/>
      <c r="R635" s="104"/>
      <c r="S635" s="104"/>
      <c r="T635" s="106"/>
      <c r="U635" s="99"/>
      <c r="V635" s="104"/>
      <c r="W635" s="108"/>
      <c r="X635" s="108"/>
      <c r="Y635" s="108"/>
      <c r="Z635" s="100"/>
      <c r="AA635" s="100"/>
      <c r="AB635" s="108" t="s">
        <v>256</v>
      </c>
      <c r="AC635" s="108"/>
      <c r="AD635" s="108"/>
      <c r="AE635" s="108"/>
      <c r="AF635" s="108"/>
      <c r="AG635" s="94" t="s">
        <v>596</v>
      </c>
      <c r="AH635" s="101"/>
      <c r="AI635" s="102"/>
      <c r="AJ635" s="103" t="s">
        <v>1030</v>
      </c>
      <c r="AK635" s="68"/>
    </row>
    <row r="636" spans="1:252">
      <c r="A636" s="90">
        <v>626</v>
      </c>
      <c r="B636" s="91" t="str">
        <f>'[4]ИТОГ!'!$AP633</f>
        <v>Выборнов Дмитрий</v>
      </c>
      <c r="C636" s="91">
        <f>'[4]ИТОГ!'!$AQ633</f>
        <v>2005</v>
      </c>
      <c r="D636" s="91" t="str">
        <f>'[4]ИТОГ!'!$AT633</f>
        <v>б/р</v>
      </c>
      <c r="E636" s="91" t="str">
        <f>'[4]ИТОГ!'!$AU633</f>
        <v>м</v>
      </c>
      <c r="F636" s="189">
        <f>'[4]ИТОГ!'!$AX633</f>
        <v>45123</v>
      </c>
      <c r="G636" s="91" t="s">
        <v>255</v>
      </c>
      <c r="H636" s="94" t="s">
        <v>28</v>
      </c>
      <c r="I636" s="91" t="str">
        <f>'[4]ИТОГ!'!$AY633</f>
        <v>ОК!</v>
      </c>
      <c r="J636" s="95"/>
      <c r="K636" s="106"/>
      <c r="L636" s="97"/>
      <c r="M636" s="105"/>
      <c r="N636" s="106"/>
      <c r="O636" s="97"/>
      <c r="P636" s="97"/>
      <c r="Q636" s="97"/>
      <c r="R636" s="104"/>
      <c r="S636" s="104"/>
      <c r="T636" s="106"/>
      <c r="U636" s="99"/>
      <c r="V636" s="104"/>
      <c r="W636" s="108" t="s">
        <v>256</v>
      </c>
      <c r="X636" s="110" t="s">
        <v>11</v>
      </c>
      <c r="Y636" s="100"/>
      <c r="Z636" s="100"/>
      <c r="AA636" s="100"/>
      <c r="AB636" s="100" t="s">
        <v>11</v>
      </c>
      <c r="AC636" s="100"/>
      <c r="AD636" s="100" t="s">
        <v>11</v>
      </c>
      <c r="AE636" s="100"/>
      <c r="AF636" s="100" t="s">
        <v>256</v>
      </c>
      <c r="AG636" s="94" t="s">
        <v>370</v>
      </c>
      <c r="AH636" s="101" t="s">
        <v>366</v>
      </c>
      <c r="AI636" s="102"/>
      <c r="AJ636" s="103" t="s">
        <v>1031</v>
      </c>
      <c r="AK636" s="68"/>
    </row>
    <row r="637" spans="1:252">
      <c r="A637" s="90">
        <v>627</v>
      </c>
      <c r="B637" s="91" t="str">
        <f>'[4]ИТОГ!'!$AP634</f>
        <v>Выборнов Николай</v>
      </c>
      <c r="C637" s="91">
        <f>'[4]ИТОГ!'!$AQ634</f>
        <v>0</v>
      </c>
      <c r="D637" s="91" t="str">
        <f>'[4]ИТОГ!'!$AT634</f>
        <v>б/р</v>
      </c>
      <c r="E637" s="91" t="str">
        <f>'[4]ИТОГ!'!$AU634</f>
        <v>м</v>
      </c>
      <c r="F637" s="189">
        <f>'[4]ИТОГ!'!$AX634</f>
        <v>41917</v>
      </c>
      <c r="G637" s="91" t="s">
        <v>255</v>
      </c>
      <c r="H637" s="94" t="s">
        <v>28</v>
      </c>
      <c r="I637" s="91" t="str">
        <f>'[4]ИТОГ!'!$AY634</f>
        <v>НАДО!!!</v>
      </c>
      <c r="J637" s="95"/>
      <c r="K637" s="104"/>
      <c r="L637" s="97"/>
      <c r="M637" s="105"/>
      <c r="N637" s="104"/>
      <c r="O637" s="97" t="s">
        <v>11</v>
      </c>
      <c r="P637" s="97"/>
      <c r="Q637" s="97" t="s">
        <v>15</v>
      </c>
      <c r="R637" s="110" t="s">
        <v>13</v>
      </c>
      <c r="S637" s="104"/>
      <c r="T637" s="102" t="s">
        <v>11</v>
      </c>
      <c r="U637" s="99"/>
      <c r="V637" s="110" t="s">
        <v>13</v>
      </c>
      <c r="W637" s="108" t="s">
        <v>256</v>
      </c>
      <c r="X637" s="110" t="s">
        <v>13</v>
      </c>
      <c r="Y637" s="100"/>
      <c r="Z637" s="100"/>
      <c r="AA637" s="100"/>
      <c r="AB637" s="100"/>
      <c r="AC637" s="100"/>
      <c r="AD637" s="100" t="s">
        <v>9</v>
      </c>
      <c r="AE637" s="100"/>
      <c r="AF637" s="100" t="s">
        <v>9</v>
      </c>
      <c r="AG637" s="111" t="s">
        <v>428</v>
      </c>
      <c r="AH637" s="101" t="s">
        <v>441</v>
      </c>
      <c r="AI637" s="102"/>
      <c r="AJ637" s="103" t="s">
        <v>1032</v>
      </c>
      <c r="AK637" s="68"/>
    </row>
    <row r="638" spans="1:252">
      <c r="A638" s="90">
        <v>628</v>
      </c>
      <c r="B638" s="91" t="str">
        <f>'[4]ИТОГ!'!$AP635</f>
        <v>Выдрин Антон</v>
      </c>
      <c r="C638" s="91">
        <f>'[4]ИТОГ!'!$AQ635</f>
        <v>1984</v>
      </c>
      <c r="D638" s="91">
        <f>'[4]ИТОГ!'!$AT635</f>
        <v>1</v>
      </c>
      <c r="E638" s="91" t="str">
        <f>'[4]ИТОГ!'!$AU635</f>
        <v>м</v>
      </c>
      <c r="F638" s="189">
        <f>'[4]ИТОГ!'!$AX635</f>
        <v>45407</v>
      </c>
      <c r="G638" s="91" t="s">
        <v>255</v>
      </c>
      <c r="H638" s="94" t="s">
        <v>28</v>
      </c>
      <c r="I638" s="91" t="str">
        <f>'[4]ИТОГ!'!$AY635</f>
        <v>ОК!</v>
      </c>
      <c r="J638" s="124" t="s">
        <v>292</v>
      </c>
      <c r="K638" s="104"/>
      <c r="L638" s="97"/>
      <c r="M638" s="105"/>
      <c r="N638" s="104"/>
      <c r="O638" s="97"/>
      <c r="P638" s="97"/>
      <c r="Q638" s="97"/>
      <c r="R638" s="110"/>
      <c r="S638" s="104"/>
      <c r="T638" s="102"/>
      <c r="U638" s="99"/>
      <c r="V638" s="110"/>
      <c r="W638" s="108"/>
      <c r="X638" s="110"/>
      <c r="Y638" s="100"/>
      <c r="Z638" s="100"/>
      <c r="AA638" s="100"/>
      <c r="AB638" s="100"/>
      <c r="AC638" s="100"/>
      <c r="AD638" s="100"/>
      <c r="AE638" s="100"/>
      <c r="AF638" s="100"/>
      <c r="AG638" s="111"/>
      <c r="AH638" s="101" t="s">
        <v>396</v>
      </c>
      <c r="AI638" s="118">
        <v>35336</v>
      </c>
      <c r="AJ638" s="103" t="s">
        <v>1033</v>
      </c>
      <c r="AK638" s="68"/>
    </row>
    <row r="639" spans="1:252">
      <c r="A639" s="90">
        <v>629</v>
      </c>
      <c r="B639" s="91" t="str">
        <f>'[4]ИТОГ!'!$AP636</f>
        <v>Высоцкий Андрей</v>
      </c>
      <c r="C639" s="91">
        <f>'[4]ИТОГ!'!$AQ636</f>
        <v>1963</v>
      </c>
      <c r="D639" s="91">
        <f>'[4]ИТОГ!'!$AT636</f>
        <v>2</v>
      </c>
      <c r="E639" s="91" t="str">
        <f>'[4]ИТОГ!'!$AU636</f>
        <v>м</v>
      </c>
      <c r="F639" s="189">
        <f>'[4]ИТОГ!'!$AX636</f>
        <v>45520</v>
      </c>
      <c r="G639" s="91" t="s">
        <v>255</v>
      </c>
      <c r="H639" s="94" t="s">
        <v>28</v>
      </c>
      <c r="I639" s="91" t="str">
        <f>'[4]ИТОГ!'!$AY636</f>
        <v>ОК!</v>
      </c>
      <c r="J639" s="95"/>
      <c r="K639" s="115"/>
      <c r="L639" s="97" t="s">
        <v>256</v>
      </c>
      <c r="M639" s="114"/>
      <c r="N639" s="115"/>
      <c r="O639" s="97" t="s">
        <v>6</v>
      </c>
      <c r="P639" s="97" t="s">
        <v>284</v>
      </c>
      <c r="Q639" s="97"/>
      <c r="R639" s="102" t="s">
        <v>11</v>
      </c>
      <c r="S639" s="115"/>
      <c r="T639" s="102" t="s">
        <v>11</v>
      </c>
      <c r="U639" s="99"/>
      <c r="V639" s="108" t="s">
        <v>256</v>
      </c>
      <c r="W639" s="122" t="s">
        <v>9</v>
      </c>
      <c r="X639" s="108"/>
      <c r="Y639" s="108"/>
      <c r="Z639" s="100" t="s">
        <v>256</v>
      </c>
      <c r="AA639" s="100"/>
      <c r="AB639" s="108" t="s">
        <v>6</v>
      </c>
      <c r="AC639" s="108" t="s">
        <v>256</v>
      </c>
      <c r="AD639" s="108" t="s">
        <v>256</v>
      </c>
      <c r="AE639" s="108"/>
      <c r="AF639" s="108"/>
      <c r="AG639" s="94" t="s">
        <v>434</v>
      </c>
      <c r="AH639" s="101" t="s">
        <v>382</v>
      </c>
      <c r="AI639" s="102"/>
      <c r="AJ639" s="103" t="s">
        <v>1034</v>
      </c>
      <c r="AK639" s="68"/>
    </row>
    <row r="640" spans="1:252">
      <c r="A640" s="90">
        <v>630</v>
      </c>
      <c r="B640" s="91" t="str">
        <f>'[4]ИТОГ!'!$AP637</f>
        <v>Вялья Марк</v>
      </c>
      <c r="C640" s="91">
        <f>'[4]ИТОГ!'!$AQ637</f>
        <v>2007</v>
      </c>
      <c r="D640" s="91" t="str">
        <f>'[4]ИТОГ!'!$AT637</f>
        <v>б/р</v>
      </c>
      <c r="E640" s="91" t="str">
        <f>'[4]ИТОГ!'!$AU637</f>
        <v>м</v>
      </c>
      <c r="F640" s="189">
        <f>'[4]ИТОГ!'!$AX637</f>
        <v>0</v>
      </c>
      <c r="G640" s="91" t="s">
        <v>255</v>
      </c>
      <c r="H640" s="94" t="s">
        <v>28</v>
      </c>
      <c r="I640" s="91" t="str">
        <f>'[4]ИТОГ!'!$AY637</f>
        <v>ОК!</v>
      </c>
      <c r="J640" s="95"/>
      <c r="K640" s="104"/>
      <c r="L640" s="97"/>
      <c r="M640" s="105"/>
      <c r="N640" s="104"/>
      <c r="O640" s="97"/>
      <c r="P640" s="97"/>
      <c r="Q640" s="97"/>
      <c r="R640" s="104"/>
      <c r="S640" s="104"/>
      <c r="T640" s="106"/>
      <c r="U640" s="99"/>
      <c r="V640" s="104"/>
      <c r="W640" s="100"/>
      <c r="X640" s="100" t="s">
        <v>11</v>
      </c>
      <c r="Y640" s="100" t="s">
        <v>256</v>
      </c>
      <c r="Z640" s="100"/>
      <c r="AA640" s="100"/>
      <c r="AB640" s="100"/>
      <c r="AC640" s="100"/>
      <c r="AD640" s="100"/>
      <c r="AE640" s="100"/>
      <c r="AF640" s="100"/>
      <c r="AG640" s="94" t="s">
        <v>315</v>
      </c>
      <c r="AH640" s="101" t="s">
        <v>1035</v>
      </c>
      <c r="AI640" s="102"/>
      <c r="AJ640" s="103" t="s">
        <v>1036</v>
      </c>
      <c r="AK640" s="68"/>
    </row>
    <row r="641" spans="1:252" s="68" customFormat="1">
      <c r="A641" s="90">
        <v>631</v>
      </c>
      <c r="B641" s="91" t="str">
        <f>'[4]ИТОГ!'!$AP638</f>
        <v>Габидулина Вероника</v>
      </c>
      <c r="C641" s="91">
        <f>'[4]ИТОГ!'!$AQ638</f>
        <v>1995</v>
      </c>
      <c r="D641" s="91" t="str">
        <f>'[4]ИТОГ!'!$AT638</f>
        <v>б/р</v>
      </c>
      <c r="E641" s="91" t="str">
        <f>'[4]ИТОГ!'!$AU638</f>
        <v>ж</v>
      </c>
      <c r="F641" s="189">
        <f>'[4]ИТОГ!'!$AX638</f>
        <v>42159</v>
      </c>
      <c r="G641" s="91" t="s">
        <v>255</v>
      </c>
      <c r="H641" s="94" t="s">
        <v>28</v>
      </c>
      <c r="I641" s="91" t="str">
        <f>'[4]ИТОГ!'!$AY638</f>
        <v>ОК!</v>
      </c>
      <c r="J641" s="95"/>
      <c r="K641" s="115"/>
      <c r="L641" s="97"/>
      <c r="M641" s="114"/>
      <c r="N641" s="115"/>
      <c r="O641" s="97"/>
      <c r="P641" s="97"/>
      <c r="Q641" s="97"/>
      <c r="R641" s="115" t="s">
        <v>256</v>
      </c>
      <c r="S641" s="115"/>
      <c r="T641" s="113"/>
      <c r="U641" s="99"/>
      <c r="V641" s="115"/>
      <c r="W641" s="100"/>
      <c r="X641" s="100" t="s">
        <v>256</v>
      </c>
      <c r="Y641" s="100"/>
      <c r="Z641" s="100"/>
      <c r="AA641" s="100"/>
      <c r="AB641" s="100" t="s">
        <v>256</v>
      </c>
      <c r="AC641" s="100"/>
      <c r="AD641" s="100"/>
      <c r="AE641" s="100"/>
      <c r="AF641" s="100" t="s">
        <v>256</v>
      </c>
      <c r="AG641" s="94" t="s">
        <v>260</v>
      </c>
      <c r="AH641" s="101"/>
      <c r="AI641" s="102"/>
      <c r="AJ641" s="103" t="s">
        <v>1037</v>
      </c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  <c r="GM641" s="9"/>
      <c r="GN641" s="9"/>
      <c r="GO641" s="9"/>
      <c r="GP641" s="9"/>
      <c r="GQ641" s="9"/>
      <c r="GR641" s="9"/>
      <c r="GS641" s="9"/>
      <c r="GT641" s="9"/>
      <c r="GU641" s="9"/>
      <c r="GV641" s="9"/>
      <c r="GW641" s="9"/>
      <c r="GX641" s="9"/>
      <c r="GY641" s="9"/>
      <c r="GZ641" s="9"/>
      <c r="HA641" s="9"/>
      <c r="HB641" s="9"/>
      <c r="HC641" s="9"/>
      <c r="HD641" s="9"/>
      <c r="HE641" s="9"/>
      <c r="HF641" s="9"/>
      <c r="HG641" s="9"/>
      <c r="HH641" s="9"/>
      <c r="HI641" s="9"/>
      <c r="HJ641" s="9"/>
      <c r="HK641" s="9"/>
      <c r="HL641" s="9"/>
      <c r="HM641" s="9"/>
      <c r="HN641" s="9"/>
      <c r="HO641" s="9"/>
      <c r="HP641" s="9"/>
      <c r="HQ641" s="9"/>
      <c r="HR641" s="9"/>
      <c r="HS641" s="9"/>
      <c r="HT641" s="9"/>
      <c r="HU641" s="9"/>
      <c r="HV641" s="9"/>
      <c r="HW641" s="9"/>
      <c r="HX641" s="9"/>
      <c r="HY641" s="9"/>
      <c r="HZ641" s="9"/>
      <c r="IA641" s="9"/>
      <c r="IB641" s="9"/>
      <c r="IC641" s="9"/>
      <c r="ID641" s="9"/>
      <c r="IE641" s="9"/>
      <c r="IF641" s="9"/>
      <c r="IG641" s="9"/>
      <c r="IH641" s="9"/>
      <c r="II641" s="9"/>
      <c r="IJ641" s="9"/>
      <c r="IK641" s="9"/>
      <c r="IL641" s="9"/>
      <c r="IM641" s="9"/>
      <c r="IN641" s="9"/>
      <c r="IO641" s="9"/>
      <c r="IP641" s="9"/>
      <c r="IQ641" s="9"/>
      <c r="IR641" s="9"/>
    </row>
    <row r="642" spans="1:252">
      <c r="A642" s="90">
        <v>632</v>
      </c>
      <c r="B642" s="91" t="str">
        <f>'[4]ИТОГ!'!$AP639</f>
        <v>Габринович Георгий</v>
      </c>
      <c r="C642" s="91">
        <f>'[4]ИТОГ!'!$AQ639</f>
        <v>2011</v>
      </c>
      <c r="D642" s="91" t="str">
        <f>'[4]ИТОГ!'!$AT639</f>
        <v>б/р</v>
      </c>
      <c r="E642" s="91" t="str">
        <f>'[4]ИТОГ!'!$AU639</f>
        <v>м</v>
      </c>
      <c r="F642" s="189">
        <f>'[4]ИТОГ!'!$AX639</f>
        <v>0</v>
      </c>
      <c r="G642" s="91" t="s">
        <v>255</v>
      </c>
      <c r="H642" s="94" t="s">
        <v>28</v>
      </c>
      <c r="I642" s="91" t="str">
        <f>'[4]ИТОГ!'!$AY639</f>
        <v>ОК!</v>
      </c>
      <c r="J642" s="95"/>
      <c r="K642" s="115"/>
      <c r="L642" s="97"/>
      <c r="M642" s="114"/>
      <c r="N642" s="115"/>
      <c r="O642" s="97"/>
      <c r="P642" s="97"/>
      <c r="Q642" s="97"/>
      <c r="R642" s="115"/>
      <c r="S642" s="115"/>
      <c r="T642" s="113"/>
      <c r="U642" s="99"/>
      <c r="V642" s="115"/>
      <c r="W642" s="100"/>
      <c r="X642" s="100"/>
      <c r="Y642" s="100"/>
      <c r="Z642" s="100" t="s">
        <v>256</v>
      </c>
      <c r="AA642" s="100"/>
      <c r="AB642" s="100"/>
      <c r="AC642" s="100"/>
      <c r="AD642" s="100"/>
      <c r="AE642" s="100"/>
      <c r="AF642" s="100"/>
      <c r="AG642" s="94" t="s">
        <v>304</v>
      </c>
      <c r="AH642" s="101" t="s">
        <v>1038</v>
      </c>
      <c r="AI642" s="102"/>
      <c r="AJ642" s="103" t="s">
        <v>1039</v>
      </c>
      <c r="AK642" s="68"/>
      <c r="AN642" s="119"/>
      <c r="AO642" s="119"/>
      <c r="AP642" s="119"/>
      <c r="AQ642" s="119"/>
      <c r="AR642" s="119"/>
      <c r="AS642" s="119"/>
      <c r="AT642" s="119"/>
      <c r="AU642" s="119"/>
      <c r="AV642" s="119"/>
      <c r="AW642" s="119"/>
      <c r="AX642" s="119"/>
      <c r="AY642" s="119"/>
      <c r="AZ642" s="119"/>
      <c r="BA642" s="119"/>
      <c r="BB642" s="119"/>
      <c r="BC642" s="119"/>
      <c r="BD642" s="119"/>
      <c r="BE642" s="119"/>
      <c r="BF642" s="119"/>
      <c r="BG642" s="119"/>
      <c r="BH642" s="119"/>
      <c r="BI642" s="119"/>
      <c r="BJ642" s="119"/>
      <c r="BK642" s="119"/>
      <c r="BL642" s="119"/>
      <c r="BM642" s="119"/>
      <c r="BN642" s="119"/>
      <c r="BO642" s="119"/>
      <c r="BP642" s="119"/>
      <c r="BQ642" s="119"/>
      <c r="BR642" s="119"/>
      <c r="BS642" s="119"/>
      <c r="BT642" s="119"/>
      <c r="BU642" s="119"/>
      <c r="BV642" s="119"/>
      <c r="BW642" s="119"/>
      <c r="BX642" s="119"/>
      <c r="BY642" s="119"/>
      <c r="BZ642" s="119"/>
      <c r="CA642" s="119"/>
      <c r="CB642" s="119"/>
      <c r="CC642" s="119"/>
      <c r="CD642" s="119"/>
      <c r="CE642" s="119"/>
      <c r="CF642" s="119"/>
      <c r="CG642" s="119"/>
      <c r="CH642" s="119"/>
      <c r="CI642" s="119"/>
      <c r="CJ642" s="119"/>
      <c r="CK642" s="119"/>
      <c r="CL642" s="119"/>
      <c r="CM642" s="119"/>
      <c r="CN642" s="119"/>
      <c r="CO642" s="119"/>
      <c r="CP642" s="119"/>
      <c r="CQ642" s="119"/>
      <c r="CR642" s="119"/>
      <c r="CS642" s="119"/>
      <c r="CT642" s="119"/>
      <c r="CU642" s="119"/>
      <c r="CV642" s="119"/>
      <c r="CW642" s="119"/>
      <c r="CX642" s="119"/>
      <c r="CY642" s="119"/>
      <c r="CZ642" s="119"/>
      <c r="DA642" s="119"/>
      <c r="DB642" s="119"/>
      <c r="DC642" s="119"/>
      <c r="DD642" s="119"/>
      <c r="DE642" s="119"/>
      <c r="DF642" s="119"/>
      <c r="DG642" s="119"/>
      <c r="DH642" s="119"/>
      <c r="DI642" s="119"/>
      <c r="DJ642" s="119"/>
      <c r="DK642" s="119"/>
      <c r="DL642" s="119"/>
      <c r="DM642" s="119"/>
      <c r="DN642" s="119"/>
      <c r="DO642" s="119"/>
      <c r="DP642" s="119"/>
      <c r="DQ642" s="119"/>
      <c r="DR642" s="119"/>
      <c r="DS642" s="119"/>
      <c r="DT642" s="119"/>
      <c r="DU642" s="119"/>
      <c r="DV642" s="119"/>
      <c r="DW642" s="119"/>
      <c r="DX642" s="119"/>
      <c r="DY642" s="119"/>
      <c r="DZ642" s="119"/>
      <c r="EA642" s="119"/>
      <c r="EB642" s="119"/>
      <c r="EC642" s="119"/>
      <c r="ED642" s="119"/>
      <c r="EE642" s="119"/>
      <c r="EF642" s="119"/>
      <c r="EG642" s="119"/>
      <c r="EH642" s="119"/>
      <c r="EI642" s="119"/>
      <c r="EJ642" s="119"/>
      <c r="EK642" s="119"/>
      <c r="EL642" s="119"/>
      <c r="EM642" s="119"/>
      <c r="EN642" s="119"/>
      <c r="EO642" s="119"/>
      <c r="EP642" s="119"/>
      <c r="EQ642" s="119"/>
      <c r="ER642" s="119"/>
      <c r="ES642" s="119"/>
      <c r="ET642" s="119"/>
      <c r="EU642" s="119"/>
      <c r="EV642" s="119"/>
      <c r="EW642" s="119"/>
      <c r="EX642" s="119"/>
      <c r="EY642" s="119"/>
      <c r="EZ642" s="119"/>
      <c r="FA642" s="119"/>
      <c r="FB642" s="119"/>
      <c r="FC642" s="119"/>
      <c r="FD642" s="119"/>
      <c r="FE642" s="119"/>
      <c r="FF642" s="119"/>
      <c r="FG642" s="119"/>
      <c r="FH642" s="119"/>
      <c r="FI642" s="119"/>
      <c r="FJ642" s="119"/>
      <c r="FK642" s="119"/>
      <c r="FL642" s="119"/>
      <c r="FM642" s="119"/>
      <c r="FN642" s="119"/>
      <c r="FO642" s="119"/>
      <c r="FP642" s="119"/>
      <c r="FQ642" s="119"/>
      <c r="FR642" s="119"/>
      <c r="FS642" s="119"/>
      <c r="FT642" s="119"/>
      <c r="FU642" s="119"/>
      <c r="FV642" s="119"/>
      <c r="FW642" s="119"/>
      <c r="FX642" s="119"/>
      <c r="FY642" s="119"/>
      <c r="FZ642" s="119"/>
      <c r="GA642" s="119"/>
      <c r="GB642" s="119"/>
      <c r="GC642" s="119"/>
      <c r="GD642" s="119"/>
      <c r="GE642" s="119"/>
      <c r="GF642" s="119"/>
      <c r="GG642" s="119"/>
      <c r="GH642" s="119"/>
      <c r="GI642" s="119"/>
      <c r="GJ642" s="119"/>
      <c r="GK642" s="119"/>
      <c r="GL642" s="119"/>
      <c r="GM642" s="119"/>
      <c r="GN642" s="119"/>
      <c r="GO642" s="119"/>
      <c r="GP642" s="119"/>
      <c r="GQ642" s="119"/>
      <c r="GR642" s="119"/>
      <c r="GS642" s="119"/>
      <c r="GT642" s="119"/>
      <c r="GU642" s="119"/>
      <c r="GV642" s="119"/>
      <c r="GW642" s="119"/>
      <c r="GX642" s="119"/>
      <c r="GY642" s="119"/>
      <c r="GZ642" s="119"/>
      <c r="HA642" s="119"/>
      <c r="HB642" s="119"/>
      <c r="HC642" s="119"/>
      <c r="HD642" s="119"/>
      <c r="HE642" s="119"/>
      <c r="HF642" s="119"/>
      <c r="HG642" s="119"/>
      <c r="HH642" s="119"/>
      <c r="HI642" s="119"/>
      <c r="HJ642" s="119"/>
      <c r="HK642" s="119"/>
      <c r="HL642" s="119"/>
      <c r="HM642" s="119"/>
      <c r="HN642" s="119"/>
      <c r="HO642" s="119"/>
      <c r="HP642" s="119"/>
      <c r="HQ642" s="119"/>
      <c r="HR642" s="119"/>
      <c r="HS642" s="119"/>
      <c r="HT642" s="119"/>
      <c r="HU642" s="119"/>
      <c r="HV642" s="119"/>
      <c r="HW642" s="119"/>
      <c r="HX642" s="119"/>
      <c r="HY642" s="119"/>
      <c r="HZ642" s="119"/>
      <c r="IA642" s="119"/>
      <c r="IB642" s="119"/>
      <c r="IC642" s="119"/>
      <c r="ID642" s="119"/>
      <c r="IE642" s="119"/>
      <c r="IF642" s="119"/>
      <c r="IG642" s="119"/>
      <c r="IH642" s="119"/>
      <c r="II642" s="119"/>
      <c r="IJ642" s="119"/>
      <c r="IK642" s="119"/>
      <c r="IL642" s="119"/>
      <c r="IM642" s="119"/>
      <c r="IN642" s="119"/>
      <c r="IO642" s="119"/>
      <c r="IP642" s="119"/>
      <c r="IQ642" s="119"/>
      <c r="IR642" s="119"/>
    </row>
    <row r="643" spans="1:252">
      <c r="A643" s="90">
        <v>633</v>
      </c>
      <c r="B643" s="91" t="str">
        <f>'[4]ИТОГ!'!$AP640</f>
        <v>Габриэлян Арина</v>
      </c>
      <c r="C643" s="91">
        <f>'[4]ИТОГ!'!$AQ640</f>
        <v>0</v>
      </c>
      <c r="D643" s="91" t="str">
        <f>'[4]ИТОГ!'!$AT640</f>
        <v>б/р</v>
      </c>
      <c r="E643" s="91" t="str">
        <f>'[4]ИТОГ!'!$AU640</f>
        <v>ж</v>
      </c>
      <c r="F643" s="189">
        <f>'[4]ИТОГ!'!$AX640</f>
        <v>42869</v>
      </c>
      <c r="G643" s="91" t="s">
        <v>255</v>
      </c>
      <c r="H643" s="94" t="s">
        <v>28</v>
      </c>
      <c r="I643" s="91" t="str">
        <f>'[4]ИТОГ!'!$AY640</f>
        <v>НАДО!!!</v>
      </c>
      <c r="J643" s="95"/>
      <c r="K643" s="104"/>
      <c r="L643" s="97"/>
      <c r="M643" s="105"/>
      <c r="N643" s="104"/>
      <c r="O643" s="110" t="s">
        <v>13</v>
      </c>
      <c r="P643" s="97"/>
      <c r="Q643" s="97"/>
      <c r="R643" s="110" t="s">
        <v>13</v>
      </c>
      <c r="S643" s="104"/>
      <c r="T643" s="106"/>
      <c r="U643" s="99" t="s">
        <v>11</v>
      </c>
      <c r="V643" s="104"/>
      <c r="W643" s="100"/>
      <c r="X643" s="100"/>
      <c r="Y643" s="100"/>
      <c r="Z643" s="100"/>
      <c r="AA643" s="100"/>
      <c r="AB643" s="100" t="s">
        <v>13</v>
      </c>
      <c r="AC643" s="100"/>
      <c r="AD643" s="100"/>
      <c r="AE643" s="100"/>
      <c r="AF643" s="100"/>
      <c r="AG643" s="94" t="s">
        <v>381</v>
      </c>
      <c r="AH643" s="101" t="s">
        <v>353</v>
      </c>
      <c r="AI643" s="102"/>
      <c r="AJ643" s="103" t="s">
        <v>1040</v>
      </c>
      <c r="AK643" s="68"/>
      <c r="AN643" s="68"/>
      <c r="AO643" s="68"/>
      <c r="AP643" s="68"/>
      <c r="AQ643" s="68"/>
      <c r="AR643" s="68"/>
      <c r="AS643" s="68"/>
      <c r="AT643" s="68"/>
      <c r="AU643" s="68"/>
      <c r="AV643" s="68"/>
      <c r="AW643" s="68"/>
      <c r="AX643" s="68"/>
      <c r="AY643" s="68"/>
      <c r="AZ643" s="68"/>
      <c r="BA643" s="68"/>
      <c r="BB643" s="68"/>
      <c r="BC643" s="68"/>
      <c r="BD643" s="68"/>
      <c r="BE643" s="68"/>
      <c r="BF643" s="68"/>
      <c r="BG643" s="68"/>
      <c r="BH643" s="68"/>
      <c r="BI643" s="68"/>
      <c r="BJ643" s="68"/>
      <c r="BK643" s="68"/>
      <c r="BL643" s="68"/>
      <c r="BM643" s="68"/>
      <c r="BN643" s="68"/>
      <c r="BO643" s="68"/>
      <c r="BP643" s="68"/>
      <c r="BQ643" s="68"/>
      <c r="BR643" s="68"/>
      <c r="BS643" s="68"/>
      <c r="BT643" s="68"/>
      <c r="BU643" s="68"/>
      <c r="BV643" s="68"/>
      <c r="BW643" s="68"/>
      <c r="BX643" s="68"/>
      <c r="BY643" s="68"/>
      <c r="BZ643" s="68"/>
      <c r="CA643" s="68"/>
      <c r="CB643" s="68"/>
      <c r="CC643" s="68"/>
      <c r="CD643" s="68"/>
      <c r="CE643" s="68"/>
      <c r="CF643" s="68"/>
      <c r="CG643" s="68"/>
      <c r="CH643" s="68"/>
      <c r="CI643" s="68"/>
      <c r="CJ643" s="68"/>
      <c r="CK643" s="68"/>
      <c r="CL643" s="68"/>
      <c r="CM643" s="68"/>
      <c r="CN643" s="68"/>
      <c r="CO643" s="68"/>
      <c r="CP643" s="68"/>
      <c r="CQ643" s="68"/>
      <c r="CR643" s="68"/>
      <c r="CS643" s="68"/>
      <c r="CT643" s="68"/>
      <c r="CU643" s="68"/>
      <c r="CV643" s="68"/>
      <c r="CW643" s="68"/>
      <c r="CX643" s="68"/>
      <c r="CY643" s="68"/>
      <c r="CZ643" s="68"/>
      <c r="DA643" s="68"/>
      <c r="DB643" s="68"/>
      <c r="DC643" s="68"/>
      <c r="DD643" s="68"/>
      <c r="DE643" s="68"/>
      <c r="DF643" s="68"/>
      <c r="DG643" s="68"/>
      <c r="DH643" s="68"/>
      <c r="DI643" s="68"/>
      <c r="DJ643" s="68"/>
      <c r="DK643" s="68"/>
      <c r="DL643" s="68"/>
      <c r="DM643" s="68"/>
      <c r="DN643" s="68"/>
      <c r="DO643" s="68"/>
      <c r="DP643" s="68"/>
      <c r="DQ643" s="68"/>
      <c r="DR643" s="68"/>
      <c r="DS643" s="68"/>
      <c r="DT643" s="68"/>
      <c r="DU643" s="68"/>
      <c r="DV643" s="68"/>
      <c r="DW643" s="68"/>
      <c r="DX643" s="68"/>
      <c r="DY643" s="68"/>
      <c r="DZ643" s="68"/>
      <c r="EA643" s="68"/>
      <c r="EB643" s="68"/>
      <c r="EC643" s="68"/>
      <c r="ED643" s="68"/>
      <c r="EE643" s="68"/>
      <c r="EF643" s="68"/>
      <c r="EG643" s="68"/>
      <c r="EH643" s="68"/>
      <c r="EI643" s="68"/>
      <c r="EJ643" s="68"/>
      <c r="EK643" s="68"/>
      <c r="EL643" s="68"/>
      <c r="EM643" s="68"/>
      <c r="EN643" s="68"/>
      <c r="EO643" s="68"/>
      <c r="EP643" s="68"/>
      <c r="EQ643" s="68"/>
      <c r="ER643" s="68"/>
      <c r="ES643" s="68"/>
      <c r="ET643" s="68"/>
      <c r="EU643" s="68"/>
      <c r="EV643" s="68"/>
      <c r="EW643" s="68"/>
      <c r="EX643" s="68"/>
      <c r="EY643" s="68"/>
      <c r="EZ643" s="68"/>
      <c r="FA643" s="68"/>
      <c r="FB643" s="68"/>
      <c r="FC643" s="68"/>
      <c r="FD643" s="68"/>
      <c r="FE643" s="68"/>
      <c r="FF643" s="68"/>
      <c r="FG643" s="68"/>
      <c r="FH643" s="68"/>
      <c r="FI643" s="68"/>
      <c r="FJ643" s="68"/>
      <c r="FK643" s="68"/>
      <c r="FL643" s="68"/>
      <c r="FM643" s="68"/>
      <c r="FN643" s="68"/>
      <c r="FO643" s="68"/>
      <c r="FP643" s="68"/>
      <c r="FQ643" s="68"/>
      <c r="FR643" s="68"/>
      <c r="FS643" s="68"/>
      <c r="FT643" s="68"/>
      <c r="FU643" s="68"/>
      <c r="FV643" s="68"/>
      <c r="FW643" s="68"/>
      <c r="FX643" s="68"/>
      <c r="FY643" s="68"/>
      <c r="FZ643" s="68"/>
      <c r="GA643" s="68"/>
      <c r="GB643" s="68"/>
      <c r="GC643" s="68"/>
      <c r="GD643" s="68"/>
      <c r="GE643" s="68"/>
      <c r="GF643" s="68"/>
      <c r="GG643" s="68"/>
      <c r="GH643" s="68"/>
      <c r="GI643" s="68"/>
      <c r="GJ643" s="68"/>
      <c r="GK643" s="68"/>
      <c r="GL643" s="68"/>
      <c r="GM643" s="68"/>
      <c r="GN643" s="68"/>
      <c r="GO643" s="68"/>
      <c r="GP643" s="68"/>
      <c r="GQ643" s="68"/>
      <c r="GR643" s="68"/>
      <c r="GS643" s="68"/>
      <c r="GT643" s="68"/>
      <c r="GU643" s="68"/>
      <c r="GV643" s="68"/>
      <c r="GW643" s="68"/>
      <c r="GX643" s="68"/>
      <c r="GY643" s="68"/>
      <c r="GZ643" s="68"/>
      <c r="HA643" s="68"/>
      <c r="HB643" s="68"/>
      <c r="HC643" s="68"/>
      <c r="HD643" s="68"/>
      <c r="HE643" s="68"/>
      <c r="HF643" s="68"/>
      <c r="HG643" s="68"/>
      <c r="HH643" s="68"/>
      <c r="HI643" s="68"/>
      <c r="HJ643" s="68"/>
      <c r="HK643" s="68"/>
      <c r="HL643" s="68"/>
      <c r="HM643" s="68"/>
      <c r="HN643" s="68"/>
      <c r="HO643" s="68"/>
      <c r="HP643" s="68"/>
      <c r="HQ643" s="68"/>
      <c r="HR643" s="68"/>
      <c r="HS643" s="68"/>
      <c r="HT643" s="68"/>
      <c r="HU643" s="68"/>
      <c r="HV643" s="68"/>
      <c r="HW643" s="68"/>
      <c r="HX643" s="68"/>
      <c r="HY643" s="68"/>
      <c r="HZ643" s="68"/>
      <c r="IA643" s="68"/>
      <c r="IB643" s="68"/>
      <c r="IC643" s="68"/>
      <c r="ID643" s="68"/>
      <c r="IE643" s="68"/>
      <c r="IF643" s="68"/>
      <c r="IG643" s="68"/>
      <c r="IH643" s="68"/>
      <c r="II643" s="68"/>
      <c r="IJ643" s="68"/>
      <c r="IK643" s="68"/>
      <c r="IL643" s="68"/>
      <c r="IM643" s="68"/>
      <c r="IN643" s="68"/>
      <c r="IO643" s="68"/>
      <c r="IP643" s="68"/>
      <c r="IQ643" s="68"/>
      <c r="IR643" s="68"/>
    </row>
    <row r="644" spans="1:252">
      <c r="A644" s="90">
        <v>634</v>
      </c>
      <c r="B644" s="91" t="str">
        <f>'[4]ИТОГ!'!$AP641</f>
        <v>Гавриков Александр</v>
      </c>
      <c r="C644" s="91">
        <f>'[4]ИТОГ!'!$AQ641</f>
        <v>0</v>
      </c>
      <c r="D644" s="91" t="str">
        <f>'[4]ИТОГ!'!$AT641</f>
        <v>б/р</v>
      </c>
      <c r="E644" s="91" t="str">
        <f>'[4]ИТОГ!'!$AU641</f>
        <v>м</v>
      </c>
      <c r="F644" s="189">
        <f>'[4]ИТОГ!'!$AX641</f>
        <v>42774</v>
      </c>
      <c r="G644" s="91" t="s">
        <v>255</v>
      </c>
      <c r="H644" s="94" t="s">
        <v>28</v>
      </c>
      <c r="I644" s="91" t="str">
        <f>'[4]ИТОГ!'!$AY641</f>
        <v>НАДО!!!</v>
      </c>
      <c r="J644" s="95"/>
      <c r="K644" s="104"/>
      <c r="L644" s="97"/>
      <c r="M644" s="105"/>
      <c r="N644" s="104"/>
      <c r="O644" s="97" t="s">
        <v>256</v>
      </c>
      <c r="P644" s="97"/>
      <c r="Q644" s="97"/>
      <c r="R644" s="104" t="s">
        <v>6</v>
      </c>
      <c r="S644" s="104"/>
      <c r="T644" s="106" t="s">
        <v>256</v>
      </c>
      <c r="U644" s="99"/>
      <c r="V644" s="108" t="s">
        <v>256</v>
      </c>
      <c r="W644" s="92" t="s">
        <v>6</v>
      </c>
      <c r="X644" s="100" t="s">
        <v>256</v>
      </c>
      <c r="Y644" s="100" t="s">
        <v>256</v>
      </c>
      <c r="Z644" s="100" t="s">
        <v>256</v>
      </c>
      <c r="AA644" s="100"/>
      <c r="AB644" s="100" t="s">
        <v>9</v>
      </c>
      <c r="AC644" s="100" t="s">
        <v>9</v>
      </c>
      <c r="AD644" s="100" t="s">
        <v>256</v>
      </c>
      <c r="AE644" s="100"/>
      <c r="AF644" s="100"/>
      <c r="AG644" s="94" t="s">
        <v>434</v>
      </c>
      <c r="AH644" s="101"/>
      <c r="AI644" s="102"/>
      <c r="AJ644" s="103" t="s">
        <v>1041</v>
      </c>
      <c r="AK644" s="68"/>
    </row>
    <row r="645" spans="1:252" s="68" customFormat="1">
      <c r="A645" s="90">
        <v>635</v>
      </c>
      <c r="B645" s="91" t="str">
        <f>'[4]ИТОГ!'!$AP642</f>
        <v>Гаврилов Александр</v>
      </c>
      <c r="C645" s="91">
        <f>'[4]ИТОГ!'!$AQ642</f>
        <v>2000</v>
      </c>
      <c r="D645" s="91" t="str">
        <f>'[4]ИТОГ!'!$AT642</f>
        <v>б/р</v>
      </c>
      <c r="E645" s="91" t="str">
        <f>'[4]ИТОГ!'!$AU642</f>
        <v>м</v>
      </c>
      <c r="F645" s="189">
        <f>'[4]ИТОГ!'!$AX642</f>
        <v>44142</v>
      </c>
      <c r="G645" s="91" t="s">
        <v>255</v>
      </c>
      <c r="H645" s="94" t="s">
        <v>28</v>
      </c>
      <c r="I645" s="91" t="str">
        <f>'[4]ИТОГ!'!$AY642</f>
        <v>ОК!</v>
      </c>
      <c r="J645" s="95"/>
      <c r="K645" s="104"/>
      <c r="L645" s="97"/>
      <c r="M645" s="105"/>
      <c r="N645" s="104"/>
      <c r="O645" s="97"/>
      <c r="P645" s="97"/>
      <c r="Q645" s="97"/>
      <c r="R645" s="104"/>
      <c r="S645" s="104"/>
      <c r="T645" s="106" t="s">
        <v>256</v>
      </c>
      <c r="U645" s="99" t="s">
        <v>11</v>
      </c>
      <c r="V645" s="108"/>
      <c r="W645" s="92"/>
      <c r="X645" s="100"/>
      <c r="Y645" s="100"/>
      <c r="Z645" s="100"/>
      <c r="AA645" s="100"/>
      <c r="AB645" s="100"/>
      <c r="AC645" s="100"/>
      <c r="AD645" s="100"/>
      <c r="AE645" s="100"/>
      <c r="AF645" s="100"/>
      <c r="AG645" s="94"/>
      <c r="AH645" s="134" t="s">
        <v>261</v>
      </c>
      <c r="AI645" s="102"/>
      <c r="AJ645" s="103" t="s">
        <v>1042</v>
      </c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  <c r="GM645" s="9"/>
      <c r="GN645" s="9"/>
      <c r="GO645" s="9"/>
      <c r="GP645" s="9"/>
      <c r="GQ645" s="9"/>
      <c r="GR645" s="9"/>
      <c r="GS645" s="9"/>
      <c r="GT645" s="9"/>
      <c r="GU645" s="9"/>
      <c r="GV645" s="9"/>
      <c r="GW645" s="9"/>
      <c r="GX645" s="9"/>
      <c r="GY645" s="9"/>
      <c r="GZ645" s="9"/>
      <c r="HA645" s="9"/>
      <c r="HB645" s="9"/>
      <c r="HC645" s="9"/>
      <c r="HD645" s="9"/>
      <c r="HE645" s="9"/>
      <c r="HF645" s="9"/>
      <c r="HG645" s="9"/>
      <c r="HH645" s="9"/>
      <c r="HI645" s="9"/>
      <c r="HJ645" s="9"/>
      <c r="HK645" s="9"/>
      <c r="HL645" s="9"/>
      <c r="HM645" s="9"/>
      <c r="HN645" s="9"/>
      <c r="HO645" s="9"/>
      <c r="HP645" s="9"/>
      <c r="HQ645" s="9"/>
      <c r="HR645" s="9"/>
      <c r="HS645" s="9"/>
      <c r="HT645" s="9"/>
      <c r="HU645" s="9"/>
      <c r="HV645" s="9"/>
      <c r="HW645" s="9"/>
      <c r="HX645" s="9"/>
      <c r="HY645" s="9"/>
      <c r="HZ645" s="9"/>
      <c r="IA645" s="9"/>
      <c r="IB645" s="9"/>
      <c r="IC645" s="9"/>
      <c r="ID645" s="9"/>
      <c r="IE645" s="9"/>
      <c r="IF645" s="9"/>
      <c r="IG645" s="9"/>
      <c r="IH645" s="9"/>
      <c r="II645" s="9"/>
      <c r="IJ645" s="9"/>
      <c r="IK645" s="9"/>
      <c r="IL645" s="9"/>
      <c r="IM645" s="9"/>
      <c r="IN645" s="9"/>
      <c r="IO645" s="9"/>
      <c r="IP645" s="9"/>
      <c r="IQ645" s="9"/>
      <c r="IR645" s="9"/>
    </row>
    <row r="646" spans="1:252">
      <c r="A646" s="90">
        <v>636</v>
      </c>
      <c r="B646" s="91" t="str">
        <f>'[4]ИТОГ!'!$AP643</f>
        <v>Гаврилов Антон</v>
      </c>
      <c r="C646" s="91">
        <f>'[4]ИТОГ!'!$AQ643</f>
        <v>2007</v>
      </c>
      <c r="D646" s="91" t="str">
        <f>'[4]ИТОГ!'!$AT643</f>
        <v>б/р</v>
      </c>
      <c r="E646" s="91" t="str">
        <f>'[4]ИТОГ!'!$AU643</f>
        <v>м</v>
      </c>
      <c r="F646" s="189">
        <f>'[4]ИТОГ!'!$AX643</f>
        <v>0</v>
      </c>
      <c r="G646" s="91" t="s">
        <v>255</v>
      </c>
      <c r="H646" s="94" t="s">
        <v>28</v>
      </c>
      <c r="I646" s="91" t="str">
        <f>'[4]ИТОГ!'!$AY643</f>
        <v>ОК!</v>
      </c>
      <c r="J646" s="95"/>
      <c r="K646" s="104"/>
      <c r="L646" s="97"/>
      <c r="M646" s="105"/>
      <c r="N646" s="104"/>
      <c r="O646" s="97"/>
      <c r="P646" s="97"/>
      <c r="Q646" s="97"/>
      <c r="R646" s="104" t="s">
        <v>256</v>
      </c>
      <c r="S646" s="104"/>
      <c r="T646" s="106"/>
      <c r="U646" s="99"/>
      <c r="V646" s="110" t="s">
        <v>13</v>
      </c>
      <c r="W646" s="108" t="s">
        <v>256</v>
      </c>
      <c r="X646" s="110" t="s">
        <v>11</v>
      </c>
      <c r="Y646" s="100"/>
      <c r="Z646" s="100"/>
      <c r="AA646" s="100" t="s">
        <v>256</v>
      </c>
      <c r="AB646" s="100" t="s">
        <v>11</v>
      </c>
      <c r="AC646" s="100"/>
      <c r="AD646" s="100"/>
      <c r="AE646" s="100"/>
      <c r="AF646" s="100"/>
      <c r="AG646" s="94" t="s">
        <v>412</v>
      </c>
      <c r="AH646" s="101"/>
      <c r="AI646" s="102"/>
      <c r="AJ646" s="103" t="s">
        <v>1043</v>
      </c>
      <c r="AK646" s="68"/>
      <c r="AL646" s="119"/>
      <c r="AM646" s="119"/>
    </row>
    <row r="647" spans="1:252">
      <c r="A647" s="90">
        <v>637</v>
      </c>
      <c r="B647" s="91" t="str">
        <f>'[4]ИТОГ!'!$AP644</f>
        <v>Гаврилов Евгений</v>
      </c>
      <c r="C647" s="91">
        <f>'[4]ИТОГ!'!$AQ644</f>
        <v>0</v>
      </c>
      <c r="D647" s="91">
        <f>'[4]ИТОГ!'!$AT644</f>
        <v>3</v>
      </c>
      <c r="E647" s="91" t="str">
        <f>'[4]ИТОГ!'!$AU644</f>
        <v>м</v>
      </c>
      <c r="F647" s="189">
        <f>'[4]ИТОГ!'!$AX644</f>
        <v>45407</v>
      </c>
      <c r="G647" s="91" t="s">
        <v>255</v>
      </c>
      <c r="H647" s="94" t="s">
        <v>28</v>
      </c>
      <c r="I647" s="91" t="str">
        <f>'[4]ИТОГ!'!$AY644</f>
        <v>НАДО!!!</v>
      </c>
      <c r="J647" s="95"/>
      <c r="K647" s="104"/>
      <c r="L647" s="97" t="s">
        <v>11</v>
      </c>
      <c r="M647" s="105"/>
      <c r="N647" s="104"/>
      <c r="O647" s="97"/>
      <c r="P647" s="97"/>
      <c r="Q647" s="97"/>
      <c r="R647" s="99" t="s">
        <v>11</v>
      </c>
      <c r="S647" s="104"/>
      <c r="T647" s="125" t="s">
        <v>13</v>
      </c>
      <c r="U647" s="99" t="s">
        <v>11</v>
      </c>
      <c r="V647" s="104" t="s">
        <v>6</v>
      </c>
      <c r="W647" s="100" t="s">
        <v>9</v>
      </c>
      <c r="X647" s="100" t="s">
        <v>256</v>
      </c>
      <c r="Y647" s="100"/>
      <c r="Z647" s="100"/>
      <c r="AA647" s="100" t="s">
        <v>256</v>
      </c>
      <c r="AB647" s="100" t="s">
        <v>9</v>
      </c>
      <c r="AC647" s="100" t="s">
        <v>9</v>
      </c>
      <c r="AD647" s="100" t="s">
        <v>9</v>
      </c>
      <c r="AE647" s="100" t="s">
        <v>256</v>
      </c>
      <c r="AF647" s="100" t="s">
        <v>256</v>
      </c>
      <c r="AG647" s="94" t="s">
        <v>279</v>
      </c>
      <c r="AH647" s="101"/>
      <c r="AI647" s="102"/>
      <c r="AJ647" s="103" t="s">
        <v>1044</v>
      </c>
      <c r="AK647" s="68"/>
      <c r="AL647" s="68"/>
      <c r="AM647" s="68"/>
    </row>
    <row r="648" spans="1:252">
      <c r="A648" s="90">
        <v>638</v>
      </c>
      <c r="B648" s="91" t="str">
        <f>'[4]ИТОГ!'!$AP645</f>
        <v>Гаврилов Михаил</v>
      </c>
      <c r="C648" s="91">
        <f>'[4]ИТОГ!'!$AQ645</f>
        <v>2012</v>
      </c>
      <c r="D648" s="91" t="str">
        <f>'[4]ИТОГ!'!$AT645</f>
        <v>б/р</v>
      </c>
      <c r="E648" s="91" t="str">
        <f>'[4]ИТОГ!'!$AU645</f>
        <v>м</v>
      </c>
      <c r="F648" s="189">
        <f>'[4]ИТОГ!'!$AX645</f>
        <v>0</v>
      </c>
      <c r="G648" s="91" t="s">
        <v>255</v>
      </c>
      <c r="H648" s="94" t="s">
        <v>28</v>
      </c>
      <c r="I648" s="91" t="str">
        <f>'[4]ИТОГ!'!$AY645</f>
        <v>ОК!</v>
      </c>
      <c r="J648" s="95"/>
      <c r="K648" s="96"/>
      <c r="L648" s="97"/>
      <c r="M648" s="98"/>
      <c r="N648" s="96"/>
      <c r="O648" s="97"/>
      <c r="P648" s="97"/>
      <c r="Q648" s="97"/>
      <c r="R648" s="97"/>
      <c r="S648" s="97"/>
      <c r="T648" s="99"/>
      <c r="U648" s="99"/>
      <c r="V648" s="97"/>
      <c r="W648" s="100"/>
      <c r="X648" s="100"/>
      <c r="Y648" s="100"/>
      <c r="Z648" s="100"/>
      <c r="AA648" s="100"/>
      <c r="AB648" s="100"/>
      <c r="AC648" s="100"/>
      <c r="AD648" s="100"/>
      <c r="AE648" s="100" t="s">
        <v>13</v>
      </c>
      <c r="AF648" s="100"/>
      <c r="AG648" s="94" t="s">
        <v>412</v>
      </c>
      <c r="AH648" s="101"/>
      <c r="AI648" s="102"/>
      <c r="AJ648" s="103" t="s">
        <v>1045</v>
      </c>
      <c r="AK648" s="68"/>
    </row>
    <row r="649" spans="1:252">
      <c r="A649" s="90">
        <v>639</v>
      </c>
      <c r="B649" s="91" t="str">
        <f>'[4]ИТОГ!'!$AP646</f>
        <v>Гавриченко Анна</v>
      </c>
      <c r="C649" s="91">
        <f>'[4]ИТОГ!'!$AQ646</f>
        <v>2000</v>
      </c>
      <c r="D649" s="91" t="str">
        <f>'[4]ИТОГ!'!$AT646</f>
        <v>б/р</v>
      </c>
      <c r="E649" s="91" t="str">
        <f>'[4]ИТОГ!'!$AU646</f>
        <v>ж</v>
      </c>
      <c r="F649" s="189">
        <f>'[4]ИТОГ!'!$AX646</f>
        <v>44394</v>
      </c>
      <c r="G649" s="91" t="s">
        <v>255</v>
      </c>
      <c r="H649" s="94" t="s">
        <v>28</v>
      </c>
      <c r="I649" s="91" t="str">
        <f>'[4]ИТОГ!'!$AY646</f>
        <v>ОК!</v>
      </c>
      <c r="J649" s="95"/>
      <c r="K649" s="104"/>
      <c r="L649" s="97" t="s">
        <v>256</v>
      </c>
      <c r="M649" s="105"/>
      <c r="N649" s="104"/>
      <c r="O649" s="97" t="s">
        <v>11</v>
      </c>
      <c r="P649" s="97" t="s">
        <v>11</v>
      </c>
      <c r="Q649" s="97"/>
      <c r="R649" s="99" t="s">
        <v>11</v>
      </c>
      <c r="S649" s="104"/>
      <c r="T649" s="106" t="s">
        <v>256</v>
      </c>
      <c r="U649" s="99"/>
      <c r="V649" s="104"/>
      <c r="W649" s="100" t="s">
        <v>11</v>
      </c>
      <c r="X649" s="110" t="s">
        <v>13</v>
      </c>
      <c r="Y649" s="100"/>
      <c r="Z649" s="100" t="s">
        <v>13</v>
      </c>
      <c r="AA649" s="100"/>
      <c r="AB649" s="100" t="s">
        <v>11</v>
      </c>
      <c r="AC649" s="100"/>
      <c r="AD649" s="100" t="s">
        <v>11</v>
      </c>
      <c r="AE649" s="100" t="s">
        <v>11</v>
      </c>
      <c r="AF649" s="100" t="s">
        <v>11</v>
      </c>
      <c r="AG649" s="94" t="s">
        <v>381</v>
      </c>
      <c r="AH649" s="101" t="s">
        <v>498</v>
      </c>
      <c r="AI649" s="102"/>
      <c r="AJ649" s="103" t="s">
        <v>1046</v>
      </c>
      <c r="AK649" s="68"/>
    </row>
    <row r="650" spans="1:252">
      <c r="A650" s="90">
        <v>640</v>
      </c>
      <c r="B650" s="91" t="str">
        <f>'[4]ИТОГ!'!$AP647</f>
        <v>Гаврюшов Павел</v>
      </c>
      <c r="C650" s="91">
        <f>'[4]ИТОГ!'!$AQ647</f>
        <v>2007</v>
      </c>
      <c r="D650" s="91" t="str">
        <f>'[4]ИТОГ!'!$AT647</f>
        <v>б/р</v>
      </c>
      <c r="E650" s="91" t="str">
        <f>'[4]ИТОГ!'!$AU647</f>
        <v>м</v>
      </c>
      <c r="F650" s="189">
        <f>'[4]ИТОГ!'!$AX647</f>
        <v>0</v>
      </c>
      <c r="G650" s="91" t="s">
        <v>255</v>
      </c>
      <c r="H650" s="94" t="s">
        <v>28</v>
      </c>
      <c r="I650" s="91" t="str">
        <f>'[4]ИТОГ!'!$AY647</f>
        <v>ОК!</v>
      </c>
      <c r="J650" s="95"/>
      <c r="K650" s="115"/>
      <c r="L650" s="97"/>
      <c r="M650" s="114"/>
      <c r="N650" s="115"/>
      <c r="O650" s="97"/>
      <c r="P650" s="97"/>
      <c r="Q650" s="97"/>
      <c r="R650" s="115"/>
      <c r="S650" s="115"/>
      <c r="T650" s="113"/>
      <c r="U650" s="99"/>
      <c r="V650" s="115"/>
      <c r="W650" s="100"/>
      <c r="X650" s="100"/>
      <c r="Y650" s="100"/>
      <c r="Z650" s="100"/>
      <c r="AA650" s="100"/>
      <c r="AB650" s="100"/>
      <c r="AC650" s="100"/>
      <c r="AD650" s="100" t="s">
        <v>256</v>
      </c>
      <c r="AE650" s="100"/>
      <c r="AF650" s="100"/>
      <c r="AG650" s="94"/>
      <c r="AH650" s="101"/>
      <c r="AI650" s="100"/>
      <c r="AJ650" s="103" t="s">
        <v>1047</v>
      </c>
      <c r="AK650" s="68"/>
    </row>
    <row r="651" spans="1:252">
      <c r="A651" s="90">
        <v>641</v>
      </c>
      <c r="B651" s="91" t="str">
        <f>'[4]ИТОГ!'!$AP648</f>
        <v>Гагулаев Валерий</v>
      </c>
      <c r="C651" s="91">
        <f>'[4]ИТОГ!'!$AQ648</f>
        <v>2010</v>
      </c>
      <c r="D651" s="91" t="str">
        <f>'[4]ИТОГ!'!$AT648</f>
        <v>б/р</v>
      </c>
      <c r="E651" s="91" t="str">
        <f>'[4]ИТОГ!'!$AU648</f>
        <v>м</v>
      </c>
      <c r="F651" s="189">
        <f>'[4]ИТОГ!'!$AX648</f>
        <v>0</v>
      </c>
      <c r="G651" s="91" t="s">
        <v>255</v>
      </c>
      <c r="H651" s="94" t="s">
        <v>28</v>
      </c>
      <c r="I651" s="91" t="str">
        <f>'[4]ИТОГ!'!$AY648</f>
        <v>ОК!</v>
      </c>
      <c r="J651" s="95"/>
      <c r="K651" s="113"/>
      <c r="L651" s="97"/>
      <c r="M651" s="114"/>
      <c r="N651" s="113"/>
      <c r="O651" s="97"/>
      <c r="P651" s="97"/>
      <c r="Q651" s="102" t="s">
        <v>11</v>
      </c>
      <c r="R651" s="99" t="s">
        <v>11</v>
      </c>
      <c r="S651" s="113"/>
      <c r="T651" s="113"/>
      <c r="U651" s="99"/>
      <c r="V651" s="115"/>
      <c r="W651" s="102"/>
      <c r="X651" s="102"/>
      <c r="Y651" s="102"/>
      <c r="Z651" s="100"/>
      <c r="AA651" s="100" t="s">
        <v>11</v>
      </c>
      <c r="AB651" s="100" t="s">
        <v>11</v>
      </c>
      <c r="AC651" s="102"/>
      <c r="AD651" s="102"/>
      <c r="AE651" s="102"/>
      <c r="AF651" s="102"/>
      <c r="AG651" s="111" t="s">
        <v>556</v>
      </c>
      <c r="AH651" s="101"/>
      <c r="AI651" s="102"/>
      <c r="AJ651" s="103" t="s">
        <v>1048</v>
      </c>
      <c r="AK651" s="68"/>
    </row>
    <row r="652" spans="1:252">
      <c r="A652" s="90">
        <v>642</v>
      </c>
      <c r="B652" s="91" t="str">
        <f>'[4]ИТОГ!'!$AP649</f>
        <v>Гадасик Алина</v>
      </c>
      <c r="C652" s="91">
        <f>'[4]ИТОГ!'!$AQ649</f>
        <v>2009</v>
      </c>
      <c r="D652" s="91" t="str">
        <f>'[4]ИТОГ!'!$AT649</f>
        <v>1ю</v>
      </c>
      <c r="E652" s="91" t="str">
        <f>'[4]ИТОГ!'!$AU649</f>
        <v>ж</v>
      </c>
      <c r="F652" s="189">
        <f>'[4]ИТОГ!'!$AX649</f>
        <v>45702</v>
      </c>
      <c r="G652" s="91" t="s">
        <v>255</v>
      </c>
      <c r="H652" s="94" t="s">
        <v>28</v>
      </c>
      <c r="I652" s="91" t="str">
        <f>'[4]ИТОГ!'!$AY649</f>
        <v>ОК!</v>
      </c>
      <c r="J652" s="95"/>
      <c r="K652" s="115"/>
      <c r="L652" s="97" t="s">
        <v>256</v>
      </c>
      <c r="M652" s="114"/>
      <c r="N652" s="115"/>
      <c r="O652" s="110" t="s">
        <v>13</v>
      </c>
      <c r="P652" s="97"/>
      <c r="Q652" s="97" t="s">
        <v>256</v>
      </c>
      <c r="R652" s="115" t="s">
        <v>9</v>
      </c>
      <c r="S652" s="115"/>
      <c r="T652" s="113" t="s">
        <v>256</v>
      </c>
      <c r="U652" s="99" t="s">
        <v>256</v>
      </c>
      <c r="V652" s="115"/>
      <c r="W652" s="100"/>
      <c r="X652" s="100"/>
      <c r="Y652" s="100"/>
      <c r="Z652" s="100"/>
      <c r="AA652" s="100" t="s">
        <v>256</v>
      </c>
      <c r="AB652" s="100" t="s">
        <v>9</v>
      </c>
      <c r="AC652" s="100"/>
      <c r="AD652" s="100"/>
      <c r="AE652" s="100" t="s">
        <v>256</v>
      </c>
      <c r="AF652" s="100" t="s">
        <v>9</v>
      </c>
      <c r="AG652" s="111" t="s">
        <v>277</v>
      </c>
      <c r="AH652" s="101" t="s">
        <v>261</v>
      </c>
      <c r="AI652" s="102"/>
      <c r="AJ652" s="103" t="s">
        <v>1049</v>
      </c>
      <c r="AK652" s="68"/>
    </row>
    <row r="653" spans="1:252">
      <c r="A653" s="90">
        <v>643</v>
      </c>
      <c r="B653" s="91" t="str">
        <f>'[4]ИТОГ!'!$AP650</f>
        <v>Гадасик Нелли</v>
      </c>
      <c r="C653" s="91">
        <f>'[4]ИТОГ!'!$AQ650</f>
        <v>2003</v>
      </c>
      <c r="D653" s="91">
        <f>'[4]ИТОГ!'!$AT650</f>
        <v>2</v>
      </c>
      <c r="E653" s="91" t="str">
        <f>'[4]ИТОГ!'!$AU650</f>
        <v>ж</v>
      </c>
      <c r="F653" s="189">
        <f>'[4]ИТОГ!'!$AX650</f>
        <v>46382</v>
      </c>
      <c r="G653" s="91" t="s">
        <v>255</v>
      </c>
      <c r="H653" s="94" t="s">
        <v>28</v>
      </c>
      <c r="I653" s="91" t="str">
        <f>'[4]ИТОГ!'!$AY650</f>
        <v>ОК!</v>
      </c>
      <c r="J653" s="95"/>
      <c r="K653" s="115"/>
      <c r="L653" s="97"/>
      <c r="M653" s="114"/>
      <c r="N653" s="115"/>
      <c r="O653" s="97"/>
      <c r="P653" s="97"/>
      <c r="Q653" s="97"/>
      <c r="R653" s="115"/>
      <c r="S653" s="115"/>
      <c r="T653" s="113"/>
      <c r="U653" s="99"/>
      <c r="V653" s="115"/>
      <c r="W653" s="100"/>
      <c r="X653" s="100" t="s">
        <v>11</v>
      </c>
      <c r="Y653" s="100" t="s">
        <v>256</v>
      </c>
      <c r="Z653" s="100"/>
      <c r="AA653" s="100"/>
      <c r="AB653" s="100"/>
      <c r="AC653" s="100"/>
      <c r="AD653" s="100"/>
      <c r="AE653" s="100"/>
      <c r="AF653" s="100"/>
      <c r="AG653" s="94" t="s">
        <v>315</v>
      </c>
      <c r="AH653" s="101" t="s">
        <v>366</v>
      </c>
      <c r="AI653" s="100"/>
      <c r="AJ653" s="103" t="s">
        <v>1050</v>
      </c>
      <c r="AK653" s="68"/>
    </row>
    <row r="654" spans="1:252">
      <c r="A654" s="90">
        <v>644</v>
      </c>
      <c r="B654" s="91" t="str">
        <f>'[4]ИТОГ!'!$AP651</f>
        <v>Гаевая Екатерина</v>
      </c>
      <c r="C654" s="91">
        <f>'[4]ИТОГ!'!$AQ651</f>
        <v>2008</v>
      </c>
      <c r="D654" s="91" t="str">
        <f>'[4]ИТОГ!'!$AT651</f>
        <v>б/р</v>
      </c>
      <c r="E654" s="91" t="str">
        <f>'[4]ИТОГ!'!$AU651</f>
        <v>ж</v>
      </c>
      <c r="F654" s="189">
        <f>'[4]ИТОГ!'!$AX651</f>
        <v>43527</v>
      </c>
      <c r="G654" s="91" t="s">
        <v>255</v>
      </c>
      <c r="H654" s="94" t="s">
        <v>28</v>
      </c>
      <c r="I654" s="91" t="str">
        <f>'[4]ИТОГ!'!$AY651</f>
        <v>ОК!</v>
      </c>
      <c r="J654" s="95"/>
      <c r="K654" s="107"/>
      <c r="L654" s="97"/>
      <c r="M654" s="105"/>
      <c r="N654" s="107"/>
      <c r="O654" s="97"/>
      <c r="P654" s="97"/>
      <c r="Q654" s="97"/>
      <c r="R654" s="104"/>
      <c r="S654" s="104"/>
      <c r="T654" s="106"/>
      <c r="U654" s="99"/>
      <c r="V654" s="104"/>
      <c r="W654" s="108" t="s">
        <v>256</v>
      </c>
      <c r="X654" s="141"/>
      <c r="Y654" s="141"/>
      <c r="Z654" s="100"/>
      <c r="AA654" s="100"/>
      <c r="AB654" s="141"/>
      <c r="AC654" s="141"/>
      <c r="AD654" s="141"/>
      <c r="AE654" s="141"/>
      <c r="AF654" s="141"/>
      <c r="AG654" s="94"/>
      <c r="AH654" s="101"/>
      <c r="AI654" s="100"/>
      <c r="AJ654" s="103" t="s">
        <v>1051</v>
      </c>
      <c r="AK654" s="68"/>
    </row>
    <row r="655" spans="1:252">
      <c r="A655" s="90">
        <v>645</v>
      </c>
      <c r="B655" s="91" t="str">
        <f>'[4]ИТОГ!'!$AP652</f>
        <v>Гаевая Елизавета</v>
      </c>
      <c r="C655" s="91">
        <f>'[4]ИТОГ!'!$AQ652</f>
        <v>2004</v>
      </c>
      <c r="D655" s="91" t="str">
        <f>'[4]ИТОГ!'!$AT652</f>
        <v>б/р</v>
      </c>
      <c r="E655" s="91" t="str">
        <f>'[4]ИТОГ!'!$AU652</f>
        <v>ж</v>
      </c>
      <c r="F655" s="189">
        <f>'[4]ИТОГ!'!$AX652</f>
        <v>44191</v>
      </c>
      <c r="G655" s="91" t="s">
        <v>255</v>
      </c>
      <c r="H655" s="94" t="s">
        <v>28</v>
      </c>
      <c r="I655" s="91" t="str">
        <f>'[4]ИТОГ!'!$AY652</f>
        <v>ОК!</v>
      </c>
      <c r="J655" s="95"/>
      <c r="K655" s="97"/>
      <c r="L655" s="97"/>
      <c r="M655" s="98"/>
      <c r="N655" s="97"/>
      <c r="O655" s="97"/>
      <c r="P655" s="97"/>
      <c r="Q655" s="97"/>
      <c r="R655" s="97"/>
      <c r="S655" s="97"/>
      <c r="T655" s="99" t="s">
        <v>256</v>
      </c>
      <c r="U655" s="99"/>
      <c r="V655" s="97"/>
      <c r="W655" s="92" t="s">
        <v>256</v>
      </c>
      <c r="X655" s="100"/>
      <c r="Y655" s="100"/>
      <c r="Z655" s="100"/>
      <c r="AA655" s="100"/>
      <c r="AB655" s="100"/>
      <c r="AC655" s="100"/>
      <c r="AD655" s="100"/>
      <c r="AE655" s="100"/>
      <c r="AF655" s="100"/>
      <c r="AG655" s="94"/>
      <c r="AH655" s="94"/>
      <c r="AI655" s="102"/>
      <c r="AJ655" s="103" t="s">
        <v>1052</v>
      </c>
      <c r="AK655" s="68"/>
    </row>
    <row r="656" spans="1:252">
      <c r="A656" s="90">
        <v>646</v>
      </c>
      <c r="B656" s="91" t="str">
        <f>'[4]ИТОГ!'!$AP653</f>
        <v>Гаевская Анастасия</v>
      </c>
      <c r="C656" s="91">
        <f>'[4]ИТОГ!'!$AQ653</f>
        <v>2002</v>
      </c>
      <c r="D656" s="91" t="str">
        <f>'[4]ИТОГ!'!$AT653</f>
        <v>б/р</v>
      </c>
      <c r="E656" s="91" t="str">
        <f>'[4]ИТОГ!'!$AU653</f>
        <v>ж</v>
      </c>
      <c r="F656" s="189">
        <f>'[4]ИТОГ!'!$AX653</f>
        <v>0</v>
      </c>
      <c r="G656" s="91" t="s">
        <v>255</v>
      </c>
      <c r="H656" s="94" t="s">
        <v>28</v>
      </c>
      <c r="I656" s="91" t="str">
        <f>'[4]ИТОГ!'!$AY653</f>
        <v>ОК!</v>
      </c>
      <c r="J656" s="95"/>
      <c r="K656" s="99"/>
      <c r="L656" s="97"/>
      <c r="M656" s="98"/>
      <c r="N656" s="99"/>
      <c r="O656" s="97"/>
      <c r="P656" s="97"/>
      <c r="Q656" s="97"/>
      <c r="R656" s="97" t="s">
        <v>9</v>
      </c>
      <c r="S656" s="97"/>
      <c r="T656" s="99"/>
      <c r="U656" s="99"/>
      <c r="V656" s="97"/>
      <c r="W656" s="100"/>
      <c r="X656" s="100" t="s">
        <v>256</v>
      </c>
      <c r="Y656" s="100"/>
      <c r="Z656" s="100"/>
      <c r="AA656" s="100"/>
      <c r="AB656" s="122" t="s">
        <v>9</v>
      </c>
      <c r="AC656" s="122"/>
      <c r="AD656" s="122"/>
      <c r="AE656" s="122"/>
      <c r="AF656" s="116" t="s">
        <v>256</v>
      </c>
      <c r="AG656" s="94" t="s">
        <v>731</v>
      </c>
      <c r="AH656" s="101"/>
      <c r="AI656" s="102"/>
      <c r="AJ656" s="103" t="s">
        <v>1053</v>
      </c>
      <c r="AK656" s="68"/>
    </row>
    <row r="657" spans="1:252" s="68" customFormat="1">
      <c r="A657" s="90">
        <v>647</v>
      </c>
      <c r="B657" s="91" t="str">
        <f>'[4]ИТОГ!'!$AP654</f>
        <v>Гаевская Дарья</v>
      </c>
      <c r="C657" s="91">
        <f>'[4]ИТОГ!'!$AQ654</f>
        <v>2005</v>
      </c>
      <c r="D657" s="91" t="str">
        <f>'[4]ИТОГ!'!$AT654</f>
        <v>б/р</v>
      </c>
      <c r="E657" s="91" t="str">
        <f>'[4]ИТОГ!'!$AU654</f>
        <v>ж</v>
      </c>
      <c r="F657" s="189">
        <f>'[4]ИТОГ!'!$AX654</f>
        <v>44527</v>
      </c>
      <c r="G657" s="91" t="s">
        <v>255</v>
      </c>
      <c r="H657" s="94" t="s">
        <v>28</v>
      </c>
      <c r="I657" s="91" t="str">
        <f>'[4]ИТОГ!'!$AY654</f>
        <v>ОК!</v>
      </c>
      <c r="J657" s="95"/>
      <c r="K657" s="97"/>
      <c r="L657" s="97"/>
      <c r="M657" s="98"/>
      <c r="N657" s="97"/>
      <c r="O657" s="97"/>
      <c r="P657" s="97"/>
      <c r="Q657" s="97"/>
      <c r="R657" s="97"/>
      <c r="S657" s="97"/>
      <c r="T657" s="99"/>
      <c r="U657" s="99"/>
      <c r="V657" s="97"/>
      <c r="W657" s="108"/>
      <c r="X657" s="108"/>
      <c r="Y657" s="108"/>
      <c r="Z657" s="100"/>
      <c r="AA657" s="100"/>
      <c r="AB657" s="122"/>
      <c r="AC657" s="122"/>
      <c r="AD657" s="122"/>
      <c r="AE657" s="108" t="s">
        <v>256</v>
      </c>
      <c r="AF657" s="108"/>
      <c r="AG657" s="94"/>
      <c r="AH657" s="101" t="s">
        <v>271</v>
      </c>
      <c r="AI657" s="102"/>
      <c r="AJ657" s="103" t="s">
        <v>1054</v>
      </c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  <c r="GM657" s="9"/>
      <c r="GN657" s="9"/>
      <c r="GO657" s="9"/>
      <c r="GP657" s="9"/>
      <c r="GQ657" s="9"/>
      <c r="GR657" s="9"/>
      <c r="GS657" s="9"/>
      <c r="GT657" s="9"/>
      <c r="GU657" s="9"/>
      <c r="GV657" s="9"/>
      <c r="GW657" s="9"/>
      <c r="GX657" s="9"/>
      <c r="GY657" s="9"/>
      <c r="GZ657" s="9"/>
      <c r="HA657" s="9"/>
      <c r="HB657" s="9"/>
      <c r="HC657" s="9"/>
      <c r="HD657" s="9"/>
      <c r="HE657" s="9"/>
      <c r="HF657" s="9"/>
      <c r="HG657" s="9"/>
      <c r="HH657" s="9"/>
      <c r="HI657" s="9"/>
      <c r="HJ657" s="9"/>
      <c r="HK657" s="9"/>
      <c r="HL657" s="9"/>
      <c r="HM657" s="9"/>
      <c r="HN657" s="9"/>
      <c r="HO657" s="9"/>
      <c r="HP657" s="9"/>
      <c r="HQ657" s="9"/>
      <c r="HR657" s="9"/>
      <c r="HS657" s="9"/>
      <c r="HT657" s="9"/>
      <c r="HU657" s="9"/>
      <c r="HV657" s="9"/>
      <c r="HW657" s="9"/>
      <c r="HX657" s="9"/>
      <c r="HY657" s="9"/>
      <c r="HZ657" s="9"/>
      <c r="IA657" s="9"/>
      <c r="IB657" s="9"/>
      <c r="IC657" s="9"/>
      <c r="ID657" s="9"/>
      <c r="IE657" s="9"/>
      <c r="IF657" s="9"/>
      <c r="IG657" s="9"/>
      <c r="IH657" s="9"/>
      <c r="II657" s="9"/>
      <c r="IJ657" s="9"/>
      <c r="IK657" s="9"/>
      <c r="IL657" s="9"/>
      <c r="IM657" s="9"/>
      <c r="IN657" s="9"/>
      <c r="IO657" s="9"/>
      <c r="IP657" s="9"/>
      <c r="IQ657" s="9"/>
      <c r="IR657" s="9"/>
    </row>
    <row r="658" spans="1:252">
      <c r="A658" s="90">
        <v>648</v>
      </c>
      <c r="B658" s="91" t="str">
        <f>'[4]ИТОГ!'!$AP655</f>
        <v>Гайворонская Анастасия</v>
      </c>
      <c r="C658" s="91">
        <f>'[4]ИТОГ!'!$AQ655</f>
        <v>2004</v>
      </c>
      <c r="D658" s="91" t="str">
        <f>'[4]ИТОГ!'!$AT655</f>
        <v>б/р</v>
      </c>
      <c r="E658" s="91" t="str">
        <f>'[4]ИТОГ!'!$AU655</f>
        <v>ж</v>
      </c>
      <c r="F658" s="189">
        <f>'[4]ИТОГ!'!$AX655</f>
        <v>43650</v>
      </c>
      <c r="G658" s="91" t="s">
        <v>255</v>
      </c>
      <c r="H658" s="94" t="s">
        <v>28</v>
      </c>
      <c r="I658" s="91" t="str">
        <f>'[4]ИТОГ!'!$AY655</f>
        <v>ОК!</v>
      </c>
      <c r="J658" s="95"/>
      <c r="K658" s="97"/>
      <c r="L658" s="97"/>
      <c r="M658" s="98"/>
      <c r="N658" s="97"/>
      <c r="O658" s="97"/>
      <c r="P658" s="97"/>
      <c r="Q658" s="97"/>
      <c r="R658" s="97" t="s">
        <v>256</v>
      </c>
      <c r="S658" s="97"/>
      <c r="T658" s="99"/>
      <c r="U658" s="99"/>
      <c r="V658" s="97"/>
      <c r="W658" s="100"/>
      <c r="X658" s="100" t="s">
        <v>256</v>
      </c>
      <c r="Y658" s="100"/>
      <c r="Z658" s="100"/>
      <c r="AA658" s="100"/>
      <c r="AB658" s="100" t="s">
        <v>256</v>
      </c>
      <c r="AC658" s="100"/>
      <c r="AD658" s="100"/>
      <c r="AE658" s="100"/>
      <c r="AF658" s="100"/>
      <c r="AG658" s="111" t="s">
        <v>394</v>
      </c>
      <c r="AH658" s="94" t="s">
        <v>417</v>
      </c>
      <c r="AI658" s="100"/>
      <c r="AJ658" s="103" t="s">
        <v>1055</v>
      </c>
      <c r="AK658" s="68"/>
    </row>
    <row r="659" spans="1:252">
      <c r="A659" s="90">
        <v>649</v>
      </c>
      <c r="B659" s="91" t="str">
        <f>'[4]ИТОГ!'!$AP656</f>
        <v>Гайдук Алина</v>
      </c>
      <c r="C659" s="91">
        <f>'[4]ИТОГ!'!$AQ656</f>
        <v>0</v>
      </c>
      <c r="D659" s="91">
        <f>'[4]ИТОГ!'!$AT656</f>
        <v>3</v>
      </c>
      <c r="E659" s="91" t="str">
        <f>'[4]ИТОГ!'!$AU656</f>
        <v>ж</v>
      </c>
      <c r="F659" s="189">
        <f>'[4]ИТОГ!'!$AX656</f>
        <v>45407</v>
      </c>
      <c r="G659" s="91" t="s">
        <v>255</v>
      </c>
      <c r="H659" s="94" t="s">
        <v>28</v>
      </c>
      <c r="I659" s="91" t="str">
        <f>'[4]ИТОГ!'!$AY656</f>
        <v>НАДО!!!</v>
      </c>
      <c r="J659" s="95"/>
      <c r="K659" s="97"/>
      <c r="L659" s="97"/>
      <c r="M659" s="98"/>
      <c r="N659" s="97"/>
      <c r="O659" s="97"/>
      <c r="P659" s="97"/>
      <c r="Q659" s="97"/>
      <c r="R659" s="97"/>
      <c r="S659" s="97"/>
      <c r="T659" s="99"/>
      <c r="U659" s="99" t="s">
        <v>256</v>
      </c>
      <c r="V659" s="97"/>
      <c r="W659" s="100"/>
      <c r="X659" s="100"/>
      <c r="Y659" s="100"/>
      <c r="Z659" s="100"/>
      <c r="AA659" s="100"/>
      <c r="AB659" s="100"/>
      <c r="AC659" s="100"/>
      <c r="AD659" s="100"/>
      <c r="AE659" s="100"/>
      <c r="AF659" s="100"/>
      <c r="AG659" s="94"/>
      <c r="AH659" s="94"/>
      <c r="AI659" s="100"/>
      <c r="AJ659" s="103" t="s">
        <v>1056</v>
      </c>
      <c r="AK659" s="68"/>
    </row>
    <row r="660" spans="1:252">
      <c r="A660" s="90">
        <v>650</v>
      </c>
      <c r="B660" s="91" t="str">
        <f>'[4]ИТОГ!'!$AP657</f>
        <v>Галах Кирилл</v>
      </c>
      <c r="C660" s="91">
        <f>'[4]ИТОГ!'!$AQ657</f>
        <v>2001</v>
      </c>
      <c r="D660" s="91" t="str">
        <f>'[4]ИТОГ!'!$AT657</f>
        <v>б/р</v>
      </c>
      <c r="E660" s="91" t="str">
        <f>'[4]ИТОГ!'!$AU657</f>
        <v>м</v>
      </c>
      <c r="F660" s="189">
        <f>'[4]ИТОГ!'!$AX657</f>
        <v>0</v>
      </c>
      <c r="G660" s="91" t="s">
        <v>255</v>
      </c>
      <c r="H660" s="94" t="s">
        <v>28</v>
      </c>
      <c r="I660" s="91" t="str">
        <f>'[4]ИТОГ!'!$AY657</f>
        <v>НАДО!!!</v>
      </c>
      <c r="J660" s="95"/>
      <c r="K660" s="97"/>
      <c r="L660" s="97" t="s">
        <v>256</v>
      </c>
      <c r="M660" s="98"/>
      <c r="N660" s="97"/>
      <c r="O660" s="97" t="s">
        <v>256</v>
      </c>
      <c r="P660" s="97" t="s">
        <v>11</v>
      </c>
      <c r="Q660" s="97" t="s">
        <v>256</v>
      </c>
      <c r="R660" s="97"/>
      <c r="S660" s="97"/>
      <c r="T660" s="102" t="s">
        <v>11</v>
      </c>
      <c r="U660" s="99"/>
      <c r="V660" s="97"/>
      <c r="W660" s="108" t="s">
        <v>9</v>
      </c>
      <c r="X660" s="100" t="s">
        <v>11</v>
      </c>
      <c r="Y660" s="108"/>
      <c r="Z660" s="100"/>
      <c r="AA660" s="100" t="s">
        <v>256</v>
      </c>
      <c r="AB660" s="100" t="s">
        <v>11</v>
      </c>
      <c r="AC660" s="108"/>
      <c r="AD660" s="100" t="s">
        <v>11</v>
      </c>
      <c r="AE660" s="108" t="s">
        <v>256</v>
      </c>
      <c r="AF660" s="108" t="s">
        <v>256</v>
      </c>
      <c r="AG660" s="94" t="s">
        <v>257</v>
      </c>
      <c r="AH660" s="101" t="s">
        <v>1057</v>
      </c>
      <c r="AI660" s="100"/>
      <c r="AJ660" s="103" t="s">
        <v>1058</v>
      </c>
      <c r="AK660" s="68"/>
    </row>
    <row r="661" spans="1:252">
      <c r="A661" s="90">
        <v>651</v>
      </c>
      <c r="B661" s="91" t="str">
        <f>'[4]ИТОГ!'!$AP658</f>
        <v>Галеев Искандер</v>
      </c>
      <c r="C661" s="91">
        <f>'[4]ИТОГ!'!$AQ658</f>
        <v>0</v>
      </c>
      <c r="D661" s="91">
        <f>'[4]ИТОГ!'!$AT658</f>
        <v>3</v>
      </c>
      <c r="E661" s="91" t="str">
        <f>'[4]ИТОГ!'!$AU658</f>
        <v>м</v>
      </c>
      <c r="F661" s="189">
        <f>'[4]ИТОГ!'!$AX658</f>
        <v>45778</v>
      </c>
      <c r="G661" s="91" t="s">
        <v>255</v>
      </c>
      <c r="H661" s="94" t="s">
        <v>28</v>
      </c>
      <c r="I661" s="91" t="str">
        <f>'[4]ИТОГ!'!$AY658</f>
        <v>НАДО!!!</v>
      </c>
      <c r="J661" s="95" t="s">
        <v>292</v>
      </c>
      <c r="K661" s="97"/>
      <c r="L661" s="97" t="s">
        <v>6</v>
      </c>
      <c r="M661" s="98"/>
      <c r="N661" s="97"/>
      <c r="O661" s="97"/>
      <c r="P661" s="97"/>
      <c r="Q661" s="97"/>
      <c r="R661" s="97" t="s">
        <v>256</v>
      </c>
      <c r="S661" s="97"/>
      <c r="T661" s="102"/>
      <c r="U661" s="99"/>
      <c r="V661" s="97"/>
      <c r="W661" s="108"/>
      <c r="X661" s="100"/>
      <c r="Y661" s="108"/>
      <c r="Z661" s="100"/>
      <c r="AA661" s="100"/>
      <c r="AB661" s="100"/>
      <c r="AC661" s="108"/>
      <c r="AD661" s="100"/>
      <c r="AE661" s="108"/>
      <c r="AF661" s="108"/>
      <c r="AG661" s="94" t="s">
        <v>638</v>
      </c>
      <c r="AH661" s="101" t="s">
        <v>366</v>
      </c>
      <c r="AI661" s="118">
        <v>38050</v>
      </c>
      <c r="AJ661" s="103" t="s">
        <v>1059</v>
      </c>
      <c r="AK661" s="68"/>
    </row>
    <row r="662" spans="1:252">
      <c r="A662" s="90">
        <v>652</v>
      </c>
      <c r="B662" s="91" t="str">
        <f>'[4]ИТОГ!'!$AP659</f>
        <v>Галин Ильдар</v>
      </c>
      <c r="C662" s="91">
        <f>'[4]ИТОГ!'!$AQ659</f>
        <v>0</v>
      </c>
      <c r="D662" s="91" t="str">
        <f>'[4]ИТОГ!'!$AT659</f>
        <v>б/р</v>
      </c>
      <c r="E662" s="91" t="str">
        <f>'[4]ИТОГ!'!$AU659</f>
        <v>м</v>
      </c>
      <c r="F662" s="189">
        <f>'[4]ИТОГ!'!$AX659</f>
        <v>42064</v>
      </c>
      <c r="G662" s="91" t="s">
        <v>255</v>
      </c>
      <c r="H662" s="94" t="s">
        <v>28</v>
      </c>
      <c r="I662" s="91" t="str">
        <f>'[4]ИТОГ!'!$AY659</f>
        <v>НАДО!!!</v>
      </c>
      <c r="J662" s="95" t="s">
        <v>292</v>
      </c>
      <c r="K662" s="97"/>
      <c r="L662" s="97"/>
      <c r="M662" s="98"/>
      <c r="N662" s="97"/>
      <c r="O662" s="97"/>
      <c r="P662" s="97"/>
      <c r="Q662" s="97"/>
      <c r="R662" s="97"/>
      <c r="S662" s="97"/>
      <c r="T662" s="102"/>
      <c r="U662" s="99"/>
      <c r="V662" s="97"/>
      <c r="W662" s="108"/>
      <c r="X662" s="100"/>
      <c r="Y662" s="108"/>
      <c r="Z662" s="100"/>
      <c r="AA662" s="100"/>
      <c r="AB662" s="100"/>
      <c r="AC662" s="108"/>
      <c r="AD662" s="100"/>
      <c r="AE662" s="108"/>
      <c r="AF662" s="108"/>
      <c r="AG662" s="94" t="s">
        <v>1060</v>
      </c>
      <c r="AH662" s="101" t="s">
        <v>271</v>
      </c>
      <c r="AI662" s="118">
        <v>38549</v>
      </c>
      <c r="AJ662" s="103" t="s">
        <v>1061</v>
      </c>
      <c r="AK662" s="68"/>
    </row>
    <row r="663" spans="1:252">
      <c r="A663" s="90">
        <v>653</v>
      </c>
      <c r="B663" s="91" t="str">
        <f>'[4]ИТОГ!'!$AP660</f>
        <v>Галин Никита</v>
      </c>
      <c r="C663" s="91">
        <f>'[4]ИТОГ!'!$AQ660</f>
        <v>2009</v>
      </c>
      <c r="D663" s="91" t="str">
        <f>'[4]ИТОГ!'!$AT660</f>
        <v>б/р</v>
      </c>
      <c r="E663" s="91" t="str">
        <f>'[4]ИТОГ!'!$AU660</f>
        <v>м</v>
      </c>
      <c r="F663" s="189">
        <f>'[4]ИТОГ!'!$AX660</f>
        <v>0</v>
      </c>
      <c r="G663" s="91" t="s">
        <v>255</v>
      </c>
      <c r="H663" s="94" t="s">
        <v>28</v>
      </c>
      <c r="I663" s="91" t="str">
        <f>'[4]ИТОГ!'!$AY660</f>
        <v>ОК!</v>
      </c>
      <c r="J663" s="124" t="s">
        <v>292</v>
      </c>
      <c r="K663" s="97"/>
      <c r="L663" s="97"/>
      <c r="M663" s="98"/>
      <c r="N663" s="97"/>
      <c r="O663" s="97"/>
      <c r="P663" s="97"/>
      <c r="Q663" s="97"/>
      <c r="R663" s="97" t="s">
        <v>256</v>
      </c>
      <c r="S663" s="97"/>
      <c r="T663" s="99"/>
      <c r="U663" s="99"/>
      <c r="V663" s="97"/>
      <c r="W663" s="100"/>
      <c r="X663" s="100"/>
      <c r="Y663" s="100"/>
      <c r="Z663" s="100"/>
      <c r="AA663" s="100"/>
      <c r="AB663" s="100"/>
      <c r="AC663" s="100"/>
      <c r="AD663" s="100"/>
      <c r="AE663" s="100"/>
      <c r="AF663" s="100"/>
      <c r="AG663" s="94"/>
      <c r="AH663" s="94" t="s">
        <v>353</v>
      </c>
      <c r="AI663" s="118">
        <v>37951</v>
      </c>
      <c r="AJ663" s="103" t="s">
        <v>1062</v>
      </c>
      <c r="AK663" s="68"/>
    </row>
    <row r="664" spans="1:252" s="68" customFormat="1">
      <c r="A664" s="90">
        <v>654</v>
      </c>
      <c r="B664" s="91" t="str">
        <f>'[4]ИТОГ!'!$AP661</f>
        <v>Галинский Сергей</v>
      </c>
      <c r="C664" s="91">
        <f>'[4]ИТОГ!'!$AQ661</f>
        <v>1977</v>
      </c>
      <c r="D664" s="91" t="str">
        <f>'[4]ИТОГ!'!$AT661</f>
        <v>б/р</v>
      </c>
      <c r="E664" s="91" t="str">
        <f>'[4]ИТОГ!'!$AU661</f>
        <v>м</v>
      </c>
      <c r="F664" s="189">
        <f>'[4]ИТОГ!'!$AX661</f>
        <v>44634</v>
      </c>
      <c r="G664" s="91" t="s">
        <v>255</v>
      </c>
      <c r="H664" s="94" t="s">
        <v>28</v>
      </c>
      <c r="I664" s="91" t="str">
        <f>'[4]ИТОГ!'!$AY661</f>
        <v>ОК!</v>
      </c>
      <c r="J664" s="95"/>
      <c r="K664" s="97"/>
      <c r="L664" s="97"/>
      <c r="M664" s="98"/>
      <c r="N664" s="97"/>
      <c r="O664" s="97"/>
      <c r="P664" s="97"/>
      <c r="Q664" s="97"/>
      <c r="R664" s="97" t="s">
        <v>256</v>
      </c>
      <c r="S664" s="97"/>
      <c r="T664" s="99"/>
      <c r="U664" s="99"/>
      <c r="V664" s="97"/>
      <c r="W664" s="100"/>
      <c r="X664" s="100"/>
      <c r="Y664" s="100"/>
      <c r="Z664" s="100"/>
      <c r="AA664" s="100"/>
      <c r="AB664" s="100"/>
      <c r="AC664" s="100"/>
      <c r="AD664" s="100"/>
      <c r="AE664" s="100"/>
      <c r="AF664" s="100"/>
      <c r="AG664" s="111" t="s">
        <v>428</v>
      </c>
      <c r="AH664" s="94"/>
      <c r="AI664" s="100"/>
      <c r="AJ664" s="103" t="s">
        <v>1063</v>
      </c>
      <c r="AL664" s="9"/>
      <c r="AM664" s="9"/>
    </row>
    <row r="665" spans="1:252">
      <c r="A665" s="90">
        <v>655</v>
      </c>
      <c r="B665" s="91" t="str">
        <f>'[4]ИТОГ!'!$AP662</f>
        <v>Галитарова Анастасия</v>
      </c>
      <c r="C665" s="91">
        <f>'[4]ИТОГ!'!$AQ662</f>
        <v>1983</v>
      </c>
      <c r="D665" s="91" t="str">
        <f>'[4]ИТОГ!'!$AT662</f>
        <v>КМС</v>
      </c>
      <c r="E665" s="91" t="str">
        <f>'[4]ИТОГ!'!$AU662</f>
        <v>ж</v>
      </c>
      <c r="F665" s="189">
        <f>'[4]ИТОГ!'!$AX662</f>
        <v>45323</v>
      </c>
      <c r="G665" s="91" t="s">
        <v>255</v>
      </c>
      <c r="H665" s="94" t="s">
        <v>28</v>
      </c>
      <c r="I665" s="91" t="str">
        <f>'[4]ИТОГ!'!$AY662</f>
        <v>ОК!</v>
      </c>
      <c r="J665" s="95"/>
      <c r="K665" s="96"/>
      <c r="L665" s="97"/>
      <c r="M665" s="98"/>
      <c r="N665" s="96"/>
      <c r="O665" s="96"/>
      <c r="P665" s="97"/>
      <c r="Q665" s="97"/>
      <c r="R665" s="97"/>
      <c r="S665" s="97"/>
      <c r="T665" s="99"/>
      <c r="U665" s="99"/>
      <c r="V665" s="97"/>
      <c r="W665" s="92"/>
      <c r="X665" s="100"/>
      <c r="Y665" s="100"/>
      <c r="Z665" s="100"/>
      <c r="AA665" s="100"/>
      <c r="AB665" s="100"/>
      <c r="AC665" s="100"/>
      <c r="AD665" s="100"/>
      <c r="AE665" s="100"/>
      <c r="AF665" s="100"/>
      <c r="AG665" s="94"/>
      <c r="AH665" s="94"/>
      <c r="AI665" s="102"/>
      <c r="AJ665" s="103" t="s">
        <v>1064</v>
      </c>
      <c r="AK665" s="68"/>
    </row>
    <row r="666" spans="1:252">
      <c r="A666" s="90">
        <v>656</v>
      </c>
      <c r="B666" s="91" t="str">
        <f>'[4]ИТОГ!'!$AP663</f>
        <v xml:space="preserve">Галкин Сергей </v>
      </c>
      <c r="C666" s="91">
        <f>'[4]ИТОГ!'!$AQ663</f>
        <v>0</v>
      </c>
      <c r="D666" s="91" t="str">
        <f>'[4]ИТОГ!'!$AT663</f>
        <v>б/р</v>
      </c>
      <c r="E666" s="91" t="str">
        <f>'[4]ИТОГ!'!$AU663</f>
        <v>м</v>
      </c>
      <c r="F666" s="189">
        <f>'[4]ИТОГ!'!$AX663</f>
        <v>45071</v>
      </c>
      <c r="G666" s="91" t="s">
        <v>255</v>
      </c>
      <c r="H666" s="94" t="s">
        <v>28</v>
      </c>
      <c r="I666" s="91" t="str">
        <f>'[4]ИТОГ!'!$AY663</f>
        <v>НАДО!!!</v>
      </c>
      <c r="J666" s="95"/>
      <c r="K666" s="106"/>
      <c r="L666" s="97"/>
      <c r="M666" s="105"/>
      <c r="N666" s="106"/>
      <c r="O666" s="97" t="s">
        <v>13</v>
      </c>
      <c r="P666" s="97"/>
      <c r="Q666" s="97"/>
      <c r="R666" s="104"/>
      <c r="S666" s="104"/>
      <c r="T666" s="106" t="s">
        <v>256</v>
      </c>
      <c r="U666" s="99" t="s">
        <v>256</v>
      </c>
      <c r="V666" s="108" t="s">
        <v>256</v>
      </c>
      <c r="W666" s="108"/>
      <c r="X666" s="110" t="s">
        <v>11</v>
      </c>
      <c r="Y666" s="108"/>
      <c r="Z666" s="100"/>
      <c r="AA666" s="100"/>
      <c r="AB666" s="100" t="s">
        <v>11</v>
      </c>
      <c r="AC666" s="100"/>
      <c r="AD666" s="100"/>
      <c r="AE666" s="100"/>
      <c r="AF666" s="100"/>
      <c r="AG666" s="94" t="s">
        <v>331</v>
      </c>
      <c r="AH666" s="101"/>
      <c r="AI666" s="102"/>
      <c r="AJ666" s="103" t="s">
        <v>1065</v>
      </c>
      <c r="AK666" s="68"/>
    </row>
    <row r="667" spans="1:252">
      <c r="A667" s="90">
        <v>657</v>
      </c>
      <c r="B667" s="91" t="str">
        <f>'[4]ИТОГ!'!$AP664</f>
        <v>Галкина Ксения</v>
      </c>
      <c r="C667" s="91">
        <f>'[4]ИТОГ!'!$AQ664</f>
        <v>2011</v>
      </c>
      <c r="D667" s="91" t="str">
        <f>'[4]ИТОГ!'!$AT664</f>
        <v>2ю</v>
      </c>
      <c r="E667" s="91" t="str">
        <f>'[4]ИТОГ!'!$AU664</f>
        <v>ж</v>
      </c>
      <c r="F667" s="189">
        <f>'[4]ИТОГ!'!$AX664</f>
        <v>45582</v>
      </c>
      <c r="G667" s="91" t="s">
        <v>255</v>
      </c>
      <c r="H667" s="94" t="s">
        <v>28</v>
      </c>
      <c r="I667" s="91" t="str">
        <f>'[4]ИТОГ!'!$AY664</f>
        <v>ОК!</v>
      </c>
      <c r="J667" s="95" t="s">
        <v>292</v>
      </c>
      <c r="K667" s="106"/>
      <c r="L667" s="97"/>
      <c r="M667" s="105"/>
      <c r="N667" s="106"/>
      <c r="O667" s="97" t="s">
        <v>9</v>
      </c>
      <c r="P667" s="97"/>
      <c r="Q667" s="97"/>
      <c r="R667" s="104"/>
      <c r="S667" s="104"/>
      <c r="T667" s="106"/>
      <c r="U667" s="99"/>
      <c r="V667" s="108"/>
      <c r="W667" s="108"/>
      <c r="X667" s="110"/>
      <c r="Y667" s="108"/>
      <c r="Z667" s="100"/>
      <c r="AA667" s="100"/>
      <c r="AB667" s="100"/>
      <c r="AC667" s="100"/>
      <c r="AD667" s="100"/>
      <c r="AE667" s="100"/>
      <c r="AF667" s="100"/>
      <c r="AG667" s="94" t="s">
        <v>359</v>
      </c>
      <c r="AH667" s="101" t="s">
        <v>274</v>
      </c>
      <c r="AI667" s="118">
        <v>39063</v>
      </c>
      <c r="AJ667" s="103" t="s">
        <v>1066</v>
      </c>
      <c r="AK667" s="68"/>
    </row>
    <row r="668" spans="1:252">
      <c r="A668" s="90">
        <v>658</v>
      </c>
      <c r="B668" s="91" t="str">
        <f>'[4]ИТОГ!'!$AP665</f>
        <v>Галкина Людмила</v>
      </c>
      <c r="C668" s="91">
        <f>'[4]ИТОГ!'!$AQ665</f>
        <v>2012</v>
      </c>
      <c r="D668" s="91" t="str">
        <f>'[4]ИТОГ!'!$AT665</f>
        <v>б/р</v>
      </c>
      <c r="E668" s="91" t="str">
        <f>'[4]ИТОГ!'!$AU665</f>
        <v>ж</v>
      </c>
      <c r="F668" s="189">
        <f>'[4]ИТОГ!'!$AX665</f>
        <v>0</v>
      </c>
      <c r="G668" s="91" t="s">
        <v>255</v>
      </c>
      <c r="H668" s="94" t="s">
        <v>28</v>
      </c>
      <c r="I668" s="91" t="str">
        <f>'[4]ИТОГ!'!$AY665</f>
        <v>ОК!</v>
      </c>
      <c r="J668" s="95"/>
      <c r="K668" s="104"/>
      <c r="L668" s="97" t="s">
        <v>11</v>
      </c>
      <c r="M668" s="105"/>
      <c r="N668" s="104"/>
      <c r="O668" s="97"/>
      <c r="P668" s="97" t="s">
        <v>13</v>
      </c>
      <c r="Q668" s="97" t="s">
        <v>13</v>
      </c>
      <c r="R668" s="110" t="s">
        <v>13</v>
      </c>
      <c r="S668" s="104"/>
      <c r="T668" s="125" t="s">
        <v>13</v>
      </c>
      <c r="U668" s="99" t="s">
        <v>256</v>
      </c>
      <c r="V668" s="108" t="s">
        <v>256</v>
      </c>
      <c r="W668" s="110" t="s">
        <v>13</v>
      </c>
      <c r="X668" s="110" t="s">
        <v>13</v>
      </c>
      <c r="Y668" s="100"/>
      <c r="Z668" s="100" t="s">
        <v>13</v>
      </c>
      <c r="AA668" s="100"/>
      <c r="AB668" s="100" t="s">
        <v>13</v>
      </c>
      <c r="AC668" s="100" t="s">
        <v>9</v>
      </c>
      <c r="AD668" s="100" t="s">
        <v>13</v>
      </c>
      <c r="AE668" s="100" t="s">
        <v>256</v>
      </c>
      <c r="AF668" s="100" t="s">
        <v>6</v>
      </c>
      <c r="AG668" s="94" t="s">
        <v>279</v>
      </c>
      <c r="AH668" s="101" t="s">
        <v>746</v>
      </c>
      <c r="AI668" s="100"/>
      <c r="AJ668" s="103" t="s">
        <v>1067</v>
      </c>
      <c r="AK668" s="68"/>
      <c r="AL668" s="68"/>
      <c r="AM668" s="68"/>
    </row>
    <row r="669" spans="1:252">
      <c r="A669" s="90">
        <v>659</v>
      </c>
      <c r="B669" s="91" t="str">
        <f>'[4]ИТОГ!'!$AP666</f>
        <v>Галков Владислав</v>
      </c>
      <c r="C669" s="91">
        <f>'[4]ИТОГ!'!$AQ666</f>
        <v>2010</v>
      </c>
      <c r="D669" s="91" t="str">
        <f>'[4]ИТОГ!'!$AT666</f>
        <v>б/р</v>
      </c>
      <c r="E669" s="91" t="str">
        <f>'[4]ИТОГ!'!$AU666</f>
        <v>м</v>
      </c>
      <c r="F669" s="189">
        <f>'[4]ИТОГ!'!$AX666</f>
        <v>0</v>
      </c>
      <c r="G669" s="91" t="s">
        <v>255</v>
      </c>
      <c r="H669" s="94" t="s">
        <v>28</v>
      </c>
      <c r="I669" s="91" t="str">
        <f>'[4]ИТОГ!'!$AY666</f>
        <v>ОК!</v>
      </c>
      <c r="J669" s="95" t="s">
        <v>292</v>
      </c>
      <c r="K669" s="97"/>
      <c r="L669" s="97"/>
      <c r="M669" s="98"/>
      <c r="N669" s="97"/>
      <c r="O669" s="97"/>
      <c r="P669" s="97"/>
      <c r="Q669" s="97"/>
      <c r="R669" s="97"/>
      <c r="S669" s="97"/>
      <c r="T669" s="99"/>
      <c r="U669" s="99"/>
      <c r="V669" s="97"/>
      <c r="W669" s="92"/>
      <c r="X669" s="100" t="s">
        <v>256</v>
      </c>
      <c r="Y669" s="100"/>
      <c r="Z669" s="100"/>
      <c r="AA669" s="100"/>
      <c r="AB669" s="100"/>
      <c r="AC669" s="100"/>
      <c r="AD669" s="100"/>
      <c r="AE669" s="100"/>
      <c r="AF669" s="100"/>
      <c r="AG669" s="94"/>
      <c r="AH669" s="94" t="s">
        <v>839</v>
      </c>
      <c r="AI669" s="118">
        <v>37647</v>
      </c>
      <c r="AJ669" s="103" t="s">
        <v>1068</v>
      </c>
      <c r="AK669" s="68"/>
    </row>
    <row r="670" spans="1:252" ht="12.75" customHeight="1">
      <c r="A670" s="90">
        <v>660</v>
      </c>
      <c r="B670" s="91" t="str">
        <f>'[4]ИТОГ!'!$AP667</f>
        <v>Галль Николай</v>
      </c>
      <c r="C670" s="91">
        <f>'[4]ИТОГ!'!$AQ667</f>
        <v>0</v>
      </c>
      <c r="D670" s="91" t="str">
        <f>'[4]ИТОГ!'!$AT667</f>
        <v>б/р</v>
      </c>
      <c r="E670" s="91" t="str">
        <f>'[4]ИТОГ!'!$AU667</f>
        <v>м</v>
      </c>
      <c r="F670" s="189">
        <f>'[4]ИТОГ!'!$AX667</f>
        <v>44154</v>
      </c>
      <c r="G670" s="91" t="s">
        <v>255</v>
      </c>
      <c r="H670" s="94" t="s">
        <v>28</v>
      </c>
      <c r="I670" s="91" t="str">
        <f>'[4]ИТОГ!'!$AY667</f>
        <v>НАДО!!!</v>
      </c>
      <c r="J670" s="95"/>
      <c r="K670" s="104"/>
      <c r="L670" s="97"/>
      <c r="M670" s="105"/>
      <c r="N670" s="104"/>
      <c r="O670" s="97"/>
      <c r="P670" s="97"/>
      <c r="Q670" s="97"/>
      <c r="R670" s="104" t="s">
        <v>6</v>
      </c>
      <c r="S670" s="104"/>
      <c r="T670" s="106"/>
      <c r="U670" s="99"/>
      <c r="V670" s="104"/>
      <c r="W670" s="100"/>
      <c r="X670" s="100"/>
      <c r="Y670" s="100"/>
      <c r="Z670" s="100" t="s">
        <v>256</v>
      </c>
      <c r="AA670" s="100"/>
      <c r="AB670" s="100"/>
      <c r="AC670" s="100"/>
      <c r="AD670" s="100"/>
      <c r="AE670" s="100"/>
      <c r="AF670" s="100"/>
      <c r="AG670" s="94" t="s">
        <v>304</v>
      </c>
      <c r="AH670" s="101" t="s">
        <v>302</v>
      </c>
      <c r="AI670" s="102"/>
      <c r="AJ670" s="103" t="s">
        <v>1069</v>
      </c>
      <c r="AK670" s="68"/>
    </row>
    <row r="671" spans="1:252">
      <c r="A671" s="90">
        <v>661</v>
      </c>
      <c r="B671" s="91" t="str">
        <f>'[4]ИТОГ!'!$AP668</f>
        <v>Галушкина Полина</v>
      </c>
      <c r="C671" s="91">
        <f>'[4]ИТОГ!'!$AQ668</f>
        <v>2007</v>
      </c>
      <c r="D671" s="91" t="str">
        <f>'[4]ИТОГ!'!$AT668</f>
        <v>б/р</v>
      </c>
      <c r="E671" s="91" t="str">
        <f>'[4]ИТОГ!'!$AU668</f>
        <v>ж</v>
      </c>
      <c r="F671" s="189">
        <f>'[4]ИТОГ!'!$AX668</f>
        <v>0</v>
      </c>
      <c r="G671" s="91" t="s">
        <v>255</v>
      </c>
      <c r="H671" s="94" t="s">
        <v>28</v>
      </c>
      <c r="I671" s="91" t="str">
        <f>'[4]ИТОГ!'!$AY668</f>
        <v>ОК!</v>
      </c>
      <c r="J671" s="95"/>
      <c r="K671" s="104"/>
      <c r="L671" s="97"/>
      <c r="M671" s="105"/>
      <c r="N671" s="104"/>
      <c r="O671" s="97"/>
      <c r="P671" s="97"/>
      <c r="Q671" s="97"/>
      <c r="R671" s="104"/>
      <c r="S671" s="104"/>
      <c r="T671" s="106"/>
      <c r="U671" s="99" t="s">
        <v>11</v>
      </c>
      <c r="V671" s="104"/>
      <c r="W671" s="100"/>
      <c r="X671" s="100"/>
      <c r="Y671" s="100"/>
      <c r="Z671" s="100"/>
      <c r="AA671" s="100"/>
      <c r="AB671" s="100"/>
      <c r="AC671" s="100"/>
      <c r="AD671" s="100"/>
      <c r="AE671" s="100"/>
      <c r="AF671" s="100"/>
      <c r="AG671" s="94"/>
      <c r="AH671" s="101"/>
      <c r="AI671" s="102"/>
      <c r="AJ671" s="103" t="s">
        <v>1070</v>
      </c>
      <c r="AK671" s="68"/>
    </row>
    <row r="672" spans="1:252">
      <c r="A672" s="90">
        <v>662</v>
      </c>
      <c r="B672" s="91" t="str">
        <f>'[4]ИТОГ!'!$AP669</f>
        <v>Гальковский Антон</v>
      </c>
      <c r="C672" s="91">
        <f>'[4]ИТОГ!'!$AQ669</f>
        <v>0</v>
      </c>
      <c r="D672" s="91" t="str">
        <f>'[4]ИТОГ!'!$AT669</f>
        <v>б/р</v>
      </c>
      <c r="E672" s="91" t="str">
        <f>'[4]ИТОГ!'!$AU669</f>
        <v>м</v>
      </c>
      <c r="F672" s="189">
        <f>'[4]ИТОГ!'!$AX669</f>
        <v>43595</v>
      </c>
      <c r="G672" s="91" t="s">
        <v>255</v>
      </c>
      <c r="H672" s="94" t="s">
        <v>28</v>
      </c>
      <c r="I672" s="91" t="str">
        <f>'[4]ИТОГ!'!$AY669</f>
        <v>НАДО!!!</v>
      </c>
      <c r="J672" s="124" t="s">
        <v>410</v>
      </c>
      <c r="K672" s="96"/>
      <c r="L672" s="97" t="s">
        <v>256</v>
      </c>
      <c r="M672" s="98" t="s">
        <v>256</v>
      </c>
      <c r="N672" s="96"/>
      <c r="O672" s="97"/>
      <c r="P672" s="97"/>
      <c r="Q672" s="97"/>
      <c r="R672" s="97"/>
      <c r="S672" s="97"/>
      <c r="T672" s="99"/>
      <c r="U672" s="99"/>
      <c r="V672" s="97"/>
      <c r="W672" s="100"/>
      <c r="X672" s="100"/>
      <c r="Y672" s="100"/>
      <c r="Z672" s="100"/>
      <c r="AA672" s="100"/>
      <c r="AB672" s="108"/>
      <c r="AC672" s="108"/>
      <c r="AD672" s="108"/>
      <c r="AE672" s="108"/>
      <c r="AF672" s="108"/>
      <c r="AG672" s="94"/>
      <c r="AH672" s="101" t="s">
        <v>366</v>
      </c>
      <c r="AI672" s="118">
        <v>36006</v>
      </c>
      <c r="AJ672" s="103" t="s">
        <v>1071</v>
      </c>
      <c r="AK672" s="68"/>
    </row>
    <row r="673" spans="1:252">
      <c r="A673" s="90">
        <v>663</v>
      </c>
      <c r="B673" s="91" t="str">
        <f>'[4]ИТОГ!'!$AP670</f>
        <v>Гальцев Александр</v>
      </c>
      <c r="C673" s="91">
        <f>'[4]ИТОГ!'!$AQ670</f>
        <v>2000</v>
      </c>
      <c r="D673" s="91">
        <f>'[4]ИТОГ!'!$AT670</f>
        <v>2</v>
      </c>
      <c r="E673" s="91" t="str">
        <f>'[4]ИТОГ!'!$AU670</f>
        <v>м</v>
      </c>
      <c r="F673" s="189">
        <f>'[4]ИТОГ!'!$AX670</f>
        <v>45805</v>
      </c>
      <c r="G673" s="91" t="s">
        <v>255</v>
      </c>
      <c r="H673" s="94" t="s">
        <v>28</v>
      </c>
      <c r="I673" s="91" t="str">
        <f>'[4]ИТОГ!'!$AY670</f>
        <v>ОК!</v>
      </c>
      <c r="J673" s="95"/>
      <c r="K673" s="107"/>
      <c r="L673" s="97"/>
      <c r="M673" s="105"/>
      <c r="N673" s="107"/>
      <c r="O673" s="97" t="s">
        <v>15</v>
      </c>
      <c r="P673" s="97" t="s">
        <v>15</v>
      </c>
      <c r="Q673" s="97" t="s">
        <v>256</v>
      </c>
      <c r="R673" s="110" t="s">
        <v>13</v>
      </c>
      <c r="S673" s="104"/>
      <c r="T673" s="106" t="s">
        <v>256</v>
      </c>
      <c r="U673" s="99" t="s">
        <v>15</v>
      </c>
      <c r="V673" s="104"/>
      <c r="W673" s="108"/>
      <c r="X673" s="100" t="s">
        <v>256</v>
      </c>
      <c r="Y673" s="108"/>
      <c r="Z673" s="100"/>
      <c r="AA673" s="100" t="s">
        <v>256</v>
      </c>
      <c r="AB673" s="100" t="s">
        <v>15</v>
      </c>
      <c r="AC673" s="108"/>
      <c r="AD673" s="108"/>
      <c r="AE673" s="100" t="s">
        <v>15</v>
      </c>
      <c r="AF673" s="108"/>
      <c r="AG673" s="94" t="s">
        <v>359</v>
      </c>
      <c r="AH673" s="101" t="s">
        <v>274</v>
      </c>
      <c r="AI673" s="102"/>
      <c r="AJ673" s="103" t="s">
        <v>1072</v>
      </c>
      <c r="AK673" s="68"/>
    </row>
    <row r="674" spans="1:252">
      <c r="A674" s="90">
        <v>664</v>
      </c>
      <c r="B674" s="91" t="str">
        <f>'[4]ИТОГ!'!$AP671</f>
        <v>Галямин Симеон</v>
      </c>
      <c r="C674" s="91">
        <f>'[4]ИТОГ!'!$AQ671</f>
        <v>0</v>
      </c>
      <c r="D674" s="91" t="str">
        <f>'[4]ИТОГ!'!$AT671</f>
        <v>б/р</v>
      </c>
      <c r="E674" s="91" t="str">
        <f>'[4]ИТОГ!'!$AU671</f>
        <v>м</v>
      </c>
      <c r="F674" s="189">
        <f>'[4]ИТОГ!'!$AX671</f>
        <v>43960</v>
      </c>
      <c r="G674" s="91" t="s">
        <v>255</v>
      </c>
      <c r="H674" s="94" t="s">
        <v>28</v>
      </c>
      <c r="I674" s="91" t="str">
        <f>'[4]ИТОГ!'!$AY671</f>
        <v>НАДО!!!</v>
      </c>
      <c r="J674" s="95" t="s">
        <v>292</v>
      </c>
      <c r="K674" s="97"/>
      <c r="L674" s="97"/>
      <c r="M674" s="98"/>
      <c r="N674" s="97"/>
      <c r="O674" s="97" t="s">
        <v>256</v>
      </c>
      <c r="P674" s="97"/>
      <c r="Q674" s="97" t="s">
        <v>256</v>
      </c>
      <c r="R674" s="97" t="s">
        <v>9</v>
      </c>
      <c r="S674" s="97"/>
      <c r="T674" s="99"/>
      <c r="U674" s="99"/>
      <c r="V674" s="97"/>
      <c r="W674" s="92"/>
      <c r="X674" s="100"/>
      <c r="Y674" s="100"/>
      <c r="Z674" s="100"/>
      <c r="AA674" s="100"/>
      <c r="AB674" s="100"/>
      <c r="AC674" s="100"/>
      <c r="AD674" s="100"/>
      <c r="AE674" s="100"/>
      <c r="AF674" s="100"/>
      <c r="AG674" s="94" t="s">
        <v>359</v>
      </c>
      <c r="AH674" s="94" t="s">
        <v>326</v>
      </c>
      <c r="AI674" s="118">
        <v>37733</v>
      </c>
      <c r="AJ674" s="103" t="s">
        <v>1073</v>
      </c>
      <c r="AK674" s="68"/>
    </row>
    <row r="675" spans="1:252">
      <c r="A675" s="90">
        <v>665</v>
      </c>
      <c r="B675" s="91" t="str">
        <f>'[4]ИТОГ!'!$AP672</f>
        <v>Галяс Иван</v>
      </c>
      <c r="C675" s="91">
        <f>'[4]ИТОГ!'!$AQ672</f>
        <v>2009</v>
      </c>
      <c r="D675" s="91" t="str">
        <f>'[4]ИТОГ!'!$AT672</f>
        <v>1ю</v>
      </c>
      <c r="E675" s="91" t="str">
        <f>'[4]ИТОГ!'!$AU672</f>
        <v>м</v>
      </c>
      <c r="F675" s="189">
        <f>'[4]ИТОГ!'!$AX672</f>
        <v>45422</v>
      </c>
      <c r="G675" s="91" t="s">
        <v>255</v>
      </c>
      <c r="H675" s="94" t="s">
        <v>28</v>
      </c>
      <c r="I675" s="91" t="str">
        <f>'[4]ИТОГ!'!$AY672</f>
        <v>ОК!</v>
      </c>
      <c r="J675" s="95"/>
      <c r="K675" s="99"/>
      <c r="L675" s="97"/>
      <c r="M675" s="98"/>
      <c r="N675" s="99"/>
      <c r="O675" s="97"/>
      <c r="P675" s="97"/>
      <c r="Q675" s="97"/>
      <c r="R675" s="99"/>
      <c r="S675" s="99"/>
      <c r="T675" s="99"/>
      <c r="U675" s="99" t="s">
        <v>256</v>
      </c>
      <c r="V675" s="97"/>
      <c r="W675" s="108"/>
      <c r="X675" s="108"/>
      <c r="Y675" s="108"/>
      <c r="Z675" s="100"/>
      <c r="AA675" s="100"/>
      <c r="AB675" s="122"/>
      <c r="AC675" s="122"/>
      <c r="AD675" s="122"/>
      <c r="AE675" s="122"/>
      <c r="AF675" s="116"/>
      <c r="AG675" s="94" t="s">
        <v>439</v>
      </c>
      <c r="AH675" s="101"/>
      <c r="AI675" s="102"/>
      <c r="AJ675" s="103" t="s">
        <v>1074</v>
      </c>
      <c r="AK675" s="68"/>
    </row>
    <row r="676" spans="1:252">
      <c r="A676" s="90">
        <v>666</v>
      </c>
      <c r="B676" s="91" t="str">
        <f>'[4]ИТОГ!'!$AP673</f>
        <v>Гамазин Дмитрий</v>
      </c>
      <c r="C676" s="91">
        <f>'[4]ИТОГ!'!$AQ673</f>
        <v>2007</v>
      </c>
      <c r="D676" s="91" t="str">
        <f>'[4]ИТОГ!'!$AT673</f>
        <v>б/р</v>
      </c>
      <c r="E676" s="91" t="str">
        <f>'[4]ИТОГ!'!$AU673</f>
        <v>м</v>
      </c>
      <c r="F676" s="189">
        <f>'[4]ИТОГ!'!$AX673</f>
        <v>43960</v>
      </c>
      <c r="G676" s="91" t="s">
        <v>255</v>
      </c>
      <c r="H676" s="94" t="s">
        <v>28</v>
      </c>
      <c r="I676" s="91" t="str">
        <f>'[4]ИТОГ!'!$AY673</f>
        <v>ОК!</v>
      </c>
      <c r="J676" s="95" t="s">
        <v>292</v>
      </c>
      <c r="K676" s="96"/>
      <c r="L676" s="97"/>
      <c r="M676" s="98"/>
      <c r="N676" s="96"/>
      <c r="O676" s="97"/>
      <c r="P676" s="97"/>
      <c r="Q676" s="97"/>
      <c r="R676" s="97" t="s">
        <v>256</v>
      </c>
      <c r="S676" s="97"/>
      <c r="T676" s="125" t="s">
        <v>15</v>
      </c>
      <c r="U676" s="99"/>
      <c r="V676" s="100" t="s">
        <v>11</v>
      </c>
      <c r="W676" s="102" t="s">
        <v>256</v>
      </c>
      <c r="X676" s="102"/>
      <c r="Y676" s="102"/>
      <c r="Z676" s="100" t="s">
        <v>13</v>
      </c>
      <c r="AA676" s="100"/>
      <c r="AB676" s="100" t="s">
        <v>13</v>
      </c>
      <c r="AC676" s="102"/>
      <c r="AD676" s="102"/>
      <c r="AE676" s="102"/>
      <c r="AF676" s="102"/>
      <c r="AG676" s="94" t="s">
        <v>293</v>
      </c>
      <c r="AH676" s="101" t="s">
        <v>928</v>
      </c>
      <c r="AI676" s="118">
        <v>33101</v>
      </c>
      <c r="AJ676" s="103" t="s">
        <v>1075</v>
      </c>
      <c r="AK676" s="68"/>
    </row>
    <row r="677" spans="1:252">
      <c r="A677" s="90">
        <v>667</v>
      </c>
      <c r="B677" s="91" t="str">
        <f>'[4]ИТОГ!'!$AP674</f>
        <v>Ганчин Владимир</v>
      </c>
      <c r="C677" s="91">
        <f>'[4]ИТОГ!'!$AQ674</f>
        <v>2009</v>
      </c>
      <c r="D677" s="91" t="str">
        <f>'[4]ИТОГ!'!$AT674</f>
        <v>1ю</v>
      </c>
      <c r="E677" s="91" t="str">
        <f>'[4]ИТОГ!'!$AU674</f>
        <v>м</v>
      </c>
      <c r="F677" s="189">
        <f>'[4]ИТОГ!'!$AX674</f>
        <v>45947</v>
      </c>
      <c r="G677" s="91" t="s">
        <v>255</v>
      </c>
      <c r="H677" s="94" t="s">
        <v>28</v>
      </c>
      <c r="I677" s="91" t="str">
        <f>'[4]ИТОГ!'!$AY674</f>
        <v>ОК!</v>
      </c>
      <c r="J677" s="124" t="s">
        <v>292</v>
      </c>
      <c r="K677" s="96"/>
      <c r="L677" s="97" t="s">
        <v>256</v>
      </c>
      <c r="M677" s="98"/>
      <c r="N677" s="96"/>
      <c r="O677" s="100" t="s">
        <v>11</v>
      </c>
      <c r="P677" s="97"/>
      <c r="Q677" s="97"/>
      <c r="R677" s="97"/>
      <c r="S677" s="97"/>
      <c r="T677" s="125"/>
      <c r="U677" s="99"/>
      <c r="V677" s="100"/>
      <c r="W677" s="102"/>
      <c r="X677" s="102"/>
      <c r="Y677" s="102"/>
      <c r="Z677" s="100"/>
      <c r="AA677" s="100"/>
      <c r="AB677" s="100"/>
      <c r="AC677" s="102"/>
      <c r="AD677" s="102"/>
      <c r="AE677" s="102"/>
      <c r="AF677" s="102"/>
      <c r="AG677" s="94" t="s">
        <v>289</v>
      </c>
      <c r="AH677" s="101" t="s">
        <v>1076</v>
      </c>
      <c r="AI677" s="93">
        <v>38487</v>
      </c>
      <c r="AJ677" s="103" t="s">
        <v>1077</v>
      </c>
      <c r="AK677" s="68"/>
      <c r="AN677" s="68"/>
      <c r="AO677" s="68"/>
      <c r="AP677" s="68"/>
      <c r="AQ677" s="68"/>
      <c r="AR677" s="68"/>
      <c r="AS677" s="68"/>
      <c r="AT677" s="68"/>
      <c r="AU677" s="68"/>
      <c r="AV677" s="68"/>
      <c r="AW677" s="68"/>
      <c r="AX677" s="68"/>
      <c r="AY677" s="68"/>
      <c r="AZ677" s="68"/>
      <c r="BA677" s="68"/>
      <c r="BB677" s="68"/>
      <c r="BC677" s="68"/>
      <c r="BD677" s="68"/>
      <c r="BE677" s="68"/>
      <c r="BF677" s="68"/>
      <c r="BG677" s="68"/>
      <c r="BH677" s="68"/>
      <c r="BI677" s="68"/>
      <c r="BJ677" s="68"/>
      <c r="BK677" s="68"/>
      <c r="BL677" s="68"/>
      <c r="BM677" s="68"/>
      <c r="BN677" s="68"/>
      <c r="BO677" s="68"/>
      <c r="BP677" s="68"/>
      <c r="BQ677" s="68"/>
      <c r="BR677" s="68"/>
      <c r="BS677" s="68"/>
      <c r="BT677" s="68"/>
      <c r="BU677" s="68"/>
      <c r="BV677" s="68"/>
      <c r="BW677" s="68"/>
      <c r="BX677" s="68"/>
      <c r="BY677" s="68"/>
      <c r="BZ677" s="68"/>
      <c r="CA677" s="68"/>
      <c r="CB677" s="68"/>
      <c r="CC677" s="68"/>
      <c r="CD677" s="68"/>
      <c r="CE677" s="68"/>
      <c r="CF677" s="68"/>
      <c r="CG677" s="68"/>
      <c r="CH677" s="68"/>
      <c r="CI677" s="68"/>
      <c r="CJ677" s="68"/>
      <c r="CK677" s="68"/>
      <c r="CL677" s="68"/>
      <c r="CM677" s="68"/>
      <c r="CN677" s="68"/>
      <c r="CO677" s="68"/>
      <c r="CP677" s="68"/>
      <c r="CQ677" s="68"/>
      <c r="CR677" s="68"/>
      <c r="CS677" s="68"/>
      <c r="CT677" s="68"/>
      <c r="CU677" s="68"/>
      <c r="CV677" s="68"/>
      <c r="CW677" s="68"/>
      <c r="CX677" s="68"/>
      <c r="CY677" s="68"/>
      <c r="CZ677" s="68"/>
      <c r="DA677" s="68"/>
      <c r="DB677" s="68"/>
      <c r="DC677" s="68"/>
      <c r="DD677" s="68"/>
      <c r="DE677" s="68"/>
      <c r="DF677" s="68"/>
      <c r="DG677" s="68"/>
      <c r="DH677" s="68"/>
      <c r="DI677" s="68"/>
      <c r="DJ677" s="68"/>
      <c r="DK677" s="68"/>
      <c r="DL677" s="68"/>
      <c r="DM677" s="68"/>
      <c r="DN677" s="68"/>
      <c r="DO677" s="68"/>
      <c r="DP677" s="68"/>
      <c r="DQ677" s="68"/>
      <c r="DR677" s="68"/>
      <c r="DS677" s="68"/>
      <c r="DT677" s="68"/>
      <c r="DU677" s="68"/>
      <c r="DV677" s="68"/>
      <c r="DW677" s="68"/>
      <c r="DX677" s="68"/>
      <c r="DY677" s="68"/>
      <c r="DZ677" s="68"/>
      <c r="EA677" s="68"/>
      <c r="EB677" s="68"/>
      <c r="EC677" s="68"/>
      <c r="ED677" s="68"/>
      <c r="EE677" s="68"/>
      <c r="EF677" s="68"/>
      <c r="EG677" s="68"/>
      <c r="EH677" s="68"/>
      <c r="EI677" s="68"/>
      <c r="EJ677" s="68"/>
      <c r="EK677" s="68"/>
      <c r="EL677" s="68"/>
      <c r="EM677" s="68"/>
      <c r="EN677" s="68"/>
      <c r="EO677" s="68"/>
      <c r="EP677" s="68"/>
      <c r="EQ677" s="68"/>
      <c r="ER677" s="68"/>
      <c r="ES677" s="68"/>
      <c r="ET677" s="68"/>
      <c r="EU677" s="68"/>
      <c r="EV677" s="68"/>
      <c r="EW677" s="68"/>
      <c r="EX677" s="68"/>
      <c r="EY677" s="68"/>
      <c r="EZ677" s="68"/>
      <c r="FA677" s="68"/>
      <c r="FB677" s="68"/>
      <c r="FC677" s="68"/>
      <c r="FD677" s="68"/>
      <c r="FE677" s="68"/>
      <c r="FF677" s="68"/>
      <c r="FG677" s="68"/>
      <c r="FH677" s="68"/>
      <c r="FI677" s="68"/>
      <c r="FJ677" s="68"/>
      <c r="FK677" s="68"/>
      <c r="FL677" s="68"/>
      <c r="FM677" s="68"/>
      <c r="FN677" s="68"/>
      <c r="FO677" s="68"/>
      <c r="FP677" s="68"/>
      <c r="FQ677" s="68"/>
      <c r="FR677" s="68"/>
      <c r="FS677" s="68"/>
      <c r="FT677" s="68"/>
      <c r="FU677" s="68"/>
      <c r="FV677" s="68"/>
      <c r="FW677" s="68"/>
      <c r="FX677" s="68"/>
      <c r="FY677" s="68"/>
      <c r="FZ677" s="68"/>
      <c r="GA677" s="68"/>
      <c r="GB677" s="68"/>
      <c r="GC677" s="68"/>
      <c r="GD677" s="68"/>
      <c r="GE677" s="68"/>
      <c r="GF677" s="68"/>
      <c r="GG677" s="68"/>
      <c r="GH677" s="68"/>
      <c r="GI677" s="68"/>
      <c r="GJ677" s="68"/>
      <c r="GK677" s="68"/>
      <c r="GL677" s="68"/>
      <c r="GM677" s="68"/>
      <c r="GN677" s="68"/>
      <c r="GO677" s="68"/>
      <c r="GP677" s="68"/>
      <c r="GQ677" s="68"/>
      <c r="GR677" s="68"/>
      <c r="GS677" s="68"/>
      <c r="GT677" s="68"/>
      <c r="GU677" s="68"/>
      <c r="GV677" s="68"/>
      <c r="GW677" s="68"/>
      <c r="GX677" s="68"/>
      <c r="GY677" s="68"/>
      <c r="GZ677" s="68"/>
      <c r="HA677" s="68"/>
      <c r="HB677" s="68"/>
      <c r="HC677" s="68"/>
      <c r="HD677" s="68"/>
      <c r="HE677" s="68"/>
      <c r="HF677" s="68"/>
      <c r="HG677" s="68"/>
      <c r="HH677" s="68"/>
      <c r="HI677" s="68"/>
      <c r="HJ677" s="68"/>
      <c r="HK677" s="68"/>
      <c r="HL677" s="68"/>
      <c r="HM677" s="68"/>
      <c r="HN677" s="68"/>
      <c r="HO677" s="68"/>
      <c r="HP677" s="68"/>
      <c r="HQ677" s="68"/>
      <c r="HR677" s="68"/>
      <c r="HS677" s="68"/>
      <c r="HT677" s="68"/>
      <c r="HU677" s="68"/>
      <c r="HV677" s="68"/>
      <c r="HW677" s="68"/>
      <c r="HX677" s="68"/>
      <c r="HY677" s="68"/>
      <c r="HZ677" s="68"/>
      <c r="IA677" s="68"/>
      <c r="IB677" s="68"/>
      <c r="IC677" s="68"/>
      <c r="ID677" s="68"/>
      <c r="IE677" s="68"/>
      <c r="IF677" s="68"/>
      <c r="IG677" s="68"/>
      <c r="IH677" s="68"/>
      <c r="II677" s="68"/>
      <c r="IJ677" s="68"/>
      <c r="IK677" s="68"/>
      <c r="IL677" s="68"/>
      <c r="IM677" s="68"/>
      <c r="IN677" s="68"/>
      <c r="IO677" s="68"/>
      <c r="IP677" s="68"/>
      <c r="IQ677" s="68"/>
      <c r="IR677" s="68"/>
    </row>
    <row r="678" spans="1:252">
      <c r="A678" s="90">
        <v>668</v>
      </c>
      <c r="B678" s="91" t="str">
        <f>'[4]ИТОГ!'!$AP675</f>
        <v>Ганюшкина Алёна</v>
      </c>
      <c r="C678" s="91">
        <f>'[4]ИТОГ!'!$AQ675</f>
        <v>2014</v>
      </c>
      <c r="D678" s="91" t="str">
        <f>'[4]ИТОГ!'!$AT675</f>
        <v>б/р</v>
      </c>
      <c r="E678" s="91" t="str">
        <f>'[4]ИТОГ!'!$AU675</f>
        <v>ж</v>
      </c>
      <c r="F678" s="189">
        <f>'[4]ИТОГ!'!$AX675</f>
        <v>0</v>
      </c>
      <c r="G678" s="91" t="s">
        <v>255</v>
      </c>
      <c r="H678" s="94" t="s">
        <v>28</v>
      </c>
      <c r="I678" s="91" t="str">
        <f>'[4]ИТОГ!'!$AY675</f>
        <v>ОК!</v>
      </c>
      <c r="J678" s="95"/>
      <c r="K678" s="99"/>
      <c r="L678" s="97"/>
      <c r="M678" s="98"/>
      <c r="N678" s="99"/>
      <c r="O678" s="97"/>
      <c r="P678" s="97"/>
      <c r="Q678" s="97"/>
      <c r="R678" s="97"/>
      <c r="S678" s="97"/>
      <c r="T678" s="99"/>
      <c r="U678" s="99"/>
      <c r="V678" s="97"/>
      <c r="W678" s="102"/>
      <c r="X678" s="102"/>
      <c r="Y678" s="102"/>
      <c r="Z678" s="100"/>
      <c r="AA678" s="100"/>
      <c r="AB678" s="102" t="s">
        <v>256</v>
      </c>
      <c r="AC678" s="102"/>
      <c r="AD678" s="102"/>
      <c r="AE678" s="102"/>
      <c r="AF678" s="102"/>
      <c r="AG678" s="94"/>
      <c r="AH678" s="101"/>
      <c r="AI678" s="102"/>
      <c r="AJ678" s="103" t="s">
        <v>1078</v>
      </c>
      <c r="AK678" s="68"/>
    </row>
    <row r="679" spans="1:252">
      <c r="A679" s="90">
        <v>669</v>
      </c>
      <c r="B679" s="91" t="str">
        <f>'[4]ИТОГ!'!$AP676</f>
        <v>Гапаненок Василий</v>
      </c>
      <c r="C679" s="91">
        <f>'[4]ИТОГ!'!$AQ676</f>
        <v>2007</v>
      </c>
      <c r="D679" s="91" t="str">
        <f>'[4]ИТОГ!'!$AT676</f>
        <v>1ю</v>
      </c>
      <c r="E679" s="91" t="str">
        <f>'[4]ИТОГ!'!$AU676</f>
        <v>м</v>
      </c>
      <c r="F679" s="189">
        <f>'[4]ИТОГ!'!$AX676</f>
        <v>45582</v>
      </c>
      <c r="G679" s="91" t="s">
        <v>255</v>
      </c>
      <c r="H679" s="94" t="s">
        <v>28</v>
      </c>
      <c r="I679" s="91" t="str">
        <f>'[4]ИТОГ!'!$AY676</f>
        <v>ОК!</v>
      </c>
      <c r="J679" s="95"/>
      <c r="K679" s="104"/>
      <c r="L679" s="97"/>
      <c r="M679" s="105"/>
      <c r="N679" s="104"/>
      <c r="O679" s="97"/>
      <c r="P679" s="97"/>
      <c r="Q679" s="97"/>
      <c r="R679" s="104"/>
      <c r="S679" s="104"/>
      <c r="T679" s="106" t="s">
        <v>256</v>
      </c>
      <c r="U679" s="99"/>
      <c r="V679" s="104"/>
      <c r="W679" s="102"/>
      <c r="X679" s="100" t="s">
        <v>256</v>
      </c>
      <c r="Y679" s="111"/>
      <c r="Z679" s="100"/>
      <c r="AA679" s="100"/>
      <c r="AB679" s="100"/>
      <c r="AC679" s="108"/>
      <c r="AD679" s="108"/>
      <c r="AE679" s="100"/>
      <c r="AF679" s="108"/>
      <c r="AG679" s="111" t="s">
        <v>444</v>
      </c>
      <c r="AH679" s="101" t="s">
        <v>406</v>
      </c>
      <c r="AI679" s="102"/>
      <c r="AJ679" s="103" t="s">
        <v>1079</v>
      </c>
      <c r="AK679" s="68"/>
    </row>
    <row r="680" spans="1:252" s="68" customFormat="1">
      <c r="A680" s="90">
        <v>670</v>
      </c>
      <c r="B680" s="91" t="str">
        <f>'[4]ИТОГ!'!$AP677</f>
        <v>Гапкалова Мария</v>
      </c>
      <c r="C680" s="91">
        <f>'[4]ИТОГ!'!$AQ677</f>
        <v>2001</v>
      </c>
      <c r="D680" s="91">
        <f>'[4]ИТОГ!'!$AT677</f>
        <v>2</v>
      </c>
      <c r="E680" s="91" t="str">
        <f>'[4]ИТОГ!'!$AU677</f>
        <v>ж</v>
      </c>
      <c r="F680" s="189">
        <f>'[4]ИТОГ!'!$AX677</f>
        <v>45520</v>
      </c>
      <c r="G680" s="91" t="s">
        <v>255</v>
      </c>
      <c r="H680" s="94" t="s">
        <v>28</v>
      </c>
      <c r="I680" s="91" t="str">
        <f>'[4]ИТОГ!'!$AY677</f>
        <v>ОК!</v>
      </c>
      <c r="J680" s="95"/>
      <c r="K680" s="99"/>
      <c r="L680" s="97"/>
      <c r="M680" s="98"/>
      <c r="N680" s="99"/>
      <c r="O680" s="97"/>
      <c r="P680" s="97"/>
      <c r="Q680" s="97"/>
      <c r="R680" s="99"/>
      <c r="S680" s="99"/>
      <c r="T680" s="99"/>
      <c r="U680" s="99"/>
      <c r="V680" s="97"/>
      <c r="W680" s="108"/>
      <c r="X680" s="108"/>
      <c r="Y680" s="108"/>
      <c r="Z680" s="100"/>
      <c r="AA680" s="100"/>
      <c r="AB680" s="122"/>
      <c r="AC680" s="122"/>
      <c r="AD680" s="122"/>
      <c r="AE680" s="122"/>
      <c r="AF680" s="116" t="s">
        <v>256</v>
      </c>
      <c r="AG680" s="94"/>
      <c r="AH680" s="101"/>
      <c r="AI680" s="100"/>
      <c r="AJ680" s="103" t="s">
        <v>1080</v>
      </c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  <c r="GM680" s="9"/>
      <c r="GN680" s="9"/>
      <c r="GO680" s="9"/>
      <c r="GP680" s="9"/>
      <c r="GQ680" s="9"/>
      <c r="GR680" s="9"/>
      <c r="GS680" s="9"/>
      <c r="GT680" s="9"/>
      <c r="GU680" s="9"/>
      <c r="GV680" s="9"/>
      <c r="GW680" s="9"/>
      <c r="GX680" s="9"/>
      <c r="GY680" s="9"/>
      <c r="GZ680" s="9"/>
      <c r="HA680" s="9"/>
      <c r="HB680" s="9"/>
      <c r="HC680" s="9"/>
      <c r="HD680" s="9"/>
      <c r="HE680" s="9"/>
      <c r="HF680" s="9"/>
      <c r="HG680" s="9"/>
      <c r="HH680" s="9"/>
      <c r="HI680" s="9"/>
      <c r="HJ680" s="9"/>
      <c r="HK680" s="9"/>
      <c r="HL680" s="9"/>
      <c r="HM680" s="9"/>
      <c r="HN680" s="9"/>
      <c r="HO680" s="9"/>
      <c r="HP680" s="9"/>
      <c r="HQ680" s="9"/>
      <c r="HR680" s="9"/>
      <c r="HS680" s="9"/>
      <c r="HT680" s="9"/>
      <c r="HU680" s="9"/>
      <c r="HV680" s="9"/>
      <c r="HW680" s="9"/>
      <c r="HX680" s="9"/>
      <c r="HY680" s="9"/>
      <c r="HZ680" s="9"/>
      <c r="IA680" s="9"/>
      <c r="IB680" s="9"/>
      <c r="IC680" s="9"/>
      <c r="ID680" s="9"/>
      <c r="IE680" s="9"/>
      <c r="IF680" s="9"/>
      <c r="IG680" s="9"/>
      <c r="IH680" s="9"/>
      <c r="II680" s="9"/>
      <c r="IJ680" s="9"/>
      <c r="IK680" s="9"/>
      <c r="IL680" s="9"/>
      <c r="IM680" s="9"/>
      <c r="IN680" s="9"/>
      <c r="IO680" s="9"/>
      <c r="IP680" s="9"/>
      <c r="IQ680" s="9"/>
      <c r="IR680" s="9"/>
    </row>
    <row r="681" spans="1:252">
      <c r="A681" s="90">
        <v>671</v>
      </c>
      <c r="B681" s="91" t="str">
        <f>'[4]ИТОГ!'!$AP678</f>
        <v>Гапонов Егор</v>
      </c>
      <c r="C681" s="91">
        <f>'[4]ИТОГ!'!$AQ678</f>
        <v>2014</v>
      </c>
      <c r="D681" s="91" t="str">
        <f>'[4]ИТОГ!'!$AT678</f>
        <v>б/р</v>
      </c>
      <c r="E681" s="91" t="str">
        <f>'[4]ИТОГ!'!$AU678</f>
        <v>м</v>
      </c>
      <c r="F681" s="189">
        <f>'[4]ИТОГ!'!$AX678</f>
        <v>0</v>
      </c>
      <c r="G681" s="91" t="s">
        <v>255</v>
      </c>
      <c r="H681" s="94" t="s">
        <v>28</v>
      </c>
      <c r="I681" s="91" t="str">
        <f>'[4]ИТОГ!'!$AY678</f>
        <v>ОК!</v>
      </c>
      <c r="J681" s="95"/>
      <c r="K681" s="99"/>
      <c r="L681" s="97"/>
      <c r="M681" s="98"/>
      <c r="N681" s="99"/>
      <c r="O681" s="97"/>
      <c r="P681" s="97"/>
      <c r="Q681" s="97"/>
      <c r="R681" s="99"/>
      <c r="S681" s="99"/>
      <c r="T681" s="99"/>
      <c r="U681" s="99"/>
      <c r="V681" s="97"/>
      <c r="W681" s="108"/>
      <c r="X681" s="108"/>
      <c r="Y681" s="108"/>
      <c r="Z681" s="100"/>
      <c r="AA681" s="100"/>
      <c r="AB681" s="122"/>
      <c r="AC681" s="122"/>
      <c r="AD681" s="122"/>
      <c r="AE681" s="122"/>
      <c r="AF681" s="116" t="s">
        <v>256</v>
      </c>
      <c r="AG681" s="94"/>
      <c r="AH681" s="101"/>
      <c r="AI681" s="102"/>
      <c r="AJ681" s="103" t="s">
        <v>1081</v>
      </c>
      <c r="AK681" s="68"/>
      <c r="AL681" s="68"/>
      <c r="AM681" s="68"/>
      <c r="AN681" s="68"/>
      <c r="AO681" s="68"/>
      <c r="AP681" s="68"/>
      <c r="AQ681" s="68"/>
      <c r="AR681" s="68"/>
      <c r="AS681" s="68"/>
      <c r="AT681" s="68"/>
      <c r="AU681" s="68"/>
      <c r="AV681" s="68"/>
      <c r="AW681" s="68"/>
      <c r="AX681" s="68"/>
      <c r="AY681" s="68"/>
      <c r="AZ681" s="68"/>
      <c r="BA681" s="68"/>
      <c r="BB681" s="68"/>
      <c r="BC681" s="68"/>
      <c r="BD681" s="68"/>
      <c r="BE681" s="68"/>
      <c r="BF681" s="68"/>
      <c r="BG681" s="68"/>
      <c r="BH681" s="68"/>
      <c r="BI681" s="68"/>
      <c r="BJ681" s="68"/>
      <c r="BK681" s="68"/>
      <c r="BL681" s="68"/>
      <c r="BM681" s="68"/>
      <c r="BN681" s="68"/>
      <c r="BO681" s="68"/>
      <c r="BP681" s="68"/>
      <c r="BQ681" s="68"/>
      <c r="BR681" s="68"/>
      <c r="BS681" s="68"/>
      <c r="BT681" s="68"/>
      <c r="BU681" s="68"/>
      <c r="BV681" s="68"/>
      <c r="BW681" s="68"/>
      <c r="BX681" s="68"/>
      <c r="BY681" s="68"/>
      <c r="BZ681" s="68"/>
      <c r="CA681" s="68"/>
      <c r="CB681" s="68"/>
      <c r="CC681" s="68"/>
      <c r="CD681" s="68"/>
      <c r="CE681" s="68"/>
      <c r="CF681" s="68"/>
      <c r="CG681" s="68"/>
      <c r="CH681" s="68"/>
      <c r="CI681" s="68"/>
      <c r="CJ681" s="68"/>
      <c r="CK681" s="68"/>
      <c r="CL681" s="68"/>
      <c r="CM681" s="68"/>
      <c r="CN681" s="68"/>
      <c r="CO681" s="68"/>
      <c r="CP681" s="68"/>
      <c r="CQ681" s="68"/>
      <c r="CR681" s="68"/>
      <c r="CS681" s="68"/>
      <c r="CT681" s="68"/>
      <c r="CU681" s="68"/>
      <c r="CV681" s="68"/>
      <c r="CW681" s="68"/>
      <c r="CX681" s="68"/>
      <c r="CY681" s="68"/>
      <c r="CZ681" s="68"/>
      <c r="DA681" s="68"/>
      <c r="DB681" s="68"/>
      <c r="DC681" s="68"/>
      <c r="DD681" s="68"/>
      <c r="DE681" s="68"/>
      <c r="DF681" s="68"/>
      <c r="DG681" s="68"/>
      <c r="DH681" s="68"/>
      <c r="DI681" s="68"/>
      <c r="DJ681" s="68"/>
      <c r="DK681" s="68"/>
      <c r="DL681" s="68"/>
      <c r="DM681" s="68"/>
      <c r="DN681" s="68"/>
      <c r="DO681" s="68"/>
      <c r="DP681" s="68"/>
      <c r="DQ681" s="68"/>
      <c r="DR681" s="68"/>
      <c r="DS681" s="68"/>
      <c r="DT681" s="68"/>
      <c r="DU681" s="68"/>
      <c r="DV681" s="68"/>
      <c r="DW681" s="68"/>
      <c r="DX681" s="68"/>
      <c r="DY681" s="68"/>
      <c r="DZ681" s="68"/>
      <c r="EA681" s="68"/>
      <c r="EB681" s="68"/>
      <c r="EC681" s="68"/>
      <c r="ED681" s="68"/>
      <c r="EE681" s="68"/>
      <c r="EF681" s="68"/>
      <c r="EG681" s="68"/>
      <c r="EH681" s="68"/>
      <c r="EI681" s="68"/>
      <c r="EJ681" s="68"/>
      <c r="EK681" s="68"/>
      <c r="EL681" s="68"/>
      <c r="EM681" s="68"/>
      <c r="EN681" s="68"/>
      <c r="EO681" s="68"/>
      <c r="EP681" s="68"/>
      <c r="EQ681" s="68"/>
      <c r="ER681" s="68"/>
      <c r="ES681" s="68"/>
      <c r="ET681" s="68"/>
      <c r="EU681" s="68"/>
      <c r="EV681" s="68"/>
      <c r="EW681" s="68"/>
      <c r="EX681" s="68"/>
      <c r="EY681" s="68"/>
      <c r="EZ681" s="68"/>
      <c r="FA681" s="68"/>
      <c r="FB681" s="68"/>
      <c r="FC681" s="68"/>
      <c r="FD681" s="68"/>
      <c r="FE681" s="68"/>
      <c r="FF681" s="68"/>
      <c r="FG681" s="68"/>
      <c r="FH681" s="68"/>
      <c r="FI681" s="68"/>
      <c r="FJ681" s="68"/>
      <c r="FK681" s="68"/>
      <c r="FL681" s="68"/>
      <c r="FM681" s="68"/>
      <c r="FN681" s="68"/>
      <c r="FO681" s="68"/>
      <c r="FP681" s="68"/>
      <c r="FQ681" s="68"/>
      <c r="FR681" s="68"/>
      <c r="FS681" s="68"/>
      <c r="FT681" s="68"/>
      <c r="FU681" s="68"/>
      <c r="FV681" s="68"/>
      <c r="FW681" s="68"/>
      <c r="FX681" s="68"/>
      <c r="FY681" s="68"/>
      <c r="FZ681" s="68"/>
      <c r="GA681" s="68"/>
      <c r="GB681" s="68"/>
      <c r="GC681" s="68"/>
      <c r="GD681" s="68"/>
      <c r="GE681" s="68"/>
      <c r="GF681" s="68"/>
      <c r="GG681" s="68"/>
      <c r="GH681" s="68"/>
      <c r="GI681" s="68"/>
      <c r="GJ681" s="68"/>
      <c r="GK681" s="68"/>
      <c r="GL681" s="68"/>
      <c r="GM681" s="68"/>
      <c r="GN681" s="68"/>
      <c r="GO681" s="68"/>
      <c r="GP681" s="68"/>
      <c r="GQ681" s="68"/>
      <c r="GR681" s="68"/>
      <c r="GS681" s="68"/>
      <c r="GT681" s="68"/>
      <c r="GU681" s="68"/>
      <c r="GV681" s="68"/>
      <c r="GW681" s="68"/>
      <c r="GX681" s="68"/>
      <c r="GY681" s="68"/>
      <c r="GZ681" s="68"/>
      <c r="HA681" s="68"/>
      <c r="HB681" s="68"/>
      <c r="HC681" s="68"/>
      <c r="HD681" s="68"/>
      <c r="HE681" s="68"/>
      <c r="HF681" s="68"/>
      <c r="HG681" s="68"/>
      <c r="HH681" s="68"/>
      <c r="HI681" s="68"/>
      <c r="HJ681" s="68"/>
      <c r="HK681" s="68"/>
      <c r="HL681" s="68"/>
      <c r="HM681" s="68"/>
      <c r="HN681" s="68"/>
      <c r="HO681" s="68"/>
      <c r="HP681" s="68"/>
      <c r="HQ681" s="68"/>
      <c r="HR681" s="68"/>
      <c r="HS681" s="68"/>
      <c r="HT681" s="68"/>
      <c r="HU681" s="68"/>
      <c r="HV681" s="68"/>
      <c r="HW681" s="68"/>
      <c r="HX681" s="68"/>
      <c r="HY681" s="68"/>
      <c r="HZ681" s="68"/>
      <c r="IA681" s="68"/>
      <c r="IB681" s="68"/>
      <c r="IC681" s="68"/>
      <c r="ID681" s="68"/>
      <c r="IE681" s="68"/>
      <c r="IF681" s="68"/>
      <c r="IG681" s="68"/>
      <c r="IH681" s="68"/>
      <c r="II681" s="68"/>
      <c r="IJ681" s="68"/>
      <c r="IK681" s="68"/>
      <c r="IL681" s="68"/>
      <c r="IM681" s="68"/>
      <c r="IN681" s="68"/>
      <c r="IO681" s="68"/>
      <c r="IP681" s="68"/>
      <c r="IQ681" s="68"/>
      <c r="IR681" s="68"/>
    </row>
    <row r="682" spans="1:252">
      <c r="A682" s="90">
        <v>672</v>
      </c>
      <c r="B682" s="91" t="str">
        <f>'[4]ИТОГ!'!$AP679</f>
        <v>Гареев Артур</v>
      </c>
      <c r="C682" s="91">
        <f>'[4]ИТОГ!'!$AQ679</f>
        <v>1993</v>
      </c>
      <c r="D682" s="91" t="str">
        <f>'[4]ИТОГ!'!$AT679</f>
        <v>б/р</v>
      </c>
      <c r="E682" s="91" t="str">
        <f>'[4]ИТОГ!'!$AU679</f>
        <v>м</v>
      </c>
      <c r="F682" s="189">
        <f>'[4]ИТОГ!'!$AX679</f>
        <v>43555</v>
      </c>
      <c r="G682" s="91" t="s">
        <v>255</v>
      </c>
      <c r="H682" s="94" t="s">
        <v>28</v>
      </c>
      <c r="I682" s="91" t="str">
        <f>'[4]ИТОГ!'!$AY679</f>
        <v>ОК!</v>
      </c>
      <c r="J682" s="95"/>
      <c r="K682" s="97"/>
      <c r="L682" s="97"/>
      <c r="M682" s="98"/>
      <c r="N682" s="97"/>
      <c r="O682" s="97"/>
      <c r="P682" s="97"/>
      <c r="Q682" s="97" t="s">
        <v>256</v>
      </c>
      <c r="R682" s="97"/>
      <c r="S682" s="97"/>
      <c r="T682" s="99"/>
      <c r="U682" s="99"/>
      <c r="V682" s="108" t="s">
        <v>256</v>
      </c>
      <c r="W682" s="92"/>
      <c r="X682" s="100"/>
      <c r="Y682" s="100"/>
      <c r="Z682" s="100"/>
      <c r="AA682" s="100"/>
      <c r="AB682" s="100"/>
      <c r="AC682" s="100"/>
      <c r="AD682" s="100"/>
      <c r="AE682" s="100"/>
      <c r="AF682" s="100"/>
      <c r="AG682" s="94"/>
      <c r="AH682" s="94"/>
      <c r="AI682" s="102"/>
      <c r="AJ682" s="103" t="s">
        <v>1082</v>
      </c>
      <c r="AK682" s="68"/>
    </row>
    <row r="683" spans="1:252">
      <c r="A683" s="90">
        <v>673</v>
      </c>
      <c r="B683" s="91" t="str">
        <f>'[4]ИТОГ!'!$AP680</f>
        <v>Гарькуша Мария</v>
      </c>
      <c r="C683" s="91">
        <f>'[4]ИТОГ!'!$AQ680</f>
        <v>2010</v>
      </c>
      <c r="D683" s="91">
        <f>'[4]ИТОГ!'!$AT680</f>
        <v>2</v>
      </c>
      <c r="E683" s="91" t="str">
        <f>'[4]ИТОГ!'!$AU680</f>
        <v>ж</v>
      </c>
      <c r="F683" s="189">
        <f>'[4]ИТОГ!'!$AX680</f>
        <v>45651</v>
      </c>
      <c r="G683" s="91" t="s">
        <v>255</v>
      </c>
      <c r="H683" s="94" t="s">
        <v>28</v>
      </c>
      <c r="I683" s="91" t="str">
        <f>'[4]ИТОГ!'!$AY680</f>
        <v>ОК!</v>
      </c>
      <c r="J683" s="95"/>
      <c r="K683" s="99"/>
      <c r="L683" s="97"/>
      <c r="M683" s="98"/>
      <c r="N683" s="99"/>
      <c r="O683" s="97"/>
      <c r="P683" s="97"/>
      <c r="Q683" s="97"/>
      <c r="R683" s="99" t="s">
        <v>256</v>
      </c>
      <c r="S683" s="99"/>
      <c r="T683" s="99"/>
      <c r="U683" s="99"/>
      <c r="V683" s="97"/>
      <c r="W683" s="100"/>
      <c r="X683" s="100" t="s">
        <v>256</v>
      </c>
      <c r="Y683" s="108"/>
      <c r="Z683" s="100"/>
      <c r="AA683" s="100"/>
      <c r="AB683" s="122"/>
      <c r="AC683" s="122"/>
      <c r="AD683" s="122"/>
      <c r="AE683" s="122"/>
      <c r="AF683" s="116"/>
      <c r="AG683" s="94"/>
      <c r="AH683" s="101" t="s">
        <v>382</v>
      </c>
      <c r="AI683" s="100"/>
      <c r="AJ683" s="103" t="s">
        <v>1083</v>
      </c>
      <c r="AK683" s="68"/>
    </row>
    <row r="684" spans="1:252">
      <c r="A684" s="90">
        <v>674</v>
      </c>
      <c r="B684" s="91" t="str">
        <f>'[4]ИТОГ!'!$AP681</f>
        <v>Гасилин Михаил</v>
      </c>
      <c r="C684" s="91">
        <f>'[4]ИТОГ!'!$AQ681</f>
        <v>1974</v>
      </c>
      <c r="D684" s="91" t="str">
        <f>'[4]ИТОГ!'!$AT681</f>
        <v>б/р</v>
      </c>
      <c r="E684" s="91" t="str">
        <f>'[4]ИТОГ!'!$AU681</f>
        <v>м</v>
      </c>
      <c r="F684" s="189">
        <f>'[4]ИТОГ!'!$AX681</f>
        <v>43017</v>
      </c>
      <c r="G684" s="91" t="s">
        <v>255</v>
      </c>
      <c r="H684" s="94" t="s">
        <v>28</v>
      </c>
      <c r="I684" s="91" t="str">
        <f>'[4]ИТОГ!'!$AY681</f>
        <v>НАДО!!!</v>
      </c>
      <c r="J684" s="126" t="s">
        <v>292</v>
      </c>
      <c r="K684" s="99"/>
      <c r="L684" s="97"/>
      <c r="M684" s="98"/>
      <c r="N684" s="99"/>
      <c r="O684" s="97" t="s">
        <v>256</v>
      </c>
      <c r="P684" s="97"/>
      <c r="Q684" s="97" t="s">
        <v>256</v>
      </c>
      <c r="R684" s="97" t="s">
        <v>256</v>
      </c>
      <c r="S684" s="97"/>
      <c r="T684" s="99" t="s">
        <v>256</v>
      </c>
      <c r="U684" s="99"/>
      <c r="V684" s="97"/>
      <c r="W684" s="102" t="s">
        <v>256</v>
      </c>
      <c r="X684" s="102"/>
      <c r="Y684" s="102"/>
      <c r="Z684" s="100"/>
      <c r="AA684" s="100" t="s">
        <v>256</v>
      </c>
      <c r="AB684" s="100" t="s">
        <v>13</v>
      </c>
      <c r="AC684" s="102"/>
      <c r="AD684" s="102"/>
      <c r="AE684" s="102"/>
      <c r="AF684" s="102"/>
      <c r="AG684" s="94" t="s">
        <v>257</v>
      </c>
      <c r="AH684" s="101" t="s">
        <v>297</v>
      </c>
      <c r="AI684" s="118">
        <v>37266</v>
      </c>
      <c r="AJ684" s="103" t="s">
        <v>1084</v>
      </c>
      <c r="AK684" s="68"/>
    </row>
    <row r="685" spans="1:252">
      <c r="A685" s="90">
        <v>675</v>
      </c>
      <c r="B685" s="91" t="str">
        <f>'[4]ИТОГ!'!$AP682</f>
        <v>Гашко Светлана</v>
      </c>
      <c r="C685" s="91">
        <f>'[4]ИТОГ!'!$AQ682</f>
        <v>2011</v>
      </c>
      <c r="D685" s="91" t="str">
        <f>'[4]ИТОГ!'!$AT682</f>
        <v>б/р</v>
      </c>
      <c r="E685" s="91" t="str">
        <f>'[4]ИТОГ!'!$AU682</f>
        <v>ж</v>
      </c>
      <c r="F685" s="189">
        <f>'[4]ИТОГ!'!$AX682</f>
        <v>0</v>
      </c>
      <c r="G685" s="91" t="s">
        <v>255</v>
      </c>
      <c r="H685" s="94" t="s">
        <v>28</v>
      </c>
      <c r="I685" s="91" t="str">
        <f>'[4]ИТОГ!'!$AY682</f>
        <v>ОК!</v>
      </c>
      <c r="J685" s="124" t="s">
        <v>292</v>
      </c>
      <c r="K685" s="96"/>
      <c r="L685" s="97" t="s">
        <v>256</v>
      </c>
      <c r="M685" s="98"/>
      <c r="N685" s="96"/>
      <c r="O685" s="96"/>
      <c r="P685" s="97"/>
      <c r="Q685" s="97"/>
      <c r="R685" s="97"/>
      <c r="S685" s="97"/>
      <c r="T685" s="99"/>
      <c r="U685" s="99"/>
      <c r="V685" s="97"/>
      <c r="W685" s="92"/>
      <c r="X685" s="100"/>
      <c r="Y685" s="100"/>
      <c r="Z685" s="100"/>
      <c r="AA685" s="100"/>
      <c r="AB685" s="100"/>
      <c r="AC685" s="100"/>
      <c r="AD685" s="100"/>
      <c r="AE685" s="100"/>
      <c r="AF685" s="100"/>
      <c r="AG685" s="94"/>
      <c r="AH685" s="94" t="s">
        <v>353</v>
      </c>
      <c r="AI685" s="118">
        <v>37423</v>
      </c>
      <c r="AJ685" s="103" t="s">
        <v>1085</v>
      </c>
      <c r="AK685" s="68"/>
      <c r="AL685" s="68"/>
      <c r="AM685" s="68"/>
    </row>
    <row r="686" spans="1:252">
      <c r="A686" s="90">
        <v>676</v>
      </c>
      <c r="B686" s="91" t="str">
        <f>'[4]ИТОГ!'!$AP683</f>
        <v>Гедуев Владислав</v>
      </c>
      <c r="C686" s="91">
        <f>'[4]ИТОГ!'!$AQ683</f>
        <v>2004</v>
      </c>
      <c r="D686" s="91" t="str">
        <f>'[4]ИТОГ!'!$AT683</f>
        <v>б/р</v>
      </c>
      <c r="E686" s="91" t="str">
        <f>'[4]ИТОГ!'!$AU683</f>
        <v>м</v>
      </c>
      <c r="F686" s="189">
        <f>'[4]ИТОГ!'!$AX683</f>
        <v>0</v>
      </c>
      <c r="G686" s="91" t="s">
        <v>255</v>
      </c>
      <c r="H686" s="94" t="s">
        <v>28</v>
      </c>
      <c r="I686" s="91" t="str">
        <f>'[4]ИТОГ!'!$AY683</f>
        <v>ОК!</v>
      </c>
      <c r="J686" s="95"/>
      <c r="K686" s="99"/>
      <c r="L686" s="97"/>
      <c r="M686" s="98"/>
      <c r="N686" s="99"/>
      <c r="O686" s="97"/>
      <c r="P686" s="97"/>
      <c r="Q686" s="97"/>
      <c r="R686" s="99"/>
      <c r="S686" s="99"/>
      <c r="T686" s="99"/>
      <c r="U686" s="99"/>
      <c r="V686" s="97"/>
      <c r="W686" s="108"/>
      <c r="X686" s="108"/>
      <c r="Y686" s="108"/>
      <c r="Z686" s="100"/>
      <c r="AA686" s="100"/>
      <c r="AB686" s="122"/>
      <c r="AC686" s="122"/>
      <c r="AD686" s="122"/>
      <c r="AE686" s="122"/>
      <c r="AF686" s="116" t="s">
        <v>256</v>
      </c>
      <c r="AG686" s="94"/>
      <c r="AH686" s="101"/>
      <c r="AI686" s="100"/>
      <c r="AJ686" s="103" t="s">
        <v>1086</v>
      </c>
      <c r="AK686" s="68"/>
    </row>
    <row r="687" spans="1:252">
      <c r="A687" s="90">
        <v>677</v>
      </c>
      <c r="B687" s="91" t="str">
        <f>'[4]ИТОГ!'!$AP684</f>
        <v>Геккель Евгения</v>
      </c>
      <c r="C687" s="91">
        <f>'[4]ИТОГ!'!$AQ684</f>
        <v>1996</v>
      </c>
      <c r="D687" s="91" t="str">
        <f>'[4]ИТОГ!'!$AT684</f>
        <v>б/р</v>
      </c>
      <c r="E687" s="91" t="str">
        <f>'[4]ИТОГ!'!$AU684</f>
        <v>ж</v>
      </c>
      <c r="F687" s="189">
        <f>'[4]ИТОГ!'!$AX684</f>
        <v>45196</v>
      </c>
      <c r="G687" s="91" t="s">
        <v>255</v>
      </c>
      <c r="H687" s="94" t="s">
        <v>28</v>
      </c>
      <c r="I687" s="91">
        <f>'[4]ИТОГ!'!$AY684</f>
        <v>0</v>
      </c>
      <c r="J687" s="95"/>
      <c r="K687" s="104"/>
      <c r="L687" s="97"/>
      <c r="M687" s="105"/>
      <c r="N687" s="104"/>
      <c r="O687" s="97"/>
      <c r="P687" s="97"/>
      <c r="Q687" s="97"/>
      <c r="R687" s="104" t="s">
        <v>256</v>
      </c>
      <c r="S687" s="104"/>
      <c r="T687" s="106"/>
      <c r="U687" s="99"/>
      <c r="V687" s="104"/>
      <c r="W687" s="108"/>
      <c r="X687" s="108"/>
      <c r="Y687" s="108"/>
      <c r="Z687" s="100"/>
      <c r="AA687" s="100"/>
      <c r="AB687" s="108" t="s">
        <v>256</v>
      </c>
      <c r="AC687" s="108"/>
      <c r="AD687" s="108"/>
      <c r="AE687" s="108"/>
      <c r="AF687" s="108"/>
      <c r="AG687" s="94" t="s">
        <v>606</v>
      </c>
      <c r="AH687" s="101"/>
      <c r="AI687" s="102"/>
      <c r="AJ687" s="103" t="s">
        <v>1087</v>
      </c>
      <c r="AK687" s="68"/>
    </row>
    <row r="688" spans="1:252" ht="12.75" customHeight="1">
      <c r="A688" s="90">
        <v>678</v>
      </c>
      <c r="B688" s="91" t="str">
        <f>'[4]ИТОГ!'!$AP685</f>
        <v>Гельфанд Софья</v>
      </c>
      <c r="C688" s="91">
        <f>'[4]ИТОГ!'!$AQ685</f>
        <v>2007</v>
      </c>
      <c r="D688" s="91" t="str">
        <f>'[4]ИТОГ!'!$AT685</f>
        <v>б/р</v>
      </c>
      <c r="E688" s="91" t="str">
        <f>'[4]ИТОГ!'!$AU685</f>
        <v>ж</v>
      </c>
      <c r="F688" s="189">
        <f>'[4]ИТОГ!'!$AX685</f>
        <v>0</v>
      </c>
      <c r="G688" s="91" t="s">
        <v>255</v>
      </c>
      <c r="H688" s="94" t="s">
        <v>28</v>
      </c>
      <c r="I688" s="91" t="str">
        <f>'[4]ИТОГ!'!$AY685</f>
        <v>ОК!</v>
      </c>
      <c r="J688" s="95"/>
      <c r="K688" s="97"/>
      <c r="L688" s="97" t="s">
        <v>256</v>
      </c>
      <c r="M688" s="98"/>
      <c r="N688" s="97"/>
      <c r="O688" s="97" t="s">
        <v>256</v>
      </c>
      <c r="P688" s="97" t="s">
        <v>284</v>
      </c>
      <c r="Q688" s="97"/>
      <c r="R688" s="110" t="s">
        <v>15</v>
      </c>
      <c r="S688" s="97"/>
      <c r="T688" s="99" t="s">
        <v>256</v>
      </c>
      <c r="U688" s="99"/>
      <c r="V688" s="100" t="s">
        <v>11</v>
      </c>
      <c r="W688" s="100" t="s">
        <v>256</v>
      </c>
      <c r="X688" s="100" t="s">
        <v>11</v>
      </c>
      <c r="Y688" s="100"/>
      <c r="Z688" s="100"/>
      <c r="AA688" s="100"/>
      <c r="AB688" s="100"/>
      <c r="AC688" s="100" t="s">
        <v>256</v>
      </c>
      <c r="AD688" s="100" t="s">
        <v>11</v>
      </c>
      <c r="AE688" s="100"/>
      <c r="AF688" s="100" t="s">
        <v>256</v>
      </c>
      <c r="AG688" s="94" t="s">
        <v>267</v>
      </c>
      <c r="AH688" s="94"/>
      <c r="AI688" s="102"/>
      <c r="AJ688" s="103" t="s">
        <v>1088</v>
      </c>
      <c r="AK688" s="68"/>
    </row>
    <row r="689" spans="1:252">
      <c r="A689" s="90">
        <v>679</v>
      </c>
      <c r="B689" s="91" t="str">
        <f>'[4]ИТОГ!'!$AP686</f>
        <v>Генина Елизавета</v>
      </c>
      <c r="C689" s="91">
        <f>'[4]ИТОГ!'!$AQ686</f>
        <v>2007</v>
      </c>
      <c r="D689" s="91">
        <f>'[4]ИТОГ!'!$AT686</f>
        <v>3</v>
      </c>
      <c r="E689" s="91" t="str">
        <f>'[4]ИТОГ!'!$AU686</f>
        <v>ж</v>
      </c>
      <c r="F689" s="189">
        <f>'[4]ИТОГ!'!$AX686</f>
        <v>45836</v>
      </c>
      <c r="G689" s="91" t="s">
        <v>255</v>
      </c>
      <c r="H689" s="94" t="s">
        <v>28</v>
      </c>
      <c r="I689" s="91" t="str">
        <f>'[4]ИТОГ!'!$AY686</f>
        <v>ОК!</v>
      </c>
      <c r="J689" s="95"/>
      <c r="K689" s="104"/>
      <c r="L689" s="97"/>
      <c r="M689" s="105"/>
      <c r="N689" s="104"/>
      <c r="O689" s="97"/>
      <c r="P689" s="97"/>
      <c r="Q689" s="97"/>
      <c r="R689" s="104"/>
      <c r="S689" s="104"/>
      <c r="T689" s="106"/>
      <c r="U689" s="99"/>
      <c r="V689" s="104"/>
      <c r="W689" s="102"/>
      <c r="X689" s="102"/>
      <c r="Y689" s="102"/>
      <c r="Z689" s="100"/>
      <c r="AA689" s="100"/>
      <c r="AB689" s="102"/>
      <c r="AC689" s="102"/>
      <c r="AD689" s="102" t="s">
        <v>256</v>
      </c>
      <c r="AE689" s="102"/>
      <c r="AF689" s="102"/>
      <c r="AG689" s="94"/>
      <c r="AH689" s="101"/>
      <c r="AI689" s="102"/>
      <c r="AJ689" s="103" t="s">
        <v>1089</v>
      </c>
      <c r="AK689" s="68"/>
      <c r="AN689" s="68"/>
      <c r="AO689" s="68"/>
      <c r="AP689" s="68"/>
      <c r="AQ689" s="68"/>
      <c r="AR689" s="68"/>
      <c r="AS689" s="68"/>
      <c r="AT689" s="68"/>
      <c r="AU689" s="68"/>
      <c r="AV689" s="68"/>
      <c r="AW689" s="68"/>
      <c r="AX689" s="68"/>
      <c r="AY689" s="68"/>
      <c r="AZ689" s="68"/>
      <c r="BA689" s="68"/>
      <c r="BB689" s="68"/>
      <c r="BC689" s="68"/>
      <c r="BD689" s="68"/>
      <c r="BE689" s="68"/>
      <c r="BF689" s="68"/>
      <c r="BG689" s="68"/>
      <c r="BH689" s="68"/>
      <c r="BI689" s="68"/>
      <c r="BJ689" s="68"/>
      <c r="BK689" s="68"/>
      <c r="BL689" s="68"/>
      <c r="BM689" s="68"/>
      <c r="BN689" s="68"/>
      <c r="BO689" s="68"/>
      <c r="BP689" s="68"/>
      <c r="BQ689" s="68"/>
      <c r="BR689" s="68"/>
      <c r="BS689" s="68"/>
      <c r="BT689" s="68"/>
      <c r="BU689" s="68"/>
      <c r="BV689" s="68"/>
      <c r="BW689" s="68"/>
      <c r="BX689" s="68"/>
      <c r="BY689" s="68"/>
      <c r="BZ689" s="68"/>
      <c r="CA689" s="68"/>
      <c r="CB689" s="68"/>
      <c r="CC689" s="68"/>
      <c r="CD689" s="68"/>
      <c r="CE689" s="68"/>
      <c r="CF689" s="68"/>
      <c r="CG689" s="68"/>
      <c r="CH689" s="68"/>
      <c r="CI689" s="68"/>
      <c r="CJ689" s="68"/>
      <c r="CK689" s="68"/>
      <c r="CL689" s="68"/>
      <c r="CM689" s="68"/>
      <c r="CN689" s="68"/>
      <c r="CO689" s="68"/>
      <c r="CP689" s="68"/>
      <c r="CQ689" s="68"/>
      <c r="CR689" s="68"/>
      <c r="CS689" s="68"/>
      <c r="CT689" s="68"/>
      <c r="CU689" s="68"/>
      <c r="CV689" s="68"/>
      <c r="CW689" s="68"/>
      <c r="CX689" s="68"/>
      <c r="CY689" s="68"/>
      <c r="CZ689" s="68"/>
      <c r="DA689" s="68"/>
      <c r="DB689" s="68"/>
      <c r="DC689" s="68"/>
      <c r="DD689" s="68"/>
      <c r="DE689" s="68"/>
      <c r="DF689" s="68"/>
      <c r="DG689" s="68"/>
      <c r="DH689" s="68"/>
      <c r="DI689" s="68"/>
      <c r="DJ689" s="68"/>
      <c r="DK689" s="68"/>
      <c r="DL689" s="68"/>
      <c r="DM689" s="68"/>
      <c r="DN689" s="68"/>
      <c r="DO689" s="68"/>
      <c r="DP689" s="68"/>
      <c r="DQ689" s="68"/>
      <c r="DR689" s="68"/>
      <c r="DS689" s="68"/>
      <c r="DT689" s="68"/>
      <c r="DU689" s="68"/>
      <c r="DV689" s="68"/>
      <c r="DW689" s="68"/>
      <c r="DX689" s="68"/>
      <c r="DY689" s="68"/>
      <c r="DZ689" s="68"/>
      <c r="EA689" s="68"/>
      <c r="EB689" s="68"/>
      <c r="EC689" s="68"/>
      <c r="ED689" s="68"/>
      <c r="EE689" s="68"/>
      <c r="EF689" s="68"/>
      <c r="EG689" s="68"/>
      <c r="EH689" s="68"/>
      <c r="EI689" s="68"/>
      <c r="EJ689" s="68"/>
      <c r="EK689" s="68"/>
      <c r="EL689" s="68"/>
      <c r="EM689" s="68"/>
      <c r="EN689" s="68"/>
      <c r="EO689" s="68"/>
      <c r="EP689" s="68"/>
      <c r="EQ689" s="68"/>
      <c r="ER689" s="68"/>
      <c r="ES689" s="68"/>
      <c r="ET689" s="68"/>
      <c r="EU689" s="68"/>
      <c r="EV689" s="68"/>
      <c r="EW689" s="68"/>
      <c r="EX689" s="68"/>
      <c r="EY689" s="68"/>
      <c r="EZ689" s="68"/>
      <c r="FA689" s="68"/>
      <c r="FB689" s="68"/>
      <c r="FC689" s="68"/>
      <c r="FD689" s="68"/>
      <c r="FE689" s="68"/>
      <c r="FF689" s="68"/>
      <c r="FG689" s="68"/>
      <c r="FH689" s="68"/>
      <c r="FI689" s="68"/>
      <c r="FJ689" s="68"/>
      <c r="FK689" s="68"/>
      <c r="FL689" s="68"/>
      <c r="FM689" s="68"/>
      <c r="FN689" s="68"/>
      <c r="FO689" s="68"/>
      <c r="FP689" s="68"/>
      <c r="FQ689" s="68"/>
      <c r="FR689" s="68"/>
      <c r="FS689" s="68"/>
      <c r="FT689" s="68"/>
      <c r="FU689" s="68"/>
      <c r="FV689" s="68"/>
      <c r="FW689" s="68"/>
      <c r="FX689" s="68"/>
      <c r="FY689" s="68"/>
      <c r="FZ689" s="68"/>
      <c r="GA689" s="68"/>
      <c r="GB689" s="68"/>
      <c r="GC689" s="68"/>
      <c r="GD689" s="68"/>
      <c r="GE689" s="68"/>
      <c r="GF689" s="68"/>
      <c r="GG689" s="68"/>
      <c r="GH689" s="68"/>
      <c r="GI689" s="68"/>
      <c r="GJ689" s="68"/>
      <c r="GK689" s="68"/>
      <c r="GL689" s="68"/>
      <c r="GM689" s="68"/>
      <c r="GN689" s="68"/>
      <c r="GO689" s="68"/>
      <c r="GP689" s="68"/>
      <c r="GQ689" s="68"/>
      <c r="GR689" s="68"/>
      <c r="GS689" s="68"/>
      <c r="GT689" s="68"/>
      <c r="GU689" s="68"/>
      <c r="GV689" s="68"/>
      <c r="GW689" s="68"/>
      <c r="GX689" s="68"/>
      <c r="GY689" s="68"/>
      <c r="GZ689" s="68"/>
      <c r="HA689" s="68"/>
      <c r="HB689" s="68"/>
      <c r="HC689" s="68"/>
      <c r="HD689" s="68"/>
      <c r="HE689" s="68"/>
      <c r="HF689" s="68"/>
      <c r="HG689" s="68"/>
      <c r="HH689" s="68"/>
      <c r="HI689" s="68"/>
      <c r="HJ689" s="68"/>
      <c r="HK689" s="68"/>
      <c r="HL689" s="68"/>
      <c r="HM689" s="68"/>
      <c r="HN689" s="68"/>
      <c r="HO689" s="68"/>
      <c r="HP689" s="68"/>
      <c r="HQ689" s="68"/>
      <c r="HR689" s="68"/>
      <c r="HS689" s="68"/>
      <c r="HT689" s="68"/>
      <c r="HU689" s="68"/>
      <c r="HV689" s="68"/>
      <c r="HW689" s="68"/>
      <c r="HX689" s="68"/>
      <c r="HY689" s="68"/>
      <c r="HZ689" s="68"/>
      <c r="IA689" s="68"/>
      <c r="IB689" s="68"/>
      <c r="IC689" s="68"/>
      <c r="ID689" s="68"/>
      <c r="IE689" s="68"/>
      <c r="IF689" s="68"/>
      <c r="IG689" s="68"/>
      <c r="IH689" s="68"/>
      <c r="II689" s="68"/>
      <c r="IJ689" s="68"/>
      <c r="IK689" s="68"/>
      <c r="IL689" s="68"/>
      <c r="IM689" s="68"/>
      <c r="IN689" s="68"/>
      <c r="IO689" s="68"/>
      <c r="IP689" s="68"/>
      <c r="IQ689" s="68"/>
      <c r="IR689" s="68"/>
    </row>
    <row r="690" spans="1:252">
      <c r="A690" s="90">
        <v>680</v>
      </c>
      <c r="B690" s="91" t="str">
        <f>'[4]ИТОГ!'!$AP687</f>
        <v>Генне Михаил</v>
      </c>
      <c r="C690" s="91">
        <f>'[4]ИТОГ!'!$AQ687</f>
        <v>2009</v>
      </c>
      <c r="D690" s="91">
        <f>'[4]ИТОГ!'!$AT687</f>
        <v>2</v>
      </c>
      <c r="E690" s="91" t="str">
        <f>'[4]ИТОГ!'!$AU687</f>
        <v>м</v>
      </c>
      <c r="F690" s="189">
        <f>'[4]ИТОГ!'!$AX687</f>
        <v>45816</v>
      </c>
      <c r="G690" s="91" t="s">
        <v>255</v>
      </c>
      <c r="H690" s="94" t="s">
        <v>28</v>
      </c>
      <c r="I690" s="91" t="str">
        <f>'[4]ИТОГ!'!$AY687</f>
        <v>ОК!</v>
      </c>
      <c r="J690" s="95"/>
      <c r="K690" s="104"/>
      <c r="L690" s="97"/>
      <c r="M690" s="105"/>
      <c r="N690" s="104"/>
      <c r="O690" s="97"/>
      <c r="P690" s="97"/>
      <c r="Q690" s="97" t="s">
        <v>256</v>
      </c>
      <c r="R690" s="100" t="s">
        <v>11</v>
      </c>
      <c r="S690" s="104"/>
      <c r="T690" s="102" t="s">
        <v>11</v>
      </c>
      <c r="U690" s="99"/>
      <c r="V690" s="108" t="s">
        <v>256</v>
      </c>
      <c r="W690" s="100"/>
      <c r="X690" s="100" t="s">
        <v>256</v>
      </c>
      <c r="Y690" s="100"/>
      <c r="Z690" s="100"/>
      <c r="AA690" s="100"/>
      <c r="AB690" s="100"/>
      <c r="AC690" s="100"/>
      <c r="AD690" s="100"/>
      <c r="AE690" s="100"/>
      <c r="AF690" s="100"/>
      <c r="AG690" s="94" t="s">
        <v>279</v>
      </c>
      <c r="AH690" s="101"/>
      <c r="AI690" s="100"/>
      <c r="AJ690" s="103" t="s">
        <v>1090</v>
      </c>
      <c r="AK690" s="68"/>
    </row>
    <row r="691" spans="1:252">
      <c r="A691" s="90">
        <v>681</v>
      </c>
      <c r="B691" s="91" t="str">
        <f>'[4]ИТОГ!'!$AP688</f>
        <v>Георгиевская Виктория</v>
      </c>
      <c r="C691" s="91">
        <f>'[4]ИТОГ!'!$AQ688</f>
        <v>2005</v>
      </c>
      <c r="D691" s="91" t="str">
        <f>'[4]ИТОГ!'!$AT688</f>
        <v>КМС</v>
      </c>
      <c r="E691" s="91" t="str">
        <f>'[4]ИТОГ!'!$AU688</f>
        <v>ж</v>
      </c>
      <c r="F691" s="189">
        <f>'[4]ИТОГ!'!$AX688</f>
        <v>45488</v>
      </c>
      <c r="G691" s="91" t="s">
        <v>255</v>
      </c>
      <c r="H691" s="94" t="s">
        <v>28</v>
      </c>
      <c r="I691" s="91" t="str">
        <f>'[4]ИТОГ!'!$AY688</f>
        <v>ОК!</v>
      </c>
      <c r="J691" s="95"/>
      <c r="K691" s="97"/>
      <c r="L691" s="97"/>
      <c r="M691" s="98"/>
      <c r="N691" s="97"/>
      <c r="O691" s="97"/>
      <c r="P691" s="97"/>
      <c r="Q691" s="97"/>
      <c r="R691" s="97"/>
      <c r="S691" s="97"/>
      <c r="T691" s="99"/>
      <c r="U691" s="99"/>
      <c r="V691" s="97"/>
      <c r="W691" s="100"/>
      <c r="X691" s="100"/>
      <c r="Y691" s="100"/>
      <c r="Z691" s="100"/>
      <c r="AA691" s="100"/>
      <c r="AB691" s="100" t="s">
        <v>9</v>
      </c>
      <c r="AC691" s="100"/>
      <c r="AD691" s="100"/>
      <c r="AE691" s="100"/>
      <c r="AF691" s="100"/>
      <c r="AG691" s="94" t="s">
        <v>731</v>
      </c>
      <c r="AH691" s="94" t="s">
        <v>328</v>
      </c>
      <c r="AI691" s="102"/>
      <c r="AJ691" s="103" t="s">
        <v>1091</v>
      </c>
      <c r="AK691" s="68"/>
    </row>
    <row r="692" spans="1:252">
      <c r="A692" s="90">
        <v>682</v>
      </c>
      <c r="B692" s="91" t="str">
        <f>'[4]ИТОГ!'!$AP689</f>
        <v>Герасимов Георгий</v>
      </c>
      <c r="C692" s="91">
        <f>'[4]ИТОГ!'!$AQ689</f>
        <v>2009</v>
      </c>
      <c r="D692" s="91" t="str">
        <f>'[4]ИТОГ!'!$AT689</f>
        <v>1ю</v>
      </c>
      <c r="E692" s="91" t="str">
        <f>'[4]ИТОГ!'!$AU689</f>
        <v>м</v>
      </c>
      <c r="F692" s="189">
        <f>'[4]ИТОГ!'!$AX689</f>
        <v>45582</v>
      </c>
      <c r="G692" s="91" t="s">
        <v>255</v>
      </c>
      <c r="H692" s="94" t="s">
        <v>28</v>
      </c>
      <c r="I692" s="91" t="str">
        <f>'[4]ИТОГ!'!$AY689</f>
        <v>ОК!</v>
      </c>
      <c r="J692" s="95"/>
      <c r="K692" s="115"/>
      <c r="L692" s="97"/>
      <c r="M692" s="114"/>
      <c r="N692" s="115"/>
      <c r="O692" s="97"/>
      <c r="P692" s="97"/>
      <c r="Q692" s="97"/>
      <c r="R692" s="100" t="s">
        <v>11</v>
      </c>
      <c r="S692" s="115"/>
      <c r="T692" s="113"/>
      <c r="U692" s="99"/>
      <c r="V692" s="115"/>
      <c r="W692" s="100"/>
      <c r="X692" s="100"/>
      <c r="Y692" s="100"/>
      <c r="Z692" s="100"/>
      <c r="AA692" s="100"/>
      <c r="AB692" s="100" t="s">
        <v>256</v>
      </c>
      <c r="AC692" s="100"/>
      <c r="AD692" s="100"/>
      <c r="AE692" s="100"/>
      <c r="AF692" s="100"/>
      <c r="AG692" s="94" t="s">
        <v>377</v>
      </c>
      <c r="AH692" s="101" t="s">
        <v>1092</v>
      </c>
      <c r="AI692" s="102"/>
      <c r="AJ692" s="103" t="s">
        <v>1093</v>
      </c>
      <c r="AK692" s="68"/>
    </row>
    <row r="693" spans="1:252">
      <c r="A693" s="90">
        <v>683</v>
      </c>
      <c r="B693" s="91" t="str">
        <f>'[4]ИТОГ!'!$AP690</f>
        <v>Герасимов Илья</v>
      </c>
      <c r="C693" s="91">
        <f>'[4]ИТОГ!'!$AQ690</f>
        <v>2002</v>
      </c>
      <c r="D693" s="91" t="str">
        <f>'[4]ИТОГ!'!$AT690</f>
        <v>б/р</v>
      </c>
      <c r="E693" s="91" t="str">
        <f>'[4]ИТОГ!'!$AU690</f>
        <v>м</v>
      </c>
      <c r="F693" s="189">
        <f>'[4]ИТОГ!'!$AX690</f>
        <v>0</v>
      </c>
      <c r="G693" s="91" t="s">
        <v>255</v>
      </c>
      <c r="H693" s="94" t="s">
        <v>28</v>
      </c>
      <c r="I693" s="91" t="str">
        <f>'[4]ИТОГ!'!$AY690</f>
        <v>ОК!</v>
      </c>
      <c r="J693" s="124" t="s">
        <v>292</v>
      </c>
      <c r="K693" s="115"/>
      <c r="L693" s="97"/>
      <c r="M693" s="114"/>
      <c r="N693" s="115"/>
      <c r="O693" s="97"/>
      <c r="P693" s="97"/>
      <c r="Q693" s="97"/>
      <c r="R693" s="100"/>
      <c r="S693" s="115"/>
      <c r="T693" s="113"/>
      <c r="U693" s="99"/>
      <c r="V693" s="115"/>
      <c r="W693" s="100"/>
      <c r="X693" s="100"/>
      <c r="Y693" s="100"/>
      <c r="Z693" s="100"/>
      <c r="AA693" s="100"/>
      <c r="AB693" s="100"/>
      <c r="AC693" s="100"/>
      <c r="AD693" s="100"/>
      <c r="AE693" s="100"/>
      <c r="AF693" s="100"/>
      <c r="AG693" s="94"/>
      <c r="AH693" s="101" t="s">
        <v>258</v>
      </c>
      <c r="AI693" s="93">
        <v>33928</v>
      </c>
      <c r="AJ693" s="103" t="s">
        <v>1094</v>
      </c>
      <c r="AK693" s="68"/>
      <c r="AL693" s="68"/>
      <c r="AM693" s="68"/>
    </row>
    <row r="694" spans="1:252">
      <c r="A694" s="90">
        <v>684</v>
      </c>
      <c r="B694" s="91" t="str">
        <f>'[4]ИТОГ!'!$AP691</f>
        <v>Герасимов Руслан</v>
      </c>
      <c r="C694" s="91">
        <f>'[4]ИТОГ!'!$AQ691</f>
        <v>0</v>
      </c>
      <c r="D694" s="91">
        <f>'[4]ИТОГ!'!$AT691</f>
        <v>2</v>
      </c>
      <c r="E694" s="91" t="str">
        <f>'[4]ИТОГ!'!$AU691</f>
        <v>м</v>
      </c>
      <c r="F694" s="189">
        <f>'[4]ИТОГ!'!$AX691</f>
        <v>45757</v>
      </c>
      <c r="G694" s="91" t="s">
        <v>255</v>
      </c>
      <c r="H694" s="94" t="s">
        <v>28</v>
      </c>
      <c r="I694" s="91" t="str">
        <f>'[4]ИТОГ!'!$AY691</f>
        <v>НАДО!!!</v>
      </c>
      <c r="J694" s="95"/>
      <c r="K694" s="115"/>
      <c r="L694" s="97"/>
      <c r="M694" s="114"/>
      <c r="N694" s="115"/>
      <c r="O694" s="97" t="s">
        <v>6</v>
      </c>
      <c r="P694" s="97"/>
      <c r="Q694" s="97"/>
      <c r="R694" s="115" t="s">
        <v>256</v>
      </c>
      <c r="S694" s="115"/>
      <c r="T694" s="113" t="s">
        <v>256</v>
      </c>
      <c r="U694" s="99"/>
      <c r="V694" s="115"/>
      <c r="W694" s="100" t="s">
        <v>256</v>
      </c>
      <c r="X694" s="100"/>
      <c r="Y694" s="100"/>
      <c r="Z694" s="100"/>
      <c r="AA694" s="100"/>
      <c r="AB694" s="100"/>
      <c r="AC694" s="100"/>
      <c r="AD694" s="100"/>
      <c r="AE694" s="100"/>
      <c r="AF694" s="100"/>
      <c r="AG694" s="94" t="s">
        <v>428</v>
      </c>
      <c r="AH694" s="101" t="s">
        <v>326</v>
      </c>
      <c r="AI694" s="102"/>
      <c r="AJ694" s="103" t="s">
        <v>1095</v>
      </c>
      <c r="AK694" s="68"/>
    </row>
    <row r="695" spans="1:252">
      <c r="A695" s="90">
        <v>685</v>
      </c>
      <c r="B695" s="91" t="str">
        <f>'[4]ИТОГ!'!$AP692</f>
        <v>Герасимов Тимофей</v>
      </c>
      <c r="C695" s="91">
        <f>'[4]ИТОГ!'!$AQ692</f>
        <v>2010</v>
      </c>
      <c r="D695" s="91" t="str">
        <f>'[4]ИТОГ!'!$AT692</f>
        <v>1ю</v>
      </c>
      <c r="E695" s="91" t="str">
        <f>'[4]ИТОГ!'!$AU692</f>
        <v>м</v>
      </c>
      <c r="F695" s="189">
        <f>'[4]ИТОГ!'!$AX692</f>
        <v>45422</v>
      </c>
      <c r="G695" s="91" t="s">
        <v>255</v>
      </c>
      <c r="H695" s="94" t="s">
        <v>28</v>
      </c>
      <c r="I695" s="91" t="str">
        <f>'[4]ИТОГ!'!$AY692</f>
        <v>ОК!</v>
      </c>
      <c r="J695" s="95"/>
      <c r="K695" s="96"/>
      <c r="L695" s="97"/>
      <c r="M695" s="98"/>
      <c r="N695" s="96"/>
      <c r="O695" s="97" t="s">
        <v>256</v>
      </c>
      <c r="P695" s="97"/>
      <c r="Q695" s="97" t="s">
        <v>15</v>
      </c>
      <c r="R695" s="97" t="s">
        <v>256</v>
      </c>
      <c r="S695" s="97"/>
      <c r="T695" s="99"/>
      <c r="U695" s="99"/>
      <c r="V695" s="97"/>
      <c r="W695" s="92"/>
      <c r="X695" s="100"/>
      <c r="Y695" s="100"/>
      <c r="Z695" s="100"/>
      <c r="AA695" s="100"/>
      <c r="AB695" s="100"/>
      <c r="AC695" s="100"/>
      <c r="AD695" s="100"/>
      <c r="AE695" s="100"/>
      <c r="AF695" s="100"/>
      <c r="AG695" s="94"/>
      <c r="AH695" s="94"/>
      <c r="AI695" s="102"/>
      <c r="AJ695" s="103" t="s">
        <v>1096</v>
      </c>
      <c r="AK695" s="68"/>
      <c r="AN695" s="68"/>
      <c r="AO695" s="68"/>
      <c r="AP695" s="68"/>
      <c r="AQ695" s="68"/>
      <c r="AR695" s="68"/>
      <c r="AS695" s="68"/>
      <c r="AT695" s="68"/>
      <c r="AU695" s="68"/>
      <c r="AV695" s="68"/>
      <c r="AW695" s="68"/>
      <c r="AX695" s="68"/>
      <c r="AY695" s="68"/>
      <c r="AZ695" s="68"/>
      <c r="BA695" s="68"/>
      <c r="BB695" s="68"/>
      <c r="BC695" s="68"/>
      <c r="BD695" s="68"/>
      <c r="BE695" s="68"/>
      <c r="BF695" s="68"/>
      <c r="BG695" s="68"/>
      <c r="BH695" s="68"/>
      <c r="BI695" s="68"/>
      <c r="BJ695" s="68"/>
      <c r="BK695" s="68"/>
      <c r="BL695" s="68"/>
      <c r="BM695" s="68"/>
      <c r="BN695" s="68"/>
      <c r="BO695" s="68"/>
      <c r="BP695" s="68"/>
      <c r="BQ695" s="68"/>
      <c r="BR695" s="68"/>
      <c r="BS695" s="68"/>
      <c r="BT695" s="68"/>
      <c r="BU695" s="68"/>
      <c r="BV695" s="68"/>
      <c r="BW695" s="68"/>
      <c r="BX695" s="68"/>
      <c r="BY695" s="68"/>
      <c r="BZ695" s="68"/>
      <c r="CA695" s="68"/>
      <c r="CB695" s="68"/>
      <c r="CC695" s="68"/>
      <c r="CD695" s="68"/>
      <c r="CE695" s="68"/>
      <c r="CF695" s="68"/>
      <c r="CG695" s="68"/>
      <c r="CH695" s="68"/>
      <c r="CI695" s="68"/>
      <c r="CJ695" s="68"/>
      <c r="CK695" s="68"/>
      <c r="CL695" s="68"/>
      <c r="CM695" s="68"/>
      <c r="CN695" s="68"/>
      <c r="CO695" s="68"/>
      <c r="CP695" s="68"/>
      <c r="CQ695" s="68"/>
      <c r="CR695" s="68"/>
      <c r="CS695" s="68"/>
      <c r="CT695" s="68"/>
      <c r="CU695" s="68"/>
      <c r="CV695" s="68"/>
      <c r="CW695" s="68"/>
      <c r="CX695" s="68"/>
      <c r="CY695" s="68"/>
      <c r="CZ695" s="68"/>
      <c r="DA695" s="68"/>
      <c r="DB695" s="68"/>
      <c r="DC695" s="68"/>
      <c r="DD695" s="68"/>
      <c r="DE695" s="68"/>
      <c r="DF695" s="68"/>
      <c r="DG695" s="68"/>
      <c r="DH695" s="68"/>
      <c r="DI695" s="68"/>
      <c r="DJ695" s="68"/>
      <c r="DK695" s="68"/>
      <c r="DL695" s="68"/>
      <c r="DM695" s="68"/>
      <c r="DN695" s="68"/>
      <c r="DO695" s="68"/>
      <c r="DP695" s="68"/>
      <c r="DQ695" s="68"/>
      <c r="DR695" s="68"/>
      <c r="DS695" s="68"/>
      <c r="DT695" s="68"/>
      <c r="DU695" s="68"/>
      <c r="DV695" s="68"/>
      <c r="DW695" s="68"/>
      <c r="DX695" s="68"/>
      <c r="DY695" s="68"/>
      <c r="DZ695" s="68"/>
      <c r="EA695" s="68"/>
      <c r="EB695" s="68"/>
      <c r="EC695" s="68"/>
      <c r="ED695" s="68"/>
      <c r="EE695" s="68"/>
      <c r="EF695" s="68"/>
      <c r="EG695" s="68"/>
      <c r="EH695" s="68"/>
      <c r="EI695" s="68"/>
      <c r="EJ695" s="68"/>
      <c r="EK695" s="68"/>
      <c r="EL695" s="68"/>
      <c r="EM695" s="68"/>
      <c r="EN695" s="68"/>
      <c r="EO695" s="68"/>
      <c r="EP695" s="68"/>
      <c r="EQ695" s="68"/>
      <c r="ER695" s="68"/>
      <c r="ES695" s="68"/>
      <c r="ET695" s="68"/>
      <c r="EU695" s="68"/>
      <c r="EV695" s="68"/>
      <c r="EW695" s="68"/>
      <c r="EX695" s="68"/>
      <c r="EY695" s="68"/>
      <c r="EZ695" s="68"/>
      <c r="FA695" s="68"/>
      <c r="FB695" s="68"/>
      <c r="FC695" s="68"/>
      <c r="FD695" s="68"/>
      <c r="FE695" s="68"/>
      <c r="FF695" s="68"/>
      <c r="FG695" s="68"/>
      <c r="FH695" s="68"/>
      <c r="FI695" s="68"/>
      <c r="FJ695" s="68"/>
      <c r="FK695" s="68"/>
      <c r="FL695" s="68"/>
      <c r="FM695" s="68"/>
      <c r="FN695" s="68"/>
      <c r="FO695" s="68"/>
      <c r="FP695" s="68"/>
      <c r="FQ695" s="68"/>
      <c r="FR695" s="68"/>
      <c r="FS695" s="68"/>
      <c r="FT695" s="68"/>
      <c r="FU695" s="68"/>
      <c r="FV695" s="68"/>
      <c r="FW695" s="68"/>
      <c r="FX695" s="68"/>
      <c r="FY695" s="68"/>
      <c r="FZ695" s="68"/>
      <c r="GA695" s="68"/>
      <c r="GB695" s="68"/>
      <c r="GC695" s="68"/>
      <c r="GD695" s="68"/>
      <c r="GE695" s="68"/>
      <c r="GF695" s="68"/>
      <c r="GG695" s="68"/>
      <c r="GH695" s="68"/>
      <c r="GI695" s="68"/>
      <c r="GJ695" s="68"/>
      <c r="GK695" s="68"/>
      <c r="GL695" s="68"/>
      <c r="GM695" s="68"/>
      <c r="GN695" s="68"/>
      <c r="GO695" s="68"/>
      <c r="GP695" s="68"/>
      <c r="GQ695" s="68"/>
      <c r="GR695" s="68"/>
      <c r="GS695" s="68"/>
      <c r="GT695" s="68"/>
      <c r="GU695" s="68"/>
      <c r="GV695" s="68"/>
      <c r="GW695" s="68"/>
      <c r="GX695" s="68"/>
      <c r="GY695" s="68"/>
      <c r="GZ695" s="68"/>
      <c r="HA695" s="68"/>
      <c r="HB695" s="68"/>
      <c r="HC695" s="68"/>
      <c r="HD695" s="68"/>
      <c r="HE695" s="68"/>
      <c r="HF695" s="68"/>
      <c r="HG695" s="68"/>
      <c r="HH695" s="68"/>
      <c r="HI695" s="68"/>
      <c r="HJ695" s="68"/>
      <c r="HK695" s="68"/>
      <c r="HL695" s="68"/>
      <c r="HM695" s="68"/>
      <c r="HN695" s="68"/>
      <c r="HO695" s="68"/>
      <c r="HP695" s="68"/>
      <c r="HQ695" s="68"/>
      <c r="HR695" s="68"/>
      <c r="HS695" s="68"/>
      <c r="HT695" s="68"/>
      <c r="HU695" s="68"/>
      <c r="HV695" s="68"/>
      <c r="HW695" s="68"/>
      <c r="HX695" s="68"/>
      <c r="HY695" s="68"/>
      <c r="HZ695" s="68"/>
      <c r="IA695" s="68"/>
      <c r="IB695" s="68"/>
      <c r="IC695" s="68"/>
      <c r="ID695" s="68"/>
      <c r="IE695" s="68"/>
      <c r="IF695" s="68"/>
      <c r="IG695" s="68"/>
      <c r="IH695" s="68"/>
      <c r="II695" s="68"/>
      <c r="IJ695" s="68"/>
      <c r="IK695" s="68"/>
      <c r="IL695" s="68"/>
      <c r="IM695" s="68"/>
      <c r="IN695" s="68"/>
      <c r="IO695" s="68"/>
      <c r="IP695" s="68"/>
      <c r="IQ695" s="68"/>
      <c r="IR695" s="68"/>
    </row>
    <row r="696" spans="1:252">
      <c r="A696" s="90">
        <v>686</v>
      </c>
      <c r="B696" s="91" t="str">
        <f>'[4]ИТОГ!'!$AP693</f>
        <v>Герасимова Анна</v>
      </c>
      <c r="C696" s="91">
        <f>'[4]ИТОГ!'!$AQ693</f>
        <v>2010</v>
      </c>
      <c r="D696" s="91" t="str">
        <f>'[4]ИТОГ!'!$AT693</f>
        <v>б/р</v>
      </c>
      <c r="E696" s="91" t="str">
        <f>'[4]ИТОГ!'!$AU693</f>
        <v>ж</v>
      </c>
      <c r="F696" s="189">
        <f>'[4]ИТОГ!'!$AX693</f>
        <v>0</v>
      </c>
      <c r="G696" s="91" t="s">
        <v>255</v>
      </c>
      <c r="H696" s="94" t="s">
        <v>28</v>
      </c>
      <c r="I696" s="91" t="str">
        <f>'[4]ИТОГ!'!$AY693</f>
        <v>ОК!</v>
      </c>
      <c r="J696" s="95"/>
      <c r="K696" s="106"/>
      <c r="L696" s="97"/>
      <c r="M696" s="105"/>
      <c r="N696" s="106"/>
      <c r="O696" s="97"/>
      <c r="P696" s="97"/>
      <c r="Q696" s="97"/>
      <c r="R696" s="106"/>
      <c r="S696" s="106"/>
      <c r="T696" s="106"/>
      <c r="U696" s="99"/>
      <c r="V696" s="104"/>
      <c r="W696" s="102"/>
      <c r="X696" s="102"/>
      <c r="Y696" s="102"/>
      <c r="Z696" s="100"/>
      <c r="AA696" s="100"/>
      <c r="AB696" s="102"/>
      <c r="AC696" s="102"/>
      <c r="AD696" s="102"/>
      <c r="AE696" s="100" t="s">
        <v>11</v>
      </c>
      <c r="AF696" s="108"/>
      <c r="AG696" s="94" t="s">
        <v>448</v>
      </c>
      <c r="AH696" s="101" t="s">
        <v>353</v>
      </c>
      <c r="AI696" s="102"/>
      <c r="AJ696" s="103" t="s">
        <v>1097</v>
      </c>
      <c r="AK696" s="68"/>
    </row>
    <row r="697" spans="1:252">
      <c r="A697" s="90">
        <v>687</v>
      </c>
      <c r="B697" s="91" t="str">
        <f>'[4]ИТОГ!'!$AP694</f>
        <v>Герасимова Елизавета</v>
      </c>
      <c r="C697" s="91">
        <f>'[4]ИТОГ!'!$AQ694</f>
        <v>2004</v>
      </c>
      <c r="D697" s="91" t="str">
        <f>'[4]ИТОГ!'!$AT694</f>
        <v>б/р</v>
      </c>
      <c r="E697" s="91" t="str">
        <f>'[4]ИТОГ!'!$AU694</f>
        <v>ж</v>
      </c>
      <c r="F697" s="189">
        <f>'[4]ИТОГ!'!$AX694</f>
        <v>42869</v>
      </c>
      <c r="G697" s="91" t="s">
        <v>255</v>
      </c>
      <c r="H697" s="94" t="s">
        <v>28</v>
      </c>
      <c r="I697" s="91" t="str">
        <f>'[4]ИТОГ!'!$AY694</f>
        <v>ОК!</v>
      </c>
      <c r="J697" s="95"/>
      <c r="K697" s="97"/>
      <c r="L697" s="97"/>
      <c r="M697" s="98"/>
      <c r="N697" s="97"/>
      <c r="O697" s="97"/>
      <c r="P697" s="97"/>
      <c r="Q697" s="97"/>
      <c r="R697" s="100" t="s">
        <v>11</v>
      </c>
      <c r="S697" s="97"/>
      <c r="T697" s="99"/>
      <c r="U697" s="99"/>
      <c r="V697" s="97"/>
      <c r="W697" s="100"/>
      <c r="X697" s="100" t="s">
        <v>11</v>
      </c>
      <c r="Y697" s="100"/>
      <c r="Z697" s="100"/>
      <c r="AA697" s="100"/>
      <c r="AB697" s="100" t="s">
        <v>11</v>
      </c>
      <c r="AC697" s="100"/>
      <c r="AD697" s="100"/>
      <c r="AE697" s="100"/>
      <c r="AF697" s="100" t="s">
        <v>256</v>
      </c>
      <c r="AG697" s="94" t="s">
        <v>260</v>
      </c>
      <c r="AH697" s="101"/>
      <c r="AI697" s="100"/>
      <c r="AJ697" s="103" t="s">
        <v>1098</v>
      </c>
      <c r="AK697" s="68"/>
    </row>
    <row r="698" spans="1:252">
      <c r="A698" s="90">
        <v>688</v>
      </c>
      <c r="B698" s="91" t="str">
        <f>'[4]ИТОГ!'!$AP695</f>
        <v>Герасимчук Денис</v>
      </c>
      <c r="C698" s="91">
        <f>'[4]ИТОГ!'!$AQ695</f>
        <v>2011</v>
      </c>
      <c r="D698" s="91" t="str">
        <f>'[4]ИТОГ!'!$AT695</f>
        <v>б/р</v>
      </c>
      <c r="E698" s="91" t="str">
        <f>'[4]ИТОГ!'!$AU695</f>
        <v>м</v>
      </c>
      <c r="F698" s="189">
        <f>'[4]ИТОГ!'!$AX695</f>
        <v>0</v>
      </c>
      <c r="G698" s="91" t="s">
        <v>255</v>
      </c>
      <c r="H698" s="94" t="s">
        <v>28</v>
      </c>
      <c r="I698" s="91" t="str">
        <f>'[4]ИТОГ!'!$AY695</f>
        <v>ОК!</v>
      </c>
      <c r="J698" s="95"/>
      <c r="K698" s="97"/>
      <c r="L698" s="97"/>
      <c r="M698" s="98"/>
      <c r="N698" s="97"/>
      <c r="O698" s="97"/>
      <c r="P698" s="97"/>
      <c r="Q698" s="97"/>
      <c r="R698" s="97" t="s">
        <v>9</v>
      </c>
      <c r="S698" s="97"/>
      <c r="T698" s="99"/>
      <c r="U698" s="99"/>
      <c r="V698" s="97"/>
      <c r="W698" s="100"/>
      <c r="X698" s="100" t="s">
        <v>256</v>
      </c>
      <c r="Y698" s="100"/>
      <c r="Z698" s="100"/>
      <c r="AA698" s="100"/>
      <c r="AB698" s="116" t="s">
        <v>256</v>
      </c>
      <c r="AC698" s="100"/>
      <c r="AD698" s="100"/>
      <c r="AE698" s="100"/>
      <c r="AF698" s="100"/>
      <c r="AG698" s="94"/>
      <c r="AH698" s="94" t="s">
        <v>470</v>
      </c>
      <c r="AI698" s="102"/>
      <c r="AJ698" s="103" t="s">
        <v>1099</v>
      </c>
      <c r="AK698" s="68"/>
    </row>
    <row r="699" spans="1:252">
      <c r="A699" s="90">
        <v>689</v>
      </c>
      <c r="B699" s="91" t="str">
        <f>'[4]ИТОГ!'!$AP696</f>
        <v>Герман Анастасия</v>
      </c>
      <c r="C699" s="91">
        <f>'[4]ИТОГ!'!$AQ696</f>
        <v>1991</v>
      </c>
      <c r="D699" s="91" t="str">
        <f>'[4]ИТОГ!'!$AT696</f>
        <v>КМС</v>
      </c>
      <c r="E699" s="91" t="str">
        <f>'[4]ИТОГ!'!$AU696</f>
        <v>ж</v>
      </c>
      <c r="F699" s="189">
        <f>'[4]ИТОГ!'!$AX696</f>
        <v>45684</v>
      </c>
      <c r="G699" s="91" t="s">
        <v>255</v>
      </c>
      <c r="H699" s="94" t="s">
        <v>28</v>
      </c>
      <c r="I699" s="91" t="str">
        <f>'[4]ИТОГ!'!$AY696</f>
        <v>ОК!</v>
      </c>
      <c r="J699" s="95"/>
      <c r="K699" s="107"/>
      <c r="L699" s="97"/>
      <c r="M699" s="105"/>
      <c r="N699" s="107"/>
      <c r="O699" s="97" t="s">
        <v>256</v>
      </c>
      <c r="P699" s="97"/>
      <c r="Q699" s="97"/>
      <c r="R699" s="104" t="s">
        <v>256</v>
      </c>
      <c r="S699" s="107"/>
      <c r="T699" s="106"/>
      <c r="U699" s="99" t="s">
        <v>15</v>
      </c>
      <c r="V699" s="104"/>
      <c r="W699" s="108"/>
      <c r="X699" s="100" t="s">
        <v>11</v>
      </c>
      <c r="Y699" s="108"/>
      <c r="Z699" s="100"/>
      <c r="AA699" s="100"/>
      <c r="AB699" s="100" t="s">
        <v>13</v>
      </c>
      <c r="AC699" s="100"/>
      <c r="AD699" s="100" t="s">
        <v>11</v>
      </c>
      <c r="AE699" s="100" t="s">
        <v>15</v>
      </c>
      <c r="AF699" s="100" t="s">
        <v>256</v>
      </c>
      <c r="AG699" s="94" t="s">
        <v>331</v>
      </c>
      <c r="AH699" s="101" t="s">
        <v>302</v>
      </c>
      <c r="AI699" s="102"/>
      <c r="AJ699" s="103" t="s">
        <v>1100</v>
      </c>
      <c r="AK699" s="68"/>
      <c r="AL699" s="68"/>
      <c r="AM699" s="68"/>
    </row>
    <row r="700" spans="1:252">
      <c r="A700" s="90">
        <v>690</v>
      </c>
      <c r="B700" s="91" t="str">
        <f>'[4]ИТОГ!'!$AP697</f>
        <v>Герман Виталий</v>
      </c>
      <c r="C700" s="91">
        <f>'[4]ИТОГ!'!$AQ697</f>
        <v>1987</v>
      </c>
      <c r="D700" s="91">
        <f>'[4]ИТОГ!'!$AT697</f>
        <v>2</v>
      </c>
      <c r="E700" s="91" t="str">
        <f>'[4]ИТОГ!'!$AU697</f>
        <v>м</v>
      </c>
      <c r="F700" s="189">
        <f>'[4]ИТОГ!'!$AX697</f>
        <v>45886</v>
      </c>
      <c r="G700" s="91" t="s">
        <v>255</v>
      </c>
      <c r="H700" s="94" t="s">
        <v>28</v>
      </c>
      <c r="I700" s="91" t="str">
        <f>'[4]ИТОГ!'!$AY697</f>
        <v>ОК!</v>
      </c>
      <c r="J700" s="95"/>
      <c r="K700" s="107"/>
      <c r="L700" s="97"/>
      <c r="M700" s="105"/>
      <c r="N700" s="107"/>
      <c r="O700" s="97"/>
      <c r="P700" s="97"/>
      <c r="Q700" s="97"/>
      <c r="R700" s="104" t="s">
        <v>256</v>
      </c>
      <c r="S700" s="104"/>
      <c r="T700" s="106"/>
      <c r="U700" s="99" t="s">
        <v>13</v>
      </c>
      <c r="V700" s="104"/>
      <c r="W700" s="102"/>
      <c r="X700" s="102"/>
      <c r="Y700" s="102"/>
      <c r="Z700" s="100"/>
      <c r="AA700" s="100"/>
      <c r="AB700" s="102"/>
      <c r="AC700" s="102"/>
      <c r="AD700" s="102"/>
      <c r="AE700" s="100" t="s">
        <v>11</v>
      </c>
      <c r="AF700" s="100"/>
      <c r="AG700" s="94" t="s">
        <v>439</v>
      </c>
      <c r="AH700" s="101" t="s">
        <v>271</v>
      </c>
      <c r="AI700" s="102"/>
      <c r="AJ700" s="103" t="s">
        <v>1101</v>
      </c>
      <c r="AK700" s="68"/>
    </row>
    <row r="701" spans="1:252">
      <c r="A701" s="90">
        <v>691</v>
      </c>
      <c r="B701" s="91" t="str">
        <f>'[4]ИТОГ!'!$AP698</f>
        <v>Герр Евгений</v>
      </c>
      <c r="C701" s="91">
        <f>'[4]ИТОГ!'!$AQ698</f>
        <v>1988</v>
      </c>
      <c r="D701" s="91" t="str">
        <f>'[4]ИТОГ!'!$AT698</f>
        <v>б/р</v>
      </c>
      <c r="E701" s="91" t="str">
        <f>'[4]ИТОГ!'!$AU698</f>
        <v>м</v>
      </c>
      <c r="F701" s="189">
        <f>'[4]ИТОГ!'!$AX698</f>
        <v>43124</v>
      </c>
      <c r="G701" s="91" t="s">
        <v>255</v>
      </c>
      <c r="H701" s="94" t="s">
        <v>28</v>
      </c>
      <c r="I701" s="91" t="str">
        <f>'[4]ИТОГ!'!$AY698</f>
        <v>ОК!</v>
      </c>
      <c r="J701" s="95" t="s">
        <v>292</v>
      </c>
      <c r="K701" s="107"/>
      <c r="L701" s="97" t="s">
        <v>256</v>
      </c>
      <c r="M701" s="105"/>
      <c r="N701" s="107"/>
      <c r="O701" s="97"/>
      <c r="P701" s="97"/>
      <c r="Q701" s="97"/>
      <c r="R701" s="104"/>
      <c r="S701" s="107"/>
      <c r="T701" s="106"/>
      <c r="U701" s="99"/>
      <c r="V701" s="104"/>
      <c r="W701" s="108"/>
      <c r="X701" s="100"/>
      <c r="Y701" s="108"/>
      <c r="Z701" s="100"/>
      <c r="AA701" s="100"/>
      <c r="AB701" s="100"/>
      <c r="AC701" s="100"/>
      <c r="AD701" s="100"/>
      <c r="AE701" s="100"/>
      <c r="AF701" s="100"/>
      <c r="AG701" s="94" t="s">
        <v>331</v>
      </c>
      <c r="AH701" s="101" t="s">
        <v>274</v>
      </c>
      <c r="AI701" s="118">
        <v>33947</v>
      </c>
      <c r="AJ701" s="103" t="s">
        <v>1102</v>
      </c>
      <c r="AK701" s="68"/>
      <c r="AN701" s="68"/>
      <c r="AO701" s="68"/>
      <c r="AP701" s="68"/>
      <c r="AQ701" s="68"/>
      <c r="AR701" s="68"/>
      <c r="AS701" s="68"/>
      <c r="AT701" s="68"/>
      <c r="AU701" s="68"/>
      <c r="AV701" s="68"/>
      <c r="AW701" s="68"/>
      <c r="AX701" s="68"/>
      <c r="AY701" s="68"/>
      <c r="AZ701" s="68"/>
      <c r="BA701" s="68"/>
      <c r="BB701" s="68"/>
      <c r="BC701" s="68"/>
      <c r="BD701" s="68"/>
      <c r="BE701" s="68"/>
      <c r="BF701" s="68"/>
      <c r="BG701" s="68"/>
      <c r="BH701" s="68"/>
      <c r="BI701" s="68"/>
      <c r="BJ701" s="68"/>
      <c r="BK701" s="68"/>
      <c r="BL701" s="68"/>
      <c r="BM701" s="68"/>
      <c r="BN701" s="68"/>
      <c r="BO701" s="68"/>
      <c r="BP701" s="68"/>
      <c r="BQ701" s="68"/>
      <c r="BR701" s="68"/>
      <c r="BS701" s="68"/>
      <c r="BT701" s="68"/>
      <c r="BU701" s="68"/>
      <c r="BV701" s="68"/>
      <c r="BW701" s="68"/>
      <c r="BX701" s="68"/>
      <c r="BY701" s="68"/>
      <c r="BZ701" s="68"/>
      <c r="CA701" s="68"/>
      <c r="CB701" s="68"/>
      <c r="CC701" s="68"/>
      <c r="CD701" s="68"/>
      <c r="CE701" s="68"/>
      <c r="CF701" s="68"/>
      <c r="CG701" s="68"/>
      <c r="CH701" s="68"/>
      <c r="CI701" s="68"/>
      <c r="CJ701" s="68"/>
      <c r="CK701" s="68"/>
      <c r="CL701" s="68"/>
      <c r="CM701" s="68"/>
      <c r="CN701" s="68"/>
      <c r="CO701" s="68"/>
      <c r="CP701" s="68"/>
      <c r="CQ701" s="68"/>
      <c r="CR701" s="68"/>
      <c r="CS701" s="68"/>
      <c r="CT701" s="68"/>
      <c r="CU701" s="68"/>
      <c r="CV701" s="68"/>
      <c r="CW701" s="68"/>
      <c r="CX701" s="68"/>
      <c r="CY701" s="68"/>
      <c r="CZ701" s="68"/>
      <c r="DA701" s="68"/>
      <c r="DB701" s="68"/>
      <c r="DC701" s="68"/>
      <c r="DD701" s="68"/>
      <c r="DE701" s="68"/>
      <c r="DF701" s="68"/>
      <c r="DG701" s="68"/>
      <c r="DH701" s="68"/>
      <c r="DI701" s="68"/>
      <c r="DJ701" s="68"/>
      <c r="DK701" s="68"/>
      <c r="DL701" s="68"/>
      <c r="DM701" s="68"/>
      <c r="DN701" s="68"/>
      <c r="DO701" s="68"/>
      <c r="DP701" s="68"/>
      <c r="DQ701" s="68"/>
      <c r="DR701" s="68"/>
      <c r="DS701" s="68"/>
      <c r="DT701" s="68"/>
      <c r="DU701" s="68"/>
      <c r="DV701" s="68"/>
      <c r="DW701" s="68"/>
      <c r="DX701" s="68"/>
      <c r="DY701" s="68"/>
      <c r="DZ701" s="68"/>
      <c r="EA701" s="68"/>
      <c r="EB701" s="68"/>
      <c r="EC701" s="68"/>
      <c r="ED701" s="68"/>
      <c r="EE701" s="68"/>
      <c r="EF701" s="68"/>
      <c r="EG701" s="68"/>
      <c r="EH701" s="68"/>
      <c r="EI701" s="68"/>
      <c r="EJ701" s="68"/>
      <c r="EK701" s="68"/>
      <c r="EL701" s="68"/>
      <c r="EM701" s="68"/>
      <c r="EN701" s="68"/>
      <c r="EO701" s="68"/>
      <c r="EP701" s="68"/>
      <c r="EQ701" s="68"/>
      <c r="ER701" s="68"/>
      <c r="ES701" s="68"/>
      <c r="ET701" s="68"/>
      <c r="EU701" s="68"/>
      <c r="EV701" s="68"/>
      <c r="EW701" s="68"/>
      <c r="EX701" s="68"/>
      <c r="EY701" s="68"/>
      <c r="EZ701" s="68"/>
      <c r="FA701" s="68"/>
      <c r="FB701" s="68"/>
      <c r="FC701" s="68"/>
      <c r="FD701" s="68"/>
      <c r="FE701" s="68"/>
      <c r="FF701" s="68"/>
      <c r="FG701" s="68"/>
      <c r="FH701" s="68"/>
      <c r="FI701" s="68"/>
      <c r="FJ701" s="68"/>
      <c r="FK701" s="68"/>
      <c r="FL701" s="68"/>
      <c r="FM701" s="68"/>
      <c r="FN701" s="68"/>
      <c r="FO701" s="68"/>
      <c r="FP701" s="68"/>
      <c r="FQ701" s="68"/>
      <c r="FR701" s="68"/>
      <c r="FS701" s="68"/>
      <c r="FT701" s="68"/>
      <c r="FU701" s="68"/>
      <c r="FV701" s="68"/>
      <c r="FW701" s="68"/>
      <c r="FX701" s="68"/>
      <c r="FY701" s="68"/>
      <c r="FZ701" s="68"/>
      <c r="GA701" s="68"/>
      <c r="GB701" s="68"/>
      <c r="GC701" s="68"/>
      <c r="GD701" s="68"/>
      <c r="GE701" s="68"/>
      <c r="GF701" s="68"/>
      <c r="GG701" s="68"/>
      <c r="GH701" s="68"/>
      <c r="GI701" s="68"/>
      <c r="GJ701" s="68"/>
      <c r="GK701" s="68"/>
      <c r="GL701" s="68"/>
      <c r="GM701" s="68"/>
      <c r="GN701" s="68"/>
      <c r="GO701" s="68"/>
      <c r="GP701" s="68"/>
      <c r="GQ701" s="68"/>
      <c r="GR701" s="68"/>
      <c r="GS701" s="68"/>
      <c r="GT701" s="68"/>
      <c r="GU701" s="68"/>
      <c r="GV701" s="68"/>
      <c r="GW701" s="68"/>
      <c r="GX701" s="68"/>
      <c r="GY701" s="68"/>
      <c r="GZ701" s="68"/>
      <c r="HA701" s="68"/>
      <c r="HB701" s="68"/>
      <c r="HC701" s="68"/>
      <c r="HD701" s="68"/>
      <c r="HE701" s="68"/>
      <c r="HF701" s="68"/>
      <c r="HG701" s="68"/>
      <c r="HH701" s="68"/>
      <c r="HI701" s="68"/>
      <c r="HJ701" s="68"/>
      <c r="HK701" s="68"/>
      <c r="HL701" s="68"/>
      <c r="HM701" s="68"/>
      <c r="HN701" s="68"/>
      <c r="HO701" s="68"/>
      <c r="HP701" s="68"/>
      <c r="HQ701" s="68"/>
      <c r="HR701" s="68"/>
      <c r="HS701" s="68"/>
      <c r="HT701" s="68"/>
      <c r="HU701" s="68"/>
      <c r="HV701" s="68"/>
      <c r="HW701" s="68"/>
      <c r="HX701" s="68"/>
      <c r="HY701" s="68"/>
      <c r="HZ701" s="68"/>
      <c r="IA701" s="68"/>
      <c r="IB701" s="68"/>
      <c r="IC701" s="68"/>
      <c r="ID701" s="68"/>
      <c r="IE701" s="68"/>
      <c r="IF701" s="68"/>
      <c r="IG701" s="68"/>
      <c r="IH701" s="68"/>
      <c r="II701" s="68"/>
      <c r="IJ701" s="68"/>
      <c r="IK701" s="68"/>
      <c r="IL701" s="68"/>
      <c r="IM701" s="68"/>
      <c r="IN701" s="68"/>
      <c r="IO701" s="68"/>
      <c r="IP701" s="68"/>
      <c r="IQ701" s="68"/>
      <c r="IR701" s="68"/>
    </row>
    <row r="702" spans="1:252">
      <c r="A702" s="90">
        <v>692</v>
      </c>
      <c r="B702" s="91" t="str">
        <f>'[4]ИТОГ!'!$AP699</f>
        <v>Герчиков Арсений</v>
      </c>
      <c r="C702" s="91">
        <f>'[4]ИТОГ!'!$AQ699</f>
        <v>2010</v>
      </c>
      <c r="D702" s="91" t="str">
        <f>'[4]ИТОГ!'!$AT699</f>
        <v>б/р</v>
      </c>
      <c r="E702" s="91" t="str">
        <f>'[4]ИТОГ!'!$AU699</f>
        <v>м</v>
      </c>
      <c r="F702" s="189">
        <f>'[4]ИТОГ!'!$AX699</f>
        <v>0</v>
      </c>
      <c r="G702" s="91" t="s">
        <v>255</v>
      </c>
      <c r="H702" s="94" t="s">
        <v>28</v>
      </c>
      <c r="I702" s="91" t="str">
        <f>'[4]ИТОГ!'!$AY699</f>
        <v>ОК!</v>
      </c>
      <c r="J702" s="95"/>
      <c r="K702" s="97"/>
      <c r="L702" s="97"/>
      <c r="M702" s="98"/>
      <c r="N702" s="97"/>
      <c r="O702" s="97" t="s">
        <v>256</v>
      </c>
      <c r="P702" s="97"/>
      <c r="Q702" s="97" t="s">
        <v>256</v>
      </c>
      <c r="R702" s="97" t="s">
        <v>6</v>
      </c>
      <c r="S702" s="97"/>
      <c r="T702" s="99"/>
      <c r="U702" s="99"/>
      <c r="V702" s="97"/>
      <c r="W702" s="100"/>
      <c r="X702" s="100" t="s">
        <v>256</v>
      </c>
      <c r="Y702" s="100"/>
      <c r="Z702" s="100"/>
      <c r="AA702" s="100"/>
      <c r="AB702" s="100" t="s">
        <v>256</v>
      </c>
      <c r="AC702" s="100"/>
      <c r="AD702" s="100"/>
      <c r="AE702" s="100"/>
      <c r="AF702" s="100"/>
      <c r="AG702" s="111" t="s">
        <v>394</v>
      </c>
      <c r="AH702" s="144" t="s">
        <v>821</v>
      </c>
      <c r="AI702" s="102"/>
      <c r="AJ702" s="103" t="s">
        <v>1103</v>
      </c>
      <c r="AK702" s="68"/>
    </row>
    <row r="703" spans="1:252" s="68" customFormat="1">
      <c r="A703" s="90">
        <v>693</v>
      </c>
      <c r="B703" s="91" t="str">
        <f>'[4]ИТОГ!'!$AP700</f>
        <v>Гижа Руслан</v>
      </c>
      <c r="C703" s="91">
        <f>'[4]ИТОГ!'!$AQ700</f>
        <v>2010</v>
      </c>
      <c r="D703" s="91" t="str">
        <f>'[4]ИТОГ!'!$AT700</f>
        <v>1ю</v>
      </c>
      <c r="E703" s="91" t="str">
        <f>'[4]ИТОГ!'!$AU700</f>
        <v>м</v>
      </c>
      <c r="F703" s="189">
        <f>'[4]ИТОГ!'!$AX700</f>
        <v>45702</v>
      </c>
      <c r="G703" s="91" t="s">
        <v>255</v>
      </c>
      <c r="H703" s="94" t="s">
        <v>28</v>
      </c>
      <c r="I703" s="91" t="str">
        <f>'[4]ИТОГ!'!$AY700</f>
        <v>ОК!</v>
      </c>
      <c r="J703" s="95"/>
      <c r="K703" s="107"/>
      <c r="L703" s="97"/>
      <c r="M703" s="105"/>
      <c r="N703" s="107"/>
      <c r="O703" s="97"/>
      <c r="P703" s="97"/>
      <c r="Q703" s="97"/>
      <c r="R703" s="104"/>
      <c r="S703" s="104"/>
      <c r="T703" s="106"/>
      <c r="U703" s="99" t="s">
        <v>13</v>
      </c>
      <c r="V703" s="104"/>
      <c r="W703" s="102"/>
      <c r="X703" s="102"/>
      <c r="Y703" s="102"/>
      <c r="Z703" s="100"/>
      <c r="AA703" s="100"/>
      <c r="AB703" s="102"/>
      <c r="AC703" s="102"/>
      <c r="AD703" s="102"/>
      <c r="AE703" s="100" t="s">
        <v>11</v>
      </c>
      <c r="AF703" s="100"/>
      <c r="AG703" s="94" t="s">
        <v>439</v>
      </c>
      <c r="AH703" s="101" t="s">
        <v>328</v>
      </c>
      <c r="AI703" s="102"/>
      <c r="AJ703" s="103" t="s">
        <v>1104</v>
      </c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  <c r="GM703" s="9"/>
      <c r="GN703" s="9"/>
      <c r="GO703" s="9"/>
      <c r="GP703" s="9"/>
      <c r="GQ703" s="9"/>
      <c r="GR703" s="9"/>
      <c r="GS703" s="9"/>
      <c r="GT703" s="9"/>
      <c r="GU703" s="9"/>
      <c r="GV703" s="9"/>
      <c r="GW703" s="9"/>
      <c r="GX703" s="9"/>
      <c r="GY703" s="9"/>
      <c r="GZ703" s="9"/>
      <c r="HA703" s="9"/>
      <c r="HB703" s="9"/>
      <c r="HC703" s="9"/>
      <c r="HD703" s="9"/>
      <c r="HE703" s="9"/>
      <c r="HF703" s="9"/>
      <c r="HG703" s="9"/>
      <c r="HH703" s="9"/>
      <c r="HI703" s="9"/>
      <c r="HJ703" s="9"/>
      <c r="HK703" s="9"/>
      <c r="HL703" s="9"/>
      <c r="HM703" s="9"/>
      <c r="HN703" s="9"/>
      <c r="HO703" s="9"/>
      <c r="HP703" s="9"/>
      <c r="HQ703" s="9"/>
      <c r="HR703" s="9"/>
      <c r="HS703" s="9"/>
      <c r="HT703" s="9"/>
      <c r="HU703" s="9"/>
      <c r="HV703" s="9"/>
      <c r="HW703" s="9"/>
      <c r="HX703" s="9"/>
      <c r="HY703" s="9"/>
      <c r="HZ703" s="9"/>
      <c r="IA703" s="9"/>
      <c r="IB703" s="9"/>
      <c r="IC703" s="9"/>
      <c r="ID703" s="9"/>
      <c r="IE703" s="9"/>
      <c r="IF703" s="9"/>
      <c r="IG703" s="9"/>
      <c r="IH703" s="9"/>
      <c r="II703" s="9"/>
      <c r="IJ703" s="9"/>
      <c r="IK703" s="9"/>
      <c r="IL703" s="9"/>
      <c r="IM703" s="9"/>
      <c r="IN703" s="9"/>
      <c r="IO703" s="9"/>
      <c r="IP703" s="9"/>
      <c r="IQ703" s="9"/>
      <c r="IR703" s="9"/>
    </row>
    <row r="704" spans="1:252" s="68" customFormat="1">
      <c r="A704" s="90">
        <v>694</v>
      </c>
      <c r="B704" s="91" t="str">
        <f>'[4]ИТОГ!'!$AP701</f>
        <v>Гилль Виктория</v>
      </c>
      <c r="C704" s="91">
        <f>'[4]ИТОГ!'!$AQ701</f>
        <v>0</v>
      </c>
      <c r="D704" s="91">
        <f>'[4]ИТОГ!'!$AT701</f>
        <v>3</v>
      </c>
      <c r="E704" s="91" t="str">
        <f>'[4]ИТОГ!'!$AU701</f>
        <v>ж</v>
      </c>
      <c r="F704" s="189">
        <f>'[4]ИТОГ!'!$AX701</f>
        <v>45344</v>
      </c>
      <c r="G704" s="91" t="s">
        <v>255</v>
      </c>
      <c r="H704" s="94" t="s">
        <v>28</v>
      </c>
      <c r="I704" s="91" t="str">
        <f>'[4]ИТОГ!'!$AY701</f>
        <v>НАДО!!!</v>
      </c>
      <c r="J704" s="95"/>
      <c r="K704" s="107"/>
      <c r="L704" s="97" t="s">
        <v>256</v>
      </c>
      <c r="M704" s="105"/>
      <c r="N704" s="107"/>
      <c r="O704" s="97"/>
      <c r="P704" s="97"/>
      <c r="Q704" s="97" t="s">
        <v>256</v>
      </c>
      <c r="R704" s="104"/>
      <c r="S704" s="104"/>
      <c r="T704" s="106"/>
      <c r="U704" s="99"/>
      <c r="V704" s="104"/>
      <c r="W704" s="102"/>
      <c r="X704" s="102"/>
      <c r="Y704" s="102"/>
      <c r="Z704" s="100"/>
      <c r="AA704" s="100"/>
      <c r="AB704" s="102"/>
      <c r="AC704" s="102"/>
      <c r="AD704" s="102"/>
      <c r="AE704" s="100"/>
      <c r="AF704" s="100"/>
      <c r="AG704" s="94" t="s">
        <v>287</v>
      </c>
      <c r="AH704" s="101" t="s">
        <v>432</v>
      </c>
      <c r="AI704" s="102"/>
      <c r="AJ704" s="103" t="s">
        <v>1105</v>
      </c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  <c r="GM704" s="9"/>
      <c r="GN704" s="9"/>
      <c r="GO704" s="9"/>
      <c r="GP704" s="9"/>
      <c r="GQ704" s="9"/>
      <c r="GR704" s="9"/>
      <c r="GS704" s="9"/>
      <c r="GT704" s="9"/>
      <c r="GU704" s="9"/>
      <c r="GV704" s="9"/>
      <c r="GW704" s="9"/>
      <c r="GX704" s="9"/>
      <c r="GY704" s="9"/>
      <c r="GZ704" s="9"/>
      <c r="HA704" s="9"/>
      <c r="HB704" s="9"/>
      <c r="HC704" s="9"/>
      <c r="HD704" s="9"/>
      <c r="HE704" s="9"/>
      <c r="HF704" s="9"/>
      <c r="HG704" s="9"/>
      <c r="HH704" s="9"/>
      <c r="HI704" s="9"/>
      <c r="HJ704" s="9"/>
      <c r="HK704" s="9"/>
      <c r="HL704" s="9"/>
      <c r="HM704" s="9"/>
      <c r="HN704" s="9"/>
      <c r="HO704" s="9"/>
      <c r="HP704" s="9"/>
      <c r="HQ704" s="9"/>
      <c r="HR704" s="9"/>
      <c r="HS704" s="9"/>
      <c r="HT704" s="9"/>
      <c r="HU704" s="9"/>
      <c r="HV704" s="9"/>
      <c r="HW704" s="9"/>
      <c r="HX704" s="9"/>
      <c r="HY704" s="9"/>
      <c r="HZ704" s="9"/>
      <c r="IA704" s="9"/>
      <c r="IB704" s="9"/>
      <c r="IC704" s="9"/>
      <c r="ID704" s="9"/>
      <c r="IE704" s="9"/>
      <c r="IF704" s="9"/>
      <c r="IG704" s="9"/>
      <c r="IH704" s="9"/>
      <c r="II704" s="9"/>
      <c r="IJ704" s="9"/>
      <c r="IK704" s="9"/>
      <c r="IL704" s="9"/>
      <c r="IM704" s="9"/>
      <c r="IN704" s="9"/>
      <c r="IO704" s="9"/>
      <c r="IP704" s="9"/>
      <c r="IQ704" s="9"/>
      <c r="IR704" s="9"/>
    </row>
    <row r="705" spans="1:252">
      <c r="A705" s="90">
        <v>695</v>
      </c>
      <c r="B705" s="91" t="str">
        <f>'[4]ИТОГ!'!$AP702</f>
        <v>Гимальдинов Тимур</v>
      </c>
      <c r="C705" s="91">
        <f>'[4]ИТОГ!'!$AQ702</f>
        <v>2014</v>
      </c>
      <c r="D705" s="91" t="str">
        <f>'[4]ИТОГ!'!$AT702</f>
        <v>б/р</v>
      </c>
      <c r="E705" s="91" t="str">
        <f>'[4]ИТОГ!'!$AU702</f>
        <v>м</v>
      </c>
      <c r="F705" s="189">
        <f>'[4]ИТОГ!'!$AX702</f>
        <v>0</v>
      </c>
      <c r="G705" s="91" t="s">
        <v>255</v>
      </c>
      <c r="H705" s="94" t="s">
        <v>28</v>
      </c>
      <c r="I705" s="91" t="str">
        <f>'[4]ИТОГ!'!$AY702</f>
        <v>ОК!</v>
      </c>
      <c r="J705" s="95"/>
      <c r="K705" s="97"/>
      <c r="L705" s="97"/>
      <c r="M705" s="98"/>
      <c r="N705" s="97"/>
      <c r="O705" s="97" t="s">
        <v>11</v>
      </c>
      <c r="P705" s="97"/>
      <c r="Q705" s="97" t="s">
        <v>256</v>
      </c>
      <c r="R705" s="97" t="s">
        <v>256</v>
      </c>
      <c r="S705" s="97"/>
      <c r="T705" s="99"/>
      <c r="U705" s="99"/>
      <c r="V705" s="108" t="s">
        <v>256</v>
      </c>
      <c r="W705" s="108" t="s">
        <v>6</v>
      </c>
      <c r="X705" s="100" t="s">
        <v>256</v>
      </c>
      <c r="Y705" s="100"/>
      <c r="Z705" s="100"/>
      <c r="AA705" s="100"/>
      <c r="AB705" s="108"/>
      <c r="AC705" s="108"/>
      <c r="AD705" s="108"/>
      <c r="AE705" s="108"/>
      <c r="AF705" s="108"/>
      <c r="AG705" s="94" t="s">
        <v>289</v>
      </c>
      <c r="AH705" s="101" t="s">
        <v>441</v>
      </c>
      <c r="AI705" s="102"/>
      <c r="AJ705" s="103" t="s">
        <v>1106</v>
      </c>
      <c r="AK705" s="68"/>
      <c r="AL705" s="68"/>
      <c r="AM705" s="68"/>
    </row>
    <row r="706" spans="1:252">
      <c r="A706" s="90">
        <v>696</v>
      </c>
      <c r="B706" s="91" t="str">
        <f>'[4]ИТОГ!'!$AP703</f>
        <v>Гладинова Надежда</v>
      </c>
      <c r="C706" s="91">
        <f>'[4]ИТОГ!'!$AQ703</f>
        <v>2007</v>
      </c>
      <c r="D706" s="91" t="str">
        <f>'[4]ИТОГ!'!$AT703</f>
        <v>б/р</v>
      </c>
      <c r="E706" s="91" t="str">
        <f>'[4]ИТОГ!'!$AU703</f>
        <v>ж</v>
      </c>
      <c r="F706" s="189">
        <f>'[4]ИТОГ!'!$AX703</f>
        <v>0</v>
      </c>
      <c r="G706" s="91" t="s">
        <v>255</v>
      </c>
      <c r="H706" s="94" t="s">
        <v>28</v>
      </c>
      <c r="I706" s="91" t="str">
        <f>'[4]ИТОГ!'!$AY703</f>
        <v>НАДО!!!</v>
      </c>
      <c r="J706" s="95" t="s">
        <v>292</v>
      </c>
      <c r="K706" s="97"/>
      <c r="L706" s="97"/>
      <c r="M706" s="98"/>
      <c r="N706" s="97"/>
      <c r="O706" s="97" t="s">
        <v>6</v>
      </c>
      <c r="P706" s="97"/>
      <c r="Q706" s="97"/>
      <c r="R706" s="97"/>
      <c r="S706" s="97"/>
      <c r="T706" s="99"/>
      <c r="U706" s="99"/>
      <c r="V706" s="108"/>
      <c r="W706" s="108"/>
      <c r="X706" s="100"/>
      <c r="Y706" s="100"/>
      <c r="Z706" s="100"/>
      <c r="AA706" s="100"/>
      <c r="AB706" s="108"/>
      <c r="AC706" s="108"/>
      <c r="AD706" s="108"/>
      <c r="AE706" s="108"/>
      <c r="AF706" s="108"/>
      <c r="AG706" s="94" t="s">
        <v>293</v>
      </c>
      <c r="AH706" s="101" t="s">
        <v>261</v>
      </c>
      <c r="AI706" s="93">
        <v>36928</v>
      </c>
      <c r="AJ706" s="103" t="s">
        <v>1107</v>
      </c>
      <c r="AK706" s="68"/>
    </row>
    <row r="707" spans="1:252">
      <c r="A707" s="90">
        <v>697</v>
      </c>
      <c r="B707" s="91" t="str">
        <f>'[4]ИТОГ!'!$AP704</f>
        <v>Гладков Александр</v>
      </c>
      <c r="C707" s="91">
        <f>'[4]ИТОГ!'!$AQ704</f>
        <v>1989</v>
      </c>
      <c r="D707" s="91" t="str">
        <f>'[4]ИТОГ!'!$AT704</f>
        <v>б/р</v>
      </c>
      <c r="E707" s="91" t="str">
        <f>'[4]ИТОГ!'!$AU704</f>
        <v>м</v>
      </c>
      <c r="F707" s="189">
        <f>'[4]ИТОГ!'!$AX704</f>
        <v>44597</v>
      </c>
      <c r="G707" s="91" t="s">
        <v>255</v>
      </c>
      <c r="H707" s="94" t="s">
        <v>28</v>
      </c>
      <c r="I707" s="91" t="str">
        <f>'[4]ИТОГ!'!$AY704</f>
        <v>ОК!</v>
      </c>
      <c r="J707" s="95"/>
      <c r="K707" s="96"/>
      <c r="L707" s="97" t="s">
        <v>256</v>
      </c>
      <c r="M707" s="98"/>
      <c r="N707" s="96"/>
      <c r="O707" s="97" t="s">
        <v>15</v>
      </c>
      <c r="P707" s="97" t="s">
        <v>15</v>
      </c>
      <c r="Q707" s="97" t="s">
        <v>15</v>
      </c>
      <c r="R707" s="97" t="s">
        <v>17</v>
      </c>
      <c r="S707" s="96"/>
      <c r="T707" s="99" t="s">
        <v>256</v>
      </c>
      <c r="U707" s="99" t="s">
        <v>15</v>
      </c>
      <c r="V707" s="97" t="s">
        <v>256</v>
      </c>
      <c r="W707" s="100" t="s">
        <v>256</v>
      </c>
      <c r="X707" s="100" t="s">
        <v>17</v>
      </c>
      <c r="Y707" s="100"/>
      <c r="Z707" s="100"/>
      <c r="AA707" s="100"/>
      <c r="AB707" s="100" t="s">
        <v>17</v>
      </c>
      <c r="AC707" s="100"/>
      <c r="AD707" s="100" t="s">
        <v>256</v>
      </c>
      <c r="AE707" s="100" t="s">
        <v>13</v>
      </c>
      <c r="AF707" s="100" t="s">
        <v>15</v>
      </c>
      <c r="AG707" s="94" t="s">
        <v>381</v>
      </c>
      <c r="AH707" s="101" t="s">
        <v>382</v>
      </c>
      <c r="AI707" s="102"/>
      <c r="AJ707" s="103" t="s">
        <v>1108</v>
      </c>
      <c r="AK707" s="68"/>
    </row>
    <row r="708" spans="1:252">
      <c r="A708" s="90">
        <v>698</v>
      </c>
      <c r="B708" s="91" t="str">
        <f>'[4]ИТОГ!'!$AP705</f>
        <v>Гладченко Надежда</v>
      </c>
      <c r="C708" s="91">
        <f>'[4]ИТОГ!'!$AQ705</f>
        <v>2009</v>
      </c>
      <c r="D708" s="91">
        <f>'[4]ИТОГ!'!$AT705</f>
        <v>3</v>
      </c>
      <c r="E708" s="91" t="str">
        <f>'[4]ИТОГ!'!$AU705</f>
        <v>ж</v>
      </c>
      <c r="F708" s="189">
        <f>'[4]ИТОГ!'!$AX705</f>
        <v>45805</v>
      </c>
      <c r="G708" s="91" t="s">
        <v>255</v>
      </c>
      <c r="H708" s="94" t="s">
        <v>28</v>
      </c>
      <c r="I708" s="91" t="str">
        <f>'[4]ИТОГ!'!$AY705</f>
        <v>ОК!</v>
      </c>
      <c r="J708" s="95"/>
      <c r="K708" s="99"/>
      <c r="L708" s="97"/>
      <c r="M708" s="98"/>
      <c r="N708" s="99"/>
      <c r="O708" s="97"/>
      <c r="P708" s="97"/>
      <c r="Q708" s="97"/>
      <c r="R708" s="97"/>
      <c r="S708" s="97"/>
      <c r="T708" s="99"/>
      <c r="U708" s="99"/>
      <c r="V708" s="97"/>
      <c r="W708" s="102"/>
      <c r="X708" s="102"/>
      <c r="Y708" s="102"/>
      <c r="Z708" s="100"/>
      <c r="AA708" s="100"/>
      <c r="AB708" s="102"/>
      <c r="AC708" s="102"/>
      <c r="AD708" s="102"/>
      <c r="AE708" s="102"/>
      <c r="AF708" s="102"/>
      <c r="AG708" s="94"/>
      <c r="AH708" s="101"/>
      <c r="AI708" s="102"/>
      <c r="AJ708" s="103" t="s">
        <v>1109</v>
      </c>
      <c r="AK708" s="68"/>
    </row>
    <row r="709" spans="1:252">
      <c r="A709" s="90">
        <v>699</v>
      </c>
      <c r="B709" s="91" t="str">
        <f>'[4]ИТОГ!'!$AP706</f>
        <v>Гладыш Юлия</v>
      </c>
      <c r="C709" s="91">
        <f>'[4]ИТОГ!'!$AQ706</f>
        <v>2006</v>
      </c>
      <c r="D709" s="91" t="str">
        <f>'[4]ИТОГ!'!$AT706</f>
        <v>б/р</v>
      </c>
      <c r="E709" s="91" t="str">
        <f>'[4]ИТОГ!'!$AU706</f>
        <v>ж</v>
      </c>
      <c r="F709" s="189">
        <f>'[4]ИТОГ!'!$AX706</f>
        <v>43979</v>
      </c>
      <c r="G709" s="91" t="s">
        <v>255</v>
      </c>
      <c r="H709" s="94" t="s">
        <v>28</v>
      </c>
      <c r="I709" s="91" t="str">
        <f>'[4]ИТОГ!'!$AY706</f>
        <v>ОК!</v>
      </c>
      <c r="J709" s="95"/>
      <c r="K709" s="97"/>
      <c r="L709" s="97" t="s">
        <v>11</v>
      </c>
      <c r="M709" s="98"/>
      <c r="N709" s="97"/>
      <c r="O709" s="97" t="s">
        <v>256</v>
      </c>
      <c r="P709" s="97" t="s">
        <v>11</v>
      </c>
      <c r="Q709" s="102" t="s">
        <v>11</v>
      </c>
      <c r="R709" s="100" t="s">
        <v>11</v>
      </c>
      <c r="S709" s="125" t="s">
        <v>13</v>
      </c>
      <c r="T709" s="125" t="s">
        <v>13</v>
      </c>
      <c r="U709" s="99"/>
      <c r="V709" s="100" t="s">
        <v>11</v>
      </c>
      <c r="W709" s="108" t="s">
        <v>256</v>
      </c>
      <c r="X709" s="110" t="s">
        <v>13</v>
      </c>
      <c r="Y709" s="108"/>
      <c r="Z709" s="100"/>
      <c r="AA709" s="100" t="s">
        <v>256</v>
      </c>
      <c r="AB709" s="108" t="s">
        <v>256</v>
      </c>
      <c r="AC709" s="108"/>
      <c r="AD709" s="108"/>
      <c r="AE709" s="108"/>
      <c r="AF709" s="108"/>
      <c r="AG709" s="94" t="s">
        <v>344</v>
      </c>
      <c r="AH709" s="101"/>
      <c r="AI709" s="102"/>
      <c r="AJ709" s="103" t="s">
        <v>1110</v>
      </c>
      <c r="AK709" s="68"/>
    </row>
    <row r="710" spans="1:252">
      <c r="A710" s="90">
        <v>700</v>
      </c>
      <c r="B710" s="91" t="str">
        <f>'[4]ИТОГ!'!$AP707</f>
        <v>Гладышев Алексей</v>
      </c>
      <c r="C710" s="91">
        <f>'[4]ИТОГ!'!$AQ707</f>
        <v>1987</v>
      </c>
      <c r="D710" s="91" t="str">
        <f>'[4]ИТОГ!'!$AT707</f>
        <v>б/р</v>
      </c>
      <c r="E710" s="91" t="str">
        <f>'[4]ИТОГ!'!$AU707</f>
        <v>м</v>
      </c>
      <c r="F710" s="189">
        <f>'[4]ИТОГ!'!$AX707</f>
        <v>43555</v>
      </c>
      <c r="G710" s="91" t="s">
        <v>255</v>
      </c>
      <c r="H710" s="94" t="s">
        <v>28</v>
      </c>
      <c r="I710" s="91" t="str">
        <f>'[4]ИТОГ!'!$AY707</f>
        <v>ОК!</v>
      </c>
      <c r="J710" s="95"/>
      <c r="K710" s="97"/>
      <c r="L710" s="97"/>
      <c r="M710" s="98"/>
      <c r="N710" s="97"/>
      <c r="O710" s="97" t="s">
        <v>17</v>
      </c>
      <c r="P710" s="97"/>
      <c r="Q710" s="97"/>
      <c r="R710" s="97"/>
      <c r="S710" s="97"/>
      <c r="T710" s="99"/>
      <c r="U710" s="99" t="s">
        <v>13</v>
      </c>
      <c r="V710" s="97"/>
      <c r="W710" s="108" t="s">
        <v>256</v>
      </c>
      <c r="X710" s="108"/>
      <c r="Y710" s="108"/>
      <c r="Z710" s="100" t="s">
        <v>13</v>
      </c>
      <c r="AA710" s="100"/>
      <c r="AB710" s="122"/>
      <c r="AC710" s="122"/>
      <c r="AD710" s="122"/>
      <c r="AE710" s="100" t="s">
        <v>11</v>
      </c>
      <c r="AF710" s="108"/>
      <c r="AG710" s="111" t="s">
        <v>361</v>
      </c>
      <c r="AH710" s="101" t="s">
        <v>366</v>
      </c>
      <c r="AI710" s="102"/>
      <c r="AJ710" s="103" t="s">
        <v>1111</v>
      </c>
      <c r="AK710" s="68"/>
    </row>
    <row r="711" spans="1:252">
      <c r="A711" s="90">
        <v>701</v>
      </c>
      <c r="B711" s="91" t="str">
        <f>'[4]ИТОГ!'!$AP708</f>
        <v>Глазков Данил</v>
      </c>
      <c r="C711" s="91">
        <f>'[4]ИТОГ!'!$AQ708</f>
        <v>2007</v>
      </c>
      <c r="D711" s="91" t="str">
        <f>'[4]ИТОГ!'!$AT708</f>
        <v>б/р</v>
      </c>
      <c r="E711" s="91" t="str">
        <f>'[4]ИТОГ!'!$AU708</f>
        <v>м</v>
      </c>
      <c r="F711" s="189">
        <f>'[4]ИТОГ!'!$AX708</f>
        <v>44103</v>
      </c>
      <c r="G711" s="91" t="s">
        <v>255</v>
      </c>
      <c r="H711" s="94" t="s">
        <v>28</v>
      </c>
      <c r="I711" s="91" t="str">
        <f>'[4]ИТОГ!'!$AY708</f>
        <v>ОК!</v>
      </c>
      <c r="J711" s="95"/>
      <c r="K711" s="97"/>
      <c r="L711" s="97"/>
      <c r="M711" s="98"/>
      <c r="N711" s="97"/>
      <c r="O711" s="97"/>
      <c r="P711" s="97"/>
      <c r="Q711" s="97"/>
      <c r="R711" s="97" t="s">
        <v>6</v>
      </c>
      <c r="S711" s="97"/>
      <c r="T711" s="99"/>
      <c r="U711" s="99"/>
      <c r="V711" s="97"/>
      <c r="W711" s="92"/>
      <c r="X711" s="100"/>
      <c r="Y711" s="100"/>
      <c r="Z711" s="100"/>
      <c r="AA711" s="100"/>
      <c r="AB711" s="100"/>
      <c r="AC711" s="100"/>
      <c r="AD711" s="100"/>
      <c r="AE711" s="100"/>
      <c r="AF711" s="100"/>
      <c r="AG711" s="94" t="s">
        <v>606</v>
      </c>
      <c r="AH711" s="94" t="s">
        <v>353</v>
      </c>
      <c r="AI711" s="102"/>
      <c r="AJ711" s="103" t="s">
        <v>1112</v>
      </c>
      <c r="AK711" s="68"/>
    </row>
    <row r="712" spans="1:252">
      <c r="A712" s="90">
        <v>702</v>
      </c>
      <c r="B712" s="91" t="str">
        <f>'[4]ИТОГ!'!$AP709</f>
        <v>Глазков Кирилл</v>
      </c>
      <c r="C712" s="91">
        <f>'[4]ИТОГ!'!$AQ709</f>
        <v>2004</v>
      </c>
      <c r="D712" s="91" t="str">
        <f>'[4]ИТОГ!'!$AT709</f>
        <v>б/р</v>
      </c>
      <c r="E712" s="91" t="str">
        <f>'[4]ИТОГ!'!$AU709</f>
        <v>м</v>
      </c>
      <c r="F712" s="189">
        <f>'[4]ИТОГ!'!$AX709</f>
        <v>45198</v>
      </c>
      <c r="G712" s="91" t="s">
        <v>255</v>
      </c>
      <c r="H712" s="94" t="s">
        <v>28</v>
      </c>
      <c r="I712" s="91" t="str">
        <f>'[4]ИТОГ!'!$AY709</f>
        <v>ОК!</v>
      </c>
      <c r="J712" s="95"/>
      <c r="K712" s="107"/>
      <c r="L712" s="97"/>
      <c r="M712" s="105"/>
      <c r="N712" s="107"/>
      <c r="O712" s="97"/>
      <c r="P712" s="97"/>
      <c r="Q712" s="97"/>
      <c r="R712" s="104"/>
      <c r="S712" s="104"/>
      <c r="T712" s="106"/>
      <c r="U712" s="99"/>
      <c r="V712" s="104"/>
      <c r="W712" s="141"/>
      <c r="X712" s="141"/>
      <c r="Y712" s="141"/>
      <c r="Z712" s="100"/>
      <c r="AA712" s="100"/>
      <c r="AB712" s="141"/>
      <c r="AC712" s="141"/>
      <c r="AD712" s="141"/>
      <c r="AE712" s="141"/>
      <c r="AF712" s="141"/>
      <c r="AG712" s="94"/>
      <c r="AH712" s="101"/>
      <c r="AI712" s="102"/>
      <c r="AJ712" s="103" t="s">
        <v>1113</v>
      </c>
      <c r="AK712" s="68"/>
    </row>
    <row r="713" spans="1:252" s="68" customFormat="1">
      <c r="A713" s="90">
        <v>703</v>
      </c>
      <c r="B713" s="91" t="str">
        <f>'[4]ИТОГ!'!$AP710</f>
        <v>Глазырани Артур</v>
      </c>
      <c r="C713" s="91">
        <f>'[4]ИТОГ!'!$AQ710</f>
        <v>2011</v>
      </c>
      <c r="D713" s="91" t="str">
        <f>'[4]ИТОГ!'!$AT710</f>
        <v>б/р</v>
      </c>
      <c r="E713" s="91" t="str">
        <f>'[4]ИТОГ!'!$AU710</f>
        <v>м</v>
      </c>
      <c r="F713" s="189">
        <f>'[4]ИТОГ!'!$AX710</f>
        <v>0</v>
      </c>
      <c r="G713" s="91" t="s">
        <v>255</v>
      </c>
      <c r="H713" s="94" t="s">
        <v>28</v>
      </c>
      <c r="I713" s="91" t="str">
        <f>'[4]ИТОГ!'!$AY710</f>
        <v>ОК!</v>
      </c>
      <c r="J713" s="95"/>
      <c r="K713" s="104"/>
      <c r="L713" s="97"/>
      <c r="M713" s="105"/>
      <c r="N713" s="104"/>
      <c r="O713" s="97"/>
      <c r="P713" s="97"/>
      <c r="Q713" s="97" t="s">
        <v>256</v>
      </c>
      <c r="R713" s="104" t="s">
        <v>256</v>
      </c>
      <c r="S713" s="104"/>
      <c r="T713" s="106"/>
      <c r="U713" s="99" t="s">
        <v>13</v>
      </c>
      <c r="V713" s="108" t="s">
        <v>256</v>
      </c>
      <c r="W713" s="102"/>
      <c r="X713" s="100" t="s">
        <v>256</v>
      </c>
      <c r="Y713" s="102"/>
      <c r="Z713" s="100"/>
      <c r="AA713" s="100"/>
      <c r="AB713" s="102" t="s">
        <v>256</v>
      </c>
      <c r="AC713" s="102"/>
      <c r="AD713" s="102"/>
      <c r="AE713" s="102"/>
      <c r="AF713" s="102"/>
      <c r="AG713" s="94" t="s">
        <v>279</v>
      </c>
      <c r="AH713" s="101"/>
      <c r="AI713" s="102"/>
      <c r="AJ713" s="103" t="s">
        <v>1114</v>
      </c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  <c r="GM713" s="9"/>
      <c r="GN713" s="9"/>
      <c r="GO713" s="9"/>
      <c r="GP713" s="9"/>
      <c r="GQ713" s="9"/>
      <c r="GR713" s="9"/>
      <c r="GS713" s="9"/>
      <c r="GT713" s="9"/>
      <c r="GU713" s="9"/>
      <c r="GV713" s="9"/>
      <c r="GW713" s="9"/>
      <c r="GX713" s="9"/>
      <c r="GY713" s="9"/>
      <c r="GZ713" s="9"/>
      <c r="HA713" s="9"/>
      <c r="HB713" s="9"/>
      <c r="HC713" s="9"/>
      <c r="HD713" s="9"/>
      <c r="HE713" s="9"/>
      <c r="HF713" s="9"/>
      <c r="HG713" s="9"/>
      <c r="HH713" s="9"/>
      <c r="HI713" s="9"/>
      <c r="HJ713" s="9"/>
      <c r="HK713" s="9"/>
      <c r="HL713" s="9"/>
      <c r="HM713" s="9"/>
      <c r="HN713" s="9"/>
      <c r="HO713" s="9"/>
      <c r="HP713" s="9"/>
      <c r="HQ713" s="9"/>
      <c r="HR713" s="9"/>
      <c r="HS713" s="9"/>
      <c r="HT713" s="9"/>
      <c r="HU713" s="9"/>
      <c r="HV713" s="9"/>
      <c r="HW713" s="9"/>
      <c r="HX713" s="9"/>
      <c r="HY713" s="9"/>
      <c r="HZ713" s="9"/>
      <c r="IA713" s="9"/>
      <c r="IB713" s="9"/>
      <c r="IC713" s="9"/>
      <c r="ID713" s="9"/>
      <c r="IE713" s="9"/>
      <c r="IF713" s="9"/>
      <c r="IG713" s="9"/>
      <c r="IH713" s="9"/>
      <c r="II713" s="9"/>
      <c r="IJ713" s="9"/>
      <c r="IK713" s="9"/>
      <c r="IL713" s="9"/>
      <c r="IM713" s="9"/>
      <c r="IN713" s="9"/>
      <c r="IO713" s="9"/>
      <c r="IP713" s="9"/>
      <c r="IQ713" s="9"/>
      <c r="IR713" s="9"/>
    </row>
    <row r="714" spans="1:252">
      <c r="A714" s="90">
        <v>704</v>
      </c>
      <c r="B714" s="91" t="str">
        <f>'[4]ИТОГ!'!$AP711</f>
        <v>Глазырани София</v>
      </c>
      <c r="C714" s="91">
        <f>'[4]ИТОГ!'!$AQ711</f>
        <v>2007</v>
      </c>
      <c r="D714" s="91">
        <f>'[4]ИТОГ!'!$AT711</f>
        <v>3</v>
      </c>
      <c r="E714" s="91" t="str">
        <f>'[4]ИТОГ!'!$AU711</f>
        <v>ж</v>
      </c>
      <c r="F714" s="189">
        <f>'[4]ИТОГ!'!$AX711</f>
        <v>45805</v>
      </c>
      <c r="G714" s="91" t="s">
        <v>255</v>
      </c>
      <c r="H714" s="94" t="s">
        <v>28</v>
      </c>
      <c r="I714" s="91" t="str">
        <f>'[4]ИТОГ!'!$AY711</f>
        <v>ОК!</v>
      </c>
      <c r="J714" s="95"/>
      <c r="K714" s="104"/>
      <c r="L714" s="97"/>
      <c r="M714" s="105"/>
      <c r="N714" s="104"/>
      <c r="O714" s="97"/>
      <c r="P714" s="97"/>
      <c r="Q714" s="97"/>
      <c r="R714" s="104" t="s">
        <v>256</v>
      </c>
      <c r="S714" s="104"/>
      <c r="T714" s="106"/>
      <c r="U714" s="99"/>
      <c r="V714" s="108"/>
      <c r="W714" s="102"/>
      <c r="X714" s="100"/>
      <c r="Y714" s="102"/>
      <c r="Z714" s="100"/>
      <c r="AA714" s="100"/>
      <c r="AB714" s="102"/>
      <c r="AC714" s="102"/>
      <c r="AD714" s="102"/>
      <c r="AE714" s="102"/>
      <c r="AF714" s="102"/>
      <c r="AG714" s="94" t="s">
        <v>606</v>
      </c>
      <c r="AH714" s="101" t="s">
        <v>261</v>
      </c>
      <c r="AI714" s="102"/>
      <c r="AJ714" s="103" t="s">
        <v>1115</v>
      </c>
      <c r="AK714" s="68"/>
    </row>
    <row r="715" spans="1:252">
      <c r="A715" s="90">
        <v>705</v>
      </c>
      <c r="B715" s="91" t="str">
        <f>'[4]ИТОГ!'!$AP712</f>
        <v>Глейх Сергей</v>
      </c>
      <c r="C715" s="91">
        <f>'[4]ИТОГ!'!$AQ712</f>
        <v>0</v>
      </c>
      <c r="D715" s="91" t="str">
        <f>'[4]ИТОГ!'!$AT712</f>
        <v>1ю</v>
      </c>
      <c r="E715" s="91" t="str">
        <f>'[4]ИТОГ!'!$AU712</f>
        <v>м</v>
      </c>
      <c r="F715" s="189">
        <f>'[4]ИТОГ!'!$AX712</f>
        <v>45756</v>
      </c>
      <c r="G715" s="91" t="s">
        <v>255</v>
      </c>
      <c r="H715" s="94" t="s">
        <v>28</v>
      </c>
      <c r="I715" s="91" t="str">
        <f>'[4]ИТОГ!'!$AY712</f>
        <v>НАДО!!!</v>
      </c>
      <c r="J715" s="95"/>
      <c r="K715" s="96"/>
      <c r="L715" s="97"/>
      <c r="M715" s="98"/>
      <c r="N715" s="96"/>
      <c r="O715" s="97"/>
      <c r="P715" s="97"/>
      <c r="Q715" s="97"/>
      <c r="R715" s="96"/>
      <c r="S715" s="96"/>
      <c r="T715" s="99"/>
      <c r="U715" s="99"/>
      <c r="V715" s="97"/>
      <c r="W715" s="100"/>
      <c r="X715" s="100"/>
      <c r="Y715" s="100"/>
      <c r="Z715" s="100"/>
      <c r="AA715" s="100"/>
      <c r="AB715" s="100"/>
      <c r="AC715" s="100"/>
      <c r="AD715" s="100"/>
      <c r="AE715" s="100"/>
      <c r="AF715" s="100"/>
      <c r="AG715" s="94"/>
      <c r="AH715" s="101" t="s">
        <v>396</v>
      </c>
      <c r="AI715" s="102"/>
      <c r="AJ715" s="103" t="s">
        <v>1116</v>
      </c>
      <c r="AK715" s="68"/>
    </row>
    <row r="716" spans="1:252">
      <c r="A716" s="90">
        <v>706</v>
      </c>
      <c r="B716" s="91" t="str">
        <f>'[4]ИТОГ!'!$AP713</f>
        <v>Глотов Иван</v>
      </c>
      <c r="C716" s="91">
        <f>'[4]ИТОГ!'!$AQ713</f>
        <v>0</v>
      </c>
      <c r="D716" s="91" t="str">
        <f>'[4]ИТОГ!'!$AT713</f>
        <v>б/р</v>
      </c>
      <c r="E716" s="91" t="str">
        <f>'[4]ИТОГ!'!$AU713</f>
        <v>м</v>
      </c>
      <c r="F716" s="189">
        <f>'[4]ИТОГ!'!$AX713</f>
        <v>44323</v>
      </c>
      <c r="G716" s="91" t="s">
        <v>255</v>
      </c>
      <c r="H716" s="94" t="s">
        <v>28</v>
      </c>
      <c r="I716" s="91" t="str">
        <f>'[4]ИТОГ!'!$AY713</f>
        <v>НАДО!!!</v>
      </c>
      <c r="J716" s="95"/>
      <c r="K716" s="121"/>
      <c r="L716" s="97" t="s">
        <v>256</v>
      </c>
      <c r="M716" s="114"/>
      <c r="N716" s="121"/>
      <c r="O716" s="97" t="s">
        <v>15</v>
      </c>
      <c r="P716" s="97" t="s">
        <v>13</v>
      </c>
      <c r="Q716" s="97"/>
      <c r="R716" s="99" t="s">
        <v>15</v>
      </c>
      <c r="S716" s="115"/>
      <c r="T716" s="125" t="s">
        <v>13</v>
      </c>
      <c r="U716" s="99" t="s">
        <v>13</v>
      </c>
      <c r="V716" s="110" t="s">
        <v>13</v>
      </c>
      <c r="W716" s="100" t="s">
        <v>11</v>
      </c>
      <c r="X716" s="100" t="s">
        <v>256</v>
      </c>
      <c r="Y716" s="108"/>
      <c r="Z716" s="100"/>
      <c r="AA716" s="100"/>
      <c r="AB716" s="100" t="s">
        <v>15</v>
      </c>
      <c r="AC716" s="108"/>
      <c r="AD716" s="108" t="s">
        <v>256</v>
      </c>
      <c r="AE716" s="108"/>
      <c r="AF716" s="100" t="s">
        <v>15</v>
      </c>
      <c r="AG716" s="94" t="s">
        <v>381</v>
      </c>
      <c r="AH716" s="101" t="s">
        <v>437</v>
      </c>
      <c r="AI716" s="102"/>
      <c r="AJ716" s="103" t="s">
        <v>1117</v>
      </c>
      <c r="AK716" s="68"/>
      <c r="AN716" s="68"/>
      <c r="AO716" s="68"/>
      <c r="AP716" s="68"/>
      <c r="AQ716" s="68"/>
      <c r="AR716" s="68"/>
      <c r="AS716" s="68"/>
      <c r="AT716" s="68"/>
      <c r="AU716" s="68"/>
      <c r="AV716" s="68"/>
      <c r="AW716" s="68"/>
      <c r="AX716" s="68"/>
      <c r="AY716" s="68"/>
      <c r="AZ716" s="68"/>
      <c r="BA716" s="68"/>
      <c r="BB716" s="68"/>
      <c r="BC716" s="68"/>
      <c r="BD716" s="68"/>
      <c r="BE716" s="68"/>
      <c r="BF716" s="68"/>
      <c r="BG716" s="68"/>
      <c r="BH716" s="68"/>
      <c r="BI716" s="68"/>
      <c r="BJ716" s="68"/>
      <c r="BK716" s="68"/>
      <c r="BL716" s="68"/>
      <c r="BM716" s="68"/>
      <c r="BN716" s="68"/>
      <c r="BO716" s="68"/>
      <c r="BP716" s="68"/>
      <c r="BQ716" s="68"/>
      <c r="BR716" s="68"/>
      <c r="BS716" s="68"/>
      <c r="BT716" s="68"/>
      <c r="BU716" s="68"/>
      <c r="BV716" s="68"/>
      <c r="BW716" s="68"/>
      <c r="BX716" s="68"/>
      <c r="BY716" s="68"/>
      <c r="BZ716" s="68"/>
      <c r="CA716" s="68"/>
      <c r="CB716" s="68"/>
      <c r="CC716" s="68"/>
      <c r="CD716" s="68"/>
      <c r="CE716" s="68"/>
      <c r="CF716" s="68"/>
      <c r="CG716" s="68"/>
      <c r="CH716" s="68"/>
      <c r="CI716" s="68"/>
      <c r="CJ716" s="68"/>
      <c r="CK716" s="68"/>
      <c r="CL716" s="68"/>
      <c r="CM716" s="68"/>
      <c r="CN716" s="68"/>
      <c r="CO716" s="68"/>
      <c r="CP716" s="68"/>
      <c r="CQ716" s="68"/>
      <c r="CR716" s="68"/>
      <c r="CS716" s="68"/>
      <c r="CT716" s="68"/>
      <c r="CU716" s="68"/>
      <c r="CV716" s="68"/>
      <c r="CW716" s="68"/>
      <c r="CX716" s="68"/>
      <c r="CY716" s="68"/>
      <c r="CZ716" s="68"/>
      <c r="DA716" s="68"/>
      <c r="DB716" s="68"/>
      <c r="DC716" s="68"/>
      <c r="DD716" s="68"/>
      <c r="DE716" s="68"/>
      <c r="DF716" s="68"/>
      <c r="DG716" s="68"/>
      <c r="DH716" s="68"/>
      <c r="DI716" s="68"/>
      <c r="DJ716" s="68"/>
      <c r="DK716" s="68"/>
      <c r="DL716" s="68"/>
      <c r="DM716" s="68"/>
      <c r="DN716" s="68"/>
      <c r="DO716" s="68"/>
      <c r="DP716" s="68"/>
      <c r="DQ716" s="68"/>
      <c r="DR716" s="68"/>
      <c r="DS716" s="68"/>
      <c r="DT716" s="68"/>
      <c r="DU716" s="68"/>
      <c r="DV716" s="68"/>
      <c r="DW716" s="68"/>
      <c r="DX716" s="68"/>
      <c r="DY716" s="68"/>
      <c r="DZ716" s="68"/>
      <c r="EA716" s="68"/>
      <c r="EB716" s="68"/>
      <c r="EC716" s="68"/>
      <c r="ED716" s="68"/>
      <c r="EE716" s="68"/>
      <c r="EF716" s="68"/>
      <c r="EG716" s="68"/>
      <c r="EH716" s="68"/>
      <c r="EI716" s="68"/>
      <c r="EJ716" s="68"/>
      <c r="EK716" s="68"/>
      <c r="EL716" s="68"/>
      <c r="EM716" s="68"/>
      <c r="EN716" s="68"/>
      <c r="EO716" s="68"/>
      <c r="EP716" s="68"/>
      <c r="EQ716" s="68"/>
      <c r="ER716" s="68"/>
      <c r="ES716" s="68"/>
      <c r="ET716" s="68"/>
      <c r="EU716" s="68"/>
      <c r="EV716" s="68"/>
      <c r="EW716" s="68"/>
      <c r="EX716" s="68"/>
      <c r="EY716" s="68"/>
      <c r="EZ716" s="68"/>
      <c r="FA716" s="68"/>
      <c r="FB716" s="68"/>
      <c r="FC716" s="68"/>
      <c r="FD716" s="68"/>
      <c r="FE716" s="68"/>
      <c r="FF716" s="68"/>
      <c r="FG716" s="68"/>
      <c r="FH716" s="68"/>
      <c r="FI716" s="68"/>
      <c r="FJ716" s="68"/>
      <c r="FK716" s="68"/>
      <c r="FL716" s="68"/>
      <c r="FM716" s="68"/>
      <c r="FN716" s="68"/>
      <c r="FO716" s="68"/>
      <c r="FP716" s="68"/>
      <c r="FQ716" s="68"/>
      <c r="FR716" s="68"/>
      <c r="FS716" s="68"/>
      <c r="FT716" s="68"/>
      <c r="FU716" s="68"/>
      <c r="FV716" s="68"/>
      <c r="FW716" s="68"/>
      <c r="FX716" s="68"/>
      <c r="FY716" s="68"/>
      <c r="FZ716" s="68"/>
      <c r="GA716" s="68"/>
      <c r="GB716" s="68"/>
      <c r="GC716" s="68"/>
      <c r="GD716" s="68"/>
      <c r="GE716" s="68"/>
      <c r="GF716" s="68"/>
      <c r="GG716" s="68"/>
      <c r="GH716" s="68"/>
      <c r="GI716" s="68"/>
      <c r="GJ716" s="68"/>
      <c r="GK716" s="68"/>
      <c r="GL716" s="68"/>
      <c r="GM716" s="68"/>
      <c r="GN716" s="68"/>
      <c r="GO716" s="68"/>
      <c r="GP716" s="68"/>
      <c r="GQ716" s="68"/>
      <c r="GR716" s="68"/>
      <c r="GS716" s="68"/>
      <c r="GT716" s="68"/>
      <c r="GU716" s="68"/>
      <c r="GV716" s="68"/>
      <c r="GW716" s="68"/>
      <c r="GX716" s="68"/>
      <c r="GY716" s="68"/>
      <c r="GZ716" s="68"/>
      <c r="HA716" s="68"/>
      <c r="HB716" s="68"/>
      <c r="HC716" s="68"/>
      <c r="HD716" s="68"/>
      <c r="HE716" s="68"/>
      <c r="HF716" s="68"/>
      <c r="HG716" s="68"/>
      <c r="HH716" s="68"/>
      <c r="HI716" s="68"/>
      <c r="HJ716" s="68"/>
      <c r="HK716" s="68"/>
      <c r="HL716" s="68"/>
      <c r="HM716" s="68"/>
      <c r="HN716" s="68"/>
      <c r="HO716" s="68"/>
      <c r="HP716" s="68"/>
      <c r="HQ716" s="68"/>
      <c r="HR716" s="68"/>
      <c r="HS716" s="68"/>
      <c r="HT716" s="68"/>
      <c r="HU716" s="68"/>
      <c r="HV716" s="68"/>
      <c r="HW716" s="68"/>
      <c r="HX716" s="68"/>
      <c r="HY716" s="68"/>
      <c r="HZ716" s="68"/>
      <c r="IA716" s="68"/>
      <c r="IB716" s="68"/>
      <c r="IC716" s="68"/>
      <c r="ID716" s="68"/>
      <c r="IE716" s="68"/>
      <c r="IF716" s="68"/>
      <c r="IG716" s="68"/>
      <c r="IH716" s="68"/>
      <c r="II716" s="68"/>
      <c r="IJ716" s="68"/>
      <c r="IK716" s="68"/>
      <c r="IL716" s="68"/>
      <c r="IM716" s="68"/>
      <c r="IN716" s="68"/>
      <c r="IO716" s="68"/>
      <c r="IP716" s="68"/>
      <c r="IQ716" s="68"/>
      <c r="IR716" s="68"/>
    </row>
    <row r="717" spans="1:252" s="68" customFormat="1">
      <c r="A717" s="90">
        <v>707</v>
      </c>
      <c r="B717" s="91" t="str">
        <f>'[4]ИТОГ!'!$AP714</f>
        <v>Глухов Андрей</v>
      </c>
      <c r="C717" s="91">
        <f>'[4]ИТОГ!'!$AQ714</f>
        <v>0</v>
      </c>
      <c r="D717" s="91" t="str">
        <f>'[4]ИТОГ!'!$AT714</f>
        <v>б/р</v>
      </c>
      <c r="E717" s="91" t="str">
        <f>'[4]ИТОГ!'!$AU714</f>
        <v>м</v>
      </c>
      <c r="F717" s="189">
        <f>'[4]ИТОГ!'!$AX714</f>
        <v>43954</v>
      </c>
      <c r="G717" s="91" t="s">
        <v>255</v>
      </c>
      <c r="H717" s="94" t="s">
        <v>28</v>
      </c>
      <c r="I717" s="91" t="str">
        <f>'[4]ИТОГ!'!$AY714</f>
        <v>НАДО!!!</v>
      </c>
      <c r="J717" s="95" t="s">
        <v>292</v>
      </c>
      <c r="K717" s="121"/>
      <c r="L717" s="97"/>
      <c r="M717" s="114"/>
      <c r="N717" s="121"/>
      <c r="O717" s="97"/>
      <c r="P717" s="97"/>
      <c r="Q717" s="97"/>
      <c r="R717" s="99"/>
      <c r="S717" s="115"/>
      <c r="T717" s="125"/>
      <c r="U717" s="99"/>
      <c r="V717" s="110"/>
      <c r="W717" s="100"/>
      <c r="X717" s="100"/>
      <c r="Y717" s="108"/>
      <c r="Z717" s="100"/>
      <c r="AA717" s="100"/>
      <c r="AB717" s="100"/>
      <c r="AC717" s="108"/>
      <c r="AD717" s="108"/>
      <c r="AE717" s="108"/>
      <c r="AF717" s="100"/>
      <c r="AG717" s="94"/>
      <c r="AH717" s="101" t="s">
        <v>382</v>
      </c>
      <c r="AI717" s="118">
        <v>39776</v>
      </c>
      <c r="AJ717" s="103" t="s">
        <v>1118</v>
      </c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  <c r="GM717" s="9"/>
      <c r="GN717" s="9"/>
      <c r="GO717" s="9"/>
      <c r="GP717" s="9"/>
      <c r="GQ717" s="9"/>
      <c r="GR717" s="9"/>
      <c r="GS717" s="9"/>
      <c r="GT717" s="9"/>
      <c r="GU717" s="9"/>
      <c r="GV717" s="9"/>
      <c r="GW717" s="9"/>
      <c r="GX717" s="9"/>
      <c r="GY717" s="9"/>
      <c r="GZ717" s="9"/>
      <c r="HA717" s="9"/>
      <c r="HB717" s="9"/>
      <c r="HC717" s="9"/>
      <c r="HD717" s="9"/>
      <c r="HE717" s="9"/>
      <c r="HF717" s="9"/>
      <c r="HG717" s="9"/>
      <c r="HH717" s="9"/>
      <c r="HI717" s="9"/>
      <c r="HJ717" s="9"/>
      <c r="HK717" s="9"/>
      <c r="HL717" s="9"/>
      <c r="HM717" s="9"/>
      <c r="HN717" s="9"/>
      <c r="HO717" s="9"/>
      <c r="HP717" s="9"/>
      <c r="HQ717" s="9"/>
      <c r="HR717" s="9"/>
      <c r="HS717" s="9"/>
      <c r="HT717" s="9"/>
      <c r="HU717" s="9"/>
      <c r="HV717" s="9"/>
      <c r="HW717" s="9"/>
      <c r="HX717" s="9"/>
      <c r="HY717" s="9"/>
      <c r="HZ717" s="9"/>
      <c r="IA717" s="9"/>
      <c r="IB717" s="9"/>
      <c r="IC717" s="9"/>
      <c r="ID717" s="9"/>
      <c r="IE717" s="9"/>
      <c r="IF717" s="9"/>
      <c r="IG717" s="9"/>
      <c r="IH717" s="9"/>
      <c r="II717" s="9"/>
      <c r="IJ717" s="9"/>
      <c r="IK717" s="9"/>
      <c r="IL717" s="9"/>
      <c r="IM717" s="9"/>
      <c r="IN717" s="9"/>
      <c r="IO717" s="9"/>
      <c r="IP717" s="9"/>
      <c r="IQ717" s="9"/>
      <c r="IR717" s="9"/>
    </row>
    <row r="718" spans="1:252">
      <c r="A718" s="90">
        <v>708</v>
      </c>
      <c r="B718" s="91" t="str">
        <f>'[4]ИТОГ!'!$AP715</f>
        <v>Глушаков Тимофей</v>
      </c>
      <c r="C718" s="91">
        <f>'[4]ИТОГ!'!$AQ715</f>
        <v>2010</v>
      </c>
      <c r="D718" s="91" t="str">
        <f>'[4]ИТОГ!'!$AT715</f>
        <v>2ю</v>
      </c>
      <c r="E718" s="91" t="str">
        <f>'[4]ИТОГ!'!$AU715</f>
        <v>м</v>
      </c>
      <c r="F718" s="189">
        <f>'[4]ИТОГ!'!$AX715</f>
        <v>45582</v>
      </c>
      <c r="G718" s="91" t="s">
        <v>255</v>
      </c>
      <c r="H718" s="94" t="s">
        <v>28</v>
      </c>
      <c r="I718" s="91" t="str">
        <f>'[4]ИТОГ!'!$AY715</f>
        <v>ОК!</v>
      </c>
      <c r="J718" s="95"/>
      <c r="K718" s="121"/>
      <c r="L718" s="97" t="s">
        <v>256</v>
      </c>
      <c r="M718" s="114"/>
      <c r="N718" s="121"/>
      <c r="O718" s="97"/>
      <c r="P718" s="97"/>
      <c r="Q718" s="97"/>
      <c r="R718" s="99"/>
      <c r="S718" s="115"/>
      <c r="T718" s="125"/>
      <c r="U718" s="99"/>
      <c r="V718" s="110"/>
      <c r="W718" s="100"/>
      <c r="X718" s="100"/>
      <c r="Y718" s="108"/>
      <c r="Z718" s="100"/>
      <c r="AA718" s="100"/>
      <c r="AB718" s="100"/>
      <c r="AC718" s="108"/>
      <c r="AD718" s="108"/>
      <c r="AE718" s="108"/>
      <c r="AF718" s="100"/>
      <c r="AG718" s="94" t="s">
        <v>277</v>
      </c>
      <c r="AH718" s="101" t="s">
        <v>389</v>
      </c>
      <c r="AI718" s="102"/>
      <c r="AJ718" s="103" t="s">
        <v>1119</v>
      </c>
      <c r="AK718" s="68"/>
    </row>
    <row r="719" spans="1:252">
      <c r="A719" s="90">
        <v>709</v>
      </c>
      <c r="B719" s="91" t="str">
        <f>'[4]ИТОГ!'!$AP716</f>
        <v>Глушков Вячеслав</v>
      </c>
      <c r="C719" s="91">
        <f>'[4]ИТОГ!'!$AQ716</f>
        <v>0</v>
      </c>
      <c r="D719" s="91" t="str">
        <f>'[4]ИТОГ!'!$AT716</f>
        <v>б/р</v>
      </c>
      <c r="E719" s="91" t="str">
        <f>'[4]ИТОГ!'!$AU716</f>
        <v>м</v>
      </c>
      <c r="F719" s="189">
        <f>'[4]ИТОГ!'!$AX716</f>
        <v>44323</v>
      </c>
      <c r="G719" s="91" t="s">
        <v>255</v>
      </c>
      <c r="H719" s="94" t="s">
        <v>28</v>
      </c>
      <c r="I719" s="91" t="str">
        <f>'[4]ИТОГ!'!$AY716</f>
        <v>НАДО!!!</v>
      </c>
      <c r="J719" s="95"/>
      <c r="K719" s="115"/>
      <c r="L719" s="97"/>
      <c r="M719" s="114"/>
      <c r="N719" s="115"/>
      <c r="O719" s="97" t="s">
        <v>11</v>
      </c>
      <c r="P719" s="97"/>
      <c r="Q719" s="97" t="s">
        <v>15</v>
      </c>
      <c r="R719" s="99" t="s">
        <v>15</v>
      </c>
      <c r="S719" s="115"/>
      <c r="T719" s="113" t="s">
        <v>256</v>
      </c>
      <c r="U719" s="99"/>
      <c r="V719" s="100" t="s">
        <v>11</v>
      </c>
      <c r="W719" s="100" t="s">
        <v>11</v>
      </c>
      <c r="X719" s="100" t="s">
        <v>11</v>
      </c>
      <c r="Y719" s="102"/>
      <c r="Z719" s="100" t="s">
        <v>13</v>
      </c>
      <c r="AA719" s="100" t="s">
        <v>13</v>
      </c>
      <c r="AB719" s="102" t="s">
        <v>9</v>
      </c>
      <c r="AC719" s="102"/>
      <c r="AD719" s="102"/>
      <c r="AE719" s="102"/>
      <c r="AF719" s="102"/>
      <c r="AG719" s="94" t="s">
        <v>289</v>
      </c>
      <c r="AH719" s="101"/>
      <c r="AI719" s="102"/>
      <c r="AJ719" s="103" t="s">
        <v>1120</v>
      </c>
      <c r="AK719" s="68"/>
    </row>
    <row r="720" spans="1:252">
      <c r="A720" s="90">
        <v>710</v>
      </c>
      <c r="B720" s="91" t="str">
        <f>'[4]ИТОГ!'!$AP717</f>
        <v>Глушкова Екатерина</v>
      </c>
      <c r="C720" s="91">
        <f>'[4]ИТОГ!'!$AQ717</f>
        <v>0</v>
      </c>
      <c r="D720" s="91" t="str">
        <f>'[4]ИТОГ!'!$AT717</f>
        <v>б/р</v>
      </c>
      <c r="E720" s="91" t="str">
        <f>'[4]ИТОГ!'!$AU717</f>
        <v>ж</v>
      </c>
      <c r="F720" s="189">
        <f>'[4]ИТОГ!'!$AX717</f>
        <v>0</v>
      </c>
      <c r="G720" s="91" t="s">
        <v>255</v>
      </c>
      <c r="H720" s="94" t="s">
        <v>28</v>
      </c>
      <c r="I720" s="91" t="str">
        <f>'[4]ИТОГ!'!$AY717</f>
        <v>НАДО!!!</v>
      </c>
      <c r="J720" s="95"/>
      <c r="K720" s="97"/>
      <c r="L720" s="97"/>
      <c r="M720" s="98"/>
      <c r="N720" s="97"/>
      <c r="O720" s="97"/>
      <c r="P720" s="97"/>
      <c r="Q720" s="97"/>
      <c r="R720" s="100" t="s">
        <v>11</v>
      </c>
      <c r="S720" s="97"/>
      <c r="T720" s="99"/>
      <c r="U720" s="99"/>
      <c r="V720" s="97"/>
      <c r="W720" s="108"/>
      <c r="X720" s="108"/>
      <c r="Y720" s="108"/>
      <c r="Z720" s="100"/>
      <c r="AA720" s="100"/>
      <c r="AB720" s="108"/>
      <c r="AC720" s="108"/>
      <c r="AD720" s="108"/>
      <c r="AE720" s="108"/>
      <c r="AF720" s="108"/>
      <c r="AG720" s="94" t="s">
        <v>257</v>
      </c>
      <c r="AH720" s="101"/>
      <c r="AI720" s="102"/>
      <c r="AJ720" s="103" t="s">
        <v>1121</v>
      </c>
      <c r="AK720" s="68"/>
      <c r="AL720" s="68"/>
      <c r="AM720" s="68"/>
    </row>
    <row r="721" spans="1:252" s="68" customFormat="1">
      <c r="A721" s="90">
        <v>711</v>
      </c>
      <c r="B721" s="91" t="str">
        <f>'[4]ИТОГ!'!$AP718</f>
        <v>Гнездилов Александр</v>
      </c>
      <c r="C721" s="91">
        <f>'[4]ИТОГ!'!$AQ718</f>
        <v>1999</v>
      </c>
      <c r="D721" s="91" t="str">
        <f>'[4]ИТОГ!'!$AT718</f>
        <v>б/р</v>
      </c>
      <c r="E721" s="91" t="str">
        <f>'[4]ИТОГ!'!$AU718</f>
        <v>м</v>
      </c>
      <c r="F721" s="189">
        <f>'[4]ИТОГ!'!$AX718</f>
        <v>0</v>
      </c>
      <c r="G721" s="91" t="s">
        <v>255</v>
      </c>
      <c r="H721" s="94" t="s">
        <v>28</v>
      </c>
      <c r="I721" s="91" t="str">
        <f>'[4]ИТОГ!'!$AY718</f>
        <v>ОК!</v>
      </c>
      <c r="J721" s="95"/>
      <c r="K721" s="97"/>
      <c r="L721" s="97"/>
      <c r="M721" s="98"/>
      <c r="N721" s="97"/>
      <c r="O721" s="97" t="s">
        <v>256</v>
      </c>
      <c r="P721" s="97"/>
      <c r="Q721" s="97"/>
      <c r="R721" s="97"/>
      <c r="S721" s="97"/>
      <c r="T721" s="99" t="s">
        <v>256</v>
      </c>
      <c r="U721" s="99" t="s">
        <v>13</v>
      </c>
      <c r="V721" s="97"/>
      <c r="W721" s="108"/>
      <c r="X721" s="100" t="s">
        <v>11</v>
      </c>
      <c r="Y721" s="108"/>
      <c r="Z721" s="100" t="s">
        <v>13</v>
      </c>
      <c r="AA721" s="100" t="s">
        <v>256</v>
      </c>
      <c r="AB721" s="100" t="s">
        <v>11</v>
      </c>
      <c r="AC721" s="102"/>
      <c r="AD721" s="102" t="s">
        <v>256</v>
      </c>
      <c r="AE721" s="102" t="s">
        <v>256</v>
      </c>
      <c r="AF721" s="102"/>
      <c r="AG721" s="111" t="s">
        <v>361</v>
      </c>
      <c r="AH721" s="101" t="s">
        <v>382</v>
      </c>
      <c r="AI721" s="102"/>
      <c r="AJ721" s="103" t="s">
        <v>1122</v>
      </c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  <c r="GM721" s="9"/>
      <c r="GN721" s="9"/>
      <c r="GO721" s="9"/>
      <c r="GP721" s="9"/>
      <c r="GQ721" s="9"/>
      <c r="GR721" s="9"/>
      <c r="GS721" s="9"/>
      <c r="GT721" s="9"/>
      <c r="GU721" s="9"/>
      <c r="GV721" s="9"/>
      <c r="GW721" s="9"/>
      <c r="GX721" s="9"/>
      <c r="GY721" s="9"/>
      <c r="GZ721" s="9"/>
      <c r="HA721" s="9"/>
      <c r="HB721" s="9"/>
      <c r="HC721" s="9"/>
      <c r="HD721" s="9"/>
      <c r="HE721" s="9"/>
      <c r="HF721" s="9"/>
      <c r="HG721" s="9"/>
      <c r="HH721" s="9"/>
      <c r="HI721" s="9"/>
      <c r="HJ721" s="9"/>
      <c r="HK721" s="9"/>
      <c r="HL721" s="9"/>
      <c r="HM721" s="9"/>
      <c r="HN721" s="9"/>
      <c r="HO721" s="9"/>
      <c r="HP721" s="9"/>
      <c r="HQ721" s="9"/>
      <c r="HR721" s="9"/>
      <c r="HS721" s="9"/>
      <c r="HT721" s="9"/>
      <c r="HU721" s="9"/>
      <c r="HV721" s="9"/>
      <c r="HW721" s="9"/>
      <c r="HX721" s="9"/>
      <c r="HY721" s="9"/>
      <c r="HZ721" s="9"/>
      <c r="IA721" s="9"/>
      <c r="IB721" s="9"/>
      <c r="IC721" s="9"/>
      <c r="ID721" s="9"/>
      <c r="IE721" s="9"/>
      <c r="IF721" s="9"/>
      <c r="IG721" s="9"/>
      <c r="IH721" s="9"/>
      <c r="II721" s="9"/>
      <c r="IJ721" s="9"/>
      <c r="IK721" s="9"/>
      <c r="IL721" s="9"/>
      <c r="IM721" s="9"/>
      <c r="IN721" s="9"/>
      <c r="IO721" s="9"/>
      <c r="IP721" s="9"/>
      <c r="IQ721" s="9"/>
      <c r="IR721" s="9"/>
    </row>
    <row r="722" spans="1:252">
      <c r="A722" s="90">
        <v>712</v>
      </c>
      <c r="B722" s="91" t="str">
        <f>'[4]ИТОГ!'!$AP719</f>
        <v>Говорушко Аркадий</v>
      </c>
      <c r="C722" s="91">
        <f>'[4]ИТОГ!'!$AQ719</f>
        <v>0</v>
      </c>
      <c r="D722" s="91" t="str">
        <f>'[4]ИТОГ!'!$AT719</f>
        <v>б/р</v>
      </c>
      <c r="E722" s="91" t="str">
        <f>'[4]ИТОГ!'!$AU719</f>
        <v>м</v>
      </c>
      <c r="F722" s="189">
        <f>'[4]ИТОГ!'!$AX719</f>
        <v>43777</v>
      </c>
      <c r="G722" s="91" t="s">
        <v>255</v>
      </c>
      <c r="H722" s="94" t="s">
        <v>28</v>
      </c>
      <c r="I722" s="91" t="str">
        <f>'[4]ИТОГ!'!$AY719</f>
        <v>НАДО!!!</v>
      </c>
      <c r="J722" s="95"/>
      <c r="K722" s="96"/>
      <c r="L722" s="97"/>
      <c r="M722" s="98"/>
      <c r="N722" s="96"/>
      <c r="O722" s="97"/>
      <c r="P722" s="97"/>
      <c r="Q722" s="97"/>
      <c r="R722" s="97"/>
      <c r="S722" s="97"/>
      <c r="T722" s="99"/>
      <c r="U722" s="99" t="s">
        <v>15</v>
      </c>
      <c r="V722" s="97"/>
      <c r="W722" s="108" t="s">
        <v>256</v>
      </c>
      <c r="X722" s="108"/>
      <c r="Y722" s="108"/>
      <c r="Z722" s="100"/>
      <c r="AA722" s="100"/>
      <c r="AB722" s="102"/>
      <c r="AC722" s="102"/>
      <c r="AD722" s="100" t="s">
        <v>15</v>
      </c>
      <c r="AE722" s="100" t="s">
        <v>15</v>
      </c>
      <c r="AF722" s="102"/>
      <c r="AG722" s="94" t="s">
        <v>331</v>
      </c>
      <c r="AH722" s="101"/>
      <c r="AI722" s="102"/>
      <c r="AJ722" s="103" t="s">
        <v>1123</v>
      </c>
      <c r="AK722" s="68"/>
    </row>
    <row r="723" spans="1:252">
      <c r="A723" s="90">
        <v>713</v>
      </c>
      <c r="B723" s="91" t="str">
        <f>'[4]ИТОГ!'!$AP720</f>
        <v>Говяткин Дмитрий</v>
      </c>
      <c r="C723" s="91">
        <f>'[4]ИТОГ!'!$AQ720</f>
        <v>2012</v>
      </c>
      <c r="D723" s="91" t="str">
        <f>'[4]ИТОГ!'!$AT720</f>
        <v>1ю</v>
      </c>
      <c r="E723" s="91" t="str">
        <f>'[4]ИТОГ!'!$AU720</f>
        <v>м</v>
      </c>
      <c r="F723" s="189">
        <f>'[4]ИТОГ!'!$AX720</f>
        <v>45582</v>
      </c>
      <c r="G723" s="91" t="s">
        <v>255</v>
      </c>
      <c r="H723" s="94" t="s">
        <v>28</v>
      </c>
      <c r="I723" s="91" t="str">
        <f>'[4]ИТОГ!'!$AY720</f>
        <v>ОК!</v>
      </c>
      <c r="J723" s="95"/>
      <c r="K723" s="97"/>
      <c r="L723" s="97"/>
      <c r="M723" s="98"/>
      <c r="N723" s="97"/>
      <c r="O723" s="97"/>
      <c r="P723" s="97"/>
      <c r="Q723" s="97"/>
      <c r="R723" s="97" t="s">
        <v>256</v>
      </c>
      <c r="S723" s="97"/>
      <c r="T723" s="99" t="s">
        <v>256</v>
      </c>
      <c r="U723" s="99"/>
      <c r="V723" s="100" t="s">
        <v>11</v>
      </c>
      <c r="W723" s="108"/>
      <c r="X723" s="110" t="s">
        <v>11</v>
      </c>
      <c r="Y723" s="108"/>
      <c r="Z723" s="100"/>
      <c r="AA723" s="100"/>
      <c r="AB723" s="100" t="s">
        <v>11</v>
      </c>
      <c r="AC723" s="108" t="s">
        <v>256</v>
      </c>
      <c r="AD723" s="108"/>
      <c r="AE723" s="108"/>
      <c r="AF723" s="108"/>
      <c r="AG723" s="94" t="s">
        <v>412</v>
      </c>
      <c r="AH723" s="101"/>
      <c r="AI723" s="102"/>
      <c r="AJ723" s="103" t="s">
        <v>1124</v>
      </c>
      <c r="AK723" s="68"/>
    </row>
    <row r="724" spans="1:252">
      <c r="A724" s="90">
        <v>714</v>
      </c>
      <c r="B724" s="91" t="str">
        <f>'[4]ИТОГ!'!$AP721</f>
        <v>Гоголев Владимир</v>
      </c>
      <c r="C724" s="91">
        <f>'[4]ИТОГ!'!$AQ721</f>
        <v>1976</v>
      </c>
      <c r="D724" s="91" t="str">
        <f>'[4]ИТОГ!'!$AT721</f>
        <v>б/р</v>
      </c>
      <c r="E724" s="91" t="str">
        <f>'[4]ИТОГ!'!$AU721</f>
        <v>м</v>
      </c>
      <c r="F724" s="189">
        <f>'[4]ИТОГ!'!$AX721</f>
        <v>43673</v>
      </c>
      <c r="G724" s="91" t="s">
        <v>255</v>
      </c>
      <c r="H724" s="94" t="s">
        <v>28</v>
      </c>
      <c r="I724" s="91" t="str">
        <f>'[4]ИТОГ!'!$AY721</f>
        <v>ОК!</v>
      </c>
      <c r="J724" s="95"/>
      <c r="K724" s="97"/>
      <c r="L724" s="97"/>
      <c r="M724" s="98"/>
      <c r="N724" s="97"/>
      <c r="O724" s="97"/>
      <c r="P724" s="97"/>
      <c r="Q724" s="97"/>
      <c r="R724" s="97"/>
      <c r="S724" s="97"/>
      <c r="T724" s="99"/>
      <c r="U724" s="99"/>
      <c r="V724" s="108" t="s">
        <v>256</v>
      </c>
      <c r="W724" s="100"/>
      <c r="X724" s="100"/>
      <c r="Y724" s="100"/>
      <c r="Z724" s="100"/>
      <c r="AA724" s="100"/>
      <c r="AB724" s="100" t="s">
        <v>256</v>
      </c>
      <c r="AC724" s="100" t="s">
        <v>256</v>
      </c>
      <c r="AD724" s="100"/>
      <c r="AE724" s="100"/>
      <c r="AF724" s="100" t="s">
        <v>256</v>
      </c>
      <c r="AG724" s="94" t="s">
        <v>321</v>
      </c>
      <c r="AH724" s="101" t="s">
        <v>297</v>
      </c>
      <c r="AI724" s="102"/>
      <c r="AJ724" s="103" t="s">
        <v>1125</v>
      </c>
      <c r="AK724" s="68"/>
    </row>
    <row r="725" spans="1:252">
      <c r="A725" s="90">
        <v>715</v>
      </c>
      <c r="B725" s="91" t="str">
        <f>'[4]ИТОГ!'!$AP722</f>
        <v>Гоголева Любовь</v>
      </c>
      <c r="C725" s="91">
        <f>'[4]ИТОГ!'!$AQ722</f>
        <v>2004</v>
      </c>
      <c r="D725" s="91">
        <f>'[4]ИТОГ!'!$AT722</f>
        <v>2</v>
      </c>
      <c r="E725" s="91" t="str">
        <f>'[4]ИТОГ!'!$AU722</f>
        <v>ж</v>
      </c>
      <c r="F725" s="189">
        <f>'[4]ИТОГ!'!$AX722</f>
        <v>45319</v>
      </c>
      <c r="G725" s="91" t="s">
        <v>255</v>
      </c>
      <c r="H725" s="94" t="s">
        <v>28</v>
      </c>
      <c r="I725" s="91" t="str">
        <f>'[4]ИТОГ!'!$AY722</f>
        <v>ОК!</v>
      </c>
      <c r="J725" s="95"/>
      <c r="K725" s="97"/>
      <c r="L725" s="97" t="s">
        <v>256</v>
      </c>
      <c r="M725" s="98"/>
      <c r="N725" s="97"/>
      <c r="O725" s="97"/>
      <c r="P725" s="97"/>
      <c r="Q725" s="97"/>
      <c r="R725" s="97"/>
      <c r="S725" s="97"/>
      <c r="T725" s="99"/>
      <c r="U725" s="99"/>
      <c r="V725" s="108"/>
      <c r="W725" s="100"/>
      <c r="X725" s="100"/>
      <c r="Y725" s="100"/>
      <c r="Z725" s="100"/>
      <c r="AA725" s="100"/>
      <c r="AB725" s="100"/>
      <c r="AC725" s="100"/>
      <c r="AD725" s="100"/>
      <c r="AE725" s="100"/>
      <c r="AF725" s="100"/>
      <c r="AG725" s="94"/>
      <c r="AH725" s="101"/>
      <c r="AI725" s="102"/>
      <c r="AJ725" s="103"/>
      <c r="AK725" s="68"/>
    </row>
    <row r="726" spans="1:252">
      <c r="A726" s="90">
        <v>716</v>
      </c>
      <c r="B726" s="91" t="str">
        <f>'[4]ИТОГ!'!$AP723</f>
        <v>Гогуля Павел</v>
      </c>
      <c r="C726" s="91">
        <f>'[4]ИТОГ!'!$AQ723</f>
        <v>1984</v>
      </c>
      <c r="D726" s="91" t="str">
        <f>'[4]ИТОГ!'!$AT723</f>
        <v>б/р</v>
      </c>
      <c r="E726" s="91" t="str">
        <f>'[4]ИТОГ!'!$AU723</f>
        <v>м</v>
      </c>
      <c r="F726" s="189">
        <f>'[4]ИТОГ!'!$AX723</f>
        <v>44134</v>
      </c>
      <c r="G726" s="91" t="s">
        <v>255</v>
      </c>
      <c r="H726" s="94" t="s">
        <v>28</v>
      </c>
      <c r="I726" s="91" t="str">
        <f>'[4]ИТОГ!'!$AY723</f>
        <v>ОК!</v>
      </c>
      <c r="J726" s="95"/>
      <c r="K726" s="104"/>
      <c r="L726" s="97"/>
      <c r="M726" s="105"/>
      <c r="N726" s="104"/>
      <c r="O726" s="97" t="s">
        <v>15</v>
      </c>
      <c r="P726" s="97" t="s">
        <v>11</v>
      </c>
      <c r="Q726" s="102" t="s">
        <v>11</v>
      </c>
      <c r="R726" s="110" t="s">
        <v>13</v>
      </c>
      <c r="S726" s="104"/>
      <c r="T726" s="106" t="s">
        <v>256</v>
      </c>
      <c r="U726" s="99" t="s">
        <v>256</v>
      </c>
      <c r="V726" s="108" t="s">
        <v>256</v>
      </c>
      <c r="W726" s="110" t="s">
        <v>13</v>
      </c>
      <c r="X726" s="100" t="s">
        <v>6</v>
      </c>
      <c r="Y726" s="100"/>
      <c r="Z726" s="100"/>
      <c r="AA726" s="100" t="s">
        <v>256</v>
      </c>
      <c r="AB726" s="100" t="s">
        <v>13</v>
      </c>
      <c r="AC726" s="100"/>
      <c r="AD726" s="100" t="s">
        <v>11</v>
      </c>
      <c r="AE726" s="100" t="s">
        <v>256</v>
      </c>
      <c r="AF726" s="100" t="s">
        <v>256</v>
      </c>
      <c r="AG726" s="111" t="s">
        <v>277</v>
      </c>
      <c r="AH726" s="101" t="s">
        <v>521</v>
      </c>
      <c r="AI726" s="102"/>
      <c r="AJ726" s="103" t="s">
        <v>1126</v>
      </c>
      <c r="AK726" s="68"/>
    </row>
    <row r="727" spans="1:252">
      <c r="A727" s="90">
        <v>717</v>
      </c>
      <c r="B727" s="91" t="str">
        <f>'[4]ИТОГ!'!$AP724</f>
        <v>Годовиков Артём</v>
      </c>
      <c r="C727" s="91">
        <f>'[4]ИТОГ!'!$AQ724</f>
        <v>2005</v>
      </c>
      <c r="D727" s="91" t="str">
        <f>'[4]ИТОГ!'!$AT724</f>
        <v>б/р</v>
      </c>
      <c r="E727" s="91" t="str">
        <f>'[4]ИТОГ!'!$AU724</f>
        <v>м</v>
      </c>
      <c r="F727" s="189">
        <f>'[4]ИТОГ!'!$AX724</f>
        <v>43960</v>
      </c>
      <c r="G727" s="91" t="s">
        <v>255</v>
      </c>
      <c r="H727" s="94" t="s">
        <v>28</v>
      </c>
      <c r="I727" s="91" t="str">
        <f>'[4]ИТОГ!'!$AY724</f>
        <v>ОК!</v>
      </c>
      <c r="J727" s="95"/>
      <c r="K727" s="104"/>
      <c r="L727" s="97"/>
      <c r="M727" s="105"/>
      <c r="N727" s="104"/>
      <c r="O727" s="97" t="s">
        <v>6</v>
      </c>
      <c r="P727" s="97"/>
      <c r="Q727" s="102"/>
      <c r="R727" s="110"/>
      <c r="S727" s="104"/>
      <c r="T727" s="106"/>
      <c r="U727" s="99"/>
      <c r="V727" s="108"/>
      <c r="W727" s="110"/>
      <c r="X727" s="100"/>
      <c r="Y727" s="100"/>
      <c r="Z727" s="100"/>
      <c r="AA727" s="100"/>
      <c r="AB727" s="100"/>
      <c r="AC727" s="100"/>
      <c r="AD727" s="100"/>
      <c r="AE727" s="100"/>
      <c r="AF727" s="100"/>
      <c r="AG727" s="142" t="s">
        <v>1127</v>
      </c>
      <c r="AH727" s="101"/>
      <c r="AI727" s="102"/>
      <c r="AJ727" s="103" t="s">
        <v>1128</v>
      </c>
      <c r="AK727" s="68"/>
    </row>
    <row r="728" spans="1:252">
      <c r="A728" s="90">
        <v>718</v>
      </c>
      <c r="B728" s="91" t="str">
        <f>'[4]ИТОГ!'!$AP725</f>
        <v>Годына Андрей</v>
      </c>
      <c r="C728" s="91">
        <f>'[4]ИТОГ!'!$AQ725</f>
        <v>2010</v>
      </c>
      <c r="D728" s="91" t="str">
        <f>'[4]ИТОГ!'!$AT725</f>
        <v>1ю</v>
      </c>
      <c r="E728" s="91" t="str">
        <f>'[4]ИТОГ!'!$AU725</f>
        <v>м</v>
      </c>
      <c r="F728" s="189">
        <f>'[4]ИТОГ!'!$AX725</f>
        <v>45940</v>
      </c>
      <c r="G728" s="91" t="s">
        <v>255</v>
      </c>
      <c r="H728" s="94" t="s">
        <v>28</v>
      </c>
      <c r="I728" s="91" t="str">
        <f>'[4]ИТОГ!'!$AY725</f>
        <v>ОК!</v>
      </c>
      <c r="J728" s="95"/>
      <c r="K728" s="104"/>
      <c r="L728" s="97"/>
      <c r="M728" s="105"/>
      <c r="N728" s="104"/>
      <c r="O728" s="97"/>
      <c r="P728" s="97"/>
      <c r="Q728" s="102"/>
      <c r="R728" s="110"/>
      <c r="S728" s="104"/>
      <c r="T728" s="106"/>
      <c r="U728" s="99"/>
      <c r="V728" s="108"/>
      <c r="W728" s="110"/>
      <c r="X728" s="100"/>
      <c r="Y728" s="100"/>
      <c r="Z728" s="100"/>
      <c r="AA728" s="100"/>
      <c r="AB728" s="100"/>
      <c r="AC728" s="100"/>
      <c r="AD728" s="100"/>
      <c r="AE728" s="100"/>
      <c r="AF728" s="100"/>
      <c r="AG728" s="111" t="s">
        <v>718</v>
      </c>
      <c r="AH728" s="134" t="s">
        <v>746</v>
      </c>
      <c r="AI728" s="102"/>
      <c r="AJ728" s="103" t="s">
        <v>1129</v>
      </c>
      <c r="AK728" s="68"/>
    </row>
    <row r="729" spans="1:252">
      <c r="A729" s="90">
        <v>719</v>
      </c>
      <c r="B729" s="91" t="str">
        <f>'[4]ИТОГ!'!$AP726</f>
        <v>Годына Марк</v>
      </c>
      <c r="C729" s="91">
        <f>'[4]ИТОГ!'!$AQ726</f>
        <v>2014</v>
      </c>
      <c r="D729" s="91" t="str">
        <f>'[4]ИТОГ!'!$AT726</f>
        <v>б/р</v>
      </c>
      <c r="E729" s="91" t="str">
        <f>'[4]ИТОГ!'!$AU726</f>
        <v>м</v>
      </c>
      <c r="F729" s="189">
        <f>'[4]ИТОГ!'!$AX726</f>
        <v>0</v>
      </c>
      <c r="G729" s="91" t="s">
        <v>255</v>
      </c>
      <c r="H729" s="94" t="s">
        <v>28</v>
      </c>
      <c r="I729" s="91" t="str">
        <f>'[4]ИТОГ!'!$AY726</f>
        <v>ОК!</v>
      </c>
      <c r="J729" s="95" t="s">
        <v>292</v>
      </c>
      <c r="K729" s="104"/>
      <c r="L729" s="97" t="s">
        <v>256</v>
      </c>
      <c r="M729" s="105"/>
      <c r="N729" s="104"/>
      <c r="O729" s="97" t="s">
        <v>256</v>
      </c>
      <c r="P729" s="97"/>
      <c r="Q729" s="97"/>
      <c r="R729" s="104"/>
      <c r="S729" s="104"/>
      <c r="T729" s="106"/>
      <c r="U729" s="99"/>
      <c r="V729" s="104"/>
      <c r="W729" s="100"/>
      <c r="X729" s="100"/>
      <c r="Y729" s="100"/>
      <c r="Z729" s="100"/>
      <c r="AA729" s="100"/>
      <c r="AB729" s="100"/>
      <c r="AC729" s="100"/>
      <c r="AD729" s="100"/>
      <c r="AE729" s="100"/>
      <c r="AF729" s="100"/>
      <c r="AG729" s="111"/>
      <c r="AH729" s="101" t="s">
        <v>420</v>
      </c>
      <c r="AI729" s="118">
        <v>37999</v>
      </c>
      <c r="AJ729" s="103" t="s">
        <v>1130</v>
      </c>
      <c r="AK729" s="68"/>
    </row>
    <row r="730" spans="1:252">
      <c r="A730" s="90">
        <v>720</v>
      </c>
      <c r="B730" s="91" t="str">
        <f>'[4]ИТОГ!'!$AP727</f>
        <v>Голиков Сергей</v>
      </c>
      <c r="C730" s="91">
        <f>'[4]ИТОГ!'!$AQ727</f>
        <v>0</v>
      </c>
      <c r="D730" s="91" t="str">
        <f>'[4]ИТОГ!'!$AT727</f>
        <v>б/р</v>
      </c>
      <c r="E730" s="91" t="str">
        <f>'[4]ИТОГ!'!$AU727</f>
        <v>м</v>
      </c>
      <c r="F730" s="189">
        <f>'[4]ИТОГ!'!$AX727</f>
        <v>43383</v>
      </c>
      <c r="G730" s="91" t="s">
        <v>255</v>
      </c>
      <c r="H730" s="94" t="s">
        <v>28</v>
      </c>
      <c r="I730" s="91" t="str">
        <f>'[4]ИТОГ!'!$AY727</f>
        <v>НАДО!!!</v>
      </c>
      <c r="J730" s="95" t="s">
        <v>292</v>
      </c>
      <c r="K730" s="104"/>
      <c r="L730" s="97" t="s">
        <v>256</v>
      </c>
      <c r="M730" s="105"/>
      <c r="N730" s="104"/>
      <c r="O730" s="97" t="s">
        <v>11</v>
      </c>
      <c r="P730" s="97"/>
      <c r="Q730" s="102"/>
      <c r="R730" s="110"/>
      <c r="S730" s="104"/>
      <c r="T730" s="106"/>
      <c r="U730" s="99"/>
      <c r="V730" s="108"/>
      <c r="W730" s="110"/>
      <c r="X730" s="100"/>
      <c r="Y730" s="100"/>
      <c r="Z730" s="100"/>
      <c r="AA730" s="100"/>
      <c r="AB730" s="100"/>
      <c r="AC730" s="100"/>
      <c r="AD730" s="100"/>
      <c r="AE730" s="100"/>
      <c r="AF730" s="100"/>
      <c r="AG730" s="111" t="s">
        <v>381</v>
      </c>
      <c r="AH730" s="101" t="s">
        <v>285</v>
      </c>
      <c r="AI730" s="93">
        <v>37029</v>
      </c>
      <c r="AJ730" s="103" t="s">
        <v>1131</v>
      </c>
      <c r="AK730" s="68"/>
    </row>
    <row r="731" spans="1:252">
      <c r="A731" s="90">
        <v>721</v>
      </c>
      <c r="B731" s="91" t="str">
        <f>'[4]ИТОГ!'!$AP728</f>
        <v>Голицин Николай</v>
      </c>
      <c r="C731" s="91">
        <f>'[4]ИТОГ!'!$AQ728</f>
        <v>0</v>
      </c>
      <c r="D731" s="91" t="str">
        <f>'[4]ИТОГ!'!$AT728</f>
        <v>б/р</v>
      </c>
      <c r="E731" s="91" t="str">
        <f>'[4]ИТОГ!'!$AU728</f>
        <v>м</v>
      </c>
      <c r="F731" s="189">
        <f>'[4]ИТОГ!'!$AX728</f>
        <v>44688</v>
      </c>
      <c r="G731" s="91" t="s">
        <v>255</v>
      </c>
      <c r="H731" s="94" t="s">
        <v>28</v>
      </c>
      <c r="I731" s="91" t="str">
        <f>'[4]ИТОГ!'!$AY728</f>
        <v>НАДО!!!</v>
      </c>
      <c r="J731" s="95"/>
      <c r="K731" s="104"/>
      <c r="L731" s="97"/>
      <c r="M731" s="105"/>
      <c r="N731" s="104"/>
      <c r="O731" s="97"/>
      <c r="P731" s="97"/>
      <c r="Q731" s="97"/>
      <c r="R731" s="104"/>
      <c r="S731" s="104"/>
      <c r="T731" s="106"/>
      <c r="U731" s="99"/>
      <c r="V731" s="104"/>
      <c r="W731" s="100"/>
      <c r="X731" s="100"/>
      <c r="Y731" s="100" t="s">
        <v>256</v>
      </c>
      <c r="Z731" s="100"/>
      <c r="AA731" s="100"/>
      <c r="AB731" s="100"/>
      <c r="AC731" s="100"/>
      <c r="AD731" s="100"/>
      <c r="AE731" s="100"/>
      <c r="AF731" s="100"/>
      <c r="AG731" s="111"/>
      <c r="AH731" s="101" t="s">
        <v>437</v>
      </c>
      <c r="AI731" s="100"/>
      <c r="AJ731" s="103" t="s">
        <v>1132</v>
      </c>
      <c r="AK731" s="68"/>
    </row>
    <row r="732" spans="1:252">
      <c r="A732" s="90">
        <v>722</v>
      </c>
      <c r="B732" s="91" t="str">
        <f>'[4]ИТОГ!'!$AP729</f>
        <v>Голицына Ольга</v>
      </c>
      <c r="C732" s="91">
        <f>'[4]ИТОГ!'!$AQ729</f>
        <v>0</v>
      </c>
      <c r="D732" s="91">
        <f>'[4]ИТОГ!'!$AT729</f>
        <v>3</v>
      </c>
      <c r="E732" s="91" t="str">
        <f>'[4]ИТОГ!'!$AU729</f>
        <v>ж</v>
      </c>
      <c r="F732" s="189">
        <f>'[4]ИТОГ!'!$AX729</f>
        <v>45778</v>
      </c>
      <c r="G732" s="91" t="s">
        <v>255</v>
      </c>
      <c r="H732" s="94" t="s">
        <v>28</v>
      </c>
      <c r="I732" s="91" t="str">
        <f>'[4]ИТОГ!'!$AY729</f>
        <v>НАДО!!!</v>
      </c>
      <c r="J732" s="95" t="s">
        <v>292</v>
      </c>
      <c r="K732" s="104"/>
      <c r="L732" s="97"/>
      <c r="M732" s="105"/>
      <c r="N732" s="104"/>
      <c r="O732" s="97"/>
      <c r="P732" s="97"/>
      <c r="Q732" s="97"/>
      <c r="R732" s="104"/>
      <c r="S732" s="104"/>
      <c r="T732" s="106"/>
      <c r="U732" s="99"/>
      <c r="V732" s="104"/>
      <c r="W732" s="100"/>
      <c r="X732" s="100"/>
      <c r="Y732" s="100"/>
      <c r="Z732" s="100"/>
      <c r="AA732" s="100"/>
      <c r="AB732" s="100"/>
      <c r="AC732" s="100"/>
      <c r="AD732" s="100"/>
      <c r="AE732" s="100"/>
      <c r="AF732" s="100"/>
      <c r="AG732" s="111"/>
      <c r="AH732" s="101" t="s">
        <v>839</v>
      </c>
      <c r="AI732" s="93">
        <v>39063</v>
      </c>
      <c r="AJ732" s="103" t="s">
        <v>1133</v>
      </c>
      <c r="AK732" s="68"/>
    </row>
    <row r="733" spans="1:252">
      <c r="A733" s="90">
        <v>723</v>
      </c>
      <c r="B733" s="91" t="str">
        <f>'[4]ИТОГ!'!$AP730</f>
        <v>Голобокова Виктория</v>
      </c>
      <c r="C733" s="91">
        <f>'[4]ИТОГ!'!$AQ730</f>
        <v>2005</v>
      </c>
      <c r="D733" s="91" t="str">
        <f>'[4]ИТОГ!'!$AT730</f>
        <v>б/р</v>
      </c>
      <c r="E733" s="91" t="str">
        <f>'[4]ИТОГ!'!$AU730</f>
        <v>ж</v>
      </c>
      <c r="F733" s="189">
        <f>'[4]ИТОГ!'!$AX730</f>
        <v>0</v>
      </c>
      <c r="G733" s="91" t="s">
        <v>255</v>
      </c>
      <c r="H733" s="94" t="s">
        <v>28</v>
      </c>
      <c r="I733" s="91" t="str">
        <f>'[4]ИТОГ!'!$AY730</f>
        <v>ОК!</v>
      </c>
      <c r="J733" s="95"/>
      <c r="K733" s="104"/>
      <c r="L733" s="97"/>
      <c r="M733" s="105"/>
      <c r="N733" s="104"/>
      <c r="O733" s="97"/>
      <c r="P733" s="97"/>
      <c r="Q733" s="97"/>
      <c r="R733" s="104" t="s">
        <v>6</v>
      </c>
      <c r="S733" s="104"/>
      <c r="T733" s="106" t="s">
        <v>256</v>
      </c>
      <c r="U733" s="99"/>
      <c r="V733" s="104"/>
      <c r="W733" s="102"/>
      <c r="X733" s="100" t="s">
        <v>256</v>
      </c>
      <c r="Y733" s="100"/>
      <c r="Z733" s="100"/>
      <c r="AA733" s="100"/>
      <c r="AB733" s="100"/>
      <c r="AC733" s="100"/>
      <c r="AD733" s="100"/>
      <c r="AE733" s="100"/>
      <c r="AF733" s="100"/>
      <c r="AG733" s="111" t="s">
        <v>444</v>
      </c>
      <c r="AH733" s="101" t="s">
        <v>332</v>
      </c>
      <c r="AI733" s="100"/>
      <c r="AJ733" s="103" t="s">
        <v>1134</v>
      </c>
      <c r="AK733" s="68"/>
    </row>
    <row r="734" spans="1:252">
      <c r="A734" s="90">
        <v>724</v>
      </c>
      <c r="B734" s="91" t="str">
        <f>'[4]ИТОГ!'!$AP731</f>
        <v>Голобокова Татьяна</v>
      </c>
      <c r="C734" s="91">
        <f>'[4]ИТОГ!'!$AQ731</f>
        <v>2002</v>
      </c>
      <c r="D734" s="91" t="str">
        <f>'[4]ИТОГ!'!$AT731</f>
        <v>б/р</v>
      </c>
      <c r="E734" s="91" t="str">
        <f>'[4]ИТОГ!'!$AU731</f>
        <v>ж</v>
      </c>
      <c r="F734" s="189">
        <f>'[4]ИТОГ!'!$AX731</f>
        <v>0</v>
      </c>
      <c r="G734" s="91" t="s">
        <v>255</v>
      </c>
      <c r="H734" s="94" t="s">
        <v>28</v>
      </c>
      <c r="I734" s="91" t="str">
        <f>'[4]ИТОГ!'!$AY731</f>
        <v>ОК!</v>
      </c>
      <c r="J734" s="95"/>
      <c r="K734" s="115"/>
      <c r="L734" s="97"/>
      <c r="M734" s="114"/>
      <c r="N734" s="115"/>
      <c r="O734" s="97"/>
      <c r="P734" s="97"/>
      <c r="Q734" s="97"/>
      <c r="R734" s="115" t="s">
        <v>256</v>
      </c>
      <c r="S734" s="115"/>
      <c r="T734" s="113"/>
      <c r="U734" s="99"/>
      <c r="V734" s="115"/>
      <c r="W734" s="100"/>
      <c r="X734" s="100"/>
      <c r="Y734" s="100"/>
      <c r="Z734" s="100"/>
      <c r="AA734" s="100"/>
      <c r="AB734" s="100"/>
      <c r="AC734" s="100"/>
      <c r="AD734" s="100"/>
      <c r="AE734" s="100"/>
      <c r="AF734" s="100"/>
      <c r="AG734" s="94"/>
      <c r="AH734" s="101"/>
      <c r="AI734" s="102"/>
      <c r="AJ734" s="103" t="s">
        <v>1135</v>
      </c>
      <c r="AK734" s="68"/>
    </row>
    <row r="735" spans="1:252">
      <c r="A735" s="90">
        <v>725</v>
      </c>
      <c r="B735" s="91" t="str">
        <f>'[4]ИТОГ!'!$AP732</f>
        <v>Голованов Ярослав</v>
      </c>
      <c r="C735" s="91">
        <f>'[4]ИТОГ!'!$AQ732</f>
        <v>2011</v>
      </c>
      <c r="D735" s="91" t="str">
        <f>'[4]ИТОГ!'!$AT732</f>
        <v>б/р</v>
      </c>
      <c r="E735" s="91" t="str">
        <f>'[4]ИТОГ!'!$AU732</f>
        <v>м</v>
      </c>
      <c r="F735" s="189">
        <f>'[4]ИТОГ!'!$AX732</f>
        <v>0</v>
      </c>
      <c r="G735" s="91" t="s">
        <v>255</v>
      </c>
      <c r="H735" s="94" t="s">
        <v>28</v>
      </c>
      <c r="I735" s="91" t="str">
        <f>'[4]ИТОГ!'!$AY732</f>
        <v>ОК!</v>
      </c>
      <c r="J735" s="95"/>
      <c r="K735" s="97"/>
      <c r="L735" s="97"/>
      <c r="M735" s="98"/>
      <c r="N735" s="97"/>
      <c r="O735" s="97"/>
      <c r="P735" s="97"/>
      <c r="Q735" s="97"/>
      <c r="R735" s="97"/>
      <c r="S735" s="97"/>
      <c r="T735" s="99"/>
      <c r="U735" s="99"/>
      <c r="V735" s="97"/>
      <c r="W735" s="92"/>
      <c r="X735" s="100" t="s">
        <v>256</v>
      </c>
      <c r="Y735" s="100"/>
      <c r="Z735" s="100"/>
      <c r="AA735" s="100"/>
      <c r="AB735" s="100"/>
      <c r="AC735" s="100"/>
      <c r="AD735" s="100"/>
      <c r="AE735" s="100"/>
      <c r="AF735" s="100"/>
      <c r="AG735" s="94"/>
      <c r="AH735" s="94"/>
      <c r="AI735" s="102"/>
      <c r="AJ735" s="103" t="s">
        <v>1136</v>
      </c>
      <c r="AK735" s="68"/>
    </row>
    <row r="736" spans="1:252" ht="12.75" customHeight="1">
      <c r="A736" s="90">
        <v>726</v>
      </c>
      <c r="B736" s="91" t="str">
        <f>'[4]ИТОГ!'!$AP733</f>
        <v>Голованова Елена</v>
      </c>
      <c r="C736" s="91">
        <f>'[4]ИТОГ!'!$AQ733</f>
        <v>1982</v>
      </c>
      <c r="D736" s="91" t="str">
        <f>'[4]ИТОГ!'!$AT733</f>
        <v>б/р</v>
      </c>
      <c r="E736" s="91" t="str">
        <f>'[4]ИТОГ!'!$AU733</f>
        <v>ж</v>
      </c>
      <c r="F736" s="189">
        <f>'[4]ИТОГ!'!$AX733</f>
        <v>43559</v>
      </c>
      <c r="G736" s="91" t="s">
        <v>255</v>
      </c>
      <c r="H736" s="94" t="s">
        <v>28</v>
      </c>
      <c r="I736" s="91" t="str">
        <f>'[4]ИТОГ!'!$AY733</f>
        <v>ОК!</v>
      </c>
      <c r="J736" s="95"/>
      <c r="K736" s="97"/>
      <c r="L736" s="97"/>
      <c r="M736" s="98"/>
      <c r="N736" s="97"/>
      <c r="O736" s="97"/>
      <c r="P736" s="97"/>
      <c r="Q736" s="97"/>
      <c r="R736" s="97"/>
      <c r="S736" s="97"/>
      <c r="T736" s="99"/>
      <c r="U736" s="99" t="s">
        <v>256</v>
      </c>
      <c r="V736" s="97"/>
      <c r="W736" s="92"/>
      <c r="X736" s="100"/>
      <c r="Y736" s="100"/>
      <c r="Z736" s="100"/>
      <c r="AA736" s="100"/>
      <c r="AB736" s="100"/>
      <c r="AC736" s="100"/>
      <c r="AD736" s="100"/>
      <c r="AE736" s="100"/>
      <c r="AF736" s="100"/>
      <c r="AG736" s="94" t="s">
        <v>439</v>
      </c>
      <c r="AH736" s="94"/>
      <c r="AI736" s="102"/>
      <c r="AJ736" s="103" t="s">
        <v>1137</v>
      </c>
      <c r="AK736" s="68"/>
    </row>
    <row r="737" spans="1:252">
      <c r="A737" s="90">
        <v>727</v>
      </c>
      <c r="B737" s="91" t="str">
        <f>'[4]ИТОГ!'!$AP734</f>
        <v>Головань Анна</v>
      </c>
      <c r="C737" s="91">
        <f>'[4]ИТОГ!'!$AQ734</f>
        <v>2005</v>
      </c>
      <c r="D737" s="91" t="str">
        <f>'[4]ИТОГ!'!$AT734</f>
        <v>б/р</v>
      </c>
      <c r="E737" s="91" t="str">
        <f>'[4]ИТОГ!'!$AU734</f>
        <v>ж</v>
      </c>
      <c r="F737" s="189">
        <f>'[4]ИТОГ!'!$AX734</f>
        <v>43236</v>
      </c>
      <c r="G737" s="91" t="s">
        <v>255</v>
      </c>
      <c r="H737" s="94" t="s">
        <v>28</v>
      </c>
      <c r="I737" s="91" t="str">
        <f>'[4]ИТОГ!'!$AY734</f>
        <v>ОК!</v>
      </c>
      <c r="J737" s="95"/>
      <c r="K737" s="97"/>
      <c r="L737" s="97"/>
      <c r="M737" s="98"/>
      <c r="N737" s="97"/>
      <c r="O737" s="97"/>
      <c r="P737" s="97"/>
      <c r="Q737" s="97"/>
      <c r="R737" s="97"/>
      <c r="S737" s="97"/>
      <c r="T737" s="99"/>
      <c r="U737" s="99"/>
      <c r="V737" s="97"/>
      <c r="W737" s="92"/>
      <c r="X737" s="100"/>
      <c r="Y737" s="100"/>
      <c r="Z737" s="100"/>
      <c r="AA737" s="100"/>
      <c r="AB737" s="100"/>
      <c r="AC737" s="100"/>
      <c r="AD737" s="100"/>
      <c r="AE737" s="100"/>
      <c r="AF737" s="100"/>
      <c r="AG737" s="94"/>
      <c r="AH737" s="94"/>
      <c r="AI737" s="102"/>
      <c r="AJ737" s="103" t="s">
        <v>1138</v>
      </c>
      <c r="AK737" s="68"/>
    </row>
    <row r="738" spans="1:252">
      <c r="A738" s="90">
        <v>728</v>
      </c>
      <c r="B738" s="91" t="str">
        <f>'[4]ИТОГ!'!$AP735</f>
        <v>Головенков Сергей</v>
      </c>
      <c r="C738" s="91">
        <f>'[4]ИТОГ!'!$AQ735</f>
        <v>1993</v>
      </c>
      <c r="D738" s="91">
        <f>'[4]ИТОГ!'!$AT735</f>
        <v>2</v>
      </c>
      <c r="E738" s="91" t="str">
        <f>'[4]ИТОГ!'!$AU735</f>
        <v>м</v>
      </c>
      <c r="F738" s="189">
        <f>'[4]ИТОГ!'!$AX735</f>
        <v>46143</v>
      </c>
      <c r="G738" s="91" t="s">
        <v>255</v>
      </c>
      <c r="H738" s="94" t="s">
        <v>28</v>
      </c>
      <c r="I738" s="91" t="str">
        <f>'[4]ИТОГ!'!$AY735</f>
        <v>ОК!</v>
      </c>
      <c r="J738" s="95"/>
      <c r="K738" s="97"/>
      <c r="L738" s="97"/>
      <c r="M738" s="98"/>
      <c r="N738" s="97"/>
      <c r="O738" s="97"/>
      <c r="P738" s="97"/>
      <c r="Q738" s="97"/>
      <c r="R738" s="97"/>
      <c r="S738" s="97"/>
      <c r="T738" s="99"/>
      <c r="U738" s="99"/>
      <c r="V738" s="97"/>
      <c r="W738" s="108"/>
      <c r="X738" s="100" t="s">
        <v>256</v>
      </c>
      <c r="Y738" s="108"/>
      <c r="Z738" s="100"/>
      <c r="AA738" s="100"/>
      <c r="AB738" s="100" t="s">
        <v>11</v>
      </c>
      <c r="AC738" s="100"/>
      <c r="AD738" s="100"/>
      <c r="AE738" s="100"/>
      <c r="AF738" s="100"/>
      <c r="AG738" s="94" t="s">
        <v>370</v>
      </c>
      <c r="AH738" s="94" t="s">
        <v>297</v>
      </c>
      <c r="AI738" s="102"/>
      <c r="AJ738" s="103" t="s">
        <v>1139</v>
      </c>
      <c r="AK738" s="68"/>
    </row>
    <row r="739" spans="1:252" s="68" customFormat="1">
      <c r="A739" s="90">
        <v>729</v>
      </c>
      <c r="B739" s="91" t="str">
        <f>'[4]ИТОГ!'!$AP736</f>
        <v>Головенченко Анастасия</v>
      </c>
      <c r="C739" s="91">
        <f>'[4]ИТОГ!'!$AQ736</f>
        <v>0</v>
      </c>
      <c r="D739" s="91">
        <f>'[4]ИТОГ!'!$AT736</f>
        <v>3</v>
      </c>
      <c r="E739" s="91" t="str">
        <f>'[4]ИТОГ!'!$AU736</f>
        <v>ж</v>
      </c>
      <c r="F739" s="189">
        <f>'[4]ИТОГ!'!$AX736</f>
        <v>45778</v>
      </c>
      <c r="G739" s="91" t="s">
        <v>255</v>
      </c>
      <c r="H739" s="94" t="s">
        <v>28</v>
      </c>
      <c r="I739" s="91" t="str">
        <f>'[4]ИТОГ!'!$AY736</f>
        <v>НАДО!!!</v>
      </c>
      <c r="J739" s="95"/>
      <c r="K739" s="107"/>
      <c r="L739" s="97"/>
      <c r="M739" s="105"/>
      <c r="N739" s="107"/>
      <c r="O739" s="97"/>
      <c r="P739" s="97"/>
      <c r="Q739" s="97"/>
      <c r="R739" s="104"/>
      <c r="S739" s="104"/>
      <c r="T739" s="106"/>
      <c r="U739" s="99"/>
      <c r="V739" s="104"/>
      <c r="W739" s="100"/>
      <c r="X739" s="100"/>
      <c r="Y739" s="100"/>
      <c r="Z739" s="100"/>
      <c r="AA739" s="100"/>
      <c r="AB739" s="100"/>
      <c r="AC739" s="100"/>
      <c r="AD739" s="100"/>
      <c r="AE739" s="100"/>
      <c r="AF739" s="100"/>
      <c r="AG739" s="94"/>
      <c r="AH739" s="101"/>
      <c r="AI739" s="102"/>
      <c r="AJ739" s="103" t="s">
        <v>1140</v>
      </c>
      <c r="AL739" s="9"/>
      <c r="AM739" s="9"/>
    </row>
    <row r="740" spans="1:252">
      <c r="A740" s="90">
        <v>730</v>
      </c>
      <c r="B740" s="91" t="str">
        <f>'[4]ИТОГ!'!$AP737</f>
        <v>Головина Анна</v>
      </c>
      <c r="C740" s="91">
        <f>'[4]ИТОГ!'!$AQ737</f>
        <v>0</v>
      </c>
      <c r="D740" s="91">
        <f>'[4]ИТОГ!'!$AT737</f>
        <v>2</v>
      </c>
      <c r="E740" s="91" t="str">
        <f>'[4]ИТОГ!'!$AU737</f>
        <v>ж</v>
      </c>
      <c r="F740" s="189">
        <f>'[4]ИТОГ!'!$AX737</f>
        <v>45744</v>
      </c>
      <c r="G740" s="91" t="s">
        <v>255</v>
      </c>
      <c r="H740" s="94" t="s">
        <v>28</v>
      </c>
      <c r="I740" s="91" t="str">
        <f>'[4]ИТОГ!'!$AY737</f>
        <v>НАДО!!!</v>
      </c>
      <c r="J740" s="95"/>
      <c r="K740" s="106"/>
      <c r="L740" s="97"/>
      <c r="M740" s="105"/>
      <c r="N740" s="106"/>
      <c r="O740" s="97"/>
      <c r="P740" s="97"/>
      <c r="Q740" s="102" t="s">
        <v>11</v>
      </c>
      <c r="R740" s="99" t="s">
        <v>11</v>
      </c>
      <c r="S740" s="104"/>
      <c r="T740" s="106"/>
      <c r="U740" s="99"/>
      <c r="V740" s="104"/>
      <c r="W740" s="100"/>
      <c r="X740" s="100"/>
      <c r="Y740" s="100"/>
      <c r="Z740" s="100"/>
      <c r="AA740" s="100" t="s">
        <v>11</v>
      </c>
      <c r="AB740" s="100" t="s">
        <v>256</v>
      </c>
      <c r="AC740" s="100"/>
      <c r="AD740" s="100"/>
      <c r="AE740" s="100"/>
      <c r="AF740" s="100"/>
      <c r="AG740" s="111" t="s">
        <v>556</v>
      </c>
      <c r="AH740" s="101"/>
      <c r="AI740" s="102"/>
      <c r="AJ740" s="103" t="s">
        <v>1141</v>
      </c>
      <c r="AK740" s="68"/>
      <c r="AN740" s="68"/>
      <c r="AO740" s="68"/>
      <c r="AP740" s="68"/>
      <c r="AQ740" s="68"/>
      <c r="AR740" s="68"/>
      <c r="AS740" s="68"/>
      <c r="AT740" s="68"/>
      <c r="AU740" s="68"/>
      <c r="AV740" s="68"/>
      <c r="AW740" s="68"/>
      <c r="AX740" s="68"/>
      <c r="AY740" s="68"/>
      <c r="AZ740" s="68"/>
      <c r="BA740" s="68"/>
      <c r="BB740" s="68"/>
      <c r="BC740" s="68"/>
      <c r="BD740" s="68"/>
      <c r="BE740" s="68"/>
      <c r="BF740" s="68"/>
      <c r="BG740" s="68"/>
      <c r="BH740" s="68"/>
      <c r="BI740" s="68"/>
      <c r="BJ740" s="68"/>
      <c r="BK740" s="68"/>
      <c r="BL740" s="68"/>
      <c r="BM740" s="68"/>
      <c r="BN740" s="68"/>
      <c r="BO740" s="68"/>
      <c r="BP740" s="68"/>
      <c r="BQ740" s="68"/>
      <c r="BR740" s="68"/>
      <c r="BS740" s="68"/>
      <c r="BT740" s="68"/>
      <c r="BU740" s="68"/>
      <c r="BV740" s="68"/>
      <c r="BW740" s="68"/>
      <c r="BX740" s="68"/>
      <c r="BY740" s="68"/>
      <c r="BZ740" s="68"/>
      <c r="CA740" s="68"/>
      <c r="CB740" s="68"/>
      <c r="CC740" s="68"/>
      <c r="CD740" s="68"/>
      <c r="CE740" s="68"/>
      <c r="CF740" s="68"/>
      <c r="CG740" s="68"/>
      <c r="CH740" s="68"/>
      <c r="CI740" s="68"/>
      <c r="CJ740" s="68"/>
      <c r="CK740" s="68"/>
      <c r="CL740" s="68"/>
      <c r="CM740" s="68"/>
      <c r="CN740" s="68"/>
      <c r="CO740" s="68"/>
      <c r="CP740" s="68"/>
      <c r="CQ740" s="68"/>
      <c r="CR740" s="68"/>
      <c r="CS740" s="68"/>
      <c r="CT740" s="68"/>
      <c r="CU740" s="68"/>
      <c r="CV740" s="68"/>
      <c r="CW740" s="68"/>
      <c r="CX740" s="68"/>
      <c r="CY740" s="68"/>
      <c r="CZ740" s="68"/>
      <c r="DA740" s="68"/>
      <c r="DB740" s="68"/>
      <c r="DC740" s="68"/>
      <c r="DD740" s="68"/>
      <c r="DE740" s="68"/>
      <c r="DF740" s="68"/>
      <c r="DG740" s="68"/>
      <c r="DH740" s="68"/>
      <c r="DI740" s="68"/>
      <c r="DJ740" s="68"/>
      <c r="DK740" s="68"/>
      <c r="DL740" s="68"/>
      <c r="DM740" s="68"/>
      <c r="DN740" s="68"/>
      <c r="DO740" s="68"/>
      <c r="DP740" s="68"/>
      <c r="DQ740" s="68"/>
      <c r="DR740" s="68"/>
      <c r="DS740" s="68"/>
      <c r="DT740" s="68"/>
      <c r="DU740" s="68"/>
      <c r="DV740" s="68"/>
      <c r="DW740" s="68"/>
      <c r="DX740" s="68"/>
      <c r="DY740" s="68"/>
      <c r="DZ740" s="68"/>
      <c r="EA740" s="68"/>
      <c r="EB740" s="68"/>
      <c r="EC740" s="68"/>
      <c r="ED740" s="68"/>
      <c r="EE740" s="68"/>
      <c r="EF740" s="68"/>
      <c r="EG740" s="68"/>
      <c r="EH740" s="68"/>
      <c r="EI740" s="68"/>
      <c r="EJ740" s="68"/>
      <c r="EK740" s="68"/>
      <c r="EL740" s="68"/>
      <c r="EM740" s="68"/>
      <c r="EN740" s="68"/>
      <c r="EO740" s="68"/>
      <c r="EP740" s="68"/>
      <c r="EQ740" s="68"/>
      <c r="ER740" s="68"/>
      <c r="ES740" s="68"/>
      <c r="ET740" s="68"/>
      <c r="EU740" s="68"/>
      <c r="EV740" s="68"/>
      <c r="EW740" s="68"/>
      <c r="EX740" s="68"/>
      <c r="EY740" s="68"/>
      <c r="EZ740" s="68"/>
      <c r="FA740" s="68"/>
      <c r="FB740" s="68"/>
      <c r="FC740" s="68"/>
      <c r="FD740" s="68"/>
      <c r="FE740" s="68"/>
      <c r="FF740" s="68"/>
      <c r="FG740" s="68"/>
      <c r="FH740" s="68"/>
      <c r="FI740" s="68"/>
      <c r="FJ740" s="68"/>
      <c r="FK740" s="68"/>
      <c r="FL740" s="68"/>
      <c r="FM740" s="68"/>
      <c r="FN740" s="68"/>
      <c r="FO740" s="68"/>
      <c r="FP740" s="68"/>
      <c r="FQ740" s="68"/>
      <c r="FR740" s="68"/>
      <c r="FS740" s="68"/>
      <c r="FT740" s="68"/>
      <c r="FU740" s="68"/>
      <c r="FV740" s="68"/>
      <c r="FW740" s="68"/>
      <c r="FX740" s="68"/>
      <c r="FY740" s="68"/>
      <c r="FZ740" s="68"/>
      <c r="GA740" s="68"/>
      <c r="GB740" s="68"/>
      <c r="GC740" s="68"/>
      <c r="GD740" s="68"/>
      <c r="GE740" s="68"/>
      <c r="GF740" s="68"/>
      <c r="GG740" s="68"/>
      <c r="GH740" s="68"/>
      <c r="GI740" s="68"/>
      <c r="GJ740" s="68"/>
      <c r="GK740" s="68"/>
      <c r="GL740" s="68"/>
      <c r="GM740" s="68"/>
      <c r="GN740" s="68"/>
      <c r="GO740" s="68"/>
      <c r="GP740" s="68"/>
      <c r="GQ740" s="68"/>
      <c r="GR740" s="68"/>
      <c r="GS740" s="68"/>
      <c r="GT740" s="68"/>
      <c r="GU740" s="68"/>
      <c r="GV740" s="68"/>
      <c r="GW740" s="68"/>
      <c r="GX740" s="68"/>
      <c r="GY740" s="68"/>
      <c r="GZ740" s="68"/>
      <c r="HA740" s="68"/>
      <c r="HB740" s="68"/>
      <c r="HC740" s="68"/>
      <c r="HD740" s="68"/>
      <c r="HE740" s="68"/>
      <c r="HF740" s="68"/>
      <c r="HG740" s="68"/>
      <c r="HH740" s="68"/>
      <c r="HI740" s="68"/>
      <c r="HJ740" s="68"/>
      <c r="HK740" s="68"/>
      <c r="HL740" s="68"/>
      <c r="HM740" s="68"/>
      <c r="HN740" s="68"/>
      <c r="HO740" s="68"/>
      <c r="HP740" s="68"/>
      <c r="HQ740" s="68"/>
      <c r="HR740" s="68"/>
      <c r="HS740" s="68"/>
      <c r="HT740" s="68"/>
      <c r="HU740" s="68"/>
      <c r="HV740" s="68"/>
      <c r="HW740" s="68"/>
      <c r="HX740" s="68"/>
      <c r="HY740" s="68"/>
      <c r="HZ740" s="68"/>
      <c r="IA740" s="68"/>
      <c r="IB740" s="68"/>
      <c r="IC740" s="68"/>
      <c r="ID740" s="68"/>
      <c r="IE740" s="68"/>
      <c r="IF740" s="68"/>
      <c r="IG740" s="68"/>
      <c r="IH740" s="68"/>
      <c r="II740" s="68"/>
      <c r="IJ740" s="68"/>
      <c r="IK740" s="68"/>
      <c r="IL740" s="68"/>
      <c r="IM740" s="68"/>
      <c r="IN740" s="68"/>
      <c r="IO740" s="68"/>
      <c r="IP740" s="68"/>
      <c r="IQ740" s="68"/>
      <c r="IR740" s="68"/>
    </row>
    <row r="741" spans="1:252">
      <c r="A741" s="90">
        <v>731</v>
      </c>
      <c r="B741" s="91" t="str">
        <f>'[4]ИТОГ!'!$AP738</f>
        <v>Головина Милана</v>
      </c>
      <c r="C741" s="91">
        <f>'[4]ИТОГ!'!$AQ738</f>
        <v>2008</v>
      </c>
      <c r="D741" s="91" t="str">
        <f>'[4]ИТОГ!'!$AT738</f>
        <v>б/р</v>
      </c>
      <c r="E741" s="91" t="str">
        <f>'[4]ИТОГ!'!$AU738</f>
        <v>ж</v>
      </c>
      <c r="F741" s="189">
        <f>'[4]ИТОГ!'!$AX738</f>
        <v>0</v>
      </c>
      <c r="G741" s="91" t="s">
        <v>255</v>
      </c>
      <c r="H741" s="94" t="s">
        <v>28</v>
      </c>
      <c r="I741" s="91" t="str">
        <f>'[4]ИТОГ!'!$AY738</f>
        <v>ОК!</v>
      </c>
      <c r="J741" s="95"/>
      <c r="K741" s="106"/>
      <c r="L741" s="97"/>
      <c r="M741" s="105"/>
      <c r="N741" s="106"/>
      <c r="O741" s="97"/>
      <c r="P741" s="97"/>
      <c r="Q741" s="97"/>
      <c r="R741" s="106"/>
      <c r="S741" s="106"/>
      <c r="T741" s="106"/>
      <c r="U741" s="99" t="s">
        <v>11</v>
      </c>
      <c r="V741" s="104"/>
      <c r="W741" s="100"/>
      <c r="X741" s="100"/>
      <c r="Y741" s="100"/>
      <c r="Z741" s="100"/>
      <c r="AA741" s="100"/>
      <c r="AB741" s="100"/>
      <c r="AC741" s="100"/>
      <c r="AD741" s="100"/>
      <c r="AE741" s="100"/>
      <c r="AF741" s="100"/>
      <c r="AG741" s="111"/>
      <c r="AH741" s="101"/>
      <c r="AI741" s="100"/>
      <c r="AJ741" s="103" t="s">
        <v>1142</v>
      </c>
      <c r="AK741" s="68"/>
      <c r="AN741" s="68"/>
      <c r="AO741" s="68"/>
      <c r="AP741" s="68"/>
      <c r="AQ741" s="68"/>
      <c r="AR741" s="68"/>
      <c r="AS741" s="68"/>
      <c r="AT741" s="68"/>
      <c r="AU741" s="68"/>
      <c r="AV741" s="68"/>
      <c r="AW741" s="68"/>
      <c r="AX741" s="68"/>
      <c r="AY741" s="68"/>
      <c r="AZ741" s="68"/>
      <c r="BA741" s="68"/>
      <c r="BB741" s="68"/>
      <c r="BC741" s="68"/>
      <c r="BD741" s="68"/>
      <c r="BE741" s="68"/>
      <c r="BF741" s="68"/>
      <c r="BG741" s="68"/>
      <c r="BH741" s="68"/>
      <c r="BI741" s="68"/>
      <c r="BJ741" s="68"/>
      <c r="BK741" s="68"/>
      <c r="BL741" s="68"/>
      <c r="BM741" s="68"/>
      <c r="BN741" s="68"/>
      <c r="BO741" s="68"/>
      <c r="BP741" s="68"/>
      <c r="BQ741" s="68"/>
      <c r="BR741" s="68"/>
      <c r="BS741" s="68"/>
      <c r="BT741" s="68"/>
      <c r="BU741" s="68"/>
      <c r="BV741" s="68"/>
      <c r="BW741" s="68"/>
      <c r="BX741" s="68"/>
      <c r="BY741" s="68"/>
      <c r="BZ741" s="68"/>
      <c r="CA741" s="68"/>
      <c r="CB741" s="68"/>
      <c r="CC741" s="68"/>
      <c r="CD741" s="68"/>
      <c r="CE741" s="68"/>
      <c r="CF741" s="68"/>
      <c r="CG741" s="68"/>
      <c r="CH741" s="68"/>
      <c r="CI741" s="68"/>
      <c r="CJ741" s="68"/>
      <c r="CK741" s="68"/>
      <c r="CL741" s="68"/>
      <c r="CM741" s="68"/>
      <c r="CN741" s="68"/>
      <c r="CO741" s="68"/>
      <c r="CP741" s="68"/>
      <c r="CQ741" s="68"/>
      <c r="CR741" s="68"/>
      <c r="CS741" s="68"/>
      <c r="CT741" s="68"/>
      <c r="CU741" s="68"/>
      <c r="CV741" s="68"/>
      <c r="CW741" s="68"/>
      <c r="CX741" s="68"/>
      <c r="CY741" s="68"/>
      <c r="CZ741" s="68"/>
      <c r="DA741" s="68"/>
      <c r="DB741" s="68"/>
      <c r="DC741" s="68"/>
      <c r="DD741" s="68"/>
      <c r="DE741" s="68"/>
      <c r="DF741" s="68"/>
      <c r="DG741" s="68"/>
      <c r="DH741" s="68"/>
      <c r="DI741" s="68"/>
      <c r="DJ741" s="68"/>
      <c r="DK741" s="68"/>
      <c r="DL741" s="68"/>
      <c r="DM741" s="68"/>
      <c r="DN741" s="68"/>
      <c r="DO741" s="68"/>
      <c r="DP741" s="68"/>
      <c r="DQ741" s="68"/>
      <c r="DR741" s="68"/>
      <c r="DS741" s="68"/>
      <c r="DT741" s="68"/>
      <c r="DU741" s="68"/>
      <c r="DV741" s="68"/>
      <c r="DW741" s="68"/>
      <c r="DX741" s="68"/>
      <c r="DY741" s="68"/>
      <c r="DZ741" s="68"/>
      <c r="EA741" s="68"/>
      <c r="EB741" s="68"/>
      <c r="EC741" s="68"/>
      <c r="ED741" s="68"/>
      <c r="EE741" s="68"/>
      <c r="EF741" s="68"/>
      <c r="EG741" s="68"/>
      <c r="EH741" s="68"/>
      <c r="EI741" s="68"/>
      <c r="EJ741" s="68"/>
      <c r="EK741" s="68"/>
      <c r="EL741" s="68"/>
      <c r="EM741" s="68"/>
      <c r="EN741" s="68"/>
      <c r="EO741" s="68"/>
      <c r="EP741" s="68"/>
      <c r="EQ741" s="68"/>
      <c r="ER741" s="68"/>
      <c r="ES741" s="68"/>
      <c r="ET741" s="68"/>
      <c r="EU741" s="68"/>
      <c r="EV741" s="68"/>
      <c r="EW741" s="68"/>
      <c r="EX741" s="68"/>
      <c r="EY741" s="68"/>
      <c r="EZ741" s="68"/>
      <c r="FA741" s="68"/>
      <c r="FB741" s="68"/>
      <c r="FC741" s="68"/>
      <c r="FD741" s="68"/>
      <c r="FE741" s="68"/>
      <c r="FF741" s="68"/>
      <c r="FG741" s="68"/>
      <c r="FH741" s="68"/>
      <c r="FI741" s="68"/>
      <c r="FJ741" s="68"/>
      <c r="FK741" s="68"/>
      <c r="FL741" s="68"/>
      <c r="FM741" s="68"/>
      <c r="FN741" s="68"/>
      <c r="FO741" s="68"/>
      <c r="FP741" s="68"/>
      <c r="FQ741" s="68"/>
      <c r="FR741" s="68"/>
      <c r="FS741" s="68"/>
      <c r="FT741" s="68"/>
      <c r="FU741" s="68"/>
      <c r="FV741" s="68"/>
      <c r="FW741" s="68"/>
      <c r="FX741" s="68"/>
      <c r="FY741" s="68"/>
      <c r="FZ741" s="68"/>
      <c r="GA741" s="68"/>
      <c r="GB741" s="68"/>
      <c r="GC741" s="68"/>
      <c r="GD741" s="68"/>
      <c r="GE741" s="68"/>
      <c r="GF741" s="68"/>
      <c r="GG741" s="68"/>
      <c r="GH741" s="68"/>
      <c r="GI741" s="68"/>
      <c r="GJ741" s="68"/>
      <c r="GK741" s="68"/>
      <c r="GL741" s="68"/>
      <c r="GM741" s="68"/>
      <c r="GN741" s="68"/>
      <c r="GO741" s="68"/>
      <c r="GP741" s="68"/>
      <c r="GQ741" s="68"/>
      <c r="GR741" s="68"/>
      <c r="GS741" s="68"/>
      <c r="GT741" s="68"/>
      <c r="GU741" s="68"/>
      <c r="GV741" s="68"/>
      <c r="GW741" s="68"/>
      <c r="GX741" s="68"/>
      <c r="GY741" s="68"/>
      <c r="GZ741" s="68"/>
      <c r="HA741" s="68"/>
      <c r="HB741" s="68"/>
      <c r="HC741" s="68"/>
      <c r="HD741" s="68"/>
      <c r="HE741" s="68"/>
      <c r="HF741" s="68"/>
      <c r="HG741" s="68"/>
      <c r="HH741" s="68"/>
      <c r="HI741" s="68"/>
      <c r="HJ741" s="68"/>
      <c r="HK741" s="68"/>
      <c r="HL741" s="68"/>
      <c r="HM741" s="68"/>
      <c r="HN741" s="68"/>
      <c r="HO741" s="68"/>
      <c r="HP741" s="68"/>
      <c r="HQ741" s="68"/>
      <c r="HR741" s="68"/>
      <c r="HS741" s="68"/>
      <c r="HT741" s="68"/>
      <c r="HU741" s="68"/>
      <c r="HV741" s="68"/>
      <c r="HW741" s="68"/>
      <c r="HX741" s="68"/>
      <c r="HY741" s="68"/>
      <c r="HZ741" s="68"/>
      <c r="IA741" s="68"/>
      <c r="IB741" s="68"/>
      <c r="IC741" s="68"/>
      <c r="ID741" s="68"/>
      <c r="IE741" s="68"/>
      <c r="IF741" s="68"/>
      <c r="IG741" s="68"/>
      <c r="IH741" s="68"/>
      <c r="II741" s="68"/>
      <c r="IJ741" s="68"/>
      <c r="IK741" s="68"/>
      <c r="IL741" s="68"/>
      <c r="IM741" s="68"/>
      <c r="IN741" s="68"/>
      <c r="IO741" s="68"/>
      <c r="IP741" s="68"/>
      <c r="IQ741" s="68"/>
      <c r="IR741" s="68"/>
    </row>
    <row r="742" spans="1:252">
      <c r="A742" s="90">
        <v>732</v>
      </c>
      <c r="B742" s="91" t="str">
        <f>'[4]ИТОГ!'!$AP739</f>
        <v>Головкин Павел</v>
      </c>
      <c r="C742" s="91">
        <f>'[4]ИТОГ!'!$AQ739</f>
        <v>2001</v>
      </c>
      <c r="D742" s="91" t="str">
        <f>'[4]ИТОГ!'!$AT739</f>
        <v>б/р</v>
      </c>
      <c r="E742" s="91" t="str">
        <f>'[4]ИТОГ!'!$AU739</f>
        <v>м</v>
      </c>
      <c r="F742" s="189">
        <f>'[4]ИТОГ!'!$AX739</f>
        <v>0</v>
      </c>
      <c r="G742" s="91" t="s">
        <v>255</v>
      </c>
      <c r="H742" s="94" t="s">
        <v>28</v>
      </c>
      <c r="I742" s="91" t="str">
        <f>'[4]ИТОГ!'!$AY739</f>
        <v>ОК!</v>
      </c>
      <c r="J742" s="95"/>
      <c r="K742" s="106"/>
      <c r="L742" s="97" t="s">
        <v>256</v>
      </c>
      <c r="M742" s="105"/>
      <c r="N742" s="106"/>
      <c r="O742" s="97" t="s">
        <v>256</v>
      </c>
      <c r="P742" s="97"/>
      <c r="Q742" s="97"/>
      <c r="R742" s="104" t="s">
        <v>6</v>
      </c>
      <c r="S742" s="104"/>
      <c r="T742" s="106"/>
      <c r="U742" s="99"/>
      <c r="V742" s="104"/>
      <c r="W742" s="92" t="s">
        <v>256</v>
      </c>
      <c r="X742" s="100"/>
      <c r="Y742" s="100"/>
      <c r="Z742" s="100"/>
      <c r="AA742" s="100"/>
      <c r="AB742" s="100" t="s">
        <v>9</v>
      </c>
      <c r="AC742" s="100" t="s">
        <v>6</v>
      </c>
      <c r="AD742" s="100"/>
      <c r="AE742" s="100"/>
      <c r="AF742" s="100"/>
      <c r="AG742" s="94" t="s">
        <v>434</v>
      </c>
      <c r="AH742" s="101"/>
      <c r="AI742" s="100"/>
      <c r="AJ742" s="103" t="s">
        <v>1143</v>
      </c>
      <c r="AK742" s="68"/>
    </row>
    <row r="743" spans="1:252">
      <c r="A743" s="90">
        <v>733</v>
      </c>
      <c r="B743" s="91" t="str">
        <f>'[4]ИТОГ!'!$AP740</f>
        <v>Головнев Кузьма</v>
      </c>
      <c r="C743" s="91">
        <f>'[4]ИТОГ!'!$AQ740</f>
        <v>2006</v>
      </c>
      <c r="D743" s="91" t="str">
        <f>'[4]ИТОГ!'!$AT740</f>
        <v>б/р</v>
      </c>
      <c r="E743" s="91" t="str">
        <f>'[4]ИТОГ!'!$AU740</f>
        <v>м</v>
      </c>
      <c r="F743" s="189">
        <f>'[4]ИТОГ!'!$AX740</f>
        <v>44127</v>
      </c>
      <c r="G743" s="91" t="s">
        <v>255</v>
      </c>
      <c r="H743" s="94" t="s">
        <v>28</v>
      </c>
      <c r="I743" s="91" t="str">
        <f>'[4]ИТОГ!'!$AY740</f>
        <v>ОК!</v>
      </c>
      <c r="J743" s="95"/>
      <c r="K743" s="106"/>
      <c r="L743" s="97" t="s">
        <v>256</v>
      </c>
      <c r="M743" s="105"/>
      <c r="N743" s="106"/>
      <c r="O743" s="97" t="s">
        <v>13</v>
      </c>
      <c r="P743" s="97" t="s">
        <v>11</v>
      </c>
      <c r="Q743" s="97"/>
      <c r="R743" s="110" t="s">
        <v>15</v>
      </c>
      <c r="S743" s="106"/>
      <c r="T743" s="106" t="s">
        <v>256</v>
      </c>
      <c r="U743" s="99"/>
      <c r="V743" s="108" t="s">
        <v>256</v>
      </c>
      <c r="W743" s="100" t="s">
        <v>9</v>
      </c>
      <c r="X743" s="100" t="s">
        <v>9</v>
      </c>
      <c r="Y743" s="100"/>
      <c r="Z743" s="100"/>
      <c r="AA743" s="100" t="s">
        <v>13</v>
      </c>
      <c r="AB743" s="100" t="s">
        <v>9</v>
      </c>
      <c r="AC743" s="100"/>
      <c r="AD743" s="100" t="s">
        <v>9</v>
      </c>
      <c r="AE743" s="100"/>
      <c r="AF743" s="100"/>
      <c r="AG743" s="94" t="s">
        <v>289</v>
      </c>
      <c r="AH743" s="101" t="s">
        <v>353</v>
      </c>
      <c r="AI743" s="102"/>
      <c r="AJ743" s="103" t="s">
        <v>1144</v>
      </c>
      <c r="AK743" s="68"/>
      <c r="AL743" s="68"/>
      <c r="AM743" s="68"/>
    </row>
    <row r="744" spans="1:252">
      <c r="A744" s="90">
        <v>734</v>
      </c>
      <c r="B744" s="91" t="str">
        <f>'[4]ИТОГ!'!$AP741</f>
        <v>Головнева Каролина</v>
      </c>
      <c r="C744" s="91">
        <f>'[4]ИТОГ!'!$AQ741</f>
        <v>2008</v>
      </c>
      <c r="D744" s="91" t="str">
        <f>'[4]ИТОГ!'!$AT741</f>
        <v>б/р</v>
      </c>
      <c r="E744" s="91" t="str">
        <f>'[4]ИТОГ!'!$AU741</f>
        <v>ж</v>
      </c>
      <c r="F744" s="189">
        <f>'[4]ИТОГ!'!$AX741</f>
        <v>0</v>
      </c>
      <c r="G744" s="91" t="s">
        <v>255</v>
      </c>
      <c r="H744" s="94" t="s">
        <v>28</v>
      </c>
      <c r="I744" s="91" t="str">
        <f>'[4]ИТОГ!'!$AY741</f>
        <v>ОК!</v>
      </c>
      <c r="J744" s="95" t="s">
        <v>292</v>
      </c>
      <c r="K744" s="106"/>
      <c r="L744" s="97"/>
      <c r="M744" s="105"/>
      <c r="N744" s="106"/>
      <c r="O744" s="97"/>
      <c r="P744" s="97"/>
      <c r="Q744" s="97"/>
      <c r="R744" s="110" t="s">
        <v>256</v>
      </c>
      <c r="S744" s="106"/>
      <c r="T744" s="106"/>
      <c r="U744" s="99"/>
      <c r="V744" s="108"/>
      <c r="W744" s="100"/>
      <c r="X744" s="100"/>
      <c r="Y744" s="100"/>
      <c r="Z744" s="100"/>
      <c r="AA744" s="100"/>
      <c r="AB744" s="100"/>
      <c r="AC744" s="100"/>
      <c r="AD744" s="100"/>
      <c r="AE744" s="100"/>
      <c r="AF744" s="100"/>
      <c r="AG744" s="94" t="s">
        <v>289</v>
      </c>
      <c r="AH744" s="101" t="s">
        <v>839</v>
      </c>
      <c r="AI744" s="118">
        <v>39462</v>
      </c>
      <c r="AJ744" s="103" t="s">
        <v>1145</v>
      </c>
      <c r="AK744" s="68"/>
      <c r="AL744" s="68"/>
      <c r="AM744" s="68"/>
    </row>
    <row r="745" spans="1:252">
      <c r="A745" s="90">
        <v>735</v>
      </c>
      <c r="B745" s="91" t="str">
        <f>'[4]ИТОГ!'!$AP742</f>
        <v>Головченко Анастасия</v>
      </c>
      <c r="C745" s="91">
        <f>'[4]ИТОГ!'!$AQ742</f>
        <v>0</v>
      </c>
      <c r="D745" s="91">
        <f>'[4]ИТОГ!'!$AT742</f>
        <v>3</v>
      </c>
      <c r="E745" s="91" t="str">
        <f>'[4]ИТОГ!'!$AU742</f>
        <v>ж</v>
      </c>
      <c r="F745" s="189">
        <f>'[4]ИТОГ!'!$AX742</f>
        <v>45407</v>
      </c>
      <c r="G745" s="91" t="s">
        <v>255</v>
      </c>
      <c r="H745" s="94" t="s">
        <v>28</v>
      </c>
      <c r="I745" s="91" t="str">
        <f>'[4]ИТОГ!'!$AY742</f>
        <v>НАДО!!!</v>
      </c>
      <c r="J745" s="95"/>
      <c r="K745" s="106"/>
      <c r="L745" s="97"/>
      <c r="M745" s="105"/>
      <c r="N745" s="106"/>
      <c r="O745" s="97"/>
      <c r="P745" s="97"/>
      <c r="Q745" s="97"/>
      <c r="R745" s="110"/>
      <c r="S745" s="106"/>
      <c r="T745" s="106"/>
      <c r="U745" s="99"/>
      <c r="V745" s="108"/>
      <c r="W745" s="100"/>
      <c r="X745" s="100"/>
      <c r="Y745" s="100"/>
      <c r="Z745" s="100"/>
      <c r="AA745" s="100"/>
      <c r="AB745" s="100"/>
      <c r="AC745" s="100"/>
      <c r="AD745" s="100"/>
      <c r="AE745" s="100"/>
      <c r="AF745" s="100"/>
      <c r="AG745" s="94"/>
      <c r="AH745" s="101"/>
      <c r="AI745" s="100"/>
      <c r="AJ745" s="103" t="s">
        <v>1146</v>
      </c>
      <c r="AK745" s="68"/>
      <c r="AL745" s="68"/>
      <c r="AM745" s="68"/>
    </row>
    <row r="746" spans="1:252">
      <c r="A746" s="90">
        <v>736</v>
      </c>
      <c r="B746" s="91" t="str">
        <f>'[4]ИТОГ!'!$AP743</f>
        <v>Голозубова Юлия</v>
      </c>
      <c r="C746" s="91">
        <f>'[4]ИТОГ!'!$AQ743</f>
        <v>0</v>
      </c>
      <c r="D746" s="91">
        <f>'[4]ИТОГ!'!$AT743</f>
        <v>3</v>
      </c>
      <c r="E746" s="91" t="str">
        <f>'[4]ИТОГ!'!$AU743</f>
        <v>ж</v>
      </c>
      <c r="F746" s="189">
        <f>'[4]ИТОГ!'!$AX743</f>
        <v>45778</v>
      </c>
      <c r="G746" s="91" t="s">
        <v>255</v>
      </c>
      <c r="H746" s="94" t="s">
        <v>28</v>
      </c>
      <c r="I746" s="91" t="str">
        <f>'[4]ИТОГ!'!$AY743</f>
        <v>НАДО!!!</v>
      </c>
      <c r="J746" s="95"/>
      <c r="K746" s="97"/>
      <c r="L746" s="97"/>
      <c r="M746" s="98"/>
      <c r="N746" s="97"/>
      <c r="O746" s="97"/>
      <c r="P746" s="97"/>
      <c r="Q746" s="97"/>
      <c r="R746" s="100" t="s">
        <v>11</v>
      </c>
      <c r="S746" s="97"/>
      <c r="T746" s="99"/>
      <c r="U746" s="99"/>
      <c r="V746" s="97"/>
      <c r="W746" s="92"/>
      <c r="X746" s="100"/>
      <c r="Y746" s="100"/>
      <c r="Z746" s="100"/>
      <c r="AA746" s="100"/>
      <c r="AB746" s="100"/>
      <c r="AC746" s="100"/>
      <c r="AD746" s="100"/>
      <c r="AE746" s="100"/>
      <c r="AF746" s="100"/>
      <c r="AG746" s="94"/>
      <c r="AH746" s="94"/>
      <c r="AI746" s="100"/>
      <c r="AJ746" s="103" t="s">
        <v>1147</v>
      </c>
      <c r="AK746" s="68"/>
    </row>
    <row r="747" spans="1:252">
      <c r="A747" s="90">
        <v>737</v>
      </c>
      <c r="B747" s="91" t="str">
        <f>'[4]ИТОГ!'!$AP744</f>
        <v>Голоков Николай</v>
      </c>
      <c r="C747" s="91">
        <f>'[4]ИТОГ!'!$AQ744</f>
        <v>0</v>
      </c>
      <c r="D747" s="91">
        <f>'[4]ИТОГ!'!$AT744</f>
        <v>3</v>
      </c>
      <c r="E747" s="91" t="str">
        <f>'[4]ИТОГ!'!$AU744</f>
        <v>м</v>
      </c>
      <c r="F747" s="189">
        <f>'[4]ИТОГ!'!$AX744</f>
        <v>45407</v>
      </c>
      <c r="G747" s="91" t="s">
        <v>255</v>
      </c>
      <c r="H747" s="94" t="s">
        <v>28</v>
      </c>
      <c r="I747" s="91" t="str">
        <f>'[4]ИТОГ!'!$AY744</f>
        <v>НАДО!!!</v>
      </c>
      <c r="J747" s="95"/>
      <c r="K747" s="107"/>
      <c r="L747" s="97"/>
      <c r="M747" s="105"/>
      <c r="N747" s="107"/>
      <c r="O747" s="97"/>
      <c r="P747" s="97"/>
      <c r="Q747" s="97"/>
      <c r="R747" s="107"/>
      <c r="S747" s="107"/>
      <c r="T747" s="106"/>
      <c r="U747" s="99"/>
      <c r="V747" s="104"/>
      <c r="W747" s="92"/>
      <c r="X747" s="100"/>
      <c r="Y747" s="100"/>
      <c r="Z747" s="100"/>
      <c r="AA747" s="100"/>
      <c r="AB747" s="100" t="s">
        <v>256</v>
      </c>
      <c r="AC747" s="100"/>
      <c r="AD747" s="100"/>
      <c r="AE747" s="100"/>
      <c r="AF747" s="100"/>
      <c r="AG747" s="94" t="s">
        <v>434</v>
      </c>
      <c r="AH747" s="94" t="s">
        <v>268</v>
      </c>
      <c r="AI747" s="102"/>
      <c r="AJ747" s="103" t="s">
        <v>1148</v>
      </c>
      <c r="AK747" s="68"/>
    </row>
    <row r="748" spans="1:252" s="68" customFormat="1">
      <c r="A748" s="90">
        <v>738</v>
      </c>
      <c r="B748" s="91" t="str">
        <f>'[4]ИТОГ!'!$AP745</f>
        <v>Голосов Роман</v>
      </c>
      <c r="C748" s="91">
        <f>'[4]ИТОГ!'!$AQ745</f>
        <v>1998</v>
      </c>
      <c r="D748" s="91" t="str">
        <f>'[4]ИТОГ!'!$AT745</f>
        <v>б/р</v>
      </c>
      <c r="E748" s="91" t="str">
        <f>'[4]ИТОГ!'!$AU745</f>
        <v>м</v>
      </c>
      <c r="F748" s="189">
        <f>'[4]ИТОГ!'!$AX745</f>
        <v>43383</v>
      </c>
      <c r="G748" s="91" t="s">
        <v>255</v>
      </c>
      <c r="H748" s="94" t="s">
        <v>28</v>
      </c>
      <c r="I748" s="91" t="str">
        <f>'[4]ИТОГ!'!$AY745</f>
        <v>ОК!</v>
      </c>
      <c r="J748" s="95"/>
      <c r="K748" s="99"/>
      <c r="L748" s="97"/>
      <c r="M748" s="98"/>
      <c r="N748" s="99"/>
      <c r="O748" s="97"/>
      <c r="P748" s="97"/>
      <c r="Q748" s="97"/>
      <c r="R748" s="97"/>
      <c r="S748" s="97"/>
      <c r="T748" s="99"/>
      <c r="U748" s="99" t="s">
        <v>13</v>
      </c>
      <c r="V748" s="97"/>
      <c r="W748" s="102"/>
      <c r="X748" s="102"/>
      <c r="Y748" s="102"/>
      <c r="Z748" s="100"/>
      <c r="AA748" s="100"/>
      <c r="AB748" s="102"/>
      <c r="AC748" s="102"/>
      <c r="AD748" s="102"/>
      <c r="AE748" s="100" t="s">
        <v>11</v>
      </c>
      <c r="AF748" s="100"/>
      <c r="AG748" s="94" t="s">
        <v>270</v>
      </c>
      <c r="AH748" s="101" t="s">
        <v>780</v>
      </c>
      <c r="AI748" s="102"/>
      <c r="AJ748" s="103" t="s">
        <v>1149</v>
      </c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  <c r="GM748" s="9"/>
      <c r="GN748" s="9"/>
      <c r="GO748" s="9"/>
      <c r="GP748" s="9"/>
      <c r="GQ748" s="9"/>
      <c r="GR748" s="9"/>
      <c r="GS748" s="9"/>
      <c r="GT748" s="9"/>
      <c r="GU748" s="9"/>
      <c r="GV748" s="9"/>
      <c r="GW748" s="9"/>
      <c r="GX748" s="9"/>
      <c r="GY748" s="9"/>
      <c r="GZ748" s="9"/>
      <c r="HA748" s="9"/>
      <c r="HB748" s="9"/>
      <c r="HC748" s="9"/>
      <c r="HD748" s="9"/>
      <c r="HE748" s="9"/>
      <c r="HF748" s="9"/>
      <c r="HG748" s="9"/>
      <c r="HH748" s="9"/>
      <c r="HI748" s="9"/>
      <c r="HJ748" s="9"/>
      <c r="HK748" s="9"/>
      <c r="HL748" s="9"/>
      <c r="HM748" s="9"/>
      <c r="HN748" s="9"/>
      <c r="HO748" s="9"/>
      <c r="HP748" s="9"/>
      <c r="HQ748" s="9"/>
      <c r="HR748" s="9"/>
      <c r="HS748" s="9"/>
      <c r="HT748" s="9"/>
      <c r="HU748" s="9"/>
      <c r="HV748" s="9"/>
      <c r="HW748" s="9"/>
      <c r="HX748" s="9"/>
      <c r="HY748" s="9"/>
      <c r="HZ748" s="9"/>
      <c r="IA748" s="9"/>
      <c r="IB748" s="9"/>
      <c r="IC748" s="9"/>
      <c r="ID748" s="9"/>
      <c r="IE748" s="9"/>
      <c r="IF748" s="9"/>
      <c r="IG748" s="9"/>
      <c r="IH748" s="9"/>
      <c r="II748" s="9"/>
      <c r="IJ748" s="9"/>
      <c r="IK748" s="9"/>
      <c r="IL748" s="9"/>
      <c r="IM748" s="9"/>
      <c r="IN748" s="9"/>
      <c r="IO748" s="9"/>
      <c r="IP748" s="9"/>
      <c r="IQ748" s="9"/>
      <c r="IR748" s="9"/>
    </row>
    <row r="749" spans="1:252">
      <c r="A749" s="90">
        <v>739</v>
      </c>
      <c r="B749" s="91" t="str">
        <f>'[4]ИТОГ!'!$AP746</f>
        <v>Голощапов Кирилл</v>
      </c>
      <c r="C749" s="91">
        <f>'[4]ИТОГ!'!$AQ746</f>
        <v>1997</v>
      </c>
      <c r="D749" s="91" t="str">
        <f>'[4]ИТОГ!'!$AT746</f>
        <v>б/р</v>
      </c>
      <c r="E749" s="91" t="str">
        <f>'[4]ИТОГ!'!$AU746</f>
        <v>м</v>
      </c>
      <c r="F749" s="189">
        <f>'[4]ИТОГ!'!$AX746</f>
        <v>44313</v>
      </c>
      <c r="G749" s="91" t="s">
        <v>255</v>
      </c>
      <c r="H749" s="94" t="s">
        <v>28</v>
      </c>
      <c r="I749" s="91" t="str">
        <f>'[4]ИТОГ!'!$AY746</f>
        <v>ОК!</v>
      </c>
      <c r="J749" s="95"/>
      <c r="K749" s="104"/>
      <c r="L749" s="97" t="s">
        <v>256</v>
      </c>
      <c r="M749" s="105"/>
      <c r="N749" s="104"/>
      <c r="O749" s="97" t="s">
        <v>13</v>
      </c>
      <c r="P749" s="97"/>
      <c r="Q749" s="97"/>
      <c r="R749" s="104" t="s">
        <v>256</v>
      </c>
      <c r="S749" s="104"/>
      <c r="T749" s="106"/>
      <c r="U749" s="99"/>
      <c r="V749" s="104"/>
      <c r="W749" s="108" t="s">
        <v>256</v>
      </c>
      <c r="X749" s="100" t="s">
        <v>256</v>
      </c>
      <c r="Y749" s="108"/>
      <c r="Z749" s="100"/>
      <c r="AA749" s="100"/>
      <c r="AB749" s="108" t="s">
        <v>6</v>
      </c>
      <c r="AC749" s="108" t="s">
        <v>256</v>
      </c>
      <c r="AD749" s="108"/>
      <c r="AE749" s="108" t="s">
        <v>256</v>
      </c>
      <c r="AF749" s="108"/>
      <c r="AG749" s="94" t="s">
        <v>287</v>
      </c>
      <c r="AH749" s="101" t="s">
        <v>456</v>
      </c>
      <c r="AI749" s="100"/>
      <c r="AJ749" s="103" t="s">
        <v>1150</v>
      </c>
      <c r="AK749" s="68"/>
    </row>
    <row r="750" spans="1:252">
      <c r="A750" s="90">
        <v>740</v>
      </c>
      <c r="B750" s="91" t="str">
        <f>'[4]ИТОГ!'!$AP747</f>
        <v>Голубев Алексей</v>
      </c>
      <c r="C750" s="91">
        <f>'[4]ИТОГ!'!$AQ747</f>
        <v>2001</v>
      </c>
      <c r="D750" s="91" t="str">
        <f>'[4]ИТОГ!'!$AT747</f>
        <v>б/р</v>
      </c>
      <c r="E750" s="91" t="str">
        <f>'[4]ИТОГ!'!$AU747</f>
        <v>м</v>
      </c>
      <c r="F750" s="189">
        <f>'[4]ИТОГ!'!$AX747</f>
        <v>43555</v>
      </c>
      <c r="G750" s="91" t="s">
        <v>255</v>
      </c>
      <c r="H750" s="94" t="s">
        <v>28</v>
      </c>
      <c r="I750" s="91" t="str">
        <f>'[4]ИТОГ!'!$AY747</f>
        <v>ОК!</v>
      </c>
      <c r="J750" s="95"/>
      <c r="K750" s="97"/>
      <c r="L750" s="97"/>
      <c r="M750" s="98"/>
      <c r="N750" s="97"/>
      <c r="O750" s="97"/>
      <c r="P750" s="97"/>
      <c r="Q750" s="97"/>
      <c r="R750" s="97"/>
      <c r="S750" s="97"/>
      <c r="T750" s="125" t="s">
        <v>13</v>
      </c>
      <c r="U750" s="99"/>
      <c r="V750" s="97"/>
      <c r="W750" s="92"/>
      <c r="X750" s="100"/>
      <c r="Y750" s="100"/>
      <c r="Z750" s="100"/>
      <c r="AA750" s="100"/>
      <c r="AB750" s="100"/>
      <c r="AC750" s="100"/>
      <c r="AD750" s="100"/>
      <c r="AE750" s="100"/>
      <c r="AF750" s="100"/>
      <c r="AG750" s="94" t="s">
        <v>331</v>
      </c>
      <c r="AH750" s="94"/>
      <c r="AI750" s="102"/>
      <c r="AJ750" s="103" t="s">
        <v>1151</v>
      </c>
      <c r="AK750" s="68"/>
      <c r="AN750" s="68"/>
      <c r="AO750" s="68"/>
      <c r="AP750" s="68"/>
      <c r="AQ750" s="68"/>
      <c r="AR750" s="68"/>
      <c r="AS750" s="68"/>
      <c r="AT750" s="68"/>
      <c r="AU750" s="68"/>
      <c r="AV750" s="68"/>
      <c r="AW750" s="68"/>
      <c r="AX750" s="68"/>
      <c r="AY750" s="68"/>
      <c r="AZ750" s="68"/>
      <c r="BA750" s="68"/>
      <c r="BB750" s="68"/>
      <c r="BC750" s="68"/>
      <c r="BD750" s="68"/>
      <c r="BE750" s="68"/>
      <c r="BF750" s="68"/>
      <c r="BG750" s="68"/>
      <c r="BH750" s="68"/>
      <c r="BI750" s="68"/>
      <c r="BJ750" s="68"/>
      <c r="BK750" s="68"/>
      <c r="BL750" s="68"/>
      <c r="BM750" s="68"/>
      <c r="BN750" s="68"/>
      <c r="BO750" s="68"/>
      <c r="BP750" s="68"/>
      <c r="BQ750" s="68"/>
      <c r="BR750" s="68"/>
      <c r="BS750" s="68"/>
      <c r="BT750" s="68"/>
      <c r="BU750" s="68"/>
      <c r="BV750" s="68"/>
      <c r="BW750" s="68"/>
      <c r="BX750" s="68"/>
      <c r="BY750" s="68"/>
      <c r="BZ750" s="68"/>
      <c r="CA750" s="68"/>
      <c r="CB750" s="68"/>
      <c r="CC750" s="68"/>
      <c r="CD750" s="68"/>
      <c r="CE750" s="68"/>
      <c r="CF750" s="68"/>
      <c r="CG750" s="68"/>
      <c r="CH750" s="68"/>
      <c r="CI750" s="68"/>
      <c r="CJ750" s="68"/>
      <c r="CK750" s="68"/>
      <c r="CL750" s="68"/>
      <c r="CM750" s="68"/>
      <c r="CN750" s="68"/>
      <c r="CO750" s="68"/>
      <c r="CP750" s="68"/>
      <c r="CQ750" s="68"/>
      <c r="CR750" s="68"/>
      <c r="CS750" s="68"/>
      <c r="CT750" s="68"/>
      <c r="CU750" s="68"/>
      <c r="CV750" s="68"/>
      <c r="CW750" s="68"/>
      <c r="CX750" s="68"/>
      <c r="CY750" s="68"/>
      <c r="CZ750" s="68"/>
      <c r="DA750" s="68"/>
      <c r="DB750" s="68"/>
      <c r="DC750" s="68"/>
      <c r="DD750" s="68"/>
      <c r="DE750" s="68"/>
      <c r="DF750" s="68"/>
      <c r="DG750" s="68"/>
      <c r="DH750" s="68"/>
      <c r="DI750" s="68"/>
      <c r="DJ750" s="68"/>
      <c r="DK750" s="68"/>
      <c r="DL750" s="68"/>
      <c r="DM750" s="68"/>
      <c r="DN750" s="68"/>
      <c r="DO750" s="68"/>
      <c r="DP750" s="68"/>
      <c r="DQ750" s="68"/>
      <c r="DR750" s="68"/>
      <c r="DS750" s="68"/>
      <c r="DT750" s="68"/>
      <c r="DU750" s="68"/>
      <c r="DV750" s="68"/>
      <c r="DW750" s="68"/>
      <c r="DX750" s="68"/>
      <c r="DY750" s="68"/>
      <c r="DZ750" s="68"/>
      <c r="EA750" s="68"/>
      <c r="EB750" s="68"/>
      <c r="EC750" s="68"/>
      <c r="ED750" s="68"/>
      <c r="EE750" s="68"/>
      <c r="EF750" s="68"/>
      <c r="EG750" s="68"/>
      <c r="EH750" s="68"/>
      <c r="EI750" s="68"/>
      <c r="EJ750" s="68"/>
      <c r="EK750" s="68"/>
      <c r="EL750" s="68"/>
      <c r="EM750" s="68"/>
      <c r="EN750" s="68"/>
      <c r="EO750" s="68"/>
      <c r="EP750" s="68"/>
      <c r="EQ750" s="68"/>
      <c r="ER750" s="68"/>
      <c r="ES750" s="68"/>
      <c r="ET750" s="68"/>
      <c r="EU750" s="68"/>
      <c r="EV750" s="68"/>
      <c r="EW750" s="68"/>
      <c r="EX750" s="68"/>
      <c r="EY750" s="68"/>
      <c r="EZ750" s="68"/>
      <c r="FA750" s="68"/>
      <c r="FB750" s="68"/>
      <c r="FC750" s="68"/>
      <c r="FD750" s="68"/>
      <c r="FE750" s="68"/>
      <c r="FF750" s="68"/>
      <c r="FG750" s="68"/>
      <c r="FH750" s="68"/>
      <c r="FI750" s="68"/>
      <c r="FJ750" s="68"/>
      <c r="FK750" s="68"/>
      <c r="FL750" s="68"/>
      <c r="FM750" s="68"/>
      <c r="FN750" s="68"/>
      <c r="FO750" s="68"/>
      <c r="FP750" s="68"/>
      <c r="FQ750" s="68"/>
      <c r="FR750" s="68"/>
      <c r="FS750" s="68"/>
      <c r="FT750" s="68"/>
      <c r="FU750" s="68"/>
      <c r="FV750" s="68"/>
      <c r="FW750" s="68"/>
      <c r="FX750" s="68"/>
      <c r="FY750" s="68"/>
      <c r="FZ750" s="68"/>
      <c r="GA750" s="68"/>
      <c r="GB750" s="68"/>
      <c r="GC750" s="68"/>
      <c r="GD750" s="68"/>
      <c r="GE750" s="68"/>
      <c r="GF750" s="68"/>
      <c r="GG750" s="68"/>
      <c r="GH750" s="68"/>
      <c r="GI750" s="68"/>
      <c r="GJ750" s="68"/>
      <c r="GK750" s="68"/>
      <c r="GL750" s="68"/>
      <c r="GM750" s="68"/>
      <c r="GN750" s="68"/>
      <c r="GO750" s="68"/>
      <c r="GP750" s="68"/>
      <c r="GQ750" s="68"/>
      <c r="GR750" s="68"/>
      <c r="GS750" s="68"/>
      <c r="GT750" s="68"/>
      <c r="GU750" s="68"/>
      <c r="GV750" s="68"/>
      <c r="GW750" s="68"/>
      <c r="GX750" s="68"/>
      <c r="GY750" s="68"/>
      <c r="GZ750" s="68"/>
      <c r="HA750" s="68"/>
      <c r="HB750" s="68"/>
      <c r="HC750" s="68"/>
      <c r="HD750" s="68"/>
      <c r="HE750" s="68"/>
      <c r="HF750" s="68"/>
      <c r="HG750" s="68"/>
      <c r="HH750" s="68"/>
      <c r="HI750" s="68"/>
      <c r="HJ750" s="68"/>
      <c r="HK750" s="68"/>
      <c r="HL750" s="68"/>
      <c r="HM750" s="68"/>
      <c r="HN750" s="68"/>
      <c r="HO750" s="68"/>
      <c r="HP750" s="68"/>
      <c r="HQ750" s="68"/>
      <c r="HR750" s="68"/>
      <c r="HS750" s="68"/>
      <c r="HT750" s="68"/>
      <c r="HU750" s="68"/>
      <c r="HV750" s="68"/>
      <c r="HW750" s="68"/>
      <c r="HX750" s="68"/>
      <c r="HY750" s="68"/>
      <c r="HZ750" s="68"/>
      <c r="IA750" s="68"/>
      <c r="IB750" s="68"/>
      <c r="IC750" s="68"/>
      <c r="ID750" s="68"/>
      <c r="IE750" s="68"/>
      <c r="IF750" s="68"/>
      <c r="IG750" s="68"/>
      <c r="IH750" s="68"/>
      <c r="II750" s="68"/>
      <c r="IJ750" s="68"/>
      <c r="IK750" s="68"/>
      <c r="IL750" s="68"/>
      <c r="IM750" s="68"/>
      <c r="IN750" s="68"/>
      <c r="IO750" s="68"/>
      <c r="IP750" s="68"/>
      <c r="IQ750" s="68"/>
      <c r="IR750" s="68"/>
    </row>
    <row r="751" spans="1:252">
      <c r="A751" s="90">
        <v>741</v>
      </c>
      <c r="B751" s="91" t="str">
        <f>'[4]ИТОГ!'!$AP748</f>
        <v>Голубев Родион</v>
      </c>
      <c r="C751" s="91">
        <f>'[4]ИТОГ!'!$AQ748</f>
        <v>2010</v>
      </c>
      <c r="D751" s="91" t="str">
        <f>'[4]ИТОГ!'!$AT748</f>
        <v>1ю</v>
      </c>
      <c r="E751" s="91" t="str">
        <f>'[4]ИТОГ!'!$AU748</f>
        <v>м</v>
      </c>
      <c r="F751" s="189">
        <f>'[4]ИТОГ!'!$AX748</f>
        <v>45786</v>
      </c>
      <c r="G751" s="91" t="s">
        <v>255</v>
      </c>
      <c r="H751" s="94" t="s">
        <v>28</v>
      </c>
      <c r="I751" s="91" t="str">
        <f>'[4]ИТОГ!'!$AY748</f>
        <v>ОК!</v>
      </c>
      <c r="J751" s="95"/>
      <c r="K751" s="97"/>
      <c r="L751" s="97"/>
      <c r="M751" s="98"/>
      <c r="N751" s="97"/>
      <c r="O751" s="97"/>
      <c r="P751" s="97"/>
      <c r="Q751" s="97"/>
      <c r="R751" s="110" t="s">
        <v>13</v>
      </c>
      <c r="S751" s="97"/>
      <c r="T751" s="99"/>
      <c r="U751" s="99"/>
      <c r="V751" s="97"/>
      <c r="W751" s="108"/>
      <c r="X751" s="108"/>
      <c r="Y751" s="108"/>
      <c r="Z751" s="100"/>
      <c r="AA751" s="100"/>
      <c r="AB751" s="100" t="s">
        <v>11</v>
      </c>
      <c r="AC751" s="100"/>
      <c r="AD751" s="100"/>
      <c r="AE751" s="100"/>
      <c r="AF751" s="100"/>
      <c r="AG751" s="94"/>
      <c r="AH751" s="94" t="s">
        <v>366</v>
      </c>
      <c r="AI751" s="102"/>
      <c r="AJ751" s="103" t="s">
        <v>1152</v>
      </c>
      <c r="AK751" s="68"/>
    </row>
    <row r="752" spans="1:252">
      <c r="A752" s="90">
        <v>742</v>
      </c>
      <c r="B752" s="91" t="str">
        <f>'[4]ИТОГ!'!$AP749</f>
        <v>Голубева Вероника</v>
      </c>
      <c r="C752" s="91">
        <f>'[4]ИТОГ!'!$AQ749</f>
        <v>2004</v>
      </c>
      <c r="D752" s="91" t="str">
        <f>'[4]ИТОГ!'!$AT749</f>
        <v>б/р</v>
      </c>
      <c r="E752" s="91" t="str">
        <f>'[4]ИТОГ!'!$AU749</f>
        <v>ж</v>
      </c>
      <c r="F752" s="189">
        <f>'[4]ИТОГ!'!$AX749</f>
        <v>43227</v>
      </c>
      <c r="G752" s="91" t="s">
        <v>255</v>
      </c>
      <c r="H752" s="94" t="s">
        <v>28</v>
      </c>
      <c r="I752" s="91" t="str">
        <f>'[4]ИТОГ!'!$AY749</f>
        <v>НАДО!!!</v>
      </c>
      <c r="J752" s="95"/>
      <c r="K752" s="106"/>
      <c r="L752" s="97" t="s">
        <v>256</v>
      </c>
      <c r="M752" s="105"/>
      <c r="N752" s="106"/>
      <c r="O752" s="97" t="s">
        <v>256</v>
      </c>
      <c r="P752" s="97"/>
      <c r="Q752" s="97"/>
      <c r="R752" s="104" t="s">
        <v>6</v>
      </c>
      <c r="S752" s="104"/>
      <c r="T752" s="106"/>
      <c r="U752" s="99"/>
      <c r="V752" s="104"/>
      <c r="W752" s="108" t="s">
        <v>256</v>
      </c>
      <c r="X752" s="100"/>
      <c r="Y752" s="100"/>
      <c r="Z752" s="100"/>
      <c r="AA752" s="100"/>
      <c r="AB752" s="100" t="s">
        <v>9</v>
      </c>
      <c r="AC752" s="100" t="s">
        <v>9</v>
      </c>
      <c r="AD752" s="100"/>
      <c r="AE752" s="108"/>
      <c r="AF752" s="108"/>
      <c r="AG752" s="94" t="s">
        <v>434</v>
      </c>
      <c r="AH752" s="101"/>
      <c r="AI752" s="102"/>
      <c r="AJ752" s="103" t="s">
        <v>1153</v>
      </c>
      <c r="AK752" s="68"/>
    </row>
    <row r="753" spans="1:252">
      <c r="A753" s="90">
        <v>743</v>
      </c>
      <c r="B753" s="91" t="str">
        <f>'[4]ИТОГ!'!$AP750</f>
        <v>Голубева Дарья</v>
      </c>
      <c r="C753" s="91">
        <f>'[4]ИТОГ!'!$AQ750</f>
        <v>1988</v>
      </c>
      <c r="D753" s="91">
        <f>'[4]ИТОГ!'!$AT750</f>
        <v>3</v>
      </c>
      <c r="E753" s="91" t="str">
        <f>'[4]ИТОГ!'!$AU750</f>
        <v>ж</v>
      </c>
      <c r="F753" s="189">
        <f>'[4]ИТОГ!'!$AX750</f>
        <v>45463</v>
      </c>
      <c r="G753" s="91" t="s">
        <v>255</v>
      </c>
      <c r="H753" s="94" t="s">
        <v>28</v>
      </c>
      <c r="I753" s="91" t="str">
        <f>'[4]ИТОГ!'!$AY750</f>
        <v>ОК!</v>
      </c>
      <c r="J753" s="95"/>
      <c r="K753" s="104"/>
      <c r="L753" s="97"/>
      <c r="M753" s="105"/>
      <c r="N753" s="104"/>
      <c r="O753" s="97" t="s">
        <v>256</v>
      </c>
      <c r="P753" s="97"/>
      <c r="Q753" s="97"/>
      <c r="R753" s="100" t="s">
        <v>11</v>
      </c>
      <c r="S753" s="104"/>
      <c r="T753" s="106"/>
      <c r="U753" s="99"/>
      <c r="V753" s="108" t="s">
        <v>256</v>
      </c>
      <c r="W753" s="108"/>
      <c r="X753" s="108"/>
      <c r="Y753" s="108"/>
      <c r="Z753" s="100"/>
      <c r="AA753" s="100"/>
      <c r="AB753" s="108"/>
      <c r="AC753" s="108"/>
      <c r="AD753" s="108"/>
      <c r="AE753" s="108"/>
      <c r="AF753" s="108" t="s">
        <v>256</v>
      </c>
      <c r="AG753" s="94" t="s">
        <v>325</v>
      </c>
      <c r="AH753" s="101"/>
      <c r="AI753" s="102"/>
      <c r="AJ753" s="103" t="s">
        <v>1154</v>
      </c>
      <c r="AK753" s="68"/>
    </row>
    <row r="754" spans="1:252">
      <c r="A754" s="90">
        <v>744</v>
      </c>
      <c r="B754" s="91" t="str">
        <f>'[4]ИТОГ!'!$AP751</f>
        <v>Голубева Кристина</v>
      </c>
      <c r="C754" s="91">
        <f>'[4]ИТОГ!'!$AQ751</f>
        <v>2002</v>
      </c>
      <c r="D754" s="91" t="str">
        <f>'[4]ИТОГ!'!$AT751</f>
        <v>б/р</v>
      </c>
      <c r="E754" s="91" t="str">
        <f>'[4]ИТОГ!'!$AU751</f>
        <v>ж</v>
      </c>
      <c r="F754" s="189">
        <f>'[4]ИТОГ!'!$AX751</f>
        <v>43227</v>
      </c>
      <c r="G754" s="91" t="s">
        <v>255</v>
      </c>
      <c r="H754" s="94" t="s">
        <v>28</v>
      </c>
      <c r="I754" s="91" t="str">
        <f>'[4]ИТОГ!'!$AY751</f>
        <v>ОК!</v>
      </c>
      <c r="J754" s="95"/>
      <c r="K754" s="97"/>
      <c r="L754" s="97"/>
      <c r="M754" s="98"/>
      <c r="N754" s="97"/>
      <c r="O754" s="97"/>
      <c r="P754" s="97"/>
      <c r="Q754" s="97"/>
      <c r="R754" s="97"/>
      <c r="S754" s="97"/>
      <c r="T754" s="99"/>
      <c r="U754" s="99"/>
      <c r="V754" s="108" t="s">
        <v>256</v>
      </c>
      <c r="W754" s="92"/>
      <c r="X754" s="100"/>
      <c r="Y754" s="100"/>
      <c r="Z754" s="100"/>
      <c r="AA754" s="100"/>
      <c r="AB754" s="100"/>
      <c r="AC754" s="100"/>
      <c r="AD754" s="100"/>
      <c r="AE754" s="100"/>
      <c r="AF754" s="100"/>
      <c r="AG754" s="94"/>
      <c r="AH754" s="94"/>
      <c r="AI754" s="102"/>
      <c r="AJ754" s="103" t="s">
        <v>1155</v>
      </c>
      <c r="AK754" s="68"/>
      <c r="AL754" s="68"/>
      <c r="AM754" s="68"/>
      <c r="AN754" s="68"/>
      <c r="AO754" s="68"/>
      <c r="AP754" s="68"/>
      <c r="AQ754" s="68"/>
      <c r="AR754" s="68"/>
      <c r="AS754" s="68"/>
      <c r="AT754" s="68"/>
      <c r="AU754" s="68"/>
      <c r="AV754" s="68"/>
      <c r="AW754" s="68"/>
      <c r="AX754" s="68"/>
      <c r="AY754" s="68"/>
      <c r="AZ754" s="68"/>
      <c r="BA754" s="68"/>
      <c r="BB754" s="68"/>
      <c r="BC754" s="68"/>
      <c r="BD754" s="68"/>
      <c r="BE754" s="68"/>
      <c r="BF754" s="68"/>
      <c r="BG754" s="68"/>
      <c r="BH754" s="68"/>
      <c r="BI754" s="68"/>
      <c r="BJ754" s="68"/>
      <c r="BK754" s="68"/>
      <c r="BL754" s="68"/>
      <c r="BM754" s="68"/>
      <c r="BN754" s="68"/>
      <c r="BO754" s="68"/>
      <c r="BP754" s="68"/>
      <c r="BQ754" s="68"/>
      <c r="BR754" s="68"/>
      <c r="BS754" s="68"/>
      <c r="BT754" s="68"/>
      <c r="BU754" s="68"/>
      <c r="BV754" s="68"/>
      <c r="BW754" s="68"/>
      <c r="BX754" s="68"/>
      <c r="BY754" s="68"/>
      <c r="BZ754" s="68"/>
      <c r="CA754" s="68"/>
      <c r="CB754" s="68"/>
      <c r="CC754" s="68"/>
      <c r="CD754" s="68"/>
      <c r="CE754" s="68"/>
      <c r="CF754" s="68"/>
      <c r="CG754" s="68"/>
      <c r="CH754" s="68"/>
      <c r="CI754" s="68"/>
      <c r="CJ754" s="68"/>
      <c r="CK754" s="68"/>
      <c r="CL754" s="68"/>
      <c r="CM754" s="68"/>
      <c r="CN754" s="68"/>
      <c r="CO754" s="68"/>
      <c r="CP754" s="68"/>
      <c r="CQ754" s="68"/>
      <c r="CR754" s="68"/>
      <c r="CS754" s="68"/>
      <c r="CT754" s="68"/>
      <c r="CU754" s="68"/>
      <c r="CV754" s="68"/>
      <c r="CW754" s="68"/>
      <c r="CX754" s="68"/>
      <c r="CY754" s="68"/>
      <c r="CZ754" s="68"/>
      <c r="DA754" s="68"/>
      <c r="DB754" s="68"/>
      <c r="DC754" s="68"/>
      <c r="DD754" s="68"/>
      <c r="DE754" s="68"/>
      <c r="DF754" s="68"/>
      <c r="DG754" s="68"/>
      <c r="DH754" s="68"/>
      <c r="DI754" s="68"/>
      <c r="DJ754" s="68"/>
      <c r="DK754" s="68"/>
      <c r="DL754" s="68"/>
      <c r="DM754" s="68"/>
      <c r="DN754" s="68"/>
      <c r="DO754" s="68"/>
      <c r="DP754" s="68"/>
      <c r="DQ754" s="68"/>
      <c r="DR754" s="68"/>
      <c r="DS754" s="68"/>
      <c r="DT754" s="68"/>
      <c r="DU754" s="68"/>
      <c r="DV754" s="68"/>
      <c r="DW754" s="68"/>
      <c r="DX754" s="68"/>
      <c r="DY754" s="68"/>
      <c r="DZ754" s="68"/>
      <c r="EA754" s="68"/>
      <c r="EB754" s="68"/>
      <c r="EC754" s="68"/>
      <c r="ED754" s="68"/>
      <c r="EE754" s="68"/>
      <c r="EF754" s="68"/>
      <c r="EG754" s="68"/>
      <c r="EH754" s="68"/>
      <c r="EI754" s="68"/>
      <c r="EJ754" s="68"/>
      <c r="EK754" s="68"/>
      <c r="EL754" s="68"/>
      <c r="EM754" s="68"/>
      <c r="EN754" s="68"/>
      <c r="EO754" s="68"/>
      <c r="EP754" s="68"/>
      <c r="EQ754" s="68"/>
      <c r="ER754" s="68"/>
      <c r="ES754" s="68"/>
      <c r="ET754" s="68"/>
      <c r="EU754" s="68"/>
      <c r="EV754" s="68"/>
      <c r="EW754" s="68"/>
      <c r="EX754" s="68"/>
      <c r="EY754" s="68"/>
      <c r="EZ754" s="68"/>
      <c r="FA754" s="68"/>
      <c r="FB754" s="68"/>
      <c r="FC754" s="68"/>
      <c r="FD754" s="68"/>
      <c r="FE754" s="68"/>
      <c r="FF754" s="68"/>
      <c r="FG754" s="68"/>
      <c r="FH754" s="68"/>
      <c r="FI754" s="68"/>
      <c r="FJ754" s="68"/>
      <c r="FK754" s="68"/>
      <c r="FL754" s="68"/>
      <c r="FM754" s="68"/>
      <c r="FN754" s="68"/>
      <c r="FO754" s="68"/>
      <c r="FP754" s="68"/>
      <c r="FQ754" s="68"/>
      <c r="FR754" s="68"/>
      <c r="FS754" s="68"/>
      <c r="FT754" s="68"/>
      <c r="FU754" s="68"/>
      <c r="FV754" s="68"/>
      <c r="FW754" s="68"/>
      <c r="FX754" s="68"/>
      <c r="FY754" s="68"/>
      <c r="FZ754" s="68"/>
      <c r="GA754" s="68"/>
      <c r="GB754" s="68"/>
      <c r="GC754" s="68"/>
      <c r="GD754" s="68"/>
      <c r="GE754" s="68"/>
      <c r="GF754" s="68"/>
      <c r="GG754" s="68"/>
      <c r="GH754" s="68"/>
      <c r="GI754" s="68"/>
      <c r="GJ754" s="68"/>
      <c r="GK754" s="68"/>
      <c r="GL754" s="68"/>
      <c r="GM754" s="68"/>
      <c r="GN754" s="68"/>
      <c r="GO754" s="68"/>
      <c r="GP754" s="68"/>
      <c r="GQ754" s="68"/>
      <c r="GR754" s="68"/>
      <c r="GS754" s="68"/>
      <c r="GT754" s="68"/>
      <c r="GU754" s="68"/>
      <c r="GV754" s="68"/>
      <c r="GW754" s="68"/>
      <c r="GX754" s="68"/>
      <c r="GY754" s="68"/>
      <c r="GZ754" s="68"/>
      <c r="HA754" s="68"/>
      <c r="HB754" s="68"/>
      <c r="HC754" s="68"/>
      <c r="HD754" s="68"/>
      <c r="HE754" s="68"/>
      <c r="HF754" s="68"/>
      <c r="HG754" s="68"/>
      <c r="HH754" s="68"/>
      <c r="HI754" s="68"/>
      <c r="HJ754" s="68"/>
      <c r="HK754" s="68"/>
      <c r="HL754" s="68"/>
      <c r="HM754" s="68"/>
      <c r="HN754" s="68"/>
      <c r="HO754" s="68"/>
      <c r="HP754" s="68"/>
      <c r="HQ754" s="68"/>
      <c r="HR754" s="68"/>
      <c r="HS754" s="68"/>
      <c r="HT754" s="68"/>
      <c r="HU754" s="68"/>
      <c r="HV754" s="68"/>
      <c r="HW754" s="68"/>
      <c r="HX754" s="68"/>
      <c r="HY754" s="68"/>
      <c r="HZ754" s="68"/>
      <c r="IA754" s="68"/>
      <c r="IB754" s="68"/>
      <c r="IC754" s="68"/>
      <c r="ID754" s="68"/>
      <c r="IE754" s="68"/>
      <c r="IF754" s="68"/>
      <c r="IG754" s="68"/>
      <c r="IH754" s="68"/>
      <c r="II754" s="68"/>
      <c r="IJ754" s="68"/>
      <c r="IK754" s="68"/>
      <c r="IL754" s="68"/>
      <c r="IM754" s="68"/>
      <c r="IN754" s="68"/>
      <c r="IO754" s="68"/>
      <c r="IP754" s="68"/>
      <c r="IQ754" s="68"/>
      <c r="IR754" s="68"/>
    </row>
    <row r="755" spans="1:252" s="68" customFormat="1">
      <c r="A755" s="90">
        <v>745</v>
      </c>
      <c r="B755" s="91" t="str">
        <f>'[4]ИТОГ!'!$AP752</f>
        <v>Голубева Наталья</v>
      </c>
      <c r="C755" s="91">
        <f>'[4]ИТОГ!'!$AQ752</f>
        <v>2006</v>
      </c>
      <c r="D755" s="91" t="str">
        <f>'[4]ИТОГ!'!$AT752</f>
        <v>б/р</v>
      </c>
      <c r="E755" s="91" t="str">
        <f>'[4]ИТОГ!'!$AU752</f>
        <v>ж</v>
      </c>
      <c r="F755" s="189">
        <f>'[4]ИТОГ!'!$AX752</f>
        <v>44127</v>
      </c>
      <c r="G755" s="91" t="s">
        <v>255</v>
      </c>
      <c r="H755" s="94" t="s">
        <v>28</v>
      </c>
      <c r="I755" s="91" t="str">
        <f>'[4]ИТОГ!'!$AY752</f>
        <v>ОК!</v>
      </c>
      <c r="J755" s="95"/>
      <c r="K755" s="115"/>
      <c r="L755" s="97"/>
      <c r="M755" s="114"/>
      <c r="N755" s="115"/>
      <c r="O755" s="97"/>
      <c r="P755" s="97"/>
      <c r="Q755" s="97"/>
      <c r="R755" s="115"/>
      <c r="S755" s="115"/>
      <c r="T755" s="113"/>
      <c r="U755" s="99"/>
      <c r="V755" s="115"/>
      <c r="W755" s="102"/>
      <c r="X755" s="102"/>
      <c r="Y755" s="102"/>
      <c r="Z755" s="100"/>
      <c r="AA755" s="100"/>
      <c r="AB755" s="102"/>
      <c r="AC755" s="102"/>
      <c r="AD755" s="102" t="s">
        <v>256</v>
      </c>
      <c r="AE755" s="102"/>
      <c r="AF755" s="102"/>
      <c r="AG755" s="94"/>
      <c r="AH755" s="101"/>
      <c r="AI755" s="102"/>
      <c r="AJ755" s="103" t="s">
        <v>1156</v>
      </c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  <c r="GM755" s="9"/>
      <c r="GN755" s="9"/>
      <c r="GO755" s="9"/>
      <c r="GP755" s="9"/>
      <c r="GQ755" s="9"/>
      <c r="GR755" s="9"/>
      <c r="GS755" s="9"/>
      <c r="GT755" s="9"/>
      <c r="GU755" s="9"/>
      <c r="GV755" s="9"/>
      <c r="GW755" s="9"/>
      <c r="GX755" s="9"/>
      <c r="GY755" s="9"/>
      <c r="GZ755" s="9"/>
      <c r="HA755" s="9"/>
      <c r="HB755" s="9"/>
      <c r="HC755" s="9"/>
      <c r="HD755" s="9"/>
      <c r="HE755" s="9"/>
      <c r="HF755" s="9"/>
      <c r="HG755" s="9"/>
      <c r="HH755" s="9"/>
      <c r="HI755" s="9"/>
      <c r="HJ755" s="9"/>
      <c r="HK755" s="9"/>
      <c r="HL755" s="9"/>
      <c r="HM755" s="9"/>
      <c r="HN755" s="9"/>
      <c r="HO755" s="9"/>
      <c r="HP755" s="9"/>
      <c r="HQ755" s="9"/>
      <c r="HR755" s="9"/>
      <c r="HS755" s="9"/>
      <c r="HT755" s="9"/>
      <c r="HU755" s="9"/>
      <c r="HV755" s="9"/>
      <c r="HW755" s="9"/>
      <c r="HX755" s="9"/>
      <c r="HY755" s="9"/>
      <c r="HZ755" s="9"/>
      <c r="IA755" s="9"/>
      <c r="IB755" s="9"/>
      <c r="IC755" s="9"/>
      <c r="ID755" s="9"/>
      <c r="IE755" s="9"/>
      <c r="IF755" s="9"/>
      <c r="IG755" s="9"/>
      <c r="IH755" s="9"/>
      <c r="II755" s="9"/>
      <c r="IJ755" s="9"/>
      <c r="IK755" s="9"/>
      <c r="IL755" s="9"/>
      <c r="IM755" s="9"/>
      <c r="IN755" s="9"/>
      <c r="IO755" s="9"/>
      <c r="IP755" s="9"/>
      <c r="IQ755" s="9"/>
      <c r="IR755" s="9"/>
    </row>
    <row r="756" spans="1:252">
      <c r="A756" s="90">
        <v>746</v>
      </c>
      <c r="B756" s="91" t="str">
        <f>'[4]ИТОГ!'!$AP753</f>
        <v>Голубцов Анатолий</v>
      </c>
      <c r="C756" s="91">
        <f>'[4]ИТОГ!'!$AQ753</f>
        <v>0</v>
      </c>
      <c r="D756" s="91" t="str">
        <f>'[4]ИТОГ!'!$AT753</f>
        <v>б/р</v>
      </c>
      <c r="E756" s="91" t="str">
        <f>'[4]ИТОГ!'!$AU753</f>
        <v>м</v>
      </c>
      <c r="F756" s="189">
        <f>'[4]ИТОГ!'!$AX753</f>
        <v>41782</v>
      </c>
      <c r="G756" s="91" t="s">
        <v>255</v>
      </c>
      <c r="H756" s="94" t="s">
        <v>28</v>
      </c>
      <c r="I756" s="91" t="str">
        <f>'[4]ИТОГ!'!$AY753</f>
        <v>НАДО!!!</v>
      </c>
      <c r="J756" s="95"/>
      <c r="K756" s="115"/>
      <c r="L756" s="97"/>
      <c r="M756" s="114"/>
      <c r="N756" s="115"/>
      <c r="O756" s="97"/>
      <c r="P756" s="97"/>
      <c r="Q756" s="97"/>
      <c r="R756" s="115"/>
      <c r="S756" s="115"/>
      <c r="T756" s="113"/>
      <c r="U756" s="99"/>
      <c r="V756" s="108" t="s">
        <v>256</v>
      </c>
      <c r="W756" s="100"/>
      <c r="X756" s="100" t="s">
        <v>256</v>
      </c>
      <c r="Y756" s="100"/>
      <c r="Z756" s="100" t="s">
        <v>256</v>
      </c>
      <c r="AA756" s="100"/>
      <c r="AB756" s="102"/>
      <c r="AC756" s="102"/>
      <c r="AD756" s="102"/>
      <c r="AE756" s="102"/>
      <c r="AF756" s="102"/>
      <c r="AG756" s="111" t="s">
        <v>399</v>
      </c>
      <c r="AH756" s="101"/>
      <c r="AI756" s="102"/>
      <c r="AJ756" s="103" t="s">
        <v>1157</v>
      </c>
      <c r="AK756" s="68"/>
    </row>
    <row r="757" spans="1:252">
      <c r="A757" s="90">
        <v>747</v>
      </c>
      <c r="B757" s="91" t="str">
        <f>'[4]ИТОГ!'!$AP754</f>
        <v>Голубчиков Александр</v>
      </c>
      <c r="C757" s="91">
        <f>'[4]ИТОГ!'!$AQ754</f>
        <v>2005</v>
      </c>
      <c r="D757" s="91" t="str">
        <f>'[4]ИТОГ!'!$AT754</f>
        <v>б/р</v>
      </c>
      <c r="E757" s="91" t="str">
        <f>'[4]ИТОГ!'!$AU754</f>
        <v>м</v>
      </c>
      <c r="F757" s="189">
        <f>'[4]ИТОГ!'!$AX754</f>
        <v>45109</v>
      </c>
      <c r="G757" s="91" t="s">
        <v>255</v>
      </c>
      <c r="H757" s="94" t="s">
        <v>28</v>
      </c>
      <c r="I757" s="91" t="str">
        <f>'[4]ИТОГ!'!$AY754</f>
        <v>ОК!</v>
      </c>
      <c r="J757" s="95"/>
      <c r="K757" s="107"/>
      <c r="L757" s="97" t="s">
        <v>256</v>
      </c>
      <c r="M757" s="105"/>
      <c r="N757" s="107"/>
      <c r="O757" s="97"/>
      <c r="P757" s="97"/>
      <c r="Q757" s="97"/>
      <c r="R757" s="104"/>
      <c r="S757" s="104"/>
      <c r="T757" s="106"/>
      <c r="U757" s="99"/>
      <c r="V757" s="104"/>
      <c r="W757" s="100"/>
      <c r="X757" s="100"/>
      <c r="Y757" s="100"/>
      <c r="Z757" s="100"/>
      <c r="AA757" s="100"/>
      <c r="AB757" s="100"/>
      <c r="AC757" s="100"/>
      <c r="AD757" s="100" t="s">
        <v>256</v>
      </c>
      <c r="AE757" s="100"/>
      <c r="AF757" s="100" t="s">
        <v>256</v>
      </c>
      <c r="AG757" s="94" t="s">
        <v>321</v>
      </c>
      <c r="AH757" s="101" t="s">
        <v>271</v>
      </c>
      <c r="AI757" s="102"/>
      <c r="AJ757" s="103" t="s">
        <v>1158</v>
      </c>
      <c r="AK757" s="68"/>
    </row>
    <row r="758" spans="1:252">
      <c r="A758" s="90">
        <v>748</v>
      </c>
      <c r="B758" s="91" t="str">
        <f>'[4]ИТОГ!'!$AP755</f>
        <v>Голубчикова Софья</v>
      </c>
      <c r="C758" s="91">
        <f>'[4]ИТОГ!'!$AQ755</f>
        <v>2006</v>
      </c>
      <c r="D758" s="91" t="str">
        <f>'[4]ИТОГ!'!$AT755</f>
        <v>КМС</v>
      </c>
      <c r="E758" s="91" t="str">
        <f>'[4]ИТОГ!'!$AU755</f>
        <v>ж</v>
      </c>
      <c r="F758" s="189">
        <f>'[4]ИТОГ!'!$AX755</f>
        <v>46201</v>
      </c>
      <c r="G758" s="91" t="s">
        <v>255</v>
      </c>
      <c r="H758" s="94" t="s">
        <v>28</v>
      </c>
      <c r="I758" s="91" t="str">
        <f>'[4]ИТОГ!'!$AY755</f>
        <v>ОК!</v>
      </c>
      <c r="J758" s="95"/>
      <c r="K758" s="107"/>
      <c r="L758" s="97"/>
      <c r="M758" s="105"/>
      <c r="N758" s="107"/>
      <c r="O758" s="97"/>
      <c r="P758" s="97"/>
      <c r="Q758" s="97"/>
      <c r="R758" s="104"/>
      <c r="S758" s="104"/>
      <c r="T758" s="106"/>
      <c r="U758" s="99"/>
      <c r="V758" s="104"/>
      <c r="W758" s="100"/>
      <c r="X758" s="100"/>
      <c r="Y758" s="100"/>
      <c r="Z758" s="100"/>
      <c r="AA758" s="100"/>
      <c r="AB758" s="100"/>
      <c r="AC758" s="100"/>
      <c r="AD758" s="100"/>
      <c r="AE758" s="100"/>
      <c r="AF758" s="100"/>
      <c r="AG758" s="94"/>
      <c r="AH758" s="101"/>
      <c r="AI758" s="102"/>
      <c r="AJ758" s="103" t="s">
        <v>1159</v>
      </c>
      <c r="AK758" s="68"/>
      <c r="AL758" s="68"/>
      <c r="AM758" s="68"/>
      <c r="AN758" s="68"/>
      <c r="AO758" s="68"/>
      <c r="AP758" s="68"/>
      <c r="AQ758" s="68"/>
      <c r="AR758" s="68"/>
      <c r="AS758" s="68"/>
      <c r="AT758" s="68"/>
      <c r="AU758" s="68"/>
      <c r="AV758" s="68"/>
      <c r="AW758" s="68"/>
      <c r="AX758" s="68"/>
      <c r="AY758" s="68"/>
      <c r="AZ758" s="68"/>
      <c r="BA758" s="68"/>
      <c r="BB758" s="68"/>
      <c r="BC758" s="68"/>
      <c r="BD758" s="68"/>
      <c r="BE758" s="68"/>
      <c r="BF758" s="68"/>
      <c r="BG758" s="68"/>
      <c r="BH758" s="68"/>
      <c r="BI758" s="68"/>
      <c r="BJ758" s="68"/>
      <c r="BK758" s="68"/>
      <c r="BL758" s="68"/>
      <c r="BM758" s="68"/>
      <c r="BN758" s="68"/>
      <c r="BO758" s="68"/>
      <c r="BP758" s="68"/>
      <c r="BQ758" s="68"/>
      <c r="BR758" s="68"/>
      <c r="BS758" s="68"/>
      <c r="BT758" s="68"/>
      <c r="BU758" s="68"/>
      <c r="BV758" s="68"/>
      <c r="BW758" s="68"/>
      <c r="BX758" s="68"/>
      <c r="BY758" s="68"/>
      <c r="BZ758" s="68"/>
      <c r="CA758" s="68"/>
      <c r="CB758" s="68"/>
      <c r="CC758" s="68"/>
      <c r="CD758" s="68"/>
      <c r="CE758" s="68"/>
      <c r="CF758" s="68"/>
      <c r="CG758" s="68"/>
      <c r="CH758" s="68"/>
      <c r="CI758" s="68"/>
      <c r="CJ758" s="68"/>
      <c r="CK758" s="68"/>
      <c r="CL758" s="68"/>
      <c r="CM758" s="68"/>
      <c r="CN758" s="68"/>
      <c r="CO758" s="68"/>
      <c r="CP758" s="68"/>
      <c r="CQ758" s="68"/>
      <c r="CR758" s="68"/>
      <c r="CS758" s="68"/>
      <c r="CT758" s="68"/>
      <c r="CU758" s="68"/>
      <c r="CV758" s="68"/>
      <c r="CW758" s="68"/>
      <c r="CX758" s="68"/>
      <c r="CY758" s="68"/>
      <c r="CZ758" s="68"/>
      <c r="DA758" s="68"/>
      <c r="DB758" s="68"/>
      <c r="DC758" s="68"/>
      <c r="DD758" s="68"/>
      <c r="DE758" s="68"/>
      <c r="DF758" s="68"/>
      <c r="DG758" s="68"/>
      <c r="DH758" s="68"/>
      <c r="DI758" s="68"/>
      <c r="DJ758" s="68"/>
      <c r="DK758" s="68"/>
      <c r="DL758" s="68"/>
      <c r="DM758" s="68"/>
      <c r="DN758" s="68"/>
      <c r="DO758" s="68"/>
      <c r="DP758" s="68"/>
      <c r="DQ758" s="68"/>
      <c r="DR758" s="68"/>
      <c r="DS758" s="68"/>
      <c r="DT758" s="68"/>
      <c r="DU758" s="68"/>
      <c r="DV758" s="68"/>
      <c r="DW758" s="68"/>
      <c r="DX758" s="68"/>
      <c r="DY758" s="68"/>
      <c r="DZ758" s="68"/>
      <c r="EA758" s="68"/>
      <c r="EB758" s="68"/>
      <c r="EC758" s="68"/>
      <c r="ED758" s="68"/>
      <c r="EE758" s="68"/>
      <c r="EF758" s="68"/>
      <c r="EG758" s="68"/>
      <c r="EH758" s="68"/>
      <c r="EI758" s="68"/>
      <c r="EJ758" s="68"/>
      <c r="EK758" s="68"/>
      <c r="EL758" s="68"/>
      <c r="EM758" s="68"/>
      <c r="EN758" s="68"/>
      <c r="EO758" s="68"/>
      <c r="EP758" s="68"/>
      <c r="EQ758" s="68"/>
      <c r="ER758" s="68"/>
      <c r="ES758" s="68"/>
      <c r="ET758" s="68"/>
      <c r="EU758" s="68"/>
      <c r="EV758" s="68"/>
      <c r="EW758" s="68"/>
      <c r="EX758" s="68"/>
      <c r="EY758" s="68"/>
      <c r="EZ758" s="68"/>
      <c r="FA758" s="68"/>
      <c r="FB758" s="68"/>
      <c r="FC758" s="68"/>
      <c r="FD758" s="68"/>
      <c r="FE758" s="68"/>
      <c r="FF758" s="68"/>
      <c r="FG758" s="68"/>
      <c r="FH758" s="68"/>
      <c r="FI758" s="68"/>
      <c r="FJ758" s="68"/>
      <c r="FK758" s="68"/>
      <c r="FL758" s="68"/>
      <c r="FM758" s="68"/>
      <c r="FN758" s="68"/>
      <c r="FO758" s="68"/>
      <c r="FP758" s="68"/>
      <c r="FQ758" s="68"/>
      <c r="FR758" s="68"/>
      <c r="FS758" s="68"/>
      <c r="FT758" s="68"/>
      <c r="FU758" s="68"/>
      <c r="FV758" s="68"/>
      <c r="FW758" s="68"/>
      <c r="FX758" s="68"/>
      <c r="FY758" s="68"/>
      <c r="FZ758" s="68"/>
      <c r="GA758" s="68"/>
      <c r="GB758" s="68"/>
      <c r="GC758" s="68"/>
      <c r="GD758" s="68"/>
      <c r="GE758" s="68"/>
      <c r="GF758" s="68"/>
      <c r="GG758" s="68"/>
      <c r="GH758" s="68"/>
      <c r="GI758" s="68"/>
      <c r="GJ758" s="68"/>
      <c r="GK758" s="68"/>
      <c r="GL758" s="68"/>
      <c r="GM758" s="68"/>
      <c r="GN758" s="68"/>
      <c r="GO758" s="68"/>
      <c r="GP758" s="68"/>
      <c r="GQ758" s="68"/>
      <c r="GR758" s="68"/>
      <c r="GS758" s="68"/>
      <c r="GT758" s="68"/>
      <c r="GU758" s="68"/>
      <c r="GV758" s="68"/>
      <c r="GW758" s="68"/>
      <c r="GX758" s="68"/>
      <c r="GY758" s="68"/>
      <c r="GZ758" s="68"/>
      <c r="HA758" s="68"/>
      <c r="HB758" s="68"/>
      <c r="HC758" s="68"/>
      <c r="HD758" s="68"/>
      <c r="HE758" s="68"/>
      <c r="HF758" s="68"/>
      <c r="HG758" s="68"/>
      <c r="HH758" s="68"/>
      <c r="HI758" s="68"/>
      <c r="HJ758" s="68"/>
      <c r="HK758" s="68"/>
      <c r="HL758" s="68"/>
      <c r="HM758" s="68"/>
      <c r="HN758" s="68"/>
      <c r="HO758" s="68"/>
      <c r="HP758" s="68"/>
      <c r="HQ758" s="68"/>
      <c r="HR758" s="68"/>
      <c r="HS758" s="68"/>
      <c r="HT758" s="68"/>
      <c r="HU758" s="68"/>
      <c r="HV758" s="68"/>
      <c r="HW758" s="68"/>
      <c r="HX758" s="68"/>
      <c r="HY758" s="68"/>
      <c r="HZ758" s="68"/>
      <c r="IA758" s="68"/>
      <c r="IB758" s="68"/>
      <c r="IC758" s="68"/>
      <c r="ID758" s="68"/>
      <c r="IE758" s="68"/>
      <c r="IF758" s="68"/>
      <c r="IG758" s="68"/>
      <c r="IH758" s="68"/>
      <c r="II758" s="68"/>
      <c r="IJ758" s="68"/>
      <c r="IK758" s="68"/>
      <c r="IL758" s="68"/>
      <c r="IM758" s="68"/>
      <c r="IN758" s="68"/>
      <c r="IO758" s="68"/>
      <c r="IP758" s="68"/>
      <c r="IQ758" s="68"/>
      <c r="IR758" s="68"/>
    </row>
    <row r="759" spans="1:252">
      <c r="A759" s="90">
        <v>749</v>
      </c>
      <c r="B759" s="91" t="str">
        <f>'[4]ИТОГ!'!$AP756</f>
        <v>Гомозова Алисия</v>
      </c>
      <c r="C759" s="91">
        <f>'[4]ИТОГ!'!$AQ756</f>
        <v>2012</v>
      </c>
      <c r="D759" s="91" t="str">
        <f>'[4]ИТОГ!'!$AT756</f>
        <v>2ю</v>
      </c>
      <c r="E759" s="91" t="str">
        <f>'[4]ИТОГ!'!$AU756</f>
        <v>ж</v>
      </c>
      <c r="F759" s="189">
        <f>'[4]ИТОГ!'!$AX756</f>
        <v>45786</v>
      </c>
      <c r="G759" s="91" t="s">
        <v>255</v>
      </c>
      <c r="H759" s="94" t="s">
        <v>28</v>
      </c>
      <c r="I759" s="91" t="str">
        <f>'[4]ИТОГ!'!$AY756</f>
        <v>ОК!</v>
      </c>
      <c r="J759" s="95"/>
      <c r="K759" s="107"/>
      <c r="L759" s="97"/>
      <c r="M759" s="105"/>
      <c r="N759" s="107"/>
      <c r="O759" s="97"/>
      <c r="P759" s="97"/>
      <c r="Q759" s="97"/>
      <c r="R759" s="104"/>
      <c r="S759" s="104"/>
      <c r="T759" s="106"/>
      <c r="U759" s="99"/>
      <c r="V759" s="104"/>
      <c r="W759" s="100"/>
      <c r="X759" s="100" t="s">
        <v>256</v>
      </c>
      <c r="Y759" s="100"/>
      <c r="Z759" s="100"/>
      <c r="AA759" s="100"/>
      <c r="AB759" s="100" t="s">
        <v>256</v>
      </c>
      <c r="AC759" s="100"/>
      <c r="AD759" s="100"/>
      <c r="AE759" s="100"/>
      <c r="AF759" s="100" t="s">
        <v>256</v>
      </c>
      <c r="AG759" s="94" t="s">
        <v>277</v>
      </c>
      <c r="AH759" s="101"/>
      <c r="AI759" s="102"/>
      <c r="AJ759" s="103" t="s">
        <v>1160</v>
      </c>
      <c r="AK759" s="68"/>
    </row>
    <row r="760" spans="1:252">
      <c r="A760" s="90">
        <v>750</v>
      </c>
      <c r="B760" s="91" t="str">
        <f>'[4]ИТОГ!'!$AP757</f>
        <v>Гонакова Анастасия</v>
      </c>
      <c r="C760" s="91">
        <f>'[4]ИТОГ!'!$AQ757</f>
        <v>2004</v>
      </c>
      <c r="D760" s="91" t="str">
        <f>'[4]ИТОГ!'!$AT757</f>
        <v>б/р</v>
      </c>
      <c r="E760" s="91" t="str">
        <f>'[4]ИТОГ!'!$AU757</f>
        <v>ж</v>
      </c>
      <c r="F760" s="189">
        <f>'[4]ИТОГ!'!$AX757</f>
        <v>44127</v>
      </c>
      <c r="G760" s="91" t="s">
        <v>255</v>
      </c>
      <c r="H760" s="94" t="s">
        <v>28</v>
      </c>
      <c r="I760" s="91" t="str">
        <f>'[4]ИТОГ!'!$AY757</f>
        <v>НАДО!!!</v>
      </c>
      <c r="J760" s="95"/>
      <c r="K760" s="107"/>
      <c r="L760" s="97"/>
      <c r="M760" s="105"/>
      <c r="N760" s="107"/>
      <c r="O760" s="97"/>
      <c r="P760" s="97"/>
      <c r="Q760" s="97"/>
      <c r="R760" s="104" t="s">
        <v>256</v>
      </c>
      <c r="S760" s="104"/>
      <c r="T760" s="106"/>
      <c r="U760" s="99"/>
      <c r="V760" s="104"/>
      <c r="W760" s="100"/>
      <c r="X760" s="100"/>
      <c r="Y760" s="100"/>
      <c r="Z760" s="100"/>
      <c r="AA760" s="100"/>
      <c r="AB760" s="100"/>
      <c r="AC760" s="100"/>
      <c r="AD760" s="100"/>
      <c r="AE760" s="100"/>
      <c r="AF760" s="100"/>
      <c r="AG760" s="94"/>
      <c r="AH760" s="101"/>
      <c r="AI760" s="102"/>
      <c r="AJ760" s="103" t="s">
        <v>1161</v>
      </c>
      <c r="AK760" s="68"/>
    </row>
    <row r="761" spans="1:252">
      <c r="A761" s="90">
        <v>751</v>
      </c>
      <c r="B761" s="91" t="str">
        <f>'[4]ИТОГ!'!$AP758</f>
        <v>Гончаренко Алексей</v>
      </c>
      <c r="C761" s="91">
        <f>'[4]ИТОГ!'!$AQ758</f>
        <v>1997</v>
      </c>
      <c r="D761" s="91" t="str">
        <f>'[4]ИТОГ!'!$AT758</f>
        <v>б/р</v>
      </c>
      <c r="E761" s="91" t="str">
        <f>'[4]ИТОГ!'!$AU758</f>
        <v>м</v>
      </c>
      <c r="F761" s="189">
        <f>'[4]ИТОГ!'!$AX758</f>
        <v>44555</v>
      </c>
      <c r="G761" s="91" t="s">
        <v>255</v>
      </c>
      <c r="H761" s="94" t="s">
        <v>28</v>
      </c>
      <c r="I761" s="91" t="str">
        <f>'[4]ИТОГ!'!$AY758</f>
        <v>ОК!</v>
      </c>
      <c r="J761" s="95"/>
      <c r="K761" s="96"/>
      <c r="L761" s="97"/>
      <c r="M761" s="98"/>
      <c r="N761" s="96"/>
      <c r="O761" s="97"/>
      <c r="P761" s="97"/>
      <c r="Q761" s="97"/>
      <c r="R761" s="97" t="s">
        <v>256</v>
      </c>
      <c r="S761" s="96"/>
      <c r="T761" s="99"/>
      <c r="U761" s="99" t="s">
        <v>11</v>
      </c>
      <c r="V761" s="97"/>
      <c r="W761" s="102"/>
      <c r="X761" s="102"/>
      <c r="Y761" s="102"/>
      <c r="Z761" s="100"/>
      <c r="AA761" s="100"/>
      <c r="AB761" s="102" t="s">
        <v>256</v>
      </c>
      <c r="AC761" s="102"/>
      <c r="AD761" s="102"/>
      <c r="AE761" s="102"/>
      <c r="AF761" s="102"/>
      <c r="AG761" s="94" t="s">
        <v>377</v>
      </c>
      <c r="AH761" s="101" t="s">
        <v>326</v>
      </c>
      <c r="AI761" s="102"/>
      <c r="AJ761" s="103" t="s">
        <v>1162</v>
      </c>
      <c r="AK761" s="68"/>
    </row>
    <row r="762" spans="1:252">
      <c r="A762" s="90">
        <v>752</v>
      </c>
      <c r="B762" s="91" t="str">
        <f>'[4]ИТОГ!'!$AP759</f>
        <v>Гончаров Иван</v>
      </c>
      <c r="C762" s="91">
        <f>'[4]ИТОГ!'!$AQ759</f>
        <v>2007</v>
      </c>
      <c r="D762" s="91" t="str">
        <f>'[4]ИТОГ!'!$AT759</f>
        <v>КМС</v>
      </c>
      <c r="E762" s="91" t="str">
        <f>'[4]ИТОГ!'!$AU759</f>
        <v>м</v>
      </c>
      <c r="F762" s="189">
        <f>'[4]ИТОГ!'!$AX759</f>
        <v>46170</v>
      </c>
      <c r="G762" s="91" t="s">
        <v>255</v>
      </c>
      <c r="H762" s="94" t="s">
        <v>28</v>
      </c>
      <c r="I762" s="91" t="str">
        <f>'[4]ИТОГ!'!$AY759</f>
        <v>ОК!</v>
      </c>
      <c r="J762" s="95"/>
      <c r="K762" s="96"/>
      <c r="L762" s="97"/>
      <c r="M762" s="98"/>
      <c r="N762" s="96"/>
      <c r="O762" s="97"/>
      <c r="P762" s="97"/>
      <c r="Q762" s="97"/>
      <c r="R762" s="96"/>
      <c r="S762" s="96"/>
      <c r="T762" s="99"/>
      <c r="U762" s="99" t="s">
        <v>13</v>
      </c>
      <c r="V762" s="104"/>
      <c r="W762" s="102"/>
      <c r="X762" s="102"/>
      <c r="Y762" s="102"/>
      <c r="Z762" s="100"/>
      <c r="AA762" s="100"/>
      <c r="AB762" s="102"/>
      <c r="AC762" s="102"/>
      <c r="AD762" s="102"/>
      <c r="AE762" s="100" t="s">
        <v>11</v>
      </c>
      <c r="AF762" s="102"/>
      <c r="AG762" s="94" t="s">
        <v>439</v>
      </c>
      <c r="AH762" s="101" t="s">
        <v>961</v>
      </c>
      <c r="AI762" s="102"/>
      <c r="AJ762" s="103" t="s">
        <v>1163</v>
      </c>
      <c r="AK762" s="68"/>
      <c r="AL762" s="68"/>
      <c r="AM762" s="68"/>
    </row>
    <row r="763" spans="1:252">
      <c r="A763" s="90">
        <v>753</v>
      </c>
      <c r="B763" s="91" t="str">
        <f>'[4]ИТОГ!'!$AP760</f>
        <v>Гончарова Варвара</v>
      </c>
      <c r="C763" s="91">
        <f>'[4]ИТОГ!'!$AQ760</f>
        <v>2012</v>
      </c>
      <c r="D763" s="91" t="str">
        <f>'[4]ИТОГ!'!$AT760</f>
        <v>б/р</v>
      </c>
      <c r="E763" s="91" t="str">
        <f>'[4]ИТОГ!'!$AU760</f>
        <v>ж</v>
      </c>
      <c r="F763" s="189">
        <f>'[4]ИТОГ!'!$AX760</f>
        <v>0</v>
      </c>
      <c r="G763" s="91" t="s">
        <v>255</v>
      </c>
      <c r="H763" s="94" t="s">
        <v>28</v>
      </c>
      <c r="I763" s="91" t="str">
        <f>'[4]ИТОГ!'!$AY760</f>
        <v>ОК!</v>
      </c>
      <c r="J763" s="95"/>
      <c r="K763" s="106"/>
      <c r="L763" s="97"/>
      <c r="M763" s="105"/>
      <c r="N763" s="106"/>
      <c r="O763" s="97" t="s">
        <v>13</v>
      </c>
      <c r="P763" s="97"/>
      <c r="Q763" s="97" t="s">
        <v>256</v>
      </c>
      <c r="R763" s="104"/>
      <c r="S763" s="104"/>
      <c r="T763" s="106" t="s">
        <v>256</v>
      </c>
      <c r="U763" s="99"/>
      <c r="V763" s="108" t="s">
        <v>256</v>
      </c>
      <c r="W763" s="108" t="s">
        <v>256</v>
      </c>
      <c r="X763" s="100" t="s">
        <v>256</v>
      </c>
      <c r="Y763" s="108"/>
      <c r="Z763" s="100"/>
      <c r="AA763" s="100"/>
      <c r="AB763" s="108" t="s">
        <v>256</v>
      </c>
      <c r="AC763" s="108"/>
      <c r="AD763" s="108"/>
      <c r="AE763" s="108"/>
      <c r="AF763" s="108" t="s">
        <v>256</v>
      </c>
      <c r="AG763" s="94" t="s">
        <v>289</v>
      </c>
      <c r="AH763" s="101"/>
      <c r="AI763" s="102"/>
      <c r="AJ763" s="103" t="s">
        <v>1164</v>
      </c>
      <c r="AK763" s="68"/>
    </row>
    <row r="764" spans="1:252">
      <c r="A764" s="90">
        <v>754</v>
      </c>
      <c r="B764" s="91" t="str">
        <f>'[4]ИТОГ!'!$AP761</f>
        <v>Гончарова Эмилия</v>
      </c>
      <c r="C764" s="91">
        <f>'[4]ИТОГ!'!$AQ761</f>
        <v>2012</v>
      </c>
      <c r="D764" s="91" t="str">
        <f>'[4]ИТОГ!'!$AT761</f>
        <v>б/р</v>
      </c>
      <c r="E764" s="91" t="str">
        <f>'[4]ИТОГ!'!$AU761</f>
        <v>ж</v>
      </c>
      <c r="F764" s="189">
        <f>'[4]ИТОГ!'!$AX761</f>
        <v>0</v>
      </c>
      <c r="G764" s="91" t="s">
        <v>255</v>
      </c>
      <c r="H764" s="94" t="s">
        <v>28</v>
      </c>
      <c r="I764" s="91" t="str">
        <f>'[4]ИТОГ!'!$AY761</f>
        <v>ОК!</v>
      </c>
      <c r="J764" s="95"/>
      <c r="K764" s="106"/>
      <c r="L764" s="97"/>
      <c r="M764" s="105"/>
      <c r="N764" s="106"/>
      <c r="O764" s="97"/>
      <c r="P764" s="97"/>
      <c r="Q764" s="97"/>
      <c r="R764" s="104"/>
      <c r="S764" s="104"/>
      <c r="T764" s="106"/>
      <c r="U764" s="99"/>
      <c r="V764" s="104"/>
      <c r="W764" s="108"/>
      <c r="X764" s="108"/>
      <c r="Y764" s="108"/>
      <c r="Z764" s="100"/>
      <c r="AA764" s="100"/>
      <c r="AB764" s="122" t="s">
        <v>256</v>
      </c>
      <c r="AC764" s="122"/>
      <c r="AD764" s="122"/>
      <c r="AE764" s="108" t="s">
        <v>256</v>
      </c>
      <c r="AF764" s="108"/>
      <c r="AG764" s="94"/>
      <c r="AH764" s="101" t="s">
        <v>274</v>
      </c>
      <c r="AI764" s="102"/>
      <c r="AJ764" s="103" t="s">
        <v>1165</v>
      </c>
      <c r="AK764" s="68"/>
    </row>
    <row r="765" spans="1:252">
      <c r="A765" s="90">
        <v>755</v>
      </c>
      <c r="B765" s="91" t="str">
        <f>'[4]ИТОГ!'!$AP762</f>
        <v>Гончарук Алиса</v>
      </c>
      <c r="C765" s="91">
        <f>'[4]ИТОГ!'!$AQ762</f>
        <v>0</v>
      </c>
      <c r="D765" s="91" t="str">
        <f>'[4]ИТОГ!'!$AT762</f>
        <v>б/р</v>
      </c>
      <c r="E765" s="91" t="str">
        <f>'[4]ИТОГ!'!$AU762</f>
        <v>ж</v>
      </c>
      <c r="F765" s="189">
        <f>'[4]ИТОГ!'!$AX762</f>
        <v>44024</v>
      </c>
      <c r="G765" s="91" t="s">
        <v>255</v>
      </c>
      <c r="H765" s="94" t="s">
        <v>28</v>
      </c>
      <c r="I765" s="91" t="str">
        <f>'[4]ИТОГ!'!$AY762</f>
        <v>НАДО!!!</v>
      </c>
      <c r="J765" s="95"/>
      <c r="K765" s="96"/>
      <c r="L765" s="97"/>
      <c r="M765" s="98"/>
      <c r="N765" s="96"/>
      <c r="O765" s="97"/>
      <c r="P765" s="97"/>
      <c r="Q765" s="97"/>
      <c r="R765" s="97"/>
      <c r="S765" s="97"/>
      <c r="T765" s="99"/>
      <c r="U765" s="99" t="s">
        <v>13</v>
      </c>
      <c r="V765" s="97"/>
      <c r="W765" s="102"/>
      <c r="X765" s="100" t="s">
        <v>256</v>
      </c>
      <c r="Y765" s="102"/>
      <c r="Z765" s="100"/>
      <c r="AA765" s="100"/>
      <c r="AB765" s="102"/>
      <c r="AC765" s="102"/>
      <c r="AD765" s="102"/>
      <c r="AE765" s="100" t="s">
        <v>15</v>
      </c>
      <c r="AF765" s="108"/>
      <c r="AG765" s="94" t="s">
        <v>439</v>
      </c>
      <c r="AH765" s="101" t="s">
        <v>353</v>
      </c>
      <c r="AI765" s="100"/>
      <c r="AJ765" s="103" t="s">
        <v>1166</v>
      </c>
      <c r="AK765" s="68"/>
    </row>
    <row r="766" spans="1:252" s="68" customFormat="1">
      <c r="A766" s="90">
        <v>756</v>
      </c>
      <c r="B766" s="91" t="str">
        <f>'[4]ИТОГ!'!$AP763</f>
        <v xml:space="preserve">Гончарук Валерий </v>
      </c>
      <c r="C766" s="91">
        <f>'[4]ИТОГ!'!$AQ763</f>
        <v>0</v>
      </c>
      <c r="D766" s="91" t="str">
        <f>'[4]ИТОГ!'!$AT763</f>
        <v>б/р</v>
      </c>
      <c r="E766" s="91" t="str">
        <f>'[4]ИТОГ!'!$AU763</f>
        <v>м</v>
      </c>
      <c r="F766" s="189">
        <f>'[4]ИТОГ!'!$AX763</f>
        <v>44708</v>
      </c>
      <c r="G766" s="91" t="s">
        <v>255</v>
      </c>
      <c r="H766" s="94" t="s">
        <v>28</v>
      </c>
      <c r="I766" s="91" t="str">
        <f>'[4]ИТОГ!'!$AY763</f>
        <v>НАДО!!!</v>
      </c>
      <c r="J766" s="95"/>
      <c r="K766" s="97"/>
      <c r="L766" s="97"/>
      <c r="M766" s="98"/>
      <c r="N766" s="97"/>
      <c r="O766" s="97"/>
      <c r="P766" s="97"/>
      <c r="Q766" s="97"/>
      <c r="R766" s="97"/>
      <c r="S766" s="97"/>
      <c r="T766" s="99"/>
      <c r="U766" s="99"/>
      <c r="V766" s="97"/>
      <c r="W766" s="108"/>
      <c r="X766" s="100" t="s">
        <v>256</v>
      </c>
      <c r="Y766" s="102"/>
      <c r="Z766" s="100"/>
      <c r="AA766" s="100"/>
      <c r="AB766" s="102"/>
      <c r="AC766" s="102"/>
      <c r="AD766" s="102"/>
      <c r="AE766" s="100"/>
      <c r="AF766" s="108"/>
      <c r="AG766" s="94" t="s">
        <v>331</v>
      </c>
      <c r="AH766" s="101" t="s">
        <v>382</v>
      </c>
      <c r="AI766" s="100"/>
      <c r="AJ766" s="103" t="s">
        <v>1167</v>
      </c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  <c r="GM766" s="9"/>
      <c r="GN766" s="9"/>
      <c r="GO766" s="9"/>
      <c r="GP766" s="9"/>
      <c r="GQ766" s="9"/>
      <c r="GR766" s="9"/>
      <c r="GS766" s="9"/>
      <c r="GT766" s="9"/>
      <c r="GU766" s="9"/>
      <c r="GV766" s="9"/>
      <c r="GW766" s="9"/>
      <c r="GX766" s="9"/>
      <c r="GY766" s="9"/>
      <c r="GZ766" s="9"/>
      <c r="HA766" s="9"/>
      <c r="HB766" s="9"/>
      <c r="HC766" s="9"/>
      <c r="HD766" s="9"/>
      <c r="HE766" s="9"/>
      <c r="HF766" s="9"/>
      <c r="HG766" s="9"/>
      <c r="HH766" s="9"/>
      <c r="HI766" s="9"/>
      <c r="HJ766" s="9"/>
      <c r="HK766" s="9"/>
      <c r="HL766" s="9"/>
      <c r="HM766" s="9"/>
      <c r="HN766" s="9"/>
      <c r="HO766" s="9"/>
      <c r="HP766" s="9"/>
      <c r="HQ766" s="9"/>
      <c r="HR766" s="9"/>
      <c r="HS766" s="9"/>
      <c r="HT766" s="9"/>
      <c r="HU766" s="9"/>
      <c r="HV766" s="9"/>
      <c r="HW766" s="9"/>
      <c r="HX766" s="9"/>
      <c r="HY766" s="9"/>
      <c r="HZ766" s="9"/>
      <c r="IA766" s="9"/>
      <c r="IB766" s="9"/>
      <c r="IC766" s="9"/>
      <c r="ID766" s="9"/>
      <c r="IE766" s="9"/>
      <c r="IF766" s="9"/>
      <c r="IG766" s="9"/>
      <c r="IH766" s="9"/>
      <c r="II766" s="9"/>
      <c r="IJ766" s="9"/>
      <c r="IK766" s="9"/>
      <c r="IL766" s="9"/>
      <c r="IM766" s="9"/>
      <c r="IN766" s="9"/>
      <c r="IO766" s="9"/>
      <c r="IP766" s="9"/>
      <c r="IQ766" s="9"/>
      <c r="IR766" s="9"/>
    </row>
    <row r="767" spans="1:252">
      <c r="A767" s="90">
        <v>757</v>
      </c>
      <c r="B767" s="91" t="str">
        <f>'[4]ИТОГ!'!$AP764</f>
        <v>Гончарук Даниил</v>
      </c>
      <c r="C767" s="91">
        <f>'[4]ИТОГ!'!$AQ764</f>
        <v>2001</v>
      </c>
      <c r="D767" s="91" t="str">
        <f>'[4]ИТОГ!'!$AT764</f>
        <v>б/р</v>
      </c>
      <c r="E767" s="91" t="str">
        <f>'[4]ИТОГ!'!$AU764</f>
        <v>м</v>
      </c>
      <c r="F767" s="189">
        <f>'[4]ИТОГ!'!$AX764</f>
        <v>43227</v>
      </c>
      <c r="G767" s="91" t="s">
        <v>255</v>
      </c>
      <c r="H767" s="94" t="s">
        <v>28</v>
      </c>
      <c r="I767" s="91" t="str">
        <f>'[4]ИТОГ!'!$AY764</f>
        <v>ОК!</v>
      </c>
      <c r="J767" s="95" t="s">
        <v>292</v>
      </c>
      <c r="K767" s="97"/>
      <c r="L767" s="97"/>
      <c r="M767" s="98"/>
      <c r="N767" s="97"/>
      <c r="O767" s="97"/>
      <c r="P767" s="97"/>
      <c r="Q767" s="97"/>
      <c r="R767" s="97" t="s">
        <v>256</v>
      </c>
      <c r="S767" s="97"/>
      <c r="T767" s="99"/>
      <c r="U767" s="99"/>
      <c r="V767" s="97"/>
      <c r="W767" s="108"/>
      <c r="X767" s="100"/>
      <c r="Y767" s="102"/>
      <c r="Z767" s="100"/>
      <c r="AA767" s="100"/>
      <c r="AB767" s="102"/>
      <c r="AC767" s="102"/>
      <c r="AD767" s="102"/>
      <c r="AE767" s="100"/>
      <c r="AF767" s="108"/>
      <c r="AG767" s="94"/>
      <c r="AH767" s="101" t="s">
        <v>302</v>
      </c>
      <c r="AI767" s="118">
        <v>38955</v>
      </c>
      <c r="AJ767" s="103" t="s">
        <v>1168</v>
      </c>
      <c r="AK767" s="68"/>
    </row>
    <row r="768" spans="1:252">
      <c r="A768" s="90">
        <v>758</v>
      </c>
      <c r="B768" s="91" t="str">
        <f>'[4]ИТОГ!'!$AP765</f>
        <v>Гора Полина</v>
      </c>
      <c r="C768" s="91">
        <f>'[4]ИТОГ!'!$AQ765</f>
        <v>1997</v>
      </c>
      <c r="D768" s="91" t="str">
        <f>'[4]ИТОГ!'!$AT765</f>
        <v>б/р</v>
      </c>
      <c r="E768" s="91" t="str">
        <f>'[4]ИТОГ!'!$AU765</f>
        <v>ж</v>
      </c>
      <c r="F768" s="189">
        <f>'[4]ИТОГ!'!$AX765</f>
        <v>0</v>
      </c>
      <c r="G768" s="91" t="s">
        <v>255</v>
      </c>
      <c r="H768" s="94" t="s">
        <v>28</v>
      </c>
      <c r="I768" s="91" t="str">
        <f>'[4]ИТОГ!'!$AY765</f>
        <v>ОК!</v>
      </c>
      <c r="J768" s="95"/>
      <c r="K768" s="97"/>
      <c r="L768" s="97" t="s">
        <v>11</v>
      </c>
      <c r="M768" s="98"/>
      <c r="N768" s="97"/>
      <c r="O768" s="97"/>
      <c r="P768" s="97"/>
      <c r="Q768" s="97"/>
      <c r="R768" s="97"/>
      <c r="S768" s="97"/>
      <c r="T768" s="99"/>
      <c r="U768" s="99"/>
      <c r="V768" s="97"/>
      <c r="W768" s="108"/>
      <c r="X768" s="100"/>
      <c r="Y768" s="102"/>
      <c r="Z768" s="100"/>
      <c r="AA768" s="100"/>
      <c r="AB768" s="102"/>
      <c r="AC768" s="102"/>
      <c r="AD768" s="102"/>
      <c r="AE768" s="100"/>
      <c r="AF768" s="108"/>
      <c r="AG768" s="94"/>
      <c r="AH768" s="101"/>
      <c r="AI768" s="118"/>
      <c r="AJ768" s="103"/>
      <c r="AK768" s="68"/>
    </row>
    <row r="769" spans="1:252">
      <c r="A769" s="90">
        <v>759</v>
      </c>
      <c r="B769" s="91" t="str">
        <f>'[4]ИТОГ!'!$AP766</f>
        <v>Горбань Елизавета</v>
      </c>
      <c r="C769" s="91">
        <f>'[4]ИТОГ!'!$AQ766</f>
        <v>2002</v>
      </c>
      <c r="D769" s="91" t="str">
        <f>'[4]ИТОГ!'!$AT766</f>
        <v>б/р</v>
      </c>
      <c r="E769" s="91" t="str">
        <f>'[4]ИТОГ!'!$AU766</f>
        <v>ж</v>
      </c>
      <c r="F769" s="189">
        <f>'[4]ИТОГ!'!$AX766</f>
        <v>43218</v>
      </c>
      <c r="G769" s="91" t="s">
        <v>255</v>
      </c>
      <c r="H769" s="94" t="s">
        <v>28</v>
      </c>
      <c r="I769" s="91" t="str">
        <f>'[4]ИТОГ!'!$AY766</f>
        <v>ОК!</v>
      </c>
      <c r="J769" s="95"/>
      <c r="K769" s="97"/>
      <c r="L769" s="97"/>
      <c r="M769" s="98"/>
      <c r="N769" s="97"/>
      <c r="O769" s="97"/>
      <c r="P769" s="97"/>
      <c r="Q769" s="97"/>
      <c r="R769" s="97" t="s">
        <v>256</v>
      </c>
      <c r="S769" s="97"/>
      <c r="T769" s="99"/>
      <c r="U769" s="99"/>
      <c r="V769" s="97"/>
      <c r="W769" s="108"/>
      <c r="X769" s="100"/>
      <c r="Y769" s="102"/>
      <c r="Z769" s="100"/>
      <c r="AA769" s="100"/>
      <c r="AB769" s="102"/>
      <c r="AC769" s="102"/>
      <c r="AD769" s="102"/>
      <c r="AE769" s="100"/>
      <c r="AF769" s="108"/>
      <c r="AG769" s="94"/>
      <c r="AH769" s="101"/>
      <c r="AI769" s="102"/>
      <c r="AJ769" s="103" t="s">
        <v>1169</v>
      </c>
      <c r="AK769" s="68"/>
    </row>
    <row r="770" spans="1:252">
      <c r="A770" s="90">
        <v>760</v>
      </c>
      <c r="B770" s="91" t="str">
        <f>'[4]ИТОГ!'!$AP767</f>
        <v>Горбачев Сергей</v>
      </c>
      <c r="C770" s="91">
        <f>'[4]ИТОГ!'!$AQ767</f>
        <v>1978</v>
      </c>
      <c r="D770" s="91" t="str">
        <f>'[4]ИТОГ!'!$AT767</f>
        <v>б/р</v>
      </c>
      <c r="E770" s="91" t="str">
        <f>'[4]ИТОГ!'!$AU767</f>
        <v>м</v>
      </c>
      <c r="F770" s="189">
        <f>'[4]ИТОГ!'!$AX767</f>
        <v>43245</v>
      </c>
      <c r="G770" s="91" t="s">
        <v>255</v>
      </c>
      <c r="H770" s="94" t="s">
        <v>28</v>
      </c>
      <c r="I770" s="91" t="str">
        <f>'[4]ИТОГ!'!$AY767</f>
        <v>НАДО!!!</v>
      </c>
      <c r="J770" s="95"/>
      <c r="K770" s="97"/>
      <c r="L770" s="97"/>
      <c r="M770" s="98"/>
      <c r="N770" s="97"/>
      <c r="O770" s="97"/>
      <c r="P770" s="97"/>
      <c r="Q770" s="97"/>
      <c r="R770" s="97" t="s">
        <v>256</v>
      </c>
      <c r="S770" s="97"/>
      <c r="T770" s="99"/>
      <c r="U770" s="99"/>
      <c r="V770" s="97"/>
      <c r="W770" s="102"/>
      <c r="X770" s="100"/>
      <c r="Y770" s="102"/>
      <c r="Z770" s="100"/>
      <c r="AA770" s="100"/>
      <c r="AB770" s="102"/>
      <c r="AC770" s="102"/>
      <c r="AD770" s="102"/>
      <c r="AE770" s="100"/>
      <c r="AF770" s="108"/>
      <c r="AG770" s="94"/>
      <c r="AH770" s="101"/>
      <c r="AI770" s="102"/>
      <c r="AJ770" s="103" t="s">
        <v>1170</v>
      </c>
      <c r="AK770" s="68"/>
    </row>
    <row r="771" spans="1:252">
      <c r="A771" s="90">
        <v>761</v>
      </c>
      <c r="B771" s="91" t="str">
        <f>'[4]ИТОГ!'!$AP768</f>
        <v>Горбачев Юрий</v>
      </c>
      <c r="C771" s="91">
        <f>'[4]ИТОГ!'!$AQ768</f>
        <v>2006</v>
      </c>
      <c r="D771" s="91" t="str">
        <f>'[4]ИТОГ!'!$AT768</f>
        <v>б/р</v>
      </c>
      <c r="E771" s="91" t="str">
        <f>'[4]ИТОГ!'!$AU768</f>
        <v>м</v>
      </c>
      <c r="F771" s="189">
        <f>'[4]ИТОГ!'!$AX768</f>
        <v>0</v>
      </c>
      <c r="G771" s="91" t="s">
        <v>255</v>
      </c>
      <c r="H771" s="94" t="s">
        <v>28</v>
      </c>
      <c r="I771" s="91" t="str">
        <f>'[4]ИТОГ!'!$AY768</f>
        <v>ОК!</v>
      </c>
      <c r="J771" s="124" t="s">
        <v>292</v>
      </c>
      <c r="K771" s="96"/>
      <c r="L771" s="97" t="s">
        <v>256</v>
      </c>
      <c r="M771" s="98"/>
      <c r="N771" s="96"/>
      <c r="O771" s="96"/>
      <c r="P771" s="97"/>
      <c r="Q771" s="97"/>
      <c r="R771" s="97"/>
      <c r="S771" s="97"/>
      <c r="T771" s="99"/>
      <c r="U771" s="99"/>
      <c r="V771" s="97"/>
      <c r="W771" s="92"/>
      <c r="X771" s="100"/>
      <c r="Y771" s="100"/>
      <c r="Z771" s="100"/>
      <c r="AA771" s="100"/>
      <c r="AB771" s="100"/>
      <c r="AC771" s="100"/>
      <c r="AD771" s="100"/>
      <c r="AE771" s="100"/>
      <c r="AF771" s="100"/>
      <c r="AG771" s="94" t="s">
        <v>321</v>
      </c>
      <c r="AH771" s="94" t="s">
        <v>470</v>
      </c>
      <c r="AI771" s="137">
        <v>39007</v>
      </c>
      <c r="AJ771" s="103" t="s">
        <v>1171</v>
      </c>
      <c r="AK771" s="68"/>
    </row>
    <row r="772" spans="1:252">
      <c r="A772" s="90">
        <v>762</v>
      </c>
      <c r="B772" s="91" t="str">
        <f>'[4]ИТОГ!'!$AP769</f>
        <v>Горбачева Анна</v>
      </c>
      <c r="C772" s="91">
        <f>'[4]ИТОГ!'!$AQ769</f>
        <v>0</v>
      </c>
      <c r="D772" s="91" t="str">
        <f>'[4]ИТОГ!'!$AT769</f>
        <v>б/р</v>
      </c>
      <c r="E772" s="91" t="str">
        <f>'[4]ИТОГ!'!$AU769</f>
        <v>ж</v>
      </c>
      <c r="F772" s="189">
        <f>'[4]ИТОГ!'!$AX769</f>
        <v>44311</v>
      </c>
      <c r="G772" s="91" t="s">
        <v>255</v>
      </c>
      <c r="H772" s="94" t="s">
        <v>28</v>
      </c>
      <c r="I772" s="91" t="str">
        <f>'[4]ИТОГ!'!$AY769</f>
        <v>НАДО!!!</v>
      </c>
      <c r="J772" s="124" t="s">
        <v>292</v>
      </c>
      <c r="K772" s="96"/>
      <c r="L772" s="97" t="s">
        <v>256</v>
      </c>
      <c r="M772" s="98"/>
      <c r="N772" s="96"/>
      <c r="O772" s="96"/>
      <c r="P772" s="97"/>
      <c r="Q772" s="97"/>
      <c r="R772" s="97"/>
      <c r="S772" s="97"/>
      <c r="T772" s="99"/>
      <c r="U772" s="99"/>
      <c r="V772" s="97"/>
      <c r="W772" s="92"/>
      <c r="X772" s="100"/>
      <c r="Y772" s="100"/>
      <c r="Z772" s="100"/>
      <c r="AA772" s="100"/>
      <c r="AB772" s="100"/>
      <c r="AC772" s="100"/>
      <c r="AD772" s="100"/>
      <c r="AE772" s="100"/>
      <c r="AF772" s="100"/>
      <c r="AG772" s="94" t="s">
        <v>321</v>
      </c>
      <c r="AH772" s="94"/>
      <c r="AI772" s="100"/>
      <c r="AJ772" s="103" t="s">
        <v>1172</v>
      </c>
      <c r="AK772" s="68"/>
    </row>
    <row r="773" spans="1:252" ht="12.75" customHeight="1">
      <c r="A773" s="90">
        <v>763</v>
      </c>
      <c r="B773" s="91" t="str">
        <f>'[4]ИТОГ!'!$AP770</f>
        <v>Горбунов Виктор</v>
      </c>
      <c r="C773" s="91">
        <f>'[4]ИТОГ!'!$AQ770</f>
        <v>2012</v>
      </c>
      <c r="D773" s="91" t="str">
        <f>'[4]ИТОГ!'!$AT770</f>
        <v>б/р</v>
      </c>
      <c r="E773" s="91" t="str">
        <f>'[4]ИТОГ!'!$AU770</f>
        <v>м</v>
      </c>
      <c r="F773" s="189">
        <f>'[4]ИТОГ!'!$AX770</f>
        <v>0</v>
      </c>
      <c r="G773" s="91" t="s">
        <v>255</v>
      </c>
      <c r="H773" s="94" t="s">
        <v>28</v>
      </c>
      <c r="I773" s="91" t="str">
        <f>'[4]ИТОГ!'!$AY770</f>
        <v>ОК!</v>
      </c>
      <c r="J773" s="95"/>
      <c r="K773" s="97"/>
      <c r="L773" s="97"/>
      <c r="M773" s="98"/>
      <c r="N773" s="97"/>
      <c r="O773" s="97"/>
      <c r="P773" s="97"/>
      <c r="Q773" s="97"/>
      <c r="R773" s="97"/>
      <c r="S773" s="97"/>
      <c r="T773" s="99"/>
      <c r="U773" s="99"/>
      <c r="V773" s="97"/>
      <c r="W773" s="108"/>
      <c r="X773" s="108"/>
      <c r="Y773" s="108"/>
      <c r="Z773" s="100"/>
      <c r="AA773" s="100"/>
      <c r="AB773" s="116" t="s">
        <v>256</v>
      </c>
      <c r="AC773" s="100"/>
      <c r="AD773" s="100"/>
      <c r="AE773" s="100"/>
      <c r="AF773" s="100"/>
      <c r="AG773" s="94" t="s">
        <v>304</v>
      </c>
      <c r="AH773" s="94" t="s">
        <v>432</v>
      </c>
      <c r="AI773" s="102"/>
      <c r="AJ773" s="103" t="s">
        <v>1173</v>
      </c>
      <c r="AK773" s="68"/>
    </row>
    <row r="774" spans="1:252" ht="12.75" customHeight="1">
      <c r="A774" s="90">
        <v>764</v>
      </c>
      <c r="B774" s="91" t="str">
        <f>'[4]ИТОГ!'!$AP771</f>
        <v>Горбунов Михаил</v>
      </c>
      <c r="C774" s="91">
        <f>'[4]ИТОГ!'!$AQ771</f>
        <v>0</v>
      </c>
      <c r="D774" s="91">
        <f>'[4]ИТОГ!'!$AT771</f>
        <v>3</v>
      </c>
      <c r="E774" s="91" t="str">
        <f>'[4]ИТОГ!'!$AU771</f>
        <v>м</v>
      </c>
      <c r="F774" s="189">
        <f>'[4]ИТОГ!'!$AX771</f>
        <v>45407</v>
      </c>
      <c r="G774" s="91" t="s">
        <v>255</v>
      </c>
      <c r="H774" s="94" t="s">
        <v>28</v>
      </c>
      <c r="I774" s="91" t="str">
        <f>'[4]ИТОГ!'!$AY771</f>
        <v>НАДО!!!</v>
      </c>
      <c r="J774" s="95"/>
      <c r="K774" s="97"/>
      <c r="L774" s="97"/>
      <c r="M774" s="98"/>
      <c r="N774" s="97"/>
      <c r="O774" s="97"/>
      <c r="P774" s="97"/>
      <c r="Q774" s="97"/>
      <c r="R774" s="100" t="s">
        <v>11</v>
      </c>
      <c r="S774" s="97"/>
      <c r="T774" s="99"/>
      <c r="U774" s="99"/>
      <c r="V774" s="97"/>
      <c r="W774" s="92"/>
      <c r="X774" s="100"/>
      <c r="Y774" s="100"/>
      <c r="Z774" s="100"/>
      <c r="AA774" s="100"/>
      <c r="AB774" s="100"/>
      <c r="AC774" s="100"/>
      <c r="AD774" s="100"/>
      <c r="AE774" s="100"/>
      <c r="AF774" s="100"/>
      <c r="AG774" s="94"/>
      <c r="AH774" s="94"/>
      <c r="AI774" s="102"/>
      <c r="AJ774" s="103" t="s">
        <v>1174</v>
      </c>
      <c r="AK774" s="68"/>
      <c r="AN774" s="68"/>
      <c r="AO774" s="68"/>
      <c r="AP774" s="68"/>
      <c r="AQ774" s="68"/>
      <c r="AR774" s="68"/>
      <c r="AS774" s="68"/>
      <c r="AT774" s="68"/>
      <c r="AU774" s="68"/>
      <c r="AV774" s="68"/>
      <c r="AW774" s="68"/>
      <c r="AX774" s="68"/>
      <c r="AY774" s="68"/>
      <c r="AZ774" s="68"/>
      <c r="BA774" s="68"/>
      <c r="BB774" s="68"/>
      <c r="BC774" s="68"/>
      <c r="BD774" s="68"/>
      <c r="BE774" s="68"/>
      <c r="BF774" s="68"/>
      <c r="BG774" s="68"/>
      <c r="BH774" s="68"/>
      <c r="BI774" s="68"/>
      <c r="BJ774" s="68"/>
      <c r="BK774" s="68"/>
      <c r="BL774" s="68"/>
      <c r="BM774" s="68"/>
      <c r="BN774" s="68"/>
      <c r="BO774" s="68"/>
      <c r="BP774" s="68"/>
      <c r="BQ774" s="68"/>
      <c r="BR774" s="68"/>
      <c r="BS774" s="68"/>
      <c r="BT774" s="68"/>
      <c r="BU774" s="68"/>
      <c r="BV774" s="68"/>
      <c r="BW774" s="68"/>
      <c r="BX774" s="68"/>
      <c r="BY774" s="68"/>
      <c r="BZ774" s="68"/>
      <c r="CA774" s="68"/>
      <c r="CB774" s="68"/>
      <c r="CC774" s="68"/>
      <c r="CD774" s="68"/>
      <c r="CE774" s="68"/>
      <c r="CF774" s="68"/>
      <c r="CG774" s="68"/>
      <c r="CH774" s="68"/>
      <c r="CI774" s="68"/>
      <c r="CJ774" s="68"/>
      <c r="CK774" s="68"/>
      <c r="CL774" s="68"/>
      <c r="CM774" s="68"/>
      <c r="CN774" s="68"/>
      <c r="CO774" s="68"/>
      <c r="CP774" s="68"/>
      <c r="CQ774" s="68"/>
      <c r="CR774" s="68"/>
      <c r="CS774" s="68"/>
      <c r="CT774" s="68"/>
      <c r="CU774" s="68"/>
      <c r="CV774" s="68"/>
      <c r="CW774" s="68"/>
      <c r="CX774" s="68"/>
      <c r="CY774" s="68"/>
      <c r="CZ774" s="68"/>
      <c r="DA774" s="68"/>
      <c r="DB774" s="68"/>
      <c r="DC774" s="68"/>
      <c r="DD774" s="68"/>
      <c r="DE774" s="68"/>
      <c r="DF774" s="68"/>
      <c r="DG774" s="68"/>
      <c r="DH774" s="68"/>
      <c r="DI774" s="68"/>
      <c r="DJ774" s="68"/>
      <c r="DK774" s="68"/>
      <c r="DL774" s="68"/>
      <c r="DM774" s="68"/>
      <c r="DN774" s="68"/>
      <c r="DO774" s="68"/>
      <c r="DP774" s="68"/>
      <c r="DQ774" s="68"/>
      <c r="DR774" s="68"/>
      <c r="DS774" s="68"/>
      <c r="DT774" s="68"/>
      <c r="DU774" s="68"/>
      <c r="DV774" s="68"/>
      <c r="DW774" s="68"/>
      <c r="DX774" s="68"/>
      <c r="DY774" s="68"/>
      <c r="DZ774" s="68"/>
      <c r="EA774" s="68"/>
      <c r="EB774" s="68"/>
      <c r="EC774" s="68"/>
      <c r="ED774" s="68"/>
      <c r="EE774" s="68"/>
      <c r="EF774" s="68"/>
      <c r="EG774" s="68"/>
      <c r="EH774" s="68"/>
      <c r="EI774" s="68"/>
      <c r="EJ774" s="68"/>
      <c r="EK774" s="68"/>
      <c r="EL774" s="68"/>
      <c r="EM774" s="68"/>
      <c r="EN774" s="68"/>
      <c r="EO774" s="68"/>
      <c r="EP774" s="68"/>
      <c r="EQ774" s="68"/>
      <c r="ER774" s="68"/>
      <c r="ES774" s="68"/>
      <c r="ET774" s="68"/>
      <c r="EU774" s="68"/>
      <c r="EV774" s="68"/>
      <c r="EW774" s="68"/>
      <c r="EX774" s="68"/>
      <c r="EY774" s="68"/>
      <c r="EZ774" s="68"/>
      <c r="FA774" s="68"/>
      <c r="FB774" s="68"/>
      <c r="FC774" s="68"/>
      <c r="FD774" s="68"/>
      <c r="FE774" s="68"/>
      <c r="FF774" s="68"/>
      <c r="FG774" s="68"/>
      <c r="FH774" s="68"/>
      <c r="FI774" s="68"/>
      <c r="FJ774" s="68"/>
      <c r="FK774" s="68"/>
      <c r="FL774" s="68"/>
      <c r="FM774" s="68"/>
      <c r="FN774" s="68"/>
      <c r="FO774" s="68"/>
      <c r="FP774" s="68"/>
      <c r="FQ774" s="68"/>
      <c r="FR774" s="68"/>
      <c r="FS774" s="68"/>
      <c r="FT774" s="68"/>
      <c r="FU774" s="68"/>
      <c r="FV774" s="68"/>
      <c r="FW774" s="68"/>
      <c r="FX774" s="68"/>
      <c r="FY774" s="68"/>
      <c r="FZ774" s="68"/>
      <c r="GA774" s="68"/>
      <c r="GB774" s="68"/>
      <c r="GC774" s="68"/>
      <c r="GD774" s="68"/>
      <c r="GE774" s="68"/>
      <c r="GF774" s="68"/>
      <c r="GG774" s="68"/>
      <c r="GH774" s="68"/>
      <c r="GI774" s="68"/>
      <c r="GJ774" s="68"/>
      <c r="GK774" s="68"/>
      <c r="GL774" s="68"/>
      <c r="GM774" s="68"/>
      <c r="GN774" s="68"/>
      <c r="GO774" s="68"/>
      <c r="GP774" s="68"/>
      <c r="GQ774" s="68"/>
      <c r="GR774" s="68"/>
      <c r="GS774" s="68"/>
      <c r="GT774" s="68"/>
      <c r="GU774" s="68"/>
      <c r="GV774" s="68"/>
      <c r="GW774" s="68"/>
      <c r="GX774" s="68"/>
      <c r="GY774" s="68"/>
      <c r="GZ774" s="68"/>
      <c r="HA774" s="68"/>
      <c r="HB774" s="68"/>
      <c r="HC774" s="68"/>
      <c r="HD774" s="68"/>
      <c r="HE774" s="68"/>
      <c r="HF774" s="68"/>
      <c r="HG774" s="68"/>
      <c r="HH774" s="68"/>
      <c r="HI774" s="68"/>
      <c r="HJ774" s="68"/>
      <c r="HK774" s="68"/>
      <c r="HL774" s="68"/>
      <c r="HM774" s="68"/>
      <c r="HN774" s="68"/>
      <c r="HO774" s="68"/>
      <c r="HP774" s="68"/>
      <c r="HQ774" s="68"/>
      <c r="HR774" s="68"/>
      <c r="HS774" s="68"/>
      <c r="HT774" s="68"/>
      <c r="HU774" s="68"/>
      <c r="HV774" s="68"/>
      <c r="HW774" s="68"/>
      <c r="HX774" s="68"/>
      <c r="HY774" s="68"/>
      <c r="HZ774" s="68"/>
      <c r="IA774" s="68"/>
      <c r="IB774" s="68"/>
      <c r="IC774" s="68"/>
      <c r="ID774" s="68"/>
      <c r="IE774" s="68"/>
      <c r="IF774" s="68"/>
      <c r="IG774" s="68"/>
      <c r="IH774" s="68"/>
      <c r="II774" s="68"/>
      <c r="IJ774" s="68"/>
      <c r="IK774" s="68"/>
      <c r="IL774" s="68"/>
      <c r="IM774" s="68"/>
      <c r="IN774" s="68"/>
      <c r="IO774" s="68"/>
      <c r="IP774" s="68"/>
      <c r="IQ774" s="68"/>
      <c r="IR774" s="68"/>
    </row>
    <row r="775" spans="1:252">
      <c r="A775" s="90">
        <v>765</v>
      </c>
      <c r="B775" s="91" t="str">
        <f>'[4]ИТОГ!'!$AP772</f>
        <v>Горбунова Василиса</v>
      </c>
      <c r="C775" s="91">
        <f>'[4]ИТОГ!'!$AQ772</f>
        <v>2011</v>
      </c>
      <c r="D775" s="91" t="str">
        <f>'[4]ИТОГ!'!$AT772</f>
        <v>б/р</v>
      </c>
      <c r="E775" s="91" t="str">
        <f>'[4]ИТОГ!'!$AU772</f>
        <v>ж</v>
      </c>
      <c r="F775" s="189">
        <f>'[4]ИТОГ!'!$AX772</f>
        <v>0</v>
      </c>
      <c r="G775" s="91" t="s">
        <v>255</v>
      </c>
      <c r="H775" s="94" t="s">
        <v>28</v>
      </c>
      <c r="I775" s="91" t="str">
        <f>'[4]ИТОГ!'!$AY772</f>
        <v>ОК!</v>
      </c>
      <c r="J775" s="95"/>
      <c r="K775" s="97"/>
      <c r="L775" s="97"/>
      <c r="M775" s="98"/>
      <c r="N775" s="97"/>
      <c r="O775" s="97"/>
      <c r="P775" s="97"/>
      <c r="Q775" s="97"/>
      <c r="R775" s="97"/>
      <c r="S775" s="97"/>
      <c r="T775" s="99"/>
      <c r="U775" s="99"/>
      <c r="V775" s="97"/>
      <c r="W775" s="108"/>
      <c r="X775" s="108"/>
      <c r="Y775" s="108"/>
      <c r="Z775" s="100"/>
      <c r="AA775" s="100"/>
      <c r="AB775" s="108" t="s">
        <v>6</v>
      </c>
      <c r="AC775" s="108"/>
      <c r="AD775" s="108"/>
      <c r="AE775" s="108"/>
      <c r="AF775" s="108"/>
      <c r="AG775" s="94" t="s">
        <v>596</v>
      </c>
      <c r="AH775" s="101"/>
      <c r="AI775" s="102"/>
      <c r="AJ775" s="103" t="s">
        <v>1175</v>
      </c>
      <c r="AK775" s="68"/>
    </row>
    <row r="776" spans="1:252">
      <c r="A776" s="90">
        <v>766</v>
      </c>
      <c r="B776" s="91" t="str">
        <f>'[4]ИТОГ!'!$AP773</f>
        <v>Горбунова Виктория</v>
      </c>
      <c r="C776" s="91">
        <f>'[4]ИТОГ!'!$AQ773</f>
        <v>0</v>
      </c>
      <c r="D776" s="91">
        <f>'[4]ИТОГ!'!$AT773</f>
        <v>3</v>
      </c>
      <c r="E776" s="91" t="str">
        <f>'[4]ИТОГ!'!$AU773</f>
        <v>ж</v>
      </c>
      <c r="F776" s="189">
        <f>'[4]ИТОГ!'!$AX773</f>
        <v>45407</v>
      </c>
      <c r="G776" s="91" t="s">
        <v>255</v>
      </c>
      <c r="H776" s="94" t="s">
        <v>28</v>
      </c>
      <c r="I776" s="91" t="str">
        <f>'[4]ИТОГ!'!$AY773</f>
        <v>НАДО!!!</v>
      </c>
      <c r="J776" s="95"/>
      <c r="K776" s="99"/>
      <c r="L776" s="97"/>
      <c r="M776" s="98"/>
      <c r="N776" s="99"/>
      <c r="O776" s="97"/>
      <c r="P776" s="97"/>
      <c r="Q776" s="97"/>
      <c r="R776" s="97"/>
      <c r="S776" s="97"/>
      <c r="T776" s="99"/>
      <c r="U776" s="99"/>
      <c r="V776" s="97"/>
      <c r="W776" s="108"/>
      <c r="X776" s="108"/>
      <c r="Y776" s="108"/>
      <c r="Z776" s="100"/>
      <c r="AA776" s="100"/>
      <c r="AB776" s="122"/>
      <c r="AC776" s="122"/>
      <c r="AD776" s="122"/>
      <c r="AE776" s="122"/>
      <c r="AF776" s="116" t="s">
        <v>256</v>
      </c>
      <c r="AG776" s="94" t="s">
        <v>287</v>
      </c>
      <c r="AH776" s="101"/>
      <c r="AI776" s="100"/>
      <c r="AJ776" s="103" t="s">
        <v>1176</v>
      </c>
      <c r="AK776" s="68"/>
    </row>
    <row r="777" spans="1:252">
      <c r="A777" s="90">
        <v>767</v>
      </c>
      <c r="B777" s="91" t="str">
        <f>'[4]ИТОГ!'!$AP774</f>
        <v>Горбунова Евгения</v>
      </c>
      <c r="C777" s="91">
        <f>'[4]ИТОГ!'!$AQ774</f>
        <v>1994</v>
      </c>
      <c r="D777" s="91" t="str">
        <f>'[4]ИТОГ!'!$AT774</f>
        <v>б/р</v>
      </c>
      <c r="E777" s="91" t="str">
        <f>'[4]ИТОГ!'!$AU774</f>
        <v>ж</v>
      </c>
      <c r="F777" s="189">
        <f>'[4]ИТОГ!'!$AX774</f>
        <v>0</v>
      </c>
      <c r="G777" s="91" t="s">
        <v>255</v>
      </c>
      <c r="H777" s="94" t="s">
        <v>28</v>
      </c>
      <c r="I777" s="91" t="str">
        <f>'[4]ИТОГ!'!$AY774</f>
        <v>НАДО!!!</v>
      </c>
      <c r="J777" s="95"/>
      <c r="K777" s="115"/>
      <c r="L777" s="97"/>
      <c r="M777" s="114"/>
      <c r="N777" s="115"/>
      <c r="O777" s="97"/>
      <c r="P777" s="97"/>
      <c r="Q777" s="97"/>
      <c r="R777" s="115"/>
      <c r="S777" s="115"/>
      <c r="T777" s="113"/>
      <c r="U777" s="99" t="s">
        <v>11</v>
      </c>
      <c r="V777" s="115"/>
      <c r="W777" s="102"/>
      <c r="X777" s="102"/>
      <c r="Y777" s="102"/>
      <c r="Z777" s="100"/>
      <c r="AA777" s="100"/>
      <c r="AB777" s="102"/>
      <c r="AC777" s="102" t="s">
        <v>256</v>
      </c>
      <c r="AD777" s="102"/>
      <c r="AE777" s="100" t="s">
        <v>15</v>
      </c>
      <c r="AF777" s="102"/>
      <c r="AG777" s="94" t="s">
        <v>439</v>
      </c>
      <c r="AH777" s="101"/>
      <c r="AI777" s="102"/>
      <c r="AJ777" s="103" t="s">
        <v>1177</v>
      </c>
      <c r="AK777" s="68"/>
    </row>
    <row r="778" spans="1:252">
      <c r="A778" s="90">
        <v>768</v>
      </c>
      <c r="B778" s="91" t="str">
        <f>'[4]ИТОГ!'!$AP775</f>
        <v>Горбунова Лилия</v>
      </c>
      <c r="C778" s="91">
        <f>'[4]ИТОГ!'!$AQ775</f>
        <v>2003</v>
      </c>
      <c r="D778" s="91" t="str">
        <f>'[4]ИТОГ!'!$AT775</f>
        <v>б/р</v>
      </c>
      <c r="E778" s="91" t="str">
        <f>'[4]ИТОГ!'!$AU775</f>
        <v>ж</v>
      </c>
      <c r="F778" s="189">
        <f>'[4]ИТОГ!'!$AX775</f>
        <v>43960</v>
      </c>
      <c r="G778" s="91" t="s">
        <v>255</v>
      </c>
      <c r="H778" s="94" t="s">
        <v>28</v>
      </c>
      <c r="I778" s="91" t="str">
        <f>'[4]ИТОГ!'!$AY775</f>
        <v>ОК!</v>
      </c>
      <c r="J778" s="95"/>
      <c r="K778" s="97"/>
      <c r="L778" s="97"/>
      <c r="M778" s="98"/>
      <c r="N778" s="97"/>
      <c r="O778" s="97"/>
      <c r="P778" s="97" t="s">
        <v>11</v>
      </c>
      <c r="Q778" s="97"/>
      <c r="R778" s="110" t="s">
        <v>13</v>
      </c>
      <c r="S778" s="97"/>
      <c r="T778" s="99" t="s">
        <v>256</v>
      </c>
      <c r="U778" s="99"/>
      <c r="V778" s="110" t="s">
        <v>13</v>
      </c>
      <c r="W778" s="100"/>
      <c r="X778" s="100" t="s">
        <v>11</v>
      </c>
      <c r="Y778" s="100"/>
      <c r="Z778" s="100"/>
      <c r="AA778" s="100"/>
      <c r="AB778" s="100" t="s">
        <v>11</v>
      </c>
      <c r="AC778" s="112"/>
      <c r="AD778" s="112"/>
      <c r="AE778" s="112"/>
      <c r="AF778" s="112" t="s">
        <v>256</v>
      </c>
      <c r="AG778" s="94" t="s">
        <v>377</v>
      </c>
      <c r="AH778" s="136" t="s">
        <v>441</v>
      </c>
      <c r="AI778" s="102"/>
      <c r="AJ778" s="103" t="s">
        <v>1178</v>
      </c>
      <c r="AK778" s="68"/>
    </row>
    <row r="779" spans="1:252">
      <c r="A779" s="90">
        <v>769</v>
      </c>
      <c r="B779" s="91" t="str">
        <f>'[4]ИТОГ!'!$AP776</f>
        <v>Гордиенко Ирина</v>
      </c>
      <c r="C779" s="91">
        <f>'[4]ИТОГ!'!$AQ776</f>
        <v>2006</v>
      </c>
      <c r="D779" s="91">
        <f>'[4]ИТОГ!'!$AT776</f>
        <v>2</v>
      </c>
      <c r="E779" s="91" t="str">
        <f>'[4]ИТОГ!'!$AU776</f>
        <v>ж</v>
      </c>
      <c r="F779" s="189">
        <f>'[4]ИТОГ!'!$AX776</f>
        <v>45520</v>
      </c>
      <c r="G779" s="91" t="s">
        <v>255</v>
      </c>
      <c r="H779" s="94" t="s">
        <v>28</v>
      </c>
      <c r="I779" s="91" t="str">
        <f>'[4]ИТОГ!'!$AY776</f>
        <v>ОК!</v>
      </c>
      <c r="J779" s="95"/>
      <c r="K779" s="97"/>
      <c r="L779" s="97" t="s">
        <v>256</v>
      </c>
      <c r="M779" s="98"/>
      <c r="N779" s="97"/>
      <c r="O779" s="97"/>
      <c r="P779" s="97"/>
      <c r="Q779" s="97"/>
      <c r="R779" s="110"/>
      <c r="S779" s="97"/>
      <c r="T779" s="99"/>
      <c r="U779" s="99"/>
      <c r="V779" s="110"/>
      <c r="W779" s="100"/>
      <c r="X779" s="100"/>
      <c r="Y779" s="100"/>
      <c r="Z779" s="100"/>
      <c r="AA779" s="100"/>
      <c r="AB779" s="100"/>
      <c r="AC779" s="112"/>
      <c r="AD779" s="112"/>
      <c r="AE779" s="112"/>
      <c r="AF779" s="112"/>
      <c r="AG779" s="94"/>
      <c r="AH779" s="136"/>
      <c r="AI779" s="102"/>
      <c r="AJ779" s="103"/>
      <c r="AK779" s="68"/>
    </row>
    <row r="780" spans="1:252" s="68" customFormat="1">
      <c r="A780" s="90">
        <v>770</v>
      </c>
      <c r="B780" s="91" t="str">
        <f>'[4]ИТОГ!'!$AP777</f>
        <v>Гордон Анастасия</v>
      </c>
      <c r="C780" s="91">
        <f>'[4]ИТОГ!'!$AQ777</f>
        <v>2010</v>
      </c>
      <c r="D780" s="91">
        <f>'[4]ИТОГ!'!$AT777</f>
        <v>2</v>
      </c>
      <c r="E780" s="91" t="str">
        <f>'[4]ИТОГ!'!$AU777</f>
        <v>ж</v>
      </c>
      <c r="F780" s="189">
        <f>'[4]ИТОГ!'!$AX777</f>
        <v>45816</v>
      </c>
      <c r="G780" s="91" t="s">
        <v>255</v>
      </c>
      <c r="H780" s="94" t="s">
        <v>28</v>
      </c>
      <c r="I780" s="91" t="str">
        <f>'[4]ИТОГ!'!$AY777</f>
        <v>ОК!</v>
      </c>
      <c r="J780" s="95"/>
      <c r="K780" s="97"/>
      <c r="L780" s="97"/>
      <c r="M780" s="98"/>
      <c r="N780" s="97"/>
      <c r="O780" s="97"/>
      <c r="P780" s="97"/>
      <c r="Q780" s="97"/>
      <c r="R780" s="97" t="s">
        <v>6</v>
      </c>
      <c r="S780" s="97"/>
      <c r="T780" s="99"/>
      <c r="U780" s="99"/>
      <c r="V780" s="97"/>
      <c r="W780" s="108"/>
      <c r="X780" s="108"/>
      <c r="Y780" s="108"/>
      <c r="Z780" s="100"/>
      <c r="AA780" s="100"/>
      <c r="AB780" s="116" t="s">
        <v>256</v>
      </c>
      <c r="AC780" s="100"/>
      <c r="AD780" s="100"/>
      <c r="AE780" s="100"/>
      <c r="AF780" s="100"/>
      <c r="AG780" s="94" t="s">
        <v>289</v>
      </c>
      <c r="AH780" s="94"/>
      <c r="AI780" s="102"/>
      <c r="AJ780" s="103" t="s">
        <v>1179</v>
      </c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  <c r="GM780" s="9"/>
      <c r="GN780" s="9"/>
      <c r="GO780" s="9"/>
      <c r="GP780" s="9"/>
      <c r="GQ780" s="9"/>
      <c r="GR780" s="9"/>
      <c r="GS780" s="9"/>
      <c r="GT780" s="9"/>
      <c r="GU780" s="9"/>
      <c r="GV780" s="9"/>
      <c r="GW780" s="9"/>
      <c r="GX780" s="9"/>
      <c r="GY780" s="9"/>
      <c r="GZ780" s="9"/>
      <c r="HA780" s="9"/>
      <c r="HB780" s="9"/>
      <c r="HC780" s="9"/>
      <c r="HD780" s="9"/>
      <c r="HE780" s="9"/>
      <c r="HF780" s="9"/>
      <c r="HG780" s="9"/>
      <c r="HH780" s="9"/>
      <c r="HI780" s="9"/>
      <c r="HJ780" s="9"/>
      <c r="HK780" s="9"/>
      <c r="HL780" s="9"/>
      <c r="HM780" s="9"/>
      <c r="HN780" s="9"/>
      <c r="HO780" s="9"/>
      <c r="HP780" s="9"/>
      <c r="HQ780" s="9"/>
      <c r="HR780" s="9"/>
      <c r="HS780" s="9"/>
      <c r="HT780" s="9"/>
      <c r="HU780" s="9"/>
      <c r="HV780" s="9"/>
      <c r="HW780" s="9"/>
      <c r="HX780" s="9"/>
      <c r="HY780" s="9"/>
      <c r="HZ780" s="9"/>
      <c r="IA780" s="9"/>
      <c r="IB780" s="9"/>
      <c r="IC780" s="9"/>
      <c r="ID780" s="9"/>
      <c r="IE780" s="9"/>
      <c r="IF780" s="9"/>
      <c r="IG780" s="9"/>
      <c r="IH780" s="9"/>
      <c r="II780" s="9"/>
      <c r="IJ780" s="9"/>
      <c r="IK780" s="9"/>
      <c r="IL780" s="9"/>
      <c r="IM780" s="9"/>
      <c r="IN780" s="9"/>
      <c r="IO780" s="9"/>
      <c r="IP780" s="9"/>
      <c r="IQ780" s="9"/>
      <c r="IR780" s="9"/>
    </row>
    <row r="781" spans="1:252">
      <c r="A781" s="90">
        <v>771</v>
      </c>
      <c r="B781" s="91" t="str">
        <f>'[4]ИТОГ!'!$AP778</f>
        <v>Горев Даниил</v>
      </c>
      <c r="C781" s="91">
        <f>'[4]ИТОГ!'!$AQ778</f>
        <v>1995</v>
      </c>
      <c r="D781" s="91" t="str">
        <f>'[4]ИТОГ!'!$AT778</f>
        <v>МС</v>
      </c>
      <c r="E781" s="91" t="str">
        <f>'[4]ИТОГ!'!$AU778</f>
        <v>м</v>
      </c>
      <c r="F781" s="189">
        <f>'[4]ИТОГ!'!$AX778</f>
        <v>0</v>
      </c>
      <c r="G781" s="91" t="s">
        <v>255</v>
      </c>
      <c r="H781" s="94" t="s">
        <v>28</v>
      </c>
      <c r="I781" s="91" t="str">
        <f>'[4]ИТОГ!'!$AY778</f>
        <v>ОК!</v>
      </c>
      <c r="J781" s="95" t="s">
        <v>576</v>
      </c>
      <c r="K781" s="115"/>
      <c r="L781" s="97" t="s">
        <v>11</v>
      </c>
      <c r="M781" s="114" t="s">
        <v>9</v>
      </c>
      <c r="N781" s="115"/>
      <c r="O781" s="97"/>
      <c r="P781" s="97"/>
      <c r="Q781" s="97" t="s">
        <v>256</v>
      </c>
      <c r="R781" s="115" t="s">
        <v>256</v>
      </c>
      <c r="S781" s="115"/>
      <c r="T781" s="113" t="s">
        <v>256</v>
      </c>
      <c r="U781" s="99"/>
      <c r="V781" s="115"/>
      <c r="W781" s="108" t="s">
        <v>256</v>
      </c>
      <c r="X781" s="100" t="s">
        <v>256</v>
      </c>
      <c r="Y781" s="100"/>
      <c r="Z781" s="100"/>
      <c r="AA781" s="100" t="s">
        <v>256</v>
      </c>
      <c r="AB781" s="100"/>
      <c r="AC781" s="100"/>
      <c r="AD781" s="100" t="s">
        <v>9</v>
      </c>
      <c r="AE781" s="100"/>
      <c r="AF781" s="100" t="s">
        <v>6</v>
      </c>
      <c r="AG781" s="94" t="s">
        <v>257</v>
      </c>
      <c r="AH781" s="101" t="s">
        <v>626</v>
      </c>
      <c r="AI781" s="118">
        <v>37894</v>
      </c>
      <c r="AJ781" s="103" t="s">
        <v>1180</v>
      </c>
      <c r="AK781" s="68"/>
      <c r="AL781" s="68"/>
      <c r="AM781" s="68"/>
    </row>
    <row r="782" spans="1:252">
      <c r="A782" s="90">
        <v>772</v>
      </c>
      <c r="B782" s="91" t="str">
        <f>'[4]ИТОГ!'!$AP779</f>
        <v>Горев Димитрий</v>
      </c>
      <c r="C782" s="91">
        <f>'[4]ИТОГ!'!$AQ779</f>
        <v>1996</v>
      </c>
      <c r="D782" s="91" t="str">
        <f>'[4]ИТОГ!'!$AT779</f>
        <v>МС</v>
      </c>
      <c r="E782" s="91" t="str">
        <f>'[4]ИТОГ!'!$AU779</f>
        <v>м</v>
      </c>
      <c r="F782" s="189">
        <f>'[4]ИТОГ!'!$AX779</f>
        <v>0</v>
      </c>
      <c r="G782" s="91" t="s">
        <v>255</v>
      </c>
      <c r="H782" s="94" t="s">
        <v>28</v>
      </c>
      <c r="I782" s="91" t="str">
        <f>'[4]ИТОГ!'!$AY779</f>
        <v>ОК!</v>
      </c>
      <c r="J782" s="95"/>
      <c r="K782" s="96"/>
      <c r="L782" s="97"/>
      <c r="M782" s="98"/>
      <c r="N782" s="96"/>
      <c r="O782" s="97"/>
      <c r="P782" s="97"/>
      <c r="Q782" s="97"/>
      <c r="R782" s="97" t="s">
        <v>9</v>
      </c>
      <c r="S782" s="97"/>
      <c r="T782" s="99"/>
      <c r="U782" s="99"/>
      <c r="V782" s="97"/>
      <c r="W782" s="100"/>
      <c r="X782" s="100"/>
      <c r="Y782" s="100"/>
      <c r="Z782" s="100"/>
      <c r="AA782" s="100"/>
      <c r="AB782" s="100" t="s">
        <v>256</v>
      </c>
      <c r="AC782" s="100"/>
      <c r="AD782" s="100"/>
      <c r="AE782" s="100"/>
      <c r="AF782" s="100"/>
      <c r="AG782" s="111" t="s">
        <v>556</v>
      </c>
      <c r="AH782" s="101"/>
      <c r="AI782" s="102"/>
      <c r="AJ782" s="103" t="s">
        <v>1181</v>
      </c>
      <c r="AK782" s="68"/>
      <c r="AN782" s="68"/>
      <c r="AO782" s="68"/>
      <c r="AP782" s="68"/>
      <c r="AQ782" s="68"/>
      <c r="AR782" s="68"/>
      <c r="AS782" s="68"/>
      <c r="AT782" s="68"/>
      <c r="AU782" s="68"/>
      <c r="AV782" s="68"/>
      <c r="AW782" s="68"/>
      <c r="AX782" s="68"/>
      <c r="AY782" s="68"/>
      <c r="AZ782" s="68"/>
      <c r="BA782" s="68"/>
      <c r="BB782" s="68"/>
      <c r="BC782" s="68"/>
      <c r="BD782" s="68"/>
      <c r="BE782" s="68"/>
      <c r="BF782" s="68"/>
      <c r="BG782" s="68"/>
      <c r="BH782" s="68"/>
      <c r="BI782" s="68"/>
      <c r="BJ782" s="68"/>
      <c r="BK782" s="68"/>
      <c r="BL782" s="68"/>
      <c r="BM782" s="68"/>
      <c r="BN782" s="68"/>
      <c r="BO782" s="68"/>
      <c r="BP782" s="68"/>
      <c r="BQ782" s="68"/>
      <c r="BR782" s="68"/>
      <c r="BS782" s="68"/>
      <c r="BT782" s="68"/>
      <c r="BU782" s="68"/>
      <c r="BV782" s="68"/>
      <c r="BW782" s="68"/>
      <c r="BX782" s="68"/>
      <c r="BY782" s="68"/>
      <c r="BZ782" s="68"/>
      <c r="CA782" s="68"/>
      <c r="CB782" s="68"/>
      <c r="CC782" s="68"/>
      <c r="CD782" s="68"/>
      <c r="CE782" s="68"/>
      <c r="CF782" s="68"/>
      <c r="CG782" s="68"/>
      <c r="CH782" s="68"/>
      <c r="CI782" s="68"/>
      <c r="CJ782" s="68"/>
      <c r="CK782" s="68"/>
      <c r="CL782" s="68"/>
      <c r="CM782" s="68"/>
      <c r="CN782" s="68"/>
      <c r="CO782" s="68"/>
      <c r="CP782" s="68"/>
      <c r="CQ782" s="68"/>
      <c r="CR782" s="68"/>
      <c r="CS782" s="68"/>
      <c r="CT782" s="68"/>
      <c r="CU782" s="68"/>
      <c r="CV782" s="68"/>
      <c r="CW782" s="68"/>
      <c r="CX782" s="68"/>
      <c r="CY782" s="68"/>
      <c r="CZ782" s="68"/>
      <c r="DA782" s="68"/>
      <c r="DB782" s="68"/>
      <c r="DC782" s="68"/>
      <c r="DD782" s="68"/>
      <c r="DE782" s="68"/>
      <c r="DF782" s="68"/>
      <c r="DG782" s="68"/>
      <c r="DH782" s="68"/>
      <c r="DI782" s="68"/>
      <c r="DJ782" s="68"/>
      <c r="DK782" s="68"/>
      <c r="DL782" s="68"/>
      <c r="DM782" s="68"/>
      <c r="DN782" s="68"/>
      <c r="DO782" s="68"/>
      <c r="DP782" s="68"/>
      <c r="DQ782" s="68"/>
      <c r="DR782" s="68"/>
      <c r="DS782" s="68"/>
      <c r="DT782" s="68"/>
      <c r="DU782" s="68"/>
      <c r="DV782" s="68"/>
      <c r="DW782" s="68"/>
      <c r="DX782" s="68"/>
      <c r="DY782" s="68"/>
      <c r="DZ782" s="68"/>
      <c r="EA782" s="68"/>
      <c r="EB782" s="68"/>
      <c r="EC782" s="68"/>
      <c r="ED782" s="68"/>
      <c r="EE782" s="68"/>
      <c r="EF782" s="68"/>
      <c r="EG782" s="68"/>
      <c r="EH782" s="68"/>
      <c r="EI782" s="68"/>
      <c r="EJ782" s="68"/>
      <c r="EK782" s="68"/>
      <c r="EL782" s="68"/>
      <c r="EM782" s="68"/>
      <c r="EN782" s="68"/>
      <c r="EO782" s="68"/>
      <c r="EP782" s="68"/>
      <c r="EQ782" s="68"/>
      <c r="ER782" s="68"/>
      <c r="ES782" s="68"/>
      <c r="ET782" s="68"/>
      <c r="EU782" s="68"/>
      <c r="EV782" s="68"/>
      <c r="EW782" s="68"/>
      <c r="EX782" s="68"/>
      <c r="EY782" s="68"/>
      <c r="EZ782" s="68"/>
      <c r="FA782" s="68"/>
      <c r="FB782" s="68"/>
      <c r="FC782" s="68"/>
      <c r="FD782" s="68"/>
      <c r="FE782" s="68"/>
      <c r="FF782" s="68"/>
      <c r="FG782" s="68"/>
      <c r="FH782" s="68"/>
      <c r="FI782" s="68"/>
      <c r="FJ782" s="68"/>
      <c r="FK782" s="68"/>
      <c r="FL782" s="68"/>
      <c r="FM782" s="68"/>
      <c r="FN782" s="68"/>
      <c r="FO782" s="68"/>
      <c r="FP782" s="68"/>
      <c r="FQ782" s="68"/>
      <c r="FR782" s="68"/>
      <c r="FS782" s="68"/>
      <c r="FT782" s="68"/>
      <c r="FU782" s="68"/>
      <c r="FV782" s="68"/>
      <c r="FW782" s="68"/>
      <c r="FX782" s="68"/>
      <c r="FY782" s="68"/>
      <c r="FZ782" s="68"/>
      <c r="GA782" s="68"/>
      <c r="GB782" s="68"/>
      <c r="GC782" s="68"/>
      <c r="GD782" s="68"/>
      <c r="GE782" s="68"/>
      <c r="GF782" s="68"/>
      <c r="GG782" s="68"/>
      <c r="GH782" s="68"/>
      <c r="GI782" s="68"/>
      <c r="GJ782" s="68"/>
      <c r="GK782" s="68"/>
      <c r="GL782" s="68"/>
      <c r="GM782" s="68"/>
      <c r="GN782" s="68"/>
      <c r="GO782" s="68"/>
      <c r="GP782" s="68"/>
      <c r="GQ782" s="68"/>
      <c r="GR782" s="68"/>
      <c r="GS782" s="68"/>
      <c r="GT782" s="68"/>
      <c r="GU782" s="68"/>
      <c r="GV782" s="68"/>
      <c r="GW782" s="68"/>
      <c r="GX782" s="68"/>
      <c r="GY782" s="68"/>
      <c r="GZ782" s="68"/>
      <c r="HA782" s="68"/>
      <c r="HB782" s="68"/>
      <c r="HC782" s="68"/>
      <c r="HD782" s="68"/>
      <c r="HE782" s="68"/>
      <c r="HF782" s="68"/>
      <c r="HG782" s="68"/>
      <c r="HH782" s="68"/>
      <c r="HI782" s="68"/>
      <c r="HJ782" s="68"/>
      <c r="HK782" s="68"/>
      <c r="HL782" s="68"/>
      <c r="HM782" s="68"/>
      <c r="HN782" s="68"/>
      <c r="HO782" s="68"/>
      <c r="HP782" s="68"/>
      <c r="HQ782" s="68"/>
      <c r="HR782" s="68"/>
      <c r="HS782" s="68"/>
      <c r="HT782" s="68"/>
      <c r="HU782" s="68"/>
      <c r="HV782" s="68"/>
      <c r="HW782" s="68"/>
      <c r="HX782" s="68"/>
      <c r="HY782" s="68"/>
      <c r="HZ782" s="68"/>
      <c r="IA782" s="68"/>
      <c r="IB782" s="68"/>
      <c r="IC782" s="68"/>
      <c r="ID782" s="68"/>
      <c r="IE782" s="68"/>
      <c r="IF782" s="68"/>
      <c r="IG782" s="68"/>
      <c r="IH782" s="68"/>
      <c r="II782" s="68"/>
      <c r="IJ782" s="68"/>
      <c r="IK782" s="68"/>
      <c r="IL782" s="68"/>
      <c r="IM782" s="68"/>
      <c r="IN782" s="68"/>
      <c r="IO782" s="68"/>
      <c r="IP782" s="68"/>
      <c r="IQ782" s="68"/>
      <c r="IR782" s="68"/>
    </row>
    <row r="783" spans="1:252">
      <c r="A783" s="90">
        <v>773</v>
      </c>
      <c r="B783" s="91" t="str">
        <f>'[4]ИТОГ!'!$AP780</f>
        <v>Горелик Александр</v>
      </c>
      <c r="C783" s="91">
        <f>'[4]ИТОГ!'!$AQ780</f>
        <v>1965</v>
      </c>
      <c r="D783" s="91" t="str">
        <f>'[4]ИТОГ!'!$AT780</f>
        <v>б/р</v>
      </c>
      <c r="E783" s="91" t="str">
        <f>'[4]ИТОГ!'!$AU780</f>
        <v>м</v>
      </c>
      <c r="F783" s="189">
        <f>'[4]ИТОГ!'!$AX780</f>
        <v>43863</v>
      </c>
      <c r="G783" s="91" t="s">
        <v>255</v>
      </c>
      <c r="H783" s="94" t="s">
        <v>28</v>
      </c>
      <c r="I783" s="91" t="str">
        <f>'[4]ИТОГ!'!$AY780</f>
        <v>ОК!</v>
      </c>
      <c r="J783" s="95"/>
      <c r="K783" s="96"/>
      <c r="L783" s="97"/>
      <c r="M783" s="98"/>
      <c r="N783" s="96"/>
      <c r="O783" s="97"/>
      <c r="P783" s="97"/>
      <c r="Q783" s="97"/>
      <c r="R783" s="97"/>
      <c r="S783" s="97"/>
      <c r="T783" s="99"/>
      <c r="U783" s="99"/>
      <c r="V783" s="97"/>
      <c r="W783" s="100"/>
      <c r="X783" s="100"/>
      <c r="Y783" s="100" t="s">
        <v>256</v>
      </c>
      <c r="Z783" s="100"/>
      <c r="AA783" s="100"/>
      <c r="AB783" s="100"/>
      <c r="AC783" s="100"/>
      <c r="AD783" s="100"/>
      <c r="AE783" s="100"/>
      <c r="AF783" s="100"/>
      <c r="AG783" s="94"/>
      <c r="AH783" s="101" t="s">
        <v>626</v>
      </c>
      <c r="AI783" s="102"/>
      <c r="AJ783" s="103" t="s">
        <v>1182</v>
      </c>
      <c r="AK783" s="68"/>
    </row>
    <row r="784" spans="1:252">
      <c r="A784" s="90">
        <v>774</v>
      </c>
      <c r="B784" s="91" t="str">
        <f>'[4]ИТОГ!'!$AP781</f>
        <v>Горелик Марина</v>
      </c>
      <c r="C784" s="91">
        <f>'[4]ИТОГ!'!$AQ781</f>
        <v>0</v>
      </c>
      <c r="D784" s="91" t="str">
        <f>'[4]ИТОГ!'!$AT781</f>
        <v>б/р</v>
      </c>
      <c r="E784" s="91" t="str">
        <f>'[4]ИТОГ!'!$AU781</f>
        <v>ж</v>
      </c>
      <c r="F784" s="189">
        <f>'[4]ИТОГ!'!$AX781</f>
        <v>43863</v>
      </c>
      <c r="G784" s="91" t="s">
        <v>255</v>
      </c>
      <c r="H784" s="94" t="s">
        <v>28</v>
      </c>
      <c r="I784" s="91" t="str">
        <f>'[4]ИТОГ!'!$AY781</f>
        <v>НАДО!!!</v>
      </c>
      <c r="J784" s="95"/>
      <c r="K784" s="97"/>
      <c r="L784" s="97"/>
      <c r="M784" s="98"/>
      <c r="N784" s="97"/>
      <c r="O784" s="97" t="s">
        <v>15</v>
      </c>
      <c r="P784" s="97"/>
      <c r="Q784" s="97" t="s">
        <v>13</v>
      </c>
      <c r="R784" s="110" t="s">
        <v>15</v>
      </c>
      <c r="S784" s="97"/>
      <c r="T784" s="99" t="s">
        <v>256</v>
      </c>
      <c r="U784" s="99"/>
      <c r="V784" s="97"/>
      <c r="W784" s="108" t="s">
        <v>256</v>
      </c>
      <c r="X784" s="100" t="s">
        <v>256</v>
      </c>
      <c r="Y784" s="100" t="s">
        <v>256</v>
      </c>
      <c r="Z784" s="100"/>
      <c r="AA784" s="100"/>
      <c r="AB784" s="100"/>
      <c r="AC784" s="100"/>
      <c r="AD784" s="100"/>
      <c r="AE784" s="100"/>
      <c r="AF784" s="100"/>
      <c r="AG784" s="94" t="s">
        <v>308</v>
      </c>
      <c r="AH784" s="94"/>
      <c r="AI784" s="100"/>
      <c r="AJ784" s="103" t="s">
        <v>1183</v>
      </c>
      <c r="AK784" s="68"/>
    </row>
    <row r="785" spans="1:252">
      <c r="A785" s="90">
        <v>775</v>
      </c>
      <c r="B785" s="91" t="str">
        <f>'[4]ИТОГ!'!$AP782</f>
        <v>Городулин Иван</v>
      </c>
      <c r="C785" s="91">
        <f>'[4]ИТОГ!'!$AQ782</f>
        <v>2006</v>
      </c>
      <c r="D785" s="91">
        <f>'[4]ИТОГ!'!$AT782</f>
        <v>2</v>
      </c>
      <c r="E785" s="91" t="str">
        <f>'[4]ИТОГ!'!$AU782</f>
        <v>м</v>
      </c>
      <c r="F785" s="189">
        <f>'[4]ИТОГ!'!$AX782</f>
        <v>45757</v>
      </c>
      <c r="G785" s="91" t="s">
        <v>255</v>
      </c>
      <c r="H785" s="94" t="s">
        <v>28</v>
      </c>
      <c r="I785" s="91" t="str">
        <f>'[4]ИТОГ!'!$AY782</f>
        <v>ОК!</v>
      </c>
      <c r="J785" s="95"/>
      <c r="K785" s="97"/>
      <c r="L785" s="97"/>
      <c r="M785" s="98"/>
      <c r="N785" s="97"/>
      <c r="O785" s="97"/>
      <c r="P785" s="97"/>
      <c r="Q785" s="102" t="s">
        <v>11</v>
      </c>
      <c r="R785" s="100" t="s">
        <v>11</v>
      </c>
      <c r="S785" s="97"/>
      <c r="T785" s="99"/>
      <c r="U785" s="99"/>
      <c r="V785" s="97"/>
      <c r="W785" s="100"/>
      <c r="X785" s="100"/>
      <c r="Y785" s="100"/>
      <c r="Z785" s="100"/>
      <c r="AA785" s="100" t="s">
        <v>256</v>
      </c>
      <c r="AB785" s="100"/>
      <c r="AC785" s="100"/>
      <c r="AD785" s="100"/>
      <c r="AE785" s="100"/>
      <c r="AF785" s="100"/>
      <c r="AG785" s="111"/>
      <c r="AH785" s="101"/>
      <c r="AI785" s="102"/>
      <c r="AJ785" s="103" t="s">
        <v>1184</v>
      </c>
      <c r="AK785" s="68"/>
    </row>
    <row r="786" spans="1:252">
      <c r="A786" s="90">
        <v>776</v>
      </c>
      <c r="B786" s="91" t="str">
        <f>'[4]ИТОГ!'!$AP783</f>
        <v>Городцов Михаил</v>
      </c>
      <c r="C786" s="91">
        <f>'[4]ИТОГ!'!$AQ783</f>
        <v>0</v>
      </c>
      <c r="D786" s="91" t="str">
        <f>'[4]ИТОГ!'!$AT783</f>
        <v>б/р</v>
      </c>
      <c r="E786" s="91" t="str">
        <f>'[4]ИТОГ!'!$AU783</f>
        <v>м</v>
      </c>
      <c r="F786" s="189">
        <f>'[4]ИТОГ!'!$AX783</f>
        <v>44024</v>
      </c>
      <c r="G786" s="91" t="s">
        <v>255</v>
      </c>
      <c r="H786" s="94" t="s">
        <v>28</v>
      </c>
      <c r="I786" s="91" t="str">
        <f>'[4]ИТОГ!'!$AY783</f>
        <v>НАДО!!!</v>
      </c>
      <c r="J786" s="95"/>
      <c r="K786" s="97"/>
      <c r="L786" s="97"/>
      <c r="M786" s="98"/>
      <c r="N786" s="97"/>
      <c r="O786" s="97"/>
      <c r="P786" s="97"/>
      <c r="Q786" s="102"/>
      <c r="R786" s="100"/>
      <c r="S786" s="97"/>
      <c r="T786" s="99"/>
      <c r="U786" s="99"/>
      <c r="V786" s="97"/>
      <c r="W786" s="100"/>
      <c r="X786" s="100"/>
      <c r="Y786" s="100"/>
      <c r="Z786" s="100"/>
      <c r="AA786" s="100"/>
      <c r="AB786" s="100"/>
      <c r="AC786" s="100"/>
      <c r="AD786" s="100"/>
      <c r="AE786" s="100"/>
      <c r="AF786" s="100"/>
      <c r="AG786" s="111"/>
      <c r="AH786" s="101"/>
      <c r="AI786" s="102"/>
      <c r="AJ786" s="103" t="s">
        <v>1185</v>
      </c>
      <c r="AK786" s="68"/>
    </row>
    <row r="787" spans="1:252">
      <c r="A787" s="90">
        <v>777</v>
      </c>
      <c r="B787" s="91" t="str">
        <f>'[4]ИТОГ!'!$AP784</f>
        <v>Горожан Серафим</v>
      </c>
      <c r="C787" s="91">
        <f>'[4]ИТОГ!'!$AQ784</f>
        <v>2009</v>
      </c>
      <c r="D787" s="91">
        <f>'[4]ИТОГ!'!$AT784</f>
        <v>2</v>
      </c>
      <c r="E787" s="91" t="str">
        <f>'[4]ИТОГ!'!$AU784</f>
        <v>м</v>
      </c>
      <c r="F787" s="189">
        <f>'[4]ИТОГ!'!$AX784</f>
        <v>45870</v>
      </c>
      <c r="G787" s="91" t="s">
        <v>255</v>
      </c>
      <c r="H787" s="94" t="s">
        <v>28</v>
      </c>
      <c r="I787" s="91" t="str">
        <f>'[4]ИТОГ!'!$AY784</f>
        <v>ОК!</v>
      </c>
      <c r="J787" s="95"/>
      <c r="K787" s="97"/>
      <c r="L787" s="97"/>
      <c r="M787" s="98"/>
      <c r="N787" s="97"/>
      <c r="O787" s="97"/>
      <c r="P787" s="97"/>
      <c r="Q787" s="97"/>
      <c r="R787" s="97" t="s">
        <v>256</v>
      </c>
      <c r="S787" s="97"/>
      <c r="T787" s="99" t="s">
        <v>256</v>
      </c>
      <c r="U787" s="99"/>
      <c r="V787" s="108" t="s">
        <v>256</v>
      </c>
      <c r="W787" s="100"/>
      <c r="X787" s="100"/>
      <c r="Y787" s="100"/>
      <c r="Z787" s="100"/>
      <c r="AA787" s="100"/>
      <c r="AB787" s="100"/>
      <c r="AC787" s="100"/>
      <c r="AD787" s="100"/>
      <c r="AE787" s="100"/>
      <c r="AF787" s="100"/>
      <c r="AG787" s="94"/>
      <c r="AH787" s="101" t="s">
        <v>261</v>
      </c>
      <c r="AI787" s="102"/>
      <c r="AJ787" s="103" t="s">
        <v>1186</v>
      </c>
      <c r="AK787" s="68"/>
    </row>
    <row r="788" spans="1:252">
      <c r="A788" s="90">
        <v>778</v>
      </c>
      <c r="B788" s="91" t="str">
        <f>'[4]ИТОГ!'!$AP785</f>
        <v>Горский Роман</v>
      </c>
      <c r="C788" s="91">
        <f>'[4]ИТОГ!'!$AQ785</f>
        <v>2006</v>
      </c>
      <c r="D788" s="91" t="str">
        <f>'[4]ИТОГ!'!$AT785</f>
        <v>б/р</v>
      </c>
      <c r="E788" s="91" t="str">
        <f>'[4]ИТОГ!'!$AU785</f>
        <v>м</v>
      </c>
      <c r="F788" s="189">
        <f>'[4]ИТОГ!'!$AX785</f>
        <v>45109</v>
      </c>
      <c r="G788" s="91" t="s">
        <v>255</v>
      </c>
      <c r="H788" s="94" t="s">
        <v>28</v>
      </c>
      <c r="I788" s="91" t="str">
        <f>'[4]ИТОГ!'!$AY785</f>
        <v>ОК!</v>
      </c>
      <c r="J788" s="95"/>
      <c r="K788" s="97"/>
      <c r="L788" s="97"/>
      <c r="M788" s="98"/>
      <c r="N788" s="97"/>
      <c r="O788" s="97"/>
      <c r="P788" s="97"/>
      <c r="Q788" s="97"/>
      <c r="R788" s="97"/>
      <c r="S788" s="97"/>
      <c r="T788" s="99"/>
      <c r="U788" s="99"/>
      <c r="V788" s="97"/>
      <c r="W788" s="102"/>
      <c r="X788" s="102"/>
      <c r="Y788" s="102"/>
      <c r="Z788" s="100"/>
      <c r="AA788" s="100"/>
      <c r="AB788" s="102"/>
      <c r="AC788" s="102"/>
      <c r="AD788" s="102"/>
      <c r="AE788" s="102"/>
      <c r="AF788" s="102"/>
      <c r="AG788" s="94"/>
      <c r="AH788" s="101"/>
      <c r="AI788" s="102"/>
      <c r="AJ788" s="103" t="s">
        <v>1187</v>
      </c>
      <c r="AK788" s="68"/>
      <c r="AL788" s="68"/>
      <c r="AM788" s="68"/>
    </row>
    <row r="789" spans="1:252">
      <c r="A789" s="90">
        <v>779</v>
      </c>
      <c r="B789" s="91" t="str">
        <f>'[4]ИТОГ!'!$AP786</f>
        <v>Горшков Александр</v>
      </c>
      <c r="C789" s="91">
        <f>'[4]ИТОГ!'!$AQ786</f>
        <v>2010</v>
      </c>
      <c r="D789" s="91" t="str">
        <f>'[4]ИТОГ!'!$AT786</f>
        <v>б/р</v>
      </c>
      <c r="E789" s="91" t="str">
        <f>'[4]ИТОГ!'!$AU786</f>
        <v>м</v>
      </c>
      <c r="F789" s="189">
        <f>'[4]ИТОГ!'!$AX786</f>
        <v>0</v>
      </c>
      <c r="G789" s="91" t="s">
        <v>255</v>
      </c>
      <c r="H789" s="94" t="s">
        <v>28</v>
      </c>
      <c r="I789" s="91" t="str">
        <f>'[4]ИТОГ!'!$AY786</f>
        <v>ОК!</v>
      </c>
      <c r="J789" s="95"/>
      <c r="K789" s="97"/>
      <c r="L789" s="97"/>
      <c r="M789" s="98"/>
      <c r="N789" s="97"/>
      <c r="O789" s="97"/>
      <c r="P789" s="97"/>
      <c r="Q789" s="97"/>
      <c r="R789" s="97" t="s">
        <v>256</v>
      </c>
      <c r="S789" s="97"/>
      <c r="T789" s="99"/>
      <c r="U789" s="99"/>
      <c r="V789" s="108" t="s">
        <v>256</v>
      </c>
      <c r="W789" s="100"/>
      <c r="X789" s="100"/>
      <c r="Y789" s="100"/>
      <c r="Z789" s="100"/>
      <c r="AA789" s="100"/>
      <c r="AB789" s="112" t="s">
        <v>256</v>
      </c>
      <c r="AC789" s="112"/>
      <c r="AD789" s="112"/>
      <c r="AE789" s="112"/>
      <c r="AF789" s="112"/>
      <c r="AG789" s="94" t="s">
        <v>731</v>
      </c>
      <c r="AH789" s="101"/>
      <c r="AI789" s="102"/>
      <c r="AJ789" s="103" t="s">
        <v>1188</v>
      </c>
      <c r="AK789" s="68"/>
      <c r="AN789" s="68"/>
      <c r="AO789" s="68"/>
      <c r="AP789" s="68"/>
      <c r="AQ789" s="68"/>
      <c r="AR789" s="68"/>
      <c r="AS789" s="68"/>
      <c r="AT789" s="68"/>
      <c r="AU789" s="68"/>
      <c r="AV789" s="68"/>
      <c r="AW789" s="68"/>
      <c r="AX789" s="68"/>
      <c r="AY789" s="68"/>
      <c r="AZ789" s="68"/>
      <c r="BA789" s="68"/>
      <c r="BB789" s="68"/>
      <c r="BC789" s="68"/>
      <c r="BD789" s="68"/>
      <c r="BE789" s="68"/>
      <c r="BF789" s="68"/>
      <c r="BG789" s="68"/>
      <c r="BH789" s="68"/>
      <c r="BI789" s="68"/>
      <c r="BJ789" s="68"/>
      <c r="BK789" s="68"/>
      <c r="BL789" s="68"/>
      <c r="BM789" s="68"/>
      <c r="BN789" s="68"/>
      <c r="BO789" s="68"/>
      <c r="BP789" s="68"/>
      <c r="BQ789" s="68"/>
      <c r="BR789" s="68"/>
      <c r="BS789" s="68"/>
      <c r="BT789" s="68"/>
      <c r="BU789" s="68"/>
      <c r="BV789" s="68"/>
      <c r="BW789" s="68"/>
      <c r="BX789" s="68"/>
      <c r="BY789" s="68"/>
      <c r="BZ789" s="68"/>
      <c r="CA789" s="68"/>
      <c r="CB789" s="68"/>
      <c r="CC789" s="68"/>
      <c r="CD789" s="68"/>
      <c r="CE789" s="68"/>
      <c r="CF789" s="68"/>
      <c r="CG789" s="68"/>
      <c r="CH789" s="68"/>
      <c r="CI789" s="68"/>
      <c r="CJ789" s="68"/>
      <c r="CK789" s="68"/>
      <c r="CL789" s="68"/>
      <c r="CM789" s="68"/>
      <c r="CN789" s="68"/>
      <c r="CO789" s="68"/>
      <c r="CP789" s="68"/>
      <c r="CQ789" s="68"/>
      <c r="CR789" s="68"/>
      <c r="CS789" s="68"/>
      <c r="CT789" s="68"/>
      <c r="CU789" s="68"/>
      <c r="CV789" s="68"/>
      <c r="CW789" s="68"/>
      <c r="CX789" s="68"/>
      <c r="CY789" s="68"/>
      <c r="CZ789" s="68"/>
      <c r="DA789" s="68"/>
      <c r="DB789" s="68"/>
      <c r="DC789" s="68"/>
      <c r="DD789" s="68"/>
      <c r="DE789" s="68"/>
      <c r="DF789" s="68"/>
      <c r="DG789" s="68"/>
      <c r="DH789" s="68"/>
      <c r="DI789" s="68"/>
      <c r="DJ789" s="68"/>
      <c r="DK789" s="68"/>
      <c r="DL789" s="68"/>
      <c r="DM789" s="68"/>
      <c r="DN789" s="68"/>
      <c r="DO789" s="68"/>
      <c r="DP789" s="68"/>
      <c r="DQ789" s="68"/>
      <c r="DR789" s="68"/>
      <c r="DS789" s="68"/>
      <c r="DT789" s="68"/>
      <c r="DU789" s="68"/>
      <c r="DV789" s="68"/>
      <c r="DW789" s="68"/>
      <c r="DX789" s="68"/>
      <c r="DY789" s="68"/>
      <c r="DZ789" s="68"/>
      <c r="EA789" s="68"/>
      <c r="EB789" s="68"/>
      <c r="EC789" s="68"/>
      <c r="ED789" s="68"/>
      <c r="EE789" s="68"/>
      <c r="EF789" s="68"/>
      <c r="EG789" s="68"/>
      <c r="EH789" s="68"/>
      <c r="EI789" s="68"/>
      <c r="EJ789" s="68"/>
      <c r="EK789" s="68"/>
      <c r="EL789" s="68"/>
      <c r="EM789" s="68"/>
      <c r="EN789" s="68"/>
      <c r="EO789" s="68"/>
      <c r="EP789" s="68"/>
      <c r="EQ789" s="68"/>
      <c r="ER789" s="68"/>
      <c r="ES789" s="68"/>
      <c r="ET789" s="68"/>
      <c r="EU789" s="68"/>
      <c r="EV789" s="68"/>
      <c r="EW789" s="68"/>
      <c r="EX789" s="68"/>
      <c r="EY789" s="68"/>
      <c r="EZ789" s="68"/>
      <c r="FA789" s="68"/>
      <c r="FB789" s="68"/>
      <c r="FC789" s="68"/>
      <c r="FD789" s="68"/>
      <c r="FE789" s="68"/>
      <c r="FF789" s="68"/>
      <c r="FG789" s="68"/>
      <c r="FH789" s="68"/>
      <c r="FI789" s="68"/>
      <c r="FJ789" s="68"/>
      <c r="FK789" s="68"/>
      <c r="FL789" s="68"/>
      <c r="FM789" s="68"/>
      <c r="FN789" s="68"/>
      <c r="FO789" s="68"/>
      <c r="FP789" s="68"/>
      <c r="FQ789" s="68"/>
      <c r="FR789" s="68"/>
      <c r="FS789" s="68"/>
      <c r="FT789" s="68"/>
      <c r="FU789" s="68"/>
      <c r="FV789" s="68"/>
      <c r="FW789" s="68"/>
      <c r="FX789" s="68"/>
      <c r="FY789" s="68"/>
      <c r="FZ789" s="68"/>
      <c r="GA789" s="68"/>
      <c r="GB789" s="68"/>
      <c r="GC789" s="68"/>
      <c r="GD789" s="68"/>
      <c r="GE789" s="68"/>
      <c r="GF789" s="68"/>
      <c r="GG789" s="68"/>
      <c r="GH789" s="68"/>
      <c r="GI789" s="68"/>
      <c r="GJ789" s="68"/>
      <c r="GK789" s="68"/>
      <c r="GL789" s="68"/>
      <c r="GM789" s="68"/>
      <c r="GN789" s="68"/>
      <c r="GO789" s="68"/>
      <c r="GP789" s="68"/>
      <c r="GQ789" s="68"/>
      <c r="GR789" s="68"/>
      <c r="GS789" s="68"/>
      <c r="GT789" s="68"/>
      <c r="GU789" s="68"/>
      <c r="GV789" s="68"/>
      <c r="GW789" s="68"/>
      <c r="GX789" s="68"/>
      <c r="GY789" s="68"/>
      <c r="GZ789" s="68"/>
      <c r="HA789" s="68"/>
      <c r="HB789" s="68"/>
      <c r="HC789" s="68"/>
      <c r="HD789" s="68"/>
      <c r="HE789" s="68"/>
      <c r="HF789" s="68"/>
      <c r="HG789" s="68"/>
      <c r="HH789" s="68"/>
      <c r="HI789" s="68"/>
      <c r="HJ789" s="68"/>
      <c r="HK789" s="68"/>
      <c r="HL789" s="68"/>
      <c r="HM789" s="68"/>
      <c r="HN789" s="68"/>
      <c r="HO789" s="68"/>
      <c r="HP789" s="68"/>
      <c r="HQ789" s="68"/>
      <c r="HR789" s="68"/>
      <c r="HS789" s="68"/>
      <c r="HT789" s="68"/>
      <c r="HU789" s="68"/>
      <c r="HV789" s="68"/>
      <c r="HW789" s="68"/>
      <c r="HX789" s="68"/>
      <c r="HY789" s="68"/>
      <c r="HZ789" s="68"/>
      <c r="IA789" s="68"/>
      <c r="IB789" s="68"/>
      <c r="IC789" s="68"/>
      <c r="ID789" s="68"/>
      <c r="IE789" s="68"/>
      <c r="IF789" s="68"/>
      <c r="IG789" s="68"/>
      <c r="IH789" s="68"/>
      <c r="II789" s="68"/>
      <c r="IJ789" s="68"/>
      <c r="IK789" s="68"/>
      <c r="IL789" s="68"/>
      <c r="IM789" s="68"/>
      <c r="IN789" s="68"/>
      <c r="IO789" s="68"/>
      <c r="IP789" s="68"/>
      <c r="IQ789" s="68"/>
      <c r="IR789" s="68"/>
    </row>
    <row r="790" spans="1:252">
      <c r="A790" s="90">
        <v>780</v>
      </c>
      <c r="B790" s="91" t="str">
        <f>'[4]ИТОГ!'!$AP787</f>
        <v>Горшкова Диана</v>
      </c>
      <c r="C790" s="91">
        <f>'[4]ИТОГ!'!$AQ787</f>
        <v>2001</v>
      </c>
      <c r="D790" s="91" t="str">
        <f>'[4]ИТОГ!'!$AT787</f>
        <v>б/р</v>
      </c>
      <c r="E790" s="91" t="str">
        <f>'[4]ИТОГ!'!$AU787</f>
        <v>ж</v>
      </c>
      <c r="F790" s="189">
        <f>'[4]ИТОГ!'!$AX787</f>
        <v>42869</v>
      </c>
      <c r="G790" s="91" t="s">
        <v>255</v>
      </c>
      <c r="H790" s="94" t="s">
        <v>28</v>
      </c>
      <c r="I790" s="91" t="str">
        <f>'[4]ИТОГ!'!$AY787</f>
        <v>ОК!</v>
      </c>
      <c r="J790" s="95"/>
      <c r="K790" s="97"/>
      <c r="L790" s="97"/>
      <c r="M790" s="98" t="s">
        <v>9</v>
      </c>
      <c r="N790" s="102" t="s">
        <v>9</v>
      </c>
      <c r="O790" s="97"/>
      <c r="P790" s="97"/>
      <c r="Q790" s="97"/>
      <c r="R790" s="97"/>
      <c r="S790" s="97"/>
      <c r="T790" s="99"/>
      <c r="U790" s="99"/>
      <c r="V790" s="97"/>
      <c r="W790" s="102"/>
      <c r="X790" s="100" t="s">
        <v>256</v>
      </c>
      <c r="Y790" s="102"/>
      <c r="Z790" s="100"/>
      <c r="AA790" s="100"/>
      <c r="AB790" s="102" t="s">
        <v>9</v>
      </c>
      <c r="AC790" s="102" t="s">
        <v>256</v>
      </c>
      <c r="AD790" s="102"/>
      <c r="AE790" s="102"/>
      <c r="AF790" s="102" t="s">
        <v>256</v>
      </c>
      <c r="AG790" s="94" t="s">
        <v>338</v>
      </c>
      <c r="AH790" s="101" t="s">
        <v>437</v>
      </c>
      <c r="AI790" s="100"/>
      <c r="AJ790" s="103" t="s">
        <v>1189</v>
      </c>
      <c r="AK790" s="68"/>
    </row>
    <row r="791" spans="1:252">
      <c r="A791" s="90">
        <v>781</v>
      </c>
      <c r="B791" s="91" t="str">
        <f>'[4]ИТОГ!'!$AP788</f>
        <v>Горьков Алексей</v>
      </c>
      <c r="C791" s="91">
        <f>'[4]ИТОГ!'!$AQ788</f>
        <v>2014</v>
      </c>
      <c r="D791" s="91" t="str">
        <f>'[4]ИТОГ!'!$AT788</f>
        <v>б/р</v>
      </c>
      <c r="E791" s="91" t="str">
        <f>'[4]ИТОГ!'!$AU788</f>
        <v>м</v>
      </c>
      <c r="F791" s="189">
        <f>'[4]ИТОГ!'!$AX788</f>
        <v>0</v>
      </c>
      <c r="G791" s="91" t="s">
        <v>255</v>
      </c>
      <c r="H791" s="94" t="s">
        <v>28</v>
      </c>
      <c r="I791" s="91" t="str">
        <f>'[4]ИТОГ!'!$AY788</f>
        <v>ОК!</v>
      </c>
      <c r="J791" s="95"/>
      <c r="K791" s="97"/>
      <c r="L791" s="97"/>
      <c r="M791" s="98"/>
      <c r="N791" s="97"/>
      <c r="O791" s="97"/>
      <c r="P791" s="97"/>
      <c r="Q791" s="97"/>
      <c r="R791" s="97" t="s">
        <v>256</v>
      </c>
      <c r="S791" s="97"/>
      <c r="T791" s="99" t="s">
        <v>256</v>
      </c>
      <c r="U791" s="99"/>
      <c r="V791" s="97"/>
      <c r="W791" s="92"/>
      <c r="X791" s="100"/>
      <c r="Y791" s="100"/>
      <c r="Z791" s="100"/>
      <c r="AA791" s="100"/>
      <c r="AB791" s="100"/>
      <c r="AC791" s="100"/>
      <c r="AD791" s="100"/>
      <c r="AE791" s="100"/>
      <c r="AF791" s="100"/>
      <c r="AG791" s="117" t="s">
        <v>454</v>
      </c>
      <c r="AH791" s="94"/>
      <c r="AI791" s="102"/>
      <c r="AJ791" s="103" t="s">
        <v>1190</v>
      </c>
      <c r="AK791" s="68"/>
    </row>
    <row r="792" spans="1:252">
      <c r="A792" s="90">
        <v>782</v>
      </c>
      <c r="B792" s="91" t="str">
        <f>'[4]ИТОГ!'!$AP789</f>
        <v>Горюнова Анфиса</v>
      </c>
      <c r="C792" s="91">
        <f>'[4]ИТОГ!'!$AQ789</f>
        <v>0</v>
      </c>
      <c r="D792" s="91" t="str">
        <f>'[4]ИТОГ!'!$AT789</f>
        <v>б/р</v>
      </c>
      <c r="E792" s="91" t="str">
        <f>'[4]ИТОГ!'!$AU789</f>
        <v>ж</v>
      </c>
      <c r="F792" s="189">
        <f>'[4]ИТОГ!'!$AX789</f>
        <v>0</v>
      </c>
      <c r="G792" s="91" t="s">
        <v>255</v>
      </c>
      <c r="H792" s="94" t="s">
        <v>28</v>
      </c>
      <c r="I792" s="91" t="str">
        <f>'[4]ИТОГ!'!$AY789</f>
        <v>НАДО!!!</v>
      </c>
      <c r="J792" s="95"/>
      <c r="K792" s="97"/>
      <c r="L792" s="97"/>
      <c r="M792" s="98"/>
      <c r="N792" s="97"/>
      <c r="O792" s="97"/>
      <c r="P792" s="97"/>
      <c r="Q792" s="97"/>
      <c r="R792" s="97"/>
      <c r="S792" s="97"/>
      <c r="T792" s="99" t="s">
        <v>256</v>
      </c>
      <c r="U792" s="99"/>
      <c r="V792" s="108" t="s">
        <v>256</v>
      </c>
      <c r="W792" s="100"/>
      <c r="X792" s="100"/>
      <c r="Y792" s="100" t="s">
        <v>256</v>
      </c>
      <c r="Z792" s="100"/>
      <c r="AA792" s="100"/>
      <c r="AB792" s="112"/>
      <c r="AC792" s="112"/>
      <c r="AD792" s="112"/>
      <c r="AE792" s="112"/>
      <c r="AF792" s="112"/>
      <c r="AG792" s="94"/>
      <c r="AH792" s="101" t="s">
        <v>459</v>
      </c>
      <c r="AI792" s="102"/>
      <c r="AJ792" s="103" t="s">
        <v>1191</v>
      </c>
      <c r="AK792" s="68"/>
    </row>
    <row r="793" spans="1:252">
      <c r="A793" s="90">
        <v>783</v>
      </c>
      <c r="B793" s="91" t="str">
        <f>'[4]ИТОГ!'!$AP790</f>
        <v>Гостев Павел</v>
      </c>
      <c r="C793" s="91">
        <f>'[4]ИТОГ!'!$AQ790</f>
        <v>2006</v>
      </c>
      <c r="D793" s="91" t="str">
        <f>'[4]ИТОГ!'!$AT790</f>
        <v>б/р</v>
      </c>
      <c r="E793" s="91" t="str">
        <f>'[4]ИТОГ!'!$AU790</f>
        <v>м</v>
      </c>
      <c r="F793" s="189">
        <f>'[4]ИТОГ!'!$AX790</f>
        <v>0</v>
      </c>
      <c r="G793" s="91" t="s">
        <v>255</v>
      </c>
      <c r="H793" s="94" t="s">
        <v>28</v>
      </c>
      <c r="I793" s="91" t="str">
        <f>'[4]ИТОГ!'!$AY790</f>
        <v>ОК!</v>
      </c>
      <c r="J793" s="95"/>
      <c r="K793" s="97"/>
      <c r="L793" s="97"/>
      <c r="M793" s="98"/>
      <c r="N793" s="97"/>
      <c r="O793" s="97"/>
      <c r="P793" s="97"/>
      <c r="Q793" s="97"/>
      <c r="R793" s="97"/>
      <c r="S793" s="97"/>
      <c r="T793" s="99"/>
      <c r="U793" s="99"/>
      <c r="V793" s="108"/>
      <c r="W793" s="100"/>
      <c r="X793" s="100"/>
      <c r="Y793" s="100"/>
      <c r="Z793" s="100"/>
      <c r="AA793" s="100"/>
      <c r="AB793" s="112"/>
      <c r="AC793" s="112"/>
      <c r="AD793" s="112"/>
      <c r="AE793" s="112"/>
      <c r="AF793" s="112"/>
      <c r="AG793" s="94"/>
      <c r="AH793" s="101"/>
      <c r="AI793" s="102"/>
      <c r="AJ793" s="103" t="s">
        <v>1192</v>
      </c>
      <c r="AK793" s="68"/>
    </row>
    <row r="794" spans="1:252">
      <c r="A794" s="90">
        <v>784</v>
      </c>
      <c r="B794" s="91" t="str">
        <f>'[4]ИТОГ!'!$AP791</f>
        <v>Гракова Эмилия</v>
      </c>
      <c r="C794" s="91">
        <f>'[4]ИТОГ!'!$AQ791</f>
        <v>2004</v>
      </c>
      <c r="D794" s="91" t="str">
        <f>'[4]ИТОГ!'!$AT791</f>
        <v>б/р</v>
      </c>
      <c r="E794" s="91" t="str">
        <f>'[4]ИТОГ!'!$AU791</f>
        <v>ж</v>
      </c>
      <c r="F794" s="189">
        <f>'[4]ИТОГ!'!$AX791</f>
        <v>45045</v>
      </c>
      <c r="G794" s="91" t="s">
        <v>255</v>
      </c>
      <c r="H794" s="94" t="s">
        <v>28</v>
      </c>
      <c r="I794" s="91" t="str">
        <f>'[4]ИТОГ!'!$AY791</f>
        <v>ОК!</v>
      </c>
      <c r="J794" s="95"/>
      <c r="K794" s="97"/>
      <c r="L794" s="97"/>
      <c r="M794" s="98"/>
      <c r="N794" s="97"/>
      <c r="O794" s="97"/>
      <c r="P794" s="97"/>
      <c r="Q794" s="97"/>
      <c r="R794" s="97"/>
      <c r="S794" s="97"/>
      <c r="T794" s="99"/>
      <c r="U794" s="99"/>
      <c r="V794" s="97"/>
      <c r="W794" s="108"/>
      <c r="X794" s="108"/>
      <c r="Y794" s="108"/>
      <c r="Z794" s="100"/>
      <c r="AA794" s="100"/>
      <c r="AB794" s="108"/>
      <c r="AC794" s="108"/>
      <c r="AD794" s="108"/>
      <c r="AE794" s="108"/>
      <c r="AF794" s="108"/>
      <c r="AG794" s="94"/>
      <c r="AH794" s="101"/>
      <c r="AI794" s="102"/>
      <c r="AJ794" s="103" t="s">
        <v>1193</v>
      </c>
      <c r="AK794" s="68"/>
    </row>
    <row r="795" spans="1:252">
      <c r="A795" s="90">
        <v>785</v>
      </c>
      <c r="B795" s="91" t="str">
        <f>'[4]ИТОГ!'!$AP792</f>
        <v>Гранд-Скубик Диана</v>
      </c>
      <c r="C795" s="91">
        <f>'[4]ИТОГ!'!$AQ792</f>
        <v>0</v>
      </c>
      <c r="D795" s="91" t="str">
        <f>'[4]ИТОГ!'!$AT792</f>
        <v>б/р</v>
      </c>
      <c r="E795" s="91" t="str">
        <f>'[4]ИТОГ!'!$AU792</f>
        <v>ж</v>
      </c>
      <c r="F795" s="189">
        <f>'[4]ИТОГ!'!$AX792</f>
        <v>43227</v>
      </c>
      <c r="G795" s="91" t="s">
        <v>255</v>
      </c>
      <c r="H795" s="94" t="s">
        <v>28</v>
      </c>
      <c r="I795" s="91" t="str">
        <f>'[4]ИТОГ!'!$AY792</f>
        <v>НАДО!!!</v>
      </c>
      <c r="J795" s="95"/>
      <c r="K795" s="107"/>
      <c r="L795" s="97" t="s">
        <v>256</v>
      </c>
      <c r="M795" s="105"/>
      <c r="N795" s="107"/>
      <c r="O795" s="97" t="s">
        <v>256</v>
      </c>
      <c r="P795" s="97" t="s">
        <v>284</v>
      </c>
      <c r="Q795" s="97"/>
      <c r="R795" s="100" t="s">
        <v>11</v>
      </c>
      <c r="S795" s="104"/>
      <c r="T795" s="106" t="s">
        <v>256</v>
      </c>
      <c r="U795" s="99"/>
      <c r="V795" s="100" t="s">
        <v>15</v>
      </c>
      <c r="W795" s="108" t="s">
        <v>256</v>
      </c>
      <c r="X795" s="100" t="s">
        <v>15</v>
      </c>
      <c r="Y795" s="100"/>
      <c r="Z795" s="100"/>
      <c r="AA795" s="100"/>
      <c r="AB795" s="100" t="s">
        <v>13</v>
      </c>
      <c r="AC795" s="100"/>
      <c r="AD795" s="100" t="s">
        <v>11</v>
      </c>
      <c r="AE795" s="100" t="s">
        <v>256</v>
      </c>
      <c r="AF795" s="100" t="s">
        <v>13</v>
      </c>
      <c r="AG795" s="94" t="s">
        <v>277</v>
      </c>
      <c r="AH795" s="101"/>
      <c r="AI795" s="100"/>
      <c r="AJ795" s="103" t="s">
        <v>1194</v>
      </c>
      <c r="AK795" s="68"/>
      <c r="AL795" s="68"/>
      <c r="AM795" s="68"/>
    </row>
    <row r="796" spans="1:252">
      <c r="A796" s="90">
        <v>786</v>
      </c>
      <c r="B796" s="91" t="str">
        <f>'[4]ИТОГ!'!$AP793</f>
        <v>Гранкин Тимофей</v>
      </c>
      <c r="C796" s="91">
        <f>'[4]ИТОГ!'!$AQ793</f>
        <v>2009</v>
      </c>
      <c r="D796" s="91" t="str">
        <f>'[4]ИТОГ!'!$AT793</f>
        <v>б/р</v>
      </c>
      <c r="E796" s="91" t="str">
        <f>'[4]ИТОГ!'!$AU793</f>
        <v>м</v>
      </c>
      <c r="F796" s="189">
        <f>'[4]ИТОГ!'!$AX793</f>
        <v>43853</v>
      </c>
      <c r="G796" s="91" t="s">
        <v>255</v>
      </c>
      <c r="H796" s="94" t="s">
        <v>28</v>
      </c>
      <c r="I796" s="91" t="str">
        <f>'[4]ИТОГ!'!$AY793</f>
        <v>ОК!</v>
      </c>
      <c r="J796" s="95"/>
      <c r="K796" s="107"/>
      <c r="L796" s="97"/>
      <c r="M796" s="105"/>
      <c r="N796" s="107"/>
      <c r="O796" s="97"/>
      <c r="P796" s="97"/>
      <c r="Q796" s="97"/>
      <c r="R796" s="104"/>
      <c r="S796" s="104"/>
      <c r="T796" s="106"/>
      <c r="U796" s="99"/>
      <c r="V796" s="104"/>
      <c r="W796" s="100"/>
      <c r="X796" s="100"/>
      <c r="Y796" s="100"/>
      <c r="Z796" s="100"/>
      <c r="AA796" s="100" t="s">
        <v>15</v>
      </c>
      <c r="AB796" s="100" t="s">
        <v>13</v>
      </c>
      <c r="AC796" s="100"/>
      <c r="AD796" s="100"/>
      <c r="AE796" s="100"/>
      <c r="AF796" s="100"/>
      <c r="AG796" s="94" t="s">
        <v>287</v>
      </c>
      <c r="AH796" s="101" t="s">
        <v>261</v>
      </c>
      <c r="AI796" s="102"/>
      <c r="AJ796" s="103" t="s">
        <v>1195</v>
      </c>
      <c r="AK796" s="68"/>
    </row>
    <row r="797" spans="1:252">
      <c r="A797" s="90">
        <v>787</v>
      </c>
      <c r="B797" s="91" t="str">
        <f>'[4]ИТОГ!'!$AP794</f>
        <v>Граф Лавр</v>
      </c>
      <c r="C797" s="91">
        <f>'[4]ИТОГ!'!$AQ794</f>
        <v>2011</v>
      </c>
      <c r="D797" s="91" t="str">
        <f>'[4]ИТОГ!'!$AT794</f>
        <v>1ю</v>
      </c>
      <c r="E797" s="91" t="str">
        <f>'[4]ИТОГ!'!$AU794</f>
        <v>м</v>
      </c>
      <c r="F797" s="189">
        <f>'[4]ИТОГ!'!$AX794</f>
        <v>45786</v>
      </c>
      <c r="G797" s="91" t="s">
        <v>255</v>
      </c>
      <c r="H797" s="94" t="s">
        <v>28</v>
      </c>
      <c r="I797" s="91" t="str">
        <f>'[4]ИТОГ!'!$AY794</f>
        <v>ОК!</v>
      </c>
      <c r="J797" s="124" t="s">
        <v>292</v>
      </c>
      <c r="K797" s="97"/>
      <c r="L797" s="97" t="s">
        <v>6</v>
      </c>
      <c r="M797" s="98" t="s">
        <v>9</v>
      </c>
      <c r="N797" s="97"/>
      <c r="O797" s="97"/>
      <c r="P797" s="97"/>
      <c r="Q797" s="97" t="s">
        <v>256</v>
      </c>
      <c r="R797" s="97" t="s">
        <v>9</v>
      </c>
      <c r="S797" s="97"/>
      <c r="T797" s="99" t="s">
        <v>9</v>
      </c>
      <c r="U797" s="99"/>
      <c r="V797" s="108" t="s">
        <v>256</v>
      </c>
      <c r="W797" s="108" t="s">
        <v>256</v>
      </c>
      <c r="X797" s="108"/>
      <c r="Y797" s="108"/>
      <c r="Z797" s="100"/>
      <c r="AA797" s="100" t="s">
        <v>256</v>
      </c>
      <c r="AB797" s="100" t="s">
        <v>9</v>
      </c>
      <c r="AC797" s="100"/>
      <c r="AD797" s="100"/>
      <c r="AE797" s="100"/>
      <c r="AF797" s="100"/>
      <c r="AG797" s="94" t="s">
        <v>434</v>
      </c>
      <c r="AH797" s="94" t="s">
        <v>420</v>
      </c>
      <c r="AI797" s="93">
        <v>38510</v>
      </c>
      <c r="AJ797" s="103" t="s">
        <v>1196</v>
      </c>
      <c r="AK797" s="68"/>
    </row>
    <row r="798" spans="1:252" s="68" customFormat="1">
      <c r="A798" s="90">
        <v>788</v>
      </c>
      <c r="B798" s="91" t="str">
        <f>'[4]ИТОГ!'!$AP795</f>
        <v>Грачева Анастасия</v>
      </c>
      <c r="C798" s="91">
        <f>'[4]ИТОГ!'!$AQ795</f>
        <v>2007</v>
      </c>
      <c r="D798" s="91" t="str">
        <f>'[4]ИТОГ!'!$AT795</f>
        <v>б/р</v>
      </c>
      <c r="E798" s="91" t="str">
        <f>'[4]ИТОГ!'!$AU795</f>
        <v>ж</v>
      </c>
      <c r="F798" s="189">
        <f>'[4]ИТОГ!'!$AX795</f>
        <v>0</v>
      </c>
      <c r="G798" s="91" t="s">
        <v>255</v>
      </c>
      <c r="H798" s="94" t="s">
        <v>28</v>
      </c>
      <c r="I798" s="91" t="str">
        <f>'[4]ИТОГ!'!$AY795</f>
        <v>ОК!</v>
      </c>
      <c r="J798" s="95"/>
      <c r="K798" s="99"/>
      <c r="L798" s="97" t="s">
        <v>256</v>
      </c>
      <c r="M798" s="98"/>
      <c r="N798" s="99"/>
      <c r="O798" s="97" t="s">
        <v>9</v>
      </c>
      <c r="P798" s="97"/>
      <c r="Q798" s="97"/>
      <c r="R798" s="99" t="s">
        <v>6</v>
      </c>
      <c r="S798" s="99" t="s">
        <v>9</v>
      </c>
      <c r="T798" s="99"/>
      <c r="U798" s="99"/>
      <c r="V798" s="97" t="s">
        <v>9</v>
      </c>
      <c r="W798" s="108"/>
      <c r="X798" s="110" t="s">
        <v>9</v>
      </c>
      <c r="Y798" s="108"/>
      <c r="Z798" s="100"/>
      <c r="AA798" s="100"/>
      <c r="AB798" s="122" t="s">
        <v>9</v>
      </c>
      <c r="AC798" s="122" t="s">
        <v>256</v>
      </c>
      <c r="AD798" s="122" t="s">
        <v>256</v>
      </c>
      <c r="AE798" s="122"/>
      <c r="AF798" s="116" t="s">
        <v>6</v>
      </c>
      <c r="AG798" s="94" t="s">
        <v>287</v>
      </c>
      <c r="AH798" s="101" t="s">
        <v>353</v>
      </c>
      <c r="AI798" s="102"/>
      <c r="AJ798" s="103" t="s">
        <v>1197</v>
      </c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  <c r="GM798" s="9"/>
      <c r="GN798" s="9"/>
      <c r="GO798" s="9"/>
      <c r="GP798" s="9"/>
      <c r="GQ798" s="9"/>
      <c r="GR798" s="9"/>
      <c r="GS798" s="9"/>
      <c r="GT798" s="9"/>
      <c r="GU798" s="9"/>
      <c r="GV798" s="9"/>
      <c r="GW798" s="9"/>
      <c r="GX798" s="9"/>
      <c r="GY798" s="9"/>
      <c r="GZ798" s="9"/>
      <c r="HA798" s="9"/>
      <c r="HB798" s="9"/>
      <c r="HC798" s="9"/>
      <c r="HD798" s="9"/>
      <c r="HE798" s="9"/>
      <c r="HF798" s="9"/>
      <c r="HG798" s="9"/>
      <c r="HH798" s="9"/>
      <c r="HI798" s="9"/>
      <c r="HJ798" s="9"/>
      <c r="HK798" s="9"/>
      <c r="HL798" s="9"/>
      <c r="HM798" s="9"/>
      <c r="HN798" s="9"/>
      <c r="HO798" s="9"/>
      <c r="HP798" s="9"/>
      <c r="HQ798" s="9"/>
      <c r="HR798" s="9"/>
      <c r="HS798" s="9"/>
      <c r="HT798" s="9"/>
      <c r="HU798" s="9"/>
      <c r="HV798" s="9"/>
      <c r="HW798" s="9"/>
      <c r="HX798" s="9"/>
      <c r="HY798" s="9"/>
      <c r="HZ798" s="9"/>
      <c r="IA798" s="9"/>
      <c r="IB798" s="9"/>
      <c r="IC798" s="9"/>
      <c r="ID798" s="9"/>
      <c r="IE798" s="9"/>
      <c r="IF798" s="9"/>
      <c r="IG798" s="9"/>
      <c r="IH798" s="9"/>
      <c r="II798" s="9"/>
      <c r="IJ798" s="9"/>
      <c r="IK798" s="9"/>
      <c r="IL798" s="9"/>
      <c r="IM798" s="9"/>
      <c r="IN798" s="9"/>
      <c r="IO798" s="9"/>
      <c r="IP798" s="9"/>
      <c r="IQ798" s="9"/>
      <c r="IR798" s="9"/>
    </row>
    <row r="799" spans="1:252">
      <c r="A799" s="90">
        <v>789</v>
      </c>
      <c r="B799" s="91" t="str">
        <f>'[4]ИТОГ!'!$AP796</f>
        <v>Грачева Виктория</v>
      </c>
      <c r="C799" s="91">
        <f>'[4]ИТОГ!'!$AQ796</f>
        <v>1996</v>
      </c>
      <c r="D799" s="91" t="str">
        <f>'[4]ИТОГ!'!$AT796</f>
        <v>б/р</v>
      </c>
      <c r="E799" s="91" t="str">
        <f>'[4]ИТОГ!'!$AU796</f>
        <v>ж</v>
      </c>
      <c r="F799" s="189">
        <f>'[4]ИТОГ!'!$AX796</f>
        <v>43716</v>
      </c>
      <c r="G799" s="91" t="s">
        <v>255</v>
      </c>
      <c r="H799" s="94" t="s">
        <v>28</v>
      </c>
      <c r="I799" s="91" t="str">
        <f>'[4]ИТОГ!'!$AY796</f>
        <v>ОК!</v>
      </c>
      <c r="J799" s="95"/>
      <c r="K799" s="131"/>
      <c r="L799" s="97"/>
      <c r="M799" s="132"/>
      <c r="N799" s="131"/>
      <c r="O799" s="97"/>
      <c r="P799" s="97"/>
      <c r="Q799" s="97"/>
      <c r="R799" s="131" t="s">
        <v>256</v>
      </c>
      <c r="S799" s="131"/>
      <c r="T799" s="133"/>
      <c r="U799" s="99"/>
      <c r="V799" s="131" t="s">
        <v>9</v>
      </c>
      <c r="W799" s="108" t="s">
        <v>256</v>
      </c>
      <c r="X799" s="100" t="s">
        <v>256</v>
      </c>
      <c r="Y799" s="100"/>
      <c r="Z799" s="100"/>
      <c r="AA799" s="100"/>
      <c r="AB799" s="100"/>
      <c r="AC799" s="100"/>
      <c r="AD799" s="122"/>
      <c r="AE799" s="122"/>
      <c r="AF799" s="116"/>
      <c r="AG799" s="94" t="s">
        <v>279</v>
      </c>
      <c r="AH799" s="101" t="s">
        <v>626</v>
      </c>
      <c r="AI799" s="102"/>
      <c r="AJ799" s="103" t="s">
        <v>1198</v>
      </c>
      <c r="AK799" s="68"/>
    </row>
    <row r="800" spans="1:252" s="68" customFormat="1">
      <c r="A800" s="90">
        <v>790</v>
      </c>
      <c r="B800" s="91" t="str">
        <f>'[4]ИТОГ!'!$AP797</f>
        <v>Гребеньков Александр</v>
      </c>
      <c r="C800" s="91">
        <f>'[4]ИТОГ!'!$AQ797</f>
        <v>1982</v>
      </c>
      <c r="D800" s="91" t="str">
        <f>'[4]ИТОГ!'!$AT797</f>
        <v>б/р</v>
      </c>
      <c r="E800" s="91" t="str">
        <f>'[4]ИТОГ!'!$AU797</f>
        <v>м</v>
      </c>
      <c r="F800" s="189">
        <f>'[4]ИТОГ!'!$AX797</f>
        <v>43595</v>
      </c>
      <c r="G800" s="91" t="s">
        <v>255</v>
      </c>
      <c r="H800" s="94" t="s">
        <v>28</v>
      </c>
      <c r="I800" s="91" t="str">
        <f>'[4]ИТОГ!'!$AY797</f>
        <v>ОК!</v>
      </c>
      <c r="J800" s="124" t="s">
        <v>292</v>
      </c>
      <c r="K800" s="99"/>
      <c r="L800" s="97"/>
      <c r="M800" s="98"/>
      <c r="N800" s="99"/>
      <c r="O800" s="97"/>
      <c r="P800" s="97"/>
      <c r="Q800" s="97"/>
      <c r="R800" s="99"/>
      <c r="S800" s="99"/>
      <c r="T800" s="99"/>
      <c r="U800" s="99"/>
      <c r="V800" s="97"/>
      <c r="W800" s="108"/>
      <c r="X800" s="108"/>
      <c r="Y800" s="108"/>
      <c r="Z800" s="100"/>
      <c r="AA800" s="100"/>
      <c r="AB800" s="122"/>
      <c r="AC800" s="122"/>
      <c r="AD800" s="122"/>
      <c r="AE800" s="122"/>
      <c r="AF800" s="116" t="s">
        <v>256</v>
      </c>
      <c r="AG800" s="94"/>
      <c r="AH800" s="101" t="s">
        <v>285</v>
      </c>
      <c r="AI800" s="118">
        <v>38041</v>
      </c>
      <c r="AJ800" s="103" t="s">
        <v>1199</v>
      </c>
      <c r="AL800" s="9"/>
      <c r="AM800" s="9"/>
    </row>
    <row r="801" spans="1:252">
      <c r="A801" s="90">
        <v>791</v>
      </c>
      <c r="B801" s="91" t="str">
        <f>'[4]ИТОГ!'!$AP798</f>
        <v>Гребенюк Денис</v>
      </c>
      <c r="C801" s="91">
        <f>'[4]ИТОГ!'!$AQ798</f>
        <v>2012</v>
      </c>
      <c r="D801" s="91" t="str">
        <f>'[4]ИТОГ!'!$AT798</f>
        <v>б/р</v>
      </c>
      <c r="E801" s="91" t="str">
        <f>'[4]ИТОГ!'!$AU798</f>
        <v>м</v>
      </c>
      <c r="F801" s="189">
        <f>'[4]ИТОГ!'!$AX798</f>
        <v>0</v>
      </c>
      <c r="G801" s="91" t="s">
        <v>255</v>
      </c>
      <c r="H801" s="94" t="s">
        <v>28</v>
      </c>
      <c r="I801" s="91" t="str">
        <f>'[4]ИТОГ!'!$AY798</f>
        <v>ОК!</v>
      </c>
      <c r="J801" s="95"/>
      <c r="K801" s="115"/>
      <c r="L801" s="97"/>
      <c r="M801" s="114"/>
      <c r="N801" s="115"/>
      <c r="O801" s="97"/>
      <c r="P801" s="97"/>
      <c r="Q801" s="97" t="s">
        <v>13</v>
      </c>
      <c r="R801" s="110" t="s">
        <v>13</v>
      </c>
      <c r="S801" s="115"/>
      <c r="T801" s="113" t="s">
        <v>256</v>
      </c>
      <c r="U801" s="99"/>
      <c r="V801" s="115"/>
      <c r="W801" s="110" t="s">
        <v>13</v>
      </c>
      <c r="X801" s="108"/>
      <c r="Y801" s="108"/>
      <c r="Z801" s="100" t="s">
        <v>17</v>
      </c>
      <c r="AA801" s="100"/>
      <c r="AB801" s="108" t="s">
        <v>17</v>
      </c>
      <c r="AC801" s="108"/>
      <c r="AD801" s="108" t="s">
        <v>256</v>
      </c>
      <c r="AE801" s="100" t="s">
        <v>13</v>
      </c>
      <c r="AF801" s="108"/>
      <c r="AG801" s="94" t="s">
        <v>310</v>
      </c>
      <c r="AH801" s="101"/>
      <c r="AI801" s="102"/>
      <c r="AJ801" s="103" t="s">
        <v>1200</v>
      </c>
      <c r="AK801" s="68"/>
    </row>
    <row r="802" spans="1:252">
      <c r="A802" s="90">
        <v>792</v>
      </c>
      <c r="B802" s="91" t="str">
        <f>'[4]ИТОГ!'!$AP799</f>
        <v>Гребнёв Михаил</v>
      </c>
      <c r="C802" s="91">
        <f>'[4]ИТОГ!'!$AQ799</f>
        <v>2004</v>
      </c>
      <c r="D802" s="91" t="str">
        <f>'[4]ИТОГ!'!$AT799</f>
        <v>б/р</v>
      </c>
      <c r="E802" s="91" t="str">
        <f>'[4]ИТОГ!'!$AU799</f>
        <v>м</v>
      </c>
      <c r="F802" s="189">
        <f>'[4]ИТОГ!'!$AX799</f>
        <v>0</v>
      </c>
      <c r="G802" s="91" t="s">
        <v>255</v>
      </c>
      <c r="H802" s="94" t="s">
        <v>28</v>
      </c>
      <c r="I802" s="91" t="str">
        <f>'[4]ИТОГ!'!$AY799</f>
        <v>ОК!</v>
      </c>
      <c r="J802" s="95"/>
      <c r="K802" s="115"/>
      <c r="L802" s="97" t="s">
        <v>13</v>
      </c>
      <c r="M802" s="114"/>
      <c r="N802" s="115"/>
      <c r="O802" s="97"/>
      <c r="P802" s="97"/>
      <c r="Q802" s="97"/>
      <c r="R802" s="110"/>
      <c r="S802" s="115"/>
      <c r="T802" s="113"/>
      <c r="U802" s="99"/>
      <c r="V802" s="115"/>
      <c r="W802" s="110"/>
      <c r="X802" s="108"/>
      <c r="Y802" s="108"/>
      <c r="Z802" s="100"/>
      <c r="AA802" s="100"/>
      <c r="AB802" s="108"/>
      <c r="AC802" s="108"/>
      <c r="AD802" s="108"/>
      <c r="AE802" s="100"/>
      <c r="AF802" s="108"/>
      <c r="AG802" s="94"/>
      <c r="AH802" s="101"/>
      <c r="AI802" s="102"/>
      <c r="AJ802" s="103"/>
      <c r="AK802" s="68"/>
    </row>
    <row r="803" spans="1:252">
      <c r="A803" s="90">
        <v>793</v>
      </c>
      <c r="B803" s="91" t="str">
        <f>'[4]ИТОГ!'!$AP800</f>
        <v>Гресс Михаил</v>
      </c>
      <c r="C803" s="91">
        <f>'[4]ИТОГ!'!$AQ800</f>
        <v>2000</v>
      </c>
      <c r="D803" s="91" t="str">
        <f>'[4]ИТОГ!'!$AT800</f>
        <v>б/р</v>
      </c>
      <c r="E803" s="91" t="str">
        <f>'[4]ИТОГ!'!$AU800</f>
        <v>м</v>
      </c>
      <c r="F803" s="189">
        <f>'[4]ИТОГ!'!$AX800</f>
        <v>43227</v>
      </c>
      <c r="G803" s="91" t="s">
        <v>255</v>
      </c>
      <c r="H803" s="94" t="s">
        <v>28</v>
      </c>
      <c r="I803" s="91" t="str">
        <f>'[4]ИТОГ!'!$AY800</f>
        <v>ОК!</v>
      </c>
      <c r="J803" s="95"/>
      <c r="K803" s="97"/>
      <c r="L803" s="97"/>
      <c r="M803" s="98"/>
      <c r="N803" s="97"/>
      <c r="O803" s="97"/>
      <c r="P803" s="97"/>
      <c r="Q803" s="97"/>
      <c r="R803" s="97"/>
      <c r="S803" s="97"/>
      <c r="T803" s="99"/>
      <c r="U803" s="99"/>
      <c r="V803" s="108" t="s">
        <v>256</v>
      </c>
      <c r="W803" s="92"/>
      <c r="X803" s="100"/>
      <c r="Y803" s="100"/>
      <c r="Z803" s="100"/>
      <c r="AA803" s="100"/>
      <c r="AB803" s="100"/>
      <c r="AC803" s="100"/>
      <c r="AD803" s="100"/>
      <c r="AE803" s="100"/>
      <c r="AF803" s="100"/>
      <c r="AG803" s="94"/>
      <c r="AH803" s="94"/>
      <c r="AI803" s="102"/>
      <c r="AJ803" s="103" t="s">
        <v>1201</v>
      </c>
      <c r="AK803" s="68"/>
    </row>
    <row r="804" spans="1:252" ht="12.75" customHeight="1">
      <c r="A804" s="90">
        <v>794</v>
      </c>
      <c r="B804" s="91" t="str">
        <f>'[4]ИТОГ!'!$AP801</f>
        <v>Гречиха Андрей</v>
      </c>
      <c r="C804" s="91">
        <f>'[4]ИТОГ!'!$AQ801</f>
        <v>2001</v>
      </c>
      <c r="D804" s="91" t="str">
        <f>'[4]ИТОГ!'!$AT801</f>
        <v>б/р</v>
      </c>
      <c r="E804" s="91" t="str">
        <f>'[4]ИТОГ!'!$AU801</f>
        <v>м</v>
      </c>
      <c r="F804" s="189">
        <f>'[4]ИТОГ!'!$AX801</f>
        <v>43559</v>
      </c>
      <c r="G804" s="91" t="s">
        <v>255</v>
      </c>
      <c r="H804" s="94" t="s">
        <v>28</v>
      </c>
      <c r="I804" s="91" t="str">
        <f>'[4]ИТОГ!'!$AY801</f>
        <v>ОК!</v>
      </c>
      <c r="J804" s="95"/>
      <c r="K804" s="106"/>
      <c r="L804" s="97"/>
      <c r="M804" s="105"/>
      <c r="N804" s="106"/>
      <c r="O804" s="97"/>
      <c r="P804" s="97"/>
      <c r="Q804" s="97"/>
      <c r="R804" s="104" t="s">
        <v>6</v>
      </c>
      <c r="S804" s="104"/>
      <c r="T804" s="106" t="s">
        <v>256</v>
      </c>
      <c r="U804" s="99" t="s">
        <v>256</v>
      </c>
      <c r="V804" s="108" t="s">
        <v>256</v>
      </c>
      <c r="W804" s="108"/>
      <c r="X804" s="100" t="s">
        <v>256</v>
      </c>
      <c r="Y804" s="108"/>
      <c r="Z804" s="100"/>
      <c r="AA804" s="100"/>
      <c r="AB804" s="108" t="s">
        <v>9</v>
      </c>
      <c r="AC804" s="108"/>
      <c r="AD804" s="108" t="s">
        <v>256</v>
      </c>
      <c r="AE804" s="108"/>
      <c r="AF804" s="108" t="s">
        <v>256</v>
      </c>
      <c r="AG804" s="94" t="s">
        <v>277</v>
      </c>
      <c r="AH804" s="101"/>
      <c r="AI804" s="102"/>
      <c r="AJ804" s="103" t="s">
        <v>1202</v>
      </c>
      <c r="AK804" s="68"/>
    </row>
    <row r="805" spans="1:252">
      <c r="A805" s="90">
        <v>795</v>
      </c>
      <c r="B805" s="91" t="str">
        <f>'[4]ИТОГ!'!$AP802</f>
        <v>Гречиха Ксения</v>
      </c>
      <c r="C805" s="91">
        <f>'[4]ИТОГ!'!$AQ802</f>
        <v>2012</v>
      </c>
      <c r="D805" s="91" t="str">
        <f>'[4]ИТОГ!'!$AT802</f>
        <v>б/р</v>
      </c>
      <c r="E805" s="91" t="str">
        <f>'[4]ИТОГ!'!$AU802</f>
        <v>ж</v>
      </c>
      <c r="F805" s="189">
        <f>'[4]ИТОГ!'!$AX802</f>
        <v>0</v>
      </c>
      <c r="G805" s="91" t="s">
        <v>255</v>
      </c>
      <c r="H805" s="94" t="s">
        <v>28</v>
      </c>
      <c r="I805" s="91" t="str">
        <f>'[4]ИТОГ!'!$AY802</f>
        <v>ОК!</v>
      </c>
      <c r="J805" s="124" t="s">
        <v>292</v>
      </c>
      <c r="K805" s="96"/>
      <c r="L805" s="97"/>
      <c r="M805" s="98"/>
      <c r="N805" s="96"/>
      <c r="O805" s="96"/>
      <c r="P805" s="97"/>
      <c r="Q805" s="97"/>
      <c r="R805" s="97"/>
      <c r="S805" s="97"/>
      <c r="T805" s="99"/>
      <c r="U805" s="99"/>
      <c r="V805" s="97"/>
      <c r="W805" s="92"/>
      <c r="X805" s="100"/>
      <c r="Y805" s="100"/>
      <c r="Z805" s="100"/>
      <c r="AA805" s="100"/>
      <c r="AB805" s="100"/>
      <c r="AC805" s="100"/>
      <c r="AD805" s="100"/>
      <c r="AE805" s="100"/>
      <c r="AF805" s="100"/>
      <c r="AG805" s="94"/>
      <c r="AH805" s="94"/>
      <c r="AI805" s="102"/>
      <c r="AJ805" s="103" t="s">
        <v>1203</v>
      </c>
      <c r="AK805" s="68"/>
    </row>
    <row r="806" spans="1:252" s="68" customFormat="1">
      <c r="A806" s="90">
        <v>796</v>
      </c>
      <c r="B806" s="91" t="str">
        <f>'[4]ИТОГ!'!$AP803</f>
        <v>Гржибовская Анастасия</v>
      </c>
      <c r="C806" s="91">
        <f>'[4]ИТОГ!'!$AQ803</f>
        <v>0</v>
      </c>
      <c r="D806" s="91" t="str">
        <f>'[4]ИТОГ!'!$AT803</f>
        <v>б/р</v>
      </c>
      <c r="E806" s="91" t="str">
        <f>'[4]ИТОГ!'!$AU803</f>
        <v>ж</v>
      </c>
      <c r="F806" s="189">
        <f>'[4]ИТОГ!'!$AX803</f>
        <v>44323</v>
      </c>
      <c r="G806" s="91" t="s">
        <v>255</v>
      </c>
      <c r="H806" s="94" t="s">
        <v>28</v>
      </c>
      <c r="I806" s="91" t="str">
        <f>'[4]ИТОГ!'!$AY803</f>
        <v>НАДО!!!</v>
      </c>
      <c r="J806" s="95"/>
      <c r="K806" s="115"/>
      <c r="L806" s="97"/>
      <c r="M806" s="114"/>
      <c r="N806" s="115"/>
      <c r="O806" s="97"/>
      <c r="P806" s="97"/>
      <c r="Q806" s="97"/>
      <c r="R806" s="115" t="s">
        <v>6</v>
      </c>
      <c r="S806" s="115"/>
      <c r="T806" s="113"/>
      <c r="U806" s="99"/>
      <c r="V806" s="115"/>
      <c r="W806" s="100"/>
      <c r="X806" s="100" t="s">
        <v>256</v>
      </c>
      <c r="Y806" s="100"/>
      <c r="Z806" s="100"/>
      <c r="AA806" s="100"/>
      <c r="AB806" s="100" t="s">
        <v>256</v>
      </c>
      <c r="AC806" s="100"/>
      <c r="AD806" s="100" t="s">
        <v>256</v>
      </c>
      <c r="AE806" s="100"/>
      <c r="AF806" s="100" t="s">
        <v>256</v>
      </c>
      <c r="AG806" s="94" t="s">
        <v>370</v>
      </c>
      <c r="AH806" s="101"/>
      <c r="AI806" s="100"/>
      <c r="AJ806" s="103" t="s">
        <v>1204</v>
      </c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  <c r="GM806" s="9"/>
      <c r="GN806" s="9"/>
      <c r="GO806" s="9"/>
      <c r="GP806" s="9"/>
      <c r="GQ806" s="9"/>
      <c r="GR806" s="9"/>
      <c r="GS806" s="9"/>
      <c r="GT806" s="9"/>
      <c r="GU806" s="9"/>
      <c r="GV806" s="9"/>
      <c r="GW806" s="9"/>
      <c r="GX806" s="9"/>
      <c r="GY806" s="9"/>
      <c r="GZ806" s="9"/>
      <c r="HA806" s="9"/>
      <c r="HB806" s="9"/>
      <c r="HC806" s="9"/>
      <c r="HD806" s="9"/>
      <c r="HE806" s="9"/>
      <c r="HF806" s="9"/>
      <c r="HG806" s="9"/>
      <c r="HH806" s="9"/>
      <c r="HI806" s="9"/>
      <c r="HJ806" s="9"/>
      <c r="HK806" s="9"/>
      <c r="HL806" s="9"/>
      <c r="HM806" s="9"/>
      <c r="HN806" s="9"/>
      <c r="HO806" s="9"/>
      <c r="HP806" s="9"/>
      <c r="HQ806" s="9"/>
      <c r="HR806" s="9"/>
      <c r="HS806" s="9"/>
      <c r="HT806" s="9"/>
      <c r="HU806" s="9"/>
      <c r="HV806" s="9"/>
      <c r="HW806" s="9"/>
      <c r="HX806" s="9"/>
      <c r="HY806" s="9"/>
      <c r="HZ806" s="9"/>
      <c r="IA806" s="9"/>
      <c r="IB806" s="9"/>
      <c r="IC806" s="9"/>
      <c r="ID806" s="9"/>
      <c r="IE806" s="9"/>
      <c r="IF806" s="9"/>
      <c r="IG806" s="9"/>
      <c r="IH806" s="9"/>
      <c r="II806" s="9"/>
      <c r="IJ806" s="9"/>
      <c r="IK806" s="9"/>
      <c r="IL806" s="9"/>
      <c r="IM806" s="9"/>
      <c r="IN806" s="9"/>
      <c r="IO806" s="9"/>
      <c r="IP806" s="9"/>
      <c r="IQ806" s="9"/>
      <c r="IR806" s="9"/>
    </row>
    <row r="807" spans="1:252">
      <c r="A807" s="90">
        <v>797</v>
      </c>
      <c r="B807" s="91" t="str">
        <f>'[4]ИТОГ!'!$AP804</f>
        <v>Гриб Людмила</v>
      </c>
      <c r="C807" s="91">
        <f>'[4]ИТОГ!'!$AQ804</f>
        <v>2003</v>
      </c>
      <c r="D807" s="91" t="str">
        <f>'[4]ИТОГ!'!$AT804</f>
        <v>б/р</v>
      </c>
      <c r="E807" s="91" t="str">
        <f>'[4]ИТОГ!'!$AU804</f>
        <v>ж</v>
      </c>
      <c r="F807" s="189">
        <f>'[4]ИТОГ!'!$AX804</f>
        <v>0</v>
      </c>
      <c r="G807" s="91" t="s">
        <v>255</v>
      </c>
      <c r="H807" s="94" t="s">
        <v>28</v>
      </c>
      <c r="I807" s="91" t="str">
        <f>'[4]ИТОГ!'!$AY804</f>
        <v>ОК!</v>
      </c>
      <c r="J807" s="95"/>
      <c r="K807" s="115"/>
      <c r="L807" s="97"/>
      <c r="M807" s="114"/>
      <c r="N807" s="115"/>
      <c r="O807" s="97" t="s">
        <v>11</v>
      </c>
      <c r="P807" s="97"/>
      <c r="Q807" s="97"/>
      <c r="R807" s="115"/>
      <c r="S807" s="115"/>
      <c r="T807" s="113"/>
      <c r="U807" s="99"/>
      <c r="V807" s="115"/>
      <c r="W807" s="100"/>
      <c r="X807" s="100"/>
      <c r="Y807" s="100"/>
      <c r="Z807" s="100"/>
      <c r="AA807" s="100"/>
      <c r="AB807" s="100"/>
      <c r="AC807" s="100"/>
      <c r="AD807" s="100"/>
      <c r="AE807" s="100"/>
      <c r="AF807" s="100"/>
      <c r="AG807" s="142" t="s">
        <v>1127</v>
      </c>
      <c r="AH807" s="101"/>
      <c r="AI807" s="102"/>
      <c r="AJ807" s="103" t="s">
        <v>1205</v>
      </c>
      <c r="AK807" s="68"/>
      <c r="AL807" s="68"/>
      <c r="AM807" s="68"/>
    </row>
    <row r="808" spans="1:252">
      <c r="A808" s="90">
        <v>798</v>
      </c>
      <c r="B808" s="91" t="str">
        <f>'[4]ИТОГ!'!$AP805</f>
        <v>Грибанов Александр</v>
      </c>
      <c r="C808" s="91">
        <f>'[4]ИТОГ!'!$AQ805</f>
        <v>0</v>
      </c>
      <c r="D808" s="91" t="str">
        <f>'[4]ИТОГ!'!$AT805</f>
        <v>б/р</v>
      </c>
      <c r="E808" s="91" t="str">
        <f>'[4]ИТОГ!'!$AU805</f>
        <v>м</v>
      </c>
      <c r="F808" s="189">
        <f>'[4]ИТОГ!'!$AX805</f>
        <v>42838</v>
      </c>
      <c r="G808" s="91" t="s">
        <v>255</v>
      </c>
      <c r="H808" s="94" t="s">
        <v>28</v>
      </c>
      <c r="I808" s="91" t="str">
        <f>'[4]ИТОГ!'!$AY805</f>
        <v>НАДО!!!</v>
      </c>
      <c r="J808" s="124" t="s">
        <v>292</v>
      </c>
      <c r="K808" s="106"/>
      <c r="L808" s="97" t="s">
        <v>256</v>
      </c>
      <c r="M808" s="105" t="s">
        <v>9</v>
      </c>
      <c r="N808" s="104" t="s">
        <v>9</v>
      </c>
      <c r="O808" s="97"/>
      <c r="P808" s="97"/>
      <c r="Q808" s="97" t="s">
        <v>256</v>
      </c>
      <c r="R808" s="104" t="s">
        <v>9</v>
      </c>
      <c r="S808" s="104"/>
      <c r="T808" s="106" t="s">
        <v>9</v>
      </c>
      <c r="U808" s="99"/>
      <c r="V808" s="104" t="s">
        <v>9</v>
      </c>
      <c r="W808" s="108" t="s">
        <v>256</v>
      </c>
      <c r="X808" s="100" t="s">
        <v>6</v>
      </c>
      <c r="Y808" s="100"/>
      <c r="Z808" s="100"/>
      <c r="AA808" s="100" t="s">
        <v>256</v>
      </c>
      <c r="AB808" s="100" t="s">
        <v>9</v>
      </c>
      <c r="AC808" s="100"/>
      <c r="AD808" s="100"/>
      <c r="AE808" s="100"/>
      <c r="AF808" s="100" t="s">
        <v>256</v>
      </c>
      <c r="AG808" s="94" t="s">
        <v>434</v>
      </c>
      <c r="AH808" s="101" t="s">
        <v>366</v>
      </c>
      <c r="AI808" s="118">
        <v>38548</v>
      </c>
      <c r="AJ808" s="103" t="s">
        <v>1206</v>
      </c>
      <c r="AK808" s="68"/>
    </row>
    <row r="809" spans="1:252">
      <c r="A809" s="90">
        <v>799</v>
      </c>
      <c r="B809" s="91" t="str">
        <f>'[4]ИТОГ!'!$AP806</f>
        <v>Грибанов Станислав</v>
      </c>
      <c r="C809" s="91">
        <f>'[4]ИТОГ!'!$AQ806</f>
        <v>2011</v>
      </c>
      <c r="D809" s="91">
        <f>'[4]ИТОГ!'!$AT806</f>
        <v>2</v>
      </c>
      <c r="E809" s="91" t="str">
        <f>'[4]ИТОГ!'!$AU806</f>
        <v>м</v>
      </c>
      <c r="F809" s="189">
        <f>'[4]ИТОГ!'!$AX806</f>
        <v>45778</v>
      </c>
      <c r="G809" s="91" t="s">
        <v>255</v>
      </c>
      <c r="H809" s="94" t="s">
        <v>28</v>
      </c>
      <c r="I809" s="91" t="str">
        <f>'[4]ИТОГ!'!$AY806</f>
        <v>ОК!</v>
      </c>
      <c r="J809" s="95"/>
      <c r="K809" s="115"/>
      <c r="L809" s="97"/>
      <c r="M809" s="114"/>
      <c r="N809" s="115"/>
      <c r="O809" s="97"/>
      <c r="P809" s="97"/>
      <c r="Q809" s="97"/>
      <c r="R809" s="115"/>
      <c r="S809" s="115"/>
      <c r="T809" s="113"/>
      <c r="U809" s="99"/>
      <c r="V809" s="115"/>
      <c r="W809" s="102"/>
      <c r="X809" s="102"/>
      <c r="Y809" s="102"/>
      <c r="Z809" s="100"/>
      <c r="AA809" s="100"/>
      <c r="AB809" s="102"/>
      <c r="AC809" s="102"/>
      <c r="AD809" s="102"/>
      <c r="AE809" s="102"/>
      <c r="AF809" s="102"/>
      <c r="AG809" s="94"/>
      <c r="AH809" s="101"/>
      <c r="AI809" s="102"/>
      <c r="AJ809" s="103" t="s">
        <v>1207</v>
      </c>
      <c r="AK809" s="68"/>
    </row>
    <row r="810" spans="1:252">
      <c r="A810" s="90">
        <v>800</v>
      </c>
      <c r="B810" s="91" t="str">
        <f>'[4]ИТОГ!'!$AP807</f>
        <v>Грибкова Наталья</v>
      </c>
      <c r="C810" s="91">
        <f>'[4]ИТОГ!'!$AQ807</f>
        <v>0</v>
      </c>
      <c r="D810" s="91">
        <f>'[4]ИТОГ!'!$AT807</f>
        <v>3</v>
      </c>
      <c r="E810" s="91" t="str">
        <f>'[4]ИТОГ!'!$AU807</f>
        <v>ж</v>
      </c>
      <c r="F810" s="189">
        <f>'[4]ИТОГ!'!$AX807</f>
        <v>45778</v>
      </c>
      <c r="G810" s="91" t="s">
        <v>255</v>
      </c>
      <c r="H810" s="94" t="s">
        <v>28</v>
      </c>
      <c r="I810" s="91" t="str">
        <f>'[4]ИТОГ!'!$AY807</f>
        <v>НАДО!!!</v>
      </c>
      <c r="J810" s="95"/>
      <c r="K810" s="96"/>
      <c r="L810" s="97"/>
      <c r="M810" s="98"/>
      <c r="N810" s="96"/>
      <c r="O810" s="97"/>
      <c r="P810" s="97"/>
      <c r="Q810" s="97"/>
      <c r="R810" s="97"/>
      <c r="S810" s="97"/>
      <c r="T810" s="99"/>
      <c r="U810" s="99"/>
      <c r="V810" s="97"/>
      <c r="W810" s="102"/>
      <c r="X810" s="102"/>
      <c r="Y810" s="102"/>
      <c r="Z810" s="100"/>
      <c r="AA810" s="100"/>
      <c r="AB810" s="100"/>
      <c r="AC810" s="100"/>
      <c r="AD810" s="100"/>
      <c r="AE810" s="100" t="s">
        <v>11</v>
      </c>
      <c r="AF810" s="108"/>
      <c r="AG810" s="94"/>
      <c r="AH810" s="101"/>
      <c r="AI810" s="102"/>
      <c r="AJ810" s="103" t="s">
        <v>1208</v>
      </c>
      <c r="AK810" s="68"/>
    </row>
    <row r="811" spans="1:252" ht="12.75" customHeight="1">
      <c r="A811" s="90">
        <v>801</v>
      </c>
      <c r="B811" s="91" t="str">
        <f>'[4]ИТОГ!'!$AP808</f>
        <v>Грибкова Юлия</v>
      </c>
      <c r="C811" s="91">
        <f>'[4]ИТОГ!'!$AQ808</f>
        <v>1986</v>
      </c>
      <c r="D811" s="91" t="str">
        <f>'[4]ИТОГ!'!$AT808</f>
        <v>б/р</v>
      </c>
      <c r="E811" s="91" t="str">
        <f>'[4]ИТОГ!'!$AU808</f>
        <v>ж</v>
      </c>
      <c r="F811" s="189">
        <f>'[4]ИТОГ!'!$AX808</f>
        <v>0</v>
      </c>
      <c r="G811" s="91" t="s">
        <v>255</v>
      </c>
      <c r="H811" s="94" t="s">
        <v>28</v>
      </c>
      <c r="I811" s="91" t="str">
        <f>'[4]ИТОГ!'!$AY808</f>
        <v>ОК!</v>
      </c>
      <c r="J811" s="95"/>
      <c r="K811" s="96"/>
      <c r="L811" s="97"/>
      <c r="M811" s="98"/>
      <c r="N811" s="96"/>
      <c r="O811" s="97"/>
      <c r="P811" s="97"/>
      <c r="Q811" s="97"/>
      <c r="R811" s="97" t="s">
        <v>256</v>
      </c>
      <c r="S811" s="97"/>
      <c r="T811" s="99"/>
      <c r="U811" s="99"/>
      <c r="V811" s="97"/>
      <c r="W811" s="102"/>
      <c r="X811" s="102"/>
      <c r="Y811" s="102"/>
      <c r="Z811" s="100"/>
      <c r="AA811" s="100"/>
      <c r="AB811" s="100"/>
      <c r="AC811" s="100"/>
      <c r="AD811" s="100"/>
      <c r="AE811" s="100"/>
      <c r="AF811" s="108"/>
      <c r="AG811" s="94"/>
      <c r="AH811" s="101"/>
      <c r="AI811" s="102"/>
      <c r="AJ811" s="103" t="s">
        <v>1209</v>
      </c>
      <c r="AK811" s="68"/>
    </row>
    <row r="812" spans="1:252">
      <c r="A812" s="90">
        <v>802</v>
      </c>
      <c r="B812" s="91" t="str">
        <f>'[4]ИТОГ!'!$AP809</f>
        <v>Григорьев Александр Г.</v>
      </c>
      <c r="C812" s="91">
        <f>'[4]ИТОГ!'!$AQ809</f>
        <v>0</v>
      </c>
      <c r="D812" s="91">
        <f>'[4]ИТОГ!'!$AT809</f>
        <v>2</v>
      </c>
      <c r="E812" s="91" t="str">
        <f>'[4]ИТОГ!'!$AU809</f>
        <v>м</v>
      </c>
      <c r="F812" s="189">
        <f>'[4]ИТОГ!'!$AX809</f>
        <v>45805</v>
      </c>
      <c r="G812" s="91" t="s">
        <v>255</v>
      </c>
      <c r="H812" s="94" t="s">
        <v>28</v>
      </c>
      <c r="I812" s="91" t="str">
        <f>'[4]ИТОГ!'!$AY809</f>
        <v>НАДО!!!</v>
      </c>
      <c r="J812" s="95"/>
      <c r="K812" s="97"/>
      <c r="L812" s="97"/>
      <c r="M812" s="98"/>
      <c r="N812" s="97"/>
      <c r="O812" s="97"/>
      <c r="P812" s="97"/>
      <c r="Q812" s="97"/>
      <c r="R812" s="97"/>
      <c r="S812" s="97"/>
      <c r="T812" s="99"/>
      <c r="U812" s="99"/>
      <c r="V812" s="97"/>
      <c r="W812" s="100"/>
      <c r="X812" s="100"/>
      <c r="Y812" s="100"/>
      <c r="Z812" s="100"/>
      <c r="AA812" s="100"/>
      <c r="AB812" s="100" t="s">
        <v>256</v>
      </c>
      <c r="AC812" s="100"/>
      <c r="AD812" s="100"/>
      <c r="AE812" s="100"/>
      <c r="AF812" s="100"/>
      <c r="AG812" s="94" t="s">
        <v>596</v>
      </c>
      <c r="AH812" s="101" t="s">
        <v>353</v>
      </c>
      <c r="AI812" s="100"/>
      <c r="AJ812" s="103" t="s">
        <v>1210</v>
      </c>
      <c r="AK812" s="68"/>
    </row>
    <row r="813" spans="1:252">
      <c r="A813" s="90">
        <v>803</v>
      </c>
      <c r="B813" s="91" t="str">
        <f>'[4]ИТОГ!'!$AP810</f>
        <v>Григорьев Александр</v>
      </c>
      <c r="C813" s="91">
        <f>'[4]ИТОГ!'!$AQ810</f>
        <v>2008</v>
      </c>
      <c r="D813" s="91" t="str">
        <f>'[4]ИТОГ!'!$AT810</f>
        <v>1ю</v>
      </c>
      <c r="E813" s="91" t="str">
        <f>'[4]ИТОГ!'!$AU810</f>
        <v>м</v>
      </c>
      <c r="F813" s="189">
        <f>'[4]ИТОГ!'!$AX810</f>
        <v>45787</v>
      </c>
      <c r="G813" s="91" t="s">
        <v>255</v>
      </c>
      <c r="H813" s="94" t="s">
        <v>28</v>
      </c>
      <c r="I813" s="91" t="str">
        <f>'[4]ИТОГ!'!$AY810</f>
        <v>ОК!</v>
      </c>
      <c r="J813" s="95"/>
      <c r="K813" s="96"/>
      <c r="L813" s="97"/>
      <c r="M813" s="98"/>
      <c r="N813" s="96"/>
      <c r="O813" s="96"/>
      <c r="P813" s="97"/>
      <c r="Q813" s="97"/>
      <c r="R813" s="97"/>
      <c r="S813" s="97"/>
      <c r="T813" s="99"/>
      <c r="U813" s="99"/>
      <c r="V813" s="97"/>
      <c r="W813" s="92"/>
      <c r="X813" s="100"/>
      <c r="Y813" s="100"/>
      <c r="Z813" s="100"/>
      <c r="AA813" s="100"/>
      <c r="AB813" s="100"/>
      <c r="AC813" s="100"/>
      <c r="AD813" s="100"/>
      <c r="AE813" s="100"/>
      <c r="AF813" s="100"/>
      <c r="AG813" s="94"/>
      <c r="AH813" s="94"/>
      <c r="AI813" s="102"/>
      <c r="AJ813" s="103" t="s">
        <v>1211</v>
      </c>
      <c r="AK813" s="68"/>
    </row>
    <row r="814" spans="1:252">
      <c r="A814" s="90">
        <v>804</v>
      </c>
      <c r="B814" s="91" t="str">
        <f>'[4]ИТОГ!'!$AP811</f>
        <v>Григорьев Алексей К.</v>
      </c>
      <c r="C814" s="91">
        <f>'[4]ИТОГ!'!$AQ811</f>
        <v>2006</v>
      </c>
      <c r="D814" s="91" t="str">
        <f>'[4]ИТОГ!'!$AT811</f>
        <v>б/р</v>
      </c>
      <c r="E814" s="91" t="str">
        <f>'[4]ИТОГ!'!$AU811</f>
        <v>м</v>
      </c>
      <c r="F814" s="189">
        <f>'[4]ИТОГ!'!$AX811</f>
        <v>0</v>
      </c>
      <c r="G814" s="91" t="s">
        <v>255</v>
      </c>
      <c r="H814" s="94" t="s">
        <v>28</v>
      </c>
      <c r="I814" s="91" t="str">
        <f>'[4]ИТОГ!'!$AY811</f>
        <v>ОК!</v>
      </c>
      <c r="J814" s="95"/>
      <c r="K814" s="97"/>
      <c r="L814" s="97"/>
      <c r="M814" s="98"/>
      <c r="N814" s="97"/>
      <c r="O814" s="97"/>
      <c r="P814" s="97"/>
      <c r="Q814" s="97"/>
      <c r="R814" s="97"/>
      <c r="S814" s="97"/>
      <c r="T814" s="99" t="s">
        <v>256</v>
      </c>
      <c r="U814" s="99"/>
      <c r="V814" s="97"/>
      <c r="W814" s="108"/>
      <c r="X814" s="100" t="s">
        <v>256</v>
      </c>
      <c r="Y814" s="108"/>
      <c r="Z814" s="100"/>
      <c r="AA814" s="100"/>
      <c r="AB814" s="108" t="s">
        <v>9</v>
      </c>
      <c r="AC814" s="108"/>
      <c r="AD814" s="108"/>
      <c r="AE814" s="108"/>
      <c r="AF814" s="108" t="s">
        <v>256</v>
      </c>
      <c r="AG814" s="94"/>
      <c r="AH814" s="101" t="s">
        <v>437</v>
      </c>
      <c r="AI814" s="100"/>
      <c r="AJ814" s="103" t="s">
        <v>1212</v>
      </c>
      <c r="AK814" s="68"/>
    </row>
    <row r="815" spans="1:252">
      <c r="A815" s="90">
        <v>805</v>
      </c>
      <c r="B815" s="91" t="str">
        <f>'[4]ИТОГ!'!$AP812</f>
        <v>Григорьев Алексей</v>
      </c>
      <c r="C815" s="91">
        <f>'[4]ИТОГ!'!$AQ812</f>
        <v>2006</v>
      </c>
      <c r="D815" s="91" t="str">
        <f>'[4]ИТОГ!'!$AT812</f>
        <v>б/р</v>
      </c>
      <c r="E815" s="91" t="str">
        <f>'[4]ИТОГ!'!$AU812</f>
        <v>м</v>
      </c>
      <c r="F815" s="189">
        <f>'[4]ИТОГ!'!$AX812</f>
        <v>44521</v>
      </c>
      <c r="G815" s="91" t="s">
        <v>255</v>
      </c>
      <c r="H815" s="94" t="s">
        <v>28</v>
      </c>
      <c r="I815" s="91" t="str">
        <f>'[4]ИТОГ!'!$AY812</f>
        <v>ОК!</v>
      </c>
      <c r="J815" s="95"/>
      <c r="K815" s="107"/>
      <c r="L815" s="97" t="s">
        <v>17</v>
      </c>
      <c r="M815" s="105"/>
      <c r="N815" s="107"/>
      <c r="O815" s="97" t="s">
        <v>15</v>
      </c>
      <c r="P815" s="97" t="s">
        <v>17</v>
      </c>
      <c r="Q815" s="97"/>
      <c r="R815" s="104" t="s">
        <v>19</v>
      </c>
      <c r="S815" s="104"/>
      <c r="T815" s="106"/>
      <c r="U815" s="99"/>
      <c r="V815" s="104"/>
      <c r="W815" s="108" t="s">
        <v>17</v>
      </c>
      <c r="X815" s="108" t="s">
        <v>17</v>
      </c>
      <c r="Y815" s="108"/>
      <c r="Z815" s="100"/>
      <c r="AA815" s="100"/>
      <c r="AB815" s="108"/>
      <c r="AC815" s="108"/>
      <c r="AD815" s="100" t="s">
        <v>15</v>
      </c>
      <c r="AE815" s="100"/>
      <c r="AF815" s="100" t="s">
        <v>15</v>
      </c>
      <c r="AG815" s="94" t="s">
        <v>267</v>
      </c>
      <c r="AH815" s="101"/>
      <c r="AI815" s="102"/>
      <c r="AJ815" s="103" t="s">
        <v>1213</v>
      </c>
      <c r="AK815" s="68"/>
    </row>
    <row r="816" spans="1:252">
      <c r="A816" s="90">
        <v>806</v>
      </c>
      <c r="B816" s="91" t="str">
        <f>'[4]ИТОГ!'!$AP813</f>
        <v>Григорьев Артемий</v>
      </c>
      <c r="C816" s="91">
        <f>'[4]ИТОГ!'!$AQ813</f>
        <v>2014</v>
      </c>
      <c r="D816" s="91" t="str">
        <f>'[4]ИТОГ!'!$AT813</f>
        <v>б/р</v>
      </c>
      <c r="E816" s="91" t="str">
        <f>'[4]ИТОГ!'!$AU813</f>
        <v>м</v>
      </c>
      <c r="F816" s="189">
        <f>'[4]ИТОГ!'!$AX813</f>
        <v>0</v>
      </c>
      <c r="G816" s="91" t="s">
        <v>255</v>
      </c>
      <c r="H816" s="94" t="s">
        <v>28</v>
      </c>
      <c r="I816" s="91" t="str">
        <f>'[4]ИТОГ!'!$AY813</f>
        <v>ОК!</v>
      </c>
      <c r="J816" s="95"/>
      <c r="K816" s="104"/>
      <c r="L816" s="97"/>
      <c r="M816" s="105"/>
      <c r="N816" s="104"/>
      <c r="O816" s="97"/>
      <c r="P816" s="97"/>
      <c r="Q816" s="97"/>
      <c r="R816" s="104" t="s">
        <v>256</v>
      </c>
      <c r="S816" s="104"/>
      <c r="T816" s="106" t="s">
        <v>256</v>
      </c>
      <c r="U816" s="99"/>
      <c r="V816" s="104"/>
      <c r="W816" s="108" t="s">
        <v>256</v>
      </c>
      <c r="X816" s="100" t="s">
        <v>256</v>
      </c>
      <c r="Y816" s="100"/>
      <c r="Z816" s="100"/>
      <c r="AA816" s="100"/>
      <c r="AB816" s="100"/>
      <c r="AC816" s="100"/>
      <c r="AD816" s="100"/>
      <c r="AE816" s="100"/>
      <c r="AF816" s="100"/>
      <c r="AG816" s="111" t="s">
        <v>444</v>
      </c>
      <c r="AH816" s="101" t="s">
        <v>274</v>
      </c>
      <c r="AI816" s="102"/>
      <c r="AJ816" s="103" t="s">
        <v>1214</v>
      </c>
      <c r="AK816" s="68"/>
      <c r="AN816" s="68"/>
      <c r="AO816" s="68"/>
      <c r="AP816" s="68"/>
      <c r="AQ816" s="68"/>
      <c r="AR816" s="68"/>
      <c r="AS816" s="68"/>
      <c r="AT816" s="68"/>
      <c r="AU816" s="68"/>
      <c r="AV816" s="68"/>
      <c r="AW816" s="68"/>
      <c r="AX816" s="68"/>
      <c r="AY816" s="68"/>
      <c r="AZ816" s="68"/>
      <c r="BA816" s="68"/>
      <c r="BB816" s="68"/>
      <c r="BC816" s="68"/>
      <c r="BD816" s="68"/>
      <c r="BE816" s="68"/>
      <c r="BF816" s="68"/>
      <c r="BG816" s="68"/>
      <c r="BH816" s="68"/>
      <c r="BI816" s="68"/>
      <c r="BJ816" s="68"/>
      <c r="BK816" s="68"/>
      <c r="BL816" s="68"/>
      <c r="BM816" s="68"/>
      <c r="BN816" s="68"/>
      <c r="BO816" s="68"/>
      <c r="BP816" s="68"/>
      <c r="BQ816" s="68"/>
      <c r="BR816" s="68"/>
      <c r="BS816" s="68"/>
      <c r="BT816" s="68"/>
      <c r="BU816" s="68"/>
      <c r="BV816" s="68"/>
      <c r="BW816" s="68"/>
      <c r="BX816" s="68"/>
      <c r="BY816" s="68"/>
      <c r="BZ816" s="68"/>
      <c r="CA816" s="68"/>
      <c r="CB816" s="68"/>
      <c r="CC816" s="68"/>
      <c r="CD816" s="68"/>
      <c r="CE816" s="68"/>
      <c r="CF816" s="68"/>
      <c r="CG816" s="68"/>
      <c r="CH816" s="68"/>
      <c r="CI816" s="68"/>
      <c r="CJ816" s="68"/>
      <c r="CK816" s="68"/>
      <c r="CL816" s="68"/>
      <c r="CM816" s="68"/>
      <c r="CN816" s="68"/>
      <c r="CO816" s="68"/>
      <c r="CP816" s="68"/>
      <c r="CQ816" s="68"/>
      <c r="CR816" s="68"/>
      <c r="CS816" s="68"/>
      <c r="CT816" s="68"/>
      <c r="CU816" s="68"/>
      <c r="CV816" s="68"/>
      <c r="CW816" s="68"/>
      <c r="CX816" s="68"/>
      <c r="CY816" s="68"/>
      <c r="CZ816" s="68"/>
      <c r="DA816" s="68"/>
      <c r="DB816" s="68"/>
      <c r="DC816" s="68"/>
      <c r="DD816" s="68"/>
      <c r="DE816" s="68"/>
      <c r="DF816" s="68"/>
      <c r="DG816" s="68"/>
      <c r="DH816" s="68"/>
      <c r="DI816" s="68"/>
      <c r="DJ816" s="68"/>
      <c r="DK816" s="68"/>
      <c r="DL816" s="68"/>
      <c r="DM816" s="68"/>
      <c r="DN816" s="68"/>
      <c r="DO816" s="68"/>
      <c r="DP816" s="68"/>
      <c r="DQ816" s="68"/>
      <c r="DR816" s="68"/>
      <c r="DS816" s="68"/>
      <c r="DT816" s="68"/>
      <c r="DU816" s="68"/>
      <c r="DV816" s="68"/>
      <c r="DW816" s="68"/>
      <c r="DX816" s="68"/>
      <c r="DY816" s="68"/>
      <c r="DZ816" s="68"/>
      <c r="EA816" s="68"/>
      <c r="EB816" s="68"/>
      <c r="EC816" s="68"/>
      <c r="ED816" s="68"/>
      <c r="EE816" s="68"/>
      <c r="EF816" s="68"/>
      <c r="EG816" s="68"/>
      <c r="EH816" s="68"/>
      <c r="EI816" s="68"/>
      <c r="EJ816" s="68"/>
      <c r="EK816" s="68"/>
      <c r="EL816" s="68"/>
      <c r="EM816" s="68"/>
      <c r="EN816" s="68"/>
      <c r="EO816" s="68"/>
      <c r="EP816" s="68"/>
      <c r="EQ816" s="68"/>
      <c r="ER816" s="68"/>
      <c r="ES816" s="68"/>
      <c r="ET816" s="68"/>
      <c r="EU816" s="68"/>
      <c r="EV816" s="68"/>
      <c r="EW816" s="68"/>
      <c r="EX816" s="68"/>
      <c r="EY816" s="68"/>
      <c r="EZ816" s="68"/>
      <c r="FA816" s="68"/>
      <c r="FB816" s="68"/>
      <c r="FC816" s="68"/>
      <c r="FD816" s="68"/>
      <c r="FE816" s="68"/>
      <c r="FF816" s="68"/>
      <c r="FG816" s="68"/>
      <c r="FH816" s="68"/>
      <c r="FI816" s="68"/>
      <c r="FJ816" s="68"/>
      <c r="FK816" s="68"/>
      <c r="FL816" s="68"/>
      <c r="FM816" s="68"/>
      <c r="FN816" s="68"/>
      <c r="FO816" s="68"/>
      <c r="FP816" s="68"/>
      <c r="FQ816" s="68"/>
      <c r="FR816" s="68"/>
      <c r="FS816" s="68"/>
      <c r="FT816" s="68"/>
      <c r="FU816" s="68"/>
      <c r="FV816" s="68"/>
      <c r="FW816" s="68"/>
      <c r="FX816" s="68"/>
      <c r="FY816" s="68"/>
      <c r="FZ816" s="68"/>
      <c r="GA816" s="68"/>
      <c r="GB816" s="68"/>
      <c r="GC816" s="68"/>
      <c r="GD816" s="68"/>
      <c r="GE816" s="68"/>
      <c r="GF816" s="68"/>
      <c r="GG816" s="68"/>
      <c r="GH816" s="68"/>
      <c r="GI816" s="68"/>
      <c r="GJ816" s="68"/>
      <c r="GK816" s="68"/>
      <c r="GL816" s="68"/>
      <c r="GM816" s="68"/>
      <c r="GN816" s="68"/>
      <c r="GO816" s="68"/>
      <c r="GP816" s="68"/>
      <c r="GQ816" s="68"/>
      <c r="GR816" s="68"/>
      <c r="GS816" s="68"/>
      <c r="GT816" s="68"/>
      <c r="GU816" s="68"/>
      <c r="GV816" s="68"/>
      <c r="GW816" s="68"/>
      <c r="GX816" s="68"/>
      <c r="GY816" s="68"/>
      <c r="GZ816" s="68"/>
      <c r="HA816" s="68"/>
      <c r="HB816" s="68"/>
      <c r="HC816" s="68"/>
      <c r="HD816" s="68"/>
      <c r="HE816" s="68"/>
      <c r="HF816" s="68"/>
      <c r="HG816" s="68"/>
      <c r="HH816" s="68"/>
      <c r="HI816" s="68"/>
      <c r="HJ816" s="68"/>
      <c r="HK816" s="68"/>
      <c r="HL816" s="68"/>
      <c r="HM816" s="68"/>
      <c r="HN816" s="68"/>
      <c r="HO816" s="68"/>
      <c r="HP816" s="68"/>
      <c r="HQ816" s="68"/>
      <c r="HR816" s="68"/>
      <c r="HS816" s="68"/>
      <c r="HT816" s="68"/>
      <c r="HU816" s="68"/>
      <c r="HV816" s="68"/>
      <c r="HW816" s="68"/>
      <c r="HX816" s="68"/>
      <c r="HY816" s="68"/>
      <c r="HZ816" s="68"/>
      <c r="IA816" s="68"/>
      <c r="IB816" s="68"/>
      <c r="IC816" s="68"/>
      <c r="ID816" s="68"/>
      <c r="IE816" s="68"/>
      <c r="IF816" s="68"/>
      <c r="IG816" s="68"/>
      <c r="IH816" s="68"/>
      <c r="II816" s="68"/>
      <c r="IJ816" s="68"/>
      <c r="IK816" s="68"/>
      <c r="IL816" s="68"/>
      <c r="IM816" s="68"/>
      <c r="IN816" s="68"/>
      <c r="IO816" s="68"/>
      <c r="IP816" s="68"/>
      <c r="IQ816" s="68"/>
      <c r="IR816" s="68"/>
    </row>
    <row r="817" spans="1:252">
      <c r="A817" s="90">
        <v>807</v>
      </c>
      <c r="B817" s="91" t="str">
        <f>'[4]ИТОГ!'!$AP814</f>
        <v>Григорьев Вячеслав</v>
      </c>
      <c r="C817" s="91">
        <f>'[4]ИТОГ!'!$AQ814</f>
        <v>2001</v>
      </c>
      <c r="D817" s="91" t="str">
        <f>'[4]ИТОГ!'!$AT814</f>
        <v>б/р</v>
      </c>
      <c r="E817" s="91" t="str">
        <f>'[4]ИТОГ!'!$AU814</f>
        <v>м</v>
      </c>
      <c r="F817" s="189">
        <f>'[4]ИТОГ!'!$AX814</f>
        <v>43163</v>
      </c>
      <c r="G817" s="91" t="s">
        <v>255</v>
      </c>
      <c r="H817" s="94" t="s">
        <v>28</v>
      </c>
      <c r="I817" s="91" t="str">
        <f>'[4]ИТОГ!'!$AY814</f>
        <v>ОК!</v>
      </c>
      <c r="J817" s="95" t="s">
        <v>292</v>
      </c>
      <c r="K817" s="104"/>
      <c r="L817" s="97"/>
      <c r="M817" s="105" t="s">
        <v>9</v>
      </c>
      <c r="N817" s="112" t="s">
        <v>9</v>
      </c>
      <c r="O817" s="97"/>
      <c r="P817" s="97"/>
      <c r="Q817" s="97"/>
      <c r="R817" s="104" t="s">
        <v>9</v>
      </c>
      <c r="S817" s="104"/>
      <c r="T817" s="106" t="s">
        <v>256</v>
      </c>
      <c r="U817" s="99"/>
      <c r="V817" s="108" t="s">
        <v>256</v>
      </c>
      <c r="W817" s="100"/>
      <c r="X817" s="100" t="s">
        <v>256</v>
      </c>
      <c r="Y817" s="100"/>
      <c r="Z817" s="100"/>
      <c r="AA817" s="100"/>
      <c r="AB817" s="112" t="s">
        <v>9</v>
      </c>
      <c r="AC817" s="112"/>
      <c r="AD817" s="112"/>
      <c r="AE817" s="112"/>
      <c r="AF817" s="112" t="s">
        <v>256</v>
      </c>
      <c r="AG817" s="94" t="s">
        <v>377</v>
      </c>
      <c r="AH817" s="101" t="s">
        <v>366</v>
      </c>
      <c r="AI817" s="93">
        <v>38388</v>
      </c>
      <c r="AJ817" s="103" t="s">
        <v>1215</v>
      </c>
      <c r="AK817" s="68"/>
    </row>
    <row r="818" spans="1:252">
      <c r="A818" s="90">
        <v>808</v>
      </c>
      <c r="B818" s="91" t="str">
        <f>'[4]ИТОГ!'!$AP815</f>
        <v>Григорьев Герман</v>
      </c>
      <c r="C818" s="91">
        <f>'[4]ИТОГ!'!$AQ815</f>
        <v>2000</v>
      </c>
      <c r="D818" s="91" t="str">
        <f>'[4]ИТОГ!'!$AT815</f>
        <v>б/р</v>
      </c>
      <c r="E818" s="91" t="str">
        <f>'[4]ИТОГ!'!$AU815</f>
        <v>м</v>
      </c>
      <c r="F818" s="189">
        <f>'[4]ИТОГ!'!$AX815</f>
        <v>44527</v>
      </c>
      <c r="G818" s="91" t="s">
        <v>255</v>
      </c>
      <c r="H818" s="94" t="s">
        <v>28</v>
      </c>
      <c r="I818" s="91" t="str">
        <f>'[4]ИТОГ!'!$AY815</f>
        <v>ОК!</v>
      </c>
      <c r="J818" s="95"/>
      <c r="K818" s="97"/>
      <c r="L818" s="97"/>
      <c r="M818" s="98"/>
      <c r="N818" s="97"/>
      <c r="O818" s="97" t="s">
        <v>256</v>
      </c>
      <c r="P818" s="97"/>
      <c r="Q818" s="97" t="s">
        <v>256</v>
      </c>
      <c r="R818" s="97" t="s">
        <v>256</v>
      </c>
      <c r="S818" s="97"/>
      <c r="T818" s="99"/>
      <c r="U818" s="99"/>
      <c r="V818" s="97"/>
      <c r="W818" s="100"/>
      <c r="X818" s="100" t="s">
        <v>256</v>
      </c>
      <c r="Y818" s="100"/>
      <c r="Z818" s="100"/>
      <c r="AA818" s="100"/>
      <c r="AB818" s="100" t="s">
        <v>6</v>
      </c>
      <c r="AC818" s="100"/>
      <c r="AD818" s="100"/>
      <c r="AE818" s="100"/>
      <c r="AF818" s="100"/>
      <c r="AG818" s="94"/>
      <c r="AH818" s="94" t="s">
        <v>382</v>
      </c>
      <c r="AI818" s="102"/>
      <c r="AJ818" s="103" t="s">
        <v>1216</v>
      </c>
      <c r="AK818" s="68"/>
    </row>
    <row r="819" spans="1:252">
      <c r="A819" s="90">
        <v>809</v>
      </c>
      <c r="B819" s="91" t="str">
        <f>'[4]ИТОГ!'!$AP816</f>
        <v>Григорьев Дмитрий Г.</v>
      </c>
      <c r="C819" s="91">
        <f>'[4]ИТОГ!'!$AQ816</f>
        <v>1978</v>
      </c>
      <c r="D819" s="91" t="str">
        <f>'[4]ИТОГ!'!$AT816</f>
        <v>б/р</v>
      </c>
      <c r="E819" s="91" t="str">
        <f>'[4]ИТОГ!'!$AU816</f>
        <v>м</v>
      </c>
      <c r="F819" s="189">
        <f>'[4]ИТОГ!'!$AX816</f>
        <v>43716</v>
      </c>
      <c r="G819" s="91" t="s">
        <v>255</v>
      </c>
      <c r="H819" s="94" t="s">
        <v>28</v>
      </c>
      <c r="I819" s="91" t="str">
        <f>'[4]ИТОГ!'!$AY816</f>
        <v>ОК!</v>
      </c>
      <c r="J819" s="95"/>
      <c r="K819" s="113"/>
      <c r="L819" s="97" t="s">
        <v>11</v>
      </c>
      <c r="M819" s="114"/>
      <c r="N819" s="113"/>
      <c r="O819" s="97" t="s">
        <v>256</v>
      </c>
      <c r="P819" s="97"/>
      <c r="Q819" s="97"/>
      <c r="R819" s="113" t="s">
        <v>6</v>
      </c>
      <c r="S819" s="113"/>
      <c r="T819" s="113" t="s">
        <v>256</v>
      </c>
      <c r="U819" s="99"/>
      <c r="V819" s="108" t="s">
        <v>256</v>
      </c>
      <c r="W819" s="100" t="s">
        <v>9</v>
      </c>
      <c r="X819" s="100" t="s">
        <v>256</v>
      </c>
      <c r="Y819" s="100"/>
      <c r="Z819" s="100"/>
      <c r="AA819" s="100"/>
      <c r="AB819" s="100" t="s">
        <v>256</v>
      </c>
      <c r="AC819" s="100" t="s">
        <v>256</v>
      </c>
      <c r="AD819" s="100" t="s">
        <v>256</v>
      </c>
      <c r="AE819" s="100"/>
      <c r="AF819" s="100" t="s">
        <v>256</v>
      </c>
      <c r="AG819" s="94" t="s">
        <v>293</v>
      </c>
      <c r="AH819" s="101" t="s">
        <v>577</v>
      </c>
      <c r="AI819" s="102"/>
      <c r="AJ819" s="103" t="s">
        <v>1217</v>
      </c>
      <c r="AK819" s="68"/>
    </row>
    <row r="820" spans="1:252">
      <c r="A820" s="90">
        <v>810</v>
      </c>
      <c r="B820" s="91" t="str">
        <f>'[4]ИТОГ!'!$AP817</f>
        <v>Григорьев Дмитрий</v>
      </c>
      <c r="C820" s="91">
        <f>'[4]ИТОГ!'!$AQ817</f>
        <v>2001</v>
      </c>
      <c r="D820" s="91" t="str">
        <f>'[4]ИТОГ!'!$AT817</f>
        <v>б/р</v>
      </c>
      <c r="E820" s="91" t="str">
        <f>'[4]ИТОГ!'!$AU817</f>
        <v>м</v>
      </c>
      <c r="F820" s="189">
        <f>'[4]ИТОГ!'!$AX817</f>
        <v>43227</v>
      </c>
      <c r="G820" s="91" t="s">
        <v>255</v>
      </c>
      <c r="H820" s="94" t="s">
        <v>28</v>
      </c>
      <c r="I820" s="91" t="str">
        <f>'[4]ИТОГ!'!$AY817</f>
        <v>ОК!</v>
      </c>
      <c r="J820" s="95"/>
      <c r="K820" s="97"/>
      <c r="L820" s="97" t="s">
        <v>256</v>
      </c>
      <c r="M820" s="98"/>
      <c r="N820" s="97"/>
      <c r="O820" s="97"/>
      <c r="P820" s="97"/>
      <c r="Q820" s="97"/>
      <c r="R820" s="100" t="s">
        <v>11</v>
      </c>
      <c r="S820" s="97"/>
      <c r="T820" s="99"/>
      <c r="U820" s="99"/>
      <c r="V820" s="97"/>
      <c r="W820" s="92"/>
      <c r="X820" s="100"/>
      <c r="Y820" s="100"/>
      <c r="Z820" s="100"/>
      <c r="AA820" s="100"/>
      <c r="AB820" s="100"/>
      <c r="AC820" s="100"/>
      <c r="AD820" s="100"/>
      <c r="AE820" s="100"/>
      <c r="AF820" s="100"/>
      <c r="AG820" s="94" t="s">
        <v>296</v>
      </c>
      <c r="AH820" s="94"/>
      <c r="AI820" s="102"/>
      <c r="AJ820" s="103" t="s">
        <v>1218</v>
      </c>
      <c r="AK820" s="68"/>
    </row>
    <row r="821" spans="1:252" ht="12.75" customHeight="1">
      <c r="A821" s="90">
        <v>811</v>
      </c>
      <c r="B821" s="91" t="str">
        <f>'[4]ИТОГ!'!$AP818</f>
        <v>Григорьев Иван</v>
      </c>
      <c r="C821" s="91">
        <f>'[4]ИТОГ!'!$AQ818</f>
        <v>2006</v>
      </c>
      <c r="D821" s="91" t="str">
        <f>'[4]ИТОГ!'!$AT818</f>
        <v>б/р</v>
      </c>
      <c r="E821" s="91" t="str">
        <f>'[4]ИТОГ!'!$AU818</f>
        <v>м</v>
      </c>
      <c r="F821" s="189">
        <f>'[4]ИТОГ!'!$AX818</f>
        <v>44953</v>
      </c>
      <c r="G821" s="91" t="s">
        <v>255</v>
      </c>
      <c r="H821" s="94" t="s">
        <v>28</v>
      </c>
      <c r="I821" s="91" t="str">
        <f>'[4]ИТОГ!'!$AY818</f>
        <v>ОК!</v>
      </c>
      <c r="J821" s="95" t="s">
        <v>1219</v>
      </c>
      <c r="K821" s="113"/>
      <c r="L821" s="97"/>
      <c r="M821" s="114"/>
      <c r="N821" s="113"/>
      <c r="O821" s="97"/>
      <c r="P821" s="97"/>
      <c r="Q821" s="97"/>
      <c r="R821" s="115"/>
      <c r="S821" s="115"/>
      <c r="T821" s="113"/>
      <c r="U821" s="99"/>
      <c r="V821" s="115"/>
      <c r="W821" s="100"/>
      <c r="X821" s="100"/>
      <c r="Y821" s="100"/>
      <c r="Z821" s="100"/>
      <c r="AA821" s="100" t="s">
        <v>13</v>
      </c>
      <c r="AB821" s="100" t="s">
        <v>256</v>
      </c>
      <c r="AC821" s="100"/>
      <c r="AD821" s="100"/>
      <c r="AE821" s="100"/>
      <c r="AF821" s="100"/>
      <c r="AG821" s="94" t="s">
        <v>606</v>
      </c>
      <c r="AH821" s="101" t="s">
        <v>432</v>
      </c>
      <c r="AI821" s="93">
        <v>36715</v>
      </c>
      <c r="AJ821" s="103" t="s">
        <v>1220</v>
      </c>
      <c r="AK821" s="68"/>
      <c r="AL821" s="68"/>
      <c r="AM821" s="68"/>
    </row>
    <row r="822" spans="1:252">
      <c r="A822" s="90">
        <v>812</v>
      </c>
      <c r="B822" s="91" t="str">
        <f>'[4]ИТОГ!'!$AP819</f>
        <v>Григорьев Леонид</v>
      </c>
      <c r="C822" s="91">
        <f>'[4]ИТОГ!'!$AQ819</f>
        <v>2010</v>
      </c>
      <c r="D822" s="91" t="str">
        <f>'[4]ИТОГ!'!$AT819</f>
        <v>1ю</v>
      </c>
      <c r="E822" s="91" t="str">
        <f>'[4]ИТОГ!'!$AU819</f>
        <v>м</v>
      </c>
      <c r="F822" s="189">
        <f>'[4]ИТОГ!'!$AX819</f>
        <v>45786</v>
      </c>
      <c r="G822" s="91" t="s">
        <v>255</v>
      </c>
      <c r="H822" s="94" t="s">
        <v>28</v>
      </c>
      <c r="I822" s="91" t="str">
        <f>'[4]ИТОГ!'!$AY819</f>
        <v>ОК!</v>
      </c>
      <c r="J822" s="95"/>
      <c r="K822" s="113"/>
      <c r="L822" s="97"/>
      <c r="M822" s="114"/>
      <c r="N822" s="113"/>
      <c r="O822" s="97"/>
      <c r="P822" s="97" t="s">
        <v>256</v>
      </c>
      <c r="Q822" s="97"/>
      <c r="R822" s="100" t="s">
        <v>11</v>
      </c>
      <c r="S822" s="115"/>
      <c r="T822" s="113"/>
      <c r="U822" s="99"/>
      <c r="V822" s="115"/>
      <c r="W822" s="100"/>
      <c r="X822" s="100"/>
      <c r="Y822" s="100"/>
      <c r="Z822" s="100"/>
      <c r="AA822" s="100" t="s">
        <v>256</v>
      </c>
      <c r="AB822" s="100" t="s">
        <v>11</v>
      </c>
      <c r="AC822" s="100"/>
      <c r="AD822" s="100"/>
      <c r="AE822" s="100"/>
      <c r="AF822" s="100"/>
      <c r="AG822" s="111" t="s">
        <v>444</v>
      </c>
      <c r="AH822" s="101"/>
      <c r="AI822" s="100"/>
      <c r="AJ822" s="103" t="s">
        <v>1221</v>
      </c>
      <c r="AK822" s="68"/>
    </row>
    <row r="823" spans="1:252">
      <c r="A823" s="90">
        <v>813</v>
      </c>
      <c r="B823" s="91" t="str">
        <f>'[4]ИТОГ!'!$AP820</f>
        <v>Григорьев Михаил С.</v>
      </c>
      <c r="C823" s="91">
        <f>'[4]ИТОГ!'!$AQ820</f>
        <v>0</v>
      </c>
      <c r="D823" s="91" t="str">
        <f>'[4]ИТОГ!'!$AT820</f>
        <v>б/р</v>
      </c>
      <c r="E823" s="91" t="str">
        <f>'[4]ИТОГ!'!$AU820</f>
        <v>м</v>
      </c>
      <c r="F823" s="189">
        <f>'[4]ИТОГ!'!$AX820</f>
        <v>44311</v>
      </c>
      <c r="G823" s="91" t="s">
        <v>255</v>
      </c>
      <c r="H823" s="94" t="s">
        <v>28</v>
      </c>
      <c r="I823" s="91" t="str">
        <f>'[4]ИТОГ!'!$AY820</f>
        <v>НАДО!!!</v>
      </c>
      <c r="J823" s="95"/>
      <c r="K823" s="96"/>
      <c r="L823" s="97"/>
      <c r="M823" s="98"/>
      <c r="N823" s="96"/>
      <c r="O823" s="96"/>
      <c r="P823" s="97"/>
      <c r="Q823" s="97"/>
      <c r="R823" s="97"/>
      <c r="S823" s="97"/>
      <c r="T823" s="99"/>
      <c r="U823" s="99"/>
      <c r="V823" s="97"/>
      <c r="W823" s="92"/>
      <c r="X823" s="100"/>
      <c r="Y823" s="100"/>
      <c r="Z823" s="100"/>
      <c r="AA823" s="100"/>
      <c r="AB823" s="100"/>
      <c r="AC823" s="100"/>
      <c r="AD823" s="100"/>
      <c r="AE823" s="100"/>
      <c r="AF823" s="100"/>
      <c r="AG823" s="94"/>
      <c r="AH823" s="94"/>
      <c r="AI823" s="102"/>
      <c r="AJ823" s="103" t="s">
        <v>1222</v>
      </c>
      <c r="AK823" s="68"/>
    </row>
    <row r="824" spans="1:252">
      <c r="A824" s="90">
        <v>814</v>
      </c>
      <c r="B824" s="91" t="str">
        <f>'[4]ИТОГ!'!$AP821</f>
        <v>Григорьев Николай</v>
      </c>
      <c r="C824" s="91">
        <f>'[4]ИТОГ!'!$AQ821</f>
        <v>2005</v>
      </c>
      <c r="D824" s="91" t="str">
        <f>'[4]ИТОГ!'!$AT821</f>
        <v>б/р</v>
      </c>
      <c r="E824" s="91" t="str">
        <f>'[4]ИТОГ!'!$AU821</f>
        <v>м</v>
      </c>
      <c r="F824" s="189">
        <f>'[4]ИТОГ!'!$AX821</f>
        <v>0</v>
      </c>
      <c r="G824" s="91" t="s">
        <v>255</v>
      </c>
      <c r="H824" s="94" t="s">
        <v>28</v>
      </c>
      <c r="I824" s="91" t="str">
        <f>'[4]ИТОГ!'!$AY821</f>
        <v>ОК!</v>
      </c>
      <c r="J824" s="95"/>
      <c r="K824" s="107"/>
      <c r="L824" s="97" t="s">
        <v>256</v>
      </c>
      <c r="M824" s="105"/>
      <c r="N824" s="107"/>
      <c r="O824" s="97"/>
      <c r="P824" s="97" t="s">
        <v>13</v>
      </c>
      <c r="Q824" s="97" t="s">
        <v>13</v>
      </c>
      <c r="R824" s="110" t="s">
        <v>13</v>
      </c>
      <c r="S824" s="104"/>
      <c r="T824" s="125" t="s">
        <v>13</v>
      </c>
      <c r="U824" s="99" t="s">
        <v>256</v>
      </c>
      <c r="V824" s="100" t="s">
        <v>15</v>
      </c>
      <c r="W824" s="110" t="s">
        <v>13</v>
      </c>
      <c r="X824" s="100" t="s">
        <v>13</v>
      </c>
      <c r="Y824" s="108"/>
      <c r="Z824" s="100"/>
      <c r="AA824" s="100" t="s">
        <v>15</v>
      </c>
      <c r="AB824" s="108" t="s">
        <v>256</v>
      </c>
      <c r="AC824" s="108" t="s">
        <v>9</v>
      </c>
      <c r="AD824" s="100" t="s">
        <v>13</v>
      </c>
      <c r="AE824" s="108" t="s">
        <v>256</v>
      </c>
      <c r="AF824" s="108"/>
      <c r="AG824" s="94" t="s">
        <v>279</v>
      </c>
      <c r="AH824" s="101" t="s">
        <v>473</v>
      </c>
      <c r="AI824" s="100"/>
      <c r="AJ824" s="103" t="s">
        <v>1223</v>
      </c>
      <c r="AK824" s="68"/>
    </row>
    <row r="825" spans="1:252" s="68" customFormat="1">
      <c r="A825" s="90">
        <v>815</v>
      </c>
      <c r="B825" s="91" t="str">
        <f>'[4]ИТОГ!'!$AP822</f>
        <v>Григорьева Александра А.</v>
      </c>
      <c r="C825" s="91">
        <f>'[4]ИТОГ!'!$AQ822</f>
        <v>2004</v>
      </c>
      <c r="D825" s="91">
        <f>'[4]ИТОГ!'!$AT822</f>
        <v>3</v>
      </c>
      <c r="E825" s="91" t="str">
        <f>'[4]ИТОГ!'!$AU822</f>
        <v>ж</v>
      </c>
      <c r="F825" s="189">
        <f>'[4]ИТОГ!'!$AX822</f>
        <v>45836</v>
      </c>
      <c r="G825" s="91" t="s">
        <v>255</v>
      </c>
      <c r="H825" s="94" t="s">
        <v>28</v>
      </c>
      <c r="I825" s="91" t="str">
        <f>'[4]ИТОГ!'!$AY822</f>
        <v>ОК!</v>
      </c>
      <c r="J825" s="95"/>
      <c r="K825" s="121"/>
      <c r="L825" s="97"/>
      <c r="M825" s="114"/>
      <c r="N825" s="121"/>
      <c r="O825" s="97"/>
      <c r="P825" s="97"/>
      <c r="Q825" s="97"/>
      <c r="R825" s="100" t="s">
        <v>11</v>
      </c>
      <c r="S825" s="115"/>
      <c r="T825" s="113"/>
      <c r="U825" s="99"/>
      <c r="V825" s="110" t="s">
        <v>13</v>
      </c>
      <c r="W825" s="108" t="s">
        <v>256</v>
      </c>
      <c r="X825" s="100"/>
      <c r="Y825" s="100"/>
      <c r="Z825" s="100"/>
      <c r="AA825" s="100"/>
      <c r="AB825" s="100"/>
      <c r="AC825" s="100"/>
      <c r="AD825" s="100"/>
      <c r="AE825" s="100"/>
      <c r="AF825" s="100"/>
      <c r="AG825" s="94" t="s">
        <v>412</v>
      </c>
      <c r="AH825" s="101"/>
      <c r="AI825" s="100"/>
      <c r="AJ825" s="103" t="s">
        <v>1224</v>
      </c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  <c r="GM825" s="9"/>
      <c r="GN825" s="9"/>
      <c r="GO825" s="9"/>
      <c r="GP825" s="9"/>
      <c r="GQ825" s="9"/>
      <c r="GR825" s="9"/>
      <c r="GS825" s="9"/>
      <c r="GT825" s="9"/>
      <c r="GU825" s="9"/>
      <c r="GV825" s="9"/>
      <c r="GW825" s="9"/>
      <c r="GX825" s="9"/>
      <c r="GY825" s="9"/>
      <c r="GZ825" s="9"/>
      <c r="HA825" s="9"/>
      <c r="HB825" s="9"/>
      <c r="HC825" s="9"/>
      <c r="HD825" s="9"/>
      <c r="HE825" s="9"/>
      <c r="HF825" s="9"/>
      <c r="HG825" s="9"/>
      <c r="HH825" s="9"/>
      <c r="HI825" s="9"/>
      <c r="HJ825" s="9"/>
      <c r="HK825" s="9"/>
      <c r="HL825" s="9"/>
      <c r="HM825" s="9"/>
      <c r="HN825" s="9"/>
      <c r="HO825" s="9"/>
      <c r="HP825" s="9"/>
      <c r="HQ825" s="9"/>
      <c r="HR825" s="9"/>
      <c r="HS825" s="9"/>
      <c r="HT825" s="9"/>
      <c r="HU825" s="9"/>
      <c r="HV825" s="9"/>
      <c r="HW825" s="9"/>
      <c r="HX825" s="9"/>
      <c r="HY825" s="9"/>
      <c r="HZ825" s="9"/>
      <c r="IA825" s="9"/>
      <c r="IB825" s="9"/>
      <c r="IC825" s="9"/>
      <c r="ID825" s="9"/>
      <c r="IE825" s="9"/>
      <c r="IF825" s="9"/>
      <c r="IG825" s="9"/>
      <c r="IH825" s="9"/>
      <c r="II825" s="9"/>
      <c r="IJ825" s="9"/>
      <c r="IK825" s="9"/>
      <c r="IL825" s="9"/>
      <c r="IM825" s="9"/>
      <c r="IN825" s="9"/>
      <c r="IO825" s="9"/>
      <c r="IP825" s="9"/>
      <c r="IQ825" s="9"/>
      <c r="IR825" s="9"/>
    </row>
    <row r="826" spans="1:252">
      <c r="A826" s="90">
        <v>816</v>
      </c>
      <c r="B826" s="91" t="str">
        <f>'[4]ИТОГ!'!$AP823</f>
        <v>Григорьева Александра Ю.</v>
      </c>
      <c r="C826" s="91">
        <f>'[4]ИТОГ!'!$AQ823</f>
        <v>0</v>
      </c>
      <c r="D826" s="91">
        <f>'[4]ИТОГ!'!$AT823</f>
        <v>3</v>
      </c>
      <c r="E826" s="91" t="str">
        <f>'[4]ИТОГ!'!$AU823</f>
        <v>ж</v>
      </c>
      <c r="F826" s="189">
        <f>'[4]ИТОГ!'!$AX823</f>
        <v>45407</v>
      </c>
      <c r="G826" s="91" t="s">
        <v>255</v>
      </c>
      <c r="H826" s="94" t="s">
        <v>28</v>
      </c>
      <c r="I826" s="91" t="str">
        <f>'[4]ИТОГ!'!$AY823</f>
        <v>НАДО!!!</v>
      </c>
      <c r="J826" s="95"/>
      <c r="K826" s="121"/>
      <c r="L826" s="97"/>
      <c r="M826" s="114"/>
      <c r="N826" s="121"/>
      <c r="O826" s="97"/>
      <c r="P826" s="97"/>
      <c r="Q826" s="97"/>
      <c r="R826" s="121"/>
      <c r="S826" s="121"/>
      <c r="T826" s="113"/>
      <c r="U826" s="99"/>
      <c r="V826" s="115"/>
      <c r="W826" s="100"/>
      <c r="X826" s="100" t="s">
        <v>256</v>
      </c>
      <c r="Y826" s="100" t="s">
        <v>256</v>
      </c>
      <c r="Z826" s="100"/>
      <c r="AA826" s="100"/>
      <c r="AB826" s="100"/>
      <c r="AC826" s="100"/>
      <c r="AD826" s="100"/>
      <c r="AE826" s="100"/>
      <c r="AF826" s="100"/>
      <c r="AG826" s="94" t="s">
        <v>325</v>
      </c>
      <c r="AH826" s="101" t="s">
        <v>285</v>
      </c>
      <c r="AI826" s="102"/>
      <c r="AJ826" s="103" t="s">
        <v>1225</v>
      </c>
      <c r="AK826" s="68"/>
    </row>
    <row r="827" spans="1:252">
      <c r="A827" s="90">
        <v>817</v>
      </c>
      <c r="B827" s="91" t="str">
        <f>'[4]ИТОГ!'!$AP824</f>
        <v>Григорьева Александра</v>
      </c>
      <c r="C827" s="91">
        <f>'[4]ИТОГ!'!$AQ824</f>
        <v>1998</v>
      </c>
      <c r="D827" s="91" t="str">
        <f>'[4]ИТОГ!'!$AT824</f>
        <v>б/р</v>
      </c>
      <c r="E827" s="91" t="str">
        <f>'[4]ИТОГ!'!$AU824</f>
        <v>ж</v>
      </c>
      <c r="F827" s="189">
        <f>'[4]ИТОГ!'!$AX824</f>
        <v>43399</v>
      </c>
      <c r="G827" s="91" t="s">
        <v>255</v>
      </c>
      <c r="H827" s="94" t="s">
        <v>28</v>
      </c>
      <c r="I827" s="91" t="str">
        <f>'[4]ИТОГ!'!$AY824</f>
        <v>НАДО!!!</v>
      </c>
      <c r="J827" s="95"/>
      <c r="K827" s="96"/>
      <c r="L827" s="97"/>
      <c r="M827" s="98"/>
      <c r="N827" s="96"/>
      <c r="O827" s="97"/>
      <c r="P827" s="97"/>
      <c r="Q827" s="97"/>
      <c r="R827" s="97"/>
      <c r="S827" s="97"/>
      <c r="T827" s="99"/>
      <c r="U827" s="99" t="s">
        <v>13</v>
      </c>
      <c r="V827" s="97"/>
      <c r="W827" s="108"/>
      <c r="X827" s="108"/>
      <c r="Y827" s="108"/>
      <c r="Z827" s="100"/>
      <c r="AA827" s="100"/>
      <c r="AB827" s="122"/>
      <c r="AC827" s="122"/>
      <c r="AD827" s="122"/>
      <c r="AE827" s="100" t="s">
        <v>11</v>
      </c>
      <c r="AF827" s="100"/>
      <c r="AG827" s="111" t="s">
        <v>361</v>
      </c>
      <c r="AH827" s="101"/>
      <c r="AI827" s="102"/>
      <c r="AJ827" s="103" t="s">
        <v>1226</v>
      </c>
      <c r="AK827" s="68"/>
    </row>
    <row r="828" spans="1:252">
      <c r="A828" s="90">
        <v>818</v>
      </c>
      <c r="B828" s="91" t="str">
        <f>'[4]ИТОГ!'!$AP825</f>
        <v>Григорьева Анастасия</v>
      </c>
      <c r="C828" s="91">
        <f>'[4]ИТОГ!'!$AQ825</f>
        <v>2011</v>
      </c>
      <c r="D828" s="91" t="str">
        <f>'[4]ИТОГ!'!$AT825</f>
        <v>1ю</v>
      </c>
      <c r="E828" s="91" t="str">
        <f>'[4]ИТОГ!'!$AU825</f>
        <v>ж</v>
      </c>
      <c r="F828" s="189">
        <f>'[4]ИТОГ!'!$AX825</f>
        <v>45358</v>
      </c>
      <c r="G828" s="91" t="s">
        <v>255</v>
      </c>
      <c r="H828" s="94" t="s">
        <v>28</v>
      </c>
      <c r="I828" s="91" t="str">
        <f>'[4]ИТОГ!'!$AY825</f>
        <v>ОК!</v>
      </c>
      <c r="J828" s="95"/>
      <c r="K828" s="96"/>
      <c r="L828" s="97" t="s">
        <v>256</v>
      </c>
      <c r="M828" s="98"/>
      <c r="N828" s="92" t="s">
        <v>6</v>
      </c>
      <c r="O828" s="97"/>
      <c r="P828" s="97"/>
      <c r="Q828" s="97"/>
      <c r="R828" s="97" t="s">
        <v>256</v>
      </c>
      <c r="S828" s="97"/>
      <c r="T828" s="99" t="s">
        <v>256</v>
      </c>
      <c r="U828" s="99"/>
      <c r="V828" s="108" t="s">
        <v>256</v>
      </c>
      <c r="W828" s="112"/>
      <c r="X828" s="100" t="s">
        <v>256</v>
      </c>
      <c r="Y828" s="112" t="s">
        <v>256</v>
      </c>
      <c r="Z828" s="100"/>
      <c r="AA828" s="100"/>
      <c r="AB828" s="145"/>
      <c r="AC828" s="145"/>
      <c r="AD828" s="145"/>
      <c r="AE828" s="100"/>
      <c r="AF828" s="100"/>
      <c r="AG828" s="94" t="s">
        <v>293</v>
      </c>
      <c r="AH828" s="94" t="s">
        <v>493</v>
      </c>
      <c r="AI828" s="102"/>
      <c r="AJ828" s="103" t="s">
        <v>1227</v>
      </c>
      <c r="AK828" s="68"/>
    </row>
    <row r="829" spans="1:252" s="68" customFormat="1">
      <c r="A829" s="90">
        <v>819</v>
      </c>
      <c r="B829" s="91" t="str">
        <f>'[4]ИТОГ!'!$AP826</f>
        <v>Григорьева Мария</v>
      </c>
      <c r="C829" s="91">
        <f>'[4]ИТОГ!'!$AQ826</f>
        <v>2010</v>
      </c>
      <c r="D829" s="91">
        <f>'[4]ИТОГ!'!$AT826</f>
        <v>2</v>
      </c>
      <c r="E829" s="91" t="str">
        <f>'[4]ИТОГ!'!$AU826</f>
        <v>ж</v>
      </c>
      <c r="F829" s="189">
        <f>'[4]ИТОГ!'!$AX826</f>
        <v>45463</v>
      </c>
      <c r="G829" s="91" t="s">
        <v>255</v>
      </c>
      <c r="H829" s="94" t="s">
        <v>28</v>
      </c>
      <c r="I829" s="91" t="str">
        <f>'[4]ИТОГ!'!$AY826</f>
        <v>ОК!</v>
      </c>
      <c r="J829" s="95"/>
      <c r="K829" s="96"/>
      <c r="L829" s="97" t="s">
        <v>256</v>
      </c>
      <c r="M829" s="98" t="s">
        <v>6</v>
      </c>
      <c r="N829" s="96"/>
      <c r="O829" s="97"/>
      <c r="P829" s="97"/>
      <c r="Q829" s="97"/>
      <c r="R829" s="97" t="s">
        <v>256</v>
      </c>
      <c r="S829" s="97"/>
      <c r="T829" s="99" t="s">
        <v>256</v>
      </c>
      <c r="U829" s="99"/>
      <c r="V829" s="108" t="s">
        <v>256</v>
      </c>
      <c r="W829" s="112"/>
      <c r="X829" s="100" t="s">
        <v>256</v>
      </c>
      <c r="Y829" s="112" t="s">
        <v>256</v>
      </c>
      <c r="Z829" s="100"/>
      <c r="AA829" s="100"/>
      <c r="AB829" s="145"/>
      <c r="AC829" s="145"/>
      <c r="AD829" s="145"/>
      <c r="AE829" s="100"/>
      <c r="AF829" s="100"/>
      <c r="AG829" s="94" t="s">
        <v>293</v>
      </c>
      <c r="AH829" s="94" t="s">
        <v>493</v>
      </c>
      <c r="AI829" s="102"/>
      <c r="AJ829" s="103" t="s">
        <v>1228</v>
      </c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  <c r="GM829" s="9"/>
      <c r="GN829" s="9"/>
      <c r="GO829" s="9"/>
      <c r="GP829" s="9"/>
      <c r="GQ829" s="9"/>
      <c r="GR829" s="9"/>
      <c r="GS829" s="9"/>
      <c r="GT829" s="9"/>
      <c r="GU829" s="9"/>
      <c r="GV829" s="9"/>
      <c r="GW829" s="9"/>
      <c r="GX829" s="9"/>
      <c r="GY829" s="9"/>
      <c r="GZ829" s="9"/>
      <c r="HA829" s="9"/>
      <c r="HB829" s="9"/>
      <c r="HC829" s="9"/>
      <c r="HD829" s="9"/>
      <c r="HE829" s="9"/>
      <c r="HF829" s="9"/>
      <c r="HG829" s="9"/>
      <c r="HH829" s="9"/>
      <c r="HI829" s="9"/>
      <c r="HJ829" s="9"/>
      <c r="HK829" s="9"/>
      <c r="HL829" s="9"/>
      <c r="HM829" s="9"/>
      <c r="HN829" s="9"/>
      <c r="HO829" s="9"/>
      <c r="HP829" s="9"/>
      <c r="HQ829" s="9"/>
      <c r="HR829" s="9"/>
      <c r="HS829" s="9"/>
      <c r="HT829" s="9"/>
      <c r="HU829" s="9"/>
      <c r="HV829" s="9"/>
      <c r="HW829" s="9"/>
      <c r="HX829" s="9"/>
      <c r="HY829" s="9"/>
      <c r="HZ829" s="9"/>
      <c r="IA829" s="9"/>
      <c r="IB829" s="9"/>
      <c r="IC829" s="9"/>
      <c r="ID829" s="9"/>
      <c r="IE829" s="9"/>
      <c r="IF829" s="9"/>
      <c r="IG829" s="9"/>
      <c r="IH829" s="9"/>
      <c r="II829" s="9"/>
      <c r="IJ829" s="9"/>
      <c r="IK829" s="9"/>
      <c r="IL829" s="9"/>
      <c r="IM829" s="9"/>
      <c r="IN829" s="9"/>
      <c r="IO829" s="9"/>
      <c r="IP829" s="9"/>
      <c r="IQ829" s="9"/>
      <c r="IR829" s="9"/>
    </row>
    <row r="830" spans="1:252" s="68" customFormat="1">
      <c r="A830" s="90">
        <v>820</v>
      </c>
      <c r="B830" s="91" t="str">
        <f>'[4]ИТОГ!'!$AP827</f>
        <v>Гридасова Алена</v>
      </c>
      <c r="C830" s="91">
        <f>'[4]ИТОГ!'!$AQ827</f>
        <v>2006</v>
      </c>
      <c r="D830" s="91" t="str">
        <f>'[4]ИТОГ!'!$AT827</f>
        <v>б/р</v>
      </c>
      <c r="E830" s="91" t="str">
        <f>'[4]ИТОГ!'!$AU827</f>
        <v>ж</v>
      </c>
      <c r="F830" s="189">
        <f>'[4]ИТОГ!'!$AX827</f>
        <v>45123</v>
      </c>
      <c r="G830" s="91" t="s">
        <v>255</v>
      </c>
      <c r="H830" s="94" t="s">
        <v>28</v>
      </c>
      <c r="I830" s="91" t="str">
        <f>'[4]ИТОГ!'!$AY827</f>
        <v>ОК!</v>
      </c>
      <c r="J830" s="95"/>
      <c r="K830" s="104"/>
      <c r="L830" s="97"/>
      <c r="M830" s="105"/>
      <c r="N830" s="104"/>
      <c r="O830" s="97"/>
      <c r="P830" s="97"/>
      <c r="Q830" s="97"/>
      <c r="R830" s="104"/>
      <c r="S830" s="104"/>
      <c r="T830" s="106"/>
      <c r="U830" s="99"/>
      <c r="V830" s="104"/>
      <c r="W830" s="100"/>
      <c r="X830" s="100"/>
      <c r="Y830" s="100"/>
      <c r="Z830" s="100"/>
      <c r="AA830" s="100"/>
      <c r="AB830" s="100"/>
      <c r="AC830" s="100"/>
      <c r="AD830" s="100"/>
      <c r="AE830" s="100"/>
      <c r="AF830" s="100"/>
      <c r="AG830" s="94" t="s">
        <v>287</v>
      </c>
      <c r="AH830" s="101" t="s">
        <v>396</v>
      </c>
      <c r="AI830" s="100"/>
      <c r="AJ830" s="103" t="s">
        <v>1229</v>
      </c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  <c r="GM830" s="9"/>
      <c r="GN830" s="9"/>
      <c r="GO830" s="9"/>
      <c r="GP830" s="9"/>
      <c r="GQ830" s="9"/>
      <c r="GR830" s="9"/>
      <c r="GS830" s="9"/>
      <c r="GT830" s="9"/>
      <c r="GU830" s="9"/>
      <c r="GV830" s="9"/>
      <c r="GW830" s="9"/>
      <c r="GX830" s="9"/>
      <c r="GY830" s="9"/>
      <c r="GZ830" s="9"/>
      <c r="HA830" s="9"/>
      <c r="HB830" s="9"/>
      <c r="HC830" s="9"/>
      <c r="HD830" s="9"/>
      <c r="HE830" s="9"/>
      <c r="HF830" s="9"/>
      <c r="HG830" s="9"/>
      <c r="HH830" s="9"/>
      <c r="HI830" s="9"/>
      <c r="HJ830" s="9"/>
      <c r="HK830" s="9"/>
      <c r="HL830" s="9"/>
      <c r="HM830" s="9"/>
      <c r="HN830" s="9"/>
      <c r="HO830" s="9"/>
      <c r="HP830" s="9"/>
      <c r="HQ830" s="9"/>
      <c r="HR830" s="9"/>
      <c r="HS830" s="9"/>
      <c r="HT830" s="9"/>
      <c r="HU830" s="9"/>
      <c r="HV830" s="9"/>
      <c r="HW830" s="9"/>
      <c r="HX830" s="9"/>
      <c r="HY830" s="9"/>
      <c r="HZ830" s="9"/>
      <c r="IA830" s="9"/>
      <c r="IB830" s="9"/>
      <c r="IC830" s="9"/>
      <c r="ID830" s="9"/>
      <c r="IE830" s="9"/>
      <c r="IF830" s="9"/>
      <c r="IG830" s="9"/>
      <c r="IH830" s="9"/>
      <c r="II830" s="9"/>
      <c r="IJ830" s="9"/>
      <c r="IK830" s="9"/>
      <c r="IL830" s="9"/>
      <c r="IM830" s="9"/>
      <c r="IN830" s="9"/>
      <c r="IO830" s="9"/>
      <c r="IP830" s="9"/>
      <c r="IQ830" s="9"/>
      <c r="IR830" s="9"/>
    </row>
    <row r="831" spans="1:252" s="68" customFormat="1">
      <c r="A831" s="90">
        <v>821</v>
      </c>
      <c r="B831" s="91" t="str">
        <f>'[4]ИТОГ!'!$AP828</f>
        <v>Гринёва Анна</v>
      </c>
      <c r="C831" s="91">
        <f>'[4]ИТОГ!'!$AQ828</f>
        <v>0</v>
      </c>
      <c r="D831" s="91" t="str">
        <f>'[4]ИТОГ!'!$AT828</f>
        <v>б/р</v>
      </c>
      <c r="E831" s="91" t="str">
        <f>'[4]ИТОГ!'!$AU828</f>
        <v>ж</v>
      </c>
      <c r="F831" s="189">
        <f>'[4]ИТОГ!'!$AX828</f>
        <v>45045</v>
      </c>
      <c r="G831" s="91" t="s">
        <v>255</v>
      </c>
      <c r="H831" s="94" t="s">
        <v>28</v>
      </c>
      <c r="I831" s="91" t="str">
        <f>'[4]ИТОГ!'!$AY828</f>
        <v>НАДО!!!</v>
      </c>
      <c r="J831" s="95"/>
      <c r="K831" s="97"/>
      <c r="L831" s="97"/>
      <c r="M831" s="98"/>
      <c r="N831" s="97"/>
      <c r="O831" s="97"/>
      <c r="P831" s="97"/>
      <c r="Q831" s="97"/>
      <c r="R831" s="97"/>
      <c r="S831" s="97"/>
      <c r="T831" s="99"/>
      <c r="U831" s="99"/>
      <c r="V831" s="97"/>
      <c r="W831" s="108"/>
      <c r="X831" s="108"/>
      <c r="Y831" s="108"/>
      <c r="Z831" s="100"/>
      <c r="AA831" s="100"/>
      <c r="AB831" s="100" t="s">
        <v>13</v>
      </c>
      <c r="AC831" s="100"/>
      <c r="AD831" s="100"/>
      <c r="AE831" s="100"/>
      <c r="AF831" s="100"/>
      <c r="AG831" s="94"/>
      <c r="AH831" s="94" t="s">
        <v>353</v>
      </c>
      <c r="AI831" s="102"/>
      <c r="AJ831" s="103" t="s">
        <v>1230</v>
      </c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  <c r="GM831" s="9"/>
      <c r="GN831" s="9"/>
      <c r="GO831" s="9"/>
      <c r="GP831" s="9"/>
      <c r="GQ831" s="9"/>
      <c r="GR831" s="9"/>
      <c r="GS831" s="9"/>
      <c r="GT831" s="9"/>
      <c r="GU831" s="9"/>
      <c r="GV831" s="9"/>
      <c r="GW831" s="9"/>
      <c r="GX831" s="9"/>
      <c r="GY831" s="9"/>
      <c r="GZ831" s="9"/>
      <c r="HA831" s="9"/>
      <c r="HB831" s="9"/>
      <c r="HC831" s="9"/>
      <c r="HD831" s="9"/>
      <c r="HE831" s="9"/>
      <c r="HF831" s="9"/>
      <c r="HG831" s="9"/>
      <c r="HH831" s="9"/>
      <c r="HI831" s="9"/>
      <c r="HJ831" s="9"/>
      <c r="HK831" s="9"/>
      <c r="HL831" s="9"/>
      <c r="HM831" s="9"/>
      <c r="HN831" s="9"/>
      <c r="HO831" s="9"/>
      <c r="HP831" s="9"/>
      <c r="HQ831" s="9"/>
      <c r="HR831" s="9"/>
      <c r="HS831" s="9"/>
      <c r="HT831" s="9"/>
      <c r="HU831" s="9"/>
      <c r="HV831" s="9"/>
      <c r="HW831" s="9"/>
      <c r="HX831" s="9"/>
      <c r="HY831" s="9"/>
      <c r="HZ831" s="9"/>
      <c r="IA831" s="9"/>
      <c r="IB831" s="9"/>
      <c r="IC831" s="9"/>
      <c r="ID831" s="9"/>
      <c r="IE831" s="9"/>
      <c r="IF831" s="9"/>
      <c r="IG831" s="9"/>
      <c r="IH831" s="9"/>
      <c r="II831" s="9"/>
      <c r="IJ831" s="9"/>
      <c r="IK831" s="9"/>
      <c r="IL831" s="9"/>
      <c r="IM831" s="9"/>
      <c r="IN831" s="9"/>
      <c r="IO831" s="9"/>
      <c r="IP831" s="9"/>
      <c r="IQ831" s="9"/>
      <c r="IR831" s="9"/>
    </row>
    <row r="832" spans="1:252" s="68" customFormat="1">
      <c r="A832" s="90">
        <v>822</v>
      </c>
      <c r="B832" s="91" t="str">
        <f>'[4]ИТОГ!'!$AP829</f>
        <v>Гринёва Екатерина</v>
      </c>
      <c r="C832" s="91">
        <f>'[4]ИТОГ!'!$AQ829</f>
        <v>0</v>
      </c>
      <c r="D832" s="91">
        <f>'[4]ИТОГ!'!$AT829</f>
        <v>3</v>
      </c>
      <c r="E832" s="91" t="str">
        <f>'[4]ИТОГ!'!$AU829</f>
        <v>ж</v>
      </c>
      <c r="F832" s="189">
        <f>'[4]ИТОГ!'!$AX829</f>
        <v>45775</v>
      </c>
      <c r="G832" s="91" t="s">
        <v>255</v>
      </c>
      <c r="H832" s="94" t="s">
        <v>28</v>
      </c>
      <c r="I832" s="91" t="str">
        <f>'[4]ИТОГ!'!$AY829</f>
        <v>НАДО!!!</v>
      </c>
      <c r="J832" s="95"/>
      <c r="K832" s="97"/>
      <c r="L832" s="97"/>
      <c r="M832" s="98"/>
      <c r="N832" s="97"/>
      <c r="O832" s="97"/>
      <c r="P832" s="97"/>
      <c r="Q832" s="97"/>
      <c r="R832" s="97"/>
      <c r="S832" s="97"/>
      <c r="T832" s="99"/>
      <c r="U832" s="99"/>
      <c r="V832" s="97"/>
      <c r="W832" s="108"/>
      <c r="X832" s="108"/>
      <c r="Y832" s="108"/>
      <c r="Z832" s="100"/>
      <c r="AA832" s="100"/>
      <c r="AB832" s="100"/>
      <c r="AC832" s="100"/>
      <c r="AD832" s="100"/>
      <c r="AE832" s="100"/>
      <c r="AF832" s="100"/>
      <c r="AG832" s="94" t="s">
        <v>306</v>
      </c>
      <c r="AH832" s="94" t="s">
        <v>967</v>
      </c>
      <c r="AI832" s="100"/>
      <c r="AJ832" s="103" t="s">
        <v>1231</v>
      </c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  <c r="GM832" s="9"/>
      <c r="GN832" s="9"/>
      <c r="GO832" s="9"/>
      <c r="GP832" s="9"/>
      <c r="GQ832" s="9"/>
      <c r="GR832" s="9"/>
      <c r="GS832" s="9"/>
      <c r="GT832" s="9"/>
      <c r="GU832" s="9"/>
      <c r="GV832" s="9"/>
      <c r="GW832" s="9"/>
      <c r="GX832" s="9"/>
      <c r="GY832" s="9"/>
      <c r="GZ832" s="9"/>
      <c r="HA832" s="9"/>
      <c r="HB832" s="9"/>
      <c r="HC832" s="9"/>
      <c r="HD832" s="9"/>
      <c r="HE832" s="9"/>
      <c r="HF832" s="9"/>
      <c r="HG832" s="9"/>
      <c r="HH832" s="9"/>
      <c r="HI832" s="9"/>
      <c r="HJ832" s="9"/>
      <c r="HK832" s="9"/>
      <c r="HL832" s="9"/>
      <c r="HM832" s="9"/>
      <c r="HN832" s="9"/>
      <c r="HO832" s="9"/>
      <c r="HP832" s="9"/>
      <c r="HQ832" s="9"/>
      <c r="HR832" s="9"/>
      <c r="HS832" s="9"/>
      <c r="HT832" s="9"/>
      <c r="HU832" s="9"/>
      <c r="HV832" s="9"/>
      <c r="HW832" s="9"/>
      <c r="HX832" s="9"/>
      <c r="HY832" s="9"/>
      <c r="HZ832" s="9"/>
      <c r="IA832" s="9"/>
      <c r="IB832" s="9"/>
      <c r="IC832" s="9"/>
      <c r="ID832" s="9"/>
      <c r="IE832" s="9"/>
      <c r="IF832" s="9"/>
      <c r="IG832" s="9"/>
      <c r="IH832" s="9"/>
      <c r="II832" s="9"/>
      <c r="IJ832" s="9"/>
      <c r="IK832" s="9"/>
      <c r="IL832" s="9"/>
      <c r="IM832" s="9"/>
      <c r="IN832" s="9"/>
      <c r="IO832" s="9"/>
      <c r="IP832" s="9"/>
      <c r="IQ832" s="9"/>
      <c r="IR832" s="9"/>
    </row>
    <row r="833" spans="1:252" s="68" customFormat="1">
      <c r="A833" s="90">
        <v>823</v>
      </c>
      <c r="B833" s="91" t="str">
        <f>'[4]ИТОГ!'!$AP830</f>
        <v>Грицай Ангелина</v>
      </c>
      <c r="C833" s="91">
        <f>'[4]ИТОГ!'!$AQ830</f>
        <v>2009</v>
      </c>
      <c r="D833" s="91" t="str">
        <f>'[4]ИТОГ!'!$AT830</f>
        <v>б/р</v>
      </c>
      <c r="E833" s="91" t="str">
        <f>'[4]ИТОГ!'!$AU830</f>
        <v>ж</v>
      </c>
      <c r="F833" s="189">
        <f>'[4]ИТОГ!'!$AX830</f>
        <v>45175</v>
      </c>
      <c r="G833" s="91" t="s">
        <v>255</v>
      </c>
      <c r="H833" s="94" t="s">
        <v>28</v>
      </c>
      <c r="I833" s="91" t="str">
        <f>'[4]ИТОГ!'!$AY830</f>
        <v>ОК!</v>
      </c>
      <c r="J833" s="95"/>
      <c r="K833" s="97"/>
      <c r="L833" s="97" t="s">
        <v>256</v>
      </c>
      <c r="M833" s="98"/>
      <c r="N833" s="97"/>
      <c r="O833" s="97"/>
      <c r="P833" s="97"/>
      <c r="Q833" s="97"/>
      <c r="R833" s="97"/>
      <c r="S833" s="97"/>
      <c r="T833" s="99"/>
      <c r="U833" s="99"/>
      <c r="V833" s="97"/>
      <c r="W833" s="108"/>
      <c r="X833" s="108"/>
      <c r="Y833" s="108"/>
      <c r="Z833" s="100"/>
      <c r="AA833" s="100"/>
      <c r="AB833" s="100"/>
      <c r="AC833" s="100"/>
      <c r="AD833" s="100"/>
      <c r="AE833" s="100"/>
      <c r="AF833" s="100"/>
      <c r="AG833" s="94" t="s">
        <v>287</v>
      </c>
      <c r="AH833" s="94" t="s">
        <v>353</v>
      </c>
      <c r="AI833" s="93">
        <v>38426</v>
      </c>
      <c r="AJ833" s="103" t="s">
        <v>1232</v>
      </c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  <c r="GM833" s="9"/>
      <c r="GN833" s="9"/>
      <c r="GO833" s="9"/>
      <c r="GP833" s="9"/>
      <c r="GQ833" s="9"/>
      <c r="GR833" s="9"/>
      <c r="GS833" s="9"/>
      <c r="GT833" s="9"/>
      <c r="GU833" s="9"/>
      <c r="GV833" s="9"/>
      <c r="GW833" s="9"/>
      <c r="GX833" s="9"/>
      <c r="GY833" s="9"/>
      <c r="GZ833" s="9"/>
      <c r="HA833" s="9"/>
      <c r="HB833" s="9"/>
      <c r="HC833" s="9"/>
      <c r="HD833" s="9"/>
      <c r="HE833" s="9"/>
      <c r="HF833" s="9"/>
      <c r="HG833" s="9"/>
      <c r="HH833" s="9"/>
      <c r="HI833" s="9"/>
      <c r="HJ833" s="9"/>
      <c r="HK833" s="9"/>
      <c r="HL833" s="9"/>
      <c r="HM833" s="9"/>
      <c r="HN833" s="9"/>
      <c r="HO833" s="9"/>
      <c r="HP833" s="9"/>
      <c r="HQ833" s="9"/>
      <c r="HR833" s="9"/>
      <c r="HS833" s="9"/>
      <c r="HT833" s="9"/>
      <c r="HU833" s="9"/>
      <c r="HV833" s="9"/>
      <c r="HW833" s="9"/>
      <c r="HX833" s="9"/>
      <c r="HY833" s="9"/>
      <c r="HZ833" s="9"/>
      <c r="IA833" s="9"/>
      <c r="IB833" s="9"/>
      <c r="IC833" s="9"/>
      <c r="ID833" s="9"/>
      <c r="IE833" s="9"/>
      <c r="IF833" s="9"/>
      <c r="IG833" s="9"/>
      <c r="IH833" s="9"/>
      <c r="II833" s="9"/>
      <c r="IJ833" s="9"/>
      <c r="IK833" s="9"/>
      <c r="IL833" s="9"/>
      <c r="IM833" s="9"/>
      <c r="IN833" s="9"/>
      <c r="IO833" s="9"/>
      <c r="IP833" s="9"/>
      <c r="IQ833" s="9"/>
      <c r="IR833" s="9"/>
    </row>
    <row r="834" spans="1:252" s="68" customFormat="1">
      <c r="A834" s="90">
        <v>824</v>
      </c>
      <c r="B834" s="91" t="str">
        <f>'[4]ИТОГ!'!$AP831</f>
        <v>Гриценко Валерия</v>
      </c>
      <c r="C834" s="91">
        <f>'[4]ИТОГ!'!$AQ831</f>
        <v>2011</v>
      </c>
      <c r="D834" s="91" t="str">
        <f>'[4]ИТОГ!'!$AT831</f>
        <v>1ю</v>
      </c>
      <c r="E834" s="91" t="str">
        <f>'[4]ИТОГ!'!$AU831</f>
        <v>ж</v>
      </c>
      <c r="F834" s="189">
        <f>'[4]ИТОГ!'!$AX831</f>
        <v>45786</v>
      </c>
      <c r="G834" s="91" t="s">
        <v>255</v>
      </c>
      <c r="H834" s="94" t="s">
        <v>28</v>
      </c>
      <c r="I834" s="91" t="str">
        <f>'[4]ИТОГ!'!$AY831</f>
        <v>ОК!</v>
      </c>
      <c r="J834" s="95"/>
      <c r="K834" s="107"/>
      <c r="L834" s="97"/>
      <c r="M834" s="105"/>
      <c r="N834" s="107"/>
      <c r="O834" s="97"/>
      <c r="P834" s="97"/>
      <c r="Q834" s="97"/>
      <c r="R834" s="107"/>
      <c r="S834" s="107"/>
      <c r="T834" s="106"/>
      <c r="U834" s="99"/>
      <c r="V834" s="104"/>
      <c r="W834" s="100"/>
      <c r="X834" s="100"/>
      <c r="Y834" s="100"/>
      <c r="Z834" s="100"/>
      <c r="AA834" s="100"/>
      <c r="AB834" s="100"/>
      <c r="AC834" s="100" t="s">
        <v>256</v>
      </c>
      <c r="AD834" s="100" t="s">
        <v>256</v>
      </c>
      <c r="AE834" s="100"/>
      <c r="AF834" s="100"/>
      <c r="AG834" s="94" t="s">
        <v>321</v>
      </c>
      <c r="AH834" s="101" t="s">
        <v>285</v>
      </c>
      <c r="AI834" s="100"/>
      <c r="AJ834" s="103" t="s">
        <v>1233</v>
      </c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  <c r="GM834" s="9"/>
      <c r="GN834" s="9"/>
      <c r="GO834" s="9"/>
      <c r="GP834" s="9"/>
      <c r="GQ834" s="9"/>
      <c r="GR834" s="9"/>
      <c r="GS834" s="9"/>
      <c r="GT834" s="9"/>
      <c r="GU834" s="9"/>
      <c r="GV834" s="9"/>
      <c r="GW834" s="9"/>
      <c r="GX834" s="9"/>
      <c r="GY834" s="9"/>
      <c r="GZ834" s="9"/>
      <c r="HA834" s="9"/>
      <c r="HB834" s="9"/>
      <c r="HC834" s="9"/>
      <c r="HD834" s="9"/>
      <c r="HE834" s="9"/>
      <c r="HF834" s="9"/>
      <c r="HG834" s="9"/>
      <c r="HH834" s="9"/>
      <c r="HI834" s="9"/>
      <c r="HJ834" s="9"/>
      <c r="HK834" s="9"/>
      <c r="HL834" s="9"/>
      <c r="HM834" s="9"/>
      <c r="HN834" s="9"/>
      <c r="HO834" s="9"/>
      <c r="HP834" s="9"/>
      <c r="HQ834" s="9"/>
      <c r="HR834" s="9"/>
      <c r="HS834" s="9"/>
      <c r="HT834" s="9"/>
      <c r="HU834" s="9"/>
      <c r="HV834" s="9"/>
      <c r="HW834" s="9"/>
      <c r="HX834" s="9"/>
      <c r="HY834" s="9"/>
      <c r="HZ834" s="9"/>
      <c r="IA834" s="9"/>
      <c r="IB834" s="9"/>
      <c r="IC834" s="9"/>
      <c r="ID834" s="9"/>
      <c r="IE834" s="9"/>
      <c r="IF834" s="9"/>
      <c r="IG834" s="9"/>
      <c r="IH834" s="9"/>
      <c r="II834" s="9"/>
      <c r="IJ834" s="9"/>
      <c r="IK834" s="9"/>
      <c r="IL834" s="9"/>
      <c r="IM834" s="9"/>
      <c r="IN834" s="9"/>
      <c r="IO834" s="9"/>
      <c r="IP834" s="9"/>
      <c r="IQ834" s="9"/>
      <c r="IR834" s="9"/>
    </row>
    <row r="835" spans="1:252" s="68" customFormat="1">
      <c r="A835" s="90">
        <v>825</v>
      </c>
      <c r="B835" s="91" t="str">
        <f>'[4]ИТОГ!'!$AP832</f>
        <v>Гриценко Оскар</v>
      </c>
      <c r="C835" s="91">
        <f>'[4]ИТОГ!'!$AQ832</f>
        <v>2013</v>
      </c>
      <c r="D835" s="91" t="str">
        <f>'[4]ИТОГ!'!$AT832</f>
        <v>б/р</v>
      </c>
      <c r="E835" s="91" t="str">
        <f>'[4]ИТОГ!'!$AU832</f>
        <v>м</v>
      </c>
      <c r="F835" s="189">
        <f>'[4]ИТОГ!'!$AX832</f>
        <v>0</v>
      </c>
      <c r="G835" s="91" t="s">
        <v>255</v>
      </c>
      <c r="H835" s="94" t="s">
        <v>28</v>
      </c>
      <c r="I835" s="91" t="str">
        <f>'[4]ИТОГ!'!$AY832</f>
        <v>ОК!</v>
      </c>
      <c r="J835" s="95" t="s">
        <v>292</v>
      </c>
      <c r="K835" s="107"/>
      <c r="L835" s="97"/>
      <c r="M835" s="105"/>
      <c r="N835" s="107"/>
      <c r="O835" s="97" t="s">
        <v>13</v>
      </c>
      <c r="P835" s="97"/>
      <c r="Q835" s="97"/>
      <c r="R835" s="107"/>
      <c r="S835" s="107"/>
      <c r="T835" s="106"/>
      <c r="U835" s="99"/>
      <c r="V835" s="104"/>
      <c r="W835" s="100"/>
      <c r="X835" s="100"/>
      <c r="Y835" s="100"/>
      <c r="Z835" s="100"/>
      <c r="AA835" s="100"/>
      <c r="AB835" s="100"/>
      <c r="AC835" s="100"/>
      <c r="AD835" s="100"/>
      <c r="AE835" s="100"/>
      <c r="AF835" s="100"/>
      <c r="AG835" s="94" t="s">
        <v>289</v>
      </c>
      <c r="AH835" s="101" t="s">
        <v>384</v>
      </c>
      <c r="AI835" s="118">
        <v>36785</v>
      </c>
      <c r="AJ835" s="103" t="s">
        <v>1234</v>
      </c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  <c r="GM835" s="9"/>
      <c r="GN835" s="9"/>
      <c r="GO835" s="9"/>
      <c r="GP835" s="9"/>
      <c r="GQ835" s="9"/>
      <c r="GR835" s="9"/>
      <c r="GS835" s="9"/>
      <c r="GT835" s="9"/>
      <c r="GU835" s="9"/>
      <c r="GV835" s="9"/>
      <c r="GW835" s="9"/>
      <c r="GX835" s="9"/>
      <c r="GY835" s="9"/>
      <c r="GZ835" s="9"/>
      <c r="HA835" s="9"/>
      <c r="HB835" s="9"/>
      <c r="HC835" s="9"/>
      <c r="HD835" s="9"/>
      <c r="HE835" s="9"/>
      <c r="HF835" s="9"/>
      <c r="HG835" s="9"/>
      <c r="HH835" s="9"/>
      <c r="HI835" s="9"/>
      <c r="HJ835" s="9"/>
      <c r="HK835" s="9"/>
      <c r="HL835" s="9"/>
      <c r="HM835" s="9"/>
      <c r="HN835" s="9"/>
      <c r="HO835" s="9"/>
      <c r="HP835" s="9"/>
      <c r="HQ835" s="9"/>
      <c r="HR835" s="9"/>
      <c r="HS835" s="9"/>
      <c r="HT835" s="9"/>
      <c r="HU835" s="9"/>
      <c r="HV835" s="9"/>
      <c r="HW835" s="9"/>
      <c r="HX835" s="9"/>
      <c r="HY835" s="9"/>
      <c r="HZ835" s="9"/>
      <c r="IA835" s="9"/>
      <c r="IB835" s="9"/>
      <c r="IC835" s="9"/>
      <c r="ID835" s="9"/>
      <c r="IE835" s="9"/>
      <c r="IF835" s="9"/>
      <c r="IG835" s="9"/>
      <c r="IH835" s="9"/>
      <c r="II835" s="9"/>
      <c r="IJ835" s="9"/>
      <c r="IK835" s="9"/>
      <c r="IL835" s="9"/>
      <c r="IM835" s="9"/>
      <c r="IN835" s="9"/>
      <c r="IO835" s="9"/>
      <c r="IP835" s="9"/>
      <c r="IQ835" s="9"/>
      <c r="IR835" s="9"/>
    </row>
    <row r="836" spans="1:252" s="68" customFormat="1">
      <c r="A836" s="90">
        <v>826</v>
      </c>
      <c r="B836" s="91" t="str">
        <f>'[4]ИТОГ!'!$AP833</f>
        <v>Грицко Елизавета</v>
      </c>
      <c r="C836" s="91">
        <f>'[4]ИТОГ!'!$AQ833</f>
        <v>2006</v>
      </c>
      <c r="D836" s="91" t="str">
        <f>'[4]ИТОГ!'!$AT833</f>
        <v>б/р</v>
      </c>
      <c r="E836" s="91" t="str">
        <f>'[4]ИТОГ!'!$AU833</f>
        <v>ж</v>
      </c>
      <c r="F836" s="189">
        <f>'[4]ИТОГ!'!$AX833</f>
        <v>44363</v>
      </c>
      <c r="G836" s="91" t="s">
        <v>255</v>
      </c>
      <c r="H836" s="94" t="s">
        <v>28</v>
      </c>
      <c r="I836" s="91" t="str">
        <f>'[4]ИТОГ!'!$AY833</f>
        <v>ОК!</v>
      </c>
      <c r="J836" s="95"/>
      <c r="K836" s="106"/>
      <c r="L836" s="97"/>
      <c r="M836" s="105"/>
      <c r="N836" s="106"/>
      <c r="O836" s="97"/>
      <c r="P836" s="97"/>
      <c r="Q836" s="97"/>
      <c r="R836" s="104"/>
      <c r="S836" s="104"/>
      <c r="T836" s="106"/>
      <c r="U836" s="99"/>
      <c r="V836" s="108" t="s">
        <v>256</v>
      </c>
      <c r="W836" s="100"/>
      <c r="X836" s="100"/>
      <c r="Y836" s="100"/>
      <c r="Z836" s="100"/>
      <c r="AA836" s="100"/>
      <c r="AB836" s="102" t="s">
        <v>9</v>
      </c>
      <c r="AC836" s="102"/>
      <c r="AD836" s="102"/>
      <c r="AE836" s="102"/>
      <c r="AF836" s="102"/>
      <c r="AG836" s="94" t="s">
        <v>731</v>
      </c>
      <c r="AH836" s="101"/>
      <c r="AI836" s="100"/>
      <c r="AJ836" s="103" t="s">
        <v>1235</v>
      </c>
      <c r="AL836" s="9"/>
      <c r="AM836" s="9"/>
    </row>
    <row r="837" spans="1:252" s="68" customFormat="1">
      <c r="A837" s="90">
        <v>827</v>
      </c>
      <c r="B837" s="91" t="str">
        <f>'[4]ИТОГ!'!$AP834</f>
        <v>Грицюк Мария</v>
      </c>
      <c r="C837" s="91">
        <f>'[4]ИТОГ!'!$AQ834</f>
        <v>2012</v>
      </c>
      <c r="D837" s="91" t="str">
        <f>'[4]ИТОГ!'!$AT834</f>
        <v>б/р</v>
      </c>
      <c r="E837" s="91" t="str">
        <f>'[4]ИТОГ!'!$AU834</f>
        <v>ж</v>
      </c>
      <c r="F837" s="189">
        <f>'[4]ИТОГ!'!$AX834</f>
        <v>0</v>
      </c>
      <c r="G837" s="91" t="s">
        <v>255</v>
      </c>
      <c r="H837" s="94" t="s">
        <v>28</v>
      </c>
      <c r="I837" s="91" t="str">
        <f>'[4]ИТОГ!'!$AY834</f>
        <v>ОК!</v>
      </c>
      <c r="J837" s="95"/>
      <c r="K837" s="99"/>
      <c r="L837" s="97"/>
      <c r="M837" s="98"/>
      <c r="N837" s="99"/>
      <c r="O837" s="97"/>
      <c r="P837" s="97"/>
      <c r="Q837" s="97"/>
      <c r="R837" s="99"/>
      <c r="S837" s="99"/>
      <c r="T837" s="99"/>
      <c r="U837" s="99"/>
      <c r="V837" s="97"/>
      <c r="W837" s="102"/>
      <c r="X837" s="102"/>
      <c r="Y837" s="102"/>
      <c r="Z837" s="100"/>
      <c r="AA837" s="100"/>
      <c r="AB837" s="102"/>
      <c r="AC837" s="102"/>
      <c r="AD837" s="102" t="s">
        <v>256</v>
      </c>
      <c r="AE837" s="100"/>
      <c r="AF837" s="100"/>
      <c r="AG837" s="94"/>
      <c r="AH837" s="101"/>
      <c r="AI837" s="102"/>
      <c r="AJ837" s="103" t="s">
        <v>1236</v>
      </c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  <c r="GM837" s="9"/>
      <c r="GN837" s="9"/>
      <c r="GO837" s="9"/>
      <c r="GP837" s="9"/>
      <c r="GQ837" s="9"/>
      <c r="GR837" s="9"/>
      <c r="GS837" s="9"/>
      <c r="GT837" s="9"/>
      <c r="GU837" s="9"/>
      <c r="GV837" s="9"/>
      <c r="GW837" s="9"/>
      <c r="GX837" s="9"/>
      <c r="GY837" s="9"/>
      <c r="GZ837" s="9"/>
      <c r="HA837" s="9"/>
      <c r="HB837" s="9"/>
      <c r="HC837" s="9"/>
      <c r="HD837" s="9"/>
      <c r="HE837" s="9"/>
      <c r="HF837" s="9"/>
      <c r="HG837" s="9"/>
      <c r="HH837" s="9"/>
      <c r="HI837" s="9"/>
      <c r="HJ837" s="9"/>
      <c r="HK837" s="9"/>
      <c r="HL837" s="9"/>
      <c r="HM837" s="9"/>
      <c r="HN837" s="9"/>
      <c r="HO837" s="9"/>
      <c r="HP837" s="9"/>
      <c r="HQ837" s="9"/>
      <c r="HR837" s="9"/>
      <c r="HS837" s="9"/>
      <c r="HT837" s="9"/>
      <c r="HU837" s="9"/>
      <c r="HV837" s="9"/>
      <c r="HW837" s="9"/>
      <c r="HX837" s="9"/>
      <c r="HY837" s="9"/>
      <c r="HZ837" s="9"/>
      <c r="IA837" s="9"/>
      <c r="IB837" s="9"/>
      <c r="IC837" s="9"/>
      <c r="ID837" s="9"/>
      <c r="IE837" s="9"/>
      <c r="IF837" s="9"/>
      <c r="IG837" s="9"/>
      <c r="IH837" s="9"/>
      <c r="II837" s="9"/>
      <c r="IJ837" s="9"/>
      <c r="IK837" s="9"/>
      <c r="IL837" s="9"/>
      <c r="IM837" s="9"/>
      <c r="IN837" s="9"/>
      <c r="IO837" s="9"/>
      <c r="IP837" s="9"/>
      <c r="IQ837" s="9"/>
      <c r="IR837" s="9"/>
    </row>
    <row r="838" spans="1:252" s="68" customFormat="1">
      <c r="A838" s="90">
        <v>828</v>
      </c>
      <c r="B838" s="91" t="str">
        <f>'[4]ИТОГ!'!$AP835</f>
        <v>Гришанцева Диана</v>
      </c>
      <c r="C838" s="91">
        <f>'[4]ИТОГ!'!$AQ835</f>
        <v>2003</v>
      </c>
      <c r="D838" s="91" t="str">
        <f>'[4]ИТОГ!'!$AT835</f>
        <v>б/р</v>
      </c>
      <c r="E838" s="91" t="str">
        <f>'[4]ИТОГ!'!$AU835</f>
        <v>ж</v>
      </c>
      <c r="F838" s="189">
        <f>'[4]ИТОГ!'!$AX835</f>
        <v>0</v>
      </c>
      <c r="G838" s="91" t="s">
        <v>255</v>
      </c>
      <c r="H838" s="94" t="s">
        <v>28</v>
      </c>
      <c r="I838" s="91" t="str">
        <f>'[4]ИТОГ!'!$AY835</f>
        <v>НАДО!!!</v>
      </c>
      <c r="J838" s="95"/>
      <c r="K838" s="97"/>
      <c r="L838" s="97"/>
      <c r="M838" s="98"/>
      <c r="N838" s="97"/>
      <c r="O838" s="97"/>
      <c r="P838" s="97"/>
      <c r="Q838" s="102" t="s">
        <v>11</v>
      </c>
      <c r="R838" s="100" t="s">
        <v>13</v>
      </c>
      <c r="S838" s="97"/>
      <c r="T838" s="99"/>
      <c r="U838" s="99"/>
      <c r="V838" s="97"/>
      <c r="W838" s="108"/>
      <c r="X838" s="108"/>
      <c r="Y838" s="108"/>
      <c r="Z838" s="100"/>
      <c r="AA838" s="100" t="s">
        <v>11</v>
      </c>
      <c r="AB838" s="116" t="s">
        <v>256</v>
      </c>
      <c r="AC838" s="100"/>
      <c r="AD838" s="100"/>
      <c r="AE838" s="100"/>
      <c r="AF838" s="100"/>
      <c r="AG838" s="111" t="s">
        <v>556</v>
      </c>
      <c r="AH838" s="94"/>
      <c r="AI838" s="102"/>
      <c r="AJ838" s="103" t="s">
        <v>1237</v>
      </c>
      <c r="AL838" s="9"/>
      <c r="AM838" s="9"/>
    </row>
    <row r="839" spans="1:252" s="68" customFormat="1">
      <c r="A839" s="90">
        <v>829</v>
      </c>
      <c r="B839" s="91" t="str">
        <f>'[4]ИТОГ!'!$AP836</f>
        <v>Гришин Алексей</v>
      </c>
      <c r="C839" s="91">
        <f>'[4]ИТОГ!'!$AQ836</f>
        <v>2009</v>
      </c>
      <c r="D839" s="91" t="str">
        <f>'[4]ИТОГ!'!$AT836</f>
        <v>б/р</v>
      </c>
      <c r="E839" s="91" t="str">
        <f>'[4]ИТОГ!'!$AU836</f>
        <v>м</v>
      </c>
      <c r="F839" s="189">
        <f>'[4]ИТОГ!'!$AX836</f>
        <v>0</v>
      </c>
      <c r="G839" s="91" t="s">
        <v>255</v>
      </c>
      <c r="H839" s="94" t="s">
        <v>28</v>
      </c>
      <c r="I839" s="91" t="str">
        <f>'[4]ИТОГ!'!$AY836</f>
        <v>ОК!</v>
      </c>
      <c r="J839" s="95"/>
      <c r="K839" s="99"/>
      <c r="L839" s="97"/>
      <c r="M839" s="98"/>
      <c r="N839" s="99"/>
      <c r="O839" s="97"/>
      <c r="P839" s="97"/>
      <c r="Q839" s="97"/>
      <c r="R839" s="97"/>
      <c r="S839" s="97"/>
      <c r="T839" s="99"/>
      <c r="U839" s="99"/>
      <c r="V839" s="97"/>
      <c r="W839" s="100"/>
      <c r="X839" s="100"/>
      <c r="Y839" s="100"/>
      <c r="Z839" s="100"/>
      <c r="AA839" s="100"/>
      <c r="AB839" s="100" t="s">
        <v>256</v>
      </c>
      <c r="AC839" s="100"/>
      <c r="AD839" s="100"/>
      <c r="AE839" s="100"/>
      <c r="AF839" s="100"/>
      <c r="AG839" s="94" t="s">
        <v>596</v>
      </c>
      <c r="AH839" s="101"/>
      <c r="AI839" s="102"/>
      <c r="AJ839" s="103" t="s">
        <v>1238</v>
      </c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  <c r="GM839" s="9"/>
      <c r="GN839" s="9"/>
      <c r="GO839" s="9"/>
      <c r="GP839" s="9"/>
      <c r="GQ839" s="9"/>
      <c r="GR839" s="9"/>
      <c r="GS839" s="9"/>
      <c r="GT839" s="9"/>
      <c r="GU839" s="9"/>
      <c r="GV839" s="9"/>
      <c r="GW839" s="9"/>
      <c r="GX839" s="9"/>
      <c r="GY839" s="9"/>
      <c r="GZ839" s="9"/>
      <c r="HA839" s="9"/>
      <c r="HB839" s="9"/>
      <c r="HC839" s="9"/>
      <c r="HD839" s="9"/>
      <c r="HE839" s="9"/>
      <c r="HF839" s="9"/>
      <c r="HG839" s="9"/>
      <c r="HH839" s="9"/>
      <c r="HI839" s="9"/>
      <c r="HJ839" s="9"/>
      <c r="HK839" s="9"/>
      <c r="HL839" s="9"/>
      <c r="HM839" s="9"/>
      <c r="HN839" s="9"/>
      <c r="HO839" s="9"/>
      <c r="HP839" s="9"/>
      <c r="HQ839" s="9"/>
      <c r="HR839" s="9"/>
      <c r="HS839" s="9"/>
      <c r="HT839" s="9"/>
      <c r="HU839" s="9"/>
      <c r="HV839" s="9"/>
      <c r="HW839" s="9"/>
      <c r="HX839" s="9"/>
      <c r="HY839" s="9"/>
      <c r="HZ839" s="9"/>
      <c r="IA839" s="9"/>
      <c r="IB839" s="9"/>
      <c r="IC839" s="9"/>
      <c r="ID839" s="9"/>
      <c r="IE839" s="9"/>
      <c r="IF839" s="9"/>
      <c r="IG839" s="9"/>
      <c r="IH839" s="9"/>
      <c r="II839" s="9"/>
      <c r="IJ839" s="9"/>
      <c r="IK839" s="9"/>
      <c r="IL839" s="9"/>
      <c r="IM839" s="9"/>
      <c r="IN839" s="9"/>
      <c r="IO839" s="9"/>
      <c r="IP839" s="9"/>
      <c r="IQ839" s="9"/>
      <c r="IR839" s="9"/>
    </row>
    <row r="840" spans="1:252" s="68" customFormat="1">
      <c r="A840" s="90">
        <v>830</v>
      </c>
      <c r="B840" s="91" t="str">
        <f>'[4]ИТОГ!'!$AP837</f>
        <v>Гришин Глеб</v>
      </c>
      <c r="C840" s="91">
        <f>'[4]ИТОГ!'!$AQ837</f>
        <v>2013</v>
      </c>
      <c r="D840" s="91" t="str">
        <f>'[4]ИТОГ!'!$AT837</f>
        <v>б/р</v>
      </c>
      <c r="E840" s="91" t="str">
        <f>'[4]ИТОГ!'!$AU837</f>
        <v>м</v>
      </c>
      <c r="F840" s="189">
        <f>'[4]ИТОГ!'!$AX837</f>
        <v>0</v>
      </c>
      <c r="G840" s="91" t="s">
        <v>255</v>
      </c>
      <c r="H840" s="94" t="s">
        <v>28</v>
      </c>
      <c r="I840" s="91" t="str">
        <f>'[4]ИТОГ!'!$AY837</f>
        <v>ОК!</v>
      </c>
      <c r="J840" s="95"/>
      <c r="K840" s="97"/>
      <c r="L840" s="97"/>
      <c r="M840" s="98"/>
      <c r="N840" s="97"/>
      <c r="O840" s="97"/>
      <c r="P840" s="97"/>
      <c r="Q840" s="97"/>
      <c r="R840" s="97"/>
      <c r="S840" s="97"/>
      <c r="T840" s="99"/>
      <c r="U840" s="99"/>
      <c r="V840" s="97"/>
      <c r="W840" s="100"/>
      <c r="X840" s="100"/>
      <c r="Y840" s="100"/>
      <c r="Z840" s="100" t="s">
        <v>256</v>
      </c>
      <c r="AA840" s="100"/>
      <c r="AB840" s="100"/>
      <c r="AC840" s="100"/>
      <c r="AD840" s="100"/>
      <c r="AE840" s="100"/>
      <c r="AF840" s="100"/>
      <c r="AG840" s="94" t="s">
        <v>304</v>
      </c>
      <c r="AH840" s="94" t="s">
        <v>366</v>
      </c>
      <c r="AI840" s="102"/>
      <c r="AJ840" s="103" t="s">
        <v>1239</v>
      </c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  <c r="GM840" s="9"/>
      <c r="GN840" s="9"/>
      <c r="GO840" s="9"/>
      <c r="GP840" s="9"/>
      <c r="GQ840" s="9"/>
      <c r="GR840" s="9"/>
      <c r="GS840" s="9"/>
      <c r="GT840" s="9"/>
      <c r="GU840" s="9"/>
      <c r="GV840" s="9"/>
      <c r="GW840" s="9"/>
      <c r="GX840" s="9"/>
      <c r="GY840" s="9"/>
      <c r="GZ840" s="9"/>
      <c r="HA840" s="9"/>
      <c r="HB840" s="9"/>
      <c r="HC840" s="9"/>
      <c r="HD840" s="9"/>
      <c r="HE840" s="9"/>
      <c r="HF840" s="9"/>
      <c r="HG840" s="9"/>
      <c r="HH840" s="9"/>
      <c r="HI840" s="9"/>
      <c r="HJ840" s="9"/>
      <c r="HK840" s="9"/>
      <c r="HL840" s="9"/>
      <c r="HM840" s="9"/>
      <c r="HN840" s="9"/>
      <c r="HO840" s="9"/>
      <c r="HP840" s="9"/>
      <c r="HQ840" s="9"/>
      <c r="HR840" s="9"/>
      <c r="HS840" s="9"/>
      <c r="HT840" s="9"/>
      <c r="HU840" s="9"/>
      <c r="HV840" s="9"/>
      <c r="HW840" s="9"/>
      <c r="HX840" s="9"/>
      <c r="HY840" s="9"/>
      <c r="HZ840" s="9"/>
      <c r="IA840" s="9"/>
      <c r="IB840" s="9"/>
      <c r="IC840" s="9"/>
      <c r="ID840" s="9"/>
      <c r="IE840" s="9"/>
      <c r="IF840" s="9"/>
      <c r="IG840" s="9"/>
      <c r="IH840" s="9"/>
      <c r="II840" s="9"/>
      <c r="IJ840" s="9"/>
      <c r="IK840" s="9"/>
      <c r="IL840" s="9"/>
      <c r="IM840" s="9"/>
      <c r="IN840" s="9"/>
      <c r="IO840" s="9"/>
      <c r="IP840" s="9"/>
      <c r="IQ840" s="9"/>
      <c r="IR840" s="9"/>
    </row>
    <row r="841" spans="1:252" s="68" customFormat="1">
      <c r="A841" s="90">
        <v>831</v>
      </c>
      <c r="B841" s="91" t="str">
        <f>'[4]ИТОГ!'!$AP838</f>
        <v>Гришин Кирилл</v>
      </c>
      <c r="C841" s="91">
        <f>'[4]ИТОГ!'!$AQ838</f>
        <v>1999</v>
      </c>
      <c r="D841" s="91" t="str">
        <f>'[4]ИТОГ!'!$AT838</f>
        <v>б/р</v>
      </c>
      <c r="E841" s="91" t="str">
        <f>'[4]ИТОГ!'!$AU838</f>
        <v>м</v>
      </c>
      <c r="F841" s="189">
        <f>'[4]ИТОГ!'!$AX838</f>
        <v>0</v>
      </c>
      <c r="G841" s="91" t="s">
        <v>255</v>
      </c>
      <c r="H841" s="94" t="s">
        <v>28</v>
      </c>
      <c r="I841" s="91" t="str">
        <f>'[4]ИТОГ!'!$AY838</f>
        <v>ОК!</v>
      </c>
      <c r="J841" s="95"/>
      <c r="K841" s="97"/>
      <c r="L841" s="97"/>
      <c r="M841" s="98"/>
      <c r="N841" s="97"/>
      <c r="O841" s="97"/>
      <c r="P841" s="97"/>
      <c r="Q841" s="97"/>
      <c r="R841" s="106" t="s">
        <v>256</v>
      </c>
      <c r="S841" s="97"/>
      <c r="T841" s="99"/>
      <c r="U841" s="99"/>
      <c r="V841" s="97"/>
      <c r="W841" s="92"/>
      <c r="X841" s="100"/>
      <c r="Y841" s="100"/>
      <c r="Z841" s="100"/>
      <c r="AA841" s="100"/>
      <c r="AB841" s="100"/>
      <c r="AC841" s="100"/>
      <c r="AD841" s="100"/>
      <c r="AE841" s="100"/>
      <c r="AF841" s="100"/>
      <c r="AG841" s="94" t="s">
        <v>357</v>
      </c>
      <c r="AH841" s="94"/>
      <c r="AI841" s="100"/>
      <c r="AJ841" s="103" t="s">
        <v>1240</v>
      </c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  <c r="GM841" s="9"/>
      <c r="GN841" s="9"/>
      <c r="GO841" s="9"/>
      <c r="GP841" s="9"/>
      <c r="GQ841" s="9"/>
      <c r="GR841" s="9"/>
      <c r="GS841" s="9"/>
      <c r="GT841" s="9"/>
      <c r="GU841" s="9"/>
      <c r="GV841" s="9"/>
      <c r="GW841" s="9"/>
      <c r="GX841" s="9"/>
      <c r="GY841" s="9"/>
      <c r="GZ841" s="9"/>
      <c r="HA841" s="9"/>
      <c r="HB841" s="9"/>
      <c r="HC841" s="9"/>
      <c r="HD841" s="9"/>
      <c r="HE841" s="9"/>
      <c r="HF841" s="9"/>
      <c r="HG841" s="9"/>
      <c r="HH841" s="9"/>
      <c r="HI841" s="9"/>
      <c r="HJ841" s="9"/>
      <c r="HK841" s="9"/>
      <c r="HL841" s="9"/>
      <c r="HM841" s="9"/>
      <c r="HN841" s="9"/>
      <c r="HO841" s="9"/>
      <c r="HP841" s="9"/>
      <c r="HQ841" s="9"/>
      <c r="HR841" s="9"/>
      <c r="HS841" s="9"/>
      <c r="HT841" s="9"/>
      <c r="HU841" s="9"/>
      <c r="HV841" s="9"/>
      <c r="HW841" s="9"/>
      <c r="HX841" s="9"/>
      <c r="HY841" s="9"/>
      <c r="HZ841" s="9"/>
      <c r="IA841" s="9"/>
      <c r="IB841" s="9"/>
      <c r="IC841" s="9"/>
      <c r="ID841" s="9"/>
      <c r="IE841" s="9"/>
      <c r="IF841" s="9"/>
      <c r="IG841" s="9"/>
      <c r="IH841" s="9"/>
      <c r="II841" s="9"/>
      <c r="IJ841" s="9"/>
      <c r="IK841" s="9"/>
      <c r="IL841" s="9"/>
      <c r="IM841" s="9"/>
      <c r="IN841" s="9"/>
      <c r="IO841" s="9"/>
      <c r="IP841" s="9"/>
      <c r="IQ841" s="9"/>
      <c r="IR841" s="9"/>
    </row>
    <row r="842" spans="1:252" s="68" customFormat="1">
      <c r="A842" s="90">
        <v>832</v>
      </c>
      <c r="B842" s="91" t="str">
        <f>'[4]ИТОГ!'!$AP839</f>
        <v>Грищенко Наталья</v>
      </c>
      <c r="C842" s="91">
        <f>'[4]ИТОГ!'!$AQ839</f>
        <v>2007</v>
      </c>
      <c r="D842" s="91" t="str">
        <f>'[4]ИТОГ!'!$AT839</f>
        <v>б/р</v>
      </c>
      <c r="E842" s="91" t="str">
        <f>'[4]ИТОГ!'!$AU839</f>
        <v>ж</v>
      </c>
      <c r="F842" s="189">
        <f>'[4]ИТОГ!'!$AX839</f>
        <v>44554</v>
      </c>
      <c r="G842" s="91" t="s">
        <v>255</v>
      </c>
      <c r="H842" s="94" t="s">
        <v>28</v>
      </c>
      <c r="I842" s="91" t="str">
        <f>'[4]ИТОГ!'!$AY839</f>
        <v>НАДО!!!</v>
      </c>
      <c r="J842" s="95"/>
      <c r="K842" s="97"/>
      <c r="L842" s="97" t="s">
        <v>256</v>
      </c>
      <c r="M842" s="98"/>
      <c r="N842" s="97"/>
      <c r="O842" s="97"/>
      <c r="P842" s="97"/>
      <c r="Q842" s="97"/>
      <c r="R842" s="106"/>
      <c r="S842" s="97"/>
      <c r="T842" s="99"/>
      <c r="U842" s="99"/>
      <c r="V842" s="97"/>
      <c r="W842" s="92"/>
      <c r="X842" s="100"/>
      <c r="Y842" s="100"/>
      <c r="Z842" s="100"/>
      <c r="AA842" s="100"/>
      <c r="AB842" s="100"/>
      <c r="AC842" s="100"/>
      <c r="AD842" s="100"/>
      <c r="AE842" s="100"/>
      <c r="AF842" s="100"/>
      <c r="AG842" s="94"/>
      <c r="AH842" s="94"/>
      <c r="AI842" s="100"/>
      <c r="AJ842" s="103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  <c r="GM842" s="9"/>
      <c r="GN842" s="9"/>
      <c r="GO842" s="9"/>
      <c r="GP842" s="9"/>
      <c r="GQ842" s="9"/>
      <c r="GR842" s="9"/>
      <c r="GS842" s="9"/>
      <c r="GT842" s="9"/>
      <c r="GU842" s="9"/>
      <c r="GV842" s="9"/>
      <c r="GW842" s="9"/>
      <c r="GX842" s="9"/>
      <c r="GY842" s="9"/>
      <c r="GZ842" s="9"/>
      <c r="HA842" s="9"/>
      <c r="HB842" s="9"/>
      <c r="HC842" s="9"/>
      <c r="HD842" s="9"/>
      <c r="HE842" s="9"/>
      <c r="HF842" s="9"/>
      <c r="HG842" s="9"/>
      <c r="HH842" s="9"/>
      <c r="HI842" s="9"/>
      <c r="HJ842" s="9"/>
      <c r="HK842" s="9"/>
      <c r="HL842" s="9"/>
      <c r="HM842" s="9"/>
      <c r="HN842" s="9"/>
      <c r="HO842" s="9"/>
      <c r="HP842" s="9"/>
      <c r="HQ842" s="9"/>
      <c r="HR842" s="9"/>
      <c r="HS842" s="9"/>
      <c r="HT842" s="9"/>
      <c r="HU842" s="9"/>
      <c r="HV842" s="9"/>
      <c r="HW842" s="9"/>
      <c r="HX842" s="9"/>
      <c r="HY842" s="9"/>
      <c r="HZ842" s="9"/>
      <c r="IA842" s="9"/>
      <c r="IB842" s="9"/>
      <c r="IC842" s="9"/>
      <c r="ID842" s="9"/>
      <c r="IE842" s="9"/>
      <c r="IF842" s="9"/>
      <c r="IG842" s="9"/>
      <c r="IH842" s="9"/>
      <c r="II842" s="9"/>
      <c r="IJ842" s="9"/>
      <c r="IK842" s="9"/>
      <c r="IL842" s="9"/>
      <c r="IM842" s="9"/>
      <c r="IN842" s="9"/>
      <c r="IO842" s="9"/>
      <c r="IP842" s="9"/>
      <c r="IQ842" s="9"/>
      <c r="IR842" s="9"/>
    </row>
    <row r="843" spans="1:252" s="68" customFormat="1">
      <c r="A843" s="90">
        <v>833</v>
      </c>
      <c r="B843" s="91" t="str">
        <f>'[4]ИТОГ!'!$AP840</f>
        <v>Грищенко Юлия</v>
      </c>
      <c r="C843" s="91">
        <f>'[4]ИТОГ!'!$AQ840</f>
        <v>1994</v>
      </c>
      <c r="D843" s="91" t="str">
        <f>'[4]ИТОГ!'!$AT840</f>
        <v>б/р</v>
      </c>
      <c r="E843" s="91" t="str">
        <f>'[4]ИТОГ!'!$AU840</f>
        <v>ж</v>
      </c>
      <c r="F843" s="189">
        <f>'[4]ИТОГ!'!$AX840</f>
        <v>43281</v>
      </c>
      <c r="G843" s="91" t="s">
        <v>255</v>
      </c>
      <c r="H843" s="94" t="s">
        <v>28</v>
      </c>
      <c r="I843" s="91" t="str">
        <f>'[4]ИТОГ!'!$AY840</f>
        <v>ОК!</v>
      </c>
      <c r="J843" s="95" t="s">
        <v>675</v>
      </c>
      <c r="K843" s="97"/>
      <c r="L843" s="97"/>
      <c r="M843" s="98"/>
      <c r="N843" s="97"/>
      <c r="O843" s="97"/>
      <c r="P843" s="97"/>
      <c r="Q843" s="97"/>
      <c r="R843" s="97"/>
      <c r="S843" s="97"/>
      <c r="T843" s="99"/>
      <c r="U843" s="99"/>
      <c r="V843" s="108" t="s">
        <v>256</v>
      </c>
      <c r="W843" s="92"/>
      <c r="X843" s="100"/>
      <c r="Y843" s="100"/>
      <c r="Z843" s="100"/>
      <c r="AA843" s="100"/>
      <c r="AB843" s="100"/>
      <c r="AC843" s="100"/>
      <c r="AD843" s="100"/>
      <c r="AE843" s="100"/>
      <c r="AF843" s="100"/>
      <c r="AG843" s="94"/>
      <c r="AH843" s="94" t="s">
        <v>424</v>
      </c>
      <c r="AI843" s="118">
        <v>38995</v>
      </c>
      <c r="AJ843" s="103" t="s">
        <v>1241</v>
      </c>
      <c r="AL843" s="9"/>
      <c r="AM843" s="9"/>
    </row>
    <row r="844" spans="1:252" s="68" customFormat="1">
      <c r="A844" s="90">
        <v>834</v>
      </c>
      <c r="B844" s="91" t="str">
        <f>'[4]ИТОГ!'!$AP841</f>
        <v>Грищеня Максим</v>
      </c>
      <c r="C844" s="91">
        <f>'[4]ИТОГ!'!$AQ841</f>
        <v>2001</v>
      </c>
      <c r="D844" s="91" t="str">
        <f>'[4]ИТОГ!'!$AT841</f>
        <v>б/р</v>
      </c>
      <c r="E844" s="91" t="str">
        <f>'[4]ИТОГ!'!$AU841</f>
        <v>м</v>
      </c>
      <c r="F844" s="189">
        <f>'[4]ИТОГ!'!$AX841</f>
        <v>44057</v>
      </c>
      <c r="G844" s="91" t="s">
        <v>255</v>
      </c>
      <c r="H844" s="94" t="s">
        <v>28</v>
      </c>
      <c r="I844" s="91" t="str">
        <f>'[4]ИТОГ!'!$AY841</f>
        <v>ОК!</v>
      </c>
      <c r="J844" s="95"/>
      <c r="K844" s="99"/>
      <c r="L844" s="97"/>
      <c r="M844" s="98"/>
      <c r="N844" s="99"/>
      <c r="O844" s="97" t="s">
        <v>11</v>
      </c>
      <c r="P844" s="97" t="s">
        <v>284</v>
      </c>
      <c r="Q844" s="97"/>
      <c r="R844" s="97" t="s">
        <v>256</v>
      </c>
      <c r="S844" s="97"/>
      <c r="T844" s="99"/>
      <c r="U844" s="99"/>
      <c r="V844" s="97"/>
      <c r="W844" s="108" t="s">
        <v>256</v>
      </c>
      <c r="X844" s="100" t="s">
        <v>256</v>
      </c>
      <c r="Y844" s="100"/>
      <c r="Z844" s="100"/>
      <c r="AA844" s="100"/>
      <c r="AB844" s="100"/>
      <c r="AC844" s="100"/>
      <c r="AD844" s="100"/>
      <c r="AE844" s="100"/>
      <c r="AF844" s="100"/>
      <c r="AG844" s="94" t="s">
        <v>444</v>
      </c>
      <c r="AH844" s="101" t="s">
        <v>297</v>
      </c>
      <c r="AI844" s="102"/>
      <c r="AJ844" s="103" t="s">
        <v>1242</v>
      </c>
    </row>
    <row r="845" spans="1:252" s="68" customFormat="1">
      <c r="A845" s="90">
        <v>835</v>
      </c>
      <c r="B845" s="91" t="str">
        <f>'[4]ИТОГ!'!$AP842</f>
        <v>Громов Алексей</v>
      </c>
      <c r="C845" s="91">
        <f>'[4]ИТОГ!'!$AQ842</f>
        <v>0</v>
      </c>
      <c r="D845" s="91">
        <f>'[4]ИТОГ!'!$AT842</f>
        <v>2</v>
      </c>
      <c r="E845" s="91" t="str">
        <f>'[4]ИТОГ!'!$AU842</f>
        <v>м</v>
      </c>
      <c r="F845" s="189">
        <f>'[4]ИТОГ!'!$AX842</f>
        <v>45407</v>
      </c>
      <c r="G845" s="91" t="s">
        <v>255</v>
      </c>
      <c r="H845" s="94" t="s">
        <v>28</v>
      </c>
      <c r="I845" s="91" t="str">
        <f>'[4]ИТОГ!'!$AY842</f>
        <v>НАДО!!!</v>
      </c>
      <c r="J845" s="95"/>
      <c r="K845" s="107"/>
      <c r="L845" s="97"/>
      <c r="M845" s="105"/>
      <c r="N845" s="107"/>
      <c r="O845" s="97"/>
      <c r="P845" s="97"/>
      <c r="Q845" s="97"/>
      <c r="R845" s="104" t="s">
        <v>256</v>
      </c>
      <c r="S845" s="107"/>
      <c r="T845" s="106"/>
      <c r="U845" s="99"/>
      <c r="V845" s="104"/>
      <c r="W845" s="100"/>
      <c r="X845" s="100"/>
      <c r="Y845" s="100"/>
      <c r="Z845" s="100"/>
      <c r="AA845" s="100"/>
      <c r="AB845" s="100"/>
      <c r="AC845" s="100"/>
      <c r="AD845" s="100"/>
      <c r="AE845" s="100"/>
      <c r="AF845" s="100"/>
      <c r="AG845" s="94" t="s">
        <v>377</v>
      </c>
      <c r="AH845" s="101" t="s">
        <v>261</v>
      </c>
      <c r="AI845" s="102"/>
      <c r="AJ845" s="103" t="s">
        <v>1243</v>
      </c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  <c r="GM845" s="9"/>
      <c r="GN845" s="9"/>
      <c r="GO845" s="9"/>
      <c r="GP845" s="9"/>
      <c r="GQ845" s="9"/>
      <c r="GR845" s="9"/>
      <c r="GS845" s="9"/>
      <c r="GT845" s="9"/>
      <c r="GU845" s="9"/>
      <c r="GV845" s="9"/>
      <c r="GW845" s="9"/>
      <c r="GX845" s="9"/>
      <c r="GY845" s="9"/>
      <c r="GZ845" s="9"/>
      <c r="HA845" s="9"/>
      <c r="HB845" s="9"/>
      <c r="HC845" s="9"/>
      <c r="HD845" s="9"/>
      <c r="HE845" s="9"/>
      <c r="HF845" s="9"/>
      <c r="HG845" s="9"/>
      <c r="HH845" s="9"/>
      <c r="HI845" s="9"/>
      <c r="HJ845" s="9"/>
      <c r="HK845" s="9"/>
      <c r="HL845" s="9"/>
      <c r="HM845" s="9"/>
      <c r="HN845" s="9"/>
      <c r="HO845" s="9"/>
      <c r="HP845" s="9"/>
      <c r="HQ845" s="9"/>
      <c r="HR845" s="9"/>
      <c r="HS845" s="9"/>
      <c r="HT845" s="9"/>
      <c r="HU845" s="9"/>
      <c r="HV845" s="9"/>
      <c r="HW845" s="9"/>
      <c r="HX845" s="9"/>
      <c r="HY845" s="9"/>
      <c r="HZ845" s="9"/>
      <c r="IA845" s="9"/>
      <c r="IB845" s="9"/>
      <c r="IC845" s="9"/>
      <c r="ID845" s="9"/>
      <c r="IE845" s="9"/>
      <c r="IF845" s="9"/>
      <c r="IG845" s="9"/>
      <c r="IH845" s="9"/>
      <c r="II845" s="9"/>
      <c r="IJ845" s="9"/>
      <c r="IK845" s="9"/>
      <c r="IL845" s="9"/>
      <c r="IM845" s="9"/>
      <c r="IN845" s="9"/>
      <c r="IO845" s="9"/>
      <c r="IP845" s="9"/>
      <c r="IQ845" s="9"/>
      <c r="IR845" s="9"/>
    </row>
    <row r="846" spans="1:252" s="68" customFormat="1">
      <c r="A846" s="90">
        <v>836</v>
      </c>
      <c r="B846" s="91" t="str">
        <f>'[4]ИТОГ!'!$AP843</f>
        <v>Громов Илья</v>
      </c>
      <c r="C846" s="91">
        <f>'[4]ИТОГ!'!$AQ843</f>
        <v>0</v>
      </c>
      <c r="D846" s="91">
        <f>'[4]ИТОГ!'!$AT843</f>
        <v>3</v>
      </c>
      <c r="E846" s="91" t="str">
        <f>'[4]ИТОГ!'!$AU843</f>
        <v>м</v>
      </c>
      <c r="F846" s="189">
        <f>'[4]ИТОГ!'!$AX843</f>
        <v>45576</v>
      </c>
      <c r="G846" s="91" t="s">
        <v>255</v>
      </c>
      <c r="H846" s="94" t="s">
        <v>28</v>
      </c>
      <c r="I846" s="91" t="str">
        <f>'[4]ИТОГ!'!$AY843</f>
        <v>НАДО!!!</v>
      </c>
      <c r="J846" s="95"/>
      <c r="K846" s="113"/>
      <c r="L846" s="97"/>
      <c r="M846" s="114"/>
      <c r="N846" s="113"/>
      <c r="O846" s="97"/>
      <c r="P846" s="97"/>
      <c r="Q846" s="97"/>
      <c r="R846" s="115"/>
      <c r="S846" s="115"/>
      <c r="T846" s="113" t="s">
        <v>256</v>
      </c>
      <c r="U846" s="99"/>
      <c r="V846" s="115"/>
      <c r="W846" s="108" t="s">
        <v>256</v>
      </c>
      <c r="X846" s="102"/>
      <c r="Y846" s="102"/>
      <c r="Z846" s="100"/>
      <c r="AA846" s="100"/>
      <c r="AB846" s="102"/>
      <c r="AC846" s="102"/>
      <c r="AD846" s="102"/>
      <c r="AE846" s="102"/>
      <c r="AF846" s="102" t="s">
        <v>256</v>
      </c>
      <c r="AG846" s="94"/>
      <c r="AH846" s="101"/>
      <c r="AI846" s="102"/>
      <c r="AJ846" s="103" t="s">
        <v>1244</v>
      </c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  <c r="GM846" s="9"/>
      <c r="GN846" s="9"/>
      <c r="GO846" s="9"/>
      <c r="GP846" s="9"/>
      <c r="GQ846" s="9"/>
      <c r="GR846" s="9"/>
      <c r="GS846" s="9"/>
      <c r="GT846" s="9"/>
      <c r="GU846" s="9"/>
      <c r="GV846" s="9"/>
      <c r="GW846" s="9"/>
      <c r="GX846" s="9"/>
      <c r="GY846" s="9"/>
      <c r="GZ846" s="9"/>
      <c r="HA846" s="9"/>
      <c r="HB846" s="9"/>
      <c r="HC846" s="9"/>
      <c r="HD846" s="9"/>
      <c r="HE846" s="9"/>
      <c r="HF846" s="9"/>
      <c r="HG846" s="9"/>
      <c r="HH846" s="9"/>
      <c r="HI846" s="9"/>
      <c r="HJ846" s="9"/>
      <c r="HK846" s="9"/>
      <c r="HL846" s="9"/>
      <c r="HM846" s="9"/>
      <c r="HN846" s="9"/>
      <c r="HO846" s="9"/>
      <c r="HP846" s="9"/>
      <c r="HQ846" s="9"/>
      <c r="HR846" s="9"/>
      <c r="HS846" s="9"/>
      <c r="HT846" s="9"/>
      <c r="HU846" s="9"/>
      <c r="HV846" s="9"/>
      <c r="HW846" s="9"/>
      <c r="HX846" s="9"/>
      <c r="HY846" s="9"/>
      <c r="HZ846" s="9"/>
      <c r="IA846" s="9"/>
      <c r="IB846" s="9"/>
      <c r="IC846" s="9"/>
      <c r="ID846" s="9"/>
      <c r="IE846" s="9"/>
      <c r="IF846" s="9"/>
      <c r="IG846" s="9"/>
      <c r="IH846" s="9"/>
      <c r="II846" s="9"/>
      <c r="IJ846" s="9"/>
      <c r="IK846" s="9"/>
      <c r="IL846" s="9"/>
      <c r="IM846" s="9"/>
      <c r="IN846" s="9"/>
      <c r="IO846" s="9"/>
      <c r="IP846" s="9"/>
      <c r="IQ846" s="9"/>
      <c r="IR846" s="9"/>
    </row>
    <row r="847" spans="1:252" s="68" customFormat="1">
      <c r="A847" s="90">
        <v>837</v>
      </c>
      <c r="B847" s="91" t="str">
        <f>'[4]ИТОГ!'!$AP844</f>
        <v>Громов Михаил</v>
      </c>
      <c r="C847" s="91">
        <f>'[4]ИТОГ!'!$AQ844</f>
        <v>1984</v>
      </c>
      <c r="D847" s="91">
        <f>'[4]ИТОГ!'!$AT844</f>
        <v>3</v>
      </c>
      <c r="E847" s="91" t="str">
        <f>'[4]ИТОГ!'!$AU844</f>
        <v>м</v>
      </c>
      <c r="F847" s="189">
        <f>'[4]ИТОГ!'!$AX844</f>
        <v>45718</v>
      </c>
      <c r="G847" s="91" t="s">
        <v>255</v>
      </c>
      <c r="H847" s="94" t="s">
        <v>28</v>
      </c>
      <c r="I847" s="91" t="str">
        <f>'[4]ИТОГ!'!$AY844</f>
        <v>ОК!</v>
      </c>
      <c r="J847" s="95"/>
      <c r="K847" s="113"/>
      <c r="L847" s="97"/>
      <c r="M847" s="114"/>
      <c r="N847" s="113"/>
      <c r="O847" s="97"/>
      <c r="P847" s="97"/>
      <c r="Q847" s="97"/>
      <c r="R847" s="113"/>
      <c r="S847" s="113"/>
      <c r="T847" s="113"/>
      <c r="U847" s="99"/>
      <c r="V847" s="115"/>
      <c r="W847" s="102"/>
      <c r="X847" s="102"/>
      <c r="Y847" s="102"/>
      <c r="Z847" s="100"/>
      <c r="AA847" s="100"/>
      <c r="AB847" s="102"/>
      <c r="AC847" s="102"/>
      <c r="AD847" s="102"/>
      <c r="AE847" s="102"/>
      <c r="AF847" s="102"/>
      <c r="AG847" s="94"/>
      <c r="AH847" s="101"/>
      <c r="AI847" s="102"/>
      <c r="AJ847" s="103" t="s">
        <v>1245</v>
      </c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  <c r="GM847" s="9"/>
      <c r="GN847" s="9"/>
      <c r="GO847" s="9"/>
      <c r="GP847" s="9"/>
      <c r="GQ847" s="9"/>
      <c r="GR847" s="9"/>
      <c r="GS847" s="9"/>
      <c r="GT847" s="9"/>
      <c r="GU847" s="9"/>
      <c r="GV847" s="9"/>
      <c r="GW847" s="9"/>
      <c r="GX847" s="9"/>
      <c r="GY847" s="9"/>
      <c r="GZ847" s="9"/>
      <c r="HA847" s="9"/>
      <c r="HB847" s="9"/>
      <c r="HC847" s="9"/>
      <c r="HD847" s="9"/>
      <c r="HE847" s="9"/>
      <c r="HF847" s="9"/>
      <c r="HG847" s="9"/>
      <c r="HH847" s="9"/>
      <c r="HI847" s="9"/>
      <c r="HJ847" s="9"/>
      <c r="HK847" s="9"/>
      <c r="HL847" s="9"/>
      <c r="HM847" s="9"/>
      <c r="HN847" s="9"/>
      <c r="HO847" s="9"/>
      <c r="HP847" s="9"/>
      <c r="HQ847" s="9"/>
      <c r="HR847" s="9"/>
      <c r="HS847" s="9"/>
      <c r="HT847" s="9"/>
      <c r="HU847" s="9"/>
      <c r="HV847" s="9"/>
      <c r="HW847" s="9"/>
      <c r="HX847" s="9"/>
      <c r="HY847" s="9"/>
      <c r="HZ847" s="9"/>
      <c r="IA847" s="9"/>
      <c r="IB847" s="9"/>
      <c r="IC847" s="9"/>
      <c r="ID847" s="9"/>
      <c r="IE847" s="9"/>
      <c r="IF847" s="9"/>
      <c r="IG847" s="9"/>
      <c r="IH847" s="9"/>
      <c r="II847" s="9"/>
      <c r="IJ847" s="9"/>
      <c r="IK847" s="9"/>
      <c r="IL847" s="9"/>
      <c r="IM847" s="9"/>
      <c r="IN847" s="9"/>
      <c r="IO847" s="9"/>
      <c r="IP847" s="9"/>
      <c r="IQ847" s="9"/>
      <c r="IR847" s="9"/>
    </row>
    <row r="848" spans="1:252" s="68" customFormat="1">
      <c r="A848" s="90">
        <v>838</v>
      </c>
      <c r="B848" s="91" t="str">
        <f>'[4]ИТОГ!'!$AP845</f>
        <v>Громова Алена</v>
      </c>
      <c r="C848" s="91">
        <f>'[4]ИТОГ!'!$AQ845</f>
        <v>1996</v>
      </c>
      <c r="D848" s="91" t="str">
        <f>'[4]ИТОГ!'!$AT845</f>
        <v>б/р</v>
      </c>
      <c r="E848" s="91" t="str">
        <f>'[4]ИТОГ!'!$AU845</f>
        <v>ж</v>
      </c>
      <c r="F848" s="189">
        <f>'[4]ИТОГ!'!$AX845</f>
        <v>44057</v>
      </c>
      <c r="G848" s="91" t="s">
        <v>255</v>
      </c>
      <c r="H848" s="94" t="s">
        <v>28</v>
      </c>
      <c r="I848" s="91" t="str">
        <f>'[4]ИТОГ!'!$AY845</f>
        <v>ОК!</v>
      </c>
      <c r="J848" s="95"/>
      <c r="K848" s="97"/>
      <c r="L848" s="97"/>
      <c r="M848" s="98"/>
      <c r="N848" s="97"/>
      <c r="O848" s="97"/>
      <c r="P848" s="97"/>
      <c r="Q848" s="97"/>
      <c r="R848" s="97"/>
      <c r="S848" s="97"/>
      <c r="T848" s="99"/>
      <c r="U848" s="99"/>
      <c r="V848" s="108" t="s">
        <v>256</v>
      </c>
      <c r="W848" s="92"/>
      <c r="X848" s="100"/>
      <c r="Y848" s="100"/>
      <c r="Z848" s="100"/>
      <c r="AA848" s="100"/>
      <c r="AB848" s="100"/>
      <c r="AC848" s="100"/>
      <c r="AD848" s="100"/>
      <c r="AE848" s="100"/>
      <c r="AF848" s="100"/>
      <c r="AG848" s="94"/>
      <c r="AH848" s="94"/>
      <c r="AI848" s="102"/>
      <c r="AJ848" s="103" t="s">
        <v>1246</v>
      </c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  <c r="GM848" s="9"/>
      <c r="GN848" s="9"/>
      <c r="GO848" s="9"/>
      <c r="GP848" s="9"/>
      <c r="GQ848" s="9"/>
      <c r="GR848" s="9"/>
      <c r="GS848" s="9"/>
      <c r="GT848" s="9"/>
      <c r="GU848" s="9"/>
      <c r="GV848" s="9"/>
      <c r="GW848" s="9"/>
      <c r="GX848" s="9"/>
      <c r="GY848" s="9"/>
      <c r="GZ848" s="9"/>
      <c r="HA848" s="9"/>
      <c r="HB848" s="9"/>
      <c r="HC848" s="9"/>
      <c r="HD848" s="9"/>
      <c r="HE848" s="9"/>
      <c r="HF848" s="9"/>
      <c r="HG848" s="9"/>
      <c r="HH848" s="9"/>
      <c r="HI848" s="9"/>
      <c r="HJ848" s="9"/>
      <c r="HK848" s="9"/>
      <c r="HL848" s="9"/>
      <c r="HM848" s="9"/>
      <c r="HN848" s="9"/>
      <c r="HO848" s="9"/>
      <c r="HP848" s="9"/>
      <c r="HQ848" s="9"/>
      <c r="HR848" s="9"/>
      <c r="HS848" s="9"/>
      <c r="HT848" s="9"/>
      <c r="HU848" s="9"/>
      <c r="HV848" s="9"/>
      <c r="HW848" s="9"/>
      <c r="HX848" s="9"/>
      <c r="HY848" s="9"/>
      <c r="HZ848" s="9"/>
      <c r="IA848" s="9"/>
      <c r="IB848" s="9"/>
      <c r="IC848" s="9"/>
      <c r="ID848" s="9"/>
      <c r="IE848" s="9"/>
      <c r="IF848" s="9"/>
      <c r="IG848" s="9"/>
      <c r="IH848" s="9"/>
      <c r="II848" s="9"/>
      <c r="IJ848" s="9"/>
      <c r="IK848" s="9"/>
      <c r="IL848" s="9"/>
      <c r="IM848" s="9"/>
      <c r="IN848" s="9"/>
      <c r="IO848" s="9"/>
      <c r="IP848" s="9"/>
      <c r="IQ848" s="9"/>
      <c r="IR848" s="9"/>
    </row>
    <row r="849" spans="1:252" s="68" customFormat="1">
      <c r="A849" s="90">
        <v>839</v>
      </c>
      <c r="B849" s="91" t="str">
        <f>'[4]ИТОГ!'!$AP846</f>
        <v>Громова Екатерина</v>
      </c>
      <c r="C849" s="91">
        <f>'[4]ИТОГ!'!$AQ846</f>
        <v>0</v>
      </c>
      <c r="D849" s="91" t="str">
        <f>'[4]ИТОГ!'!$AT846</f>
        <v>б/р</v>
      </c>
      <c r="E849" s="91" t="str">
        <f>'[4]ИТОГ!'!$AU846</f>
        <v>ж</v>
      </c>
      <c r="F849" s="189">
        <f>'[4]ИТОГ!'!$AX846</f>
        <v>45045</v>
      </c>
      <c r="G849" s="91" t="s">
        <v>255</v>
      </c>
      <c r="H849" s="94" t="s">
        <v>28</v>
      </c>
      <c r="I849" s="91" t="str">
        <f>'[4]ИТОГ!'!$AY846</f>
        <v>НАДО!!!</v>
      </c>
      <c r="J849" s="95"/>
      <c r="K849" s="97"/>
      <c r="L849" s="97"/>
      <c r="M849" s="98"/>
      <c r="N849" s="97"/>
      <c r="O849" s="97"/>
      <c r="P849" s="97"/>
      <c r="Q849" s="97"/>
      <c r="R849" s="97" t="s">
        <v>256</v>
      </c>
      <c r="S849" s="97"/>
      <c r="T849" s="99"/>
      <c r="U849" s="99"/>
      <c r="V849" s="108"/>
      <c r="W849" s="92"/>
      <c r="X849" s="100"/>
      <c r="Y849" s="100"/>
      <c r="Z849" s="100"/>
      <c r="AA849" s="100"/>
      <c r="AB849" s="100"/>
      <c r="AC849" s="100"/>
      <c r="AD849" s="100"/>
      <c r="AE849" s="100"/>
      <c r="AF849" s="100"/>
      <c r="AG849" s="94"/>
      <c r="AH849" s="94"/>
      <c r="AI849" s="102"/>
      <c r="AJ849" s="103" t="s">
        <v>1247</v>
      </c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  <c r="GM849" s="9"/>
      <c r="GN849" s="9"/>
      <c r="GO849" s="9"/>
      <c r="GP849" s="9"/>
      <c r="GQ849" s="9"/>
      <c r="GR849" s="9"/>
      <c r="GS849" s="9"/>
      <c r="GT849" s="9"/>
      <c r="GU849" s="9"/>
      <c r="GV849" s="9"/>
      <c r="GW849" s="9"/>
      <c r="GX849" s="9"/>
      <c r="GY849" s="9"/>
      <c r="GZ849" s="9"/>
      <c r="HA849" s="9"/>
      <c r="HB849" s="9"/>
      <c r="HC849" s="9"/>
      <c r="HD849" s="9"/>
      <c r="HE849" s="9"/>
      <c r="HF849" s="9"/>
      <c r="HG849" s="9"/>
      <c r="HH849" s="9"/>
      <c r="HI849" s="9"/>
      <c r="HJ849" s="9"/>
      <c r="HK849" s="9"/>
      <c r="HL849" s="9"/>
      <c r="HM849" s="9"/>
      <c r="HN849" s="9"/>
      <c r="HO849" s="9"/>
      <c r="HP849" s="9"/>
      <c r="HQ849" s="9"/>
      <c r="HR849" s="9"/>
      <c r="HS849" s="9"/>
      <c r="HT849" s="9"/>
      <c r="HU849" s="9"/>
      <c r="HV849" s="9"/>
      <c r="HW849" s="9"/>
      <c r="HX849" s="9"/>
      <c r="HY849" s="9"/>
      <c r="HZ849" s="9"/>
      <c r="IA849" s="9"/>
      <c r="IB849" s="9"/>
      <c r="IC849" s="9"/>
      <c r="ID849" s="9"/>
      <c r="IE849" s="9"/>
      <c r="IF849" s="9"/>
      <c r="IG849" s="9"/>
      <c r="IH849" s="9"/>
      <c r="II849" s="9"/>
      <c r="IJ849" s="9"/>
      <c r="IK849" s="9"/>
      <c r="IL849" s="9"/>
      <c r="IM849" s="9"/>
      <c r="IN849" s="9"/>
      <c r="IO849" s="9"/>
      <c r="IP849" s="9"/>
      <c r="IQ849" s="9"/>
      <c r="IR849" s="9"/>
    </row>
    <row r="850" spans="1:252" s="68" customFormat="1">
      <c r="A850" s="90">
        <v>840</v>
      </c>
      <c r="B850" s="91" t="str">
        <f>'[4]ИТОГ!'!$AP847</f>
        <v>Громова Софья</v>
      </c>
      <c r="C850" s="91">
        <f>'[4]ИТОГ!'!$AQ847</f>
        <v>2010</v>
      </c>
      <c r="D850" s="91" t="str">
        <f>'[4]ИТОГ!'!$AT847</f>
        <v>б/р</v>
      </c>
      <c r="E850" s="91" t="str">
        <f>'[4]ИТОГ!'!$AU847</f>
        <v>ж</v>
      </c>
      <c r="F850" s="189">
        <f>'[4]ИТОГ!'!$AX847</f>
        <v>0</v>
      </c>
      <c r="G850" s="91" t="s">
        <v>255</v>
      </c>
      <c r="H850" s="94" t="s">
        <v>28</v>
      </c>
      <c r="I850" s="91" t="str">
        <f>'[4]ИТОГ!'!$AY847</f>
        <v>ОК!</v>
      </c>
      <c r="J850" s="95"/>
      <c r="K850" s="104"/>
      <c r="L850" s="97" t="s">
        <v>256</v>
      </c>
      <c r="M850" s="105"/>
      <c r="N850" s="104"/>
      <c r="O850" s="97" t="s">
        <v>15</v>
      </c>
      <c r="P850" s="97" t="s">
        <v>17</v>
      </c>
      <c r="Q850" s="97"/>
      <c r="R850" s="100" t="s">
        <v>15</v>
      </c>
      <c r="S850" s="104"/>
      <c r="T850" s="106" t="s">
        <v>256</v>
      </c>
      <c r="U850" s="99"/>
      <c r="V850" s="104" t="s">
        <v>256</v>
      </c>
      <c r="W850" s="100" t="s">
        <v>15</v>
      </c>
      <c r="X850" s="100" t="s">
        <v>15</v>
      </c>
      <c r="Y850" s="100"/>
      <c r="Z850" s="100" t="s">
        <v>15</v>
      </c>
      <c r="AA850" s="100"/>
      <c r="AB850" s="100" t="s">
        <v>17</v>
      </c>
      <c r="AC850" s="100"/>
      <c r="AD850" s="100" t="s">
        <v>15</v>
      </c>
      <c r="AE850" s="100"/>
      <c r="AF850" s="100"/>
      <c r="AG850" s="94" t="s">
        <v>257</v>
      </c>
      <c r="AH850" s="101" t="s">
        <v>441</v>
      </c>
      <c r="AI850" s="100"/>
      <c r="AJ850" s="103" t="s">
        <v>1248</v>
      </c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  <c r="GM850" s="9"/>
      <c r="GN850" s="9"/>
      <c r="GO850" s="9"/>
      <c r="GP850" s="9"/>
      <c r="GQ850" s="9"/>
      <c r="GR850" s="9"/>
      <c r="GS850" s="9"/>
      <c r="GT850" s="9"/>
      <c r="GU850" s="9"/>
      <c r="GV850" s="9"/>
      <c r="GW850" s="9"/>
      <c r="GX850" s="9"/>
      <c r="GY850" s="9"/>
      <c r="GZ850" s="9"/>
      <c r="HA850" s="9"/>
      <c r="HB850" s="9"/>
      <c r="HC850" s="9"/>
      <c r="HD850" s="9"/>
      <c r="HE850" s="9"/>
      <c r="HF850" s="9"/>
      <c r="HG850" s="9"/>
      <c r="HH850" s="9"/>
      <c r="HI850" s="9"/>
      <c r="HJ850" s="9"/>
      <c r="HK850" s="9"/>
      <c r="HL850" s="9"/>
      <c r="HM850" s="9"/>
      <c r="HN850" s="9"/>
      <c r="HO850" s="9"/>
      <c r="HP850" s="9"/>
      <c r="HQ850" s="9"/>
      <c r="HR850" s="9"/>
      <c r="HS850" s="9"/>
      <c r="HT850" s="9"/>
      <c r="HU850" s="9"/>
      <c r="HV850" s="9"/>
      <c r="HW850" s="9"/>
      <c r="HX850" s="9"/>
      <c r="HY850" s="9"/>
      <c r="HZ850" s="9"/>
      <c r="IA850" s="9"/>
      <c r="IB850" s="9"/>
      <c r="IC850" s="9"/>
      <c r="ID850" s="9"/>
      <c r="IE850" s="9"/>
      <c r="IF850" s="9"/>
      <c r="IG850" s="9"/>
      <c r="IH850" s="9"/>
      <c r="II850" s="9"/>
      <c r="IJ850" s="9"/>
      <c r="IK850" s="9"/>
      <c r="IL850" s="9"/>
      <c r="IM850" s="9"/>
      <c r="IN850" s="9"/>
      <c r="IO850" s="9"/>
      <c r="IP850" s="9"/>
      <c r="IQ850" s="9"/>
      <c r="IR850" s="9"/>
    </row>
    <row r="851" spans="1:252" s="68" customFormat="1">
      <c r="A851" s="90">
        <v>841</v>
      </c>
      <c r="B851" s="91" t="str">
        <f>'[4]ИТОГ!'!$AP848</f>
        <v>Грохольская Алена</v>
      </c>
      <c r="C851" s="91">
        <f>'[4]ИТОГ!'!$AQ848</f>
        <v>1980</v>
      </c>
      <c r="D851" s="91" t="str">
        <f>'[4]ИТОГ!'!$AT848</f>
        <v>б/р</v>
      </c>
      <c r="E851" s="91" t="str">
        <f>'[4]ИТОГ!'!$AU848</f>
        <v>ж</v>
      </c>
      <c r="F851" s="189">
        <f>'[4]ИТОГ!'!$AX848</f>
        <v>43245</v>
      </c>
      <c r="G851" s="91" t="s">
        <v>255</v>
      </c>
      <c r="H851" s="94" t="s">
        <v>28</v>
      </c>
      <c r="I851" s="91" t="str">
        <f>'[4]ИТОГ!'!$AY848</f>
        <v>НАДО!!!</v>
      </c>
      <c r="J851" s="95" t="s">
        <v>292</v>
      </c>
      <c r="K851" s="104"/>
      <c r="L851" s="97"/>
      <c r="M851" s="105"/>
      <c r="N851" s="104"/>
      <c r="O851" s="97" t="s">
        <v>256</v>
      </c>
      <c r="P851" s="97"/>
      <c r="Q851" s="97"/>
      <c r="R851" s="100" t="s">
        <v>256</v>
      </c>
      <c r="S851" s="104"/>
      <c r="T851" s="106"/>
      <c r="U851" s="99"/>
      <c r="V851" s="104"/>
      <c r="W851" s="100"/>
      <c r="X851" s="100"/>
      <c r="Y851" s="100"/>
      <c r="Z851" s="100"/>
      <c r="AA851" s="100"/>
      <c r="AB851" s="100"/>
      <c r="AC851" s="100"/>
      <c r="AD851" s="100"/>
      <c r="AE851" s="100"/>
      <c r="AF851" s="100"/>
      <c r="AG851" s="146" t="s">
        <v>281</v>
      </c>
      <c r="AH851" s="101" t="s">
        <v>297</v>
      </c>
      <c r="AI851" s="118">
        <v>39321</v>
      </c>
      <c r="AJ851" s="103" t="s">
        <v>1249</v>
      </c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  <c r="GM851" s="9"/>
      <c r="GN851" s="9"/>
      <c r="GO851" s="9"/>
      <c r="GP851" s="9"/>
      <c r="GQ851" s="9"/>
      <c r="GR851" s="9"/>
      <c r="GS851" s="9"/>
      <c r="GT851" s="9"/>
      <c r="GU851" s="9"/>
      <c r="GV851" s="9"/>
      <c r="GW851" s="9"/>
      <c r="GX851" s="9"/>
      <c r="GY851" s="9"/>
      <c r="GZ851" s="9"/>
      <c r="HA851" s="9"/>
      <c r="HB851" s="9"/>
      <c r="HC851" s="9"/>
      <c r="HD851" s="9"/>
      <c r="HE851" s="9"/>
      <c r="HF851" s="9"/>
      <c r="HG851" s="9"/>
      <c r="HH851" s="9"/>
      <c r="HI851" s="9"/>
      <c r="HJ851" s="9"/>
      <c r="HK851" s="9"/>
      <c r="HL851" s="9"/>
      <c r="HM851" s="9"/>
      <c r="HN851" s="9"/>
      <c r="HO851" s="9"/>
      <c r="HP851" s="9"/>
      <c r="HQ851" s="9"/>
      <c r="HR851" s="9"/>
      <c r="HS851" s="9"/>
      <c r="HT851" s="9"/>
      <c r="HU851" s="9"/>
      <c r="HV851" s="9"/>
      <c r="HW851" s="9"/>
      <c r="HX851" s="9"/>
      <c r="HY851" s="9"/>
      <c r="HZ851" s="9"/>
      <c r="IA851" s="9"/>
      <c r="IB851" s="9"/>
      <c r="IC851" s="9"/>
      <c r="ID851" s="9"/>
      <c r="IE851" s="9"/>
      <c r="IF851" s="9"/>
      <c r="IG851" s="9"/>
      <c r="IH851" s="9"/>
      <c r="II851" s="9"/>
      <c r="IJ851" s="9"/>
      <c r="IK851" s="9"/>
      <c r="IL851" s="9"/>
      <c r="IM851" s="9"/>
      <c r="IN851" s="9"/>
      <c r="IO851" s="9"/>
      <c r="IP851" s="9"/>
      <c r="IQ851" s="9"/>
      <c r="IR851" s="9"/>
    </row>
    <row r="852" spans="1:252" s="68" customFormat="1">
      <c r="A852" s="90">
        <v>842</v>
      </c>
      <c r="B852" s="91" t="str">
        <f>'[4]ИТОГ!'!$AP849</f>
        <v>Грохольский Константин</v>
      </c>
      <c r="C852" s="91">
        <f>'[4]ИТОГ!'!$AQ849</f>
        <v>1979</v>
      </c>
      <c r="D852" s="91" t="str">
        <f>'[4]ИТОГ!'!$AT849</f>
        <v>б/р</v>
      </c>
      <c r="E852" s="91" t="str">
        <f>'[4]ИТОГ!'!$AU849</f>
        <v>м</v>
      </c>
      <c r="F852" s="189">
        <f>'[4]ИТОГ!'!$AX849</f>
        <v>43245</v>
      </c>
      <c r="G852" s="91" t="s">
        <v>255</v>
      </c>
      <c r="H852" s="94" t="s">
        <v>28</v>
      </c>
      <c r="I852" s="91" t="str">
        <f>'[4]ИТОГ!'!$AY849</f>
        <v>НАДО!!!</v>
      </c>
      <c r="J852" s="95"/>
      <c r="K852" s="96">
        <v>2</v>
      </c>
      <c r="L852" s="97"/>
      <c r="M852" s="98"/>
      <c r="N852" s="96"/>
      <c r="O852" s="97"/>
      <c r="P852" s="97"/>
      <c r="Q852" s="97"/>
      <c r="R852" s="97"/>
      <c r="S852" s="97"/>
      <c r="T852" s="99"/>
      <c r="U852" s="99"/>
      <c r="V852" s="97"/>
      <c r="W852" s="100"/>
      <c r="X852" s="100"/>
      <c r="Y852" s="100"/>
      <c r="Z852" s="100" t="s">
        <v>17</v>
      </c>
      <c r="AA852" s="100"/>
      <c r="AB852" s="100"/>
      <c r="AC852" s="100"/>
      <c r="AD852" s="100" t="s">
        <v>13</v>
      </c>
      <c r="AE852" s="100"/>
      <c r="AF852" s="100"/>
      <c r="AG852" s="94" t="s">
        <v>310</v>
      </c>
      <c r="AH852" s="101"/>
      <c r="AI852" s="102"/>
      <c r="AJ852" s="103" t="s">
        <v>1250</v>
      </c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  <c r="GM852" s="9"/>
      <c r="GN852" s="9"/>
      <c r="GO852" s="9"/>
      <c r="GP852" s="9"/>
      <c r="GQ852" s="9"/>
      <c r="GR852" s="9"/>
      <c r="GS852" s="9"/>
      <c r="GT852" s="9"/>
      <c r="GU852" s="9"/>
      <c r="GV852" s="9"/>
      <c r="GW852" s="9"/>
      <c r="GX852" s="9"/>
      <c r="GY852" s="9"/>
      <c r="GZ852" s="9"/>
      <c r="HA852" s="9"/>
      <c r="HB852" s="9"/>
      <c r="HC852" s="9"/>
      <c r="HD852" s="9"/>
      <c r="HE852" s="9"/>
      <c r="HF852" s="9"/>
      <c r="HG852" s="9"/>
      <c r="HH852" s="9"/>
      <c r="HI852" s="9"/>
      <c r="HJ852" s="9"/>
      <c r="HK852" s="9"/>
      <c r="HL852" s="9"/>
      <c r="HM852" s="9"/>
      <c r="HN852" s="9"/>
      <c r="HO852" s="9"/>
      <c r="HP852" s="9"/>
      <c r="HQ852" s="9"/>
      <c r="HR852" s="9"/>
      <c r="HS852" s="9"/>
      <c r="HT852" s="9"/>
      <c r="HU852" s="9"/>
      <c r="HV852" s="9"/>
      <c r="HW852" s="9"/>
      <c r="HX852" s="9"/>
      <c r="HY852" s="9"/>
      <c r="HZ852" s="9"/>
      <c r="IA852" s="9"/>
      <c r="IB852" s="9"/>
      <c r="IC852" s="9"/>
      <c r="ID852" s="9"/>
      <c r="IE852" s="9"/>
      <c r="IF852" s="9"/>
      <c r="IG852" s="9"/>
      <c r="IH852" s="9"/>
      <c r="II852" s="9"/>
      <c r="IJ852" s="9"/>
      <c r="IK852" s="9"/>
      <c r="IL852" s="9"/>
      <c r="IM852" s="9"/>
      <c r="IN852" s="9"/>
      <c r="IO852" s="9"/>
      <c r="IP852" s="9"/>
      <c r="IQ852" s="9"/>
      <c r="IR852" s="9"/>
    </row>
    <row r="853" spans="1:252" s="68" customFormat="1">
      <c r="A853" s="90">
        <v>843</v>
      </c>
      <c r="B853" s="91" t="str">
        <f>'[4]ИТОГ!'!$AP850</f>
        <v>Грошев Даниил</v>
      </c>
      <c r="C853" s="91">
        <f>'[4]ИТОГ!'!$AQ850</f>
        <v>2001</v>
      </c>
      <c r="D853" s="91" t="str">
        <f>'[4]ИТОГ!'!$AT850</f>
        <v>б/р</v>
      </c>
      <c r="E853" s="91" t="str">
        <f>'[4]ИТОГ!'!$AU850</f>
        <v>м</v>
      </c>
      <c r="F853" s="189">
        <f>'[4]ИТОГ!'!$AX850</f>
        <v>0</v>
      </c>
      <c r="G853" s="91" t="s">
        <v>255</v>
      </c>
      <c r="H853" s="94" t="s">
        <v>28</v>
      </c>
      <c r="I853" s="91" t="str">
        <f>'[4]ИТОГ!'!$AY850</f>
        <v>ОК!</v>
      </c>
      <c r="J853" s="95"/>
      <c r="K853" s="96"/>
      <c r="L853" s="97"/>
      <c r="M853" s="98"/>
      <c r="N853" s="96"/>
      <c r="O853" s="97"/>
      <c r="P853" s="97"/>
      <c r="Q853" s="97"/>
      <c r="R853" s="97"/>
      <c r="S853" s="97"/>
      <c r="T853" s="99"/>
      <c r="U853" s="99"/>
      <c r="V853" s="97"/>
      <c r="W853" s="108"/>
      <c r="X853" s="108"/>
      <c r="Y853" s="108"/>
      <c r="Z853" s="100"/>
      <c r="AA853" s="100"/>
      <c r="AB853" s="122"/>
      <c r="AC853" s="122"/>
      <c r="AD853" s="122"/>
      <c r="AE853" s="100" t="s">
        <v>11</v>
      </c>
      <c r="AF853" s="100"/>
      <c r="AG853" s="94"/>
      <c r="AH853" s="101" t="s">
        <v>366</v>
      </c>
      <c r="AI853" s="102"/>
      <c r="AJ853" s="103" t="s">
        <v>1251</v>
      </c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  <c r="GM853" s="9"/>
      <c r="GN853" s="9"/>
      <c r="GO853" s="9"/>
      <c r="GP853" s="9"/>
      <c r="GQ853" s="9"/>
      <c r="GR853" s="9"/>
      <c r="GS853" s="9"/>
      <c r="GT853" s="9"/>
      <c r="GU853" s="9"/>
      <c r="GV853" s="9"/>
      <c r="GW853" s="9"/>
      <c r="GX853" s="9"/>
      <c r="GY853" s="9"/>
      <c r="GZ853" s="9"/>
      <c r="HA853" s="9"/>
      <c r="HB853" s="9"/>
      <c r="HC853" s="9"/>
      <c r="HD853" s="9"/>
      <c r="HE853" s="9"/>
      <c r="HF853" s="9"/>
      <c r="HG853" s="9"/>
      <c r="HH853" s="9"/>
      <c r="HI853" s="9"/>
      <c r="HJ853" s="9"/>
      <c r="HK853" s="9"/>
      <c r="HL853" s="9"/>
      <c r="HM853" s="9"/>
      <c r="HN853" s="9"/>
      <c r="HO853" s="9"/>
      <c r="HP853" s="9"/>
      <c r="HQ853" s="9"/>
      <c r="HR853" s="9"/>
      <c r="HS853" s="9"/>
      <c r="HT853" s="9"/>
      <c r="HU853" s="9"/>
      <c r="HV853" s="9"/>
      <c r="HW853" s="9"/>
      <c r="HX853" s="9"/>
      <c r="HY853" s="9"/>
      <c r="HZ853" s="9"/>
      <c r="IA853" s="9"/>
      <c r="IB853" s="9"/>
      <c r="IC853" s="9"/>
      <c r="ID853" s="9"/>
      <c r="IE853" s="9"/>
      <c r="IF853" s="9"/>
      <c r="IG853" s="9"/>
      <c r="IH853" s="9"/>
      <c r="II853" s="9"/>
      <c r="IJ853" s="9"/>
      <c r="IK853" s="9"/>
      <c r="IL853" s="9"/>
      <c r="IM853" s="9"/>
      <c r="IN853" s="9"/>
      <c r="IO853" s="9"/>
      <c r="IP853" s="9"/>
      <c r="IQ853" s="9"/>
      <c r="IR853" s="9"/>
    </row>
    <row r="854" spans="1:252" s="68" customFormat="1">
      <c r="A854" s="90">
        <v>844</v>
      </c>
      <c r="B854" s="91" t="str">
        <f>'[4]ИТОГ!'!$AP851</f>
        <v>Груньковский Максим</v>
      </c>
      <c r="C854" s="91">
        <f>'[4]ИТОГ!'!$AQ851</f>
        <v>0</v>
      </c>
      <c r="D854" s="91" t="str">
        <f>'[4]ИТОГ!'!$AT851</f>
        <v>б/р</v>
      </c>
      <c r="E854" s="91" t="str">
        <f>'[4]ИТОГ!'!$AU851</f>
        <v>м</v>
      </c>
      <c r="F854" s="189">
        <f>'[4]ИТОГ!'!$AX851</f>
        <v>44220</v>
      </c>
      <c r="G854" s="91" t="s">
        <v>255</v>
      </c>
      <c r="H854" s="94" t="s">
        <v>28</v>
      </c>
      <c r="I854" s="91" t="str">
        <f>'[4]ИТОГ!'!$AY851</f>
        <v>ОК!</v>
      </c>
      <c r="J854" s="95"/>
      <c r="K854" s="107"/>
      <c r="L854" s="97"/>
      <c r="M854" s="105"/>
      <c r="N854" s="107"/>
      <c r="O854" s="97"/>
      <c r="P854" s="97"/>
      <c r="Q854" s="97"/>
      <c r="R854" s="100" t="s">
        <v>11</v>
      </c>
      <c r="S854" s="104"/>
      <c r="T854" s="106"/>
      <c r="U854" s="99"/>
      <c r="V854" s="110" t="s">
        <v>13</v>
      </c>
      <c r="W854" s="108" t="s">
        <v>256</v>
      </c>
      <c r="X854" s="100" t="s">
        <v>11</v>
      </c>
      <c r="Y854" s="100"/>
      <c r="Z854" s="100"/>
      <c r="AA854" s="100" t="s">
        <v>15</v>
      </c>
      <c r="AB854" s="100"/>
      <c r="AC854" s="100" t="s">
        <v>256</v>
      </c>
      <c r="AD854" s="100" t="s">
        <v>11</v>
      </c>
      <c r="AE854" s="100" t="s">
        <v>256</v>
      </c>
      <c r="AF854" s="100" t="s">
        <v>11</v>
      </c>
      <c r="AG854" s="94" t="s">
        <v>412</v>
      </c>
      <c r="AH854" s="101"/>
      <c r="AI854" s="102"/>
      <c r="AJ854" s="103" t="s">
        <v>1252</v>
      </c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  <c r="GM854" s="9"/>
      <c r="GN854" s="9"/>
      <c r="GO854" s="9"/>
      <c r="GP854" s="9"/>
      <c r="GQ854" s="9"/>
      <c r="GR854" s="9"/>
      <c r="GS854" s="9"/>
      <c r="GT854" s="9"/>
      <c r="GU854" s="9"/>
      <c r="GV854" s="9"/>
      <c r="GW854" s="9"/>
      <c r="GX854" s="9"/>
      <c r="GY854" s="9"/>
      <c r="GZ854" s="9"/>
      <c r="HA854" s="9"/>
      <c r="HB854" s="9"/>
      <c r="HC854" s="9"/>
      <c r="HD854" s="9"/>
      <c r="HE854" s="9"/>
      <c r="HF854" s="9"/>
      <c r="HG854" s="9"/>
      <c r="HH854" s="9"/>
      <c r="HI854" s="9"/>
      <c r="HJ854" s="9"/>
      <c r="HK854" s="9"/>
      <c r="HL854" s="9"/>
      <c r="HM854" s="9"/>
      <c r="HN854" s="9"/>
      <c r="HO854" s="9"/>
      <c r="HP854" s="9"/>
      <c r="HQ854" s="9"/>
      <c r="HR854" s="9"/>
      <c r="HS854" s="9"/>
      <c r="HT854" s="9"/>
      <c r="HU854" s="9"/>
      <c r="HV854" s="9"/>
      <c r="HW854" s="9"/>
      <c r="HX854" s="9"/>
      <c r="HY854" s="9"/>
      <c r="HZ854" s="9"/>
      <c r="IA854" s="9"/>
      <c r="IB854" s="9"/>
      <c r="IC854" s="9"/>
      <c r="ID854" s="9"/>
      <c r="IE854" s="9"/>
      <c r="IF854" s="9"/>
      <c r="IG854" s="9"/>
      <c r="IH854" s="9"/>
      <c r="II854" s="9"/>
      <c r="IJ854" s="9"/>
      <c r="IK854" s="9"/>
      <c r="IL854" s="9"/>
      <c r="IM854" s="9"/>
      <c r="IN854" s="9"/>
      <c r="IO854" s="9"/>
      <c r="IP854" s="9"/>
      <c r="IQ854" s="9"/>
      <c r="IR854" s="9"/>
    </row>
    <row r="855" spans="1:252" s="68" customFormat="1">
      <c r="A855" s="90">
        <v>845</v>
      </c>
      <c r="B855" s="91" t="str">
        <f>'[4]ИТОГ!'!$AP852</f>
        <v>Грызунова Людмила</v>
      </c>
      <c r="C855" s="91">
        <f>'[4]ИТОГ!'!$AQ852</f>
        <v>2002</v>
      </c>
      <c r="D855" s="91" t="str">
        <f>'[4]ИТОГ!'!$AT852</f>
        <v>б/р</v>
      </c>
      <c r="E855" s="91" t="str">
        <f>'[4]ИТОГ!'!$AU852</f>
        <v>ж</v>
      </c>
      <c r="F855" s="189">
        <f>'[4]ИТОГ!'!$AX852</f>
        <v>0</v>
      </c>
      <c r="G855" s="91" t="s">
        <v>255</v>
      </c>
      <c r="H855" s="94" t="s">
        <v>28</v>
      </c>
      <c r="I855" s="91" t="str">
        <f>'[4]ИТОГ!'!$AY852</f>
        <v>ОК!</v>
      </c>
      <c r="J855" s="95" t="s">
        <v>1253</v>
      </c>
      <c r="K855" s="107"/>
      <c r="L855" s="97"/>
      <c r="M855" s="105"/>
      <c r="N855" s="107"/>
      <c r="O855" s="97" t="s">
        <v>256</v>
      </c>
      <c r="P855" s="97"/>
      <c r="Q855" s="97"/>
      <c r="R855" s="100" t="s">
        <v>256</v>
      </c>
      <c r="S855" s="104"/>
      <c r="T855" s="106"/>
      <c r="U855" s="99"/>
      <c r="V855" s="110"/>
      <c r="W855" s="108"/>
      <c r="X855" s="100"/>
      <c r="Y855" s="100"/>
      <c r="Z855" s="100"/>
      <c r="AA855" s="100"/>
      <c r="AB855" s="100"/>
      <c r="AC855" s="100"/>
      <c r="AD855" s="100"/>
      <c r="AE855" s="100"/>
      <c r="AF855" s="100"/>
      <c r="AG855" s="117" t="s">
        <v>281</v>
      </c>
      <c r="AH855" s="101" t="s">
        <v>459</v>
      </c>
      <c r="AI855" s="118">
        <v>38976</v>
      </c>
      <c r="AJ855" s="103" t="s">
        <v>1254</v>
      </c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  <c r="GM855" s="9"/>
      <c r="GN855" s="9"/>
      <c r="GO855" s="9"/>
      <c r="GP855" s="9"/>
      <c r="GQ855" s="9"/>
      <c r="GR855" s="9"/>
      <c r="GS855" s="9"/>
      <c r="GT855" s="9"/>
      <c r="GU855" s="9"/>
      <c r="GV855" s="9"/>
      <c r="GW855" s="9"/>
      <c r="GX855" s="9"/>
      <c r="GY855" s="9"/>
      <c r="GZ855" s="9"/>
      <c r="HA855" s="9"/>
      <c r="HB855" s="9"/>
      <c r="HC855" s="9"/>
      <c r="HD855" s="9"/>
      <c r="HE855" s="9"/>
      <c r="HF855" s="9"/>
      <c r="HG855" s="9"/>
      <c r="HH855" s="9"/>
      <c r="HI855" s="9"/>
      <c r="HJ855" s="9"/>
      <c r="HK855" s="9"/>
      <c r="HL855" s="9"/>
      <c r="HM855" s="9"/>
      <c r="HN855" s="9"/>
      <c r="HO855" s="9"/>
      <c r="HP855" s="9"/>
      <c r="HQ855" s="9"/>
      <c r="HR855" s="9"/>
      <c r="HS855" s="9"/>
      <c r="HT855" s="9"/>
      <c r="HU855" s="9"/>
      <c r="HV855" s="9"/>
      <c r="HW855" s="9"/>
      <c r="HX855" s="9"/>
      <c r="HY855" s="9"/>
      <c r="HZ855" s="9"/>
      <c r="IA855" s="9"/>
      <c r="IB855" s="9"/>
      <c r="IC855" s="9"/>
      <c r="ID855" s="9"/>
      <c r="IE855" s="9"/>
      <c r="IF855" s="9"/>
      <c r="IG855" s="9"/>
      <c r="IH855" s="9"/>
      <c r="II855" s="9"/>
      <c r="IJ855" s="9"/>
      <c r="IK855" s="9"/>
      <c r="IL855" s="9"/>
      <c r="IM855" s="9"/>
      <c r="IN855" s="9"/>
      <c r="IO855" s="9"/>
      <c r="IP855" s="9"/>
      <c r="IQ855" s="9"/>
      <c r="IR855" s="9"/>
    </row>
    <row r="856" spans="1:252" s="68" customFormat="1">
      <c r="A856" s="90">
        <v>846</v>
      </c>
      <c r="B856" s="91" t="str">
        <f>'[4]ИТОГ!'!$AP853</f>
        <v>Губаненкова Анастасия</v>
      </c>
      <c r="C856" s="91">
        <f>'[4]ИТОГ!'!$AQ853</f>
        <v>1995</v>
      </c>
      <c r="D856" s="91" t="str">
        <f>'[4]ИТОГ!'!$AT853</f>
        <v>б/р</v>
      </c>
      <c r="E856" s="91" t="str">
        <f>'[4]ИТОГ!'!$AU853</f>
        <v>ж</v>
      </c>
      <c r="F856" s="189">
        <f>'[4]ИТОГ!'!$AX853</f>
        <v>41574</v>
      </c>
      <c r="G856" s="91" t="s">
        <v>255</v>
      </c>
      <c r="H856" s="94" t="s">
        <v>28</v>
      </c>
      <c r="I856" s="91" t="str">
        <f>'[4]ИТОГ!'!$AY853</f>
        <v>ОК!</v>
      </c>
      <c r="J856" s="95"/>
      <c r="K856" s="107"/>
      <c r="L856" s="97"/>
      <c r="M856" s="105"/>
      <c r="N856" s="107"/>
      <c r="O856" s="97"/>
      <c r="P856" s="97"/>
      <c r="Q856" s="97"/>
      <c r="R856" s="107"/>
      <c r="S856" s="107"/>
      <c r="T856" s="106"/>
      <c r="U856" s="99"/>
      <c r="V856" s="104"/>
      <c r="W856" s="100"/>
      <c r="X856" s="100"/>
      <c r="Y856" s="100"/>
      <c r="Z856" s="100"/>
      <c r="AA856" s="100"/>
      <c r="AB856" s="100" t="s">
        <v>256</v>
      </c>
      <c r="AC856" s="100"/>
      <c r="AD856" s="100" t="s">
        <v>256</v>
      </c>
      <c r="AE856" s="100"/>
      <c r="AF856" s="100"/>
      <c r="AG856" s="94" t="s">
        <v>321</v>
      </c>
      <c r="AH856" s="101" t="s">
        <v>382</v>
      </c>
      <c r="AI856" s="102"/>
      <c r="AJ856" s="103" t="s">
        <v>1255</v>
      </c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  <c r="GM856" s="9"/>
      <c r="GN856" s="9"/>
      <c r="GO856" s="9"/>
      <c r="GP856" s="9"/>
      <c r="GQ856" s="9"/>
      <c r="GR856" s="9"/>
      <c r="GS856" s="9"/>
      <c r="GT856" s="9"/>
      <c r="GU856" s="9"/>
      <c r="GV856" s="9"/>
      <c r="GW856" s="9"/>
      <c r="GX856" s="9"/>
      <c r="GY856" s="9"/>
      <c r="GZ856" s="9"/>
      <c r="HA856" s="9"/>
      <c r="HB856" s="9"/>
      <c r="HC856" s="9"/>
      <c r="HD856" s="9"/>
      <c r="HE856" s="9"/>
      <c r="HF856" s="9"/>
      <c r="HG856" s="9"/>
      <c r="HH856" s="9"/>
      <c r="HI856" s="9"/>
      <c r="HJ856" s="9"/>
      <c r="HK856" s="9"/>
      <c r="HL856" s="9"/>
      <c r="HM856" s="9"/>
      <c r="HN856" s="9"/>
      <c r="HO856" s="9"/>
      <c r="HP856" s="9"/>
      <c r="HQ856" s="9"/>
      <c r="HR856" s="9"/>
      <c r="HS856" s="9"/>
      <c r="HT856" s="9"/>
      <c r="HU856" s="9"/>
      <c r="HV856" s="9"/>
      <c r="HW856" s="9"/>
      <c r="HX856" s="9"/>
      <c r="HY856" s="9"/>
      <c r="HZ856" s="9"/>
      <c r="IA856" s="9"/>
      <c r="IB856" s="9"/>
      <c r="IC856" s="9"/>
      <c r="ID856" s="9"/>
      <c r="IE856" s="9"/>
      <c r="IF856" s="9"/>
      <c r="IG856" s="9"/>
      <c r="IH856" s="9"/>
      <c r="II856" s="9"/>
      <c r="IJ856" s="9"/>
      <c r="IK856" s="9"/>
      <c r="IL856" s="9"/>
      <c r="IM856" s="9"/>
      <c r="IN856" s="9"/>
      <c r="IO856" s="9"/>
      <c r="IP856" s="9"/>
      <c r="IQ856" s="9"/>
      <c r="IR856" s="9"/>
    </row>
    <row r="857" spans="1:252" s="68" customFormat="1">
      <c r="A857" s="90">
        <v>847</v>
      </c>
      <c r="B857" s="91" t="str">
        <f>'[4]ИТОГ!'!$AP854</f>
        <v>Губанов Дмитрий</v>
      </c>
      <c r="C857" s="91">
        <f>'[4]ИТОГ!'!$AQ854</f>
        <v>2000</v>
      </c>
      <c r="D857" s="91">
        <f>'[4]ИТОГ!'!$AT854</f>
        <v>2</v>
      </c>
      <c r="E857" s="91" t="str">
        <f>'[4]ИТОГ!'!$AU854</f>
        <v>м</v>
      </c>
      <c r="F857" s="189">
        <f>'[4]ИТОГ!'!$AX854</f>
        <v>45407</v>
      </c>
      <c r="G857" s="91" t="s">
        <v>255</v>
      </c>
      <c r="H857" s="94" t="s">
        <v>28</v>
      </c>
      <c r="I857" s="91" t="str">
        <f>'[4]ИТОГ!'!$AY854</f>
        <v>ОК!</v>
      </c>
      <c r="J857" s="95"/>
      <c r="K857" s="97"/>
      <c r="L857" s="97"/>
      <c r="M857" s="98"/>
      <c r="N857" s="97"/>
      <c r="O857" s="97"/>
      <c r="P857" s="97"/>
      <c r="Q857" s="97"/>
      <c r="R857" s="100" t="s">
        <v>11</v>
      </c>
      <c r="S857" s="97"/>
      <c r="T857" s="99"/>
      <c r="U857" s="99"/>
      <c r="V857" s="97"/>
      <c r="W857" s="108"/>
      <c r="X857" s="108"/>
      <c r="Y857" s="108"/>
      <c r="Z857" s="100"/>
      <c r="AA857" s="100"/>
      <c r="AB857" s="100" t="s">
        <v>256</v>
      </c>
      <c r="AC857" s="100"/>
      <c r="AD857" s="100"/>
      <c r="AE857" s="100"/>
      <c r="AF857" s="100"/>
      <c r="AG857" s="94"/>
      <c r="AH857" s="94" t="s">
        <v>493</v>
      </c>
      <c r="AI857" s="102"/>
      <c r="AJ857" s="103" t="s">
        <v>1256</v>
      </c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  <c r="GM857" s="9"/>
      <c r="GN857" s="9"/>
      <c r="GO857" s="9"/>
      <c r="GP857" s="9"/>
      <c r="GQ857" s="9"/>
      <c r="GR857" s="9"/>
      <c r="GS857" s="9"/>
      <c r="GT857" s="9"/>
      <c r="GU857" s="9"/>
      <c r="GV857" s="9"/>
      <c r="GW857" s="9"/>
      <c r="GX857" s="9"/>
      <c r="GY857" s="9"/>
      <c r="GZ857" s="9"/>
      <c r="HA857" s="9"/>
      <c r="HB857" s="9"/>
      <c r="HC857" s="9"/>
      <c r="HD857" s="9"/>
      <c r="HE857" s="9"/>
      <c r="HF857" s="9"/>
      <c r="HG857" s="9"/>
      <c r="HH857" s="9"/>
      <c r="HI857" s="9"/>
      <c r="HJ857" s="9"/>
      <c r="HK857" s="9"/>
      <c r="HL857" s="9"/>
      <c r="HM857" s="9"/>
      <c r="HN857" s="9"/>
      <c r="HO857" s="9"/>
      <c r="HP857" s="9"/>
      <c r="HQ857" s="9"/>
      <c r="HR857" s="9"/>
      <c r="HS857" s="9"/>
      <c r="HT857" s="9"/>
      <c r="HU857" s="9"/>
      <c r="HV857" s="9"/>
      <c r="HW857" s="9"/>
      <c r="HX857" s="9"/>
      <c r="HY857" s="9"/>
      <c r="HZ857" s="9"/>
      <c r="IA857" s="9"/>
      <c r="IB857" s="9"/>
      <c r="IC857" s="9"/>
      <c r="ID857" s="9"/>
      <c r="IE857" s="9"/>
      <c r="IF857" s="9"/>
      <c r="IG857" s="9"/>
      <c r="IH857" s="9"/>
      <c r="II857" s="9"/>
      <c r="IJ857" s="9"/>
      <c r="IK857" s="9"/>
      <c r="IL857" s="9"/>
      <c r="IM857" s="9"/>
      <c r="IN857" s="9"/>
      <c r="IO857" s="9"/>
      <c r="IP857" s="9"/>
      <c r="IQ857" s="9"/>
      <c r="IR857" s="9"/>
    </row>
    <row r="858" spans="1:252" s="68" customFormat="1">
      <c r="A858" s="90">
        <v>848</v>
      </c>
      <c r="B858" s="91" t="str">
        <f>'[4]ИТОГ!'!$AP855</f>
        <v>Губенко Иван</v>
      </c>
      <c r="C858" s="91">
        <f>'[4]ИТОГ!'!$AQ855</f>
        <v>1999</v>
      </c>
      <c r="D858" s="91">
        <f>'[4]ИТОГ!'!$AT855</f>
        <v>1</v>
      </c>
      <c r="E858" s="91" t="str">
        <f>'[4]ИТОГ!'!$AU855</f>
        <v>м</v>
      </c>
      <c r="F858" s="189">
        <f>'[4]ИТОГ!'!$AX855</f>
        <v>45805</v>
      </c>
      <c r="G858" s="91" t="s">
        <v>255</v>
      </c>
      <c r="H858" s="94" t="s">
        <v>28</v>
      </c>
      <c r="I858" s="91" t="str">
        <f>'[4]ИТОГ!'!$AY855</f>
        <v>ОК!</v>
      </c>
      <c r="J858" s="126" t="s">
        <v>292</v>
      </c>
      <c r="K858" s="107"/>
      <c r="L858" s="97" t="s">
        <v>256</v>
      </c>
      <c r="M858" s="105"/>
      <c r="N858" s="107"/>
      <c r="O858" s="97"/>
      <c r="P858" s="97" t="s">
        <v>13</v>
      </c>
      <c r="Q858" s="97" t="s">
        <v>256</v>
      </c>
      <c r="R858" s="100" t="s">
        <v>15</v>
      </c>
      <c r="S858" s="104"/>
      <c r="T858" s="102" t="s">
        <v>11</v>
      </c>
      <c r="U858" s="99"/>
      <c r="V858" s="100" t="s">
        <v>11</v>
      </c>
      <c r="W858" s="108" t="s">
        <v>9</v>
      </c>
      <c r="X858" s="108"/>
      <c r="Y858" s="108"/>
      <c r="Z858" s="100"/>
      <c r="AA858" s="100" t="s">
        <v>256</v>
      </c>
      <c r="AB858" s="100" t="s">
        <v>13</v>
      </c>
      <c r="AC858" s="108"/>
      <c r="AD858" s="100" t="s">
        <v>15</v>
      </c>
      <c r="AE858" s="108"/>
      <c r="AF858" s="108" t="s">
        <v>9</v>
      </c>
      <c r="AG858" s="94" t="s">
        <v>257</v>
      </c>
      <c r="AH858" s="101" t="s">
        <v>420</v>
      </c>
      <c r="AI858" s="118">
        <v>37552</v>
      </c>
      <c r="AJ858" s="103" t="s">
        <v>1257</v>
      </c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  <c r="GM858" s="9"/>
      <c r="GN858" s="9"/>
      <c r="GO858" s="9"/>
      <c r="GP858" s="9"/>
      <c r="GQ858" s="9"/>
      <c r="GR858" s="9"/>
      <c r="GS858" s="9"/>
      <c r="GT858" s="9"/>
      <c r="GU858" s="9"/>
      <c r="GV858" s="9"/>
      <c r="GW858" s="9"/>
      <c r="GX858" s="9"/>
      <c r="GY858" s="9"/>
      <c r="GZ858" s="9"/>
      <c r="HA858" s="9"/>
      <c r="HB858" s="9"/>
      <c r="HC858" s="9"/>
      <c r="HD858" s="9"/>
      <c r="HE858" s="9"/>
      <c r="HF858" s="9"/>
      <c r="HG858" s="9"/>
      <c r="HH858" s="9"/>
      <c r="HI858" s="9"/>
      <c r="HJ858" s="9"/>
      <c r="HK858" s="9"/>
      <c r="HL858" s="9"/>
      <c r="HM858" s="9"/>
      <c r="HN858" s="9"/>
      <c r="HO858" s="9"/>
      <c r="HP858" s="9"/>
      <c r="HQ858" s="9"/>
      <c r="HR858" s="9"/>
      <c r="HS858" s="9"/>
      <c r="HT858" s="9"/>
      <c r="HU858" s="9"/>
      <c r="HV858" s="9"/>
      <c r="HW858" s="9"/>
      <c r="HX858" s="9"/>
      <c r="HY858" s="9"/>
      <c r="HZ858" s="9"/>
      <c r="IA858" s="9"/>
      <c r="IB858" s="9"/>
      <c r="IC858" s="9"/>
      <c r="ID858" s="9"/>
      <c r="IE858" s="9"/>
      <c r="IF858" s="9"/>
      <c r="IG858" s="9"/>
      <c r="IH858" s="9"/>
      <c r="II858" s="9"/>
      <c r="IJ858" s="9"/>
      <c r="IK858" s="9"/>
      <c r="IL858" s="9"/>
      <c r="IM858" s="9"/>
      <c r="IN858" s="9"/>
      <c r="IO858" s="9"/>
      <c r="IP858" s="9"/>
      <c r="IQ858" s="9"/>
      <c r="IR858" s="9"/>
    </row>
    <row r="859" spans="1:252" s="68" customFormat="1">
      <c r="A859" s="90">
        <v>849</v>
      </c>
      <c r="B859" s="91" t="str">
        <f>'[4]ИТОГ!'!$AP856</f>
        <v>Губенко Михаил</v>
      </c>
      <c r="C859" s="91">
        <f>'[4]ИТОГ!'!$AQ856</f>
        <v>2008</v>
      </c>
      <c r="D859" s="91" t="str">
        <f>'[4]ИТОГ!'!$AT856</f>
        <v>б/р</v>
      </c>
      <c r="E859" s="91" t="str">
        <f>'[4]ИТОГ!'!$AU856</f>
        <v>м</v>
      </c>
      <c r="F859" s="189">
        <f>'[4]ИТОГ!'!$AX856</f>
        <v>0</v>
      </c>
      <c r="G859" s="91" t="s">
        <v>255</v>
      </c>
      <c r="H859" s="94" t="s">
        <v>28</v>
      </c>
      <c r="I859" s="91" t="str">
        <f>'[4]ИТОГ!'!$AY856</f>
        <v>ОК!</v>
      </c>
      <c r="J859" s="95"/>
      <c r="K859" s="104"/>
      <c r="L859" s="97"/>
      <c r="M859" s="105"/>
      <c r="N859" s="104"/>
      <c r="O859" s="97"/>
      <c r="P859" s="97"/>
      <c r="Q859" s="97"/>
      <c r="R859" s="104"/>
      <c r="S859" s="104"/>
      <c r="T859" s="106"/>
      <c r="U859" s="99"/>
      <c r="V859" s="104"/>
      <c r="W859" s="102"/>
      <c r="X859" s="102"/>
      <c r="Y859" s="102"/>
      <c r="Z859" s="100"/>
      <c r="AA859" s="100"/>
      <c r="AB859" s="102"/>
      <c r="AC859" s="102"/>
      <c r="AD859" s="100" t="s">
        <v>13</v>
      </c>
      <c r="AE859" s="102"/>
      <c r="AF859" s="102"/>
      <c r="AG859" s="94"/>
      <c r="AH859" s="101"/>
      <c r="AI859" s="102"/>
      <c r="AJ859" s="103" t="s">
        <v>1258</v>
      </c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  <c r="GM859" s="9"/>
      <c r="GN859" s="9"/>
      <c r="GO859" s="9"/>
      <c r="GP859" s="9"/>
      <c r="GQ859" s="9"/>
      <c r="GR859" s="9"/>
      <c r="GS859" s="9"/>
      <c r="GT859" s="9"/>
      <c r="GU859" s="9"/>
      <c r="GV859" s="9"/>
      <c r="GW859" s="9"/>
      <c r="GX859" s="9"/>
      <c r="GY859" s="9"/>
      <c r="GZ859" s="9"/>
      <c r="HA859" s="9"/>
      <c r="HB859" s="9"/>
      <c r="HC859" s="9"/>
      <c r="HD859" s="9"/>
      <c r="HE859" s="9"/>
      <c r="HF859" s="9"/>
      <c r="HG859" s="9"/>
      <c r="HH859" s="9"/>
      <c r="HI859" s="9"/>
      <c r="HJ859" s="9"/>
      <c r="HK859" s="9"/>
      <c r="HL859" s="9"/>
      <c r="HM859" s="9"/>
      <c r="HN859" s="9"/>
      <c r="HO859" s="9"/>
      <c r="HP859" s="9"/>
      <c r="HQ859" s="9"/>
      <c r="HR859" s="9"/>
      <c r="HS859" s="9"/>
      <c r="HT859" s="9"/>
      <c r="HU859" s="9"/>
      <c r="HV859" s="9"/>
      <c r="HW859" s="9"/>
      <c r="HX859" s="9"/>
      <c r="HY859" s="9"/>
      <c r="HZ859" s="9"/>
      <c r="IA859" s="9"/>
      <c r="IB859" s="9"/>
      <c r="IC859" s="9"/>
      <c r="ID859" s="9"/>
      <c r="IE859" s="9"/>
      <c r="IF859" s="9"/>
      <c r="IG859" s="9"/>
      <c r="IH859" s="9"/>
      <c r="II859" s="9"/>
      <c r="IJ859" s="9"/>
      <c r="IK859" s="9"/>
      <c r="IL859" s="9"/>
      <c r="IM859" s="9"/>
      <c r="IN859" s="9"/>
      <c r="IO859" s="9"/>
      <c r="IP859" s="9"/>
      <c r="IQ859" s="9"/>
      <c r="IR859" s="9"/>
    </row>
    <row r="860" spans="1:252" s="68" customFormat="1">
      <c r="A860" s="90">
        <v>850</v>
      </c>
      <c r="B860" s="91" t="str">
        <f>'[4]ИТОГ!'!$AP857</f>
        <v>Губина Ольга</v>
      </c>
      <c r="C860" s="91">
        <f>'[4]ИТОГ!'!$AQ857</f>
        <v>1976</v>
      </c>
      <c r="D860" s="91" t="str">
        <f>'[4]ИТОГ!'!$AT857</f>
        <v>б/р</v>
      </c>
      <c r="E860" s="91" t="str">
        <f>'[4]ИТОГ!'!$AU857</f>
        <v>ж</v>
      </c>
      <c r="F860" s="189">
        <f>'[4]ИТОГ!'!$AX857</f>
        <v>43667</v>
      </c>
      <c r="G860" s="91" t="s">
        <v>255</v>
      </c>
      <c r="H860" s="94" t="s">
        <v>28</v>
      </c>
      <c r="I860" s="91" t="str">
        <f>'[4]ИТОГ!'!$AY857</f>
        <v>ОК!</v>
      </c>
      <c r="J860" s="95"/>
      <c r="K860" s="104"/>
      <c r="L860" s="97"/>
      <c r="M860" s="105"/>
      <c r="N860" s="104"/>
      <c r="O860" s="97"/>
      <c r="P860" s="97"/>
      <c r="Q860" s="97"/>
      <c r="R860" s="104" t="s">
        <v>256</v>
      </c>
      <c r="S860" s="104"/>
      <c r="T860" s="106"/>
      <c r="U860" s="99"/>
      <c r="V860" s="104"/>
      <c r="W860" s="100"/>
      <c r="X860" s="100" t="s">
        <v>256</v>
      </c>
      <c r="Y860" s="102"/>
      <c r="Z860" s="100"/>
      <c r="AA860" s="100"/>
      <c r="AB860" s="102"/>
      <c r="AC860" s="102"/>
      <c r="AD860" s="100"/>
      <c r="AE860" s="102"/>
      <c r="AF860" s="102"/>
      <c r="AG860" s="94"/>
      <c r="AH860" s="101" t="s">
        <v>1259</v>
      </c>
      <c r="AI860" s="102"/>
      <c r="AJ860" s="103" t="s">
        <v>1260</v>
      </c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  <c r="GM860" s="9"/>
      <c r="GN860" s="9"/>
      <c r="GO860" s="9"/>
      <c r="GP860" s="9"/>
      <c r="GQ860" s="9"/>
      <c r="GR860" s="9"/>
      <c r="GS860" s="9"/>
      <c r="GT860" s="9"/>
      <c r="GU860" s="9"/>
      <c r="GV860" s="9"/>
      <c r="GW860" s="9"/>
      <c r="GX860" s="9"/>
      <c r="GY860" s="9"/>
      <c r="GZ860" s="9"/>
      <c r="HA860" s="9"/>
      <c r="HB860" s="9"/>
      <c r="HC860" s="9"/>
      <c r="HD860" s="9"/>
      <c r="HE860" s="9"/>
      <c r="HF860" s="9"/>
      <c r="HG860" s="9"/>
      <c r="HH860" s="9"/>
      <c r="HI860" s="9"/>
      <c r="HJ860" s="9"/>
      <c r="HK860" s="9"/>
      <c r="HL860" s="9"/>
      <c r="HM860" s="9"/>
      <c r="HN860" s="9"/>
      <c r="HO860" s="9"/>
      <c r="HP860" s="9"/>
      <c r="HQ860" s="9"/>
      <c r="HR860" s="9"/>
      <c r="HS860" s="9"/>
      <c r="HT860" s="9"/>
      <c r="HU860" s="9"/>
      <c r="HV860" s="9"/>
      <c r="HW860" s="9"/>
      <c r="HX860" s="9"/>
      <c r="HY860" s="9"/>
      <c r="HZ860" s="9"/>
      <c r="IA860" s="9"/>
      <c r="IB860" s="9"/>
      <c r="IC860" s="9"/>
      <c r="ID860" s="9"/>
      <c r="IE860" s="9"/>
      <c r="IF860" s="9"/>
      <c r="IG860" s="9"/>
      <c r="IH860" s="9"/>
      <c r="II860" s="9"/>
      <c r="IJ860" s="9"/>
      <c r="IK860" s="9"/>
      <c r="IL860" s="9"/>
      <c r="IM860" s="9"/>
      <c r="IN860" s="9"/>
      <c r="IO860" s="9"/>
      <c r="IP860" s="9"/>
      <c r="IQ860" s="9"/>
      <c r="IR860" s="9"/>
    </row>
    <row r="861" spans="1:252" s="68" customFormat="1">
      <c r="A861" s="90">
        <v>851</v>
      </c>
      <c r="B861" s="91" t="str">
        <f>'[4]ИТОГ!'!$AP858</f>
        <v>Губкин Игорь</v>
      </c>
      <c r="C861" s="91">
        <f>'[4]ИТОГ!'!$AQ858</f>
        <v>2003</v>
      </c>
      <c r="D861" s="91" t="str">
        <f>'[4]ИТОГ!'!$AT858</f>
        <v>б/р</v>
      </c>
      <c r="E861" s="91" t="str">
        <f>'[4]ИТОГ!'!$AU858</f>
        <v>м</v>
      </c>
      <c r="F861" s="189">
        <f>'[4]ИТОГ!'!$AX858</f>
        <v>43227</v>
      </c>
      <c r="G861" s="91" t="s">
        <v>255</v>
      </c>
      <c r="H861" s="94" t="s">
        <v>28</v>
      </c>
      <c r="I861" s="91" t="str">
        <f>'[4]ИТОГ!'!$AY858</f>
        <v>ОК!</v>
      </c>
      <c r="J861" s="95"/>
      <c r="K861" s="113"/>
      <c r="L861" s="97" t="s">
        <v>256</v>
      </c>
      <c r="M861" s="114"/>
      <c r="N861" s="113"/>
      <c r="O861" s="97"/>
      <c r="P861" s="97" t="s">
        <v>11</v>
      </c>
      <c r="Q861" s="97" t="s">
        <v>256</v>
      </c>
      <c r="R861" s="100" t="s">
        <v>11</v>
      </c>
      <c r="S861" s="115"/>
      <c r="T861" s="113"/>
      <c r="U861" s="99" t="s">
        <v>256</v>
      </c>
      <c r="V861" s="115"/>
      <c r="W861" s="108" t="s">
        <v>256</v>
      </c>
      <c r="X861" s="100" t="s">
        <v>256</v>
      </c>
      <c r="Y861" s="102"/>
      <c r="Z861" s="100"/>
      <c r="AA861" s="100"/>
      <c r="AB861" s="102" t="s">
        <v>9</v>
      </c>
      <c r="AC861" s="102" t="s">
        <v>256</v>
      </c>
      <c r="AD861" s="102"/>
      <c r="AE861" s="102"/>
      <c r="AF861" s="102"/>
      <c r="AG861" s="94" t="s">
        <v>279</v>
      </c>
      <c r="AH861" s="101"/>
      <c r="AI861" s="100"/>
      <c r="AJ861" s="103" t="s">
        <v>1261</v>
      </c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  <c r="GM861" s="9"/>
      <c r="GN861" s="9"/>
      <c r="GO861" s="9"/>
      <c r="GP861" s="9"/>
      <c r="GQ861" s="9"/>
      <c r="GR861" s="9"/>
      <c r="GS861" s="9"/>
      <c r="GT861" s="9"/>
      <c r="GU861" s="9"/>
      <c r="GV861" s="9"/>
      <c r="GW861" s="9"/>
      <c r="GX861" s="9"/>
      <c r="GY861" s="9"/>
      <c r="GZ861" s="9"/>
      <c r="HA861" s="9"/>
      <c r="HB861" s="9"/>
      <c r="HC861" s="9"/>
      <c r="HD861" s="9"/>
      <c r="HE861" s="9"/>
      <c r="HF861" s="9"/>
      <c r="HG861" s="9"/>
      <c r="HH861" s="9"/>
      <c r="HI861" s="9"/>
      <c r="HJ861" s="9"/>
      <c r="HK861" s="9"/>
      <c r="HL861" s="9"/>
      <c r="HM861" s="9"/>
      <c r="HN861" s="9"/>
      <c r="HO861" s="9"/>
      <c r="HP861" s="9"/>
      <c r="HQ861" s="9"/>
      <c r="HR861" s="9"/>
      <c r="HS861" s="9"/>
      <c r="HT861" s="9"/>
      <c r="HU861" s="9"/>
      <c r="HV861" s="9"/>
      <c r="HW861" s="9"/>
      <c r="HX861" s="9"/>
      <c r="HY861" s="9"/>
      <c r="HZ861" s="9"/>
      <c r="IA861" s="9"/>
      <c r="IB861" s="9"/>
      <c r="IC861" s="9"/>
      <c r="ID861" s="9"/>
      <c r="IE861" s="9"/>
      <c r="IF861" s="9"/>
      <c r="IG861" s="9"/>
      <c r="IH861" s="9"/>
      <c r="II861" s="9"/>
      <c r="IJ861" s="9"/>
      <c r="IK861" s="9"/>
      <c r="IL861" s="9"/>
      <c r="IM861" s="9"/>
      <c r="IN861" s="9"/>
      <c r="IO861" s="9"/>
      <c r="IP861" s="9"/>
      <c r="IQ861" s="9"/>
      <c r="IR861" s="9"/>
    </row>
    <row r="862" spans="1:252" s="68" customFormat="1">
      <c r="A862" s="90">
        <v>852</v>
      </c>
      <c r="B862" s="91" t="str">
        <f>'[4]ИТОГ!'!$AP859</f>
        <v>Губский Тимофей</v>
      </c>
      <c r="C862" s="91">
        <f>'[4]ИТОГ!'!$AQ859</f>
        <v>0</v>
      </c>
      <c r="D862" s="91" t="str">
        <f>'[4]ИТОГ!'!$AT859</f>
        <v>1ю</v>
      </c>
      <c r="E862" s="91" t="str">
        <f>'[4]ИТОГ!'!$AU859</f>
        <v>м</v>
      </c>
      <c r="F862" s="189">
        <f>'[4]ИТОГ!'!$AX859</f>
        <v>45705</v>
      </c>
      <c r="G862" s="91" t="s">
        <v>255</v>
      </c>
      <c r="H862" s="94" t="s">
        <v>28</v>
      </c>
      <c r="I862" s="91" t="str">
        <f>'[4]ИТОГ!'!$AY859</f>
        <v>НАДО!!!</v>
      </c>
      <c r="J862" s="95"/>
      <c r="K862" s="113"/>
      <c r="L862" s="97"/>
      <c r="M862" s="114"/>
      <c r="N862" s="113"/>
      <c r="O862" s="97"/>
      <c r="P862" s="97"/>
      <c r="Q862" s="97"/>
      <c r="R862" s="100"/>
      <c r="S862" s="115"/>
      <c r="T862" s="113"/>
      <c r="U862" s="99"/>
      <c r="V862" s="115"/>
      <c r="W862" s="108"/>
      <c r="X862" s="100"/>
      <c r="Y862" s="102"/>
      <c r="Z862" s="100"/>
      <c r="AA862" s="100"/>
      <c r="AB862" s="102"/>
      <c r="AC862" s="102"/>
      <c r="AD862" s="102"/>
      <c r="AE862" s="102"/>
      <c r="AF862" s="102"/>
      <c r="AG862" s="94"/>
      <c r="AH862" s="101"/>
      <c r="AI862" s="100"/>
      <c r="AJ862" s="103" t="s">
        <v>1262</v>
      </c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  <c r="GM862" s="9"/>
      <c r="GN862" s="9"/>
      <c r="GO862" s="9"/>
      <c r="GP862" s="9"/>
      <c r="GQ862" s="9"/>
      <c r="GR862" s="9"/>
      <c r="GS862" s="9"/>
      <c r="GT862" s="9"/>
      <c r="GU862" s="9"/>
      <c r="GV862" s="9"/>
      <c r="GW862" s="9"/>
      <c r="GX862" s="9"/>
      <c r="GY862" s="9"/>
      <c r="GZ862" s="9"/>
      <c r="HA862" s="9"/>
      <c r="HB862" s="9"/>
      <c r="HC862" s="9"/>
      <c r="HD862" s="9"/>
      <c r="HE862" s="9"/>
      <c r="HF862" s="9"/>
      <c r="HG862" s="9"/>
      <c r="HH862" s="9"/>
      <c r="HI862" s="9"/>
      <c r="HJ862" s="9"/>
      <c r="HK862" s="9"/>
      <c r="HL862" s="9"/>
      <c r="HM862" s="9"/>
      <c r="HN862" s="9"/>
      <c r="HO862" s="9"/>
      <c r="HP862" s="9"/>
      <c r="HQ862" s="9"/>
      <c r="HR862" s="9"/>
      <c r="HS862" s="9"/>
      <c r="HT862" s="9"/>
      <c r="HU862" s="9"/>
      <c r="HV862" s="9"/>
      <c r="HW862" s="9"/>
      <c r="HX862" s="9"/>
      <c r="HY862" s="9"/>
      <c r="HZ862" s="9"/>
      <c r="IA862" s="9"/>
      <c r="IB862" s="9"/>
      <c r="IC862" s="9"/>
      <c r="ID862" s="9"/>
      <c r="IE862" s="9"/>
      <c r="IF862" s="9"/>
      <c r="IG862" s="9"/>
      <c r="IH862" s="9"/>
      <c r="II862" s="9"/>
      <c r="IJ862" s="9"/>
      <c r="IK862" s="9"/>
      <c r="IL862" s="9"/>
      <c r="IM862" s="9"/>
      <c r="IN862" s="9"/>
      <c r="IO862" s="9"/>
      <c r="IP862" s="9"/>
      <c r="IQ862" s="9"/>
      <c r="IR862" s="9"/>
    </row>
    <row r="863" spans="1:252" s="68" customFormat="1">
      <c r="A863" s="90">
        <v>853</v>
      </c>
      <c r="B863" s="91" t="str">
        <f>'[4]ИТОГ!'!$AP860</f>
        <v>Гудыменко Анастасия</v>
      </c>
      <c r="C863" s="91">
        <f>'[4]ИТОГ!'!$AQ860</f>
        <v>2003</v>
      </c>
      <c r="D863" s="91" t="str">
        <f>'[4]ИТОГ!'!$AT860</f>
        <v>б/р</v>
      </c>
      <c r="E863" s="91" t="str">
        <f>'[4]ИТОГ!'!$AU860</f>
        <v>ж</v>
      </c>
      <c r="F863" s="189">
        <f>'[4]ИТОГ!'!$AX860</f>
        <v>0</v>
      </c>
      <c r="G863" s="91" t="s">
        <v>255</v>
      </c>
      <c r="H863" s="94" t="s">
        <v>28</v>
      </c>
      <c r="I863" s="91" t="str">
        <f>'[4]ИТОГ!'!$AY860</f>
        <v>ОК!</v>
      </c>
      <c r="J863" s="95"/>
      <c r="K863" s="107"/>
      <c r="L863" s="97"/>
      <c r="M863" s="105"/>
      <c r="N863" s="107"/>
      <c r="O863" s="97"/>
      <c r="P863" s="97"/>
      <c r="Q863" s="97"/>
      <c r="R863" s="104"/>
      <c r="S863" s="104"/>
      <c r="T863" s="106"/>
      <c r="U863" s="99"/>
      <c r="V863" s="104"/>
      <c r="W863" s="102"/>
      <c r="X863" s="102"/>
      <c r="Y863" s="102"/>
      <c r="Z863" s="100"/>
      <c r="AA863" s="100"/>
      <c r="AB863" s="100" t="s">
        <v>13</v>
      </c>
      <c r="AC863" s="102"/>
      <c r="AD863" s="102"/>
      <c r="AE863" s="102"/>
      <c r="AF863" s="102"/>
      <c r="AG863" s="94" t="s">
        <v>296</v>
      </c>
      <c r="AH863" s="101"/>
      <c r="AI863" s="102"/>
      <c r="AJ863" s="103" t="s">
        <v>1263</v>
      </c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  <c r="GM863" s="9"/>
      <c r="GN863" s="9"/>
      <c r="GO863" s="9"/>
      <c r="GP863" s="9"/>
      <c r="GQ863" s="9"/>
      <c r="GR863" s="9"/>
      <c r="GS863" s="9"/>
      <c r="GT863" s="9"/>
      <c r="GU863" s="9"/>
      <c r="GV863" s="9"/>
      <c r="GW863" s="9"/>
      <c r="GX863" s="9"/>
      <c r="GY863" s="9"/>
      <c r="GZ863" s="9"/>
      <c r="HA863" s="9"/>
      <c r="HB863" s="9"/>
      <c r="HC863" s="9"/>
      <c r="HD863" s="9"/>
      <c r="HE863" s="9"/>
      <c r="HF863" s="9"/>
      <c r="HG863" s="9"/>
      <c r="HH863" s="9"/>
      <c r="HI863" s="9"/>
      <c r="HJ863" s="9"/>
      <c r="HK863" s="9"/>
      <c r="HL863" s="9"/>
      <c r="HM863" s="9"/>
      <c r="HN863" s="9"/>
      <c r="HO863" s="9"/>
      <c r="HP863" s="9"/>
      <c r="HQ863" s="9"/>
      <c r="HR863" s="9"/>
      <c r="HS863" s="9"/>
      <c r="HT863" s="9"/>
      <c r="HU863" s="9"/>
      <c r="HV863" s="9"/>
      <c r="HW863" s="9"/>
      <c r="HX863" s="9"/>
      <c r="HY863" s="9"/>
      <c r="HZ863" s="9"/>
      <c r="IA863" s="9"/>
      <c r="IB863" s="9"/>
      <c r="IC863" s="9"/>
      <c r="ID863" s="9"/>
      <c r="IE863" s="9"/>
      <c r="IF863" s="9"/>
      <c r="IG863" s="9"/>
      <c r="IH863" s="9"/>
      <c r="II863" s="9"/>
      <c r="IJ863" s="9"/>
      <c r="IK863" s="9"/>
      <c r="IL863" s="9"/>
      <c r="IM863" s="9"/>
      <c r="IN863" s="9"/>
      <c r="IO863" s="9"/>
      <c r="IP863" s="9"/>
      <c r="IQ863" s="9"/>
      <c r="IR863" s="9"/>
    </row>
    <row r="864" spans="1:252" s="68" customFormat="1">
      <c r="A864" s="90">
        <v>854</v>
      </c>
      <c r="B864" s="91" t="str">
        <f>'[4]ИТОГ!'!$AP861</f>
        <v>Гузейнзаде Лиана</v>
      </c>
      <c r="C864" s="91">
        <f>'[4]ИТОГ!'!$AQ861</f>
        <v>2007</v>
      </c>
      <c r="D864" s="91" t="str">
        <f>'[4]ИТОГ!'!$AT861</f>
        <v>б/р</v>
      </c>
      <c r="E864" s="91" t="str">
        <f>'[4]ИТОГ!'!$AU861</f>
        <v>ж</v>
      </c>
      <c r="F864" s="189">
        <f>'[4]ИТОГ!'!$AX861</f>
        <v>0</v>
      </c>
      <c r="G864" s="91" t="s">
        <v>255</v>
      </c>
      <c r="H864" s="94" t="s">
        <v>28</v>
      </c>
      <c r="I864" s="91" t="str">
        <f>'[4]ИТОГ!'!$AY861</f>
        <v>ОК!</v>
      </c>
      <c r="J864" s="95"/>
      <c r="K864" s="107"/>
      <c r="L864" s="97"/>
      <c r="M864" s="105"/>
      <c r="N864" s="107"/>
      <c r="O864" s="97"/>
      <c r="P864" s="97"/>
      <c r="Q864" s="97"/>
      <c r="R864" s="104" t="s">
        <v>256</v>
      </c>
      <c r="S864" s="107"/>
      <c r="T864" s="106"/>
      <c r="U864" s="99"/>
      <c r="V864" s="108" t="s">
        <v>256</v>
      </c>
      <c r="W864" s="102"/>
      <c r="X864" s="100" t="s">
        <v>256</v>
      </c>
      <c r="Y864" s="102" t="s">
        <v>256</v>
      </c>
      <c r="Z864" s="100"/>
      <c r="AA864" s="100"/>
      <c r="AB864" s="100"/>
      <c r="AC864" s="102"/>
      <c r="AD864" s="102"/>
      <c r="AE864" s="102"/>
      <c r="AF864" s="102"/>
      <c r="AG864" s="94" t="s">
        <v>357</v>
      </c>
      <c r="AH864" s="101" t="s">
        <v>396</v>
      </c>
      <c r="AI864" s="100"/>
      <c r="AJ864" s="103" t="s">
        <v>1264</v>
      </c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  <c r="GM864" s="9"/>
      <c r="GN864" s="9"/>
      <c r="GO864" s="9"/>
      <c r="GP864" s="9"/>
      <c r="GQ864" s="9"/>
      <c r="GR864" s="9"/>
      <c r="GS864" s="9"/>
      <c r="GT864" s="9"/>
      <c r="GU864" s="9"/>
      <c r="GV864" s="9"/>
      <c r="GW864" s="9"/>
      <c r="GX864" s="9"/>
      <c r="GY864" s="9"/>
      <c r="GZ864" s="9"/>
      <c r="HA864" s="9"/>
      <c r="HB864" s="9"/>
      <c r="HC864" s="9"/>
      <c r="HD864" s="9"/>
      <c r="HE864" s="9"/>
      <c r="HF864" s="9"/>
      <c r="HG864" s="9"/>
      <c r="HH864" s="9"/>
      <c r="HI864" s="9"/>
      <c r="HJ864" s="9"/>
      <c r="HK864" s="9"/>
      <c r="HL864" s="9"/>
      <c r="HM864" s="9"/>
      <c r="HN864" s="9"/>
      <c r="HO864" s="9"/>
      <c r="HP864" s="9"/>
      <c r="HQ864" s="9"/>
      <c r="HR864" s="9"/>
      <c r="HS864" s="9"/>
      <c r="HT864" s="9"/>
      <c r="HU864" s="9"/>
      <c r="HV864" s="9"/>
      <c r="HW864" s="9"/>
      <c r="HX864" s="9"/>
      <c r="HY864" s="9"/>
      <c r="HZ864" s="9"/>
      <c r="IA864" s="9"/>
      <c r="IB864" s="9"/>
      <c r="IC864" s="9"/>
      <c r="ID864" s="9"/>
      <c r="IE864" s="9"/>
      <c r="IF864" s="9"/>
      <c r="IG864" s="9"/>
      <c r="IH864" s="9"/>
      <c r="II864" s="9"/>
      <c r="IJ864" s="9"/>
      <c r="IK864" s="9"/>
      <c r="IL864" s="9"/>
      <c r="IM864" s="9"/>
      <c r="IN864" s="9"/>
      <c r="IO864" s="9"/>
      <c r="IP864" s="9"/>
      <c r="IQ864" s="9"/>
      <c r="IR864" s="9"/>
    </row>
    <row r="865" spans="1:252" s="68" customFormat="1">
      <c r="A865" s="90">
        <v>855</v>
      </c>
      <c r="B865" s="91" t="str">
        <f>'[4]ИТОГ!'!$AP862</f>
        <v>Гук Юлия</v>
      </c>
      <c r="C865" s="91">
        <f>'[4]ИТОГ!'!$AQ862</f>
        <v>2007</v>
      </c>
      <c r="D865" s="91">
        <f>'[4]ИТОГ!'!$AT862</f>
        <v>3</v>
      </c>
      <c r="E865" s="91" t="str">
        <f>'[4]ИТОГ!'!$AU862</f>
        <v>ж</v>
      </c>
      <c r="F865" s="189">
        <f>'[4]ИТОГ!'!$AX862</f>
        <v>45778</v>
      </c>
      <c r="G865" s="91" t="s">
        <v>255</v>
      </c>
      <c r="H865" s="94" t="s">
        <v>28</v>
      </c>
      <c r="I865" s="91" t="str">
        <f>'[4]ИТОГ!'!$AY862</f>
        <v>ОК!</v>
      </c>
      <c r="J865" s="95"/>
      <c r="K865" s="99"/>
      <c r="L865" s="97"/>
      <c r="M865" s="98"/>
      <c r="N865" s="99"/>
      <c r="O865" s="97"/>
      <c r="P865" s="97"/>
      <c r="Q865" s="97"/>
      <c r="R865" s="97"/>
      <c r="S865" s="97"/>
      <c r="T865" s="99"/>
      <c r="U865" s="99"/>
      <c r="V865" s="97"/>
      <c r="W865" s="102"/>
      <c r="X865" s="102"/>
      <c r="Y865" s="102"/>
      <c r="Z865" s="100"/>
      <c r="AA865" s="100"/>
      <c r="AB865" s="102"/>
      <c r="AC865" s="102"/>
      <c r="AD865" s="102"/>
      <c r="AE865" s="102"/>
      <c r="AF865" s="102"/>
      <c r="AG865" s="94"/>
      <c r="AH865" s="101"/>
      <c r="AI865" s="102"/>
      <c r="AJ865" s="103" t="s">
        <v>1265</v>
      </c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  <c r="GM865" s="9"/>
      <c r="GN865" s="9"/>
      <c r="GO865" s="9"/>
      <c r="GP865" s="9"/>
      <c r="GQ865" s="9"/>
      <c r="GR865" s="9"/>
      <c r="GS865" s="9"/>
      <c r="GT865" s="9"/>
      <c r="GU865" s="9"/>
      <c r="GV865" s="9"/>
      <c r="GW865" s="9"/>
      <c r="GX865" s="9"/>
      <c r="GY865" s="9"/>
      <c r="GZ865" s="9"/>
      <c r="HA865" s="9"/>
      <c r="HB865" s="9"/>
      <c r="HC865" s="9"/>
      <c r="HD865" s="9"/>
      <c r="HE865" s="9"/>
      <c r="HF865" s="9"/>
      <c r="HG865" s="9"/>
      <c r="HH865" s="9"/>
      <c r="HI865" s="9"/>
      <c r="HJ865" s="9"/>
      <c r="HK865" s="9"/>
      <c r="HL865" s="9"/>
      <c r="HM865" s="9"/>
      <c r="HN865" s="9"/>
      <c r="HO865" s="9"/>
      <c r="HP865" s="9"/>
      <c r="HQ865" s="9"/>
      <c r="HR865" s="9"/>
      <c r="HS865" s="9"/>
      <c r="HT865" s="9"/>
      <c r="HU865" s="9"/>
      <c r="HV865" s="9"/>
      <c r="HW865" s="9"/>
      <c r="HX865" s="9"/>
      <c r="HY865" s="9"/>
      <c r="HZ865" s="9"/>
      <c r="IA865" s="9"/>
      <c r="IB865" s="9"/>
      <c r="IC865" s="9"/>
      <c r="ID865" s="9"/>
      <c r="IE865" s="9"/>
      <c r="IF865" s="9"/>
      <c r="IG865" s="9"/>
      <c r="IH865" s="9"/>
      <c r="II865" s="9"/>
      <c r="IJ865" s="9"/>
      <c r="IK865" s="9"/>
      <c r="IL865" s="9"/>
      <c r="IM865" s="9"/>
      <c r="IN865" s="9"/>
      <c r="IO865" s="9"/>
      <c r="IP865" s="9"/>
      <c r="IQ865" s="9"/>
      <c r="IR865" s="9"/>
    </row>
    <row r="866" spans="1:252" s="68" customFormat="1">
      <c r="A866" s="90">
        <v>856</v>
      </c>
      <c r="B866" s="91" t="str">
        <f>'[4]ИТОГ!'!$AP863</f>
        <v>Гукасьян Даниил</v>
      </c>
      <c r="C866" s="91">
        <f>'[4]ИТОГ!'!$AQ863</f>
        <v>0</v>
      </c>
      <c r="D866" s="91">
        <f>'[4]ИТОГ!'!$AT863</f>
        <v>3</v>
      </c>
      <c r="E866" s="91" t="str">
        <f>'[4]ИТОГ!'!$AU863</f>
        <v>м</v>
      </c>
      <c r="F866" s="189">
        <f>'[4]ИТОГ!'!$AX863</f>
        <v>45407</v>
      </c>
      <c r="G866" s="91" t="s">
        <v>255</v>
      </c>
      <c r="H866" s="94" t="s">
        <v>28</v>
      </c>
      <c r="I866" s="91" t="str">
        <f>'[4]ИТОГ!'!$AY863</f>
        <v>НАДО!!!</v>
      </c>
      <c r="J866" s="95"/>
      <c r="K866" s="113"/>
      <c r="L866" s="97"/>
      <c r="M866" s="114"/>
      <c r="N866" s="113"/>
      <c r="O866" s="97" t="s">
        <v>256</v>
      </c>
      <c r="P866" s="97"/>
      <c r="Q866" s="97"/>
      <c r="R866" s="115"/>
      <c r="S866" s="115"/>
      <c r="T866" s="125" t="s">
        <v>15</v>
      </c>
      <c r="U866" s="99"/>
      <c r="V866" s="115"/>
      <c r="W866" s="102"/>
      <c r="X866" s="102"/>
      <c r="Y866" s="102"/>
      <c r="Z866" s="100"/>
      <c r="AA866" s="100"/>
      <c r="AB866" s="102"/>
      <c r="AC866" s="102"/>
      <c r="AD866" s="102"/>
      <c r="AE866" s="102"/>
      <c r="AF866" s="102" t="s">
        <v>256</v>
      </c>
      <c r="AG866" s="94" t="s">
        <v>287</v>
      </c>
      <c r="AH866" s="101"/>
      <c r="AI866" s="102"/>
      <c r="AJ866" s="103" t="s">
        <v>1266</v>
      </c>
      <c r="AL866" s="9"/>
      <c r="AM866" s="9"/>
    </row>
    <row r="867" spans="1:252" s="68" customFormat="1">
      <c r="A867" s="90">
        <v>857</v>
      </c>
      <c r="B867" s="91" t="str">
        <f>'[4]ИТОГ!'!$AP864</f>
        <v>Гулин Вадим</v>
      </c>
      <c r="C867" s="91">
        <f>'[4]ИТОГ!'!$AQ864</f>
        <v>0</v>
      </c>
      <c r="D867" s="91" t="str">
        <f>'[4]ИТОГ!'!$AT864</f>
        <v>б/р</v>
      </c>
      <c r="E867" s="91" t="str">
        <f>'[4]ИТОГ!'!$AU864</f>
        <v>м</v>
      </c>
      <c r="F867" s="189">
        <f>'[4]ИТОГ!'!$AX864</f>
        <v>45045</v>
      </c>
      <c r="G867" s="91" t="s">
        <v>255</v>
      </c>
      <c r="H867" s="94" t="s">
        <v>28</v>
      </c>
      <c r="I867" s="91" t="str">
        <f>'[4]ИТОГ!'!$AY864</f>
        <v>НАДО!!!</v>
      </c>
      <c r="J867" s="95"/>
      <c r="K867" s="113"/>
      <c r="L867" s="97"/>
      <c r="M867" s="114"/>
      <c r="N867" s="113"/>
      <c r="O867" s="97" t="s">
        <v>9</v>
      </c>
      <c r="P867" s="97"/>
      <c r="Q867" s="97"/>
      <c r="R867" s="113"/>
      <c r="S867" s="113"/>
      <c r="T867" s="113"/>
      <c r="U867" s="99"/>
      <c r="V867" s="108" t="s">
        <v>256</v>
      </c>
      <c r="W867" s="108"/>
      <c r="X867" s="110" t="s">
        <v>9</v>
      </c>
      <c r="Y867" s="108"/>
      <c r="Z867" s="100"/>
      <c r="AA867" s="100"/>
      <c r="AB867" s="100" t="s">
        <v>9</v>
      </c>
      <c r="AC867" s="100"/>
      <c r="AD867" s="100" t="s">
        <v>256</v>
      </c>
      <c r="AE867" s="100"/>
      <c r="AF867" s="100" t="s">
        <v>256</v>
      </c>
      <c r="AG867" s="94" t="s">
        <v>287</v>
      </c>
      <c r="AH867" s="101" t="s">
        <v>353</v>
      </c>
      <c r="AI867" s="102"/>
      <c r="AJ867" s="103" t="s">
        <v>1267</v>
      </c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  <c r="GM867" s="9"/>
      <c r="GN867" s="9"/>
      <c r="GO867" s="9"/>
      <c r="GP867" s="9"/>
      <c r="GQ867" s="9"/>
      <c r="GR867" s="9"/>
      <c r="GS867" s="9"/>
      <c r="GT867" s="9"/>
      <c r="GU867" s="9"/>
      <c r="GV867" s="9"/>
      <c r="GW867" s="9"/>
      <c r="GX867" s="9"/>
      <c r="GY867" s="9"/>
      <c r="GZ867" s="9"/>
      <c r="HA867" s="9"/>
      <c r="HB867" s="9"/>
      <c r="HC867" s="9"/>
      <c r="HD867" s="9"/>
      <c r="HE867" s="9"/>
      <c r="HF867" s="9"/>
      <c r="HG867" s="9"/>
      <c r="HH867" s="9"/>
      <c r="HI867" s="9"/>
      <c r="HJ867" s="9"/>
      <c r="HK867" s="9"/>
      <c r="HL867" s="9"/>
      <c r="HM867" s="9"/>
      <c r="HN867" s="9"/>
      <c r="HO867" s="9"/>
      <c r="HP867" s="9"/>
      <c r="HQ867" s="9"/>
      <c r="HR867" s="9"/>
      <c r="HS867" s="9"/>
      <c r="HT867" s="9"/>
      <c r="HU867" s="9"/>
      <c r="HV867" s="9"/>
      <c r="HW867" s="9"/>
      <c r="HX867" s="9"/>
      <c r="HY867" s="9"/>
      <c r="HZ867" s="9"/>
      <c r="IA867" s="9"/>
      <c r="IB867" s="9"/>
      <c r="IC867" s="9"/>
      <c r="ID867" s="9"/>
      <c r="IE867" s="9"/>
      <c r="IF867" s="9"/>
      <c r="IG867" s="9"/>
      <c r="IH867" s="9"/>
      <c r="II867" s="9"/>
      <c r="IJ867" s="9"/>
      <c r="IK867" s="9"/>
      <c r="IL867" s="9"/>
      <c r="IM867" s="9"/>
      <c r="IN867" s="9"/>
      <c r="IO867" s="9"/>
      <c r="IP867" s="9"/>
      <c r="IQ867" s="9"/>
      <c r="IR867" s="9"/>
    </row>
    <row r="868" spans="1:252" s="68" customFormat="1">
      <c r="A868" s="90">
        <v>858</v>
      </c>
      <c r="B868" s="91" t="str">
        <f>'[4]ИТОГ!'!$AP865</f>
        <v>Гулинская Олеся</v>
      </c>
      <c r="C868" s="91">
        <f>'[4]ИТОГ!'!$AQ865</f>
        <v>1998</v>
      </c>
      <c r="D868" s="91" t="str">
        <f>'[4]ИТОГ!'!$AT865</f>
        <v>б/р</v>
      </c>
      <c r="E868" s="91" t="str">
        <f>'[4]ИТОГ!'!$AU865</f>
        <v>ж</v>
      </c>
      <c r="F868" s="189">
        <f>'[4]ИТОГ!'!$AX865</f>
        <v>0</v>
      </c>
      <c r="G868" s="91" t="s">
        <v>255</v>
      </c>
      <c r="H868" s="94" t="s">
        <v>28</v>
      </c>
      <c r="I868" s="91" t="str">
        <f>'[4]ИТОГ!'!$AY865</f>
        <v>ОК!</v>
      </c>
      <c r="J868" s="95"/>
      <c r="K868" s="97"/>
      <c r="L868" s="97"/>
      <c r="M868" s="98"/>
      <c r="N868" s="97"/>
      <c r="O868" s="97"/>
      <c r="P868" s="97"/>
      <c r="Q868" s="97"/>
      <c r="R868" s="97" t="s">
        <v>256</v>
      </c>
      <c r="S868" s="97"/>
      <c r="T868" s="99"/>
      <c r="U868" s="99"/>
      <c r="V868" s="97"/>
      <c r="W868" s="108"/>
      <c r="X868" s="108"/>
      <c r="Y868" s="108"/>
      <c r="Z868" s="100"/>
      <c r="AA868" s="100"/>
      <c r="AB868" s="100" t="s">
        <v>256</v>
      </c>
      <c r="AC868" s="100"/>
      <c r="AD868" s="100"/>
      <c r="AE868" s="100"/>
      <c r="AF868" s="100"/>
      <c r="AG868" s="94"/>
      <c r="AH868" s="94" t="s">
        <v>493</v>
      </c>
      <c r="AI868" s="102"/>
      <c r="AJ868" s="103" t="s">
        <v>1268</v>
      </c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  <c r="GM868" s="9"/>
      <c r="GN868" s="9"/>
      <c r="GO868" s="9"/>
      <c r="GP868" s="9"/>
      <c r="GQ868" s="9"/>
      <c r="GR868" s="9"/>
      <c r="GS868" s="9"/>
      <c r="GT868" s="9"/>
      <c r="GU868" s="9"/>
      <c r="GV868" s="9"/>
      <c r="GW868" s="9"/>
      <c r="GX868" s="9"/>
      <c r="GY868" s="9"/>
      <c r="GZ868" s="9"/>
      <c r="HA868" s="9"/>
      <c r="HB868" s="9"/>
      <c r="HC868" s="9"/>
      <c r="HD868" s="9"/>
      <c r="HE868" s="9"/>
      <c r="HF868" s="9"/>
      <c r="HG868" s="9"/>
      <c r="HH868" s="9"/>
      <c r="HI868" s="9"/>
      <c r="HJ868" s="9"/>
      <c r="HK868" s="9"/>
      <c r="HL868" s="9"/>
      <c r="HM868" s="9"/>
      <c r="HN868" s="9"/>
      <c r="HO868" s="9"/>
      <c r="HP868" s="9"/>
      <c r="HQ868" s="9"/>
      <c r="HR868" s="9"/>
      <c r="HS868" s="9"/>
      <c r="HT868" s="9"/>
      <c r="HU868" s="9"/>
      <c r="HV868" s="9"/>
      <c r="HW868" s="9"/>
      <c r="HX868" s="9"/>
      <c r="HY868" s="9"/>
      <c r="HZ868" s="9"/>
      <c r="IA868" s="9"/>
      <c r="IB868" s="9"/>
      <c r="IC868" s="9"/>
      <c r="ID868" s="9"/>
      <c r="IE868" s="9"/>
      <c r="IF868" s="9"/>
      <c r="IG868" s="9"/>
      <c r="IH868" s="9"/>
      <c r="II868" s="9"/>
      <c r="IJ868" s="9"/>
      <c r="IK868" s="9"/>
      <c r="IL868" s="9"/>
      <c r="IM868" s="9"/>
      <c r="IN868" s="9"/>
      <c r="IO868" s="9"/>
      <c r="IP868" s="9"/>
      <c r="IQ868" s="9"/>
      <c r="IR868" s="9"/>
    </row>
    <row r="869" spans="1:252" s="68" customFormat="1">
      <c r="A869" s="90">
        <v>859</v>
      </c>
      <c r="B869" s="91" t="str">
        <f>'[4]ИТОГ!'!$AP866</f>
        <v>Гулькова Тамара</v>
      </c>
      <c r="C869" s="91">
        <f>'[4]ИТОГ!'!$AQ866</f>
        <v>2006</v>
      </c>
      <c r="D869" s="91" t="str">
        <f>'[4]ИТОГ!'!$AT866</f>
        <v>б/р</v>
      </c>
      <c r="E869" s="91" t="str">
        <f>'[4]ИТОГ!'!$AU866</f>
        <v>ж</v>
      </c>
      <c r="F869" s="189">
        <f>'[4]ИТОГ!'!$AX866</f>
        <v>0</v>
      </c>
      <c r="G869" s="91" t="s">
        <v>255</v>
      </c>
      <c r="H869" s="94" t="s">
        <v>28</v>
      </c>
      <c r="I869" s="91" t="str">
        <f>'[4]ИТОГ!'!$AY866</f>
        <v>ОК!</v>
      </c>
      <c r="J869" s="95"/>
      <c r="K869" s="97"/>
      <c r="L869" s="97"/>
      <c r="M869" s="98"/>
      <c r="N869" s="97"/>
      <c r="O869" s="97"/>
      <c r="P869" s="97"/>
      <c r="Q869" s="97"/>
      <c r="R869" s="97"/>
      <c r="S869" s="97"/>
      <c r="T869" s="102" t="s">
        <v>11</v>
      </c>
      <c r="U869" s="99" t="s">
        <v>11</v>
      </c>
      <c r="V869" s="97"/>
      <c r="W869" s="108"/>
      <c r="X869" s="108"/>
      <c r="Y869" s="108"/>
      <c r="Z869" s="100"/>
      <c r="AA869" s="100"/>
      <c r="AB869" s="100"/>
      <c r="AC869" s="100"/>
      <c r="AD869" s="100"/>
      <c r="AE869" s="100"/>
      <c r="AF869" s="100"/>
      <c r="AG869" s="94"/>
      <c r="AH869" s="94"/>
      <c r="AI869" s="102"/>
      <c r="AJ869" s="103" t="s">
        <v>1269</v>
      </c>
      <c r="AL869" s="9"/>
      <c r="AM869" s="9"/>
    </row>
    <row r="870" spans="1:252" s="68" customFormat="1">
      <c r="A870" s="90">
        <v>860</v>
      </c>
      <c r="B870" s="91" t="str">
        <f>'[4]ИТОГ!'!$AP867</f>
        <v>Гультяев Александр</v>
      </c>
      <c r="C870" s="91">
        <f>'[4]ИТОГ!'!$AQ867</f>
        <v>2005</v>
      </c>
      <c r="D870" s="91" t="str">
        <f>'[4]ИТОГ!'!$AT867</f>
        <v>б/р</v>
      </c>
      <c r="E870" s="91" t="str">
        <f>'[4]ИТОГ!'!$AU867</f>
        <v>м</v>
      </c>
      <c r="F870" s="189">
        <f>'[4]ИТОГ!'!$AX867</f>
        <v>0</v>
      </c>
      <c r="G870" s="91" t="s">
        <v>255</v>
      </c>
      <c r="H870" s="94" t="s">
        <v>28</v>
      </c>
      <c r="I870" s="91" t="str">
        <f>'[4]ИТОГ!'!$AY867</f>
        <v>ОК!</v>
      </c>
      <c r="J870" s="95"/>
      <c r="K870" s="104"/>
      <c r="L870" s="97"/>
      <c r="M870" s="105"/>
      <c r="N870" s="104"/>
      <c r="O870" s="97" t="s">
        <v>11</v>
      </c>
      <c r="P870" s="97"/>
      <c r="Q870" s="97"/>
      <c r="R870" s="102" t="s">
        <v>11</v>
      </c>
      <c r="S870" s="104"/>
      <c r="T870" s="106" t="s">
        <v>256</v>
      </c>
      <c r="U870" s="99"/>
      <c r="V870" s="104"/>
      <c r="W870" s="100"/>
      <c r="X870" s="100" t="s">
        <v>256</v>
      </c>
      <c r="Y870" s="100"/>
      <c r="Z870" s="100"/>
      <c r="AA870" s="100"/>
      <c r="AB870" s="100" t="s">
        <v>256</v>
      </c>
      <c r="AC870" s="100"/>
      <c r="AD870" s="100"/>
      <c r="AE870" s="100"/>
      <c r="AF870" s="100"/>
      <c r="AG870" s="111" t="s">
        <v>444</v>
      </c>
      <c r="AH870" s="101" t="s">
        <v>626</v>
      </c>
      <c r="AI870" s="102"/>
      <c r="AJ870" s="103" t="s">
        <v>1270</v>
      </c>
      <c r="AL870" s="9"/>
      <c r="AM870" s="9"/>
    </row>
    <row r="871" spans="1:252" s="68" customFormat="1">
      <c r="A871" s="90">
        <v>861</v>
      </c>
      <c r="B871" s="91" t="str">
        <f>'[4]ИТОГ!'!$AP868</f>
        <v>Гулюгин Илья</v>
      </c>
      <c r="C871" s="91">
        <f>'[4]ИТОГ!'!$AQ868</f>
        <v>2003</v>
      </c>
      <c r="D871" s="91" t="str">
        <f>'[4]ИТОГ!'!$AT868</f>
        <v>б/р</v>
      </c>
      <c r="E871" s="91" t="str">
        <f>'[4]ИТОГ!'!$AU868</f>
        <v>м</v>
      </c>
      <c r="F871" s="189">
        <f>'[4]ИТОГ!'!$AX868</f>
        <v>44863</v>
      </c>
      <c r="G871" s="91" t="s">
        <v>255</v>
      </c>
      <c r="H871" s="94" t="s">
        <v>28</v>
      </c>
      <c r="I871" s="91" t="str">
        <f>'[4]ИТОГ!'!$AY868</f>
        <v>ОК!</v>
      </c>
      <c r="J871" s="95"/>
      <c r="K871" s="97"/>
      <c r="L871" s="97"/>
      <c r="M871" s="98"/>
      <c r="N871" s="97"/>
      <c r="O871" s="97"/>
      <c r="P871" s="97"/>
      <c r="Q871" s="97"/>
      <c r="R871" s="97" t="s">
        <v>6</v>
      </c>
      <c r="S871" s="97"/>
      <c r="T871" s="99"/>
      <c r="U871" s="99"/>
      <c r="V871" s="97"/>
      <c r="W871" s="92"/>
      <c r="X871" s="100"/>
      <c r="Y871" s="100"/>
      <c r="Z871" s="100"/>
      <c r="AA871" s="100"/>
      <c r="AB871" s="100"/>
      <c r="AC871" s="100"/>
      <c r="AD871" s="100"/>
      <c r="AE871" s="100"/>
      <c r="AF871" s="100"/>
      <c r="AG871" s="94"/>
      <c r="AH871" s="94"/>
      <c r="AI871" s="102"/>
      <c r="AJ871" s="103" t="s">
        <v>1271</v>
      </c>
      <c r="AL871" s="9"/>
      <c r="AM871" s="9"/>
    </row>
    <row r="872" spans="1:252" s="68" customFormat="1">
      <c r="A872" s="90">
        <v>862</v>
      </c>
      <c r="B872" s="91" t="str">
        <f>'[4]ИТОГ!'!$AP869</f>
        <v>Гуляев Артём</v>
      </c>
      <c r="C872" s="91">
        <f>'[4]ИТОГ!'!$AQ869</f>
        <v>2005</v>
      </c>
      <c r="D872" s="91" t="str">
        <f>'[4]ИТОГ!'!$AT869</f>
        <v>б/р</v>
      </c>
      <c r="E872" s="91" t="str">
        <f>'[4]ИТОГ!'!$AU869</f>
        <v>м</v>
      </c>
      <c r="F872" s="189">
        <f>'[4]ИТОГ!'!$AX869</f>
        <v>44218</v>
      </c>
      <c r="G872" s="91" t="s">
        <v>255</v>
      </c>
      <c r="H872" s="94" t="s">
        <v>28</v>
      </c>
      <c r="I872" s="91" t="str">
        <f>'[4]ИТОГ!'!$AY869</f>
        <v>ОК!</v>
      </c>
      <c r="J872" s="95"/>
      <c r="K872" s="97"/>
      <c r="L872" s="97"/>
      <c r="M872" s="98"/>
      <c r="N872" s="97"/>
      <c r="O872" s="97"/>
      <c r="P872" s="97"/>
      <c r="Q872" s="97"/>
      <c r="R872" s="97"/>
      <c r="S872" s="97"/>
      <c r="T872" s="99"/>
      <c r="U872" s="99"/>
      <c r="V872" s="97"/>
      <c r="W872" s="100"/>
      <c r="X872" s="100"/>
      <c r="Y872" s="100"/>
      <c r="Z872" s="100"/>
      <c r="AA872" s="100"/>
      <c r="AB872" s="102" t="s">
        <v>6</v>
      </c>
      <c r="AC872" s="102"/>
      <c r="AD872" s="102"/>
      <c r="AE872" s="102"/>
      <c r="AF872" s="102"/>
      <c r="AG872" s="94" t="s">
        <v>731</v>
      </c>
      <c r="AH872" s="101" t="s">
        <v>493</v>
      </c>
      <c r="AI872" s="102"/>
      <c r="AJ872" s="103" t="s">
        <v>1272</v>
      </c>
    </row>
    <row r="873" spans="1:252" s="68" customFormat="1">
      <c r="A873" s="90">
        <v>863</v>
      </c>
      <c r="B873" s="91" t="str">
        <f>'[4]ИТОГ!'!$AP870</f>
        <v>Гуляева Лилия</v>
      </c>
      <c r="C873" s="91">
        <f>'[4]ИТОГ!'!$AQ870</f>
        <v>1995</v>
      </c>
      <c r="D873" s="91" t="str">
        <f>'[4]ИТОГ!'!$AT870</f>
        <v>б/р</v>
      </c>
      <c r="E873" s="91" t="str">
        <f>'[4]ИТОГ!'!$AU870</f>
        <v>ж</v>
      </c>
      <c r="F873" s="189">
        <f>'[4]ИТОГ!'!$AX870</f>
        <v>43954</v>
      </c>
      <c r="G873" s="91" t="s">
        <v>255</v>
      </c>
      <c r="H873" s="94" t="s">
        <v>28</v>
      </c>
      <c r="I873" s="91" t="str">
        <f>'[4]ИТОГ!'!$AY870</f>
        <v>ОК!</v>
      </c>
      <c r="J873" s="95"/>
      <c r="K873" s="96"/>
      <c r="L873" s="97"/>
      <c r="M873" s="98"/>
      <c r="N873" s="96"/>
      <c r="O873" s="97"/>
      <c r="P873" s="97"/>
      <c r="Q873" s="102" t="s">
        <v>11</v>
      </c>
      <c r="R873" s="97" t="s">
        <v>256</v>
      </c>
      <c r="S873" s="96"/>
      <c r="T873" s="99"/>
      <c r="U873" s="99"/>
      <c r="V873" s="97"/>
      <c r="W873" s="100"/>
      <c r="X873" s="100"/>
      <c r="Y873" s="100"/>
      <c r="Z873" s="100"/>
      <c r="AA873" s="100" t="s">
        <v>256</v>
      </c>
      <c r="AB873" s="100"/>
      <c r="AC873" s="100"/>
      <c r="AD873" s="100"/>
      <c r="AE873" s="100"/>
      <c r="AF873" s="100"/>
      <c r="AG873" s="94" t="s">
        <v>281</v>
      </c>
      <c r="AH873" s="101" t="s">
        <v>746</v>
      </c>
      <c r="AI873" s="100"/>
      <c r="AJ873" s="103" t="s">
        <v>1273</v>
      </c>
      <c r="AL873" s="9"/>
      <c r="AM873" s="9"/>
    </row>
    <row r="874" spans="1:252" s="68" customFormat="1">
      <c r="A874" s="90">
        <v>864</v>
      </c>
      <c r="B874" s="91" t="str">
        <f>'[4]ИТОГ!'!$AP871</f>
        <v>Гуляева Ника</v>
      </c>
      <c r="C874" s="91">
        <f>'[4]ИТОГ!'!$AQ871</f>
        <v>2011</v>
      </c>
      <c r="D874" s="91" t="str">
        <f>'[4]ИТОГ!'!$AT871</f>
        <v>б/р</v>
      </c>
      <c r="E874" s="91" t="str">
        <f>'[4]ИТОГ!'!$AU871</f>
        <v>ж</v>
      </c>
      <c r="F874" s="189">
        <f>'[4]ИТОГ!'!$AX871</f>
        <v>0</v>
      </c>
      <c r="G874" s="91" t="s">
        <v>255</v>
      </c>
      <c r="H874" s="94" t="s">
        <v>28</v>
      </c>
      <c r="I874" s="91" t="str">
        <f>'[4]ИТОГ!'!$AY871</f>
        <v>ОК!</v>
      </c>
      <c r="J874" s="95"/>
      <c r="K874" s="104"/>
      <c r="L874" s="97" t="s">
        <v>13</v>
      </c>
      <c r="M874" s="105"/>
      <c r="N874" s="104"/>
      <c r="O874" s="97" t="s">
        <v>13</v>
      </c>
      <c r="P874" s="97"/>
      <c r="Q874" s="97" t="s">
        <v>256</v>
      </c>
      <c r="R874" s="110" t="s">
        <v>13</v>
      </c>
      <c r="S874" s="104"/>
      <c r="T874" s="125" t="s">
        <v>13</v>
      </c>
      <c r="U874" s="99"/>
      <c r="V874" s="110" t="s">
        <v>13</v>
      </c>
      <c r="W874" s="100" t="s">
        <v>9</v>
      </c>
      <c r="X874" s="100" t="s">
        <v>9</v>
      </c>
      <c r="Y874" s="100"/>
      <c r="Z874" s="100"/>
      <c r="AA874" s="100" t="s">
        <v>13</v>
      </c>
      <c r="AB874" s="100" t="s">
        <v>13</v>
      </c>
      <c r="AC874" s="100"/>
      <c r="AD874" s="100" t="s">
        <v>13</v>
      </c>
      <c r="AE874" s="100"/>
      <c r="AF874" s="100" t="s">
        <v>9</v>
      </c>
      <c r="AG874" s="111" t="s">
        <v>428</v>
      </c>
      <c r="AH874" s="101"/>
      <c r="AI874" s="102"/>
      <c r="AJ874" s="103" t="s">
        <v>1274</v>
      </c>
      <c r="AL874" s="9"/>
      <c r="AM874" s="9"/>
    </row>
    <row r="875" spans="1:252" s="68" customFormat="1">
      <c r="A875" s="90">
        <v>865</v>
      </c>
      <c r="B875" s="91" t="str">
        <f>'[4]ИТОГ!'!$AP872</f>
        <v>Гулякина Ярослава</v>
      </c>
      <c r="C875" s="91">
        <f>'[4]ИТОГ!'!$AQ872</f>
        <v>2010</v>
      </c>
      <c r="D875" s="91" t="str">
        <f>'[4]ИТОГ!'!$AT872</f>
        <v>б/р</v>
      </c>
      <c r="E875" s="91" t="str">
        <f>'[4]ИТОГ!'!$AU872</f>
        <v>ж</v>
      </c>
      <c r="F875" s="189">
        <f>'[4]ИТОГ!'!$AX872</f>
        <v>0</v>
      </c>
      <c r="G875" s="91" t="s">
        <v>255</v>
      </c>
      <c r="H875" s="94" t="s">
        <v>28</v>
      </c>
      <c r="I875" s="91" t="str">
        <f>'[4]ИТОГ!'!$AY872</f>
        <v>ОК!</v>
      </c>
      <c r="J875" s="95"/>
      <c r="K875" s="96"/>
      <c r="L875" s="97"/>
      <c r="M875" s="98"/>
      <c r="N875" s="96"/>
      <c r="O875" s="97" t="s">
        <v>11</v>
      </c>
      <c r="P875" s="97"/>
      <c r="Q875" s="97"/>
      <c r="R875" s="102" t="s">
        <v>11</v>
      </c>
      <c r="S875" s="97"/>
      <c r="T875" s="125" t="s">
        <v>13</v>
      </c>
      <c r="U875" s="99"/>
      <c r="V875" s="97"/>
      <c r="W875" s="100"/>
      <c r="X875" s="100"/>
      <c r="Y875" s="100"/>
      <c r="Z875" s="100"/>
      <c r="AA875" s="100"/>
      <c r="AB875" s="100"/>
      <c r="AC875" s="100"/>
      <c r="AD875" s="100" t="s">
        <v>256</v>
      </c>
      <c r="AE875" s="100"/>
      <c r="AF875" s="100"/>
      <c r="AG875" s="134" t="s">
        <v>267</v>
      </c>
      <c r="AH875" s="101"/>
      <c r="AI875" s="102"/>
      <c r="AJ875" s="103" t="s">
        <v>1275</v>
      </c>
    </row>
    <row r="876" spans="1:252" s="68" customFormat="1">
      <c r="A876" s="90">
        <v>866</v>
      </c>
      <c r="B876" s="91" t="str">
        <f>'[4]ИТОГ!'!$AP873</f>
        <v>Гунченкова Мария</v>
      </c>
      <c r="C876" s="91">
        <f>'[4]ИТОГ!'!$AQ873</f>
        <v>0</v>
      </c>
      <c r="D876" s="91" t="str">
        <f>'[4]ИТОГ!'!$AT873</f>
        <v>б/р</v>
      </c>
      <c r="E876" s="91" t="str">
        <f>'[4]ИТОГ!'!$AU873</f>
        <v>ж</v>
      </c>
      <c r="F876" s="189">
        <f>'[4]ИТОГ!'!$AX873</f>
        <v>45045</v>
      </c>
      <c r="G876" s="91" t="s">
        <v>255</v>
      </c>
      <c r="H876" s="94" t="s">
        <v>28</v>
      </c>
      <c r="I876" s="91" t="str">
        <f>'[4]ИТОГ!'!$AY873</f>
        <v>НАДО!!!</v>
      </c>
      <c r="J876" s="95" t="s">
        <v>292</v>
      </c>
      <c r="K876" s="97"/>
      <c r="L876" s="97" t="s">
        <v>256</v>
      </c>
      <c r="M876" s="98" t="s">
        <v>9</v>
      </c>
      <c r="N876" s="110" t="s">
        <v>9</v>
      </c>
      <c r="O876" s="97" t="s">
        <v>9</v>
      </c>
      <c r="P876" s="97"/>
      <c r="Q876" s="97"/>
      <c r="R876" s="97" t="s">
        <v>9</v>
      </c>
      <c r="S876" s="97"/>
      <c r="T876" s="99" t="s">
        <v>256</v>
      </c>
      <c r="U876" s="99"/>
      <c r="V876" s="108" t="s">
        <v>256</v>
      </c>
      <c r="W876" s="108" t="s">
        <v>256</v>
      </c>
      <c r="X876" s="110" t="s">
        <v>9</v>
      </c>
      <c r="Y876" s="100"/>
      <c r="Z876" s="100"/>
      <c r="AA876" s="100"/>
      <c r="AB876" s="100" t="s">
        <v>6</v>
      </c>
      <c r="AC876" s="100"/>
      <c r="AD876" s="100" t="s">
        <v>256</v>
      </c>
      <c r="AE876" s="100"/>
      <c r="AF876" s="100" t="s">
        <v>256</v>
      </c>
      <c r="AG876" s="94" t="s">
        <v>289</v>
      </c>
      <c r="AH876" s="101" t="s">
        <v>626</v>
      </c>
      <c r="AI876" s="118">
        <v>39426</v>
      </c>
      <c r="AJ876" s="103" t="s">
        <v>1276</v>
      </c>
    </row>
    <row r="877" spans="1:252" s="68" customFormat="1">
      <c r="A877" s="90">
        <v>867</v>
      </c>
      <c r="B877" s="91" t="str">
        <f>'[4]ИТОГ!'!$AP874</f>
        <v>Гургурова Ольга</v>
      </c>
      <c r="C877" s="91">
        <f>'[4]ИТОГ!'!$AQ874</f>
        <v>1997</v>
      </c>
      <c r="D877" s="91" t="str">
        <f>'[4]ИТОГ!'!$AT874</f>
        <v>б/р</v>
      </c>
      <c r="E877" s="91" t="str">
        <f>'[4]ИТОГ!'!$AU874</f>
        <v>ж</v>
      </c>
      <c r="F877" s="189">
        <f>'[4]ИТОГ!'!$AX874</f>
        <v>0</v>
      </c>
      <c r="G877" s="91" t="s">
        <v>255</v>
      </c>
      <c r="H877" s="94" t="s">
        <v>28</v>
      </c>
      <c r="I877" s="91" t="str">
        <f>'[4]ИТОГ!'!$AY874</f>
        <v>НАДО!!!</v>
      </c>
      <c r="J877" s="95"/>
      <c r="K877" s="97"/>
      <c r="L877" s="97"/>
      <c r="M877" s="98"/>
      <c r="N877" s="97"/>
      <c r="O877" s="97"/>
      <c r="P877" s="97"/>
      <c r="Q877" s="97"/>
      <c r="R877" s="97"/>
      <c r="S877" s="97"/>
      <c r="T877" s="99"/>
      <c r="U877" s="99"/>
      <c r="V877" s="97"/>
      <c r="W877" s="100"/>
      <c r="X877" s="100" t="s">
        <v>11</v>
      </c>
      <c r="Y877" s="100"/>
      <c r="Z877" s="100"/>
      <c r="AA877" s="100" t="s">
        <v>256</v>
      </c>
      <c r="AB877" s="100" t="s">
        <v>13</v>
      </c>
      <c r="AC877" s="100"/>
      <c r="AD877" s="100"/>
      <c r="AE877" s="100"/>
      <c r="AF877" s="100" t="s">
        <v>256</v>
      </c>
      <c r="AG877" s="94" t="s">
        <v>325</v>
      </c>
      <c r="AH877" s="101" t="s">
        <v>437</v>
      </c>
      <c r="AI877" s="100"/>
      <c r="AJ877" s="103" t="s">
        <v>1277</v>
      </c>
    </row>
    <row r="878" spans="1:252" s="68" customFormat="1">
      <c r="A878" s="90">
        <v>868</v>
      </c>
      <c r="B878" s="91" t="str">
        <f>'[4]ИТОГ!'!$AP875</f>
        <v>Гуревич Мирон</v>
      </c>
      <c r="C878" s="91">
        <f>'[4]ИТОГ!'!$AQ875</f>
        <v>2000</v>
      </c>
      <c r="D878" s="91" t="str">
        <f>'[4]ИТОГ!'!$AT875</f>
        <v>б/р</v>
      </c>
      <c r="E878" s="91" t="str">
        <f>'[4]ИТОГ!'!$AU875</f>
        <v>м</v>
      </c>
      <c r="F878" s="189">
        <f>'[4]ИТОГ!'!$AX875</f>
        <v>42903</v>
      </c>
      <c r="G878" s="91" t="s">
        <v>255</v>
      </c>
      <c r="H878" s="94" t="s">
        <v>28</v>
      </c>
      <c r="I878" s="91" t="str">
        <f>'[4]ИТОГ!'!$AY875</f>
        <v>ОК!</v>
      </c>
      <c r="J878" s="95" t="s">
        <v>292</v>
      </c>
      <c r="K878" s="97"/>
      <c r="L878" s="97"/>
      <c r="M878" s="98"/>
      <c r="N878" s="97"/>
      <c r="O878" s="97" t="s">
        <v>11</v>
      </c>
      <c r="P878" s="97"/>
      <c r="Q878" s="97"/>
      <c r="R878" s="97"/>
      <c r="S878" s="97"/>
      <c r="T878" s="99"/>
      <c r="U878" s="99"/>
      <c r="V878" s="97"/>
      <c r="W878" s="100"/>
      <c r="X878" s="100"/>
      <c r="Y878" s="100"/>
      <c r="Z878" s="100"/>
      <c r="AA878" s="100"/>
      <c r="AB878" s="100"/>
      <c r="AC878" s="100"/>
      <c r="AD878" s="100"/>
      <c r="AE878" s="100"/>
      <c r="AF878" s="100"/>
      <c r="AG878" s="94" t="s">
        <v>338</v>
      </c>
      <c r="AH878" s="101" t="s">
        <v>484</v>
      </c>
      <c r="AI878" s="118">
        <v>36862</v>
      </c>
      <c r="AJ878" s="103" t="s">
        <v>1278</v>
      </c>
    </row>
    <row r="879" spans="1:252" s="68" customFormat="1">
      <c r="A879" s="90">
        <v>869</v>
      </c>
      <c r="B879" s="91" t="str">
        <f>'[4]ИТОГ!'!$AP876</f>
        <v xml:space="preserve">Гуренко Ольга </v>
      </c>
      <c r="C879" s="91">
        <f>'[4]ИТОГ!'!$AQ876</f>
        <v>0</v>
      </c>
      <c r="D879" s="91" t="str">
        <f>'[4]ИТОГ!'!$AT876</f>
        <v>КМС</v>
      </c>
      <c r="E879" s="91" t="str">
        <f>'[4]ИТОГ!'!$AU876</f>
        <v>ж</v>
      </c>
      <c r="F879" s="189">
        <f>'[4]ИТОГ!'!$AX876</f>
        <v>45740</v>
      </c>
      <c r="G879" s="91" t="s">
        <v>255</v>
      </c>
      <c r="H879" s="94" t="s">
        <v>28</v>
      </c>
      <c r="I879" s="91" t="str">
        <f>'[4]ИТОГ!'!$AY876</f>
        <v>НАДО!!!</v>
      </c>
      <c r="J879" s="95"/>
      <c r="K879" s="97"/>
      <c r="L879" s="97"/>
      <c r="M879" s="98"/>
      <c r="N879" s="100" t="s">
        <v>6</v>
      </c>
      <c r="O879" s="97"/>
      <c r="P879" s="97"/>
      <c r="Q879" s="97"/>
      <c r="R879" s="97"/>
      <c r="S879" s="97"/>
      <c r="T879" s="99"/>
      <c r="U879" s="99"/>
      <c r="V879" s="97"/>
      <c r="W879" s="100"/>
      <c r="X879" s="100"/>
      <c r="Y879" s="100" t="s">
        <v>256</v>
      </c>
      <c r="Z879" s="100"/>
      <c r="AA879" s="100"/>
      <c r="AB879" s="100"/>
      <c r="AC879" s="100"/>
      <c r="AD879" s="100"/>
      <c r="AE879" s="100"/>
      <c r="AF879" s="100"/>
      <c r="AG879" s="94"/>
      <c r="AH879" s="101" t="s">
        <v>432</v>
      </c>
      <c r="AI879" s="100"/>
      <c r="AJ879" s="103" t="s">
        <v>1279</v>
      </c>
    </row>
    <row r="880" spans="1:252" s="68" customFormat="1">
      <c r="A880" s="90">
        <v>870</v>
      </c>
      <c r="B880" s="91" t="str">
        <f>'[4]ИТОГ!'!$AP877</f>
        <v>Гурин Артём</v>
      </c>
      <c r="C880" s="91">
        <f>'[4]ИТОГ!'!$AQ877</f>
        <v>2009</v>
      </c>
      <c r="D880" s="91" t="str">
        <f>'[4]ИТОГ!'!$AT877</f>
        <v>1ю</v>
      </c>
      <c r="E880" s="91" t="str">
        <f>'[4]ИТОГ!'!$AU877</f>
        <v>м</v>
      </c>
      <c r="F880" s="189">
        <f>'[4]ИТОГ!'!$AX877</f>
        <v>45787</v>
      </c>
      <c r="G880" s="91" t="s">
        <v>255</v>
      </c>
      <c r="H880" s="94" t="s">
        <v>28</v>
      </c>
      <c r="I880" s="91" t="str">
        <f>'[4]ИТОГ!'!$AY877</f>
        <v>ОК!</v>
      </c>
      <c r="J880" s="95" t="s">
        <v>292</v>
      </c>
      <c r="K880" s="97"/>
      <c r="L880" s="97" t="s">
        <v>11</v>
      </c>
      <c r="M880" s="98"/>
      <c r="N880" s="97"/>
      <c r="O880" s="97" t="s">
        <v>13</v>
      </c>
      <c r="P880" s="97"/>
      <c r="Q880" s="97" t="s">
        <v>256</v>
      </c>
      <c r="R880" s="110" t="s">
        <v>9</v>
      </c>
      <c r="S880" s="97"/>
      <c r="T880" s="99" t="s">
        <v>256</v>
      </c>
      <c r="U880" s="99"/>
      <c r="V880" s="97" t="s">
        <v>9</v>
      </c>
      <c r="W880" s="108" t="s">
        <v>9</v>
      </c>
      <c r="X880" s="110" t="s">
        <v>9</v>
      </c>
      <c r="Y880" s="108"/>
      <c r="Z880" s="100"/>
      <c r="AA880" s="100"/>
      <c r="AB880" s="116" t="s">
        <v>9</v>
      </c>
      <c r="AC880" s="100"/>
      <c r="AD880" s="100"/>
      <c r="AE880" s="100"/>
      <c r="AF880" s="100"/>
      <c r="AG880" s="94" t="s">
        <v>289</v>
      </c>
      <c r="AH880" s="94" t="s">
        <v>470</v>
      </c>
      <c r="AI880" s="118">
        <v>38298</v>
      </c>
      <c r="AJ880" s="103" t="s">
        <v>1280</v>
      </c>
    </row>
    <row r="881" spans="1:252" s="68" customFormat="1">
      <c r="A881" s="90">
        <v>871</v>
      </c>
      <c r="B881" s="91" t="str">
        <f>'[4]ИТОГ!'!$AP878</f>
        <v>Гурин Максим</v>
      </c>
      <c r="C881" s="91">
        <f>'[4]ИТОГ!'!$AQ878</f>
        <v>2009</v>
      </c>
      <c r="D881" s="91" t="str">
        <f>'[4]ИТОГ!'!$AT878</f>
        <v>1ю</v>
      </c>
      <c r="E881" s="91" t="str">
        <f>'[4]ИТОГ!'!$AU878</f>
        <v>м</v>
      </c>
      <c r="F881" s="189">
        <f>'[4]ИТОГ!'!$AX878</f>
        <v>45437</v>
      </c>
      <c r="G881" s="91" t="s">
        <v>255</v>
      </c>
      <c r="H881" s="94" t="s">
        <v>28</v>
      </c>
      <c r="I881" s="91" t="str">
        <f>'[4]ИТОГ!'!$AY878</f>
        <v>ОК!</v>
      </c>
      <c r="J881" s="95"/>
      <c r="K881" s="97"/>
      <c r="L881" s="97"/>
      <c r="M881" s="98"/>
      <c r="N881" s="97"/>
      <c r="O881" s="97"/>
      <c r="P881" s="97"/>
      <c r="Q881" s="97"/>
      <c r="R881" s="97"/>
      <c r="S881" s="97"/>
      <c r="T881" s="99"/>
      <c r="U881" s="99"/>
      <c r="V881" s="97"/>
      <c r="W881" s="100"/>
      <c r="X881" s="100"/>
      <c r="Y881" s="100"/>
      <c r="Z881" s="100"/>
      <c r="AA881" s="100"/>
      <c r="AB881" s="100"/>
      <c r="AC881" s="100"/>
      <c r="AD881" s="100"/>
      <c r="AE881" s="100"/>
      <c r="AF881" s="100"/>
      <c r="AG881" s="94" t="s">
        <v>338</v>
      </c>
      <c r="AH881" s="101" t="s">
        <v>663</v>
      </c>
      <c r="AI881" s="116"/>
      <c r="AJ881" s="103" t="s">
        <v>1281</v>
      </c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  <c r="GM881" s="9"/>
      <c r="GN881" s="9"/>
      <c r="GO881" s="9"/>
      <c r="GP881" s="9"/>
      <c r="GQ881" s="9"/>
      <c r="GR881" s="9"/>
      <c r="GS881" s="9"/>
      <c r="GT881" s="9"/>
      <c r="GU881" s="9"/>
      <c r="GV881" s="9"/>
      <c r="GW881" s="9"/>
      <c r="GX881" s="9"/>
      <c r="GY881" s="9"/>
      <c r="GZ881" s="9"/>
      <c r="HA881" s="9"/>
      <c r="HB881" s="9"/>
      <c r="HC881" s="9"/>
      <c r="HD881" s="9"/>
      <c r="HE881" s="9"/>
      <c r="HF881" s="9"/>
      <c r="HG881" s="9"/>
      <c r="HH881" s="9"/>
      <c r="HI881" s="9"/>
      <c r="HJ881" s="9"/>
      <c r="HK881" s="9"/>
      <c r="HL881" s="9"/>
      <c r="HM881" s="9"/>
      <c r="HN881" s="9"/>
      <c r="HO881" s="9"/>
      <c r="HP881" s="9"/>
      <c r="HQ881" s="9"/>
      <c r="HR881" s="9"/>
      <c r="HS881" s="9"/>
      <c r="HT881" s="9"/>
      <c r="HU881" s="9"/>
      <c r="HV881" s="9"/>
      <c r="HW881" s="9"/>
      <c r="HX881" s="9"/>
      <c r="HY881" s="9"/>
      <c r="HZ881" s="9"/>
      <c r="IA881" s="9"/>
      <c r="IB881" s="9"/>
      <c r="IC881" s="9"/>
      <c r="ID881" s="9"/>
      <c r="IE881" s="9"/>
      <c r="IF881" s="9"/>
      <c r="IG881" s="9"/>
      <c r="IH881" s="9"/>
      <c r="II881" s="9"/>
      <c r="IJ881" s="9"/>
      <c r="IK881" s="9"/>
      <c r="IL881" s="9"/>
      <c r="IM881" s="9"/>
      <c r="IN881" s="9"/>
      <c r="IO881" s="9"/>
      <c r="IP881" s="9"/>
      <c r="IQ881" s="9"/>
      <c r="IR881" s="9"/>
    </row>
    <row r="882" spans="1:252" s="68" customFormat="1">
      <c r="A882" s="90">
        <v>872</v>
      </c>
      <c r="B882" s="91" t="str">
        <f>'[4]ИТОГ!'!$AP879</f>
        <v>Гурин Павел</v>
      </c>
      <c r="C882" s="91">
        <f>'[4]ИТОГ!'!$AQ879</f>
        <v>1996</v>
      </c>
      <c r="D882" s="91" t="str">
        <f>'[4]ИТОГ!'!$AT879</f>
        <v>КМС</v>
      </c>
      <c r="E882" s="91" t="str">
        <f>'[4]ИТОГ!'!$AU879</f>
        <v>м</v>
      </c>
      <c r="F882" s="189">
        <f>'[4]ИТОГ!'!$AX879</f>
        <v>45323</v>
      </c>
      <c r="G882" s="91" t="s">
        <v>255</v>
      </c>
      <c r="H882" s="94" t="s">
        <v>28</v>
      </c>
      <c r="I882" s="91" t="str">
        <f>'[4]ИТОГ!'!$AY879</f>
        <v>ОК!</v>
      </c>
      <c r="J882" s="95"/>
      <c r="K882" s="97"/>
      <c r="L882" s="97"/>
      <c r="M882" s="98"/>
      <c r="N882" s="97"/>
      <c r="O882" s="97"/>
      <c r="P882" s="97"/>
      <c r="Q882" s="97"/>
      <c r="R882" s="110" t="s">
        <v>13</v>
      </c>
      <c r="S882" s="97"/>
      <c r="T882" s="99"/>
      <c r="U882" s="99"/>
      <c r="V882" s="97"/>
      <c r="W882" s="100"/>
      <c r="X882" s="100"/>
      <c r="Y882" s="100"/>
      <c r="Z882" s="100"/>
      <c r="AA882" s="100"/>
      <c r="AB882" s="100"/>
      <c r="AC882" s="100" t="s">
        <v>9</v>
      </c>
      <c r="AD882" s="100"/>
      <c r="AE882" s="100"/>
      <c r="AF882" s="100"/>
      <c r="AG882" s="94" t="s">
        <v>338</v>
      </c>
      <c r="AH882" s="101" t="s">
        <v>663</v>
      </c>
      <c r="AI882" s="116"/>
      <c r="AJ882" s="103" t="s">
        <v>1282</v>
      </c>
    </row>
    <row r="883" spans="1:252" s="68" customFormat="1">
      <c r="A883" s="90">
        <v>873</v>
      </c>
      <c r="B883" s="91" t="str">
        <f>'[4]ИТОГ!'!$AP880</f>
        <v>Гуркин Данила</v>
      </c>
      <c r="C883" s="91">
        <f>'[4]ИТОГ!'!$AQ880</f>
        <v>2008</v>
      </c>
      <c r="D883" s="91" t="str">
        <f>'[4]ИТОГ!'!$AT880</f>
        <v>б/р</v>
      </c>
      <c r="E883" s="91" t="str">
        <f>'[4]ИТОГ!'!$AU880</f>
        <v>м</v>
      </c>
      <c r="F883" s="189">
        <f>'[4]ИТОГ!'!$AX880</f>
        <v>0</v>
      </c>
      <c r="G883" s="91" t="s">
        <v>255</v>
      </c>
      <c r="H883" s="94" t="s">
        <v>28</v>
      </c>
      <c r="I883" s="91" t="str">
        <f>'[4]ИТОГ!'!$AY880</f>
        <v>ОК!</v>
      </c>
      <c r="J883" s="95"/>
      <c r="K883" s="97"/>
      <c r="L883" s="97"/>
      <c r="M883" s="98"/>
      <c r="N883" s="97"/>
      <c r="O883" s="97"/>
      <c r="P883" s="97"/>
      <c r="Q883" s="97"/>
      <c r="R883" s="97"/>
      <c r="S883" s="97"/>
      <c r="T883" s="99"/>
      <c r="U883" s="99"/>
      <c r="V883" s="97"/>
      <c r="W883" s="108"/>
      <c r="X883" s="108"/>
      <c r="Y883" s="108"/>
      <c r="Z883" s="100"/>
      <c r="AA883" s="100"/>
      <c r="AB883" s="108"/>
      <c r="AC883" s="108" t="s">
        <v>256</v>
      </c>
      <c r="AD883" s="108"/>
      <c r="AE883" s="108"/>
      <c r="AF883" s="108"/>
      <c r="AG883" s="94" t="s">
        <v>338</v>
      </c>
      <c r="AH883" s="101" t="s">
        <v>663</v>
      </c>
      <c r="AI883" s="116"/>
      <c r="AJ883" s="103" t="s">
        <v>1283</v>
      </c>
    </row>
    <row r="884" spans="1:252" s="68" customFormat="1">
      <c r="A884" s="90">
        <v>874</v>
      </c>
      <c r="B884" s="91" t="str">
        <f>'[4]ИТОГ!'!$AP881</f>
        <v>Гуров Константин</v>
      </c>
      <c r="C884" s="91">
        <f>'[4]ИТОГ!'!$AQ881</f>
        <v>1997</v>
      </c>
      <c r="D884" s="91" t="str">
        <f>'[4]ИТОГ!'!$AT881</f>
        <v>б/р</v>
      </c>
      <c r="E884" s="91" t="str">
        <f>'[4]ИТОГ!'!$AU881</f>
        <v>м</v>
      </c>
      <c r="F884" s="189">
        <f>'[4]ИТОГ!'!$AX881</f>
        <v>44085</v>
      </c>
      <c r="G884" s="91" t="s">
        <v>255</v>
      </c>
      <c r="H884" s="94" t="s">
        <v>28</v>
      </c>
      <c r="I884" s="91" t="str">
        <f>'[4]ИТОГ!'!$AY881</f>
        <v>ОК!</v>
      </c>
      <c r="J884" s="95"/>
      <c r="K884" s="97"/>
      <c r="L884" s="97"/>
      <c r="M884" s="98"/>
      <c r="N884" s="97"/>
      <c r="O884" s="97"/>
      <c r="P884" s="97"/>
      <c r="Q884" s="97"/>
      <c r="R884" s="100" t="s">
        <v>11</v>
      </c>
      <c r="S884" s="97"/>
      <c r="T884" s="99"/>
      <c r="U884" s="99"/>
      <c r="V884" s="97"/>
      <c r="W884" s="92"/>
      <c r="X884" s="100"/>
      <c r="Y884" s="100"/>
      <c r="Z884" s="100"/>
      <c r="AA884" s="100"/>
      <c r="AB884" s="100"/>
      <c r="AC884" s="100"/>
      <c r="AD884" s="100"/>
      <c r="AE884" s="100"/>
      <c r="AF884" s="100"/>
      <c r="AG884" s="94"/>
      <c r="AH884" s="94"/>
      <c r="AI884" s="116"/>
      <c r="AJ884" s="103" t="s">
        <v>1284</v>
      </c>
    </row>
    <row r="885" spans="1:252" s="68" customFormat="1">
      <c r="A885" s="90">
        <v>875</v>
      </c>
      <c r="B885" s="91" t="str">
        <f>'[4]ИТОГ!'!$AP882</f>
        <v>Гурын Виталий</v>
      </c>
      <c r="C885" s="91">
        <f>'[4]ИТОГ!'!$AQ882</f>
        <v>0</v>
      </c>
      <c r="D885" s="91" t="str">
        <f>'[4]ИТОГ!'!$AT882</f>
        <v>б/р</v>
      </c>
      <c r="E885" s="91" t="str">
        <f>'[4]ИТОГ!'!$AU882</f>
        <v>м</v>
      </c>
      <c r="F885" s="189">
        <f>'[4]ИТОГ!'!$AX882</f>
        <v>43013</v>
      </c>
      <c r="G885" s="91" t="s">
        <v>255</v>
      </c>
      <c r="H885" s="94" t="s">
        <v>28</v>
      </c>
      <c r="I885" s="91" t="str">
        <f>'[4]ИТОГ!'!$AY882</f>
        <v>НАДО!!!</v>
      </c>
      <c r="J885" s="95"/>
      <c r="K885" s="115"/>
      <c r="L885" s="97"/>
      <c r="M885" s="114"/>
      <c r="N885" s="115"/>
      <c r="O885" s="97"/>
      <c r="P885" s="97"/>
      <c r="Q885" s="97"/>
      <c r="R885" s="115" t="s">
        <v>256</v>
      </c>
      <c r="S885" s="115"/>
      <c r="T885" s="113"/>
      <c r="U885" s="99"/>
      <c r="V885" s="115"/>
      <c r="W885" s="108"/>
      <c r="X885" s="100" t="s">
        <v>11</v>
      </c>
      <c r="Y885" s="108"/>
      <c r="Z885" s="100"/>
      <c r="AA885" s="100"/>
      <c r="AB885" s="100" t="s">
        <v>11</v>
      </c>
      <c r="AC885" s="108"/>
      <c r="AD885" s="108"/>
      <c r="AE885" s="108"/>
      <c r="AF885" s="108" t="s">
        <v>256</v>
      </c>
      <c r="AG885" s="94" t="s">
        <v>260</v>
      </c>
      <c r="AH885" s="101"/>
      <c r="AI885" s="116"/>
      <c r="AJ885" s="103" t="s">
        <v>1285</v>
      </c>
    </row>
    <row r="886" spans="1:252" s="68" customFormat="1">
      <c r="A886" s="90">
        <v>876</v>
      </c>
      <c r="B886" s="91" t="str">
        <f>'[4]ИТОГ!'!$AP883</f>
        <v>Гурына Ирина</v>
      </c>
      <c r="C886" s="91">
        <f>'[4]ИТОГ!'!$AQ883</f>
        <v>0</v>
      </c>
      <c r="D886" s="91" t="str">
        <f>'[4]ИТОГ!'!$AT883</f>
        <v>б/р</v>
      </c>
      <c r="E886" s="91" t="str">
        <f>'[4]ИТОГ!'!$AU883</f>
        <v>ж</v>
      </c>
      <c r="F886" s="189">
        <f>'[4]ИТОГ!'!$AX883</f>
        <v>42774</v>
      </c>
      <c r="G886" s="91" t="s">
        <v>255</v>
      </c>
      <c r="H886" s="94" t="s">
        <v>28</v>
      </c>
      <c r="I886" s="91" t="str">
        <f>'[4]ИТОГ!'!$AY883</f>
        <v>НАДО!!!</v>
      </c>
      <c r="J886" s="95"/>
      <c r="K886" s="96"/>
      <c r="L886" s="97" t="s">
        <v>256</v>
      </c>
      <c r="M886" s="98"/>
      <c r="N886" s="96"/>
      <c r="O886" s="97" t="s">
        <v>15</v>
      </c>
      <c r="P886" s="97"/>
      <c r="Q886" s="97" t="s">
        <v>15</v>
      </c>
      <c r="R886" s="97" t="s">
        <v>19</v>
      </c>
      <c r="S886" s="96"/>
      <c r="T886" s="99"/>
      <c r="U886" s="99" t="s">
        <v>15</v>
      </c>
      <c r="V886" s="97"/>
      <c r="W886" s="100"/>
      <c r="X886" s="100"/>
      <c r="Y886" s="100"/>
      <c r="Z886" s="100"/>
      <c r="AA886" s="100"/>
      <c r="AB886" s="100"/>
      <c r="AC886" s="100"/>
      <c r="AD886" s="100"/>
      <c r="AE886" s="100" t="s">
        <v>15</v>
      </c>
      <c r="AF886" s="100"/>
      <c r="AG886" s="94" t="s">
        <v>310</v>
      </c>
      <c r="AH886" s="94" t="s">
        <v>268</v>
      </c>
      <c r="AI886" s="116"/>
      <c r="AJ886" s="103" t="s">
        <v>1286</v>
      </c>
    </row>
    <row r="887" spans="1:252" s="68" customFormat="1">
      <c r="A887" s="90">
        <v>877</v>
      </c>
      <c r="B887" s="91" t="str">
        <f>'[4]ИТОГ!'!$AP884</f>
        <v>Гурьев Егор</v>
      </c>
      <c r="C887" s="91">
        <f>'[4]ИТОГ!'!$AQ884</f>
        <v>2002</v>
      </c>
      <c r="D887" s="91" t="str">
        <f>'[4]ИТОГ!'!$AT884</f>
        <v>б/р</v>
      </c>
      <c r="E887" s="91" t="str">
        <f>'[4]ИТОГ!'!$AU884</f>
        <v>м</v>
      </c>
      <c r="F887" s="189">
        <f>'[4]ИТОГ!'!$AX884</f>
        <v>43555</v>
      </c>
      <c r="G887" s="91" t="s">
        <v>255</v>
      </c>
      <c r="H887" s="94" t="s">
        <v>28</v>
      </c>
      <c r="I887" s="91" t="str">
        <f>'[4]ИТОГ!'!$AY884</f>
        <v>ОК!</v>
      </c>
      <c r="J887" s="95"/>
      <c r="K887" s="99"/>
      <c r="L887" s="97"/>
      <c r="M887" s="98"/>
      <c r="N887" s="99"/>
      <c r="O887" s="97"/>
      <c r="P887" s="97"/>
      <c r="Q887" s="97"/>
      <c r="R887" s="97"/>
      <c r="S887" s="97"/>
      <c r="T887" s="99"/>
      <c r="U887" s="99"/>
      <c r="V887" s="97"/>
      <c r="W887" s="108"/>
      <c r="X887" s="108"/>
      <c r="Y887" s="108"/>
      <c r="Z887" s="100"/>
      <c r="AA887" s="100"/>
      <c r="AB887" s="122"/>
      <c r="AC887" s="122"/>
      <c r="AD887" s="122"/>
      <c r="AE887" s="122"/>
      <c r="AF887" s="116" t="s">
        <v>256</v>
      </c>
      <c r="AG887" s="94"/>
      <c r="AH887" s="101"/>
      <c r="AI887" s="100"/>
      <c r="AJ887" s="103" t="s">
        <v>1287</v>
      </c>
      <c r="AL887" s="9"/>
      <c r="AM887" s="9"/>
    </row>
    <row r="888" spans="1:252" s="68" customFormat="1">
      <c r="A888" s="90">
        <v>878</v>
      </c>
      <c r="B888" s="91" t="str">
        <f>'[4]ИТОГ!'!$AP885</f>
        <v>Гурьянов Максим</v>
      </c>
      <c r="C888" s="91">
        <f>'[4]ИТОГ!'!$AQ885</f>
        <v>2013</v>
      </c>
      <c r="D888" s="91" t="str">
        <f>'[4]ИТОГ!'!$AT885</f>
        <v>б/р</v>
      </c>
      <c r="E888" s="91" t="str">
        <f>'[4]ИТОГ!'!$AU885</f>
        <v>м</v>
      </c>
      <c r="F888" s="189">
        <f>'[4]ИТОГ!'!$AX885</f>
        <v>0</v>
      </c>
      <c r="G888" s="91" t="s">
        <v>255</v>
      </c>
      <c r="H888" s="94" t="s">
        <v>28</v>
      </c>
      <c r="I888" s="91" t="str">
        <f>'[4]ИТОГ!'!$AY885</f>
        <v>ОК!</v>
      </c>
      <c r="J888" s="95"/>
      <c r="K888" s="113"/>
      <c r="L888" s="97"/>
      <c r="M888" s="114"/>
      <c r="N888" s="113"/>
      <c r="O888" s="97"/>
      <c r="P888" s="97"/>
      <c r="Q888" s="97"/>
      <c r="R888" s="113" t="s">
        <v>9</v>
      </c>
      <c r="S888" s="113"/>
      <c r="T888" s="113"/>
      <c r="U888" s="99"/>
      <c r="V888" s="108" t="s">
        <v>256</v>
      </c>
      <c r="W888" s="108"/>
      <c r="X888" s="100" t="s">
        <v>256</v>
      </c>
      <c r="Y888" s="108"/>
      <c r="Z888" s="100"/>
      <c r="AA888" s="100"/>
      <c r="AB888" s="108"/>
      <c r="AC888" s="108" t="s">
        <v>256</v>
      </c>
      <c r="AD888" s="108"/>
      <c r="AE888" s="108"/>
      <c r="AF888" s="108" t="s">
        <v>256</v>
      </c>
      <c r="AG888" s="94" t="s">
        <v>338</v>
      </c>
      <c r="AH888" s="136" t="s">
        <v>1017</v>
      </c>
      <c r="AI888" s="102"/>
      <c r="AJ888" s="103" t="s">
        <v>1288</v>
      </c>
    </row>
    <row r="889" spans="1:252" s="68" customFormat="1">
      <c r="A889" s="90">
        <v>879</v>
      </c>
      <c r="B889" s="91" t="str">
        <f>'[4]ИТОГ!'!$AP886</f>
        <v>Гурьянова Виктория</v>
      </c>
      <c r="C889" s="91">
        <f>'[4]ИТОГ!'!$AQ886</f>
        <v>2007</v>
      </c>
      <c r="D889" s="91" t="str">
        <f>'[4]ИТОГ!'!$AT886</f>
        <v>б/р</v>
      </c>
      <c r="E889" s="91" t="str">
        <f>'[4]ИТОГ!'!$AU886</f>
        <v>ж</v>
      </c>
      <c r="F889" s="189">
        <f>'[4]ИТОГ!'!$AX886</f>
        <v>45226</v>
      </c>
      <c r="G889" s="91" t="s">
        <v>255</v>
      </c>
      <c r="H889" s="94" t="s">
        <v>28</v>
      </c>
      <c r="I889" s="91" t="str">
        <f>'[4]ИТОГ!'!$AY886</f>
        <v>ОК!</v>
      </c>
      <c r="J889" s="95"/>
      <c r="K889" s="113"/>
      <c r="L889" s="97"/>
      <c r="M889" s="114"/>
      <c r="N889" s="112" t="s">
        <v>9</v>
      </c>
      <c r="O889" s="97"/>
      <c r="P889" s="97"/>
      <c r="Q889" s="97"/>
      <c r="R889" s="113" t="s">
        <v>9</v>
      </c>
      <c r="S889" s="113"/>
      <c r="T889" s="113"/>
      <c r="U889" s="99"/>
      <c r="V889" s="108" t="s">
        <v>256</v>
      </c>
      <c r="W889" s="108"/>
      <c r="X889" s="100" t="s">
        <v>256</v>
      </c>
      <c r="Y889" s="108"/>
      <c r="Z889" s="100"/>
      <c r="AA889" s="100"/>
      <c r="AB889" s="108"/>
      <c r="AC889" s="108" t="s">
        <v>256</v>
      </c>
      <c r="AD889" s="108"/>
      <c r="AE889" s="108"/>
      <c r="AF889" s="108" t="s">
        <v>256</v>
      </c>
      <c r="AG889" s="94" t="s">
        <v>338</v>
      </c>
      <c r="AH889" s="136" t="s">
        <v>1017</v>
      </c>
      <c r="AI889" s="102"/>
      <c r="AJ889" s="103" t="s">
        <v>1289</v>
      </c>
    </row>
    <row r="890" spans="1:252" s="68" customFormat="1">
      <c r="A890" s="90">
        <v>880</v>
      </c>
      <c r="B890" s="91" t="str">
        <f>'[4]ИТОГ!'!$AP887</f>
        <v>Гусаков Александр</v>
      </c>
      <c r="C890" s="91">
        <f>'[4]ИТОГ!'!$AQ887</f>
        <v>2012</v>
      </c>
      <c r="D890" s="91" t="str">
        <f>'[4]ИТОГ!'!$AT887</f>
        <v>б/р</v>
      </c>
      <c r="E890" s="91" t="str">
        <f>'[4]ИТОГ!'!$AU887</f>
        <v>м</v>
      </c>
      <c r="F890" s="189">
        <f>'[4]ИТОГ!'!$AX887</f>
        <v>0</v>
      </c>
      <c r="G890" s="91" t="s">
        <v>255</v>
      </c>
      <c r="H890" s="94" t="s">
        <v>28</v>
      </c>
      <c r="I890" s="91" t="str">
        <f>'[4]ИТОГ!'!$AY887</f>
        <v>ОК!</v>
      </c>
      <c r="J890" s="95"/>
      <c r="K890" s="113"/>
      <c r="L890" s="97"/>
      <c r="M890" s="114"/>
      <c r="N890" s="113"/>
      <c r="O890" s="97"/>
      <c r="P890" s="97"/>
      <c r="Q890" s="97"/>
      <c r="R890" s="115" t="s">
        <v>256</v>
      </c>
      <c r="S890" s="115"/>
      <c r="T890" s="113"/>
      <c r="U890" s="99" t="s">
        <v>11</v>
      </c>
      <c r="V890" s="115"/>
      <c r="W890" s="102"/>
      <c r="X890" s="102"/>
      <c r="Y890" s="102"/>
      <c r="Z890" s="100"/>
      <c r="AA890" s="100"/>
      <c r="AB890" s="100" t="s">
        <v>256</v>
      </c>
      <c r="AC890" s="100"/>
      <c r="AD890" s="100" t="s">
        <v>13</v>
      </c>
      <c r="AE890" s="100" t="s">
        <v>11</v>
      </c>
      <c r="AF890" s="102" t="s">
        <v>256</v>
      </c>
      <c r="AG890" s="94"/>
      <c r="AH890" s="136"/>
      <c r="AI890" s="102"/>
      <c r="AJ890" s="103" t="s">
        <v>1290</v>
      </c>
    </row>
    <row r="891" spans="1:252" s="68" customFormat="1">
      <c r="A891" s="90">
        <v>881</v>
      </c>
      <c r="B891" s="91" t="str">
        <f>'[4]ИТОГ!'!$AP888</f>
        <v>Гусаков Никита</v>
      </c>
      <c r="C891" s="91">
        <f>'[4]ИТОГ!'!$AQ888</f>
        <v>0</v>
      </c>
      <c r="D891" s="91" t="str">
        <f>'[4]ИТОГ!'!$AT888</f>
        <v>б/р</v>
      </c>
      <c r="E891" s="91" t="str">
        <f>'[4]ИТОГ!'!$AU888</f>
        <v>м</v>
      </c>
      <c r="F891" s="189">
        <f>'[4]ИТОГ!'!$AX888</f>
        <v>45045</v>
      </c>
      <c r="G891" s="91" t="s">
        <v>255</v>
      </c>
      <c r="H891" s="94" t="s">
        <v>28</v>
      </c>
      <c r="I891" s="91" t="str">
        <f>'[4]ИТОГ!'!$AY888</f>
        <v>НАДО!!!</v>
      </c>
      <c r="J891" s="95"/>
      <c r="K891" s="113"/>
      <c r="L891" s="97"/>
      <c r="M891" s="114"/>
      <c r="N891" s="113"/>
      <c r="O891" s="97"/>
      <c r="P891" s="97"/>
      <c r="Q891" s="97"/>
      <c r="R891" s="115"/>
      <c r="S891" s="115"/>
      <c r="T891" s="113"/>
      <c r="U891" s="99" t="s">
        <v>11</v>
      </c>
      <c r="V891" s="115"/>
      <c r="W891" s="102"/>
      <c r="X891" s="102"/>
      <c r="Y891" s="102"/>
      <c r="Z891" s="100"/>
      <c r="AA891" s="100"/>
      <c r="AB891" s="100"/>
      <c r="AC891" s="100"/>
      <c r="AD891" s="100"/>
      <c r="AE891" s="100"/>
      <c r="AF891" s="102"/>
      <c r="AG891" s="94"/>
      <c r="AH891" s="136"/>
      <c r="AI891" s="100"/>
      <c r="AJ891" s="103" t="s">
        <v>1291</v>
      </c>
    </row>
    <row r="892" spans="1:252" s="68" customFormat="1">
      <c r="A892" s="90">
        <v>882</v>
      </c>
      <c r="B892" s="91" t="str">
        <f>'[4]ИТОГ!'!$AP889</f>
        <v>Гусев Денис</v>
      </c>
      <c r="C892" s="91">
        <f>'[4]ИТОГ!'!$AQ889</f>
        <v>2012</v>
      </c>
      <c r="D892" s="91" t="str">
        <f>'[4]ИТОГ!'!$AT889</f>
        <v>1ю</v>
      </c>
      <c r="E892" s="91" t="str">
        <f>'[4]ИТОГ!'!$AU889</f>
        <v>м</v>
      </c>
      <c r="F892" s="189">
        <f>'[4]ИТОГ!'!$AX889</f>
        <v>45799</v>
      </c>
      <c r="G892" s="91" t="s">
        <v>255</v>
      </c>
      <c r="H892" s="94" t="s">
        <v>28</v>
      </c>
      <c r="I892" s="91" t="str">
        <f>'[4]ИТОГ!'!$AY889</f>
        <v>ОК!</v>
      </c>
      <c r="J892" s="95" t="s">
        <v>292</v>
      </c>
      <c r="K892" s="113"/>
      <c r="L892" s="97"/>
      <c r="M892" s="114"/>
      <c r="N892" s="113"/>
      <c r="O892" s="97" t="s">
        <v>11</v>
      </c>
      <c r="P892" s="97"/>
      <c r="Q892" s="97"/>
      <c r="R892" s="115" t="s">
        <v>256</v>
      </c>
      <c r="S892" s="115"/>
      <c r="T892" s="113"/>
      <c r="U892" s="99"/>
      <c r="V892" s="115"/>
      <c r="W892" s="102"/>
      <c r="X892" s="102"/>
      <c r="Y892" s="102"/>
      <c r="Z892" s="100"/>
      <c r="AA892" s="100"/>
      <c r="AB892" s="100"/>
      <c r="AC892" s="100"/>
      <c r="AD892" s="100"/>
      <c r="AE892" s="100"/>
      <c r="AF892" s="102"/>
      <c r="AG892" s="117" t="s">
        <v>1127</v>
      </c>
      <c r="AH892" s="136" t="s">
        <v>366</v>
      </c>
      <c r="AI892" s="118">
        <v>38183</v>
      </c>
      <c r="AJ892" s="103" t="s">
        <v>1292</v>
      </c>
    </row>
    <row r="893" spans="1:252" s="68" customFormat="1">
      <c r="A893" s="90">
        <v>883</v>
      </c>
      <c r="B893" s="91" t="str">
        <f>'[4]ИТОГ!'!$AP890</f>
        <v>Гусев Иван</v>
      </c>
      <c r="C893" s="91">
        <f>'[4]ИТОГ!'!$AQ890</f>
        <v>2003</v>
      </c>
      <c r="D893" s="91" t="str">
        <f>'[4]ИТОГ!'!$AT890</f>
        <v>б/р</v>
      </c>
      <c r="E893" s="91" t="str">
        <f>'[4]ИТОГ!'!$AU890</f>
        <v>м</v>
      </c>
      <c r="F893" s="189">
        <f>'[4]ИТОГ!'!$AX890</f>
        <v>0</v>
      </c>
      <c r="G893" s="91" t="s">
        <v>255</v>
      </c>
      <c r="H893" s="94" t="s">
        <v>28</v>
      </c>
      <c r="I893" s="91" t="str">
        <f>'[4]ИТОГ!'!$AY890</f>
        <v>ОК!</v>
      </c>
      <c r="J893" s="95"/>
      <c r="K893" s="113"/>
      <c r="L893" s="97"/>
      <c r="M893" s="114"/>
      <c r="N893" s="113"/>
      <c r="O893" s="97"/>
      <c r="P893" s="97"/>
      <c r="Q893" s="97"/>
      <c r="R893" s="113" t="s">
        <v>256</v>
      </c>
      <c r="S893" s="113"/>
      <c r="T893" s="113" t="s">
        <v>256</v>
      </c>
      <c r="U893" s="99"/>
      <c r="V893" s="115"/>
      <c r="W893" s="100"/>
      <c r="X893" s="100"/>
      <c r="Y893" s="102"/>
      <c r="Z893" s="100"/>
      <c r="AA893" s="100"/>
      <c r="AB893" s="100"/>
      <c r="AC893" s="100"/>
      <c r="AD893" s="100"/>
      <c r="AE893" s="100"/>
      <c r="AF893" s="102"/>
      <c r="AG893" s="111" t="s">
        <v>444</v>
      </c>
      <c r="AH893" s="136" t="s">
        <v>420</v>
      </c>
      <c r="AI893" s="102"/>
      <c r="AJ893" s="103" t="s">
        <v>1293</v>
      </c>
    </row>
    <row r="894" spans="1:252" s="68" customFormat="1">
      <c r="A894" s="90">
        <v>884</v>
      </c>
      <c r="B894" s="91" t="str">
        <f>'[4]ИТОГ!'!$AP891</f>
        <v>Гусева Елена</v>
      </c>
      <c r="C894" s="91">
        <f>'[4]ИТОГ!'!$AQ891</f>
        <v>0</v>
      </c>
      <c r="D894" s="91" t="str">
        <f>'[4]ИТОГ!'!$AT891</f>
        <v>б/р</v>
      </c>
      <c r="E894" s="91" t="str">
        <f>'[4]ИТОГ!'!$AU891</f>
        <v>ж</v>
      </c>
      <c r="F894" s="189">
        <f>'[4]ИТОГ!'!$AX891</f>
        <v>43954</v>
      </c>
      <c r="G894" s="91" t="s">
        <v>255</v>
      </c>
      <c r="H894" s="94" t="s">
        <v>28</v>
      </c>
      <c r="I894" s="91" t="str">
        <f>'[4]ИТОГ!'!$AY891</f>
        <v>НАДО!!!</v>
      </c>
      <c r="J894" s="95" t="s">
        <v>1294</v>
      </c>
      <c r="K894" s="97"/>
      <c r="L894" s="97"/>
      <c r="M894" s="98"/>
      <c r="N894" s="97"/>
      <c r="O894" s="97" t="s">
        <v>9</v>
      </c>
      <c r="P894" s="97"/>
      <c r="Q894" s="97"/>
      <c r="R894" s="97" t="s">
        <v>6</v>
      </c>
      <c r="S894" s="97"/>
      <c r="T894" s="99"/>
      <c r="U894" s="99"/>
      <c r="V894" s="97"/>
      <c r="W894" s="92"/>
      <c r="X894" s="100"/>
      <c r="Y894" s="100"/>
      <c r="Z894" s="100"/>
      <c r="AA894" s="100"/>
      <c r="AB894" s="100"/>
      <c r="AC894" s="100"/>
      <c r="AD894" s="100"/>
      <c r="AE894" s="100"/>
      <c r="AF894" s="100"/>
      <c r="AG894" s="94" t="s">
        <v>359</v>
      </c>
      <c r="AH894" s="94" t="s">
        <v>470</v>
      </c>
      <c r="AI894" s="118">
        <v>38361</v>
      </c>
      <c r="AJ894" s="103" t="s">
        <v>1295</v>
      </c>
    </row>
    <row r="895" spans="1:252" s="68" customFormat="1">
      <c r="A895" s="90">
        <v>885</v>
      </c>
      <c r="B895" s="91" t="str">
        <f>'[4]ИТОГ!'!$AP892</f>
        <v>Гусейнзаде Лиана</v>
      </c>
      <c r="C895" s="91">
        <f>'[4]ИТОГ!'!$AQ892</f>
        <v>2007</v>
      </c>
      <c r="D895" s="91" t="str">
        <f>'[4]ИТОГ!'!$AT892</f>
        <v>б/р</v>
      </c>
      <c r="E895" s="91" t="str">
        <f>'[4]ИТОГ!'!$AU892</f>
        <v>ж</v>
      </c>
      <c r="F895" s="189">
        <f>'[4]ИТОГ!'!$AX892</f>
        <v>0</v>
      </c>
      <c r="G895" s="91" t="s">
        <v>255</v>
      </c>
      <c r="H895" s="94" t="s">
        <v>28</v>
      </c>
      <c r="I895" s="91" t="str">
        <f>'[4]ИТОГ!'!$AY892</f>
        <v>ОК!</v>
      </c>
      <c r="J895" s="95"/>
      <c r="K895" s="97"/>
      <c r="L895" s="97"/>
      <c r="M895" s="98"/>
      <c r="N895" s="97"/>
      <c r="O895" s="97"/>
      <c r="P895" s="97"/>
      <c r="Q895" s="97"/>
      <c r="R895" s="97"/>
      <c r="S895" s="97"/>
      <c r="T895" s="99"/>
      <c r="U895" s="99"/>
      <c r="V895" s="97"/>
      <c r="W895" s="108"/>
      <c r="X895" s="108"/>
      <c r="Y895" s="108"/>
      <c r="Z895" s="100"/>
      <c r="AA895" s="100"/>
      <c r="AB895" s="122"/>
      <c r="AC895" s="122"/>
      <c r="AD895" s="122"/>
      <c r="AE895" s="100" t="s">
        <v>11</v>
      </c>
      <c r="AF895" s="141"/>
      <c r="AG895" s="94"/>
      <c r="AH895" s="101" t="s">
        <v>396</v>
      </c>
      <c r="AI895" s="102"/>
      <c r="AJ895" s="103" t="s">
        <v>1296</v>
      </c>
    </row>
    <row r="896" spans="1:252" s="68" customFormat="1">
      <c r="A896" s="90">
        <v>886</v>
      </c>
      <c r="B896" s="91" t="str">
        <f>'[4]ИТОГ!'!$AP893</f>
        <v>Густодым Михаил</v>
      </c>
      <c r="C896" s="91">
        <f>'[4]ИТОГ!'!$AQ893</f>
        <v>0</v>
      </c>
      <c r="D896" s="91" t="str">
        <f>'[4]ИТОГ!'!$AT893</f>
        <v>б/р</v>
      </c>
      <c r="E896" s="91" t="str">
        <f>'[4]ИТОГ!'!$AU893</f>
        <v>м</v>
      </c>
      <c r="F896" s="189">
        <f>'[4]ИТОГ!'!$AX893</f>
        <v>44269</v>
      </c>
      <c r="G896" s="91" t="s">
        <v>255</v>
      </c>
      <c r="H896" s="94" t="s">
        <v>28</v>
      </c>
      <c r="I896" s="91" t="str">
        <f>'[4]ИТОГ!'!$AY893</f>
        <v>НАДО!!!</v>
      </c>
      <c r="J896" s="95"/>
      <c r="K896" s="97"/>
      <c r="L896" s="97"/>
      <c r="M896" s="98"/>
      <c r="N896" s="97"/>
      <c r="O896" s="97" t="s">
        <v>256</v>
      </c>
      <c r="P896" s="97"/>
      <c r="Q896" s="97"/>
      <c r="R896" s="110" t="s">
        <v>13</v>
      </c>
      <c r="S896" s="97"/>
      <c r="T896" s="99" t="s">
        <v>256</v>
      </c>
      <c r="U896" s="99"/>
      <c r="V896" s="100" t="s">
        <v>11</v>
      </c>
      <c r="W896" s="108" t="s">
        <v>256</v>
      </c>
      <c r="X896" s="110" t="s">
        <v>13</v>
      </c>
      <c r="Y896" s="100"/>
      <c r="Z896" s="100"/>
      <c r="AA896" s="100"/>
      <c r="AB896" s="100" t="s">
        <v>256</v>
      </c>
      <c r="AC896" s="100"/>
      <c r="AD896" s="100"/>
      <c r="AE896" s="100"/>
      <c r="AF896" s="100" t="s">
        <v>11</v>
      </c>
      <c r="AG896" s="94" t="s">
        <v>325</v>
      </c>
      <c r="AH896" s="101" t="s">
        <v>353</v>
      </c>
      <c r="AI896" s="102"/>
      <c r="AJ896" s="103" t="s">
        <v>1297</v>
      </c>
    </row>
    <row r="897" spans="1:36" s="68" customFormat="1">
      <c r="A897" s="90">
        <v>887</v>
      </c>
      <c r="B897" s="91" t="str">
        <f>'[4]ИТОГ!'!$AP894</f>
        <v>Гуськов Ярослав</v>
      </c>
      <c r="C897" s="91">
        <f>'[4]ИТОГ!'!$AQ894</f>
        <v>2006</v>
      </c>
      <c r="D897" s="91" t="str">
        <f>'[4]ИТОГ!'!$AT894</f>
        <v>б/р</v>
      </c>
      <c r="E897" s="91" t="str">
        <f>'[4]ИТОГ!'!$AU894</f>
        <v>м</v>
      </c>
      <c r="F897" s="189">
        <f>'[4]ИТОГ!'!$AX894</f>
        <v>45287</v>
      </c>
      <c r="G897" s="91" t="s">
        <v>255</v>
      </c>
      <c r="H897" s="94" t="s">
        <v>28</v>
      </c>
      <c r="I897" s="91" t="str">
        <f>'[4]ИТОГ!'!$AY894</f>
        <v>ОК!</v>
      </c>
      <c r="J897" s="95"/>
      <c r="K897" s="113"/>
      <c r="L897" s="97" t="s">
        <v>13</v>
      </c>
      <c r="M897" s="114"/>
      <c r="N897" s="113"/>
      <c r="O897" s="97" t="s">
        <v>13</v>
      </c>
      <c r="P897" s="97"/>
      <c r="Q897" s="97"/>
      <c r="R897" s="110" t="s">
        <v>13</v>
      </c>
      <c r="S897" s="115"/>
      <c r="T897" s="125" t="s">
        <v>13</v>
      </c>
      <c r="U897" s="99"/>
      <c r="V897" s="108" t="s">
        <v>256</v>
      </c>
      <c r="W897" s="100"/>
      <c r="X897" s="100" t="s">
        <v>256</v>
      </c>
      <c r="Y897" s="100"/>
      <c r="Z897" s="100"/>
      <c r="AA897" s="100"/>
      <c r="AB897" s="100" t="s">
        <v>9</v>
      </c>
      <c r="AC897" s="100"/>
      <c r="AD897" s="100" t="s">
        <v>6</v>
      </c>
      <c r="AE897" s="100"/>
      <c r="AF897" s="100" t="s">
        <v>256</v>
      </c>
      <c r="AG897" s="111" t="s">
        <v>428</v>
      </c>
      <c r="AH897" s="101"/>
      <c r="AI897" s="100"/>
      <c r="AJ897" s="103" t="s">
        <v>1298</v>
      </c>
    </row>
    <row r="898" spans="1:36" s="68" customFormat="1">
      <c r="A898" s="90">
        <v>888</v>
      </c>
      <c r="B898" s="91" t="str">
        <f>'[4]ИТОГ!'!$AP895</f>
        <v>Гутов Дмитрий</v>
      </c>
      <c r="C898" s="91">
        <f>'[4]ИТОГ!'!$AQ895</f>
        <v>2004</v>
      </c>
      <c r="D898" s="91">
        <f>'[4]ИТОГ!'!$AT895</f>
        <v>2</v>
      </c>
      <c r="E898" s="91" t="str">
        <f>'[4]ИТОГ!'!$AU895</f>
        <v>м</v>
      </c>
      <c r="F898" s="189">
        <f>'[4]ИТОГ!'!$AX895</f>
        <v>45375</v>
      </c>
      <c r="G898" s="91" t="s">
        <v>255</v>
      </c>
      <c r="H898" s="94" t="s">
        <v>28</v>
      </c>
      <c r="I898" s="91" t="str">
        <f>'[4]ИТОГ!'!$AY895</f>
        <v>ОК!</v>
      </c>
      <c r="J898" s="95"/>
      <c r="K898" s="97"/>
      <c r="L898" s="97"/>
      <c r="M898" s="98"/>
      <c r="N898" s="97"/>
      <c r="O898" s="97"/>
      <c r="P898" s="97"/>
      <c r="Q898" s="97"/>
      <c r="R898" s="97"/>
      <c r="S898" s="97"/>
      <c r="T898" s="99"/>
      <c r="U898" s="99"/>
      <c r="V898" s="108" t="s">
        <v>256</v>
      </c>
      <c r="W898" s="92"/>
      <c r="X898" s="100"/>
      <c r="Y898" s="100"/>
      <c r="Z898" s="100"/>
      <c r="AA898" s="100"/>
      <c r="AB898" s="100"/>
      <c r="AC898" s="100"/>
      <c r="AD898" s="100"/>
      <c r="AE898" s="100"/>
      <c r="AF898" s="100"/>
      <c r="AG898" s="94"/>
      <c r="AH898" s="94"/>
      <c r="AI898" s="100"/>
      <c r="AJ898" s="103" t="s">
        <v>1299</v>
      </c>
    </row>
    <row r="899" spans="1:36" s="68" customFormat="1">
      <c r="A899" s="90">
        <v>889</v>
      </c>
      <c r="B899" s="91" t="str">
        <f>'[4]ИТОГ!'!$AP896</f>
        <v>Гучмазов Виталий</v>
      </c>
      <c r="C899" s="91">
        <f>'[4]ИТОГ!'!$AQ896</f>
        <v>1990</v>
      </c>
      <c r="D899" s="91">
        <f>'[4]ИТОГ!'!$AT896</f>
        <v>2</v>
      </c>
      <c r="E899" s="91" t="str">
        <f>'[4]ИТОГ!'!$AU896</f>
        <v>м</v>
      </c>
      <c r="F899" s="189">
        <f>'[4]ИТОГ!'!$AX896</f>
        <v>45344</v>
      </c>
      <c r="G899" s="91" t="s">
        <v>255</v>
      </c>
      <c r="H899" s="94" t="s">
        <v>28</v>
      </c>
      <c r="I899" s="91" t="str">
        <f>'[4]ИТОГ!'!$AY896</f>
        <v>НАДО!!!</v>
      </c>
      <c r="J899" s="124" t="s">
        <v>292</v>
      </c>
      <c r="K899" s="96"/>
      <c r="L899" s="97" t="s">
        <v>256</v>
      </c>
      <c r="M899" s="98"/>
      <c r="N899" s="96"/>
      <c r="O899" s="97"/>
      <c r="P899" s="97" t="s">
        <v>11</v>
      </c>
      <c r="Q899" s="102" t="s">
        <v>11</v>
      </c>
      <c r="R899" s="125" t="s">
        <v>13</v>
      </c>
      <c r="S899" s="125" t="s">
        <v>13</v>
      </c>
      <c r="T899" s="125" t="s">
        <v>15</v>
      </c>
      <c r="U899" s="99"/>
      <c r="V899" s="110" t="s">
        <v>13</v>
      </c>
      <c r="W899" s="108" t="s">
        <v>256</v>
      </c>
      <c r="X899" s="100" t="s">
        <v>11</v>
      </c>
      <c r="Y899" s="108"/>
      <c r="Z899" s="100"/>
      <c r="AA899" s="100" t="s">
        <v>256</v>
      </c>
      <c r="AB899" s="100" t="s">
        <v>11</v>
      </c>
      <c r="AC899" s="108"/>
      <c r="AD899" s="100" t="s">
        <v>11</v>
      </c>
      <c r="AE899" s="108"/>
      <c r="AF899" s="100" t="s">
        <v>13</v>
      </c>
      <c r="AG899" s="94" t="s">
        <v>434</v>
      </c>
      <c r="AH899" s="101" t="s">
        <v>261</v>
      </c>
      <c r="AI899" s="93">
        <v>37085</v>
      </c>
      <c r="AJ899" s="103" t="s">
        <v>1300</v>
      </c>
    </row>
    <row r="900" spans="1:36" s="68" customFormat="1">
      <c r="A900" s="90">
        <v>890</v>
      </c>
      <c r="B900" s="91" t="str">
        <f>'[4]ИТОГ!'!$AP897</f>
        <v>Гуща Артём</v>
      </c>
      <c r="C900" s="91">
        <f>'[4]ИТОГ!'!$AQ897</f>
        <v>2006</v>
      </c>
      <c r="D900" s="91">
        <f>'[4]ИТОГ!'!$AT897</f>
        <v>3</v>
      </c>
      <c r="E900" s="91" t="str">
        <f>'[4]ИТОГ!'!$AU897</f>
        <v>м</v>
      </c>
      <c r="F900" s="189">
        <f>'[4]ИТОГ!'!$AX897</f>
        <v>45805</v>
      </c>
      <c r="G900" s="91" t="s">
        <v>255</v>
      </c>
      <c r="H900" s="94" t="s">
        <v>28</v>
      </c>
      <c r="I900" s="91" t="str">
        <f>'[4]ИТОГ!'!$AY897</f>
        <v>ОК!</v>
      </c>
      <c r="J900" s="95"/>
      <c r="K900" s="96"/>
      <c r="L900" s="97"/>
      <c r="M900" s="98"/>
      <c r="N900" s="96"/>
      <c r="O900" s="97"/>
      <c r="P900" s="97"/>
      <c r="Q900" s="102"/>
      <c r="R900" s="125" t="s">
        <v>256</v>
      </c>
      <c r="S900" s="125"/>
      <c r="T900" s="125"/>
      <c r="U900" s="99"/>
      <c r="V900" s="110"/>
      <c r="W900" s="108"/>
      <c r="X900" s="100"/>
      <c r="Y900" s="108"/>
      <c r="Z900" s="100"/>
      <c r="AA900" s="100"/>
      <c r="AB900" s="100"/>
      <c r="AC900" s="108"/>
      <c r="AD900" s="100"/>
      <c r="AE900" s="108"/>
      <c r="AF900" s="100"/>
      <c r="AG900" s="94"/>
      <c r="AH900" s="101"/>
      <c r="AI900" s="102"/>
      <c r="AJ900" s="103" t="s">
        <v>1301</v>
      </c>
    </row>
    <row r="901" spans="1:36" s="68" customFormat="1">
      <c r="A901" s="90">
        <v>891</v>
      </c>
      <c r="B901" s="91" t="str">
        <f>'[4]ИТОГ!'!$AP898</f>
        <v>Гуща Надежда</v>
      </c>
      <c r="C901" s="91">
        <f>'[4]ИТОГ!'!$AQ898</f>
        <v>2005</v>
      </c>
      <c r="D901" s="91" t="str">
        <f>'[4]ИТОГ!'!$AT898</f>
        <v>б/р</v>
      </c>
      <c r="E901" s="91" t="str">
        <f>'[4]ИТОГ!'!$AU898</f>
        <v>ж</v>
      </c>
      <c r="F901" s="189">
        <f>'[4]ИТОГ!'!$AX898</f>
        <v>44329</v>
      </c>
      <c r="G901" s="91" t="s">
        <v>255</v>
      </c>
      <c r="H901" s="94" t="s">
        <v>28</v>
      </c>
      <c r="I901" s="91" t="str">
        <f>'[4]ИТОГ!'!$AY898</f>
        <v>ОК!</v>
      </c>
      <c r="J901" s="95" t="s">
        <v>292</v>
      </c>
      <c r="K901" s="97"/>
      <c r="L901" s="97"/>
      <c r="M901" s="98"/>
      <c r="N901" s="97"/>
      <c r="O901" s="97"/>
      <c r="P901" s="97"/>
      <c r="Q901" s="97"/>
      <c r="R901" s="97"/>
      <c r="S901" s="97"/>
      <c r="T901" s="99"/>
      <c r="U901" s="99"/>
      <c r="V901" s="97"/>
      <c r="W901" s="108" t="s">
        <v>256</v>
      </c>
      <c r="X901" s="141"/>
      <c r="Y901" s="141"/>
      <c r="Z901" s="100"/>
      <c r="AA901" s="100"/>
      <c r="AB901" s="141"/>
      <c r="AC901" s="141"/>
      <c r="AD901" s="141"/>
      <c r="AE901" s="141"/>
      <c r="AF901" s="141"/>
      <c r="AG901" s="94"/>
      <c r="AH901" s="101" t="s">
        <v>780</v>
      </c>
      <c r="AI901" s="118">
        <v>29098</v>
      </c>
      <c r="AJ901" s="103" t="s">
        <v>1302</v>
      </c>
    </row>
    <row r="902" spans="1:36" s="68" customFormat="1">
      <c r="A902" s="90">
        <v>892</v>
      </c>
      <c r="B902" s="91" t="str">
        <f>'[4]ИТОГ!'!$AP899</f>
        <v>Гуща Роман</v>
      </c>
      <c r="C902" s="91">
        <f>'[4]ИТОГ!'!$AQ899</f>
        <v>2010</v>
      </c>
      <c r="D902" s="91" t="str">
        <f>'[4]ИТОГ!'!$AT899</f>
        <v>2ю</v>
      </c>
      <c r="E902" s="91" t="str">
        <f>'[4]ИТОГ!'!$AU899</f>
        <v>м</v>
      </c>
      <c r="F902" s="189">
        <f>'[4]ИТОГ!'!$AX899</f>
        <v>45786</v>
      </c>
      <c r="G902" s="91" t="s">
        <v>255</v>
      </c>
      <c r="H902" s="94" t="s">
        <v>28</v>
      </c>
      <c r="I902" s="91" t="str">
        <f>'[4]ИТОГ!'!$AY899</f>
        <v>ОК!</v>
      </c>
      <c r="J902" s="95"/>
      <c r="K902" s="96"/>
      <c r="L902" s="97"/>
      <c r="M902" s="98"/>
      <c r="N902" s="96"/>
      <c r="O902" s="97"/>
      <c r="P902" s="97"/>
      <c r="Q902" s="97"/>
      <c r="R902" s="96"/>
      <c r="S902" s="96"/>
      <c r="T902" s="99"/>
      <c r="U902" s="99"/>
      <c r="V902" s="97"/>
      <c r="W902" s="100"/>
      <c r="X902" s="100"/>
      <c r="Y902" s="100"/>
      <c r="Z902" s="100"/>
      <c r="AA902" s="100"/>
      <c r="AB902" s="100"/>
      <c r="AC902" s="100"/>
      <c r="AD902" s="100"/>
      <c r="AE902" s="100" t="s">
        <v>15</v>
      </c>
      <c r="AF902" s="100"/>
      <c r="AG902" s="94" t="s">
        <v>299</v>
      </c>
      <c r="AH902" s="101" t="s">
        <v>465</v>
      </c>
      <c r="AI902" s="102"/>
      <c r="AJ902" s="103" t="s">
        <v>1303</v>
      </c>
    </row>
    <row r="903" spans="1:36" s="68" customFormat="1">
      <c r="A903" s="90">
        <v>893</v>
      </c>
      <c r="B903" s="91" t="str">
        <f>'[4]ИТОГ!'!$AP900</f>
        <v>Гущин Сергей</v>
      </c>
      <c r="C903" s="91">
        <f>'[4]ИТОГ!'!$AQ900</f>
        <v>0</v>
      </c>
      <c r="D903" s="91">
        <f>'[4]ИТОГ!'!$AT900</f>
        <v>3</v>
      </c>
      <c r="E903" s="91" t="str">
        <f>'[4]ИТОГ!'!$AU900</f>
        <v>м</v>
      </c>
      <c r="F903" s="189">
        <f>'[4]ИТОГ!'!$AX900</f>
        <v>45778</v>
      </c>
      <c r="G903" s="91" t="s">
        <v>255</v>
      </c>
      <c r="H903" s="94" t="s">
        <v>28</v>
      </c>
      <c r="I903" s="91" t="str">
        <f>'[4]ИТОГ!'!$AY900</f>
        <v>НАДО!!!</v>
      </c>
      <c r="J903" s="95"/>
      <c r="K903" s="96"/>
      <c r="L903" s="97"/>
      <c r="M903" s="98"/>
      <c r="N903" s="96"/>
      <c r="O903" s="97"/>
      <c r="P903" s="97"/>
      <c r="Q903" s="97"/>
      <c r="R903" s="97" t="s">
        <v>256</v>
      </c>
      <c r="S903" s="96"/>
      <c r="T903" s="99"/>
      <c r="U903" s="99"/>
      <c r="V903" s="97"/>
      <c r="W903" s="100"/>
      <c r="X903" s="100"/>
      <c r="Y903" s="100"/>
      <c r="Z903" s="100"/>
      <c r="AA903" s="100"/>
      <c r="AB903" s="100"/>
      <c r="AC903" s="100"/>
      <c r="AD903" s="100"/>
      <c r="AE903" s="100"/>
      <c r="AF903" s="100"/>
      <c r="AG903" s="94"/>
      <c r="AH903" s="101"/>
      <c r="AI903" s="102"/>
      <c r="AJ903" s="103" t="s">
        <v>1304</v>
      </c>
    </row>
    <row r="904" spans="1:36" s="68" customFormat="1">
      <c r="A904" s="90">
        <v>894</v>
      </c>
      <c r="B904" s="91" t="str">
        <f>'[4]ИТОГ!'!$AP901</f>
        <v>Гущина Елена</v>
      </c>
      <c r="C904" s="91">
        <f>'[4]ИТОГ!'!$AQ901</f>
        <v>0</v>
      </c>
      <c r="D904" s="91" t="str">
        <f>'[4]ИТОГ!'!$AT901</f>
        <v>б/р</v>
      </c>
      <c r="E904" s="91" t="str">
        <f>'[4]ИТОГ!'!$AU901</f>
        <v>ж</v>
      </c>
      <c r="F904" s="189">
        <f>'[4]ИТОГ!'!$AX901</f>
        <v>45045</v>
      </c>
      <c r="G904" s="91" t="s">
        <v>255</v>
      </c>
      <c r="H904" s="94" t="s">
        <v>28</v>
      </c>
      <c r="I904" s="91" t="str">
        <f>'[4]ИТОГ!'!$AY901</f>
        <v>НАДО!!!</v>
      </c>
      <c r="J904" s="95" t="s">
        <v>292</v>
      </c>
      <c r="K904" s="97"/>
      <c r="L904" s="97"/>
      <c r="M904" s="98"/>
      <c r="N904" s="97"/>
      <c r="O904" s="97" t="s">
        <v>9</v>
      </c>
      <c r="P904" s="97"/>
      <c r="Q904" s="97" t="s">
        <v>256</v>
      </c>
      <c r="R904" s="97"/>
      <c r="S904" s="97"/>
      <c r="T904" s="99" t="s">
        <v>9</v>
      </c>
      <c r="U904" s="99"/>
      <c r="V904" s="97" t="s">
        <v>6</v>
      </c>
      <c r="W904" s="108" t="s">
        <v>6</v>
      </c>
      <c r="X904" s="100" t="s">
        <v>256</v>
      </c>
      <c r="Y904" s="108"/>
      <c r="Z904" s="100"/>
      <c r="AA904" s="100"/>
      <c r="AB904" s="116" t="s">
        <v>256</v>
      </c>
      <c r="AC904" s="100"/>
      <c r="AD904" s="100"/>
      <c r="AE904" s="100"/>
      <c r="AF904" s="100"/>
      <c r="AG904" s="94" t="s">
        <v>289</v>
      </c>
      <c r="AH904" s="94" t="s">
        <v>353</v>
      </c>
      <c r="AI904" s="118">
        <v>38702</v>
      </c>
      <c r="AJ904" s="103" t="s">
        <v>1305</v>
      </c>
    </row>
    <row r="905" spans="1:36" s="68" customFormat="1">
      <c r="A905" s="90">
        <v>895</v>
      </c>
      <c r="B905" s="91" t="str">
        <f>'[4]ИТОГ!'!$AP902</f>
        <v>Давыдов Денис</v>
      </c>
      <c r="C905" s="91">
        <f>'[4]ИТОГ!'!$AQ902</f>
        <v>2000</v>
      </c>
      <c r="D905" s="91" t="str">
        <f>'[4]ИТОГ!'!$AT902</f>
        <v>б/р</v>
      </c>
      <c r="E905" s="91" t="str">
        <f>'[4]ИТОГ!'!$AU902</f>
        <v>м</v>
      </c>
      <c r="F905" s="189">
        <f>'[4]ИТОГ!'!$AX902</f>
        <v>44344</v>
      </c>
      <c r="G905" s="91" t="s">
        <v>255</v>
      </c>
      <c r="H905" s="94" t="s">
        <v>28</v>
      </c>
      <c r="I905" s="91" t="str">
        <f>'[4]ИТОГ!'!$AY902</f>
        <v>ОК!</v>
      </c>
      <c r="J905" s="95"/>
      <c r="K905" s="97"/>
      <c r="L905" s="97"/>
      <c r="M905" s="98"/>
      <c r="N905" s="97"/>
      <c r="O905" s="97"/>
      <c r="P905" s="97"/>
      <c r="Q905" s="97"/>
      <c r="R905" s="97" t="s">
        <v>256</v>
      </c>
      <c r="S905" s="97"/>
      <c r="T905" s="99"/>
      <c r="U905" s="99"/>
      <c r="V905" s="97"/>
      <c r="W905" s="108"/>
      <c r="X905" s="100"/>
      <c r="Y905" s="108"/>
      <c r="Z905" s="100"/>
      <c r="AA905" s="100"/>
      <c r="AB905" s="116"/>
      <c r="AC905" s="100"/>
      <c r="AD905" s="100"/>
      <c r="AE905" s="100"/>
      <c r="AF905" s="100"/>
      <c r="AG905" s="94"/>
      <c r="AH905" s="94"/>
      <c r="AI905" s="102"/>
      <c r="AJ905" s="103" t="s">
        <v>1306</v>
      </c>
    </row>
    <row r="906" spans="1:36" s="68" customFormat="1">
      <c r="A906" s="90">
        <v>896</v>
      </c>
      <c r="B906" s="91" t="str">
        <f>'[4]ИТОГ!'!$AP903</f>
        <v>Давыдов Денис В.</v>
      </c>
      <c r="C906" s="91">
        <f>'[4]ИТОГ!'!$AQ903</f>
        <v>0</v>
      </c>
      <c r="D906" s="91" t="str">
        <f>'[4]ИТОГ!'!$AT903</f>
        <v>б/р</v>
      </c>
      <c r="E906" s="91" t="str">
        <f>'[4]ИТОГ!'!$AU903</f>
        <v>м</v>
      </c>
      <c r="F906" s="189">
        <f>'[4]ИТОГ!'!$AX903</f>
        <v>44359</v>
      </c>
      <c r="G906" s="91" t="s">
        <v>255</v>
      </c>
      <c r="H906" s="94" t="s">
        <v>28</v>
      </c>
      <c r="I906" s="91" t="str">
        <f>'[4]ИТОГ!'!$AY903</f>
        <v>НАДО!!!</v>
      </c>
      <c r="J906" s="95"/>
      <c r="K906" s="97"/>
      <c r="L906" s="97"/>
      <c r="M906" s="98"/>
      <c r="N906" s="97"/>
      <c r="O906" s="97"/>
      <c r="P906" s="97"/>
      <c r="Q906" s="97"/>
      <c r="R906" s="97" t="s">
        <v>256</v>
      </c>
      <c r="S906" s="97"/>
      <c r="T906" s="99"/>
      <c r="U906" s="99"/>
      <c r="V906" s="97"/>
      <c r="W906" s="108"/>
      <c r="X906" s="108"/>
      <c r="Y906" s="108"/>
      <c r="Z906" s="100"/>
      <c r="AA906" s="100"/>
      <c r="AB906" s="116" t="s">
        <v>256</v>
      </c>
      <c r="AC906" s="100"/>
      <c r="AD906" s="100"/>
      <c r="AE906" s="100"/>
      <c r="AF906" s="100"/>
      <c r="AG906" s="94" t="s">
        <v>1011</v>
      </c>
      <c r="AH906" s="94"/>
      <c r="AI906" s="102"/>
      <c r="AJ906" s="103" t="s">
        <v>1307</v>
      </c>
    </row>
    <row r="907" spans="1:36" s="68" customFormat="1">
      <c r="A907" s="90">
        <v>897</v>
      </c>
      <c r="B907" s="91" t="str">
        <f>'[4]ИТОГ!'!$AP904</f>
        <v>Давыдов Иван</v>
      </c>
      <c r="C907" s="91">
        <f>'[4]ИТОГ!'!$AQ904</f>
        <v>1995</v>
      </c>
      <c r="D907" s="91" t="str">
        <f>'[4]ИТОГ!'!$AT904</f>
        <v>б/р</v>
      </c>
      <c r="E907" s="91" t="str">
        <f>'[4]ИТОГ!'!$AU904</f>
        <v>м</v>
      </c>
      <c r="F907" s="189">
        <f>'[4]ИТОГ!'!$AX904</f>
        <v>43227</v>
      </c>
      <c r="G907" s="91" t="s">
        <v>255</v>
      </c>
      <c r="H907" s="94" t="s">
        <v>28</v>
      </c>
      <c r="I907" s="91" t="str">
        <f>'[4]ИТОГ!'!$AY904</f>
        <v>ОК!</v>
      </c>
      <c r="J907" s="95"/>
      <c r="K907" s="96"/>
      <c r="L907" s="97"/>
      <c r="M907" s="98"/>
      <c r="N907" s="96"/>
      <c r="O907" s="97"/>
      <c r="P907" s="97"/>
      <c r="Q907" s="97"/>
      <c r="R907" s="96"/>
      <c r="S907" s="96"/>
      <c r="T907" s="99"/>
      <c r="U907" s="99"/>
      <c r="V907" s="97"/>
      <c r="W907" s="112"/>
      <c r="X907" s="112"/>
      <c r="Y907" s="112"/>
      <c r="Z907" s="100"/>
      <c r="AA907" s="100"/>
      <c r="AB907" s="112"/>
      <c r="AC907" s="112"/>
      <c r="AD907" s="112"/>
      <c r="AE907" s="112" t="s">
        <v>256</v>
      </c>
      <c r="AF907" s="112" t="s">
        <v>256</v>
      </c>
      <c r="AG907" s="94"/>
      <c r="AH907" s="101" t="s">
        <v>577</v>
      </c>
      <c r="AI907" s="102"/>
      <c r="AJ907" s="103" t="s">
        <v>1308</v>
      </c>
    </row>
    <row r="908" spans="1:36" s="68" customFormat="1">
      <c r="A908" s="90">
        <v>898</v>
      </c>
      <c r="B908" s="91" t="str">
        <f>'[4]ИТОГ!'!$AP905</f>
        <v>Даев Андрей</v>
      </c>
      <c r="C908" s="91">
        <f>'[4]ИТОГ!'!$AQ905</f>
        <v>1997</v>
      </c>
      <c r="D908" s="91" t="str">
        <f>'[4]ИТОГ!'!$AT905</f>
        <v>б/р</v>
      </c>
      <c r="E908" s="91" t="str">
        <f>'[4]ИТОГ!'!$AU905</f>
        <v>м</v>
      </c>
      <c r="F908" s="189">
        <f>'[4]ИТОГ!'!$AX905</f>
        <v>43863</v>
      </c>
      <c r="G908" s="91" t="s">
        <v>255</v>
      </c>
      <c r="H908" s="94" t="s">
        <v>28</v>
      </c>
      <c r="I908" s="91" t="str">
        <f>'[4]ИТОГ!'!$AY905</f>
        <v>ОК!</v>
      </c>
      <c r="J908" s="95"/>
      <c r="K908" s="121"/>
      <c r="L908" s="97" t="s">
        <v>256</v>
      </c>
      <c r="M908" s="114"/>
      <c r="N908" s="121"/>
      <c r="O908" s="97" t="s">
        <v>15</v>
      </c>
      <c r="P908" s="97" t="s">
        <v>15</v>
      </c>
      <c r="Q908" s="97" t="s">
        <v>256</v>
      </c>
      <c r="R908" s="99" t="s">
        <v>15</v>
      </c>
      <c r="S908" s="115"/>
      <c r="T908" s="113" t="s">
        <v>256</v>
      </c>
      <c r="U908" s="99" t="s">
        <v>15</v>
      </c>
      <c r="V908" s="115"/>
      <c r="W908" s="108" t="s">
        <v>256</v>
      </c>
      <c r="X908" s="100" t="s">
        <v>256</v>
      </c>
      <c r="Y908" s="112"/>
      <c r="Z908" s="100" t="s">
        <v>15</v>
      </c>
      <c r="AA908" s="100" t="s">
        <v>15</v>
      </c>
      <c r="AB908" s="100" t="s">
        <v>15</v>
      </c>
      <c r="AC908" s="112"/>
      <c r="AD908" s="112"/>
      <c r="AE908" s="100" t="s">
        <v>11</v>
      </c>
      <c r="AF908" s="112"/>
      <c r="AG908" s="94" t="s">
        <v>359</v>
      </c>
      <c r="AH908" s="101"/>
      <c r="AI908" s="102"/>
      <c r="AJ908" s="103" t="s">
        <v>1309</v>
      </c>
    </row>
    <row r="909" spans="1:36" s="68" customFormat="1">
      <c r="A909" s="90">
        <v>899</v>
      </c>
      <c r="B909" s="91" t="str">
        <f>'[4]ИТОГ!'!$AP906</f>
        <v>Далин Сергей</v>
      </c>
      <c r="C909" s="91">
        <f>'[4]ИТОГ!'!$AQ906</f>
        <v>1960</v>
      </c>
      <c r="D909" s="91" t="str">
        <f>'[4]ИТОГ!'!$AT906</f>
        <v>б/р</v>
      </c>
      <c r="E909" s="91" t="str">
        <f>'[4]ИТОГ!'!$AU906</f>
        <v>м</v>
      </c>
      <c r="F909" s="189">
        <f>'[4]ИТОГ!'!$AX906</f>
        <v>43328</v>
      </c>
      <c r="G909" s="91" t="s">
        <v>255</v>
      </c>
      <c r="H909" s="94" t="s">
        <v>28</v>
      </c>
      <c r="I909" s="91" t="str">
        <f>'[4]ИТОГ!'!$AY906</f>
        <v>НАДО!!!</v>
      </c>
      <c r="J909" s="95"/>
      <c r="K909" s="121"/>
      <c r="L909" s="97"/>
      <c r="M909" s="114"/>
      <c r="N909" s="121"/>
      <c r="O909" s="97" t="s">
        <v>256</v>
      </c>
      <c r="P909" s="97"/>
      <c r="Q909" s="97"/>
      <c r="R909" s="99"/>
      <c r="S909" s="115"/>
      <c r="T909" s="113"/>
      <c r="U909" s="99"/>
      <c r="V909" s="115"/>
      <c r="W909" s="108"/>
      <c r="X909" s="100"/>
      <c r="Y909" s="112"/>
      <c r="Z909" s="100"/>
      <c r="AA909" s="100"/>
      <c r="AB909" s="100"/>
      <c r="AC909" s="112"/>
      <c r="AD909" s="112"/>
      <c r="AE909" s="100"/>
      <c r="AF909" s="112"/>
      <c r="AG909" s="117" t="s">
        <v>394</v>
      </c>
      <c r="AH909" s="101"/>
      <c r="AI909" s="102"/>
      <c r="AJ909" s="103" t="s">
        <v>1310</v>
      </c>
    </row>
    <row r="910" spans="1:36" s="68" customFormat="1">
      <c r="A910" s="90">
        <v>900</v>
      </c>
      <c r="B910" s="91" t="str">
        <f>'[4]ИТОГ!'!$AP907</f>
        <v>Данилова Александра</v>
      </c>
      <c r="C910" s="91">
        <f>'[4]ИТОГ!'!$AQ907</f>
        <v>0</v>
      </c>
      <c r="D910" s="91" t="str">
        <f>'[4]ИТОГ!'!$AT907</f>
        <v>б/р</v>
      </c>
      <c r="E910" s="91" t="str">
        <f>'[4]ИТОГ!'!$AU907</f>
        <v>ж</v>
      </c>
      <c r="F910" s="189">
        <f>'[4]ИТОГ!'!$AX907</f>
        <v>42356</v>
      </c>
      <c r="G910" s="91" t="s">
        <v>255</v>
      </c>
      <c r="H910" s="94" t="s">
        <v>28</v>
      </c>
      <c r="I910" s="91" t="str">
        <f>'[4]ИТОГ!'!$AY907</f>
        <v>НАДО!!!</v>
      </c>
      <c r="J910" s="124" t="s">
        <v>410</v>
      </c>
      <c r="K910" s="121"/>
      <c r="L910" s="97"/>
      <c r="M910" s="114"/>
      <c r="N910" s="121"/>
      <c r="O910" s="97"/>
      <c r="P910" s="97"/>
      <c r="Q910" s="97"/>
      <c r="R910" s="99"/>
      <c r="S910" s="115"/>
      <c r="T910" s="113"/>
      <c r="U910" s="99"/>
      <c r="V910" s="115"/>
      <c r="W910" s="108"/>
      <c r="X910" s="100"/>
      <c r="Y910" s="112"/>
      <c r="Z910" s="100"/>
      <c r="AA910" s="100"/>
      <c r="AB910" s="100"/>
      <c r="AC910" s="112"/>
      <c r="AD910" s="112"/>
      <c r="AE910" s="100"/>
      <c r="AF910" s="112"/>
      <c r="AG910" s="117"/>
      <c r="AH910" s="101" t="s">
        <v>1311</v>
      </c>
      <c r="AI910" s="118">
        <v>36095</v>
      </c>
      <c r="AJ910" s="103" t="s">
        <v>1312</v>
      </c>
    </row>
    <row r="911" spans="1:36" s="68" customFormat="1">
      <c r="A911" s="90">
        <v>901</v>
      </c>
      <c r="B911" s="91" t="str">
        <f>'[4]ИТОГ!'!$AP908</f>
        <v>Данилова Арина</v>
      </c>
      <c r="C911" s="91">
        <f>'[4]ИТОГ!'!$AQ908</f>
        <v>2007</v>
      </c>
      <c r="D911" s="91">
        <f>'[4]ИТОГ!'!$AT908</f>
        <v>2</v>
      </c>
      <c r="E911" s="91" t="str">
        <f>'[4]ИТОГ!'!$AU908</f>
        <v>ж</v>
      </c>
      <c r="F911" s="189">
        <f>'[4]ИТОГ!'!$AX908</f>
        <v>45319</v>
      </c>
      <c r="G911" s="91" t="s">
        <v>255</v>
      </c>
      <c r="H911" s="94" t="s">
        <v>28</v>
      </c>
      <c r="I911" s="91" t="str">
        <f>'[4]ИТОГ!'!$AY908</f>
        <v>ОК!</v>
      </c>
      <c r="J911" s="95"/>
      <c r="K911" s="121"/>
      <c r="L911" s="97"/>
      <c r="M911" s="114"/>
      <c r="N911" s="121"/>
      <c r="O911" s="97"/>
      <c r="P911" s="97"/>
      <c r="Q911" s="97"/>
      <c r="R911" s="99" t="s">
        <v>256</v>
      </c>
      <c r="S911" s="115"/>
      <c r="T911" s="113"/>
      <c r="U911" s="99"/>
      <c r="V911" s="115"/>
      <c r="W911" s="108"/>
      <c r="X911" s="100"/>
      <c r="Y911" s="112"/>
      <c r="Z911" s="100"/>
      <c r="AA911" s="100"/>
      <c r="AB911" s="100"/>
      <c r="AC911" s="112"/>
      <c r="AD911" s="112"/>
      <c r="AE911" s="100"/>
      <c r="AF911" s="112"/>
      <c r="AG911" s="94"/>
      <c r="AH911" s="101"/>
      <c r="AI911" s="102"/>
      <c r="AJ911" s="103" t="s">
        <v>1313</v>
      </c>
    </row>
    <row r="912" spans="1:36" s="68" customFormat="1">
      <c r="A912" s="90">
        <v>902</v>
      </c>
      <c r="B912" s="91" t="str">
        <f>'[4]ИТОГ!'!$AP909</f>
        <v>Данилова Валерия</v>
      </c>
      <c r="C912" s="91">
        <f>'[4]ИТОГ!'!$AQ909</f>
        <v>2011</v>
      </c>
      <c r="D912" s="91" t="str">
        <f>'[4]ИТОГ!'!$AT909</f>
        <v>б/р</v>
      </c>
      <c r="E912" s="91" t="str">
        <f>'[4]ИТОГ!'!$AU909</f>
        <v>ж</v>
      </c>
      <c r="F912" s="189">
        <f>'[4]ИТОГ!'!$AX909</f>
        <v>0</v>
      </c>
      <c r="G912" s="91" t="s">
        <v>255</v>
      </c>
      <c r="H912" s="94" t="s">
        <v>28</v>
      </c>
      <c r="I912" s="91" t="str">
        <f>'[4]ИТОГ!'!$AY909</f>
        <v>ОК!</v>
      </c>
      <c r="J912" s="95"/>
      <c r="K912" s="121"/>
      <c r="L912" s="97"/>
      <c r="M912" s="114"/>
      <c r="N912" s="121"/>
      <c r="O912" s="97"/>
      <c r="P912" s="97"/>
      <c r="Q912" s="97"/>
      <c r="R912" s="99"/>
      <c r="S912" s="115"/>
      <c r="T912" s="113"/>
      <c r="U912" s="99"/>
      <c r="V912" s="115"/>
      <c r="W912" s="108"/>
      <c r="X912" s="100"/>
      <c r="Y912" s="112"/>
      <c r="Z912" s="100"/>
      <c r="AA912" s="100"/>
      <c r="AB912" s="100"/>
      <c r="AC912" s="112"/>
      <c r="AD912" s="112"/>
      <c r="AE912" s="100"/>
      <c r="AF912" s="112"/>
      <c r="AG912" s="94"/>
      <c r="AH912" s="101"/>
      <c r="AI912" s="102"/>
      <c r="AJ912" s="103" t="s">
        <v>1314</v>
      </c>
    </row>
    <row r="913" spans="1:36" s="68" customFormat="1">
      <c r="A913" s="90">
        <v>903</v>
      </c>
      <c r="B913" s="91" t="str">
        <f>'[4]ИТОГ!'!$AP910</f>
        <v>Дворецкая Анастасия</v>
      </c>
      <c r="C913" s="91">
        <f>'[4]ИТОГ!'!$AQ910</f>
        <v>2012</v>
      </c>
      <c r="D913" s="91" t="str">
        <f>'[4]ИТОГ!'!$AT910</f>
        <v>2ю</v>
      </c>
      <c r="E913" s="91" t="str">
        <f>'[4]ИТОГ!'!$AU910</f>
        <v>ж</v>
      </c>
      <c r="F913" s="189">
        <f>'[4]ИТОГ!'!$AX910</f>
        <v>45582</v>
      </c>
      <c r="G913" s="91" t="s">
        <v>255</v>
      </c>
      <c r="H913" s="94" t="s">
        <v>28</v>
      </c>
      <c r="I913" s="91" t="str">
        <f>'[4]ИТОГ!'!$AY910</f>
        <v>ОК!</v>
      </c>
      <c r="J913" s="95"/>
      <c r="K913" s="97"/>
      <c r="L913" s="97"/>
      <c r="M913" s="98"/>
      <c r="N913" s="97"/>
      <c r="O913" s="97" t="s">
        <v>15</v>
      </c>
      <c r="P913" s="97" t="s">
        <v>15</v>
      </c>
      <c r="Q913" s="97"/>
      <c r="R913" s="99" t="s">
        <v>15</v>
      </c>
      <c r="S913" s="97"/>
      <c r="T913" s="99"/>
      <c r="U913" s="99" t="s">
        <v>15</v>
      </c>
      <c r="V913" s="97"/>
      <c r="W913" s="102"/>
      <c r="X913" s="100" t="s">
        <v>256</v>
      </c>
      <c r="Y913" s="102"/>
      <c r="Z913" s="100"/>
      <c r="AA913" s="100"/>
      <c r="AB913" s="102"/>
      <c r="AC913" s="102"/>
      <c r="AD913" s="102"/>
      <c r="AE913" s="100" t="s">
        <v>15</v>
      </c>
      <c r="AF913" s="102"/>
      <c r="AG913" s="94" t="s">
        <v>439</v>
      </c>
      <c r="AH913" s="101" t="s">
        <v>1315</v>
      </c>
      <c r="AI913" s="102"/>
      <c r="AJ913" s="103" t="s">
        <v>1316</v>
      </c>
    </row>
    <row r="914" spans="1:36" s="68" customFormat="1">
      <c r="A914" s="90">
        <v>904</v>
      </c>
      <c r="B914" s="91" t="str">
        <f>'[4]ИТОГ!'!$AP911</f>
        <v>Дворецкий Даниил</v>
      </c>
      <c r="C914" s="91">
        <f>'[4]ИТОГ!'!$AQ911</f>
        <v>2001</v>
      </c>
      <c r="D914" s="91" t="str">
        <f>'[4]ИТОГ!'!$AT911</f>
        <v>б/р</v>
      </c>
      <c r="E914" s="91" t="str">
        <f>'[4]ИТОГ!'!$AU911</f>
        <v>м</v>
      </c>
      <c r="F914" s="189">
        <f>'[4]ИТОГ!'!$AX911</f>
        <v>0</v>
      </c>
      <c r="G914" s="91" t="s">
        <v>255</v>
      </c>
      <c r="H914" s="94" t="s">
        <v>28</v>
      </c>
      <c r="I914" s="91" t="str">
        <f>'[4]ИТОГ!'!$AY911</f>
        <v>НАДО!!!</v>
      </c>
      <c r="J914" s="95"/>
      <c r="K914" s="97"/>
      <c r="L914" s="97"/>
      <c r="M914" s="98"/>
      <c r="N914" s="97"/>
      <c r="O914" s="97"/>
      <c r="P914" s="97"/>
      <c r="Q914" s="97"/>
      <c r="R914" s="97"/>
      <c r="S914" s="97"/>
      <c r="T914" s="99"/>
      <c r="U914" s="99" t="s">
        <v>11</v>
      </c>
      <c r="V914" s="97"/>
      <c r="W914" s="102"/>
      <c r="X914" s="100"/>
      <c r="Y914" s="102"/>
      <c r="Z914" s="100"/>
      <c r="AA914" s="100"/>
      <c r="AB914" s="102"/>
      <c r="AC914" s="102"/>
      <c r="AD914" s="102"/>
      <c r="AE914" s="100"/>
      <c r="AF914" s="102"/>
      <c r="AG914" s="111" t="s">
        <v>361</v>
      </c>
      <c r="AH914" s="101"/>
      <c r="AI914" s="102"/>
      <c r="AJ914" s="103" t="s">
        <v>1317</v>
      </c>
    </row>
    <row r="915" spans="1:36" s="68" customFormat="1">
      <c r="A915" s="90">
        <v>905</v>
      </c>
      <c r="B915" s="91" t="str">
        <f>'[4]ИТОГ!'!$AP912</f>
        <v>Дворкин Борис</v>
      </c>
      <c r="C915" s="91">
        <f>'[4]ИТОГ!'!$AQ912</f>
        <v>2004</v>
      </c>
      <c r="D915" s="91" t="str">
        <f>'[4]ИТОГ!'!$AT912</f>
        <v>б/р</v>
      </c>
      <c r="E915" s="91" t="str">
        <f>'[4]ИТОГ!'!$AU912</f>
        <v>м</v>
      </c>
      <c r="F915" s="189">
        <f>'[4]ИТОГ!'!$AX912</f>
        <v>43593</v>
      </c>
      <c r="G915" s="91" t="s">
        <v>255</v>
      </c>
      <c r="H915" s="94" t="s">
        <v>28</v>
      </c>
      <c r="I915" s="91" t="str">
        <f>'[4]ИТОГ!'!$AY912</f>
        <v>ОК!</v>
      </c>
      <c r="J915" s="95"/>
      <c r="K915" s="97"/>
      <c r="L915" s="97" t="s">
        <v>256</v>
      </c>
      <c r="M915" s="98"/>
      <c r="N915" s="97"/>
      <c r="O915" s="97"/>
      <c r="P915" s="97"/>
      <c r="Q915" s="97" t="s">
        <v>256</v>
      </c>
      <c r="R915" s="99" t="s">
        <v>11</v>
      </c>
      <c r="S915" s="125" t="s">
        <v>13</v>
      </c>
      <c r="T915" s="99" t="s">
        <v>256</v>
      </c>
      <c r="U915" s="99"/>
      <c r="V915" s="100" t="s">
        <v>11</v>
      </c>
      <c r="W915" s="108" t="s">
        <v>9</v>
      </c>
      <c r="X915" s="100" t="s">
        <v>256</v>
      </c>
      <c r="Y915" s="108" t="s">
        <v>256</v>
      </c>
      <c r="Z915" s="100"/>
      <c r="AA915" s="100"/>
      <c r="AB915" s="100"/>
      <c r="AC915" s="108"/>
      <c r="AD915" s="108"/>
      <c r="AE915" s="100"/>
      <c r="AF915" s="108"/>
      <c r="AG915" s="94" t="s">
        <v>287</v>
      </c>
      <c r="AH915" s="101" t="s">
        <v>396</v>
      </c>
      <c r="AI915" s="102"/>
      <c r="AJ915" s="103" t="s">
        <v>1318</v>
      </c>
    </row>
    <row r="916" spans="1:36" s="68" customFormat="1">
      <c r="A916" s="90">
        <v>906</v>
      </c>
      <c r="B916" s="91" t="str">
        <f>'[4]ИТОГ!'!$AP913</f>
        <v>Дворкина Ксения</v>
      </c>
      <c r="C916" s="91">
        <f>'[4]ИТОГ!'!$AQ913</f>
        <v>2000</v>
      </c>
      <c r="D916" s="91" t="str">
        <f>'[4]ИТОГ!'!$AT913</f>
        <v>б/р</v>
      </c>
      <c r="E916" s="91" t="str">
        <f>'[4]ИТОГ!'!$AU913</f>
        <v>ж</v>
      </c>
      <c r="F916" s="189">
        <f>'[4]ИТОГ!'!$AX913</f>
        <v>44443</v>
      </c>
      <c r="G916" s="91" t="s">
        <v>255</v>
      </c>
      <c r="H916" s="94" t="s">
        <v>28</v>
      </c>
      <c r="I916" s="91" t="str">
        <f>'[4]ИТОГ!'!$AY913</f>
        <v>ОК!</v>
      </c>
      <c r="J916" s="95"/>
      <c r="K916" s="97"/>
      <c r="L916" s="97"/>
      <c r="M916" s="98"/>
      <c r="N916" s="97"/>
      <c r="O916" s="97"/>
      <c r="P916" s="97"/>
      <c r="Q916" s="97"/>
      <c r="R916" s="99" t="s">
        <v>256</v>
      </c>
      <c r="S916" s="125"/>
      <c r="T916" s="99"/>
      <c r="U916" s="99"/>
      <c r="V916" s="100"/>
      <c r="W916" s="108"/>
      <c r="X916" s="100"/>
      <c r="Y916" s="108"/>
      <c r="Z916" s="100"/>
      <c r="AA916" s="100"/>
      <c r="AB916" s="100"/>
      <c r="AC916" s="108"/>
      <c r="AD916" s="108"/>
      <c r="AE916" s="100"/>
      <c r="AF916" s="108"/>
      <c r="AG916" s="117" t="s">
        <v>454</v>
      </c>
      <c r="AH916" s="101"/>
      <c r="AI916" s="102"/>
      <c r="AJ916" s="103" t="s">
        <v>1319</v>
      </c>
    </row>
    <row r="917" spans="1:36" s="68" customFormat="1">
      <c r="A917" s="90">
        <v>907</v>
      </c>
      <c r="B917" s="91" t="str">
        <f>'[4]ИТОГ!'!$AP914</f>
        <v>Дворянков Олег</v>
      </c>
      <c r="C917" s="91">
        <f>'[4]ИТОГ!'!$AQ914</f>
        <v>2004</v>
      </c>
      <c r="D917" s="91" t="str">
        <f>'[4]ИТОГ!'!$AT914</f>
        <v>б/р</v>
      </c>
      <c r="E917" s="91" t="str">
        <f>'[4]ИТОГ!'!$AU914</f>
        <v>м</v>
      </c>
      <c r="F917" s="189">
        <f>'[4]ИТОГ!'!$AX914</f>
        <v>43960</v>
      </c>
      <c r="G917" s="91" t="s">
        <v>255</v>
      </c>
      <c r="H917" s="94" t="s">
        <v>28</v>
      </c>
      <c r="I917" s="91" t="str">
        <f>'[4]ИТОГ!'!$AY914</f>
        <v>ОК!</v>
      </c>
      <c r="J917" s="95"/>
      <c r="K917" s="97"/>
      <c r="L917" s="97" t="s">
        <v>13</v>
      </c>
      <c r="M917" s="98"/>
      <c r="N917" s="97"/>
      <c r="O917" s="97" t="s">
        <v>15</v>
      </c>
      <c r="P917" s="97" t="s">
        <v>13</v>
      </c>
      <c r="Q917" s="97"/>
      <c r="R917" s="99" t="s">
        <v>15</v>
      </c>
      <c r="S917" s="97"/>
      <c r="T917" s="99" t="s">
        <v>256</v>
      </c>
      <c r="U917" s="99" t="s">
        <v>13</v>
      </c>
      <c r="V917" s="108" t="s">
        <v>256</v>
      </c>
      <c r="W917" s="108" t="s">
        <v>256</v>
      </c>
      <c r="X917" s="100" t="s">
        <v>256</v>
      </c>
      <c r="Y917" s="108"/>
      <c r="Z917" s="100" t="s">
        <v>13</v>
      </c>
      <c r="AA917" s="100"/>
      <c r="AB917" s="100" t="s">
        <v>13</v>
      </c>
      <c r="AC917" s="108"/>
      <c r="AD917" s="108" t="s">
        <v>256</v>
      </c>
      <c r="AE917" s="100" t="s">
        <v>11</v>
      </c>
      <c r="AF917" s="108" t="s">
        <v>256</v>
      </c>
      <c r="AG917" s="94" t="s">
        <v>381</v>
      </c>
      <c r="AH917" s="101"/>
      <c r="AI917" s="102"/>
      <c r="AJ917" s="103" t="s">
        <v>1320</v>
      </c>
    </row>
    <row r="918" spans="1:36" s="68" customFormat="1">
      <c r="A918" s="90">
        <v>908</v>
      </c>
      <c r="B918" s="91" t="str">
        <f>'[4]ИТОГ!'!$AP915</f>
        <v>Де Ла Пенья Смирнов Ярослав</v>
      </c>
      <c r="C918" s="91">
        <f>'[4]ИТОГ!'!$AQ915</f>
        <v>1995</v>
      </c>
      <c r="D918" s="91" t="str">
        <f>'[4]ИТОГ!'!$AT915</f>
        <v>б/р</v>
      </c>
      <c r="E918" s="91" t="str">
        <f>'[4]ИТОГ!'!$AU915</f>
        <v>м</v>
      </c>
      <c r="F918" s="189">
        <f>'[4]ИТОГ!'!$AX915</f>
        <v>0</v>
      </c>
      <c r="G918" s="91" t="s">
        <v>255</v>
      </c>
      <c r="H918" s="94" t="s">
        <v>28</v>
      </c>
      <c r="I918" s="91" t="str">
        <f>'[4]ИТОГ!'!$AY915</f>
        <v>ОК!</v>
      </c>
      <c r="J918" s="95"/>
      <c r="K918" s="96"/>
      <c r="L918" s="97"/>
      <c r="M918" s="98"/>
      <c r="N918" s="96"/>
      <c r="O918" s="97"/>
      <c r="P918" s="97"/>
      <c r="Q918" s="97"/>
      <c r="R918" s="97"/>
      <c r="S918" s="97"/>
      <c r="T918" s="99"/>
      <c r="U918" s="99"/>
      <c r="V918" s="104"/>
      <c r="W918" s="100"/>
      <c r="X918" s="100"/>
      <c r="Y918" s="100"/>
      <c r="Z918" s="100"/>
      <c r="AA918" s="100"/>
      <c r="AB918" s="100" t="s">
        <v>11</v>
      </c>
      <c r="AC918" s="100"/>
      <c r="AD918" s="100"/>
      <c r="AE918" s="100"/>
      <c r="AF918" s="100" t="s">
        <v>256</v>
      </c>
      <c r="AG918" s="94" t="s">
        <v>260</v>
      </c>
      <c r="AH918" s="101"/>
      <c r="AI918" s="102"/>
      <c r="AJ918" s="103" t="s">
        <v>1321</v>
      </c>
    </row>
    <row r="919" spans="1:36" s="68" customFormat="1">
      <c r="A919" s="90">
        <v>909</v>
      </c>
      <c r="B919" s="91" t="str">
        <f>'[4]ИТОГ!'!$AP916</f>
        <v>Дегтярев Дмитрий</v>
      </c>
      <c r="C919" s="91">
        <f>'[4]ИТОГ!'!$AQ916</f>
        <v>2002</v>
      </c>
      <c r="D919" s="91" t="str">
        <f>'[4]ИТОГ!'!$AT916</f>
        <v>б/р</v>
      </c>
      <c r="E919" s="91" t="str">
        <f>'[4]ИТОГ!'!$AU916</f>
        <v>м</v>
      </c>
      <c r="F919" s="189">
        <f>'[4]ИТОГ!'!$AX916</f>
        <v>0</v>
      </c>
      <c r="G919" s="91" t="s">
        <v>255</v>
      </c>
      <c r="H919" s="94" t="s">
        <v>28</v>
      </c>
      <c r="I919" s="91" t="str">
        <f>'[4]ИТОГ!'!$AY916</f>
        <v>ОК!</v>
      </c>
      <c r="J919" s="95"/>
      <c r="K919" s="107"/>
      <c r="L919" s="97"/>
      <c r="M919" s="105"/>
      <c r="N919" s="107"/>
      <c r="O919" s="97"/>
      <c r="P919" s="97"/>
      <c r="Q919" s="97"/>
      <c r="R919" s="104" t="s">
        <v>256</v>
      </c>
      <c r="S919" s="104"/>
      <c r="T919" s="106"/>
      <c r="U919" s="99"/>
      <c r="V919" s="104"/>
      <c r="W919" s="100"/>
      <c r="X919" s="100" t="s">
        <v>256</v>
      </c>
      <c r="Y919" s="100"/>
      <c r="Z919" s="100"/>
      <c r="AA919" s="100"/>
      <c r="AB919" s="100"/>
      <c r="AC919" s="100"/>
      <c r="AD919" s="100"/>
      <c r="AE919" s="100"/>
      <c r="AF919" s="100"/>
      <c r="AG919" s="111" t="s">
        <v>444</v>
      </c>
      <c r="AH919" s="101" t="s">
        <v>626</v>
      </c>
      <c r="AI919" s="102"/>
      <c r="AJ919" s="103" t="s">
        <v>1322</v>
      </c>
    </row>
    <row r="920" spans="1:36" s="68" customFormat="1">
      <c r="A920" s="90">
        <v>910</v>
      </c>
      <c r="B920" s="91" t="str">
        <f>'[4]ИТОГ!'!$AP917</f>
        <v>Дегтярев Иван</v>
      </c>
      <c r="C920" s="91">
        <f>'[4]ИТОГ!'!$AQ917</f>
        <v>2009</v>
      </c>
      <c r="D920" s="91" t="str">
        <f>'[4]ИТОГ!'!$AT917</f>
        <v>б/р</v>
      </c>
      <c r="E920" s="91" t="str">
        <f>'[4]ИТОГ!'!$AU917</f>
        <v>м</v>
      </c>
      <c r="F920" s="189">
        <f>'[4]ИТОГ!'!$AX917</f>
        <v>0</v>
      </c>
      <c r="G920" s="91" t="s">
        <v>255</v>
      </c>
      <c r="H920" s="94" t="s">
        <v>28</v>
      </c>
      <c r="I920" s="91" t="str">
        <f>'[4]ИТОГ!'!$AY917</f>
        <v>ОК!</v>
      </c>
      <c r="J920" s="95"/>
      <c r="K920" s="104"/>
      <c r="L920" s="97"/>
      <c r="M920" s="105"/>
      <c r="N920" s="104"/>
      <c r="O920" s="97"/>
      <c r="P920" s="97"/>
      <c r="Q920" s="97"/>
      <c r="R920" s="104"/>
      <c r="S920" s="104"/>
      <c r="T920" s="106"/>
      <c r="U920" s="99"/>
      <c r="V920" s="108" t="s">
        <v>256</v>
      </c>
      <c r="W920" s="102" t="s">
        <v>9</v>
      </c>
      <c r="X920" s="100" t="s">
        <v>256</v>
      </c>
      <c r="Y920" s="102"/>
      <c r="Z920" s="100"/>
      <c r="AA920" s="100"/>
      <c r="AB920" s="102" t="s">
        <v>6</v>
      </c>
      <c r="AC920" s="102"/>
      <c r="AD920" s="102"/>
      <c r="AE920" s="102"/>
      <c r="AF920" s="102" t="s">
        <v>256</v>
      </c>
      <c r="AG920" s="94" t="s">
        <v>263</v>
      </c>
      <c r="AH920" s="101" t="s">
        <v>406</v>
      </c>
      <c r="AI920" s="102"/>
      <c r="AJ920" s="103" t="s">
        <v>1323</v>
      </c>
    </row>
    <row r="921" spans="1:36" s="68" customFormat="1">
      <c r="A921" s="90">
        <v>911</v>
      </c>
      <c r="B921" s="91" t="str">
        <f>'[4]ИТОГ!'!$AP918</f>
        <v>Дегтярев Сергей</v>
      </c>
      <c r="C921" s="91">
        <f>'[4]ИТОГ!'!$AQ918</f>
        <v>2011</v>
      </c>
      <c r="D921" s="91" t="str">
        <f>'[4]ИТОГ!'!$AT918</f>
        <v>б/р</v>
      </c>
      <c r="E921" s="91" t="str">
        <f>'[4]ИТОГ!'!$AU918</f>
        <v>м</v>
      </c>
      <c r="F921" s="189">
        <f>'[4]ИТОГ!'!$AX918</f>
        <v>0</v>
      </c>
      <c r="G921" s="91" t="s">
        <v>255</v>
      </c>
      <c r="H921" s="94" t="s">
        <v>28</v>
      </c>
      <c r="I921" s="91" t="str">
        <f>'[4]ИТОГ!'!$AY918</f>
        <v>ОК!</v>
      </c>
      <c r="J921" s="95"/>
      <c r="K921" s="104"/>
      <c r="L921" s="97" t="s">
        <v>256</v>
      </c>
      <c r="M921" s="105"/>
      <c r="N921" s="104"/>
      <c r="O921" s="97" t="s">
        <v>15</v>
      </c>
      <c r="P921" s="97" t="s">
        <v>17</v>
      </c>
      <c r="Q921" s="97" t="s">
        <v>15</v>
      </c>
      <c r="R921" s="99" t="s">
        <v>15</v>
      </c>
      <c r="S921" s="104"/>
      <c r="T921" s="106" t="s">
        <v>256</v>
      </c>
      <c r="U921" s="99"/>
      <c r="V921" s="104"/>
      <c r="W921" s="100" t="s">
        <v>15</v>
      </c>
      <c r="X921" s="100" t="s">
        <v>17</v>
      </c>
      <c r="Y921" s="100"/>
      <c r="Z921" s="100"/>
      <c r="AA921" s="100"/>
      <c r="AB921" s="100" t="s">
        <v>15</v>
      </c>
      <c r="AC921" s="100"/>
      <c r="AD921" s="100" t="s">
        <v>256</v>
      </c>
      <c r="AE921" s="100"/>
      <c r="AF921" s="100" t="s">
        <v>13</v>
      </c>
      <c r="AG921" s="94" t="s">
        <v>257</v>
      </c>
      <c r="AH921" s="101" t="s">
        <v>382</v>
      </c>
      <c r="AI921" s="102"/>
      <c r="AJ921" s="103" t="s">
        <v>1324</v>
      </c>
    </row>
    <row r="922" spans="1:36" s="68" customFormat="1">
      <c r="A922" s="90">
        <v>912</v>
      </c>
      <c r="B922" s="91" t="str">
        <f>'[4]ИТОГ!'!$AP919</f>
        <v>Дедков Алексей</v>
      </c>
      <c r="C922" s="91">
        <f>'[4]ИТОГ!'!$AQ919</f>
        <v>2003</v>
      </c>
      <c r="D922" s="91" t="str">
        <f>'[4]ИТОГ!'!$AT919</f>
        <v>б/р</v>
      </c>
      <c r="E922" s="91" t="str">
        <f>'[4]ИТОГ!'!$AU919</f>
        <v>м</v>
      </c>
      <c r="F922" s="189">
        <f>'[4]ИТОГ!'!$AX919</f>
        <v>0</v>
      </c>
      <c r="G922" s="91" t="s">
        <v>255</v>
      </c>
      <c r="H922" s="94" t="s">
        <v>28</v>
      </c>
      <c r="I922" s="91" t="str">
        <f>'[4]ИТОГ!'!$AY919</f>
        <v>ОК!</v>
      </c>
      <c r="J922" s="95"/>
      <c r="K922" s="113"/>
      <c r="L922" s="97"/>
      <c r="M922" s="114"/>
      <c r="N922" s="113"/>
      <c r="O922" s="97"/>
      <c r="P922" s="97"/>
      <c r="Q922" s="97"/>
      <c r="R922" s="113" t="s">
        <v>6</v>
      </c>
      <c r="S922" s="113"/>
      <c r="T922" s="113"/>
      <c r="U922" s="99"/>
      <c r="V922" s="115"/>
      <c r="W922" s="100" t="s">
        <v>6</v>
      </c>
      <c r="X922" s="100"/>
      <c r="Y922" s="100"/>
      <c r="Z922" s="100"/>
      <c r="AA922" s="100"/>
      <c r="AB922" s="100" t="s">
        <v>256</v>
      </c>
      <c r="AC922" s="100" t="s">
        <v>256</v>
      </c>
      <c r="AD922" s="100" t="s">
        <v>256</v>
      </c>
      <c r="AE922" s="108"/>
      <c r="AF922" s="108"/>
      <c r="AG922" s="94" t="s">
        <v>293</v>
      </c>
      <c r="AH922" s="101" t="s">
        <v>417</v>
      </c>
      <c r="AI922" s="102"/>
      <c r="AJ922" s="103" t="s">
        <v>1325</v>
      </c>
    </row>
    <row r="923" spans="1:36" s="68" customFormat="1">
      <c r="A923" s="90">
        <v>913</v>
      </c>
      <c r="B923" s="91" t="str">
        <f>'[4]ИТОГ!'!$AP920</f>
        <v>Дедова Светлана</v>
      </c>
      <c r="C923" s="91">
        <f>'[4]ИТОГ!'!$AQ920</f>
        <v>1999</v>
      </c>
      <c r="D923" s="91" t="str">
        <f>'[4]ИТОГ!'!$AT920</f>
        <v>б/р</v>
      </c>
      <c r="E923" s="91" t="str">
        <f>'[4]ИТОГ!'!$AU920</f>
        <v>ж</v>
      </c>
      <c r="F923" s="189">
        <f>'[4]ИТОГ!'!$AX920</f>
        <v>44724</v>
      </c>
      <c r="G923" s="91" t="s">
        <v>255</v>
      </c>
      <c r="H923" s="94" t="s">
        <v>28</v>
      </c>
      <c r="I923" s="91" t="str">
        <f>'[4]ИТОГ!'!$AY920</f>
        <v>ОК!</v>
      </c>
      <c r="J923" s="124" t="s">
        <v>292</v>
      </c>
      <c r="K923" s="96"/>
      <c r="L923" s="97"/>
      <c r="M923" s="98" t="s">
        <v>256</v>
      </c>
      <c r="N923" s="96"/>
      <c r="O923" s="97"/>
      <c r="P923" s="97"/>
      <c r="Q923" s="97"/>
      <c r="R923" s="97"/>
      <c r="S923" s="97"/>
      <c r="T923" s="99"/>
      <c r="U923" s="99"/>
      <c r="V923" s="97"/>
      <c r="W923" s="100"/>
      <c r="X923" s="100"/>
      <c r="Y923" s="100"/>
      <c r="Z923" s="100"/>
      <c r="AA923" s="100"/>
      <c r="AB923" s="108"/>
      <c r="AC923" s="108"/>
      <c r="AD923" s="108"/>
      <c r="AE923" s="108"/>
      <c r="AF923" s="108"/>
      <c r="AG923" s="94"/>
      <c r="AH923" s="101" t="s">
        <v>366</v>
      </c>
      <c r="AI923" s="118">
        <v>38881</v>
      </c>
      <c r="AJ923" s="103" t="s">
        <v>1326</v>
      </c>
    </row>
    <row r="924" spans="1:36" s="68" customFormat="1">
      <c r="A924" s="90">
        <v>914</v>
      </c>
      <c r="B924" s="91" t="str">
        <f>'[4]ИТОГ!'!$AP921</f>
        <v>Деев Глеб</v>
      </c>
      <c r="C924" s="91">
        <f>'[4]ИТОГ!'!$AQ921</f>
        <v>2007</v>
      </c>
      <c r="D924" s="91">
        <f>'[4]ИТОГ!'!$AT921</f>
        <v>1</v>
      </c>
      <c r="E924" s="91" t="str">
        <f>'[4]ИТОГ!'!$AU921</f>
        <v>м</v>
      </c>
      <c r="F924" s="189">
        <f>'[4]ИТОГ!'!$AX921</f>
        <v>45463</v>
      </c>
      <c r="G924" s="91" t="s">
        <v>255</v>
      </c>
      <c r="H924" s="94" t="s">
        <v>28</v>
      </c>
      <c r="I924" s="91" t="str">
        <f>'[4]ИТОГ!'!$AY921</f>
        <v>ОК!</v>
      </c>
      <c r="J924" s="95"/>
      <c r="K924" s="113"/>
      <c r="L924" s="97"/>
      <c r="M924" s="114"/>
      <c r="N924" s="113"/>
      <c r="O924" s="97"/>
      <c r="P924" s="97"/>
      <c r="Q924" s="97"/>
      <c r="R924" s="115"/>
      <c r="S924" s="115"/>
      <c r="T924" s="113"/>
      <c r="U924" s="99"/>
      <c r="V924" s="115"/>
      <c r="W924" s="108"/>
      <c r="X924" s="108"/>
      <c r="Y924" s="108"/>
      <c r="Z924" s="100"/>
      <c r="AA924" s="100"/>
      <c r="AB924" s="122"/>
      <c r="AC924" s="122"/>
      <c r="AD924" s="122"/>
      <c r="AE924" s="108" t="s">
        <v>256</v>
      </c>
      <c r="AF924" s="108"/>
      <c r="AG924" s="94"/>
      <c r="AH924" s="101"/>
      <c r="AI924" s="102"/>
      <c r="AJ924" s="103" t="s">
        <v>1327</v>
      </c>
    </row>
    <row r="925" spans="1:36" s="68" customFormat="1">
      <c r="A925" s="90">
        <v>915</v>
      </c>
      <c r="B925" s="91" t="str">
        <f>'[4]ИТОГ!'!$AP922</f>
        <v>Дейнега Таисия</v>
      </c>
      <c r="C925" s="91">
        <f>'[4]ИТОГ!'!$AQ922</f>
        <v>2005</v>
      </c>
      <c r="D925" s="91" t="str">
        <f>'[4]ИТОГ!'!$AT922</f>
        <v>б/р</v>
      </c>
      <c r="E925" s="91" t="str">
        <f>'[4]ИТОГ!'!$AU922</f>
        <v>ж</v>
      </c>
      <c r="F925" s="189">
        <f>'[4]ИТОГ!'!$AX922</f>
        <v>44156</v>
      </c>
      <c r="G925" s="91" t="s">
        <v>255</v>
      </c>
      <c r="H925" s="94" t="s">
        <v>28</v>
      </c>
      <c r="I925" s="91" t="str">
        <f>'[4]ИТОГ!'!$AY922</f>
        <v>ОК!</v>
      </c>
      <c r="J925" s="95"/>
      <c r="K925" s="104"/>
      <c r="L925" s="97"/>
      <c r="M925" s="105"/>
      <c r="N925" s="104"/>
      <c r="O925" s="97"/>
      <c r="P925" s="97"/>
      <c r="Q925" s="97"/>
      <c r="R925" s="104"/>
      <c r="S925" s="104"/>
      <c r="T925" s="102" t="s">
        <v>11</v>
      </c>
      <c r="U925" s="99"/>
      <c r="V925" s="104"/>
      <c r="W925" s="108"/>
      <c r="X925" s="108"/>
      <c r="Y925" s="108"/>
      <c r="Z925" s="100"/>
      <c r="AA925" s="100"/>
      <c r="AB925" s="102"/>
      <c r="AC925" s="102"/>
      <c r="AD925" s="102" t="s">
        <v>256</v>
      </c>
      <c r="AE925" s="102" t="s">
        <v>256</v>
      </c>
      <c r="AF925" s="102"/>
      <c r="AG925" s="94" t="s">
        <v>331</v>
      </c>
      <c r="AH925" s="101"/>
      <c r="AI925" s="102"/>
      <c r="AJ925" s="103" t="s">
        <v>1328</v>
      </c>
    </row>
    <row r="926" spans="1:36" s="68" customFormat="1">
      <c r="A926" s="90">
        <v>916</v>
      </c>
      <c r="B926" s="91" t="str">
        <f>'[4]ИТОГ!'!$AP923</f>
        <v>Дейнега Эвелина</v>
      </c>
      <c r="C926" s="91">
        <f>'[4]ИТОГ!'!$AQ923</f>
        <v>2010</v>
      </c>
      <c r="D926" s="91" t="str">
        <f>'[4]ИТОГ!'!$AT923</f>
        <v>б/р</v>
      </c>
      <c r="E926" s="91" t="str">
        <f>'[4]ИТОГ!'!$AU923</f>
        <v>ж</v>
      </c>
      <c r="F926" s="189">
        <f>'[4]ИТОГ!'!$AX923</f>
        <v>0</v>
      </c>
      <c r="G926" s="91" t="s">
        <v>255</v>
      </c>
      <c r="H926" s="94" t="s">
        <v>28</v>
      </c>
      <c r="I926" s="91" t="str">
        <f>'[4]ИТОГ!'!$AY923</f>
        <v>ОК!</v>
      </c>
      <c r="J926" s="95"/>
      <c r="K926" s="99"/>
      <c r="L926" s="97"/>
      <c r="M926" s="98"/>
      <c r="N926" s="99"/>
      <c r="O926" s="97"/>
      <c r="P926" s="97"/>
      <c r="Q926" s="97"/>
      <c r="R926" s="97"/>
      <c r="S926" s="97"/>
      <c r="T926" s="99"/>
      <c r="U926" s="99"/>
      <c r="V926" s="97"/>
      <c r="W926" s="108"/>
      <c r="X926" s="108"/>
      <c r="Y926" s="108"/>
      <c r="Z926" s="100"/>
      <c r="AA926" s="100"/>
      <c r="AB926" s="122"/>
      <c r="AC926" s="122"/>
      <c r="AD926" s="122"/>
      <c r="AE926" s="122"/>
      <c r="AF926" s="100" t="s">
        <v>11</v>
      </c>
      <c r="AG926" s="94"/>
      <c r="AH926" s="101"/>
      <c r="AI926" s="102"/>
      <c r="AJ926" s="103" t="s">
        <v>1329</v>
      </c>
    </row>
    <row r="927" spans="1:36" s="68" customFormat="1">
      <c r="A927" s="90">
        <v>917</v>
      </c>
      <c r="B927" s="91" t="str">
        <f>'[4]ИТОГ!'!$AP924</f>
        <v>Дейс Александр</v>
      </c>
      <c r="C927" s="91">
        <f>'[4]ИТОГ!'!$AQ924</f>
        <v>0</v>
      </c>
      <c r="D927" s="91" t="str">
        <f>'[4]ИТОГ!'!$AT924</f>
        <v>б/р</v>
      </c>
      <c r="E927" s="91" t="str">
        <f>'[4]ИТОГ!'!$AU924</f>
        <v>м</v>
      </c>
      <c r="F927" s="189">
        <f>'[4]ИТОГ!'!$AX924</f>
        <v>44107</v>
      </c>
      <c r="G927" s="91" t="s">
        <v>255</v>
      </c>
      <c r="H927" s="94" t="s">
        <v>28</v>
      </c>
      <c r="I927" s="91" t="str">
        <f>'[4]ИТОГ!'!$AY924</f>
        <v>НАДО!!!</v>
      </c>
      <c r="J927" s="95"/>
      <c r="K927" s="96"/>
      <c r="L927" s="97"/>
      <c r="M927" s="98"/>
      <c r="N927" s="96"/>
      <c r="O927" s="97"/>
      <c r="P927" s="97"/>
      <c r="Q927" s="97" t="s">
        <v>13</v>
      </c>
      <c r="R927" s="97" t="s">
        <v>256</v>
      </c>
      <c r="S927" s="97"/>
      <c r="T927" s="99"/>
      <c r="U927" s="99"/>
      <c r="V927" s="97"/>
      <c r="W927" s="108"/>
      <c r="X927" s="108"/>
      <c r="Y927" s="108"/>
      <c r="Z927" s="100"/>
      <c r="AA927" s="100"/>
      <c r="AB927" s="108"/>
      <c r="AC927" s="108"/>
      <c r="AD927" s="108"/>
      <c r="AE927" s="108"/>
      <c r="AF927" s="108"/>
      <c r="AG927" s="111" t="s">
        <v>556</v>
      </c>
      <c r="AH927" s="101"/>
      <c r="AI927" s="102"/>
      <c r="AJ927" s="103" t="s">
        <v>1330</v>
      </c>
    </row>
    <row r="928" spans="1:36" s="68" customFormat="1">
      <c r="A928" s="90">
        <v>918</v>
      </c>
      <c r="B928" s="91" t="str">
        <f>'[4]ИТОГ!'!$AP925</f>
        <v xml:space="preserve">Делягина Татьяна </v>
      </c>
      <c r="C928" s="91">
        <f>'[4]ИТОГ!'!$AQ925</f>
        <v>0</v>
      </c>
      <c r="D928" s="91" t="str">
        <f>'[4]ИТОГ!'!$AT925</f>
        <v>б/р</v>
      </c>
      <c r="E928" s="91" t="str">
        <f>'[4]ИТОГ!'!$AU925</f>
        <v>ж</v>
      </c>
      <c r="F928" s="189">
        <f>'[4]ИТОГ!'!$AX925</f>
        <v>44708</v>
      </c>
      <c r="G928" s="91" t="s">
        <v>255</v>
      </c>
      <c r="H928" s="94" t="s">
        <v>28</v>
      </c>
      <c r="I928" s="91" t="str">
        <f>'[4]ИТОГ!'!$AY925</f>
        <v>НАДО!!!</v>
      </c>
      <c r="J928" s="148"/>
      <c r="K928" s="149"/>
      <c r="L928" s="97" t="s">
        <v>256</v>
      </c>
      <c r="M928" s="150"/>
      <c r="N928" s="149"/>
      <c r="O928" s="151" t="s">
        <v>15</v>
      </c>
      <c r="P928" s="151"/>
      <c r="Q928" s="151"/>
      <c r="R928" s="152" t="s">
        <v>13</v>
      </c>
      <c r="S928" s="149"/>
      <c r="T928" s="152" t="s">
        <v>13</v>
      </c>
      <c r="U928" s="153" t="s">
        <v>256</v>
      </c>
      <c r="V928" s="154" t="s">
        <v>15</v>
      </c>
      <c r="W928" s="154" t="s">
        <v>11</v>
      </c>
      <c r="X928" s="154" t="s">
        <v>11</v>
      </c>
      <c r="Y928" s="154"/>
      <c r="Z928" s="154"/>
      <c r="AA928" s="154" t="s">
        <v>256</v>
      </c>
      <c r="AB928" s="154" t="s">
        <v>256</v>
      </c>
      <c r="AC928" s="154" t="s">
        <v>256</v>
      </c>
      <c r="AD928" s="154"/>
      <c r="AE928" s="154"/>
      <c r="AF928" s="154" t="s">
        <v>256</v>
      </c>
      <c r="AG928" s="147" t="s">
        <v>412</v>
      </c>
      <c r="AH928" s="155" t="s">
        <v>420</v>
      </c>
      <c r="AI928" s="154"/>
      <c r="AJ928" s="103" t="s">
        <v>1331</v>
      </c>
    </row>
    <row r="929" spans="1:36" s="68" customFormat="1">
      <c r="A929" s="90">
        <v>919</v>
      </c>
      <c r="B929" s="91" t="str">
        <f>'[4]ИТОГ!'!$AP926</f>
        <v>Деменева Надежда</v>
      </c>
      <c r="C929" s="91">
        <f>'[4]ИТОГ!'!$AQ926</f>
        <v>0</v>
      </c>
      <c r="D929" s="91" t="str">
        <f>'[4]ИТОГ!'!$AT926</f>
        <v>1ю</v>
      </c>
      <c r="E929" s="91" t="str">
        <f>'[4]ИТОГ!'!$AU926</f>
        <v>ж</v>
      </c>
      <c r="F929" s="189">
        <f>'[4]ИТОГ!'!$AX926</f>
        <v>45756</v>
      </c>
      <c r="G929" s="91" t="s">
        <v>255</v>
      </c>
      <c r="H929" s="94" t="s">
        <v>28</v>
      </c>
      <c r="I929" s="91" t="str">
        <f>'[4]ИТОГ!'!$AY926</f>
        <v>НАДО!!!</v>
      </c>
      <c r="J929" s="61"/>
      <c r="K929" s="160"/>
      <c r="L929" s="97"/>
      <c r="M929" s="59"/>
      <c r="N929" s="160"/>
      <c r="O929" s="161"/>
      <c r="P929" s="161"/>
      <c r="Q929" s="161" t="s">
        <v>15</v>
      </c>
      <c r="R929" s="160"/>
      <c r="S929" s="160"/>
      <c r="T929" s="50" t="s">
        <v>256</v>
      </c>
      <c r="U929" s="49" t="s">
        <v>256</v>
      </c>
      <c r="V929" s="160"/>
      <c r="W929" s="16"/>
      <c r="X929" s="156" t="s">
        <v>11</v>
      </c>
      <c r="Y929" s="16"/>
      <c r="Z929" s="156" t="s">
        <v>13</v>
      </c>
      <c r="AA929" s="156"/>
      <c r="AB929" s="156" t="s">
        <v>256</v>
      </c>
      <c r="AC929" s="156"/>
      <c r="AD929" s="156" t="s">
        <v>13</v>
      </c>
      <c r="AE929" s="156" t="s">
        <v>13</v>
      </c>
      <c r="AF929" s="156" t="s">
        <v>256</v>
      </c>
      <c r="AG929" s="159" t="s">
        <v>331</v>
      </c>
      <c r="AH929" s="52"/>
      <c r="AI929" s="156"/>
      <c r="AJ929" s="103" t="s">
        <v>1332</v>
      </c>
    </row>
    <row r="930" spans="1:36" s="68" customFormat="1">
      <c r="A930" s="90">
        <v>920</v>
      </c>
      <c r="B930" s="91" t="str">
        <f>'[4]ИТОГ!'!$AP927</f>
        <v>Деменок Полина</v>
      </c>
      <c r="C930" s="91">
        <f>'[4]ИТОГ!'!$AQ927</f>
        <v>2002</v>
      </c>
      <c r="D930" s="91" t="str">
        <f>'[4]ИТОГ!'!$AT927</f>
        <v>б/р</v>
      </c>
      <c r="E930" s="91" t="str">
        <f>'[4]ИТОГ!'!$AU927</f>
        <v>ж</v>
      </c>
      <c r="F930" s="189">
        <f>'[4]ИТОГ!'!$AX927</f>
        <v>0</v>
      </c>
      <c r="G930" s="91" t="s">
        <v>255</v>
      </c>
      <c r="H930" s="94" t="s">
        <v>28</v>
      </c>
      <c r="I930" s="91" t="str">
        <f>'[4]ИТОГ!'!$AY927</f>
        <v>ОК!</v>
      </c>
      <c r="J930" s="61"/>
      <c r="K930" s="17"/>
      <c r="L930" s="97"/>
      <c r="M930" s="60"/>
      <c r="N930" s="17"/>
      <c r="O930" s="161" t="s">
        <v>256</v>
      </c>
      <c r="P930" s="161"/>
      <c r="Q930" s="161"/>
      <c r="R930" s="156" t="s">
        <v>11</v>
      </c>
      <c r="S930" s="163"/>
      <c r="T930" s="51" t="s">
        <v>256</v>
      </c>
      <c r="U930" s="49" t="s">
        <v>13</v>
      </c>
      <c r="V930" s="163"/>
      <c r="W930" s="16"/>
      <c r="X930" s="16"/>
      <c r="Y930" s="16"/>
      <c r="Z930" s="156" t="s">
        <v>11</v>
      </c>
      <c r="AA930" s="156"/>
      <c r="AB930" s="156" t="s">
        <v>11</v>
      </c>
      <c r="AC930" s="16"/>
      <c r="AD930" s="16"/>
      <c r="AE930" s="16"/>
      <c r="AF930" s="16"/>
      <c r="AG930" s="159" t="s">
        <v>359</v>
      </c>
      <c r="AH930" s="52"/>
      <c r="AI930" s="13"/>
      <c r="AJ930" s="103" t="s">
        <v>1333</v>
      </c>
    </row>
    <row r="931" spans="1:36" s="68" customFormat="1">
      <c r="A931" s="90">
        <v>921</v>
      </c>
      <c r="B931" s="91" t="str">
        <f>'[4]ИТОГ!'!$AP928</f>
        <v>Дементьев Константин</v>
      </c>
      <c r="C931" s="91">
        <f>'[4]ИТОГ!'!$AQ928</f>
        <v>2001</v>
      </c>
      <c r="D931" s="91" t="str">
        <f>'[4]ИТОГ!'!$AT928</f>
        <v>б/р</v>
      </c>
      <c r="E931" s="91" t="str">
        <f>'[4]ИТОГ!'!$AU928</f>
        <v>м</v>
      </c>
      <c r="F931" s="189">
        <f>'[4]ИТОГ!'!$AX928</f>
        <v>42774</v>
      </c>
      <c r="G931" s="91" t="s">
        <v>255</v>
      </c>
      <c r="H931" s="94" t="s">
        <v>28</v>
      </c>
      <c r="I931" s="91" t="str">
        <f>'[4]ИТОГ!'!$AY928</f>
        <v>ОК!</v>
      </c>
      <c r="J931" s="61"/>
      <c r="K931" s="17"/>
      <c r="L931" s="97"/>
      <c r="M931" s="60"/>
      <c r="N931" s="17"/>
      <c r="O931" s="161"/>
      <c r="P931" s="161"/>
      <c r="Q931" s="161" t="s">
        <v>256</v>
      </c>
      <c r="R931" s="163"/>
      <c r="S931" s="163"/>
      <c r="T931" s="51"/>
      <c r="U931" s="49"/>
      <c r="V931" s="163"/>
      <c r="W931" s="16"/>
      <c r="X931" s="16"/>
      <c r="Y931" s="16"/>
      <c r="Z931" s="156"/>
      <c r="AA931" s="156"/>
      <c r="AB931" s="156"/>
      <c r="AC931" s="16"/>
      <c r="AD931" s="16"/>
      <c r="AE931" s="16"/>
      <c r="AF931" s="16"/>
      <c r="AG931" s="164"/>
      <c r="AH931" s="52"/>
      <c r="AI931" s="156"/>
      <c r="AJ931" s="103" t="s">
        <v>1334</v>
      </c>
    </row>
    <row r="932" spans="1:36" s="68" customFormat="1">
      <c r="A932" s="90">
        <v>922</v>
      </c>
      <c r="B932" s="91" t="str">
        <f>'[4]ИТОГ!'!$AP929</f>
        <v>Дементьева Дарья</v>
      </c>
      <c r="C932" s="91">
        <f>'[4]ИТОГ!'!$AQ929</f>
        <v>2005</v>
      </c>
      <c r="D932" s="91">
        <f>'[4]ИТОГ!'!$AT929</f>
        <v>2</v>
      </c>
      <c r="E932" s="91" t="str">
        <f>'[4]ИТОГ!'!$AU929</f>
        <v>ж</v>
      </c>
      <c r="F932" s="189">
        <f>'[4]ИТОГ!'!$AX929</f>
        <v>45407</v>
      </c>
      <c r="G932" s="91" t="s">
        <v>255</v>
      </c>
      <c r="H932" s="94" t="s">
        <v>28</v>
      </c>
      <c r="I932" s="91" t="str">
        <f>'[4]ИТОГ!'!$AY929</f>
        <v>ОК!</v>
      </c>
      <c r="J932" s="61"/>
      <c r="K932" s="161"/>
      <c r="L932" s="97"/>
      <c r="M932" s="58"/>
      <c r="N932" s="161"/>
      <c r="O932" s="161"/>
      <c r="P932" s="161"/>
      <c r="Q932" s="161"/>
      <c r="R932" s="161"/>
      <c r="S932" s="161"/>
      <c r="T932" s="49"/>
      <c r="U932" s="49"/>
      <c r="V932" s="161"/>
      <c r="W932" s="16"/>
      <c r="X932" s="16"/>
      <c r="Y932" s="16"/>
      <c r="Z932" s="156"/>
      <c r="AA932" s="156"/>
      <c r="AB932" s="156" t="s">
        <v>11</v>
      </c>
      <c r="AC932" s="16"/>
      <c r="AD932" s="16"/>
      <c r="AE932" s="16"/>
      <c r="AF932" s="16"/>
      <c r="AG932" s="159"/>
      <c r="AH932" s="52"/>
      <c r="AI932" s="13"/>
      <c r="AJ932" s="103" t="s">
        <v>1335</v>
      </c>
    </row>
    <row r="933" spans="1:36" s="68" customFormat="1">
      <c r="A933" s="90">
        <v>923</v>
      </c>
      <c r="B933" s="91" t="str">
        <f>'[4]ИТОГ!'!$AP930</f>
        <v>Демин Кирилл</v>
      </c>
      <c r="C933" s="91">
        <f>'[4]ИТОГ!'!$AQ930</f>
        <v>2001</v>
      </c>
      <c r="D933" s="91" t="str">
        <f>'[4]ИТОГ!'!$AT930</f>
        <v>б/р</v>
      </c>
      <c r="E933" s="91" t="str">
        <f>'[4]ИТОГ!'!$AU930</f>
        <v>м</v>
      </c>
      <c r="F933" s="189">
        <f>'[4]ИТОГ!'!$AX930</f>
        <v>0</v>
      </c>
      <c r="G933" s="91" t="s">
        <v>255</v>
      </c>
      <c r="H933" s="94" t="s">
        <v>28</v>
      </c>
      <c r="I933" s="91" t="str">
        <f>'[4]ИТОГ!'!$AY930</f>
        <v>ОК!</v>
      </c>
      <c r="J933" s="61"/>
      <c r="K933" s="161"/>
      <c r="L933" s="97"/>
      <c r="M933" s="58"/>
      <c r="N933" s="161"/>
      <c r="O933" s="161"/>
      <c r="P933" s="161"/>
      <c r="Q933" s="161"/>
      <c r="R933" s="161"/>
      <c r="S933" s="161"/>
      <c r="T933" s="49"/>
      <c r="U933" s="49"/>
      <c r="V933" s="161"/>
      <c r="W933" s="16"/>
      <c r="X933" s="156" t="s">
        <v>256</v>
      </c>
      <c r="Y933" s="16"/>
      <c r="Z933" s="156"/>
      <c r="AA933" s="156"/>
      <c r="AB933" s="156" t="s">
        <v>11</v>
      </c>
      <c r="AC933" s="156"/>
      <c r="AD933" s="156"/>
      <c r="AE933" s="156"/>
      <c r="AF933" s="156"/>
      <c r="AG933" s="159" t="s">
        <v>325</v>
      </c>
      <c r="AH933" s="52" t="s">
        <v>470</v>
      </c>
      <c r="AI933" s="13"/>
      <c r="AJ933" s="103" t="s">
        <v>1336</v>
      </c>
    </row>
    <row r="934" spans="1:36" s="68" customFormat="1">
      <c r="A934" s="90">
        <v>924</v>
      </c>
      <c r="B934" s="91" t="str">
        <f>'[4]ИТОГ!'!$AP931</f>
        <v>Демина Анастасия</v>
      </c>
      <c r="C934" s="91">
        <f>'[4]ИТОГ!'!$AQ931</f>
        <v>1997</v>
      </c>
      <c r="D934" s="91" t="str">
        <f>'[4]ИТОГ!'!$AT931</f>
        <v>б/р</v>
      </c>
      <c r="E934" s="91" t="str">
        <f>'[4]ИТОГ!'!$AU931</f>
        <v>ж</v>
      </c>
      <c r="F934" s="189">
        <f>'[4]ИТОГ!'!$AX931</f>
        <v>42774</v>
      </c>
      <c r="G934" s="91" t="s">
        <v>255</v>
      </c>
      <c r="H934" s="94" t="s">
        <v>28</v>
      </c>
      <c r="I934" s="91" t="str">
        <f>'[4]ИТОГ!'!$AY931</f>
        <v>ОК!</v>
      </c>
      <c r="J934" s="165" t="s">
        <v>292</v>
      </c>
      <c r="K934" s="161"/>
      <c r="L934" s="97"/>
      <c r="M934" s="58"/>
      <c r="N934" s="161"/>
      <c r="O934" s="161"/>
      <c r="P934" s="161"/>
      <c r="Q934" s="161"/>
      <c r="R934" s="161"/>
      <c r="S934" s="161"/>
      <c r="T934" s="49"/>
      <c r="U934" s="49"/>
      <c r="V934" s="161"/>
      <c r="W934" s="16"/>
      <c r="X934" s="156"/>
      <c r="Y934" s="16"/>
      <c r="Z934" s="156"/>
      <c r="AA934" s="156"/>
      <c r="AB934" s="156"/>
      <c r="AC934" s="156"/>
      <c r="AD934" s="156"/>
      <c r="AE934" s="156"/>
      <c r="AF934" s="156"/>
      <c r="AG934" s="159"/>
      <c r="AH934" s="52" t="s">
        <v>417</v>
      </c>
      <c r="AI934" s="62">
        <v>35461</v>
      </c>
      <c r="AJ934" s="103" t="s">
        <v>1337</v>
      </c>
    </row>
    <row r="935" spans="1:36" s="68" customFormat="1">
      <c r="A935" s="90">
        <v>925</v>
      </c>
      <c r="B935" s="91" t="str">
        <f>'[4]ИТОГ!'!$AP932</f>
        <v xml:space="preserve">Дёмина Дарья </v>
      </c>
      <c r="C935" s="91">
        <f>'[4]ИТОГ!'!$AQ932</f>
        <v>0</v>
      </c>
      <c r="D935" s="91" t="str">
        <f>'[4]ИТОГ!'!$AT932</f>
        <v>б/р</v>
      </c>
      <c r="E935" s="91" t="str">
        <f>'[4]ИТОГ!'!$AU932</f>
        <v>ж</v>
      </c>
      <c r="F935" s="189">
        <f>'[4]ИТОГ!'!$AX932</f>
        <v>44708</v>
      </c>
      <c r="G935" s="91" t="s">
        <v>255</v>
      </c>
      <c r="H935" s="94" t="s">
        <v>28</v>
      </c>
      <c r="I935" s="91" t="str">
        <f>'[4]ИТОГ!'!$AY932</f>
        <v>НАДО!!!</v>
      </c>
      <c r="J935" s="61"/>
      <c r="K935" s="161"/>
      <c r="L935" s="97"/>
      <c r="M935" s="58"/>
      <c r="N935" s="161"/>
      <c r="O935" s="161"/>
      <c r="P935" s="161"/>
      <c r="Q935" s="161"/>
      <c r="R935" s="161"/>
      <c r="S935" s="161"/>
      <c r="T935" s="49" t="s">
        <v>256</v>
      </c>
      <c r="U935" s="49"/>
      <c r="V935" s="161"/>
      <c r="W935" s="157"/>
      <c r="X935" s="156"/>
      <c r="Y935" s="156"/>
      <c r="Z935" s="156"/>
      <c r="AA935" s="156"/>
      <c r="AB935" s="156"/>
      <c r="AC935" s="156"/>
      <c r="AD935" s="156"/>
      <c r="AE935" s="156"/>
      <c r="AF935" s="156"/>
      <c r="AG935" s="159" t="s">
        <v>444</v>
      </c>
      <c r="AH935" s="159"/>
      <c r="AI935" s="156"/>
      <c r="AJ935" s="103" t="s">
        <v>1338</v>
      </c>
    </row>
    <row r="936" spans="1:36" s="68" customFormat="1">
      <c r="A936" s="90">
        <v>926</v>
      </c>
      <c r="B936" s="91" t="str">
        <f>'[4]ИТОГ!'!$AP933</f>
        <v>Демиров Анар</v>
      </c>
      <c r="C936" s="91">
        <f>'[4]ИТОГ!'!$AQ933</f>
        <v>1989</v>
      </c>
      <c r="D936" s="91" t="str">
        <f>'[4]ИТОГ!'!$AT933</f>
        <v>КМС</v>
      </c>
      <c r="E936" s="91" t="str">
        <f>'[4]ИТОГ!'!$AU933</f>
        <v>м</v>
      </c>
      <c r="F936" s="189">
        <f>'[4]ИТОГ!'!$AX933</f>
        <v>46242</v>
      </c>
      <c r="G936" s="91" t="s">
        <v>255</v>
      </c>
      <c r="H936" s="94" t="s">
        <v>28</v>
      </c>
      <c r="I936" s="91" t="str">
        <f>'[4]ИТОГ!'!$AY933</f>
        <v>ОК!</v>
      </c>
      <c r="J936" s="61"/>
      <c r="K936" s="161"/>
      <c r="L936" s="97"/>
      <c r="M936" s="58"/>
      <c r="N936" s="161"/>
      <c r="O936" s="161"/>
      <c r="P936" s="161"/>
      <c r="Q936" s="161"/>
      <c r="R936" s="161"/>
      <c r="S936" s="161"/>
      <c r="T936" s="49"/>
      <c r="U936" s="49"/>
      <c r="V936" s="161"/>
      <c r="W936" s="16" t="s">
        <v>256</v>
      </c>
      <c r="X936" s="16"/>
      <c r="Y936" s="16"/>
      <c r="Z936" s="156"/>
      <c r="AA936" s="156"/>
      <c r="AB936" s="166" t="s">
        <v>6</v>
      </c>
      <c r="AC936" s="156"/>
      <c r="AD936" s="156"/>
      <c r="AE936" s="156"/>
      <c r="AF936" s="156"/>
      <c r="AG936" s="159" t="s">
        <v>299</v>
      </c>
      <c r="AH936" s="159"/>
      <c r="AI936" s="13"/>
      <c r="AJ936" s="103" t="s">
        <v>1339</v>
      </c>
    </row>
    <row r="937" spans="1:36" s="68" customFormat="1">
      <c r="A937" s="90">
        <v>927</v>
      </c>
      <c r="B937" s="91" t="str">
        <f>'[4]ИТОГ!'!$AP934</f>
        <v>Демичев Владислав</v>
      </c>
      <c r="C937" s="91">
        <f>'[4]ИТОГ!'!$AQ934</f>
        <v>0</v>
      </c>
      <c r="D937" s="91" t="str">
        <f>'[4]ИТОГ!'!$AT934</f>
        <v>б/р</v>
      </c>
      <c r="E937" s="91" t="str">
        <f>'[4]ИТОГ!'!$AU934</f>
        <v>м</v>
      </c>
      <c r="F937" s="189">
        <f>'[4]ИТОГ!'!$AX934</f>
        <v>44238</v>
      </c>
      <c r="G937" s="91" t="s">
        <v>255</v>
      </c>
      <c r="H937" s="94" t="s">
        <v>28</v>
      </c>
      <c r="I937" s="91" t="str">
        <f>'[4]ИТОГ!'!$AY934</f>
        <v>НАДО!!!</v>
      </c>
      <c r="J937" s="61"/>
      <c r="K937" s="14"/>
      <c r="L937" s="97"/>
      <c r="M937" s="59"/>
      <c r="N937" s="14"/>
      <c r="O937" s="161"/>
      <c r="P937" s="161"/>
      <c r="Q937" s="161"/>
      <c r="R937" s="160"/>
      <c r="S937" s="160"/>
      <c r="T937" s="50"/>
      <c r="U937" s="49" t="s">
        <v>13</v>
      </c>
      <c r="V937" s="160"/>
      <c r="W937" s="13"/>
      <c r="X937" s="13"/>
      <c r="Y937" s="13"/>
      <c r="Z937" s="156"/>
      <c r="AA937" s="156"/>
      <c r="AB937" s="13"/>
      <c r="AC937" s="13"/>
      <c r="AD937" s="13"/>
      <c r="AE937" s="156" t="s">
        <v>11</v>
      </c>
      <c r="AF937" s="162"/>
      <c r="AG937" s="159" t="s">
        <v>439</v>
      </c>
      <c r="AH937" s="52"/>
      <c r="AI937" s="13"/>
      <c r="AJ937" s="103" t="s">
        <v>1340</v>
      </c>
    </row>
    <row r="938" spans="1:36" s="68" customFormat="1">
      <c r="A938" s="90">
        <v>928</v>
      </c>
      <c r="B938" s="91" t="str">
        <f>'[4]ИТОГ!'!$AP935</f>
        <v>Демченко Дмитрий</v>
      </c>
      <c r="C938" s="91">
        <f>'[4]ИТОГ!'!$AQ935</f>
        <v>2011</v>
      </c>
      <c r="D938" s="91">
        <f>'[4]ИТОГ!'!$AT935</f>
        <v>2</v>
      </c>
      <c r="E938" s="91" t="str">
        <f>'[4]ИТОГ!'!$AU935</f>
        <v>м</v>
      </c>
      <c r="F938" s="189">
        <f>'[4]ИТОГ!'!$AX935</f>
        <v>45718</v>
      </c>
      <c r="G938" s="91" t="s">
        <v>255</v>
      </c>
      <c r="H938" s="94" t="s">
        <v>28</v>
      </c>
      <c r="I938" s="91" t="str">
        <f>'[4]ИТОГ!'!$AY935</f>
        <v>ОК!</v>
      </c>
      <c r="J938" s="61"/>
      <c r="K938" s="161"/>
      <c r="L938" s="97"/>
      <c r="M938" s="58"/>
      <c r="N938" s="161"/>
      <c r="O938" s="161"/>
      <c r="P938" s="161"/>
      <c r="Q938" s="161"/>
      <c r="R938" s="161" t="s">
        <v>256</v>
      </c>
      <c r="S938" s="161"/>
      <c r="T938" s="49" t="s">
        <v>256</v>
      </c>
      <c r="U938" s="49"/>
      <c r="V938" s="161"/>
      <c r="W938" s="157"/>
      <c r="X938" s="156" t="s">
        <v>256</v>
      </c>
      <c r="Y938" s="156"/>
      <c r="Z938" s="156"/>
      <c r="AA938" s="156"/>
      <c r="AB938" s="156"/>
      <c r="AC938" s="156"/>
      <c r="AD938" s="156"/>
      <c r="AE938" s="156"/>
      <c r="AF938" s="156"/>
      <c r="AG938" s="159" t="s">
        <v>444</v>
      </c>
      <c r="AH938" s="159"/>
      <c r="AI938" s="13"/>
      <c r="AJ938" s="103" t="s">
        <v>1341</v>
      </c>
    </row>
    <row r="939" spans="1:36" s="68" customFormat="1">
      <c r="A939" s="90">
        <v>929</v>
      </c>
      <c r="B939" s="91" t="str">
        <f>'[4]ИТОГ!'!$AP936</f>
        <v>Демченко Леонид</v>
      </c>
      <c r="C939" s="91">
        <f>'[4]ИТОГ!'!$AQ936</f>
        <v>0</v>
      </c>
      <c r="D939" s="91" t="str">
        <f>'[4]ИТОГ!'!$AT936</f>
        <v>б/р</v>
      </c>
      <c r="E939" s="91" t="str">
        <f>'[4]ИТОГ!'!$AU936</f>
        <v>м</v>
      </c>
      <c r="F939" s="189">
        <f>'[4]ИТОГ!'!$AX936</f>
        <v>41754</v>
      </c>
      <c r="G939" s="91" t="s">
        <v>255</v>
      </c>
      <c r="H939" s="94" t="s">
        <v>28</v>
      </c>
      <c r="I939" s="91" t="str">
        <f>'[4]ИТОГ!'!$AY936</f>
        <v>НАДО!!!</v>
      </c>
      <c r="J939" s="61"/>
      <c r="K939" s="163"/>
      <c r="L939" s="97"/>
      <c r="M939" s="60"/>
      <c r="N939" s="163"/>
      <c r="O939" s="161"/>
      <c r="P939" s="161"/>
      <c r="Q939" s="161"/>
      <c r="R939" s="163"/>
      <c r="S939" s="163"/>
      <c r="T939" s="51"/>
      <c r="U939" s="49"/>
      <c r="V939" s="163"/>
      <c r="W939" s="162"/>
      <c r="X939" s="162"/>
      <c r="Y939" s="162"/>
      <c r="Z939" s="156"/>
      <c r="AA939" s="156"/>
      <c r="AB939" s="156" t="s">
        <v>11</v>
      </c>
      <c r="AC939" s="162"/>
      <c r="AD939" s="162"/>
      <c r="AE939" s="162"/>
      <c r="AF939" s="162"/>
      <c r="AG939" s="159" t="s">
        <v>359</v>
      </c>
      <c r="AH939" s="52"/>
      <c r="AI939" s="13"/>
      <c r="AJ939" s="103" t="s">
        <v>1342</v>
      </c>
    </row>
    <row r="940" spans="1:36" s="68" customFormat="1">
      <c r="A940" s="90">
        <v>930</v>
      </c>
      <c r="B940" s="91" t="str">
        <f>'[4]ИТОГ!'!$AP937</f>
        <v>Денисов Артём</v>
      </c>
      <c r="C940" s="91">
        <f>'[4]ИТОГ!'!$AQ937</f>
        <v>0</v>
      </c>
      <c r="D940" s="91" t="str">
        <f>'[4]ИТОГ!'!$AT937</f>
        <v>б/р</v>
      </c>
      <c r="E940" s="91" t="str">
        <f>'[4]ИТОГ!'!$AU937</f>
        <v>м</v>
      </c>
      <c r="F940" s="189">
        <f>'[4]ИТОГ!'!$AX937</f>
        <v>43960</v>
      </c>
      <c r="G940" s="91" t="s">
        <v>255</v>
      </c>
      <c r="H940" s="94" t="s">
        <v>28</v>
      </c>
      <c r="I940" s="91" t="str">
        <f>'[4]ИТОГ!'!$AY937</f>
        <v>НАДО!!!</v>
      </c>
      <c r="J940" s="61"/>
      <c r="K940" s="163"/>
      <c r="L940" s="97"/>
      <c r="M940" s="60"/>
      <c r="N940" s="163"/>
      <c r="O940" s="161"/>
      <c r="P940" s="161"/>
      <c r="Q940" s="161"/>
      <c r="R940" s="163"/>
      <c r="S940" s="163"/>
      <c r="T940" s="51"/>
      <c r="U940" s="49"/>
      <c r="V940" s="163"/>
      <c r="W940" s="162"/>
      <c r="X940" s="162"/>
      <c r="Y940" s="162"/>
      <c r="Z940" s="156"/>
      <c r="AA940" s="156"/>
      <c r="AB940" s="162" t="s">
        <v>256</v>
      </c>
      <c r="AC940" s="162"/>
      <c r="AD940" s="162"/>
      <c r="AE940" s="162"/>
      <c r="AF940" s="162" t="s">
        <v>256</v>
      </c>
      <c r="AG940" s="159" t="s">
        <v>523</v>
      </c>
      <c r="AH940" s="52" t="s">
        <v>498</v>
      </c>
      <c r="AI940" s="13"/>
      <c r="AJ940" s="103" t="s">
        <v>1343</v>
      </c>
    </row>
    <row r="941" spans="1:36" s="68" customFormat="1">
      <c r="A941" s="90">
        <v>931</v>
      </c>
      <c r="B941" s="91" t="str">
        <f>'[4]ИТОГ!'!$AP938</f>
        <v>Денисов Роман</v>
      </c>
      <c r="C941" s="91">
        <f>'[4]ИТОГ!'!$AQ938</f>
        <v>2009</v>
      </c>
      <c r="D941" s="91">
        <f>'[4]ИТОГ!'!$AT938</f>
        <v>2</v>
      </c>
      <c r="E941" s="91" t="str">
        <f>'[4]ИТОГ!'!$AU938</f>
        <v>м</v>
      </c>
      <c r="F941" s="189">
        <f>'[4]ИТОГ!'!$AX938</f>
        <v>45463</v>
      </c>
      <c r="G941" s="91" t="s">
        <v>255</v>
      </c>
      <c r="H941" s="94" t="s">
        <v>28</v>
      </c>
      <c r="I941" s="91" t="str">
        <f>'[4]ИТОГ!'!$AY938</f>
        <v>ОК!</v>
      </c>
      <c r="J941" s="61"/>
      <c r="K941" s="161"/>
      <c r="L941" s="97"/>
      <c r="M941" s="58"/>
      <c r="N941" s="161"/>
      <c r="O941" s="161"/>
      <c r="P941" s="161"/>
      <c r="Q941" s="161"/>
      <c r="R941" s="161" t="s">
        <v>9</v>
      </c>
      <c r="S941" s="161"/>
      <c r="T941" s="49"/>
      <c r="U941" s="49"/>
      <c r="V941" s="161"/>
      <c r="W941" s="16"/>
      <c r="X941" s="16"/>
      <c r="Y941" s="16"/>
      <c r="Z941" s="156"/>
      <c r="AA941" s="156"/>
      <c r="AB941" s="16" t="s">
        <v>256</v>
      </c>
      <c r="AC941" s="16"/>
      <c r="AD941" s="16"/>
      <c r="AE941" s="16"/>
      <c r="AF941" s="16"/>
      <c r="AG941" s="159" t="s">
        <v>1011</v>
      </c>
      <c r="AH941" s="52" t="s">
        <v>389</v>
      </c>
      <c r="AI941" s="13"/>
      <c r="AJ941" s="103" t="s">
        <v>1344</v>
      </c>
    </row>
    <row r="942" spans="1:36" s="68" customFormat="1">
      <c r="A942" s="90">
        <v>932</v>
      </c>
      <c r="B942" s="91" t="str">
        <f>'[4]ИТОГ!'!$AP939</f>
        <v>Денюшкина Валерия</v>
      </c>
      <c r="C942" s="91">
        <f>'[4]ИТОГ!'!$AQ939</f>
        <v>2011</v>
      </c>
      <c r="D942" s="91" t="str">
        <f>'[4]ИТОГ!'!$AT939</f>
        <v>2ю</v>
      </c>
      <c r="E942" s="91" t="str">
        <f>'[4]ИТОГ!'!$AU939</f>
        <v>ж</v>
      </c>
      <c r="F942" s="189">
        <f>'[4]ИТОГ!'!$AX939</f>
        <v>45422</v>
      </c>
      <c r="G942" s="91" t="s">
        <v>255</v>
      </c>
      <c r="H942" s="94" t="s">
        <v>28</v>
      </c>
      <c r="I942" s="91" t="str">
        <f>'[4]ИТОГ!'!$AY939</f>
        <v>ОК!</v>
      </c>
      <c r="J942" s="61"/>
      <c r="K942" s="161"/>
      <c r="L942" s="97"/>
      <c r="M942" s="58"/>
      <c r="N942" s="161"/>
      <c r="O942" s="161"/>
      <c r="P942" s="161"/>
      <c r="Q942" s="161"/>
      <c r="R942" s="161"/>
      <c r="S942" s="161"/>
      <c r="T942" s="49"/>
      <c r="U942" s="49"/>
      <c r="V942" s="161"/>
      <c r="W942" s="16"/>
      <c r="X942" s="156" t="s">
        <v>256</v>
      </c>
      <c r="Y942" s="16"/>
      <c r="Z942" s="156"/>
      <c r="AA942" s="156"/>
      <c r="AB942" s="166" t="s">
        <v>256</v>
      </c>
      <c r="AC942" s="156"/>
      <c r="AD942" s="156"/>
      <c r="AE942" s="156"/>
      <c r="AF942" s="156"/>
      <c r="AG942" s="159" t="s">
        <v>331</v>
      </c>
      <c r="AH942" s="159"/>
      <c r="AI942" s="13"/>
      <c r="AJ942" s="103" t="s">
        <v>1345</v>
      </c>
    </row>
    <row r="943" spans="1:36" s="68" customFormat="1">
      <c r="A943" s="90">
        <v>933</v>
      </c>
      <c r="B943" s="91" t="str">
        <f>'[4]ИТОГ!'!$AP940</f>
        <v>Дергаев Алексей</v>
      </c>
      <c r="C943" s="91">
        <f>'[4]ИТОГ!'!$AQ940</f>
        <v>0</v>
      </c>
      <c r="D943" s="91" t="str">
        <f>'[4]ИТОГ!'!$AT940</f>
        <v>б/р</v>
      </c>
      <c r="E943" s="91" t="str">
        <f>'[4]ИТОГ!'!$AU940</f>
        <v>м</v>
      </c>
      <c r="F943" s="189">
        <f>'[4]ИТОГ!'!$AX940</f>
        <v>44961</v>
      </c>
      <c r="G943" s="91" t="s">
        <v>255</v>
      </c>
      <c r="H943" s="94" t="s">
        <v>28</v>
      </c>
      <c r="I943" s="91" t="str">
        <f>'[4]ИТОГ!'!$AY940</f>
        <v>НАДО!!!</v>
      </c>
      <c r="J943" s="61"/>
      <c r="K943" s="49"/>
      <c r="L943" s="97"/>
      <c r="M943" s="58"/>
      <c r="N943" s="49"/>
      <c r="O943" s="161"/>
      <c r="P943" s="161"/>
      <c r="Q943" s="161"/>
      <c r="R943" s="49"/>
      <c r="S943" s="49"/>
      <c r="T943" s="49" t="s">
        <v>256</v>
      </c>
      <c r="U943" s="49" t="s">
        <v>11</v>
      </c>
      <c r="V943" s="161"/>
      <c r="W943" s="16"/>
      <c r="X943" s="16"/>
      <c r="Y943" s="16"/>
      <c r="Z943" s="156" t="s">
        <v>13</v>
      </c>
      <c r="AA943" s="156"/>
      <c r="AB943" s="16" t="s">
        <v>256</v>
      </c>
      <c r="AC943" s="16"/>
      <c r="AD943" s="156" t="s">
        <v>11</v>
      </c>
      <c r="AE943" s="156" t="s">
        <v>13</v>
      </c>
      <c r="AF943" s="16"/>
      <c r="AG943" s="159" t="s">
        <v>331</v>
      </c>
      <c r="AH943" s="52" t="s">
        <v>657</v>
      </c>
      <c r="AI943" s="156"/>
      <c r="AJ943" s="103" t="s">
        <v>1346</v>
      </c>
    </row>
    <row r="944" spans="1:36" s="68" customFormat="1">
      <c r="A944" s="90">
        <v>934</v>
      </c>
      <c r="B944" s="91" t="str">
        <f>'[4]ИТОГ!'!$AP941</f>
        <v>Дерюгин Юрий</v>
      </c>
      <c r="C944" s="91">
        <f>'[4]ИТОГ!'!$AQ941</f>
        <v>1983</v>
      </c>
      <c r="D944" s="91">
        <f>'[4]ИТОГ!'!$AT941</f>
        <v>1</v>
      </c>
      <c r="E944" s="91" t="str">
        <f>'[4]ИТОГ!'!$AU941</f>
        <v>м</v>
      </c>
      <c r="F944" s="189">
        <f>'[4]ИТОГ!'!$AX941</f>
        <v>45407</v>
      </c>
      <c r="G944" s="91" t="s">
        <v>255</v>
      </c>
      <c r="H944" s="94" t="s">
        <v>28</v>
      </c>
      <c r="I944" s="91" t="str">
        <f>'[4]ИТОГ!'!$AY941</f>
        <v>ОК!</v>
      </c>
      <c r="J944" s="61"/>
      <c r="K944" s="160"/>
      <c r="L944" s="97"/>
      <c r="M944" s="59"/>
      <c r="N944" s="160"/>
      <c r="O944" s="161"/>
      <c r="P944" s="161"/>
      <c r="Q944" s="161"/>
      <c r="R944" s="160" t="s">
        <v>256</v>
      </c>
      <c r="S944" s="160"/>
      <c r="T944" s="156" t="s">
        <v>13</v>
      </c>
      <c r="U944" s="49"/>
      <c r="V944" s="160"/>
      <c r="W944" s="16" t="s">
        <v>256</v>
      </c>
      <c r="X944" s="156"/>
      <c r="Y944" s="156"/>
      <c r="Z944" s="156" t="s">
        <v>13</v>
      </c>
      <c r="AA944" s="156"/>
      <c r="AB944" s="156" t="s">
        <v>256</v>
      </c>
      <c r="AC944" s="156"/>
      <c r="AD944" s="156" t="s">
        <v>256</v>
      </c>
      <c r="AE944" s="156" t="s">
        <v>13</v>
      </c>
      <c r="AF944" s="156" t="s">
        <v>256</v>
      </c>
      <c r="AG944" s="159" t="s">
        <v>287</v>
      </c>
      <c r="AH944" s="52" t="s">
        <v>326</v>
      </c>
      <c r="AI944" s="156"/>
      <c r="AJ944" s="103" t="s">
        <v>1347</v>
      </c>
    </row>
    <row r="945" spans="1:36" s="68" customFormat="1">
      <c r="A945" s="90">
        <v>935</v>
      </c>
      <c r="B945" s="91" t="str">
        <f>'[4]ИТОГ!'!$AP942</f>
        <v>Дерябин Андрей</v>
      </c>
      <c r="C945" s="91">
        <f>'[4]ИТОГ!'!$AQ942</f>
        <v>1979</v>
      </c>
      <c r="D945" s="91" t="str">
        <f>'[4]ИТОГ!'!$AT942</f>
        <v>б/р</v>
      </c>
      <c r="E945" s="91" t="str">
        <f>'[4]ИТОГ!'!$AU942</f>
        <v>м</v>
      </c>
      <c r="F945" s="189">
        <f>'[4]ИТОГ!'!$AX942</f>
        <v>43352</v>
      </c>
      <c r="G945" s="91" t="s">
        <v>255</v>
      </c>
      <c r="H945" s="94" t="s">
        <v>28</v>
      </c>
      <c r="I945" s="91" t="str">
        <f>'[4]ИТОГ!'!$AY942</f>
        <v>НАДО!!!</v>
      </c>
      <c r="J945" s="61"/>
      <c r="K945" s="160"/>
      <c r="L945" s="97"/>
      <c r="M945" s="59"/>
      <c r="N945" s="160"/>
      <c r="O945" s="161"/>
      <c r="P945" s="161"/>
      <c r="Q945" s="161"/>
      <c r="R945" s="160"/>
      <c r="S945" s="160"/>
      <c r="T945" s="50"/>
      <c r="U945" s="49"/>
      <c r="V945" s="160"/>
      <c r="W945" s="16" t="s">
        <v>256</v>
      </c>
      <c r="X945" s="13"/>
      <c r="Y945" s="13"/>
      <c r="Z945" s="156"/>
      <c r="AA945" s="156"/>
      <c r="AB945" s="13"/>
      <c r="AC945" s="13"/>
      <c r="AD945" s="13"/>
      <c r="AE945" s="13"/>
      <c r="AF945" s="13" t="s">
        <v>256</v>
      </c>
      <c r="AG945" s="159"/>
      <c r="AH945" s="52"/>
      <c r="AI945" s="156"/>
      <c r="AJ945" s="103" t="s">
        <v>1348</v>
      </c>
    </row>
    <row r="946" spans="1:36" s="68" customFormat="1">
      <c r="A946" s="90">
        <v>936</v>
      </c>
      <c r="B946" s="91" t="str">
        <f>'[4]ИТОГ!'!$AP943</f>
        <v>Дерябина Дарья</v>
      </c>
      <c r="C946" s="91">
        <f>'[4]ИТОГ!'!$AQ943</f>
        <v>2010</v>
      </c>
      <c r="D946" s="91" t="str">
        <f>'[4]ИТОГ!'!$AT943</f>
        <v>б/р</v>
      </c>
      <c r="E946" s="91" t="str">
        <f>'[4]ИТОГ!'!$AU943</f>
        <v>ж</v>
      </c>
      <c r="F946" s="189">
        <f>'[4]ИТОГ!'!$AX943</f>
        <v>44994</v>
      </c>
      <c r="G946" s="91" t="s">
        <v>255</v>
      </c>
      <c r="H946" s="94" t="s">
        <v>28</v>
      </c>
      <c r="I946" s="91" t="str">
        <f>'[4]ИТОГ!'!$AY943</f>
        <v>ОК!</v>
      </c>
      <c r="J946" s="61"/>
      <c r="K946" s="49"/>
      <c r="L946" s="97"/>
      <c r="M946" s="58"/>
      <c r="N946" s="49"/>
      <c r="O946" s="161"/>
      <c r="P946" s="161"/>
      <c r="Q946" s="161"/>
      <c r="R946" s="161"/>
      <c r="S946" s="161"/>
      <c r="T946" s="49"/>
      <c r="U946" s="49"/>
      <c r="V946" s="161"/>
      <c r="W946" s="16"/>
      <c r="X946" s="16"/>
      <c r="Y946" s="16"/>
      <c r="Z946" s="156"/>
      <c r="AA946" s="156"/>
      <c r="AB946" s="156" t="s">
        <v>11</v>
      </c>
      <c r="AC946" s="48"/>
      <c r="AD946" s="48"/>
      <c r="AE946" s="48"/>
      <c r="AF946" s="166" t="s">
        <v>256</v>
      </c>
      <c r="AG946" s="159"/>
      <c r="AH946" s="52" t="s">
        <v>274</v>
      </c>
      <c r="AI946" s="156"/>
      <c r="AJ946" s="103" t="s">
        <v>1349</v>
      </c>
    </row>
    <row r="947" spans="1:36" s="68" customFormat="1">
      <c r="A947" s="90">
        <v>937</v>
      </c>
      <c r="B947" s="91" t="str">
        <f>'[4]ИТОГ!'!$AP944</f>
        <v>Дерябина Ксения</v>
      </c>
      <c r="C947" s="91">
        <f>'[4]ИТОГ!'!$AQ944</f>
        <v>2012</v>
      </c>
      <c r="D947" s="91" t="str">
        <f>'[4]ИТОГ!'!$AT944</f>
        <v>б/р</v>
      </c>
      <c r="E947" s="91" t="str">
        <f>'[4]ИТОГ!'!$AU944</f>
        <v>ж</v>
      </c>
      <c r="F947" s="189">
        <f>'[4]ИТОГ!'!$AX944</f>
        <v>0</v>
      </c>
      <c r="G947" s="91" t="s">
        <v>255</v>
      </c>
      <c r="H947" s="94" t="s">
        <v>28</v>
      </c>
      <c r="I947" s="91" t="str">
        <f>'[4]ИТОГ!'!$AY944</f>
        <v>ОК!</v>
      </c>
      <c r="J947" s="165" t="s">
        <v>292</v>
      </c>
      <c r="K947" s="49"/>
      <c r="L947" s="97"/>
      <c r="M947" s="58"/>
      <c r="N947" s="49"/>
      <c r="O947" s="161"/>
      <c r="P947" s="161"/>
      <c r="Q947" s="161"/>
      <c r="R947" s="161"/>
      <c r="S947" s="161"/>
      <c r="T947" s="49"/>
      <c r="U947" s="49"/>
      <c r="V947" s="161"/>
      <c r="W947" s="16"/>
      <c r="X947" s="16"/>
      <c r="Y947" s="16"/>
      <c r="Z947" s="156"/>
      <c r="AA947" s="156"/>
      <c r="AB947" s="156"/>
      <c r="AC947" s="48"/>
      <c r="AD947" s="48"/>
      <c r="AE947" s="48"/>
      <c r="AF947" s="166"/>
      <c r="AG947" s="159"/>
      <c r="AH947" s="52" t="s">
        <v>746</v>
      </c>
      <c r="AI947" s="62">
        <v>38918</v>
      </c>
      <c r="AJ947" s="103" t="s">
        <v>1350</v>
      </c>
    </row>
    <row r="948" spans="1:36" s="68" customFormat="1">
      <c r="A948" s="90">
        <v>938</v>
      </c>
      <c r="B948" s="91" t="str">
        <f>'[4]ИТОГ!'!$AP945</f>
        <v>Десятов Сергей</v>
      </c>
      <c r="C948" s="91">
        <f>'[4]ИТОГ!'!$AQ945</f>
        <v>0</v>
      </c>
      <c r="D948" s="91" t="str">
        <f>'[4]ИТОГ!'!$AT945</f>
        <v>б/р</v>
      </c>
      <c r="E948" s="91" t="str">
        <f>'[4]ИТОГ!'!$AU945</f>
        <v>м</v>
      </c>
      <c r="F948" s="189">
        <f>'[4]ИТОГ!'!$AX945</f>
        <v>43862</v>
      </c>
      <c r="G948" s="91" t="s">
        <v>255</v>
      </c>
      <c r="H948" s="94" t="s">
        <v>28</v>
      </c>
      <c r="I948" s="91" t="str">
        <f>'[4]ИТОГ!'!$AY945</f>
        <v>НАДО!!!</v>
      </c>
      <c r="J948" s="61"/>
      <c r="K948" s="14"/>
      <c r="L948" s="97"/>
      <c r="M948" s="59"/>
      <c r="N948" s="14"/>
      <c r="O948" s="161"/>
      <c r="P948" s="161"/>
      <c r="Q948" s="161"/>
      <c r="R948" s="160"/>
      <c r="S948" s="160"/>
      <c r="T948" s="50"/>
      <c r="U948" s="49"/>
      <c r="V948" s="160"/>
      <c r="W948" s="16" t="s">
        <v>256</v>
      </c>
      <c r="X948" s="156"/>
      <c r="Y948" s="156"/>
      <c r="Z948" s="156"/>
      <c r="AA948" s="156"/>
      <c r="AB948" s="156"/>
      <c r="AC948" s="156"/>
      <c r="AD948" s="156"/>
      <c r="AE948" s="156"/>
      <c r="AF948" s="156"/>
      <c r="AG948" s="164" t="s">
        <v>428</v>
      </c>
      <c r="AH948" s="52"/>
      <c r="AI948" s="13"/>
      <c r="AJ948" s="103" t="s">
        <v>1351</v>
      </c>
    </row>
    <row r="949" spans="1:36" s="68" customFormat="1">
      <c r="A949" s="90">
        <v>939</v>
      </c>
      <c r="B949" s="91" t="str">
        <f>'[4]ИТОГ!'!$AP946</f>
        <v>Джамбулатов Ринат</v>
      </c>
      <c r="C949" s="91">
        <f>'[4]ИТОГ!'!$AQ946</f>
        <v>0</v>
      </c>
      <c r="D949" s="91">
        <f>'[4]ИТОГ!'!$AT946</f>
        <v>3</v>
      </c>
      <c r="E949" s="91" t="str">
        <f>'[4]ИТОГ!'!$AU946</f>
        <v>м</v>
      </c>
      <c r="F949" s="189">
        <f>'[4]ИТОГ!'!$AX946</f>
        <v>45562</v>
      </c>
      <c r="G949" s="91" t="s">
        <v>255</v>
      </c>
      <c r="H949" s="94" t="s">
        <v>28</v>
      </c>
      <c r="I949" s="91" t="str">
        <f>'[4]ИТОГ!'!$AY946</f>
        <v>НАДО!!!</v>
      </c>
      <c r="J949" s="61"/>
      <c r="K949" s="160"/>
      <c r="L949" s="97"/>
      <c r="M949" s="59"/>
      <c r="N949" s="160"/>
      <c r="O949" s="161" t="s">
        <v>256</v>
      </c>
      <c r="P949" s="161"/>
      <c r="Q949" s="161"/>
      <c r="R949" s="160"/>
      <c r="S949" s="160"/>
      <c r="T949" s="50"/>
      <c r="U949" s="49"/>
      <c r="V949" s="160"/>
      <c r="W949" s="156"/>
      <c r="X949" s="156"/>
      <c r="Y949" s="156"/>
      <c r="Z949" s="156"/>
      <c r="AA949" s="156"/>
      <c r="AB949" s="156" t="s">
        <v>6</v>
      </c>
      <c r="AC949" s="156"/>
      <c r="AD949" s="156"/>
      <c r="AE949" s="156"/>
      <c r="AF949" s="156" t="s">
        <v>6</v>
      </c>
      <c r="AG949" s="159" t="s">
        <v>287</v>
      </c>
      <c r="AH949" s="52"/>
      <c r="AI949" s="156"/>
      <c r="AJ949" s="103" t="s">
        <v>1352</v>
      </c>
    </row>
    <row r="950" spans="1:36" s="68" customFormat="1">
      <c r="A950" s="90">
        <v>940</v>
      </c>
      <c r="B950" s="91" t="str">
        <f>'[4]ИТОГ!'!$AP947</f>
        <v>Джемилев Михаил</v>
      </c>
      <c r="C950" s="91">
        <f>'[4]ИТОГ!'!$AQ947</f>
        <v>0</v>
      </c>
      <c r="D950" s="91" t="str">
        <f>'[4]ИТОГ!'!$AT947</f>
        <v>б/р</v>
      </c>
      <c r="E950" s="91" t="str">
        <f>'[4]ИТОГ!'!$AU947</f>
        <v>м</v>
      </c>
      <c r="F950" s="189">
        <f>'[4]ИТОГ!'!$AX947</f>
        <v>45071</v>
      </c>
      <c r="G950" s="91" t="s">
        <v>255</v>
      </c>
      <c r="H950" s="94" t="s">
        <v>28</v>
      </c>
      <c r="I950" s="91">
        <f>'[4]ИТОГ!'!$AY947</f>
        <v>0</v>
      </c>
      <c r="J950" s="61"/>
      <c r="K950" s="161"/>
      <c r="L950" s="97"/>
      <c r="M950" s="58"/>
      <c r="N950" s="161"/>
      <c r="O950" s="161" t="s">
        <v>256</v>
      </c>
      <c r="P950" s="161"/>
      <c r="Q950" s="161" t="s">
        <v>15</v>
      </c>
      <c r="R950" s="49" t="s">
        <v>11</v>
      </c>
      <c r="S950" s="161"/>
      <c r="T950" s="49"/>
      <c r="U950" s="49" t="s">
        <v>13</v>
      </c>
      <c r="V950" s="161"/>
      <c r="W950" s="156"/>
      <c r="X950" s="156" t="s">
        <v>256</v>
      </c>
      <c r="Y950" s="156"/>
      <c r="Z950" s="156"/>
      <c r="AA950" s="156"/>
      <c r="AB950" s="156"/>
      <c r="AC950" s="156"/>
      <c r="AD950" s="156"/>
      <c r="AE950" s="156"/>
      <c r="AF950" s="156"/>
      <c r="AG950" s="164" t="s">
        <v>361</v>
      </c>
      <c r="AH950" s="159"/>
      <c r="AI950" s="13"/>
      <c r="AJ950" s="103" t="s">
        <v>1353</v>
      </c>
    </row>
    <row r="951" spans="1:36" s="68" customFormat="1">
      <c r="A951" s="90">
        <v>941</v>
      </c>
      <c r="B951" s="91" t="str">
        <f>'[4]ИТОГ!'!$AP948</f>
        <v>Дзгоев Илья</v>
      </c>
      <c r="C951" s="91">
        <f>'[4]ИТОГ!'!$AQ948</f>
        <v>1986</v>
      </c>
      <c r="D951" s="91" t="str">
        <f>'[4]ИТОГ!'!$AT948</f>
        <v>б/р</v>
      </c>
      <c r="E951" s="91" t="str">
        <f>'[4]ИТОГ!'!$AU948</f>
        <v>м</v>
      </c>
      <c r="F951" s="189">
        <f>'[4]ИТОГ!'!$AX948</f>
        <v>43555</v>
      </c>
      <c r="G951" s="91" t="s">
        <v>255</v>
      </c>
      <c r="H951" s="94" t="s">
        <v>28</v>
      </c>
      <c r="I951" s="91" t="str">
        <f>'[4]ИТОГ!'!$AY948</f>
        <v>ОК!</v>
      </c>
      <c r="J951" s="165" t="s">
        <v>292</v>
      </c>
      <c r="K951" s="161"/>
      <c r="L951" s="97"/>
      <c r="M951" s="58"/>
      <c r="N951" s="161"/>
      <c r="O951" s="161"/>
      <c r="P951" s="161"/>
      <c r="Q951" s="161"/>
      <c r="R951" s="161"/>
      <c r="S951" s="161"/>
      <c r="T951" s="49"/>
      <c r="U951" s="49" t="s">
        <v>256</v>
      </c>
      <c r="V951" s="161"/>
      <c r="W951" s="156"/>
      <c r="X951" s="156"/>
      <c r="Y951" s="156"/>
      <c r="Z951" s="156"/>
      <c r="AA951" s="156"/>
      <c r="AB951" s="156"/>
      <c r="AC951" s="156"/>
      <c r="AD951" s="156"/>
      <c r="AE951" s="156"/>
      <c r="AF951" s="156"/>
      <c r="AG951" s="159"/>
      <c r="AH951" s="159" t="s">
        <v>366</v>
      </c>
      <c r="AI951" s="62">
        <v>35605</v>
      </c>
      <c r="AJ951" s="103" t="s">
        <v>1354</v>
      </c>
    </row>
    <row r="952" spans="1:36" s="68" customFormat="1">
      <c r="A952" s="90">
        <v>942</v>
      </c>
      <c r="B952" s="91" t="str">
        <f>'[4]ИТОГ!'!$AP949</f>
        <v>Дзык Михаил</v>
      </c>
      <c r="C952" s="91">
        <f>'[4]ИТОГ!'!$AQ949</f>
        <v>1989</v>
      </c>
      <c r="D952" s="91" t="str">
        <f>'[4]ИТОГ!'!$AT949</f>
        <v>КМС</v>
      </c>
      <c r="E952" s="91" t="str">
        <f>'[4]ИТОГ!'!$AU949</f>
        <v>м</v>
      </c>
      <c r="F952" s="189">
        <f>'[4]ИТОГ!'!$AX949</f>
        <v>45692</v>
      </c>
      <c r="G952" s="91" t="s">
        <v>255</v>
      </c>
      <c r="H952" s="94" t="s">
        <v>28</v>
      </c>
      <c r="I952" s="91" t="str">
        <f>'[4]ИТОГ!'!$AY949</f>
        <v>ОК!</v>
      </c>
      <c r="J952" s="169"/>
      <c r="K952" s="170"/>
      <c r="L952" s="97"/>
      <c r="M952" s="171"/>
      <c r="N952" s="170"/>
      <c r="O952" s="170"/>
      <c r="P952" s="170"/>
      <c r="Q952" s="170"/>
      <c r="R952" s="170"/>
      <c r="S952" s="170"/>
      <c r="T952" s="172" t="s">
        <v>256</v>
      </c>
      <c r="U952" s="172"/>
      <c r="V952" s="170"/>
      <c r="W952" s="173" t="s">
        <v>256</v>
      </c>
      <c r="X952" s="167" t="s">
        <v>256</v>
      </c>
      <c r="Y952" s="167"/>
      <c r="Z952" s="167"/>
      <c r="AA952" s="167"/>
      <c r="AB952" s="167"/>
      <c r="AC952" s="167"/>
      <c r="AD952" s="167"/>
      <c r="AE952" s="167"/>
      <c r="AF952" s="167"/>
      <c r="AG952" s="174" t="s">
        <v>370</v>
      </c>
      <c r="AH952" s="174"/>
      <c r="AI952" s="167"/>
      <c r="AJ952" s="103" t="s">
        <v>1355</v>
      </c>
    </row>
    <row r="953" spans="1:36" s="68" customFormat="1">
      <c r="A953" s="90">
        <v>943</v>
      </c>
      <c r="B953" s="91" t="str">
        <f>'[4]ИТОГ!'!$AP950</f>
        <v>Дзюба Алина</v>
      </c>
      <c r="C953" s="91">
        <f>'[4]ИТОГ!'!$AQ950</f>
        <v>0</v>
      </c>
      <c r="D953" s="91">
        <f>'[4]ИТОГ!'!$AT950</f>
        <v>3</v>
      </c>
      <c r="E953" s="91" t="str">
        <f>'[4]ИТОГ!'!$AU950</f>
        <v>ж</v>
      </c>
      <c r="F953" s="189">
        <f>'[4]ИТОГ!'!$AX950</f>
        <v>45778</v>
      </c>
      <c r="G953" s="91" t="s">
        <v>255</v>
      </c>
      <c r="H953" s="94" t="s">
        <v>28</v>
      </c>
      <c r="I953" s="91" t="str">
        <f>'[4]ИТОГ!'!$AY950</f>
        <v>НАДО!!!</v>
      </c>
      <c r="J953" s="61"/>
      <c r="K953" s="161"/>
      <c r="L953" s="97"/>
      <c r="M953" s="58"/>
      <c r="N953" s="161"/>
      <c r="O953" s="161"/>
      <c r="P953" s="161"/>
      <c r="Q953" s="161" t="s">
        <v>256</v>
      </c>
      <c r="R953" s="161" t="s">
        <v>256</v>
      </c>
      <c r="S953" s="161"/>
      <c r="T953" s="49"/>
      <c r="U953" s="49"/>
      <c r="V953" s="161"/>
      <c r="W953" s="16"/>
      <c r="X953" s="16"/>
      <c r="Y953" s="16"/>
      <c r="Z953" s="156"/>
      <c r="AA953" s="156"/>
      <c r="AB953" s="156" t="s">
        <v>256</v>
      </c>
      <c r="AC953" s="156"/>
      <c r="AD953" s="156"/>
      <c r="AE953" s="156"/>
      <c r="AF953" s="156"/>
      <c r="AG953" s="159" t="s">
        <v>523</v>
      </c>
      <c r="AH953" s="159" t="s">
        <v>882</v>
      </c>
      <c r="AI953" s="156"/>
      <c r="AJ953" s="103" t="s">
        <v>1356</v>
      </c>
    </row>
    <row r="954" spans="1:36" s="68" customFormat="1">
      <c r="A954" s="90">
        <v>944</v>
      </c>
      <c r="B954" s="91" t="str">
        <f>'[4]ИТОГ!'!$AP951</f>
        <v>Дианов Андрей</v>
      </c>
      <c r="C954" s="91">
        <f>'[4]ИТОГ!'!$AQ951</f>
        <v>0</v>
      </c>
      <c r="D954" s="91" t="str">
        <f>'[4]ИТОГ!'!$AT951</f>
        <v>б/р</v>
      </c>
      <c r="E954" s="91" t="str">
        <f>'[4]ИТОГ!'!$AU951</f>
        <v>м</v>
      </c>
      <c r="F954" s="189">
        <f>'[4]ИТОГ!'!$AX951</f>
        <v>42792</v>
      </c>
      <c r="G954" s="91" t="s">
        <v>255</v>
      </c>
      <c r="H954" s="94" t="s">
        <v>28</v>
      </c>
      <c r="I954" s="91" t="str">
        <f>'[4]ИТОГ!'!$AY951</f>
        <v>НАДО!!!</v>
      </c>
      <c r="J954" s="61"/>
      <c r="K954" s="161"/>
      <c r="L954" s="97"/>
      <c r="M954" s="58"/>
      <c r="N954" s="161"/>
      <c r="O954" s="161"/>
      <c r="P954" s="161"/>
      <c r="Q954" s="161"/>
      <c r="R954" s="161"/>
      <c r="S954" s="161"/>
      <c r="T954" s="49"/>
      <c r="U954" s="49"/>
      <c r="V954" s="161"/>
      <c r="W954" s="156"/>
      <c r="X954" s="156"/>
      <c r="Y954" s="156" t="s">
        <v>256</v>
      </c>
      <c r="Z954" s="156"/>
      <c r="AA954" s="156"/>
      <c r="AB954" s="156"/>
      <c r="AC954" s="156"/>
      <c r="AD954" s="156"/>
      <c r="AE954" s="156"/>
      <c r="AF954" s="156"/>
      <c r="AG954" s="159" t="s">
        <v>523</v>
      </c>
      <c r="AH954" s="52" t="s">
        <v>379</v>
      </c>
      <c r="AI954" s="13"/>
      <c r="AJ954" s="103" t="s">
        <v>1357</v>
      </c>
    </row>
    <row r="955" spans="1:36" s="68" customFormat="1">
      <c r="A955" s="90">
        <v>945</v>
      </c>
      <c r="B955" s="91" t="str">
        <f>'[4]ИТОГ!'!$AP952</f>
        <v>Диденко Мария</v>
      </c>
      <c r="C955" s="91">
        <f>'[4]ИТОГ!'!$AQ952</f>
        <v>2009</v>
      </c>
      <c r="D955" s="91">
        <f>'[4]ИТОГ!'!$AT952</f>
        <v>3</v>
      </c>
      <c r="E955" s="91" t="str">
        <f>'[4]ИТОГ!'!$AU952</f>
        <v>ж</v>
      </c>
      <c r="F955" s="189">
        <f>'[4]ИТОГ!'!$AX952</f>
        <v>45836</v>
      </c>
      <c r="G955" s="91" t="s">
        <v>255</v>
      </c>
      <c r="H955" s="94" t="s">
        <v>28</v>
      </c>
      <c r="I955" s="91" t="str">
        <f>'[4]ИТОГ!'!$AY952</f>
        <v>ОК!</v>
      </c>
      <c r="J955" s="61"/>
      <c r="K955" s="161"/>
      <c r="L955" s="97"/>
      <c r="M955" s="58"/>
      <c r="N955" s="161"/>
      <c r="O955" s="161"/>
      <c r="P955" s="161"/>
      <c r="Q955" s="161"/>
      <c r="R955" s="161"/>
      <c r="S955" s="161"/>
      <c r="T955" s="49"/>
      <c r="U955" s="49"/>
      <c r="V955" s="161"/>
      <c r="W955" s="156"/>
      <c r="X955" s="156"/>
      <c r="Y955" s="156"/>
      <c r="Z955" s="156"/>
      <c r="AA955" s="156"/>
      <c r="AB955" s="156" t="s">
        <v>11</v>
      </c>
      <c r="AC955" s="156"/>
      <c r="AD955" s="156"/>
      <c r="AE955" s="156"/>
      <c r="AF955" s="156"/>
      <c r="AG955" s="159" t="s">
        <v>731</v>
      </c>
      <c r="AH955" s="159" t="s">
        <v>1358</v>
      </c>
      <c r="AI955" s="13"/>
      <c r="AJ955" s="103" t="s">
        <v>1359</v>
      </c>
    </row>
    <row r="956" spans="1:36" s="68" customFormat="1">
      <c r="A956" s="90">
        <v>946</v>
      </c>
      <c r="B956" s="91" t="str">
        <f>'[4]ИТОГ!'!$AP953</f>
        <v>Диденко Ярослав</v>
      </c>
      <c r="C956" s="91">
        <f>'[4]ИТОГ!'!$AQ953</f>
        <v>2008</v>
      </c>
      <c r="D956" s="91" t="str">
        <f>'[4]ИТОГ!'!$AT953</f>
        <v>б/р</v>
      </c>
      <c r="E956" s="91" t="str">
        <f>'[4]ИТОГ!'!$AU953</f>
        <v>м</v>
      </c>
      <c r="F956" s="189">
        <f>'[4]ИТОГ!'!$AX953</f>
        <v>45216</v>
      </c>
      <c r="G956" s="91" t="s">
        <v>255</v>
      </c>
      <c r="H956" s="94" t="s">
        <v>28</v>
      </c>
      <c r="I956" s="91" t="str">
        <f>'[4]ИТОГ!'!$AY953</f>
        <v>ОК!</v>
      </c>
      <c r="J956" s="61"/>
      <c r="K956" s="161"/>
      <c r="L956" s="97"/>
      <c r="M956" s="58"/>
      <c r="N956" s="161"/>
      <c r="O956" s="161"/>
      <c r="P956" s="161"/>
      <c r="Q956" s="161"/>
      <c r="R956" s="161"/>
      <c r="S956" s="161"/>
      <c r="T956" s="49" t="s">
        <v>256</v>
      </c>
      <c r="U956" s="49"/>
      <c r="V956" s="161"/>
      <c r="W956" s="13"/>
      <c r="X956" s="13"/>
      <c r="Y956" s="13"/>
      <c r="Z956" s="156"/>
      <c r="AA956" s="156"/>
      <c r="AB956" s="13"/>
      <c r="AC956" s="13"/>
      <c r="AD956" s="13"/>
      <c r="AE956" s="13"/>
      <c r="AF956" s="13" t="s">
        <v>256</v>
      </c>
      <c r="AG956" s="159"/>
      <c r="AH956" s="52"/>
      <c r="AI956" s="13"/>
      <c r="AJ956" s="103" t="s">
        <v>1360</v>
      </c>
    </row>
    <row r="957" spans="1:36" s="68" customFormat="1">
      <c r="A957" s="90">
        <v>947</v>
      </c>
      <c r="B957" s="91" t="str">
        <f>'[4]ИТОГ!'!$AP954</f>
        <v>Дмитриев Александр</v>
      </c>
      <c r="C957" s="91">
        <f>'[4]ИТОГ!'!$AQ954</f>
        <v>2008</v>
      </c>
      <c r="D957" s="91" t="str">
        <f>'[4]ИТОГ!'!$AT954</f>
        <v>б/р</v>
      </c>
      <c r="E957" s="91" t="str">
        <f>'[4]ИТОГ!'!$AU954</f>
        <v>м</v>
      </c>
      <c r="F957" s="189">
        <f>'[4]ИТОГ!'!$AX954</f>
        <v>0</v>
      </c>
      <c r="G957" s="91" t="s">
        <v>255</v>
      </c>
      <c r="H957" s="94" t="s">
        <v>28</v>
      </c>
      <c r="I957" s="91" t="str">
        <f>'[4]ИТОГ!'!$AY954</f>
        <v>ОК!</v>
      </c>
      <c r="J957" s="61"/>
      <c r="K957" s="161"/>
      <c r="L957" s="97"/>
      <c r="M957" s="58"/>
      <c r="N957" s="161"/>
      <c r="O957" s="161"/>
      <c r="P957" s="161"/>
      <c r="Q957" s="161"/>
      <c r="R957" s="161"/>
      <c r="S957" s="161"/>
      <c r="T957" s="49" t="s">
        <v>256</v>
      </c>
      <c r="U957" s="49" t="s">
        <v>256</v>
      </c>
      <c r="V957" s="161" t="s">
        <v>9</v>
      </c>
      <c r="W957" s="16" t="s">
        <v>256</v>
      </c>
      <c r="X957" s="156" t="s">
        <v>256</v>
      </c>
      <c r="Y957" s="16"/>
      <c r="Z957" s="156"/>
      <c r="AA957" s="156"/>
      <c r="AB957" s="16"/>
      <c r="AC957" s="16"/>
      <c r="AD957" s="16" t="s">
        <v>256</v>
      </c>
      <c r="AE957" s="16"/>
      <c r="AF957" s="16" t="s">
        <v>256</v>
      </c>
      <c r="AG957" s="159" t="s">
        <v>277</v>
      </c>
      <c r="AH957" s="52" t="s">
        <v>821</v>
      </c>
      <c r="AI957" s="13"/>
      <c r="AJ957" s="103" t="s">
        <v>1361</v>
      </c>
    </row>
    <row r="958" spans="1:36" s="68" customFormat="1">
      <c r="A958" s="90">
        <v>948</v>
      </c>
      <c r="B958" s="91" t="str">
        <f>'[4]ИТОГ!'!$AP955</f>
        <v>Дмитриев Артём</v>
      </c>
      <c r="C958" s="91">
        <f>'[4]ИТОГ!'!$AQ955</f>
        <v>0</v>
      </c>
      <c r="D958" s="91">
        <f>'[4]ИТОГ!'!$AT955</f>
        <v>3</v>
      </c>
      <c r="E958" s="91" t="str">
        <f>'[4]ИТОГ!'!$AU955</f>
        <v>м</v>
      </c>
      <c r="F958" s="189">
        <f>'[4]ИТОГ!'!$AX955</f>
        <v>45375</v>
      </c>
      <c r="G958" s="91" t="s">
        <v>255</v>
      </c>
      <c r="H958" s="94" t="s">
        <v>28</v>
      </c>
      <c r="I958" s="91" t="str">
        <f>'[4]ИТОГ!'!$AY955</f>
        <v>НАДО!!!</v>
      </c>
      <c r="J958" s="61"/>
      <c r="K958" s="161"/>
      <c r="L958" s="97"/>
      <c r="M958" s="58"/>
      <c r="N958" s="161"/>
      <c r="O958" s="161"/>
      <c r="P958" s="161"/>
      <c r="Q958" s="161"/>
      <c r="R958" s="161"/>
      <c r="S958" s="161"/>
      <c r="T958" s="49"/>
      <c r="U958" s="49"/>
      <c r="V958" s="161"/>
      <c r="W958" s="16"/>
      <c r="X958" s="16"/>
      <c r="Y958" s="16"/>
      <c r="Z958" s="156"/>
      <c r="AA958" s="156"/>
      <c r="AB958" s="166" t="s">
        <v>6</v>
      </c>
      <c r="AC958" s="156"/>
      <c r="AD958" s="156"/>
      <c r="AE958" s="156"/>
      <c r="AF958" s="156"/>
      <c r="AG958" s="159" t="s">
        <v>338</v>
      </c>
      <c r="AH958" s="159"/>
      <c r="AI958" s="156"/>
      <c r="AJ958" s="103" t="s">
        <v>1362</v>
      </c>
    </row>
    <row r="959" spans="1:36" s="68" customFormat="1">
      <c r="A959" s="90">
        <v>949</v>
      </c>
      <c r="B959" s="91" t="str">
        <f>'[4]ИТОГ!'!$AP956</f>
        <v>Дмитриев Павел</v>
      </c>
      <c r="C959" s="91">
        <f>'[4]ИТОГ!'!$AQ956</f>
        <v>0</v>
      </c>
      <c r="D959" s="91" t="str">
        <f>'[4]ИТОГ!'!$AT956</f>
        <v>б/р</v>
      </c>
      <c r="E959" s="91" t="str">
        <f>'[4]ИТОГ!'!$AU956</f>
        <v>м</v>
      </c>
      <c r="F959" s="189">
        <f>'[4]ИТОГ!'!$AX956</f>
        <v>44232</v>
      </c>
      <c r="G959" s="91" t="s">
        <v>255</v>
      </c>
      <c r="H959" s="94" t="s">
        <v>28</v>
      </c>
      <c r="I959" s="91" t="str">
        <f>'[4]ИТОГ!'!$AY956</f>
        <v>НАДО!!!</v>
      </c>
      <c r="J959" s="61"/>
      <c r="K959" s="161"/>
      <c r="L959" s="97"/>
      <c r="M959" s="58"/>
      <c r="N959" s="161"/>
      <c r="O959" s="161"/>
      <c r="P959" s="161"/>
      <c r="Q959" s="161"/>
      <c r="R959" s="161"/>
      <c r="S959" s="161"/>
      <c r="T959" s="49"/>
      <c r="U959" s="49"/>
      <c r="V959" s="16" t="s">
        <v>256</v>
      </c>
      <c r="W959" s="16"/>
      <c r="X959" s="16"/>
      <c r="Y959" s="16"/>
      <c r="Z959" s="156"/>
      <c r="AA959" s="156"/>
      <c r="AB959" s="156" t="s">
        <v>6</v>
      </c>
      <c r="AC959" s="156"/>
      <c r="AD959" s="156"/>
      <c r="AE959" s="156"/>
      <c r="AF959" s="156"/>
      <c r="AG959" s="159" t="s">
        <v>338</v>
      </c>
      <c r="AH959" s="159" t="s">
        <v>290</v>
      </c>
      <c r="AI959" s="13"/>
      <c r="AJ959" s="103" t="s">
        <v>1363</v>
      </c>
    </row>
    <row r="960" spans="1:36" s="68" customFormat="1">
      <c r="A960" s="90">
        <v>950</v>
      </c>
      <c r="B960" s="91" t="str">
        <f>'[4]ИТОГ!'!$AP957</f>
        <v>Дмитриева Валерия</v>
      </c>
      <c r="C960" s="91">
        <f>'[4]ИТОГ!'!$AQ957</f>
        <v>1994</v>
      </c>
      <c r="D960" s="91" t="str">
        <f>'[4]ИТОГ!'!$AT957</f>
        <v>б/р</v>
      </c>
      <c r="E960" s="91" t="str">
        <f>'[4]ИТОГ!'!$AU957</f>
        <v>ж</v>
      </c>
      <c r="F960" s="189">
        <f>'[4]ИТОГ!'!$AX957</f>
        <v>42876</v>
      </c>
      <c r="G960" s="91" t="s">
        <v>255</v>
      </c>
      <c r="H960" s="94" t="s">
        <v>28</v>
      </c>
      <c r="I960" s="91" t="str">
        <f>'[4]ИТОГ!'!$AY957</f>
        <v>ОК!</v>
      </c>
      <c r="J960" s="61" t="s">
        <v>292</v>
      </c>
      <c r="K960" s="51"/>
      <c r="L960" s="97"/>
      <c r="M960" s="60"/>
      <c r="N960" s="51"/>
      <c r="O960" s="161"/>
      <c r="P960" s="161"/>
      <c r="Q960" s="161"/>
      <c r="R960" s="51"/>
      <c r="S960" s="51"/>
      <c r="T960" s="51"/>
      <c r="U960" s="49"/>
      <c r="V960" s="163"/>
      <c r="W960" s="16"/>
      <c r="X960" s="16"/>
      <c r="Y960" s="16"/>
      <c r="Z960" s="156"/>
      <c r="AA960" s="156"/>
      <c r="AB960" s="16"/>
      <c r="AC960" s="16"/>
      <c r="AD960" s="156" t="s">
        <v>13</v>
      </c>
      <c r="AE960" s="16"/>
      <c r="AF960" s="16"/>
      <c r="AG960" s="159"/>
      <c r="AH960" s="52" t="s">
        <v>353</v>
      </c>
      <c r="AI960" s="62">
        <v>32705</v>
      </c>
      <c r="AJ960" s="103" t="s">
        <v>1364</v>
      </c>
    </row>
    <row r="961" spans="1:252" s="68" customFormat="1">
      <c r="A961" s="90">
        <v>951</v>
      </c>
      <c r="B961" s="91" t="str">
        <f>'[4]ИТОГ!'!$AP958</f>
        <v>Дмитриева Ольга</v>
      </c>
      <c r="C961" s="91">
        <f>'[4]ИТОГ!'!$AQ958</f>
        <v>0</v>
      </c>
      <c r="D961" s="91">
        <f>'[4]ИТОГ!'!$AT958</f>
        <v>3</v>
      </c>
      <c r="E961" s="91" t="str">
        <f>'[4]ИТОГ!'!$AU958</f>
        <v>ж</v>
      </c>
      <c r="F961" s="189">
        <f>'[4]ИТОГ!'!$AX958</f>
        <v>45778</v>
      </c>
      <c r="G961" s="91" t="s">
        <v>255</v>
      </c>
      <c r="H961" s="94" t="s">
        <v>28</v>
      </c>
      <c r="I961" s="91" t="str">
        <f>'[4]ИТОГ!'!$AY958</f>
        <v>НАДО!!!</v>
      </c>
      <c r="J961" s="61" t="s">
        <v>292</v>
      </c>
      <c r="K961" s="51"/>
      <c r="L961" s="97"/>
      <c r="M961" s="60"/>
      <c r="N961" s="51"/>
      <c r="O961" s="161"/>
      <c r="P961" s="161"/>
      <c r="Q961" s="161"/>
      <c r="R961" s="51"/>
      <c r="S961" s="51"/>
      <c r="T961" s="51"/>
      <c r="U961" s="49"/>
      <c r="V961" s="163"/>
      <c r="W961" s="16"/>
      <c r="X961" s="16"/>
      <c r="Y961" s="16"/>
      <c r="Z961" s="156"/>
      <c r="AA961" s="156"/>
      <c r="AB961" s="16"/>
      <c r="AC961" s="16"/>
      <c r="AD961" s="156"/>
      <c r="AE961" s="16"/>
      <c r="AF961" s="16"/>
      <c r="AG961" s="159" t="s">
        <v>279</v>
      </c>
      <c r="AH961" s="52" t="s">
        <v>821</v>
      </c>
      <c r="AI961" s="62">
        <v>37908</v>
      </c>
      <c r="AJ961" s="103" t="s">
        <v>1365</v>
      </c>
    </row>
    <row r="962" spans="1:252" ht="15" customHeight="1">
      <c r="A962" s="90">
        <v>952</v>
      </c>
      <c r="B962" s="91" t="str">
        <f>'[4]ИТОГ!'!$AP959</f>
        <v>Дмитриева Пелагея</v>
      </c>
      <c r="C962" s="91">
        <f>'[4]ИТОГ!'!$AQ959</f>
        <v>2013</v>
      </c>
      <c r="D962" s="91" t="str">
        <f>'[4]ИТОГ!'!$AT959</f>
        <v>2ю</v>
      </c>
      <c r="E962" s="91" t="str">
        <f>'[4]ИТОГ!'!$AU959</f>
        <v>ж</v>
      </c>
      <c r="F962" s="189">
        <f>'[4]ИТОГ!'!$AX959</f>
        <v>45932</v>
      </c>
      <c r="G962" s="91" t="s">
        <v>255</v>
      </c>
      <c r="H962" s="94" t="s">
        <v>28</v>
      </c>
      <c r="I962" s="91" t="str">
        <f>'[4]ИТОГ!'!$AY959</f>
        <v>ОК!</v>
      </c>
      <c r="J962" s="61"/>
      <c r="K962" s="49"/>
      <c r="L962" s="97"/>
      <c r="M962" s="58"/>
      <c r="N962" s="49"/>
      <c r="O962" s="161"/>
      <c r="P962" s="161"/>
      <c r="Q962" s="161"/>
      <c r="R962" s="161" t="s">
        <v>256</v>
      </c>
      <c r="S962" s="161"/>
      <c r="T962" s="49"/>
      <c r="U962" s="49"/>
      <c r="V962" s="161"/>
      <c r="W962" s="16"/>
      <c r="X962" s="16"/>
      <c r="Y962" s="16"/>
      <c r="Z962" s="156"/>
      <c r="AA962" s="156"/>
      <c r="AB962" s="48"/>
      <c r="AC962" s="48"/>
      <c r="AD962" s="48"/>
      <c r="AE962" s="48"/>
      <c r="AF962" s="166" t="s">
        <v>256</v>
      </c>
      <c r="AG962" s="159"/>
      <c r="AH962" s="52"/>
      <c r="AI962" s="13"/>
      <c r="AJ962" s="103" t="s">
        <v>1366</v>
      </c>
      <c r="AK962" s="68"/>
      <c r="AL962" s="68"/>
      <c r="AM962" s="68"/>
      <c r="AN962" s="68"/>
      <c r="AO962" s="68"/>
      <c r="AP962" s="68"/>
      <c r="AQ962" s="68"/>
      <c r="AR962" s="68"/>
      <c r="AS962" s="68"/>
      <c r="AT962" s="68"/>
      <c r="AU962" s="68"/>
      <c r="AV962" s="68"/>
      <c r="AW962" s="68"/>
      <c r="AX962" s="68"/>
      <c r="AY962" s="68"/>
      <c r="AZ962" s="68"/>
      <c r="BA962" s="68"/>
      <c r="BB962" s="68"/>
      <c r="BC962" s="68"/>
      <c r="BD962" s="68"/>
      <c r="BE962" s="68"/>
      <c r="BF962" s="68"/>
      <c r="BG962" s="68"/>
      <c r="BH962" s="68"/>
      <c r="BI962" s="68"/>
      <c r="BJ962" s="68"/>
      <c r="BK962" s="68"/>
      <c r="BL962" s="68"/>
      <c r="BM962" s="68"/>
      <c r="BN962" s="68"/>
      <c r="BO962" s="68"/>
      <c r="BP962" s="68"/>
      <c r="BQ962" s="68"/>
      <c r="BR962" s="68"/>
      <c r="BS962" s="68"/>
      <c r="BT962" s="68"/>
      <c r="BU962" s="68"/>
      <c r="BV962" s="68"/>
      <c r="BW962" s="68"/>
      <c r="BX962" s="68"/>
      <c r="BY962" s="68"/>
      <c r="BZ962" s="68"/>
      <c r="CA962" s="68"/>
      <c r="CB962" s="68"/>
      <c r="CC962" s="68"/>
      <c r="CD962" s="68"/>
      <c r="CE962" s="68"/>
      <c r="CF962" s="68"/>
      <c r="CG962" s="68"/>
      <c r="CH962" s="68"/>
      <c r="CI962" s="68"/>
      <c r="CJ962" s="68"/>
      <c r="CK962" s="68"/>
      <c r="CL962" s="68"/>
      <c r="CM962" s="68"/>
      <c r="CN962" s="68"/>
      <c r="CO962" s="68"/>
      <c r="CP962" s="68"/>
      <c r="CQ962" s="68"/>
      <c r="CR962" s="68"/>
      <c r="CS962" s="68"/>
      <c r="CT962" s="68"/>
      <c r="CU962" s="68"/>
      <c r="CV962" s="68"/>
      <c r="CW962" s="68"/>
      <c r="CX962" s="68"/>
      <c r="CY962" s="68"/>
      <c r="CZ962" s="68"/>
      <c r="DA962" s="68"/>
      <c r="DB962" s="68"/>
      <c r="DC962" s="68"/>
      <c r="DD962" s="68"/>
      <c r="DE962" s="68"/>
      <c r="DF962" s="68"/>
      <c r="DG962" s="68"/>
      <c r="DH962" s="68"/>
      <c r="DI962" s="68"/>
      <c r="DJ962" s="68"/>
      <c r="DK962" s="68"/>
      <c r="DL962" s="68"/>
      <c r="DM962" s="68"/>
      <c r="DN962" s="68"/>
      <c r="DO962" s="68"/>
      <c r="DP962" s="68"/>
      <c r="DQ962" s="68"/>
      <c r="DR962" s="68"/>
      <c r="DS962" s="68"/>
      <c r="DT962" s="68"/>
      <c r="DU962" s="68"/>
      <c r="DV962" s="68"/>
      <c r="DW962" s="68"/>
      <c r="DX962" s="68"/>
      <c r="DY962" s="68"/>
      <c r="DZ962" s="68"/>
      <c r="EA962" s="68"/>
      <c r="EB962" s="68"/>
      <c r="EC962" s="68"/>
      <c r="ED962" s="68"/>
      <c r="EE962" s="68"/>
      <c r="EF962" s="68"/>
      <c r="EG962" s="68"/>
      <c r="EH962" s="68"/>
      <c r="EI962" s="68"/>
      <c r="EJ962" s="68"/>
      <c r="EK962" s="68"/>
      <c r="EL962" s="68"/>
      <c r="EM962" s="68"/>
      <c r="EN962" s="68"/>
      <c r="EO962" s="68"/>
      <c r="EP962" s="68"/>
      <c r="EQ962" s="68"/>
      <c r="ER962" s="68"/>
      <c r="ES962" s="68"/>
      <c r="ET962" s="68"/>
      <c r="EU962" s="68"/>
      <c r="EV962" s="68"/>
      <c r="EW962" s="68"/>
      <c r="EX962" s="68"/>
      <c r="EY962" s="68"/>
      <c r="EZ962" s="68"/>
      <c r="FA962" s="68"/>
      <c r="FB962" s="68"/>
      <c r="FC962" s="68"/>
      <c r="FD962" s="68"/>
      <c r="FE962" s="68"/>
      <c r="FF962" s="68"/>
      <c r="FG962" s="68"/>
      <c r="FH962" s="68"/>
      <c r="FI962" s="68"/>
      <c r="FJ962" s="68"/>
      <c r="FK962" s="68"/>
      <c r="FL962" s="68"/>
      <c r="FM962" s="68"/>
      <c r="FN962" s="68"/>
      <c r="FO962" s="68"/>
      <c r="FP962" s="68"/>
      <c r="FQ962" s="68"/>
      <c r="FR962" s="68"/>
      <c r="FS962" s="68"/>
      <c r="FT962" s="68"/>
      <c r="FU962" s="68"/>
      <c r="FV962" s="68"/>
      <c r="FW962" s="68"/>
      <c r="FX962" s="68"/>
      <c r="FY962" s="68"/>
      <c r="FZ962" s="68"/>
      <c r="GA962" s="68"/>
      <c r="GB962" s="68"/>
      <c r="GC962" s="68"/>
      <c r="GD962" s="68"/>
      <c r="GE962" s="68"/>
      <c r="GF962" s="68"/>
      <c r="GG962" s="68"/>
      <c r="GH962" s="68"/>
      <c r="GI962" s="68"/>
      <c r="GJ962" s="68"/>
      <c r="GK962" s="68"/>
      <c r="GL962" s="68"/>
      <c r="GM962" s="68"/>
      <c r="GN962" s="68"/>
      <c r="GO962" s="68"/>
      <c r="GP962" s="68"/>
      <c r="GQ962" s="68"/>
      <c r="GR962" s="68"/>
      <c r="GS962" s="68"/>
      <c r="GT962" s="68"/>
      <c r="GU962" s="68"/>
      <c r="GV962" s="68"/>
      <c r="GW962" s="68"/>
      <c r="GX962" s="68"/>
      <c r="GY962" s="68"/>
      <c r="GZ962" s="68"/>
      <c r="HA962" s="68"/>
      <c r="HB962" s="68"/>
      <c r="HC962" s="68"/>
      <c r="HD962" s="68"/>
      <c r="HE962" s="68"/>
      <c r="HF962" s="68"/>
      <c r="HG962" s="68"/>
      <c r="HH962" s="68"/>
      <c r="HI962" s="68"/>
      <c r="HJ962" s="68"/>
      <c r="HK962" s="68"/>
      <c r="HL962" s="68"/>
      <c r="HM962" s="68"/>
      <c r="HN962" s="68"/>
      <c r="HO962" s="68"/>
      <c r="HP962" s="68"/>
      <c r="HQ962" s="68"/>
      <c r="HR962" s="68"/>
      <c r="HS962" s="68"/>
      <c r="HT962" s="68"/>
      <c r="HU962" s="68"/>
      <c r="HV962" s="68"/>
      <c r="HW962" s="68"/>
      <c r="HX962" s="68"/>
      <c r="HY962" s="68"/>
      <c r="HZ962" s="68"/>
      <c r="IA962" s="68"/>
      <c r="IB962" s="68"/>
      <c r="IC962" s="68"/>
      <c r="ID962" s="68"/>
      <c r="IE962" s="68"/>
      <c r="IF962" s="68"/>
      <c r="IG962" s="68"/>
      <c r="IH962" s="68"/>
      <c r="II962" s="68"/>
      <c r="IJ962" s="68"/>
      <c r="IK962" s="68"/>
      <c r="IL962" s="68"/>
      <c r="IM962" s="68"/>
      <c r="IN962" s="68"/>
      <c r="IO962" s="68"/>
      <c r="IP962" s="68"/>
      <c r="IQ962" s="68"/>
      <c r="IR962" s="68"/>
    </row>
    <row r="963" spans="1:252" ht="15" customHeight="1">
      <c r="A963" s="90">
        <v>953</v>
      </c>
      <c r="B963" s="91" t="str">
        <f>'[4]ИТОГ!'!$AP960</f>
        <v>Дмитриева Таисия</v>
      </c>
      <c r="C963" s="91">
        <f>'[4]ИТОГ!'!$AQ960</f>
        <v>2011</v>
      </c>
      <c r="D963" s="91" t="str">
        <f>'[4]ИТОГ!'!$AT960</f>
        <v>1ю</v>
      </c>
      <c r="E963" s="91" t="str">
        <f>'[4]ИТОГ!'!$AU960</f>
        <v>ж</v>
      </c>
      <c r="F963" s="189">
        <f>'[4]ИТОГ!'!$AX960</f>
        <v>45358</v>
      </c>
      <c r="G963" s="91" t="s">
        <v>255</v>
      </c>
      <c r="H963" s="94" t="s">
        <v>28</v>
      </c>
      <c r="I963" s="91" t="str">
        <f>'[4]ИТОГ!'!$AY960</f>
        <v>ОК!</v>
      </c>
      <c r="J963" s="61"/>
      <c r="K963" s="12"/>
      <c r="L963" s="97" t="s">
        <v>256</v>
      </c>
      <c r="M963" s="58"/>
      <c r="N963" s="12"/>
      <c r="O963" s="161"/>
      <c r="P963" s="161" t="s">
        <v>13</v>
      </c>
      <c r="Q963" s="161" t="s">
        <v>13</v>
      </c>
      <c r="R963" s="175" t="s">
        <v>13</v>
      </c>
      <c r="S963" s="161"/>
      <c r="T963" s="175" t="s">
        <v>13</v>
      </c>
      <c r="U963" s="49" t="s">
        <v>256</v>
      </c>
      <c r="V963" s="156" t="s">
        <v>15</v>
      </c>
      <c r="W963" s="139" t="s">
        <v>13</v>
      </c>
      <c r="X963" s="156" t="s">
        <v>9</v>
      </c>
      <c r="Y963" s="156"/>
      <c r="Z963" s="156" t="s">
        <v>13</v>
      </c>
      <c r="AA963" s="156" t="s">
        <v>256</v>
      </c>
      <c r="AB963" s="156" t="s">
        <v>13</v>
      </c>
      <c r="AC963" s="156" t="s">
        <v>9</v>
      </c>
      <c r="AD963" s="156" t="s">
        <v>9</v>
      </c>
      <c r="AE963" s="156" t="s">
        <v>256</v>
      </c>
      <c r="AF963" s="156" t="s">
        <v>256</v>
      </c>
      <c r="AG963" s="159" t="s">
        <v>279</v>
      </c>
      <c r="AH963" s="52" t="s">
        <v>353</v>
      </c>
      <c r="AI963" s="156"/>
      <c r="AJ963" s="103" t="s">
        <v>1367</v>
      </c>
      <c r="AK963" s="68"/>
      <c r="AL963" s="68"/>
      <c r="AM963" s="68"/>
      <c r="AN963" s="68"/>
      <c r="AO963" s="68"/>
      <c r="AP963" s="68"/>
      <c r="AQ963" s="68"/>
      <c r="AR963" s="68"/>
      <c r="AS963" s="68"/>
      <c r="AT963" s="68"/>
      <c r="AU963" s="68"/>
      <c r="AV963" s="68"/>
      <c r="AW963" s="68"/>
      <c r="AX963" s="68"/>
      <c r="AY963" s="68"/>
      <c r="AZ963" s="68"/>
      <c r="BA963" s="68"/>
      <c r="BB963" s="68"/>
      <c r="BC963" s="68"/>
      <c r="BD963" s="68"/>
      <c r="BE963" s="68"/>
      <c r="BF963" s="68"/>
      <c r="BG963" s="68"/>
      <c r="BH963" s="68"/>
      <c r="BI963" s="68"/>
      <c r="BJ963" s="68"/>
      <c r="BK963" s="68"/>
      <c r="BL963" s="68"/>
      <c r="BM963" s="68"/>
      <c r="BN963" s="68"/>
      <c r="BO963" s="68"/>
      <c r="BP963" s="68"/>
      <c r="BQ963" s="68"/>
      <c r="BR963" s="68"/>
      <c r="BS963" s="68"/>
      <c r="BT963" s="68"/>
      <c r="BU963" s="68"/>
      <c r="BV963" s="68"/>
      <c r="BW963" s="68"/>
      <c r="BX963" s="68"/>
      <c r="BY963" s="68"/>
      <c r="BZ963" s="68"/>
      <c r="CA963" s="68"/>
      <c r="CB963" s="68"/>
      <c r="CC963" s="68"/>
      <c r="CD963" s="68"/>
      <c r="CE963" s="68"/>
      <c r="CF963" s="68"/>
      <c r="CG963" s="68"/>
      <c r="CH963" s="68"/>
      <c r="CI963" s="68"/>
      <c r="CJ963" s="68"/>
      <c r="CK963" s="68"/>
      <c r="CL963" s="68"/>
      <c r="CM963" s="68"/>
      <c r="CN963" s="68"/>
      <c r="CO963" s="68"/>
      <c r="CP963" s="68"/>
      <c r="CQ963" s="68"/>
      <c r="CR963" s="68"/>
      <c r="CS963" s="68"/>
      <c r="CT963" s="68"/>
      <c r="CU963" s="68"/>
      <c r="CV963" s="68"/>
      <c r="CW963" s="68"/>
      <c r="CX963" s="68"/>
      <c r="CY963" s="68"/>
      <c r="CZ963" s="68"/>
      <c r="DA963" s="68"/>
      <c r="DB963" s="68"/>
      <c r="DC963" s="68"/>
      <c r="DD963" s="68"/>
      <c r="DE963" s="68"/>
      <c r="DF963" s="68"/>
      <c r="DG963" s="68"/>
      <c r="DH963" s="68"/>
      <c r="DI963" s="68"/>
      <c r="DJ963" s="68"/>
      <c r="DK963" s="68"/>
      <c r="DL963" s="68"/>
      <c r="DM963" s="68"/>
      <c r="DN963" s="68"/>
      <c r="DO963" s="68"/>
      <c r="DP963" s="68"/>
      <c r="DQ963" s="68"/>
      <c r="DR963" s="68"/>
      <c r="DS963" s="68"/>
      <c r="DT963" s="68"/>
      <c r="DU963" s="68"/>
      <c r="DV963" s="68"/>
      <c r="DW963" s="68"/>
      <c r="DX963" s="68"/>
      <c r="DY963" s="68"/>
      <c r="DZ963" s="68"/>
      <c r="EA963" s="68"/>
      <c r="EB963" s="68"/>
      <c r="EC963" s="68"/>
      <c r="ED963" s="68"/>
      <c r="EE963" s="68"/>
      <c r="EF963" s="68"/>
      <c r="EG963" s="68"/>
      <c r="EH963" s="68"/>
      <c r="EI963" s="68"/>
      <c r="EJ963" s="68"/>
      <c r="EK963" s="68"/>
      <c r="EL963" s="68"/>
      <c r="EM963" s="68"/>
      <c r="EN963" s="68"/>
      <c r="EO963" s="68"/>
      <c r="EP963" s="68"/>
      <c r="EQ963" s="68"/>
      <c r="ER963" s="68"/>
      <c r="ES963" s="68"/>
      <c r="ET963" s="68"/>
      <c r="EU963" s="68"/>
      <c r="EV963" s="68"/>
      <c r="EW963" s="68"/>
      <c r="EX963" s="68"/>
      <c r="EY963" s="68"/>
      <c r="EZ963" s="68"/>
      <c r="FA963" s="68"/>
      <c r="FB963" s="68"/>
      <c r="FC963" s="68"/>
      <c r="FD963" s="68"/>
      <c r="FE963" s="68"/>
      <c r="FF963" s="68"/>
      <c r="FG963" s="68"/>
      <c r="FH963" s="68"/>
      <c r="FI963" s="68"/>
      <c r="FJ963" s="68"/>
      <c r="FK963" s="68"/>
      <c r="FL963" s="68"/>
      <c r="FM963" s="68"/>
      <c r="FN963" s="68"/>
      <c r="FO963" s="68"/>
      <c r="FP963" s="68"/>
      <c r="FQ963" s="68"/>
      <c r="FR963" s="68"/>
      <c r="FS963" s="68"/>
      <c r="FT963" s="68"/>
      <c r="FU963" s="68"/>
      <c r="FV963" s="68"/>
      <c r="FW963" s="68"/>
      <c r="FX963" s="68"/>
      <c r="FY963" s="68"/>
      <c r="FZ963" s="68"/>
      <c r="GA963" s="68"/>
      <c r="GB963" s="68"/>
      <c r="GC963" s="68"/>
      <c r="GD963" s="68"/>
      <c r="GE963" s="68"/>
      <c r="GF963" s="68"/>
      <c r="GG963" s="68"/>
      <c r="GH963" s="68"/>
      <c r="GI963" s="68"/>
      <c r="GJ963" s="68"/>
      <c r="GK963" s="68"/>
      <c r="GL963" s="68"/>
      <c r="GM963" s="68"/>
      <c r="GN963" s="68"/>
      <c r="GO963" s="68"/>
      <c r="GP963" s="68"/>
      <c r="GQ963" s="68"/>
      <c r="GR963" s="68"/>
      <c r="GS963" s="68"/>
      <c r="GT963" s="68"/>
      <c r="GU963" s="68"/>
      <c r="GV963" s="68"/>
      <c r="GW963" s="68"/>
      <c r="GX963" s="68"/>
      <c r="GY963" s="68"/>
      <c r="GZ963" s="68"/>
      <c r="HA963" s="68"/>
      <c r="HB963" s="68"/>
      <c r="HC963" s="68"/>
      <c r="HD963" s="68"/>
      <c r="HE963" s="68"/>
      <c r="HF963" s="68"/>
      <c r="HG963" s="68"/>
      <c r="HH963" s="68"/>
      <c r="HI963" s="68"/>
      <c r="HJ963" s="68"/>
      <c r="HK963" s="68"/>
      <c r="HL963" s="68"/>
      <c r="HM963" s="68"/>
      <c r="HN963" s="68"/>
      <c r="HO963" s="68"/>
      <c r="HP963" s="68"/>
      <c r="HQ963" s="68"/>
      <c r="HR963" s="68"/>
      <c r="HS963" s="68"/>
      <c r="HT963" s="68"/>
      <c r="HU963" s="68"/>
      <c r="HV963" s="68"/>
      <c r="HW963" s="68"/>
      <c r="HX963" s="68"/>
      <c r="HY963" s="68"/>
      <c r="HZ963" s="68"/>
      <c r="IA963" s="68"/>
      <c r="IB963" s="68"/>
      <c r="IC963" s="68"/>
      <c r="ID963" s="68"/>
      <c r="IE963" s="68"/>
      <c r="IF963" s="68"/>
      <c r="IG963" s="68"/>
      <c r="IH963" s="68"/>
      <c r="II963" s="68"/>
      <c r="IJ963" s="68"/>
      <c r="IK963" s="68"/>
      <c r="IL963" s="68"/>
      <c r="IM963" s="68"/>
      <c r="IN963" s="68"/>
      <c r="IO963" s="68"/>
      <c r="IP963" s="68"/>
      <c r="IQ963" s="68"/>
      <c r="IR963" s="68"/>
    </row>
    <row r="964" spans="1:252" ht="15" customHeight="1">
      <c r="A964" s="90">
        <v>954</v>
      </c>
      <c r="B964" s="91" t="str">
        <f>'[4]ИТОГ!'!$AP961</f>
        <v>Доброславский Всеволод</v>
      </c>
      <c r="C964" s="91">
        <f>'[4]ИТОГ!'!$AQ961</f>
        <v>0</v>
      </c>
      <c r="D964" s="91" t="str">
        <f>'[4]ИТОГ!'!$AT961</f>
        <v>б/р</v>
      </c>
      <c r="E964" s="91" t="str">
        <f>'[4]ИТОГ!'!$AU961</f>
        <v>м</v>
      </c>
      <c r="F964" s="189">
        <f>'[4]ИТОГ!'!$AX961</f>
        <v>45071</v>
      </c>
      <c r="G964" s="91" t="s">
        <v>255</v>
      </c>
      <c r="H964" s="94" t="s">
        <v>28</v>
      </c>
      <c r="I964" s="91">
        <f>'[4]ИТОГ!'!$AY961</f>
        <v>0</v>
      </c>
      <c r="J964" s="61"/>
      <c r="K964" s="161"/>
      <c r="L964" s="97"/>
      <c r="M964" s="58"/>
      <c r="N964" s="161"/>
      <c r="O964" s="161"/>
      <c r="P964" s="161"/>
      <c r="Q964" s="161"/>
      <c r="R964" s="161"/>
      <c r="S964" s="161"/>
      <c r="T964" s="49"/>
      <c r="U964" s="49" t="s">
        <v>256</v>
      </c>
      <c r="V964" s="156"/>
      <c r="W964" s="139"/>
      <c r="X964" s="156"/>
      <c r="Y964" s="156"/>
      <c r="Z964" s="156"/>
      <c r="AA964" s="156"/>
      <c r="AB964" s="156"/>
      <c r="AC964" s="156"/>
      <c r="AD964" s="156"/>
      <c r="AE964" s="156"/>
      <c r="AF964" s="156"/>
      <c r="AG964" s="159" t="s">
        <v>439</v>
      </c>
      <c r="AH964" s="52"/>
      <c r="AI964" s="156"/>
      <c r="AJ964" s="103" t="s">
        <v>1368</v>
      </c>
      <c r="AK964" s="68"/>
      <c r="AL964" s="68"/>
      <c r="AM964" s="68"/>
      <c r="AN964" s="68"/>
      <c r="AO964" s="68"/>
      <c r="AP964" s="68"/>
      <c r="AQ964" s="68"/>
      <c r="AR964" s="68"/>
      <c r="AS964" s="68"/>
      <c r="AT964" s="68"/>
      <c r="AU964" s="68"/>
      <c r="AV964" s="68"/>
      <c r="AW964" s="68"/>
      <c r="AX964" s="68"/>
      <c r="AY964" s="68"/>
      <c r="AZ964" s="68"/>
      <c r="BA964" s="68"/>
      <c r="BB964" s="68"/>
      <c r="BC964" s="68"/>
      <c r="BD964" s="68"/>
      <c r="BE964" s="68"/>
      <c r="BF964" s="68"/>
      <c r="BG964" s="68"/>
      <c r="BH964" s="68"/>
      <c r="BI964" s="68"/>
      <c r="BJ964" s="68"/>
      <c r="BK964" s="68"/>
      <c r="BL964" s="68"/>
      <c r="BM964" s="68"/>
      <c r="BN964" s="68"/>
      <c r="BO964" s="68"/>
      <c r="BP964" s="68"/>
      <c r="BQ964" s="68"/>
      <c r="BR964" s="68"/>
      <c r="BS964" s="68"/>
      <c r="BT964" s="68"/>
      <c r="BU964" s="68"/>
      <c r="BV964" s="68"/>
      <c r="BW964" s="68"/>
      <c r="BX964" s="68"/>
      <c r="BY964" s="68"/>
      <c r="BZ964" s="68"/>
      <c r="CA964" s="68"/>
      <c r="CB964" s="68"/>
      <c r="CC964" s="68"/>
      <c r="CD964" s="68"/>
      <c r="CE964" s="68"/>
      <c r="CF964" s="68"/>
      <c r="CG964" s="68"/>
      <c r="CH964" s="68"/>
      <c r="CI964" s="68"/>
      <c r="CJ964" s="68"/>
      <c r="CK964" s="68"/>
      <c r="CL964" s="68"/>
      <c r="CM964" s="68"/>
      <c r="CN964" s="68"/>
      <c r="CO964" s="68"/>
      <c r="CP964" s="68"/>
      <c r="CQ964" s="68"/>
      <c r="CR964" s="68"/>
      <c r="CS964" s="68"/>
      <c r="CT964" s="68"/>
      <c r="CU964" s="68"/>
      <c r="CV964" s="68"/>
      <c r="CW964" s="68"/>
      <c r="CX964" s="68"/>
      <c r="CY964" s="68"/>
      <c r="CZ964" s="68"/>
      <c r="DA964" s="68"/>
      <c r="DB964" s="68"/>
      <c r="DC964" s="68"/>
      <c r="DD964" s="68"/>
      <c r="DE964" s="68"/>
      <c r="DF964" s="68"/>
      <c r="DG964" s="68"/>
      <c r="DH964" s="68"/>
      <c r="DI964" s="68"/>
      <c r="DJ964" s="68"/>
      <c r="DK964" s="68"/>
      <c r="DL964" s="68"/>
      <c r="DM964" s="68"/>
      <c r="DN964" s="68"/>
      <c r="DO964" s="68"/>
      <c r="DP964" s="68"/>
      <c r="DQ964" s="68"/>
      <c r="DR964" s="68"/>
      <c r="DS964" s="68"/>
      <c r="DT964" s="68"/>
      <c r="DU964" s="68"/>
      <c r="DV964" s="68"/>
      <c r="DW964" s="68"/>
      <c r="DX964" s="68"/>
      <c r="DY964" s="68"/>
      <c r="DZ964" s="68"/>
      <c r="EA964" s="68"/>
      <c r="EB964" s="68"/>
      <c r="EC964" s="68"/>
      <c r="ED964" s="68"/>
      <c r="EE964" s="68"/>
      <c r="EF964" s="68"/>
      <c r="EG964" s="68"/>
      <c r="EH964" s="68"/>
      <c r="EI964" s="68"/>
      <c r="EJ964" s="68"/>
      <c r="EK964" s="68"/>
      <c r="EL964" s="68"/>
      <c r="EM964" s="68"/>
      <c r="EN964" s="68"/>
      <c r="EO964" s="68"/>
      <c r="EP964" s="68"/>
      <c r="EQ964" s="68"/>
      <c r="ER964" s="68"/>
      <c r="ES964" s="68"/>
      <c r="ET964" s="68"/>
      <c r="EU964" s="68"/>
      <c r="EV964" s="68"/>
      <c r="EW964" s="68"/>
      <c r="EX964" s="68"/>
      <c r="EY964" s="68"/>
      <c r="EZ964" s="68"/>
      <c r="FA964" s="68"/>
      <c r="FB964" s="68"/>
      <c r="FC964" s="68"/>
      <c r="FD964" s="68"/>
      <c r="FE964" s="68"/>
      <c r="FF964" s="68"/>
      <c r="FG964" s="68"/>
      <c r="FH964" s="68"/>
      <c r="FI964" s="68"/>
      <c r="FJ964" s="68"/>
      <c r="FK964" s="68"/>
      <c r="FL964" s="68"/>
      <c r="FM964" s="68"/>
      <c r="FN964" s="68"/>
      <c r="FO964" s="68"/>
      <c r="FP964" s="68"/>
      <c r="FQ964" s="68"/>
      <c r="FR964" s="68"/>
      <c r="FS964" s="68"/>
      <c r="FT964" s="68"/>
      <c r="FU964" s="68"/>
      <c r="FV964" s="68"/>
      <c r="FW964" s="68"/>
      <c r="FX964" s="68"/>
      <c r="FY964" s="68"/>
      <c r="FZ964" s="68"/>
      <c r="GA964" s="68"/>
      <c r="GB964" s="68"/>
      <c r="GC964" s="68"/>
      <c r="GD964" s="68"/>
      <c r="GE964" s="68"/>
      <c r="GF964" s="68"/>
      <c r="GG964" s="68"/>
      <c r="GH964" s="68"/>
      <c r="GI964" s="68"/>
      <c r="GJ964" s="68"/>
      <c r="GK964" s="68"/>
      <c r="GL964" s="68"/>
      <c r="GM964" s="68"/>
      <c r="GN964" s="68"/>
      <c r="GO964" s="68"/>
      <c r="GP964" s="68"/>
      <c r="GQ964" s="68"/>
      <c r="GR964" s="68"/>
      <c r="GS964" s="68"/>
      <c r="GT964" s="68"/>
      <c r="GU964" s="68"/>
      <c r="GV964" s="68"/>
      <c r="GW964" s="68"/>
      <c r="GX964" s="68"/>
      <c r="GY964" s="68"/>
      <c r="GZ964" s="68"/>
      <c r="HA964" s="68"/>
      <c r="HB964" s="68"/>
      <c r="HC964" s="68"/>
      <c r="HD964" s="68"/>
      <c r="HE964" s="68"/>
      <c r="HF964" s="68"/>
      <c r="HG964" s="68"/>
      <c r="HH964" s="68"/>
      <c r="HI964" s="68"/>
      <c r="HJ964" s="68"/>
      <c r="HK964" s="68"/>
      <c r="HL964" s="68"/>
      <c r="HM964" s="68"/>
      <c r="HN964" s="68"/>
      <c r="HO964" s="68"/>
      <c r="HP964" s="68"/>
      <c r="HQ964" s="68"/>
      <c r="HR964" s="68"/>
      <c r="HS964" s="68"/>
      <c r="HT964" s="68"/>
      <c r="HU964" s="68"/>
      <c r="HV964" s="68"/>
      <c r="HW964" s="68"/>
      <c r="HX964" s="68"/>
      <c r="HY964" s="68"/>
      <c r="HZ964" s="68"/>
      <c r="IA964" s="68"/>
      <c r="IB964" s="68"/>
      <c r="IC964" s="68"/>
      <c r="ID964" s="68"/>
      <c r="IE964" s="68"/>
      <c r="IF964" s="68"/>
      <c r="IG964" s="68"/>
      <c r="IH964" s="68"/>
      <c r="II964" s="68"/>
      <c r="IJ964" s="68"/>
      <c r="IK964" s="68"/>
      <c r="IL964" s="68"/>
      <c r="IM964" s="68"/>
      <c r="IN964" s="68"/>
      <c r="IO964" s="68"/>
      <c r="IP964" s="68"/>
      <c r="IQ964" s="68"/>
      <c r="IR964" s="68"/>
    </row>
    <row r="965" spans="1:252" ht="15" customHeight="1">
      <c r="A965" s="90">
        <v>955</v>
      </c>
      <c r="B965" s="91" t="str">
        <f>'[4]ИТОГ!'!$AP962</f>
        <v>Доброслов Максим</v>
      </c>
      <c r="C965" s="91">
        <f>'[4]ИТОГ!'!$AQ962</f>
        <v>2010</v>
      </c>
      <c r="D965" s="91">
        <f>'[4]ИТОГ!'!$AT962</f>
        <v>1</v>
      </c>
      <c r="E965" s="91" t="str">
        <f>'[4]ИТОГ!'!$AU962</f>
        <v>м</v>
      </c>
      <c r="F965" s="189">
        <f>'[4]ИТОГ!'!$AX962</f>
        <v>45863</v>
      </c>
      <c r="G965" s="91" t="s">
        <v>255</v>
      </c>
      <c r="H965" s="94" t="s">
        <v>28</v>
      </c>
      <c r="I965" s="91" t="str">
        <f>'[4]ИТОГ!'!$AY962</f>
        <v>ОК!</v>
      </c>
      <c r="J965" s="61"/>
      <c r="K965" s="161"/>
      <c r="L965" s="97" t="s">
        <v>256</v>
      </c>
      <c r="M965" s="58"/>
      <c r="N965" s="161"/>
      <c r="O965" s="161"/>
      <c r="P965" s="161"/>
      <c r="Q965" s="161"/>
      <c r="R965" s="161"/>
      <c r="S965" s="161"/>
      <c r="T965" s="49"/>
      <c r="U965" s="49"/>
      <c r="V965" s="161"/>
      <c r="W965" s="157"/>
      <c r="X965" s="156"/>
      <c r="Y965" s="156"/>
      <c r="Z965" s="156"/>
      <c r="AA965" s="156"/>
      <c r="AB965" s="156"/>
      <c r="AC965" s="156"/>
      <c r="AD965" s="156"/>
      <c r="AE965" s="156"/>
      <c r="AF965" s="156"/>
      <c r="AG965" s="159"/>
      <c r="AH965" s="159"/>
      <c r="AI965" s="156"/>
      <c r="AJ965" s="103" t="s">
        <v>1369</v>
      </c>
      <c r="AK965" s="68"/>
      <c r="AL965" s="68"/>
      <c r="AM965" s="68"/>
      <c r="AN965" s="68"/>
      <c r="AO965" s="68"/>
      <c r="AP965" s="68"/>
      <c r="AQ965" s="68"/>
      <c r="AR965" s="68"/>
      <c r="AS965" s="68"/>
      <c r="AT965" s="68"/>
      <c r="AU965" s="68"/>
      <c r="AV965" s="68"/>
      <c r="AW965" s="68"/>
      <c r="AX965" s="68"/>
      <c r="AY965" s="68"/>
      <c r="AZ965" s="68"/>
      <c r="BA965" s="68"/>
      <c r="BB965" s="68"/>
      <c r="BC965" s="68"/>
      <c r="BD965" s="68"/>
      <c r="BE965" s="68"/>
      <c r="BF965" s="68"/>
      <c r="BG965" s="68"/>
      <c r="BH965" s="68"/>
      <c r="BI965" s="68"/>
      <c r="BJ965" s="68"/>
      <c r="BK965" s="68"/>
      <c r="BL965" s="68"/>
      <c r="BM965" s="68"/>
      <c r="BN965" s="68"/>
      <c r="BO965" s="68"/>
      <c r="BP965" s="68"/>
      <c r="BQ965" s="68"/>
      <c r="BR965" s="68"/>
      <c r="BS965" s="68"/>
      <c r="BT965" s="68"/>
      <c r="BU965" s="68"/>
      <c r="BV965" s="68"/>
      <c r="BW965" s="68"/>
      <c r="BX965" s="68"/>
      <c r="BY965" s="68"/>
      <c r="BZ965" s="68"/>
      <c r="CA965" s="68"/>
      <c r="CB965" s="68"/>
      <c r="CC965" s="68"/>
      <c r="CD965" s="68"/>
      <c r="CE965" s="68"/>
      <c r="CF965" s="68"/>
      <c r="CG965" s="68"/>
      <c r="CH965" s="68"/>
      <c r="CI965" s="68"/>
      <c r="CJ965" s="68"/>
      <c r="CK965" s="68"/>
      <c r="CL965" s="68"/>
      <c r="CM965" s="68"/>
      <c r="CN965" s="68"/>
      <c r="CO965" s="68"/>
      <c r="CP965" s="68"/>
      <c r="CQ965" s="68"/>
      <c r="CR965" s="68"/>
      <c r="CS965" s="68"/>
      <c r="CT965" s="68"/>
      <c r="CU965" s="68"/>
      <c r="CV965" s="68"/>
      <c r="CW965" s="68"/>
      <c r="CX965" s="68"/>
      <c r="CY965" s="68"/>
      <c r="CZ965" s="68"/>
      <c r="DA965" s="68"/>
      <c r="DB965" s="68"/>
      <c r="DC965" s="68"/>
      <c r="DD965" s="68"/>
      <c r="DE965" s="68"/>
      <c r="DF965" s="68"/>
      <c r="DG965" s="68"/>
      <c r="DH965" s="68"/>
      <c r="DI965" s="68"/>
      <c r="DJ965" s="68"/>
      <c r="DK965" s="68"/>
      <c r="DL965" s="68"/>
      <c r="DM965" s="68"/>
      <c r="DN965" s="68"/>
      <c r="DO965" s="68"/>
      <c r="DP965" s="68"/>
      <c r="DQ965" s="68"/>
      <c r="DR965" s="68"/>
      <c r="DS965" s="68"/>
      <c r="DT965" s="68"/>
      <c r="DU965" s="68"/>
      <c r="DV965" s="68"/>
      <c r="DW965" s="68"/>
      <c r="DX965" s="68"/>
      <c r="DY965" s="68"/>
      <c r="DZ965" s="68"/>
      <c r="EA965" s="68"/>
      <c r="EB965" s="68"/>
      <c r="EC965" s="68"/>
      <c r="ED965" s="68"/>
      <c r="EE965" s="68"/>
      <c r="EF965" s="68"/>
      <c r="EG965" s="68"/>
      <c r="EH965" s="68"/>
      <c r="EI965" s="68"/>
      <c r="EJ965" s="68"/>
      <c r="EK965" s="68"/>
      <c r="EL965" s="68"/>
      <c r="EM965" s="68"/>
      <c r="EN965" s="68"/>
      <c r="EO965" s="68"/>
      <c r="EP965" s="68"/>
      <c r="EQ965" s="68"/>
      <c r="ER965" s="68"/>
      <c r="ES965" s="68"/>
      <c r="ET965" s="68"/>
      <c r="EU965" s="68"/>
      <c r="EV965" s="68"/>
      <c r="EW965" s="68"/>
      <c r="EX965" s="68"/>
      <c r="EY965" s="68"/>
      <c r="EZ965" s="68"/>
      <c r="FA965" s="68"/>
      <c r="FB965" s="68"/>
      <c r="FC965" s="68"/>
      <c r="FD965" s="68"/>
      <c r="FE965" s="68"/>
      <c r="FF965" s="68"/>
      <c r="FG965" s="68"/>
      <c r="FH965" s="68"/>
      <c r="FI965" s="68"/>
      <c r="FJ965" s="68"/>
      <c r="FK965" s="68"/>
      <c r="FL965" s="68"/>
      <c r="FM965" s="68"/>
      <c r="FN965" s="68"/>
      <c r="FO965" s="68"/>
      <c r="FP965" s="68"/>
      <c r="FQ965" s="68"/>
      <c r="FR965" s="68"/>
      <c r="FS965" s="68"/>
      <c r="FT965" s="68"/>
      <c r="FU965" s="68"/>
      <c r="FV965" s="68"/>
      <c r="FW965" s="68"/>
      <c r="FX965" s="68"/>
      <c r="FY965" s="68"/>
      <c r="FZ965" s="68"/>
      <c r="GA965" s="68"/>
      <c r="GB965" s="68"/>
      <c r="GC965" s="68"/>
      <c r="GD965" s="68"/>
      <c r="GE965" s="68"/>
      <c r="GF965" s="68"/>
      <c r="GG965" s="68"/>
      <c r="GH965" s="68"/>
      <c r="GI965" s="68"/>
      <c r="GJ965" s="68"/>
      <c r="GK965" s="68"/>
      <c r="GL965" s="68"/>
      <c r="GM965" s="68"/>
      <c r="GN965" s="68"/>
      <c r="GO965" s="68"/>
      <c r="GP965" s="68"/>
      <c r="GQ965" s="68"/>
      <c r="GR965" s="68"/>
      <c r="GS965" s="68"/>
      <c r="GT965" s="68"/>
      <c r="GU965" s="68"/>
      <c r="GV965" s="68"/>
      <c r="GW965" s="68"/>
      <c r="GX965" s="68"/>
      <c r="GY965" s="68"/>
      <c r="GZ965" s="68"/>
      <c r="HA965" s="68"/>
      <c r="HB965" s="68"/>
      <c r="HC965" s="68"/>
      <c r="HD965" s="68"/>
      <c r="HE965" s="68"/>
      <c r="HF965" s="68"/>
      <c r="HG965" s="68"/>
      <c r="HH965" s="68"/>
      <c r="HI965" s="68"/>
      <c r="HJ965" s="68"/>
      <c r="HK965" s="68"/>
      <c r="HL965" s="68"/>
      <c r="HM965" s="68"/>
      <c r="HN965" s="68"/>
      <c r="HO965" s="68"/>
      <c r="HP965" s="68"/>
      <c r="HQ965" s="68"/>
      <c r="HR965" s="68"/>
      <c r="HS965" s="68"/>
      <c r="HT965" s="68"/>
      <c r="HU965" s="68"/>
      <c r="HV965" s="68"/>
      <c r="HW965" s="68"/>
      <c r="HX965" s="68"/>
      <c r="HY965" s="68"/>
      <c r="HZ965" s="68"/>
      <c r="IA965" s="68"/>
      <c r="IB965" s="68"/>
      <c r="IC965" s="68"/>
      <c r="ID965" s="68"/>
      <c r="IE965" s="68"/>
      <c r="IF965" s="68"/>
      <c r="IG965" s="68"/>
      <c r="IH965" s="68"/>
      <c r="II965" s="68"/>
      <c r="IJ965" s="68"/>
      <c r="IK965" s="68"/>
      <c r="IL965" s="68"/>
      <c r="IM965" s="68"/>
      <c r="IN965" s="68"/>
      <c r="IO965" s="68"/>
      <c r="IP965" s="68"/>
      <c r="IQ965" s="68"/>
      <c r="IR965" s="68"/>
    </row>
    <row r="966" spans="1:252">
      <c r="A966" s="90">
        <v>956</v>
      </c>
      <c r="B966" s="91" t="str">
        <f>'[4]ИТОГ!'!$AP963</f>
        <v>Добрынин Артем</v>
      </c>
      <c r="C966" s="91">
        <f>'[4]ИТОГ!'!$AQ963</f>
        <v>0</v>
      </c>
      <c r="D966" s="91" t="str">
        <f>'[4]ИТОГ!'!$AT963</f>
        <v>б/р</v>
      </c>
      <c r="E966" s="91" t="str">
        <f>'[4]ИТОГ!'!$AU963</f>
        <v>м</v>
      </c>
      <c r="F966" s="189">
        <f>'[4]ИТОГ!'!$AX963</f>
        <v>44154</v>
      </c>
      <c r="G966" s="91" t="s">
        <v>255</v>
      </c>
      <c r="H966" s="94" t="s">
        <v>28</v>
      </c>
      <c r="I966" s="91" t="str">
        <f>'[4]ИТОГ!'!$AY963</f>
        <v>НАДО!!!</v>
      </c>
      <c r="J966" s="61"/>
      <c r="K966" s="161"/>
      <c r="L966" s="97" t="s">
        <v>9</v>
      </c>
      <c r="M966" s="58"/>
      <c r="N966" s="161"/>
      <c r="O966" s="161" t="s">
        <v>256</v>
      </c>
      <c r="P966" s="161"/>
      <c r="Q966" s="161"/>
      <c r="R966" s="161" t="s">
        <v>6</v>
      </c>
      <c r="S966" s="161"/>
      <c r="T966" s="49" t="s">
        <v>256</v>
      </c>
      <c r="U966" s="49"/>
      <c r="V966" s="16" t="s">
        <v>256</v>
      </c>
      <c r="W966" s="156"/>
      <c r="X966" s="156" t="s">
        <v>256</v>
      </c>
      <c r="Y966" s="156" t="s">
        <v>256</v>
      </c>
      <c r="Z966" s="156"/>
      <c r="AA966" s="156"/>
      <c r="AB966" s="156"/>
      <c r="AC966" s="156"/>
      <c r="AD966" s="156"/>
      <c r="AE966" s="156"/>
      <c r="AF966" s="156"/>
      <c r="AG966" s="159" t="s">
        <v>293</v>
      </c>
      <c r="AH966" s="52" t="s">
        <v>261</v>
      </c>
      <c r="AI966" s="156"/>
      <c r="AJ966" s="103" t="s">
        <v>1370</v>
      </c>
      <c r="AK966" s="68"/>
      <c r="AL966" s="68"/>
      <c r="AM966" s="68"/>
      <c r="AN966" s="68"/>
      <c r="AO966" s="68"/>
      <c r="AP966" s="68"/>
      <c r="AQ966" s="68"/>
      <c r="AR966" s="68"/>
      <c r="AS966" s="68"/>
      <c r="AT966" s="68"/>
      <c r="AU966" s="68"/>
      <c r="AV966" s="68"/>
      <c r="AW966" s="68"/>
      <c r="AX966" s="68"/>
      <c r="AY966" s="68"/>
      <c r="AZ966" s="68"/>
      <c r="BA966" s="68"/>
      <c r="BB966" s="68"/>
      <c r="BC966" s="68"/>
      <c r="BD966" s="68"/>
      <c r="BE966" s="68"/>
      <c r="BF966" s="68"/>
      <c r="BG966" s="68"/>
      <c r="BH966" s="68"/>
      <c r="BI966" s="68"/>
      <c r="BJ966" s="68"/>
      <c r="BK966" s="68"/>
      <c r="BL966" s="68"/>
      <c r="BM966" s="68"/>
      <c r="BN966" s="68"/>
      <c r="BO966" s="68"/>
      <c r="BP966" s="68"/>
      <c r="BQ966" s="68"/>
      <c r="BR966" s="68"/>
      <c r="BS966" s="68"/>
      <c r="BT966" s="68"/>
      <c r="BU966" s="68"/>
      <c r="BV966" s="68"/>
      <c r="BW966" s="68"/>
      <c r="BX966" s="68"/>
      <c r="BY966" s="68"/>
      <c r="BZ966" s="68"/>
      <c r="CA966" s="68"/>
      <c r="CB966" s="68"/>
      <c r="CC966" s="68"/>
      <c r="CD966" s="68"/>
      <c r="CE966" s="68"/>
      <c r="CF966" s="68"/>
      <c r="CG966" s="68"/>
      <c r="CH966" s="68"/>
      <c r="CI966" s="68"/>
      <c r="CJ966" s="68"/>
      <c r="CK966" s="68"/>
      <c r="CL966" s="68"/>
      <c r="CM966" s="68"/>
      <c r="CN966" s="68"/>
      <c r="CO966" s="68"/>
      <c r="CP966" s="68"/>
      <c r="CQ966" s="68"/>
      <c r="CR966" s="68"/>
      <c r="CS966" s="68"/>
      <c r="CT966" s="68"/>
      <c r="CU966" s="68"/>
      <c r="CV966" s="68"/>
      <c r="CW966" s="68"/>
      <c r="CX966" s="68"/>
      <c r="CY966" s="68"/>
      <c r="CZ966" s="68"/>
      <c r="DA966" s="68"/>
      <c r="DB966" s="68"/>
      <c r="DC966" s="68"/>
      <c r="DD966" s="68"/>
      <c r="DE966" s="68"/>
      <c r="DF966" s="68"/>
      <c r="DG966" s="68"/>
      <c r="DH966" s="68"/>
      <c r="DI966" s="68"/>
      <c r="DJ966" s="68"/>
      <c r="DK966" s="68"/>
      <c r="DL966" s="68"/>
      <c r="DM966" s="68"/>
      <c r="DN966" s="68"/>
      <c r="DO966" s="68"/>
      <c r="DP966" s="68"/>
      <c r="DQ966" s="68"/>
      <c r="DR966" s="68"/>
      <c r="DS966" s="68"/>
      <c r="DT966" s="68"/>
      <c r="DU966" s="68"/>
      <c r="DV966" s="68"/>
      <c r="DW966" s="68"/>
      <c r="DX966" s="68"/>
      <c r="DY966" s="68"/>
      <c r="DZ966" s="68"/>
      <c r="EA966" s="68"/>
      <c r="EB966" s="68"/>
      <c r="EC966" s="68"/>
      <c r="ED966" s="68"/>
      <c r="EE966" s="68"/>
      <c r="EF966" s="68"/>
      <c r="EG966" s="68"/>
      <c r="EH966" s="68"/>
      <c r="EI966" s="68"/>
      <c r="EJ966" s="68"/>
      <c r="EK966" s="68"/>
      <c r="EL966" s="68"/>
      <c r="EM966" s="68"/>
      <c r="EN966" s="68"/>
      <c r="EO966" s="68"/>
      <c r="EP966" s="68"/>
      <c r="EQ966" s="68"/>
      <c r="ER966" s="68"/>
      <c r="ES966" s="68"/>
      <c r="ET966" s="68"/>
      <c r="EU966" s="68"/>
      <c r="EV966" s="68"/>
      <c r="EW966" s="68"/>
      <c r="EX966" s="68"/>
      <c r="EY966" s="68"/>
      <c r="EZ966" s="68"/>
      <c r="FA966" s="68"/>
      <c r="FB966" s="68"/>
      <c r="FC966" s="68"/>
      <c r="FD966" s="68"/>
      <c r="FE966" s="68"/>
      <c r="FF966" s="68"/>
      <c r="FG966" s="68"/>
      <c r="FH966" s="68"/>
      <c r="FI966" s="68"/>
      <c r="FJ966" s="68"/>
      <c r="FK966" s="68"/>
      <c r="FL966" s="68"/>
      <c r="FM966" s="68"/>
      <c r="FN966" s="68"/>
      <c r="FO966" s="68"/>
      <c r="FP966" s="68"/>
      <c r="FQ966" s="68"/>
      <c r="FR966" s="68"/>
      <c r="FS966" s="68"/>
      <c r="FT966" s="68"/>
      <c r="FU966" s="68"/>
      <c r="FV966" s="68"/>
      <c r="FW966" s="68"/>
      <c r="FX966" s="68"/>
      <c r="FY966" s="68"/>
      <c r="FZ966" s="68"/>
      <c r="GA966" s="68"/>
      <c r="GB966" s="68"/>
      <c r="GC966" s="68"/>
      <c r="GD966" s="68"/>
      <c r="GE966" s="68"/>
      <c r="GF966" s="68"/>
      <c r="GG966" s="68"/>
      <c r="GH966" s="68"/>
      <c r="GI966" s="68"/>
      <c r="GJ966" s="68"/>
      <c r="GK966" s="68"/>
      <c r="GL966" s="68"/>
      <c r="GM966" s="68"/>
      <c r="GN966" s="68"/>
      <c r="GO966" s="68"/>
      <c r="GP966" s="68"/>
      <c r="GQ966" s="68"/>
      <c r="GR966" s="68"/>
      <c r="GS966" s="68"/>
      <c r="GT966" s="68"/>
      <c r="GU966" s="68"/>
      <c r="GV966" s="68"/>
      <c r="GW966" s="68"/>
      <c r="GX966" s="68"/>
      <c r="GY966" s="68"/>
      <c r="GZ966" s="68"/>
      <c r="HA966" s="68"/>
      <c r="HB966" s="68"/>
      <c r="HC966" s="68"/>
      <c r="HD966" s="68"/>
      <c r="HE966" s="68"/>
      <c r="HF966" s="68"/>
      <c r="HG966" s="68"/>
      <c r="HH966" s="68"/>
      <c r="HI966" s="68"/>
      <c r="HJ966" s="68"/>
      <c r="HK966" s="68"/>
      <c r="HL966" s="68"/>
      <c r="HM966" s="68"/>
      <c r="HN966" s="68"/>
      <c r="HO966" s="68"/>
      <c r="HP966" s="68"/>
      <c r="HQ966" s="68"/>
      <c r="HR966" s="68"/>
      <c r="HS966" s="68"/>
      <c r="HT966" s="68"/>
      <c r="HU966" s="68"/>
      <c r="HV966" s="68"/>
      <c r="HW966" s="68"/>
      <c r="HX966" s="68"/>
      <c r="HY966" s="68"/>
      <c r="HZ966" s="68"/>
      <c r="IA966" s="68"/>
      <c r="IB966" s="68"/>
      <c r="IC966" s="68"/>
      <c r="ID966" s="68"/>
      <c r="IE966" s="68"/>
      <c r="IF966" s="68"/>
      <c r="IG966" s="68"/>
      <c r="IH966" s="68"/>
      <c r="II966" s="68"/>
      <c r="IJ966" s="68"/>
      <c r="IK966" s="68"/>
      <c r="IL966" s="68"/>
      <c r="IM966" s="68"/>
      <c r="IN966" s="68"/>
      <c r="IO966" s="68"/>
      <c r="IP966" s="68"/>
      <c r="IQ966" s="68"/>
      <c r="IR966" s="68"/>
    </row>
    <row r="967" spans="1:252" ht="15" customHeight="1">
      <c r="A967" s="90">
        <v>957</v>
      </c>
      <c r="B967" s="91" t="str">
        <f>'[4]ИТОГ!'!$AP964</f>
        <v>Добыкина Ася</v>
      </c>
      <c r="C967" s="91">
        <f>'[4]ИТОГ!'!$AQ964</f>
        <v>0</v>
      </c>
      <c r="D967" s="91">
        <f>'[4]ИТОГ!'!$AT964</f>
        <v>3</v>
      </c>
      <c r="E967" s="91" t="str">
        <f>'[4]ИТОГ!'!$AU964</f>
        <v>ж</v>
      </c>
      <c r="F967" s="189">
        <f>'[4]ИТОГ!'!$AX964</f>
        <v>45778</v>
      </c>
      <c r="G967" s="91" t="s">
        <v>255</v>
      </c>
      <c r="H967" s="94" t="s">
        <v>28</v>
      </c>
      <c r="I967" s="91" t="str">
        <f>'[4]ИТОГ!'!$AY964</f>
        <v>НАДО!!!</v>
      </c>
      <c r="J967" s="61"/>
      <c r="K967" s="12"/>
      <c r="L967" s="97"/>
      <c r="M967" s="58"/>
      <c r="N967" s="12"/>
      <c r="O967" s="161"/>
      <c r="P967" s="161"/>
      <c r="Q967" s="161"/>
      <c r="R967" s="161"/>
      <c r="S967" s="161"/>
      <c r="T967" s="49"/>
      <c r="U967" s="49"/>
      <c r="V967" s="161"/>
      <c r="W967" s="16"/>
      <c r="X967" s="16"/>
      <c r="Y967" s="16"/>
      <c r="Z967" s="156"/>
      <c r="AA967" s="156"/>
      <c r="AB967" s="48"/>
      <c r="AC967" s="48"/>
      <c r="AD967" s="48"/>
      <c r="AE967" s="156" t="s">
        <v>11</v>
      </c>
      <c r="AF967" s="13"/>
      <c r="AG967" s="159"/>
      <c r="AH967" s="52" t="s">
        <v>928</v>
      </c>
      <c r="AI967" s="156"/>
      <c r="AJ967" s="103" t="s">
        <v>1371</v>
      </c>
      <c r="AK967" s="68"/>
      <c r="AL967" s="68"/>
      <c r="AM967" s="68"/>
      <c r="AN967" s="68"/>
      <c r="AO967" s="68"/>
      <c r="AP967" s="68"/>
      <c r="AQ967" s="68"/>
      <c r="AR967" s="68"/>
      <c r="AS967" s="68"/>
      <c r="AT967" s="68"/>
      <c r="AU967" s="68"/>
      <c r="AV967" s="68"/>
      <c r="AW967" s="68"/>
      <c r="AX967" s="68"/>
      <c r="AY967" s="68"/>
      <c r="AZ967" s="68"/>
      <c r="BA967" s="68"/>
      <c r="BB967" s="68"/>
      <c r="BC967" s="68"/>
      <c r="BD967" s="68"/>
      <c r="BE967" s="68"/>
      <c r="BF967" s="68"/>
      <c r="BG967" s="68"/>
      <c r="BH967" s="68"/>
      <c r="BI967" s="68"/>
      <c r="BJ967" s="68"/>
      <c r="BK967" s="68"/>
      <c r="BL967" s="68"/>
      <c r="BM967" s="68"/>
      <c r="BN967" s="68"/>
      <c r="BO967" s="68"/>
      <c r="BP967" s="68"/>
      <c r="BQ967" s="68"/>
      <c r="BR967" s="68"/>
      <c r="BS967" s="68"/>
      <c r="BT967" s="68"/>
      <c r="BU967" s="68"/>
      <c r="BV967" s="68"/>
      <c r="BW967" s="68"/>
      <c r="BX967" s="68"/>
      <c r="BY967" s="68"/>
      <c r="BZ967" s="68"/>
      <c r="CA967" s="68"/>
      <c r="CB967" s="68"/>
      <c r="CC967" s="68"/>
      <c r="CD967" s="68"/>
      <c r="CE967" s="68"/>
      <c r="CF967" s="68"/>
      <c r="CG967" s="68"/>
      <c r="CH967" s="68"/>
      <c r="CI967" s="68"/>
      <c r="CJ967" s="68"/>
      <c r="CK967" s="68"/>
      <c r="CL967" s="68"/>
      <c r="CM967" s="68"/>
      <c r="CN967" s="68"/>
      <c r="CO967" s="68"/>
      <c r="CP967" s="68"/>
      <c r="CQ967" s="68"/>
      <c r="CR967" s="68"/>
      <c r="CS967" s="68"/>
      <c r="CT967" s="68"/>
      <c r="CU967" s="68"/>
      <c r="CV967" s="68"/>
      <c r="CW967" s="68"/>
      <c r="CX967" s="68"/>
      <c r="CY967" s="68"/>
      <c r="CZ967" s="68"/>
      <c r="DA967" s="68"/>
      <c r="DB967" s="68"/>
      <c r="DC967" s="68"/>
      <c r="DD967" s="68"/>
      <c r="DE967" s="68"/>
      <c r="DF967" s="68"/>
      <c r="DG967" s="68"/>
      <c r="DH967" s="68"/>
      <c r="DI967" s="68"/>
      <c r="DJ967" s="68"/>
      <c r="DK967" s="68"/>
      <c r="DL967" s="68"/>
      <c r="DM967" s="68"/>
      <c r="DN967" s="68"/>
      <c r="DO967" s="68"/>
      <c r="DP967" s="68"/>
      <c r="DQ967" s="68"/>
      <c r="DR967" s="68"/>
      <c r="DS967" s="68"/>
      <c r="DT967" s="68"/>
      <c r="DU967" s="68"/>
      <c r="DV967" s="68"/>
      <c r="DW967" s="68"/>
      <c r="DX967" s="68"/>
      <c r="DY967" s="68"/>
      <c r="DZ967" s="68"/>
      <c r="EA967" s="68"/>
      <c r="EB967" s="68"/>
      <c r="EC967" s="68"/>
      <c r="ED967" s="68"/>
      <c r="EE967" s="68"/>
      <c r="EF967" s="68"/>
      <c r="EG967" s="68"/>
      <c r="EH967" s="68"/>
      <c r="EI967" s="68"/>
      <c r="EJ967" s="68"/>
      <c r="EK967" s="68"/>
      <c r="EL967" s="68"/>
      <c r="EM967" s="68"/>
      <c r="EN967" s="68"/>
      <c r="EO967" s="68"/>
      <c r="EP967" s="68"/>
      <c r="EQ967" s="68"/>
      <c r="ER967" s="68"/>
      <c r="ES967" s="68"/>
      <c r="ET967" s="68"/>
      <c r="EU967" s="68"/>
      <c r="EV967" s="68"/>
      <c r="EW967" s="68"/>
      <c r="EX967" s="68"/>
      <c r="EY967" s="68"/>
      <c r="EZ967" s="68"/>
      <c r="FA967" s="68"/>
      <c r="FB967" s="68"/>
      <c r="FC967" s="68"/>
      <c r="FD967" s="68"/>
      <c r="FE967" s="68"/>
      <c r="FF967" s="68"/>
      <c r="FG967" s="68"/>
      <c r="FH967" s="68"/>
      <c r="FI967" s="68"/>
      <c r="FJ967" s="68"/>
      <c r="FK967" s="68"/>
      <c r="FL967" s="68"/>
      <c r="FM967" s="68"/>
      <c r="FN967" s="68"/>
      <c r="FO967" s="68"/>
      <c r="FP967" s="68"/>
      <c r="FQ967" s="68"/>
      <c r="FR967" s="68"/>
      <c r="FS967" s="68"/>
      <c r="FT967" s="68"/>
      <c r="FU967" s="68"/>
      <c r="FV967" s="68"/>
      <c r="FW967" s="68"/>
      <c r="FX967" s="68"/>
      <c r="FY967" s="68"/>
      <c r="FZ967" s="68"/>
      <c r="GA967" s="68"/>
      <c r="GB967" s="68"/>
      <c r="GC967" s="68"/>
      <c r="GD967" s="68"/>
      <c r="GE967" s="68"/>
      <c r="GF967" s="68"/>
      <c r="GG967" s="68"/>
      <c r="GH967" s="68"/>
      <c r="GI967" s="68"/>
      <c r="GJ967" s="68"/>
      <c r="GK967" s="68"/>
      <c r="GL967" s="68"/>
      <c r="GM967" s="68"/>
      <c r="GN967" s="68"/>
      <c r="GO967" s="68"/>
      <c r="GP967" s="68"/>
      <c r="GQ967" s="68"/>
      <c r="GR967" s="68"/>
      <c r="GS967" s="68"/>
      <c r="GT967" s="68"/>
      <c r="GU967" s="68"/>
      <c r="GV967" s="68"/>
      <c r="GW967" s="68"/>
      <c r="GX967" s="68"/>
      <c r="GY967" s="68"/>
      <c r="GZ967" s="68"/>
      <c r="HA967" s="68"/>
      <c r="HB967" s="68"/>
      <c r="HC967" s="68"/>
      <c r="HD967" s="68"/>
      <c r="HE967" s="68"/>
      <c r="HF967" s="68"/>
      <c r="HG967" s="68"/>
      <c r="HH967" s="68"/>
      <c r="HI967" s="68"/>
      <c r="HJ967" s="68"/>
      <c r="HK967" s="68"/>
      <c r="HL967" s="68"/>
      <c r="HM967" s="68"/>
      <c r="HN967" s="68"/>
      <c r="HO967" s="68"/>
      <c r="HP967" s="68"/>
      <c r="HQ967" s="68"/>
      <c r="HR967" s="68"/>
      <c r="HS967" s="68"/>
      <c r="HT967" s="68"/>
      <c r="HU967" s="68"/>
      <c r="HV967" s="68"/>
      <c r="HW967" s="68"/>
      <c r="HX967" s="68"/>
      <c r="HY967" s="68"/>
      <c r="HZ967" s="68"/>
      <c r="IA967" s="68"/>
      <c r="IB967" s="68"/>
      <c r="IC967" s="68"/>
      <c r="ID967" s="68"/>
      <c r="IE967" s="68"/>
      <c r="IF967" s="68"/>
      <c r="IG967" s="68"/>
      <c r="IH967" s="68"/>
      <c r="II967" s="68"/>
      <c r="IJ967" s="68"/>
      <c r="IK967" s="68"/>
      <c r="IL967" s="68"/>
      <c r="IM967" s="68"/>
      <c r="IN967" s="68"/>
      <c r="IO967" s="68"/>
      <c r="IP967" s="68"/>
      <c r="IQ967" s="68"/>
      <c r="IR967" s="68"/>
    </row>
    <row r="968" spans="1:252" ht="15" customHeight="1">
      <c r="A968" s="90">
        <v>958</v>
      </c>
      <c r="B968" s="91" t="str">
        <f>'[4]ИТОГ!'!$AP965</f>
        <v>Докшанина Екатерина</v>
      </c>
      <c r="C968" s="91">
        <f>'[4]ИТОГ!'!$AQ965</f>
        <v>2006</v>
      </c>
      <c r="D968" s="91" t="str">
        <f>'[4]ИТОГ!'!$AT965</f>
        <v>2ю</v>
      </c>
      <c r="E968" s="91" t="str">
        <f>'[4]ИТОГ!'!$AU965</f>
        <v>ж</v>
      </c>
      <c r="F968" s="189">
        <f>'[4]ИТОГ!'!$AX965</f>
        <v>45786</v>
      </c>
      <c r="G968" s="91" t="s">
        <v>255</v>
      </c>
      <c r="H968" s="94" t="s">
        <v>28</v>
      </c>
      <c r="I968" s="91" t="str">
        <f>'[4]ИТОГ!'!$AY965</f>
        <v>ОК!</v>
      </c>
      <c r="J968" s="176" t="s">
        <v>292</v>
      </c>
      <c r="K968" s="177"/>
      <c r="L968" s="97"/>
      <c r="M968" s="171"/>
      <c r="N968" s="177"/>
      <c r="O968" s="170" t="s">
        <v>256</v>
      </c>
      <c r="P968" s="170"/>
      <c r="Q968" s="170"/>
      <c r="R968" s="177"/>
      <c r="S968" s="177"/>
      <c r="T968" s="172" t="s">
        <v>256</v>
      </c>
      <c r="U968" s="172"/>
      <c r="V968" s="173" t="s">
        <v>256</v>
      </c>
      <c r="W968" s="173" t="s">
        <v>9</v>
      </c>
      <c r="X968" s="167" t="s">
        <v>256</v>
      </c>
      <c r="Y968" s="173"/>
      <c r="Z968" s="167"/>
      <c r="AA968" s="167"/>
      <c r="AB968" s="178"/>
      <c r="AC968" s="178"/>
      <c r="AD968" s="178"/>
      <c r="AE968" s="167"/>
      <c r="AF968" s="179"/>
      <c r="AG968" s="174" t="s">
        <v>293</v>
      </c>
      <c r="AH968" s="180" t="s">
        <v>396</v>
      </c>
      <c r="AI968" s="168">
        <v>36878</v>
      </c>
      <c r="AJ968" s="103" t="s">
        <v>1372</v>
      </c>
      <c r="AK968" s="68"/>
      <c r="AL968" s="68"/>
      <c r="AM968" s="68"/>
      <c r="AN968" s="68"/>
      <c r="AO968" s="68"/>
      <c r="AP968" s="68"/>
      <c r="AQ968" s="68"/>
      <c r="AR968" s="68"/>
      <c r="AS968" s="68"/>
      <c r="AT968" s="68"/>
      <c r="AU968" s="68"/>
      <c r="AV968" s="68"/>
      <c r="AW968" s="68"/>
      <c r="AX968" s="68"/>
      <c r="AY968" s="68"/>
      <c r="AZ968" s="68"/>
      <c r="BA968" s="68"/>
      <c r="BB968" s="68"/>
      <c r="BC968" s="68"/>
      <c r="BD968" s="68"/>
      <c r="BE968" s="68"/>
      <c r="BF968" s="68"/>
      <c r="BG968" s="68"/>
      <c r="BH968" s="68"/>
      <c r="BI968" s="68"/>
      <c r="BJ968" s="68"/>
      <c r="BK968" s="68"/>
      <c r="BL968" s="68"/>
      <c r="BM968" s="68"/>
      <c r="BN968" s="68"/>
      <c r="BO968" s="68"/>
      <c r="BP968" s="68"/>
      <c r="BQ968" s="68"/>
      <c r="BR968" s="68"/>
      <c r="BS968" s="68"/>
      <c r="BT968" s="68"/>
      <c r="BU968" s="68"/>
      <c r="BV968" s="68"/>
      <c r="BW968" s="68"/>
      <c r="BX968" s="68"/>
      <c r="BY968" s="68"/>
      <c r="BZ968" s="68"/>
      <c r="CA968" s="68"/>
      <c r="CB968" s="68"/>
      <c r="CC968" s="68"/>
      <c r="CD968" s="68"/>
      <c r="CE968" s="68"/>
      <c r="CF968" s="68"/>
      <c r="CG968" s="68"/>
      <c r="CH968" s="68"/>
      <c r="CI968" s="68"/>
      <c r="CJ968" s="68"/>
      <c r="CK968" s="68"/>
      <c r="CL968" s="68"/>
      <c r="CM968" s="68"/>
      <c r="CN968" s="68"/>
      <c r="CO968" s="68"/>
      <c r="CP968" s="68"/>
      <c r="CQ968" s="68"/>
      <c r="CR968" s="68"/>
      <c r="CS968" s="68"/>
      <c r="CT968" s="68"/>
      <c r="CU968" s="68"/>
      <c r="CV968" s="68"/>
      <c r="CW968" s="68"/>
      <c r="CX968" s="68"/>
      <c r="CY968" s="68"/>
      <c r="CZ968" s="68"/>
      <c r="DA968" s="68"/>
      <c r="DB968" s="68"/>
      <c r="DC968" s="68"/>
      <c r="DD968" s="68"/>
      <c r="DE968" s="68"/>
      <c r="DF968" s="68"/>
      <c r="DG968" s="68"/>
      <c r="DH968" s="68"/>
      <c r="DI968" s="68"/>
      <c r="DJ968" s="68"/>
      <c r="DK968" s="68"/>
      <c r="DL968" s="68"/>
      <c r="DM968" s="68"/>
      <c r="DN968" s="68"/>
      <c r="DO968" s="68"/>
      <c r="DP968" s="68"/>
      <c r="DQ968" s="68"/>
      <c r="DR968" s="68"/>
      <c r="DS968" s="68"/>
      <c r="DT968" s="68"/>
      <c r="DU968" s="68"/>
      <c r="DV968" s="68"/>
      <c r="DW968" s="68"/>
      <c r="DX968" s="68"/>
      <c r="DY968" s="68"/>
      <c r="DZ968" s="68"/>
      <c r="EA968" s="68"/>
      <c r="EB968" s="68"/>
      <c r="EC968" s="68"/>
      <c r="ED968" s="68"/>
      <c r="EE968" s="68"/>
      <c r="EF968" s="68"/>
      <c r="EG968" s="68"/>
      <c r="EH968" s="68"/>
      <c r="EI968" s="68"/>
      <c r="EJ968" s="68"/>
      <c r="EK968" s="68"/>
      <c r="EL968" s="68"/>
      <c r="EM968" s="68"/>
      <c r="EN968" s="68"/>
      <c r="EO968" s="68"/>
      <c r="EP968" s="68"/>
      <c r="EQ968" s="68"/>
      <c r="ER968" s="68"/>
      <c r="ES968" s="68"/>
      <c r="ET968" s="68"/>
      <c r="EU968" s="68"/>
      <c r="EV968" s="68"/>
      <c r="EW968" s="68"/>
      <c r="EX968" s="68"/>
      <c r="EY968" s="68"/>
      <c r="EZ968" s="68"/>
      <c r="FA968" s="68"/>
      <c r="FB968" s="68"/>
      <c r="FC968" s="68"/>
      <c r="FD968" s="68"/>
      <c r="FE968" s="68"/>
      <c r="FF968" s="68"/>
      <c r="FG968" s="68"/>
      <c r="FH968" s="68"/>
      <c r="FI968" s="68"/>
      <c r="FJ968" s="68"/>
      <c r="FK968" s="68"/>
      <c r="FL968" s="68"/>
      <c r="FM968" s="68"/>
      <c r="FN968" s="68"/>
      <c r="FO968" s="68"/>
      <c r="FP968" s="68"/>
      <c r="FQ968" s="68"/>
      <c r="FR968" s="68"/>
      <c r="FS968" s="68"/>
      <c r="FT968" s="68"/>
      <c r="FU968" s="68"/>
      <c r="FV968" s="68"/>
      <c r="FW968" s="68"/>
      <c r="FX968" s="68"/>
      <c r="FY968" s="68"/>
      <c r="FZ968" s="68"/>
      <c r="GA968" s="68"/>
      <c r="GB968" s="68"/>
      <c r="GC968" s="68"/>
      <c r="GD968" s="68"/>
      <c r="GE968" s="68"/>
      <c r="GF968" s="68"/>
      <c r="GG968" s="68"/>
      <c r="GH968" s="68"/>
      <c r="GI968" s="68"/>
      <c r="GJ968" s="68"/>
      <c r="GK968" s="68"/>
      <c r="GL968" s="68"/>
      <c r="GM968" s="68"/>
      <c r="GN968" s="68"/>
      <c r="GO968" s="68"/>
      <c r="GP968" s="68"/>
      <c r="GQ968" s="68"/>
      <c r="GR968" s="68"/>
      <c r="GS968" s="68"/>
      <c r="GT968" s="68"/>
      <c r="GU968" s="68"/>
      <c r="GV968" s="68"/>
      <c r="GW968" s="68"/>
      <c r="GX968" s="68"/>
      <c r="GY968" s="68"/>
      <c r="GZ968" s="68"/>
      <c r="HA968" s="68"/>
      <c r="HB968" s="68"/>
      <c r="HC968" s="68"/>
      <c r="HD968" s="68"/>
      <c r="HE968" s="68"/>
      <c r="HF968" s="68"/>
      <c r="HG968" s="68"/>
      <c r="HH968" s="68"/>
      <c r="HI968" s="68"/>
      <c r="HJ968" s="68"/>
      <c r="HK968" s="68"/>
      <c r="HL968" s="68"/>
      <c r="HM968" s="68"/>
      <c r="HN968" s="68"/>
      <c r="HO968" s="68"/>
      <c r="HP968" s="68"/>
      <c r="HQ968" s="68"/>
      <c r="HR968" s="68"/>
      <c r="HS968" s="68"/>
      <c r="HT968" s="68"/>
      <c r="HU968" s="68"/>
      <c r="HV968" s="68"/>
      <c r="HW968" s="68"/>
      <c r="HX968" s="68"/>
      <c r="HY968" s="68"/>
      <c r="HZ968" s="68"/>
      <c r="IA968" s="68"/>
      <c r="IB968" s="68"/>
      <c r="IC968" s="68"/>
      <c r="ID968" s="68"/>
      <c r="IE968" s="68"/>
      <c r="IF968" s="68"/>
      <c r="IG968" s="68"/>
      <c r="IH968" s="68"/>
      <c r="II968" s="68"/>
      <c r="IJ968" s="68"/>
      <c r="IK968" s="68"/>
      <c r="IL968" s="68"/>
      <c r="IM968" s="68"/>
      <c r="IN968" s="68"/>
      <c r="IO968" s="68"/>
      <c r="IP968" s="68"/>
      <c r="IQ968" s="68"/>
      <c r="IR968" s="68"/>
    </row>
    <row r="969" spans="1:252" ht="15" customHeight="1">
      <c r="A969" s="90">
        <v>959</v>
      </c>
      <c r="B969" s="91" t="str">
        <f>'[4]ИТОГ!'!$AP966</f>
        <v>Долгополов Константин</v>
      </c>
      <c r="C969" s="91">
        <f>'[4]ИТОГ!'!$AQ966</f>
        <v>0</v>
      </c>
      <c r="D969" s="91" t="str">
        <f>'[4]ИТОГ!'!$AT966</f>
        <v>КМС</v>
      </c>
      <c r="E969" s="91" t="str">
        <f>'[4]ИТОГ!'!$AU966</f>
        <v>м</v>
      </c>
      <c r="F969" s="189">
        <f>'[4]ИТОГ!'!$AX966</f>
        <v>45740</v>
      </c>
      <c r="G969" s="91" t="s">
        <v>255</v>
      </c>
      <c r="H969" s="94" t="s">
        <v>28</v>
      </c>
      <c r="I969" s="91" t="str">
        <f>'[4]ИТОГ!'!$AY966</f>
        <v>НАДО!!!</v>
      </c>
      <c r="J969" s="61"/>
      <c r="K969" s="51"/>
      <c r="L969" s="97"/>
      <c r="M969" s="60"/>
      <c r="N969" s="51"/>
      <c r="O969" s="161"/>
      <c r="P969" s="161"/>
      <c r="Q969" s="161"/>
      <c r="R969" s="163"/>
      <c r="S969" s="163"/>
      <c r="T969" s="51"/>
      <c r="U969" s="49"/>
      <c r="V969" s="163"/>
      <c r="W969" s="16" t="s">
        <v>256</v>
      </c>
      <c r="X969" s="13"/>
      <c r="Y969" s="13"/>
      <c r="Z969" s="156"/>
      <c r="AA969" s="156"/>
      <c r="AB969" s="13"/>
      <c r="AC969" s="13"/>
      <c r="AD969" s="13"/>
      <c r="AE969" s="13"/>
      <c r="AF969" s="13"/>
      <c r="AG969" s="159"/>
      <c r="AH969" s="52"/>
      <c r="AI969" s="156"/>
      <c r="AJ969" s="103" t="s">
        <v>1373</v>
      </c>
      <c r="AK969" s="68"/>
      <c r="AL969" s="68"/>
      <c r="AM969" s="68"/>
      <c r="AN969" s="68"/>
      <c r="AO969" s="68"/>
      <c r="AP969" s="68"/>
      <c r="AQ969" s="68"/>
      <c r="AR969" s="68"/>
      <c r="AS969" s="68"/>
      <c r="AT969" s="68"/>
      <c r="AU969" s="68"/>
      <c r="AV969" s="68"/>
      <c r="AW969" s="68"/>
      <c r="AX969" s="68"/>
      <c r="AY969" s="68"/>
      <c r="AZ969" s="68"/>
      <c r="BA969" s="68"/>
      <c r="BB969" s="68"/>
      <c r="BC969" s="68"/>
      <c r="BD969" s="68"/>
      <c r="BE969" s="68"/>
      <c r="BF969" s="68"/>
      <c r="BG969" s="68"/>
      <c r="BH969" s="68"/>
      <c r="BI969" s="68"/>
      <c r="BJ969" s="68"/>
      <c r="BK969" s="68"/>
      <c r="BL969" s="68"/>
      <c r="BM969" s="68"/>
      <c r="BN969" s="68"/>
      <c r="BO969" s="68"/>
      <c r="BP969" s="68"/>
      <c r="BQ969" s="68"/>
      <c r="BR969" s="68"/>
      <c r="BS969" s="68"/>
      <c r="BT969" s="68"/>
      <c r="BU969" s="68"/>
      <c r="BV969" s="68"/>
      <c r="BW969" s="68"/>
      <c r="BX969" s="68"/>
      <c r="BY969" s="68"/>
      <c r="BZ969" s="68"/>
      <c r="CA969" s="68"/>
      <c r="CB969" s="68"/>
      <c r="CC969" s="68"/>
      <c r="CD969" s="68"/>
      <c r="CE969" s="68"/>
      <c r="CF969" s="68"/>
      <c r="CG969" s="68"/>
      <c r="CH969" s="68"/>
      <c r="CI969" s="68"/>
      <c r="CJ969" s="68"/>
      <c r="CK969" s="68"/>
      <c r="CL969" s="68"/>
      <c r="CM969" s="68"/>
      <c r="CN969" s="68"/>
      <c r="CO969" s="68"/>
      <c r="CP969" s="68"/>
      <c r="CQ969" s="68"/>
      <c r="CR969" s="68"/>
      <c r="CS969" s="68"/>
      <c r="CT969" s="68"/>
      <c r="CU969" s="68"/>
      <c r="CV969" s="68"/>
      <c r="CW969" s="68"/>
      <c r="CX969" s="68"/>
      <c r="CY969" s="68"/>
      <c r="CZ969" s="68"/>
      <c r="DA969" s="68"/>
      <c r="DB969" s="68"/>
      <c r="DC969" s="68"/>
      <c r="DD969" s="68"/>
      <c r="DE969" s="68"/>
      <c r="DF969" s="68"/>
      <c r="DG969" s="68"/>
      <c r="DH969" s="68"/>
      <c r="DI969" s="68"/>
      <c r="DJ969" s="68"/>
      <c r="DK969" s="68"/>
      <c r="DL969" s="68"/>
      <c r="DM969" s="68"/>
      <c r="DN969" s="68"/>
      <c r="DO969" s="68"/>
      <c r="DP969" s="68"/>
      <c r="DQ969" s="68"/>
      <c r="DR969" s="68"/>
      <c r="DS969" s="68"/>
      <c r="DT969" s="68"/>
      <c r="DU969" s="68"/>
      <c r="DV969" s="68"/>
      <c r="DW969" s="68"/>
      <c r="DX969" s="68"/>
      <c r="DY969" s="68"/>
      <c r="DZ969" s="68"/>
      <c r="EA969" s="68"/>
      <c r="EB969" s="68"/>
      <c r="EC969" s="68"/>
      <c r="ED969" s="68"/>
      <c r="EE969" s="68"/>
      <c r="EF969" s="68"/>
      <c r="EG969" s="68"/>
      <c r="EH969" s="68"/>
      <c r="EI969" s="68"/>
      <c r="EJ969" s="68"/>
      <c r="EK969" s="68"/>
      <c r="EL969" s="68"/>
      <c r="EM969" s="68"/>
      <c r="EN969" s="68"/>
      <c r="EO969" s="68"/>
      <c r="EP969" s="68"/>
      <c r="EQ969" s="68"/>
      <c r="ER969" s="68"/>
      <c r="ES969" s="68"/>
      <c r="ET969" s="68"/>
      <c r="EU969" s="68"/>
      <c r="EV969" s="68"/>
      <c r="EW969" s="68"/>
      <c r="EX969" s="68"/>
      <c r="EY969" s="68"/>
      <c r="EZ969" s="68"/>
      <c r="FA969" s="68"/>
      <c r="FB969" s="68"/>
      <c r="FC969" s="68"/>
      <c r="FD969" s="68"/>
      <c r="FE969" s="68"/>
      <c r="FF969" s="68"/>
      <c r="FG969" s="68"/>
      <c r="FH969" s="68"/>
      <c r="FI969" s="68"/>
      <c r="FJ969" s="68"/>
      <c r="FK969" s="68"/>
      <c r="FL969" s="68"/>
      <c r="FM969" s="68"/>
      <c r="FN969" s="68"/>
      <c r="FO969" s="68"/>
      <c r="FP969" s="68"/>
      <c r="FQ969" s="68"/>
      <c r="FR969" s="68"/>
      <c r="FS969" s="68"/>
      <c r="FT969" s="68"/>
      <c r="FU969" s="68"/>
      <c r="FV969" s="68"/>
      <c r="FW969" s="68"/>
      <c r="FX969" s="68"/>
      <c r="FY969" s="68"/>
      <c r="FZ969" s="68"/>
      <c r="GA969" s="68"/>
      <c r="GB969" s="68"/>
      <c r="GC969" s="68"/>
      <c r="GD969" s="68"/>
      <c r="GE969" s="68"/>
      <c r="GF969" s="68"/>
      <c r="GG969" s="68"/>
      <c r="GH969" s="68"/>
      <c r="GI969" s="68"/>
      <c r="GJ969" s="68"/>
      <c r="GK969" s="68"/>
      <c r="GL969" s="68"/>
      <c r="GM969" s="68"/>
      <c r="GN969" s="68"/>
      <c r="GO969" s="68"/>
      <c r="GP969" s="68"/>
      <c r="GQ969" s="68"/>
      <c r="GR969" s="68"/>
      <c r="GS969" s="68"/>
      <c r="GT969" s="68"/>
      <c r="GU969" s="68"/>
      <c r="GV969" s="68"/>
      <c r="GW969" s="68"/>
      <c r="GX969" s="68"/>
      <c r="GY969" s="68"/>
      <c r="GZ969" s="68"/>
      <c r="HA969" s="68"/>
      <c r="HB969" s="68"/>
      <c r="HC969" s="68"/>
      <c r="HD969" s="68"/>
      <c r="HE969" s="68"/>
      <c r="HF969" s="68"/>
      <c r="HG969" s="68"/>
      <c r="HH969" s="68"/>
      <c r="HI969" s="68"/>
      <c r="HJ969" s="68"/>
      <c r="HK969" s="68"/>
      <c r="HL969" s="68"/>
      <c r="HM969" s="68"/>
      <c r="HN969" s="68"/>
      <c r="HO969" s="68"/>
      <c r="HP969" s="68"/>
      <c r="HQ969" s="68"/>
      <c r="HR969" s="68"/>
      <c r="HS969" s="68"/>
      <c r="HT969" s="68"/>
      <c r="HU969" s="68"/>
      <c r="HV969" s="68"/>
      <c r="HW969" s="68"/>
      <c r="HX969" s="68"/>
      <c r="HY969" s="68"/>
      <c r="HZ969" s="68"/>
      <c r="IA969" s="68"/>
      <c r="IB969" s="68"/>
      <c r="IC969" s="68"/>
      <c r="ID969" s="68"/>
      <c r="IE969" s="68"/>
      <c r="IF969" s="68"/>
      <c r="IG969" s="68"/>
      <c r="IH969" s="68"/>
      <c r="II969" s="68"/>
      <c r="IJ969" s="68"/>
      <c r="IK969" s="68"/>
      <c r="IL969" s="68"/>
      <c r="IM969" s="68"/>
      <c r="IN969" s="68"/>
      <c r="IO969" s="68"/>
      <c r="IP969" s="68"/>
      <c r="IQ969" s="68"/>
      <c r="IR969" s="68"/>
    </row>
    <row r="970" spans="1:252" ht="15" customHeight="1">
      <c r="A970" s="90">
        <v>960</v>
      </c>
      <c r="B970" s="91" t="str">
        <f>'[4]ИТОГ!'!$AP967</f>
        <v>Долгоселец Александр</v>
      </c>
      <c r="C970" s="91">
        <f>'[4]ИТОГ!'!$AQ967</f>
        <v>0</v>
      </c>
      <c r="D970" s="91" t="str">
        <f>'[4]ИТОГ!'!$AT967</f>
        <v>б/р</v>
      </c>
      <c r="E970" s="91" t="str">
        <f>'[4]ИТОГ!'!$AU967</f>
        <v>м</v>
      </c>
      <c r="F970" s="189">
        <f>'[4]ИТОГ!'!$AX967</f>
        <v>44961</v>
      </c>
      <c r="G970" s="91" t="s">
        <v>255</v>
      </c>
      <c r="H970" s="94" t="s">
        <v>28</v>
      </c>
      <c r="I970" s="91" t="str">
        <f>'[4]ИТОГ!'!$AY967</f>
        <v>НАДО!!!</v>
      </c>
      <c r="J970" s="61"/>
      <c r="K970" s="161"/>
      <c r="L970" s="97"/>
      <c r="M970" s="58"/>
      <c r="N970" s="161"/>
      <c r="O970" s="161"/>
      <c r="P970" s="161"/>
      <c r="Q970" s="161"/>
      <c r="R970" s="161" t="s">
        <v>256</v>
      </c>
      <c r="S970" s="161"/>
      <c r="T970" s="49" t="s">
        <v>256</v>
      </c>
      <c r="U970" s="49"/>
      <c r="V970" s="161"/>
      <c r="W970" s="16"/>
      <c r="X970" s="156" t="s">
        <v>256</v>
      </c>
      <c r="Y970" s="16" t="s">
        <v>256</v>
      </c>
      <c r="Z970" s="156"/>
      <c r="AA970" s="156"/>
      <c r="AB970" s="166" t="s">
        <v>256</v>
      </c>
      <c r="AC970" s="156"/>
      <c r="AD970" s="156"/>
      <c r="AE970" s="156"/>
      <c r="AF970" s="156"/>
      <c r="AG970" s="159" t="s">
        <v>263</v>
      </c>
      <c r="AH970" s="159" t="s">
        <v>437</v>
      </c>
      <c r="AI970" s="156"/>
      <c r="AJ970" s="103" t="s">
        <v>1374</v>
      </c>
      <c r="AK970" s="68"/>
      <c r="AL970" s="68"/>
      <c r="AM970" s="68"/>
      <c r="AN970" s="68"/>
      <c r="AO970" s="68"/>
      <c r="AP970" s="68"/>
      <c r="AQ970" s="68"/>
      <c r="AR970" s="68"/>
      <c r="AS970" s="68"/>
      <c r="AT970" s="68"/>
      <c r="AU970" s="68"/>
      <c r="AV970" s="68"/>
      <c r="AW970" s="68"/>
      <c r="AX970" s="68"/>
      <c r="AY970" s="68"/>
      <c r="AZ970" s="68"/>
      <c r="BA970" s="68"/>
      <c r="BB970" s="68"/>
      <c r="BC970" s="68"/>
      <c r="BD970" s="68"/>
      <c r="BE970" s="68"/>
      <c r="BF970" s="68"/>
      <c r="BG970" s="68"/>
      <c r="BH970" s="68"/>
      <c r="BI970" s="68"/>
      <c r="BJ970" s="68"/>
      <c r="BK970" s="68"/>
      <c r="BL970" s="68"/>
      <c r="BM970" s="68"/>
      <c r="BN970" s="68"/>
      <c r="BO970" s="68"/>
      <c r="BP970" s="68"/>
      <c r="BQ970" s="68"/>
      <c r="BR970" s="68"/>
      <c r="BS970" s="68"/>
      <c r="BT970" s="68"/>
      <c r="BU970" s="68"/>
      <c r="BV970" s="68"/>
      <c r="BW970" s="68"/>
      <c r="BX970" s="68"/>
      <c r="BY970" s="68"/>
      <c r="BZ970" s="68"/>
      <c r="CA970" s="68"/>
      <c r="CB970" s="68"/>
      <c r="CC970" s="68"/>
      <c r="CD970" s="68"/>
      <c r="CE970" s="68"/>
      <c r="CF970" s="68"/>
      <c r="CG970" s="68"/>
      <c r="CH970" s="68"/>
      <c r="CI970" s="68"/>
      <c r="CJ970" s="68"/>
      <c r="CK970" s="68"/>
      <c r="CL970" s="68"/>
      <c r="CM970" s="68"/>
      <c r="CN970" s="68"/>
      <c r="CO970" s="68"/>
      <c r="CP970" s="68"/>
      <c r="CQ970" s="68"/>
      <c r="CR970" s="68"/>
      <c r="CS970" s="68"/>
      <c r="CT970" s="68"/>
      <c r="CU970" s="68"/>
      <c r="CV970" s="68"/>
      <c r="CW970" s="68"/>
      <c r="CX970" s="68"/>
      <c r="CY970" s="68"/>
      <c r="CZ970" s="68"/>
      <c r="DA970" s="68"/>
      <c r="DB970" s="68"/>
      <c r="DC970" s="68"/>
      <c r="DD970" s="68"/>
      <c r="DE970" s="68"/>
      <c r="DF970" s="68"/>
      <c r="DG970" s="68"/>
      <c r="DH970" s="68"/>
      <c r="DI970" s="68"/>
      <c r="DJ970" s="68"/>
      <c r="DK970" s="68"/>
      <c r="DL970" s="68"/>
      <c r="DM970" s="68"/>
      <c r="DN970" s="68"/>
      <c r="DO970" s="68"/>
      <c r="DP970" s="68"/>
      <c r="DQ970" s="68"/>
      <c r="DR970" s="68"/>
      <c r="DS970" s="68"/>
      <c r="DT970" s="68"/>
      <c r="DU970" s="68"/>
      <c r="DV970" s="68"/>
      <c r="DW970" s="68"/>
      <c r="DX970" s="68"/>
      <c r="DY970" s="68"/>
      <c r="DZ970" s="68"/>
      <c r="EA970" s="68"/>
      <c r="EB970" s="68"/>
      <c r="EC970" s="68"/>
      <c r="ED970" s="68"/>
      <c r="EE970" s="68"/>
      <c r="EF970" s="68"/>
      <c r="EG970" s="68"/>
      <c r="EH970" s="68"/>
      <c r="EI970" s="68"/>
      <c r="EJ970" s="68"/>
      <c r="EK970" s="68"/>
      <c r="EL970" s="68"/>
      <c r="EM970" s="68"/>
      <c r="EN970" s="68"/>
      <c r="EO970" s="68"/>
      <c r="EP970" s="68"/>
      <c r="EQ970" s="68"/>
      <c r="ER970" s="68"/>
      <c r="ES970" s="68"/>
      <c r="ET970" s="68"/>
      <c r="EU970" s="68"/>
      <c r="EV970" s="68"/>
      <c r="EW970" s="68"/>
      <c r="EX970" s="68"/>
      <c r="EY970" s="68"/>
      <c r="EZ970" s="68"/>
      <c r="FA970" s="68"/>
      <c r="FB970" s="68"/>
      <c r="FC970" s="68"/>
      <c r="FD970" s="68"/>
      <c r="FE970" s="68"/>
      <c r="FF970" s="68"/>
      <c r="FG970" s="68"/>
      <c r="FH970" s="68"/>
      <c r="FI970" s="68"/>
      <c r="FJ970" s="68"/>
      <c r="FK970" s="68"/>
      <c r="FL970" s="68"/>
      <c r="FM970" s="68"/>
      <c r="FN970" s="68"/>
      <c r="FO970" s="68"/>
      <c r="FP970" s="68"/>
      <c r="FQ970" s="68"/>
      <c r="FR970" s="68"/>
      <c r="FS970" s="68"/>
      <c r="FT970" s="68"/>
      <c r="FU970" s="68"/>
      <c r="FV970" s="68"/>
      <c r="FW970" s="68"/>
      <c r="FX970" s="68"/>
      <c r="FY970" s="68"/>
      <c r="FZ970" s="68"/>
      <c r="GA970" s="68"/>
      <c r="GB970" s="68"/>
      <c r="GC970" s="68"/>
      <c r="GD970" s="68"/>
      <c r="GE970" s="68"/>
      <c r="GF970" s="68"/>
      <c r="GG970" s="68"/>
      <c r="GH970" s="68"/>
      <c r="GI970" s="68"/>
      <c r="GJ970" s="68"/>
      <c r="GK970" s="68"/>
      <c r="GL970" s="68"/>
      <c r="GM970" s="68"/>
      <c r="GN970" s="68"/>
      <c r="GO970" s="68"/>
      <c r="GP970" s="68"/>
      <c r="GQ970" s="68"/>
      <c r="GR970" s="68"/>
      <c r="GS970" s="68"/>
      <c r="GT970" s="68"/>
      <c r="GU970" s="68"/>
      <c r="GV970" s="68"/>
      <c r="GW970" s="68"/>
      <c r="GX970" s="68"/>
      <c r="GY970" s="68"/>
      <c r="GZ970" s="68"/>
      <c r="HA970" s="68"/>
      <c r="HB970" s="68"/>
      <c r="HC970" s="68"/>
      <c r="HD970" s="68"/>
      <c r="HE970" s="68"/>
      <c r="HF970" s="68"/>
      <c r="HG970" s="68"/>
      <c r="HH970" s="68"/>
      <c r="HI970" s="68"/>
      <c r="HJ970" s="68"/>
      <c r="HK970" s="68"/>
      <c r="HL970" s="68"/>
      <c r="HM970" s="68"/>
      <c r="HN970" s="68"/>
      <c r="HO970" s="68"/>
      <c r="HP970" s="68"/>
      <c r="HQ970" s="68"/>
      <c r="HR970" s="68"/>
      <c r="HS970" s="68"/>
      <c r="HT970" s="68"/>
      <c r="HU970" s="68"/>
      <c r="HV970" s="68"/>
      <c r="HW970" s="68"/>
      <c r="HX970" s="68"/>
      <c r="HY970" s="68"/>
      <c r="HZ970" s="68"/>
      <c r="IA970" s="68"/>
      <c r="IB970" s="68"/>
      <c r="IC970" s="68"/>
      <c r="ID970" s="68"/>
      <c r="IE970" s="68"/>
      <c r="IF970" s="68"/>
      <c r="IG970" s="68"/>
      <c r="IH970" s="68"/>
      <c r="II970" s="68"/>
      <c r="IJ970" s="68"/>
      <c r="IK970" s="68"/>
      <c r="IL970" s="68"/>
      <c r="IM970" s="68"/>
      <c r="IN970" s="68"/>
      <c r="IO970" s="68"/>
      <c r="IP970" s="68"/>
      <c r="IQ970" s="68"/>
      <c r="IR970" s="68"/>
    </row>
    <row r="971" spans="1:252" ht="15" customHeight="1">
      <c r="A971" s="90">
        <v>961</v>
      </c>
      <c r="B971" s="91" t="str">
        <f>'[4]ИТОГ!'!$AP968</f>
        <v>Долженко Адам</v>
      </c>
      <c r="C971" s="91">
        <f>'[4]ИТОГ!'!$AQ968</f>
        <v>2011</v>
      </c>
      <c r="D971" s="91" t="str">
        <f>'[4]ИТОГ!'!$AT968</f>
        <v>2ю</v>
      </c>
      <c r="E971" s="91" t="str">
        <f>'[4]ИТОГ!'!$AU968</f>
        <v>м</v>
      </c>
      <c r="F971" s="189">
        <f>'[4]ИТОГ!'!$AX968</f>
        <v>45582</v>
      </c>
      <c r="G971" s="91" t="s">
        <v>255</v>
      </c>
      <c r="H971" s="94" t="s">
        <v>28</v>
      </c>
      <c r="I971" s="91" t="str">
        <f>'[4]ИТОГ!'!$AY968</f>
        <v>ОК!</v>
      </c>
      <c r="J971" s="165" t="s">
        <v>292</v>
      </c>
      <c r="K971" s="12"/>
      <c r="L971" s="97"/>
      <c r="M971" s="58"/>
      <c r="N971" s="12"/>
      <c r="O971" s="12"/>
      <c r="P971" s="161"/>
      <c r="Q971" s="161"/>
      <c r="R971" s="161"/>
      <c r="S971" s="161"/>
      <c r="T971" s="49"/>
      <c r="U971" s="49"/>
      <c r="V971" s="161"/>
      <c r="W971" s="157"/>
      <c r="X971" s="156"/>
      <c r="Y971" s="156"/>
      <c r="Z971" s="156"/>
      <c r="AA971" s="156"/>
      <c r="AB971" s="156"/>
      <c r="AC971" s="156"/>
      <c r="AD971" s="156"/>
      <c r="AE971" s="156"/>
      <c r="AF971" s="156"/>
      <c r="AG971" s="159" t="s">
        <v>321</v>
      </c>
      <c r="AH971" s="159" t="s">
        <v>322</v>
      </c>
      <c r="AI971" s="62">
        <v>39062</v>
      </c>
      <c r="AJ971" s="103" t="s">
        <v>1375</v>
      </c>
      <c r="AK971" s="68"/>
      <c r="AL971" s="68"/>
      <c r="AM971" s="68"/>
      <c r="AN971" s="68"/>
      <c r="AO971" s="68"/>
      <c r="AP971" s="68"/>
      <c r="AQ971" s="68"/>
      <c r="AR971" s="68"/>
      <c r="AS971" s="68"/>
      <c r="AT971" s="68"/>
      <c r="AU971" s="68"/>
      <c r="AV971" s="68"/>
      <c r="AW971" s="68"/>
      <c r="AX971" s="68"/>
      <c r="AY971" s="68"/>
      <c r="AZ971" s="68"/>
      <c r="BA971" s="68"/>
      <c r="BB971" s="68"/>
      <c r="BC971" s="68"/>
      <c r="BD971" s="68"/>
      <c r="BE971" s="68"/>
      <c r="BF971" s="68"/>
      <c r="BG971" s="68"/>
      <c r="BH971" s="68"/>
      <c r="BI971" s="68"/>
      <c r="BJ971" s="68"/>
      <c r="BK971" s="68"/>
      <c r="BL971" s="68"/>
      <c r="BM971" s="68"/>
      <c r="BN971" s="68"/>
      <c r="BO971" s="68"/>
      <c r="BP971" s="68"/>
      <c r="BQ971" s="68"/>
      <c r="BR971" s="68"/>
      <c r="BS971" s="68"/>
      <c r="BT971" s="68"/>
      <c r="BU971" s="68"/>
      <c r="BV971" s="68"/>
      <c r="BW971" s="68"/>
      <c r="BX971" s="68"/>
      <c r="BY971" s="68"/>
      <c r="BZ971" s="68"/>
      <c r="CA971" s="68"/>
      <c r="CB971" s="68"/>
      <c r="CC971" s="68"/>
      <c r="CD971" s="68"/>
      <c r="CE971" s="68"/>
      <c r="CF971" s="68"/>
      <c r="CG971" s="68"/>
      <c r="CH971" s="68"/>
      <c r="CI971" s="68"/>
      <c r="CJ971" s="68"/>
      <c r="CK971" s="68"/>
      <c r="CL971" s="68"/>
      <c r="CM971" s="68"/>
      <c r="CN971" s="68"/>
      <c r="CO971" s="68"/>
      <c r="CP971" s="68"/>
      <c r="CQ971" s="68"/>
      <c r="CR971" s="68"/>
      <c r="CS971" s="68"/>
      <c r="CT971" s="68"/>
      <c r="CU971" s="68"/>
      <c r="CV971" s="68"/>
      <c r="CW971" s="68"/>
      <c r="CX971" s="68"/>
      <c r="CY971" s="68"/>
      <c r="CZ971" s="68"/>
      <c r="DA971" s="68"/>
      <c r="DB971" s="68"/>
      <c r="DC971" s="68"/>
      <c r="DD971" s="68"/>
      <c r="DE971" s="68"/>
      <c r="DF971" s="68"/>
      <c r="DG971" s="68"/>
      <c r="DH971" s="68"/>
      <c r="DI971" s="68"/>
      <c r="DJ971" s="68"/>
      <c r="DK971" s="68"/>
      <c r="DL971" s="68"/>
      <c r="DM971" s="68"/>
      <c r="DN971" s="68"/>
      <c r="DO971" s="68"/>
      <c r="DP971" s="68"/>
      <c r="DQ971" s="68"/>
      <c r="DR971" s="68"/>
      <c r="DS971" s="68"/>
      <c r="DT971" s="68"/>
      <c r="DU971" s="68"/>
      <c r="DV971" s="68"/>
      <c r="DW971" s="68"/>
      <c r="DX971" s="68"/>
      <c r="DY971" s="68"/>
      <c r="DZ971" s="68"/>
      <c r="EA971" s="68"/>
      <c r="EB971" s="68"/>
      <c r="EC971" s="68"/>
      <c r="ED971" s="68"/>
      <c r="EE971" s="68"/>
      <c r="EF971" s="68"/>
      <c r="EG971" s="68"/>
      <c r="EH971" s="68"/>
      <c r="EI971" s="68"/>
      <c r="EJ971" s="68"/>
      <c r="EK971" s="68"/>
      <c r="EL971" s="68"/>
      <c r="EM971" s="68"/>
      <c r="EN971" s="68"/>
      <c r="EO971" s="68"/>
      <c r="EP971" s="68"/>
      <c r="EQ971" s="68"/>
      <c r="ER971" s="68"/>
      <c r="ES971" s="68"/>
      <c r="ET971" s="68"/>
      <c r="EU971" s="68"/>
      <c r="EV971" s="68"/>
      <c r="EW971" s="68"/>
      <c r="EX971" s="68"/>
      <c r="EY971" s="68"/>
      <c r="EZ971" s="68"/>
      <c r="FA971" s="68"/>
      <c r="FB971" s="68"/>
      <c r="FC971" s="68"/>
      <c r="FD971" s="68"/>
      <c r="FE971" s="68"/>
      <c r="FF971" s="68"/>
      <c r="FG971" s="68"/>
      <c r="FH971" s="68"/>
      <c r="FI971" s="68"/>
      <c r="FJ971" s="68"/>
      <c r="FK971" s="68"/>
      <c r="FL971" s="68"/>
      <c r="FM971" s="68"/>
      <c r="FN971" s="68"/>
      <c r="FO971" s="68"/>
      <c r="FP971" s="68"/>
      <c r="FQ971" s="68"/>
      <c r="FR971" s="68"/>
      <c r="FS971" s="68"/>
      <c r="FT971" s="68"/>
      <c r="FU971" s="68"/>
      <c r="FV971" s="68"/>
      <c r="FW971" s="68"/>
      <c r="FX971" s="68"/>
      <c r="FY971" s="68"/>
      <c r="FZ971" s="68"/>
      <c r="GA971" s="68"/>
      <c r="GB971" s="68"/>
      <c r="GC971" s="68"/>
      <c r="GD971" s="68"/>
      <c r="GE971" s="68"/>
      <c r="GF971" s="68"/>
      <c r="GG971" s="68"/>
      <c r="GH971" s="68"/>
      <c r="GI971" s="68"/>
      <c r="GJ971" s="68"/>
      <c r="GK971" s="68"/>
      <c r="GL971" s="68"/>
      <c r="GM971" s="68"/>
      <c r="GN971" s="68"/>
      <c r="GO971" s="68"/>
      <c r="GP971" s="68"/>
      <c r="GQ971" s="68"/>
      <c r="GR971" s="68"/>
      <c r="GS971" s="68"/>
      <c r="GT971" s="68"/>
      <c r="GU971" s="68"/>
      <c r="GV971" s="68"/>
      <c r="GW971" s="68"/>
      <c r="GX971" s="68"/>
      <c r="GY971" s="68"/>
      <c r="GZ971" s="68"/>
      <c r="HA971" s="68"/>
      <c r="HB971" s="68"/>
      <c r="HC971" s="68"/>
      <c r="HD971" s="68"/>
      <c r="HE971" s="68"/>
      <c r="HF971" s="68"/>
      <c r="HG971" s="68"/>
      <c r="HH971" s="68"/>
      <c r="HI971" s="68"/>
      <c r="HJ971" s="68"/>
      <c r="HK971" s="68"/>
      <c r="HL971" s="68"/>
      <c r="HM971" s="68"/>
      <c r="HN971" s="68"/>
      <c r="HO971" s="68"/>
      <c r="HP971" s="68"/>
      <c r="HQ971" s="68"/>
      <c r="HR971" s="68"/>
      <c r="HS971" s="68"/>
      <c r="HT971" s="68"/>
      <c r="HU971" s="68"/>
      <c r="HV971" s="68"/>
      <c r="HW971" s="68"/>
      <c r="HX971" s="68"/>
      <c r="HY971" s="68"/>
      <c r="HZ971" s="68"/>
      <c r="IA971" s="68"/>
      <c r="IB971" s="68"/>
      <c r="IC971" s="68"/>
      <c r="ID971" s="68"/>
      <c r="IE971" s="68"/>
      <c r="IF971" s="68"/>
      <c r="IG971" s="68"/>
      <c r="IH971" s="68"/>
      <c r="II971" s="68"/>
      <c r="IJ971" s="68"/>
      <c r="IK971" s="68"/>
      <c r="IL971" s="68"/>
      <c r="IM971" s="68"/>
      <c r="IN971" s="68"/>
      <c r="IO971" s="68"/>
      <c r="IP971" s="68"/>
      <c r="IQ971" s="68"/>
      <c r="IR971" s="68"/>
    </row>
    <row r="972" spans="1:252" ht="15" customHeight="1">
      <c r="A972" s="90">
        <v>962</v>
      </c>
      <c r="B972" s="91" t="str">
        <f>'[4]ИТОГ!'!$AP969</f>
        <v>Доманчук Анастасия</v>
      </c>
      <c r="C972" s="91">
        <f>'[4]ИТОГ!'!$AQ969</f>
        <v>2007</v>
      </c>
      <c r="D972" s="91">
        <f>'[4]ИТОГ!'!$AT969</f>
        <v>3</v>
      </c>
      <c r="E972" s="91" t="str">
        <f>'[4]ИТОГ!'!$AU969</f>
        <v>ж</v>
      </c>
      <c r="F972" s="189">
        <f>'[4]ИТОГ!'!$AX969</f>
        <v>45576</v>
      </c>
      <c r="G972" s="91" t="s">
        <v>255</v>
      </c>
      <c r="H972" s="94" t="s">
        <v>28</v>
      </c>
      <c r="I972" s="91" t="str">
        <f>'[4]ИТОГ!'!$AY969</f>
        <v>ОК!</v>
      </c>
      <c r="J972" s="61" t="s">
        <v>292</v>
      </c>
      <c r="K972" s="161"/>
      <c r="L972" s="97"/>
      <c r="M972" s="58"/>
      <c r="N972" s="161"/>
      <c r="O972" s="161"/>
      <c r="P972" s="161"/>
      <c r="Q972" s="161"/>
      <c r="R972" s="161" t="s">
        <v>6</v>
      </c>
      <c r="S972" s="161"/>
      <c r="T972" s="49"/>
      <c r="U972" s="49"/>
      <c r="V972" s="16" t="s">
        <v>256</v>
      </c>
      <c r="W972" s="157"/>
      <c r="X972" s="156"/>
      <c r="Y972" s="156"/>
      <c r="Z972" s="156"/>
      <c r="AA972" s="156"/>
      <c r="AB972" s="156"/>
      <c r="AC972" s="156"/>
      <c r="AD972" s="156"/>
      <c r="AE972" s="156"/>
      <c r="AF972" s="156"/>
      <c r="AG972" s="159"/>
      <c r="AH972" s="159" t="s">
        <v>297</v>
      </c>
      <c r="AI972" s="62">
        <v>38344</v>
      </c>
      <c r="AJ972" s="103" t="s">
        <v>1376</v>
      </c>
      <c r="AK972" s="68"/>
      <c r="AL972" s="68"/>
      <c r="AM972" s="68"/>
      <c r="AN972" s="68"/>
      <c r="AO972" s="68"/>
      <c r="AP972" s="68"/>
      <c r="AQ972" s="68"/>
      <c r="AR972" s="68"/>
      <c r="AS972" s="68"/>
      <c r="AT972" s="68"/>
      <c r="AU972" s="68"/>
      <c r="AV972" s="68"/>
      <c r="AW972" s="68"/>
      <c r="AX972" s="68"/>
      <c r="AY972" s="68"/>
      <c r="AZ972" s="68"/>
      <c r="BA972" s="68"/>
      <c r="BB972" s="68"/>
      <c r="BC972" s="68"/>
      <c r="BD972" s="68"/>
      <c r="BE972" s="68"/>
      <c r="BF972" s="68"/>
      <c r="BG972" s="68"/>
      <c r="BH972" s="68"/>
      <c r="BI972" s="68"/>
      <c r="BJ972" s="68"/>
      <c r="BK972" s="68"/>
      <c r="BL972" s="68"/>
      <c r="BM972" s="68"/>
      <c r="BN972" s="68"/>
      <c r="BO972" s="68"/>
      <c r="BP972" s="68"/>
      <c r="BQ972" s="68"/>
      <c r="BR972" s="68"/>
      <c r="BS972" s="68"/>
      <c r="BT972" s="68"/>
      <c r="BU972" s="68"/>
      <c r="BV972" s="68"/>
      <c r="BW972" s="68"/>
      <c r="BX972" s="68"/>
      <c r="BY972" s="68"/>
      <c r="BZ972" s="68"/>
      <c r="CA972" s="68"/>
      <c r="CB972" s="68"/>
      <c r="CC972" s="68"/>
      <c r="CD972" s="68"/>
      <c r="CE972" s="68"/>
      <c r="CF972" s="68"/>
      <c r="CG972" s="68"/>
      <c r="CH972" s="68"/>
      <c r="CI972" s="68"/>
      <c r="CJ972" s="68"/>
      <c r="CK972" s="68"/>
      <c r="CL972" s="68"/>
      <c r="CM972" s="68"/>
      <c r="CN972" s="68"/>
      <c r="CO972" s="68"/>
      <c r="CP972" s="68"/>
      <c r="CQ972" s="68"/>
      <c r="CR972" s="68"/>
      <c r="CS972" s="68"/>
      <c r="CT972" s="68"/>
      <c r="CU972" s="68"/>
      <c r="CV972" s="68"/>
      <c r="CW972" s="68"/>
      <c r="CX972" s="68"/>
      <c r="CY972" s="68"/>
      <c r="CZ972" s="68"/>
      <c r="DA972" s="68"/>
      <c r="DB972" s="68"/>
      <c r="DC972" s="68"/>
      <c r="DD972" s="68"/>
      <c r="DE972" s="68"/>
      <c r="DF972" s="68"/>
      <c r="DG972" s="68"/>
      <c r="DH972" s="68"/>
      <c r="DI972" s="68"/>
      <c r="DJ972" s="68"/>
      <c r="DK972" s="68"/>
      <c r="DL972" s="68"/>
      <c r="DM972" s="68"/>
      <c r="DN972" s="68"/>
      <c r="DO972" s="68"/>
      <c r="DP972" s="68"/>
      <c r="DQ972" s="68"/>
      <c r="DR972" s="68"/>
      <c r="DS972" s="68"/>
      <c r="DT972" s="68"/>
      <c r="DU972" s="68"/>
      <c r="DV972" s="68"/>
      <c r="DW972" s="68"/>
      <c r="DX972" s="68"/>
      <c r="DY972" s="68"/>
      <c r="DZ972" s="68"/>
      <c r="EA972" s="68"/>
      <c r="EB972" s="68"/>
      <c r="EC972" s="68"/>
      <c r="ED972" s="68"/>
      <c r="EE972" s="68"/>
      <c r="EF972" s="68"/>
      <c r="EG972" s="68"/>
      <c r="EH972" s="68"/>
      <c r="EI972" s="68"/>
      <c r="EJ972" s="68"/>
      <c r="EK972" s="68"/>
      <c r="EL972" s="68"/>
      <c r="EM972" s="68"/>
      <c r="EN972" s="68"/>
      <c r="EO972" s="68"/>
      <c r="EP972" s="68"/>
      <c r="EQ972" s="68"/>
      <c r="ER972" s="68"/>
      <c r="ES972" s="68"/>
      <c r="ET972" s="68"/>
      <c r="EU972" s="68"/>
      <c r="EV972" s="68"/>
      <c r="EW972" s="68"/>
      <c r="EX972" s="68"/>
      <c r="EY972" s="68"/>
      <c r="EZ972" s="68"/>
      <c r="FA972" s="68"/>
      <c r="FB972" s="68"/>
      <c r="FC972" s="68"/>
      <c r="FD972" s="68"/>
      <c r="FE972" s="68"/>
      <c r="FF972" s="68"/>
      <c r="FG972" s="68"/>
      <c r="FH972" s="68"/>
      <c r="FI972" s="68"/>
      <c r="FJ972" s="68"/>
      <c r="FK972" s="68"/>
      <c r="FL972" s="68"/>
      <c r="FM972" s="68"/>
      <c r="FN972" s="68"/>
      <c r="FO972" s="68"/>
      <c r="FP972" s="68"/>
      <c r="FQ972" s="68"/>
      <c r="FR972" s="68"/>
      <c r="FS972" s="68"/>
      <c r="FT972" s="68"/>
      <c r="FU972" s="68"/>
      <c r="FV972" s="68"/>
      <c r="FW972" s="68"/>
      <c r="FX972" s="68"/>
      <c r="FY972" s="68"/>
      <c r="FZ972" s="68"/>
      <c r="GA972" s="68"/>
      <c r="GB972" s="68"/>
      <c r="GC972" s="68"/>
      <c r="GD972" s="68"/>
      <c r="GE972" s="68"/>
      <c r="GF972" s="68"/>
      <c r="GG972" s="68"/>
      <c r="GH972" s="68"/>
      <c r="GI972" s="68"/>
      <c r="GJ972" s="68"/>
      <c r="GK972" s="68"/>
      <c r="GL972" s="68"/>
      <c r="GM972" s="68"/>
      <c r="GN972" s="68"/>
      <c r="GO972" s="68"/>
      <c r="GP972" s="68"/>
      <c r="GQ972" s="68"/>
      <c r="GR972" s="68"/>
      <c r="GS972" s="68"/>
      <c r="GT972" s="68"/>
      <c r="GU972" s="68"/>
      <c r="GV972" s="68"/>
      <c r="GW972" s="68"/>
      <c r="GX972" s="68"/>
      <c r="GY972" s="68"/>
      <c r="GZ972" s="68"/>
      <c r="HA972" s="68"/>
      <c r="HB972" s="68"/>
      <c r="HC972" s="68"/>
      <c r="HD972" s="68"/>
      <c r="HE972" s="68"/>
      <c r="HF972" s="68"/>
      <c r="HG972" s="68"/>
      <c r="HH972" s="68"/>
      <c r="HI972" s="68"/>
      <c r="HJ972" s="68"/>
      <c r="HK972" s="68"/>
      <c r="HL972" s="68"/>
      <c r="HM972" s="68"/>
      <c r="HN972" s="68"/>
      <c r="HO972" s="68"/>
      <c r="HP972" s="68"/>
      <c r="HQ972" s="68"/>
      <c r="HR972" s="68"/>
      <c r="HS972" s="68"/>
      <c r="HT972" s="68"/>
      <c r="HU972" s="68"/>
      <c r="HV972" s="68"/>
      <c r="HW972" s="68"/>
      <c r="HX972" s="68"/>
      <c r="HY972" s="68"/>
      <c r="HZ972" s="68"/>
      <c r="IA972" s="68"/>
      <c r="IB972" s="68"/>
      <c r="IC972" s="68"/>
      <c r="ID972" s="68"/>
      <c r="IE972" s="68"/>
      <c r="IF972" s="68"/>
      <c r="IG972" s="68"/>
      <c r="IH972" s="68"/>
      <c r="II972" s="68"/>
      <c r="IJ972" s="68"/>
      <c r="IK972" s="68"/>
      <c r="IL972" s="68"/>
      <c r="IM972" s="68"/>
      <c r="IN972" s="68"/>
      <c r="IO972" s="68"/>
      <c r="IP972" s="68"/>
      <c r="IQ972" s="68"/>
      <c r="IR972" s="68"/>
    </row>
    <row r="973" spans="1:252" ht="15" customHeight="1">
      <c r="A973" s="90">
        <v>963</v>
      </c>
      <c r="B973" s="91" t="str">
        <f>'[4]ИТОГ!'!$AP970</f>
        <v>Доманчук Любовь</v>
      </c>
      <c r="C973" s="91">
        <f>'[4]ИТОГ!'!$AQ970</f>
        <v>1989</v>
      </c>
      <c r="D973" s="91">
        <f>'[4]ИТОГ!'!$AT970</f>
        <v>2</v>
      </c>
      <c r="E973" s="91" t="str">
        <f>'[4]ИТОГ!'!$AU970</f>
        <v>ж</v>
      </c>
      <c r="F973" s="189">
        <f>'[4]ИТОГ!'!$AX970</f>
        <v>45816</v>
      </c>
      <c r="G973" s="91" t="s">
        <v>255</v>
      </c>
      <c r="H973" s="94" t="s">
        <v>28</v>
      </c>
      <c r="I973" s="91" t="str">
        <f>'[4]ИТОГ!'!$AY970</f>
        <v>ОК!</v>
      </c>
      <c r="J973" s="61"/>
      <c r="K973" s="49"/>
      <c r="L973" s="97"/>
      <c r="M973" s="58"/>
      <c r="N973" s="49"/>
      <c r="O973" s="161"/>
      <c r="P973" s="161"/>
      <c r="Q973" s="161"/>
      <c r="R973" s="49" t="s">
        <v>256</v>
      </c>
      <c r="S973" s="49"/>
      <c r="T973" s="49" t="s">
        <v>256</v>
      </c>
      <c r="U973" s="49"/>
      <c r="V973" s="16" t="s">
        <v>256</v>
      </c>
      <c r="W973" s="16"/>
      <c r="X973" s="156" t="s">
        <v>256</v>
      </c>
      <c r="Y973" s="16"/>
      <c r="Z973" s="156"/>
      <c r="AA973" s="156"/>
      <c r="AB973" s="48" t="s">
        <v>256</v>
      </c>
      <c r="AC973" s="156"/>
      <c r="AD973" s="156"/>
      <c r="AE973" s="156"/>
      <c r="AF973" s="156"/>
      <c r="AG973" s="159" t="s">
        <v>293</v>
      </c>
      <c r="AH973" s="159" t="s">
        <v>261</v>
      </c>
      <c r="AI973" s="13"/>
      <c r="AJ973" s="103" t="s">
        <v>1377</v>
      </c>
      <c r="AK973" s="68"/>
      <c r="AL973" s="68"/>
      <c r="AM973" s="68"/>
      <c r="AN973" s="68"/>
      <c r="AO973" s="68"/>
      <c r="AP973" s="68"/>
      <c r="AQ973" s="68"/>
      <c r="AR973" s="68"/>
      <c r="AS973" s="68"/>
      <c r="AT973" s="68"/>
      <c r="AU973" s="68"/>
      <c r="AV973" s="68"/>
      <c r="AW973" s="68"/>
      <c r="AX973" s="68"/>
      <c r="AY973" s="68"/>
      <c r="AZ973" s="68"/>
      <c r="BA973" s="68"/>
      <c r="BB973" s="68"/>
      <c r="BC973" s="68"/>
      <c r="BD973" s="68"/>
      <c r="BE973" s="68"/>
      <c r="BF973" s="68"/>
      <c r="BG973" s="68"/>
      <c r="BH973" s="68"/>
      <c r="BI973" s="68"/>
      <c r="BJ973" s="68"/>
      <c r="BK973" s="68"/>
      <c r="BL973" s="68"/>
      <c r="BM973" s="68"/>
      <c r="BN973" s="68"/>
      <c r="BO973" s="68"/>
      <c r="BP973" s="68"/>
      <c r="BQ973" s="68"/>
      <c r="BR973" s="68"/>
      <c r="BS973" s="68"/>
      <c r="BT973" s="68"/>
      <c r="BU973" s="68"/>
      <c r="BV973" s="68"/>
      <c r="BW973" s="68"/>
      <c r="BX973" s="68"/>
      <c r="BY973" s="68"/>
      <c r="BZ973" s="68"/>
      <c r="CA973" s="68"/>
      <c r="CB973" s="68"/>
      <c r="CC973" s="68"/>
      <c r="CD973" s="68"/>
      <c r="CE973" s="68"/>
      <c r="CF973" s="68"/>
      <c r="CG973" s="68"/>
      <c r="CH973" s="68"/>
      <c r="CI973" s="68"/>
      <c r="CJ973" s="68"/>
      <c r="CK973" s="68"/>
      <c r="CL973" s="68"/>
      <c r="CM973" s="68"/>
      <c r="CN973" s="68"/>
      <c r="CO973" s="68"/>
      <c r="CP973" s="68"/>
      <c r="CQ973" s="68"/>
      <c r="CR973" s="68"/>
      <c r="CS973" s="68"/>
      <c r="CT973" s="68"/>
      <c r="CU973" s="68"/>
      <c r="CV973" s="68"/>
      <c r="CW973" s="68"/>
      <c r="CX973" s="68"/>
      <c r="CY973" s="68"/>
      <c r="CZ973" s="68"/>
      <c r="DA973" s="68"/>
      <c r="DB973" s="68"/>
      <c r="DC973" s="68"/>
      <c r="DD973" s="68"/>
      <c r="DE973" s="68"/>
      <c r="DF973" s="68"/>
      <c r="DG973" s="68"/>
      <c r="DH973" s="68"/>
      <c r="DI973" s="68"/>
      <c r="DJ973" s="68"/>
      <c r="DK973" s="68"/>
      <c r="DL973" s="68"/>
      <c r="DM973" s="68"/>
      <c r="DN973" s="68"/>
      <c r="DO973" s="68"/>
      <c r="DP973" s="68"/>
      <c r="DQ973" s="68"/>
      <c r="DR973" s="68"/>
      <c r="DS973" s="68"/>
      <c r="DT973" s="68"/>
      <c r="DU973" s="68"/>
      <c r="DV973" s="68"/>
      <c r="DW973" s="68"/>
      <c r="DX973" s="68"/>
      <c r="DY973" s="68"/>
      <c r="DZ973" s="68"/>
      <c r="EA973" s="68"/>
      <c r="EB973" s="68"/>
      <c r="EC973" s="68"/>
      <c r="ED973" s="68"/>
      <c r="EE973" s="68"/>
      <c r="EF973" s="68"/>
      <c r="EG973" s="68"/>
      <c r="EH973" s="68"/>
      <c r="EI973" s="68"/>
      <c r="EJ973" s="68"/>
      <c r="EK973" s="68"/>
      <c r="EL973" s="68"/>
      <c r="EM973" s="68"/>
      <c r="EN973" s="68"/>
      <c r="EO973" s="68"/>
      <c r="EP973" s="68"/>
      <c r="EQ973" s="68"/>
      <c r="ER973" s="68"/>
      <c r="ES973" s="68"/>
      <c r="ET973" s="68"/>
      <c r="EU973" s="68"/>
      <c r="EV973" s="68"/>
      <c r="EW973" s="68"/>
      <c r="EX973" s="68"/>
      <c r="EY973" s="68"/>
      <c r="EZ973" s="68"/>
      <c r="FA973" s="68"/>
      <c r="FB973" s="68"/>
      <c r="FC973" s="68"/>
      <c r="FD973" s="68"/>
      <c r="FE973" s="68"/>
      <c r="FF973" s="68"/>
      <c r="FG973" s="68"/>
      <c r="FH973" s="68"/>
      <c r="FI973" s="68"/>
      <c r="FJ973" s="68"/>
      <c r="FK973" s="68"/>
      <c r="FL973" s="68"/>
      <c r="FM973" s="68"/>
      <c r="FN973" s="68"/>
      <c r="FO973" s="68"/>
      <c r="FP973" s="68"/>
      <c r="FQ973" s="68"/>
      <c r="FR973" s="68"/>
      <c r="FS973" s="68"/>
      <c r="FT973" s="68"/>
      <c r="FU973" s="68"/>
      <c r="FV973" s="68"/>
      <c r="FW973" s="68"/>
      <c r="FX973" s="68"/>
      <c r="FY973" s="68"/>
      <c r="FZ973" s="68"/>
      <c r="GA973" s="68"/>
      <c r="GB973" s="68"/>
      <c r="GC973" s="68"/>
      <c r="GD973" s="68"/>
      <c r="GE973" s="68"/>
      <c r="GF973" s="68"/>
      <c r="GG973" s="68"/>
      <c r="GH973" s="68"/>
      <c r="GI973" s="68"/>
      <c r="GJ973" s="68"/>
      <c r="GK973" s="68"/>
      <c r="GL973" s="68"/>
      <c r="GM973" s="68"/>
      <c r="GN973" s="68"/>
      <c r="GO973" s="68"/>
      <c r="GP973" s="68"/>
      <c r="GQ973" s="68"/>
      <c r="GR973" s="68"/>
      <c r="GS973" s="68"/>
      <c r="GT973" s="68"/>
      <c r="GU973" s="68"/>
      <c r="GV973" s="68"/>
      <c r="GW973" s="68"/>
      <c r="GX973" s="68"/>
      <c r="GY973" s="68"/>
      <c r="GZ973" s="68"/>
      <c r="HA973" s="68"/>
      <c r="HB973" s="68"/>
      <c r="HC973" s="68"/>
      <c r="HD973" s="68"/>
      <c r="HE973" s="68"/>
      <c r="HF973" s="68"/>
      <c r="HG973" s="68"/>
      <c r="HH973" s="68"/>
      <c r="HI973" s="68"/>
      <c r="HJ973" s="68"/>
      <c r="HK973" s="68"/>
      <c r="HL973" s="68"/>
      <c r="HM973" s="68"/>
      <c r="HN973" s="68"/>
      <c r="HO973" s="68"/>
      <c r="HP973" s="68"/>
      <c r="HQ973" s="68"/>
      <c r="HR973" s="68"/>
      <c r="HS973" s="68"/>
      <c r="HT973" s="68"/>
      <c r="HU973" s="68"/>
      <c r="HV973" s="68"/>
      <c r="HW973" s="68"/>
      <c r="HX973" s="68"/>
      <c r="HY973" s="68"/>
      <c r="HZ973" s="68"/>
      <c r="IA973" s="68"/>
      <c r="IB973" s="68"/>
      <c r="IC973" s="68"/>
      <c r="ID973" s="68"/>
      <c r="IE973" s="68"/>
      <c r="IF973" s="68"/>
      <c r="IG973" s="68"/>
      <c r="IH973" s="68"/>
      <c r="II973" s="68"/>
      <c r="IJ973" s="68"/>
      <c r="IK973" s="68"/>
      <c r="IL973" s="68"/>
      <c r="IM973" s="68"/>
      <c r="IN973" s="68"/>
      <c r="IO973" s="68"/>
      <c r="IP973" s="68"/>
      <c r="IQ973" s="68"/>
      <c r="IR973" s="68"/>
    </row>
    <row r="974" spans="1:252" ht="15" customHeight="1">
      <c r="A974" s="90">
        <v>964</v>
      </c>
      <c r="B974" s="91" t="str">
        <f>'[4]ИТОГ!'!$AP971</f>
        <v>Доненко Татьяна</v>
      </c>
      <c r="C974" s="91">
        <f>'[4]ИТОГ!'!$AQ971</f>
        <v>2008</v>
      </c>
      <c r="D974" s="91">
        <f>'[4]ИТОГ!'!$AT971</f>
        <v>2</v>
      </c>
      <c r="E974" s="91" t="str">
        <f>'[4]ИТОГ!'!$AU971</f>
        <v>ж</v>
      </c>
      <c r="F974" s="189">
        <f>'[4]ИТОГ!'!$AX971</f>
        <v>45319</v>
      </c>
      <c r="G974" s="91" t="s">
        <v>255</v>
      </c>
      <c r="H974" s="94" t="s">
        <v>28</v>
      </c>
      <c r="I974" s="91" t="str">
        <f>'[4]ИТОГ!'!$AY971</f>
        <v>ОК!</v>
      </c>
      <c r="J974" s="61"/>
      <c r="K974" s="161"/>
      <c r="L974" s="97"/>
      <c r="M974" s="58"/>
      <c r="N974" s="161"/>
      <c r="O974" s="161"/>
      <c r="P974" s="161"/>
      <c r="Q974" s="161"/>
      <c r="R974" s="50" t="s">
        <v>256</v>
      </c>
      <c r="S974" s="161"/>
      <c r="T974" s="49"/>
      <c r="U974" s="49"/>
      <c r="V974" s="161"/>
      <c r="W974" s="157"/>
      <c r="X974" s="156"/>
      <c r="Y974" s="156"/>
      <c r="Z974" s="156"/>
      <c r="AA974" s="156"/>
      <c r="AB974" s="156"/>
      <c r="AC974" s="156"/>
      <c r="AD974" s="156"/>
      <c r="AE974" s="156"/>
      <c r="AF974" s="156"/>
      <c r="AG974" s="159"/>
      <c r="AH974" s="159"/>
      <c r="AI974" s="13"/>
      <c r="AJ974" s="103" t="s">
        <v>1378</v>
      </c>
      <c r="AK974" s="68"/>
      <c r="AL974" s="68"/>
      <c r="AM974" s="68"/>
      <c r="AN974" s="68"/>
      <c r="AO974" s="68"/>
      <c r="AP974" s="68"/>
      <c r="AQ974" s="68"/>
      <c r="AR974" s="68"/>
      <c r="AS974" s="68"/>
      <c r="AT974" s="68"/>
      <c r="AU974" s="68"/>
      <c r="AV974" s="68"/>
      <c r="AW974" s="68"/>
      <c r="AX974" s="68"/>
      <c r="AY974" s="68"/>
      <c r="AZ974" s="68"/>
      <c r="BA974" s="68"/>
      <c r="BB974" s="68"/>
      <c r="BC974" s="68"/>
      <c r="BD974" s="68"/>
      <c r="BE974" s="68"/>
      <c r="BF974" s="68"/>
      <c r="BG974" s="68"/>
      <c r="BH974" s="68"/>
      <c r="BI974" s="68"/>
      <c r="BJ974" s="68"/>
      <c r="BK974" s="68"/>
      <c r="BL974" s="68"/>
      <c r="BM974" s="68"/>
      <c r="BN974" s="68"/>
      <c r="BO974" s="68"/>
      <c r="BP974" s="68"/>
      <c r="BQ974" s="68"/>
      <c r="BR974" s="68"/>
      <c r="BS974" s="68"/>
      <c r="BT974" s="68"/>
      <c r="BU974" s="68"/>
      <c r="BV974" s="68"/>
      <c r="BW974" s="68"/>
      <c r="BX974" s="68"/>
      <c r="BY974" s="68"/>
      <c r="BZ974" s="68"/>
      <c r="CA974" s="68"/>
      <c r="CB974" s="68"/>
      <c r="CC974" s="68"/>
      <c r="CD974" s="68"/>
      <c r="CE974" s="68"/>
      <c r="CF974" s="68"/>
      <c r="CG974" s="68"/>
      <c r="CH974" s="68"/>
      <c r="CI974" s="68"/>
      <c r="CJ974" s="68"/>
      <c r="CK974" s="68"/>
      <c r="CL974" s="68"/>
      <c r="CM974" s="68"/>
      <c r="CN974" s="68"/>
      <c r="CO974" s="68"/>
      <c r="CP974" s="68"/>
      <c r="CQ974" s="68"/>
      <c r="CR974" s="68"/>
      <c r="CS974" s="68"/>
      <c r="CT974" s="68"/>
      <c r="CU974" s="68"/>
      <c r="CV974" s="68"/>
      <c r="CW974" s="68"/>
      <c r="CX974" s="68"/>
      <c r="CY974" s="68"/>
      <c r="CZ974" s="68"/>
      <c r="DA974" s="68"/>
      <c r="DB974" s="68"/>
      <c r="DC974" s="68"/>
      <c r="DD974" s="68"/>
      <c r="DE974" s="68"/>
      <c r="DF974" s="68"/>
      <c r="DG974" s="68"/>
      <c r="DH974" s="68"/>
      <c r="DI974" s="68"/>
      <c r="DJ974" s="68"/>
      <c r="DK974" s="68"/>
      <c r="DL974" s="68"/>
      <c r="DM974" s="68"/>
      <c r="DN974" s="68"/>
      <c r="DO974" s="68"/>
      <c r="DP974" s="68"/>
      <c r="DQ974" s="68"/>
      <c r="DR974" s="68"/>
      <c r="DS974" s="68"/>
      <c r="DT974" s="68"/>
      <c r="DU974" s="68"/>
      <c r="DV974" s="68"/>
      <c r="DW974" s="68"/>
      <c r="DX974" s="68"/>
      <c r="DY974" s="68"/>
      <c r="DZ974" s="68"/>
      <c r="EA974" s="68"/>
      <c r="EB974" s="68"/>
      <c r="EC974" s="68"/>
      <c r="ED974" s="68"/>
      <c r="EE974" s="68"/>
      <c r="EF974" s="68"/>
      <c r="EG974" s="68"/>
      <c r="EH974" s="68"/>
      <c r="EI974" s="68"/>
      <c r="EJ974" s="68"/>
      <c r="EK974" s="68"/>
      <c r="EL974" s="68"/>
      <c r="EM974" s="68"/>
      <c r="EN974" s="68"/>
      <c r="EO974" s="68"/>
      <c r="EP974" s="68"/>
      <c r="EQ974" s="68"/>
      <c r="ER974" s="68"/>
      <c r="ES974" s="68"/>
      <c r="ET974" s="68"/>
      <c r="EU974" s="68"/>
      <c r="EV974" s="68"/>
      <c r="EW974" s="68"/>
      <c r="EX974" s="68"/>
      <c r="EY974" s="68"/>
      <c r="EZ974" s="68"/>
      <c r="FA974" s="68"/>
      <c r="FB974" s="68"/>
      <c r="FC974" s="68"/>
      <c r="FD974" s="68"/>
      <c r="FE974" s="68"/>
      <c r="FF974" s="68"/>
      <c r="FG974" s="68"/>
      <c r="FH974" s="68"/>
      <c r="FI974" s="68"/>
      <c r="FJ974" s="68"/>
      <c r="FK974" s="68"/>
      <c r="FL974" s="68"/>
      <c r="FM974" s="68"/>
      <c r="FN974" s="68"/>
      <c r="FO974" s="68"/>
      <c r="FP974" s="68"/>
      <c r="FQ974" s="68"/>
      <c r="FR974" s="68"/>
      <c r="FS974" s="68"/>
      <c r="FT974" s="68"/>
      <c r="FU974" s="68"/>
      <c r="FV974" s="68"/>
      <c r="FW974" s="68"/>
      <c r="FX974" s="68"/>
      <c r="FY974" s="68"/>
      <c r="FZ974" s="68"/>
      <c r="GA974" s="68"/>
      <c r="GB974" s="68"/>
      <c r="GC974" s="68"/>
      <c r="GD974" s="68"/>
      <c r="GE974" s="68"/>
      <c r="GF974" s="68"/>
      <c r="GG974" s="68"/>
      <c r="GH974" s="68"/>
      <c r="GI974" s="68"/>
      <c r="GJ974" s="68"/>
      <c r="GK974" s="68"/>
      <c r="GL974" s="68"/>
      <c r="GM974" s="68"/>
      <c r="GN974" s="68"/>
      <c r="GO974" s="68"/>
      <c r="GP974" s="68"/>
      <c r="GQ974" s="68"/>
      <c r="GR974" s="68"/>
      <c r="GS974" s="68"/>
      <c r="GT974" s="68"/>
      <c r="GU974" s="68"/>
      <c r="GV974" s="68"/>
      <c r="GW974" s="68"/>
      <c r="GX974" s="68"/>
      <c r="GY974" s="68"/>
      <c r="GZ974" s="68"/>
      <c r="HA974" s="68"/>
      <c r="HB974" s="68"/>
      <c r="HC974" s="68"/>
      <c r="HD974" s="68"/>
      <c r="HE974" s="68"/>
      <c r="HF974" s="68"/>
      <c r="HG974" s="68"/>
      <c r="HH974" s="68"/>
      <c r="HI974" s="68"/>
      <c r="HJ974" s="68"/>
      <c r="HK974" s="68"/>
      <c r="HL974" s="68"/>
      <c r="HM974" s="68"/>
      <c r="HN974" s="68"/>
      <c r="HO974" s="68"/>
      <c r="HP974" s="68"/>
      <c r="HQ974" s="68"/>
      <c r="HR974" s="68"/>
      <c r="HS974" s="68"/>
      <c r="HT974" s="68"/>
      <c r="HU974" s="68"/>
      <c r="HV974" s="68"/>
      <c r="HW974" s="68"/>
      <c r="HX974" s="68"/>
      <c r="HY974" s="68"/>
      <c r="HZ974" s="68"/>
      <c r="IA974" s="68"/>
      <c r="IB974" s="68"/>
      <c r="IC974" s="68"/>
      <c r="ID974" s="68"/>
      <c r="IE974" s="68"/>
      <c r="IF974" s="68"/>
      <c r="IG974" s="68"/>
      <c r="IH974" s="68"/>
      <c r="II974" s="68"/>
      <c r="IJ974" s="68"/>
      <c r="IK974" s="68"/>
      <c r="IL974" s="68"/>
      <c r="IM974" s="68"/>
      <c r="IN974" s="68"/>
      <c r="IO974" s="68"/>
      <c r="IP974" s="68"/>
      <c r="IQ974" s="68"/>
      <c r="IR974" s="68"/>
    </row>
    <row r="975" spans="1:252" ht="15" customHeight="1">
      <c r="A975" s="90">
        <v>965</v>
      </c>
      <c r="B975" s="91" t="str">
        <f>'[4]ИТОГ!'!$AP972</f>
        <v>Донич Ирина</v>
      </c>
      <c r="C975" s="91">
        <f>'[4]ИТОГ!'!$AQ972</f>
        <v>2000</v>
      </c>
      <c r="D975" s="91" t="str">
        <f>'[4]ИТОГ!'!$AT972</f>
        <v>б/р</v>
      </c>
      <c r="E975" s="91" t="str">
        <f>'[4]ИТОГ!'!$AU972</f>
        <v>ж</v>
      </c>
      <c r="F975" s="189">
        <f>'[4]ИТОГ!'!$AX972</f>
        <v>0</v>
      </c>
      <c r="G975" s="91" t="s">
        <v>255</v>
      </c>
      <c r="H975" s="94" t="s">
        <v>28</v>
      </c>
      <c r="I975" s="91" t="str">
        <f>'[4]ИТОГ!'!$AY972</f>
        <v>ОК!</v>
      </c>
      <c r="J975" s="61"/>
      <c r="K975" s="161"/>
      <c r="L975" s="97"/>
      <c r="M975" s="58"/>
      <c r="N975" s="161"/>
      <c r="O975" s="161"/>
      <c r="P975" s="161"/>
      <c r="Q975" s="161"/>
      <c r="R975" s="50" t="s">
        <v>256</v>
      </c>
      <c r="S975" s="161"/>
      <c r="T975" s="49"/>
      <c r="U975" s="49"/>
      <c r="V975" s="161"/>
      <c r="W975" s="157"/>
      <c r="X975" s="156"/>
      <c r="Y975" s="156"/>
      <c r="Z975" s="156"/>
      <c r="AA975" s="156"/>
      <c r="AB975" s="156"/>
      <c r="AC975" s="156"/>
      <c r="AD975" s="156"/>
      <c r="AE975" s="156"/>
      <c r="AF975" s="156"/>
      <c r="AG975" s="159" t="s">
        <v>279</v>
      </c>
      <c r="AH975" s="159"/>
      <c r="AI975" s="13"/>
      <c r="AJ975" s="103" t="s">
        <v>1379</v>
      </c>
      <c r="AK975" s="68"/>
      <c r="AL975" s="68"/>
      <c r="AM975" s="68"/>
      <c r="AN975" s="68"/>
      <c r="AO975" s="68"/>
      <c r="AP975" s="68"/>
      <c r="AQ975" s="68"/>
      <c r="AR975" s="68"/>
      <c r="AS975" s="68"/>
      <c r="AT975" s="68"/>
      <c r="AU975" s="68"/>
      <c r="AV975" s="68"/>
      <c r="AW975" s="68"/>
      <c r="AX975" s="68"/>
      <c r="AY975" s="68"/>
      <c r="AZ975" s="68"/>
      <c r="BA975" s="68"/>
      <c r="BB975" s="68"/>
      <c r="BC975" s="68"/>
      <c r="BD975" s="68"/>
      <c r="BE975" s="68"/>
      <c r="BF975" s="68"/>
      <c r="BG975" s="68"/>
      <c r="BH975" s="68"/>
      <c r="BI975" s="68"/>
      <c r="BJ975" s="68"/>
      <c r="BK975" s="68"/>
      <c r="BL975" s="68"/>
      <c r="BM975" s="68"/>
      <c r="BN975" s="68"/>
      <c r="BO975" s="68"/>
      <c r="BP975" s="68"/>
      <c r="BQ975" s="68"/>
      <c r="BR975" s="68"/>
      <c r="BS975" s="68"/>
      <c r="BT975" s="68"/>
      <c r="BU975" s="68"/>
      <c r="BV975" s="68"/>
      <c r="BW975" s="68"/>
      <c r="BX975" s="68"/>
      <c r="BY975" s="68"/>
      <c r="BZ975" s="68"/>
      <c r="CA975" s="68"/>
      <c r="CB975" s="68"/>
      <c r="CC975" s="68"/>
      <c r="CD975" s="68"/>
      <c r="CE975" s="68"/>
      <c r="CF975" s="68"/>
      <c r="CG975" s="68"/>
      <c r="CH975" s="68"/>
      <c r="CI975" s="68"/>
      <c r="CJ975" s="68"/>
      <c r="CK975" s="68"/>
      <c r="CL975" s="68"/>
      <c r="CM975" s="68"/>
      <c r="CN975" s="68"/>
      <c r="CO975" s="68"/>
      <c r="CP975" s="68"/>
      <c r="CQ975" s="68"/>
      <c r="CR975" s="68"/>
      <c r="CS975" s="68"/>
      <c r="CT975" s="68"/>
      <c r="CU975" s="68"/>
      <c r="CV975" s="68"/>
      <c r="CW975" s="68"/>
      <c r="CX975" s="68"/>
      <c r="CY975" s="68"/>
      <c r="CZ975" s="68"/>
      <c r="DA975" s="68"/>
      <c r="DB975" s="68"/>
      <c r="DC975" s="68"/>
      <c r="DD975" s="68"/>
      <c r="DE975" s="68"/>
      <c r="DF975" s="68"/>
      <c r="DG975" s="68"/>
      <c r="DH975" s="68"/>
      <c r="DI975" s="68"/>
      <c r="DJ975" s="68"/>
      <c r="DK975" s="68"/>
      <c r="DL975" s="68"/>
      <c r="DM975" s="68"/>
      <c r="DN975" s="68"/>
      <c r="DO975" s="68"/>
      <c r="DP975" s="68"/>
      <c r="DQ975" s="68"/>
      <c r="DR975" s="68"/>
      <c r="DS975" s="68"/>
      <c r="DT975" s="68"/>
      <c r="DU975" s="68"/>
      <c r="DV975" s="68"/>
      <c r="DW975" s="68"/>
      <c r="DX975" s="68"/>
      <c r="DY975" s="68"/>
      <c r="DZ975" s="68"/>
      <c r="EA975" s="68"/>
      <c r="EB975" s="68"/>
      <c r="EC975" s="68"/>
      <c r="ED975" s="68"/>
      <c r="EE975" s="68"/>
      <c r="EF975" s="68"/>
      <c r="EG975" s="68"/>
      <c r="EH975" s="68"/>
      <c r="EI975" s="68"/>
      <c r="EJ975" s="68"/>
      <c r="EK975" s="68"/>
      <c r="EL975" s="68"/>
      <c r="EM975" s="68"/>
      <c r="EN975" s="68"/>
      <c r="EO975" s="68"/>
      <c r="EP975" s="68"/>
      <c r="EQ975" s="68"/>
      <c r="ER975" s="68"/>
      <c r="ES975" s="68"/>
      <c r="ET975" s="68"/>
      <c r="EU975" s="68"/>
      <c r="EV975" s="68"/>
      <c r="EW975" s="68"/>
      <c r="EX975" s="68"/>
      <c r="EY975" s="68"/>
      <c r="EZ975" s="68"/>
      <c r="FA975" s="68"/>
      <c r="FB975" s="68"/>
      <c r="FC975" s="68"/>
      <c r="FD975" s="68"/>
      <c r="FE975" s="68"/>
      <c r="FF975" s="68"/>
      <c r="FG975" s="68"/>
      <c r="FH975" s="68"/>
      <c r="FI975" s="68"/>
      <c r="FJ975" s="68"/>
      <c r="FK975" s="68"/>
      <c r="FL975" s="68"/>
      <c r="FM975" s="68"/>
      <c r="FN975" s="68"/>
      <c r="FO975" s="68"/>
      <c r="FP975" s="68"/>
      <c r="FQ975" s="68"/>
      <c r="FR975" s="68"/>
      <c r="FS975" s="68"/>
      <c r="FT975" s="68"/>
      <c r="FU975" s="68"/>
      <c r="FV975" s="68"/>
      <c r="FW975" s="68"/>
      <c r="FX975" s="68"/>
      <c r="FY975" s="68"/>
      <c r="FZ975" s="68"/>
      <c r="GA975" s="68"/>
      <c r="GB975" s="68"/>
      <c r="GC975" s="68"/>
      <c r="GD975" s="68"/>
      <c r="GE975" s="68"/>
      <c r="GF975" s="68"/>
      <c r="GG975" s="68"/>
      <c r="GH975" s="68"/>
      <c r="GI975" s="68"/>
      <c r="GJ975" s="68"/>
      <c r="GK975" s="68"/>
      <c r="GL975" s="68"/>
      <c r="GM975" s="68"/>
      <c r="GN975" s="68"/>
      <c r="GO975" s="68"/>
      <c r="GP975" s="68"/>
      <c r="GQ975" s="68"/>
      <c r="GR975" s="68"/>
      <c r="GS975" s="68"/>
      <c r="GT975" s="68"/>
      <c r="GU975" s="68"/>
      <c r="GV975" s="68"/>
      <c r="GW975" s="68"/>
      <c r="GX975" s="68"/>
      <c r="GY975" s="68"/>
      <c r="GZ975" s="68"/>
      <c r="HA975" s="68"/>
      <c r="HB975" s="68"/>
      <c r="HC975" s="68"/>
      <c r="HD975" s="68"/>
      <c r="HE975" s="68"/>
      <c r="HF975" s="68"/>
      <c r="HG975" s="68"/>
      <c r="HH975" s="68"/>
      <c r="HI975" s="68"/>
      <c r="HJ975" s="68"/>
      <c r="HK975" s="68"/>
      <c r="HL975" s="68"/>
      <c r="HM975" s="68"/>
      <c r="HN975" s="68"/>
      <c r="HO975" s="68"/>
      <c r="HP975" s="68"/>
      <c r="HQ975" s="68"/>
      <c r="HR975" s="68"/>
      <c r="HS975" s="68"/>
      <c r="HT975" s="68"/>
      <c r="HU975" s="68"/>
      <c r="HV975" s="68"/>
      <c r="HW975" s="68"/>
      <c r="HX975" s="68"/>
      <c r="HY975" s="68"/>
      <c r="HZ975" s="68"/>
      <c r="IA975" s="68"/>
      <c r="IB975" s="68"/>
      <c r="IC975" s="68"/>
      <c r="ID975" s="68"/>
      <c r="IE975" s="68"/>
      <c r="IF975" s="68"/>
      <c r="IG975" s="68"/>
      <c r="IH975" s="68"/>
      <c r="II975" s="68"/>
      <c r="IJ975" s="68"/>
      <c r="IK975" s="68"/>
      <c r="IL975" s="68"/>
      <c r="IM975" s="68"/>
      <c r="IN975" s="68"/>
      <c r="IO975" s="68"/>
      <c r="IP975" s="68"/>
      <c r="IQ975" s="68"/>
      <c r="IR975" s="68"/>
    </row>
    <row r="976" spans="1:252" ht="15" customHeight="1">
      <c r="A976" s="90">
        <v>966</v>
      </c>
      <c r="B976" s="91" t="str">
        <f>'[4]ИТОГ!'!$AP973</f>
        <v>Дорогинский Святослав</v>
      </c>
      <c r="C976" s="91">
        <f>'[4]ИТОГ!'!$AQ973</f>
        <v>0</v>
      </c>
      <c r="D976" s="91">
        <f>'[4]ИТОГ!'!$AT973</f>
        <v>3</v>
      </c>
      <c r="E976" s="91" t="str">
        <f>'[4]ИТОГ!'!$AU973</f>
        <v>м</v>
      </c>
      <c r="F976" s="189">
        <f>'[4]ИТОГ!'!$AX973</f>
        <v>45375</v>
      </c>
      <c r="G976" s="91" t="s">
        <v>255</v>
      </c>
      <c r="H976" s="94" t="s">
        <v>28</v>
      </c>
      <c r="I976" s="91" t="str">
        <f>'[4]ИТОГ!'!$AY973</f>
        <v>НАДО!!!</v>
      </c>
      <c r="J976" s="61"/>
      <c r="K976" s="161"/>
      <c r="L976" s="97"/>
      <c r="M976" s="58"/>
      <c r="N976" s="161"/>
      <c r="O976" s="161"/>
      <c r="P976" s="161"/>
      <c r="Q976" s="161"/>
      <c r="R976" s="161"/>
      <c r="S976" s="161"/>
      <c r="T976" s="49"/>
      <c r="U976" s="49"/>
      <c r="V976" s="161"/>
      <c r="W976" s="156"/>
      <c r="X976" s="156"/>
      <c r="Y976" s="156"/>
      <c r="Z976" s="156"/>
      <c r="AA976" s="156"/>
      <c r="AB976" s="166" t="s">
        <v>256</v>
      </c>
      <c r="AC976" s="156"/>
      <c r="AD976" s="156"/>
      <c r="AE976" s="156"/>
      <c r="AF976" s="156"/>
      <c r="AG976" s="159" t="s">
        <v>731</v>
      </c>
      <c r="AH976" s="159"/>
      <c r="AI976" s="156"/>
      <c r="AJ976" s="103" t="s">
        <v>1380</v>
      </c>
      <c r="AK976" s="68"/>
      <c r="AL976" s="68"/>
      <c r="AM976" s="68"/>
      <c r="AN976" s="68"/>
      <c r="AO976" s="68"/>
      <c r="AP976" s="68"/>
      <c r="AQ976" s="68"/>
      <c r="AR976" s="68"/>
      <c r="AS976" s="68"/>
      <c r="AT976" s="68"/>
      <c r="AU976" s="68"/>
      <c r="AV976" s="68"/>
      <c r="AW976" s="68"/>
      <c r="AX976" s="68"/>
      <c r="AY976" s="68"/>
      <c r="AZ976" s="68"/>
      <c r="BA976" s="68"/>
      <c r="BB976" s="68"/>
      <c r="BC976" s="68"/>
      <c r="BD976" s="68"/>
      <c r="BE976" s="68"/>
      <c r="BF976" s="68"/>
      <c r="BG976" s="68"/>
      <c r="BH976" s="68"/>
      <c r="BI976" s="68"/>
      <c r="BJ976" s="68"/>
      <c r="BK976" s="68"/>
      <c r="BL976" s="68"/>
      <c r="BM976" s="68"/>
      <c r="BN976" s="68"/>
      <c r="BO976" s="68"/>
      <c r="BP976" s="68"/>
      <c r="BQ976" s="68"/>
      <c r="BR976" s="68"/>
      <c r="BS976" s="68"/>
      <c r="BT976" s="68"/>
      <c r="BU976" s="68"/>
      <c r="BV976" s="68"/>
      <c r="BW976" s="68"/>
      <c r="BX976" s="68"/>
      <c r="BY976" s="68"/>
      <c r="BZ976" s="68"/>
      <c r="CA976" s="68"/>
      <c r="CB976" s="68"/>
      <c r="CC976" s="68"/>
      <c r="CD976" s="68"/>
      <c r="CE976" s="68"/>
      <c r="CF976" s="68"/>
      <c r="CG976" s="68"/>
      <c r="CH976" s="68"/>
      <c r="CI976" s="68"/>
      <c r="CJ976" s="68"/>
      <c r="CK976" s="68"/>
      <c r="CL976" s="68"/>
      <c r="CM976" s="68"/>
      <c r="CN976" s="68"/>
      <c r="CO976" s="68"/>
      <c r="CP976" s="68"/>
      <c r="CQ976" s="68"/>
      <c r="CR976" s="68"/>
      <c r="CS976" s="68"/>
      <c r="CT976" s="68"/>
      <c r="CU976" s="68"/>
      <c r="CV976" s="68"/>
      <c r="CW976" s="68"/>
      <c r="CX976" s="68"/>
      <c r="CY976" s="68"/>
      <c r="CZ976" s="68"/>
      <c r="DA976" s="68"/>
      <c r="DB976" s="68"/>
      <c r="DC976" s="68"/>
      <c r="DD976" s="68"/>
      <c r="DE976" s="68"/>
      <c r="DF976" s="68"/>
      <c r="DG976" s="68"/>
      <c r="DH976" s="68"/>
      <c r="DI976" s="68"/>
      <c r="DJ976" s="68"/>
      <c r="DK976" s="68"/>
      <c r="DL976" s="68"/>
      <c r="DM976" s="68"/>
      <c r="DN976" s="68"/>
      <c r="DO976" s="68"/>
      <c r="DP976" s="68"/>
      <c r="DQ976" s="68"/>
      <c r="DR976" s="68"/>
      <c r="DS976" s="68"/>
      <c r="DT976" s="68"/>
      <c r="DU976" s="68"/>
      <c r="DV976" s="68"/>
      <c r="DW976" s="68"/>
      <c r="DX976" s="68"/>
      <c r="DY976" s="68"/>
      <c r="DZ976" s="68"/>
      <c r="EA976" s="68"/>
      <c r="EB976" s="68"/>
      <c r="EC976" s="68"/>
      <c r="ED976" s="68"/>
      <c r="EE976" s="68"/>
      <c r="EF976" s="68"/>
      <c r="EG976" s="68"/>
      <c r="EH976" s="68"/>
      <c r="EI976" s="68"/>
      <c r="EJ976" s="68"/>
      <c r="EK976" s="68"/>
      <c r="EL976" s="68"/>
      <c r="EM976" s="68"/>
      <c r="EN976" s="68"/>
      <c r="EO976" s="68"/>
      <c r="EP976" s="68"/>
      <c r="EQ976" s="68"/>
      <c r="ER976" s="68"/>
      <c r="ES976" s="68"/>
      <c r="ET976" s="68"/>
      <c r="EU976" s="68"/>
      <c r="EV976" s="68"/>
      <c r="EW976" s="68"/>
      <c r="EX976" s="68"/>
      <c r="EY976" s="68"/>
      <c r="EZ976" s="68"/>
      <c r="FA976" s="68"/>
      <c r="FB976" s="68"/>
      <c r="FC976" s="68"/>
      <c r="FD976" s="68"/>
      <c r="FE976" s="68"/>
      <c r="FF976" s="68"/>
      <c r="FG976" s="68"/>
      <c r="FH976" s="68"/>
      <c r="FI976" s="68"/>
      <c r="FJ976" s="68"/>
      <c r="FK976" s="68"/>
      <c r="FL976" s="68"/>
      <c r="FM976" s="68"/>
      <c r="FN976" s="68"/>
      <c r="FO976" s="68"/>
      <c r="FP976" s="68"/>
      <c r="FQ976" s="68"/>
      <c r="FR976" s="68"/>
      <c r="FS976" s="68"/>
      <c r="FT976" s="68"/>
      <c r="FU976" s="68"/>
      <c r="FV976" s="68"/>
      <c r="FW976" s="68"/>
      <c r="FX976" s="68"/>
      <c r="FY976" s="68"/>
      <c r="FZ976" s="68"/>
      <c r="GA976" s="68"/>
      <c r="GB976" s="68"/>
      <c r="GC976" s="68"/>
      <c r="GD976" s="68"/>
      <c r="GE976" s="68"/>
      <c r="GF976" s="68"/>
      <c r="GG976" s="68"/>
      <c r="GH976" s="68"/>
      <c r="GI976" s="68"/>
      <c r="GJ976" s="68"/>
      <c r="GK976" s="68"/>
      <c r="GL976" s="68"/>
      <c r="GM976" s="68"/>
      <c r="GN976" s="68"/>
      <c r="GO976" s="68"/>
      <c r="GP976" s="68"/>
      <c r="GQ976" s="68"/>
      <c r="GR976" s="68"/>
      <c r="GS976" s="68"/>
      <c r="GT976" s="68"/>
      <c r="GU976" s="68"/>
      <c r="GV976" s="68"/>
      <c r="GW976" s="68"/>
      <c r="GX976" s="68"/>
      <c r="GY976" s="68"/>
      <c r="GZ976" s="68"/>
      <c r="HA976" s="68"/>
      <c r="HB976" s="68"/>
      <c r="HC976" s="68"/>
      <c r="HD976" s="68"/>
      <c r="HE976" s="68"/>
      <c r="HF976" s="68"/>
      <c r="HG976" s="68"/>
      <c r="HH976" s="68"/>
      <c r="HI976" s="68"/>
      <c r="HJ976" s="68"/>
      <c r="HK976" s="68"/>
      <c r="HL976" s="68"/>
      <c r="HM976" s="68"/>
      <c r="HN976" s="68"/>
      <c r="HO976" s="68"/>
      <c r="HP976" s="68"/>
      <c r="HQ976" s="68"/>
      <c r="HR976" s="68"/>
      <c r="HS976" s="68"/>
      <c r="HT976" s="68"/>
      <c r="HU976" s="68"/>
      <c r="HV976" s="68"/>
      <c r="HW976" s="68"/>
      <c r="HX976" s="68"/>
      <c r="HY976" s="68"/>
      <c r="HZ976" s="68"/>
      <c r="IA976" s="68"/>
      <c r="IB976" s="68"/>
      <c r="IC976" s="68"/>
      <c r="ID976" s="68"/>
      <c r="IE976" s="68"/>
      <c r="IF976" s="68"/>
      <c r="IG976" s="68"/>
      <c r="IH976" s="68"/>
      <c r="II976" s="68"/>
      <c r="IJ976" s="68"/>
      <c r="IK976" s="68"/>
      <c r="IL976" s="68"/>
      <c r="IM976" s="68"/>
      <c r="IN976" s="68"/>
      <c r="IO976" s="68"/>
      <c r="IP976" s="68"/>
      <c r="IQ976" s="68"/>
      <c r="IR976" s="68"/>
    </row>
    <row r="977" spans="1:252" s="68" customFormat="1">
      <c r="A977" s="90">
        <v>967</v>
      </c>
      <c r="B977" s="91" t="str">
        <f>'[4]ИТОГ!'!$AP974</f>
        <v>Дорогинский Станислав</v>
      </c>
      <c r="C977" s="91">
        <f>'[4]ИТОГ!'!$AQ974</f>
        <v>0</v>
      </c>
      <c r="D977" s="91">
        <f>'[4]ИТОГ!'!$AT974</f>
        <v>3</v>
      </c>
      <c r="E977" s="91" t="str">
        <f>'[4]ИТОГ!'!$AU974</f>
        <v>м</v>
      </c>
      <c r="F977" s="189">
        <f>'[4]ИТОГ!'!$AX974</f>
        <v>45375</v>
      </c>
      <c r="G977" s="91" t="s">
        <v>255</v>
      </c>
      <c r="H977" s="94" t="s">
        <v>28</v>
      </c>
      <c r="I977" s="91" t="str">
        <f>'[4]ИТОГ!'!$AY974</f>
        <v>НАДО!!!</v>
      </c>
      <c r="J977" s="61"/>
      <c r="K977" s="161"/>
      <c r="L977" s="97"/>
      <c r="M977" s="58"/>
      <c r="N977" s="161"/>
      <c r="O977" s="161"/>
      <c r="P977" s="161"/>
      <c r="Q977" s="161" t="s">
        <v>15</v>
      </c>
      <c r="R977" s="139" t="s">
        <v>13</v>
      </c>
      <c r="S977" s="161"/>
      <c r="T977" s="49"/>
      <c r="U977" s="49" t="s">
        <v>13</v>
      </c>
      <c r="V977" s="161"/>
      <c r="W977" s="16"/>
      <c r="X977" s="16"/>
      <c r="Y977" s="16"/>
      <c r="Z977" s="156" t="s">
        <v>256</v>
      </c>
      <c r="AA977" s="156"/>
      <c r="AB977" s="166"/>
      <c r="AC977" s="156"/>
      <c r="AD977" s="156"/>
      <c r="AE977" s="156"/>
      <c r="AF977" s="156"/>
      <c r="AG977" s="159" t="s">
        <v>331</v>
      </c>
      <c r="AH977" s="159" t="s">
        <v>274</v>
      </c>
      <c r="AI977" s="13"/>
      <c r="AJ977" s="103" t="s">
        <v>1381</v>
      </c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  <c r="GM977" s="9"/>
      <c r="GN977" s="9"/>
      <c r="GO977" s="9"/>
      <c r="GP977" s="9"/>
      <c r="GQ977" s="9"/>
      <c r="GR977" s="9"/>
      <c r="GS977" s="9"/>
      <c r="GT977" s="9"/>
      <c r="GU977" s="9"/>
      <c r="GV977" s="9"/>
      <c r="GW977" s="9"/>
      <c r="GX977" s="9"/>
      <c r="GY977" s="9"/>
      <c r="GZ977" s="9"/>
      <c r="HA977" s="9"/>
      <c r="HB977" s="9"/>
      <c r="HC977" s="9"/>
      <c r="HD977" s="9"/>
      <c r="HE977" s="9"/>
      <c r="HF977" s="9"/>
      <c r="HG977" s="9"/>
      <c r="HH977" s="9"/>
      <c r="HI977" s="9"/>
      <c r="HJ977" s="9"/>
      <c r="HK977" s="9"/>
      <c r="HL977" s="9"/>
      <c r="HM977" s="9"/>
      <c r="HN977" s="9"/>
      <c r="HO977" s="9"/>
      <c r="HP977" s="9"/>
      <c r="HQ977" s="9"/>
      <c r="HR977" s="9"/>
      <c r="HS977" s="9"/>
      <c r="HT977" s="9"/>
      <c r="HU977" s="9"/>
      <c r="HV977" s="9"/>
      <c r="HW977" s="9"/>
      <c r="HX977" s="9"/>
      <c r="HY977" s="9"/>
      <c r="HZ977" s="9"/>
      <c r="IA977" s="9"/>
      <c r="IB977" s="9"/>
      <c r="IC977" s="9"/>
      <c r="ID977" s="9"/>
      <c r="IE977" s="9"/>
      <c r="IF977" s="9"/>
      <c r="IG977" s="9"/>
      <c r="IH977" s="9"/>
      <c r="II977" s="9"/>
      <c r="IJ977" s="9"/>
      <c r="IK977" s="9"/>
      <c r="IL977" s="9"/>
      <c r="IM977" s="9"/>
      <c r="IN977" s="9"/>
      <c r="IO977" s="9"/>
      <c r="IP977" s="9"/>
      <c r="IQ977" s="9"/>
      <c r="IR977" s="9"/>
    </row>
    <row r="978" spans="1:252" s="68" customFormat="1">
      <c r="A978" s="90">
        <v>968</v>
      </c>
      <c r="B978" s="91" t="str">
        <f>'[4]ИТОГ!'!$AP975</f>
        <v>Дорофеева Екатерина</v>
      </c>
      <c r="C978" s="91">
        <f>'[4]ИТОГ!'!$AQ975</f>
        <v>0</v>
      </c>
      <c r="D978" s="91" t="str">
        <f>'[4]ИТОГ!'!$AT975</f>
        <v>б/р</v>
      </c>
      <c r="E978" s="91" t="str">
        <f>'[4]ИТОГ!'!$AU975</f>
        <v>ж</v>
      </c>
      <c r="F978" s="189">
        <f>'[4]ИТОГ!'!$AX975</f>
        <v>43954</v>
      </c>
      <c r="G978" s="91" t="s">
        <v>255</v>
      </c>
      <c r="H978" s="94" t="s">
        <v>28</v>
      </c>
      <c r="I978" s="91" t="str">
        <f>'[4]ИТОГ!'!$AY975</f>
        <v>НАДО!!!</v>
      </c>
      <c r="J978" s="61"/>
      <c r="K978" s="161"/>
      <c r="L978" s="97"/>
      <c r="M978" s="58"/>
      <c r="N978" s="161"/>
      <c r="O978" s="161"/>
      <c r="P978" s="161"/>
      <c r="Q978" s="161"/>
      <c r="R978" s="161" t="s">
        <v>256</v>
      </c>
      <c r="S978" s="161"/>
      <c r="T978" s="49" t="s">
        <v>256</v>
      </c>
      <c r="U978" s="49"/>
      <c r="V978" s="161" t="s">
        <v>256</v>
      </c>
      <c r="W978" s="157"/>
      <c r="X978" s="156"/>
      <c r="Y978" s="156"/>
      <c r="Z978" s="156"/>
      <c r="AA978" s="156"/>
      <c r="AB978" s="156"/>
      <c r="AC978" s="156"/>
      <c r="AD978" s="156"/>
      <c r="AE978" s="156"/>
      <c r="AF978" s="156"/>
      <c r="AG978" s="159" t="s">
        <v>731</v>
      </c>
      <c r="AH978" s="159"/>
      <c r="AI978" s="13"/>
      <c r="AJ978" s="103" t="s">
        <v>1382</v>
      </c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  <c r="GM978" s="9"/>
      <c r="GN978" s="9"/>
      <c r="GO978" s="9"/>
      <c r="GP978" s="9"/>
      <c r="GQ978" s="9"/>
      <c r="GR978" s="9"/>
      <c r="GS978" s="9"/>
      <c r="GT978" s="9"/>
      <c r="GU978" s="9"/>
      <c r="GV978" s="9"/>
      <c r="GW978" s="9"/>
      <c r="GX978" s="9"/>
      <c r="GY978" s="9"/>
      <c r="GZ978" s="9"/>
      <c r="HA978" s="9"/>
      <c r="HB978" s="9"/>
      <c r="HC978" s="9"/>
      <c r="HD978" s="9"/>
      <c r="HE978" s="9"/>
      <c r="HF978" s="9"/>
      <c r="HG978" s="9"/>
      <c r="HH978" s="9"/>
      <c r="HI978" s="9"/>
      <c r="HJ978" s="9"/>
      <c r="HK978" s="9"/>
      <c r="HL978" s="9"/>
      <c r="HM978" s="9"/>
      <c r="HN978" s="9"/>
      <c r="HO978" s="9"/>
      <c r="HP978" s="9"/>
      <c r="HQ978" s="9"/>
      <c r="HR978" s="9"/>
      <c r="HS978" s="9"/>
      <c r="HT978" s="9"/>
      <c r="HU978" s="9"/>
      <c r="HV978" s="9"/>
      <c r="HW978" s="9"/>
      <c r="HX978" s="9"/>
      <c r="HY978" s="9"/>
      <c r="HZ978" s="9"/>
      <c r="IA978" s="9"/>
      <c r="IB978" s="9"/>
      <c r="IC978" s="9"/>
      <c r="ID978" s="9"/>
      <c r="IE978" s="9"/>
      <c r="IF978" s="9"/>
      <c r="IG978" s="9"/>
      <c r="IH978" s="9"/>
      <c r="II978" s="9"/>
      <c r="IJ978" s="9"/>
      <c r="IK978" s="9"/>
      <c r="IL978" s="9"/>
      <c r="IM978" s="9"/>
      <c r="IN978" s="9"/>
      <c r="IO978" s="9"/>
      <c r="IP978" s="9"/>
      <c r="IQ978" s="9"/>
      <c r="IR978" s="9"/>
    </row>
    <row r="979" spans="1:252" s="68" customFormat="1">
      <c r="A979" s="90">
        <v>969</v>
      </c>
      <c r="B979" s="91" t="str">
        <f>'[4]ИТОГ!'!$AP976</f>
        <v>Дорофеева Мария</v>
      </c>
      <c r="C979" s="91">
        <f>'[4]ИТОГ!'!$AQ976</f>
        <v>2009</v>
      </c>
      <c r="D979" s="91" t="str">
        <f>'[4]ИТОГ!'!$AT976</f>
        <v>1ю</v>
      </c>
      <c r="E979" s="91" t="str">
        <f>'[4]ИТОГ!'!$AU976</f>
        <v>ж</v>
      </c>
      <c r="F979" s="189">
        <f>'[4]ИТОГ!'!$AX976</f>
        <v>45786</v>
      </c>
      <c r="G979" s="91" t="s">
        <v>255</v>
      </c>
      <c r="H979" s="94" t="s">
        <v>28</v>
      </c>
      <c r="I979" s="91" t="str">
        <f>'[4]ИТОГ!'!$AY976</f>
        <v>ОК!</v>
      </c>
      <c r="J979" s="61"/>
      <c r="K979" s="12"/>
      <c r="L979" s="97"/>
      <c r="M979" s="58"/>
      <c r="N979" s="12"/>
      <c r="O979" s="161"/>
      <c r="P979" s="161"/>
      <c r="Q979" s="161" t="s">
        <v>256</v>
      </c>
      <c r="R979" s="156" t="s">
        <v>11</v>
      </c>
      <c r="S979" s="161"/>
      <c r="T979" s="49"/>
      <c r="U979" s="49"/>
      <c r="V979" s="161"/>
      <c r="W979" s="16"/>
      <c r="X979" s="16"/>
      <c r="Y979" s="16"/>
      <c r="Z979" s="156"/>
      <c r="AA979" s="156"/>
      <c r="AB979" s="156" t="s">
        <v>256</v>
      </c>
      <c r="AC979" s="156"/>
      <c r="AD979" s="156" t="s">
        <v>256</v>
      </c>
      <c r="AE979" s="156" t="s">
        <v>11</v>
      </c>
      <c r="AF979" s="156" t="s">
        <v>256</v>
      </c>
      <c r="AG979" s="159" t="s">
        <v>331</v>
      </c>
      <c r="AH979" s="52"/>
      <c r="AI979" s="13"/>
      <c r="AJ979" s="103" t="s">
        <v>1383</v>
      </c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  <c r="GM979" s="9"/>
      <c r="GN979" s="9"/>
      <c r="GO979" s="9"/>
      <c r="GP979" s="9"/>
      <c r="GQ979" s="9"/>
      <c r="GR979" s="9"/>
      <c r="GS979" s="9"/>
      <c r="GT979" s="9"/>
      <c r="GU979" s="9"/>
      <c r="GV979" s="9"/>
      <c r="GW979" s="9"/>
      <c r="GX979" s="9"/>
      <c r="GY979" s="9"/>
      <c r="GZ979" s="9"/>
      <c r="HA979" s="9"/>
      <c r="HB979" s="9"/>
      <c r="HC979" s="9"/>
      <c r="HD979" s="9"/>
      <c r="HE979" s="9"/>
      <c r="HF979" s="9"/>
      <c r="HG979" s="9"/>
      <c r="HH979" s="9"/>
      <c r="HI979" s="9"/>
      <c r="HJ979" s="9"/>
      <c r="HK979" s="9"/>
      <c r="HL979" s="9"/>
      <c r="HM979" s="9"/>
      <c r="HN979" s="9"/>
      <c r="HO979" s="9"/>
      <c r="HP979" s="9"/>
      <c r="HQ979" s="9"/>
      <c r="HR979" s="9"/>
      <c r="HS979" s="9"/>
      <c r="HT979" s="9"/>
      <c r="HU979" s="9"/>
      <c r="HV979" s="9"/>
      <c r="HW979" s="9"/>
      <c r="HX979" s="9"/>
      <c r="HY979" s="9"/>
      <c r="HZ979" s="9"/>
      <c r="IA979" s="9"/>
      <c r="IB979" s="9"/>
      <c r="IC979" s="9"/>
      <c r="ID979" s="9"/>
      <c r="IE979" s="9"/>
      <c r="IF979" s="9"/>
      <c r="IG979" s="9"/>
      <c r="IH979" s="9"/>
      <c r="II979" s="9"/>
      <c r="IJ979" s="9"/>
      <c r="IK979" s="9"/>
      <c r="IL979" s="9"/>
      <c r="IM979" s="9"/>
      <c r="IN979" s="9"/>
      <c r="IO979" s="9"/>
      <c r="IP979" s="9"/>
      <c r="IQ979" s="9"/>
      <c r="IR979" s="9"/>
    </row>
    <row r="980" spans="1:252" s="68" customFormat="1">
      <c r="A980" s="90">
        <v>970</v>
      </c>
      <c r="B980" s="91" t="str">
        <f>'[4]ИТОГ!'!$AP977</f>
        <v>Дорохова Ксения</v>
      </c>
      <c r="C980" s="91">
        <f>'[4]ИТОГ!'!$AQ977</f>
        <v>2008</v>
      </c>
      <c r="D980" s="91" t="str">
        <f>'[4]ИТОГ!'!$AT977</f>
        <v>б/р</v>
      </c>
      <c r="E980" s="91" t="str">
        <f>'[4]ИТОГ!'!$AU977</f>
        <v>ж</v>
      </c>
      <c r="F980" s="189">
        <f>'[4]ИТОГ!'!$AX977</f>
        <v>44986</v>
      </c>
      <c r="G980" s="91" t="s">
        <v>255</v>
      </c>
      <c r="H980" s="94" t="s">
        <v>28</v>
      </c>
      <c r="I980" s="91" t="str">
        <f>'[4]ИТОГ!'!$AY977</f>
        <v>ОК!</v>
      </c>
      <c r="J980" s="61"/>
      <c r="K980" s="12"/>
      <c r="L980" s="97"/>
      <c r="M980" s="58"/>
      <c r="N980" s="12"/>
      <c r="O980" s="161"/>
      <c r="P980" s="161"/>
      <c r="Q980" s="161"/>
      <c r="R980" s="161" t="s">
        <v>256</v>
      </c>
      <c r="S980" s="161"/>
      <c r="T980" s="49"/>
      <c r="U980" s="49"/>
      <c r="V980" s="161"/>
      <c r="W980" s="13"/>
      <c r="X980" s="13"/>
      <c r="Y980" s="13"/>
      <c r="Z980" s="156"/>
      <c r="AA980" s="156"/>
      <c r="AB980" s="16"/>
      <c r="AC980" s="16"/>
      <c r="AD980" s="16"/>
      <c r="AE980" s="156" t="s">
        <v>15</v>
      </c>
      <c r="AF980" s="16"/>
      <c r="AG980" s="159"/>
      <c r="AH980" s="52"/>
      <c r="AI980" s="13"/>
      <c r="AJ980" s="103" t="s">
        <v>1384</v>
      </c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  <c r="GM980" s="9"/>
      <c r="GN980" s="9"/>
      <c r="GO980" s="9"/>
      <c r="GP980" s="9"/>
      <c r="GQ980" s="9"/>
      <c r="GR980" s="9"/>
      <c r="GS980" s="9"/>
      <c r="GT980" s="9"/>
      <c r="GU980" s="9"/>
      <c r="GV980" s="9"/>
      <c r="GW980" s="9"/>
      <c r="GX980" s="9"/>
      <c r="GY980" s="9"/>
      <c r="GZ980" s="9"/>
      <c r="HA980" s="9"/>
      <c r="HB980" s="9"/>
      <c r="HC980" s="9"/>
      <c r="HD980" s="9"/>
      <c r="HE980" s="9"/>
      <c r="HF980" s="9"/>
      <c r="HG980" s="9"/>
      <c r="HH980" s="9"/>
      <c r="HI980" s="9"/>
      <c r="HJ980" s="9"/>
      <c r="HK980" s="9"/>
      <c r="HL980" s="9"/>
      <c r="HM980" s="9"/>
      <c r="HN980" s="9"/>
      <c r="HO980" s="9"/>
      <c r="HP980" s="9"/>
      <c r="HQ980" s="9"/>
      <c r="HR980" s="9"/>
      <c r="HS980" s="9"/>
      <c r="HT980" s="9"/>
      <c r="HU980" s="9"/>
      <c r="HV980" s="9"/>
      <c r="HW980" s="9"/>
      <c r="HX980" s="9"/>
      <c r="HY980" s="9"/>
      <c r="HZ980" s="9"/>
      <c r="IA980" s="9"/>
      <c r="IB980" s="9"/>
      <c r="IC980" s="9"/>
      <c r="ID980" s="9"/>
      <c r="IE980" s="9"/>
      <c r="IF980" s="9"/>
      <c r="IG980" s="9"/>
      <c r="IH980" s="9"/>
      <c r="II980" s="9"/>
      <c r="IJ980" s="9"/>
      <c r="IK980" s="9"/>
      <c r="IL980" s="9"/>
      <c r="IM980" s="9"/>
      <c r="IN980" s="9"/>
      <c r="IO980" s="9"/>
      <c r="IP980" s="9"/>
      <c r="IQ980" s="9"/>
      <c r="IR980" s="9"/>
    </row>
    <row r="981" spans="1:252" s="68" customFormat="1">
      <c r="A981" s="90">
        <v>971</v>
      </c>
      <c r="B981" s="91" t="str">
        <f>'[4]ИТОГ!'!$AP978</f>
        <v>Дорошев Кирилл</v>
      </c>
      <c r="C981" s="91">
        <f>'[4]ИТОГ!'!$AQ978</f>
        <v>0</v>
      </c>
      <c r="D981" s="91" t="str">
        <f>'[4]ИТОГ!'!$AT978</f>
        <v>1ю</v>
      </c>
      <c r="E981" s="91" t="str">
        <f>'[4]ИТОГ!'!$AU978</f>
        <v>м</v>
      </c>
      <c r="F981" s="189">
        <f>'[4]ИТОГ!'!$AX978</f>
        <v>45756</v>
      </c>
      <c r="G981" s="91" t="s">
        <v>255</v>
      </c>
      <c r="H981" s="94" t="s">
        <v>28</v>
      </c>
      <c r="I981" s="91" t="str">
        <f>'[4]ИТОГ!'!$AY978</f>
        <v>НАДО!!!</v>
      </c>
      <c r="J981" s="61" t="s">
        <v>292</v>
      </c>
      <c r="K981" s="12"/>
      <c r="L981" s="97"/>
      <c r="M981" s="58"/>
      <c r="N981" s="12"/>
      <c r="O981" s="161"/>
      <c r="P981" s="161"/>
      <c r="Q981" s="161"/>
      <c r="R981" s="161" t="s">
        <v>256</v>
      </c>
      <c r="S981" s="161"/>
      <c r="T981" s="49"/>
      <c r="U981" s="49"/>
      <c r="V981" s="161"/>
      <c r="W981" s="13"/>
      <c r="X981" s="13"/>
      <c r="Y981" s="13"/>
      <c r="Z981" s="156"/>
      <c r="AA981" s="156"/>
      <c r="AB981" s="16"/>
      <c r="AC981" s="16"/>
      <c r="AD981" s="16"/>
      <c r="AE981" s="156"/>
      <c r="AF981" s="16"/>
      <c r="AG981" s="159" t="s">
        <v>289</v>
      </c>
      <c r="AH981" s="52" t="s">
        <v>459</v>
      </c>
      <c r="AI981" s="62">
        <v>39330</v>
      </c>
      <c r="AJ981" s="103" t="s">
        <v>1385</v>
      </c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  <c r="GM981" s="9"/>
      <c r="GN981" s="9"/>
      <c r="GO981" s="9"/>
      <c r="GP981" s="9"/>
      <c r="GQ981" s="9"/>
      <c r="GR981" s="9"/>
      <c r="GS981" s="9"/>
      <c r="GT981" s="9"/>
      <c r="GU981" s="9"/>
      <c r="GV981" s="9"/>
      <c r="GW981" s="9"/>
      <c r="GX981" s="9"/>
      <c r="GY981" s="9"/>
      <c r="GZ981" s="9"/>
      <c r="HA981" s="9"/>
      <c r="HB981" s="9"/>
      <c r="HC981" s="9"/>
      <c r="HD981" s="9"/>
      <c r="HE981" s="9"/>
      <c r="HF981" s="9"/>
      <c r="HG981" s="9"/>
      <c r="HH981" s="9"/>
      <c r="HI981" s="9"/>
      <c r="HJ981" s="9"/>
      <c r="HK981" s="9"/>
      <c r="HL981" s="9"/>
      <c r="HM981" s="9"/>
      <c r="HN981" s="9"/>
      <c r="HO981" s="9"/>
      <c r="HP981" s="9"/>
      <c r="HQ981" s="9"/>
      <c r="HR981" s="9"/>
      <c r="HS981" s="9"/>
      <c r="HT981" s="9"/>
      <c r="HU981" s="9"/>
      <c r="HV981" s="9"/>
      <c r="HW981" s="9"/>
      <c r="HX981" s="9"/>
      <c r="HY981" s="9"/>
      <c r="HZ981" s="9"/>
      <c r="IA981" s="9"/>
      <c r="IB981" s="9"/>
      <c r="IC981" s="9"/>
      <c r="ID981" s="9"/>
      <c r="IE981" s="9"/>
      <c r="IF981" s="9"/>
      <c r="IG981" s="9"/>
      <c r="IH981" s="9"/>
      <c r="II981" s="9"/>
      <c r="IJ981" s="9"/>
      <c r="IK981" s="9"/>
      <c r="IL981" s="9"/>
      <c r="IM981" s="9"/>
      <c r="IN981" s="9"/>
      <c r="IO981" s="9"/>
      <c r="IP981" s="9"/>
      <c r="IQ981" s="9"/>
      <c r="IR981" s="9"/>
    </row>
    <row r="982" spans="1:252" s="68" customFormat="1">
      <c r="A982" s="90">
        <v>972</v>
      </c>
      <c r="B982" s="91" t="str">
        <f>'[4]ИТОГ!'!$AP979</f>
        <v>Дорошев Максим</v>
      </c>
      <c r="C982" s="91">
        <f>'[4]ИТОГ!'!$AQ979</f>
        <v>0</v>
      </c>
      <c r="D982" s="91" t="str">
        <f>'[4]ИТОГ!'!$AT979</f>
        <v>1ю</v>
      </c>
      <c r="E982" s="91" t="str">
        <f>'[4]ИТОГ!'!$AU979</f>
        <v>м</v>
      </c>
      <c r="F982" s="189">
        <f>'[4]ИТОГ!'!$AX979</f>
        <v>45756</v>
      </c>
      <c r="G982" s="91" t="s">
        <v>255</v>
      </c>
      <c r="H982" s="94" t="s">
        <v>28</v>
      </c>
      <c r="I982" s="91" t="str">
        <f>'[4]ИТОГ!'!$AY979</f>
        <v>НАДО!!!</v>
      </c>
      <c r="J982" s="169"/>
      <c r="K982" s="181"/>
      <c r="L982" s="97"/>
      <c r="M982" s="182"/>
      <c r="N982" s="181"/>
      <c r="O982" s="170"/>
      <c r="P982" s="170" t="s">
        <v>284</v>
      </c>
      <c r="Q982" s="170" t="s">
        <v>256</v>
      </c>
      <c r="R982" s="183" t="s">
        <v>13</v>
      </c>
      <c r="S982" s="184"/>
      <c r="T982" s="181" t="s">
        <v>256</v>
      </c>
      <c r="U982" s="172"/>
      <c r="V982" s="184"/>
      <c r="W982" s="167"/>
      <c r="X982" s="167" t="s">
        <v>256</v>
      </c>
      <c r="Y982" s="167"/>
      <c r="Z982" s="167"/>
      <c r="AA982" s="167"/>
      <c r="AB982" s="173" t="s">
        <v>9</v>
      </c>
      <c r="AC982" s="173"/>
      <c r="AD982" s="173"/>
      <c r="AE982" s="173"/>
      <c r="AF982" s="173" t="s">
        <v>256</v>
      </c>
      <c r="AG982" s="185" t="s">
        <v>399</v>
      </c>
      <c r="AH982" s="52"/>
      <c r="AI982" s="13"/>
      <c r="AJ982" s="103" t="s">
        <v>1386</v>
      </c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  <c r="GM982" s="9"/>
      <c r="GN982" s="9"/>
      <c r="GO982" s="9"/>
      <c r="GP982" s="9"/>
      <c r="GQ982" s="9"/>
      <c r="GR982" s="9"/>
      <c r="GS982" s="9"/>
      <c r="GT982" s="9"/>
      <c r="GU982" s="9"/>
      <c r="GV982" s="9"/>
      <c r="GW982" s="9"/>
      <c r="GX982" s="9"/>
      <c r="GY982" s="9"/>
      <c r="GZ982" s="9"/>
      <c r="HA982" s="9"/>
      <c r="HB982" s="9"/>
      <c r="HC982" s="9"/>
      <c r="HD982" s="9"/>
      <c r="HE982" s="9"/>
      <c r="HF982" s="9"/>
      <c r="HG982" s="9"/>
      <c r="HH982" s="9"/>
      <c r="HI982" s="9"/>
      <c r="HJ982" s="9"/>
      <c r="HK982" s="9"/>
      <c r="HL982" s="9"/>
      <c r="HM982" s="9"/>
      <c r="HN982" s="9"/>
      <c r="HO982" s="9"/>
      <c r="HP982" s="9"/>
      <c r="HQ982" s="9"/>
      <c r="HR982" s="9"/>
      <c r="HS982" s="9"/>
      <c r="HT982" s="9"/>
      <c r="HU982" s="9"/>
      <c r="HV982" s="9"/>
      <c r="HW982" s="9"/>
      <c r="HX982" s="9"/>
      <c r="HY982" s="9"/>
      <c r="HZ982" s="9"/>
      <c r="IA982" s="9"/>
      <c r="IB982" s="9"/>
      <c r="IC982" s="9"/>
      <c r="ID982" s="9"/>
      <c r="IE982" s="9"/>
      <c r="IF982" s="9"/>
      <c r="IG982" s="9"/>
      <c r="IH982" s="9"/>
      <c r="II982" s="9"/>
      <c r="IJ982" s="9"/>
      <c r="IK982" s="9"/>
      <c r="IL982" s="9"/>
      <c r="IM982" s="9"/>
      <c r="IN982" s="9"/>
      <c r="IO982" s="9"/>
      <c r="IP982" s="9"/>
      <c r="IQ982" s="9"/>
      <c r="IR982" s="9"/>
    </row>
    <row r="983" spans="1:252" s="68" customFormat="1">
      <c r="A983" s="90">
        <v>973</v>
      </c>
      <c r="B983" s="91" t="str">
        <f>'[4]ИТОГ!'!$AP980</f>
        <v>Дорошева Вера</v>
      </c>
      <c r="C983" s="91">
        <f>'[4]ИТОГ!'!$AQ980</f>
        <v>0</v>
      </c>
      <c r="D983" s="91" t="str">
        <f>'[4]ИТОГ!'!$AT980</f>
        <v>1ю</v>
      </c>
      <c r="E983" s="91" t="str">
        <f>'[4]ИТОГ!'!$AU980</f>
        <v>ж</v>
      </c>
      <c r="F983" s="189">
        <f>'[4]ИТОГ!'!$AX980</f>
        <v>45756</v>
      </c>
      <c r="G983" s="91" t="s">
        <v>255</v>
      </c>
      <c r="H983" s="94" t="s">
        <v>28</v>
      </c>
      <c r="I983" s="91" t="str">
        <f>'[4]ИТОГ!'!$AY980</f>
        <v>НАДО!!!</v>
      </c>
      <c r="J983" s="61" t="s">
        <v>292</v>
      </c>
      <c r="K983" s="163"/>
      <c r="L983" s="97"/>
      <c r="M983" s="60" t="s">
        <v>9</v>
      </c>
      <c r="N983" s="163"/>
      <c r="O983" s="161"/>
      <c r="P983" s="161"/>
      <c r="Q983" s="161" t="s">
        <v>256</v>
      </c>
      <c r="R983" s="156" t="s">
        <v>11</v>
      </c>
      <c r="S983" s="163"/>
      <c r="T983" s="51"/>
      <c r="U983" s="49"/>
      <c r="V983" s="16" t="s">
        <v>256</v>
      </c>
      <c r="W983" s="156"/>
      <c r="X983" s="156" t="s">
        <v>256</v>
      </c>
      <c r="Y983" s="156"/>
      <c r="Z983" s="156"/>
      <c r="AA983" s="156"/>
      <c r="AB983" s="156" t="s">
        <v>9</v>
      </c>
      <c r="AC983" s="156"/>
      <c r="AD983" s="156"/>
      <c r="AE983" s="156"/>
      <c r="AF983" s="156"/>
      <c r="AG983" s="164" t="s">
        <v>399</v>
      </c>
      <c r="AH983" s="159" t="s">
        <v>389</v>
      </c>
      <c r="AI983" s="62">
        <v>37851</v>
      </c>
      <c r="AJ983" s="103" t="s">
        <v>1387</v>
      </c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  <c r="GM983" s="9"/>
      <c r="GN983" s="9"/>
      <c r="GO983" s="9"/>
      <c r="GP983" s="9"/>
      <c r="GQ983" s="9"/>
      <c r="GR983" s="9"/>
      <c r="GS983" s="9"/>
      <c r="GT983" s="9"/>
      <c r="GU983" s="9"/>
      <c r="GV983" s="9"/>
      <c r="GW983" s="9"/>
      <c r="GX983" s="9"/>
      <c r="GY983" s="9"/>
      <c r="GZ983" s="9"/>
      <c r="HA983" s="9"/>
      <c r="HB983" s="9"/>
      <c r="HC983" s="9"/>
      <c r="HD983" s="9"/>
      <c r="HE983" s="9"/>
      <c r="HF983" s="9"/>
      <c r="HG983" s="9"/>
      <c r="HH983" s="9"/>
      <c r="HI983" s="9"/>
      <c r="HJ983" s="9"/>
      <c r="HK983" s="9"/>
      <c r="HL983" s="9"/>
      <c r="HM983" s="9"/>
      <c r="HN983" s="9"/>
      <c r="HO983" s="9"/>
      <c r="HP983" s="9"/>
      <c r="HQ983" s="9"/>
      <c r="HR983" s="9"/>
      <c r="HS983" s="9"/>
      <c r="HT983" s="9"/>
      <c r="HU983" s="9"/>
      <c r="HV983" s="9"/>
      <c r="HW983" s="9"/>
      <c r="HX983" s="9"/>
      <c r="HY983" s="9"/>
      <c r="HZ983" s="9"/>
      <c r="IA983" s="9"/>
      <c r="IB983" s="9"/>
      <c r="IC983" s="9"/>
      <c r="ID983" s="9"/>
      <c r="IE983" s="9"/>
      <c r="IF983" s="9"/>
      <c r="IG983" s="9"/>
      <c r="IH983" s="9"/>
      <c r="II983" s="9"/>
      <c r="IJ983" s="9"/>
      <c r="IK983" s="9"/>
      <c r="IL983" s="9"/>
      <c r="IM983" s="9"/>
      <c r="IN983" s="9"/>
      <c r="IO983" s="9"/>
      <c r="IP983" s="9"/>
      <c r="IQ983" s="9"/>
      <c r="IR983" s="9"/>
    </row>
    <row r="984" spans="1:252" s="68" customFormat="1">
      <c r="A984" s="90">
        <v>974</v>
      </c>
      <c r="B984" s="91" t="str">
        <f>'[4]ИТОГ!'!$AP981</f>
        <v>Дорошкова Ярослава</v>
      </c>
      <c r="C984" s="91">
        <f>'[4]ИТОГ!'!$AQ981</f>
        <v>2010</v>
      </c>
      <c r="D984" s="91" t="str">
        <f>'[4]ИТОГ!'!$AT981</f>
        <v>б/р</v>
      </c>
      <c r="E984" s="91" t="str">
        <f>'[4]ИТОГ!'!$AU981</f>
        <v>ж</v>
      </c>
      <c r="F984" s="189">
        <f>'[4]ИТОГ!'!$AX981</f>
        <v>0</v>
      </c>
      <c r="G984" s="91" t="s">
        <v>255</v>
      </c>
      <c r="H984" s="94" t="s">
        <v>28</v>
      </c>
      <c r="I984" s="91" t="str">
        <f>'[4]ИТОГ!'!$AY981</f>
        <v>ОК!</v>
      </c>
      <c r="J984" s="61"/>
      <c r="K984" s="161"/>
      <c r="L984" s="97"/>
      <c r="M984" s="58"/>
      <c r="N984" s="161"/>
      <c r="O984" s="161"/>
      <c r="P984" s="161"/>
      <c r="Q984" s="161"/>
      <c r="R984" s="161"/>
      <c r="S984" s="161"/>
      <c r="T984" s="49"/>
      <c r="U984" s="49"/>
      <c r="V984" s="161"/>
      <c r="W984" s="16"/>
      <c r="X984" s="16"/>
      <c r="Y984" s="16"/>
      <c r="Z984" s="156"/>
      <c r="AA984" s="156"/>
      <c r="AB984" s="156" t="s">
        <v>256</v>
      </c>
      <c r="AC984" s="156"/>
      <c r="AD984" s="156"/>
      <c r="AE984" s="156"/>
      <c r="AF984" s="156"/>
      <c r="AG984" s="186" t="s">
        <v>454</v>
      </c>
      <c r="AH984" s="159" t="s">
        <v>290</v>
      </c>
      <c r="AI984" s="156"/>
      <c r="AJ984" s="103" t="s">
        <v>1388</v>
      </c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  <c r="GM984" s="9"/>
      <c r="GN984" s="9"/>
      <c r="GO984" s="9"/>
      <c r="GP984" s="9"/>
      <c r="GQ984" s="9"/>
      <c r="GR984" s="9"/>
      <c r="GS984" s="9"/>
      <c r="GT984" s="9"/>
      <c r="GU984" s="9"/>
      <c r="GV984" s="9"/>
      <c r="GW984" s="9"/>
      <c r="GX984" s="9"/>
      <c r="GY984" s="9"/>
      <c r="GZ984" s="9"/>
      <c r="HA984" s="9"/>
      <c r="HB984" s="9"/>
      <c r="HC984" s="9"/>
      <c r="HD984" s="9"/>
      <c r="HE984" s="9"/>
      <c r="HF984" s="9"/>
      <c r="HG984" s="9"/>
      <c r="HH984" s="9"/>
      <c r="HI984" s="9"/>
      <c r="HJ984" s="9"/>
      <c r="HK984" s="9"/>
      <c r="HL984" s="9"/>
      <c r="HM984" s="9"/>
      <c r="HN984" s="9"/>
      <c r="HO984" s="9"/>
      <c r="HP984" s="9"/>
      <c r="HQ984" s="9"/>
      <c r="HR984" s="9"/>
      <c r="HS984" s="9"/>
      <c r="HT984" s="9"/>
      <c r="HU984" s="9"/>
      <c r="HV984" s="9"/>
      <c r="HW984" s="9"/>
      <c r="HX984" s="9"/>
      <c r="HY984" s="9"/>
      <c r="HZ984" s="9"/>
      <c r="IA984" s="9"/>
      <c r="IB984" s="9"/>
      <c r="IC984" s="9"/>
      <c r="ID984" s="9"/>
      <c r="IE984" s="9"/>
      <c r="IF984" s="9"/>
      <c r="IG984" s="9"/>
      <c r="IH984" s="9"/>
      <c r="II984" s="9"/>
      <c r="IJ984" s="9"/>
      <c r="IK984" s="9"/>
      <c r="IL984" s="9"/>
      <c r="IM984" s="9"/>
      <c r="IN984" s="9"/>
      <c r="IO984" s="9"/>
      <c r="IP984" s="9"/>
      <c r="IQ984" s="9"/>
      <c r="IR984" s="9"/>
    </row>
    <row r="985" spans="1:252" s="68" customFormat="1">
      <c r="A985" s="90">
        <v>975</v>
      </c>
      <c r="B985" s="91" t="str">
        <f>'[4]ИТОГ!'!$AP982</f>
        <v>Дравгелис Виталий</v>
      </c>
      <c r="C985" s="91">
        <f>'[4]ИТОГ!'!$AQ982</f>
        <v>2000</v>
      </c>
      <c r="D985" s="91">
        <f>'[4]ИТОГ!'!$AT982</f>
        <v>1</v>
      </c>
      <c r="E985" s="91" t="str">
        <f>'[4]ИТОГ!'!$AU982</f>
        <v>м</v>
      </c>
      <c r="F985" s="189">
        <f>'[4]ИТОГ!'!$AX982</f>
        <v>45540</v>
      </c>
      <c r="G985" s="91" t="s">
        <v>255</v>
      </c>
      <c r="H985" s="94" t="s">
        <v>28</v>
      </c>
      <c r="I985" s="91" t="str">
        <f>'[4]ИТОГ!'!$AY982</f>
        <v>ОК!</v>
      </c>
      <c r="J985" s="61"/>
      <c r="K985" s="50"/>
      <c r="L985" s="97"/>
      <c r="M985" s="59"/>
      <c r="N985" s="50"/>
      <c r="O985" s="161"/>
      <c r="P985" s="161"/>
      <c r="Q985" s="161"/>
      <c r="R985" s="50"/>
      <c r="S985" s="50"/>
      <c r="T985" s="50"/>
      <c r="U985" s="49"/>
      <c r="V985" s="16" t="s">
        <v>256</v>
      </c>
      <c r="W985" s="16"/>
      <c r="X985" s="16"/>
      <c r="Y985" s="16"/>
      <c r="Z985" s="156"/>
      <c r="AA985" s="156"/>
      <c r="AB985" s="16"/>
      <c r="AC985" s="16"/>
      <c r="AD985" s="16"/>
      <c r="AE985" s="16"/>
      <c r="AF985" s="16"/>
      <c r="AG985" s="159"/>
      <c r="AH985" s="52"/>
      <c r="AI985" s="156"/>
      <c r="AJ985" s="103" t="s">
        <v>1389</v>
      </c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  <c r="GM985" s="9"/>
      <c r="GN985" s="9"/>
      <c r="GO985" s="9"/>
      <c r="GP985" s="9"/>
      <c r="GQ985" s="9"/>
      <c r="GR985" s="9"/>
      <c r="GS985" s="9"/>
      <c r="GT985" s="9"/>
      <c r="GU985" s="9"/>
      <c r="GV985" s="9"/>
      <c r="GW985" s="9"/>
      <c r="GX985" s="9"/>
      <c r="GY985" s="9"/>
      <c r="GZ985" s="9"/>
      <c r="HA985" s="9"/>
      <c r="HB985" s="9"/>
      <c r="HC985" s="9"/>
      <c r="HD985" s="9"/>
      <c r="HE985" s="9"/>
      <c r="HF985" s="9"/>
      <c r="HG985" s="9"/>
      <c r="HH985" s="9"/>
      <c r="HI985" s="9"/>
      <c r="HJ985" s="9"/>
      <c r="HK985" s="9"/>
      <c r="HL985" s="9"/>
      <c r="HM985" s="9"/>
      <c r="HN985" s="9"/>
      <c r="HO985" s="9"/>
      <c r="HP985" s="9"/>
      <c r="HQ985" s="9"/>
      <c r="HR985" s="9"/>
      <c r="HS985" s="9"/>
      <c r="HT985" s="9"/>
      <c r="HU985" s="9"/>
      <c r="HV985" s="9"/>
      <c r="HW985" s="9"/>
      <c r="HX985" s="9"/>
      <c r="HY985" s="9"/>
      <c r="HZ985" s="9"/>
      <c r="IA985" s="9"/>
      <c r="IB985" s="9"/>
      <c r="IC985" s="9"/>
      <c r="ID985" s="9"/>
      <c r="IE985" s="9"/>
      <c r="IF985" s="9"/>
      <c r="IG985" s="9"/>
      <c r="IH985" s="9"/>
      <c r="II985" s="9"/>
      <c r="IJ985" s="9"/>
      <c r="IK985" s="9"/>
      <c r="IL985" s="9"/>
      <c r="IM985" s="9"/>
      <c r="IN985" s="9"/>
      <c r="IO985" s="9"/>
      <c r="IP985" s="9"/>
      <c r="IQ985" s="9"/>
      <c r="IR985" s="9"/>
    </row>
    <row r="986" spans="1:252" s="68" customFormat="1">
      <c r="A986" s="90">
        <v>976</v>
      </c>
      <c r="B986" s="91" t="str">
        <f>'[4]ИТОГ!'!$AP983</f>
        <v>Драмарецкая Полина</v>
      </c>
      <c r="C986" s="91">
        <f>'[4]ИТОГ!'!$AQ983</f>
        <v>2007</v>
      </c>
      <c r="D986" s="91" t="str">
        <f>'[4]ИТОГ!'!$AT983</f>
        <v>б/р</v>
      </c>
      <c r="E986" s="91" t="str">
        <f>'[4]ИТОГ!'!$AU983</f>
        <v>ж</v>
      </c>
      <c r="F986" s="189">
        <f>'[4]ИТОГ!'!$AX983</f>
        <v>0</v>
      </c>
      <c r="G986" s="91" t="s">
        <v>255</v>
      </c>
      <c r="H986" s="94" t="s">
        <v>28</v>
      </c>
      <c r="I986" s="91" t="str">
        <f>'[4]ИТОГ!'!$AY983</f>
        <v>ОК!</v>
      </c>
      <c r="J986" s="61"/>
      <c r="K986" s="50"/>
      <c r="L986" s="97"/>
      <c r="M986" s="59"/>
      <c r="N986" s="50"/>
      <c r="O986" s="161"/>
      <c r="P986" s="161"/>
      <c r="Q986" s="161" t="s">
        <v>256</v>
      </c>
      <c r="R986" s="139" t="s">
        <v>13</v>
      </c>
      <c r="S986" s="50"/>
      <c r="T986" s="50"/>
      <c r="U986" s="49"/>
      <c r="V986" s="160"/>
      <c r="W986" s="156"/>
      <c r="X986" s="156"/>
      <c r="Y986" s="156"/>
      <c r="Z986" s="156"/>
      <c r="AA986" s="156"/>
      <c r="AB986" s="13"/>
      <c r="AC986" s="13"/>
      <c r="AD986" s="13" t="s">
        <v>256</v>
      </c>
      <c r="AE986" s="13"/>
      <c r="AF986" s="13" t="s">
        <v>256</v>
      </c>
      <c r="AG986" s="164" t="s">
        <v>399</v>
      </c>
      <c r="AH986" s="52" t="s">
        <v>353</v>
      </c>
      <c r="AI986" s="156"/>
      <c r="AJ986" s="103" t="s">
        <v>1390</v>
      </c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  <c r="GM986" s="9"/>
      <c r="GN986" s="9"/>
      <c r="GO986" s="9"/>
      <c r="GP986" s="9"/>
      <c r="GQ986" s="9"/>
      <c r="GR986" s="9"/>
      <c r="GS986" s="9"/>
      <c r="GT986" s="9"/>
      <c r="GU986" s="9"/>
      <c r="GV986" s="9"/>
      <c r="GW986" s="9"/>
      <c r="GX986" s="9"/>
      <c r="GY986" s="9"/>
      <c r="GZ986" s="9"/>
      <c r="HA986" s="9"/>
      <c r="HB986" s="9"/>
      <c r="HC986" s="9"/>
      <c r="HD986" s="9"/>
      <c r="HE986" s="9"/>
      <c r="HF986" s="9"/>
      <c r="HG986" s="9"/>
      <c r="HH986" s="9"/>
      <c r="HI986" s="9"/>
      <c r="HJ986" s="9"/>
      <c r="HK986" s="9"/>
      <c r="HL986" s="9"/>
      <c r="HM986" s="9"/>
      <c r="HN986" s="9"/>
      <c r="HO986" s="9"/>
      <c r="HP986" s="9"/>
      <c r="HQ986" s="9"/>
      <c r="HR986" s="9"/>
      <c r="HS986" s="9"/>
      <c r="HT986" s="9"/>
      <c r="HU986" s="9"/>
      <c r="HV986" s="9"/>
      <c r="HW986" s="9"/>
      <c r="HX986" s="9"/>
      <c r="HY986" s="9"/>
      <c r="HZ986" s="9"/>
      <c r="IA986" s="9"/>
      <c r="IB986" s="9"/>
      <c r="IC986" s="9"/>
      <c r="ID986" s="9"/>
      <c r="IE986" s="9"/>
      <c r="IF986" s="9"/>
      <c r="IG986" s="9"/>
      <c r="IH986" s="9"/>
      <c r="II986" s="9"/>
      <c r="IJ986" s="9"/>
      <c r="IK986" s="9"/>
      <c r="IL986" s="9"/>
      <c r="IM986" s="9"/>
      <c r="IN986" s="9"/>
      <c r="IO986" s="9"/>
      <c r="IP986" s="9"/>
      <c r="IQ986" s="9"/>
      <c r="IR986" s="9"/>
    </row>
    <row r="987" spans="1:252" s="68" customFormat="1">
      <c r="A987" s="90">
        <v>977</v>
      </c>
      <c r="B987" s="91" t="str">
        <f>'[4]ИТОГ!'!$AP984</f>
        <v>Древесникова Екатерина</v>
      </c>
      <c r="C987" s="91">
        <f>'[4]ИТОГ!'!$AQ984</f>
        <v>0</v>
      </c>
      <c r="D987" s="91" t="str">
        <f>'[4]ИТОГ!'!$AT984</f>
        <v>б/р</v>
      </c>
      <c r="E987" s="91" t="str">
        <f>'[4]ИТОГ!'!$AU984</f>
        <v>ж</v>
      </c>
      <c r="F987" s="189">
        <f>'[4]ИТОГ!'!$AX984</f>
        <v>43954</v>
      </c>
      <c r="G987" s="91" t="s">
        <v>255</v>
      </c>
      <c r="H987" s="94" t="s">
        <v>28</v>
      </c>
      <c r="I987" s="91" t="str">
        <f>'[4]ИТОГ!'!$AY984</f>
        <v>НАДО!!!</v>
      </c>
      <c r="J987" s="165" t="s">
        <v>292</v>
      </c>
      <c r="K987" s="12"/>
      <c r="L987" s="97" t="s">
        <v>256</v>
      </c>
      <c r="M987" s="58"/>
      <c r="N987" s="12"/>
      <c r="O987" s="12"/>
      <c r="P987" s="161"/>
      <c r="Q987" s="161"/>
      <c r="R987" s="161"/>
      <c r="S987" s="161"/>
      <c r="T987" s="49"/>
      <c r="U987" s="49"/>
      <c r="V987" s="161"/>
      <c r="W987" s="157"/>
      <c r="X987" s="156"/>
      <c r="Y987" s="156"/>
      <c r="Z987" s="156"/>
      <c r="AA987" s="156"/>
      <c r="AB987" s="156"/>
      <c r="AC987" s="156"/>
      <c r="AD987" s="156"/>
      <c r="AE987" s="156"/>
      <c r="AF987" s="156"/>
      <c r="AG987" s="159" t="s">
        <v>321</v>
      </c>
      <c r="AH987" s="159" t="s">
        <v>261</v>
      </c>
      <c r="AI987" s="158">
        <v>39227</v>
      </c>
      <c r="AJ987" s="103" t="s">
        <v>1391</v>
      </c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  <c r="GM987" s="9"/>
      <c r="GN987" s="9"/>
      <c r="GO987" s="9"/>
      <c r="GP987" s="9"/>
      <c r="GQ987" s="9"/>
      <c r="GR987" s="9"/>
      <c r="GS987" s="9"/>
      <c r="GT987" s="9"/>
      <c r="GU987" s="9"/>
      <c r="GV987" s="9"/>
      <c r="GW987" s="9"/>
      <c r="GX987" s="9"/>
      <c r="GY987" s="9"/>
      <c r="GZ987" s="9"/>
      <c r="HA987" s="9"/>
      <c r="HB987" s="9"/>
      <c r="HC987" s="9"/>
      <c r="HD987" s="9"/>
      <c r="HE987" s="9"/>
      <c r="HF987" s="9"/>
      <c r="HG987" s="9"/>
      <c r="HH987" s="9"/>
      <c r="HI987" s="9"/>
      <c r="HJ987" s="9"/>
      <c r="HK987" s="9"/>
      <c r="HL987" s="9"/>
      <c r="HM987" s="9"/>
      <c r="HN987" s="9"/>
      <c r="HO987" s="9"/>
      <c r="HP987" s="9"/>
      <c r="HQ987" s="9"/>
      <c r="HR987" s="9"/>
      <c r="HS987" s="9"/>
      <c r="HT987" s="9"/>
      <c r="HU987" s="9"/>
      <c r="HV987" s="9"/>
      <c r="HW987" s="9"/>
      <c r="HX987" s="9"/>
      <c r="HY987" s="9"/>
      <c r="HZ987" s="9"/>
      <c r="IA987" s="9"/>
      <c r="IB987" s="9"/>
      <c r="IC987" s="9"/>
      <c r="ID987" s="9"/>
      <c r="IE987" s="9"/>
      <c r="IF987" s="9"/>
      <c r="IG987" s="9"/>
      <c r="IH987" s="9"/>
      <c r="II987" s="9"/>
      <c r="IJ987" s="9"/>
      <c r="IK987" s="9"/>
      <c r="IL987" s="9"/>
      <c r="IM987" s="9"/>
      <c r="IN987" s="9"/>
      <c r="IO987" s="9"/>
      <c r="IP987" s="9"/>
      <c r="IQ987" s="9"/>
      <c r="IR987" s="9"/>
    </row>
    <row r="988" spans="1:252" s="68" customFormat="1">
      <c r="A988" s="90">
        <v>978</v>
      </c>
      <c r="B988" s="91" t="str">
        <f>'[4]ИТОГ!'!$AP985</f>
        <v>Дреганов Роман</v>
      </c>
      <c r="C988" s="91">
        <f>'[4]ИТОГ!'!$AQ985</f>
        <v>2014</v>
      </c>
      <c r="D988" s="91" t="str">
        <f>'[4]ИТОГ!'!$AT985</f>
        <v>б/р</v>
      </c>
      <c r="E988" s="91" t="str">
        <f>'[4]ИТОГ!'!$AU985</f>
        <v>м</v>
      </c>
      <c r="F988" s="189">
        <f>'[4]ИТОГ!'!$AX985</f>
        <v>0</v>
      </c>
      <c r="G988" s="91" t="s">
        <v>255</v>
      </c>
      <c r="H988" s="94" t="s">
        <v>28</v>
      </c>
      <c r="I988" s="91" t="str">
        <f>'[4]ИТОГ!'!$AY985</f>
        <v>ОК!</v>
      </c>
      <c r="J988" s="61"/>
      <c r="K988" s="50"/>
      <c r="L988" s="97"/>
      <c r="M988" s="59" t="s">
        <v>9</v>
      </c>
      <c r="N988" s="50"/>
      <c r="O988" s="161"/>
      <c r="P988" s="161"/>
      <c r="Q988" s="161"/>
      <c r="R988" s="50" t="s">
        <v>9</v>
      </c>
      <c r="S988" s="50"/>
      <c r="T988" s="50" t="s">
        <v>256</v>
      </c>
      <c r="U988" s="49"/>
      <c r="V988" s="160"/>
      <c r="W988" s="156"/>
      <c r="X988" s="139" t="s">
        <v>9</v>
      </c>
      <c r="Y988" s="156"/>
      <c r="Z988" s="156"/>
      <c r="AA988" s="156"/>
      <c r="AB988" s="16" t="s">
        <v>9</v>
      </c>
      <c r="AC988" s="16"/>
      <c r="AD988" s="16"/>
      <c r="AE988" s="16"/>
      <c r="AF988" s="16" t="s">
        <v>9</v>
      </c>
      <c r="AG988" s="159" t="s">
        <v>304</v>
      </c>
      <c r="AH988" s="52" t="s">
        <v>268</v>
      </c>
      <c r="AI988" s="156"/>
      <c r="AJ988" s="103" t="s">
        <v>1392</v>
      </c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  <c r="GM988" s="9"/>
      <c r="GN988" s="9"/>
      <c r="GO988" s="9"/>
      <c r="GP988" s="9"/>
      <c r="GQ988" s="9"/>
      <c r="GR988" s="9"/>
      <c r="GS988" s="9"/>
      <c r="GT988" s="9"/>
      <c r="GU988" s="9"/>
      <c r="GV988" s="9"/>
      <c r="GW988" s="9"/>
      <c r="GX988" s="9"/>
      <c r="GY988" s="9"/>
      <c r="GZ988" s="9"/>
      <c r="HA988" s="9"/>
      <c r="HB988" s="9"/>
      <c r="HC988" s="9"/>
      <c r="HD988" s="9"/>
      <c r="HE988" s="9"/>
      <c r="HF988" s="9"/>
      <c r="HG988" s="9"/>
      <c r="HH988" s="9"/>
      <c r="HI988" s="9"/>
      <c r="HJ988" s="9"/>
      <c r="HK988" s="9"/>
      <c r="HL988" s="9"/>
      <c r="HM988" s="9"/>
      <c r="HN988" s="9"/>
      <c r="HO988" s="9"/>
      <c r="HP988" s="9"/>
      <c r="HQ988" s="9"/>
      <c r="HR988" s="9"/>
      <c r="HS988" s="9"/>
      <c r="HT988" s="9"/>
      <c r="HU988" s="9"/>
      <c r="HV988" s="9"/>
      <c r="HW988" s="9"/>
      <c r="HX988" s="9"/>
      <c r="HY988" s="9"/>
      <c r="HZ988" s="9"/>
      <c r="IA988" s="9"/>
      <c r="IB988" s="9"/>
      <c r="IC988" s="9"/>
      <c r="ID988" s="9"/>
      <c r="IE988" s="9"/>
      <c r="IF988" s="9"/>
      <c r="IG988" s="9"/>
      <c r="IH988" s="9"/>
      <c r="II988" s="9"/>
      <c r="IJ988" s="9"/>
      <c r="IK988" s="9"/>
      <c r="IL988" s="9"/>
      <c r="IM988" s="9"/>
      <c r="IN988" s="9"/>
      <c r="IO988" s="9"/>
      <c r="IP988" s="9"/>
      <c r="IQ988" s="9"/>
      <c r="IR988" s="9"/>
    </row>
    <row r="989" spans="1:252" s="68" customFormat="1">
      <c r="A989" s="90">
        <v>979</v>
      </c>
      <c r="B989" s="91" t="str">
        <f>'[4]ИТОГ!'!$AP986</f>
        <v>Дреганова Мария</v>
      </c>
      <c r="C989" s="91">
        <f>'[4]ИТОГ!'!$AQ986</f>
        <v>2013</v>
      </c>
      <c r="D989" s="91" t="str">
        <f>'[4]ИТОГ!'!$AT986</f>
        <v>б/р</v>
      </c>
      <c r="E989" s="91" t="str">
        <f>'[4]ИТОГ!'!$AU986</f>
        <v>ж</v>
      </c>
      <c r="F989" s="189">
        <f>'[4]ИТОГ!'!$AX986</f>
        <v>0</v>
      </c>
      <c r="G989" s="91" t="s">
        <v>255</v>
      </c>
      <c r="H989" s="94" t="s">
        <v>28</v>
      </c>
      <c r="I989" s="91" t="str">
        <f>'[4]ИТОГ!'!$AY986</f>
        <v>ОК!</v>
      </c>
      <c r="J989" s="61"/>
      <c r="K989" s="50"/>
      <c r="L989" s="97"/>
      <c r="M989" s="59"/>
      <c r="N989" s="50"/>
      <c r="O989" s="161"/>
      <c r="P989" s="161"/>
      <c r="Q989" s="161"/>
      <c r="R989" s="50"/>
      <c r="S989" s="50"/>
      <c r="T989" s="50"/>
      <c r="U989" s="49"/>
      <c r="V989" s="160"/>
      <c r="W989" s="156"/>
      <c r="X989" s="139"/>
      <c r="Y989" s="156"/>
      <c r="Z989" s="156"/>
      <c r="AA989" s="156"/>
      <c r="AB989" s="16"/>
      <c r="AC989" s="16"/>
      <c r="AD989" s="16"/>
      <c r="AE989" s="16"/>
      <c r="AF989" s="16"/>
      <c r="AG989" s="159"/>
      <c r="AH989" s="52"/>
      <c r="AI989" s="156"/>
      <c r="AJ989" s="103" t="s">
        <v>1393</v>
      </c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  <c r="GM989" s="9"/>
      <c r="GN989" s="9"/>
      <c r="GO989" s="9"/>
      <c r="GP989" s="9"/>
      <c r="GQ989" s="9"/>
      <c r="GR989" s="9"/>
      <c r="GS989" s="9"/>
      <c r="GT989" s="9"/>
      <c r="GU989" s="9"/>
      <c r="GV989" s="9"/>
      <c r="GW989" s="9"/>
      <c r="GX989" s="9"/>
      <c r="GY989" s="9"/>
      <c r="GZ989" s="9"/>
      <c r="HA989" s="9"/>
      <c r="HB989" s="9"/>
      <c r="HC989" s="9"/>
      <c r="HD989" s="9"/>
      <c r="HE989" s="9"/>
      <c r="HF989" s="9"/>
      <c r="HG989" s="9"/>
      <c r="HH989" s="9"/>
      <c r="HI989" s="9"/>
      <c r="HJ989" s="9"/>
      <c r="HK989" s="9"/>
      <c r="HL989" s="9"/>
      <c r="HM989" s="9"/>
      <c r="HN989" s="9"/>
      <c r="HO989" s="9"/>
      <c r="HP989" s="9"/>
      <c r="HQ989" s="9"/>
      <c r="HR989" s="9"/>
      <c r="HS989" s="9"/>
      <c r="HT989" s="9"/>
      <c r="HU989" s="9"/>
      <c r="HV989" s="9"/>
      <c r="HW989" s="9"/>
      <c r="HX989" s="9"/>
      <c r="HY989" s="9"/>
      <c r="HZ989" s="9"/>
      <c r="IA989" s="9"/>
      <c r="IB989" s="9"/>
      <c r="IC989" s="9"/>
      <c r="ID989" s="9"/>
      <c r="IE989" s="9"/>
      <c r="IF989" s="9"/>
      <c r="IG989" s="9"/>
      <c r="IH989" s="9"/>
      <c r="II989" s="9"/>
      <c r="IJ989" s="9"/>
      <c r="IK989" s="9"/>
      <c r="IL989" s="9"/>
      <c r="IM989" s="9"/>
      <c r="IN989" s="9"/>
      <c r="IO989" s="9"/>
      <c r="IP989" s="9"/>
      <c r="IQ989" s="9"/>
      <c r="IR989" s="9"/>
    </row>
    <row r="990" spans="1:252" s="68" customFormat="1">
      <c r="A990" s="90">
        <v>980</v>
      </c>
      <c r="B990" s="91" t="str">
        <f>'[4]ИТОГ!'!$AP987</f>
        <v>Дринкман Эрика</v>
      </c>
      <c r="C990" s="91">
        <f>'[4]ИТОГ!'!$AQ987</f>
        <v>2004</v>
      </c>
      <c r="D990" s="91" t="str">
        <f>'[4]ИТОГ!'!$AT987</f>
        <v>б/р</v>
      </c>
      <c r="E990" s="91" t="str">
        <f>'[4]ИТОГ!'!$AU987</f>
        <v>ж</v>
      </c>
      <c r="F990" s="189">
        <f>'[4]ИТОГ!'!$AX987</f>
        <v>43593</v>
      </c>
      <c r="G990" s="91" t="s">
        <v>255</v>
      </c>
      <c r="H990" s="94" t="s">
        <v>28</v>
      </c>
      <c r="I990" s="91" t="str">
        <f>'[4]ИТОГ!'!$AY987</f>
        <v>ОК!</v>
      </c>
      <c r="J990" s="61"/>
      <c r="K990" s="50"/>
      <c r="L990" s="97" t="s">
        <v>11</v>
      </c>
      <c r="M990" s="59"/>
      <c r="N990" s="50"/>
      <c r="O990" s="161"/>
      <c r="P990" s="161"/>
      <c r="Q990" s="161"/>
      <c r="R990" s="50"/>
      <c r="S990" s="50"/>
      <c r="T990" s="50"/>
      <c r="U990" s="49"/>
      <c r="V990" s="160"/>
      <c r="W990" s="156"/>
      <c r="X990" s="139"/>
      <c r="Y990" s="156"/>
      <c r="Z990" s="156"/>
      <c r="AA990" s="156"/>
      <c r="AB990" s="16"/>
      <c r="AC990" s="16"/>
      <c r="AD990" s="16"/>
      <c r="AE990" s="16"/>
      <c r="AF990" s="16"/>
      <c r="AG990" s="159"/>
      <c r="AH990" s="52"/>
      <c r="AI990" s="156"/>
      <c r="AJ990" s="103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  <c r="GM990" s="9"/>
      <c r="GN990" s="9"/>
      <c r="GO990" s="9"/>
      <c r="GP990" s="9"/>
      <c r="GQ990" s="9"/>
      <c r="GR990" s="9"/>
      <c r="GS990" s="9"/>
      <c r="GT990" s="9"/>
      <c r="GU990" s="9"/>
      <c r="GV990" s="9"/>
      <c r="GW990" s="9"/>
      <c r="GX990" s="9"/>
      <c r="GY990" s="9"/>
      <c r="GZ990" s="9"/>
      <c r="HA990" s="9"/>
      <c r="HB990" s="9"/>
      <c r="HC990" s="9"/>
      <c r="HD990" s="9"/>
      <c r="HE990" s="9"/>
      <c r="HF990" s="9"/>
      <c r="HG990" s="9"/>
      <c r="HH990" s="9"/>
      <c r="HI990" s="9"/>
      <c r="HJ990" s="9"/>
      <c r="HK990" s="9"/>
      <c r="HL990" s="9"/>
      <c r="HM990" s="9"/>
      <c r="HN990" s="9"/>
      <c r="HO990" s="9"/>
      <c r="HP990" s="9"/>
      <c r="HQ990" s="9"/>
      <c r="HR990" s="9"/>
      <c r="HS990" s="9"/>
      <c r="HT990" s="9"/>
      <c r="HU990" s="9"/>
      <c r="HV990" s="9"/>
      <c r="HW990" s="9"/>
      <c r="HX990" s="9"/>
      <c r="HY990" s="9"/>
      <c r="HZ990" s="9"/>
      <c r="IA990" s="9"/>
      <c r="IB990" s="9"/>
      <c r="IC990" s="9"/>
      <c r="ID990" s="9"/>
      <c r="IE990" s="9"/>
      <c r="IF990" s="9"/>
      <c r="IG990" s="9"/>
      <c r="IH990" s="9"/>
      <c r="II990" s="9"/>
      <c r="IJ990" s="9"/>
      <c r="IK990" s="9"/>
      <c r="IL990" s="9"/>
      <c r="IM990" s="9"/>
      <c r="IN990" s="9"/>
      <c r="IO990" s="9"/>
      <c r="IP990" s="9"/>
      <c r="IQ990" s="9"/>
      <c r="IR990" s="9"/>
    </row>
    <row r="991" spans="1:252" s="68" customFormat="1">
      <c r="A991" s="90">
        <v>981</v>
      </c>
      <c r="B991" s="91" t="str">
        <f>'[4]ИТОГ!'!$AP988</f>
        <v>Дробышева Дарья</v>
      </c>
      <c r="C991" s="91">
        <f>'[4]ИТОГ!'!$AQ988</f>
        <v>2010</v>
      </c>
      <c r="D991" s="91" t="str">
        <f>'[4]ИТОГ!'!$AT988</f>
        <v>б/р</v>
      </c>
      <c r="E991" s="91" t="str">
        <f>'[4]ИТОГ!'!$AU988</f>
        <v>ж</v>
      </c>
      <c r="F991" s="189">
        <f>'[4]ИТОГ!'!$AX988</f>
        <v>0</v>
      </c>
      <c r="G991" s="91" t="s">
        <v>255</v>
      </c>
      <c r="H991" s="94" t="s">
        <v>28</v>
      </c>
      <c r="I991" s="91" t="str">
        <f>'[4]ИТОГ!'!$AY988</f>
        <v>ОК!</v>
      </c>
      <c r="J991" s="61"/>
      <c r="K991" s="12"/>
      <c r="L991" s="97"/>
      <c r="M991" s="58"/>
      <c r="N991" s="12"/>
      <c r="O991" s="161"/>
      <c r="P991" s="161"/>
      <c r="Q991" s="161"/>
      <c r="R991" s="161"/>
      <c r="S991" s="161"/>
      <c r="T991" s="49"/>
      <c r="U991" s="49"/>
      <c r="V991" s="161"/>
      <c r="W991" s="156"/>
      <c r="X991" s="156"/>
      <c r="Y991" s="156"/>
      <c r="Z991" s="156"/>
      <c r="AA991" s="156"/>
      <c r="AB991" s="16" t="s">
        <v>256</v>
      </c>
      <c r="AC991" s="16"/>
      <c r="AD991" s="16"/>
      <c r="AE991" s="16"/>
      <c r="AF991" s="16"/>
      <c r="AG991" s="159" t="s">
        <v>377</v>
      </c>
      <c r="AH991" s="52" t="s">
        <v>839</v>
      </c>
      <c r="AI991" s="156"/>
      <c r="AJ991" s="103" t="s">
        <v>1394</v>
      </c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  <c r="GM991" s="9"/>
      <c r="GN991" s="9"/>
      <c r="GO991" s="9"/>
      <c r="GP991" s="9"/>
      <c r="GQ991" s="9"/>
      <c r="GR991" s="9"/>
      <c r="GS991" s="9"/>
      <c r="GT991" s="9"/>
      <c r="GU991" s="9"/>
      <c r="GV991" s="9"/>
      <c r="GW991" s="9"/>
      <c r="GX991" s="9"/>
      <c r="GY991" s="9"/>
      <c r="GZ991" s="9"/>
      <c r="HA991" s="9"/>
      <c r="HB991" s="9"/>
      <c r="HC991" s="9"/>
      <c r="HD991" s="9"/>
      <c r="HE991" s="9"/>
      <c r="HF991" s="9"/>
      <c r="HG991" s="9"/>
      <c r="HH991" s="9"/>
      <c r="HI991" s="9"/>
      <c r="HJ991" s="9"/>
      <c r="HK991" s="9"/>
      <c r="HL991" s="9"/>
      <c r="HM991" s="9"/>
      <c r="HN991" s="9"/>
      <c r="HO991" s="9"/>
      <c r="HP991" s="9"/>
      <c r="HQ991" s="9"/>
      <c r="HR991" s="9"/>
      <c r="HS991" s="9"/>
      <c r="HT991" s="9"/>
      <c r="HU991" s="9"/>
      <c r="HV991" s="9"/>
      <c r="HW991" s="9"/>
      <c r="HX991" s="9"/>
      <c r="HY991" s="9"/>
      <c r="HZ991" s="9"/>
      <c r="IA991" s="9"/>
      <c r="IB991" s="9"/>
      <c r="IC991" s="9"/>
      <c r="ID991" s="9"/>
      <c r="IE991" s="9"/>
      <c r="IF991" s="9"/>
      <c r="IG991" s="9"/>
      <c r="IH991" s="9"/>
      <c r="II991" s="9"/>
      <c r="IJ991" s="9"/>
      <c r="IK991" s="9"/>
      <c r="IL991" s="9"/>
      <c r="IM991" s="9"/>
      <c r="IN991" s="9"/>
      <c r="IO991" s="9"/>
      <c r="IP991" s="9"/>
      <c r="IQ991" s="9"/>
      <c r="IR991" s="9"/>
    </row>
    <row r="992" spans="1:252" ht="15" customHeight="1">
      <c r="A992" s="90">
        <v>982</v>
      </c>
      <c r="B992" s="91" t="str">
        <f>'[4]ИТОГ!'!$AP989</f>
        <v>Дробышевский Иван</v>
      </c>
      <c r="C992" s="91">
        <f>'[4]ИТОГ!'!$AQ989</f>
        <v>2009</v>
      </c>
      <c r="D992" s="91" t="str">
        <f>'[4]ИТОГ!'!$AT989</f>
        <v>1ю</v>
      </c>
      <c r="E992" s="91" t="str">
        <f>'[4]ИТОГ!'!$AU989</f>
        <v>м</v>
      </c>
      <c r="F992" s="189">
        <f>'[4]ИТОГ!'!$AX989</f>
        <v>45582</v>
      </c>
      <c r="G992" s="91" t="s">
        <v>255</v>
      </c>
      <c r="H992" s="94" t="s">
        <v>28</v>
      </c>
      <c r="I992" s="91" t="str">
        <f>'[4]ИТОГ!'!$AY989</f>
        <v>ОК!</v>
      </c>
      <c r="J992" s="70">
        <v>135</v>
      </c>
      <c r="K992" s="70">
        <v>2</v>
      </c>
      <c r="L992" s="70">
        <v>177</v>
      </c>
      <c r="M992" s="70">
        <v>33</v>
      </c>
      <c r="N992" s="70">
        <v>25</v>
      </c>
      <c r="O992" s="70">
        <v>199</v>
      </c>
      <c r="AJ992" s="68"/>
      <c r="AK992" s="68"/>
      <c r="AL992" s="68"/>
      <c r="AM992" s="68"/>
      <c r="AN992" s="68"/>
      <c r="AO992" s="68"/>
      <c r="AP992" s="68"/>
      <c r="AQ992" s="68"/>
      <c r="AR992" s="68"/>
      <c r="AS992" s="68"/>
      <c r="AT992" s="68"/>
      <c r="AU992" s="68"/>
      <c r="AV992" s="68"/>
      <c r="AW992" s="68"/>
      <c r="AX992" s="68"/>
      <c r="AY992" s="68"/>
      <c r="AZ992" s="68"/>
      <c r="BA992" s="68"/>
      <c r="BB992" s="68"/>
      <c r="BC992" s="68"/>
      <c r="BD992" s="68"/>
      <c r="BE992" s="68"/>
      <c r="BF992" s="68"/>
      <c r="BG992" s="68"/>
      <c r="BH992" s="68"/>
      <c r="BI992" s="68"/>
      <c r="BJ992" s="68"/>
      <c r="BK992" s="68"/>
      <c r="BL992" s="68"/>
      <c r="BM992" s="68"/>
      <c r="BN992" s="68"/>
      <c r="BO992" s="68"/>
      <c r="BP992" s="68"/>
      <c r="BQ992" s="68"/>
      <c r="BR992" s="68"/>
      <c r="BS992" s="68"/>
      <c r="BT992" s="68"/>
      <c r="BU992" s="68"/>
      <c r="BV992" s="68"/>
      <c r="BW992" s="68"/>
      <c r="BX992" s="68"/>
      <c r="BY992" s="68"/>
      <c r="BZ992" s="68"/>
      <c r="CA992" s="68"/>
      <c r="CB992" s="68"/>
      <c r="CC992" s="68"/>
      <c r="CD992" s="68"/>
      <c r="CE992" s="68"/>
      <c r="CF992" s="68"/>
      <c r="CG992" s="68"/>
      <c r="CH992" s="68"/>
      <c r="CI992" s="68"/>
      <c r="CJ992" s="68"/>
      <c r="CK992" s="68"/>
      <c r="CL992" s="68"/>
      <c r="CM992" s="68"/>
      <c r="CN992" s="68"/>
      <c r="CO992" s="68"/>
      <c r="CP992" s="68"/>
      <c r="CQ992" s="68"/>
      <c r="CR992" s="68"/>
      <c r="CS992" s="68"/>
      <c r="CT992" s="68"/>
      <c r="CU992" s="68"/>
      <c r="CV992" s="68"/>
      <c r="CW992" s="68"/>
      <c r="CX992" s="68"/>
      <c r="CY992" s="68"/>
      <c r="CZ992" s="68"/>
      <c r="DA992" s="68"/>
      <c r="DB992" s="68"/>
      <c r="DC992" s="68"/>
      <c r="DD992" s="68"/>
      <c r="DE992" s="68"/>
      <c r="DF992" s="68"/>
      <c r="DG992" s="68"/>
      <c r="DH992" s="68"/>
      <c r="DI992" s="68"/>
      <c r="DJ992" s="68"/>
      <c r="DK992" s="68"/>
      <c r="DL992" s="68"/>
      <c r="DM992" s="68"/>
      <c r="DN992" s="68"/>
      <c r="DO992" s="68"/>
      <c r="DP992" s="68"/>
      <c r="DQ992" s="68"/>
      <c r="DR992" s="68"/>
      <c r="DS992" s="68"/>
      <c r="DT992" s="68"/>
      <c r="DU992" s="68"/>
      <c r="DV992" s="68"/>
      <c r="DW992" s="68"/>
      <c r="DX992" s="68"/>
      <c r="DY992" s="68"/>
      <c r="DZ992" s="68"/>
      <c r="EA992" s="68"/>
      <c r="EB992" s="68"/>
      <c r="EC992" s="68"/>
      <c r="ED992" s="68"/>
      <c r="EE992" s="68"/>
      <c r="EF992" s="68"/>
      <c r="EG992" s="68"/>
      <c r="EH992" s="68"/>
      <c r="EI992" s="68"/>
      <c r="EJ992" s="68"/>
      <c r="EK992" s="68"/>
      <c r="EL992" s="68"/>
      <c r="EM992" s="68"/>
      <c r="EN992" s="68"/>
      <c r="EO992" s="68"/>
      <c r="EP992" s="68"/>
      <c r="EQ992" s="68"/>
      <c r="ER992" s="68"/>
      <c r="ES992" s="68"/>
      <c r="ET992" s="68"/>
      <c r="EU992" s="68"/>
      <c r="EV992" s="68"/>
      <c r="EW992" s="68"/>
      <c r="EX992" s="68"/>
      <c r="EY992" s="68"/>
      <c r="EZ992" s="68"/>
      <c r="FA992" s="68"/>
      <c r="FB992" s="68"/>
      <c r="FC992" s="68"/>
      <c r="FD992" s="68"/>
      <c r="FE992" s="68"/>
      <c r="FF992" s="68"/>
      <c r="FG992" s="68"/>
      <c r="FH992" s="68"/>
      <c r="FI992" s="68"/>
      <c r="FJ992" s="68"/>
      <c r="FK992" s="68"/>
      <c r="FL992" s="68"/>
      <c r="FM992" s="68"/>
      <c r="FN992" s="68"/>
      <c r="FO992" s="68"/>
      <c r="FP992" s="68"/>
      <c r="FQ992" s="68"/>
      <c r="FR992" s="68"/>
      <c r="FS992" s="68"/>
      <c r="FT992" s="68"/>
      <c r="FU992" s="68"/>
      <c r="FV992" s="68"/>
      <c r="FW992" s="68"/>
      <c r="FX992" s="68"/>
      <c r="FY992" s="68"/>
      <c r="FZ992" s="68"/>
      <c r="GA992" s="68"/>
      <c r="GB992" s="68"/>
      <c r="GC992" s="68"/>
      <c r="GD992" s="68"/>
      <c r="GE992" s="68"/>
      <c r="GF992" s="68"/>
      <c r="GG992" s="68"/>
      <c r="GH992" s="68"/>
      <c r="GI992" s="68"/>
      <c r="GJ992" s="68"/>
      <c r="GK992" s="68"/>
      <c r="GL992" s="68"/>
      <c r="GM992" s="68"/>
      <c r="GN992" s="68"/>
      <c r="GO992" s="68"/>
      <c r="GP992" s="68"/>
      <c r="GQ992" s="68"/>
      <c r="GR992" s="68"/>
      <c r="GS992" s="68"/>
      <c r="GT992" s="68"/>
      <c r="GU992" s="68"/>
      <c r="GV992" s="68"/>
      <c r="GW992" s="68"/>
      <c r="GX992" s="68"/>
      <c r="GY992" s="68"/>
      <c r="GZ992" s="68"/>
      <c r="HA992" s="68"/>
      <c r="HB992" s="68"/>
      <c r="HC992" s="68"/>
      <c r="HD992" s="68"/>
      <c r="HE992" s="68"/>
      <c r="HF992" s="68"/>
      <c r="HG992" s="68"/>
      <c r="HH992" s="68"/>
      <c r="HI992" s="68"/>
      <c r="HJ992" s="68"/>
      <c r="HK992" s="68"/>
      <c r="HL992" s="68"/>
      <c r="HM992" s="68"/>
      <c r="HN992" s="68"/>
      <c r="HO992" s="68"/>
      <c r="HP992" s="68"/>
      <c r="HQ992" s="68"/>
      <c r="HR992" s="68"/>
      <c r="HS992" s="68"/>
      <c r="HT992" s="68"/>
      <c r="HU992" s="68"/>
      <c r="HV992" s="68"/>
      <c r="HW992" s="68"/>
      <c r="HX992" s="68"/>
      <c r="HY992" s="68"/>
      <c r="HZ992" s="68"/>
      <c r="IA992" s="68"/>
      <c r="IB992" s="68"/>
      <c r="IC992" s="68"/>
      <c r="ID992" s="68"/>
      <c r="IE992" s="68"/>
      <c r="IF992" s="68"/>
      <c r="IG992" s="68"/>
      <c r="IH992" s="68"/>
      <c r="II992" s="68"/>
      <c r="IJ992" s="68"/>
      <c r="IK992" s="68"/>
      <c r="IL992" s="68"/>
      <c r="IM992" s="68"/>
      <c r="IN992" s="68"/>
      <c r="IO992" s="68"/>
      <c r="IP992" s="68"/>
      <c r="IQ992" s="68"/>
      <c r="IR992" s="68"/>
    </row>
    <row r="993" spans="1:252" ht="15" customHeight="1">
      <c r="A993" s="90">
        <v>983</v>
      </c>
      <c r="B993" s="91" t="str">
        <f>'[4]ИТОГ!'!$AP990</f>
        <v>Дробышевский Николай</v>
      </c>
      <c r="C993" s="91">
        <f>'[4]ИТОГ!'!$AQ990</f>
        <v>2005</v>
      </c>
      <c r="D993" s="91" t="str">
        <f>'[4]ИТОГ!'!$AT990</f>
        <v>б/р</v>
      </c>
      <c r="E993" s="91" t="str">
        <f>'[4]ИТОГ!'!$AU990</f>
        <v>м</v>
      </c>
      <c r="F993" s="189">
        <f>'[4]ИТОГ!'!$AX990</f>
        <v>0</v>
      </c>
      <c r="G993" s="91" t="s">
        <v>255</v>
      </c>
      <c r="H993" s="94" t="s">
        <v>28</v>
      </c>
      <c r="I993" s="91" t="str">
        <f>'[4]ИТОГ!'!$AY990</f>
        <v>ОК!</v>
      </c>
      <c r="AJ993" s="68"/>
      <c r="AK993" s="68"/>
      <c r="AL993" s="68"/>
      <c r="AM993" s="68"/>
      <c r="AN993" s="68"/>
      <c r="AO993" s="68"/>
      <c r="AP993" s="68"/>
      <c r="AQ993" s="68"/>
      <c r="AR993" s="68"/>
      <c r="AS993" s="68"/>
      <c r="AT993" s="68"/>
      <c r="AU993" s="68"/>
      <c r="AV993" s="68"/>
      <c r="AW993" s="68"/>
      <c r="AX993" s="68"/>
      <c r="AY993" s="68"/>
      <c r="AZ993" s="68"/>
      <c r="BA993" s="68"/>
      <c r="BB993" s="68"/>
      <c r="BC993" s="68"/>
      <c r="BD993" s="68"/>
      <c r="BE993" s="68"/>
      <c r="BF993" s="68"/>
      <c r="BG993" s="68"/>
      <c r="BH993" s="68"/>
      <c r="BI993" s="68"/>
      <c r="BJ993" s="68"/>
      <c r="BK993" s="68"/>
      <c r="BL993" s="68"/>
      <c r="BM993" s="68"/>
      <c r="BN993" s="68"/>
      <c r="BO993" s="68"/>
      <c r="BP993" s="68"/>
      <c r="BQ993" s="68"/>
      <c r="BR993" s="68"/>
      <c r="BS993" s="68"/>
      <c r="BT993" s="68"/>
      <c r="BU993" s="68"/>
      <c r="BV993" s="68"/>
      <c r="BW993" s="68"/>
      <c r="BX993" s="68"/>
      <c r="BY993" s="68"/>
      <c r="BZ993" s="68"/>
      <c r="CA993" s="68"/>
      <c r="CB993" s="68"/>
      <c r="CC993" s="68"/>
      <c r="CD993" s="68"/>
      <c r="CE993" s="68"/>
      <c r="CF993" s="68"/>
      <c r="CG993" s="68"/>
      <c r="CH993" s="68"/>
      <c r="CI993" s="68"/>
      <c r="CJ993" s="68"/>
      <c r="CK993" s="68"/>
      <c r="CL993" s="68"/>
      <c r="CM993" s="68"/>
      <c r="CN993" s="68"/>
      <c r="CO993" s="68"/>
      <c r="CP993" s="68"/>
      <c r="CQ993" s="68"/>
      <c r="CR993" s="68"/>
      <c r="CS993" s="68"/>
      <c r="CT993" s="68"/>
      <c r="CU993" s="68"/>
      <c r="CV993" s="68"/>
      <c r="CW993" s="68"/>
      <c r="CX993" s="68"/>
      <c r="CY993" s="68"/>
      <c r="CZ993" s="68"/>
      <c r="DA993" s="68"/>
      <c r="DB993" s="68"/>
      <c r="DC993" s="68"/>
      <c r="DD993" s="68"/>
      <c r="DE993" s="68"/>
      <c r="DF993" s="68"/>
      <c r="DG993" s="68"/>
      <c r="DH993" s="68"/>
      <c r="DI993" s="68"/>
      <c r="DJ993" s="68"/>
      <c r="DK993" s="68"/>
      <c r="DL993" s="68"/>
      <c r="DM993" s="68"/>
      <c r="DN993" s="68"/>
      <c r="DO993" s="68"/>
      <c r="DP993" s="68"/>
      <c r="DQ993" s="68"/>
      <c r="DR993" s="68"/>
      <c r="DS993" s="68"/>
      <c r="DT993" s="68"/>
      <c r="DU993" s="68"/>
      <c r="DV993" s="68"/>
      <c r="DW993" s="68"/>
      <c r="DX993" s="68"/>
      <c r="DY993" s="68"/>
      <c r="DZ993" s="68"/>
      <c r="EA993" s="68"/>
      <c r="EB993" s="68"/>
      <c r="EC993" s="68"/>
      <c r="ED993" s="68"/>
      <c r="EE993" s="68"/>
      <c r="EF993" s="68"/>
      <c r="EG993" s="68"/>
      <c r="EH993" s="68"/>
      <c r="EI993" s="68"/>
      <c r="EJ993" s="68"/>
      <c r="EK993" s="68"/>
      <c r="EL993" s="68"/>
      <c r="EM993" s="68"/>
      <c r="EN993" s="68"/>
      <c r="EO993" s="68"/>
      <c r="EP993" s="68"/>
      <c r="EQ993" s="68"/>
      <c r="ER993" s="68"/>
      <c r="ES993" s="68"/>
      <c r="ET993" s="68"/>
      <c r="EU993" s="68"/>
      <c r="EV993" s="68"/>
      <c r="EW993" s="68"/>
      <c r="EX993" s="68"/>
      <c r="EY993" s="68"/>
      <c r="EZ993" s="68"/>
      <c r="FA993" s="68"/>
      <c r="FB993" s="68"/>
      <c r="FC993" s="68"/>
      <c r="FD993" s="68"/>
      <c r="FE993" s="68"/>
      <c r="FF993" s="68"/>
      <c r="FG993" s="68"/>
      <c r="FH993" s="68"/>
      <c r="FI993" s="68"/>
      <c r="FJ993" s="68"/>
      <c r="FK993" s="68"/>
      <c r="FL993" s="68"/>
      <c r="FM993" s="68"/>
      <c r="FN993" s="68"/>
      <c r="FO993" s="68"/>
      <c r="FP993" s="68"/>
      <c r="FQ993" s="68"/>
      <c r="FR993" s="68"/>
      <c r="FS993" s="68"/>
      <c r="FT993" s="68"/>
      <c r="FU993" s="68"/>
      <c r="FV993" s="68"/>
      <c r="FW993" s="68"/>
      <c r="FX993" s="68"/>
      <c r="FY993" s="68"/>
      <c r="FZ993" s="68"/>
      <c r="GA993" s="68"/>
      <c r="GB993" s="68"/>
      <c r="GC993" s="68"/>
      <c r="GD993" s="68"/>
      <c r="GE993" s="68"/>
      <c r="GF993" s="68"/>
      <c r="GG993" s="68"/>
      <c r="GH993" s="68"/>
      <c r="GI993" s="68"/>
      <c r="GJ993" s="68"/>
      <c r="GK993" s="68"/>
      <c r="GL993" s="68"/>
      <c r="GM993" s="68"/>
      <c r="GN993" s="68"/>
      <c r="GO993" s="68"/>
      <c r="GP993" s="68"/>
      <c r="GQ993" s="68"/>
      <c r="GR993" s="68"/>
      <c r="GS993" s="68"/>
      <c r="GT993" s="68"/>
      <c r="GU993" s="68"/>
      <c r="GV993" s="68"/>
      <c r="GW993" s="68"/>
      <c r="GX993" s="68"/>
      <c r="GY993" s="68"/>
      <c r="GZ993" s="68"/>
      <c r="HA993" s="68"/>
      <c r="HB993" s="68"/>
      <c r="HC993" s="68"/>
      <c r="HD993" s="68"/>
      <c r="HE993" s="68"/>
      <c r="HF993" s="68"/>
      <c r="HG993" s="68"/>
      <c r="HH993" s="68"/>
      <c r="HI993" s="68"/>
      <c r="HJ993" s="68"/>
      <c r="HK993" s="68"/>
      <c r="HL993" s="68"/>
      <c r="HM993" s="68"/>
      <c r="HN993" s="68"/>
      <c r="HO993" s="68"/>
      <c r="HP993" s="68"/>
      <c r="HQ993" s="68"/>
      <c r="HR993" s="68"/>
      <c r="HS993" s="68"/>
      <c r="HT993" s="68"/>
      <c r="HU993" s="68"/>
      <c r="HV993" s="68"/>
      <c r="HW993" s="68"/>
      <c r="HX993" s="68"/>
      <c r="HY993" s="68"/>
      <c r="HZ993" s="68"/>
      <c r="IA993" s="68"/>
      <c r="IB993" s="68"/>
      <c r="IC993" s="68"/>
      <c r="ID993" s="68"/>
      <c r="IE993" s="68"/>
      <c r="IF993" s="68"/>
      <c r="IG993" s="68"/>
      <c r="IH993" s="68"/>
      <c r="II993" s="68"/>
      <c r="IJ993" s="68"/>
      <c r="IK993" s="68"/>
      <c r="IL993" s="68"/>
      <c r="IM993" s="68"/>
      <c r="IN993" s="68"/>
      <c r="IO993" s="68"/>
      <c r="IP993" s="68"/>
      <c r="IQ993" s="68"/>
      <c r="IR993" s="68"/>
    </row>
    <row r="994" spans="1:252" ht="15" customHeight="1">
      <c r="A994" s="90">
        <v>984</v>
      </c>
      <c r="B994" s="91" t="str">
        <f>'[4]ИТОГ!'!$AP991</f>
        <v>Дрожжина Анна</v>
      </c>
      <c r="C994" s="91">
        <f>'[4]ИТОГ!'!$AQ991</f>
        <v>0</v>
      </c>
      <c r="D994" s="91" t="str">
        <f>'[4]ИТОГ!'!$AT991</f>
        <v>б/р</v>
      </c>
      <c r="E994" s="91" t="str">
        <f>'[4]ИТОГ!'!$AU991</f>
        <v>ж</v>
      </c>
      <c r="F994" s="189">
        <f>'[4]ИТОГ!'!$AX991</f>
        <v>42903</v>
      </c>
      <c r="G994" s="91" t="s">
        <v>255</v>
      </c>
      <c r="H994" s="94" t="s">
        <v>28</v>
      </c>
      <c r="I994" s="91" t="str">
        <f>'[4]ИТОГ!'!$AY991</f>
        <v>НАДО!!!</v>
      </c>
      <c r="AH994" s="75" t="s">
        <v>1038</v>
      </c>
      <c r="AI994" s="69">
        <v>1</v>
      </c>
      <c r="AJ994" s="68" t="s">
        <v>1395</v>
      </c>
      <c r="AK994" s="68"/>
      <c r="AL994" s="68"/>
      <c r="AM994" s="68"/>
      <c r="AN994" s="68"/>
      <c r="AO994" s="68"/>
      <c r="AP994" s="68"/>
      <c r="AQ994" s="68"/>
      <c r="AR994" s="68"/>
      <c r="AS994" s="68"/>
      <c r="AT994" s="68"/>
      <c r="AU994" s="68"/>
      <c r="AV994" s="68"/>
      <c r="AW994" s="68"/>
      <c r="AX994" s="68"/>
      <c r="AY994" s="68"/>
      <c r="AZ994" s="68"/>
      <c r="BA994" s="68"/>
      <c r="BB994" s="68"/>
      <c r="BC994" s="68"/>
      <c r="BD994" s="68"/>
      <c r="BE994" s="68"/>
      <c r="BF994" s="68"/>
      <c r="BG994" s="68"/>
      <c r="BH994" s="68"/>
      <c r="BI994" s="68"/>
      <c r="BJ994" s="68"/>
      <c r="BK994" s="68"/>
      <c r="BL994" s="68"/>
      <c r="BM994" s="68"/>
      <c r="BN994" s="68"/>
      <c r="BO994" s="68"/>
      <c r="BP994" s="68"/>
      <c r="BQ994" s="68"/>
      <c r="BR994" s="68"/>
      <c r="BS994" s="68"/>
      <c r="BT994" s="68"/>
      <c r="BU994" s="68"/>
      <c r="BV994" s="68"/>
      <c r="BW994" s="68"/>
      <c r="BX994" s="68"/>
      <c r="BY994" s="68"/>
      <c r="BZ994" s="68"/>
      <c r="CA994" s="68"/>
      <c r="CB994" s="68"/>
      <c r="CC994" s="68"/>
      <c r="CD994" s="68"/>
      <c r="CE994" s="68"/>
      <c r="CF994" s="68"/>
      <c r="CG994" s="68"/>
      <c r="CH994" s="68"/>
      <c r="CI994" s="68"/>
      <c r="CJ994" s="68"/>
      <c r="CK994" s="68"/>
      <c r="CL994" s="68"/>
      <c r="CM994" s="68"/>
      <c r="CN994" s="68"/>
      <c r="CO994" s="68"/>
      <c r="CP994" s="68"/>
      <c r="CQ994" s="68"/>
      <c r="CR994" s="68"/>
      <c r="CS994" s="68"/>
      <c r="CT994" s="68"/>
      <c r="CU994" s="68"/>
      <c r="CV994" s="68"/>
      <c r="CW994" s="68"/>
      <c r="CX994" s="68"/>
      <c r="CY994" s="68"/>
      <c r="CZ994" s="68"/>
      <c r="DA994" s="68"/>
      <c r="DB994" s="68"/>
      <c r="DC994" s="68"/>
      <c r="DD994" s="68"/>
      <c r="DE994" s="68"/>
      <c r="DF994" s="68"/>
      <c r="DG994" s="68"/>
      <c r="DH994" s="68"/>
      <c r="DI994" s="68"/>
      <c r="DJ994" s="68"/>
      <c r="DK994" s="68"/>
      <c r="DL994" s="68"/>
      <c r="DM994" s="68"/>
      <c r="DN994" s="68"/>
      <c r="DO994" s="68"/>
      <c r="DP994" s="68"/>
      <c r="DQ994" s="68"/>
      <c r="DR994" s="68"/>
      <c r="DS994" s="68"/>
      <c r="DT994" s="68"/>
      <c r="DU994" s="68"/>
      <c r="DV994" s="68"/>
      <c r="DW994" s="68"/>
      <c r="DX994" s="68"/>
      <c r="DY994" s="68"/>
      <c r="DZ994" s="68"/>
      <c r="EA994" s="68"/>
      <c r="EB994" s="68"/>
      <c r="EC994" s="68"/>
      <c r="ED994" s="68"/>
      <c r="EE994" s="68"/>
      <c r="EF994" s="68"/>
      <c r="EG994" s="68"/>
      <c r="EH994" s="68"/>
      <c r="EI994" s="68"/>
      <c r="EJ994" s="68"/>
      <c r="EK994" s="68"/>
      <c r="EL994" s="68"/>
      <c r="EM994" s="68"/>
      <c r="EN994" s="68"/>
      <c r="EO994" s="68"/>
      <c r="EP994" s="68"/>
      <c r="EQ994" s="68"/>
      <c r="ER994" s="68"/>
      <c r="ES994" s="68"/>
      <c r="ET994" s="68"/>
      <c r="EU994" s="68"/>
      <c r="EV994" s="68"/>
      <c r="EW994" s="68"/>
      <c r="EX994" s="68"/>
      <c r="EY994" s="68"/>
      <c r="EZ994" s="68"/>
      <c r="FA994" s="68"/>
      <c r="FB994" s="68"/>
      <c r="FC994" s="68"/>
      <c r="FD994" s="68"/>
      <c r="FE994" s="68"/>
      <c r="FF994" s="68"/>
      <c r="FG994" s="68"/>
      <c r="FH994" s="68"/>
      <c r="FI994" s="68"/>
      <c r="FJ994" s="68"/>
      <c r="FK994" s="68"/>
      <c r="FL994" s="68"/>
      <c r="FM994" s="68"/>
      <c r="FN994" s="68"/>
      <c r="FO994" s="68"/>
      <c r="FP994" s="68"/>
      <c r="FQ994" s="68"/>
      <c r="FR994" s="68"/>
      <c r="FS994" s="68"/>
      <c r="FT994" s="68"/>
      <c r="FU994" s="68"/>
      <c r="FV994" s="68"/>
      <c r="FW994" s="68"/>
      <c r="FX994" s="68"/>
      <c r="FY994" s="68"/>
      <c r="FZ994" s="68"/>
      <c r="GA994" s="68"/>
      <c r="GB994" s="68"/>
      <c r="GC994" s="68"/>
      <c r="GD994" s="68"/>
      <c r="GE994" s="68"/>
      <c r="GF994" s="68"/>
      <c r="GG994" s="68"/>
      <c r="GH994" s="68"/>
      <c r="GI994" s="68"/>
      <c r="GJ994" s="68"/>
      <c r="GK994" s="68"/>
      <c r="GL994" s="68"/>
      <c r="GM994" s="68"/>
      <c r="GN994" s="68"/>
      <c r="GO994" s="68"/>
      <c r="GP994" s="68"/>
      <c r="GQ994" s="68"/>
      <c r="GR994" s="68"/>
      <c r="GS994" s="68"/>
      <c r="GT994" s="68"/>
      <c r="GU994" s="68"/>
      <c r="GV994" s="68"/>
      <c r="GW994" s="68"/>
      <c r="GX994" s="68"/>
      <c r="GY994" s="68"/>
      <c r="GZ994" s="68"/>
      <c r="HA994" s="68"/>
      <c r="HB994" s="68"/>
      <c r="HC994" s="68"/>
      <c r="HD994" s="68"/>
      <c r="HE994" s="68"/>
      <c r="HF994" s="68"/>
      <c r="HG994" s="68"/>
      <c r="HH994" s="68"/>
      <c r="HI994" s="68"/>
      <c r="HJ994" s="68"/>
      <c r="HK994" s="68"/>
      <c r="HL994" s="68"/>
      <c r="HM994" s="68"/>
      <c r="HN994" s="68"/>
      <c r="HO994" s="68"/>
      <c r="HP994" s="68"/>
      <c r="HQ994" s="68"/>
      <c r="HR994" s="68"/>
      <c r="HS994" s="68"/>
      <c r="HT994" s="68"/>
      <c r="HU994" s="68"/>
      <c r="HV994" s="68"/>
      <c r="HW994" s="68"/>
      <c r="HX994" s="68"/>
      <c r="HY994" s="68"/>
      <c r="HZ994" s="68"/>
      <c r="IA994" s="68"/>
      <c r="IB994" s="68"/>
      <c r="IC994" s="68"/>
      <c r="ID994" s="68"/>
      <c r="IE994" s="68"/>
      <c r="IF994" s="68"/>
      <c r="IG994" s="68"/>
      <c r="IH994" s="68"/>
      <c r="II994" s="68"/>
      <c r="IJ994" s="68"/>
      <c r="IK994" s="68"/>
      <c r="IL994" s="68"/>
      <c r="IM994" s="68"/>
      <c r="IN994" s="68"/>
      <c r="IO994" s="68"/>
      <c r="IP994" s="68"/>
      <c r="IQ994" s="68"/>
      <c r="IR994" s="68"/>
    </row>
    <row r="995" spans="1:252" ht="15" customHeight="1">
      <c r="A995" s="90">
        <v>985</v>
      </c>
      <c r="B995" s="91" t="str">
        <f>'[4]ИТОГ!'!$AP992</f>
        <v>Дрожжина Дарья</v>
      </c>
      <c r="C995" s="91">
        <f>'[4]ИТОГ!'!$AQ992</f>
        <v>1994</v>
      </c>
      <c r="D995" s="91" t="str">
        <f>'[4]ИТОГ!'!$AT992</f>
        <v>б/р</v>
      </c>
      <c r="E995" s="91" t="str">
        <f>'[4]ИТОГ!'!$AU992</f>
        <v>ж</v>
      </c>
      <c r="F995" s="189">
        <f>'[4]ИТОГ!'!$AX992</f>
        <v>43352</v>
      </c>
      <c r="G995" s="91" t="s">
        <v>255</v>
      </c>
      <c r="H995" s="94" t="s">
        <v>28</v>
      </c>
      <c r="I995" s="91" t="str">
        <f>'[4]ИТОГ!'!$AY992</f>
        <v>НАДО!!!</v>
      </c>
      <c r="AH995" s="75" t="s">
        <v>366</v>
      </c>
      <c r="AI995" s="69">
        <v>32</v>
      </c>
      <c r="AJ995" s="68" t="s">
        <v>353</v>
      </c>
      <c r="AK995" s="68"/>
      <c r="AL995" s="68"/>
      <c r="AM995" s="68"/>
      <c r="AN995" s="68"/>
      <c r="AO995" s="68"/>
      <c r="AP995" s="68"/>
      <c r="AQ995" s="68"/>
      <c r="AR995" s="68"/>
      <c r="AS995" s="68"/>
      <c r="AT995" s="68"/>
      <c r="AU995" s="68"/>
      <c r="AV995" s="68"/>
      <c r="AW995" s="68"/>
      <c r="AX995" s="68"/>
      <c r="AY995" s="68"/>
      <c r="AZ995" s="68"/>
      <c r="BA995" s="68"/>
      <c r="BB995" s="68"/>
      <c r="BC995" s="68"/>
      <c r="BD995" s="68"/>
      <c r="BE995" s="68"/>
      <c r="BF995" s="68"/>
      <c r="BG995" s="68"/>
      <c r="BH995" s="68"/>
      <c r="BI995" s="68"/>
      <c r="BJ995" s="68"/>
      <c r="BK995" s="68"/>
      <c r="BL995" s="68"/>
      <c r="BM995" s="68"/>
      <c r="BN995" s="68"/>
      <c r="BO995" s="68"/>
      <c r="BP995" s="68"/>
      <c r="BQ995" s="68"/>
      <c r="BR995" s="68"/>
      <c r="BS995" s="68"/>
      <c r="BT995" s="68"/>
      <c r="BU995" s="68"/>
      <c r="BV995" s="68"/>
      <c r="BW995" s="68"/>
      <c r="BX995" s="68"/>
      <c r="BY995" s="68"/>
      <c r="BZ995" s="68"/>
      <c r="CA995" s="68"/>
      <c r="CB995" s="68"/>
      <c r="CC995" s="68"/>
      <c r="CD995" s="68"/>
      <c r="CE995" s="68"/>
      <c r="CF995" s="68"/>
      <c r="CG995" s="68"/>
      <c r="CH995" s="68"/>
      <c r="CI995" s="68"/>
      <c r="CJ995" s="68"/>
      <c r="CK995" s="68"/>
      <c r="CL995" s="68"/>
      <c r="CM995" s="68"/>
      <c r="CN995" s="68"/>
      <c r="CO995" s="68"/>
      <c r="CP995" s="68"/>
      <c r="CQ995" s="68"/>
      <c r="CR995" s="68"/>
      <c r="CS995" s="68"/>
      <c r="CT995" s="68"/>
      <c r="CU995" s="68"/>
      <c r="CV995" s="68"/>
      <c r="CW995" s="68"/>
      <c r="CX995" s="68"/>
      <c r="CY995" s="68"/>
      <c r="CZ995" s="68"/>
      <c r="DA995" s="68"/>
      <c r="DB995" s="68"/>
      <c r="DC995" s="68"/>
      <c r="DD995" s="68"/>
      <c r="DE995" s="68"/>
      <c r="DF995" s="68"/>
      <c r="DG995" s="68"/>
      <c r="DH995" s="68"/>
      <c r="DI995" s="68"/>
      <c r="DJ995" s="68"/>
      <c r="DK995" s="68"/>
      <c r="DL995" s="68"/>
      <c r="DM995" s="68"/>
      <c r="DN995" s="68"/>
      <c r="DO995" s="68"/>
      <c r="DP995" s="68"/>
      <c r="DQ995" s="68"/>
      <c r="DR995" s="68"/>
      <c r="DS995" s="68"/>
      <c r="DT995" s="68"/>
      <c r="DU995" s="68"/>
      <c r="DV995" s="68"/>
      <c r="DW995" s="68"/>
      <c r="DX995" s="68"/>
      <c r="DY995" s="68"/>
      <c r="DZ995" s="68"/>
      <c r="EA995" s="68"/>
      <c r="EB995" s="68"/>
      <c r="EC995" s="68"/>
      <c r="ED995" s="68"/>
      <c r="EE995" s="68"/>
      <c r="EF995" s="68"/>
      <c r="EG995" s="68"/>
      <c r="EH995" s="68"/>
      <c r="EI995" s="68"/>
      <c r="EJ995" s="68"/>
      <c r="EK995" s="68"/>
      <c r="EL995" s="68"/>
      <c r="EM995" s="68"/>
      <c r="EN995" s="68"/>
      <c r="EO995" s="68"/>
      <c r="EP995" s="68"/>
      <c r="EQ995" s="68"/>
      <c r="ER995" s="68"/>
      <c r="ES995" s="68"/>
      <c r="ET995" s="68"/>
      <c r="EU995" s="68"/>
      <c r="EV995" s="68"/>
      <c r="EW995" s="68"/>
      <c r="EX995" s="68"/>
      <c r="EY995" s="68"/>
      <c r="EZ995" s="68"/>
      <c r="FA995" s="68"/>
      <c r="FB995" s="68"/>
      <c r="FC995" s="68"/>
      <c r="FD995" s="68"/>
      <c r="FE995" s="68"/>
      <c r="FF995" s="68"/>
      <c r="FG995" s="68"/>
      <c r="FH995" s="68"/>
      <c r="FI995" s="68"/>
      <c r="FJ995" s="68"/>
      <c r="FK995" s="68"/>
      <c r="FL995" s="68"/>
      <c r="FM995" s="68"/>
      <c r="FN995" s="68"/>
      <c r="FO995" s="68"/>
      <c r="FP995" s="68"/>
      <c r="FQ995" s="68"/>
      <c r="FR995" s="68"/>
      <c r="FS995" s="68"/>
      <c r="FT995" s="68"/>
      <c r="FU995" s="68"/>
      <c r="FV995" s="68"/>
      <c r="FW995" s="68"/>
      <c r="FX995" s="68"/>
      <c r="FY995" s="68"/>
      <c r="FZ995" s="68"/>
      <c r="GA995" s="68"/>
      <c r="GB995" s="68"/>
      <c r="GC995" s="68"/>
      <c r="GD995" s="68"/>
      <c r="GE995" s="68"/>
      <c r="GF995" s="68"/>
      <c r="GG995" s="68"/>
      <c r="GH995" s="68"/>
      <c r="GI995" s="68"/>
      <c r="GJ995" s="68"/>
      <c r="GK995" s="68"/>
      <c r="GL995" s="68"/>
      <c r="GM995" s="68"/>
      <c r="GN995" s="68"/>
      <c r="GO995" s="68"/>
      <c r="GP995" s="68"/>
      <c r="GQ995" s="68"/>
      <c r="GR995" s="68"/>
      <c r="GS995" s="68"/>
      <c r="GT995" s="68"/>
      <c r="GU995" s="68"/>
      <c r="GV995" s="68"/>
      <c r="GW995" s="68"/>
      <c r="GX995" s="68"/>
      <c r="GY995" s="68"/>
      <c r="GZ995" s="68"/>
      <c r="HA995" s="68"/>
      <c r="HB995" s="68"/>
      <c r="HC995" s="68"/>
      <c r="HD995" s="68"/>
      <c r="HE995" s="68"/>
      <c r="HF995" s="68"/>
      <c r="HG995" s="68"/>
      <c r="HH995" s="68"/>
      <c r="HI995" s="68"/>
      <c r="HJ995" s="68"/>
      <c r="HK995" s="68"/>
      <c r="HL995" s="68"/>
      <c r="HM995" s="68"/>
      <c r="HN995" s="68"/>
      <c r="HO995" s="68"/>
      <c r="HP995" s="68"/>
      <c r="HQ995" s="68"/>
      <c r="HR995" s="68"/>
      <c r="HS995" s="68"/>
      <c r="HT995" s="68"/>
      <c r="HU995" s="68"/>
      <c r="HV995" s="68"/>
      <c r="HW995" s="68"/>
      <c r="HX995" s="68"/>
      <c r="HY995" s="68"/>
      <c r="HZ995" s="68"/>
      <c r="IA995" s="68"/>
      <c r="IB995" s="68"/>
      <c r="IC995" s="68"/>
      <c r="ID995" s="68"/>
      <c r="IE995" s="68"/>
      <c r="IF995" s="68"/>
      <c r="IG995" s="68"/>
      <c r="IH995" s="68"/>
      <c r="II995" s="68"/>
      <c r="IJ995" s="68"/>
      <c r="IK995" s="68"/>
      <c r="IL995" s="68"/>
      <c r="IM995" s="68"/>
      <c r="IN995" s="68"/>
      <c r="IO995" s="68"/>
      <c r="IP995" s="68"/>
      <c r="IQ995" s="68"/>
      <c r="IR995" s="68"/>
    </row>
    <row r="996" spans="1:252" s="68" customFormat="1">
      <c r="A996" s="90">
        <v>986</v>
      </c>
      <c r="B996" s="91" t="str">
        <f>'[4]ИТОГ!'!$AP993</f>
        <v>Дрозд Людмила</v>
      </c>
      <c r="C996" s="91">
        <f>'[4]ИТОГ!'!$AQ993</f>
        <v>2004</v>
      </c>
      <c r="D996" s="91" t="str">
        <f>'[4]ИТОГ!'!$AT993</f>
        <v>б/р</v>
      </c>
      <c r="E996" s="91" t="str">
        <f>'[4]ИТОГ!'!$AU993</f>
        <v>ж</v>
      </c>
      <c r="F996" s="189">
        <f>'[4]ИТОГ!'!$AX993</f>
        <v>43960</v>
      </c>
      <c r="G996" s="91" t="s">
        <v>255</v>
      </c>
      <c r="H996" s="94" t="s">
        <v>28</v>
      </c>
      <c r="I996" s="91" t="str">
        <f>'[4]ИТОГ!'!$AY993</f>
        <v>ОК!</v>
      </c>
      <c r="J996" s="70"/>
      <c r="K996" s="73"/>
      <c r="L996" s="74"/>
      <c r="M996" s="56"/>
      <c r="N996" s="73"/>
      <c r="O996" s="73"/>
      <c r="P996" s="74"/>
      <c r="Q996" s="74"/>
      <c r="R996" s="74"/>
      <c r="S996" s="74"/>
      <c r="T996" s="15"/>
      <c r="U996" s="15"/>
      <c r="V996" s="74"/>
      <c r="W996" s="187"/>
      <c r="X996" s="69"/>
      <c r="Y996" s="69"/>
      <c r="Z996" s="69"/>
      <c r="AA996" s="69"/>
      <c r="AB996" s="69"/>
      <c r="AC996" s="69"/>
      <c r="AD996" s="69"/>
      <c r="AE996" s="69"/>
      <c r="AF996" s="69"/>
      <c r="AG996" s="75"/>
      <c r="AH996" s="75" t="s">
        <v>437</v>
      </c>
      <c r="AI996" s="69">
        <v>18</v>
      </c>
      <c r="AJ996" s="68" t="s">
        <v>261</v>
      </c>
    </row>
    <row r="997" spans="1:252" s="68" customFormat="1">
      <c r="A997" s="90">
        <v>987</v>
      </c>
      <c r="B997" s="91" t="str">
        <f>'[4]ИТОГ!'!$AP994</f>
        <v>Дроздов Игорь</v>
      </c>
      <c r="C997" s="91">
        <f>'[4]ИТОГ!'!$AQ994</f>
        <v>2009</v>
      </c>
      <c r="D997" s="91">
        <f>'[4]ИТОГ!'!$AT994</f>
        <v>2</v>
      </c>
      <c r="E997" s="91" t="str">
        <f>'[4]ИТОГ!'!$AU994</f>
        <v>м</v>
      </c>
      <c r="F997" s="189">
        <f>'[4]ИТОГ!'!$AX994</f>
        <v>45730</v>
      </c>
      <c r="G997" s="91" t="s">
        <v>255</v>
      </c>
      <c r="H997" s="94" t="s">
        <v>28</v>
      </c>
      <c r="I997" s="91" t="str">
        <f>'[4]ИТОГ!'!$AY994</f>
        <v>ОК!</v>
      </c>
      <c r="J997" s="70"/>
      <c r="K997" s="73"/>
      <c r="L997" s="74"/>
      <c r="M997" s="56"/>
      <c r="N997" s="73"/>
      <c r="O997" s="73"/>
      <c r="P997" s="74"/>
      <c r="Q997" s="74"/>
      <c r="R997" s="74"/>
      <c r="S997" s="74"/>
      <c r="T997" s="15"/>
      <c r="U997" s="15"/>
      <c r="V997" s="74"/>
      <c r="W997" s="187"/>
      <c r="X997" s="69"/>
      <c r="Y997" s="69"/>
      <c r="Z997" s="69"/>
      <c r="AA997" s="69"/>
      <c r="AB997" s="69"/>
      <c r="AC997" s="69"/>
      <c r="AD997" s="69"/>
      <c r="AE997" s="69"/>
      <c r="AF997" s="69"/>
      <c r="AG997" s="75"/>
      <c r="AH997" s="75" t="s">
        <v>1396</v>
      </c>
      <c r="AI997" s="69">
        <v>0</v>
      </c>
      <c r="AJ997" s="68" t="s">
        <v>743</v>
      </c>
    </row>
    <row r="998" spans="1:252" s="68" customFormat="1">
      <c r="A998" s="90">
        <v>988</v>
      </c>
      <c r="B998" s="91" t="str">
        <f>'[4]ИТОГ!'!$AP995</f>
        <v>Дроздова Дарья</v>
      </c>
      <c r="C998" s="91">
        <f>'[4]ИТОГ!'!$AQ995</f>
        <v>2012</v>
      </c>
      <c r="D998" s="91" t="str">
        <f>'[4]ИТОГ!'!$AT995</f>
        <v>б/р</v>
      </c>
      <c r="E998" s="91" t="str">
        <f>'[4]ИТОГ!'!$AU995</f>
        <v>ж</v>
      </c>
      <c r="F998" s="189">
        <f>'[4]ИТОГ!'!$AX995</f>
        <v>0</v>
      </c>
      <c r="G998" s="91" t="s">
        <v>255</v>
      </c>
      <c r="H998" s="94" t="s">
        <v>28</v>
      </c>
      <c r="I998" s="91" t="str">
        <f>'[4]ИТОГ!'!$AY995</f>
        <v>ОК!</v>
      </c>
      <c r="J998" s="70"/>
      <c r="K998" s="73"/>
      <c r="L998" s="74"/>
      <c r="M998" s="56"/>
      <c r="N998" s="73"/>
      <c r="O998" s="73"/>
      <c r="P998" s="74"/>
      <c r="Q998" s="74"/>
      <c r="R998" s="74"/>
      <c r="S998" s="74"/>
      <c r="T998" s="15"/>
      <c r="U998" s="15"/>
      <c r="V998" s="74"/>
      <c r="W998" s="187"/>
      <c r="X998" s="69"/>
      <c r="Y998" s="69"/>
      <c r="Z998" s="69"/>
      <c r="AA998" s="69"/>
      <c r="AB998" s="69"/>
      <c r="AC998" s="69"/>
      <c r="AD998" s="69"/>
      <c r="AE998" s="69"/>
      <c r="AF998" s="69"/>
      <c r="AG998" s="75"/>
      <c r="AH998" s="75" t="s">
        <v>1397</v>
      </c>
      <c r="AI998" s="69">
        <v>18</v>
      </c>
      <c r="AJ998" s="68" t="s">
        <v>702</v>
      </c>
    </row>
    <row r="999" spans="1:252" s="68" customFormat="1">
      <c r="A999" s="90">
        <v>989</v>
      </c>
      <c r="B999" s="91" t="str">
        <f>'[4]ИТОГ!'!$AP996</f>
        <v>Дроздова Елена</v>
      </c>
      <c r="C999" s="91">
        <f>'[4]ИТОГ!'!$AQ996</f>
        <v>1984</v>
      </c>
      <c r="D999" s="91" t="str">
        <f>'[4]ИТОГ!'!$AT996</f>
        <v>б/р</v>
      </c>
      <c r="E999" s="91" t="str">
        <f>'[4]ИТОГ!'!$AU996</f>
        <v>ж</v>
      </c>
      <c r="F999" s="189">
        <f>'[4]ИТОГ!'!$AX996</f>
        <v>0</v>
      </c>
      <c r="G999" s="91" t="s">
        <v>255</v>
      </c>
      <c r="H999" s="94" t="s">
        <v>28</v>
      </c>
      <c r="I999" s="91" t="str">
        <f>'[4]ИТОГ!'!$AY996</f>
        <v>ОК!</v>
      </c>
      <c r="J999" s="70"/>
      <c r="K999" s="73"/>
      <c r="L999" s="74"/>
      <c r="M999" s="56"/>
      <c r="N999" s="73"/>
      <c r="O999" s="73"/>
      <c r="P999" s="74"/>
      <c r="Q999" s="74"/>
      <c r="R999" s="74"/>
      <c r="S999" s="74"/>
      <c r="T999" s="15"/>
      <c r="U999" s="15"/>
      <c r="V999" s="74"/>
      <c r="W999" s="187"/>
      <c r="X999" s="69"/>
      <c r="Y999" s="69"/>
      <c r="Z999" s="69"/>
      <c r="AA999" s="69"/>
      <c r="AB999" s="69"/>
      <c r="AC999" s="69"/>
      <c r="AD999" s="69"/>
      <c r="AE999" s="69"/>
      <c r="AF999" s="69"/>
      <c r="AG999" s="75"/>
      <c r="AH999" s="75" t="s">
        <v>484</v>
      </c>
      <c r="AI999" s="69">
        <v>2</v>
      </c>
      <c r="AJ999" s="68" t="s">
        <v>1398</v>
      </c>
    </row>
    <row r="1000" spans="1:252" s="68" customFormat="1">
      <c r="A1000" s="90">
        <v>990</v>
      </c>
      <c r="B1000" s="91" t="str">
        <f>'[4]ИТОГ!'!$AP997</f>
        <v>Дросенко Татьяна</v>
      </c>
      <c r="C1000" s="91">
        <f>'[4]ИТОГ!'!$AQ997</f>
        <v>2000</v>
      </c>
      <c r="D1000" s="91">
        <f>'[4]ИТОГ!'!$AT997</f>
        <v>3</v>
      </c>
      <c r="E1000" s="91" t="str">
        <f>'[4]ИТОГ!'!$AU997</f>
        <v>ж</v>
      </c>
      <c r="F1000" s="189">
        <f>'[4]ИТОГ!'!$AX997</f>
        <v>45407</v>
      </c>
      <c r="G1000" s="91" t="s">
        <v>255</v>
      </c>
      <c r="H1000" s="94" t="s">
        <v>28</v>
      </c>
      <c r="I1000" s="91" t="str">
        <f>'[4]ИТОГ!'!$AY997</f>
        <v>ОК!</v>
      </c>
      <c r="J1000" s="70"/>
      <c r="K1000" s="73"/>
      <c r="L1000" s="74"/>
      <c r="M1000" s="56"/>
      <c r="N1000" s="73"/>
      <c r="O1000" s="73"/>
      <c r="P1000" s="74"/>
      <c r="Q1000" s="74"/>
      <c r="R1000" s="74"/>
      <c r="S1000" s="74"/>
      <c r="T1000" s="15"/>
      <c r="U1000" s="15"/>
      <c r="V1000" s="74"/>
      <c r="W1000" s="187"/>
      <c r="X1000" s="69"/>
      <c r="Y1000" s="69"/>
      <c r="Z1000" s="69"/>
      <c r="AA1000" s="69"/>
      <c r="AB1000" s="69"/>
      <c r="AC1000" s="69"/>
      <c r="AD1000" s="69"/>
      <c r="AE1000" s="69"/>
      <c r="AF1000" s="69"/>
      <c r="AG1000" s="75"/>
      <c r="AH1000" s="75" t="s">
        <v>271</v>
      </c>
      <c r="AI1000" s="69">
        <v>22</v>
      </c>
      <c r="AJ1000" s="68" t="s">
        <v>268</v>
      </c>
    </row>
    <row r="1001" spans="1:252" s="68" customFormat="1">
      <c r="A1001" s="90">
        <v>991</v>
      </c>
      <c r="B1001" s="91" t="str">
        <f>'[4]ИТОГ!'!$AP998</f>
        <v>Дрофа Валерия</v>
      </c>
      <c r="C1001" s="91">
        <f>'[4]ИТОГ!'!$AQ998</f>
        <v>2011</v>
      </c>
      <c r="D1001" s="91" t="str">
        <f>'[4]ИТОГ!'!$AT998</f>
        <v>1ю</v>
      </c>
      <c r="E1001" s="91" t="str">
        <f>'[4]ИТОГ!'!$AU998</f>
        <v>ж</v>
      </c>
      <c r="F1001" s="189">
        <f>'[4]ИТОГ!'!$AX998</f>
        <v>45786</v>
      </c>
      <c r="G1001" s="91" t="s">
        <v>255</v>
      </c>
      <c r="H1001" s="94" t="s">
        <v>28</v>
      </c>
      <c r="I1001" s="91" t="str">
        <f>'[4]ИТОГ!'!$AY998</f>
        <v>ОК!</v>
      </c>
      <c r="J1001" s="70"/>
      <c r="K1001" s="73"/>
      <c r="L1001" s="74"/>
      <c r="M1001" s="56"/>
      <c r="N1001" s="73"/>
      <c r="O1001" s="73"/>
      <c r="P1001" s="74"/>
      <c r="Q1001" s="74"/>
      <c r="R1001" s="74"/>
      <c r="S1001" s="74"/>
      <c r="T1001" s="15"/>
      <c r="U1001" s="15"/>
      <c r="V1001" s="74"/>
      <c r="W1001" s="187"/>
      <c r="X1001" s="69"/>
      <c r="Y1001" s="69"/>
      <c r="Z1001" s="69"/>
      <c r="AA1001" s="69"/>
      <c r="AB1001" s="69"/>
      <c r="AC1001" s="69"/>
      <c r="AD1001" s="69"/>
      <c r="AE1001" s="69"/>
      <c r="AF1001" s="69"/>
      <c r="AG1001" s="75"/>
      <c r="AH1001" s="75" t="s">
        <v>1399</v>
      </c>
      <c r="AI1001" s="69">
        <v>0</v>
      </c>
      <c r="AJ1001" s="68" t="s">
        <v>1017</v>
      </c>
    </row>
    <row r="1002" spans="1:252" s="68" customFormat="1">
      <c r="A1002" s="90">
        <v>992</v>
      </c>
      <c r="B1002" s="91" t="str">
        <f>'[4]ИТОГ!'!$AP999</f>
        <v>Другова Анна</v>
      </c>
      <c r="C1002" s="91">
        <f>'[4]ИТОГ!'!$AQ999</f>
        <v>1999</v>
      </c>
      <c r="D1002" s="91" t="str">
        <f>'[4]ИТОГ!'!$AT999</f>
        <v>б/р</v>
      </c>
      <c r="E1002" s="91" t="str">
        <f>'[4]ИТОГ!'!$AU999</f>
        <v>ж</v>
      </c>
      <c r="F1002" s="189">
        <f>'[4]ИТОГ!'!$AX999</f>
        <v>42774</v>
      </c>
      <c r="G1002" s="91" t="s">
        <v>255</v>
      </c>
      <c r="H1002" s="94" t="s">
        <v>28</v>
      </c>
      <c r="I1002" s="91" t="str">
        <f>'[4]ИТОГ!'!$AY999</f>
        <v>ОК!</v>
      </c>
      <c r="J1002" s="70"/>
      <c r="K1002" s="73"/>
      <c r="L1002" s="74"/>
      <c r="M1002" s="56"/>
      <c r="N1002" s="73"/>
      <c r="O1002" s="73"/>
      <c r="P1002" s="74"/>
      <c r="Q1002" s="74"/>
      <c r="R1002" s="74"/>
      <c r="S1002" s="74"/>
      <c r="T1002" s="15"/>
      <c r="U1002" s="15"/>
      <c r="V1002" s="74"/>
      <c r="W1002" s="187"/>
      <c r="X1002" s="69"/>
      <c r="Y1002" s="69"/>
      <c r="Z1002" s="69"/>
      <c r="AA1002" s="69"/>
      <c r="AB1002" s="69"/>
      <c r="AC1002" s="69"/>
      <c r="AD1002" s="69"/>
      <c r="AE1002" s="69"/>
      <c r="AF1002" s="69"/>
      <c r="AG1002" s="75"/>
      <c r="AH1002" s="75" t="s">
        <v>1400</v>
      </c>
      <c r="AI1002" s="69">
        <v>0</v>
      </c>
      <c r="AJ1002" s="68" t="s">
        <v>803</v>
      </c>
    </row>
    <row r="1003" spans="1:252" s="68" customFormat="1">
      <c r="A1003" s="90">
        <v>993</v>
      </c>
      <c r="B1003" s="91" t="str">
        <f>'[4]ИТОГ!'!$AP1000</f>
        <v>Дружинин Артемий</v>
      </c>
      <c r="C1003" s="91">
        <f>'[4]ИТОГ!'!$AQ1000</f>
        <v>2006</v>
      </c>
      <c r="D1003" s="91" t="str">
        <f>'[4]ИТОГ!'!$AT1000</f>
        <v>б/р</v>
      </c>
      <c r="E1003" s="91" t="str">
        <f>'[4]ИТОГ!'!$AU1000</f>
        <v>м</v>
      </c>
      <c r="F1003" s="189">
        <f>'[4]ИТОГ!'!$AX1000</f>
        <v>0</v>
      </c>
      <c r="G1003" s="91" t="s">
        <v>255</v>
      </c>
      <c r="H1003" s="94" t="s">
        <v>28</v>
      </c>
      <c r="I1003" s="91" t="str">
        <f>'[4]ИТОГ!'!$AY1000</f>
        <v>ОК!</v>
      </c>
      <c r="J1003" s="70"/>
      <c r="K1003" s="73"/>
      <c r="L1003" s="74"/>
      <c r="M1003" s="56"/>
      <c r="N1003" s="73"/>
      <c r="O1003" s="73"/>
      <c r="P1003" s="74"/>
      <c r="Q1003" s="74"/>
      <c r="R1003" s="74"/>
      <c r="S1003" s="74"/>
      <c r="T1003" s="15"/>
      <c r="U1003" s="15"/>
      <c r="V1003" s="74"/>
      <c r="W1003" s="187"/>
      <c r="X1003" s="69"/>
      <c r="Y1003" s="69"/>
      <c r="Z1003" s="69"/>
      <c r="AA1003" s="69"/>
      <c r="AB1003" s="69"/>
      <c r="AC1003" s="69"/>
      <c r="AD1003" s="69"/>
      <c r="AE1003" s="69"/>
      <c r="AF1003" s="69"/>
      <c r="AG1003" s="75"/>
      <c r="AH1003" s="75" t="s">
        <v>1401</v>
      </c>
      <c r="AI1003" s="69">
        <v>0</v>
      </c>
      <c r="AJ1003" s="68" t="s">
        <v>916</v>
      </c>
    </row>
    <row r="1004" spans="1:252" s="68" customFormat="1">
      <c r="A1004" s="90">
        <v>994</v>
      </c>
      <c r="B1004" s="91" t="str">
        <f>'[4]ИТОГ!'!$AP1001</f>
        <v>Дружинина Анна</v>
      </c>
      <c r="C1004" s="91">
        <f>'[4]ИТОГ!'!$AQ1001</f>
        <v>1994</v>
      </c>
      <c r="D1004" s="91" t="str">
        <f>'[4]ИТОГ!'!$AT1001</f>
        <v>КМС</v>
      </c>
      <c r="E1004" s="91" t="str">
        <f>'[4]ИТОГ!'!$AU1001</f>
        <v>ж</v>
      </c>
      <c r="F1004" s="189">
        <f>'[4]ИТОГ!'!$AX1001</f>
        <v>45684</v>
      </c>
      <c r="G1004" s="91" t="s">
        <v>255</v>
      </c>
      <c r="H1004" s="94" t="s">
        <v>28</v>
      </c>
      <c r="I1004" s="91" t="str">
        <f>'[4]ИТОГ!'!$AY1001</f>
        <v>НАДО!!!</v>
      </c>
      <c r="J1004" s="70"/>
      <c r="K1004" s="73"/>
      <c r="L1004" s="74"/>
      <c r="M1004" s="56"/>
      <c r="N1004" s="73"/>
      <c r="O1004" s="73"/>
      <c r="P1004" s="74"/>
      <c r="Q1004" s="74"/>
      <c r="R1004" s="74"/>
      <c r="S1004" s="74"/>
      <c r="T1004" s="15"/>
      <c r="U1004" s="15"/>
      <c r="V1004" s="74"/>
      <c r="W1004" s="187"/>
      <c r="X1004" s="69"/>
      <c r="Y1004" s="69"/>
      <c r="Z1004" s="69"/>
      <c r="AA1004" s="69"/>
      <c r="AB1004" s="69"/>
      <c r="AC1004" s="69"/>
      <c r="AD1004" s="69"/>
      <c r="AE1004" s="69"/>
      <c r="AF1004" s="69"/>
      <c r="AG1004" s="75"/>
      <c r="AH1004" s="75" t="s">
        <v>821</v>
      </c>
      <c r="AI1004" s="69">
        <v>5</v>
      </c>
      <c r="AJ1004" s="68" t="s">
        <v>465</v>
      </c>
    </row>
    <row r="1005" spans="1:252" s="68" customFormat="1">
      <c r="A1005" s="90">
        <v>995</v>
      </c>
      <c r="B1005" s="91" t="str">
        <f>'[4]ИТОГ!'!$AP1002</f>
        <v>Дружинина Екатерина</v>
      </c>
      <c r="C1005" s="91">
        <f>'[4]ИТОГ!'!$AQ1002</f>
        <v>1994</v>
      </c>
      <c r="D1005" s="91" t="str">
        <f>'[4]ИТОГ!'!$AT1002</f>
        <v>б/р</v>
      </c>
      <c r="E1005" s="91" t="str">
        <f>'[4]ИТОГ!'!$AU1002</f>
        <v>ж</v>
      </c>
      <c r="F1005" s="189">
        <f>'[4]ИТОГ!'!$AX1002</f>
        <v>43399</v>
      </c>
      <c r="G1005" s="91" t="s">
        <v>255</v>
      </c>
      <c r="H1005" s="94" t="s">
        <v>28</v>
      </c>
      <c r="I1005" s="91" t="str">
        <f>'[4]ИТОГ!'!$AY1002</f>
        <v>НАДО!!!</v>
      </c>
      <c r="J1005" s="70"/>
      <c r="K1005" s="73"/>
      <c r="L1005" s="74"/>
      <c r="M1005" s="56"/>
      <c r="N1005" s="73"/>
      <c r="O1005" s="73"/>
      <c r="P1005" s="74"/>
      <c r="Q1005" s="74"/>
      <c r="R1005" s="74"/>
      <c r="S1005" s="74"/>
      <c r="T1005" s="15"/>
      <c r="U1005" s="15"/>
      <c r="V1005" s="74"/>
      <c r="W1005" s="187"/>
      <c r="X1005" s="69"/>
      <c r="Y1005" s="69"/>
      <c r="Z1005" s="69"/>
      <c r="AA1005" s="69"/>
      <c r="AB1005" s="69"/>
      <c r="AC1005" s="69"/>
      <c r="AD1005" s="69"/>
      <c r="AE1005" s="69"/>
      <c r="AF1005" s="69"/>
      <c r="AG1005" s="75"/>
      <c r="AH1005" s="75" t="s">
        <v>1402</v>
      </c>
      <c r="AI1005" s="69">
        <v>0</v>
      </c>
      <c r="AJ1005" s="68" t="s">
        <v>639</v>
      </c>
    </row>
    <row r="1006" spans="1:252" s="68" customFormat="1">
      <c r="A1006" s="90">
        <v>996</v>
      </c>
      <c r="B1006" s="91" t="str">
        <f>'[4]ИТОГ!'!$AP1003</f>
        <v>Дружининская Елизавета</v>
      </c>
      <c r="C1006" s="91">
        <f>'[4]ИТОГ!'!$AQ1003</f>
        <v>2007</v>
      </c>
      <c r="D1006" s="91" t="str">
        <f>'[4]ИТОГ!'!$AT1003</f>
        <v>б/р</v>
      </c>
      <c r="E1006" s="91" t="str">
        <f>'[4]ИТОГ!'!$AU1003</f>
        <v>ж</v>
      </c>
      <c r="F1006" s="189">
        <f>'[4]ИТОГ!'!$AX1003</f>
        <v>0</v>
      </c>
      <c r="G1006" s="91" t="s">
        <v>255</v>
      </c>
      <c r="H1006" s="94" t="s">
        <v>28</v>
      </c>
      <c r="I1006" s="91" t="str">
        <f>'[4]ИТОГ!'!$AY1003</f>
        <v>ОК!</v>
      </c>
      <c r="J1006" s="70"/>
      <c r="K1006" s="73"/>
      <c r="L1006" s="74"/>
      <c r="M1006" s="56"/>
      <c r="N1006" s="73"/>
      <c r="O1006" s="73"/>
      <c r="P1006" s="74"/>
      <c r="Q1006" s="74"/>
      <c r="R1006" s="74"/>
      <c r="S1006" s="74"/>
      <c r="T1006" s="15"/>
      <c r="U1006" s="15"/>
      <c r="V1006" s="74"/>
      <c r="W1006" s="187"/>
      <c r="X1006" s="69"/>
      <c r="Y1006" s="69"/>
      <c r="Z1006" s="69"/>
      <c r="AA1006" s="69"/>
      <c r="AB1006" s="69"/>
      <c r="AC1006" s="69"/>
      <c r="AD1006" s="69"/>
      <c r="AE1006" s="69"/>
      <c r="AF1006" s="69"/>
      <c r="AG1006" s="75"/>
      <c r="AH1006" s="75" t="s">
        <v>928</v>
      </c>
      <c r="AI1006" s="69">
        <v>3</v>
      </c>
      <c r="AJ1006" s="68" t="s">
        <v>521</v>
      </c>
    </row>
    <row r="1007" spans="1:252" s="68" customFormat="1">
      <c r="A1007" s="90">
        <v>997</v>
      </c>
      <c r="B1007" s="91" t="str">
        <f>'[4]ИТОГ!'!$AP1004</f>
        <v>Дружининский Михаил</v>
      </c>
      <c r="C1007" s="91">
        <f>'[4]ИТОГ!'!$AQ1004</f>
        <v>2012</v>
      </c>
      <c r="D1007" s="91" t="str">
        <f>'[4]ИТОГ!'!$AT1004</f>
        <v>1ю</v>
      </c>
      <c r="E1007" s="91" t="str">
        <f>'[4]ИТОГ!'!$AU1004</f>
        <v>м</v>
      </c>
      <c r="F1007" s="189">
        <f>'[4]ИТОГ!'!$AX1004</f>
        <v>45422</v>
      </c>
      <c r="G1007" s="91" t="s">
        <v>255</v>
      </c>
      <c r="H1007" s="94" t="s">
        <v>28</v>
      </c>
      <c r="I1007" s="91" t="str">
        <f>'[4]ИТОГ!'!$AY1004</f>
        <v>ОК!</v>
      </c>
      <c r="J1007" s="70"/>
      <c r="K1007" s="73"/>
      <c r="L1007" s="74"/>
      <c r="M1007" s="56"/>
      <c r="N1007" s="73"/>
      <c r="O1007" s="73"/>
      <c r="P1007" s="74"/>
      <c r="Q1007" s="74"/>
      <c r="R1007" s="74"/>
      <c r="S1007" s="74"/>
      <c r="T1007" s="15"/>
      <c r="U1007" s="15"/>
      <c r="V1007" s="74"/>
      <c r="W1007" s="187"/>
      <c r="X1007" s="69"/>
      <c r="Y1007" s="69"/>
      <c r="Z1007" s="69"/>
      <c r="AA1007" s="69"/>
      <c r="AB1007" s="69"/>
      <c r="AC1007" s="69"/>
      <c r="AD1007" s="69"/>
      <c r="AE1007" s="69"/>
      <c r="AF1007" s="69"/>
      <c r="AG1007" s="75"/>
      <c r="AH1007" s="75" t="s">
        <v>311</v>
      </c>
      <c r="AI1007" s="69">
        <v>1</v>
      </c>
      <c r="AJ1007" s="68" t="s">
        <v>294</v>
      </c>
    </row>
    <row r="1008" spans="1:252" s="68" customFormat="1">
      <c r="A1008" s="90">
        <v>998</v>
      </c>
      <c r="B1008" s="91" t="str">
        <f>'[4]ИТОГ!'!$AP1005</f>
        <v>Дружининский Роман</v>
      </c>
      <c r="C1008" s="91">
        <f>'[4]ИТОГ!'!$AQ1005</f>
        <v>2014</v>
      </c>
      <c r="D1008" s="91" t="str">
        <f>'[4]ИТОГ!'!$AT1005</f>
        <v>б/р</v>
      </c>
      <c r="E1008" s="91" t="str">
        <f>'[4]ИТОГ!'!$AU1005</f>
        <v>м</v>
      </c>
      <c r="F1008" s="189">
        <f>'[4]ИТОГ!'!$AX1005</f>
        <v>0</v>
      </c>
      <c r="G1008" s="91" t="s">
        <v>255</v>
      </c>
      <c r="H1008" s="94" t="s">
        <v>28</v>
      </c>
      <c r="I1008" s="91" t="str">
        <f>'[4]ИТОГ!'!$AY1005</f>
        <v>ОК!</v>
      </c>
      <c r="J1008" s="70"/>
      <c r="K1008" s="73"/>
      <c r="L1008" s="74"/>
      <c r="M1008" s="56"/>
      <c r="N1008" s="73"/>
      <c r="O1008" s="73"/>
      <c r="P1008" s="74"/>
      <c r="Q1008" s="74"/>
      <c r="R1008" s="74"/>
      <c r="S1008" s="74"/>
      <c r="T1008" s="15"/>
      <c r="U1008" s="15"/>
      <c r="V1008" s="74"/>
      <c r="W1008" s="187"/>
      <c r="X1008" s="69"/>
      <c r="Y1008" s="69"/>
      <c r="Z1008" s="69"/>
      <c r="AA1008" s="69"/>
      <c r="AB1008" s="69"/>
      <c r="AC1008" s="69"/>
      <c r="AD1008" s="69"/>
      <c r="AE1008" s="69"/>
      <c r="AF1008" s="69"/>
      <c r="AG1008" s="75"/>
      <c r="AH1008" s="75" t="s">
        <v>1403</v>
      </c>
      <c r="AI1008" s="69">
        <v>0</v>
      </c>
      <c r="AJ1008" s="68" t="s">
        <v>1404</v>
      </c>
    </row>
    <row r="1009" spans="1:36" s="68" customFormat="1">
      <c r="A1009" s="90">
        <v>999</v>
      </c>
      <c r="B1009" s="91" t="str">
        <f>'[4]ИТОГ!'!$AP1006</f>
        <v>Дружков Савва</v>
      </c>
      <c r="C1009" s="91">
        <f>'[4]ИТОГ!'!$AQ1006</f>
        <v>0</v>
      </c>
      <c r="D1009" s="91" t="str">
        <f>'[4]ИТОГ!'!$AT1006</f>
        <v>1ю</v>
      </c>
      <c r="E1009" s="91" t="str">
        <f>'[4]ИТОГ!'!$AU1006</f>
        <v>м</v>
      </c>
      <c r="F1009" s="189">
        <f>'[4]ИТОГ!'!$AX1006</f>
        <v>45756</v>
      </c>
      <c r="G1009" s="91" t="s">
        <v>255</v>
      </c>
      <c r="H1009" s="94" t="s">
        <v>28</v>
      </c>
      <c r="I1009" s="91" t="str">
        <f>'[4]ИТОГ!'!$AY1006</f>
        <v>НАДО!!!</v>
      </c>
      <c r="J1009" s="70"/>
      <c r="K1009" s="73"/>
      <c r="L1009" s="74"/>
      <c r="M1009" s="56"/>
      <c r="N1009" s="73"/>
      <c r="O1009" s="73"/>
      <c r="P1009" s="74"/>
      <c r="Q1009" s="74"/>
      <c r="R1009" s="74"/>
      <c r="S1009" s="74"/>
      <c r="T1009" s="15"/>
      <c r="U1009" s="15"/>
      <c r="V1009" s="74"/>
      <c r="W1009" s="187"/>
      <c r="X1009" s="69"/>
      <c r="Y1009" s="69"/>
      <c r="Z1009" s="69"/>
      <c r="AA1009" s="69"/>
      <c r="AB1009" s="69"/>
      <c r="AC1009" s="69"/>
      <c r="AD1009" s="69"/>
      <c r="AE1009" s="69"/>
      <c r="AF1009" s="69"/>
      <c r="AG1009" s="75"/>
      <c r="AH1009" s="75" t="s">
        <v>1358</v>
      </c>
      <c r="AI1009" s="69">
        <v>1</v>
      </c>
      <c r="AJ1009" s="68" t="s">
        <v>746</v>
      </c>
    </row>
    <row r="1010" spans="1:36" s="68" customFormat="1">
      <c r="A1010" s="90">
        <v>1000</v>
      </c>
      <c r="B1010" s="91" t="str">
        <f>'[4]ИТОГ!'!$AP1007</f>
        <v>Друзин Владимир</v>
      </c>
      <c r="C1010" s="91">
        <f>'[4]ИТОГ!'!$AQ1007</f>
        <v>0</v>
      </c>
      <c r="D1010" s="91" t="str">
        <f>'[4]ИТОГ!'!$AT1007</f>
        <v>б/р</v>
      </c>
      <c r="E1010" s="91" t="str">
        <f>'[4]ИТОГ!'!$AU1007</f>
        <v>м</v>
      </c>
      <c r="F1010" s="189">
        <f>'[4]ИТОГ!'!$AX1007</f>
        <v>43954</v>
      </c>
      <c r="G1010" s="91" t="s">
        <v>255</v>
      </c>
      <c r="H1010" s="94" t="s">
        <v>28</v>
      </c>
      <c r="I1010" s="91" t="str">
        <f>'[4]ИТОГ!'!$AY1007</f>
        <v>НАДО!!!</v>
      </c>
      <c r="J1010" s="70"/>
      <c r="K1010" s="73"/>
      <c r="L1010" s="74"/>
      <c r="M1010" s="56"/>
      <c r="N1010" s="73"/>
      <c r="O1010" s="73"/>
      <c r="P1010" s="74"/>
      <c r="Q1010" s="74"/>
      <c r="R1010" s="74"/>
      <c r="S1010" s="74"/>
      <c r="T1010" s="15"/>
      <c r="U1010" s="15"/>
      <c r="V1010" s="74"/>
      <c r="W1010" s="187"/>
      <c r="X1010" s="69"/>
      <c r="Y1010" s="69"/>
      <c r="Z1010" s="69"/>
      <c r="AA1010" s="69"/>
      <c r="AB1010" s="69"/>
      <c r="AC1010" s="69"/>
      <c r="AD1010" s="69"/>
      <c r="AE1010" s="69"/>
      <c r="AF1010" s="69"/>
      <c r="AG1010" s="75"/>
      <c r="AH1010" s="75" t="s">
        <v>389</v>
      </c>
      <c r="AI1010" s="69">
        <v>8</v>
      </c>
      <c r="AJ1010" s="75" t="s">
        <v>498</v>
      </c>
    </row>
    <row r="1011" spans="1:36" s="68" customFormat="1">
      <c r="A1011" s="90">
        <v>1001</v>
      </c>
      <c r="B1011" s="91" t="str">
        <f>'[4]ИТОГ!'!$AP1008</f>
        <v>Дубенков Владислав</v>
      </c>
      <c r="C1011" s="91">
        <f>'[4]ИТОГ!'!$AQ1008</f>
        <v>2005</v>
      </c>
      <c r="D1011" s="91" t="str">
        <f>'[4]ИТОГ!'!$AT1008</f>
        <v>б/р</v>
      </c>
      <c r="E1011" s="91" t="str">
        <f>'[4]ИТОГ!'!$AU1008</f>
        <v>м</v>
      </c>
      <c r="F1011" s="189">
        <f>'[4]ИТОГ!'!$AX1008</f>
        <v>43979</v>
      </c>
      <c r="G1011" s="91" t="s">
        <v>255</v>
      </c>
      <c r="H1011" s="94" t="s">
        <v>28</v>
      </c>
      <c r="I1011" s="91" t="str">
        <f>'[4]ИТОГ!'!$AY1008</f>
        <v>НАДО!!!</v>
      </c>
      <c r="J1011" s="70"/>
      <c r="K1011" s="73"/>
      <c r="L1011" s="74"/>
      <c r="M1011" s="56"/>
      <c r="N1011" s="73"/>
      <c r="O1011" s="73"/>
      <c r="P1011" s="74"/>
      <c r="Q1011" s="74"/>
      <c r="R1011" s="74"/>
      <c r="S1011" s="74"/>
      <c r="T1011" s="15"/>
      <c r="U1011" s="15"/>
      <c r="V1011" s="74"/>
      <c r="W1011" s="187"/>
      <c r="X1011" s="69"/>
      <c r="Y1011" s="69"/>
      <c r="Z1011" s="69"/>
      <c r="AA1011" s="69"/>
      <c r="AB1011" s="69"/>
      <c r="AC1011" s="69"/>
      <c r="AD1011" s="69"/>
      <c r="AE1011" s="69"/>
      <c r="AF1011" s="69"/>
      <c r="AG1011" s="75"/>
      <c r="AH1011" s="75" t="s">
        <v>290</v>
      </c>
      <c r="AI1011" s="69">
        <v>7</v>
      </c>
      <c r="AJ1011" s="8" t="s">
        <v>285</v>
      </c>
    </row>
    <row r="1012" spans="1:36" s="68" customFormat="1">
      <c r="A1012" s="90">
        <v>1002</v>
      </c>
      <c r="B1012" s="91" t="str">
        <f>'[4]ИТОГ!'!$AP1009</f>
        <v>Дубинский Святозар</v>
      </c>
      <c r="C1012" s="91">
        <f>'[4]ИТОГ!'!$AQ1009</f>
        <v>0</v>
      </c>
      <c r="D1012" s="91" t="str">
        <f>'[4]ИТОГ!'!$AT1009</f>
        <v>1ю</v>
      </c>
      <c r="E1012" s="91" t="str">
        <f>'[4]ИТОГ!'!$AU1009</f>
        <v>м</v>
      </c>
      <c r="F1012" s="189">
        <f>'[4]ИТОГ!'!$AX1009</f>
        <v>45756</v>
      </c>
      <c r="G1012" s="91" t="s">
        <v>255</v>
      </c>
      <c r="H1012" s="94" t="s">
        <v>28</v>
      </c>
      <c r="I1012" s="91" t="str">
        <f>'[4]ИТОГ!'!$AY1009</f>
        <v>НАДО!!!</v>
      </c>
      <c r="J1012" s="70"/>
      <c r="K1012" s="73"/>
      <c r="L1012" s="74"/>
      <c r="M1012" s="56"/>
      <c r="N1012" s="73"/>
      <c r="O1012" s="73"/>
      <c r="P1012" s="74"/>
      <c r="Q1012" s="74"/>
      <c r="R1012" s="74"/>
      <c r="S1012" s="74"/>
      <c r="T1012" s="15"/>
      <c r="U1012" s="15"/>
      <c r="V1012" s="74"/>
      <c r="W1012" s="187"/>
      <c r="X1012" s="69"/>
      <c r="Y1012" s="69"/>
      <c r="Z1012" s="69"/>
      <c r="AA1012" s="69"/>
      <c r="AB1012" s="69"/>
      <c r="AC1012" s="69"/>
      <c r="AD1012" s="69"/>
      <c r="AE1012" s="69"/>
      <c r="AF1012" s="69"/>
      <c r="AG1012" s="75"/>
      <c r="AH1012" s="8" t="s">
        <v>967</v>
      </c>
      <c r="AI1012" s="69">
        <v>2</v>
      </c>
      <c r="AJ1012" s="68" t="s">
        <v>1405</v>
      </c>
    </row>
    <row r="1013" spans="1:36" s="68" customFormat="1">
      <c r="A1013" s="90">
        <v>1003</v>
      </c>
      <c r="B1013" s="91" t="str">
        <f>'[4]ИТОГ!'!$AP1010</f>
        <v>Дубкин Максим</v>
      </c>
      <c r="C1013" s="91">
        <f>'[4]ИТОГ!'!$AQ1010</f>
        <v>2010</v>
      </c>
      <c r="D1013" s="91" t="str">
        <f>'[4]ИТОГ!'!$AT1010</f>
        <v>б/р</v>
      </c>
      <c r="E1013" s="91" t="str">
        <f>'[4]ИТОГ!'!$AU1010</f>
        <v>м</v>
      </c>
      <c r="F1013" s="189">
        <f>'[4]ИТОГ!'!$AX1010</f>
        <v>0</v>
      </c>
      <c r="G1013" s="91" t="s">
        <v>255</v>
      </c>
      <c r="H1013" s="94" t="s">
        <v>28</v>
      </c>
      <c r="I1013" s="91" t="str">
        <f>'[4]ИТОГ!'!$AY1010</f>
        <v>ОК!</v>
      </c>
      <c r="J1013" s="70"/>
      <c r="K1013" s="73"/>
      <c r="L1013" s="74"/>
      <c r="M1013" s="56"/>
      <c r="N1013" s="73"/>
      <c r="O1013" s="73"/>
      <c r="P1013" s="74"/>
      <c r="Q1013" s="74"/>
      <c r="R1013" s="74"/>
      <c r="S1013" s="74"/>
      <c r="T1013" s="15"/>
      <c r="U1013" s="15"/>
      <c r="V1013" s="74"/>
      <c r="W1013" s="187"/>
      <c r="X1013" s="69"/>
      <c r="Y1013" s="69"/>
      <c r="Z1013" s="69"/>
      <c r="AA1013" s="69"/>
      <c r="AB1013" s="69"/>
      <c r="AC1013" s="69"/>
      <c r="AD1013" s="69"/>
      <c r="AE1013" s="69"/>
      <c r="AF1013" s="69"/>
      <c r="AG1013" s="75"/>
      <c r="AH1013" s="75" t="s">
        <v>882</v>
      </c>
      <c r="AI1013" s="69">
        <v>2</v>
      </c>
      <c r="AJ1013" s="8" t="s">
        <v>379</v>
      </c>
    </row>
    <row r="1014" spans="1:36" s="68" customFormat="1">
      <c r="A1014" s="90">
        <v>1004</v>
      </c>
      <c r="B1014" s="91" t="str">
        <f>'[4]ИТОГ!'!$AP1011</f>
        <v>Дубовая Леонилла</v>
      </c>
      <c r="C1014" s="91">
        <f>'[4]ИТОГ!'!$AQ1011</f>
        <v>2003</v>
      </c>
      <c r="D1014" s="91" t="str">
        <f>'[4]ИТОГ!'!$AT1011</f>
        <v>б/р</v>
      </c>
      <c r="E1014" s="91" t="str">
        <f>'[4]ИТОГ!'!$AU1011</f>
        <v>ж</v>
      </c>
      <c r="F1014" s="189">
        <f>'[4]ИТОГ!'!$AX1011</f>
        <v>0</v>
      </c>
      <c r="G1014" s="91" t="s">
        <v>255</v>
      </c>
      <c r="H1014" s="94" t="s">
        <v>28</v>
      </c>
      <c r="I1014" s="91" t="str">
        <f>'[4]ИТОГ!'!$AY1011</f>
        <v>НАДО!!!</v>
      </c>
      <c r="J1014" s="70"/>
      <c r="K1014" s="73"/>
      <c r="L1014" s="74"/>
      <c r="M1014" s="56"/>
      <c r="N1014" s="73"/>
      <c r="O1014" s="73"/>
      <c r="P1014" s="74"/>
      <c r="Q1014" s="74"/>
      <c r="R1014" s="74"/>
      <c r="S1014" s="74"/>
      <c r="T1014" s="15"/>
      <c r="U1014" s="15"/>
      <c r="V1014" s="74"/>
      <c r="W1014" s="187"/>
      <c r="X1014" s="69"/>
      <c r="Y1014" s="69"/>
      <c r="Z1014" s="69"/>
      <c r="AA1014" s="69"/>
      <c r="AB1014" s="69"/>
      <c r="AC1014" s="69"/>
      <c r="AD1014" s="69"/>
      <c r="AE1014" s="69"/>
      <c r="AF1014" s="69"/>
      <c r="AG1014" s="75"/>
      <c r="AH1014" s="8" t="s">
        <v>1406</v>
      </c>
      <c r="AI1014" s="69">
        <v>0</v>
      </c>
      <c r="AJ1014" s="8" t="s">
        <v>372</v>
      </c>
    </row>
    <row r="1015" spans="1:36" s="68" customFormat="1">
      <c r="A1015" s="90">
        <v>1005</v>
      </c>
      <c r="B1015" s="91" t="str">
        <f>'[4]ИТОГ!'!$AP1012</f>
        <v>Дубовицкий Дмитрий</v>
      </c>
      <c r="C1015" s="91">
        <f>'[4]ИТОГ!'!$AQ1012</f>
        <v>1967</v>
      </c>
      <c r="D1015" s="91" t="str">
        <f>'[4]ИТОГ!'!$AT1012</f>
        <v>б/р</v>
      </c>
      <c r="E1015" s="91" t="str">
        <f>'[4]ИТОГ!'!$AU1012</f>
        <v>м</v>
      </c>
      <c r="F1015" s="189">
        <f>'[4]ИТОГ!'!$AX1012</f>
        <v>0</v>
      </c>
      <c r="G1015" s="91" t="s">
        <v>255</v>
      </c>
      <c r="H1015" s="94" t="s">
        <v>28</v>
      </c>
      <c r="I1015" s="91" t="str">
        <f>'[4]ИТОГ!'!$AY1012</f>
        <v>ОК!</v>
      </c>
      <c r="J1015" s="70"/>
      <c r="K1015" s="73"/>
      <c r="L1015" s="74"/>
      <c r="M1015" s="56"/>
      <c r="N1015" s="73"/>
      <c r="O1015" s="73"/>
      <c r="P1015" s="74"/>
      <c r="Q1015" s="74"/>
      <c r="R1015" s="74"/>
      <c r="S1015" s="74"/>
      <c r="T1015" s="15"/>
      <c r="U1015" s="15"/>
      <c r="V1015" s="74"/>
      <c r="W1015" s="187"/>
      <c r="X1015" s="69"/>
      <c r="Y1015" s="69"/>
      <c r="Z1015" s="69"/>
      <c r="AA1015" s="69"/>
      <c r="AB1015" s="69"/>
      <c r="AC1015" s="69"/>
      <c r="AD1015" s="69"/>
      <c r="AE1015" s="69"/>
      <c r="AF1015" s="69"/>
      <c r="AG1015" s="75"/>
      <c r="AH1015" s="75" t="s">
        <v>957</v>
      </c>
      <c r="AI1015" s="69">
        <v>1</v>
      </c>
      <c r="AJ1015" s="75" t="s">
        <v>961</v>
      </c>
    </row>
    <row r="1016" spans="1:36" s="68" customFormat="1">
      <c r="A1016" s="90">
        <v>1006</v>
      </c>
      <c r="B1016" s="91" t="str">
        <f>'[4]ИТОГ!'!$AP1013</f>
        <v>Дубовцева Валерия</v>
      </c>
      <c r="C1016" s="91">
        <f>'[4]ИТОГ!'!$AQ1013</f>
        <v>2005</v>
      </c>
      <c r="D1016" s="91" t="str">
        <f>'[4]ИТОГ!'!$AT1013</f>
        <v>б/р</v>
      </c>
      <c r="E1016" s="91" t="str">
        <f>'[4]ИТОГ!'!$AU1013</f>
        <v>ж</v>
      </c>
      <c r="F1016" s="189">
        <f>'[4]ИТОГ!'!$AX1013</f>
        <v>0</v>
      </c>
      <c r="G1016" s="91" t="s">
        <v>255</v>
      </c>
      <c r="H1016" s="94" t="s">
        <v>28</v>
      </c>
      <c r="I1016" s="91" t="str">
        <f>'[4]ИТОГ!'!$AY1013</f>
        <v>ОК!</v>
      </c>
      <c r="J1016" s="70"/>
      <c r="K1016" s="73"/>
      <c r="L1016" s="74"/>
      <c r="M1016" s="56"/>
      <c r="N1016" s="73"/>
      <c r="O1016" s="73"/>
      <c r="P1016" s="74"/>
      <c r="Q1016" s="74"/>
      <c r="R1016" s="74"/>
      <c r="S1016" s="74"/>
      <c r="T1016" s="15"/>
      <c r="U1016" s="15"/>
      <c r="V1016" s="74"/>
      <c r="W1016" s="187"/>
      <c r="X1016" s="69"/>
      <c r="Y1016" s="69"/>
      <c r="Z1016" s="69"/>
      <c r="AA1016" s="69"/>
      <c r="AB1016" s="69"/>
      <c r="AC1016" s="69"/>
      <c r="AD1016" s="69"/>
      <c r="AE1016" s="69"/>
      <c r="AF1016" s="69"/>
      <c r="AG1016" s="75"/>
      <c r="AH1016" s="75" t="s">
        <v>1407</v>
      </c>
      <c r="AI1016" s="69">
        <v>0</v>
      </c>
      <c r="AJ1016" s="75" t="s">
        <v>1408</v>
      </c>
    </row>
    <row r="1017" spans="1:36" s="68" customFormat="1">
      <c r="A1017" s="90">
        <v>1007</v>
      </c>
      <c r="B1017" s="91" t="str">
        <f>'[4]ИТОГ!'!$AP1014</f>
        <v>Дубоневич Алексей</v>
      </c>
      <c r="C1017" s="91">
        <f>'[4]ИТОГ!'!$AQ1014</f>
        <v>2010</v>
      </c>
      <c r="D1017" s="91" t="str">
        <f>'[4]ИТОГ!'!$AT1014</f>
        <v>2ю</v>
      </c>
      <c r="E1017" s="91" t="str">
        <f>'[4]ИТОГ!'!$AU1014</f>
        <v>м</v>
      </c>
      <c r="F1017" s="189">
        <f>'[4]ИТОГ!'!$AX1014</f>
        <v>45947</v>
      </c>
      <c r="G1017" s="91" t="s">
        <v>255</v>
      </c>
      <c r="H1017" s="94" t="s">
        <v>28</v>
      </c>
      <c r="I1017" s="91" t="str">
        <f>'[4]ИТОГ!'!$AY1014</f>
        <v>ОК!</v>
      </c>
      <c r="J1017" s="70"/>
      <c r="K1017" s="73"/>
      <c r="L1017" s="74"/>
      <c r="M1017" s="56"/>
      <c r="N1017" s="73"/>
      <c r="O1017" s="73"/>
      <c r="P1017" s="74"/>
      <c r="Q1017" s="74"/>
      <c r="R1017" s="74"/>
      <c r="S1017" s="74"/>
      <c r="T1017" s="15"/>
      <c r="U1017" s="15"/>
      <c r="V1017" s="74"/>
      <c r="W1017" s="187"/>
      <c r="X1017" s="69"/>
      <c r="Y1017" s="69"/>
      <c r="Z1017" s="69"/>
      <c r="AA1017" s="69"/>
      <c r="AB1017" s="69"/>
      <c r="AC1017" s="69"/>
      <c r="AD1017" s="69"/>
      <c r="AE1017" s="69"/>
      <c r="AF1017" s="69"/>
      <c r="AG1017" s="75"/>
      <c r="AH1017" s="8" t="s">
        <v>791</v>
      </c>
      <c r="AI1017" s="69">
        <v>2</v>
      </c>
      <c r="AJ1017" s="8" t="s">
        <v>1409</v>
      </c>
    </row>
    <row r="1018" spans="1:36" s="68" customFormat="1">
      <c r="A1018" s="90">
        <v>1008</v>
      </c>
      <c r="B1018" s="91" t="str">
        <f>'[4]ИТОГ!'!$AP1015</f>
        <v>Дубровина Алиса</v>
      </c>
      <c r="C1018" s="91">
        <f>'[4]ИТОГ!'!$AQ1015</f>
        <v>2006</v>
      </c>
      <c r="D1018" s="91" t="str">
        <f>'[4]ИТОГ!'!$AT1015</f>
        <v>б/р</v>
      </c>
      <c r="E1018" s="91" t="str">
        <f>'[4]ИТОГ!'!$AU1015</f>
        <v>м</v>
      </c>
      <c r="F1018" s="189">
        <f>'[4]ИТОГ!'!$AX1015</f>
        <v>0</v>
      </c>
      <c r="G1018" s="91" t="s">
        <v>255</v>
      </c>
      <c r="H1018" s="94" t="s">
        <v>28</v>
      </c>
      <c r="I1018" s="91" t="str">
        <f>'[4]ИТОГ!'!$AY1015</f>
        <v>ОК!</v>
      </c>
      <c r="J1018" s="70"/>
      <c r="K1018" s="73"/>
      <c r="L1018" s="74"/>
      <c r="M1018" s="56"/>
      <c r="N1018" s="73"/>
      <c r="O1018" s="73"/>
      <c r="P1018" s="74"/>
      <c r="Q1018" s="74"/>
      <c r="R1018" s="74"/>
      <c r="S1018" s="74"/>
      <c r="T1018" s="15"/>
      <c r="U1018" s="15"/>
      <c r="V1018" s="74"/>
      <c r="W1018" s="187"/>
      <c r="X1018" s="69"/>
      <c r="Y1018" s="69"/>
      <c r="Z1018" s="69"/>
      <c r="AA1018" s="69"/>
      <c r="AB1018" s="69"/>
      <c r="AC1018" s="69"/>
      <c r="AD1018" s="69"/>
      <c r="AE1018" s="69"/>
      <c r="AF1018" s="69"/>
      <c r="AG1018" s="75"/>
      <c r="AH1018" s="8" t="s">
        <v>424</v>
      </c>
      <c r="AI1018" s="69">
        <v>3</v>
      </c>
      <c r="AJ1018" s="8" t="s">
        <v>441</v>
      </c>
    </row>
    <row r="1019" spans="1:36" s="68" customFormat="1">
      <c r="A1019" s="90">
        <v>1009</v>
      </c>
      <c r="B1019" s="91" t="str">
        <f>'[4]ИТОГ!'!$AP1016</f>
        <v>Дугалёва Софья</v>
      </c>
      <c r="C1019" s="91">
        <f>'[4]ИТОГ!'!$AQ1016</f>
        <v>2003</v>
      </c>
      <c r="D1019" s="91">
        <f>'[4]ИТОГ!'!$AT1016</f>
        <v>3</v>
      </c>
      <c r="E1019" s="91" t="str">
        <f>'[4]ИТОГ!'!$AU1016</f>
        <v>ж</v>
      </c>
      <c r="F1019" s="189">
        <f>'[4]ИТОГ!'!$AX1016</f>
        <v>45836</v>
      </c>
      <c r="G1019" s="91" t="s">
        <v>255</v>
      </c>
      <c r="H1019" s="94" t="s">
        <v>28</v>
      </c>
      <c r="I1019" s="91" t="str">
        <f>'[4]ИТОГ!'!$AY1016</f>
        <v>ОК!</v>
      </c>
      <c r="J1019" s="70"/>
      <c r="K1019" s="73"/>
      <c r="L1019" s="74"/>
      <c r="M1019" s="56"/>
      <c r="N1019" s="73"/>
      <c r="O1019" s="73"/>
      <c r="P1019" s="74"/>
      <c r="Q1019" s="74"/>
      <c r="R1019" s="74"/>
      <c r="S1019" s="74"/>
      <c r="T1019" s="15"/>
      <c r="U1019" s="15"/>
      <c r="V1019" s="74"/>
      <c r="W1019" s="187"/>
      <c r="X1019" s="69"/>
      <c r="Y1019" s="69"/>
      <c r="Z1019" s="69"/>
      <c r="AA1019" s="69"/>
      <c r="AB1019" s="69"/>
      <c r="AC1019" s="69"/>
      <c r="AD1019" s="69"/>
      <c r="AE1019" s="69"/>
      <c r="AF1019" s="69"/>
      <c r="AG1019" s="75"/>
      <c r="AH1019" s="8" t="s">
        <v>1410</v>
      </c>
      <c r="AI1019" s="69">
        <v>0</v>
      </c>
      <c r="AJ1019" s="8" t="s">
        <v>1411</v>
      </c>
    </row>
    <row r="1020" spans="1:36" s="68" customFormat="1">
      <c r="A1020" s="90">
        <v>1010</v>
      </c>
      <c r="B1020" s="91" t="str">
        <f>'[4]ИТОГ!'!$AP1017</f>
        <v>Дудкин Дмитрий</v>
      </c>
      <c r="C1020" s="91">
        <f>'[4]ИТОГ!'!$AQ1017</f>
        <v>1983</v>
      </c>
      <c r="D1020" s="91" t="str">
        <f>'[4]ИТОГ!'!$AT1017</f>
        <v>б/р</v>
      </c>
      <c r="E1020" s="91" t="str">
        <f>'[4]ИТОГ!'!$AU1017</f>
        <v>м</v>
      </c>
      <c r="F1020" s="189">
        <f>'[4]ИТОГ!'!$AX1017</f>
        <v>43218</v>
      </c>
      <c r="G1020" s="91" t="s">
        <v>255</v>
      </c>
      <c r="H1020" s="94" t="s">
        <v>28</v>
      </c>
      <c r="I1020" s="91" t="str">
        <f>'[4]ИТОГ!'!$AY1017</f>
        <v>ОК!</v>
      </c>
      <c r="J1020" s="70"/>
      <c r="K1020" s="73"/>
      <c r="L1020" s="74"/>
      <c r="M1020" s="56"/>
      <c r="N1020" s="73"/>
      <c r="O1020" s="73"/>
      <c r="P1020" s="74"/>
      <c r="Q1020" s="74"/>
      <c r="R1020" s="74"/>
      <c r="S1020" s="74"/>
      <c r="T1020" s="15"/>
      <c r="U1020" s="15"/>
      <c r="V1020" s="74"/>
      <c r="W1020" s="187"/>
      <c r="X1020" s="69"/>
      <c r="Y1020" s="69"/>
      <c r="Z1020" s="69"/>
      <c r="AA1020" s="69"/>
      <c r="AB1020" s="69"/>
      <c r="AC1020" s="69"/>
      <c r="AD1020" s="69"/>
      <c r="AE1020" s="69"/>
      <c r="AF1020" s="69"/>
      <c r="AG1020" s="75"/>
      <c r="AH1020" s="8" t="s">
        <v>297</v>
      </c>
      <c r="AI1020" s="69">
        <v>15</v>
      </c>
      <c r="AJ1020" s="8" t="s">
        <v>396</v>
      </c>
    </row>
    <row r="1021" spans="1:36" s="68" customFormat="1">
      <c r="A1021" s="90">
        <v>1011</v>
      </c>
      <c r="B1021" s="91" t="str">
        <f>'[4]ИТОГ!'!$AP1018</f>
        <v>Дудкина Анна</v>
      </c>
      <c r="C1021" s="91">
        <f>'[4]ИТОГ!'!$AQ1018</f>
        <v>0</v>
      </c>
      <c r="D1021" s="91" t="str">
        <f>'[4]ИТОГ!'!$AT1018</f>
        <v>1ю</v>
      </c>
      <c r="E1021" s="91" t="str">
        <f>'[4]ИТОГ!'!$AU1018</f>
        <v>ж</v>
      </c>
      <c r="F1021" s="189">
        <f>'[4]ИТОГ!'!$AX1018</f>
        <v>45756</v>
      </c>
      <c r="G1021" s="91" t="s">
        <v>255</v>
      </c>
      <c r="H1021" s="94" t="s">
        <v>28</v>
      </c>
      <c r="I1021" s="91" t="str">
        <f>'[4]ИТОГ!'!$AY1018</f>
        <v>НАДО!!!</v>
      </c>
      <c r="J1021" s="70"/>
      <c r="K1021" s="73"/>
      <c r="L1021" s="74"/>
      <c r="M1021" s="56"/>
      <c r="N1021" s="73"/>
      <c r="O1021" s="73"/>
      <c r="P1021" s="74"/>
      <c r="Q1021" s="74"/>
      <c r="R1021" s="74"/>
      <c r="S1021" s="74"/>
      <c r="T1021" s="15"/>
      <c r="U1021" s="15"/>
      <c r="V1021" s="74"/>
      <c r="W1021" s="187"/>
      <c r="X1021" s="69"/>
      <c r="Y1021" s="69"/>
      <c r="Z1021" s="69"/>
      <c r="AA1021" s="69"/>
      <c r="AB1021" s="69"/>
      <c r="AC1021" s="69"/>
      <c r="AD1021" s="69"/>
      <c r="AE1021" s="69"/>
      <c r="AF1021" s="69"/>
      <c r="AG1021" s="75"/>
      <c r="AH1021" s="75" t="s">
        <v>626</v>
      </c>
      <c r="AI1021" s="69">
        <v>10</v>
      </c>
      <c r="AJ1021" s="8" t="s">
        <v>470</v>
      </c>
    </row>
    <row r="1022" spans="1:36" s="68" customFormat="1">
      <c r="A1022" s="90">
        <v>1012</v>
      </c>
      <c r="B1022" s="91" t="str">
        <f>'[4]ИТОГ!'!$AP1019</f>
        <v>Дудкина Ольга</v>
      </c>
      <c r="C1022" s="91">
        <f>'[4]ИТОГ!'!$AQ1019</f>
        <v>1983</v>
      </c>
      <c r="D1022" s="91" t="str">
        <f>'[4]ИТОГ!'!$AT1019</f>
        <v>б/р</v>
      </c>
      <c r="E1022" s="91" t="str">
        <f>'[4]ИТОГ!'!$AU1019</f>
        <v>ж</v>
      </c>
      <c r="F1022" s="189">
        <f>'[4]ИТОГ!'!$AX1019</f>
        <v>43245</v>
      </c>
      <c r="G1022" s="91" t="s">
        <v>255</v>
      </c>
      <c r="H1022" s="94" t="s">
        <v>28</v>
      </c>
      <c r="I1022" s="91" t="str">
        <f>'[4]ИТОГ!'!$AY1019</f>
        <v>НАДО!!!</v>
      </c>
      <c r="J1022" s="70"/>
      <c r="K1022" s="73"/>
      <c r="L1022" s="74"/>
      <c r="M1022" s="56"/>
      <c r="N1022" s="73"/>
      <c r="O1022" s="73"/>
      <c r="P1022" s="74"/>
      <c r="Q1022" s="74"/>
      <c r="R1022" s="74"/>
      <c r="S1022" s="74"/>
      <c r="T1022" s="15"/>
      <c r="U1022" s="15"/>
      <c r="V1022" s="74"/>
      <c r="W1022" s="187"/>
      <c r="X1022" s="69"/>
      <c r="Y1022" s="69"/>
      <c r="Z1022" s="69"/>
      <c r="AA1022" s="69"/>
      <c r="AB1022" s="69"/>
      <c r="AC1022" s="69"/>
      <c r="AD1022" s="69"/>
      <c r="AE1022" s="69"/>
      <c r="AF1022" s="69"/>
      <c r="AG1022" s="75"/>
      <c r="AH1022" s="75" t="s">
        <v>1412</v>
      </c>
      <c r="AI1022" s="69">
        <v>0</v>
      </c>
      <c r="AJ1022" s="75" t="s">
        <v>339</v>
      </c>
    </row>
    <row r="1023" spans="1:36" s="68" customFormat="1">
      <c r="A1023" s="90">
        <v>1013</v>
      </c>
      <c r="B1023" s="91" t="str">
        <f>'[4]ИТОГ!'!$AP1020</f>
        <v>Думилин Даниэль</v>
      </c>
      <c r="C1023" s="91">
        <f>'[4]ИТОГ!'!$AQ1020</f>
        <v>2014</v>
      </c>
      <c r="D1023" s="91" t="str">
        <f>'[4]ИТОГ!'!$AT1020</f>
        <v>б/р</v>
      </c>
      <c r="E1023" s="91" t="str">
        <f>'[4]ИТОГ!'!$AU1020</f>
        <v>м</v>
      </c>
      <c r="F1023" s="189">
        <f>'[4]ИТОГ!'!$AX1020</f>
        <v>0</v>
      </c>
      <c r="G1023" s="91" t="s">
        <v>255</v>
      </c>
      <c r="H1023" s="94" t="s">
        <v>28</v>
      </c>
      <c r="I1023" s="91" t="str">
        <f>'[4]ИТОГ!'!$AY1020</f>
        <v>ОК!</v>
      </c>
      <c r="J1023" s="70"/>
      <c r="K1023" s="73"/>
      <c r="L1023" s="74"/>
      <c r="M1023" s="56"/>
      <c r="N1023" s="73"/>
      <c r="O1023" s="73"/>
      <c r="P1023" s="74"/>
      <c r="Q1023" s="74"/>
      <c r="R1023" s="74"/>
      <c r="S1023" s="74"/>
      <c r="T1023" s="15"/>
      <c r="U1023" s="15"/>
      <c r="V1023" s="74"/>
      <c r="W1023" s="187"/>
      <c r="X1023" s="69"/>
      <c r="Y1023" s="69"/>
      <c r="Z1023" s="69"/>
      <c r="AA1023" s="69"/>
      <c r="AB1023" s="69"/>
      <c r="AC1023" s="69"/>
      <c r="AD1023" s="69"/>
      <c r="AE1023" s="69"/>
      <c r="AF1023" s="69"/>
      <c r="AG1023" s="75"/>
      <c r="AH1023" s="8" t="s">
        <v>773</v>
      </c>
      <c r="AI1023" s="69">
        <v>1</v>
      </c>
      <c r="AJ1023" s="8" t="s">
        <v>1413</v>
      </c>
    </row>
    <row r="1024" spans="1:36" s="68" customFormat="1">
      <c r="A1024" s="90">
        <v>1014</v>
      </c>
      <c r="B1024" s="91" t="str">
        <f>'[4]ИТОГ!'!$AP1021</f>
        <v>Дунаев Алексей</v>
      </c>
      <c r="C1024" s="91">
        <f>'[4]ИТОГ!'!$AQ1021</f>
        <v>0</v>
      </c>
      <c r="D1024" s="91" t="str">
        <f>'[4]ИТОГ!'!$AT1021</f>
        <v>б/р</v>
      </c>
      <c r="E1024" s="91" t="str">
        <f>'[4]ИТОГ!'!$AU1021</f>
        <v>м</v>
      </c>
      <c r="F1024" s="189">
        <f>'[4]ИТОГ!'!$AX1021</f>
        <v>44169</v>
      </c>
      <c r="G1024" s="91" t="s">
        <v>255</v>
      </c>
      <c r="H1024" s="94" t="s">
        <v>28</v>
      </c>
      <c r="I1024" s="91" t="str">
        <f>'[4]ИТОГ!'!$AY1021</f>
        <v>НАДО!!!</v>
      </c>
      <c r="J1024" s="70"/>
      <c r="K1024" s="73"/>
      <c r="L1024" s="74"/>
      <c r="M1024" s="56"/>
      <c r="N1024" s="73"/>
      <c r="O1024" s="73"/>
      <c r="P1024" s="74"/>
      <c r="Q1024" s="74"/>
      <c r="R1024" s="74"/>
      <c r="S1024" s="74"/>
      <c r="T1024" s="15"/>
      <c r="U1024" s="15"/>
      <c r="V1024" s="74"/>
      <c r="W1024" s="187"/>
      <c r="X1024" s="69"/>
      <c r="Y1024" s="69"/>
      <c r="Z1024" s="69"/>
      <c r="AA1024" s="69"/>
      <c r="AB1024" s="69"/>
      <c r="AC1024" s="69"/>
      <c r="AD1024" s="69"/>
      <c r="AE1024" s="69"/>
      <c r="AF1024" s="69"/>
      <c r="AG1024" s="75"/>
      <c r="AH1024" s="8" t="s">
        <v>1414</v>
      </c>
      <c r="AI1024" s="69">
        <v>0</v>
      </c>
      <c r="AJ1024" s="8" t="s">
        <v>473</v>
      </c>
    </row>
    <row r="1025" spans="1:36" s="68" customFormat="1">
      <c r="A1025" s="90">
        <v>1015</v>
      </c>
      <c r="B1025" s="91" t="str">
        <f>'[4]ИТОГ!'!$AP1022</f>
        <v>Дунаевский Илья</v>
      </c>
      <c r="C1025" s="91">
        <f>'[4]ИТОГ!'!$AQ1022</f>
        <v>1998</v>
      </c>
      <c r="D1025" s="91" t="str">
        <f>'[4]ИТОГ!'!$AT1022</f>
        <v>б/р</v>
      </c>
      <c r="E1025" s="91" t="str">
        <f>'[4]ИТОГ!'!$AU1022</f>
        <v>м</v>
      </c>
      <c r="F1025" s="189">
        <f>'[4]ИТОГ!'!$AX1022</f>
        <v>42869</v>
      </c>
      <c r="G1025" s="91" t="s">
        <v>255</v>
      </c>
      <c r="H1025" s="94" t="s">
        <v>28</v>
      </c>
      <c r="I1025" s="91" t="str">
        <f>'[4]ИТОГ!'!$AY1022</f>
        <v>ОК!</v>
      </c>
      <c r="J1025" s="70"/>
      <c r="K1025" s="73"/>
      <c r="L1025" s="74"/>
      <c r="M1025" s="56"/>
      <c r="N1025" s="73"/>
      <c r="O1025" s="73"/>
      <c r="P1025" s="74"/>
      <c r="Q1025" s="74"/>
      <c r="R1025" s="74"/>
      <c r="S1025" s="74"/>
      <c r="T1025" s="15"/>
      <c r="U1025" s="15"/>
      <c r="V1025" s="74"/>
      <c r="W1025" s="187"/>
      <c r="X1025" s="69"/>
      <c r="Y1025" s="69"/>
      <c r="Z1025" s="69"/>
      <c r="AA1025" s="69"/>
      <c r="AB1025" s="69"/>
      <c r="AC1025" s="69"/>
      <c r="AD1025" s="69"/>
      <c r="AE1025" s="69"/>
      <c r="AF1025" s="69"/>
      <c r="AG1025" s="75"/>
      <c r="AH1025" s="75" t="s">
        <v>328</v>
      </c>
      <c r="AI1025" s="69">
        <v>11</v>
      </c>
      <c r="AJ1025" s="75" t="s">
        <v>663</v>
      </c>
    </row>
    <row r="1026" spans="1:36" s="68" customFormat="1">
      <c r="A1026" s="90">
        <v>1016</v>
      </c>
      <c r="B1026" s="91" t="str">
        <f>'[4]ИТОГ!'!$AP1023</f>
        <v>Дупляк Татьяна</v>
      </c>
      <c r="C1026" s="91">
        <f>'[4]ИТОГ!'!$AQ1023</f>
        <v>2003</v>
      </c>
      <c r="D1026" s="91" t="str">
        <f>'[4]ИТОГ!'!$AT1023</f>
        <v>б/р</v>
      </c>
      <c r="E1026" s="91" t="str">
        <f>'[4]ИТОГ!'!$AU1023</f>
        <v>ж</v>
      </c>
      <c r="F1026" s="189">
        <f>'[4]ИТОГ!'!$AX1023</f>
        <v>0</v>
      </c>
      <c r="G1026" s="91" t="s">
        <v>255</v>
      </c>
      <c r="H1026" s="94" t="s">
        <v>28</v>
      </c>
      <c r="I1026" s="91" t="str">
        <f>'[4]ИТОГ!'!$AY1023</f>
        <v>ОК!</v>
      </c>
      <c r="J1026" s="70"/>
      <c r="K1026" s="73"/>
      <c r="L1026" s="74"/>
      <c r="M1026" s="56"/>
      <c r="N1026" s="73"/>
      <c r="O1026" s="73"/>
      <c r="P1026" s="74"/>
      <c r="Q1026" s="74"/>
      <c r="R1026" s="74"/>
      <c r="S1026" s="74"/>
      <c r="T1026" s="15"/>
      <c r="U1026" s="15"/>
      <c r="V1026" s="74"/>
      <c r="W1026" s="187"/>
      <c r="X1026" s="69"/>
      <c r="Y1026" s="69"/>
      <c r="Z1026" s="69"/>
      <c r="AA1026" s="69"/>
      <c r="AB1026" s="69"/>
      <c r="AC1026" s="69"/>
      <c r="AD1026" s="69"/>
      <c r="AE1026" s="69"/>
      <c r="AF1026" s="69"/>
      <c r="AG1026" s="75"/>
      <c r="AH1026" s="8" t="s">
        <v>1415</v>
      </c>
      <c r="AI1026" s="69">
        <v>0</v>
      </c>
      <c r="AJ1026" s="8" t="s">
        <v>1315</v>
      </c>
    </row>
    <row r="1027" spans="1:36" s="68" customFormat="1">
      <c r="A1027" s="90">
        <v>1017</v>
      </c>
      <c r="B1027" s="91" t="str">
        <f>'[4]ИТОГ!'!$AP1024</f>
        <v>Дыба Кристина</v>
      </c>
      <c r="C1027" s="91">
        <f>'[4]ИТОГ!'!$AQ1024</f>
        <v>2009</v>
      </c>
      <c r="D1027" s="91" t="str">
        <f>'[4]ИТОГ!'!$AT1024</f>
        <v>б/р</v>
      </c>
      <c r="E1027" s="91" t="str">
        <f>'[4]ИТОГ!'!$AU1024</f>
        <v>ж</v>
      </c>
      <c r="F1027" s="189">
        <f>'[4]ИТОГ!'!$AX1024</f>
        <v>0</v>
      </c>
      <c r="G1027" s="91" t="s">
        <v>255</v>
      </c>
      <c r="H1027" s="94" t="s">
        <v>28</v>
      </c>
      <c r="I1027" s="91" t="str">
        <f>'[4]ИТОГ!'!$AY1024</f>
        <v>ОК!</v>
      </c>
      <c r="J1027" s="70"/>
      <c r="K1027" s="73"/>
      <c r="L1027" s="74"/>
      <c r="M1027" s="56"/>
      <c r="N1027" s="73"/>
      <c r="O1027" s="73"/>
      <c r="P1027" s="74"/>
      <c r="Q1027" s="74"/>
      <c r="R1027" s="74"/>
      <c r="S1027" s="74"/>
      <c r="T1027" s="15"/>
      <c r="U1027" s="15"/>
      <c r="V1027" s="74"/>
      <c r="W1027" s="187"/>
      <c r="X1027" s="69"/>
      <c r="Y1027" s="69"/>
      <c r="Z1027" s="69"/>
      <c r="AA1027" s="69"/>
      <c r="AB1027" s="69"/>
      <c r="AC1027" s="69"/>
      <c r="AD1027" s="69"/>
      <c r="AE1027" s="69"/>
      <c r="AF1027" s="69"/>
      <c r="AG1027" s="75"/>
      <c r="AH1027" s="8" t="s">
        <v>885</v>
      </c>
      <c r="AI1027" s="69">
        <v>1</v>
      </c>
      <c r="AJ1027" s="8" t="s">
        <v>1416</v>
      </c>
    </row>
    <row r="1028" spans="1:36" s="68" customFormat="1">
      <c r="A1028" s="90">
        <v>1018</v>
      </c>
      <c r="B1028" s="91" t="str">
        <f>'[4]ИТОГ!'!$AP1025</f>
        <v>Дымов Андрей</v>
      </c>
      <c r="C1028" s="91">
        <f>'[4]ИТОГ!'!$AQ1025</f>
        <v>0</v>
      </c>
      <c r="D1028" s="91" t="str">
        <f>'[4]ИТОГ!'!$AT1025</f>
        <v>б/р</v>
      </c>
      <c r="E1028" s="91" t="str">
        <f>'[4]ИТОГ!'!$AU1025</f>
        <v>м</v>
      </c>
      <c r="F1028" s="189">
        <f>'[4]ИТОГ!'!$AX1025</f>
        <v>43863</v>
      </c>
      <c r="G1028" s="91" t="s">
        <v>255</v>
      </c>
      <c r="H1028" s="94" t="s">
        <v>28</v>
      </c>
      <c r="I1028" s="91" t="str">
        <f>'[4]ИТОГ!'!$AY1025</f>
        <v>НАДО!!!</v>
      </c>
      <c r="J1028" s="70"/>
      <c r="K1028" s="73"/>
      <c r="L1028" s="74"/>
      <c r="M1028" s="56"/>
      <c r="N1028" s="73"/>
      <c r="O1028" s="73"/>
      <c r="P1028" s="74"/>
      <c r="Q1028" s="74"/>
      <c r="R1028" s="74"/>
      <c r="S1028" s="74"/>
      <c r="T1028" s="15"/>
      <c r="U1028" s="15"/>
      <c r="V1028" s="74"/>
      <c r="W1028" s="187"/>
      <c r="X1028" s="69"/>
      <c r="Y1028" s="69"/>
      <c r="Z1028" s="69"/>
      <c r="AA1028" s="69"/>
      <c r="AB1028" s="69"/>
      <c r="AC1028" s="69"/>
      <c r="AD1028" s="69"/>
      <c r="AE1028" s="69"/>
      <c r="AF1028" s="69"/>
      <c r="AG1028" s="75"/>
      <c r="AH1028" s="8" t="s">
        <v>1035</v>
      </c>
      <c r="AI1028" s="69">
        <v>1</v>
      </c>
      <c r="AJ1028" s="8" t="s">
        <v>1417</v>
      </c>
    </row>
    <row r="1029" spans="1:36" s="68" customFormat="1">
      <c r="A1029" s="90">
        <v>1019</v>
      </c>
      <c r="B1029" s="91" t="str">
        <f>'[4]ИТОГ!'!$AP1026</f>
        <v>Дьяков Анатолий</v>
      </c>
      <c r="C1029" s="91">
        <f>'[4]ИТОГ!'!$AQ1026</f>
        <v>1976</v>
      </c>
      <c r="D1029" s="91">
        <f>'[4]ИТОГ!'!$AT1026</f>
        <v>3</v>
      </c>
      <c r="E1029" s="91" t="str">
        <f>'[4]ИТОГ!'!$AU1026</f>
        <v>м</v>
      </c>
      <c r="F1029" s="189">
        <f>'[4]ИТОГ!'!$AX1026</f>
        <v>45718</v>
      </c>
      <c r="G1029" s="91" t="s">
        <v>255</v>
      </c>
      <c r="H1029" s="94" t="s">
        <v>28</v>
      </c>
      <c r="I1029" s="91" t="str">
        <f>'[4]ИТОГ!'!$AY1026</f>
        <v>ОК!</v>
      </c>
      <c r="J1029" s="70"/>
      <c r="K1029" s="73"/>
      <c r="L1029" s="74"/>
      <c r="M1029" s="56"/>
      <c r="N1029" s="73"/>
      <c r="O1029" s="73"/>
      <c r="P1029" s="74"/>
      <c r="Q1029" s="74"/>
      <c r="R1029" s="74"/>
      <c r="S1029" s="74"/>
      <c r="T1029" s="15"/>
      <c r="U1029" s="15"/>
      <c r="V1029" s="74"/>
      <c r="W1029" s="187"/>
      <c r="X1029" s="69"/>
      <c r="Y1029" s="69"/>
      <c r="Z1029" s="69"/>
      <c r="AA1029" s="69"/>
      <c r="AB1029" s="69"/>
      <c r="AC1029" s="69"/>
      <c r="AD1029" s="69"/>
      <c r="AE1029" s="69"/>
      <c r="AF1029" s="69"/>
      <c r="AG1029" s="75"/>
      <c r="AH1029" s="8" t="s">
        <v>564</v>
      </c>
      <c r="AI1029" s="69">
        <v>1</v>
      </c>
      <c r="AJ1029" s="8" t="s">
        <v>1418</v>
      </c>
    </row>
    <row r="1030" spans="1:36" s="68" customFormat="1">
      <c r="A1030" s="90">
        <v>1020</v>
      </c>
      <c r="B1030" s="91" t="str">
        <f>'[4]ИТОГ!'!$AP1027</f>
        <v>Дьяков Леонид</v>
      </c>
      <c r="C1030" s="91">
        <f>'[4]ИТОГ!'!$AQ1027</f>
        <v>2006</v>
      </c>
      <c r="D1030" s="91">
        <f>'[4]ИТОГ!'!$AT1027</f>
        <v>2</v>
      </c>
      <c r="E1030" s="91" t="str">
        <f>'[4]ИТОГ!'!$AU1027</f>
        <v>м</v>
      </c>
      <c r="F1030" s="189">
        <f>'[4]ИТОГ!'!$AX1027</f>
        <v>45478</v>
      </c>
      <c r="G1030" s="91" t="s">
        <v>255</v>
      </c>
      <c r="H1030" s="94" t="s">
        <v>28</v>
      </c>
      <c r="I1030" s="91" t="str">
        <f>'[4]ИТОГ!'!$AY1027</f>
        <v>ОК!</v>
      </c>
      <c r="J1030" s="70"/>
      <c r="K1030" s="73"/>
      <c r="L1030" s="74"/>
      <c r="M1030" s="56"/>
      <c r="N1030" s="73"/>
      <c r="O1030" s="73"/>
      <c r="P1030" s="74"/>
      <c r="Q1030" s="74"/>
      <c r="R1030" s="74"/>
      <c r="S1030" s="74"/>
      <c r="T1030" s="15"/>
      <c r="U1030" s="15"/>
      <c r="V1030" s="74"/>
      <c r="W1030" s="187"/>
      <c r="X1030" s="69"/>
      <c r="Y1030" s="69"/>
      <c r="Z1030" s="69"/>
      <c r="AA1030" s="69"/>
      <c r="AB1030" s="69"/>
      <c r="AC1030" s="69"/>
      <c r="AD1030" s="69"/>
      <c r="AE1030" s="69"/>
      <c r="AF1030" s="69"/>
      <c r="AG1030" s="75"/>
      <c r="AH1030" s="8" t="s">
        <v>841</v>
      </c>
      <c r="AI1030" s="69">
        <v>2</v>
      </c>
      <c r="AJ1030" s="8" t="s">
        <v>417</v>
      </c>
    </row>
    <row r="1031" spans="1:36" s="68" customFormat="1">
      <c r="A1031" s="90">
        <v>1021</v>
      </c>
      <c r="B1031" s="91" t="str">
        <f>'[4]ИТОГ!'!$AP1028</f>
        <v>Дьяков Сергей</v>
      </c>
      <c r="C1031" s="91">
        <f>'[4]ИТОГ!'!$AQ1028</f>
        <v>0</v>
      </c>
      <c r="D1031" s="91" t="str">
        <f>'[4]ИТОГ!'!$AT1028</f>
        <v>б/р</v>
      </c>
      <c r="E1031" s="91" t="str">
        <f>'[4]ИТОГ!'!$AU1028</f>
        <v>м</v>
      </c>
      <c r="F1031" s="189">
        <f>'[4]ИТОГ!'!$AX1028</f>
        <v>43036</v>
      </c>
      <c r="G1031" s="91" t="s">
        <v>255</v>
      </c>
      <c r="H1031" s="94" t="s">
        <v>28</v>
      </c>
      <c r="I1031" s="91" t="str">
        <f>'[4]ИТОГ!'!$AY1028</f>
        <v>НАДО!!!</v>
      </c>
      <c r="J1031" s="70"/>
      <c r="K1031" s="73"/>
      <c r="L1031" s="74"/>
      <c r="M1031" s="56"/>
      <c r="N1031" s="73"/>
      <c r="O1031" s="73"/>
      <c r="P1031" s="74"/>
      <c r="Q1031" s="74"/>
      <c r="R1031" s="74"/>
      <c r="S1031" s="74"/>
      <c r="T1031" s="15"/>
      <c r="U1031" s="15"/>
      <c r="V1031" s="74"/>
      <c r="W1031" s="187"/>
      <c r="X1031" s="69"/>
      <c r="Y1031" s="69"/>
      <c r="Z1031" s="69"/>
      <c r="AA1031" s="69"/>
      <c r="AB1031" s="69"/>
      <c r="AC1031" s="69"/>
      <c r="AD1031" s="69"/>
      <c r="AE1031" s="69"/>
      <c r="AF1031" s="69"/>
      <c r="AG1031" s="75"/>
      <c r="AH1031" s="75" t="s">
        <v>1419</v>
      </c>
      <c r="AI1031" s="69">
        <v>0</v>
      </c>
      <c r="AJ1031" s="75" t="s">
        <v>811</v>
      </c>
    </row>
    <row r="1032" spans="1:36" s="68" customFormat="1">
      <c r="A1032" s="90">
        <v>1022</v>
      </c>
      <c r="B1032" s="91" t="str">
        <f>'[4]ИТОГ!'!$AP1029</f>
        <v>Дьяконов Владимир</v>
      </c>
      <c r="C1032" s="91">
        <f>'[4]ИТОГ!'!$AQ1029</f>
        <v>2012</v>
      </c>
      <c r="D1032" s="91" t="str">
        <f>'[4]ИТОГ!'!$AT1029</f>
        <v>1ю</v>
      </c>
      <c r="E1032" s="91" t="str">
        <f>'[4]ИТОГ!'!$AU1029</f>
        <v>м</v>
      </c>
      <c r="F1032" s="189">
        <f>'[4]ИТОГ!'!$AX1029</f>
        <v>45932</v>
      </c>
      <c r="G1032" s="91" t="s">
        <v>255</v>
      </c>
      <c r="H1032" s="94" t="s">
        <v>28</v>
      </c>
      <c r="I1032" s="91" t="str">
        <f>'[4]ИТОГ!'!$AY1029</f>
        <v>ОК!</v>
      </c>
      <c r="J1032" s="70"/>
      <c r="K1032" s="73"/>
      <c r="L1032" s="74"/>
      <c r="M1032" s="56"/>
      <c r="N1032" s="73"/>
      <c r="O1032" s="73"/>
      <c r="P1032" s="74"/>
      <c r="Q1032" s="74"/>
      <c r="R1032" s="74"/>
      <c r="S1032" s="74"/>
      <c r="T1032" s="15"/>
      <c r="U1032" s="15"/>
      <c r="V1032" s="74"/>
      <c r="W1032" s="187"/>
      <c r="X1032" s="69"/>
      <c r="Y1032" s="69"/>
      <c r="Z1032" s="69"/>
      <c r="AA1032" s="69"/>
      <c r="AB1032" s="69"/>
      <c r="AC1032" s="69"/>
      <c r="AD1032" s="69"/>
      <c r="AE1032" s="69"/>
      <c r="AF1032" s="69"/>
      <c r="AG1032" s="75"/>
      <c r="AH1032" s="8" t="s">
        <v>459</v>
      </c>
      <c r="AI1032" s="69">
        <v>8</v>
      </c>
      <c r="AJ1032" s="8" t="s">
        <v>420</v>
      </c>
    </row>
    <row r="1033" spans="1:36" s="68" customFormat="1">
      <c r="A1033" s="90">
        <v>1023</v>
      </c>
      <c r="B1033" s="91" t="str">
        <f>'[4]ИТОГ!'!$AP1030</f>
        <v>Дьяченко Алиса</v>
      </c>
      <c r="C1033" s="91">
        <f>'[4]ИТОГ!'!$AQ1030</f>
        <v>2013</v>
      </c>
      <c r="D1033" s="91" t="str">
        <f>'[4]ИТОГ!'!$AT1030</f>
        <v>б/р</v>
      </c>
      <c r="E1033" s="91" t="str">
        <f>'[4]ИТОГ!'!$AU1030</f>
        <v>ж</v>
      </c>
      <c r="F1033" s="189">
        <f>'[4]ИТОГ!'!$AX1030</f>
        <v>0</v>
      </c>
      <c r="G1033" s="91" t="s">
        <v>255</v>
      </c>
      <c r="H1033" s="94" t="s">
        <v>28</v>
      </c>
      <c r="I1033" s="91" t="str">
        <f>'[4]ИТОГ!'!$AY1030</f>
        <v>ОК!</v>
      </c>
      <c r="J1033" s="70"/>
      <c r="K1033" s="73"/>
      <c r="L1033" s="74"/>
      <c r="M1033" s="56"/>
      <c r="N1033" s="73"/>
      <c r="O1033" s="73"/>
      <c r="P1033" s="74"/>
      <c r="Q1033" s="74"/>
      <c r="R1033" s="74"/>
      <c r="S1033" s="74"/>
      <c r="T1033" s="15"/>
      <c r="U1033" s="15"/>
      <c r="V1033" s="74"/>
      <c r="W1033" s="187"/>
      <c r="X1033" s="69"/>
      <c r="Y1033" s="69"/>
      <c r="Z1033" s="69"/>
      <c r="AA1033" s="69"/>
      <c r="AB1033" s="69"/>
      <c r="AC1033" s="69"/>
      <c r="AD1033" s="69"/>
      <c r="AE1033" s="69"/>
      <c r="AF1033" s="69"/>
      <c r="AG1033" s="75"/>
      <c r="AH1033" s="8" t="s">
        <v>1420</v>
      </c>
      <c r="AI1033" s="69">
        <v>0</v>
      </c>
      <c r="AJ1033" s="8" t="s">
        <v>1259</v>
      </c>
    </row>
    <row r="1034" spans="1:36" s="68" customFormat="1">
      <c r="A1034" s="90">
        <v>1024</v>
      </c>
      <c r="B1034" s="91" t="str">
        <f>'[4]ИТОГ!'!$AP1031</f>
        <v>Дьячкова Анастасия</v>
      </c>
      <c r="C1034" s="91">
        <f>'[4]ИТОГ!'!$AQ1031</f>
        <v>2005</v>
      </c>
      <c r="D1034" s="91" t="str">
        <f>'[4]ИТОГ!'!$AT1031</f>
        <v>б/р</v>
      </c>
      <c r="E1034" s="91" t="str">
        <f>'[4]ИТОГ!'!$AU1031</f>
        <v>ж</v>
      </c>
      <c r="F1034" s="189">
        <f>'[4]ИТОГ!'!$AX1031</f>
        <v>44436</v>
      </c>
      <c r="G1034" s="91" t="s">
        <v>255</v>
      </c>
      <c r="H1034" s="94" t="s">
        <v>28</v>
      </c>
      <c r="I1034" s="91" t="str">
        <f>'[4]ИТОГ!'!$AY1031</f>
        <v>ОК!</v>
      </c>
      <c r="J1034" s="70"/>
      <c r="K1034" s="73"/>
      <c r="L1034" s="74"/>
      <c r="M1034" s="56"/>
      <c r="N1034" s="73"/>
      <c r="O1034" s="73"/>
      <c r="P1034" s="74"/>
      <c r="Q1034" s="74"/>
      <c r="R1034" s="74"/>
      <c r="S1034" s="74"/>
      <c r="T1034" s="15"/>
      <c r="U1034" s="15"/>
      <c r="V1034" s="74"/>
      <c r="W1034" s="187"/>
      <c r="X1034" s="69"/>
      <c r="Y1034" s="69"/>
      <c r="Z1034" s="69"/>
      <c r="AA1034" s="69"/>
      <c r="AB1034" s="69"/>
      <c r="AC1034" s="69"/>
      <c r="AD1034" s="69"/>
      <c r="AE1034" s="69"/>
      <c r="AF1034" s="69"/>
      <c r="AG1034" s="75"/>
      <c r="AH1034" s="8" t="s">
        <v>274</v>
      </c>
      <c r="AI1034" s="69">
        <v>15</v>
      </c>
      <c r="AJ1034" s="8" t="s">
        <v>326</v>
      </c>
    </row>
    <row r="1035" spans="1:36" s="68" customFormat="1">
      <c r="A1035" s="90">
        <v>1025</v>
      </c>
      <c r="B1035" s="91" t="str">
        <f>'[4]ИТОГ!'!$AP1032</f>
        <v>Дюба Арина</v>
      </c>
      <c r="C1035" s="91">
        <f>'[4]ИТОГ!'!$AQ1032</f>
        <v>0</v>
      </c>
      <c r="D1035" s="91" t="str">
        <f>'[4]ИТОГ!'!$AT1032</f>
        <v>б/р</v>
      </c>
      <c r="E1035" s="91" t="str">
        <f>'[4]ИТОГ!'!$AU1032</f>
        <v>ж</v>
      </c>
      <c r="F1035" s="189">
        <f>'[4]ИТОГ!'!$AX1032</f>
        <v>43960</v>
      </c>
      <c r="G1035" s="91" t="s">
        <v>255</v>
      </c>
      <c r="H1035" s="94" t="s">
        <v>28</v>
      </c>
      <c r="I1035" s="91" t="str">
        <f>'[4]ИТОГ!'!$AY1032</f>
        <v>НАДО!!!</v>
      </c>
      <c r="J1035" s="70"/>
      <c r="K1035" s="73"/>
      <c r="L1035" s="74"/>
      <c r="M1035" s="56"/>
      <c r="N1035" s="73"/>
      <c r="O1035" s="73"/>
      <c r="P1035" s="74"/>
      <c r="Q1035" s="74"/>
      <c r="R1035" s="74"/>
      <c r="S1035" s="74"/>
      <c r="T1035" s="15"/>
      <c r="U1035" s="15"/>
      <c r="V1035" s="74"/>
      <c r="W1035" s="187"/>
      <c r="X1035" s="69"/>
      <c r="Y1035" s="69"/>
      <c r="Z1035" s="69"/>
      <c r="AA1035" s="69"/>
      <c r="AB1035" s="69"/>
      <c r="AC1035" s="69"/>
      <c r="AD1035" s="69"/>
      <c r="AE1035" s="69"/>
      <c r="AF1035" s="69"/>
      <c r="AG1035" s="75"/>
      <c r="AH1035" s="75" t="s">
        <v>1013</v>
      </c>
      <c r="AI1035" s="69">
        <v>1</v>
      </c>
      <c r="AJ1035" s="75" t="s">
        <v>1013</v>
      </c>
    </row>
    <row r="1036" spans="1:36" s="68" customFormat="1">
      <c r="A1036" s="90">
        <v>1026</v>
      </c>
      <c r="B1036" s="91" t="str">
        <f>'[4]ИТОГ!'!$AP1033</f>
        <v>Дюков Даниил</v>
      </c>
      <c r="C1036" s="91">
        <f>'[4]ИТОГ!'!$AQ1033</f>
        <v>1978</v>
      </c>
      <c r="D1036" s="91" t="str">
        <f>'[4]ИТОГ!'!$AT1033</f>
        <v>б/р</v>
      </c>
      <c r="E1036" s="91" t="str">
        <f>'[4]ИТОГ!'!$AU1033</f>
        <v>м</v>
      </c>
      <c r="F1036" s="189">
        <f>'[4]ИТОГ!'!$AX1033</f>
        <v>43372</v>
      </c>
      <c r="G1036" s="91" t="s">
        <v>255</v>
      </c>
      <c r="H1036" s="94" t="s">
        <v>28</v>
      </c>
      <c r="I1036" s="91" t="str">
        <f>'[4]ИТОГ!'!$AY1033</f>
        <v>НАДО!!!</v>
      </c>
      <c r="J1036" s="70"/>
      <c r="K1036" s="73"/>
      <c r="L1036" s="74"/>
      <c r="M1036" s="56"/>
      <c r="N1036" s="73"/>
      <c r="O1036" s="73"/>
      <c r="P1036" s="74"/>
      <c r="Q1036" s="74"/>
      <c r="R1036" s="74"/>
      <c r="S1036" s="74"/>
      <c r="T1036" s="15"/>
      <c r="U1036" s="15"/>
      <c r="V1036" s="74"/>
      <c r="W1036" s="187"/>
      <c r="X1036" s="69"/>
      <c r="Y1036" s="69"/>
      <c r="Z1036" s="69"/>
      <c r="AA1036" s="69"/>
      <c r="AB1036" s="69"/>
      <c r="AC1036" s="69"/>
      <c r="AD1036" s="69"/>
      <c r="AE1036" s="69"/>
      <c r="AF1036" s="69"/>
      <c r="AG1036" s="75"/>
      <c r="AH1036" s="8" t="s">
        <v>1421</v>
      </c>
      <c r="AI1036" s="69">
        <v>0</v>
      </c>
      <c r="AJ1036" s="8" t="s">
        <v>1092</v>
      </c>
    </row>
    <row r="1037" spans="1:36" s="68" customFormat="1">
      <c r="A1037" s="90">
        <v>1027</v>
      </c>
      <c r="B1037" s="91" t="str">
        <f>'[4]ИТОГ!'!$AP1034</f>
        <v>Дядькин Андрей</v>
      </c>
      <c r="C1037" s="91">
        <f>'[4]ИТОГ!'!$AQ1034</f>
        <v>2004</v>
      </c>
      <c r="D1037" s="91" t="str">
        <f>'[4]ИТОГ!'!$AT1034</f>
        <v>б/р</v>
      </c>
      <c r="E1037" s="91" t="str">
        <f>'[4]ИТОГ!'!$AU1034</f>
        <v>м</v>
      </c>
      <c r="F1037" s="189">
        <f>'[4]ИТОГ!'!$AX1034</f>
        <v>44232</v>
      </c>
      <c r="G1037" s="91" t="s">
        <v>255</v>
      </c>
      <c r="H1037" s="94" t="s">
        <v>28</v>
      </c>
      <c r="I1037" s="91" t="str">
        <f>'[4]ИТОГ!'!$AY1034</f>
        <v>ОК!</v>
      </c>
      <c r="J1037" s="70"/>
      <c r="K1037" s="73"/>
      <c r="L1037" s="74"/>
      <c r="M1037" s="56"/>
      <c r="N1037" s="73"/>
      <c r="O1037" s="73"/>
      <c r="P1037" s="74"/>
      <c r="Q1037" s="74"/>
      <c r="R1037" s="74"/>
      <c r="S1037" s="74"/>
      <c r="T1037" s="15"/>
      <c r="U1037" s="15"/>
      <c r="V1037" s="74"/>
      <c r="W1037" s="187"/>
      <c r="X1037" s="69"/>
      <c r="Y1037" s="69"/>
      <c r="Z1037" s="69"/>
      <c r="AA1037" s="69"/>
      <c r="AB1037" s="69"/>
      <c r="AC1037" s="69"/>
      <c r="AD1037" s="69"/>
      <c r="AE1037" s="69"/>
      <c r="AF1037" s="69"/>
      <c r="AG1037" s="75"/>
      <c r="AH1037" s="8" t="s">
        <v>258</v>
      </c>
      <c r="AI1037" s="69">
        <v>6</v>
      </c>
      <c r="AJ1037" s="8" t="s">
        <v>322</v>
      </c>
    </row>
    <row r="1038" spans="1:36" s="68" customFormat="1">
      <c r="A1038" s="90">
        <v>1028</v>
      </c>
      <c r="B1038" s="91" t="str">
        <f>'[4]ИТОГ!'!$AP1035</f>
        <v>Дятлова Елизавета</v>
      </c>
      <c r="C1038" s="91">
        <f>'[4]ИТОГ!'!$AQ1035</f>
        <v>2004</v>
      </c>
      <c r="D1038" s="91" t="str">
        <f>'[4]ИТОГ!'!$AT1035</f>
        <v>б/р</v>
      </c>
      <c r="E1038" s="91" t="str">
        <f>'[4]ИТОГ!'!$AU1035</f>
        <v>ж</v>
      </c>
      <c r="F1038" s="189">
        <f>'[4]ИТОГ!'!$AX1035</f>
        <v>43161</v>
      </c>
      <c r="G1038" s="91" t="s">
        <v>255</v>
      </c>
      <c r="H1038" s="94" t="s">
        <v>28</v>
      </c>
      <c r="I1038" s="91" t="str">
        <f>'[4]ИТОГ!'!$AY1035</f>
        <v>ОК!</v>
      </c>
      <c r="J1038" s="70"/>
      <c r="K1038" s="73"/>
      <c r="L1038" s="74"/>
      <c r="M1038" s="56"/>
      <c r="N1038" s="73"/>
      <c r="O1038" s="73"/>
      <c r="P1038" s="74"/>
      <c r="Q1038" s="74"/>
      <c r="R1038" s="74"/>
      <c r="S1038" s="74"/>
      <c r="T1038" s="15"/>
      <c r="U1038" s="15"/>
      <c r="V1038" s="74"/>
      <c r="W1038" s="187"/>
      <c r="X1038" s="69"/>
      <c r="Y1038" s="69"/>
      <c r="Z1038" s="69"/>
      <c r="AA1038" s="69"/>
      <c r="AB1038" s="69"/>
      <c r="AC1038" s="69"/>
      <c r="AD1038" s="69"/>
      <c r="AE1038" s="69"/>
      <c r="AF1038" s="69"/>
      <c r="AG1038" s="75"/>
      <c r="AH1038" s="75" t="s">
        <v>839</v>
      </c>
      <c r="AI1038" s="69">
        <v>7</v>
      </c>
      <c r="AJ1038" s="75" t="s">
        <v>302</v>
      </c>
    </row>
    <row r="1039" spans="1:36" s="68" customFormat="1">
      <c r="A1039" s="90">
        <v>1029</v>
      </c>
      <c r="B1039" s="91" t="str">
        <f>'[4]ИТОГ!'!$AP1036</f>
        <v>Евгеньев Иван</v>
      </c>
      <c r="C1039" s="91">
        <f>'[4]ИТОГ!'!$AQ1036</f>
        <v>2005</v>
      </c>
      <c r="D1039" s="91" t="str">
        <f>'[4]ИТОГ!'!$AT1036</f>
        <v>б/р</v>
      </c>
      <c r="E1039" s="91" t="str">
        <f>'[4]ИТОГ!'!$AU1036</f>
        <v>м</v>
      </c>
      <c r="F1039" s="189">
        <f>'[4]ИТОГ!'!$AX1036</f>
        <v>43443</v>
      </c>
      <c r="G1039" s="91" t="s">
        <v>255</v>
      </c>
      <c r="H1039" s="94" t="s">
        <v>28</v>
      </c>
      <c r="I1039" s="91" t="str">
        <f>'[4]ИТОГ!'!$AY1036</f>
        <v>ОК!</v>
      </c>
      <c r="J1039" s="70"/>
      <c r="K1039" s="73"/>
      <c r="L1039" s="74"/>
      <c r="M1039" s="56"/>
      <c r="N1039" s="73"/>
      <c r="O1039" s="73"/>
      <c r="P1039" s="74"/>
      <c r="Q1039" s="74"/>
      <c r="R1039" s="74"/>
      <c r="S1039" s="74"/>
      <c r="T1039" s="15"/>
      <c r="U1039" s="15"/>
      <c r="V1039" s="74"/>
      <c r="W1039" s="187"/>
      <c r="X1039" s="69"/>
      <c r="Y1039" s="69"/>
      <c r="Z1039" s="69"/>
      <c r="AA1039" s="69"/>
      <c r="AB1039" s="69"/>
      <c r="AC1039" s="69"/>
      <c r="AD1039" s="69"/>
      <c r="AE1039" s="69"/>
      <c r="AF1039" s="69"/>
      <c r="AG1039" s="75"/>
      <c r="AH1039" s="75" t="s">
        <v>780</v>
      </c>
      <c r="AI1039" s="69">
        <v>4</v>
      </c>
      <c r="AJ1039" s="8" t="s">
        <v>332</v>
      </c>
    </row>
    <row r="1040" spans="1:36" s="68" customFormat="1">
      <c r="A1040" s="90">
        <v>1030</v>
      </c>
      <c r="B1040" s="91" t="str">
        <f>'[4]ИТОГ!'!$AP1037</f>
        <v>Евдокимов Владислав</v>
      </c>
      <c r="C1040" s="91">
        <f>'[4]ИТОГ!'!$AQ1037</f>
        <v>2010</v>
      </c>
      <c r="D1040" s="91">
        <f>'[4]ИТОГ!'!$AT1037</f>
        <v>2</v>
      </c>
      <c r="E1040" s="91" t="str">
        <f>'[4]ИТОГ!'!$AU1037</f>
        <v>м</v>
      </c>
      <c r="F1040" s="189">
        <f>'[4]ИТОГ!'!$AX1037</f>
        <v>45816</v>
      </c>
      <c r="G1040" s="91" t="s">
        <v>255</v>
      </c>
      <c r="H1040" s="94" t="s">
        <v>28</v>
      </c>
      <c r="I1040" s="91" t="str">
        <f>'[4]ИТОГ!'!$AY1037</f>
        <v>ОК!</v>
      </c>
      <c r="J1040" s="70"/>
      <c r="K1040" s="73"/>
      <c r="L1040" s="74"/>
      <c r="M1040" s="56"/>
      <c r="N1040" s="73"/>
      <c r="O1040" s="73"/>
      <c r="P1040" s="74"/>
      <c r="Q1040" s="74"/>
      <c r="R1040" s="74"/>
      <c r="S1040" s="74"/>
      <c r="T1040" s="15"/>
      <c r="U1040" s="15"/>
      <c r="V1040" s="74"/>
      <c r="W1040" s="187"/>
      <c r="X1040" s="69"/>
      <c r="Y1040" s="69"/>
      <c r="Z1040" s="69"/>
      <c r="AA1040" s="69"/>
      <c r="AB1040" s="69"/>
      <c r="AC1040" s="69"/>
      <c r="AD1040" s="69"/>
      <c r="AE1040" s="69"/>
      <c r="AF1040" s="69"/>
      <c r="AG1040" s="75"/>
      <c r="AH1040" s="8" t="s">
        <v>1422</v>
      </c>
      <c r="AI1040" s="69">
        <v>0</v>
      </c>
      <c r="AJ1040" s="8" t="s">
        <v>1057</v>
      </c>
    </row>
    <row r="1041" spans="1:36" s="68" customFormat="1">
      <c r="A1041" s="90">
        <v>1031</v>
      </c>
      <c r="B1041" s="91" t="str">
        <f>'[4]ИТОГ!'!$AP1038</f>
        <v>Евдокимов Вячеслав</v>
      </c>
      <c r="C1041" s="91">
        <f>'[4]ИТОГ!'!$AQ1038</f>
        <v>2015</v>
      </c>
      <c r="D1041" s="91" t="str">
        <f>'[4]ИТОГ!'!$AT1038</f>
        <v>б/р</v>
      </c>
      <c r="E1041" s="91" t="str">
        <f>'[4]ИТОГ!'!$AU1038</f>
        <v>м</v>
      </c>
      <c r="F1041" s="189">
        <f>'[4]ИТОГ!'!$AX1038</f>
        <v>0</v>
      </c>
      <c r="G1041" s="91" t="s">
        <v>255</v>
      </c>
      <c r="H1041" s="94" t="s">
        <v>28</v>
      </c>
      <c r="I1041" s="91" t="str">
        <f>'[4]ИТОГ!'!$AY1038</f>
        <v>ОК!</v>
      </c>
      <c r="J1041" s="70"/>
      <c r="K1041" s="73"/>
      <c r="L1041" s="74"/>
      <c r="M1041" s="56"/>
      <c r="N1041" s="73"/>
      <c r="O1041" s="73"/>
      <c r="P1041" s="74"/>
      <c r="Q1041" s="74"/>
      <c r="R1041" s="74"/>
      <c r="S1041" s="74"/>
      <c r="T1041" s="15"/>
      <c r="U1041" s="15"/>
      <c r="V1041" s="74"/>
      <c r="W1041" s="187"/>
      <c r="X1041" s="69"/>
      <c r="Y1041" s="69"/>
      <c r="Z1041" s="69"/>
      <c r="AA1041" s="69"/>
      <c r="AB1041" s="69"/>
      <c r="AC1041" s="69"/>
      <c r="AD1041" s="69"/>
      <c r="AE1041" s="69"/>
      <c r="AF1041" s="69"/>
      <c r="AG1041" s="75"/>
      <c r="AH1041" s="8" t="s">
        <v>374</v>
      </c>
      <c r="AI1041" s="69">
        <v>1</v>
      </c>
      <c r="AJ1041" s="8" t="s">
        <v>1423</v>
      </c>
    </row>
    <row r="1042" spans="1:36" s="68" customFormat="1">
      <c r="A1042" s="90">
        <v>1032</v>
      </c>
      <c r="B1042" s="91" t="str">
        <f>'[4]ИТОГ!'!$AP1039</f>
        <v>Евдокимова Виктория</v>
      </c>
      <c r="C1042" s="91">
        <f>'[4]ИТОГ!'!$AQ1039</f>
        <v>2001</v>
      </c>
      <c r="D1042" s="91" t="str">
        <f>'[4]ИТОГ!'!$AT1039</f>
        <v>б/р</v>
      </c>
      <c r="E1042" s="91" t="str">
        <f>'[4]ИТОГ!'!$AU1039</f>
        <v>ж</v>
      </c>
      <c r="F1042" s="189">
        <f>'[4]ИТОГ!'!$AX1039</f>
        <v>42792</v>
      </c>
      <c r="G1042" s="91" t="s">
        <v>255</v>
      </c>
      <c r="H1042" s="94" t="s">
        <v>28</v>
      </c>
      <c r="I1042" s="91" t="str">
        <f>'[4]ИТОГ!'!$AY1039</f>
        <v>ОК!</v>
      </c>
      <c r="J1042" s="70"/>
      <c r="K1042" s="73"/>
      <c r="L1042" s="74"/>
      <c r="M1042" s="56"/>
      <c r="N1042" s="73"/>
      <c r="O1042" s="73"/>
      <c r="P1042" s="74"/>
      <c r="Q1042" s="74"/>
      <c r="R1042" s="74"/>
      <c r="S1042" s="74"/>
      <c r="T1042" s="15"/>
      <c r="U1042" s="15"/>
      <c r="V1042" s="74"/>
      <c r="W1042" s="187"/>
      <c r="X1042" s="69"/>
      <c r="Y1042" s="69"/>
      <c r="Z1042" s="69"/>
      <c r="AA1042" s="69"/>
      <c r="AB1042" s="69"/>
      <c r="AC1042" s="69"/>
      <c r="AD1042" s="69"/>
      <c r="AE1042" s="69"/>
      <c r="AF1042" s="69"/>
      <c r="AG1042" s="75"/>
      <c r="AH1042" s="8" t="s">
        <v>1424</v>
      </c>
      <c r="AI1042" s="69">
        <v>0</v>
      </c>
      <c r="AJ1042" s="8" t="s">
        <v>1008</v>
      </c>
    </row>
    <row r="1043" spans="1:36" s="68" customFormat="1">
      <c r="A1043" s="90">
        <v>1033</v>
      </c>
      <c r="B1043" s="91" t="str">
        <f>'[4]ИТОГ!'!$AP1040</f>
        <v>Евдокимова Ярослава</v>
      </c>
      <c r="C1043" s="91">
        <f>'[4]ИТОГ!'!$AQ1040</f>
        <v>0</v>
      </c>
      <c r="D1043" s="91" t="str">
        <f>'[4]ИТОГ!'!$AT1040</f>
        <v>б/р</v>
      </c>
      <c r="E1043" s="91" t="str">
        <f>'[4]ИТОГ!'!$AU1040</f>
        <v>ж</v>
      </c>
      <c r="F1043" s="189">
        <f>'[4]ИТОГ!'!$AX1040</f>
        <v>42399</v>
      </c>
      <c r="G1043" s="91" t="s">
        <v>255</v>
      </c>
      <c r="H1043" s="94" t="s">
        <v>28</v>
      </c>
      <c r="I1043" s="91" t="str">
        <f>'[4]ИТОГ!'!$AY1040</f>
        <v>НАДО!!!</v>
      </c>
      <c r="J1043" s="70"/>
      <c r="K1043" s="73"/>
      <c r="L1043" s="74"/>
      <c r="M1043" s="56"/>
      <c r="N1043" s="73"/>
      <c r="O1043" s="73"/>
      <c r="P1043" s="74"/>
      <c r="Q1043" s="74"/>
      <c r="R1043" s="74"/>
      <c r="S1043" s="74"/>
      <c r="T1043" s="15"/>
      <c r="U1043" s="15"/>
      <c r="V1043" s="74"/>
      <c r="W1043" s="187"/>
      <c r="X1043" s="69"/>
      <c r="Y1043" s="69"/>
      <c r="Z1043" s="69"/>
      <c r="AA1043" s="69"/>
      <c r="AB1043" s="69"/>
      <c r="AC1043" s="69"/>
      <c r="AD1043" s="69"/>
      <c r="AE1043" s="69"/>
      <c r="AF1043" s="69"/>
      <c r="AG1043" s="75"/>
      <c r="AH1043" s="8" t="s">
        <v>432</v>
      </c>
      <c r="AI1043" s="69">
        <v>6</v>
      </c>
      <c r="AJ1043" s="8" t="s">
        <v>681</v>
      </c>
    </row>
    <row r="1044" spans="1:36" s="68" customFormat="1">
      <c r="A1044" s="90">
        <v>1034</v>
      </c>
      <c r="B1044" s="91" t="str">
        <f>'[4]ИТОГ!'!$AP1041</f>
        <v>Евлаш Екатерина</v>
      </c>
      <c r="C1044" s="91">
        <f>'[4]ИТОГ!'!$AQ1041</f>
        <v>2011</v>
      </c>
      <c r="D1044" s="91" t="str">
        <f>'[4]ИТОГ!'!$AT1041</f>
        <v>б/р</v>
      </c>
      <c r="E1044" s="91" t="str">
        <f>'[4]ИТОГ!'!$AU1041</f>
        <v>ж</v>
      </c>
      <c r="F1044" s="189">
        <f>'[4]ИТОГ!'!$AX1041</f>
        <v>0</v>
      </c>
      <c r="G1044" s="91" t="s">
        <v>255</v>
      </c>
      <c r="H1044" s="94" t="s">
        <v>28</v>
      </c>
      <c r="I1044" s="91" t="str">
        <f>'[4]ИТОГ!'!$AY1041</f>
        <v>ОК!</v>
      </c>
      <c r="J1044" s="70"/>
      <c r="K1044" s="73"/>
      <c r="L1044" s="74"/>
      <c r="M1044" s="56"/>
      <c r="N1044" s="73"/>
      <c r="O1044" s="73"/>
      <c r="P1044" s="74"/>
      <c r="Q1044" s="74"/>
      <c r="R1044" s="74"/>
      <c r="S1044" s="74"/>
      <c r="T1044" s="15"/>
      <c r="U1044" s="15"/>
      <c r="V1044" s="74"/>
      <c r="W1044" s="187"/>
      <c r="X1044" s="69"/>
      <c r="Y1044" s="69"/>
      <c r="Z1044" s="69"/>
      <c r="AA1044" s="69"/>
      <c r="AB1044" s="69"/>
      <c r="AC1044" s="69"/>
      <c r="AD1044" s="69"/>
      <c r="AE1044" s="69"/>
      <c r="AF1044" s="69"/>
      <c r="AG1044" s="75"/>
      <c r="AH1044" s="75" t="s">
        <v>1425</v>
      </c>
      <c r="AI1044" s="69">
        <v>0</v>
      </c>
      <c r="AJ1044" s="75" t="s">
        <v>959</v>
      </c>
    </row>
    <row r="1045" spans="1:36" s="68" customFormat="1">
      <c r="A1045" s="90">
        <v>1035</v>
      </c>
      <c r="B1045" s="91" t="str">
        <f>'[4]ИТОГ!'!$AP1042</f>
        <v>Евсеев Илья</v>
      </c>
      <c r="C1045" s="91">
        <f>'[4]ИТОГ!'!$AQ1042</f>
        <v>1983</v>
      </c>
      <c r="D1045" s="91" t="str">
        <f>'[4]ИТОГ!'!$AT1042</f>
        <v>б/р</v>
      </c>
      <c r="E1045" s="91" t="str">
        <f>'[4]ИТОГ!'!$AU1042</f>
        <v>м</v>
      </c>
      <c r="F1045" s="189">
        <f>'[4]ИТОГ!'!$AX1042</f>
        <v>43017</v>
      </c>
      <c r="G1045" s="91" t="s">
        <v>255</v>
      </c>
      <c r="H1045" s="94" t="s">
        <v>28</v>
      </c>
      <c r="I1045" s="91" t="str">
        <f>'[4]ИТОГ!'!$AY1042</f>
        <v>НАДО!!!</v>
      </c>
      <c r="J1045" s="70"/>
      <c r="K1045" s="73"/>
      <c r="L1045" s="74"/>
      <c r="M1045" s="56"/>
      <c r="N1045" s="73"/>
      <c r="O1045" s="73"/>
      <c r="P1045" s="74"/>
      <c r="Q1045" s="74"/>
      <c r="R1045" s="74"/>
      <c r="S1045" s="74"/>
      <c r="T1045" s="15"/>
      <c r="U1045" s="15"/>
      <c r="V1045" s="74"/>
      <c r="W1045" s="187"/>
      <c r="X1045" s="69"/>
      <c r="Y1045" s="69"/>
      <c r="Z1045" s="69"/>
      <c r="AA1045" s="69"/>
      <c r="AB1045" s="69"/>
      <c r="AC1045" s="69"/>
      <c r="AD1045" s="69"/>
      <c r="AE1045" s="69"/>
      <c r="AF1045" s="69"/>
      <c r="AG1045" s="75"/>
      <c r="AH1045" s="8" t="s">
        <v>406</v>
      </c>
      <c r="AI1045" s="69">
        <v>3</v>
      </c>
      <c r="AJ1045" s="8" t="s">
        <v>636</v>
      </c>
    </row>
    <row r="1046" spans="1:36" s="68" customFormat="1">
      <c r="A1046" s="90">
        <v>1036</v>
      </c>
      <c r="B1046" s="91" t="str">
        <f>'[4]ИТОГ!'!$AP1043</f>
        <v>Евсикова Елизавета</v>
      </c>
      <c r="C1046" s="91">
        <f>'[4]ИТОГ!'!$AQ1043</f>
        <v>2002</v>
      </c>
      <c r="D1046" s="91" t="str">
        <f>'[4]ИТОГ!'!$AT1043</f>
        <v>б/р</v>
      </c>
      <c r="E1046" s="91" t="str">
        <f>'[4]ИТОГ!'!$AU1043</f>
        <v>ж</v>
      </c>
      <c r="F1046" s="189">
        <f>'[4]ИТОГ!'!$AX1043</f>
        <v>44359</v>
      </c>
      <c r="G1046" s="91" t="s">
        <v>255</v>
      </c>
      <c r="H1046" s="94" t="s">
        <v>28</v>
      </c>
      <c r="I1046" s="91" t="str">
        <f>'[4]ИТОГ!'!$AY1043</f>
        <v>ОК!</v>
      </c>
      <c r="J1046" s="70"/>
      <c r="K1046" s="73"/>
      <c r="L1046" s="74"/>
      <c r="M1046" s="56"/>
      <c r="N1046" s="73"/>
      <c r="O1046" s="73"/>
      <c r="P1046" s="74"/>
      <c r="Q1046" s="74"/>
      <c r="R1046" s="74"/>
      <c r="S1046" s="74"/>
      <c r="T1046" s="15"/>
      <c r="U1046" s="15"/>
      <c r="V1046" s="74"/>
      <c r="W1046" s="187"/>
      <c r="X1046" s="69"/>
      <c r="Y1046" s="69"/>
      <c r="Z1046" s="69"/>
      <c r="AA1046" s="69"/>
      <c r="AB1046" s="69"/>
      <c r="AC1046" s="69"/>
      <c r="AD1046" s="69"/>
      <c r="AE1046" s="69"/>
      <c r="AF1046" s="69"/>
      <c r="AG1046" s="75"/>
      <c r="AH1046" s="8" t="s">
        <v>1426</v>
      </c>
      <c r="AI1046" s="69">
        <v>0</v>
      </c>
      <c r="AJ1046" s="8" t="s">
        <v>342</v>
      </c>
    </row>
    <row r="1047" spans="1:36" s="68" customFormat="1">
      <c r="A1047" s="90">
        <v>1037</v>
      </c>
      <c r="B1047" s="91" t="str">
        <f>'[4]ИТОГ!'!$AP1044</f>
        <v>Евстигнеев Олег</v>
      </c>
      <c r="C1047" s="91">
        <f>'[4]ИТОГ!'!$AQ1044</f>
        <v>2006</v>
      </c>
      <c r="D1047" s="91" t="str">
        <f>'[4]ИТОГ!'!$AT1044</f>
        <v>1ю</v>
      </c>
      <c r="E1047" s="91" t="str">
        <f>'[4]ИТОГ!'!$AU1044</f>
        <v>м</v>
      </c>
      <c r="F1047" s="189">
        <f>'[4]ИТОГ!'!$AX1044</f>
        <v>45683</v>
      </c>
      <c r="G1047" s="91" t="s">
        <v>255</v>
      </c>
      <c r="H1047" s="94" t="s">
        <v>28</v>
      </c>
      <c r="I1047" s="91" t="str">
        <f>'[4]ИТОГ!'!$AY1044</f>
        <v>ОК!</v>
      </c>
      <c r="J1047" s="70"/>
      <c r="K1047" s="73"/>
      <c r="L1047" s="74"/>
      <c r="M1047" s="56"/>
      <c r="N1047" s="73"/>
      <c r="O1047" s="73"/>
      <c r="P1047" s="74"/>
      <c r="Q1047" s="74"/>
      <c r="R1047" s="74"/>
      <c r="S1047" s="74"/>
      <c r="T1047" s="15"/>
      <c r="U1047" s="15"/>
      <c r="V1047" s="74"/>
      <c r="W1047" s="187"/>
      <c r="X1047" s="69"/>
      <c r="Y1047" s="69"/>
      <c r="Z1047" s="69"/>
      <c r="AA1047" s="69"/>
      <c r="AB1047" s="69"/>
      <c r="AC1047" s="69"/>
      <c r="AD1047" s="69"/>
      <c r="AE1047" s="69"/>
      <c r="AF1047" s="69"/>
      <c r="AG1047" s="75"/>
      <c r="AH1047" s="8" t="s">
        <v>1427</v>
      </c>
      <c r="AI1047" s="69">
        <v>0</v>
      </c>
      <c r="AJ1047" s="8" t="s">
        <v>708</v>
      </c>
    </row>
    <row r="1048" spans="1:36" s="68" customFormat="1">
      <c r="A1048" s="90">
        <v>1038</v>
      </c>
      <c r="B1048" s="91" t="str">
        <f>'[4]ИТОГ!'!$AP1045</f>
        <v>Евстифеева Олеся</v>
      </c>
      <c r="C1048" s="91">
        <f>'[4]ИТОГ!'!$AQ1045</f>
        <v>2009</v>
      </c>
      <c r="D1048" s="91" t="str">
        <f>'[4]ИТОГ!'!$AT1045</f>
        <v>б/р</v>
      </c>
      <c r="E1048" s="91" t="str">
        <f>'[4]ИТОГ!'!$AU1045</f>
        <v>ж</v>
      </c>
      <c r="F1048" s="189">
        <f>'[4]ИТОГ!'!$AX1045</f>
        <v>0</v>
      </c>
      <c r="G1048" s="91" t="s">
        <v>255</v>
      </c>
      <c r="H1048" s="94" t="s">
        <v>28</v>
      </c>
      <c r="I1048" s="91" t="str">
        <f>'[4]ИТОГ!'!$AY1045</f>
        <v>ОК!</v>
      </c>
      <c r="J1048" s="70"/>
      <c r="K1048" s="73"/>
      <c r="L1048" s="74"/>
      <c r="M1048" s="56"/>
      <c r="N1048" s="73"/>
      <c r="O1048" s="73"/>
      <c r="P1048" s="74"/>
      <c r="Q1048" s="74"/>
      <c r="R1048" s="74"/>
      <c r="S1048" s="74"/>
      <c r="T1048" s="15"/>
      <c r="U1048" s="15"/>
      <c r="V1048" s="74"/>
      <c r="W1048" s="187"/>
      <c r="X1048" s="69"/>
      <c r="Y1048" s="69"/>
      <c r="Z1048" s="69"/>
      <c r="AA1048" s="69"/>
      <c r="AB1048" s="69"/>
      <c r="AC1048" s="69"/>
      <c r="AD1048" s="69"/>
      <c r="AE1048" s="69"/>
      <c r="AF1048" s="69"/>
      <c r="AG1048" s="75"/>
      <c r="AH1048" s="8" t="s">
        <v>414</v>
      </c>
      <c r="AI1048" s="69">
        <v>1</v>
      </c>
      <c r="AJ1048" s="8" t="s">
        <v>1428</v>
      </c>
    </row>
    <row r="1049" spans="1:36" s="68" customFormat="1">
      <c r="A1049" s="90">
        <v>1039</v>
      </c>
      <c r="B1049" s="91" t="str">
        <f>'[4]ИТОГ!'!$AP1046</f>
        <v>Евстратова Виктория</v>
      </c>
      <c r="C1049" s="91">
        <f>'[4]ИТОГ!'!$AQ1046</f>
        <v>2010</v>
      </c>
      <c r="D1049" s="91" t="str">
        <f>'[4]ИТОГ!'!$AT1046</f>
        <v>1ю</v>
      </c>
      <c r="E1049" s="91" t="str">
        <f>'[4]ИТОГ!'!$AU1046</f>
        <v>ж</v>
      </c>
      <c r="F1049" s="189">
        <f>'[4]ИТОГ!'!$AX1046</f>
        <v>45730</v>
      </c>
      <c r="G1049" s="91" t="s">
        <v>255</v>
      </c>
      <c r="H1049" s="94" t="s">
        <v>28</v>
      </c>
      <c r="I1049" s="91" t="str">
        <f>'[4]ИТОГ!'!$AY1046</f>
        <v>ОК!</v>
      </c>
      <c r="J1049" s="70"/>
      <c r="K1049" s="73"/>
      <c r="L1049" s="74"/>
      <c r="M1049" s="56"/>
      <c r="N1049" s="73"/>
      <c r="O1049" s="73"/>
      <c r="P1049" s="74"/>
      <c r="Q1049" s="74"/>
      <c r="R1049" s="74"/>
      <c r="S1049" s="74"/>
      <c r="T1049" s="15"/>
      <c r="U1049" s="15"/>
      <c r="V1049" s="74"/>
      <c r="W1049" s="187"/>
      <c r="X1049" s="69"/>
      <c r="Y1049" s="69"/>
      <c r="Z1049" s="69"/>
      <c r="AA1049" s="69"/>
      <c r="AB1049" s="69"/>
      <c r="AC1049" s="69"/>
      <c r="AD1049" s="69"/>
      <c r="AE1049" s="69"/>
      <c r="AF1049" s="69"/>
      <c r="AG1049" s="75"/>
      <c r="AH1049" s="75" t="s">
        <v>493</v>
      </c>
      <c r="AI1049" s="69">
        <v>12</v>
      </c>
      <c r="AJ1049" s="75" t="s">
        <v>382</v>
      </c>
    </row>
    <row r="1050" spans="1:36" s="68" customFormat="1">
      <c r="A1050" s="90">
        <v>1040</v>
      </c>
      <c r="B1050" s="91" t="str">
        <f>'[4]ИТОГ!'!$AP1047</f>
        <v>Евстропов Георгий</v>
      </c>
      <c r="C1050" s="91">
        <f>'[4]ИТОГ!'!$AQ1047</f>
        <v>2002</v>
      </c>
      <c r="D1050" s="91" t="str">
        <f>'[4]ИТОГ!'!$AT1047</f>
        <v>б/р</v>
      </c>
      <c r="E1050" s="91" t="str">
        <f>'[4]ИТОГ!'!$AU1047</f>
        <v>м</v>
      </c>
      <c r="F1050" s="189">
        <f>'[4]ИТОГ!'!$AX1047</f>
        <v>44359</v>
      </c>
      <c r="G1050" s="91" t="s">
        <v>255</v>
      </c>
      <c r="H1050" s="94" t="s">
        <v>28</v>
      </c>
      <c r="I1050" s="91" t="str">
        <f>'[4]ИТОГ!'!$AY1047</f>
        <v>ОК!</v>
      </c>
      <c r="J1050" s="70"/>
      <c r="K1050" s="73"/>
      <c r="L1050" s="74"/>
      <c r="M1050" s="56"/>
      <c r="N1050" s="73"/>
      <c r="O1050" s="73"/>
      <c r="P1050" s="74"/>
      <c r="Q1050" s="74"/>
      <c r="R1050" s="74"/>
      <c r="S1050" s="74"/>
      <c r="T1050" s="15"/>
      <c r="U1050" s="15"/>
      <c r="V1050" s="74"/>
      <c r="W1050" s="187"/>
      <c r="X1050" s="69"/>
      <c r="Y1050" s="69"/>
      <c r="Z1050" s="69"/>
      <c r="AA1050" s="69"/>
      <c r="AB1050" s="69"/>
      <c r="AC1050" s="69"/>
      <c r="AD1050" s="69"/>
      <c r="AE1050" s="69"/>
      <c r="AF1050" s="69"/>
      <c r="AG1050" s="75"/>
      <c r="AH1050" s="75" t="s">
        <v>712</v>
      </c>
      <c r="AI1050" s="69">
        <v>2</v>
      </c>
      <c r="AJ1050" s="8" t="s">
        <v>577</v>
      </c>
    </row>
    <row r="1051" spans="1:36" s="68" customFormat="1">
      <c r="A1051" s="90">
        <v>1041</v>
      </c>
      <c r="B1051" s="91" t="str">
        <f>'[4]ИТОГ!'!$AP1048</f>
        <v>Евсюков Алеександр</v>
      </c>
      <c r="C1051" s="91">
        <f>'[4]ИТОГ!'!$AQ1048</f>
        <v>0</v>
      </c>
      <c r="D1051" s="91" t="str">
        <f>'[4]ИТОГ!'!$AT1048</f>
        <v>б/р</v>
      </c>
      <c r="E1051" s="91" t="str">
        <f>'[4]ИТОГ!'!$AU1048</f>
        <v>м</v>
      </c>
      <c r="F1051" s="189">
        <f>'[4]ИТОГ!'!$AX1048</f>
        <v>43036</v>
      </c>
      <c r="G1051" s="91" t="s">
        <v>255</v>
      </c>
      <c r="H1051" s="94" t="s">
        <v>28</v>
      </c>
      <c r="I1051" s="91" t="str">
        <f>'[4]ИТОГ!'!$AY1048</f>
        <v>НАДО!!!</v>
      </c>
      <c r="J1051" s="70"/>
      <c r="K1051" s="73"/>
      <c r="L1051" s="74"/>
      <c r="M1051" s="56"/>
      <c r="N1051" s="73"/>
      <c r="O1051" s="73"/>
      <c r="P1051" s="74"/>
      <c r="Q1051" s="74"/>
      <c r="R1051" s="74"/>
      <c r="S1051" s="74"/>
      <c r="T1051" s="15"/>
      <c r="U1051" s="15"/>
      <c r="V1051" s="74"/>
      <c r="W1051" s="187"/>
      <c r="X1051" s="69"/>
      <c r="Y1051" s="69"/>
      <c r="Z1051" s="69"/>
      <c r="AA1051" s="69"/>
      <c r="AB1051" s="69"/>
      <c r="AC1051" s="69"/>
      <c r="AD1051" s="69"/>
      <c r="AE1051" s="69"/>
      <c r="AF1051" s="69"/>
      <c r="AG1051" s="75"/>
      <c r="AH1051" s="8" t="s">
        <v>1429</v>
      </c>
      <c r="AI1051" s="69">
        <v>0</v>
      </c>
      <c r="AJ1051" s="8" t="s">
        <v>684</v>
      </c>
    </row>
    <row r="1052" spans="1:36" s="68" customFormat="1">
      <c r="A1052" s="90">
        <v>1042</v>
      </c>
      <c r="B1052" s="91" t="str">
        <f>'[4]ИТОГ!'!$AP1049</f>
        <v>Евсюков Егор</v>
      </c>
      <c r="C1052" s="91">
        <f>'[4]ИТОГ!'!$AQ1049</f>
        <v>2011</v>
      </c>
      <c r="D1052" s="91" t="str">
        <f>'[4]ИТОГ!'!$AT1049</f>
        <v>2ю</v>
      </c>
      <c r="E1052" s="91" t="str">
        <f>'[4]ИТОГ!'!$AU1049</f>
        <v>м</v>
      </c>
      <c r="F1052" s="189">
        <f>'[4]ИТОГ!'!$AX1049</f>
        <v>45582</v>
      </c>
      <c r="G1052" s="91" t="s">
        <v>255</v>
      </c>
      <c r="H1052" s="94" t="s">
        <v>28</v>
      </c>
      <c r="I1052" s="91" t="str">
        <f>'[4]ИТОГ!'!$AY1049</f>
        <v>ОК!</v>
      </c>
      <c r="J1052" s="70"/>
      <c r="K1052" s="73"/>
      <c r="L1052" s="74"/>
      <c r="M1052" s="56"/>
      <c r="N1052" s="73"/>
      <c r="O1052" s="73"/>
      <c r="P1052" s="74"/>
      <c r="Q1052" s="74"/>
      <c r="R1052" s="74"/>
      <c r="S1052" s="74"/>
      <c r="T1052" s="15"/>
      <c r="U1052" s="15"/>
      <c r="V1052" s="74"/>
      <c r="W1052" s="187"/>
      <c r="X1052" s="69"/>
      <c r="Y1052" s="69"/>
      <c r="Z1052" s="69"/>
      <c r="AA1052" s="69"/>
      <c r="AB1052" s="69"/>
      <c r="AC1052" s="69"/>
      <c r="AD1052" s="69"/>
      <c r="AE1052" s="69"/>
      <c r="AF1052" s="69"/>
      <c r="AG1052" s="75"/>
      <c r="AH1052" s="75" t="s">
        <v>653</v>
      </c>
      <c r="AI1052" s="69">
        <v>1</v>
      </c>
      <c r="AJ1052" s="75" t="s">
        <v>657</v>
      </c>
    </row>
    <row r="1053" spans="1:36" s="68" customFormat="1">
      <c r="A1053" s="90">
        <v>1043</v>
      </c>
      <c r="B1053" s="91" t="str">
        <f>'[4]ИТОГ!'!$AP1050</f>
        <v>Евтеев Егор</v>
      </c>
      <c r="C1053" s="91">
        <f>'[4]ИТОГ!'!$AQ1050</f>
        <v>2014</v>
      </c>
      <c r="D1053" s="91" t="str">
        <f>'[4]ИТОГ!'!$AT1050</f>
        <v>б/р</v>
      </c>
      <c r="E1053" s="91" t="str">
        <f>'[4]ИТОГ!'!$AU1050</f>
        <v>м</v>
      </c>
      <c r="F1053" s="189">
        <f>'[4]ИТОГ!'!$AX1050</f>
        <v>0</v>
      </c>
      <c r="G1053" s="91" t="s">
        <v>255</v>
      </c>
      <c r="H1053" s="94" t="s">
        <v>28</v>
      </c>
      <c r="I1053" s="91" t="str">
        <f>'[4]ИТОГ!'!$AY1050</f>
        <v>ОК!</v>
      </c>
      <c r="J1053" s="70"/>
      <c r="K1053" s="73"/>
      <c r="L1053" s="74"/>
      <c r="M1053" s="56"/>
      <c r="N1053" s="73"/>
      <c r="O1053" s="73"/>
      <c r="P1053" s="74"/>
      <c r="Q1053" s="74"/>
      <c r="R1053" s="74"/>
      <c r="S1053" s="74"/>
      <c r="T1053" s="15"/>
      <c r="U1053" s="15"/>
      <c r="V1053" s="74"/>
      <c r="W1053" s="187"/>
      <c r="X1053" s="69"/>
      <c r="Y1053" s="69"/>
      <c r="Z1053" s="69"/>
      <c r="AA1053" s="69"/>
      <c r="AB1053" s="69"/>
      <c r="AC1053" s="69"/>
      <c r="AD1053" s="69"/>
      <c r="AE1053" s="69"/>
      <c r="AF1053" s="69"/>
      <c r="AG1053" s="75"/>
      <c r="AH1053" s="8" t="s">
        <v>384</v>
      </c>
      <c r="AI1053" s="69">
        <v>2</v>
      </c>
      <c r="AJ1053" s="8" t="s">
        <v>783</v>
      </c>
    </row>
    <row r="1054" spans="1:36" s="68" customFormat="1">
      <c r="A1054" s="90">
        <v>1044</v>
      </c>
      <c r="B1054" s="91" t="str">
        <f>'[4]ИТОГ!'!$AP1051</f>
        <v>Евтухов Александр</v>
      </c>
      <c r="C1054" s="91">
        <f>'[4]ИТОГ!'!$AQ1051</f>
        <v>0</v>
      </c>
      <c r="D1054" s="91" t="str">
        <f>'[4]ИТОГ!'!$AT1051</f>
        <v>б/р</v>
      </c>
      <c r="E1054" s="91" t="str">
        <f>'[4]ИТОГ!'!$AU1051</f>
        <v>м</v>
      </c>
      <c r="F1054" s="189">
        <f>'[4]ИТОГ!'!$AX1051</f>
        <v>44024</v>
      </c>
      <c r="G1054" s="91" t="s">
        <v>255</v>
      </c>
      <c r="H1054" s="94" t="s">
        <v>28</v>
      </c>
      <c r="I1054" s="91" t="str">
        <f>'[4]ИТОГ!'!$AY1051</f>
        <v>НАДО!!!</v>
      </c>
      <c r="J1054" s="70"/>
      <c r="K1054" s="73"/>
      <c r="L1054" s="74"/>
      <c r="M1054" s="56"/>
      <c r="N1054" s="73"/>
      <c r="O1054" s="73"/>
      <c r="P1054" s="74"/>
      <c r="Q1054" s="74"/>
      <c r="R1054" s="74"/>
      <c r="S1054" s="74"/>
      <c r="T1054" s="15"/>
      <c r="U1054" s="15"/>
      <c r="V1054" s="74"/>
      <c r="W1054" s="187"/>
      <c r="X1054" s="69"/>
      <c r="Y1054" s="69"/>
      <c r="Z1054" s="69"/>
      <c r="AA1054" s="69"/>
      <c r="AB1054" s="69"/>
      <c r="AC1054" s="69"/>
      <c r="AD1054" s="69"/>
      <c r="AE1054" s="69"/>
      <c r="AF1054" s="69"/>
      <c r="AG1054" s="75"/>
      <c r="AH1054" s="8" t="s">
        <v>1430</v>
      </c>
      <c r="AI1054" s="69">
        <v>0</v>
      </c>
      <c r="AJ1054" s="8" t="s">
        <v>615</v>
      </c>
    </row>
    <row r="1055" spans="1:36" s="68" customFormat="1">
      <c r="A1055" s="90">
        <v>1045</v>
      </c>
      <c r="B1055" s="91" t="str">
        <f>'[4]ИТОГ!'!$AP1052</f>
        <v>Евтушенко Виктория</v>
      </c>
      <c r="C1055" s="91">
        <f>'[4]ИТОГ!'!$AQ1052</f>
        <v>2009</v>
      </c>
      <c r="D1055" s="91">
        <f>'[4]ИТОГ!'!$AT1052</f>
        <v>2</v>
      </c>
      <c r="E1055" s="91" t="str">
        <f>'[4]ИТОГ!'!$AU1052</f>
        <v>ж</v>
      </c>
      <c r="F1055" s="189">
        <f>'[4]ИТОГ!'!$AX1052</f>
        <v>45623</v>
      </c>
      <c r="G1055" s="91" t="s">
        <v>255</v>
      </c>
      <c r="H1055" s="94" t="s">
        <v>28</v>
      </c>
      <c r="I1055" s="91" t="str">
        <f>'[4]ИТОГ!'!$AY1052</f>
        <v>ОК!</v>
      </c>
      <c r="J1055" s="70"/>
      <c r="K1055" s="73"/>
      <c r="L1055" s="74"/>
      <c r="M1055" s="56"/>
      <c r="N1055" s="73"/>
      <c r="O1055" s="73"/>
      <c r="P1055" s="74"/>
      <c r="Q1055" s="74"/>
      <c r="R1055" s="74"/>
      <c r="S1055" s="74"/>
      <c r="T1055" s="15"/>
      <c r="U1055" s="15"/>
      <c r="V1055" s="74"/>
      <c r="W1055" s="187"/>
      <c r="X1055" s="69"/>
      <c r="Y1055" s="69"/>
      <c r="Z1055" s="69"/>
      <c r="AA1055" s="69"/>
      <c r="AB1055" s="69"/>
      <c r="AC1055" s="69"/>
      <c r="AD1055" s="69"/>
      <c r="AE1055" s="69"/>
      <c r="AF1055" s="69"/>
      <c r="AG1055" s="75"/>
      <c r="AH1055" s="75" t="s">
        <v>1431</v>
      </c>
      <c r="AI1055" s="69">
        <v>0</v>
      </c>
      <c r="AJ1055" s="75" t="s">
        <v>1432</v>
      </c>
    </row>
    <row r="1056" spans="1:36" s="68" customFormat="1">
      <c r="A1056" s="90">
        <v>1046</v>
      </c>
      <c r="B1056" s="91" t="str">
        <f>'[4]ИТОГ!'!$AP1053</f>
        <v>Егоров Анатолий</v>
      </c>
      <c r="C1056" s="91">
        <f>'[4]ИТОГ!'!$AQ1053</f>
        <v>2004</v>
      </c>
      <c r="D1056" s="91" t="str">
        <f>'[4]ИТОГ!'!$AT1053</f>
        <v>б/р</v>
      </c>
      <c r="E1056" s="91" t="str">
        <f>'[4]ИТОГ!'!$AU1053</f>
        <v>м</v>
      </c>
      <c r="F1056" s="189">
        <f>'[4]ИТОГ!'!$AX1053</f>
        <v>44708</v>
      </c>
      <c r="G1056" s="91" t="s">
        <v>255</v>
      </c>
      <c r="H1056" s="94" t="s">
        <v>28</v>
      </c>
      <c r="I1056" s="91" t="str">
        <f>'[4]ИТОГ!'!$AY1053</f>
        <v>ОК!</v>
      </c>
      <c r="J1056" s="70"/>
      <c r="K1056" s="73"/>
      <c r="L1056" s="74"/>
      <c r="M1056" s="56"/>
      <c r="N1056" s="73"/>
      <c r="O1056" s="73"/>
      <c r="P1056" s="74"/>
      <c r="Q1056" s="74"/>
      <c r="R1056" s="74"/>
      <c r="S1056" s="74"/>
      <c r="T1056" s="15"/>
      <c r="U1056" s="15"/>
      <c r="V1056" s="74"/>
      <c r="W1056" s="187"/>
      <c r="X1056" s="69"/>
      <c r="Y1056" s="69"/>
      <c r="Z1056" s="69"/>
      <c r="AA1056" s="69"/>
      <c r="AB1056" s="69"/>
      <c r="AC1056" s="69"/>
      <c r="AD1056" s="69"/>
      <c r="AE1056" s="69"/>
      <c r="AF1056" s="69"/>
      <c r="AG1056" s="75"/>
      <c r="AH1056" s="8" t="s">
        <v>535</v>
      </c>
      <c r="AI1056" s="69">
        <v>5</v>
      </c>
      <c r="AJ1056" s="8" t="s">
        <v>456</v>
      </c>
    </row>
    <row r="1057" spans="1:37" s="68" customFormat="1">
      <c r="A1057" s="90">
        <v>1047</v>
      </c>
      <c r="B1057" s="91" t="str">
        <f>'[4]ИТОГ!'!$AP1054</f>
        <v>Егоров Андрей</v>
      </c>
      <c r="C1057" s="91">
        <f>'[4]ИТОГ!'!$AQ1054</f>
        <v>2010</v>
      </c>
      <c r="D1057" s="91" t="str">
        <f>'[4]ИТОГ!'!$AT1054</f>
        <v>б/р</v>
      </c>
      <c r="E1057" s="91" t="str">
        <f>'[4]ИТОГ!'!$AU1054</f>
        <v>м</v>
      </c>
      <c r="F1057" s="189">
        <f>'[4]ИТОГ!'!$AX1054</f>
        <v>0</v>
      </c>
      <c r="G1057" s="91" t="s">
        <v>255</v>
      </c>
      <c r="H1057" s="94" t="s">
        <v>28</v>
      </c>
      <c r="I1057" s="91" t="str">
        <f>'[4]ИТОГ!'!$AY1054</f>
        <v>ОК!</v>
      </c>
      <c r="J1057" s="70"/>
      <c r="K1057" s="73"/>
      <c r="L1057" s="74"/>
      <c r="M1057" s="56"/>
      <c r="N1057" s="73"/>
      <c r="O1057" s="73"/>
      <c r="P1057" s="74"/>
      <c r="Q1057" s="74"/>
      <c r="R1057" s="74"/>
      <c r="S1057" s="74"/>
      <c r="T1057" s="15"/>
      <c r="U1057" s="15"/>
      <c r="V1057" s="74"/>
      <c r="W1057" s="187"/>
      <c r="X1057" s="69"/>
      <c r="Y1057" s="69"/>
      <c r="Z1057" s="69"/>
      <c r="AA1057" s="69"/>
      <c r="AB1057" s="69"/>
      <c r="AC1057" s="69"/>
      <c r="AD1057" s="69"/>
      <c r="AE1057" s="69"/>
      <c r="AF1057" s="69"/>
      <c r="AG1057" s="75"/>
      <c r="AH1057" s="8" t="s">
        <v>1433</v>
      </c>
      <c r="AI1057" s="69">
        <v>0</v>
      </c>
      <c r="AJ1057" s="8" t="s">
        <v>1434</v>
      </c>
    </row>
    <row r="1058" spans="1:37">
      <c r="A1058" s="90">
        <v>1048</v>
      </c>
      <c r="B1058" s="91" t="str">
        <f>'[4]ИТОГ!'!$AP1055</f>
        <v>Егоров Андрей Г.</v>
      </c>
      <c r="C1058" s="91">
        <f>'[4]ИТОГ!'!$AQ1055</f>
        <v>1979</v>
      </c>
      <c r="D1058" s="91" t="str">
        <f>'[4]ИТОГ!'!$AT1055</f>
        <v>б/р</v>
      </c>
      <c r="E1058" s="91" t="str">
        <f>'[4]ИТОГ!'!$AU1055</f>
        <v>м</v>
      </c>
      <c r="F1058" s="189">
        <f>'[4]ИТОГ!'!$AX1055</f>
        <v>43716</v>
      </c>
      <c r="G1058" s="91" t="s">
        <v>255</v>
      </c>
      <c r="H1058" s="94" t="s">
        <v>28</v>
      </c>
      <c r="I1058" s="91" t="str">
        <f>'[4]ИТОГ!'!$AY1055</f>
        <v>ОК!</v>
      </c>
      <c r="AK1058" s="68"/>
    </row>
    <row r="1059" spans="1:37">
      <c r="A1059" s="90">
        <v>1049</v>
      </c>
      <c r="B1059" s="91" t="str">
        <f>'[4]ИТОГ!'!$AP1056</f>
        <v>Егоров Вячеслав</v>
      </c>
      <c r="C1059" s="91">
        <f>'[4]ИТОГ!'!$AQ1056</f>
        <v>2005</v>
      </c>
      <c r="D1059" s="91" t="str">
        <f>'[4]ИТОГ!'!$AT1056</f>
        <v>б/р</v>
      </c>
      <c r="E1059" s="91" t="str">
        <f>'[4]ИТОГ!'!$AU1056</f>
        <v>м</v>
      </c>
      <c r="F1059" s="189">
        <f>'[4]ИТОГ!'!$AX1056</f>
        <v>43227</v>
      </c>
      <c r="G1059" s="91" t="s">
        <v>255</v>
      </c>
      <c r="H1059" s="94" t="s">
        <v>28</v>
      </c>
      <c r="I1059" s="91" t="str">
        <f>'[4]ИТОГ!'!$AY1056</f>
        <v>ОК!</v>
      </c>
      <c r="AK1059" s="68"/>
    </row>
    <row r="1060" spans="1:37">
      <c r="A1060" s="90">
        <v>1050</v>
      </c>
      <c r="B1060" s="91" t="str">
        <f>'[4]ИТОГ!'!$AP1057</f>
        <v>Егоров Дмитрий</v>
      </c>
      <c r="C1060" s="91">
        <f>'[4]ИТОГ!'!$AQ1057</f>
        <v>0</v>
      </c>
      <c r="D1060" s="91" t="str">
        <f>'[4]ИТОГ!'!$AT1057</f>
        <v>б/р</v>
      </c>
      <c r="E1060" s="91" t="str">
        <f>'[4]ИТОГ!'!$AU1057</f>
        <v>м</v>
      </c>
      <c r="F1060" s="189">
        <f>'[4]ИТОГ!'!$AX1057</f>
        <v>45045</v>
      </c>
      <c r="G1060" s="91" t="s">
        <v>255</v>
      </c>
      <c r="H1060" s="94" t="s">
        <v>28</v>
      </c>
      <c r="I1060" s="91" t="str">
        <f>'[4]ИТОГ!'!$AY1057</f>
        <v>НАДО!!!</v>
      </c>
      <c r="AK1060" s="68"/>
    </row>
    <row r="1061" spans="1:37">
      <c r="A1061" s="90">
        <v>1051</v>
      </c>
      <c r="B1061" s="91" t="str">
        <f>'[4]ИТОГ!'!$AP1058</f>
        <v>Егоров Евгений</v>
      </c>
      <c r="C1061" s="91">
        <f>'[4]ИТОГ!'!$AQ1058</f>
        <v>2010</v>
      </c>
      <c r="D1061" s="91">
        <f>'[4]ИТОГ!'!$AT1058</f>
        <v>2</v>
      </c>
      <c r="E1061" s="91" t="str">
        <f>'[4]ИТОГ!'!$AU1058</f>
        <v>м</v>
      </c>
      <c r="F1061" s="189">
        <f>'[4]ИТОГ!'!$AX1058</f>
        <v>45463</v>
      </c>
      <c r="G1061" s="91" t="s">
        <v>255</v>
      </c>
      <c r="H1061" s="94" t="s">
        <v>28</v>
      </c>
      <c r="I1061" s="91" t="str">
        <f>'[4]ИТОГ!'!$AY1058</f>
        <v>ОК!</v>
      </c>
      <c r="AK1061" s="68"/>
    </row>
    <row r="1062" spans="1:37">
      <c r="A1062" s="90">
        <v>1052</v>
      </c>
      <c r="B1062" s="91" t="str">
        <f>'[4]ИТОГ!'!$AP1059</f>
        <v>Егоров Иван А.</v>
      </c>
      <c r="C1062" s="91">
        <f>'[4]ИТОГ!'!$AQ1059</f>
        <v>2004</v>
      </c>
      <c r="D1062" s="91" t="str">
        <f>'[4]ИТОГ!'!$AT1059</f>
        <v>б/р</v>
      </c>
      <c r="E1062" s="91" t="str">
        <f>'[4]ИТОГ!'!$AU1059</f>
        <v>м</v>
      </c>
      <c r="F1062" s="189">
        <f>'[4]ИТОГ!'!$AX1059</f>
        <v>0</v>
      </c>
      <c r="G1062" s="91" t="s">
        <v>255</v>
      </c>
      <c r="H1062" s="94" t="s">
        <v>28</v>
      </c>
      <c r="I1062" s="91" t="str">
        <f>'[4]ИТОГ!'!$AY1059</f>
        <v>НАДО!!!</v>
      </c>
      <c r="AK1062" s="68"/>
    </row>
    <row r="1063" spans="1:37">
      <c r="A1063" s="90">
        <v>1053</v>
      </c>
      <c r="B1063" s="91" t="str">
        <f>'[4]ИТОГ!'!$AP1060</f>
        <v>Егоров Иван</v>
      </c>
      <c r="C1063" s="91">
        <f>'[4]ИТОГ!'!$AQ1060</f>
        <v>2002</v>
      </c>
      <c r="D1063" s="91" t="str">
        <f>'[4]ИТОГ!'!$AT1060</f>
        <v>б/р</v>
      </c>
      <c r="E1063" s="91" t="str">
        <f>'[4]ИТОГ!'!$AU1060</f>
        <v>м</v>
      </c>
      <c r="F1063" s="189">
        <f>'[4]ИТОГ!'!$AX1060</f>
        <v>43068</v>
      </c>
      <c r="G1063" s="91" t="s">
        <v>255</v>
      </c>
      <c r="H1063" s="94" t="s">
        <v>28</v>
      </c>
      <c r="I1063" s="91" t="str">
        <f>'[4]ИТОГ!'!$AY1060</f>
        <v>ОК!</v>
      </c>
      <c r="AK1063" s="68"/>
    </row>
    <row r="1064" spans="1:37">
      <c r="A1064" s="90">
        <v>1054</v>
      </c>
      <c r="B1064" s="91" t="str">
        <f>'[4]ИТОГ!'!$AP1061</f>
        <v>Егоров Олег</v>
      </c>
      <c r="C1064" s="91">
        <f>'[4]ИТОГ!'!$AQ1061</f>
        <v>0</v>
      </c>
      <c r="D1064" s="91" t="str">
        <f>'[4]ИТОГ!'!$AT1061</f>
        <v>б/р</v>
      </c>
      <c r="E1064" s="91" t="str">
        <f>'[4]ИТОГ!'!$AU1061</f>
        <v>м</v>
      </c>
      <c r="F1064" s="189">
        <f>'[4]ИТОГ!'!$AX1061</f>
        <v>45801</v>
      </c>
      <c r="G1064" s="91" t="s">
        <v>255</v>
      </c>
      <c r="H1064" s="94" t="s">
        <v>28</v>
      </c>
      <c r="I1064" s="91" t="str">
        <f>'[4]ИТОГ!'!$AY1061</f>
        <v>НАДО!!!</v>
      </c>
      <c r="AK1064" s="68"/>
    </row>
    <row r="1065" spans="1:37">
      <c r="A1065" s="90">
        <v>1055</v>
      </c>
      <c r="B1065" s="91" t="str">
        <f>'[4]ИТОГ!'!$AP1062</f>
        <v>Егоров Павел</v>
      </c>
      <c r="C1065" s="91">
        <f>'[4]ИТОГ!'!$AQ1062</f>
        <v>2006</v>
      </c>
      <c r="D1065" s="91">
        <f>'[4]ИТОГ!'!$AT1062</f>
        <v>2</v>
      </c>
      <c r="E1065" s="91" t="str">
        <f>'[4]ИТОГ!'!$AU1062</f>
        <v>м</v>
      </c>
      <c r="F1065" s="189">
        <f>'[4]ИТОГ!'!$AX1062</f>
        <v>45757</v>
      </c>
      <c r="G1065" s="91" t="s">
        <v>255</v>
      </c>
      <c r="H1065" s="94" t="s">
        <v>28</v>
      </c>
      <c r="I1065" s="91" t="str">
        <f>'[4]ИТОГ!'!$AY1062</f>
        <v>ОК!</v>
      </c>
      <c r="AK1065" s="68"/>
    </row>
    <row r="1066" spans="1:37">
      <c r="A1066" s="90">
        <v>1056</v>
      </c>
      <c r="B1066" s="91" t="str">
        <f>'[4]ИТОГ!'!$AP1063</f>
        <v>Егоров Роман</v>
      </c>
      <c r="C1066" s="91">
        <f>'[4]ИТОГ!'!$AQ1063</f>
        <v>2008</v>
      </c>
      <c r="D1066" s="91" t="str">
        <f>'[4]ИТОГ!'!$AT1063</f>
        <v>б/р</v>
      </c>
      <c r="E1066" s="91" t="str">
        <f>'[4]ИТОГ!'!$AU1063</f>
        <v>м</v>
      </c>
      <c r="F1066" s="189">
        <f>'[4]ИТОГ!'!$AX1063</f>
        <v>44267</v>
      </c>
      <c r="G1066" s="91" t="s">
        <v>255</v>
      </c>
      <c r="H1066" s="94" t="s">
        <v>28</v>
      </c>
      <c r="I1066" s="91" t="str">
        <f>'[4]ИТОГ!'!$AY1063</f>
        <v>ОК!</v>
      </c>
      <c r="AK1066" s="68"/>
    </row>
    <row r="1067" spans="1:37">
      <c r="A1067" s="90">
        <v>1057</v>
      </c>
      <c r="B1067" s="91" t="str">
        <f>'[4]ИТОГ!'!$AP1064</f>
        <v>Егоров Тимофей</v>
      </c>
      <c r="C1067" s="91">
        <f>'[4]ИТОГ!'!$AQ1064</f>
        <v>2009</v>
      </c>
      <c r="D1067" s="91" t="str">
        <f>'[4]ИТОГ!'!$AT1064</f>
        <v>б/р</v>
      </c>
      <c r="E1067" s="91" t="str">
        <f>'[4]ИТОГ!'!$AU1064</f>
        <v>м</v>
      </c>
      <c r="F1067" s="189">
        <f>'[4]ИТОГ!'!$AX1064</f>
        <v>0</v>
      </c>
      <c r="G1067" s="91" t="s">
        <v>255</v>
      </c>
      <c r="H1067" s="94" t="s">
        <v>28</v>
      </c>
      <c r="I1067" s="91" t="str">
        <f>'[4]ИТОГ!'!$AY1064</f>
        <v>ОК!</v>
      </c>
      <c r="AK1067" s="68"/>
    </row>
    <row r="1068" spans="1:37">
      <c r="A1068" s="90">
        <v>1058</v>
      </c>
      <c r="B1068" s="91" t="str">
        <f>'[4]ИТОГ!'!$AP1065</f>
        <v>Егорова Анна</v>
      </c>
      <c r="C1068" s="91">
        <f>'[4]ИТОГ!'!$AQ1065</f>
        <v>1996</v>
      </c>
      <c r="D1068" s="91" t="str">
        <f>'[4]ИТОГ!'!$AT1065</f>
        <v>б/р</v>
      </c>
      <c r="E1068" s="91" t="str">
        <f>'[4]ИТОГ!'!$AU1065</f>
        <v>ж</v>
      </c>
      <c r="F1068" s="189">
        <f>'[4]ИТОГ!'!$AX1065</f>
        <v>41822</v>
      </c>
      <c r="G1068" s="91" t="s">
        <v>255</v>
      </c>
      <c r="H1068" s="94" t="s">
        <v>28</v>
      </c>
      <c r="I1068" s="91" t="str">
        <f>'[4]ИТОГ!'!$AY1065</f>
        <v>НАДО!!!</v>
      </c>
      <c r="AK1068" s="68"/>
    </row>
    <row r="1069" spans="1:37">
      <c r="A1069" s="90">
        <v>1059</v>
      </c>
      <c r="B1069" s="91" t="str">
        <f>'[4]ИТОГ!'!$AP1066</f>
        <v>Егорова Варвара А.</v>
      </c>
      <c r="C1069" s="91">
        <f>'[4]ИТОГ!'!$AQ1066</f>
        <v>2009</v>
      </c>
      <c r="D1069" s="91" t="str">
        <f>'[4]ИТОГ!'!$AT1066</f>
        <v>б/р</v>
      </c>
      <c r="E1069" s="91" t="str">
        <f>'[4]ИТОГ!'!$AU1066</f>
        <v>ж</v>
      </c>
      <c r="F1069" s="189">
        <f>'[4]ИТОГ!'!$AX1066</f>
        <v>0</v>
      </c>
      <c r="G1069" s="91" t="s">
        <v>255</v>
      </c>
      <c r="H1069" s="94" t="s">
        <v>28</v>
      </c>
      <c r="I1069" s="91" t="str">
        <f>'[4]ИТОГ!'!$AY1066</f>
        <v>ОК!</v>
      </c>
      <c r="AK1069" s="68"/>
    </row>
    <row r="1070" spans="1:37">
      <c r="A1070" s="90">
        <v>1060</v>
      </c>
      <c r="B1070" s="91" t="str">
        <f>'[4]ИТОГ!'!$AP1067</f>
        <v>Егорова Варвара</v>
      </c>
      <c r="C1070" s="91">
        <f>'[4]ИТОГ!'!$AQ1067</f>
        <v>2010</v>
      </c>
      <c r="D1070" s="91" t="str">
        <f>'[4]ИТОГ!'!$AT1067</f>
        <v>б/р</v>
      </c>
      <c r="E1070" s="91" t="str">
        <f>'[4]ИТОГ!'!$AU1067</f>
        <v>ж</v>
      </c>
      <c r="F1070" s="189">
        <f>'[4]ИТОГ!'!$AX1067</f>
        <v>0</v>
      </c>
      <c r="G1070" s="91" t="s">
        <v>255</v>
      </c>
      <c r="H1070" s="94" t="s">
        <v>28</v>
      </c>
      <c r="I1070" s="91" t="str">
        <f>'[4]ИТОГ!'!$AY1067</f>
        <v>ОК!</v>
      </c>
      <c r="AK1070" s="68"/>
    </row>
    <row r="1071" spans="1:37">
      <c r="A1071" s="90">
        <v>1061</v>
      </c>
      <c r="B1071" s="91" t="str">
        <f>'[4]ИТОГ!'!$AP1068</f>
        <v>Егорова Екатерина</v>
      </c>
      <c r="C1071" s="91">
        <f>'[4]ИТОГ!'!$AQ1068</f>
        <v>0</v>
      </c>
      <c r="D1071" s="91" t="str">
        <f>'[4]ИТОГ!'!$AT1068</f>
        <v>МС</v>
      </c>
      <c r="E1071" s="91" t="str">
        <f>'[4]ИТОГ!'!$AU1068</f>
        <v>ж</v>
      </c>
      <c r="F1071" s="189">
        <f>'[4]ИТОГ!'!$AX1068</f>
        <v>0</v>
      </c>
      <c r="G1071" s="91" t="s">
        <v>255</v>
      </c>
      <c r="H1071" s="94" t="s">
        <v>28</v>
      </c>
      <c r="I1071" s="91" t="str">
        <f>'[4]ИТОГ!'!$AY1068</f>
        <v>НАДО!!!</v>
      </c>
      <c r="AK1071" s="68"/>
    </row>
    <row r="1072" spans="1:37">
      <c r="A1072" s="90">
        <v>1062</v>
      </c>
      <c r="B1072" s="91" t="str">
        <f>'[4]ИТОГ!'!$AP1069</f>
        <v>Егорова Елизавета</v>
      </c>
      <c r="C1072" s="91">
        <f>'[4]ИТОГ!'!$AQ1069</f>
        <v>2009</v>
      </c>
      <c r="D1072" s="91">
        <f>'[4]ИТОГ!'!$AT1069</f>
        <v>1</v>
      </c>
      <c r="E1072" s="91" t="str">
        <f>'[4]ИТОГ!'!$AU1069</f>
        <v>ж</v>
      </c>
      <c r="F1072" s="189">
        <f>'[4]ИТОГ!'!$AX1069</f>
        <v>45682</v>
      </c>
      <c r="G1072" s="91" t="s">
        <v>255</v>
      </c>
      <c r="H1072" s="94" t="s">
        <v>28</v>
      </c>
      <c r="I1072" s="91" t="str">
        <f>'[4]ИТОГ!'!$AY1069</f>
        <v>ОК!</v>
      </c>
      <c r="AK1072" s="68"/>
    </row>
    <row r="1073" spans="1:37">
      <c r="A1073" s="90">
        <v>1063</v>
      </c>
      <c r="B1073" s="91" t="str">
        <f>'[4]ИТОГ!'!$AP1070</f>
        <v>Егорова Маргарита</v>
      </c>
      <c r="C1073" s="91">
        <f>'[4]ИТОГ!'!$AQ1070</f>
        <v>2007</v>
      </c>
      <c r="D1073" s="91">
        <f>'[4]ИТОГ!'!$AT1070</f>
        <v>2</v>
      </c>
      <c r="E1073" s="91" t="str">
        <f>'[4]ИТОГ!'!$AU1070</f>
        <v>ж</v>
      </c>
      <c r="F1073" s="189">
        <f>'[4]ИТОГ!'!$AX1070</f>
        <v>45623</v>
      </c>
      <c r="G1073" s="91" t="s">
        <v>255</v>
      </c>
      <c r="H1073" s="94" t="s">
        <v>28</v>
      </c>
      <c r="I1073" s="91" t="str">
        <f>'[4]ИТОГ!'!$AY1070</f>
        <v>ОК!</v>
      </c>
      <c r="AK1073" s="68"/>
    </row>
    <row r="1074" spans="1:37">
      <c r="A1074" s="90">
        <v>1064</v>
      </c>
      <c r="B1074" s="91" t="str">
        <f>'[4]ИТОГ!'!$AP1071</f>
        <v>Егорова Ольга</v>
      </c>
      <c r="C1074" s="91">
        <f>'[4]ИТОГ!'!$AQ1071</f>
        <v>2005</v>
      </c>
      <c r="D1074" s="91" t="str">
        <f>'[4]ИТОГ!'!$AT1071</f>
        <v>б/р</v>
      </c>
      <c r="E1074" s="91" t="str">
        <f>'[4]ИТОГ!'!$AU1071</f>
        <v>ж</v>
      </c>
      <c r="F1074" s="189">
        <f>'[4]ИТОГ!'!$AX1071</f>
        <v>0</v>
      </c>
      <c r="G1074" s="91" t="s">
        <v>255</v>
      </c>
      <c r="H1074" s="94" t="s">
        <v>28</v>
      </c>
      <c r="I1074" s="91" t="str">
        <f>'[4]ИТОГ!'!$AY1071</f>
        <v>НАДО!!!</v>
      </c>
      <c r="AK1074" s="68"/>
    </row>
    <row r="1075" spans="1:37">
      <c r="A1075" s="90">
        <v>1065</v>
      </c>
      <c r="B1075" s="91" t="str">
        <f>'[4]ИТОГ!'!$AP1072</f>
        <v>Егорышев Сергей</v>
      </c>
      <c r="C1075" s="91">
        <f>'[4]ИТОГ!'!$AQ1072</f>
        <v>2014</v>
      </c>
      <c r="D1075" s="91" t="str">
        <f>'[4]ИТОГ!'!$AT1072</f>
        <v>б/р</v>
      </c>
      <c r="E1075" s="91" t="str">
        <f>'[4]ИТОГ!'!$AU1072</f>
        <v>м</v>
      </c>
      <c r="F1075" s="189">
        <f>'[4]ИТОГ!'!$AX1072</f>
        <v>0</v>
      </c>
      <c r="G1075" s="91" t="s">
        <v>255</v>
      </c>
      <c r="H1075" s="94" t="s">
        <v>28</v>
      </c>
      <c r="I1075" s="91" t="str">
        <f>'[4]ИТОГ!'!$AY1072</f>
        <v>ОК!</v>
      </c>
      <c r="AK1075" s="68"/>
    </row>
    <row r="1076" spans="1:37">
      <c r="A1076" s="90">
        <v>1066</v>
      </c>
      <c r="B1076" s="91" t="str">
        <f>'[4]ИТОГ!'!$AP1073</f>
        <v>Елагин Никита</v>
      </c>
      <c r="C1076" s="91">
        <f>'[4]ИТОГ!'!$AQ1073</f>
        <v>0</v>
      </c>
      <c r="D1076" s="91" t="str">
        <f>'[4]ИТОГ!'!$AT1073</f>
        <v>б/р</v>
      </c>
      <c r="E1076" s="91" t="str">
        <f>'[4]ИТОГ!'!$AU1073</f>
        <v>м</v>
      </c>
      <c r="F1076" s="189">
        <f>'[4]ИТОГ!'!$AX1073</f>
        <v>44024</v>
      </c>
      <c r="G1076" s="91" t="s">
        <v>255</v>
      </c>
      <c r="H1076" s="94" t="s">
        <v>28</v>
      </c>
      <c r="I1076" s="91" t="str">
        <f>'[4]ИТОГ!'!$AY1073</f>
        <v>НАДО!!!</v>
      </c>
      <c r="AK1076" s="68"/>
    </row>
    <row r="1077" spans="1:37">
      <c r="A1077" s="90">
        <v>1067</v>
      </c>
      <c r="B1077" s="91" t="str">
        <f>'[4]ИТОГ!'!$AP1074</f>
        <v>Елизарова Мария</v>
      </c>
      <c r="C1077" s="91">
        <f>'[4]ИТОГ!'!$AQ1074</f>
        <v>2004</v>
      </c>
      <c r="D1077" s="91" t="str">
        <f>'[4]ИТОГ!'!$AT1074</f>
        <v>б/р</v>
      </c>
      <c r="E1077" s="91" t="str">
        <f>'[4]ИТОГ!'!$AU1074</f>
        <v>ж</v>
      </c>
      <c r="F1077" s="189">
        <f>'[4]ИТОГ!'!$AX1074</f>
        <v>43593</v>
      </c>
      <c r="G1077" s="91" t="s">
        <v>255</v>
      </c>
      <c r="H1077" s="94" t="s">
        <v>28</v>
      </c>
      <c r="I1077" s="91" t="str">
        <f>'[4]ИТОГ!'!$AY1074</f>
        <v>ОК!</v>
      </c>
      <c r="AK1077" s="68"/>
    </row>
    <row r="1078" spans="1:37">
      <c r="A1078" s="90">
        <v>1068</v>
      </c>
      <c r="B1078" s="91" t="str">
        <f>'[4]ИТОГ!'!$AP1075</f>
        <v>Елизарова Юлия</v>
      </c>
      <c r="C1078" s="91">
        <f>'[4]ИТОГ!'!$AQ1075</f>
        <v>0</v>
      </c>
      <c r="D1078" s="91" t="str">
        <f>'[4]ИТОГ!'!$AT1075</f>
        <v>б/р</v>
      </c>
      <c r="E1078" s="91" t="str">
        <f>'[4]ИТОГ!'!$AU1075</f>
        <v>ж</v>
      </c>
      <c r="F1078" s="189">
        <f>'[4]ИТОГ!'!$AX1075</f>
        <v>43863</v>
      </c>
      <c r="G1078" s="91" t="s">
        <v>255</v>
      </c>
      <c r="H1078" s="94" t="s">
        <v>28</v>
      </c>
      <c r="I1078" s="91" t="str">
        <f>'[4]ИТОГ!'!$AY1075</f>
        <v>НАДО!!!</v>
      </c>
      <c r="AK1078" s="68"/>
    </row>
    <row r="1079" spans="1:37">
      <c r="A1079" s="90">
        <v>1069</v>
      </c>
      <c r="B1079" s="91" t="str">
        <f>'[4]ИТОГ!'!$AP1076</f>
        <v>Емаров Дмитрий</v>
      </c>
      <c r="C1079" s="91">
        <f>'[4]ИТОГ!'!$AQ1076</f>
        <v>1994</v>
      </c>
      <c r="D1079" s="91" t="str">
        <f>'[4]ИТОГ!'!$AT1076</f>
        <v>б/р</v>
      </c>
      <c r="E1079" s="91" t="str">
        <f>'[4]ИТОГ!'!$AU1076</f>
        <v>м</v>
      </c>
      <c r="F1079" s="189">
        <f>'[4]ИТОГ!'!$AX1076</f>
        <v>44527</v>
      </c>
      <c r="G1079" s="91" t="s">
        <v>255</v>
      </c>
      <c r="H1079" s="94" t="s">
        <v>28</v>
      </c>
      <c r="I1079" s="91" t="str">
        <f>'[4]ИТОГ!'!$AY1076</f>
        <v>ОК!</v>
      </c>
      <c r="AK1079" s="68"/>
    </row>
    <row r="1080" spans="1:37">
      <c r="A1080" s="90">
        <v>1070</v>
      </c>
      <c r="B1080" s="91" t="str">
        <f>'[4]ИТОГ!'!$AP1077</f>
        <v>Емельянов Всеволод</v>
      </c>
      <c r="C1080" s="91">
        <f>'[4]ИТОГ!'!$AQ1077</f>
        <v>2012</v>
      </c>
      <c r="D1080" s="91" t="str">
        <f>'[4]ИТОГ!'!$AT1077</f>
        <v>б/р</v>
      </c>
      <c r="E1080" s="91" t="str">
        <f>'[4]ИТОГ!'!$AU1077</f>
        <v>м</v>
      </c>
      <c r="F1080" s="189">
        <f>'[4]ИТОГ!'!$AX1077</f>
        <v>0</v>
      </c>
      <c r="G1080" s="91" t="s">
        <v>255</v>
      </c>
      <c r="H1080" s="94" t="s">
        <v>28</v>
      </c>
      <c r="I1080" s="91" t="str">
        <f>'[4]ИТОГ!'!$AY1077</f>
        <v>ОК!</v>
      </c>
      <c r="AK1080" s="68"/>
    </row>
    <row r="1081" spans="1:37">
      <c r="A1081" s="90">
        <v>1071</v>
      </c>
      <c r="B1081" s="91" t="str">
        <f>'[4]ИТОГ!'!$AP1078</f>
        <v>Емельянов Денис Е.</v>
      </c>
      <c r="C1081" s="91">
        <f>'[4]ИТОГ!'!$AQ1078</f>
        <v>2004</v>
      </c>
      <c r="D1081" s="91" t="str">
        <f>'[4]ИТОГ!'!$AT1078</f>
        <v>б/р</v>
      </c>
      <c r="E1081" s="91" t="str">
        <f>'[4]ИТОГ!'!$AU1078</f>
        <v>м</v>
      </c>
      <c r="F1081" s="189">
        <f>'[4]ИТОГ!'!$AX1078</f>
        <v>42869</v>
      </c>
      <c r="G1081" s="91" t="s">
        <v>255</v>
      </c>
      <c r="H1081" s="94" t="s">
        <v>28</v>
      </c>
      <c r="I1081" s="91" t="str">
        <f>'[4]ИТОГ!'!$AY1078</f>
        <v>ОК!</v>
      </c>
      <c r="AK1081" s="68"/>
    </row>
    <row r="1082" spans="1:37">
      <c r="A1082" s="90">
        <v>1072</v>
      </c>
      <c r="B1082" s="91" t="str">
        <f>'[4]ИТОГ!'!$AP1079</f>
        <v>Емельянов Денис</v>
      </c>
      <c r="C1082" s="91">
        <f>'[4]ИТОГ!'!$AQ1079</f>
        <v>2010</v>
      </c>
      <c r="D1082" s="91" t="str">
        <f>'[4]ИТОГ!'!$AT1079</f>
        <v>1ю</v>
      </c>
      <c r="E1082" s="91" t="str">
        <f>'[4]ИТОГ!'!$AU1079</f>
        <v>м</v>
      </c>
      <c r="F1082" s="189">
        <f>'[4]ИТОГ!'!$AX1079</f>
        <v>45932</v>
      </c>
      <c r="G1082" s="91" t="s">
        <v>255</v>
      </c>
      <c r="H1082" s="94" t="s">
        <v>28</v>
      </c>
      <c r="I1082" s="91" t="str">
        <f>'[4]ИТОГ!'!$AY1079</f>
        <v>ОК!</v>
      </c>
      <c r="AK1082" s="68"/>
    </row>
    <row r="1083" spans="1:37">
      <c r="A1083" s="90">
        <v>1073</v>
      </c>
      <c r="B1083" s="91" t="str">
        <f>'[4]ИТОГ!'!$AP1080</f>
        <v>Емельянова Карина</v>
      </c>
      <c r="C1083" s="91">
        <f>'[4]ИТОГ!'!$AQ1080</f>
        <v>2003</v>
      </c>
      <c r="D1083" s="91" t="str">
        <f>'[4]ИТОГ!'!$AT1080</f>
        <v>б/р</v>
      </c>
      <c r="E1083" s="91" t="str">
        <f>'[4]ИТОГ!'!$AU1080</f>
        <v>ж</v>
      </c>
      <c r="F1083" s="189">
        <f>'[4]ИТОГ!'!$AX1080</f>
        <v>44156</v>
      </c>
      <c r="G1083" s="91" t="s">
        <v>255</v>
      </c>
      <c r="H1083" s="94" t="s">
        <v>28</v>
      </c>
      <c r="I1083" s="91" t="str">
        <f>'[4]ИТОГ!'!$AY1080</f>
        <v>ОК!</v>
      </c>
      <c r="AK1083" s="68"/>
    </row>
    <row r="1084" spans="1:37">
      <c r="A1084" s="90">
        <v>1074</v>
      </c>
      <c r="B1084" s="91" t="str">
        <f>'[4]ИТОГ!'!$AP1081</f>
        <v>Емельянова Юлия</v>
      </c>
      <c r="C1084" s="91">
        <f>'[4]ИТОГ!'!$AQ1081</f>
        <v>2010</v>
      </c>
      <c r="D1084" s="91" t="str">
        <f>'[4]ИТОГ!'!$AT1081</f>
        <v>б/р</v>
      </c>
      <c r="E1084" s="91" t="str">
        <f>'[4]ИТОГ!'!$AU1081</f>
        <v>ж</v>
      </c>
      <c r="F1084" s="189">
        <f>'[4]ИТОГ!'!$AX1081</f>
        <v>45245</v>
      </c>
      <c r="G1084" s="91" t="s">
        <v>255</v>
      </c>
      <c r="H1084" s="94" t="s">
        <v>28</v>
      </c>
      <c r="I1084" s="91" t="str">
        <f>'[4]ИТОГ!'!$AY1081</f>
        <v>ОК!</v>
      </c>
      <c r="AK1084" s="68"/>
    </row>
    <row r="1085" spans="1:37">
      <c r="A1085" s="90">
        <v>1075</v>
      </c>
      <c r="B1085" s="91" t="str">
        <f>'[4]ИТОГ!'!$AP1082</f>
        <v>Емичева Анастасия</v>
      </c>
      <c r="C1085" s="91">
        <f>'[4]ИТОГ!'!$AQ1082</f>
        <v>2005</v>
      </c>
      <c r="D1085" s="91">
        <f>'[4]ИТОГ!'!$AT1082</f>
        <v>3</v>
      </c>
      <c r="E1085" s="91" t="str">
        <f>'[4]ИТОГ!'!$AU1082</f>
        <v>ж</v>
      </c>
      <c r="F1085" s="189">
        <f>'[4]ИТОГ!'!$AX1082</f>
        <v>45407</v>
      </c>
      <c r="G1085" s="91" t="s">
        <v>255</v>
      </c>
      <c r="H1085" s="94" t="s">
        <v>28</v>
      </c>
      <c r="I1085" s="91" t="str">
        <f>'[4]ИТОГ!'!$AY1082</f>
        <v>ОК!</v>
      </c>
      <c r="AK1085" s="68"/>
    </row>
    <row r="1086" spans="1:37">
      <c r="A1086" s="90">
        <v>1076</v>
      </c>
      <c r="B1086" s="91" t="str">
        <f>'[4]ИТОГ!'!$AP1083</f>
        <v>Еникеев Данияр</v>
      </c>
      <c r="C1086" s="91">
        <f>'[4]ИТОГ!'!$AQ1083</f>
        <v>2012</v>
      </c>
      <c r="D1086" s="91" t="str">
        <f>'[4]ИТОГ!'!$AT1083</f>
        <v>б/р</v>
      </c>
      <c r="E1086" s="91" t="str">
        <f>'[4]ИТОГ!'!$AU1083</f>
        <v>м</v>
      </c>
      <c r="F1086" s="189">
        <f>'[4]ИТОГ!'!$AX1083</f>
        <v>0</v>
      </c>
      <c r="G1086" s="91" t="s">
        <v>255</v>
      </c>
      <c r="H1086" s="94" t="s">
        <v>28</v>
      </c>
      <c r="I1086" s="91" t="str">
        <f>'[4]ИТОГ!'!$AY1083</f>
        <v>ОК!</v>
      </c>
      <c r="AK1086" s="68"/>
    </row>
    <row r="1087" spans="1:37">
      <c r="A1087" s="90">
        <v>1077</v>
      </c>
      <c r="B1087" s="91" t="str">
        <f>'[4]ИТОГ!'!$AP1084</f>
        <v>Епанчинцева Юлия</v>
      </c>
      <c r="C1087" s="91">
        <f>'[4]ИТОГ!'!$AQ1084</f>
        <v>2003</v>
      </c>
      <c r="D1087" s="91" t="str">
        <f>'[4]ИТОГ!'!$AT1084</f>
        <v>б/р</v>
      </c>
      <c r="E1087" s="91" t="str">
        <f>'[4]ИТОГ!'!$AU1084</f>
        <v>ж</v>
      </c>
      <c r="F1087" s="189">
        <f>'[4]ИТОГ!'!$AX1084</f>
        <v>43443</v>
      </c>
      <c r="G1087" s="91" t="s">
        <v>255</v>
      </c>
      <c r="H1087" s="94" t="s">
        <v>28</v>
      </c>
      <c r="I1087" s="91" t="str">
        <f>'[4]ИТОГ!'!$AY1084</f>
        <v>НАДО!!!</v>
      </c>
      <c r="AK1087" s="68"/>
    </row>
    <row r="1088" spans="1:37">
      <c r="A1088" s="90">
        <v>1078</v>
      </c>
      <c r="B1088" s="91" t="str">
        <f>'[4]ИТОГ!'!$AP1085</f>
        <v>Епифанов Роман</v>
      </c>
      <c r="C1088" s="91">
        <f>'[4]ИТОГ!'!$AQ1085</f>
        <v>2007</v>
      </c>
      <c r="D1088" s="91" t="str">
        <f>'[4]ИТОГ!'!$AT1085</f>
        <v>б/р</v>
      </c>
      <c r="E1088" s="91" t="str">
        <f>'[4]ИТОГ!'!$AU1085</f>
        <v>м</v>
      </c>
      <c r="F1088" s="189">
        <f>'[4]ИТОГ!'!$AX1085</f>
        <v>45284</v>
      </c>
      <c r="G1088" s="91" t="s">
        <v>255</v>
      </c>
      <c r="H1088" s="94" t="s">
        <v>28</v>
      </c>
      <c r="I1088" s="91" t="str">
        <f>'[4]ИТОГ!'!$AY1085</f>
        <v>ОК!</v>
      </c>
      <c r="AK1088" s="68"/>
    </row>
    <row r="1089" spans="1:37">
      <c r="A1089" s="90">
        <v>1079</v>
      </c>
      <c r="B1089" s="91" t="str">
        <f>'[4]ИТОГ!'!$AP1086</f>
        <v>Епремян Сергей</v>
      </c>
      <c r="C1089" s="91">
        <f>'[4]ИТОГ!'!$AQ1086</f>
        <v>1971</v>
      </c>
      <c r="D1089" s="91" t="str">
        <f>'[4]ИТОГ!'!$AT1086</f>
        <v>б/р</v>
      </c>
      <c r="E1089" s="91" t="str">
        <f>'[4]ИТОГ!'!$AU1086</f>
        <v>м</v>
      </c>
      <c r="F1089" s="189">
        <f>'[4]ИТОГ!'!$AX1086</f>
        <v>42978</v>
      </c>
      <c r="G1089" s="91" t="s">
        <v>255</v>
      </c>
      <c r="H1089" s="94" t="s">
        <v>28</v>
      </c>
      <c r="I1089" s="91" t="str">
        <f>'[4]ИТОГ!'!$AY1086</f>
        <v>НАДО!!!</v>
      </c>
      <c r="AK1089" s="68"/>
    </row>
    <row r="1090" spans="1:37">
      <c r="A1090" s="90">
        <v>1080</v>
      </c>
      <c r="B1090" s="91" t="str">
        <f>'[4]ИТОГ!'!$AP1087</f>
        <v>Ерегин Юрий</v>
      </c>
      <c r="C1090" s="91">
        <f>'[4]ИТОГ!'!$AQ1087</f>
        <v>1981</v>
      </c>
      <c r="D1090" s="91" t="str">
        <f>'[4]ИТОГ!'!$AT1087</f>
        <v>б/р</v>
      </c>
      <c r="E1090" s="91" t="str">
        <f>'[4]ИТОГ!'!$AU1087</f>
        <v>м</v>
      </c>
      <c r="F1090" s="189">
        <f>'[4]ИТОГ!'!$AX1087</f>
        <v>43555</v>
      </c>
      <c r="G1090" s="91" t="s">
        <v>255</v>
      </c>
      <c r="H1090" s="94" t="s">
        <v>28</v>
      </c>
      <c r="I1090" s="91" t="str">
        <f>'[4]ИТОГ!'!$AY1087</f>
        <v>ОК!</v>
      </c>
      <c r="AK1090" s="68"/>
    </row>
    <row r="1091" spans="1:37">
      <c r="A1091" s="90">
        <v>1081</v>
      </c>
      <c r="B1091" s="91" t="str">
        <f>'[4]ИТОГ!'!$AP1088</f>
        <v>Ерёгин Юрий</v>
      </c>
      <c r="C1091" s="91">
        <f>'[4]ИТОГ!'!$AQ1088</f>
        <v>0</v>
      </c>
      <c r="D1091" s="91" t="str">
        <f>'[4]ИТОГ!'!$AT1088</f>
        <v>КМС</v>
      </c>
      <c r="E1091" s="91" t="str">
        <f>'[4]ИТОГ!'!$AU1088</f>
        <v>м</v>
      </c>
      <c r="F1091" s="189">
        <f>'[4]ИТОГ!'!$AX1088</f>
        <v>45740</v>
      </c>
      <c r="G1091" s="91" t="s">
        <v>255</v>
      </c>
      <c r="H1091" s="94" t="s">
        <v>28</v>
      </c>
      <c r="I1091" s="91" t="str">
        <f>'[4]ИТОГ!'!$AY1088</f>
        <v>НАДО!!!</v>
      </c>
      <c r="AK1091" s="68"/>
    </row>
    <row r="1092" spans="1:37">
      <c r="A1092" s="90">
        <v>1082</v>
      </c>
      <c r="B1092" s="91" t="str">
        <f>'[4]ИТОГ!'!$AP1089</f>
        <v>Ерин Ярослав</v>
      </c>
      <c r="C1092" s="91">
        <f>'[4]ИТОГ!'!$AQ1089</f>
        <v>2012</v>
      </c>
      <c r="D1092" s="91" t="str">
        <f>'[4]ИТОГ!'!$AT1089</f>
        <v>б/р</v>
      </c>
      <c r="E1092" s="91" t="str">
        <f>'[4]ИТОГ!'!$AU1089</f>
        <v>м</v>
      </c>
      <c r="F1092" s="189">
        <f>'[4]ИТОГ!'!$AX1089</f>
        <v>0</v>
      </c>
      <c r="G1092" s="91" t="s">
        <v>255</v>
      </c>
      <c r="H1092" s="94" t="s">
        <v>28</v>
      </c>
      <c r="I1092" s="91" t="str">
        <f>'[4]ИТОГ!'!$AY1089</f>
        <v>ОК!</v>
      </c>
      <c r="AK1092" s="68"/>
    </row>
    <row r="1093" spans="1:37">
      <c r="A1093" s="90">
        <v>1083</v>
      </c>
      <c r="B1093" s="91" t="str">
        <f>'[4]ИТОГ!'!$AP1090</f>
        <v>Ерлыченков Елисей</v>
      </c>
      <c r="C1093" s="91">
        <f>'[4]ИТОГ!'!$AQ1090</f>
        <v>2013</v>
      </c>
      <c r="D1093" s="91" t="str">
        <f>'[4]ИТОГ!'!$AT1090</f>
        <v>б/р</v>
      </c>
      <c r="E1093" s="91" t="str">
        <f>'[4]ИТОГ!'!$AU1090</f>
        <v>м</v>
      </c>
      <c r="F1093" s="189">
        <f>'[4]ИТОГ!'!$AX1090</f>
        <v>0</v>
      </c>
      <c r="G1093" s="91" t="s">
        <v>255</v>
      </c>
      <c r="H1093" s="94" t="s">
        <v>28</v>
      </c>
      <c r="I1093" s="91" t="str">
        <f>'[4]ИТОГ!'!$AY1090</f>
        <v>ОК!</v>
      </c>
      <c r="AK1093" s="68"/>
    </row>
    <row r="1094" spans="1:37">
      <c r="A1094" s="90">
        <v>1084</v>
      </c>
      <c r="B1094" s="91" t="str">
        <f>'[4]ИТОГ!'!$AP1091</f>
        <v>Ермаков Ярослав</v>
      </c>
      <c r="C1094" s="91">
        <f>'[4]ИТОГ!'!$AQ1091</f>
        <v>2008</v>
      </c>
      <c r="D1094" s="91" t="str">
        <f>'[4]ИТОГ!'!$AT1091</f>
        <v>б/р</v>
      </c>
      <c r="E1094" s="91" t="str">
        <f>'[4]ИТОГ!'!$AU1091</f>
        <v>м</v>
      </c>
      <c r="F1094" s="189">
        <f>'[4]ИТОГ!'!$AX1091</f>
        <v>0</v>
      </c>
      <c r="G1094" s="91" t="s">
        <v>255</v>
      </c>
      <c r="H1094" s="94" t="s">
        <v>28</v>
      </c>
      <c r="I1094" s="91" t="str">
        <f>'[4]ИТОГ!'!$AY1091</f>
        <v>ОК!</v>
      </c>
      <c r="AK1094" s="68"/>
    </row>
    <row r="1095" spans="1:37">
      <c r="A1095" s="90">
        <v>1085</v>
      </c>
      <c r="B1095" s="91" t="str">
        <f>'[4]ИТОГ!'!$AP1092</f>
        <v>Ермакова Ирина</v>
      </c>
      <c r="C1095" s="91">
        <f>'[4]ИТОГ!'!$AQ1092</f>
        <v>0</v>
      </c>
      <c r="D1095" s="91" t="str">
        <f>'[4]ИТОГ!'!$AT1092</f>
        <v>б/р</v>
      </c>
      <c r="E1095" s="91" t="str">
        <f>'[4]ИТОГ!'!$AU1092</f>
        <v>ж</v>
      </c>
      <c r="F1095" s="189">
        <f>'[4]ИТОГ!'!$AX1092</f>
        <v>44394</v>
      </c>
      <c r="G1095" s="91" t="s">
        <v>255</v>
      </c>
      <c r="H1095" s="94" t="s">
        <v>28</v>
      </c>
      <c r="I1095" s="91" t="str">
        <f>'[4]ИТОГ!'!$AY1092</f>
        <v>НАДО!!!</v>
      </c>
      <c r="AK1095" s="68"/>
    </row>
    <row r="1096" spans="1:37">
      <c r="A1096" s="90">
        <v>1086</v>
      </c>
      <c r="B1096" s="91" t="str">
        <f>'[4]ИТОГ!'!$AP1093</f>
        <v xml:space="preserve">Ермолаев Александр </v>
      </c>
      <c r="C1096" s="91">
        <f>'[4]ИТОГ!'!$AQ1093</f>
        <v>0</v>
      </c>
      <c r="D1096" s="91" t="str">
        <f>'[4]ИТОГ!'!$AT1093</f>
        <v>б/р</v>
      </c>
      <c r="E1096" s="91" t="str">
        <f>'[4]ИТОГ!'!$AU1093</f>
        <v>м</v>
      </c>
      <c r="F1096" s="189">
        <f>'[4]ИТОГ!'!$AX1093</f>
        <v>44681</v>
      </c>
      <c r="G1096" s="91" t="s">
        <v>255</v>
      </c>
      <c r="H1096" s="94" t="s">
        <v>28</v>
      </c>
      <c r="I1096" s="91" t="str">
        <f>'[4]ИТОГ!'!$AY1093</f>
        <v>НАДО!!!</v>
      </c>
      <c r="AK1096" s="68"/>
    </row>
    <row r="1097" spans="1:37">
      <c r="A1097" s="90">
        <v>1087</v>
      </c>
      <c r="B1097" s="91" t="str">
        <f>'[4]ИТОГ!'!$AP1094</f>
        <v xml:space="preserve">Ермолаев Иван </v>
      </c>
      <c r="C1097" s="91">
        <f>'[4]ИТОГ!'!$AQ1094</f>
        <v>0</v>
      </c>
      <c r="D1097" s="91" t="str">
        <f>'[4]ИТОГ!'!$AT1094</f>
        <v>б/р</v>
      </c>
      <c r="E1097" s="91" t="str">
        <f>'[4]ИТОГ!'!$AU1094</f>
        <v>м</v>
      </c>
      <c r="F1097" s="189">
        <f>'[4]ИТОГ!'!$AX1094</f>
        <v>44681</v>
      </c>
      <c r="G1097" s="91" t="s">
        <v>255</v>
      </c>
      <c r="H1097" s="94" t="s">
        <v>28</v>
      </c>
      <c r="I1097" s="91" t="str">
        <f>'[4]ИТОГ!'!$AY1094</f>
        <v>НАДО!!!</v>
      </c>
      <c r="AK1097" s="68"/>
    </row>
    <row r="1098" spans="1:37">
      <c r="A1098" s="90">
        <v>1088</v>
      </c>
      <c r="B1098" s="91" t="str">
        <f>'[4]ИТОГ!'!$AP1095</f>
        <v>Ермолаев Святослав</v>
      </c>
      <c r="C1098" s="91">
        <f>'[4]ИТОГ!'!$AQ1095</f>
        <v>2001</v>
      </c>
      <c r="D1098" s="91" t="str">
        <f>'[4]ИТОГ!'!$AT1095</f>
        <v>б/р</v>
      </c>
      <c r="E1098" s="91" t="str">
        <f>'[4]ИТОГ!'!$AU1095</f>
        <v>м</v>
      </c>
      <c r="F1098" s="189">
        <f>'[4]ИТОГ!'!$AX1095</f>
        <v>43227</v>
      </c>
      <c r="G1098" s="91" t="s">
        <v>255</v>
      </c>
      <c r="H1098" s="94" t="s">
        <v>28</v>
      </c>
      <c r="I1098" s="91" t="str">
        <f>'[4]ИТОГ!'!$AY1095</f>
        <v>ОК!</v>
      </c>
      <c r="AK1098" s="68"/>
    </row>
    <row r="1099" spans="1:37">
      <c r="A1099" s="90">
        <v>1089</v>
      </c>
      <c r="B1099" s="91" t="str">
        <f>'[4]ИТОГ!'!$AP1096</f>
        <v>Ермолаев Юрий</v>
      </c>
      <c r="C1099" s="91">
        <f>'[4]ИТОГ!'!$AQ1096</f>
        <v>2008</v>
      </c>
      <c r="D1099" s="91" t="str">
        <f>'[4]ИТОГ!'!$AT1096</f>
        <v>1ю</v>
      </c>
      <c r="E1099" s="91" t="str">
        <f>'[4]ИТОГ!'!$AU1096</f>
        <v>м</v>
      </c>
      <c r="F1099" s="189">
        <f>'[4]ИТОГ!'!$AX1096</f>
        <v>45801</v>
      </c>
      <c r="G1099" s="91" t="s">
        <v>255</v>
      </c>
      <c r="H1099" s="94" t="s">
        <v>28</v>
      </c>
      <c r="I1099" s="91" t="str">
        <f>'[4]ИТОГ!'!$AY1096</f>
        <v>ОК!</v>
      </c>
      <c r="AK1099" s="68"/>
    </row>
    <row r="1100" spans="1:37">
      <c r="A1100" s="90">
        <v>1090</v>
      </c>
      <c r="B1100" s="91" t="str">
        <f>'[4]ИТОГ!'!$AP1097</f>
        <v>Ермолаева Нинель</v>
      </c>
      <c r="C1100" s="91">
        <f>'[4]ИТОГ!'!$AQ1097</f>
        <v>2004</v>
      </c>
      <c r="D1100" s="91" t="str">
        <f>'[4]ИТОГ!'!$AT1097</f>
        <v>б/р</v>
      </c>
      <c r="E1100" s="91" t="str">
        <f>'[4]ИТОГ!'!$AU1097</f>
        <v>ж</v>
      </c>
      <c r="F1100" s="189">
        <f>'[4]ИТОГ!'!$AX1097</f>
        <v>43227</v>
      </c>
      <c r="G1100" s="91" t="s">
        <v>255</v>
      </c>
      <c r="H1100" s="94" t="s">
        <v>28</v>
      </c>
      <c r="I1100" s="91" t="str">
        <f>'[4]ИТОГ!'!$AY1097</f>
        <v>НАДО!!!</v>
      </c>
      <c r="AK1100" s="68"/>
    </row>
    <row r="1101" spans="1:37">
      <c r="A1101" s="90">
        <v>1091</v>
      </c>
      <c r="B1101" s="91" t="str">
        <f>'[4]ИТОГ!'!$AP1098</f>
        <v>Ермошин Егор</v>
      </c>
      <c r="C1101" s="91">
        <f>'[4]ИТОГ!'!$AQ1098</f>
        <v>0</v>
      </c>
      <c r="D1101" s="91">
        <f>'[4]ИТОГ!'!$AT1098</f>
        <v>2</v>
      </c>
      <c r="E1101" s="91" t="str">
        <f>'[4]ИТОГ!'!$AU1098</f>
        <v>м</v>
      </c>
      <c r="F1101" s="189">
        <f>'[4]ИТОГ!'!$AX1098</f>
        <v>45407</v>
      </c>
      <c r="G1101" s="91" t="s">
        <v>255</v>
      </c>
      <c r="H1101" s="94" t="s">
        <v>28</v>
      </c>
      <c r="I1101" s="91" t="str">
        <f>'[4]ИТОГ!'!$AY1098</f>
        <v>НАДО!!!</v>
      </c>
      <c r="AK1101" s="68"/>
    </row>
    <row r="1102" spans="1:37">
      <c r="A1102" s="90">
        <v>1092</v>
      </c>
      <c r="B1102" s="91" t="str">
        <f>'[4]ИТОГ!'!$AP1099</f>
        <v>Ерохина Светлана</v>
      </c>
      <c r="C1102" s="91">
        <f>'[4]ИТОГ!'!$AQ1099</f>
        <v>0</v>
      </c>
      <c r="D1102" s="91" t="str">
        <f>'[4]ИТОГ!'!$AT1099</f>
        <v>б/р</v>
      </c>
      <c r="E1102" s="91" t="str">
        <f>'[4]ИТОГ!'!$AU1099</f>
        <v>ж</v>
      </c>
      <c r="F1102" s="189">
        <f>'[4]ИТОГ!'!$AX1099</f>
        <v>43954</v>
      </c>
      <c r="G1102" s="91" t="s">
        <v>255</v>
      </c>
      <c r="H1102" s="94" t="s">
        <v>28</v>
      </c>
      <c r="I1102" s="91" t="str">
        <f>'[4]ИТОГ!'!$AY1099</f>
        <v>НАДО!!!</v>
      </c>
      <c r="AK1102" s="68"/>
    </row>
    <row r="1103" spans="1:37">
      <c r="A1103" s="90">
        <v>1093</v>
      </c>
      <c r="B1103" s="91" t="str">
        <f>'[4]ИТОГ!'!$AP1100</f>
        <v>Ершов Арсений</v>
      </c>
      <c r="C1103" s="91">
        <f>'[4]ИТОГ!'!$AQ1100</f>
        <v>2012</v>
      </c>
      <c r="D1103" s="91" t="str">
        <f>'[4]ИТОГ!'!$AT1100</f>
        <v>1ю</v>
      </c>
      <c r="E1103" s="91" t="str">
        <f>'[4]ИТОГ!'!$AU1100</f>
        <v>м</v>
      </c>
      <c r="F1103" s="189">
        <f>'[4]ИТОГ!'!$AX1100</f>
        <v>45437</v>
      </c>
      <c r="G1103" s="91" t="s">
        <v>255</v>
      </c>
      <c r="H1103" s="94" t="s">
        <v>28</v>
      </c>
      <c r="I1103" s="91" t="str">
        <f>'[4]ИТОГ!'!$AY1100</f>
        <v>ОК!</v>
      </c>
      <c r="AK1103" s="68"/>
    </row>
    <row r="1104" spans="1:37">
      <c r="A1104" s="90">
        <v>1094</v>
      </c>
      <c r="B1104" s="91" t="str">
        <f>'[4]ИТОГ!'!$AP1101</f>
        <v>Ершов Артем</v>
      </c>
      <c r="C1104" s="91">
        <f>'[4]ИТОГ!'!$AQ1101</f>
        <v>1988</v>
      </c>
      <c r="D1104" s="91" t="str">
        <f>'[4]ИТОГ!'!$AT1101</f>
        <v>б/р</v>
      </c>
      <c r="E1104" s="91" t="str">
        <f>'[4]ИТОГ!'!$AU1101</f>
        <v>м</v>
      </c>
      <c r="F1104" s="189">
        <f>'[4]ИТОГ!'!$AX1101</f>
        <v>43245</v>
      </c>
      <c r="G1104" s="91" t="s">
        <v>255</v>
      </c>
      <c r="H1104" s="94" t="s">
        <v>28</v>
      </c>
      <c r="I1104" s="91" t="str">
        <f>'[4]ИТОГ!'!$AY1101</f>
        <v>НАДО!!!</v>
      </c>
      <c r="AK1104" s="68"/>
    </row>
    <row r="1105" spans="1:37">
      <c r="A1105" s="90">
        <v>1095</v>
      </c>
      <c r="B1105" s="91" t="str">
        <f>'[4]ИТОГ!'!$AP1102</f>
        <v>Ершов Денис</v>
      </c>
      <c r="C1105" s="91">
        <f>'[4]ИТОГ!'!$AQ1102</f>
        <v>1979</v>
      </c>
      <c r="D1105" s="91" t="str">
        <f>'[4]ИТОГ!'!$AT1102</f>
        <v>б/р</v>
      </c>
      <c r="E1105" s="91" t="str">
        <f>'[4]ИТОГ!'!$AU1102</f>
        <v>м</v>
      </c>
      <c r="F1105" s="189">
        <f>'[4]ИТОГ!'!$AX1102</f>
        <v>0</v>
      </c>
      <c r="G1105" s="91" t="s">
        <v>255</v>
      </c>
      <c r="H1105" s="94" t="s">
        <v>28</v>
      </c>
      <c r="I1105" s="91" t="str">
        <f>'[4]ИТОГ!'!$AY1102</f>
        <v>ОК!</v>
      </c>
      <c r="AK1105" s="68"/>
    </row>
    <row r="1106" spans="1:37">
      <c r="A1106" s="90">
        <v>1096</v>
      </c>
      <c r="B1106" s="91" t="str">
        <f>'[4]ИТОГ!'!$AP1103</f>
        <v>Ершов Сергей</v>
      </c>
      <c r="C1106" s="91">
        <f>'[4]ИТОГ!'!$AQ1103</f>
        <v>1979</v>
      </c>
      <c r="D1106" s="91" t="str">
        <f>'[4]ИТОГ!'!$AT1103</f>
        <v>б/р</v>
      </c>
      <c r="E1106" s="91" t="str">
        <f>'[4]ИТОГ!'!$AU1103</f>
        <v>м</v>
      </c>
      <c r="F1106" s="189">
        <f>'[4]ИТОГ!'!$AX1103</f>
        <v>0</v>
      </c>
      <c r="G1106" s="91" t="s">
        <v>255</v>
      </c>
      <c r="H1106" s="94" t="s">
        <v>28</v>
      </c>
      <c r="I1106" s="91" t="str">
        <f>'[4]ИТОГ!'!$AY1103</f>
        <v>НАДО!!!</v>
      </c>
      <c r="AK1106" s="68"/>
    </row>
    <row r="1107" spans="1:37">
      <c r="A1107" s="90">
        <v>1097</v>
      </c>
      <c r="B1107" s="91" t="str">
        <f>'[4]ИТОГ!'!$AP1104</f>
        <v>Ершова Светлана</v>
      </c>
      <c r="C1107" s="91">
        <f>'[4]ИТОГ!'!$AQ1104</f>
        <v>1974</v>
      </c>
      <c r="D1107" s="91">
        <f>'[4]ИТОГ!'!$AT1104</f>
        <v>2</v>
      </c>
      <c r="E1107" s="91" t="str">
        <f>'[4]ИТОГ!'!$AU1104</f>
        <v>ж</v>
      </c>
      <c r="F1107" s="189">
        <f>'[4]ИТОГ!'!$AX1104</f>
        <v>45893</v>
      </c>
      <c r="G1107" s="91" t="s">
        <v>255</v>
      </c>
      <c r="H1107" s="94" t="s">
        <v>28</v>
      </c>
      <c r="I1107" s="91" t="str">
        <f>'[4]ИТОГ!'!$AY1104</f>
        <v>ОК!</v>
      </c>
      <c r="AK1107" s="68"/>
    </row>
    <row r="1108" spans="1:37">
      <c r="A1108" s="90">
        <v>1098</v>
      </c>
      <c r="B1108" s="91" t="str">
        <f>'[4]ИТОГ!'!$AP1105</f>
        <v>Еськов Андрей</v>
      </c>
      <c r="C1108" s="91">
        <f>'[4]ИТОГ!'!$AQ1105</f>
        <v>0</v>
      </c>
      <c r="D1108" s="91" t="str">
        <f>'[4]ИТОГ!'!$AT1105</f>
        <v>КМС</v>
      </c>
      <c r="E1108" s="91" t="str">
        <f>'[4]ИТОГ!'!$AU1105</f>
        <v>м</v>
      </c>
      <c r="F1108" s="189">
        <f>'[4]ИТОГ!'!$AX1105</f>
        <v>45410</v>
      </c>
      <c r="G1108" s="91" t="s">
        <v>255</v>
      </c>
      <c r="H1108" s="94" t="s">
        <v>28</v>
      </c>
      <c r="I1108" s="91" t="str">
        <f>'[4]ИТОГ!'!$AY1105</f>
        <v>НАДО!!!</v>
      </c>
      <c r="AK1108" s="68"/>
    </row>
    <row r="1109" spans="1:37">
      <c r="A1109" s="90">
        <v>1099</v>
      </c>
      <c r="B1109" s="91" t="str">
        <f>'[4]ИТОГ!'!$AP1106</f>
        <v>Ефимов Георгий</v>
      </c>
      <c r="C1109" s="91">
        <f>'[4]ИТОГ!'!$AQ1106</f>
        <v>2004</v>
      </c>
      <c r="D1109" s="91" t="str">
        <f>'[4]ИТОГ!'!$AT1106</f>
        <v>б/р</v>
      </c>
      <c r="E1109" s="91" t="str">
        <f>'[4]ИТОГ!'!$AU1106</f>
        <v>м</v>
      </c>
      <c r="F1109" s="189">
        <f>'[4]ИТОГ!'!$AX1106</f>
        <v>43616</v>
      </c>
      <c r="G1109" s="91" t="s">
        <v>255</v>
      </c>
      <c r="H1109" s="94" t="s">
        <v>28</v>
      </c>
      <c r="I1109" s="91" t="str">
        <f>'[4]ИТОГ!'!$AY1106</f>
        <v>ОК!</v>
      </c>
      <c r="AK1109" s="68"/>
    </row>
    <row r="1110" spans="1:37">
      <c r="A1110" s="90">
        <v>1100</v>
      </c>
      <c r="B1110" s="91" t="str">
        <f>'[4]ИТОГ!'!$AP1107</f>
        <v>Ефимов Даниил</v>
      </c>
      <c r="C1110" s="91">
        <f>'[4]ИТОГ!'!$AQ1107</f>
        <v>2006</v>
      </c>
      <c r="D1110" s="91" t="str">
        <f>'[4]ИТОГ!'!$AT1107</f>
        <v>б/р</v>
      </c>
      <c r="E1110" s="91" t="str">
        <f>'[4]ИТОГ!'!$AU1107</f>
        <v>м</v>
      </c>
      <c r="F1110" s="189">
        <f>'[4]ИТОГ!'!$AX1107</f>
        <v>43723</v>
      </c>
      <c r="G1110" s="91" t="s">
        <v>255</v>
      </c>
      <c r="H1110" s="94" t="s">
        <v>28</v>
      </c>
      <c r="I1110" s="91" t="str">
        <f>'[4]ИТОГ!'!$AY1107</f>
        <v>ОК!</v>
      </c>
      <c r="AK1110" s="68"/>
    </row>
    <row r="1111" spans="1:37">
      <c r="A1111" s="90">
        <v>1101</v>
      </c>
      <c r="B1111" s="91" t="str">
        <f>'[4]ИТОГ!'!$AP1108</f>
        <v>Ефимов Роман</v>
      </c>
      <c r="C1111" s="91">
        <f>'[4]ИТОГ!'!$AQ1108</f>
        <v>0</v>
      </c>
      <c r="D1111" s="91">
        <f>'[4]ИТОГ!'!$AT1108</f>
        <v>3</v>
      </c>
      <c r="E1111" s="91" t="str">
        <f>'[4]ИТОГ!'!$AU1108</f>
        <v>м</v>
      </c>
      <c r="F1111" s="189">
        <f>'[4]ИТОГ!'!$AX1108</f>
        <v>45407</v>
      </c>
      <c r="G1111" s="91" t="s">
        <v>255</v>
      </c>
      <c r="H1111" s="94" t="s">
        <v>28</v>
      </c>
      <c r="I1111" s="91" t="str">
        <f>'[4]ИТОГ!'!$AY1108</f>
        <v>НАДО!!!</v>
      </c>
      <c r="AK1111" s="68"/>
    </row>
    <row r="1112" spans="1:37">
      <c r="A1112" s="90">
        <v>1102</v>
      </c>
      <c r="B1112" s="91" t="str">
        <f>'[4]ИТОГ!'!$AP1109</f>
        <v>Ефимова Алена</v>
      </c>
      <c r="C1112" s="91">
        <f>'[4]ИТОГ!'!$AQ1109</f>
        <v>1983</v>
      </c>
      <c r="D1112" s="91" t="str">
        <f>'[4]ИТОГ!'!$AT1109</f>
        <v>б/р</v>
      </c>
      <c r="E1112" s="91" t="str">
        <f>'[4]ИТОГ!'!$AU1109</f>
        <v>ж</v>
      </c>
      <c r="F1112" s="189">
        <f>'[4]ИТОГ!'!$AX1109</f>
        <v>43245</v>
      </c>
      <c r="G1112" s="91" t="s">
        <v>255</v>
      </c>
      <c r="H1112" s="94" t="s">
        <v>28</v>
      </c>
      <c r="I1112" s="91" t="str">
        <f>'[4]ИТОГ!'!$AY1109</f>
        <v>НАДО!!!</v>
      </c>
      <c r="AK1112" s="68"/>
    </row>
    <row r="1113" spans="1:37">
      <c r="A1113" s="90">
        <v>1103</v>
      </c>
      <c r="B1113" s="91" t="str">
        <f>'[4]ИТОГ!'!$AP1110</f>
        <v>Ефимова Гулия</v>
      </c>
      <c r="C1113" s="91">
        <f>'[4]ИТОГ!'!$AQ1110</f>
        <v>2003</v>
      </c>
      <c r="D1113" s="91" t="str">
        <f>'[4]ИТОГ!'!$AT1110</f>
        <v>б/р</v>
      </c>
      <c r="E1113" s="91" t="str">
        <f>'[4]ИТОГ!'!$AU1110</f>
        <v>ж</v>
      </c>
      <c r="F1113" s="189">
        <f>'[4]ИТОГ!'!$AX1110</f>
        <v>44465</v>
      </c>
      <c r="G1113" s="91" t="s">
        <v>255</v>
      </c>
      <c r="H1113" s="94" t="s">
        <v>28</v>
      </c>
      <c r="I1113" s="91" t="str">
        <f>'[4]ИТОГ!'!$AY1110</f>
        <v>ОК!</v>
      </c>
      <c r="AK1113" s="68"/>
    </row>
    <row r="1114" spans="1:37">
      <c r="A1114" s="90">
        <v>1104</v>
      </c>
      <c r="B1114" s="91" t="str">
        <f>'[4]ИТОГ!'!$AP1111</f>
        <v>Ефимова Лада</v>
      </c>
      <c r="C1114" s="91">
        <f>'[4]ИТОГ!'!$AQ1111</f>
        <v>1996</v>
      </c>
      <c r="D1114" s="91" t="str">
        <f>'[4]ИТОГ!'!$AT1111</f>
        <v>б/р</v>
      </c>
      <c r="E1114" s="91" t="str">
        <f>'[4]ИТОГ!'!$AU1111</f>
        <v>ж</v>
      </c>
      <c r="F1114" s="189">
        <f>'[4]ИТОГ!'!$AX1111</f>
        <v>41971</v>
      </c>
      <c r="G1114" s="91" t="s">
        <v>255</v>
      </c>
      <c r="H1114" s="94" t="s">
        <v>28</v>
      </c>
      <c r="I1114" s="91" t="str">
        <f>'[4]ИТОГ!'!$AY1111</f>
        <v>НАДО!!!</v>
      </c>
      <c r="AK1114" s="68"/>
    </row>
    <row r="1115" spans="1:37">
      <c r="A1115" s="90">
        <v>1105</v>
      </c>
      <c r="B1115" s="91" t="str">
        <f>'[4]ИТОГ!'!$AP1112</f>
        <v>Ефимова Софья</v>
      </c>
      <c r="C1115" s="91">
        <f>'[4]ИТОГ!'!$AQ1112</f>
        <v>2001</v>
      </c>
      <c r="D1115" s="91" t="str">
        <f>'[4]ИТОГ!'!$AT1112</f>
        <v>б/р</v>
      </c>
      <c r="E1115" s="91" t="str">
        <f>'[4]ИТОГ!'!$AU1112</f>
        <v>ж</v>
      </c>
      <c r="F1115" s="189">
        <f>'[4]ИТОГ!'!$AX1112</f>
        <v>0</v>
      </c>
      <c r="G1115" s="91" t="s">
        <v>255</v>
      </c>
      <c r="H1115" s="94" t="s">
        <v>28</v>
      </c>
      <c r="I1115" s="91" t="str">
        <f>'[4]ИТОГ!'!$AY1112</f>
        <v>ОК!</v>
      </c>
      <c r="AK1115" s="68"/>
    </row>
    <row r="1116" spans="1:37">
      <c r="A1116" s="90">
        <v>1106</v>
      </c>
      <c r="B1116" s="91" t="str">
        <f>'[4]ИТОГ!'!$AP1113</f>
        <v>Ефремов Владислав</v>
      </c>
      <c r="C1116" s="91">
        <f>'[4]ИТОГ!'!$AQ1113</f>
        <v>1996</v>
      </c>
      <c r="D1116" s="91" t="str">
        <f>'[4]ИТОГ!'!$AT1113</f>
        <v>б/р</v>
      </c>
      <c r="E1116" s="91" t="str">
        <f>'[4]ИТОГ!'!$AU1113</f>
        <v>м</v>
      </c>
      <c r="F1116" s="189">
        <f>'[4]ИТОГ!'!$AX1113</f>
        <v>43163</v>
      </c>
      <c r="G1116" s="91" t="s">
        <v>255</v>
      </c>
      <c r="H1116" s="94" t="s">
        <v>28</v>
      </c>
      <c r="I1116" s="91" t="str">
        <f>'[4]ИТОГ!'!$AY1113</f>
        <v>НАДО!!!</v>
      </c>
      <c r="AK1116" s="68"/>
    </row>
    <row r="1117" spans="1:37">
      <c r="A1117" s="90">
        <v>1107</v>
      </c>
      <c r="B1117" s="91" t="str">
        <f>'[4]ИТОГ!'!$AP1114</f>
        <v>Ефремов Роман</v>
      </c>
      <c r="C1117" s="91">
        <f>'[4]ИТОГ!'!$AQ1114</f>
        <v>1998</v>
      </c>
      <c r="D1117" s="91" t="str">
        <f>'[4]ИТОГ!'!$AT1114</f>
        <v>б/р</v>
      </c>
      <c r="E1117" s="91" t="str">
        <f>'[4]ИТОГ!'!$AU1114</f>
        <v>м</v>
      </c>
      <c r="F1117" s="189">
        <f>'[4]ИТОГ!'!$AX1114</f>
        <v>44989</v>
      </c>
      <c r="G1117" s="91" t="s">
        <v>255</v>
      </c>
      <c r="H1117" s="94" t="s">
        <v>28</v>
      </c>
      <c r="I1117" s="91" t="str">
        <f>'[4]ИТОГ!'!$AY1114</f>
        <v>ОК!</v>
      </c>
      <c r="AK1117" s="68"/>
    </row>
    <row r="1118" spans="1:37">
      <c r="A1118" s="90">
        <v>1108</v>
      </c>
      <c r="B1118" s="91" t="str">
        <f>'[4]ИТОГ!'!$AP1115</f>
        <v>Ешаков Павел</v>
      </c>
      <c r="C1118" s="91">
        <f>'[4]ИТОГ!'!$AQ1115</f>
        <v>0</v>
      </c>
      <c r="D1118" s="91" t="str">
        <f>'[4]ИТОГ!'!$AT1115</f>
        <v>б/р</v>
      </c>
      <c r="E1118" s="91" t="str">
        <f>'[4]ИТОГ!'!$AU1115</f>
        <v>м</v>
      </c>
      <c r="F1118" s="189">
        <f>'[4]ИТОГ!'!$AX1115</f>
        <v>43862</v>
      </c>
      <c r="G1118" s="91" t="s">
        <v>255</v>
      </c>
      <c r="H1118" s="94" t="s">
        <v>28</v>
      </c>
      <c r="I1118" s="91" t="str">
        <f>'[4]ИТОГ!'!$AY1115</f>
        <v>НАДО!!!</v>
      </c>
      <c r="AK1118" s="68"/>
    </row>
    <row r="1119" spans="1:37">
      <c r="A1119" s="90">
        <v>1109</v>
      </c>
      <c r="B1119" s="91" t="str">
        <f>'[4]ИТОГ!'!$AP1116</f>
        <v>Жаворонков Петр</v>
      </c>
      <c r="C1119" s="91">
        <f>'[4]ИТОГ!'!$AQ1116</f>
        <v>2006</v>
      </c>
      <c r="D1119" s="91" t="str">
        <f>'[4]ИТОГ!'!$AT1116</f>
        <v>б/р</v>
      </c>
      <c r="E1119" s="91" t="str">
        <f>'[4]ИТОГ!'!$AU1116</f>
        <v>м</v>
      </c>
      <c r="F1119" s="189">
        <f>'[4]ИТОГ!'!$AX1116</f>
        <v>0</v>
      </c>
      <c r="G1119" s="91" t="s">
        <v>255</v>
      </c>
      <c r="H1119" s="94" t="s">
        <v>28</v>
      </c>
      <c r="I1119" s="91" t="str">
        <f>'[4]ИТОГ!'!$AY1116</f>
        <v>НАДО!!!</v>
      </c>
      <c r="AK1119" s="68"/>
    </row>
    <row r="1120" spans="1:37">
      <c r="A1120" s="90">
        <v>1110</v>
      </c>
      <c r="B1120" s="91" t="str">
        <f>'[4]ИТОГ!'!$AP1117</f>
        <v>Жарких Александр</v>
      </c>
      <c r="C1120" s="91">
        <f>'[4]ИТОГ!'!$AQ1117</f>
        <v>2011</v>
      </c>
      <c r="D1120" s="91" t="str">
        <f>'[4]ИТОГ!'!$AT1117</f>
        <v>б/р</v>
      </c>
      <c r="E1120" s="91" t="str">
        <f>'[4]ИТОГ!'!$AU1117</f>
        <v>м</v>
      </c>
      <c r="F1120" s="189">
        <f>'[4]ИТОГ!'!$AX1117</f>
        <v>0</v>
      </c>
      <c r="G1120" s="91" t="s">
        <v>255</v>
      </c>
      <c r="H1120" s="94" t="s">
        <v>28</v>
      </c>
      <c r="I1120" s="91" t="str">
        <f>'[4]ИТОГ!'!$AY1117</f>
        <v>ОК!</v>
      </c>
      <c r="AK1120" s="68"/>
    </row>
    <row r="1121" spans="1:37">
      <c r="A1121" s="90">
        <v>1111</v>
      </c>
      <c r="B1121" s="91" t="str">
        <f>'[4]ИТОГ!'!$AP1118</f>
        <v>Жарков Михаил</v>
      </c>
      <c r="C1121" s="91">
        <f>'[4]ИТОГ!'!$AQ1118</f>
        <v>1999</v>
      </c>
      <c r="D1121" s="91" t="str">
        <f>'[4]ИТОГ!'!$AT1118</f>
        <v>б/р</v>
      </c>
      <c r="E1121" s="91" t="str">
        <f>'[4]ИТОГ!'!$AU1118</f>
        <v>м</v>
      </c>
      <c r="F1121" s="189">
        <f>'[4]ИТОГ!'!$AX1118</f>
        <v>43716</v>
      </c>
      <c r="G1121" s="91" t="s">
        <v>255</v>
      </c>
      <c r="H1121" s="94" t="s">
        <v>28</v>
      </c>
      <c r="I1121" s="91" t="str">
        <f>'[4]ИТОГ!'!$AY1118</f>
        <v>ОК!</v>
      </c>
      <c r="AK1121" s="68"/>
    </row>
    <row r="1122" spans="1:37">
      <c r="A1122" s="90">
        <v>1112</v>
      </c>
      <c r="B1122" s="91" t="str">
        <f>'[4]ИТОГ!'!$AP1119</f>
        <v>Жаркова Мария</v>
      </c>
      <c r="C1122" s="91">
        <f>'[4]ИТОГ!'!$AQ1119</f>
        <v>2008</v>
      </c>
      <c r="D1122" s="91" t="str">
        <f>'[4]ИТОГ!'!$AT1119</f>
        <v>б/р</v>
      </c>
      <c r="E1122" s="91" t="str">
        <f>'[4]ИТОГ!'!$AU1119</f>
        <v>ж</v>
      </c>
      <c r="F1122" s="189">
        <f>'[4]ИТОГ!'!$AX1119</f>
        <v>0</v>
      </c>
      <c r="G1122" s="91" t="s">
        <v>255</v>
      </c>
      <c r="H1122" s="94" t="s">
        <v>28</v>
      </c>
      <c r="I1122" s="91" t="str">
        <f>'[4]ИТОГ!'!$AY1119</f>
        <v>ОК!</v>
      </c>
      <c r="AK1122" s="68"/>
    </row>
    <row r="1123" spans="1:37">
      <c r="A1123" s="90">
        <v>1113</v>
      </c>
      <c r="B1123" s="91" t="str">
        <f>'[4]ИТОГ!'!$AP1120</f>
        <v>Жаров Евгений</v>
      </c>
      <c r="C1123" s="91">
        <f>'[4]ИТОГ!'!$AQ1120</f>
        <v>1981</v>
      </c>
      <c r="D1123" s="91" t="str">
        <f>'[4]ИТОГ!'!$AT1120</f>
        <v>б/р</v>
      </c>
      <c r="E1123" s="91" t="str">
        <f>'[4]ИТОГ!'!$AU1120</f>
        <v>м</v>
      </c>
      <c r="F1123" s="189">
        <f>'[4]ИТОГ!'!$AX1120</f>
        <v>43187</v>
      </c>
      <c r="G1123" s="91" t="s">
        <v>255</v>
      </c>
      <c r="H1123" s="94" t="s">
        <v>28</v>
      </c>
      <c r="I1123" s="91" t="str">
        <f>'[4]ИТОГ!'!$AY1120</f>
        <v>ОК!</v>
      </c>
      <c r="AK1123" s="68"/>
    </row>
    <row r="1124" spans="1:37">
      <c r="A1124" s="90">
        <v>1114</v>
      </c>
      <c r="B1124" s="91" t="str">
        <f>'[4]ИТОГ!'!$AP1121</f>
        <v>Жданкин Михаил</v>
      </c>
      <c r="C1124" s="91">
        <f>'[4]ИТОГ!'!$AQ1121</f>
        <v>2008</v>
      </c>
      <c r="D1124" s="91" t="str">
        <f>'[4]ИТОГ!'!$AT1121</f>
        <v>б/р</v>
      </c>
      <c r="E1124" s="91" t="str">
        <f>'[4]ИТОГ!'!$AU1121</f>
        <v>м</v>
      </c>
      <c r="F1124" s="189">
        <f>'[4]ИТОГ!'!$AX1121</f>
        <v>0</v>
      </c>
      <c r="G1124" s="91" t="s">
        <v>255</v>
      </c>
      <c r="H1124" s="94" t="s">
        <v>28</v>
      </c>
      <c r="I1124" s="91" t="str">
        <f>'[4]ИТОГ!'!$AY1121</f>
        <v>ОК!</v>
      </c>
      <c r="AK1124" s="68"/>
    </row>
    <row r="1125" spans="1:37">
      <c r="A1125" s="90">
        <v>1115</v>
      </c>
      <c r="B1125" s="91" t="str">
        <f>'[4]ИТОГ!'!$AP1122</f>
        <v>Жданов Семён</v>
      </c>
      <c r="C1125" s="91">
        <f>'[4]ИТОГ!'!$AQ1122</f>
        <v>2012</v>
      </c>
      <c r="D1125" s="91" t="str">
        <f>'[4]ИТОГ!'!$AT1122</f>
        <v>б/р</v>
      </c>
      <c r="E1125" s="91" t="str">
        <f>'[4]ИТОГ!'!$AU1122</f>
        <v>м</v>
      </c>
      <c r="F1125" s="189">
        <f>'[4]ИТОГ!'!$AX1122</f>
        <v>0</v>
      </c>
      <c r="G1125" s="91" t="s">
        <v>255</v>
      </c>
      <c r="H1125" s="94" t="s">
        <v>28</v>
      </c>
      <c r="I1125" s="91" t="str">
        <f>'[4]ИТОГ!'!$AY1122</f>
        <v>ОК!</v>
      </c>
      <c r="AK1125" s="68"/>
    </row>
    <row r="1126" spans="1:37">
      <c r="A1126" s="90">
        <v>1116</v>
      </c>
      <c r="B1126" s="91" t="str">
        <f>'[4]ИТОГ!'!$AP1123</f>
        <v>Жданов Юрий</v>
      </c>
      <c r="C1126" s="91">
        <f>'[4]ИТОГ!'!$AQ1123</f>
        <v>1973</v>
      </c>
      <c r="D1126" s="91" t="str">
        <f>'[4]ИТОГ!'!$AT1123</f>
        <v>б/р</v>
      </c>
      <c r="E1126" s="91" t="str">
        <f>'[4]ИТОГ!'!$AU1123</f>
        <v>м</v>
      </c>
      <c r="F1126" s="189">
        <f>'[4]ИТОГ!'!$AX1123</f>
        <v>44323</v>
      </c>
      <c r="G1126" s="91" t="s">
        <v>255</v>
      </c>
      <c r="H1126" s="94" t="s">
        <v>28</v>
      </c>
      <c r="I1126" s="91" t="str">
        <f>'[4]ИТОГ!'!$AY1123</f>
        <v>ОК!</v>
      </c>
      <c r="AK1126" s="68"/>
    </row>
    <row r="1127" spans="1:37">
      <c r="A1127" s="90">
        <v>1117</v>
      </c>
      <c r="B1127" s="91" t="str">
        <f>'[4]ИТОГ!'!$AP1124</f>
        <v>Жебов Артём</v>
      </c>
      <c r="C1127" s="91">
        <f>'[4]ИТОГ!'!$AQ1124</f>
        <v>2012</v>
      </c>
      <c r="D1127" s="91" t="str">
        <f>'[4]ИТОГ!'!$AT1124</f>
        <v>б/р</v>
      </c>
      <c r="E1127" s="91" t="str">
        <f>'[4]ИТОГ!'!$AU1124</f>
        <v>м</v>
      </c>
      <c r="F1127" s="189">
        <f>'[4]ИТОГ!'!$AX1124</f>
        <v>0</v>
      </c>
      <c r="G1127" s="91" t="s">
        <v>255</v>
      </c>
      <c r="H1127" s="94" t="s">
        <v>28</v>
      </c>
      <c r="I1127" s="91" t="str">
        <f>'[4]ИТОГ!'!$AY1124</f>
        <v>ОК!</v>
      </c>
      <c r="AK1127" s="68"/>
    </row>
    <row r="1128" spans="1:37">
      <c r="A1128" s="90">
        <v>1118</v>
      </c>
      <c r="B1128" s="91" t="str">
        <f>'[4]ИТОГ!'!$AP1125</f>
        <v>Жекписов Тимур</v>
      </c>
      <c r="C1128" s="91">
        <f>'[4]ИТОГ!'!$AQ1125</f>
        <v>0</v>
      </c>
      <c r="D1128" s="91" t="str">
        <f>'[4]ИТОГ!'!$AT1125</f>
        <v>б/р</v>
      </c>
      <c r="E1128" s="91" t="str">
        <f>'[4]ИТОГ!'!$AU1125</f>
        <v>м</v>
      </c>
      <c r="F1128" s="189">
        <f>'[4]ИТОГ!'!$AX1125</f>
        <v>44269</v>
      </c>
      <c r="G1128" s="91" t="s">
        <v>255</v>
      </c>
      <c r="H1128" s="94" t="s">
        <v>28</v>
      </c>
      <c r="I1128" s="91" t="str">
        <f>'[4]ИТОГ!'!$AY1125</f>
        <v>НАДО!!!</v>
      </c>
      <c r="AK1128" s="68"/>
    </row>
    <row r="1129" spans="1:37">
      <c r="A1129" s="90">
        <v>1119</v>
      </c>
      <c r="B1129" s="91" t="str">
        <f>'[4]ИТОГ!'!$AP1126</f>
        <v>Желанова Софья</v>
      </c>
      <c r="C1129" s="91">
        <f>'[4]ИТОГ!'!$AQ1126</f>
        <v>2010</v>
      </c>
      <c r="D1129" s="91">
        <f>'[4]ИТОГ!'!$AT1126</f>
        <v>2</v>
      </c>
      <c r="E1129" s="91" t="str">
        <f>'[4]ИТОГ!'!$AU1126</f>
        <v>ж</v>
      </c>
      <c r="F1129" s="189">
        <f>'[4]ИТОГ!'!$AX1126</f>
        <v>45816</v>
      </c>
      <c r="G1129" s="91" t="s">
        <v>255</v>
      </c>
      <c r="H1129" s="94" t="s">
        <v>28</v>
      </c>
      <c r="I1129" s="91" t="str">
        <f>'[4]ИТОГ!'!$AY1126</f>
        <v>ОК!</v>
      </c>
      <c r="AK1129" s="68"/>
    </row>
    <row r="1130" spans="1:37">
      <c r="A1130" s="90">
        <v>1120</v>
      </c>
      <c r="B1130" s="91" t="str">
        <f>'[4]ИТОГ!'!$AP1127</f>
        <v>Железная Евгения</v>
      </c>
      <c r="C1130" s="91">
        <f>'[4]ИТОГ!'!$AQ1127</f>
        <v>1983</v>
      </c>
      <c r="D1130" s="91" t="str">
        <f>'[4]ИТОГ!'!$AT1127</f>
        <v>КМС</v>
      </c>
      <c r="E1130" s="91" t="str">
        <f>'[4]ИТОГ!'!$AU1127</f>
        <v>ж</v>
      </c>
      <c r="F1130" s="189">
        <f>'[4]ИТОГ!'!$AX1127</f>
        <v>45498</v>
      </c>
      <c r="G1130" s="91" t="s">
        <v>255</v>
      </c>
      <c r="H1130" s="94" t="s">
        <v>28</v>
      </c>
      <c r="I1130" s="91" t="str">
        <f>'[4]ИТОГ!'!$AY1127</f>
        <v>ОК!</v>
      </c>
      <c r="AK1130" s="68"/>
    </row>
    <row r="1131" spans="1:37">
      <c r="A1131" s="90">
        <v>1121</v>
      </c>
      <c r="B1131" s="91" t="str">
        <f>'[4]ИТОГ!'!$AP1128</f>
        <v>Железнов Андрей</v>
      </c>
      <c r="C1131" s="91">
        <f>'[4]ИТОГ!'!$AQ1128</f>
        <v>1991</v>
      </c>
      <c r="D1131" s="91" t="str">
        <f>'[4]ИТОГ!'!$AT1128</f>
        <v>б/р</v>
      </c>
      <c r="E1131" s="91" t="str">
        <f>'[4]ИТОГ!'!$AU1128</f>
        <v>м</v>
      </c>
      <c r="F1131" s="189">
        <f>'[4]ИТОГ!'!$AX1128</f>
        <v>45166</v>
      </c>
      <c r="G1131" s="91" t="s">
        <v>255</v>
      </c>
      <c r="H1131" s="94" t="s">
        <v>28</v>
      </c>
      <c r="I1131" s="91" t="str">
        <f>'[4]ИТОГ!'!$AY1128</f>
        <v>ОК!</v>
      </c>
      <c r="AK1131" s="68"/>
    </row>
    <row r="1132" spans="1:37">
      <c r="A1132" s="90">
        <v>1122</v>
      </c>
      <c r="B1132" s="91" t="str">
        <f>'[4]ИТОГ!'!$AP1129</f>
        <v>Железный Олег</v>
      </c>
      <c r="C1132" s="91">
        <f>'[4]ИТОГ!'!$AQ1129</f>
        <v>1984</v>
      </c>
      <c r="D1132" s="91" t="str">
        <f>'[4]ИТОГ!'!$AT1129</f>
        <v>б/р</v>
      </c>
      <c r="E1132" s="91" t="str">
        <f>'[4]ИТОГ!'!$AU1129</f>
        <v>м</v>
      </c>
      <c r="F1132" s="189">
        <f>'[4]ИТОГ!'!$AX1129</f>
        <v>45237</v>
      </c>
      <c r="G1132" s="91" t="s">
        <v>255</v>
      </c>
      <c r="H1132" s="94" t="s">
        <v>28</v>
      </c>
      <c r="I1132" s="91" t="str">
        <f>'[4]ИТОГ!'!$AY1129</f>
        <v>ОК!</v>
      </c>
      <c r="AK1132" s="68"/>
    </row>
    <row r="1133" spans="1:37">
      <c r="A1133" s="90">
        <v>1123</v>
      </c>
      <c r="B1133" s="91" t="str">
        <f>'[4]ИТОГ!'!$AP1130</f>
        <v>Жерелов Иван</v>
      </c>
      <c r="C1133" s="91">
        <f>'[4]ИТОГ!'!$AQ1130</f>
        <v>2008</v>
      </c>
      <c r="D1133" s="91" t="str">
        <f>'[4]ИТОГ!'!$AT1130</f>
        <v>б/р</v>
      </c>
      <c r="E1133" s="91" t="str">
        <f>'[4]ИТОГ!'!$AU1130</f>
        <v>м</v>
      </c>
      <c r="F1133" s="189">
        <f>'[4]ИТОГ!'!$AX1130</f>
        <v>0</v>
      </c>
      <c r="G1133" s="91" t="s">
        <v>255</v>
      </c>
      <c r="H1133" s="94" t="s">
        <v>28</v>
      </c>
      <c r="I1133" s="91" t="str">
        <f>'[4]ИТОГ!'!$AY1130</f>
        <v>ОК!</v>
      </c>
      <c r="AK1133" s="68"/>
    </row>
    <row r="1134" spans="1:37">
      <c r="A1134" s="90">
        <v>1124</v>
      </c>
      <c r="B1134" s="91" t="str">
        <f>'[4]ИТОГ!'!$AP1131</f>
        <v>Живица Александр</v>
      </c>
      <c r="C1134" s="91">
        <f>'[4]ИТОГ!'!$AQ1131</f>
        <v>0</v>
      </c>
      <c r="D1134" s="91">
        <f>'[4]ИТОГ!'!$AT1131</f>
        <v>3</v>
      </c>
      <c r="E1134" s="91" t="str">
        <f>'[4]ИТОГ!'!$AU1131</f>
        <v>м</v>
      </c>
      <c r="F1134" s="189">
        <f>'[4]ИТОГ!'!$AX1131</f>
        <v>45955</v>
      </c>
      <c r="G1134" s="91" t="s">
        <v>255</v>
      </c>
      <c r="H1134" s="94" t="s">
        <v>28</v>
      </c>
      <c r="I1134" s="91" t="str">
        <f>'[4]ИТОГ!'!$AY1131</f>
        <v>НАДО!!!</v>
      </c>
      <c r="AK1134" s="68"/>
    </row>
    <row r="1135" spans="1:37">
      <c r="A1135" s="90">
        <v>1125</v>
      </c>
      <c r="B1135" s="91" t="str">
        <f>'[4]ИТОГ!'!$AP1132</f>
        <v>Живица Ульяна</v>
      </c>
      <c r="C1135" s="91">
        <f>'[4]ИТОГ!'!$AQ1132</f>
        <v>0</v>
      </c>
      <c r="D1135" s="91">
        <f>'[4]ИТОГ!'!$AT1132</f>
        <v>3</v>
      </c>
      <c r="E1135" s="91" t="str">
        <f>'[4]ИТОГ!'!$AU1132</f>
        <v>ж</v>
      </c>
      <c r="F1135" s="189">
        <f>'[4]ИТОГ!'!$AX1132</f>
        <v>45955</v>
      </c>
      <c r="G1135" s="91" t="s">
        <v>255</v>
      </c>
      <c r="H1135" s="94" t="s">
        <v>28</v>
      </c>
      <c r="I1135" s="91" t="str">
        <f>'[4]ИТОГ!'!$AY1132</f>
        <v>НАДО!!!</v>
      </c>
      <c r="AK1135" s="68"/>
    </row>
    <row r="1136" spans="1:37">
      <c r="A1136" s="90">
        <v>1126</v>
      </c>
      <c r="B1136" s="91" t="str">
        <f>'[4]ИТОГ!'!$AP1133</f>
        <v>Живицкий Александр</v>
      </c>
      <c r="C1136" s="91">
        <f>'[4]ИТОГ!'!$AQ1133</f>
        <v>1970</v>
      </c>
      <c r="D1136" s="91" t="str">
        <f>'[4]ИТОГ!'!$AT1133</f>
        <v>б/р</v>
      </c>
      <c r="E1136" s="91" t="str">
        <f>'[4]ИТОГ!'!$AU1133</f>
        <v>м</v>
      </c>
      <c r="F1136" s="189">
        <f>'[4]ИТОГ!'!$AX1133</f>
        <v>44172</v>
      </c>
      <c r="G1136" s="91" t="s">
        <v>255</v>
      </c>
      <c r="H1136" s="94" t="s">
        <v>28</v>
      </c>
      <c r="I1136" s="91" t="str">
        <f>'[4]ИТОГ!'!$AY1133</f>
        <v>ОК!</v>
      </c>
      <c r="AK1136" s="68"/>
    </row>
    <row r="1137" spans="1:37">
      <c r="A1137" s="90">
        <v>1127</v>
      </c>
      <c r="B1137" s="91" t="str">
        <f>'[4]ИТОГ!'!$AP1134</f>
        <v>Жигалова Арина</v>
      </c>
      <c r="C1137" s="91">
        <f>'[4]ИТОГ!'!$AQ1134</f>
        <v>2012</v>
      </c>
      <c r="D1137" s="91" t="str">
        <f>'[4]ИТОГ!'!$AT1134</f>
        <v>1ю</v>
      </c>
      <c r="E1137" s="91" t="str">
        <f>'[4]ИТОГ!'!$AU1134</f>
        <v>ж</v>
      </c>
      <c r="F1137" s="189">
        <f>'[4]ИТОГ!'!$AX1134</f>
        <v>45422</v>
      </c>
      <c r="G1137" s="91" t="s">
        <v>255</v>
      </c>
      <c r="H1137" s="94" t="s">
        <v>28</v>
      </c>
      <c r="I1137" s="91" t="str">
        <f>'[4]ИТОГ!'!$AY1134</f>
        <v>ОК!</v>
      </c>
      <c r="AK1137" s="68"/>
    </row>
    <row r="1138" spans="1:37">
      <c r="A1138" s="90">
        <v>1128</v>
      </c>
      <c r="B1138" s="91" t="str">
        <f>'[4]ИТОГ!'!$AP1135</f>
        <v>Жигулин Елисей</v>
      </c>
      <c r="C1138" s="91">
        <f>'[4]ИТОГ!'!$AQ1135</f>
        <v>2012</v>
      </c>
      <c r="D1138" s="91" t="str">
        <f>'[4]ИТОГ!'!$AT1135</f>
        <v>2ю</v>
      </c>
      <c r="E1138" s="91" t="str">
        <f>'[4]ИТОГ!'!$AU1135</f>
        <v>м</v>
      </c>
      <c r="F1138" s="189">
        <f>'[4]ИТОГ!'!$AX1135</f>
        <v>45422</v>
      </c>
      <c r="G1138" s="91" t="s">
        <v>255</v>
      </c>
      <c r="H1138" s="94" t="s">
        <v>28</v>
      </c>
      <c r="I1138" s="91" t="str">
        <f>'[4]ИТОГ!'!$AY1135</f>
        <v>ОК!</v>
      </c>
      <c r="AK1138" s="68"/>
    </row>
    <row r="1139" spans="1:37">
      <c r="A1139" s="90">
        <v>1129</v>
      </c>
      <c r="B1139" s="91" t="str">
        <f>'[4]ИТОГ!'!$AP1136</f>
        <v>Жигулин Пересвет</v>
      </c>
      <c r="C1139" s="91">
        <f>'[4]ИТОГ!'!$AQ1136</f>
        <v>2010</v>
      </c>
      <c r="D1139" s="91">
        <f>'[4]ИТОГ!'!$AT1136</f>
        <v>2</v>
      </c>
      <c r="E1139" s="91" t="str">
        <f>'[4]ИТОГ!'!$AU1136</f>
        <v>м</v>
      </c>
      <c r="F1139" s="189">
        <f>'[4]ИТОГ!'!$AX1136</f>
        <v>45893</v>
      </c>
      <c r="G1139" s="91" t="s">
        <v>255</v>
      </c>
      <c r="H1139" s="94" t="s">
        <v>28</v>
      </c>
      <c r="I1139" s="91" t="str">
        <f>'[4]ИТОГ!'!$AY1136</f>
        <v>ОК!</v>
      </c>
      <c r="AK1139" s="68"/>
    </row>
    <row r="1140" spans="1:37">
      <c r="A1140" s="90">
        <v>1130</v>
      </c>
      <c r="B1140" s="91" t="str">
        <f>'[4]ИТОГ!'!$AP1137</f>
        <v>Жидик Илья</v>
      </c>
      <c r="C1140" s="91">
        <f>'[4]ИТОГ!'!$AQ1137</f>
        <v>1999</v>
      </c>
      <c r="D1140" s="91" t="str">
        <f>'[4]ИТОГ!'!$AT1137</f>
        <v>б/р</v>
      </c>
      <c r="E1140" s="91" t="str">
        <f>'[4]ИТОГ!'!$AU1137</f>
        <v>м</v>
      </c>
      <c r="F1140" s="189">
        <f>'[4]ИТОГ!'!$AX1137</f>
        <v>43227</v>
      </c>
      <c r="G1140" s="91" t="s">
        <v>255</v>
      </c>
      <c r="H1140" s="94" t="s">
        <v>28</v>
      </c>
      <c r="I1140" s="91" t="str">
        <f>'[4]ИТОГ!'!$AY1137</f>
        <v>ОК!</v>
      </c>
      <c r="AK1140" s="68"/>
    </row>
    <row r="1141" spans="1:37">
      <c r="A1141" s="90">
        <v>1131</v>
      </c>
      <c r="B1141" s="91" t="str">
        <f>'[4]ИТОГ!'!$AP1138</f>
        <v>Жидков Александр</v>
      </c>
      <c r="C1141" s="91">
        <f>'[4]ИТОГ!'!$AQ1138</f>
        <v>0</v>
      </c>
      <c r="D1141" s="91">
        <f>'[4]ИТОГ!'!$AT1138</f>
        <v>3</v>
      </c>
      <c r="E1141" s="91" t="str">
        <f>'[4]ИТОГ!'!$AU1138</f>
        <v>м</v>
      </c>
      <c r="F1141" s="189">
        <f>'[4]ИТОГ!'!$AX1138</f>
        <v>45778</v>
      </c>
      <c r="G1141" s="91" t="s">
        <v>255</v>
      </c>
      <c r="H1141" s="94" t="s">
        <v>28</v>
      </c>
      <c r="I1141" s="91" t="str">
        <f>'[4]ИТОГ!'!$AY1138</f>
        <v>НАДО!!!</v>
      </c>
      <c r="AK1141" s="68"/>
    </row>
    <row r="1142" spans="1:37">
      <c r="A1142" s="90">
        <v>1132</v>
      </c>
      <c r="B1142" s="91" t="str">
        <f>'[4]ИТОГ!'!$AP1139</f>
        <v>Жиленков Андрей</v>
      </c>
      <c r="C1142" s="91">
        <f>'[4]ИТОГ!'!$AQ1139</f>
        <v>0</v>
      </c>
      <c r="D1142" s="91">
        <f>'[4]ИТОГ!'!$AT1139</f>
        <v>2</v>
      </c>
      <c r="E1142" s="91" t="str">
        <f>'[4]ИТОГ!'!$AU1139</f>
        <v>м</v>
      </c>
      <c r="F1142" s="189">
        <f>'[4]ИТОГ!'!$AX1139</f>
        <v>45877</v>
      </c>
      <c r="G1142" s="91" t="s">
        <v>255</v>
      </c>
      <c r="H1142" s="94" t="s">
        <v>28</v>
      </c>
      <c r="I1142" s="91" t="str">
        <f>'[4]ИТОГ!'!$AY1139</f>
        <v>НАДО!!!</v>
      </c>
      <c r="AK1142" s="68"/>
    </row>
    <row r="1143" spans="1:37">
      <c r="A1143" s="90">
        <v>1133</v>
      </c>
      <c r="B1143" s="91" t="str">
        <f>'[4]ИТОГ!'!$AP1140</f>
        <v>Жилина Елизавета</v>
      </c>
      <c r="C1143" s="91">
        <f>'[4]ИТОГ!'!$AQ1140</f>
        <v>2012</v>
      </c>
      <c r="D1143" s="91" t="str">
        <f>'[4]ИТОГ!'!$AT1140</f>
        <v>2ю</v>
      </c>
      <c r="E1143" s="91" t="str">
        <f>'[4]ИТОГ!'!$AU1140</f>
        <v>ж</v>
      </c>
      <c r="F1143" s="189">
        <f>'[4]ИТОГ!'!$AX1140</f>
        <v>45422</v>
      </c>
      <c r="G1143" s="91" t="s">
        <v>255</v>
      </c>
      <c r="H1143" s="94" t="s">
        <v>28</v>
      </c>
      <c r="I1143" s="91" t="str">
        <f>'[4]ИТОГ!'!$AY1140</f>
        <v>ОК!</v>
      </c>
      <c r="AK1143" s="68"/>
    </row>
    <row r="1144" spans="1:37">
      <c r="A1144" s="90">
        <v>1134</v>
      </c>
      <c r="B1144" s="91" t="str">
        <f>'[4]ИТОГ!'!$AP1141</f>
        <v>Жиличев Михаил</v>
      </c>
      <c r="C1144" s="91">
        <f>'[4]ИТОГ!'!$AQ1141</f>
        <v>2008</v>
      </c>
      <c r="D1144" s="91" t="str">
        <f>'[4]ИТОГ!'!$AT1141</f>
        <v>б/р</v>
      </c>
      <c r="E1144" s="91" t="str">
        <f>'[4]ИТОГ!'!$AU1141</f>
        <v>м</v>
      </c>
      <c r="F1144" s="189">
        <f>'[4]ИТОГ!'!$AX1141</f>
        <v>0</v>
      </c>
      <c r="G1144" s="91" t="s">
        <v>255</v>
      </c>
      <c r="H1144" s="94" t="s">
        <v>28</v>
      </c>
      <c r="I1144" s="91" t="str">
        <f>'[4]ИТОГ!'!$AY1141</f>
        <v>ОК!</v>
      </c>
      <c r="AK1144" s="68"/>
    </row>
    <row r="1145" spans="1:37">
      <c r="A1145" s="90">
        <v>1135</v>
      </c>
      <c r="B1145" s="91" t="str">
        <f>'[4]ИТОГ!'!$AP1142</f>
        <v>Жилкин Артем</v>
      </c>
      <c r="C1145" s="91">
        <f>'[4]ИТОГ!'!$AQ1142</f>
        <v>2006</v>
      </c>
      <c r="D1145" s="91" t="str">
        <f>'[4]ИТОГ!'!$AT1142</f>
        <v>1ю</v>
      </c>
      <c r="E1145" s="91" t="str">
        <f>'[4]ИТОГ!'!$AU1142</f>
        <v>м</v>
      </c>
      <c r="F1145" s="189">
        <f>'[4]ИТОГ!'!$AX1142</f>
        <v>45366</v>
      </c>
      <c r="G1145" s="91" t="s">
        <v>255</v>
      </c>
      <c r="H1145" s="94" t="s">
        <v>28</v>
      </c>
      <c r="I1145" s="91" t="str">
        <f>'[4]ИТОГ!'!$AY1142</f>
        <v>ОК!</v>
      </c>
      <c r="AK1145" s="68"/>
    </row>
    <row r="1146" spans="1:37">
      <c r="A1146" s="90">
        <v>1136</v>
      </c>
      <c r="B1146" s="91" t="str">
        <f>'[4]ИТОГ!'!$AP1143</f>
        <v>Жирнов Сергей</v>
      </c>
      <c r="C1146" s="91">
        <f>'[4]ИТОГ!'!$AQ1143</f>
        <v>2009</v>
      </c>
      <c r="D1146" s="91" t="str">
        <f>'[4]ИТОГ!'!$AT1143</f>
        <v>б/р</v>
      </c>
      <c r="E1146" s="91" t="str">
        <f>'[4]ИТОГ!'!$AU1143</f>
        <v>м</v>
      </c>
      <c r="F1146" s="189">
        <f>'[4]ИТОГ!'!$AX1143</f>
        <v>0</v>
      </c>
      <c r="G1146" s="91" t="s">
        <v>255</v>
      </c>
      <c r="H1146" s="94" t="s">
        <v>28</v>
      </c>
      <c r="I1146" s="91" t="str">
        <f>'[4]ИТОГ!'!$AY1143</f>
        <v>ОК!</v>
      </c>
      <c r="AK1146" s="68"/>
    </row>
    <row r="1147" spans="1:37">
      <c r="A1147" s="90">
        <v>1137</v>
      </c>
      <c r="B1147" s="91" t="str">
        <f>'[4]ИТОГ!'!$AP1144</f>
        <v>Жмарев Даниил</v>
      </c>
      <c r="C1147" s="91">
        <f>'[4]ИТОГ!'!$AQ1144</f>
        <v>2002</v>
      </c>
      <c r="D1147" s="91" t="str">
        <f>'[4]ИТОГ!'!$AT1144</f>
        <v>б/р</v>
      </c>
      <c r="E1147" s="91" t="str">
        <f>'[4]ИТОГ!'!$AU1144</f>
        <v>м</v>
      </c>
      <c r="F1147" s="189">
        <f>'[4]ИТОГ!'!$AX1144</f>
        <v>44465</v>
      </c>
      <c r="G1147" s="91" t="s">
        <v>255</v>
      </c>
      <c r="H1147" s="94" t="s">
        <v>28</v>
      </c>
      <c r="I1147" s="91" t="str">
        <f>'[4]ИТОГ!'!$AY1144</f>
        <v>ОК!</v>
      </c>
      <c r="AK1147" s="68"/>
    </row>
    <row r="1148" spans="1:37">
      <c r="A1148" s="90">
        <v>1138</v>
      </c>
      <c r="B1148" s="91" t="str">
        <f>'[4]ИТОГ!'!$AP1145</f>
        <v>Жмуро Павел</v>
      </c>
      <c r="C1148" s="91">
        <f>'[4]ИТОГ!'!$AQ1145</f>
        <v>1954</v>
      </c>
      <c r="D1148" s="91" t="str">
        <f>'[4]ИТОГ!'!$AT1145</f>
        <v>б/р</v>
      </c>
      <c r="E1148" s="91" t="str">
        <f>'[4]ИТОГ!'!$AU1145</f>
        <v>м</v>
      </c>
      <c r="F1148" s="189">
        <f>'[4]ИТОГ!'!$AX1145</f>
        <v>43622</v>
      </c>
      <c r="G1148" s="91" t="s">
        <v>255</v>
      </c>
      <c r="H1148" s="94" t="s">
        <v>28</v>
      </c>
      <c r="I1148" s="91" t="str">
        <f>'[4]ИТОГ!'!$AY1145</f>
        <v>ОК!</v>
      </c>
      <c r="AK1148" s="68"/>
    </row>
    <row r="1149" spans="1:37">
      <c r="A1149" s="90">
        <v>1139</v>
      </c>
      <c r="B1149" s="91" t="str">
        <f>'[4]ИТОГ!'!$AP1146</f>
        <v>Жуков Василий</v>
      </c>
      <c r="C1149" s="91">
        <f>'[4]ИТОГ!'!$AQ1146</f>
        <v>2009</v>
      </c>
      <c r="D1149" s="91" t="str">
        <f>'[4]ИТОГ!'!$AT1146</f>
        <v>1ю</v>
      </c>
      <c r="E1149" s="91" t="str">
        <f>'[4]ИТОГ!'!$AU1146</f>
        <v>м</v>
      </c>
      <c r="F1149" s="189">
        <f>'[4]ИТОГ!'!$AX1146</f>
        <v>45399</v>
      </c>
      <c r="G1149" s="91" t="s">
        <v>255</v>
      </c>
      <c r="H1149" s="94" t="s">
        <v>28</v>
      </c>
      <c r="I1149" s="91" t="str">
        <f>'[4]ИТОГ!'!$AY1146</f>
        <v>ОК!</v>
      </c>
      <c r="AK1149" s="68"/>
    </row>
    <row r="1150" spans="1:37">
      <c r="A1150" s="90">
        <v>1140</v>
      </c>
      <c r="B1150" s="91" t="str">
        <f>'[4]ИТОГ!'!$AP1147</f>
        <v>Жуков Владислав</v>
      </c>
      <c r="C1150" s="91">
        <f>'[4]ИТОГ!'!$AQ1147</f>
        <v>2001</v>
      </c>
      <c r="D1150" s="91" t="str">
        <f>'[4]ИТОГ!'!$AT1147</f>
        <v>б/р</v>
      </c>
      <c r="E1150" s="91" t="str">
        <f>'[4]ИТОГ!'!$AU1147</f>
        <v>м</v>
      </c>
      <c r="F1150" s="189">
        <f>'[4]ИТОГ!'!$AX1147</f>
        <v>45089</v>
      </c>
      <c r="G1150" s="91" t="s">
        <v>255</v>
      </c>
      <c r="H1150" s="94" t="s">
        <v>28</v>
      </c>
      <c r="I1150" s="91" t="str">
        <f>'[4]ИТОГ!'!$AY1147</f>
        <v>ОК!</v>
      </c>
      <c r="AK1150" s="68"/>
    </row>
    <row r="1151" spans="1:37">
      <c r="A1151" s="90">
        <v>1141</v>
      </c>
      <c r="B1151" s="91" t="str">
        <f>'[4]ИТОГ!'!$AP1148</f>
        <v>Жуков Дмитрий А.</v>
      </c>
      <c r="C1151" s="91">
        <f>'[4]ИТОГ!'!$AQ1148</f>
        <v>2001</v>
      </c>
      <c r="D1151" s="91" t="str">
        <f>'[4]ИТОГ!'!$AT1148</f>
        <v>б/р</v>
      </c>
      <c r="E1151" s="91" t="str">
        <f>'[4]ИТОГ!'!$AU1148</f>
        <v>м</v>
      </c>
      <c r="F1151" s="189">
        <f>'[4]ИТОГ!'!$AX1148</f>
        <v>43328</v>
      </c>
      <c r="G1151" s="91" t="s">
        <v>255</v>
      </c>
      <c r="H1151" s="94" t="s">
        <v>28</v>
      </c>
      <c r="I1151" s="91" t="str">
        <f>'[4]ИТОГ!'!$AY1148</f>
        <v>ОК!</v>
      </c>
      <c r="AK1151" s="68"/>
    </row>
    <row r="1152" spans="1:37">
      <c r="A1152" s="90">
        <v>1142</v>
      </c>
      <c r="B1152" s="91" t="str">
        <f>'[4]ИТОГ!'!$AP1149</f>
        <v>Жуков Дмитрий</v>
      </c>
      <c r="C1152" s="91">
        <f>'[4]ИТОГ!'!$AQ1149</f>
        <v>2004</v>
      </c>
      <c r="D1152" s="91" t="str">
        <f>'[4]ИТОГ!'!$AT1149</f>
        <v>б/р</v>
      </c>
      <c r="E1152" s="91" t="str">
        <f>'[4]ИТОГ!'!$AU1149</f>
        <v>м</v>
      </c>
      <c r="F1152" s="189">
        <f>'[4]ИТОГ!'!$AX1149</f>
        <v>0</v>
      </c>
      <c r="G1152" s="91" t="s">
        <v>255</v>
      </c>
      <c r="H1152" s="94" t="s">
        <v>28</v>
      </c>
      <c r="I1152" s="91" t="str">
        <f>'[4]ИТОГ!'!$AY1149</f>
        <v>ОК!</v>
      </c>
      <c r="AK1152" s="68"/>
    </row>
    <row r="1153" spans="1:37">
      <c r="A1153" s="90">
        <v>1143</v>
      </c>
      <c r="B1153" s="91" t="str">
        <f>'[4]ИТОГ!'!$AP1150</f>
        <v>Жуков Никита</v>
      </c>
      <c r="C1153" s="91">
        <f>'[4]ИТОГ!'!$AQ1150</f>
        <v>2006</v>
      </c>
      <c r="D1153" s="91" t="str">
        <f>'[4]ИТОГ!'!$AT1150</f>
        <v>б/р</v>
      </c>
      <c r="E1153" s="91" t="str">
        <f>'[4]ИТОГ!'!$AU1150</f>
        <v>м</v>
      </c>
      <c r="F1153" s="189">
        <f>'[4]ИТОГ!'!$AX1150</f>
        <v>0</v>
      </c>
      <c r="G1153" s="91" t="s">
        <v>255</v>
      </c>
      <c r="H1153" s="94" t="s">
        <v>28</v>
      </c>
      <c r="I1153" s="91" t="str">
        <f>'[4]ИТОГ!'!$AY1150</f>
        <v>ОК!</v>
      </c>
      <c r="AK1153" s="68"/>
    </row>
    <row r="1154" spans="1:37">
      <c r="A1154" s="90">
        <v>1144</v>
      </c>
      <c r="B1154" s="91" t="str">
        <f>'[4]ИТОГ!'!$AP1151</f>
        <v>Жуков Николай</v>
      </c>
      <c r="C1154" s="91">
        <f>'[4]ИТОГ!'!$AQ1151</f>
        <v>1997</v>
      </c>
      <c r="D1154" s="91" t="str">
        <f>'[4]ИТОГ!'!$AT1151</f>
        <v>б/р</v>
      </c>
      <c r="E1154" s="91" t="str">
        <f>'[4]ИТОГ!'!$AU1151</f>
        <v>м</v>
      </c>
      <c r="F1154" s="189">
        <f>'[4]ИТОГ!'!$AX1151</f>
        <v>43163</v>
      </c>
      <c r="G1154" s="91" t="s">
        <v>255</v>
      </c>
      <c r="H1154" s="94" t="s">
        <v>28</v>
      </c>
      <c r="I1154" s="91" t="str">
        <f>'[4]ИТОГ!'!$AY1151</f>
        <v>ОК!</v>
      </c>
      <c r="AK1154" s="68"/>
    </row>
    <row r="1155" spans="1:37">
      <c r="A1155" s="90">
        <v>1145</v>
      </c>
      <c r="B1155" s="91" t="str">
        <f>'[4]ИТОГ!'!$AP1152</f>
        <v>Жукова Анастасия</v>
      </c>
      <c r="C1155" s="91">
        <f>'[4]ИТОГ!'!$AQ1152</f>
        <v>2012</v>
      </c>
      <c r="D1155" s="91" t="str">
        <f>'[4]ИТОГ!'!$AT1152</f>
        <v>2ю</v>
      </c>
      <c r="E1155" s="91" t="str">
        <f>'[4]ИТОГ!'!$AU1152</f>
        <v>ж</v>
      </c>
      <c r="F1155" s="189">
        <f>'[4]ИТОГ!'!$AX1152</f>
        <v>45683</v>
      </c>
      <c r="G1155" s="91" t="s">
        <v>255</v>
      </c>
      <c r="H1155" s="94" t="s">
        <v>28</v>
      </c>
      <c r="I1155" s="91" t="str">
        <f>'[4]ИТОГ!'!$AY1152</f>
        <v>ОК!</v>
      </c>
      <c r="AK1155" s="68"/>
    </row>
    <row r="1156" spans="1:37">
      <c r="A1156" s="90">
        <v>1146</v>
      </c>
      <c r="B1156" s="91" t="str">
        <f>'[4]ИТОГ!'!$AP1153</f>
        <v>Жукова Вероника</v>
      </c>
      <c r="C1156" s="91">
        <f>'[4]ИТОГ!'!$AQ1153</f>
        <v>2013</v>
      </c>
      <c r="D1156" s="91" t="str">
        <f>'[4]ИТОГ!'!$AT1153</f>
        <v>2ю</v>
      </c>
      <c r="E1156" s="91" t="str">
        <f>'[4]ИТОГ!'!$AU1153</f>
        <v>ж</v>
      </c>
      <c r="F1156" s="189">
        <f>'[4]ИТОГ!'!$AX1153</f>
        <v>45947</v>
      </c>
      <c r="G1156" s="91" t="s">
        <v>255</v>
      </c>
      <c r="H1156" s="94" t="s">
        <v>28</v>
      </c>
      <c r="I1156" s="91" t="str">
        <f>'[4]ИТОГ!'!$AY1153</f>
        <v>ОК!</v>
      </c>
      <c r="AK1156" s="68"/>
    </row>
    <row r="1157" spans="1:37">
      <c r="A1157" s="90">
        <v>1147</v>
      </c>
      <c r="B1157" s="91" t="str">
        <f>'[4]ИТОГ!'!$AP1154</f>
        <v>Жукова Наталья</v>
      </c>
      <c r="C1157" s="91">
        <f>'[4]ИТОГ!'!$AQ1154</f>
        <v>0</v>
      </c>
      <c r="D1157" s="91">
        <f>'[4]ИТОГ!'!$AT1154</f>
        <v>3</v>
      </c>
      <c r="E1157" s="91" t="str">
        <f>'[4]ИТОГ!'!$AU1154</f>
        <v>ж</v>
      </c>
      <c r="F1157" s="189">
        <f>'[4]ИТОГ!'!$AX1154</f>
        <v>45407</v>
      </c>
      <c r="G1157" s="91" t="s">
        <v>255</v>
      </c>
      <c r="H1157" s="94" t="s">
        <v>28</v>
      </c>
      <c r="I1157" s="91" t="str">
        <f>'[4]ИТОГ!'!$AY1154</f>
        <v>НАДО!!!</v>
      </c>
      <c r="AK1157" s="68"/>
    </row>
    <row r="1158" spans="1:37">
      <c r="A1158" s="90">
        <v>1148</v>
      </c>
      <c r="B1158" s="91" t="str">
        <f>'[4]ИТОГ!'!$AP1155</f>
        <v>Журавель Лев</v>
      </c>
      <c r="C1158" s="91">
        <f>'[4]ИТОГ!'!$AQ1155</f>
        <v>2011</v>
      </c>
      <c r="D1158" s="91" t="str">
        <f>'[4]ИТОГ!'!$AT1155</f>
        <v>б/р</v>
      </c>
      <c r="E1158" s="91" t="str">
        <f>'[4]ИТОГ!'!$AU1155</f>
        <v>м</v>
      </c>
      <c r="F1158" s="189">
        <f>'[4]ИТОГ!'!$AX1155</f>
        <v>0</v>
      </c>
      <c r="G1158" s="91" t="s">
        <v>255</v>
      </c>
      <c r="H1158" s="94" t="s">
        <v>28</v>
      </c>
      <c r="I1158" s="91" t="str">
        <f>'[4]ИТОГ!'!$AY1155</f>
        <v>ОК!</v>
      </c>
      <c r="AK1158" s="68"/>
    </row>
    <row r="1159" spans="1:37">
      <c r="A1159" s="90">
        <v>1149</v>
      </c>
      <c r="B1159" s="91" t="str">
        <f>'[4]ИТОГ!'!$AP1156</f>
        <v>Журавель Полина</v>
      </c>
      <c r="C1159" s="91">
        <f>'[4]ИТОГ!'!$AQ1156</f>
        <v>2013</v>
      </c>
      <c r="D1159" s="91" t="str">
        <f>'[4]ИТОГ!'!$AT1156</f>
        <v>б/р</v>
      </c>
      <c r="E1159" s="91" t="str">
        <f>'[4]ИТОГ!'!$AU1156</f>
        <v>ж</v>
      </c>
      <c r="F1159" s="189">
        <f>'[4]ИТОГ!'!$AX1156</f>
        <v>0</v>
      </c>
      <c r="G1159" s="91" t="s">
        <v>255</v>
      </c>
      <c r="H1159" s="94" t="s">
        <v>28</v>
      </c>
      <c r="I1159" s="91" t="str">
        <f>'[4]ИТОГ!'!$AY1156</f>
        <v>ОК!</v>
      </c>
      <c r="AK1159" s="68"/>
    </row>
    <row r="1160" spans="1:37">
      <c r="A1160" s="90">
        <v>1150</v>
      </c>
      <c r="B1160" s="91" t="str">
        <f>'[4]ИТОГ!'!$AP1157</f>
        <v>Журавлев Станислав</v>
      </c>
      <c r="C1160" s="91">
        <f>'[4]ИТОГ!'!$AQ1157</f>
        <v>2001</v>
      </c>
      <c r="D1160" s="91" t="str">
        <f>'[4]ИТОГ!'!$AT1157</f>
        <v>б/р</v>
      </c>
      <c r="E1160" s="91" t="str">
        <f>'[4]ИТОГ!'!$AU1157</f>
        <v>м</v>
      </c>
      <c r="F1160" s="189">
        <f>'[4]ИТОГ!'!$AX1157</f>
        <v>0</v>
      </c>
      <c r="G1160" s="91" t="s">
        <v>255</v>
      </c>
      <c r="H1160" s="94" t="s">
        <v>28</v>
      </c>
      <c r="I1160" s="91" t="str">
        <f>'[4]ИТОГ!'!$AY1157</f>
        <v>НАДО!!!</v>
      </c>
      <c r="AK1160" s="68"/>
    </row>
    <row r="1161" spans="1:37">
      <c r="A1161" s="90">
        <v>1151</v>
      </c>
      <c r="B1161" s="91" t="str">
        <f>'[4]ИТОГ!'!$AP1158</f>
        <v>Журавлев Степан</v>
      </c>
      <c r="C1161" s="91">
        <f>'[4]ИТОГ!'!$AQ1158</f>
        <v>2004</v>
      </c>
      <c r="D1161" s="91" t="str">
        <f>'[4]ИТОГ!'!$AT1158</f>
        <v>б/р</v>
      </c>
      <c r="E1161" s="91" t="str">
        <f>'[4]ИТОГ!'!$AU1158</f>
        <v>м</v>
      </c>
      <c r="F1161" s="189">
        <f>'[4]ИТОГ!'!$AX1158</f>
        <v>0</v>
      </c>
      <c r="G1161" s="91" t="s">
        <v>255</v>
      </c>
      <c r="H1161" s="94" t="s">
        <v>28</v>
      </c>
      <c r="I1161" s="91" t="str">
        <f>'[4]ИТОГ!'!$AY1158</f>
        <v>ОК!</v>
      </c>
      <c r="AK1161" s="68"/>
    </row>
    <row r="1162" spans="1:37">
      <c r="A1162" s="90">
        <v>1152</v>
      </c>
      <c r="B1162" s="91" t="str">
        <f>'[4]ИТОГ!'!$AP1159</f>
        <v>Журавлёв Никита</v>
      </c>
      <c r="C1162" s="91">
        <f>'[4]ИТОГ!'!$AQ1159</f>
        <v>2010</v>
      </c>
      <c r="D1162" s="91" t="str">
        <f>'[4]ИТОГ!'!$AT1159</f>
        <v>1ю</v>
      </c>
      <c r="E1162" s="91" t="str">
        <f>'[4]ИТОГ!'!$AU1159</f>
        <v>м</v>
      </c>
      <c r="F1162" s="189">
        <f>'[4]ИТОГ!'!$AX1159</f>
        <v>45702</v>
      </c>
      <c r="G1162" s="91" t="s">
        <v>255</v>
      </c>
      <c r="H1162" s="94" t="s">
        <v>28</v>
      </c>
      <c r="I1162" s="91" t="str">
        <f>'[4]ИТОГ!'!$AY1159</f>
        <v>ОК!</v>
      </c>
      <c r="AK1162" s="68"/>
    </row>
    <row r="1163" spans="1:37">
      <c r="A1163" s="90">
        <v>1153</v>
      </c>
      <c r="B1163" s="91" t="str">
        <f>'[4]ИТОГ!'!$AP1160</f>
        <v>Журавлева Татьяна</v>
      </c>
      <c r="C1163" s="91">
        <f>'[4]ИТОГ!'!$AQ1160</f>
        <v>1973</v>
      </c>
      <c r="D1163" s="91" t="str">
        <f>'[4]ИТОГ!'!$AT1160</f>
        <v>б/р</v>
      </c>
      <c r="E1163" s="91" t="str">
        <f>'[4]ИТОГ!'!$AU1160</f>
        <v>ж</v>
      </c>
      <c r="F1163" s="189">
        <f>'[4]ИТОГ!'!$AX1160</f>
        <v>43716</v>
      </c>
      <c r="G1163" s="91" t="s">
        <v>255</v>
      </c>
      <c r="H1163" s="94" t="s">
        <v>28</v>
      </c>
      <c r="I1163" s="91" t="str">
        <f>'[4]ИТОГ!'!$AY1160</f>
        <v>ОК!</v>
      </c>
      <c r="AK1163" s="68"/>
    </row>
    <row r="1164" spans="1:37">
      <c r="A1164" s="90">
        <v>1154</v>
      </c>
      <c r="B1164" s="91" t="str">
        <f>'[4]ИТОГ!'!$AP1161</f>
        <v>Журавлёва Юлия</v>
      </c>
      <c r="C1164" s="91">
        <f>'[4]ИТОГ!'!$AQ1161</f>
        <v>2013</v>
      </c>
      <c r="D1164" s="91" t="str">
        <f>'[4]ИТОГ!'!$AT1161</f>
        <v>б/р</v>
      </c>
      <c r="E1164" s="91" t="str">
        <f>'[4]ИТОГ!'!$AU1161</f>
        <v>ж</v>
      </c>
      <c r="F1164" s="189">
        <f>'[4]ИТОГ!'!$AX1161</f>
        <v>0</v>
      </c>
      <c r="G1164" s="91" t="s">
        <v>255</v>
      </c>
      <c r="H1164" s="94" t="s">
        <v>28</v>
      </c>
      <c r="I1164" s="91" t="str">
        <f>'[4]ИТОГ!'!$AY1161</f>
        <v>ОК!</v>
      </c>
      <c r="AK1164" s="68"/>
    </row>
    <row r="1165" spans="1:37">
      <c r="A1165" s="90">
        <v>1155</v>
      </c>
      <c r="B1165" s="91" t="str">
        <f>'[4]ИТОГ!'!$AP1162</f>
        <v>Журавская Наталия</v>
      </c>
      <c r="C1165" s="91">
        <f>'[4]ИТОГ!'!$AQ1162</f>
        <v>2008</v>
      </c>
      <c r="D1165" s="91" t="str">
        <f>'[4]ИТОГ!'!$AT1162</f>
        <v>2ю</v>
      </c>
      <c r="E1165" s="91" t="str">
        <f>'[4]ИТОГ!'!$AU1162</f>
        <v>ж</v>
      </c>
      <c r="F1165" s="189">
        <f>'[4]ИТОГ!'!$AX1162</f>
        <v>45582</v>
      </c>
      <c r="G1165" s="91" t="s">
        <v>255</v>
      </c>
      <c r="H1165" s="94" t="s">
        <v>28</v>
      </c>
      <c r="I1165" s="91" t="str">
        <f>'[4]ИТОГ!'!$AY1162</f>
        <v>ОК!</v>
      </c>
      <c r="AK1165" s="68"/>
    </row>
    <row r="1166" spans="1:37">
      <c r="A1166" s="90">
        <v>1156</v>
      </c>
      <c r="B1166" s="91" t="str">
        <f>'[4]ИТОГ!'!$AP1163</f>
        <v>Журавский Алексей</v>
      </c>
      <c r="C1166" s="91">
        <f>'[4]ИТОГ!'!$AQ1163</f>
        <v>2014</v>
      </c>
      <c r="D1166" s="91" t="str">
        <f>'[4]ИТОГ!'!$AT1163</f>
        <v>б/р</v>
      </c>
      <c r="E1166" s="91" t="str">
        <f>'[4]ИТОГ!'!$AU1163</f>
        <v>м</v>
      </c>
      <c r="F1166" s="189">
        <f>'[4]ИТОГ!'!$AX1163</f>
        <v>0</v>
      </c>
      <c r="G1166" s="91" t="s">
        <v>255</v>
      </c>
      <c r="H1166" s="94" t="s">
        <v>28</v>
      </c>
      <c r="I1166" s="91" t="str">
        <f>'[4]ИТОГ!'!$AY1163</f>
        <v>ОК!</v>
      </c>
      <c r="AK1166" s="68"/>
    </row>
    <row r="1167" spans="1:37">
      <c r="A1167" s="90">
        <v>1157</v>
      </c>
      <c r="B1167" s="91" t="str">
        <f>'[4]ИТОГ!'!$AP1164</f>
        <v>Забелкин Алексей</v>
      </c>
      <c r="C1167" s="91">
        <f>'[4]ИТОГ!'!$AQ1164</f>
        <v>0</v>
      </c>
      <c r="D1167" s="91" t="str">
        <f>'[4]ИТОГ!'!$AT1164</f>
        <v>б/р</v>
      </c>
      <c r="E1167" s="91" t="str">
        <f>'[4]ИТОГ!'!$AU1164</f>
        <v>м</v>
      </c>
      <c r="F1167" s="189">
        <f>'[4]ИТОГ!'!$AX1164</f>
        <v>44498</v>
      </c>
      <c r="G1167" s="91" t="s">
        <v>255</v>
      </c>
      <c r="H1167" s="94" t="s">
        <v>28</v>
      </c>
      <c r="I1167" s="91" t="str">
        <f>'[4]ИТОГ!'!$AY1164</f>
        <v>НАДО!!!</v>
      </c>
      <c r="AK1167" s="68"/>
    </row>
    <row r="1168" spans="1:37">
      <c r="A1168" s="90">
        <v>1158</v>
      </c>
      <c r="B1168" s="91" t="str">
        <f>'[4]ИТОГ!'!$AP1165</f>
        <v>Завьялов Александр</v>
      </c>
      <c r="C1168" s="91">
        <f>'[4]ИТОГ!'!$AQ1165</f>
        <v>2010</v>
      </c>
      <c r="D1168" s="91">
        <f>'[4]ИТОГ!'!$AT1165</f>
        <v>2</v>
      </c>
      <c r="E1168" s="91" t="str">
        <f>'[4]ИТОГ!'!$AU1165</f>
        <v>м</v>
      </c>
      <c r="F1168" s="189">
        <f>'[4]ИТОГ!'!$AX1165</f>
        <v>45463</v>
      </c>
      <c r="G1168" s="91" t="s">
        <v>255</v>
      </c>
      <c r="H1168" s="94" t="s">
        <v>28</v>
      </c>
      <c r="I1168" s="91" t="str">
        <f>'[4]ИТОГ!'!$AY1165</f>
        <v>ОК!</v>
      </c>
      <c r="AK1168" s="68"/>
    </row>
    <row r="1169" spans="1:37">
      <c r="A1169" s="90">
        <v>1159</v>
      </c>
      <c r="B1169" s="91" t="str">
        <f>'[4]ИТОГ!'!$AP1166</f>
        <v>Завьялова Виктория</v>
      </c>
      <c r="C1169" s="91">
        <f>'[4]ИТОГ!'!$AQ1166</f>
        <v>2011</v>
      </c>
      <c r="D1169" s="91" t="str">
        <f>'[4]ИТОГ!'!$AT1166</f>
        <v>б/р</v>
      </c>
      <c r="E1169" s="91" t="str">
        <f>'[4]ИТОГ!'!$AU1166</f>
        <v>ж</v>
      </c>
      <c r="F1169" s="189">
        <f>'[4]ИТОГ!'!$AX1166</f>
        <v>0</v>
      </c>
      <c r="G1169" s="91" t="s">
        <v>255</v>
      </c>
      <c r="H1169" s="94" t="s">
        <v>28</v>
      </c>
      <c r="I1169" s="91" t="str">
        <f>'[4]ИТОГ!'!$AY1166</f>
        <v>ОК!</v>
      </c>
      <c r="AK1169" s="68"/>
    </row>
    <row r="1170" spans="1:37">
      <c r="A1170" s="90">
        <v>1160</v>
      </c>
      <c r="B1170" s="91" t="str">
        <f>'[4]ИТОГ!'!$AP1167</f>
        <v>Завьялова Наталья</v>
      </c>
      <c r="C1170" s="91">
        <f>'[4]ИТОГ!'!$AQ1167</f>
        <v>1990</v>
      </c>
      <c r="D1170" s="91">
        <f>'[4]ИТОГ!'!$AT1167</f>
        <v>3</v>
      </c>
      <c r="E1170" s="91" t="str">
        <f>'[4]ИТОГ!'!$AU1167</f>
        <v>ж</v>
      </c>
      <c r="F1170" s="189">
        <f>'[4]ИТОГ!'!$AX1167</f>
        <v>45718</v>
      </c>
      <c r="G1170" s="91" t="s">
        <v>255</v>
      </c>
      <c r="H1170" s="94" t="s">
        <v>28</v>
      </c>
      <c r="I1170" s="91" t="str">
        <f>'[4]ИТОГ!'!$AY1167</f>
        <v>ОК!</v>
      </c>
      <c r="AK1170" s="68"/>
    </row>
    <row r="1171" spans="1:37">
      <c r="A1171" s="90">
        <v>1161</v>
      </c>
      <c r="B1171" s="91" t="str">
        <f>'[4]ИТОГ!'!$AP1168</f>
        <v>Загороднева Надежда</v>
      </c>
      <c r="C1171" s="91">
        <f>'[4]ИТОГ!'!$AQ1168</f>
        <v>0</v>
      </c>
      <c r="D1171" s="91">
        <f>'[4]ИТОГ!'!$AT1168</f>
        <v>2</v>
      </c>
      <c r="E1171" s="91" t="str">
        <f>'[4]ИТОГ!'!$AU1168</f>
        <v>ж</v>
      </c>
      <c r="F1171" s="189">
        <f>'[4]ИТОГ!'!$AX1168</f>
        <v>45375</v>
      </c>
      <c r="G1171" s="91" t="s">
        <v>255</v>
      </c>
      <c r="H1171" s="94" t="s">
        <v>28</v>
      </c>
      <c r="I1171" s="91" t="str">
        <f>'[4]ИТОГ!'!$AY1168</f>
        <v>НАДО!!!</v>
      </c>
      <c r="AK1171" s="68"/>
    </row>
    <row r="1172" spans="1:37">
      <c r="A1172" s="90">
        <v>1162</v>
      </c>
      <c r="B1172" s="91" t="str">
        <f>'[4]ИТОГ!'!$AP1169</f>
        <v>Загорулько Михаил</v>
      </c>
      <c r="C1172" s="91">
        <f>'[4]ИТОГ!'!$AQ1169</f>
        <v>2003</v>
      </c>
      <c r="D1172" s="91" t="str">
        <f>'[4]ИТОГ!'!$AT1169</f>
        <v>б/р</v>
      </c>
      <c r="E1172" s="91" t="str">
        <f>'[4]ИТОГ!'!$AU1169</f>
        <v>м</v>
      </c>
      <c r="F1172" s="189">
        <f>'[4]ИТОГ!'!$AX1169</f>
        <v>43090</v>
      </c>
      <c r="G1172" s="91" t="s">
        <v>255</v>
      </c>
      <c r="H1172" s="94" t="s">
        <v>28</v>
      </c>
      <c r="I1172" s="91" t="str">
        <f>'[4]ИТОГ!'!$AY1169</f>
        <v>ОК!</v>
      </c>
      <c r="AK1172" s="68"/>
    </row>
    <row r="1173" spans="1:37">
      <c r="A1173" s="90">
        <v>1163</v>
      </c>
      <c r="B1173" s="91" t="str">
        <f>'[4]ИТОГ!'!$AP1170</f>
        <v>Задорожная Владислава</v>
      </c>
      <c r="C1173" s="91">
        <f>'[4]ИТОГ!'!$AQ1170</f>
        <v>2004</v>
      </c>
      <c r="D1173" s="91" t="str">
        <f>'[4]ИТОГ!'!$AT1170</f>
        <v>б/р</v>
      </c>
      <c r="E1173" s="91" t="str">
        <f>'[4]ИТОГ!'!$AU1170</f>
        <v>ж</v>
      </c>
      <c r="F1173" s="189">
        <f>'[4]ИТОГ!'!$AX1170</f>
        <v>0</v>
      </c>
      <c r="G1173" s="91" t="s">
        <v>255</v>
      </c>
      <c r="H1173" s="94" t="s">
        <v>28</v>
      </c>
      <c r="I1173" s="91" t="str">
        <f>'[4]ИТОГ!'!$AY1170</f>
        <v>ОК!</v>
      </c>
      <c r="AK1173" s="68"/>
    </row>
    <row r="1174" spans="1:37">
      <c r="A1174" s="90">
        <v>1164</v>
      </c>
      <c r="B1174" s="91" t="str">
        <f>'[4]ИТОГ!'!$AP1171</f>
        <v>Заикина Ирина</v>
      </c>
      <c r="C1174" s="91">
        <f>'[4]ИТОГ!'!$AQ1171</f>
        <v>0</v>
      </c>
      <c r="D1174" s="91" t="str">
        <f>'[4]ИТОГ!'!$AT1171</f>
        <v>б/р</v>
      </c>
      <c r="E1174" s="91" t="str">
        <f>'[4]ИТОГ!'!$AU1171</f>
        <v>ж</v>
      </c>
      <c r="F1174" s="189">
        <f>'[4]ИТОГ!'!$AX1171</f>
        <v>44154</v>
      </c>
      <c r="G1174" s="91" t="s">
        <v>255</v>
      </c>
      <c r="H1174" s="94" t="s">
        <v>28</v>
      </c>
      <c r="I1174" s="91" t="str">
        <f>'[4]ИТОГ!'!$AY1171</f>
        <v>НАДО!!!</v>
      </c>
      <c r="AK1174" s="68"/>
    </row>
    <row r="1175" spans="1:37">
      <c r="A1175" s="90">
        <v>1165</v>
      </c>
      <c r="B1175" s="91" t="str">
        <f>'[4]ИТОГ!'!$AP1172</f>
        <v>Заиц Максим</v>
      </c>
      <c r="C1175" s="91">
        <f>'[4]ИТОГ!'!$AQ1172</f>
        <v>1992</v>
      </c>
      <c r="D1175" s="91" t="str">
        <f>'[4]ИТОГ!'!$AT1172</f>
        <v>б/р</v>
      </c>
      <c r="E1175" s="91" t="str">
        <f>'[4]ИТОГ!'!$AU1172</f>
        <v>м</v>
      </c>
      <c r="F1175" s="189">
        <f>'[4]ИТОГ!'!$AX1172</f>
        <v>43667</v>
      </c>
      <c r="G1175" s="91" t="s">
        <v>255</v>
      </c>
      <c r="H1175" s="94" t="s">
        <v>28</v>
      </c>
      <c r="I1175" s="91" t="str">
        <f>'[4]ИТОГ!'!$AY1172</f>
        <v>ОК!</v>
      </c>
      <c r="AK1175" s="68"/>
    </row>
    <row r="1176" spans="1:37">
      <c r="A1176" s="90">
        <v>1166</v>
      </c>
      <c r="B1176" s="91" t="str">
        <f>'[4]ИТОГ!'!$AP1173</f>
        <v>Зайков Константин</v>
      </c>
      <c r="C1176" s="91">
        <f>'[4]ИТОГ!'!$AQ1173</f>
        <v>1979</v>
      </c>
      <c r="D1176" s="91" t="str">
        <f>'[4]ИТОГ!'!$AT1173</f>
        <v>б/р</v>
      </c>
      <c r="E1176" s="91" t="str">
        <f>'[4]ИТОГ!'!$AU1173</f>
        <v>м</v>
      </c>
      <c r="F1176" s="189">
        <f>'[4]ИТОГ!'!$AX1173</f>
        <v>43807</v>
      </c>
      <c r="G1176" s="91" t="s">
        <v>255</v>
      </c>
      <c r="H1176" s="94" t="s">
        <v>28</v>
      </c>
      <c r="I1176" s="91" t="str">
        <f>'[4]ИТОГ!'!$AY1173</f>
        <v>ОК!</v>
      </c>
      <c r="AK1176" s="68"/>
    </row>
    <row r="1177" spans="1:37">
      <c r="A1177" s="90">
        <v>1167</v>
      </c>
      <c r="B1177" s="91" t="str">
        <f>'[4]ИТОГ!'!$AP1174</f>
        <v xml:space="preserve">Зайнуллин Руслан </v>
      </c>
      <c r="C1177" s="91">
        <f>'[4]ИТОГ!'!$AQ1174</f>
        <v>0</v>
      </c>
      <c r="D1177" s="91" t="str">
        <f>'[4]ИТОГ!'!$AT1174</f>
        <v>б/р</v>
      </c>
      <c r="E1177" s="91" t="str">
        <f>'[4]ИТОГ!'!$AU1174</f>
        <v>м</v>
      </c>
      <c r="F1177" s="189">
        <f>'[4]ИТОГ!'!$AX1174</f>
        <v>44708</v>
      </c>
      <c r="G1177" s="91" t="s">
        <v>255</v>
      </c>
      <c r="H1177" s="94" t="s">
        <v>28</v>
      </c>
      <c r="I1177" s="91" t="str">
        <f>'[4]ИТОГ!'!$AY1174</f>
        <v>НАДО!!!</v>
      </c>
      <c r="AK1177" s="68"/>
    </row>
    <row r="1178" spans="1:37">
      <c r="A1178" s="90">
        <v>1168</v>
      </c>
      <c r="B1178" s="91" t="str">
        <f>'[4]ИТОГ!'!$AP1175</f>
        <v>Зайцев Арсений</v>
      </c>
      <c r="C1178" s="91">
        <f>'[4]ИТОГ!'!$AQ1175</f>
        <v>0</v>
      </c>
      <c r="D1178" s="91" t="str">
        <f>'[4]ИТОГ!'!$AT1175</f>
        <v>б/р</v>
      </c>
      <c r="E1178" s="91" t="str">
        <f>'[4]ИТОГ!'!$AU1175</f>
        <v>м</v>
      </c>
      <c r="F1178" s="189">
        <f>'[4]ИТОГ!'!$AX1175</f>
        <v>43266</v>
      </c>
      <c r="G1178" s="91" t="s">
        <v>255</v>
      </c>
      <c r="H1178" s="94" t="s">
        <v>28</v>
      </c>
      <c r="I1178" s="91" t="str">
        <f>'[4]ИТОГ!'!$AY1175</f>
        <v>НАДО!!!</v>
      </c>
      <c r="AK1178" s="68"/>
    </row>
    <row r="1179" spans="1:37">
      <c r="A1179" s="90">
        <v>1169</v>
      </c>
      <c r="B1179" s="91" t="str">
        <f>'[4]ИТОГ!'!$AP1176</f>
        <v>Зайцев Вячеслав</v>
      </c>
      <c r="C1179" s="91">
        <f>'[4]ИТОГ!'!$AQ1176</f>
        <v>0</v>
      </c>
      <c r="D1179" s="91" t="str">
        <f>'[4]ИТОГ!'!$AT1176</f>
        <v>б/р</v>
      </c>
      <c r="E1179" s="91" t="str">
        <f>'[4]ИТОГ!'!$AU1176</f>
        <v>м</v>
      </c>
      <c r="F1179" s="189">
        <f>'[4]ИТОГ!'!$AX1176</f>
        <v>42421</v>
      </c>
      <c r="G1179" s="91" t="s">
        <v>255</v>
      </c>
      <c r="H1179" s="94" t="s">
        <v>28</v>
      </c>
      <c r="I1179" s="91" t="str">
        <f>'[4]ИТОГ!'!$AY1176</f>
        <v>НАДО!!!</v>
      </c>
      <c r="AK1179" s="68"/>
    </row>
    <row r="1180" spans="1:37">
      <c r="A1180" s="90">
        <v>1170</v>
      </c>
      <c r="B1180" s="91" t="str">
        <f>'[4]ИТОГ!'!$AP1177</f>
        <v>Зайцев Дмитрий</v>
      </c>
      <c r="C1180" s="91">
        <f>'[4]ИТОГ!'!$AQ1177</f>
        <v>1975</v>
      </c>
      <c r="D1180" s="91" t="str">
        <f>'[4]ИТОГ!'!$AT1177</f>
        <v>б/р</v>
      </c>
      <c r="E1180" s="91" t="str">
        <f>'[4]ИТОГ!'!$AU1177</f>
        <v>м</v>
      </c>
      <c r="F1180" s="189">
        <f>'[4]ИТОГ!'!$AX1177</f>
        <v>42774</v>
      </c>
      <c r="G1180" s="91" t="s">
        <v>255</v>
      </c>
      <c r="H1180" s="94" t="s">
        <v>28</v>
      </c>
      <c r="I1180" s="91" t="str">
        <f>'[4]ИТОГ!'!$AY1177</f>
        <v>ОК!</v>
      </c>
      <c r="AK1180" s="68"/>
    </row>
    <row r="1181" spans="1:37">
      <c r="A1181" s="90">
        <v>1171</v>
      </c>
      <c r="B1181" s="91" t="str">
        <f>'[4]ИТОГ!'!$AP1178</f>
        <v>Зайцев Иван</v>
      </c>
      <c r="C1181" s="91">
        <f>'[4]ИТОГ!'!$AQ1178</f>
        <v>2012</v>
      </c>
      <c r="D1181" s="91" t="str">
        <f>'[4]ИТОГ!'!$AT1178</f>
        <v>2ю</v>
      </c>
      <c r="E1181" s="91" t="str">
        <f>'[4]ИТОГ!'!$AU1178</f>
        <v>м</v>
      </c>
      <c r="F1181" s="189">
        <f>'[4]ИТОГ!'!$AX1178</f>
        <v>45582</v>
      </c>
      <c r="G1181" s="91" t="s">
        <v>255</v>
      </c>
      <c r="H1181" s="94" t="s">
        <v>28</v>
      </c>
      <c r="I1181" s="91" t="str">
        <f>'[4]ИТОГ!'!$AY1178</f>
        <v>ОК!</v>
      </c>
      <c r="AK1181" s="68"/>
    </row>
    <row r="1182" spans="1:37">
      <c r="A1182" s="90">
        <v>1172</v>
      </c>
      <c r="B1182" s="91" t="str">
        <f>'[4]ИТОГ!'!$AP1179</f>
        <v>Зайцева Дарья</v>
      </c>
      <c r="C1182" s="91">
        <f>'[4]ИТОГ!'!$AQ1179</f>
        <v>2005</v>
      </c>
      <c r="D1182" s="91" t="str">
        <f>'[4]ИТОГ!'!$AT1179</f>
        <v>б/р</v>
      </c>
      <c r="E1182" s="91" t="str">
        <f>'[4]ИТОГ!'!$AU1179</f>
        <v>ж</v>
      </c>
      <c r="F1182" s="189">
        <f>'[4]ИТОГ!'!$AX1179</f>
        <v>44329</v>
      </c>
      <c r="G1182" s="91" t="s">
        <v>255</v>
      </c>
      <c r="H1182" s="94" t="s">
        <v>28</v>
      </c>
      <c r="I1182" s="91" t="str">
        <f>'[4]ИТОГ!'!$AY1179</f>
        <v>ОК!</v>
      </c>
      <c r="AK1182" s="68"/>
    </row>
    <row r="1183" spans="1:37">
      <c r="A1183" s="90">
        <v>1173</v>
      </c>
      <c r="B1183" s="91" t="str">
        <f>'[4]ИТОГ!'!$AP1180</f>
        <v>Зайцева Евгения</v>
      </c>
      <c r="C1183" s="91">
        <f>'[4]ИТОГ!'!$AQ1180</f>
        <v>2004</v>
      </c>
      <c r="D1183" s="91" t="str">
        <f>'[4]ИТОГ!'!$AT1180</f>
        <v>б/р</v>
      </c>
      <c r="E1183" s="91" t="str">
        <f>'[4]ИТОГ!'!$AU1180</f>
        <v>ж</v>
      </c>
      <c r="F1183" s="189">
        <f>'[4]ИТОГ!'!$AX1180</f>
        <v>45089</v>
      </c>
      <c r="G1183" s="91" t="s">
        <v>255</v>
      </c>
      <c r="H1183" s="94" t="s">
        <v>28</v>
      </c>
      <c r="I1183" s="91" t="str">
        <f>'[4]ИТОГ!'!$AY1180</f>
        <v>ОК!</v>
      </c>
      <c r="AK1183" s="68"/>
    </row>
    <row r="1184" spans="1:37">
      <c r="A1184" s="90">
        <v>1174</v>
      </c>
      <c r="B1184" s="91" t="str">
        <f>'[4]ИТОГ!'!$AP1181</f>
        <v>Зайцева Елизавета</v>
      </c>
      <c r="C1184" s="91">
        <f>'[4]ИТОГ!'!$AQ1181</f>
        <v>2002</v>
      </c>
      <c r="D1184" s="91" t="str">
        <f>'[4]ИТОГ!'!$AT1181</f>
        <v>б/р</v>
      </c>
      <c r="E1184" s="91" t="str">
        <f>'[4]ИТОГ!'!$AU1181</f>
        <v>ж</v>
      </c>
      <c r="F1184" s="189">
        <f>'[4]ИТОГ!'!$AX1181</f>
        <v>43464</v>
      </c>
      <c r="G1184" s="91" t="s">
        <v>255</v>
      </c>
      <c r="H1184" s="94" t="s">
        <v>28</v>
      </c>
      <c r="I1184" s="91" t="str">
        <f>'[4]ИТОГ!'!$AY1181</f>
        <v>ОК!</v>
      </c>
      <c r="AK1184" s="68"/>
    </row>
    <row r="1185" spans="1:37">
      <c r="A1185" s="90">
        <v>1175</v>
      </c>
      <c r="B1185" s="91" t="str">
        <f>'[4]ИТОГ!'!$AP1182</f>
        <v>Зайцева Ксения</v>
      </c>
      <c r="C1185" s="91">
        <f>'[4]ИТОГ!'!$AQ1182</f>
        <v>2010</v>
      </c>
      <c r="D1185" s="91" t="str">
        <f>'[4]ИТОГ!'!$AT1182</f>
        <v>1ю</v>
      </c>
      <c r="E1185" s="91" t="str">
        <f>'[4]ИТОГ!'!$AU1182</f>
        <v>ж</v>
      </c>
      <c r="F1185" s="189">
        <f>'[4]ИТОГ!'!$AX1182</f>
        <v>45787</v>
      </c>
      <c r="G1185" s="91" t="s">
        <v>255</v>
      </c>
      <c r="H1185" s="94" t="s">
        <v>28</v>
      </c>
      <c r="I1185" s="91" t="str">
        <f>'[4]ИТОГ!'!$AY1182</f>
        <v>ОК!</v>
      </c>
      <c r="AK1185" s="68"/>
    </row>
    <row r="1186" spans="1:37">
      <c r="A1186" s="90">
        <v>1176</v>
      </c>
      <c r="B1186" s="91" t="str">
        <f>'[4]ИТОГ!'!$AP1183</f>
        <v xml:space="preserve">Закацола Андрей </v>
      </c>
      <c r="C1186" s="91">
        <f>'[4]ИТОГ!'!$AQ1183</f>
        <v>0</v>
      </c>
      <c r="D1186" s="91" t="str">
        <f>'[4]ИТОГ!'!$AT1183</f>
        <v>б/р</v>
      </c>
      <c r="E1186" s="91" t="str">
        <f>'[4]ИТОГ!'!$AU1183</f>
        <v>м</v>
      </c>
      <c r="F1186" s="189">
        <f>'[4]ИТОГ!'!$AX1183</f>
        <v>44708</v>
      </c>
      <c r="G1186" s="91" t="s">
        <v>255</v>
      </c>
      <c r="H1186" s="94" t="s">
        <v>28</v>
      </c>
      <c r="I1186" s="91" t="str">
        <f>'[4]ИТОГ!'!$AY1183</f>
        <v>НАДО!!!</v>
      </c>
      <c r="AK1186" s="68"/>
    </row>
    <row r="1187" spans="1:37">
      <c r="A1187" s="90">
        <v>1177</v>
      </c>
      <c r="B1187" s="91" t="str">
        <f>'[4]ИТОГ!'!$AP1184</f>
        <v>Заколюкина Ирина</v>
      </c>
      <c r="C1187" s="91">
        <f>'[4]ИТОГ!'!$AQ1184</f>
        <v>0</v>
      </c>
      <c r="D1187" s="91">
        <f>'[4]ИТОГ!'!$AT1184</f>
        <v>3</v>
      </c>
      <c r="E1187" s="91" t="str">
        <f>'[4]ИТОГ!'!$AU1184</f>
        <v>ж</v>
      </c>
      <c r="F1187" s="189">
        <f>'[4]ИТОГ!'!$AX1184</f>
        <v>45407</v>
      </c>
      <c r="G1187" s="91" t="s">
        <v>255</v>
      </c>
      <c r="H1187" s="94" t="s">
        <v>28</v>
      </c>
      <c r="I1187" s="91" t="str">
        <f>'[4]ИТОГ!'!$AY1184</f>
        <v>НАДО!!!</v>
      </c>
      <c r="AK1187" s="68"/>
    </row>
    <row r="1188" spans="1:37">
      <c r="A1188" s="90">
        <v>1178</v>
      </c>
      <c r="B1188" s="91" t="str">
        <f>'[4]ИТОГ!'!$AP1185</f>
        <v>Закрий Дарья</v>
      </c>
      <c r="C1188" s="91">
        <f>'[4]ИТОГ!'!$AQ1185</f>
        <v>1994</v>
      </c>
      <c r="D1188" s="91">
        <f>'[4]ИТОГ!'!$AT1185</f>
        <v>2</v>
      </c>
      <c r="E1188" s="91" t="str">
        <f>'[4]ИТОГ!'!$AU1185</f>
        <v>ж</v>
      </c>
      <c r="F1188" s="189">
        <f>'[4]ИТОГ!'!$AX1185</f>
        <v>45407</v>
      </c>
      <c r="G1188" s="91" t="s">
        <v>255</v>
      </c>
      <c r="H1188" s="94" t="s">
        <v>28</v>
      </c>
      <c r="I1188" s="91" t="str">
        <f>'[4]ИТОГ!'!$AY1185</f>
        <v>ОК!</v>
      </c>
      <c r="AK1188" s="68"/>
    </row>
    <row r="1189" spans="1:37">
      <c r="A1189" s="90">
        <v>1179</v>
      </c>
      <c r="B1189" s="91" t="str">
        <f>'[4]ИТОГ!'!$AP1186</f>
        <v>Залесова Анна</v>
      </c>
      <c r="C1189" s="91">
        <f>'[4]ИТОГ!'!$AQ1186</f>
        <v>2006</v>
      </c>
      <c r="D1189" s="91" t="str">
        <f>'[4]ИТОГ!'!$AT1186</f>
        <v>б/р</v>
      </c>
      <c r="E1189" s="91" t="str">
        <f>'[4]ИТОГ!'!$AU1186</f>
        <v>ж</v>
      </c>
      <c r="F1189" s="189">
        <f>'[4]ИТОГ!'!$AX1186</f>
        <v>45109</v>
      </c>
      <c r="G1189" s="91" t="s">
        <v>255</v>
      </c>
      <c r="H1189" s="94" t="s">
        <v>28</v>
      </c>
      <c r="I1189" s="91" t="str">
        <f>'[4]ИТОГ!'!$AY1186</f>
        <v>ОК!</v>
      </c>
      <c r="AK1189" s="68"/>
    </row>
    <row r="1190" spans="1:37">
      <c r="A1190" s="90">
        <v>1180</v>
      </c>
      <c r="B1190" s="91" t="str">
        <f>'[4]ИТОГ!'!$AP1187</f>
        <v>Залесский Максим</v>
      </c>
      <c r="C1190" s="91">
        <f>'[4]ИТОГ!'!$AQ1187</f>
        <v>0</v>
      </c>
      <c r="D1190" s="91" t="str">
        <f>'[4]ИТОГ!'!$AT1187</f>
        <v>б/р</v>
      </c>
      <c r="E1190" s="91" t="str">
        <f>'[4]ИТОГ!'!$AU1187</f>
        <v>м</v>
      </c>
      <c r="F1190" s="189">
        <f>'[4]ИТОГ!'!$AX1187</f>
        <v>0</v>
      </c>
      <c r="G1190" s="91" t="s">
        <v>255</v>
      </c>
      <c r="H1190" s="94" t="s">
        <v>28</v>
      </c>
      <c r="I1190" s="91" t="str">
        <f>'[4]ИТОГ!'!$AY1187</f>
        <v>НАДО!!!</v>
      </c>
      <c r="AK1190" s="68"/>
    </row>
    <row r="1191" spans="1:37">
      <c r="A1191" s="90">
        <v>1181</v>
      </c>
      <c r="B1191" s="91" t="str">
        <f>'[4]ИТОГ!'!$AP1188</f>
        <v>Замилов Михаил</v>
      </c>
      <c r="C1191" s="91">
        <f>'[4]ИТОГ!'!$AQ1188</f>
        <v>2012</v>
      </c>
      <c r="D1191" s="91" t="str">
        <f>'[4]ИТОГ!'!$AT1188</f>
        <v>б/р</v>
      </c>
      <c r="E1191" s="91" t="str">
        <f>'[4]ИТОГ!'!$AU1188</f>
        <v>м</v>
      </c>
      <c r="F1191" s="189">
        <f>'[4]ИТОГ!'!$AX1188</f>
        <v>0</v>
      </c>
      <c r="G1191" s="91" t="s">
        <v>255</v>
      </c>
      <c r="H1191" s="94" t="s">
        <v>28</v>
      </c>
      <c r="I1191" s="91" t="str">
        <f>'[4]ИТОГ!'!$AY1188</f>
        <v>ОК!</v>
      </c>
      <c r="AK1191" s="68"/>
    </row>
    <row r="1192" spans="1:37">
      <c r="A1192" s="90">
        <v>1182</v>
      </c>
      <c r="B1192" s="91" t="str">
        <f>'[4]ИТОГ!'!$AP1189</f>
        <v>Замураев Денис</v>
      </c>
      <c r="C1192" s="91">
        <f>'[4]ИТОГ!'!$AQ1189</f>
        <v>2013</v>
      </c>
      <c r="D1192" s="91" t="str">
        <f>'[4]ИТОГ!'!$AT1189</f>
        <v>б/р</v>
      </c>
      <c r="E1192" s="91" t="str">
        <f>'[4]ИТОГ!'!$AU1189</f>
        <v>м</v>
      </c>
      <c r="F1192" s="189">
        <f>'[4]ИТОГ!'!$AX1189</f>
        <v>0</v>
      </c>
      <c r="G1192" s="91" t="s">
        <v>255</v>
      </c>
      <c r="H1192" s="94" t="s">
        <v>28</v>
      </c>
      <c r="I1192" s="91" t="str">
        <f>'[4]ИТОГ!'!$AY1189</f>
        <v>ОК!</v>
      </c>
      <c r="AK1192" s="68"/>
    </row>
    <row r="1193" spans="1:37">
      <c r="A1193" s="90">
        <v>1183</v>
      </c>
      <c r="B1193" s="91" t="str">
        <f>'[4]ИТОГ!'!$AP1190</f>
        <v>Занин Александр</v>
      </c>
      <c r="C1193" s="91">
        <f>'[4]ИТОГ!'!$AQ1190</f>
        <v>1990</v>
      </c>
      <c r="D1193" s="91" t="str">
        <f>'[4]ИТОГ!'!$AT1190</f>
        <v>б/р</v>
      </c>
      <c r="E1193" s="91" t="str">
        <f>'[4]ИТОГ!'!$AU1190</f>
        <v>м</v>
      </c>
      <c r="F1193" s="189">
        <f>'[4]ИТОГ!'!$AX1190</f>
        <v>42399</v>
      </c>
      <c r="G1193" s="91" t="s">
        <v>255</v>
      </c>
      <c r="H1193" s="94" t="s">
        <v>28</v>
      </c>
      <c r="I1193" s="91" t="str">
        <f>'[4]ИТОГ!'!$AY1190</f>
        <v>ОК!</v>
      </c>
      <c r="AK1193" s="68"/>
    </row>
    <row r="1194" spans="1:37">
      <c r="A1194" s="90">
        <v>1184</v>
      </c>
      <c r="B1194" s="91" t="str">
        <f>'[4]ИТОГ!'!$AP1191</f>
        <v>Запорожец Никита</v>
      </c>
      <c r="C1194" s="91">
        <f>'[4]ИТОГ!'!$AQ1191</f>
        <v>1996</v>
      </c>
      <c r="D1194" s="91" t="str">
        <f>'[4]ИТОГ!'!$AT1191</f>
        <v>б/р</v>
      </c>
      <c r="E1194" s="91" t="str">
        <f>'[4]ИТОГ!'!$AU1191</f>
        <v>м</v>
      </c>
      <c r="F1194" s="189">
        <f>'[4]ИТОГ!'!$AX1191</f>
        <v>43399</v>
      </c>
      <c r="G1194" s="91" t="s">
        <v>255</v>
      </c>
      <c r="H1194" s="94" t="s">
        <v>28</v>
      </c>
      <c r="I1194" s="91" t="str">
        <f>'[4]ИТОГ!'!$AY1191</f>
        <v>НАДО!!!</v>
      </c>
      <c r="AK1194" s="68"/>
    </row>
    <row r="1195" spans="1:37">
      <c r="A1195" s="90">
        <v>1185</v>
      </c>
      <c r="B1195" s="91" t="str">
        <f>'[4]ИТОГ!'!$AP1192</f>
        <v>Заречнева Софья</v>
      </c>
      <c r="C1195" s="91">
        <f>'[4]ИТОГ!'!$AQ1192</f>
        <v>0</v>
      </c>
      <c r="D1195" s="91" t="str">
        <f>'[4]ИТОГ!'!$AT1192</f>
        <v>б/р</v>
      </c>
      <c r="E1195" s="91" t="str">
        <f>'[4]ИТОГ!'!$AU1192</f>
        <v>ж</v>
      </c>
      <c r="F1195" s="189">
        <f>'[4]ИТОГ!'!$AX1192</f>
        <v>45071</v>
      </c>
      <c r="G1195" s="91" t="s">
        <v>255</v>
      </c>
      <c r="H1195" s="94" t="s">
        <v>28</v>
      </c>
      <c r="I1195" s="91">
        <f>'[4]ИТОГ!'!$AY1192</f>
        <v>0</v>
      </c>
      <c r="AK1195" s="68"/>
    </row>
    <row r="1196" spans="1:37">
      <c r="A1196" s="90">
        <v>1186</v>
      </c>
      <c r="B1196" s="91" t="str">
        <f>'[4]ИТОГ!'!$AP1193</f>
        <v>Заручевский Ярослав</v>
      </c>
      <c r="C1196" s="91">
        <f>'[4]ИТОГ!'!$AQ1193</f>
        <v>2000</v>
      </c>
      <c r="D1196" s="91" t="str">
        <f>'[4]ИТОГ!'!$AT1193</f>
        <v>б/р</v>
      </c>
      <c r="E1196" s="91" t="str">
        <f>'[4]ИТОГ!'!$AU1193</f>
        <v>м</v>
      </c>
      <c r="F1196" s="189">
        <f>'[4]ИТОГ!'!$AX1193</f>
        <v>43650</v>
      </c>
      <c r="G1196" s="91" t="s">
        <v>255</v>
      </c>
      <c r="H1196" s="94" t="s">
        <v>28</v>
      </c>
      <c r="I1196" s="91" t="str">
        <f>'[4]ИТОГ!'!$AY1193</f>
        <v>ОК!</v>
      </c>
      <c r="AK1196" s="68"/>
    </row>
    <row r="1197" spans="1:37">
      <c r="A1197" s="90">
        <v>1187</v>
      </c>
      <c r="B1197" s="91" t="str">
        <f>'[4]ИТОГ!'!$AP1194</f>
        <v>Зархина Ульяна</v>
      </c>
      <c r="C1197" s="91">
        <f>'[4]ИТОГ!'!$AQ1194</f>
        <v>2011</v>
      </c>
      <c r="D1197" s="91" t="str">
        <f>'[4]ИТОГ!'!$AT1194</f>
        <v>б/р</v>
      </c>
      <c r="E1197" s="91" t="str">
        <f>'[4]ИТОГ!'!$AU1194</f>
        <v>ж</v>
      </c>
      <c r="F1197" s="189">
        <f>'[4]ИТОГ!'!$AX1194</f>
        <v>45245</v>
      </c>
      <c r="G1197" s="91" t="s">
        <v>255</v>
      </c>
      <c r="H1197" s="94" t="s">
        <v>28</v>
      </c>
      <c r="I1197" s="91" t="str">
        <f>'[4]ИТОГ!'!$AY1194</f>
        <v>ОК!</v>
      </c>
      <c r="AK1197" s="68"/>
    </row>
    <row r="1198" spans="1:37">
      <c r="A1198" s="90">
        <v>1188</v>
      </c>
      <c r="B1198" s="91" t="str">
        <f>'[4]ИТОГ!'!$AP1195</f>
        <v>Заславская Екатерина</v>
      </c>
      <c r="C1198" s="91">
        <f>'[4]ИТОГ!'!$AQ1195</f>
        <v>2002</v>
      </c>
      <c r="D1198" s="91" t="str">
        <f>'[4]ИТОГ!'!$AT1195</f>
        <v>б/р</v>
      </c>
      <c r="E1198" s="91" t="str">
        <f>'[4]ИТОГ!'!$AU1195</f>
        <v>ж</v>
      </c>
      <c r="F1198" s="189">
        <f>'[4]ИТОГ!'!$AX1195</f>
        <v>0</v>
      </c>
      <c r="G1198" s="91" t="s">
        <v>255</v>
      </c>
      <c r="H1198" s="94" t="s">
        <v>28</v>
      </c>
      <c r="I1198" s="91" t="str">
        <f>'[4]ИТОГ!'!$AY1195</f>
        <v>ОК!</v>
      </c>
      <c r="AK1198" s="68"/>
    </row>
    <row r="1199" spans="1:37">
      <c r="A1199" s="90">
        <v>1189</v>
      </c>
      <c r="B1199" s="91" t="str">
        <f>'[4]ИТОГ!'!$AP1196</f>
        <v>Захаренков Николай</v>
      </c>
      <c r="C1199" s="91">
        <f>'[4]ИТОГ!'!$AQ1196</f>
        <v>1971</v>
      </c>
      <c r="D1199" s="91" t="str">
        <f>'[4]ИТОГ!'!$AT1196</f>
        <v>б/р</v>
      </c>
      <c r="E1199" s="91" t="str">
        <f>'[4]ИТОГ!'!$AU1196</f>
        <v>м</v>
      </c>
      <c r="F1199" s="189">
        <f>'[4]ИТОГ!'!$AX1196</f>
        <v>0</v>
      </c>
      <c r="G1199" s="91" t="s">
        <v>255</v>
      </c>
      <c r="H1199" s="94" t="s">
        <v>28</v>
      </c>
      <c r="I1199" s="91" t="str">
        <f>'[4]ИТОГ!'!$AY1196</f>
        <v>ОК!</v>
      </c>
      <c r="AK1199" s="68"/>
    </row>
    <row r="1200" spans="1:37">
      <c r="A1200" s="90">
        <v>1190</v>
      </c>
      <c r="B1200" s="91" t="str">
        <f>'[4]ИТОГ!'!$AP1197</f>
        <v>Захаров Артем</v>
      </c>
      <c r="C1200" s="91">
        <f>'[4]ИТОГ!'!$AQ1197</f>
        <v>2002</v>
      </c>
      <c r="D1200" s="91" t="str">
        <f>'[4]ИТОГ!'!$AT1197</f>
        <v>б/р</v>
      </c>
      <c r="E1200" s="91" t="str">
        <f>'[4]ИТОГ!'!$AU1197</f>
        <v>м</v>
      </c>
      <c r="F1200" s="189">
        <f>'[4]ИТОГ!'!$AX1197</f>
        <v>43989</v>
      </c>
      <c r="G1200" s="91" t="s">
        <v>255</v>
      </c>
      <c r="H1200" s="94" t="s">
        <v>28</v>
      </c>
      <c r="I1200" s="91" t="str">
        <f>'[4]ИТОГ!'!$AY1197</f>
        <v>ОК!</v>
      </c>
      <c r="AK1200" s="68"/>
    </row>
    <row r="1201" spans="1:37">
      <c r="A1201" s="90">
        <v>1191</v>
      </c>
      <c r="B1201" s="91" t="str">
        <f>'[4]ИТОГ!'!$AP1198</f>
        <v>Захаров Вячеслав</v>
      </c>
      <c r="C1201" s="91">
        <f>'[4]ИТОГ!'!$AQ1198</f>
        <v>1962</v>
      </c>
      <c r="D1201" s="91" t="str">
        <f>'[4]ИТОГ!'!$AT1198</f>
        <v>б/р</v>
      </c>
      <c r="E1201" s="91" t="str">
        <f>'[4]ИТОГ!'!$AU1198</f>
        <v>м</v>
      </c>
      <c r="F1201" s="189">
        <f>'[4]ИТОГ!'!$AX1198</f>
        <v>43328</v>
      </c>
      <c r="G1201" s="91" t="s">
        <v>255</v>
      </c>
      <c r="H1201" s="94" t="s">
        <v>28</v>
      </c>
      <c r="I1201" s="91" t="str">
        <f>'[4]ИТОГ!'!$AY1198</f>
        <v>ОК!</v>
      </c>
      <c r="AK1201" s="68"/>
    </row>
    <row r="1202" spans="1:37">
      <c r="A1202" s="90">
        <v>1192</v>
      </c>
      <c r="B1202" s="91" t="str">
        <f>'[4]ИТОГ!'!$AP1199</f>
        <v>Захаров Геннадий</v>
      </c>
      <c r="C1202" s="91">
        <f>'[4]ИТОГ!'!$AQ1199</f>
        <v>0</v>
      </c>
      <c r="D1202" s="91" t="str">
        <f>'[4]ИТОГ!'!$AT1199</f>
        <v>б/р</v>
      </c>
      <c r="E1202" s="91" t="str">
        <f>'[4]ИТОГ!'!$AU1199</f>
        <v>м</v>
      </c>
      <c r="F1202" s="189">
        <f>'[4]ИТОГ!'!$AX1199</f>
        <v>43595</v>
      </c>
      <c r="G1202" s="91" t="s">
        <v>255</v>
      </c>
      <c r="H1202" s="94" t="s">
        <v>28</v>
      </c>
      <c r="I1202" s="91" t="str">
        <f>'[4]ИТОГ!'!$AY1199</f>
        <v>НАДО!!!</v>
      </c>
      <c r="AK1202" s="68"/>
    </row>
    <row r="1203" spans="1:37">
      <c r="A1203" s="90">
        <v>1193</v>
      </c>
      <c r="B1203" s="91" t="str">
        <f>'[4]ИТОГ!'!$AP1200</f>
        <v>Захаров Константин</v>
      </c>
      <c r="C1203" s="91">
        <f>'[4]ИТОГ!'!$AQ1200</f>
        <v>2002</v>
      </c>
      <c r="D1203" s="91" t="str">
        <f>'[4]ИТОГ!'!$AT1200</f>
        <v>б/р</v>
      </c>
      <c r="E1203" s="91" t="str">
        <f>'[4]ИТОГ!'!$AU1200</f>
        <v>м</v>
      </c>
      <c r="F1203" s="189">
        <f>'[4]ИТОГ!'!$AX1200</f>
        <v>0</v>
      </c>
      <c r="G1203" s="91" t="s">
        <v>255</v>
      </c>
      <c r="H1203" s="94" t="s">
        <v>28</v>
      </c>
      <c r="I1203" s="91" t="str">
        <f>'[4]ИТОГ!'!$AY1200</f>
        <v>ОК!</v>
      </c>
      <c r="AK1203" s="68"/>
    </row>
    <row r="1204" spans="1:37">
      <c r="A1204" s="90">
        <v>1194</v>
      </c>
      <c r="B1204" s="91" t="str">
        <f>'[4]ИТОГ!'!$AP1201</f>
        <v>Захаров Никита</v>
      </c>
      <c r="C1204" s="91">
        <f>'[4]ИТОГ!'!$AQ1201</f>
        <v>2004</v>
      </c>
      <c r="D1204" s="91" t="str">
        <f>'[4]ИТОГ!'!$AT1201</f>
        <v>б/р</v>
      </c>
      <c r="E1204" s="91" t="str">
        <f>'[4]ИТОГ!'!$AU1201</f>
        <v>м</v>
      </c>
      <c r="F1204" s="189">
        <f>'[4]ИТОГ!'!$AX1201</f>
        <v>0</v>
      </c>
      <c r="G1204" s="91" t="s">
        <v>255</v>
      </c>
      <c r="H1204" s="94" t="s">
        <v>28</v>
      </c>
      <c r="I1204" s="91" t="str">
        <f>'[4]ИТОГ!'!$AY1201</f>
        <v>ОК!</v>
      </c>
      <c r="AK1204" s="68"/>
    </row>
    <row r="1205" spans="1:37">
      <c r="A1205" s="90">
        <v>1195</v>
      </c>
      <c r="B1205" s="91" t="str">
        <f>'[4]ИТОГ!'!$AP1202</f>
        <v>Захаров Савелий</v>
      </c>
      <c r="C1205" s="91">
        <f>'[4]ИТОГ!'!$AQ1202</f>
        <v>2006</v>
      </c>
      <c r="D1205" s="91" t="str">
        <f>'[4]ИТОГ!'!$AT1202</f>
        <v>б/р</v>
      </c>
      <c r="E1205" s="91" t="str">
        <f>'[4]ИТОГ!'!$AU1202</f>
        <v>м</v>
      </c>
      <c r="F1205" s="189">
        <f>'[4]ИТОГ!'!$AX1202</f>
        <v>43904</v>
      </c>
      <c r="G1205" s="91" t="s">
        <v>255</v>
      </c>
      <c r="H1205" s="94" t="s">
        <v>28</v>
      </c>
      <c r="I1205" s="91" t="str">
        <f>'[4]ИТОГ!'!$AY1202</f>
        <v>ОК!</v>
      </c>
      <c r="AK1205" s="68"/>
    </row>
    <row r="1206" spans="1:37">
      <c r="A1206" s="90">
        <v>1196</v>
      </c>
      <c r="B1206" s="91" t="str">
        <f>'[4]ИТОГ!'!$AP1203</f>
        <v>Захарова Дарья</v>
      </c>
      <c r="C1206" s="91">
        <f>'[4]ИТОГ!'!$AQ1203</f>
        <v>0</v>
      </c>
      <c r="D1206" s="91">
        <f>'[4]ИТОГ!'!$AT1203</f>
        <v>3</v>
      </c>
      <c r="E1206" s="91" t="str">
        <f>'[4]ИТОГ!'!$AU1203</f>
        <v>ж</v>
      </c>
      <c r="F1206" s="189">
        <f>'[4]ИТОГ!'!$AX1203</f>
        <v>45778</v>
      </c>
      <c r="G1206" s="91" t="s">
        <v>255</v>
      </c>
      <c r="H1206" s="94" t="s">
        <v>28</v>
      </c>
      <c r="I1206" s="91" t="str">
        <f>'[4]ИТОГ!'!$AY1203</f>
        <v>НАДО!!!</v>
      </c>
      <c r="AK1206" s="68"/>
    </row>
    <row r="1207" spans="1:37">
      <c r="A1207" s="90">
        <v>1197</v>
      </c>
      <c r="B1207" s="91" t="str">
        <f>'[4]ИТОГ!'!$AP1204</f>
        <v>Захарянц Андрей</v>
      </c>
      <c r="C1207" s="91">
        <f>'[4]ИТОГ!'!$AQ1204</f>
        <v>2008</v>
      </c>
      <c r="D1207" s="91">
        <f>'[4]ИТОГ!'!$AT1204</f>
        <v>3</v>
      </c>
      <c r="E1207" s="91" t="str">
        <f>'[4]ИТОГ!'!$AU1204</f>
        <v>м</v>
      </c>
      <c r="F1207" s="189">
        <f>'[4]ИТОГ!'!$AX1204</f>
        <v>45407</v>
      </c>
      <c r="G1207" s="91" t="s">
        <v>255</v>
      </c>
      <c r="H1207" s="94" t="s">
        <v>28</v>
      </c>
      <c r="I1207" s="91" t="str">
        <f>'[4]ИТОГ!'!$AY1204</f>
        <v>ОК!</v>
      </c>
      <c r="AK1207" s="68"/>
    </row>
    <row r="1208" spans="1:37">
      <c r="A1208" s="90">
        <v>1198</v>
      </c>
      <c r="B1208" s="91" t="str">
        <f>'[4]ИТОГ!'!$AP1205</f>
        <v>Збинская Милана</v>
      </c>
      <c r="C1208" s="91">
        <f>'[4]ИТОГ!'!$AQ1205</f>
        <v>2013</v>
      </c>
      <c r="D1208" s="91" t="str">
        <f>'[4]ИТОГ!'!$AT1205</f>
        <v>б/р</v>
      </c>
      <c r="E1208" s="91" t="str">
        <f>'[4]ИТОГ!'!$AU1205</f>
        <v>ж</v>
      </c>
      <c r="F1208" s="189">
        <f>'[4]ИТОГ!'!$AX1205</f>
        <v>0</v>
      </c>
      <c r="G1208" s="91" t="s">
        <v>255</v>
      </c>
      <c r="H1208" s="94" t="s">
        <v>28</v>
      </c>
      <c r="I1208" s="91" t="str">
        <f>'[4]ИТОГ!'!$AY1205</f>
        <v>ОК!</v>
      </c>
      <c r="AK1208" s="68"/>
    </row>
    <row r="1209" spans="1:37">
      <c r="A1209" s="90">
        <v>1199</v>
      </c>
      <c r="B1209" s="91" t="str">
        <f>'[4]ИТОГ!'!$AP1206</f>
        <v>Звенигородский Евгений</v>
      </c>
      <c r="C1209" s="91">
        <f>'[4]ИТОГ!'!$AQ1206</f>
        <v>2001</v>
      </c>
      <c r="D1209" s="91" t="str">
        <f>'[4]ИТОГ!'!$AT1206</f>
        <v>б/р</v>
      </c>
      <c r="E1209" s="91" t="str">
        <f>'[4]ИТОГ!'!$AU1206</f>
        <v>м</v>
      </c>
      <c r="F1209" s="189">
        <f>'[4]ИТОГ!'!$AX1206</f>
        <v>0</v>
      </c>
      <c r="G1209" s="91" t="s">
        <v>255</v>
      </c>
      <c r="H1209" s="94" t="s">
        <v>28</v>
      </c>
      <c r="I1209" s="91" t="str">
        <f>'[4]ИТОГ!'!$AY1206</f>
        <v>ОК!</v>
      </c>
      <c r="AK1209" s="68"/>
    </row>
    <row r="1210" spans="1:37">
      <c r="A1210" s="90">
        <v>1200</v>
      </c>
      <c r="B1210" s="91" t="str">
        <f>'[4]ИТОГ!'!$AP1207</f>
        <v>Зверев Борис</v>
      </c>
      <c r="C1210" s="91">
        <f>'[4]ИТОГ!'!$AQ1207</f>
        <v>2012</v>
      </c>
      <c r="D1210" s="91" t="str">
        <f>'[4]ИТОГ!'!$AT1207</f>
        <v>2ю</v>
      </c>
      <c r="E1210" s="91" t="str">
        <f>'[4]ИТОГ!'!$AU1207</f>
        <v>м</v>
      </c>
      <c r="F1210" s="189">
        <f>'[4]ИТОГ!'!$AX1207</f>
        <v>45582</v>
      </c>
      <c r="G1210" s="91" t="s">
        <v>255</v>
      </c>
      <c r="H1210" s="94" t="s">
        <v>28</v>
      </c>
      <c r="I1210" s="91" t="str">
        <f>'[4]ИТОГ!'!$AY1207</f>
        <v>ОК!</v>
      </c>
      <c r="AK1210" s="68"/>
    </row>
    <row r="1211" spans="1:37">
      <c r="A1211" s="90">
        <v>1201</v>
      </c>
      <c r="B1211" s="91" t="str">
        <f>'[4]ИТОГ!'!$AP1208</f>
        <v>Зверева Анастасия</v>
      </c>
      <c r="C1211" s="91">
        <f>'[4]ИТОГ!'!$AQ1208</f>
        <v>2011</v>
      </c>
      <c r="D1211" s="91" t="str">
        <f>'[4]ИТОГ!'!$AT1208</f>
        <v>б/р</v>
      </c>
      <c r="E1211" s="91" t="str">
        <f>'[4]ИТОГ!'!$AU1208</f>
        <v>ж</v>
      </c>
      <c r="F1211" s="189">
        <f>'[4]ИТОГ!'!$AX1208</f>
        <v>0</v>
      </c>
      <c r="G1211" s="91" t="s">
        <v>255</v>
      </c>
      <c r="H1211" s="94" t="s">
        <v>28</v>
      </c>
      <c r="I1211" s="91" t="str">
        <f>'[4]ИТОГ!'!$AY1208</f>
        <v>ОК!</v>
      </c>
      <c r="AK1211" s="68"/>
    </row>
    <row r="1212" spans="1:37">
      <c r="A1212" s="90">
        <v>1202</v>
      </c>
      <c r="B1212" s="91" t="str">
        <f>'[4]ИТОГ!'!$AP1209</f>
        <v>Звягинцев Глеб</v>
      </c>
      <c r="C1212" s="91">
        <f>'[4]ИТОГ!'!$AQ1209</f>
        <v>2011</v>
      </c>
      <c r="D1212" s="91" t="str">
        <f>'[4]ИТОГ!'!$AT1209</f>
        <v>б/р</v>
      </c>
      <c r="E1212" s="91" t="str">
        <f>'[4]ИТОГ!'!$AU1209</f>
        <v>м</v>
      </c>
      <c r="F1212" s="189">
        <f>'[4]ИТОГ!'!$AX1209</f>
        <v>0</v>
      </c>
      <c r="G1212" s="91" t="s">
        <v>255</v>
      </c>
      <c r="H1212" s="94" t="s">
        <v>28</v>
      </c>
      <c r="I1212" s="91" t="str">
        <f>'[4]ИТОГ!'!$AY1209</f>
        <v>ОК!</v>
      </c>
      <c r="AK1212" s="68"/>
    </row>
    <row r="1213" spans="1:37">
      <c r="A1213" s="90">
        <v>1203</v>
      </c>
      <c r="B1213" s="91" t="str">
        <f>'[4]ИТОГ!'!$AP1210</f>
        <v>Звягинцев Николай</v>
      </c>
      <c r="C1213" s="91">
        <f>'[4]ИТОГ!'!$AQ1210</f>
        <v>2006</v>
      </c>
      <c r="D1213" s="91" t="str">
        <f>'[4]ИТОГ!'!$AT1210</f>
        <v>1ю</v>
      </c>
      <c r="E1213" s="91" t="str">
        <f>'[4]ИТОГ!'!$AU1210</f>
        <v>м</v>
      </c>
      <c r="F1213" s="189">
        <f>'[4]ИТОГ!'!$AX1210</f>
        <v>45786</v>
      </c>
      <c r="G1213" s="91" t="s">
        <v>255</v>
      </c>
      <c r="H1213" s="94" t="s">
        <v>28</v>
      </c>
      <c r="I1213" s="91" t="str">
        <f>'[4]ИТОГ!'!$AY1210</f>
        <v>ОК!</v>
      </c>
      <c r="AK1213" s="68"/>
    </row>
    <row r="1214" spans="1:37">
      <c r="A1214" s="90">
        <v>1204</v>
      </c>
      <c r="B1214" s="91" t="str">
        <f>'[4]ИТОГ!'!$AP1211</f>
        <v>Звягинцева Полина</v>
      </c>
      <c r="C1214" s="91">
        <f>'[4]ИТОГ!'!$AQ1211</f>
        <v>0</v>
      </c>
      <c r="D1214" s="91" t="str">
        <f>'[4]ИТОГ!'!$AT1211</f>
        <v>б/р</v>
      </c>
      <c r="E1214" s="91" t="str">
        <f>'[4]ИТОГ!'!$AU1211</f>
        <v>ж</v>
      </c>
      <c r="F1214" s="189">
        <f>'[4]ИТОГ!'!$AX1211</f>
        <v>43595</v>
      </c>
      <c r="G1214" s="91" t="s">
        <v>255</v>
      </c>
      <c r="H1214" s="94" t="s">
        <v>28</v>
      </c>
      <c r="I1214" s="91" t="str">
        <f>'[4]ИТОГ!'!$AY1211</f>
        <v>НАДО!!!</v>
      </c>
      <c r="AK1214" s="68"/>
    </row>
    <row r="1215" spans="1:37">
      <c r="A1215" s="90">
        <v>1205</v>
      </c>
      <c r="B1215" s="91" t="str">
        <f>'[4]ИТОГ!'!$AP1212</f>
        <v>Зеленой Евгений</v>
      </c>
      <c r="C1215" s="91">
        <f>'[4]ИТОГ!'!$AQ1212</f>
        <v>1978</v>
      </c>
      <c r="D1215" s="91" t="str">
        <f>'[4]ИТОГ!'!$AT1212</f>
        <v>б/р</v>
      </c>
      <c r="E1215" s="91" t="str">
        <f>'[4]ИТОГ!'!$AU1212</f>
        <v>м</v>
      </c>
      <c r="F1215" s="189">
        <f>'[4]ИТОГ!'!$AX1212</f>
        <v>43245</v>
      </c>
      <c r="G1215" s="91" t="s">
        <v>255</v>
      </c>
      <c r="H1215" s="94" t="s">
        <v>28</v>
      </c>
      <c r="I1215" s="91" t="str">
        <f>'[4]ИТОГ!'!$AY1212</f>
        <v>ОК!</v>
      </c>
      <c r="AK1215" s="68"/>
    </row>
    <row r="1216" spans="1:37">
      <c r="A1216" s="90">
        <v>1206</v>
      </c>
      <c r="B1216" s="91" t="str">
        <f>'[4]ИТОГ!'!$AP1213</f>
        <v>Зелинский Максим</v>
      </c>
      <c r="C1216" s="91">
        <f>'[4]ИТОГ!'!$AQ1213</f>
        <v>2008</v>
      </c>
      <c r="D1216" s="91" t="str">
        <f>'[4]ИТОГ!'!$AT1213</f>
        <v>б/р</v>
      </c>
      <c r="E1216" s="91" t="str">
        <f>'[4]ИТОГ!'!$AU1213</f>
        <v>м</v>
      </c>
      <c r="F1216" s="189">
        <f>'[4]ИТОГ!'!$AX1213</f>
        <v>44690</v>
      </c>
      <c r="G1216" s="91" t="s">
        <v>255</v>
      </c>
      <c r="H1216" s="94" t="s">
        <v>28</v>
      </c>
      <c r="I1216" s="91" t="str">
        <f>'[4]ИТОГ!'!$AY1213</f>
        <v>ОК!</v>
      </c>
      <c r="AK1216" s="68"/>
    </row>
    <row r="1217" spans="1:37">
      <c r="A1217" s="90">
        <v>1207</v>
      </c>
      <c r="B1217" s="91" t="str">
        <f>'[4]ИТОГ!'!$AP1214</f>
        <v>Зельгер Татьяна</v>
      </c>
      <c r="C1217" s="91">
        <f>'[4]ИТОГ!'!$AQ1214</f>
        <v>0</v>
      </c>
      <c r="D1217" s="91" t="str">
        <f>'[4]ИТОГ!'!$AT1214</f>
        <v>1ю</v>
      </c>
      <c r="E1217" s="91" t="str">
        <f>'[4]ИТОГ!'!$AU1214</f>
        <v>ж</v>
      </c>
      <c r="F1217" s="189">
        <f>'[4]ИТОГ!'!$AX1214</f>
        <v>45756</v>
      </c>
      <c r="G1217" s="91" t="s">
        <v>255</v>
      </c>
      <c r="H1217" s="94" t="s">
        <v>28</v>
      </c>
      <c r="I1217" s="91" t="str">
        <f>'[4]ИТОГ!'!$AY1214</f>
        <v>НАДО!!!</v>
      </c>
      <c r="AK1217" s="68"/>
    </row>
    <row r="1218" spans="1:37">
      <c r="A1218" s="90">
        <v>1208</v>
      </c>
      <c r="B1218" s="91" t="str">
        <f>'[4]ИТОГ!'!$AP1215</f>
        <v>Зелякова Анна</v>
      </c>
      <c r="C1218" s="91">
        <f>'[4]ИТОГ!'!$AQ1215</f>
        <v>0</v>
      </c>
      <c r="D1218" s="91">
        <f>'[4]ИТОГ!'!$AT1215</f>
        <v>3</v>
      </c>
      <c r="E1218" s="91" t="str">
        <f>'[4]ИТОГ!'!$AU1215</f>
        <v>ж</v>
      </c>
      <c r="F1218" s="189">
        <f>'[4]ИТОГ!'!$AX1215</f>
        <v>45407</v>
      </c>
      <c r="G1218" s="91" t="s">
        <v>255</v>
      </c>
      <c r="H1218" s="94" t="s">
        <v>28</v>
      </c>
      <c r="I1218" s="91" t="str">
        <f>'[4]ИТОГ!'!$AY1215</f>
        <v>НАДО!!!</v>
      </c>
      <c r="AK1218" s="68"/>
    </row>
    <row r="1219" spans="1:37">
      <c r="A1219" s="90">
        <v>1209</v>
      </c>
      <c r="B1219" s="91" t="str">
        <f>'[4]ИТОГ!'!$AP1216</f>
        <v>Земский Александр</v>
      </c>
      <c r="C1219" s="91">
        <f>'[4]ИТОГ!'!$AQ1216</f>
        <v>1987</v>
      </c>
      <c r="D1219" s="91" t="str">
        <f>'[4]ИТОГ!'!$AT1216</f>
        <v>б/р</v>
      </c>
      <c r="E1219" s="91" t="str">
        <f>'[4]ИТОГ!'!$AU1216</f>
        <v>м</v>
      </c>
      <c r="F1219" s="189">
        <f>'[4]ИТОГ!'!$AX1216</f>
        <v>43954</v>
      </c>
      <c r="G1219" s="91" t="s">
        <v>255</v>
      </c>
      <c r="H1219" s="94" t="s">
        <v>28</v>
      </c>
      <c r="I1219" s="91" t="str">
        <f>'[4]ИТОГ!'!$AY1216</f>
        <v>ОК!</v>
      </c>
      <c r="AK1219" s="68"/>
    </row>
    <row r="1220" spans="1:37">
      <c r="A1220" s="90">
        <v>1210</v>
      </c>
      <c r="B1220" s="91" t="str">
        <f>'[4]ИТОГ!'!$AP1217</f>
        <v>Земский Сергей</v>
      </c>
      <c r="C1220" s="91">
        <f>'[4]ИТОГ!'!$AQ1217</f>
        <v>1982</v>
      </c>
      <c r="D1220" s="91" t="str">
        <f>'[4]ИТОГ!'!$AT1217</f>
        <v>б/р</v>
      </c>
      <c r="E1220" s="91" t="str">
        <f>'[4]ИТОГ!'!$AU1217</f>
        <v>м</v>
      </c>
      <c r="F1220" s="189">
        <f>'[4]ИТОГ!'!$AX1217</f>
        <v>44323</v>
      </c>
      <c r="G1220" s="91" t="s">
        <v>255</v>
      </c>
      <c r="H1220" s="94" t="s">
        <v>28</v>
      </c>
      <c r="I1220" s="91" t="str">
        <f>'[4]ИТОГ!'!$AY1217</f>
        <v>ОК!</v>
      </c>
      <c r="AK1220" s="68"/>
    </row>
    <row r="1221" spans="1:37">
      <c r="A1221" s="90">
        <v>1211</v>
      </c>
      <c r="B1221" s="91" t="str">
        <f>'[4]ИТОГ!'!$AP1218</f>
        <v>Земскова Алёна</v>
      </c>
      <c r="C1221" s="91">
        <f>'[4]ИТОГ!'!$AQ1218</f>
        <v>2007</v>
      </c>
      <c r="D1221" s="91" t="str">
        <f>'[4]ИТОГ!'!$AT1218</f>
        <v>б/р</v>
      </c>
      <c r="E1221" s="91" t="str">
        <f>'[4]ИТОГ!'!$AU1218</f>
        <v>ж</v>
      </c>
      <c r="F1221" s="189">
        <f>'[4]ИТОГ!'!$AX1218</f>
        <v>0</v>
      </c>
      <c r="G1221" s="91" t="s">
        <v>255</v>
      </c>
      <c r="H1221" s="94" t="s">
        <v>28</v>
      </c>
      <c r="I1221" s="91" t="str">
        <f>'[4]ИТОГ!'!$AY1218</f>
        <v>ОК!</v>
      </c>
      <c r="AK1221" s="68"/>
    </row>
    <row r="1222" spans="1:37">
      <c r="A1222" s="90">
        <v>1212</v>
      </c>
      <c r="B1222" s="91" t="str">
        <f>'[4]ИТОГ!'!$AP1219</f>
        <v>Земченков Геннадий</v>
      </c>
      <c r="C1222" s="91">
        <f>'[4]ИТОГ!'!$AQ1219</f>
        <v>0</v>
      </c>
      <c r="D1222" s="91">
        <f>'[4]ИТОГ!'!$AT1219</f>
        <v>1</v>
      </c>
      <c r="E1222" s="91" t="str">
        <f>'[4]ИТОГ!'!$AU1219</f>
        <v>м</v>
      </c>
      <c r="F1222" s="189">
        <f>'[4]ИТОГ!'!$AX1219</f>
        <v>45375</v>
      </c>
      <c r="G1222" s="91" t="s">
        <v>255</v>
      </c>
      <c r="H1222" s="94" t="s">
        <v>28</v>
      </c>
      <c r="I1222" s="91" t="str">
        <f>'[4]ИТОГ!'!$AY1219</f>
        <v>НАДО!!!</v>
      </c>
      <c r="AK1222" s="68"/>
    </row>
    <row r="1223" spans="1:37">
      <c r="A1223" s="90">
        <v>1213</v>
      </c>
      <c r="B1223" s="91" t="str">
        <f>'[4]ИТОГ!'!$AP1220</f>
        <v>Зенова Татьяна</v>
      </c>
      <c r="C1223" s="91">
        <f>'[4]ИТОГ!'!$AQ1220</f>
        <v>1997</v>
      </c>
      <c r="D1223" s="91" t="str">
        <f>'[4]ИТОГ!'!$AT1220</f>
        <v>б/р</v>
      </c>
      <c r="E1223" s="91" t="str">
        <f>'[4]ИТОГ!'!$AU1220</f>
        <v>ж</v>
      </c>
      <c r="F1223" s="189">
        <f>'[4]ИТОГ!'!$AX1220</f>
        <v>43163</v>
      </c>
      <c r="G1223" s="91" t="s">
        <v>255</v>
      </c>
      <c r="H1223" s="94" t="s">
        <v>28</v>
      </c>
      <c r="I1223" s="91" t="str">
        <f>'[4]ИТОГ!'!$AY1220</f>
        <v>ОК!</v>
      </c>
      <c r="AK1223" s="68"/>
    </row>
    <row r="1224" spans="1:37">
      <c r="A1224" s="90">
        <v>1214</v>
      </c>
      <c r="B1224" s="91" t="str">
        <f>'[4]ИТОГ!'!$AP1221</f>
        <v>Зерцалов Никита</v>
      </c>
      <c r="C1224" s="91">
        <f>'[4]ИТОГ!'!$AQ1221</f>
        <v>2003</v>
      </c>
      <c r="D1224" s="91" t="str">
        <f>'[4]ИТОГ!'!$AT1221</f>
        <v>б/р</v>
      </c>
      <c r="E1224" s="91" t="str">
        <f>'[4]ИТОГ!'!$AU1221</f>
        <v>м</v>
      </c>
      <c r="F1224" s="189">
        <f>'[4]ИТОГ!'!$AX1221</f>
        <v>43443</v>
      </c>
      <c r="G1224" s="91" t="s">
        <v>255</v>
      </c>
      <c r="H1224" s="94" t="s">
        <v>28</v>
      </c>
      <c r="I1224" s="91" t="str">
        <f>'[4]ИТОГ!'!$AY1221</f>
        <v>ОК!</v>
      </c>
      <c r="AK1224" s="68"/>
    </row>
    <row r="1225" spans="1:37">
      <c r="A1225" s="90">
        <v>1215</v>
      </c>
      <c r="B1225" s="91" t="str">
        <f>'[4]ИТОГ!'!$AP1222</f>
        <v>Зиёев Муслим</v>
      </c>
      <c r="C1225" s="91">
        <f>'[4]ИТОГ!'!$AQ1222</f>
        <v>2011</v>
      </c>
      <c r="D1225" s="91" t="str">
        <f>'[4]ИТОГ!'!$AT1222</f>
        <v>1ю</v>
      </c>
      <c r="E1225" s="91" t="str">
        <f>'[4]ИТОГ!'!$AU1222</f>
        <v>м</v>
      </c>
      <c r="F1225" s="189">
        <f>'[4]ИТОГ!'!$AX1222</f>
        <v>46003</v>
      </c>
      <c r="G1225" s="91" t="s">
        <v>255</v>
      </c>
      <c r="H1225" s="94" t="s">
        <v>28</v>
      </c>
      <c r="I1225" s="91" t="str">
        <f>'[4]ИТОГ!'!$AY1222</f>
        <v>ОК!</v>
      </c>
      <c r="AK1225" s="68"/>
    </row>
    <row r="1226" spans="1:37">
      <c r="A1226" s="90">
        <v>1216</v>
      </c>
      <c r="B1226" s="91" t="str">
        <f>'[4]ИТОГ!'!$AP1223</f>
        <v>Зикеев Тимур</v>
      </c>
      <c r="C1226" s="91">
        <f>'[4]ИТОГ!'!$AQ1223</f>
        <v>2008</v>
      </c>
      <c r="D1226" s="91">
        <f>'[4]ИТОГ!'!$AT1223</f>
        <v>2</v>
      </c>
      <c r="E1226" s="91" t="str">
        <f>'[4]ИТОГ!'!$AU1223</f>
        <v>м</v>
      </c>
      <c r="F1226" s="189">
        <f>'[4]ИТОГ!'!$AX1223</f>
        <v>45816</v>
      </c>
      <c r="G1226" s="91" t="s">
        <v>255</v>
      </c>
      <c r="H1226" s="94" t="s">
        <v>28</v>
      </c>
      <c r="I1226" s="91" t="str">
        <f>'[4]ИТОГ!'!$AY1223</f>
        <v>ОК!</v>
      </c>
      <c r="AK1226" s="68"/>
    </row>
    <row r="1227" spans="1:37">
      <c r="A1227" s="90">
        <v>1217</v>
      </c>
      <c r="B1227" s="91" t="str">
        <f>'[4]ИТОГ!'!$AP1224</f>
        <v>Зимацкая Екатерина</v>
      </c>
      <c r="C1227" s="91">
        <f>'[4]ИТОГ!'!$AQ1224</f>
        <v>2004</v>
      </c>
      <c r="D1227" s="91" t="str">
        <f>'[4]ИТОГ!'!$AT1224</f>
        <v>б/р</v>
      </c>
      <c r="E1227" s="91" t="str">
        <f>'[4]ИТОГ!'!$AU1224</f>
        <v>ж</v>
      </c>
      <c r="F1227" s="189">
        <f>'[4]ИТОГ!'!$AX1224</f>
        <v>0</v>
      </c>
      <c r="G1227" s="91" t="s">
        <v>255</v>
      </c>
      <c r="H1227" s="94" t="s">
        <v>28</v>
      </c>
      <c r="I1227" s="91" t="str">
        <f>'[4]ИТОГ!'!$AY1224</f>
        <v>НАДО!!!</v>
      </c>
      <c r="AK1227" s="68"/>
    </row>
    <row r="1228" spans="1:37">
      <c r="A1228" s="90">
        <v>1218</v>
      </c>
      <c r="B1228" s="91" t="str">
        <f>'[4]ИТОГ!'!$AP1225</f>
        <v>Зимодро Юрий</v>
      </c>
      <c r="C1228" s="91">
        <f>'[4]ИТОГ!'!$AQ1225</f>
        <v>0</v>
      </c>
      <c r="D1228" s="91" t="str">
        <f>'[4]ИТОГ!'!$AT1225</f>
        <v>б/р</v>
      </c>
      <c r="E1228" s="91" t="str">
        <f>'[4]ИТОГ!'!$AU1225</f>
        <v>м</v>
      </c>
      <c r="F1228" s="189">
        <f>'[4]ИТОГ!'!$AX1225</f>
        <v>43954</v>
      </c>
      <c r="G1228" s="91" t="s">
        <v>255</v>
      </c>
      <c r="H1228" s="94" t="s">
        <v>28</v>
      </c>
      <c r="I1228" s="91" t="str">
        <f>'[4]ИТОГ!'!$AY1225</f>
        <v>НАДО!!!</v>
      </c>
      <c r="AK1228" s="68"/>
    </row>
    <row r="1229" spans="1:37">
      <c r="A1229" s="90">
        <v>1219</v>
      </c>
      <c r="B1229" s="91" t="str">
        <f>'[4]ИТОГ!'!$AP1226</f>
        <v>Зиновьев Максим</v>
      </c>
      <c r="C1229" s="91">
        <f>'[4]ИТОГ!'!$AQ1226</f>
        <v>2003</v>
      </c>
      <c r="D1229" s="91" t="str">
        <f>'[4]ИТОГ!'!$AT1226</f>
        <v>б/р</v>
      </c>
      <c r="E1229" s="91" t="str">
        <f>'[4]ИТОГ!'!$AU1226</f>
        <v>м</v>
      </c>
      <c r="F1229" s="189">
        <f>'[4]ИТОГ!'!$AX1226</f>
        <v>0</v>
      </c>
      <c r="G1229" s="91" t="s">
        <v>255</v>
      </c>
      <c r="H1229" s="94" t="s">
        <v>28</v>
      </c>
      <c r="I1229" s="91" t="str">
        <f>'[4]ИТОГ!'!$AY1226</f>
        <v>НАДО!!!</v>
      </c>
      <c r="AK1229" s="68"/>
    </row>
    <row r="1230" spans="1:37">
      <c r="A1230" s="90">
        <v>1220</v>
      </c>
      <c r="B1230" s="91" t="str">
        <f>'[4]ИТОГ!'!$AP1227</f>
        <v>Зиновьева Ирина</v>
      </c>
      <c r="C1230" s="91">
        <f>'[4]ИТОГ!'!$AQ1227</f>
        <v>1976</v>
      </c>
      <c r="D1230" s="91" t="str">
        <f>'[4]ИТОГ!'!$AT1227</f>
        <v>б/р</v>
      </c>
      <c r="E1230" s="91" t="str">
        <f>'[4]ИТОГ!'!$AU1227</f>
        <v>ж</v>
      </c>
      <c r="F1230" s="189">
        <f>'[4]ИТОГ!'!$AX1227</f>
        <v>44081</v>
      </c>
      <c r="G1230" s="91" t="s">
        <v>255</v>
      </c>
      <c r="H1230" s="94" t="s">
        <v>28</v>
      </c>
      <c r="I1230" s="91" t="str">
        <f>'[4]ИТОГ!'!$AY1227</f>
        <v>ОК!</v>
      </c>
      <c r="AK1230" s="68"/>
    </row>
    <row r="1231" spans="1:37">
      <c r="A1231" s="90">
        <v>1221</v>
      </c>
      <c r="B1231" s="91" t="str">
        <f>'[4]ИТОГ!'!$AP1228</f>
        <v xml:space="preserve">Зиновьева Татьяна </v>
      </c>
      <c r="C1231" s="91">
        <f>'[4]ИТОГ!'!$AQ1228</f>
        <v>0</v>
      </c>
      <c r="D1231" s="91" t="str">
        <f>'[4]ИТОГ!'!$AT1228</f>
        <v>б/р</v>
      </c>
      <c r="E1231" s="91" t="str">
        <f>'[4]ИТОГ!'!$AU1228</f>
        <v>ж</v>
      </c>
      <c r="F1231" s="189">
        <f>'[4]ИТОГ!'!$AX1228</f>
        <v>44708</v>
      </c>
      <c r="G1231" s="91" t="s">
        <v>255</v>
      </c>
      <c r="H1231" s="94" t="s">
        <v>28</v>
      </c>
      <c r="I1231" s="91" t="str">
        <f>'[4]ИТОГ!'!$AY1228</f>
        <v>НАДО!!!</v>
      </c>
      <c r="AK1231" s="68"/>
    </row>
    <row r="1232" spans="1:37">
      <c r="A1232" s="90">
        <v>1222</v>
      </c>
      <c r="B1232" s="91" t="str">
        <f>'[4]ИТОГ!'!$AP1229</f>
        <v>Злобин Александр</v>
      </c>
      <c r="C1232" s="91">
        <f>'[4]ИТОГ!'!$AQ1229</f>
        <v>2005</v>
      </c>
      <c r="D1232" s="91" t="str">
        <f>'[4]ИТОГ!'!$AT1229</f>
        <v>б/р</v>
      </c>
      <c r="E1232" s="91" t="str">
        <f>'[4]ИТОГ!'!$AU1229</f>
        <v>м</v>
      </c>
      <c r="F1232" s="189">
        <f>'[4]ИТОГ!'!$AX1229</f>
        <v>43979</v>
      </c>
      <c r="G1232" s="91" t="s">
        <v>255</v>
      </c>
      <c r="H1232" s="94" t="s">
        <v>28</v>
      </c>
      <c r="I1232" s="91" t="str">
        <f>'[4]ИТОГ!'!$AY1229</f>
        <v>ОК!</v>
      </c>
      <c r="AK1232" s="68"/>
    </row>
    <row r="1233" spans="1:37">
      <c r="A1233" s="90">
        <v>1223</v>
      </c>
      <c r="B1233" s="91" t="str">
        <f>'[4]ИТОГ!'!$AP1230</f>
        <v>Злых Наталия</v>
      </c>
      <c r="C1233" s="91">
        <f>'[4]ИТОГ!'!$AQ1230</f>
        <v>2003</v>
      </c>
      <c r="D1233" s="91" t="str">
        <f>'[4]ИТОГ!'!$AT1230</f>
        <v>б/р</v>
      </c>
      <c r="E1233" s="91" t="str">
        <f>'[4]ИТОГ!'!$AU1230</f>
        <v>ж</v>
      </c>
      <c r="F1233" s="189">
        <f>'[4]ИТОГ!'!$AX1230</f>
        <v>0</v>
      </c>
      <c r="G1233" s="91" t="s">
        <v>255</v>
      </c>
      <c r="H1233" s="94" t="s">
        <v>28</v>
      </c>
      <c r="I1233" s="91" t="str">
        <f>'[4]ИТОГ!'!$AY1230</f>
        <v>НАДО!!!</v>
      </c>
      <c r="AK1233" s="68"/>
    </row>
    <row r="1234" spans="1:37">
      <c r="A1234" s="90">
        <v>1224</v>
      </c>
      <c r="B1234" s="91" t="str">
        <f>'[4]ИТОГ!'!$AP1231</f>
        <v>Зобин Роман</v>
      </c>
      <c r="C1234" s="91">
        <f>'[4]ИТОГ!'!$AQ1231</f>
        <v>0</v>
      </c>
      <c r="D1234" s="91">
        <f>'[4]ИТОГ!'!$AT1231</f>
        <v>3</v>
      </c>
      <c r="E1234" s="91" t="str">
        <f>'[4]ИТОГ!'!$AU1231</f>
        <v>м</v>
      </c>
      <c r="F1234" s="189">
        <f>'[4]ИТОГ!'!$AX1231</f>
        <v>45955</v>
      </c>
      <c r="G1234" s="91" t="s">
        <v>255</v>
      </c>
      <c r="H1234" s="94" t="s">
        <v>28</v>
      </c>
      <c r="I1234" s="91" t="str">
        <f>'[4]ИТОГ!'!$AY1231</f>
        <v>НАДО!!!</v>
      </c>
      <c r="AK1234" s="68"/>
    </row>
    <row r="1235" spans="1:37">
      <c r="A1235" s="90">
        <v>1225</v>
      </c>
      <c r="B1235" s="91" t="str">
        <f>'[4]ИТОГ!'!$AP1232</f>
        <v>Зобова Валерия</v>
      </c>
      <c r="C1235" s="91">
        <f>'[4]ИТОГ!'!$AQ1232</f>
        <v>1987</v>
      </c>
      <c r="D1235" s="91" t="str">
        <f>'[4]ИТОГ!'!$AT1232</f>
        <v>КМС</v>
      </c>
      <c r="E1235" s="91" t="str">
        <f>'[4]ИТОГ!'!$AU1232</f>
        <v>ж</v>
      </c>
      <c r="F1235" s="189">
        <f>'[4]ИТОГ!'!$AX1232</f>
        <v>46143</v>
      </c>
      <c r="G1235" s="91" t="s">
        <v>255</v>
      </c>
      <c r="H1235" s="94" t="s">
        <v>28</v>
      </c>
      <c r="I1235" s="91" t="str">
        <f>'[4]ИТОГ!'!$AY1232</f>
        <v>ОК!</v>
      </c>
      <c r="AK1235" s="68"/>
    </row>
    <row r="1236" spans="1:37">
      <c r="A1236" s="90">
        <v>1226</v>
      </c>
      <c r="B1236" s="91" t="str">
        <f>'[4]ИТОГ!'!$AP1233</f>
        <v>Зобова Ярослава</v>
      </c>
      <c r="C1236" s="91">
        <f>'[4]ИТОГ!'!$AQ1233</f>
        <v>1990</v>
      </c>
      <c r="D1236" s="91" t="str">
        <f>'[4]ИТОГ!'!$AT1233</f>
        <v>б/р</v>
      </c>
      <c r="E1236" s="91" t="str">
        <f>'[4]ИТОГ!'!$AU1233</f>
        <v>ж</v>
      </c>
      <c r="F1236" s="189">
        <f>'[4]ИТОГ!'!$AX1233</f>
        <v>0</v>
      </c>
      <c r="G1236" s="91" t="s">
        <v>255</v>
      </c>
      <c r="H1236" s="94" t="s">
        <v>28</v>
      </c>
      <c r="I1236" s="91" t="str">
        <f>'[4]ИТОГ!'!$AY1233</f>
        <v>ОК!</v>
      </c>
      <c r="AK1236" s="68"/>
    </row>
    <row r="1237" spans="1:37">
      <c r="A1237" s="90">
        <v>1227</v>
      </c>
      <c r="B1237" s="91" t="str">
        <f>'[4]ИТОГ!'!$AP1234</f>
        <v>Золотарев Арсений</v>
      </c>
      <c r="C1237" s="91">
        <f>'[4]ИТОГ!'!$AQ1234</f>
        <v>2004</v>
      </c>
      <c r="D1237" s="91" t="str">
        <f>'[4]ИТОГ!'!$AT1234</f>
        <v>КМС</v>
      </c>
      <c r="E1237" s="91" t="str">
        <f>'[4]ИТОГ!'!$AU1234</f>
        <v>м</v>
      </c>
      <c r="F1237" s="189">
        <f>'[4]ИТОГ!'!$AX1234</f>
        <v>45467</v>
      </c>
      <c r="G1237" s="91" t="s">
        <v>255</v>
      </c>
      <c r="H1237" s="94" t="s">
        <v>28</v>
      </c>
      <c r="I1237" s="91" t="str">
        <f>'[4]ИТОГ!'!$AY1234</f>
        <v>НАДО!!!</v>
      </c>
      <c r="AK1237" s="68"/>
    </row>
    <row r="1238" spans="1:37">
      <c r="A1238" s="90">
        <v>1228</v>
      </c>
      <c r="B1238" s="91" t="str">
        <f>'[4]ИТОГ!'!$AP1235</f>
        <v>Золотарев Евгений</v>
      </c>
      <c r="C1238" s="91">
        <f>'[4]ИТОГ!'!$AQ1235</f>
        <v>2000</v>
      </c>
      <c r="D1238" s="91" t="str">
        <f>'[4]ИТОГ!'!$AT1235</f>
        <v>б/р</v>
      </c>
      <c r="E1238" s="91" t="str">
        <f>'[4]ИТОГ!'!$AU1235</f>
        <v>м</v>
      </c>
      <c r="F1238" s="189">
        <f>'[4]ИТОГ!'!$AX1235</f>
        <v>0</v>
      </c>
      <c r="G1238" s="91" t="s">
        <v>255</v>
      </c>
      <c r="H1238" s="94" t="s">
        <v>28</v>
      </c>
      <c r="I1238" s="91" t="str">
        <f>'[4]ИТОГ!'!$AY1235</f>
        <v>ОК!</v>
      </c>
      <c r="AK1238" s="68"/>
    </row>
    <row r="1239" spans="1:37">
      <c r="A1239" s="90">
        <v>1229</v>
      </c>
      <c r="B1239" s="91" t="str">
        <f>'[4]ИТОГ!'!$AP1236</f>
        <v>Золотарёв Сергей</v>
      </c>
      <c r="C1239" s="91">
        <f>'[4]ИТОГ!'!$AQ1236</f>
        <v>2010</v>
      </c>
      <c r="D1239" s="91" t="str">
        <f>'[4]ИТОГ!'!$AT1236</f>
        <v>б/р</v>
      </c>
      <c r="E1239" s="91" t="str">
        <f>'[4]ИТОГ!'!$AU1236</f>
        <v>м</v>
      </c>
      <c r="F1239" s="189">
        <f>'[4]ИТОГ!'!$AX1236</f>
        <v>0</v>
      </c>
      <c r="G1239" s="91" t="s">
        <v>255</v>
      </c>
      <c r="H1239" s="94" t="s">
        <v>28</v>
      </c>
      <c r="I1239" s="91" t="str">
        <f>'[4]ИТОГ!'!$AY1236</f>
        <v>ОК!</v>
      </c>
      <c r="AK1239" s="68"/>
    </row>
    <row r="1240" spans="1:37">
      <c r="A1240" s="90">
        <v>1230</v>
      </c>
      <c r="B1240" s="91" t="str">
        <f>'[4]ИТОГ!'!$AP1237</f>
        <v>Золотова Наталья</v>
      </c>
      <c r="C1240" s="91">
        <f>'[4]ИТОГ!'!$AQ1237</f>
        <v>0</v>
      </c>
      <c r="D1240" s="91" t="str">
        <f>'[4]ИТОГ!'!$AT1237</f>
        <v>б/р</v>
      </c>
      <c r="E1240" s="91" t="str">
        <f>'[4]ИТОГ!'!$AU1237</f>
        <v>ж</v>
      </c>
      <c r="F1240" s="189">
        <f>'[4]ИТОГ!'!$AX1237</f>
        <v>44323</v>
      </c>
      <c r="G1240" s="91" t="s">
        <v>255</v>
      </c>
      <c r="H1240" s="94" t="s">
        <v>28</v>
      </c>
      <c r="I1240" s="91" t="str">
        <f>'[4]ИТОГ!'!$AY1237</f>
        <v>НАДО!!!</v>
      </c>
      <c r="AK1240" s="68"/>
    </row>
    <row r="1241" spans="1:37">
      <c r="A1241" s="90">
        <v>1231</v>
      </c>
      <c r="B1241" s="91" t="str">
        <f>'[4]ИТОГ!'!$AP1238</f>
        <v>Зорде Ян</v>
      </c>
      <c r="C1241" s="91">
        <f>'[4]ИТОГ!'!$AQ1238</f>
        <v>2012</v>
      </c>
      <c r="D1241" s="91" t="str">
        <f>'[4]ИТОГ!'!$AT1238</f>
        <v>2ю</v>
      </c>
      <c r="E1241" s="91" t="str">
        <f>'[4]ИТОГ!'!$AU1238</f>
        <v>м</v>
      </c>
      <c r="F1241" s="189">
        <f>'[4]ИТОГ!'!$AX1238</f>
        <v>45422</v>
      </c>
      <c r="G1241" s="91" t="s">
        <v>255</v>
      </c>
      <c r="H1241" s="94" t="s">
        <v>28</v>
      </c>
      <c r="I1241" s="91" t="str">
        <f>'[4]ИТОГ!'!$AY1238</f>
        <v>ОК!</v>
      </c>
      <c r="AK1241" s="68"/>
    </row>
    <row r="1242" spans="1:37">
      <c r="A1242" s="90">
        <v>1232</v>
      </c>
      <c r="B1242" s="91" t="str">
        <f>'[4]ИТОГ!'!$AP1239</f>
        <v>Зорина Анастасия</v>
      </c>
      <c r="C1242" s="91">
        <f>'[4]ИТОГ!'!$AQ1239</f>
        <v>2011</v>
      </c>
      <c r="D1242" s="91" t="str">
        <f>'[4]ИТОГ!'!$AT1239</f>
        <v>б/р</v>
      </c>
      <c r="E1242" s="91" t="str">
        <f>'[4]ИТОГ!'!$AU1239</f>
        <v>ж</v>
      </c>
      <c r="F1242" s="189">
        <f>'[4]ИТОГ!'!$AX1239</f>
        <v>0</v>
      </c>
      <c r="G1242" s="91" t="s">
        <v>255</v>
      </c>
      <c r="H1242" s="94" t="s">
        <v>28</v>
      </c>
      <c r="I1242" s="91" t="str">
        <f>'[4]ИТОГ!'!$AY1239</f>
        <v>ОК!</v>
      </c>
      <c r="AK1242" s="68"/>
    </row>
    <row r="1243" spans="1:37">
      <c r="A1243" s="90">
        <v>1233</v>
      </c>
      <c r="B1243" s="91" t="str">
        <f>'[4]ИТОГ!'!$AP1240</f>
        <v>Зорина Софья</v>
      </c>
      <c r="C1243" s="91">
        <f>'[4]ИТОГ!'!$AQ1240</f>
        <v>2007</v>
      </c>
      <c r="D1243" s="91" t="str">
        <f>'[4]ИТОГ!'!$AT1240</f>
        <v>б/р</v>
      </c>
      <c r="E1243" s="91" t="str">
        <f>'[4]ИТОГ!'!$AU1240</f>
        <v>ж</v>
      </c>
      <c r="F1243" s="189">
        <f>'[4]ИТОГ!'!$AX1240</f>
        <v>45041</v>
      </c>
      <c r="G1243" s="91" t="s">
        <v>255</v>
      </c>
      <c r="H1243" s="94" t="s">
        <v>28</v>
      </c>
      <c r="I1243" s="91" t="str">
        <f>'[4]ИТОГ!'!$AY1240</f>
        <v>ОК!</v>
      </c>
      <c r="AK1243" s="68"/>
    </row>
    <row r="1244" spans="1:37">
      <c r="A1244" s="90">
        <v>1234</v>
      </c>
      <c r="B1244" s="91" t="str">
        <f>'[4]ИТОГ!'!$AP1241</f>
        <v>Зотов Владислав</v>
      </c>
      <c r="C1244" s="91">
        <f>'[4]ИТОГ!'!$AQ1241</f>
        <v>2009</v>
      </c>
      <c r="D1244" s="91">
        <f>'[4]ИТОГ!'!$AT1241</f>
        <v>1</v>
      </c>
      <c r="E1244" s="91" t="str">
        <f>'[4]ИТОГ!'!$AU1241</f>
        <v>м</v>
      </c>
      <c r="F1244" s="189">
        <f>'[4]ИТОГ!'!$AX1241</f>
        <v>46017</v>
      </c>
      <c r="G1244" s="91" t="s">
        <v>255</v>
      </c>
      <c r="H1244" s="94" t="s">
        <v>28</v>
      </c>
      <c r="I1244" s="91" t="str">
        <f>'[4]ИТОГ!'!$AY1241</f>
        <v>ОК!</v>
      </c>
      <c r="AK1244" s="68"/>
    </row>
    <row r="1245" spans="1:37">
      <c r="A1245" s="90">
        <v>1235</v>
      </c>
      <c r="B1245" s="91" t="str">
        <f>'[4]ИТОГ!'!$AP1242</f>
        <v>Зотов Лев</v>
      </c>
      <c r="C1245" s="91">
        <f>'[4]ИТОГ!'!$AQ1242</f>
        <v>2013</v>
      </c>
      <c r="D1245" s="91" t="str">
        <f>'[4]ИТОГ!'!$AT1242</f>
        <v>б/р</v>
      </c>
      <c r="E1245" s="91" t="str">
        <f>'[4]ИТОГ!'!$AU1242</f>
        <v>м</v>
      </c>
      <c r="F1245" s="189">
        <f>'[4]ИТОГ!'!$AX1242</f>
        <v>0</v>
      </c>
      <c r="G1245" s="91" t="s">
        <v>255</v>
      </c>
      <c r="H1245" s="94" t="s">
        <v>28</v>
      </c>
      <c r="I1245" s="91" t="str">
        <f>'[4]ИТОГ!'!$AY1242</f>
        <v>ОК!</v>
      </c>
      <c r="AK1245" s="68"/>
    </row>
    <row r="1246" spans="1:37">
      <c r="A1246" s="90">
        <v>1236</v>
      </c>
      <c r="B1246" s="91" t="str">
        <f>'[4]ИТОГ!'!$AP1243</f>
        <v>Зубайдов Шарифхуджа</v>
      </c>
      <c r="C1246" s="91">
        <f>'[4]ИТОГ!'!$AQ1243</f>
        <v>2009</v>
      </c>
      <c r="D1246" s="91" t="str">
        <f>'[4]ИТОГ!'!$AT1243</f>
        <v>б/р</v>
      </c>
      <c r="E1246" s="91" t="str">
        <f>'[4]ИТОГ!'!$AU1243</f>
        <v>м</v>
      </c>
      <c r="F1246" s="189">
        <f>'[4]ИТОГ!'!$AX1243</f>
        <v>0</v>
      </c>
      <c r="G1246" s="91" t="s">
        <v>255</v>
      </c>
      <c r="H1246" s="94" t="s">
        <v>28</v>
      </c>
      <c r="I1246" s="91" t="str">
        <f>'[4]ИТОГ!'!$AY1243</f>
        <v>ОК!</v>
      </c>
      <c r="AK1246" s="68"/>
    </row>
    <row r="1247" spans="1:37">
      <c r="A1247" s="90">
        <v>1237</v>
      </c>
      <c r="B1247" s="91" t="str">
        <f>'[4]ИТОГ!'!$AP1244</f>
        <v>Зубанова Мария</v>
      </c>
      <c r="C1247" s="91">
        <f>'[4]ИТОГ!'!$AQ1244</f>
        <v>0</v>
      </c>
      <c r="D1247" s="91">
        <f>'[4]ИТОГ!'!$AT1244</f>
        <v>3</v>
      </c>
      <c r="E1247" s="91" t="str">
        <f>'[4]ИТОГ!'!$AU1244</f>
        <v>ж</v>
      </c>
      <c r="F1247" s="189">
        <f>'[4]ИТОГ!'!$AX1244</f>
        <v>45407</v>
      </c>
      <c r="G1247" s="91" t="s">
        <v>255</v>
      </c>
      <c r="H1247" s="94" t="s">
        <v>28</v>
      </c>
      <c r="I1247" s="91" t="str">
        <f>'[4]ИТОГ!'!$AY1244</f>
        <v>НАДО!!!</v>
      </c>
      <c r="AK1247" s="68"/>
    </row>
    <row r="1248" spans="1:37">
      <c r="A1248" s="90">
        <v>1238</v>
      </c>
      <c r="B1248" s="91" t="str">
        <f>'[4]ИТОГ!'!$AP1245</f>
        <v>Зубарева Дарья</v>
      </c>
      <c r="C1248" s="91">
        <f>'[4]ИТОГ!'!$AQ1245</f>
        <v>2015</v>
      </c>
      <c r="D1248" s="91" t="str">
        <f>'[4]ИТОГ!'!$AT1245</f>
        <v>б/р</v>
      </c>
      <c r="E1248" s="91" t="str">
        <f>'[4]ИТОГ!'!$AU1245</f>
        <v>ж</v>
      </c>
      <c r="F1248" s="189">
        <f>'[4]ИТОГ!'!$AX1245</f>
        <v>0</v>
      </c>
      <c r="G1248" s="91" t="s">
        <v>255</v>
      </c>
      <c r="H1248" s="94" t="s">
        <v>28</v>
      </c>
      <c r="I1248" s="91" t="str">
        <f>'[4]ИТОГ!'!$AY1245</f>
        <v>ОК!</v>
      </c>
      <c r="AK1248" s="68"/>
    </row>
    <row r="1249" spans="1:37">
      <c r="A1249" s="90">
        <v>1239</v>
      </c>
      <c r="B1249" s="91" t="str">
        <f>'[4]ИТОГ!'!$AP1246</f>
        <v>Зубарева Ольга</v>
      </c>
      <c r="C1249" s="91">
        <f>'[4]ИТОГ!'!$AQ1246</f>
        <v>2012</v>
      </c>
      <c r="D1249" s="91" t="str">
        <f>'[4]ИТОГ!'!$AT1246</f>
        <v>1ю</v>
      </c>
      <c r="E1249" s="91" t="str">
        <f>'[4]ИТОГ!'!$AU1246</f>
        <v>ж</v>
      </c>
      <c r="F1249" s="189">
        <f>'[4]ИТОГ!'!$AX1246</f>
        <v>45422</v>
      </c>
      <c r="G1249" s="91" t="s">
        <v>255</v>
      </c>
      <c r="H1249" s="94" t="s">
        <v>28</v>
      </c>
      <c r="I1249" s="91" t="str">
        <f>'[4]ИТОГ!'!$AY1246</f>
        <v>ОК!</v>
      </c>
      <c r="AK1249" s="68"/>
    </row>
    <row r="1250" spans="1:37">
      <c r="A1250" s="90">
        <v>1240</v>
      </c>
      <c r="B1250" s="91" t="str">
        <f>'[4]ИТОГ!'!$AP1247</f>
        <v>Зубенко Максим</v>
      </c>
      <c r="C1250" s="91">
        <f>'[4]ИТОГ!'!$AQ1247</f>
        <v>2013</v>
      </c>
      <c r="D1250" s="91" t="str">
        <f>'[4]ИТОГ!'!$AT1247</f>
        <v>б/р</v>
      </c>
      <c r="E1250" s="91" t="str">
        <f>'[4]ИТОГ!'!$AU1247</f>
        <v>м</v>
      </c>
      <c r="F1250" s="189">
        <f>'[4]ИТОГ!'!$AX1247</f>
        <v>0</v>
      </c>
      <c r="G1250" s="91" t="s">
        <v>255</v>
      </c>
      <c r="H1250" s="94" t="s">
        <v>28</v>
      </c>
      <c r="I1250" s="91" t="str">
        <f>'[4]ИТОГ!'!$AY1247</f>
        <v>ОК!</v>
      </c>
      <c r="AK1250" s="68"/>
    </row>
    <row r="1251" spans="1:37">
      <c r="A1251" s="90">
        <v>1241</v>
      </c>
      <c r="B1251" s="91" t="str">
        <f>'[4]ИТОГ!'!$AP1248</f>
        <v xml:space="preserve">Зубрин Андрей </v>
      </c>
      <c r="C1251" s="91">
        <f>'[4]ИТОГ!'!$AQ1248</f>
        <v>0</v>
      </c>
      <c r="D1251" s="91">
        <f>'[4]ИТОГ!'!$AT1248</f>
        <v>2</v>
      </c>
      <c r="E1251" s="91" t="str">
        <f>'[4]ИТОГ!'!$AU1248</f>
        <v>м</v>
      </c>
      <c r="F1251" s="189">
        <f>'[4]ИТОГ!'!$AX1248</f>
        <v>45407</v>
      </c>
      <c r="G1251" s="91" t="s">
        <v>255</v>
      </c>
      <c r="H1251" s="94" t="s">
        <v>28</v>
      </c>
      <c r="I1251" s="91" t="str">
        <f>'[4]ИТОГ!'!$AY1248</f>
        <v>НАДО!!!</v>
      </c>
      <c r="AK1251" s="68"/>
    </row>
    <row r="1252" spans="1:37">
      <c r="A1252" s="90">
        <v>1242</v>
      </c>
      <c r="B1252" s="91" t="str">
        <f>'[4]ИТОГ!'!$AP1249</f>
        <v>Зуева Кристина</v>
      </c>
      <c r="C1252" s="91">
        <f>'[4]ИТОГ!'!$AQ1249</f>
        <v>0</v>
      </c>
      <c r="D1252" s="91" t="str">
        <f>'[4]ИТОГ!'!$AT1249</f>
        <v>б/р</v>
      </c>
      <c r="E1252" s="91" t="str">
        <f>'[4]ИТОГ!'!$AU1249</f>
        <v>ж</v>
      </c>
      <c r="F1252" s="189">
        <f>'[4]ИТОГ!'!$AX1249</f>
        <v>43013</v>
      </c>
      <c r="G1252" s="91" t="s">
        <v>255</v>
      </c>
      <c r="H1252" s="94" t="s">
        <v>28</v>
      </c>
      <c r="I1252" s="91" t="str">
        <f>'[4]ИТОГ!'!$AY1249</f>
        <v>НАДО!!!</v>
      </c>
      <c r="AK1252" s="68"/>
    </row>
    <row r="1253" spans="1:37">
      <c r="A1253" s="90">
        <v>1243</v>
      </c>
      <c r="B1253" s="91" t="str">
        <f>'[4]ИТОГ!'!$AP1250</f>
        <v>Зуенок Роман</v>
      </c>
      <c r="C1253" s="91">
        <f>'[4]ИТОГ!'!$AQ1250</f>
        <v>0</v>
      </c>
      <c r="D1253" s="91" t="str">
        <f>'[4]ИТОГ!'!$AT1250</f>
        <v>б/р</v>
      </c>
      <c r="E1253" s="91" t="str">
        <f>'[4]ИТОГ!'!$AU1250</f>
        <v>м</v>
      </c>
      <c r="F1253" s="189">
        <f>'[4]ИТОГ!'!$AX1250</f>
        <v>44961</v>
      </c>
      <c r="G1253" s="91" t="s">
        <v>255</v>
      </c>
      <c r="H1253" s="94" t="s">
        <v>28</v>
      </c>
      <c r="I1253" s="91" t="str">
        <f>'[4]ИТОГ!'!$AY1250</f>
        <v>НАДО!!!</v>
      </c>
      <c r="AK1253" s="68"/>
    </row>
    <row r="1254" spans="1:37">
      <c r="A1254" s="90">
        <v>1244</v>
      </c>
      <c r="B1254" s="91" t="str">
        <f>'[4]ИТОГ!'!$AP1251</f>
        <v>Зун Павел</v>
      </c>
      <c r="C1254" s="91">
        <f>'[4]ИТОГ!'!$AQ1251</f>
        <v>0</v>
      </c>
      <c r="D1254" s="91" t="str">
        <f>'[4]ИТОГ!'!$AT1251</f>
        <v>б/р</v>
      </c>
      <c r="E1254" s="91" t="str">
        <f>'[4]ИТОГ!'!$AU1251</f>
        <v>м</v>
      </c>
      <c r="F1254" s="189">
        <f>'[4]ИТОГ!'!$AX1251</f>
        <v>43863</v>
      </c>
      <c r="G1254" s="91" t="s">
        <v>255</v>
      </c>
      <c r="H1254" s="94" t="s">
        <v>28</v>
      </c>
      <c r="I1254" s="91" t="str">
        <f>'[4]ИТОГ!'!$AY1251</f>
        <v>НАДО!!!</v>
      </c>
      <c r="AK1254" s="68"/>
    </row>
    <row r="1255" spans="1:37">
      <c r="A1255" s="90">
        <v>1245</v>
      </c>
      <c r="B1255" s="91" t="str">
        <f>'[4]ИТОГ!'!$AP1252</f>
        <v>Зырянов Владимир</v>
      </c>
      <c r="C1255" s="91">
        <f>'[4]ИТОГ!'!$AQ1252</f>
        <v>0</v>
      </c>
      <c r="D1255" s="91">
        <f>'[4]ИТОГ!'!$AT1252</f>
        <v>3</v>
      </c>
      <c r="E1255" s="91" t="str">
        <f>'[4]ИТОГ!'!$AU1252</f>
        <v>м</v>
      </c>
      <c r="F1255" s="189">
        <f>'[4]ИТОГ!'!$AX1252</f>
        <v>45576</v>
      </c>
      <c r="G1255" s="91" t="s">
        <v>255</v>
      </c>
      <c r="H1255" s="94" t="s">
        <v>28</v>
      </c>
      <c r="I1255" s="91" t="str">
        <f>'[4]ИТОГ!'!$AY1252</f>
        <v>НАДО!!!</v>
      </c>
      <c r="AK1255" s="68"/>
    </row>
    <row r="1256" spans="1:37">
      <c r="A1256" s="90">
        <v>1246</v>
      </c>
      <c r="B1256" s="91" t="str">
        <f>'[4]ИТОГ!'!$AP1253</f>
        <v>Зырянова Анастасия</v>
      </c>
      <c r="C1256" s="91">
        <f>'[4]ИТОГ!'!$AQ1253</f>
        <v>1998</v>
      </c>
      <c r="D1256" s="91">
        <f>'[4]ИТОГ!'!$AT1253</f>
        <v>2</v>
      </c>
      <c r="E1256" s="91" t="str">
        <f>'[4]ИТОГ!'!$AU1253</f>
        <v>ж</v>
      </c>
      <c r="F1256" s="189">
        <f>'[4]ИТОГ!'!$AX1253</f>
        <v>45407</v>
      </c>
      <c r="G1256" s="91" t="s">
        <v>255</v>
      </c>
      <c r="H1256" s="94" t="s">
        <v>28</v>
      </c>
      <c r="I1256" s="91" t="str">
        <f>'[4]ИТОГ!'!$AY1253</f>
        <v>ОК!</v>
      </c>
      <c r="AK1256" s="68"/>
    </row>
    <row r="1257" spans="1:37">
      <c r="A1257" s="90">
        <v>1247</v>
      </c>
      <c r="B1257" s="91" t="str">
        <f>'[4]ИТОГ!'!$AP1254</f>
        <v>Зырянова Ирина</v>
      </c>
      <c r="C1257" s="91">
        <f>'[4]ИТОГ!'!$AQ1254</f>
        <v>2001</v>
      </c>
      <c r="D1257" s="91">
        <f>'[4]ИТОГ!'!$AT1254</f>
        <v>2</v>
      </c>
      <c r="E1257" s="91" t="str">
        <f>'[4]ИТОГ!'!$AU1254</f>
        <v>ж</v>
      </c>
      <c r="F1257" s="189">
        <f>'[4]ИТОГ!'!$AX1254</f>
        <v>45836</v>
      </c>
      <c r="G1257" s="91" t="s">
        <v>255</v>
      </c>
      <c r="H1257" s="94" t="s">
        <v>28</v>
      </c>
      <c r="I1257" s="91" t="str">
        <f>'[4]ИТОГ!'!$AY1254</f>
        <v>ОК!</v>
      </c>
      <c r="AK1257" s="68"/>
    </row>
    <row r="1258" spans="1:37">
      <c r="A1258" s="90">
        <v>1248</v>
      </c>
      <c r="B1258" s="91" t="str">
        <f>'[4]ИТОГ!'!$AP1255</f>
        <v>Зябкин Даниил</v>
      </c>
      <c r="C1258" s="91">
        <f>'[4]ИТОГ!'!$AQ1255</f>
        <v>2011</v>
      </c>
      <c r="D1258" s="91" t="str">
        <f>'[4]ИТОГ!'!$AT1255</f>
        <v>б/р</v>
      </c>
      <c r="E1258" s="91" t="str">
        <f>'[4]ИТОГ!'!$AU1255</f>
        <v>м</v>
      </c>
      <c r="F1258" s="189">
        <f>'[4]ИТОГ!'!$AX1255</f>
        <v>0</v>
      </c>
      <c r="G1258" s="91" t="s">
        <v>255</v>
      </c>
      <c r="H1258" s="94" t="s">
        <v>28</v>
      </c>
      <c r="I1258" s="91" t="str">
        <f>'[4]ИТОГ!'!$AY1255</f>
        <v>ОК!</v>
      </c>
      <c r="AK1258" s="68"/>
    </row>
    <row r="1259" spans="1:37">
      <c r="A1259" s="90">
        <v>1249</v>
      </c>
      <c r="B1259" s="91" t="str">
        <f>'[4]ИТОГ!'!$AP1256</f>
        <v>Ибрагимов Руслан</v>
      </c>
      <c r="C1259" s="91">
        <f>'[4]ИТОГ!'!$AQ1256</f>
        <v>2007</v>
      </c>
      <c r="D1259" s="91">
        <f>'[4]ИТОГ!'!$AT1256</f>
        <v>1</v>
      </c>
      <c r="E1259" s="91" t="str">
        <f>'[4]ИТОГ!'!$AU1256</f>
        <v>м</v>
      </c>
      <c r="F1259" s="189">
        <f>'[4]ИТОГ!'!$AX1256</f>
        <v>45863</v>
      </c>
      <c r="G1259" s="91" t="s">
        <v>255</v>
      </c>
      <c r="H1259" s="94" t="s">
        <v>28</v>
      </c>
      <c r="I1259" s="91" t="str">
        <f>'[4]ИТОГ!'!$AY1256</f>
        <v>ОК!</v>
      </c>
      <c r="AK1259" s="68"/>
    </row>
    <row r="1260" spans="1:37">
      <c r="A1260" s="90">
        <v>1250</v>
      </c>
      <c r="B1260" s="91" t="str">
        <f>'[4]ИТОГ!'!$AP1257</f>
        <v>Иваненко Дарина</v>
      </c>
      <c r="C1260" s="91">
        <f>'[4]ИТОГ!'!$AQ1257</f>
        <v>2001</v>
      </c>
      <c r="D1260" s="91" t="str">
        <f>'[4]ИТОГ!'!$AT1257</f>
        <v>б/р</v>
      </c>
      <c r="E1260" s="91" t="str">
        <f>'[4]ИТОГ!'!$AU1257</f>
        <v>ж</v>
      </c>
      <c r="F1260" s="189">
        <f>'[4]ИТОГ!'!$AX1257</f>
        <v>43227</v>
      </c>
      <c r="G1260" s="91" t="s">
        <v>255</v>
      </c>
      <c r="H1260" s="94" t="s">
        <v>28</v>
      </c>
      <c r="I1260" s="91" t="str">
        <f>'[4]ИТОГ!'!$AY1257</f>
        <v>ОК!</v>
      </c>
      <c r="AK1260" s="68"/>
    </row>
    <row r="1261" spans="1:37">
      <c r="A1261" s="90">
        <v>1251</v>
      </c>
      <c r="B1261" s="91" t="str">
        <f>'[4]ИТОГ!'!$AP1258</f>
        <v>Иваненко Ольга</v>
      </c>
      <c r="C1261" s="91">
        <f>'[4]ИТОГ!'!$AQ1258</f>
        <v>0</v>
      </c>
      <c r="D1261" s="91">
        <f>'[4]ИТОГ!'!$AT1258</f>
        <v>3</v>
      </c>
      <c r="E1261" s="91" t="str">
        <f>'[4]ИТОГ!'!$AU1258</f>
        <v>ж</v>
      </c>
      <c r="F1261" s="189">
        <f>'[4]ИТОГ!'!$AX1258</f>
        <v>45407</v>
      </c>
      <c r="G1261" s="91" t="s">
        <v>255</v>
      </c>
      <c r="H1261" s="94" t="s">
        <v>28</v>
      </c>
      <c r="I1261" s="91" t="str">
        <f>'[4]ИТОГ!'!$AY1258</f>
        <v>НАДО!!!</v>
      </c>
      <c r="AK1261" s="68"/>
    </row>
    <row r="1262" spans="1:37">
      <c r="A1262" s="90">
        <v>1252</v>
      </c>
      <c r="B1262" s="91" t="str">
        <f>'[4]ИТОГ!'!$AP1259</f>
        <v>Иванкович Егор</v>
      </c>
      <c r="C1262" s="91">
        <f>'[4]ИТОГ!'!$AQ1259</f>
        <v>2008</v>
      </c>
      <c r="D1262" s="91">
        <f>'[4]ИТОГ!'!$AT1259</f>
        <v>1</v>
      </c>
      <c r="E1262" s="91" t="str">
        <f>'[4]ИТОГ!'!$AU1259</f>
        <v>м</v>
      </c>
      <c r="F1262" s="189">
        <f>'[4]ИТОГ!'!$AX1259</f>
        <v>45463</v>
      </c>
      <c r="G1262" s="91" t="s">
        <v>255</v>
      </c>
      <c r="H1262" s="94" t="s">
        <v>28</v>
      </c>
      <c r="I1262" s="91" t="str">
        <f>'[4]ИТОГ!'!$AY1259</f>
        <v>ОК!</v>
      </c>
      <c r="AK1262" s="68"/>
    </row>
    <row r="1263" spans="1:37">
      <c r="A1263" s="90">
        <v>1253</v>
      </c>
      <c r="B1263" s="91" t="str">
        <f>'[4]ИТОГ!'!$AP1260</f>
        <v>Иванников Игорь</v>
      </c>
      <c r="C1263" s="91">
        <f>'[4]ИТОГ!'!$AQ1260</f>
        <v>0</v>
      </c>
      <c r="D1263" s="91" t="str">
        <f>'[4]ИТОГ!'!$AT1260</f>
        <v>б/р</v>
      </c>
      <c r="E1263" s="91" t="str">
        <f>'[4]ИТОГ!'!$AU1260</f>
        <v>м</v>
      </c>
      <c r="F1263" s="189">
        <f>'[4]ИТОГ!'!$AX1260</f>
        <v>42774</v>
      </c>
      <c r="G1263" s="91" t="s">
        <v>255</v>
      </c>
      <c r="H1263" s="94" t="s">
        <v>28</v>
      </c>
      <c r="I1263" s="91" t="str">
        <f>'[4]ИТОГ!'!$AY1260</f>
        <v>НАДО!!!</v>
      </c>
      <c r="AK1263" s="68"/>
    </row>
    <row r="1264" spans="1:37">
      <c r="A1264" s="90">
        <v>1254</v>
      </c>
      <c r="B1264" s="91" t="str">
        <f>'[4]ИТОГ!'!$AP1261</f>
        <v xml:space="preserve">Иванникова Екатерина </v>
      </c>
      <c r="C1264" s="91">
        <f>'[4]ИТОГ!'!$AQ1261</f>
        <v>0</v>
      </c>
      <c r="D1264" s="91" t="str">
        <f>'[4]ИТОГ!'!$AT1261</f>
        <v>б/р</v>
      </c>
      <c r="E1264" s="91" t="str">
        <f>'[4]ИТОГ!'!$AU1261</f>
        <v>ж</v>
      </c>
      <c r="F1264" s="189">
        <f>'[4]ИТОГ!'!$AX1261</f>
        <v>44708</v>
      </c>
      <c r="G1264" s="91" t="s">
        <v>255</v>
      </c>
      <c r="H1264" s="94" t="s">
        <v>28</v>
      </c>
      <c r="I1264" s="91" t="str">
        <f>'[4]ИТОГ!'!$AY1261</f>
        <v>НАДО!!!</v>
      </c>
      <c r="AK1264" s="68"/>
    </row>
    <row r="1265" spans="1:37">
      <c r="A1265" s="90">
        <v>1255</v>
      </c>
      <c r="B1265" s="91" t="str">
        <f>'[4]ИТОГ!'!$AP1262</f>
        <v>Иванов Александр М.</v>
      </c>
      <c r="C1265" s="91">
        <f>'[4]ИТОГ!'!$AQ1262</f>
        <v>2005</v>
      </c>
      <c r="D1265" s="91" t="str">
        <f>'[4]ИТОГ!'!$AT1262</f>
        <v>б/р</v>
      </c>
      <c r="E1265" s="91" t="str">
        <f>'[4]ИТОГ!'!$AU1262</f>
        <v>м</v>
      </c>
      <c r="F1265" s="189">
        <f>'[4]ИТОГ!'!$AX1262</f>
        <v>0</v>
      </c>
      <c r="G1265" s="91" t="s">
        <v>255</v>
      </c>
      <c r="H1265" s="94" t="s">
        <v>28</v>
      </c>
      <c r="I1265" s="91" t="str">
        <f>'[4]ИТОГ!'!$AY1262</f>
        <v>ОК!</v>
      </c>
      <c r="AK1265" s="68"/>
    </row>
    <row r="1266" spans="1:37">
      <c r="A1266" s="90">
        <v>1256</v>
      </c>
      <c r="B1266" s="91" t="str">
        <f>'[4]ИТОГ!'!$AP1263</f>
        <v>Иванов Александр</v>
      </c>
      <c r="C1266" s="91">
        <f>'[4]ИТОГ!'!$AQ1263</f>
        <v>0</v>
      </c>
      <c r="D1266" s="91" t="str">
        <f>'[4]ИТОГ!'!$AT1263</f>
        <v>б/р</v>
      </c>
      <c r="E1266" s="91" t="str">
        <f>'[4]ИТОГ!'!$AU1263</f>
        <v>м</v>
      </c>
      <c r="F1266" s="189">
        <f>'[4]ИТОГ!'!$AX1263</f>
        <v>45045</v>
      </c>
      <c r="G1266" s="91" t="s">
        <v>255</v>
      </c>
      <c r="H1266" s="94" t="s">
        <v>28</v>
      </c>
      <c r="I1266" s="91" t="str">
        <f>'[4]ИТОГ!'!$AY1263</f>
        <v>НАДО!!!</v>
      </c>
      <c r="AK1266" s="68"/>
    </row>
    <row r="1267" spans="1:37">
      <c r="A1267" s="90">
        <v>1257</v>
      </c>
      <c r="B1267" s="91" t="str">
        <f>'[4]ИТОГ!'!$AP1264</f>
        <v>Иванов Александр</v>
      </c>
      <c r="C1267" s="91">
        <f>'[4]ИТОГ!'!$AQ1264</f>
        <v>1977</v>
      </c>
      <c r="D1267" s="91" t="str">
        <f>'[4]ИТОГ!'!$AT1264</f>
        <v>б/р</v>
      </c>
      <c r="E1267" s="91" t="str">
        <f>'[4]ИТОГ!'!$AU1264</f>
        <v>м</v>
      </c>
      <c r="F1267" s="189">
        <f>'[4]ИТОГ!'!$AX1264</f>
        <v>43245</v>
      </c>
      <c r="G1267" s="91" t="s">
        <v>255</v>
      </c>
      <c r="H1267" s="94" t="s">
        <v>28</v>
      </c>
      <c r="I1267" s="91" t="str">
        <f>'[4]ИТОГ!'!$AY1264</f>
        <v>НАДО!!!</v>
      </c>
      <c r="AK1267" s="68"/>
    </row>
    <row r="1268" spans="1:37">
      <c r="A1268" s="90">
        <v>1258</v>
      </c>
      <c r="B1268" s="91" t="str">
        <f>'[4]ИТОГ!'!$AP1265</f>
        <v>Иванов Александр</v>
      </c>
      <c r="C1268" s="91">
        <f>'[4]ИТОГ!'!$AQ1265</f>
        <v>2000</v>
      </c>
      <c r="D1268" s="91" t="str">
        <f>'[4]ИТОГ!'!$AT1265</f>
        <v>б/р</v>
      </c>
      <c r="E1268" s="91" t="str">
        <f>'[4]ИТОГ!'!$AU1265</f>
        <v>м</v>
      </c>
      <c r="F1268" s="189">
        <f>'[4]ИТОГ!'!$AX1265</f>
        <v>0</v>
      </c>
      <c r="G1268" s="91" t="s">
        <v>255</v>
      </c>
      <c r="H1268" s="94" t="s">
        <v>28</v>
      </c>
      <c r="I1268" s="91" t="str">
        <f>'[4]ИТОГ!'!$AY1265</f>
        <v>НАДО!!!</v>
      </c>
      <c r="AK1268" s="68"/>
    </row>
    <row r="1269" spans="1:37">
      <c r="A1269" s="90">
        <v>1259</v>
      </c>
      <c r="B1269" s="91" t="str">
        <f>'[4]ИТОГ!'!$AP1266</f>
        <v>Иванов Антон</v>
      </c>
      <c r="C1269" s="91">
        <f>'[4]ИТОГ!'!$AQ1266</f>
        <v>0</v>
      </c>
      <c r="D1269" s="91">
        <f>'[4]ИТОГ!'!$AT1266</f>
        <v>3</v>
      </c>
      <c r="E1269" s="91" t="str">
        <f>'[4]ИТОГ!'!$AU1266</f>
        <v>м</v>
      </c>
      <c r="F1269" s="189">
        <f>'[4]ИТОГ!'!$AX1266</f>
        <v>45816</v>
      </c>
      <c r="G1269" s="91" t="s">
        <v>255</v>
      </c>
      <c r="H1269" s="94" t="s">
        <v>28</v>
      </c>
      <c r="I1269" s="91" t="str">
        <f>'[4]ИТОГ!'!$AY1266</f>
        <v>НАДО!!!</v>
      </c>
      <c r="AK1269" s="68"/>
    </row>
    <row r="1270" spans="1:37">
      <c r="A1270" s="90">
        <v>1260</v>
      </c>
      <c r="B1270" s="91" t="str">
        <f>'[4]ИТОГ!'!$AP1267</f>
        <v>Иванов Антон А.</v>
      </c>
      <c r="C1270" s="91">
        <f>'[4]ИТОГ!'!$AQ1267</f>
        <v>2006</v>
      </c>
      <c r="D1270" s="91" t="str">
        <f>'[4]ИТОГ!'!$AT1267</f>
        <v>б/р</v>
      </c>
      <c r="E1270" s="91" t="str">
        <f>'[4]ИТОГ!'!$AU1267</f>
        <v>м</v>
      </c>
      <c r="F1270" s="189">
        <f>'[4]ИТОГ!'!$AX1267</f>
        <v>0</v>
      </c>
      <c r="G1270" s="91" t="s">
        <v>255</v>
      </c>
      <c r="H1270" s="94" t="s">
        <v>28</v>
      </c>
      <c r="I1270" s="91" t="str">
        <f>'[4]ИТОГ!'!$AY1267</f>
        <v>ОК!</v>
      </c>
      <c r="AK1270" s="68"/>
    </row>
    <row r="1271" spans="1:37">
      <c r="A1271" s="90">
        <v>1261</v>
      </c>
      <c r="B1271" s="91" t="str">
        <f>'[4]ИТОГ!'!$AP1268</f>
        <v>Иванов Артемий</v>
      </c>
      <c r="C1271" s="91">
        <f>'[4]ИТОГ!'!$AQ1268</f>
        <v>1995</v>
      </c>
      <c r="D1271" s="91" t="str">
        <f>'[4]ИТОГ!'!$AT1268</f>
        <v>б/р</v>
      </c>
      <c r="E1271" s="91" t="str">
        <f>'[4]ИТОГ!'!$AU1268</f>
        <v>м</v>
      </c>
      <c r="F1271" s="189">
        <f>'[4]ИТОГ!'!$AX1268</f>
        <v>42918</v>
      </c>
      <c r="G1271" s="91" t="s">
        <v>255</v>
      </c>
      <c r="H1271" s="94" t="s">
        <v>28</v>
      </c>
      <c r="I1271" s="91" t="str">
        <f>'[4]ИТОГ!'!$AY1268</f>
        <v>ОК!</v>
      </c>
      <c r="AK1271" s="68"/>
    </row>
    <row r="1272" spans="1:37">
      <c r="A1272" s="90">
        <v>1262</v>
      </c>
      <c r="B1272" s="91" t="str">
        <f>'[4]ИТОГ!'!$AP1269</f>
        <v>Иванов Вадим</v>
      </c>
      <c r="C1272" s="91">
        <f>'[4]ИТОГ!'!$AQ1269</f>
        <v>1974</v>
      </c>
      <c r="D1272" s="91" t="str">
        <f>'[4]ИТОГ!'!$AT1269</f>
        <v>б/р</v>
      </c>
      <c r="E1272" s="91" t="str">
        <f>'[4]ИТОГ!'!$AU1269</f>
        <v>м</v>
      </c>
      <c r="F1272" s="189">
        <f>'[4]ИТОГ!'!$AX1269</f>
        <v>43622</v>
      </c>
      <c r="G1272" s="91" t="s">
        <v>255</v>
      </c>
      <c r="H1272" s="94" t="s">
        <v>28</v>
      </c>
      <c r="I1272" s="91" t="str">
        <f>'[4]ИТОГ!'!$AY1269</f>
        <v>ОК!</v>
      </c>
      <c r="AK1272" s="68"/>
    </row>
    <row r="1273" spans="1:37">
      <c r="A1273" s="90">
        <v>1263</v>
      </c>
      <c r="B1273" s="91" t="str">
        <f>'[4]ИТОГ!'!$AP1270</f>
        <v>Иванов Виталий</v>
      </c>
      <c r="C1273" s="91">
        <f>'[4]ИТОГ!'!$AQ1270</f>
        <v>2005</v>
      </c>
      <c r="D1273" s="91" t="str">
        <f>'[4]ИТОГ!'!$AT1270</f>
        <v>б/р</v>
      </c>
      <c r="E1273" s="91" t="str">
        <f>'[4]ИТОГ!'!$AU1270</f>
        <v>м</v>
      </c>
      <c r="F1273" s="189">
        <f>'[4]ИТОГ!'!$AX1270</f>
        <v>44232</v>
      </c>
      <c r="G1273" s="91" t="s">
        <v>255</v>
      </c>
      <c r="H1273" s="94" t="s">
        <v>28</v>
      </c>
      <c r="I1273" s="91" t="str">
        <f>'[4]ИТОГ!'!$AY1270</f>
        <v>ОК!</v>
      </c>
      <c r="AK1273" s="68"/>
    </row>
    <row r="1274" spans="1:37">
      <c r="A1274" s="90">
        <v>1264</v>
      </c>
      <c r="B1274" s="91" t="str">
        <f>'[4]ИТОГ!'!$AP1271</f>
        <v>Иванов Владимир</v>
      </c>
      <c r="C1274" s="91">
        <f>'[4]ИТОГ!'!$AQ1271</f>
        <v>2008</v>
      </c>
      <c r="D1274" s="91" t="str">
        <f>'[4]ИТОГ!'!$AT1271</f>
        <v>б/р</v>
      </c>
      <c r="E1274" s="91" t="str">
        <f>'[4]ИТОГ!'!$AU1271</f>
        <v>м</v>
      </c>
      <c r="F1274" s="189">
        <f>'[4]ИТОГ!'!$AX1271</f>
        <v>44486</v>
      </c>
      <c r="G1274" s="91" t="s">
        <v>255</v>
      </c>
      <c r="H1274" s="94" t="s">
        <v>28</v>
      </c>
      <c r="I1274" s="91" t="str">
        <f>'[4]ИТОГ!'!$AY1271</f>
        <v>ОК!</v>
      </c>
      <c r="AK1274" s="68"/>
    </row>
    <row r="1275" spans="1:37">
      <c r="A1275" s="90">
        <v>1265</v>
      </c>
      <c r="B1275" s="91" t="str">
        <f>'[4]ИТОГ!'!$AP1272</f>
        <v>Иванов Глеб</v>
      </c>
      <c r="C1275" s="91">
        <f>'[4]ИТОГ!'!$AQ1272</f>
        <v>2009</v>
      </c>
      <c r="D1275" s="91">
        <f>'[4]ИТОГ!'!$AT1272</f>
        <v>1</v>
      </c>
      <c r="E1275" s="91" t="str">
        <f>'[4]ИТОГ!'!$AU1272</f>
        <v>м</v>
      </c>
      <c r="F1275" s="189">
        <f>'[4]ИТОГ!'!$AX1272</f>
        <v>45463</v>
      </c>
      <c r="G1275" s="91" t="s">
        <v>255</v>
      </c>
      <c r="H1275" s="94" t="s">
        <v>28</v>
      </c>
      <c r="I1275" s="91" t="str">
        <f>'[4]ИТОГ!'!$AY1272</f>
        <v>ОК!</v>
      </c>
      <c r="AK1275" s="68"/>
    </row>
    <row r="1276" spans="1:37">
      <c r="A1276" s="90">
        <v>1266</v>
      </c>
      <c r="B1276" s="91" t="str">
        <f>'[4]ИТОГ!'!$AP1273</f>
        <v>Иванов Григорий</v>
      </c>
      <c r="C1276" s="91">
        <f>'[4]ИТОГ!'!$AQ1273</f>
        <v>2010</v>
      </c>
      <c r="D1276" s="91" t="str">
        <f>'[4]ИТОГ!'!$AT1273</f>
        <v>б/р</v>
      </c>
      <c r="E1276" s="91" t="str">
        <f>'[4]ИТОГ!'!$AU1273</f>
        <v>м</v>
      </c>
      <c r="F1276" s="189">
        <f>'[4]ИТОГ!'!$AX1273</f>
        <v>0</v>
      </c>
      <c r="G1276" s="91" t="s">
        <v>255</v>
      </c>
      <c r="H1276" s="94" t="s">
        <v>28</v>
      </c>
      <c r="I1276" s="91" t="str">
        <f>'[4]ИТОГ!'!$AY1273</f>
        <v>ОК!</v>
      </c>
      <c r="AK1276" s="68"/>
    </row>
    <row r="1277" spans="1:37">
      <c r="A1277" s="90">
        <v>1267</v>
      </c>
      <c r="B1277" s="91" t="str">
        <f>'[4]ИТОГ!'!$AP1274</f>
        <v>Иванов Даниил</v>
      </c>
      <c r="C1277" s="91">
        <f>'[4]ИТОГ!'!$AQ1274</f>
        <v>2009</v>
      </c>
      <c r="D1277" s="91" t="str">
        <f>'[4]ИТОГ!'!$AT1274</f>
        <v>б/р</v>
      </c>
      <c r="E1277" s="91" t="str">
        <f>'[4]ИТОГ!'!$AU1274</f>
        <v>м</v>
      </c>
      <c r="F1277" s="189">
        <f>'[4]ИТОГ!'!$AX1274</f>
        <v>0</v>
      </c>
      <c r="G1277" s="91" t="s">
        <v>255</v>
      </c>
      <c r="H1277" s="94" t="s">
        <v>28</v>
      </c>
      <c r="I1277" s="91" t="str">
        <f>'[4]ИТОГ!'!$AY1274</f>
        <v>ОК!</v>
      </c>
      <c r="AK1277" s="68"/>
    </row>
    <row r="1278" spans="1:37">
      <c r="A1278" s="90">
        <v>1268</v>
      </c>
      <c r="B1278" s="91" t="str">
        <f>'[4]ИТОГ!'!$AP1275</f>
        <v>Иванов Денис</v>
      </c>
      <c r="C1278" s="91">
        <f>'[4]ИТОГ!'!$AQ1275</f>
        <v>2005</v>
      </c>
      <c r="D1278" s="91" t="str">
        <f>'[4]ИТОГ!'!$AT1275</f>
        <v>б/р</v>
      </c>
      <c r="E1278" s="91" t="str">
        <f>'[4]ИТОГ!'!$AU1275</f>
        <v>м</v>
      </c>
      <c r="F1278" s="189">
        <f>'[4]ИТОГ!'!$AX1275</f>
        <v>44329</v>
      </c>
      <c r="G1278" s="91" t="s">
        <v>255</v>
      </c>
      <c r="H1278" s="94" t="s">
        <v>28</v>
      </c>
      <c r="I1278" s="91" t="str">
        <f>'[4]ИТОГ!'!$AY1275</f>
        <v>НАДО!!!</v>
      </c>
      <c r="AK1278" s="68"/>
    </row>
    <row r="1279" spans="1:37">
      <c r="A1279" s="90">
        <v>1269</v>
      </c>
      <c r="B1279" s="91" t="str">
        <f>'[4]ИТОГ!'!$AP1276</f>
        <v>Иванов Дмитрий</v>
      </c>
      <c r="C1279" s="91">
        <f>'[4]ИТОГ!'!$AQ1276</f>
        <v>0</v>
      </c>
      <c r="D1279" s="91" t="str">
        <f>'[4]ИТОГ!'!$AT1276</f>
        <v>б/р</v>
      </c>
      <c r="E1279" s="91" t="str">
        <f>'[4]ИТОГ!'!$AU1276</f>
        <v>м</v>
      </c>
      <c r="F1279" s="189">
        <f>'[4]ИТОГ!'!$AX1276</f>
        <v>43036</v>
      </c>
      <c r="G1279" s="91" t="s">
        <v>255</v>
      </c>
      <c r="H1279" s="94" t="s">
        <v>28</v>
      </c>
      <c r="I1279" s="91" t="str">
        <f>'[4]ИТОГ!'!$AY1276</f>
        <v>НАДО!!!</v>
      </c>
      <c r="AK1279" s="68"/>
    </row>
    <row r="1280" spans="1:37">
      <c r="A1280" s="90">
        <v>1270</v>
      </c>
      <c r="B1280" s="91" t="str">
        <f>'[4]ИТОГ!'!$AP1277</f>
        <v>Иванов Егор</v>
      </c>
      <c r="C1280" s="91">
        <f>'[4]ИТОГ!'!$AQ1277</f>
        <v>2013</v>
      </c>
      <c r="D1280" s="91" t="str">
        <f>'[4]ИТОГ!'!$AT1277</f>
        <v>1ю</v>
      </c>
      <c r="E1280" s="91" t="str">
        <f>'[4]ИТОГ!'!$AU1277</f>
        <v>м</v>
      </c>
      <c r="F1280" s="189">
        <f>'[4]ИТОГ!'!$AX1277</f>
        <v>45786</v>
      </c>
      <c r="G1280" s="91" t="s">
        <v>255</v>
      </c>
      <c r="H1280" s="94" t="s">
        <v>28</v>
      </c>
      <c r="I1280" s="91" t="str">
        <f>'[4]ИТОГ!'!$AY1277</f>
        <v>ОК!</v>
      </c>
      <c r="AK1280" s="68"/>
    </row>
    <row r="1281" spans="1:37">
      <c r="A1281" s="90">
        <v>1271</v>
      </c>
      <c r="B1281" s="91" t="str">
        <f>'[4]ИТОГ!'!$AP1278</f>
        <v>Иванов Иван</v>
      </c>
      <c r="C1281" s="91">
        <f>'[4]ИТОГ!'!$AQ1278</f>
        <v>2005</v>
      </c>
      <c r="D1281" s="91" t="str">
        <f>'[4]ИТОГ!'!$AT1278</f>
        <v>КМС</v>
      </c>
      <c r="E1281" s="91" t="str">
        <f>'[4]ИТОГ!'!$AU1278</f>
        <v>м</v>
      </c>
      <c r="F1281" s="189">
        <f>'[4]ИТОГ!'!$AX1278</f>
        <v>45834</v>
      </c>
      <c r="G1281" s="91" t="s">
        <v>255</v>
      </c>
      <c r="H1281" s="94" t="s">
        <v>28</v>
      </c>
      <c r="I1281" s="91" t="str">
        <f>'[4]ИТОГ!'!$AY1278</f>
        <v>ОК!</v>
      </c>
      <c r="AK1281" s="68"/>
    </row>
    <row r="1282" spans="1:37">
      <c r="A1282" s="90">
        <v>1272</v>
      </c>
      <c r="B1282" s="91" t="str">
        <f>'[4]ИТОГ!'!$AP1279</f>
        <v>Иванов Игорь</v>
      </c>
      <c r="C1282" s="91">
        <f>'[4]ИТОГ!'!$AQ1279</f>
        <v>2011</v>
      </c>
      <c r="D1282" s="91" t="str">
        <f>'[4]ИТОГ!'!$AT1279</f>
        <v>1ю</v>
      </c>
      <c r="E1282" s="91" t="str">
        <f>'[4]ИТОГ!'!$AU1279</f>
        <v>м</v>
      </c>
      <c r="F1282" s="189">
        <f>'[4]ИТОГ!'!$AX1279</f>
        <v>45786</v>
      </c>
      <c r="G1282" s="91" t="s">
        <v>255</v>
      </c>
      <c r="H1282" s="94" t="s">
        <v>28</v>
      </c>
      <c r="I1282" s="91" t="str">
        <f>'[4]ИТОГ!'!$AY1279</f>
        <v>ОК!</v>
      </c>
      <c r="AK1282" s="68"/>
    </row>
    <row r="1283" spans="1:37">
      <c r="A1283" s="90">
        <v>1273</v>
      </c>
      <c r="B1283" s="91" t="str">
        <f>'[4]ИТОГ!'!$AP1280</f>
        <v>Иванов Илья</v>
      </c>
      <c r="C1283" s="91">
        <f>'[4]ИТОГ!'!$AQ1280</f>
        <v>0</v>
      </c>
      <c r="D1283" s="91">
        <f>'[4]ИТОГ!'!$AT1280</f>
        <v>3</v>
      </c>
      <c r="E1283" s="91" t="str">
        <f>'[4]ИТОГ!'!$AU1280</f>
        <v>м</v>
      </c>
      <c r="F1283" s="189">
        <f>'[4]ИТОГ!'!$AX1280</f>
        <v>45407</v>
      </c>
      <c r="G1283" s="91" t="s">
        <v>255</v>
      </c>
      <c r="H1283" s="94" t="s">
        <v>28</v>
      </c>
      <c r="I1283" s="91" t="str">
        <f>'[4]ИТОГ!'!$AY1280</f>
        <v>НАДО!!!</v>
      </c>
      <c r="AK1283" s="68"/>
    </row>
    <row r="1284" spans="1:37">
      <c r="A1284" s="90">
        <v>1274</v>
      </c>
      <c r="B1284" s="91" t="str">
        <f>'[4]ИТОГ!'!$AP1281</f>
        <v>Иванов Михаил</v>
      </c>
      <c r="C1284" s="91">
        <f>'[4]ИТОГ!'!$AQ1281</f>
        <v>0</v>
      </c>
      <c r="D1284" s="91" t="str">
        <f>'[4]ИТОГ!'!$AT1281</f>
        <v>б/р</v>
      </c>
      <c r="E1284" s="91" t="str">
        <f>'[4]ИТОГ!'!$AU1281</f>
        <v>м</v>
      </c>
      <c r="F1284" s="189">
        <f>'[4]ИТОГ!'!$AX1281</f>
        <v>42399</v>
      </c>
      <c r="G1284" s="91" t="s">
        <v>255</v>
      </c>
      <c r="H1284" s="94" t="s">
        <v>28</v>
      </c>
      <c r="I1284" s="91" t="str">
        <f>'[4]ИТОГ!'!$AY1281</f>
        <v>НАДО!!!</v>
      </c>
      <c r="AK1284" s="68"/>
    </row>
    <row r="1285" spans="1:37">
      <c r="A1285" s="90">
        <v>1275</v>
      </c>
      <c r="B1285" s="91" t="str">
        <f>'[4]ИТОГ!'!$AP1282</f>
        <v>Иванов Никита А.</v>
      </c>
      <c r="C1285" s="91">
        <f>'[4]ИТОГ!'!$AQ1282</f>
        <v>2005</v>
      </c>
      <c r="D1285" s="91" t="str">
        <f>'[4]ИТОГ!'!$AT1282</f>
        <v>1ю</v>
      </c>
      <c r="E1285" s="91" t="str">
        <f>'[4]ИТОГ!'!$AU1282</f>
        <v>м</v>
      </c>
      <c r="F1285" s="189">
        <f>'[4]ИТОГ!'!$AX1282</f>
        <v>45422</v>
      </c>
      <c r="G1285" s="91" t="s">
        <v>255</v>
      </c>
      <c r="H1285" s="94" t="s">
        <v>28</v>
      </c>
      <c r="I1285" s="91" t="str">
        <f>'[4]ИТОГ!'!$AY1282</f>
        <v>ОК!</v>
      </c>
      <c r="AK1285" s="68"/>
    </row>
    <row r="1286" spans="1:37">
      <c r="A1286" s="90">
        <v>1276</v>
      </c>
      <c r="B1286" s="91" t="str">
        <f>'[4]ИТОГ!'!$AP1283</f>
        <v>Иванов Никита Г.</v>
      </c>
      <c r="C1286" s="91">
        <f>'[4]ИТОГ!'!$AQ1283</f>
        <v>1999</v>
      </c>
      <c r="D1286" s="91">
        <f>'[4]ИТОГ!'!$AT1283</f>
        <v>1</v>
      </c>
      <c r="E1286" s="91" t="str">
        <f>'[4]ИТОГ!'!$AU1283</f>
        <v>м</v>
      </c>
      <c r="F1286" s="189">
        <f>'[4]ИТОГ!'!$AX1283</f>
        <v>45407</v>
      </c>
      <c r="G1286" s="91" t="s">
        <v>255</v>
      </c>
      <c r="H1286" s="94" t="s">
        <v>28</v>
      </c>
      <c r="I1286" s="91" t="str">
        <f>'[4]ИТОГ!'!$AY1283</f>
        <v>ОК!</v>
      </c>
      <c r="AK1286" s="68"/>
    </row>
    <row r="1287" spans="1:37">
      <c r="A1287" s="90">
        <v>1277</v>
      </c>
      <c r="B1287" s="91" t="str">
        <f>'[4]ИТОГ!'!$AP1284</f>
        <v>Иванов Никита И.</v>
      </c>
      <c r="C1287" s="91">
        <f>'[4]ИТОГ!'!$AQ1284</f>
        <v>0</v>
      </c>
      <c r="D1287" s="91" t="str">
        <f>'[4]ИТОГ!'!$AT1284</f>
        <v>1ю</v>
      </c>
      <c r="E1287" s="91" t="str">
        <f>'[4]ИТОГ!'!$AU1284</f>
        <v>м</v>
      </c>
      <c r="F1287" s="189">
        <f>'[4]ИТОГ!'!$AX1284</f>
        <v>45705</v>
      </c>
      <c r="G1287" s="91" t="s">
        <v>255</v>
      </c>
      <c r="H1287" s="94" t="s">
        <v>28</v>
      </c>
      <c r="I1287" s="91" t="str">
        <f>'[4]ИТОГ!'!$AY1284</f>
        <v>НАДО!!!</v>
      </c>
      <c r="AK1287" s="68"/>
    </row>
    <row r="1288" spans="1:37">
      <c r="A1288" s="90">
        <v>1278</v>
      </c>
      <c r="B1288" s="91" t="str">
        <f>'[4]ИТОГ!'!$AP1285</f>
        <v>Иванов Никита</v>
      </c>
      <c r="C1288" s="91">
        <f>'[4]ИТОГ!'!$AQ1285</f>
        <v>2008</v>
      </c>
      <c r="D1288" s="91">
        <f>'[4]ИТОГ!'!$AT1285</f>
        <v>1</v>
      </c>
      <c r="E1288" s="91" t="str">
        <f>'[4]ИТОГ!'!$AU1285</f>
        <v>м</v>
      </c>
      <c r="F1288" s="189">
        <f>'[4]ИТОГ!'!$AX1285</f>
        <v>45449</v>
      </c>
      <c r="G1288" s="91" t="s">
        <v>255</v>
      </c>
      <c r="H1288" s="94" t="s">
        <v>28</v>
      </c>
      <c r="I1288" s="91" t="str">
        <f>'[4]ИТОГ!'!$AY1285</f>
        <v>ОК!</v>
      </c>
      <c r="AK1288" s="68"/>
    </row>
    <row r="1289" spans="1:37">
      <c r="A1289" s="90">
        <v>1279</v>
      </c>
      <c r="B1289" s="91" t="str">
        <f>'[4]ИТОГ!'!$AP1286</f>
        <v>Иванов Николай К.</v>
      </c>
      <c r="C1289" s="91">
        <f>'[4]ИТОГ!'!$AQ1286</f>
        <v>2010</v>
      </c>
      <c r="D1289" s="91" t="str">
        <f>'[4]ИТОГ!'!$AT1286</f>
        <v>2ю</v>
      </c>
      <c r="E1289" s="91" t="str">
        <f>'[4]ИТОГ!'!$AU1286</f>
        <v>м</v>
      </c>
      <c r="F1289" s="189">
        <f>'[4]ИТОГ!'!$AX1286</f>
        <v>45582</v>
      </c>
      <c r="G1289" s="91" t="s">
        <v>255</v>
      </c>
      <c r="H1289" s="94" t="s">
        <v>28</v>
      </c>
      <c r="I1289" s="91" t="str">
        <f>'[4]ИТОГ!'!$AY1286</f>
        <v>ОК!</v>
      </c>
      <c r="AK1289" s="68"/>
    </row>
    <row r="1290" spans="1:37">
      <c r="A1290" s="90">
        <v>1280</v>
      </c>
      <c r="B1290" s="91" t="str">
        <f>'[4]ИТОГ!'!$AP1287</f>
        <v>Иванов Николай</v>
      </c>
      <c r="C1290" s="91">
        <f>'[4]ИТОГ!'!$AQ1287</f>
        <v>2007</v>
      </c>
      <c r="D1290" s="91">
        <f>'[4]ИТОГ!'!$AT1287</f>
        <v>1</v>
      </c>
      <c r="E1290" s="91" t="str">
        <f>'[4]ИТОГ!'!$AU1287</f>
        <v>м</v>
      </c>
      <c r="F1290" s="189">
        <f>'[4]ИТОГ!'!$AX1287</f>
        <v>45463</v>
      </c>
      <c r="G1290" s="91" t="s">
        <v>255</v>
      </c>
      <c r="H1290" s="94" t="s">
        <v>28</v>
      </c>
      <c r="I1290" s="91" t="str">
        <f>'[4]ИТОГ!'!$AY1287</f>
        <v>ОК!</v>
      </c>
      <c r="AK1290" s="68"/>
    </row>
    <row r="1291" spans="1:37">
      <c r="A1291" s="90">
        <v>1281</v>
      </c>
      <c r="B1291" s="91" t="str">
        <f>'[4]ИТОГ!'!$AP1288</f>
        <v>Иванов Павел</v>
      </c>
      <c r="C1291" s="91">
        <f>'[4]ИТОГ!'!$AQ1288</f>
        <v>2013</v>
      </c>
      <c r="D1291" s="91" t="str">
        <f>'[4]ИТОГ!'!$AT1288</f>
        <v>б/р</v>
      </c>
      <c r="E1291" s="91" t="str">
        <f>'[4]ИТОГ!'!$AU1288</f>
        <v>м</v>
      </c>
      <c r="F1291" s="189">
        <f>'[4]ИТОГ!'!$AX1288</f>
        <v>0</v>
      </c>
      <c r="G1291" s="91" t="s">
        <v>255</v>
      </c>
      <c r="H1291" s="94" t="s">
        <v>28</v>
      </c>
      <c r="I1291" s="91" t="str">
        <f>'[4]ИТОГ!'!$AY1288</f>
        <v>ОК!</v>
      </c>
      <c r="AK1291" s="68"/>
    </row>
    <row r="1292" spans="1:37">
      <c r="A1292" s="90">
        <v>1282</v>
      </c>
      <c r="B1292" s="91" t="str">
        <f>'[4]ИТОГ!'!$AP1289</f>
        <v>Иванов Павел С.</v>
      </c>
      <c r="C1292" s="91">
        <f>'[4]ИТОГ!'!$AQ1289</f>
        <v>2009</v>
      </c>
      <c r="D1292" s="91">
        <f>'[4]ИТОГ!'!$AT1289</f>
        <v>2</v>
      </c>
      <c r="E1292" s="91" t="str">
        <f>'[4]ИТОГ!'!$AU1289</f>
        <v>м</v>
      </c>
      <c r="F1292" s="189">
        <f>'[4]ИТОГ!'!$AX1289</f>
        <v>45463</v>
      </c>
      <c r="G1292" s="91" t="s">
        <v>255</v>
      </c>
      <c r="H1292" s="94" t="s">
        <v>28</v>
      </c>
      <c r="I1292" s="91" t="str">
        <f>'[4]ИТОГ!'!$AY1289</f>
        <v>ОК!</v>
      </c>
      <c r="AK1292" s="68"/>
    </row>
    <row r="1293" spans="1:37">
      <c r="A1293" s="90">
        <v>1283</v>
      </c>
      <c r="B1293" s="91" t="str">
        <f>'[4]ИТОГ!'!$AP1290</f>
        <v>Иванов Сергей</v>
      </c>
      <c r="C1293" s="91">
        <f>'[4]ИТОГ!'!$AQ1290</f>
        <v>0</v>
      </c>
      <c r="D1293" s="91" t="str">
        <f>'[4]ИТОГ!'!$AT1290</f>
        <v>б/р</v>
      </c>
      <c r="E1293" s="91" t="str">
        <f>'[4]ИТОГ!'!$AU1290</f>
        <v>м</v>
      </c>
      <c r="F1293" s="189">
        <f>'[4]ИТОГ!'!$AX1290</f>
        <v>42918</v>
      </c>
      <c r="G1293" s="91" t="s">
        <v>255</v>
      </c>
      <c r="H1293" s="94" t="s">
        <v>28</v>
      </c>
      <c r="I1293" s="91" t="str">
        <f>'[4]ИТОГ!'!$AY1290</f>
        <v>НАДО!!!</v>
      </c>
      <c r="AK1293" s="68"/>
    </row>
    <row r="1294" spans="1:37">
      <c r="A1294" s="90">
        <v>1284</v>
      </c>
      <c r="B1294" s="91" t="str">
        <f>'[4]ИТОГ!'!$AP1291</f>
        <v>Иванов Степан</v>
      </c>
      <c r="C1294" s="91">
        <f>'[4]ИТОГ!'!$AQ1291</f>
        <v>2005</v>
      </c>
      <c r="D1294" s="91" t="str">
        <f>'[4]ИТОГ!'!$AT1291</f>
        <v>б/р</v>
      </c>
      <c r="E1294" s="91" t="str">
        <f>'[4]ИТОГ!'!$AU1291</f>
        <v>м</v>
      </c>
      <c r="F1294" s="189">
        <f>'[4]ИТОГ!'!$AX1291</f>
        <v>44169</v>
      </c>
      <c r="G1294" s="91" t="s">
        <v>255</v>
      </c>
      <c r="H1294" s="94" t="s">
        <v>28</v>
      </c>
      <c r="I1294" s="91" t="str">
        <f>'[4]ИТОГ!'!$AY1291</f>
        <v>ОК!</v>
      </c>
      <c r="AK1294" s="68"/>
    </row>
    <row r="1295" spans="1:37">
      <c r="A1295" s="90">
        <v>1285</v>
      </c>
      <c r="B1295" s="91" t="str">
        <f>'[4]ИТОГ!'!$AP1292</f>
        <v>Иванов Тимофей</v>
      </c>
      <c r="C1295" s="91">
        <f>'[4]ИТОГ!'!$AQ1292</f>
        <v>2011</v>
      </c>
      <c r="D1295" s="91" t="str">
        <f>'[4]ИТОГ!'!$AT1292</f>
        <v>б/р</v>
      </c>
      <c r="E1295" s="91" t="str">
        <f>'[4]ИТОГ!'!$AU1292</f>
        <v>м</v>
      </c>
      <c r="F1295" s="189">
        <f>'[4]ИТОГ!'!$AX1292</f>
        <v>0</v>
      </c>
      <c r="G1295" s="91" t="s">
        <v>255</v>
      </c>
      <c r="H1295" s="94" t="s">
        <v>28</v>
      </c>
      <c r="I1295" s="91" t="str">
        <f>'[4]ИТОГ!'!$AY1292</f>
        <v>ОК!</v>
      </c>
      <c r="AK1295" s="68"/>
    </row>
    <row r="1296" spans="1:37">
      <c r="A1296" s="90">
        <v>1286</v>
      </c>
      <c r="B1296" s="91" t="str">
        <f>'[4]ИТОГ!'!$AP1293</f>
        <v>Иванова Александра</v>
      </c>
      <c r="C1296" s="91">
        <f>'[4]ИТОГ!'!$AQ1293</f>
        <v>0</v>
      </c>
      <c r="D1296" s="91" t="str">
        <f>'[4]ИТОГ!'!$AT1293</f>
        <v>1ю</v>
      </c>
      <c r="E1296" s="91" t="str">
        <f>'[4]ИТОГ!'!$AU1293</f>
        <v>ж</v>
      </c>
      <c r="F1296" s="189">
        <f>'[4]ИТОГ!'!$AX1293</f>
        <v>45756</v>
      </c>
      <c r="G1296" s="91" t="s">
        <v>255</v>
      </c>
      <c r="H1296" s="94" t="s">
        <v>28</v>
      </c>
      <c r="I1296" s="91" t="str">
        <f>'[4]ИТОГ!'!$AY1293</f>
        <v>НАДО!!!</v>
      </c>
      <c r="AK1296" s="68"/>
    </row>
    <row r="1297" spans="1:37">
      <c r="A1297" s="90">
        <v>1287</v>
      </c>
      <c r="B1297" s="91" t="str">
        <f>'[4]ИТОГ!'!$AP1294</f>
        <v>Иванова Александра</v>
      </c>
      <c r="C1297" s="91">
        <f>'[4]ИТОГ!'!$AQ1294</f>
        <v>2007</v>
      </c>
      <c r="D1297" s="91" t="str">
        <f>'[4]ИТОГ!'!$AT1294</f>
        <v>б/р</v>
      </c>
      <c r="E1297" s="91" t="str">
        <f>'[4]ИТОГ!'!$AU1294</f>
        <v>ж</v>
      </c>
      <c r="F1297" s="189">
        <f>'[4]ИТОГ!'!$AX1294</f>
        <v>0</v>
      </c>
      <c r="G1297" s="91" t="s">
        <v>255</v>
      </c>
      <c r="H1297" s="94" t="s">
        <v>28</v>
      </c>
      <c r="I1297" s="91" t="str">
        <f>'[4]ИТОГ!'!$AY1294</f>
        <v>ОК!</v>
      </c>
      <c r="AK1297" s="68"/>
    </row>
    <row r="1298" spans="1:37">
      <c r="A1298" s="90">
        <v>1288</v>
      </c>
      <c r="B1298" s="91" t="str">
        <f>'[4]ИТОГ!'!$AP1295</f>
        <v>Иванова Анна А.</v>
      </c>
      <c r="C1298" s="91">
        <f>'[4]ИТОГ!'!$AQ1295</f>
        <v>0</v>
      </c>
      <c r="D1298" s="91" t="str">
        <f>'[4]ИТОГ!'!$AT1295</f>
        <v>б/р</v>
      </c>
      <c r="E1298" s="91" t="str">
        <f>'[4]ИТОГ!'!$AU1295</f>
        <v>ж</v>
      </c>
      <c r="F1298" s="189">
        <f>'[4]ИТОГ!'!$AX1295</f>
        <v>44359</v>
      </c>
      <c r="G1298" s="91" t="s">
        <v>255</v>
      </c>
      <c r="H1298" s="94" t="s">
        <v>28</v>
      </c>
      <c r="I1298" s="91" t="str">
        <f>'[4]ИТОГ!'!$AY1295</f>
        <v>НАДО!!!</v>
      </c>
      <c r="AK1298" s="68"/>
    </row>
    <row r="1299" spans="1:37">
      <c r="A1299" s="90">
        <v>1289</v>
      </c>
      <c r="B1299" s="91" t="str">
        <f>'[4]ИТОГ!'!$AP1296</f>
        <v>Иванова Анна</v>
      </c>
      <c r="C1299" s="91">
        <f>'[4]ИТОГ!'!$AQ1296</f>
        <v>0</v>
      </c>
      <c r="D1299" s="91">
        <f>'[4]ИТОГ!'!$AT1296</f>
        <v>2</v>
      </c>
      <c r="E1299" s="91" t="str">
        <f>'[4]ИТОГ!'!$AU1296</f>
        <v>ж</v>
      </c>
      <c r="F1299" s="189">
        <f>'[4]ИТОГ!'!$AX1296</f>
        <v>45778</v>
      </c>
      <c r="G1299" s="91" t="s">
        <v>255</v>
      </c>
      <c r="H1299" s="94" t="s">
        <v>28</v>
      </c>
      <c r="I1299" s="91" t="str">
        <f>'[4]ИТОГ!'!$AY1296</f>
        <v>НАДО!!!</v>
      </c>
      <c r="AK1299" s="68"/>
    </row>
    <row r="1300" spans="1:37">
      <c r="A1300" s="90">
        <v>1290</v>
      </c>
      <c r="B1300" s="91" t="str">
        <f>'[4]ИТОГ!'!$AP1297</f>
        <v>Иванова Антонина</v>
      </c>
      <c r="C1300" s="91">
        <f>'[4]ИТОГ!'!$AQ1297</f>
        <v>1996</v>
      </c>
      <c r="D1300" s="91" t="str">
        <f>'[4]ИТОГ!'!$AT1297</f>
        <v>б/р</v>
      </c>
      <c r="E1300" s="91" t="str">
        <f>'[4]ИТОГ!'!$AU1297</f>
        <v>ж</v>
      </c>
      <c r="F1300" s="189">
        <f>'[4]ИТОГ!'!$AX1297</f>
        <v>43163</v>
      </c>
      <c r="G1300" s="91" t="s">
        <v>255</v>
      </c>
      <c r="H1300" s="94" t="s">
        <v>28</v>
      </c>
      <c r="I1300" s="91" t="str">
        <f>'[4]ИТОГ!'!$AY1297</f>
        <v>ОК!</v>
      </c>
      <c r="AK1300" s="68"/>
    </row>
    <row r="1301" spans="1:37">
      <c r="A1301" s="90">
        <v>1291</v>
      </c>
      <c r="B1301" s="91" t="str">
        <f>'[4]ИТОГ!'!$AP1298</f>
        <v>Иванова Виктория</v>
      </c>
      <c r="C1301" s="91">
        <f>'[4]ИТОГ!'!$AQ1298</f>
        <v>2001</v>
      </c>
      <c r="D1301" s="91" t="str">
        <f>'[4]ИТОГ!'!$AT1298</f>
        <v>б/р</v>
      </c>
      <c r="E1301" s="91" t="str">
        <f>'[4]ИТОГ!'!$AU1298</f>
        <v>ж</v>
      </c>
      <c r="F1301" s="189">
        <f>'[4]ИТОГ!'!$AX1298</f>
        <v>42774</v>
      </c>
      <c r="G1301" s="91" t="s">
        <v>255</v>
      </c>
      <c r="H1301" s="94" t="s">
        <v>28</v>
      </c>
      <c r="I1301" s="91" t="str">
        <f>'[4]ИТОГ!'!$AY1298</f>
        <v>ОК!</v>
      </c>
      <c r="AK1301" s="68"/>
    </row>
    <row r="1302" spans="1:37">
      <c r="A1302" s="90">
        <v>1292</v>
      </c>
      <c r="B1302" s="91" t="str">
        <f>'[4]ИТОГ!'!$AP1299</f>
        <v>Иванова Дарья</v>
      </c>
      <c r="C1302" s="91">
        <f>'[4]ИТОГ!'!$AQ1299</f>
        <v>2006</v>
      </c>
      <c r="D1302" s="91" t="str">
        <f>'[4]ИТОГ!'!$AT1299</f>
        <v>б/р</v>
      </c>
      <c r="E1302" s="91" t="str">
        <f>'[4]ИТОГ!'!$AU1299</f>
        <v>ж</v>
      </c>
      <c r="F1302" s="189">
        <f>'[4]ИТОГ!'!$AX1299</f>
        <v>44394</v>
      </c>
      <c r="G1302" s="91" t="s">
        <v>255</v>
      </c>
      <c r="H1302" s="94" t="s">
        <v>28</v>
      </c>
      <c r="I1302" s="91" t="str">
        <f>'[4]ИТОГ!'!$AY1299</f>
        <v>ОК!</v>
      </c>
      <c r="AK1302" s="68"/>
    </row>
    <row r="1303" spans="1:37">
      <c r="A1303" s="90">
        <v>1293</v>
      </c>
      <c r="B1303" s="91" t="str">
        <f>'[4]ИТОГ!'!$AP1300</f>
        <v>Иванова Екатерина</v>
      </c>
      <c r="C1303" s="91">
        <f>'[4]ИТОГ!'!$AQ1300</f>
        <v>2000</v>
      </c>
      <c r="D1303" s="91" t="str">
        <f>'[4]ИТОГ!'!$AT1300</f>
        <v>б/р</v>
      </c>
      <c r="E1303" s="91" t="str">
        <f>'[4]ИТОГ!'!$AU1300</f>
        <v>ж</v>
      </c>
      <c r="F1303" s="189">
        <f>'[4]ИТОГ!'!$AX1300</f>
        <v>42774</v>
      </c>
      <c r="G1303" s="91" t="s">
        <v>255</v>
      </c>
      <c r="H1303" s="94" t="s">
        <v>28</v>
      </c>
      <c r="I1303" s="91" t="str">
        <f>'[4]ИТОГ!'!$AY1300</f>
        <v>ОК!</v>
      </c>
      <c r="AK1303" s="68"/>
    </row>
    <row r="1304" spans="1:37">
      <c r="A1304" s="90">
        <v>1294</v>
      </c>
      <c r="B1304" s="91" t="str">
        <f>'[4]ИТОГ!'!$AP1301</f>
        <v>Иванова Елена</v>
      </c>
      <c r="C1304" s="91">
        <f>'[4]ИТОГ!'!$AQ1301</f>
        <v>2005</v>
      </c>
      <c r="D1304" s="91" t="str">
        <f>'[4]ИТОГ!'!$AT1301</f>
        <v>б/р</v>
      </c>
      <c r="E1304" s="91" t="str">
        <f>'[4]ИТОГ!'!$AU1301</f>
        <v>ж</v>
      </c>
      <c r="F1304" s="189">
        <f>'[4]ИТОГ!'!$AX1301</f>
        <v>0</v>
      </c>
      <c r="G1304" s="91" t="s">
        <v>255</v>
      </c>
      <c r="H1304" s="94" t="s">
        <v>28</v>
      </c>
      <c r="I1304" s="91" t="str">
        <f>'[4]ИТОГ!'!$AY1301</f>
        <v>ОК!</v>
      </c>
      <c r="AK1304" s="68"/>
    </row>
    <row r="1305" spans="1:37">
      <c r="A1305" s="90">
        <v>1295</v>
      </c>
      <c r="B1305" s="91" t="str">
        <f>'[4]ИТОГ!'!$AP1302</f>
        <v>Иванова Елизавета</v>
      </c>
      <c r="C1305" s="91">
        <f>'[4]ИТОГ!'!$AQ1302</f>
        <v>2000</v>
      </c>
      <c r="D1305" s="91" t="str">
        <f>'[4]ИТОГ!'!$AT1302</f>
        <v>б/р</v>
      </c>
      <c r="E1305" s="91" t="str">
        <f>'[4]ИТОГ!'!$AU1302</f>
        <v>ж</v>
      </c>
      <c r="F1305" s="189">
        <f>'[4]ИТОГ!'!$AX1302</f>
        <v>43518</v>
      </c>
      <c r="G1305" s="91" t="s">
        <v>255</v>
      </c>
      <c r="H1305" s="94" t="s">
        <v>28</v>
      </c>
      <c r="I1305" s="91" t="str">
        <f>'[4]ИТОГ!'!$AY1302</f>
        <v>ОК!</v>
      </c>
      <c r="AK1305" s="68"/>
    </row>
    <row r="1306" spans="1:37">
      <c r="A1306" s="90">
        <v>1296</v>
      </c>
      <c r="B1306" s="91" t="str">
        <f>'[4]ИТОГ!'!$AP1303</f>
        <v>Иванова Ирина</v>
      </c>
      <c r="C1306" s="91">
        <f>'[4]ИТОГ!'!$AQ1303</f>
        <v>2001</v>
      </c>
      <c r="D1306" s="91" t="str">
        <f>'[4]ИТОГ!'!$AT1303</f>
        <v>б/р</v>
      </c>
      <c r="E1306" s="91" t="str">
        <f>'[4]ИТОГ!'!$AU1303</f>
        <v>ж</v>
      </c>
      <c r="F1306" s="189">
        <f>'[4]ИТОГ!'!$AX1303</f>
        <v>0</v>
      </c>
      <c r="G1306" s="91" t="s">
        <v>255</v>
      </c>
      <c r="H1306" s="94" t="s">
        <v>28</v>
      </c>
      <c r="I1306" s="91" t="str">
        <f>'[4]ИТОГ!'!$AY1303</f>
        <v>ОК!</v>
      </c>
      <c r="AK1306" s="68"/>
    </row>
    <row r="1307" spans="1:37">
      <c r="A1307" s="90">
        <v>1297</v>
      </c>
      <c r="B1307" s="91" t="str">
        <f>'[4]ИТОГ!'!$AP1304</f>
        <v>Иванова Карина</v>
      </c>
      <c r="C1307" s="91">
        <f>'[4]ИТОГ!'!$AQ1304</f>
        <v>2003</v>
      </c>
      <c r="D1307" s="91">
        <f>'[4]ИТОГ!'!$AT1304</f>
        <v>3</v>
      </c>
      <c r="E1307" s="91" t="str">
        <f>'[4]ИТОГ!'!$AU1304</f>
        <v>ж</v>
      </c>
      <c r="F1307" s="189">
        <f>'[4]ИТОГ!'!$AX1304</f>
        <v>45407</v>
      </c>
      <c r="G1307" s="91" t="s">
        <v>255</v>
      </c>
      <c r="H1307" s="94" t="s">
        <v>28</v>
      </c>
      <c r="I1307" s="91" t="str">
        <f>'[4]ИТОГ!'!$AY1304</f>
        <v>НАДО!!!</v>
      </c>
      <c r="AK1307" s="68"/>
    </row>
    <row r="1308" spans="1:37">
      <c r="A1308" s="90">
        <v>1298</v>
      </c>
      <c r="B1308" s="91" t="str">
        <f>'[4]ИТОГ!'!$AP1305</f>
        <v>Иванова Кристина</v>
      </c>
      <c r="C1308" s="91">
        <f>'[4]ИТОГ!'!$AQ1305</f>
        <v>2005</v>
      </c>
      <c r="D1308" s="91" t="str">
        <f>'[4]ИТОГ!'!$AT1305</f>
        <v>б/р</v>
      </c>
      <c r="E1308" s="91" t="str">
        <f>'[4]ИТОГ!'!$AU1305</f>
        <v>ж</v>
      </c>
      <c r="F1308" s="189">
        <f>'[4]ИТОГ!'!$AX1305</f>
        <v>43960</v>
      </c>
      <c r="G1308" s="91" t="s">
        <v>255</v>
      </c>
      <c r="H1308" s="94" t="s">
        <v>28</v>
      </c>
      <c r="I1308" s="91" t="str">
        <f>'[4]ИТОГ!'!$AY1305</f>
        <v>НАДО!!!</v>
      </c>
      <c r="AK1308" s="68"/>
    </row>
    <row r="1309" spans="1:37">
      <c r="A1309" s="90">
        <v>1299</v>
      </c>
      <c r="B1309" s="91" t="str">
        <f>'[4]ИТОГ!'!$AP1306</f>
        <v>Иванова Любовь</v>
      </c>
      <c r="C1309" s="91">
        <f>'[4]ИТОГ!'!$AQ1306</f>
        <v>1981</v>
      </c>
      <c r="D1309" s="91" t="str">
        <f>'[4]ИТОГ!'!$AT1306</f>
        <v>б/р</v>
      </c>
      <c r="E1309" s="91" t="str">
        <f>'[4]ИТОГ!'!$AU1306</f>
        <v>ж</v>
      </c>
      <c r="F1309" s="189">
        <f>'[4]ИТОГ!'!$AX1306</f>
        <v>43622</v>
      </c>
      <c r="G1309" s="91" t="s">
        <v>255</v>
      </c>
      <c r="H1309" s="94" t="s">
        <v>28</v>
      </c>
      <c r="I1309" s="91" t="str">
        <f>'[4]ИТОГ!'!$AY1306</f>
        <v>ОК!</v>
      </c>
      <c r="AK1309" s="68"/>
    </row>
    <row r="1310" spans="1:37">
      <c r="A1310" s="90">
        <v>1300</v>
      </c>
      <c r="B1310" s="91" t="str">
        <f>'[4]ИТОГ!'!$AP1307</f>
        <v>Иванова Людмила</v>
      </c>
      <c r="C1310" s="91">
        <f>'[4]ИТОГ!'!$AQ1307</f>
        <v>1962</v>
      </c>
      <c r="D1310" s="91" t="str">
        <f>'[4]ИТОГ!'!$AT1307</f>
        <v>б/р</v>
      </c>
      <c r="E1310" s="91" t="str">
        <f>'[4]ИТОГ!'!$AU1307</f>
        <v>ж</v>
      </c>
      <c r="F1310" s="189">
        <f>'[4]ИТОГ!'!$AX1307</f>
        <v>43716</v>
      </c>
      <c r="G1310" s="91" t="s">
        <v>255</v>
      </c>
      <c r="H1310" s="94" t="s">
        <v>28</v>
      </c>
      <c r="I1310" s="91" t="str">
        <f>'[4]ИТОГ!'!$AY1307</f>
        <v>ОК!</v>
      </c>
      <c r="AK1310" s="68"/>
    </row>
    <row r="1311" spans="1:37">
      <c r="A1311" s="90">
        <v>1301</v>
      </c>
      <c r="B1311" s="91" t="str">
        <f>'[4]ИТОГ!'!$AP1308</f>
        <v>Иванова Маргарита</v>
      </c>
      <c r="C1311" s="91">
        <f>'[4]ИТОГ!'!$AQ1308</f>
        <v>2002</v>
      </c>
      <c r="D1311" s="91" t="str">
        <f>'[4]ИТОГ!'!$AT1308</f>
        <v>б/р</v>
      </c>
      <c r="E1311" s="91" t="str">
        <f>'[4]ИТОГ!'!$AU1308</f>
        <v>ж</v>
      </c>
      <c r="F1311" s="189">
        <f>'[4]ИТОГ!'!$AX1308</f>
        <v>0</v>
      </c>
      <c r="G1311" s="91" t="s">
        <v>255</v>
      </c>
      <c r="H1311" s="94" t="s">
        <v>28</v>
      </c>
      <c r="I1311" s="91" t="str">
        <f>'[4]ИТОГ!'!$AY1308</f>
        <v>НАДО!!!</v>
      </c>
      <c r="AK1311" s="68"/>
    </row>
    <row r="1312" spans="1:37">
      <c r="A1312" s="90">
        <v>1302</v>
      </c>
      <c r="B1312" s="91" t="str">
        <f>'[4]ИТОГ!'!$AP1309</f>
        <v>Иванова Наталья</v>
      </c>
      <c r="C1312" s="91">
        <f>'[4]ИТОГ!'!$AQ1309</f>
        <v>1979</v>
      </c>
      <c r="D1312" s="91" t="str">
        <f>'[4]ИТОГ!'!$AT1309</f>
        <v>б/р</v>
      </c>
      <c r="E1312" s="91" t="str">
        <f>'[4]ИТОГ!'!$AU1309</f>
        <v>ж</v>
      </c>
      <c r="F1312" s="189">
        <f>'[4]ИТОГ!'!$AX1309</f>
        <v>44465</v>
      </c>
      <c r="G1312" s="91" t="s">
        <v>255</v>
      </c>
      <c r="H1312" s="94" t="s">
        <v>28</v>
      </c>
      <c r="I1312" s="91" t="str">
        <f>'[4]ИТОГ!'!$AY1309</f>
        <v>ОК!</v>
      </c>
      <c r="AK1312" s="68"/>
    </row>
    <row r="1313" spans="1:37">
      <c r="A1313" s="90">
        <v>1303</v>
      </c>
      <c r="B1313" s="91" t="str">
        <f>'[4]ИТОГ!'!$AP1310</f>
        <v>Иванова Светлана</v>
      </c>
      <c r="C1313" s="91">
        <f>'[4]ИТОГ!'!$AQ1310</f>
        <v>2002</v>
      </c>
      <c r="D1313" s="91">
        <f>'[4]ИТОГ!'!$AT1310</f>
        <v>1</v>
      </c>
      <c r="E1313" s="91" t="str">
        <f>'[4]ИТОГ!'!$AU1310</f>
        <v>ж</v>
      </c>
      <c r="F1313" s="189">
        <f>'[4]ИТОГ!'!$AX1310</f>
        <v>45726</v>
      </c>
      <c r="G1313" s="91" t="s">
        <v>255</v>
      </c>
      <c r="H1313" s="94" t="s">
        <v>28</v>
      </c>
      <c r="I1313" s="91" t="str">
        <f>'[4]ИТОГ!'!$AY1310</f>
        <v>ОК!</v>
      </c>
      <c r="AK1313" s="68"/>
    </row>
    <row r="1314" spans="1:37">
      <c r="A1314" s="90">
        <v>1304</v>
      </c>
      <c r="B1314" s="91" t="str">
        <f>'[4]ИТОГ!'!$AP1311</f>
        <v xml:space="preserve">Иванова Светлана </v>
      </c>
      <c r="C1314" s="91">
        <f>'[4]ИТОГ!'!$AQ1311</f>
        <v>1977</v>
      </c>
      <c r="D1314" s="91" t="str">
        <f>'[4]ИТОГ!'!$AT1311</f>
        <v>б/р</v>
      </c>
      <c r="E1314" s="91" t="str">
        <f>'[4]ИТОГ!'!$AU1311</f>
        <v>ж</v>
      </c>
      <c r="F1314" s="189">
        <f>'[4]ИТОГ!'!$AX1311</f>
        <v>43245</v>
      </c>
      <c r="G1314" s="91" t="s">
        <v>255</v>
      </c>
      <c r="H1314" s="94" t="s">
        <v>28</v>
      </c>
      <c r="I1314" s="91" t="str">
        <f>'[4]ИТОГ!'!$AY1311</f>
        <v>ОК!</v>
      </c>
      <c r="AK1314" s="68"/>
    </row>
    <row r="1315" spans="1:37">
      <c r="A1315" s="90">
        <v>1305</v>
      </c>
      <c r="B1315" s="91" t="str">
        <f>'[4]ИТОГ!'!$AP1312</f>
        <v>Иванова Татьяна</v>
      </c>
      <c r="C1315" s="91">
        <f>'[4]ИТОГ!'!$AQ1312</f>
        <v>2003</v>
      </c>
      <c r="D1315" s="91" t="str">
        <f>'[4]ИТОГ!'!$AT1312</f>
        <v>КМС</v>
      </c>
      <c r="E1315" s="91" t="str">
        <f>'[4]ИТОГ!'!$AU1312</f>
        <v>ж</v>
      </c>
      <c r="F1315" s="189">
        <f>'[4]ИТОГ!'!$AX1312</f>
        <v>45649</v>
      </c>
      <c r="G1315" s="91" t="s">
        <v>255</v>
      </c>
      <c r="H1315" s="94" t="s">
        <v>28</v>
      </c>
      <c r="I1315" s="91" t="str">
        <f>'[4]ИТОГ!'!$AY1312</f>
        <v>ОК!</v>
      </c>
      <c r="AK1315" s="68"/>
    </row>
    <row r="1316" spans="1:37">
      <c r="A1316" s="90">
        <v>1306</v>
      </c>
      <c r="B1316" s="91" t="str">
        <f>'[4]ИТОГ!'!$AP1313</f>
        <v>Иванцов Георгий</v>
      </c>
      <c r="C1316" s="91">
        <f>'[4]ИТОГ!'!$AQ1313</f>
        <v>2005</v>
      </c>
      <c r="D1316" s="91" t="str">
        <f>'[4]ИТОГ!'!$AT1313</f>
        <v>б/р</v>
      </c>
      <c r="E1316" s="91" t="str">
        <f>'[4]ИТОГ!'!$AU1313</f>
        <v>м</v>
      </c>
      <c r="F1316" s="189">
        <f>'[4]ИТОГ!'!$AX1313</f>
        <v>44329</v>
      </c>
      <c r="G1316" s="91" t="s">
        <v>255</v>
      </c>
      <c r="H1316" s="94" t="s">
        <v>28</v>
      </c>
      <c r="I1316" s="91" t="str">
        <f>'[4]ИТОГ!'!$AY1313</f>
        <v>ОК!</v>
      </c>
      <c r="AK1316" s="68"/>
    </row>
    <row r="1317" spans="1:37">
      <c r="A1317" s="90">
        <v>1307</v>
      </c>
      <c r="B1317" s="91" t="str">
        <f>'[4]ИТОГ!'!$AP1314</f>
        <v>Иванченко Егор</v>
      </c>
      <c r="C1317" s="91">
        <f>'[4]ИТОГ!'!$AQ1314</f>
        <v>2002</v>
      </c>
      <c r="D1317" s="91" t="str">
        <f>'[4]ИТОГ!'!$AT1314</f>
        <v>б/р</v>
      </c>
      <c r="E1317" s="91" t="str">
        <f>'[4]ИТОГ!'!$AU1314</f>
        <v>м</v>
      </c>
      <c r="F1317" s="189">
        <f>'[4]ИТОГ!'!$AX1314</f>
        <v>0</v>
      </c>
      <c r="G1317" s="91" t="s">
        <v>255</v>
      </c>
      <c r="H1317" s="94" t="s">
        <v>28</v>
      </c>
      <c r="I1317" s="91" t="str">
        <f>'[4]ИТОГ!'!$AY1314</f>
        <v>ОК!</v>
      </c>
      <c r="AK1317" s="68"/>
    </row>
    <row r="1318" spans="1:37">
      <c r="A1318" s="90">
        <v>1308</v>
      </c>
      <c r="B1318" s="91" t="str">
        <f>'[4]ИТОГ!'!$AP1315</f>
        <v>Иванченко Любовь</v>
      </c>
      <c r="C1318" s="91">
        <f>'[4]ИТОГ!'!$AQ1315</f>
        <v>2000</v>
      </c>
      <c r="D1318" s="91" t="str">
        <f>'[4]ИТОГ!'!$AT1315</f>
        <v>б/р</v>
      </c>
      <c r="E1318" s="91" t="str">
        <f>'[4]ИТОГ!'!$AU1315</f>
        <v>ж</v>
      </c>
      <c r="F1318" s="189">
        <f>'[4]ИТОГ!'!$AX1315</f>
        <v>43013</v>
      </c>
      <c r="G1318" s="91" t="s">
        <v>255</v>
      </c>
      <c r="H1318" s="94" t="s">
        <v>28</v>
      </c>
      <c r="I1318" s="91" t="str">
        <f>'[4]ИТОГ!'!$AY1315</f>
        <v>ОК!</v>
      </c>
      <c r="AK1318" s="68"/>
    </row>
    <row r="1319" spans="1:37">
      <c r="A1319" s="90">
        <v>1309</v>
      </c>
      <c r="B1319" s="91" t="str">
        <f>'[4]ИТОГ!'!$AP1316</f>
        <v>Иванчин Алексей</v>
      </c>
      <c r="C1319" s="91">
        <f>'[4]ИТОГ!'!$AQ1316</f>
        <v>1979</v>
      </c>
      <c r="D1319" s="91" t="str">
        <f>'[4]ИТОГ!'!$AT1316</f>
        <v>б/р</v>
      </c>
      <c r="E1319" s="91" t="str">
        <f>'[4]ИТОГ!'!$AU1316</f>
        <v>м</v>
      </c>
      <c r="F1319" s="189">
        <f>'[4]ИТОГ!'!$AX1316</f>
        <v>0</v>
      </c>
      <c r="G1319" s="91" t="s">
        <v>255</v>
      </c>
      <c r="H1319" s="94" t="s">
        <v>28</v>
      </c>
      <c r="I1319" s="91" t="str">
        <f>'[4]ИТОГ!'!$AY1316</f>
        <v>НАДО!!!</v>
      </c>
      <c r="AK1319" s="68"/>
    </row>
    <row r="1320" spans="1:37">
      <c r="A1320" s="90">
        <v>1310</v>
      </c>
      <c r="B1320" s="91" t="str">
        <f>'[4]ИТОГ!'!$AP1317</f>
        <v>Ивань Глеб</v>
      </c>
      <c r="C1320" s="91">
        <f>'[4]ИТОГ!'!$AQ1317</f>
        <v>2006</v>
      </c>
      <c r="D1320" s="91">
        <f>'[4]ИТОГ!'!$AT1317</f>
        <v>2</v>
      </c>
      <c r="E1320" s="91" t="str">
        <f>'[4]ИТОГ!'!$AU1317</f>
        <v>м</v>
      </c>
      <c r="F1320" s="189">
        <f>'[4]ИТОГ!'!$AX1317</f>
        <v>45319</v>
      </c>
      <c r="G1320" s="91" t="s">
        <v>255</v>
      </c>
      <c r="H1320" s="94" t="s">
        <v>28</v>
      </c>
      <c r="I1320" s="91" t="str">
        <f>'[4]ИТОГ!'!$AY1317</f>
        <v>ОК!</v>
      </c>
      <c r="AK1320" s="68"/>
    </row>
    <row r="1321" spans="1:37">
      <c r="A1321" s="90">
        <v>1311</v>
      </c>
      <c r="B1321" s="91" t="str">
        <f>'[4]ИТОГ!'!$AP1318</f>
        <v>Ивашкевич Арсений</v>
      </c>
      <c r="C1321" s="91">
        <f>'[4]ИТОГ!'!$AQ1318</f>
        <v>2007</v>
      </c>
      <c r="D1321" s="91" t="str">
        <f>'[4]ИТОГ!'!$AT1318</f>
        <v>б/р</v>
      </c>
      <c r="E1321" s="91" t="str">
        <f>'[4]ИТОГ!'!$AU1318</f>
        <v>м</v>
      </c>
      <c r="F1321" s="189">
        <f>'[4]ИТОГ!'!$AX1318</f>
        <v>0</v>
      </c>
      <c r="G1321" s="91" t="s">
        <v>255</v>
      </c>
      <c r="H1321" s="94" t="s">
        <v>28</v>
      </c>
      <c r="I1321" s="91" t="str">
        <f>'[4]ИТОГ!'!$AY1318</f>
        <v>ОК!</v>
      </c>
      <c r="AK1321" s="68"/>
    </row>
    <row r="1322" spans="1:37">
      <c r="A1322" s="90">
        <v>1312</v>
      </c>
      <c r="B1322" s="91" t="str">
        <f>'[4]ИТОГ!'!$AP1319</f>
        <v>Ивентьев  Константин</v>
      </c>
      <c r="C1322" s="91">
        <f>'[4]ИТОГ!'!$AQ1319</f>
        <v>0</v>
      </c>
      <c r="D1322" s="91" t="str">
        <f>'[4]ИТОГ!'!$AT1319</f>
        <v>б/р</v>
      </c>
      <c r="E1322" s="91" t="str">
        <f>'[4]ИТОГ!'!$AU1319</f>
        <v>м</v>
      </c>
      <c r="F1322" s="189">
        <f>'[4]ИТОГ!'!$AX1319</f>
        <v>42118</v>
      </c>
      <c r="G1322" s="91" t="s">
        <v>255</v>
      </c>
      <c r="H1322" s="94" t="s">
        <v>28</v>
      </c>
      <c r="I1322" s="91" t="str">
        <f>'[4]ИТОГ!'!$AY1319</f>
        <v>НАДО!!!</v>
      </c>
      <c r="AK1322" s="68"/>
    </row>
    <row r="1323" spans="1:37">
      <c r="A1323" s="90">
        <v>1313</v>
      </c>
      <c r="B1323" s="91" t="str">
        <f>'[4]ИТОГ!'!$AP1320</f>
        <v>Ивлев Михаил</v>
      </c>
      <c r="C1323" s="91">
        <f>'[4]ИТОГ!'!$AQ1320</f>
        <v>1966</v>
      </c>
      <c r="D1323" s="91" t="str">
        <f>'[4]ИТОГ!'!$AT1320</f>
        <v>б/р</v>
      </c>
      <c r="E1323" s="91" t="str">
        <f>'[4]ИТОГ!'!$AU1320</f>
        <v>м</v>
      </c>
      <c r="F1323" s="189">
        <f>'[4]ИТОГ!'!$AX1320</f>
        <v>0</v>
      </c>
      <c r="G1323" s="91" t="s">
        <v>255</v>
      </c>
      <c r="H1323" s="94" t="s">
        <v>28</v>
      </c>
      <c r="I1323" s="91" t="str">
        <f>'[4]ИТОГ!'!$AY1320</f>
        <v>ОК!</v>
      </c>
      <c r="AK1323" s="68"/>
    </row>
    <row r="1324" spans="1:37">
      <c r="A1324" s="90">
        <v>1314</v>
      </c>
      <c r="B1324" s="91" t="str">
        <f>'[4]ИТОГ!'!$AP1321</f>
        <v>Ивлева Маргарита</v>
      </c>
      <c r="C1324" s="91">
        <f>'[4]ИТОГ!'!$AQ1321</f>
        <v>2011</v>
      </c>
      <c r="D1324" s="91" t="str">
        <f>'[4]ИТОГ!'!$AT1321</f>
        <v>б/р</v>
      </c>
      <c r="E1324" s="91" t="str">
        <f>'[4]ИТОГ!'!$AU1321</f>
        <v>ж</v>
      </c>
      <c r="F1324" s="189">
        <f>'[4]ИТОГ!'!$AX1321</f>
        <v>0</v>
      </c>
      <c r="G1324" s="91" t="s">
        <v>255</v>
      </c>
      <c r="H1324" s="94" t="s">
        <v>28</v>
      </c>
      <c r="I1324" s="91" t="str">
        <f>'[4]ИТОГ!'!$AY1321</f>
        <v>ОК!</v>
      </c>
      <c r="AK1324" s="68"/>
    </row>
    <row r="1325" spans="1:37">
      <c r="A1325" s="90">
        <v>1315</v>
      </c>
      <c r="B1325" s="91" t="str">
        <f>'[4]ИТОГ!'!$AP1322</f>
        <v>Ивонина Евгения</v>
      </c>
      <c r="C1325" s="91">
        <f>'[4]ИТОГ!'!$AQ1322</f>
        <v>0</v>
      </c>
      <c r="D1325" s="91">
        <f>'[4]ИТОГ!'!$AT1322</f>
        <v>3</v>
      </c>
      <c r="E1325" s="91" t="str">
        <f>'[4]ИТОГ!'!$AU1322</f>
        <v>ж</v>
      </c>
      <c r="F1325" s="189">
        <f>'[4]ИТОГ!'!$AX1322</f>
        <v>45375</v>
      </c>
      <c r="G1325" s="91" t="s">
        <v>255</v>
      </c>
      <c r="H1325" s="94" t="s">
        <v>28</v>
      </c>
      <c r="I1325" s="91" t="str">
        <f>'[4]ИТОГ!'!$AY1322</f>
        <v>НАДО!!!</v>
      </c>
      <c r="AK1325" s="68"/>
    </row>
    <row r="1326" spans="1:37">
      <c r="A1326" s="90">
        <v>1316</v>
      </c>
      <c r="B1326" s="91" t="str">
        <f>'[4]ИТОГ!'!$AP1323</f>
        <v>Ивушкина Анастасия</v>
      </c>
      <c r="C1326" s="91">
        <f>'[4]ИТОГ!'!$AQ1323</f>
        <v>0</v>
      </c>
      <c r="D1326" s="91" t="str">
        <f>'[4]ИТОГ!'!$AT1323</f>
        <v>б/р</v>
      </c>
      <c r="E1326" s="91" t="str">
        <f>'[4]ИТОГ!'!$AU1323</f>
        <v>ж</v>
      </c>
      <c r="F1326" s="189">
        <f>'[4]ИТОГ!'!$AX1323</f>
        <v>44107</v>
      </c>
      <c r="G1326" s="91" t="s">
        <v>255</v>
      </c>
      <c r="H1326" s="94" t="s">
        <v>28</v>
      </c>
      <c r="I1326" s="91" t="str">
        <f>'[4]ИТОГ!'!$AY1323</f>
        <v>НАДО!!!</v>
      </c>
      <c r="AK1326" s="68"/>
    </row>
    <row r="1327" spans="1:37">
      <c r="A1327" s="90">
        <v>1317</v>
      </c>
      <c r="B1327" s="91" t="str">
        <f>'[4]ИТОГ!'!$AP1324</f>
        <v>Ивченко Илья</v>
      </c>
      <c r="C1327" s="91">
        <f>'[4]ИТОГ!'!$AQ1324</f>
        <v>2008</v>
      </c>
      <c r="D1327" s="91" t="str">
        <f>'[4]ИТОГ!'!$AT1324</f>
        <v>б/р</v>
      </c>
      <c r="E1327" s="91" t="str">
        <f>'[4]ИТОГ!'!$AU1324</f>
        <v>м</v>
      </c>
      <c r="F1327" s="189">
        <f>'[4]ИТОГ!'!$AX1324</f>
        <v>0</v>
      </c>
      <c r="G1327" s="91" t="s">
        <v>255</v>
      </c>
      <c r="H1327" s="94" t="s">
        <v>28</v>
      </c>
      <c r="I1327" s="91" t="str">
        <f>'[4]ИТОГ!'!$AY1324</f>
        <v>ОК!</v>
      </c>
      <c r="AK1327" s="68"/>
    </row>
    <row r="1328" spans="1:37">
      <c r="A1328" s="90">
        <v>1318</v>
      </c>
      <c r="B1328" s="91" t="str">
        <f>'[4]ИТОГ!'!$AP1325</f>
        <v>Игнатов Андрей</v>
      </c>
      <c r="C1328" s="91">
        <f>'[4]ИТОГ!'!$AQ1325</f>
        <v>0</v>
      </c>
      <c r="D1328" s="91">
        <f>'[4]ИТОГ!'!$AT1325</f>
        <v>3</v>
      </c>
      <c r="E1328" s="91" t="str">
        <f>'[4]ИТОГ!'!$AU1325</f>
        <v>м</v>
      </c>
      <c r="F1328" s="189">
        <f>'[4]ИТОГ!'!$AX1325</f>
        <v>45375</v>
      </c>
      <c r="G1328" s="91" t="s">
        <v>255</v>
      </c>
      <c r="H1328" s="94" t="s">
        <v>28</v>
      </c>
      <c r="I1328" s="91" t="str">
        <f>'[4]ИТОГ!'!$AY1325</f>
        <v>НАДО!!!</v>
      </c>
      <c r="AK1328" s="68"/>
    </row>
    <row r="1329" spans="1:37">
      <c r="A1329" s="90">
        <v>1319</v>
      </c>
      <c r="B1329" s="91" t="str">
        <f>'[4]ИТОГ!'!$AP1326</f>
        <v>Игнатов Егор</v>
      </c>
      <c r="C1329" s="91">
        <f>'[4]ИТОГ!'!$AQ1326</f>
        <v>1999</v>
      </c>
      <c r="D1329" s="91" t="str">
        <f>'[4]ИТОГ!'!$AT1326</f>
        <v>б/р</v>
      </c>
      <c r="E1329" s="91" t="str">
        <f>'[4]ИТОГ!'!$AU1326</f>
        <v>м</v>
      </c>
      <c r="F1329" s="189">
        <f>'[4]ИТОГ!'!$AX1326</f>
        <v>0</v>
      </c>
      <c r="G1329" s="91" t="s">
        <v>255</v>
      </c>
      <c r="H1329" s="94" t="s">
        <v>28</v>
      </c>
      <c r="I1329" s="91" t="str">
        <f>'[4]ИТОГ!'!$AY1326</f>
        <v>ОК!</v>
      </c>
      <c r="AK1329" s="68"/>
    </row>
    <row r="1330" spans="1:37">
      <c r="A1330" s="90">
        <v>1320</v>
      </c>
      <c r="B1330" s="91" t="str">
        <f>'[4]ИТОГ!'!$AP1327</f>
        <v>Игнатович Василий</v>
      </c>
      <c r="C1330" s="91">
        <f>'[4]ИТОГ!'!$AQ1327</f>
        <v>2000</v>
      </c>
      <c r="D1330" s="91" t="str">
        <f>'[4]ИТОГ!'!$AT1327</f>
        <v>б/р</v>
      </c>
      <c r="E1330" s="91" t="str">
        <f>'[4]ИТОГ!'!$AU1327</f>
        <v>м</v>
      </c>
      <c r="F1330" s="189">
        <f>'[4]ИТОГ!'!$AX1327</f>
        <v>42774</v>
      </c>
      <c r="G1330" s="91" t="s">
        <v>255</v>
      </c>
      <c r="H1330" s="94" t="s">
        <v>28</v>
      </c>
      <c r="I1330" s="91" t="str">
        <f>'[4]ИТОГ!'!$AY1327</f>
        <v>ОК!</v>
      </c>
      <c r="AK1330" s="68"/>
    </row>
    <row r="1331" spans="1:37">
      <c r="A1331" s="90">
        <v>1321</v>
      </c>
      <c r="B1331" s="91" t="str">
        <f>'[4]ИТОГ!'!$AP1328</f>
        <v>Игнатьев Василий</v>
      </c>
      <c r="C1331" s="91">
        <f>'[4]ИТОГ!'!$AQ1328</f>
        <v>0</v>
      </c>
      <c r="D1331" s="91" t="str">
        <f>'[4]ИТОГ!'!$AT1328</f>
        <v>1ю</v>
      </c>
      <c r="E1331" s="91" t="str">
        <f>'[4]ИТОГ!'!$AU1328</f>
        <v>м</v>
      </c>
      <c r="F1331" s="189">
        <f>'[4]ИТОГ!'!$AX1328</f>
        <v>45756</v>
      </c>
      <c r="G1331" s="91" t="s">
        <v>255</v>
      </c>
      <c r="H1331" s="94" t="s">
        <v>28</v>
      </c>
      <c r="I1331" s="91" t="str">
        <f>'[4]ИТОГ!'!$AY1328</f>
        <v>НАДО!!!</v>
      </c>
      <c r="AK1331" s="68"/>
    </row>
    <row r="1332" spans="1:37">
      <c r="A1332" s="90">
        <v>1322</v>
      </c>
      <c r="B1332" s="91" t="str">
        <f>'[4]ИТОГ!'!$AP1329</f>
        <v>Игнатьев Владимир</v>
      </c>
      <c r="C1332" s="91">
        <f>'[4]ИТОГ!'!$AQ1329</f>
        <v>0</v>
      </c>
      <c r="D1332" s="91">
        <f>'[4]ИТОГ!'!$AT1329</f>
        <v>2</v>
      </c>
      <c r="E1332" s="91" t="str">
        <f>'[4]ИТОГ!'!$AU1329</f>
        <v>м</v>
      </c>
      <c r="F1332" s="189">
        <f>'[4]ИТОГ!'!$AX1329</f>
        <v>45576</v>
      </c>
      <c r="G1332" s="91" t="s">
        <v>255</v>
      </c>
      <c r="H1332" s="94" t="s">
        <v>28</v>
      </c>
      <c r="I1332" s="91" t="str">
        <f>'[4]ИТОГ!'!$AY1329</f>
        <v>НАДО!!!</v>
      </c>
      <c r="AK1332" s="68"/>
    </row>
    <row r="1333" spans="1:37">
      <c r="A1333" s="90">
        <v>1323</v>
      </c>
      <c r="B1333" s="91" t="str">
        <f>'[4]ИТОГ!'!$AP1330</f>
        <v>Игнатьев Даниил</v>
      </c>
      <c r="C1333" s="91">
        <f>'[4]ИТОГ!'!$AQ1330</f>
        <v>2012</v>
      </c>
      <c r="D1333" s="91" t="str">
        <f>'[4]ИТОГ!'!$AT1330</f>
        <v>б/р</v>
      </c>
      <c r="E1333" s="91" t="str">
        <f>'[4]ИТОГ!'!$AU1330</f>
        <v>м</v>
      </c>
      <c r="F1333" s="189">
        <f>'[4]ИТОГ!'!$AX1330</f>
        <v>0</v>
      </c>
      <c r="G1333" s="91" t="s">
        <v>255</v>
      </c>
      <c r="H1333" s="94" t="s">
        <v>28</v>
      </c>
      <c r="I1333" s="91" t="str">
        <f>'[4]ИТОГ!'!$AY1330</f>
        <v>ОК!</v>
      </c>
      <c r="AK1333" s="68"/>
    </row>
    <row r="1334" spans="1:37">
      <c r="A1334" s="90">
        <v>1324</v>
      </c>
      <c r="B1334" s="91" t="str">
        <f>'[4]ИТОГ!'!$AP1331</f>
        <v>Игнатьева Диана</v>
      </c>
      <c r="C1334" s="91">
        <f>'[4]ИТОГ!'!$AQ1331</f>
        <v>0</v>
      </c>
      <c r="D1334" s="91">
        <f>'[4]ИТОГ!'!$AT1331</f>
        <v>3</v>
      </c>
      <c r="E1334" s="91" t="str">
        <f>'[4]ИТОГ!'!$AU1331</f>
        <v>ж</v>
      </c>
      <c r="F1334" s="189">
        <f>'[4]ИТОГ!'!$AX1331</f>
        <v>45805</v>
      </c>
      <c r="G1334" s="91" t="s">
        <v>255</v>
      </c>
      <c r="H1334" s="94" t="s">
        <v>28</v>
      </c>
      <c r="I1334" s="91" t="str">
        <f>'[4]ИТОГ!'!$AY1331</f>
        <v>НАДО!!!</v>
      </c>
      <c r="AK1334" s="68"/>
    </row>
    <row r="1335" spans="1:37">
      <c r="A1335" s="90">
        <v>1325</v>
      </c>
      <c r="B1335" s="91" t="str">
        <f>'[4]ИТОГ!'!$AP1332</f>
        <v>Игошин Глеб</v>
      </c>
      <c r="C1335" s="91">
        <f>'[4]ИТОГ!'!$AQ1332</f>
        <v>2006</v>
      </c>
      <c r="D1335" s="91" t="str">
        <f>'[4]ИТОГ!'!$AT1332</f>
        <v>б/р</v>
      </c>
      <c r="E1335" s="91" t="str">
        <f>'[4]ИТОГ!'!$AU1332</f>
        <v>м</v>
      </c>
      <c r="F1335" s="189">
        <f>'[4]ИТОГ!'!$AX1332</f>
        <v>0</v>
      </c>
      <c r="G1335" s="91" t="s">
        <v>255</v>
      </c>
      <c r="H1335" s="94" t="s">
        <v>28</v>
      </c>
      <c r="I1335" s="91" t="str">
        <f>'[4]ИТОГ!'!$AY1332</f>
        <v>НАДО!!!</v>
      </c>
      <c r="AK1335" s="68"/>
    </row>
    <row r="1336" spans="1:37">
      <c r="A1336" s="90">
        <v>1326</v>
      </c>
      <c r="B1336" s="91" t="str">
        <f>'[4]ИТОГ!'!$AP1333</f>
        <v>Игрунов Василий</v>
      </c>
      <c r="C1336" s="91">
        <f>'[4]ИТОГ!'!$AQ1333</f>
        <v>2002</v>
      </c>
      <c r="D1336" s="91">
        <f>'[4]ИТОГ!'!$AT1333</f>
        <v>2</v>
      </c>
      <c r="E1336" s="91" t="str">
        <f>'[4]ИТОГ!'!$AU1333</f>
        <v>м</v>
      </c>
      <c r="F1336" s="189">
        <f>'[4]ИТОГ!'!$AX1333</f>
        <v>45407</v>
      </c>
      <c r="G1336" s="91" t="s">
        <v>255</v>
      </c>
      <c r="H1336" s="94" t="s">
        <v>28</v>
      </c>
      <c r="I1336" s="91" t="str">
        <f>'[4]ИТОГ!'!$AY1333</f>
        <v>ОК!</v>
      </c>
      <c r="AK1336" s="68"/>
    </row>
    <row r="1337" spans="1:37">
      <c r="A1337" s="90">
        <v>1327</v>
      </c>
      <c r="B1337" s="91" t="str">
        <f>'[4]ИТОГ!'!$AP1334</f>
        <v>Игумнов Илья</v>
      </c>
      <c r="C1337" s="91">
        <f>'[4]ИТОГ!'!$AQ1334</f>
        <v>0</v>
      </c>
      <c r="D1337" s="91" t="str">
        <f>'[4]ИТОГ!'!$AT1334</f>
        <v>б/р</v>
      </c>
      <c r="E1337" s="91" t="str">
        <f>'[4]ИТОГ!'!$AU1334</f>
        <v>м</v>
      </c>
      <c r="F1337" s="189">
        <f>'[4]ИТОГ!'!$AX1334</f>
        <v>44323</v>
      </c>
      <c r="G1337" s="91" t="s">
        <v>255</v>
      </c>
      <c r="H1337" s="94" t="s">
        <v>28</v>
      </c>
      <c r="I1337" s="91" t="str">
        <f>'[4]ИТОГ!'!$AY1334</f>
        <v>НАДО!!!</v>
      </c>
      <c r="AK1337" s="68"/>
    </row>
    <row r="1338" spans="1:37">
      <c r="A1338" s="90">
        <v>1328</v>
      </c>
      <c r="B1338" s="91" t="str">
        <f>'[4]ИТОГ!'!$AP1335</f>
        <v>Идукова Полина</v>
      </c>
      <c r="C1338" s="91">
        <f>'[4]ИТОГ!'!$AQ1335</f>
        <v>2010</v>
      </c>
      <c r="D1338" s="91" t="str">
        <f>'[4]ИТОГ!'!$AT1335</f>
        <v>2ю</v>
      </c>
      <c r="E1338" s="91" t="str">
        <f>'[4]ИТОГ!'!$AU1335</f>
        <v>ж</v>
      </c>
      <c r="F1338" s="189">
        <f>'[4]ИТОГ!'!$AX1335</f>
        <v>45422</v>
      </c>
      <c r="G1338" s="91" t="s">
        <v>255</v>
      </c>
      <c r="H1338" s="94" t="s">
        <v>28</v>
      </c>
      <c r="I1338" s="91" t="str">
        <f>'[4]ИТОГ!'!$AY1335</f>
        <v>ОК!</v>
      </c>
      <c r="AK1338" s="68"/>
    </row>
    <row r="1339" spans="1:37">
      <c r="A1339" s="90">
        <v>1329</v>
      </c>
      <c r="B1339" s="91" t="str">
        <f>'[4]ИТОГ!'!$AP1336</f>
        <v>Изотов Виктор</v>
      </c>
      <c r="C1339" s="91">
        <f>'[4]ИТОГ!'!$AQ1336</f>
        <v>0</v>
      </c>
      <c r="D1339" s="91" t="str">
        <f>'[4]ИТОГ!'!$AT1336</f>
        <v>б/р</v>
      </c>
      <c r="E1339" s="91" t="str">
        <f>'[4]ИТОГ!'!$AU1336</f>
        <v>м</v>
      </c>
      <c r="F1339" s="189">
        <f>'[4]ИТОГ!'!$AX1336</f>
        <v>44154</v>
      </c>
      <c r="G1339" s="91" t="s">
        <v>255</v>
      </c>
      <c r="H1339" s="94" t="s">
        <v>28</v>
      </c>
      <c r="I1339" s="91" t="str">
        <f>'[4]ИТОГ!'!$AY1336</f>
        <v>НАДО!!!</v>
      </c>
      <c r="AK1339" s="68"/>
    </row>
    <row r="1340" spans="1:37">
      <c r="A1340" s="90">
        <v>1330</v>
      </c>
      <c r="B1340" s="91" t="str">
        <f>'[4]ИТОГ!'!$AP1337</f>
        <v>Изюмская Ксения</v>
      </c>
      <c r="C1340" s="91">
        <f>'[4]ИТОГ!'!$AQ1337</f>
        <v>2003</v>
      </c>
      <c r="D1340" s="91">
        <f>'[4]ИТОГ!'!$AT1337</f>
        <v>2</v>
      </c>
      <c r="E1340" s="91" t="str">
        <f>'[4]ИТОГ!'!$AU1337</f>
        <v>ж</v>
      </c>
      <c r="F1340" s="189">
        <f>'[4]ИТОГ!'!$AX1337</f>
        <v>45319</v>
      </c>
      <c r="G1340" s="91" t="s">
        <v>255</v>
      </c>
      <c r="H1340" s="94" t="s">
        <v>28</v>
      </c>
      <c r="I1340" s="91" t="str">
        <f>'[4]ИТОГ!'!$AY1337</f>
        <v>ОК!</v>
      </c>
      <c r="AK1340" s="68"/>
    </row>
    <row r="1341" spans="1:37">
      <c r="A1341" s="90">
        <v>1331</v>
      </c>
      <c r="B1341" s="91" t="str">
        <f>'[4]ИТОГ!'!$AP1338</f>
        <v>Илгач Георгий</v>
      </c>
      <c r="C1341" s="91">
        <f>'[4]ИТОГ!'!$AQ1338</f>
        <v>0</v>
      </c>
      <c r="D1341" s="91" t="str">
        <f>'[4]ИТОГ!'!$AT1338</f>
        <v>б/р</v>
      </c>
      <c r="E1341" s="91" t="str">
        <f>'[4]ИТОГ!'!$AU1338</f>
        <v>м</v>
      </c>
      <c r="F1341" s="189">
        <f>'[4]ИТОГ!'!$AX1338</f>
        <v>43555</v>
      </c>
      <c r="G1341" s="91" t="s">
        <v>255</v>
      </c>
      <c r="H1341" s="94" t="s">
        <v>28</v>
      </c>
      <c r="I1341" s="91" t="str">
        <f>'[4]ИТОГ!'!$AY1338</f>
        <v>НАДО!!!</v>
      </c>
      <c r="AK1341" s="68"/>
    </row>
    <row r="1342" spans="1:37">
      <c r="A1342" s="90">
        <v>1332</v>
      </c>
      <c r="B1342" s="91" t="str">
        <f>'[4]ИТОГ!'!$AP1339</f>
        <v>Илларионов Виталий</v>
      </c>
      <c r="C1342" s="91">
        <f>'[4]ИТОГ!'!$AQ1339</f>
        <v>1983</v>
      </c>
      <c r="D1342" s="91" t="str">
        <f>'[4]ИТОГ!'!$AT1339</f>
        <v>б/р</v>
      </c>
      <c r="E1342" s="91" t="str">
        <f>'[4]ИТОГ!'!$AU1339</f>
        <v>м</v>
      </c>
      <c r="F1342" s="189">
        <f>'[4]ИТОГ!'!$AX1339</f>
        <v>43245</v>
      </c>
      <c r="G1342" s="91" t="s">
        <v>255</v>
      </c>
      <c r="H1342" s="94" t="s">
        <v>28</v>
      </c>
      <c r="I1342" s="91" t="str">
        <f>'[4]ИТОГ!'!$AY1339</f>
        <v>НАДО!!!</v>
      </c>
      <c r="AK1342" s="68"/>
    </row>
    <row r="1343" spans="1:37">
      <c r="A1343" s="90">
        <v>1333</v>
      </c>
      <c r="B1343" s="91" t="str">
        <f>'[4]ИТОГ!'!$AP1340</f>
        <v>Илларионов Евгений</v>
      </c>
      <c r="C1343" s="91">
        <f>'[4]ИТОГ!'!$AQ1340</f>
        <v>1986</v>
      </c>
      <c r="D1343" s="91" t="str">
        <f>'[4]ИТОГ!'!$AT1340</f>
        <v>б/р</v>
      </c>
      <c r="E1343" s="91" t="str">
        <f>'[4]ИТОГ!'!$AU1340</f>
        <v>м</v>
      </c>
      <c r="F1343" s="189">
        <f>'[4]ИТОГ!'!$AX1340</f>
        <v>43828</v>
      </c>
      <c r="G1343" s="91" t="s">
        <v>255</v>
      </c>
      <c r="H1343" s="94" t="s">
        <v>28</v>
      </c>
      <c r="I1343" s="91" t="str">
        <f>'[4]ИТОГ!'!$AY1340</f>
        <v>ОК!</v>
      </c>
      <c r="AK1343" s="68"/>
    </row>
    <row r="1344" spans="1:37">
      <c r="A1344" s="90">
        <v>1334</v>
      </c>
      <c r="B1344" s="91" t="str">
        <f>'[4]ИТОГ!'!$AP1341</f>
        <v>Илларионова Мила</v>
      </c>
      <c r="C1344" s="91">
        <f>'[4]ИТОГ!'!$AQ1341</f>
        <v>2012</v>
      </c>
      <c r="D1344" s="91" t="str">
        <f>'[4]ИТОГ!'!$AT1341</f>
        <v>1ю</v>
      </c>
      <c r="E1344" s="91" t="str">
        <f>'[4]ИТОГ!'!$AU1341</f>
        <v>ж</v>
      </c>
      <c r="F1344" s="189">
        <f>'[4]ИТОГ!'!$AX1341</f>
        <v>45582</v>
      </c>
      <c r="G1344" s="91" t="s">
        <v>255</v>
      </c>
      <c r="H1344" s="94" t="s">
        <v>28</v>
      </c>
      <c r="I1344" s="91" t="str">
        <f>'[4]ИТОГ!'!$AY1341</f>
        <v>ОК!</v>
      </c>
      <c r="AK1344" s="68"/>
    </row>
    <row r="1345" spans="1:37">
      <c r="A1345" s="90">
        <v>1335</v>
      </c>
      <c r="B1345" s="91" t="str">
        <f>'[4]ИТОГ!'!$AP1342</f>
        <v>Ильенко Андрей</v>
      </c>
      <c r="C1345" s="91">
        <f>'[4]ИТОГ!'!$AQ1342</f>
        <v>1993</v>
      </c>
      <c r="D1345" s="91" t="str">
        <f>'[4]ИТОГ!'!$AT1342</f>
        <v>б/р</v>
      </c>
      <c r="E1345" s="91" t="str">
        <f>'[4]ИТОГ!'!$AU1342</f>
        <v>м</v>
      </c>
      <c r="F1345" s="189">
        <f>'[4]ИТОГ!'!$AX1342</f>
        <v>42869</v>
      </c>
      <c r="G1345" s="91" t="s">
        <v>255</v>
      </c>
      <c r="H1345" s="94" t="s">
        <v>28</v>
      </c>
      <c r="I1345" s="91" t="str">
        <f>'[4]ИТОГ!'!$AY1342</f>
        <v>ОК!</v>
      </c>
      <c r="AK1345" s="68"/>
    </row>
    <row r="1346" spans="1:37">
      <c r="A1346" s="90">
        <v>1336</v>
      </c>
      <c r="B1346" s="91" t="str">
        <f>'[4]ИТОГ!'!$AP1343</f>
        <v>Ильенко Юрий</v>
      </c>
      <c r="C1346" s="91">
        <f>'[4]ИТОГ!'!$AQ1343</f>
        <v>1995</v>
      </c>
      <c r="D1346" s="91" t="str">
        <f>'[4]ИТОГ!'!$AT1343</f>
        <v>б/р</v>
      </c>
      <c r="E1346" s="91" t="str">
        <f>'[4]ИТОГ!'!$AU1343</f>
        <v>м</v>
      </c>
      <c r="F1346" s="189">
        <f>'[4]ИТОГ!'!$AX1343</f>
        <v>0</v>
      </c>
      <c r="G1346" s="91" t="s">
        <v>255</v>
      </c>
      <c r="H1346" s="94" t="s">
        <v>28</v>
      </c>
      <c r="I1346" s="91" t="str">
        <f>'[4]ИТОГ!'!$AY1343</f>
        <v>ОК!</v>
      </c>
      <c r="AK1346" s="68"/>
    </row>
    <row r="1347" spans="1:37">
      <c r="A1347" s="90">
        <v>1337</v>
      </c>
      <c r="B1347" s="91" t="str">
        <f>'[4]ИТОГ!'!$AP1344</f>
        <v>Ильин Александр А.</v>
      </c>
      <c r="C1347" s="91">
        <f>'[4]ИТОГ!'!$AQ1344</f>
        <v>2004</v>
      </c>
      <c r="D1347" s="91" t="str">
        <f>'[4]ИТОГ!'!$AT1344</f>
        <v>б/р</v>
      </c>
      <c r="E1347" s="91" t="str">
        <f>'[4]ИТОГ!'!$AU1344</f>
        <v>м</v>
      </c>
      <c r="F1347" s="189">
        <f>'[4]ИТОГ!'!$AX1344</f>
        <v>43791</v>
      </c>
      <c r="G1347" s="91" t="s">
        <v>255</v>
      </c>
      <c r="H1347" s="94" t="s">
        <v>28</v>
      </c>
      <c r="I1347" s="91" t="str">
        <f>'[4]ИТОГ!'!$AY1344</f>
        <v>ОК!</v>
      </c>
      <c r="AK1347" s="68"/>
    </row>
    <row r="1348" spans="1:37">
      <c r="A1348" s="90">
        <v>1338</v>
      </c>
      <c r="B1348" s="91" t="str">
        <f>'[4]ИТОГ!'!$AP1345</f>
        <v>Ильин Александр</v>
      </c>
      <c r="C1348" s="91">
        <f>'[4]ИТОГ!'!$AQ1345</f>
        <v>2001</v>
      </c>
      <c r="D1348" s="91" t="str">
        <f>'[4]ИТОГ!'!$AT1345</f>
        <v>б/р</v>
      </c>
      <c r="E1348" s="91" t="str">
        <f>'[4]ИТОГ!'!$AU1345</f>
        <v>м</v>
      </c>
      <c r="F1348" s="189">
        <f>'[4]ИТОГ!'!$AX1345</f>
        <v>0</v>
      </c>
      <c r="G1348" s="91" t="s">
        <v>255</v>
      </c>
      <c r="H1348" s="94" t="s">
        <v>28</v>
      </c>
      <c r="I1348" s="91" t="str">
        <f>'[4]ИТОГ!'!$AY1345</f>
        <v>НАДО!!!</v>
      </c>
      <c r="AK1348" s="68"/>
    </row>
    <row r="1349" spans="1:37">
      <c r="A1349" s="90">
        <v>1339</v>
      </c>
      <c r="B1349" s="91" t="str">
        <f>'[4]ИТОГ!'!$AP1346</f>
        <v>Ильин Илья</v>
      </c>
      <c r="C1349" s="91">
        <f>'[4]ИТОГ!'!$AQ1346</f>
        <v>2013</v>
      </c>
      <c r="D1349" s="91" t="str">
        <f>'[4]ИТОГ!'!$AT1346</f>
        <v>б/р</v>
      </c>
      <c r="E1349" s="91" t="str">
        <f>'[4]ИТОГ!'!$AU1346</f>
        <v>м</v>
      </c>
      <c r="F1349" s="189">
        <f>'[4]ИТОГ!'!$AX1346</f>
        <v>0</v>
      </c>
      <c r="G1349" s="91" t="s">
        <v>255</v>
      </c>
      <c r="H1349" s="94" t="s">
        <v>28</v>
      </c>
      <c r="I1349" s="91" t="str">
        <f>'[4]ИТОГ!'!$AY1346</f>
        <v>ОК!</v>
      </c>
      <c r="AK1349" s="68"/>
    </row>
    <row r="1350" spans="1:37">
      <c r="A1350" s="90">
        <v>1340</v>
      </c>
      <c r="B1350" s="91" t="str">
        <f>'[4]ИТОГ!'!$AP1347</f>
        <v>Ильин Максим</v>
      </c>
      <c r="C1350" s="91">
        <f>'[4]ИТОГ!'!$AQ1347</f>
        <v>0</v>
      </c>
      <c r="D1350" s="91" t="str">
        <f>'[4]ИТОГ!'!$AT1347</f>
        <v>б/р</v>
      </c>
      <c r="E1350" s="91" t="str">
        <f>'[4]ИТОГ!'!$AU1347</f>
        <v>м</v>
      </c>
      <c r="F1350" s="189">
        <f>'[4]ИТОГ!'!$AX1347</f>
        <v>44323</v>
      </c>
      <c r="G1350" s="91" t="s">
        <v>255</v>
      </c>
      <c r="H1350" s="94" t="s">
        <v>28</v>
      </c>
      <c r="I1350" s="91" t="str">
        <f>'[4]ИТОГ!'!$AY1347</f>
        <v>НАДО!!!</v>
      </c>
      <c r="AK1350" s="68"/>
    </row>
    <row r="1351" spans="1:37">
      <c r="A1351" s="90">
        <v>1341</v>
      </c>
      <c r="B1351" s="91" t="str">
        <f>'[4]ИТОГ!'!$AP1348</f>
        <v>Ильин Матвей</v>
      </c>
      <c r="C1351" s="91">
        <f>'[4]ИТОГ!'!$AQ1348</f>
        <v>1995</v>
      </c>
      <c r="D1351" s="91" t="str">
        <f>'[4]ИТОГ!'!$AT1348</f>
        <v>б/р</v>
      </c>
      <c r="E1351" s="91" t="str">
        <f>'[4]ИТОГ!'!$AU1348</f>
        <v>м</v>
      </c>
      <c r="F1351" s="189">
        <f>'[4]ИТОГ!'!$AX1348</f>
        <v>0</v>
      </c>
      <c r="G1351" s="91" t="s">
        <v>255</v>
      </c>
      <c r="H1351" s="94" t="s">
        <v>28</v>
      </c>
      <c r="I1351" s="91" t="str">
        <f>'[4]ИТОГ!'!$AY1348</f>
        <v>ОК!</v>
      </c>
      <c r="AK1351" s="68"/>
    </row>
    <row r="1352" spans="1:37">
      <c r="A1352" s="90">
        <v>1342</v>
      </c>
      <c r="B1352" s="91" t="str">
        <f>'[4]ИТОГ!'!$AP1349</f>
        <v>Ильина Алёна</v>
      </c>
      <c r="C1352" s="91">
        <f>'[4]ИТОГ!'!$AQ1349</f>
        <v>2010</v>
      </c>
      <c r="D1352" s="91" t="str">
        <f>'[4]ИТОГ!'!$AT1349</f>
        <v>б/р</v>
      </c>
      <c r="E1352" s="91" t="str">
        <f>'[4]ИТОГ!'!$AU1349</f>
        <v>ж</v>
      </c>
      <c r="F1352" s="189">
        <f>'[4]ИТОГ!'!$AX1349</f>
        <v>0</v>
      </c>
      <c r="G1352" s="91" t="s">
        <v>255</v>
      </c>
      <c r="H1352" s="94" t="s">
        <v>28</v>
      </c>
      <c r="I1352" s="91" t="str">
        <f>'[4]ИТОГ!'!$AY1349</f>
        <v>ОК!</v>
      </c>
      <c r="AK1352" s="68"/>
    </row>
    <row r="1353" spans="1:37">
      <c r="A1353" s="90">
        <v>1343</v>
      </c>
      <c r="B1353" s="91" t="str">
        <f>'[4]ИТОГ!'!$AP1350</f>
        <v>Ильина Екатерина</v>
      </c>
      <c r="C1353" s="91">
        <f>'[4]ИТОГ!'!$AQ1350</f>
        <v>2009</v>
      </c>
      <c r="D1353" s="91">
        <f>'[4]ИТОГ!'!$AT1350</f>
        <v>1</v>
      </c>
      <c r="E1353" s="91" t="str">
        <f>'[4]ИТОГ!'!$AU1350</f>
        <v>ж</v>
      </c>
      <c r="F1353" s="189">
        <f>'[4]ИТОГ!'!$AX1350</f>
        <v>45863</v>
      </c>
      <c r="G1353" s="91" t="s">
        <v>255</v>
      </c>
      <c r="H1353" s="94" t="s">
        <v>28</v>
      </c>
      <c r="I1353" s="91" t="str">
        <f>'[4]ИТОГ!'!$AY1350</f>
        <v>ОК!</v>
      </c>
      <c r="AK1353" s="68"/>
    </row>
    <row r="1354" spans="1:37">
      <c r="A1354" s="90">
        <v>1344</v>
      </c>
      <c r="B1354" s="91" t="str">
        <f>'[4]ИТОГ!'!$AP1351</f>
        <v>Ильина Елена</v>
      </c>
      <c r="C1354" s="91">
        <f>'[4]ИТОГ!'!$AQ1351</f>
        <v>2007</v>
      </c>
      <c r="D1354" s="91" t="str">
        <f>'[4]ИТОГ!'!$AT1351</f>
        <v>б/р</v>
      </c>
      <c r="E1354" s="91" t="str">
        <f>'[4]ИТОГ!'!$AU1351</f>
        <v>ж</v>
      </c>
      <c r="F1354" s="189">
        <f>'[4]ИТОГ!'!$AX1351</f>
        <v>0</v>
      </c>
      <c r="G1354" s="91" t="s">
        <v>255</v>
      </c>
      <c r="H1354" s="94" t="s">
        <v>28</v>
      </c>
      <c r="I1354" s="91" t="str">
        <f>'[4]ИТОГ!'!$AY1351</f>
        <v>ОК!</v>
      </c>
      <c r="AK1354" s="68"/>
    </row>
    <row r="1355" spans="1:37">
      <c r="A1355" s="90">
        <v>1345</v>
      </c>
      <c r="B1355" s="91" t="str">
        <f>'[4]ИТОГ!'!$AP1352</f>
        <v>Ильина Кристина</v>
      </c>
      <c r="C1355" s="91">
        <f>'[4]ИТОГ!'!$AQ1352</f>
        <v>2002</v>
      </c>
      <c r="D1355" s="91" t="str">
        <f>'[4]ИТОГ!'!$AT1352</f>
        <v>б/р</v>
      </c>
      <c r="E1355" s="91" t="str">
        <f>'[4]ИТОГ!'!$AU1352</f>
        <v>ж</v>
      </c>
      <c r="F1355" s="189">
        <f>'[4]ИТОГ!'!$AX1352</f>
        <v>42869</v>
      </c>
      <c r="G1355" s="91" t="s">
        <v>255</v>
      </c>
      <c r="H1355" s="94" t="s">
        <v>28</v>
      </c>
      <c r="I1355" s="91" t="str">
        <f>'[4]ИТОГ!'!$AY1352</f>
        <v>ОК!</v>
      </c>
      <c r="AK1355" s="68"/>
    </row>
    <row r="1356" spans="1:37">
      <c r="A1356" s="90">
        <v>1346</v>
      </c>
      <c r="B1356" s="91" t="str">
        <f>'[4]ИТОГ!'!$AP1353</f>
        <v>Ильинский Юрий</v>
      </c>
      <c r="C1356" s="91">
        <f>'[4]ИТОГ!'!$AQ1353</f>
        <v>2010</v>
      </c>
      <c r="D1356" s="91" t="str">
        <f>'[4]ИТОГ!'!$AT1353</f>
        <v>б/р</v>
      </c>
      <c r="E1356" s="91" t="str">
        <f>'[4]ИТОГ!'!$AU1353</f>
        <v>м</v>
      </c>
      <c r="F1356" s="189">
        <f>'[4]ИТОГ!'!$AX1353</f>
        <v>0</v>
      </c>
      <c r="G1356" s="91" t="s">
        <v>255</v>
      </c>
      <c r="H1356" s="94" t="s">
        <v>28</v>
      </c>
      <c r="I1356" s="91" t="str">
        <f>'[4]ИТОГ!'!$AY1353</f>
        <v>ОК!</v>
      </c>
      <c r="AK1356" s="68"/>
    </row>
    <row r="1357" spans="1:37">
      <c r="A1357" s="90">
        <v>1347</v>
      </c>
      <c r="B1357" s="91" t="str">
        <f>'[4]ИТОГ!'!$AP1354</f>
        <v>Илюхин Сергей</v>
      </c>
      <c r="C1357" s="91">
        <f>'[4]ИТОГ!'!$AQ1354</f>
        <v>1989</v>
      </c>
      <c r="D1357" s="91" t="str">
        <f>'[4]ИТОГ!'!$AT1354</f>
        <v>КМС</v>
      </c>
      <c r="E1357" s="91" t="str">
        <f>'[4]ИТОГ!'!$AU1354</f>
        <v>м</v>
      </c>
      <c r="F1357" s="189">
        <f>'[4]ИТОГ!'!$AX1354</f>
        <v>45323</v>
      </c>
      <c r="G1357" s="91" t="s">
        <v>255</v>
      </c>
      <c r="H1357" s="94" t="s">
        <v>28</v>
      </c>
      <c r="I1357" s="91" t="str">
        <f>'[4]ИТОГ!'!$AY1354</f>
        <v>ОК!</v>
      </c>
      <c r="AK1357" s="68"/>
    </row>
    <row r="1358" spans="1:37">
      <c r="A1358" s="90">
        <v>1348</v>
      </c>
      <c r="B1358" s="91" t="str">
        <f>'[4]ИТОГ!'!$AP1355</f>
        <v>Иляшевская Дарья</v>
      </c>
      <c r="C1358" s="91">
        <f>'[4]ИТОГ!'!$AQ1355</f>
        <v>0</v>
      </c>
      <c r="D1358" s="91" t="str">
        <f>'[4]ИТОГ!'!$AT1355</f>
        <v>б/р</v>
      </c>
      <c r="E1358" s="91" t="str">
        <f>'[4]ИТОГ!'!$AU1355</f>
        <v>ж</v>
      </c>
      <c r="F1358" s="189">
        <f>'[4]ИТОГ!'!$AX1355</f>
        <v>44024</v>
      </c>
      <c r="G1358" s="91" t="s">
        <v>255</v>
      </c>
      <c r="H1358" s="94" t="s">
        <v>28</v>
      </c>
      <c r="I1358" s="91" t="str">
        <f>'[4]ИТОГ!'!$AY1355</f>
        <v>НАДО!!!</v>
      </c>
      <c r="AK1358" s="68"/>
    </row>
    <row r="1359" spans="1:37">
      <c r="A1359" s="90">
        <v>1349</v>
      </c>
      <c r="B1359" s="91" t="str">
        <f>'[4]ИТОГ!'!$AP1356</f>
        <v>Имаев Рустам</v>
      </c>
      <c r="C1359" s="91">
        <f>'[4]ИТОГ!'!$AQ1356</f>
        <v>1987</v>
      </c>
      <c r="D1359" s="91" t="str">
        <f>'[4]ИТОГ!'!$AT1356</f>
        <v>б/р</v>
      </c>
      <c r="E1359" s="91" t="str">
        <f>'[4]ИТОГ!'!$AU1356</f>
        <v>м</v>
      </c>
      <c r="F1359" s="189">
        <f>'[4]ИТОГ!'!$AX1356</f>
        <v>43245</v>
      </c>
      <c r="G1359" s="91" t="s">
        <v>255</v>
      </c>
      <c r="H1359" s="94" t="s">
        <v>28</v>
      </c>
      <c r="I1359" s="91" t="str">
        <f>'[4]ИТОГ!'!$AY1356</f>
        <v>НАДО!!!</v>
      </c>
      <c r="AK1359" s="68"/>
    </row>
    <row r="1360" spans="1:37">
      <c r="A1360" s="90">
        <v>1350</v>
      </c>
      <c r="B1360" s="91" t="str">
        <f>'[4]ИТОГ!'!$AP1357</f>
        <v>Имамова Алиса</v>
      </c>
      <c r="C1360" s="91">
        <f>'[4]ИТОГ!'!$AQ1357</f>
        <v>1991</v>
      </c>
      <c r="D1360" s="91" t="str">
        <f>'[4]ИТОГ!'!$AT1357</f>
        <v>б/р</v>
      </c>
      <c r="E1360" s="91" t="str">
        <f>'[4]ИТОГ!'!$AU1357</f>
        <v>ж</v>
      </c>
      <c r="F1360" s="189">
        <f>'[4]ИТОГ!'!$AX1357</f>
        <v>43495</v>
      </c>
      <c r="G1360" s="91" t="s">
        <v>255</v>
      </c>
      <c r="H1360" s="94" t="s">
        <v>28</v>
      </c>
      <c r="I1360" s="91" t="str">
        <f>'[4]ИТОГ!'!$AY1357</f>
        <v>ОК!</v>
      </c>
      <c r="AK1360" s="68"/>
    </row>
    <row r="1361" spans="1:37">
      <c r="A1361" s="90">
        <v>1351</v>
      </c>
      <c r="B1361" s="91" t="str">
        <f>'[4]ИТОГ!'!$AP1358</f>
        <v>Иманбаев Ренат</v>
      </c>
      <c r="C1361" s="91">
        <f>'[4]ИТОГ!'!$AQ1358</f>
        <v>0</v>
      </c>
      <c r="D1361" s="91" t="str">
        <f>'[4]ИТОГ!'!$AT1358</f>
        <v>б/р</v>
      </c>
      <c r="E1361" s="91" t="str">
        <f>'[4]ИТОГ!'!$AU1358</f>
        <v>м</v>
      </c>
      <c r="F1361" s="189">
        <f>'[4]ИТОГ!'!$AX1358</f>
        <v>43862</v>
      </c>
      <c r="G1361" s="91" t="s">
        <v>255</v>
      </c>
      <c r="H1361" s="94" t="s">
        <v>28</v>
      </c>
      <c r="I1361" s="91" t="str">
        <f>'[4]ИТОГ!'!$AY1358</f>
        <v>НАДО!!!</v>
      </c>
      <c r="AK1361" s="68"/>
    </row>
    <row r="1362" spans="1:37">
      <c r="A1362" s="90">
        <v>1352</v>
      </c>
      <c r="B1362" s="91" t="str">
        <f>'[4]ИТОГ!'!$AP1359</f>
        <v>Ионочкина Варвара</v>
      </c>
      <c r="C1362" s="91">
        <f>'[4]ИТОГ!'!$AQ1359</f>
        <v>2009</v>
      </c>
      <c r="D1362" s="91">
        <f>'[4]ИТОГ!'!$AT1359</f>
        <v>3</v>
      </c>
      <c r="E1362" s="91" t="str">
        <f>'[4]ИТОГ!'!$AU1359</f>
        <v>ж</v>
      </c>
      <c r="F1362" s="189">
        <f>'[4]ИТОГ!'!$AX1359</f>
        <v>45449</v>
      </c>
      <c r="G1362" s="91" t="s">
        <v>255</v>
      </c>
      <c r="H1362" s="94" t="s">
        <v>28</v>
      </c>
      <c r="I1362" s="91" t="str">
        <f>'[4]ИТОГ!'!$AY1359</f>
        <v>ОК!</v>
      </c>
      <c r="AK1362" s="68"/>
    </row>
    <row r="1363" spans="1:37">
      <c r="A1363" s="90">
        <v>1353</v>
      </c>
      <c r="B1363" s="91" t="str">
        <f>'[4]ИТОГ!'!$AP1360</f>
        <v>Ионочкина Ирина</v>
      </c>
      <c r="C1363" s="91">
        <f>'[4]ИТОГ!'!$AQ1360</f>
        <v>1983</v>
      </c>
      <c r="D1363" s="91">
        <f>'[4]ИТОГ!'!$AT1360</f>
        <v>3</v>
      </c>
      <c r="E1363" s="91" t="str">
        <f>'[4]ИТОГ!'!$AU1360</f>
        <v>ж</v>
      </c>
      <c r="F1363" s="189">
        <f>'[4]ИТОГ!'!$AX1360</f>
        <v>45907</v>
      </c>
      <c r="G1363" s="91" t="s">
        <v>255</v>
      </c>
      <c r="H1363" s="94" t="s">
        <v>28</v>
      </c>
      <c r="I1363" s="91" t="str">
        <f>'[4]ИТОГ!'!$AY1360</f>
        <v>ОК!</v>
      </c>
      <c r="AK1363" s="68"/>
    </row>
    <row r="1364" spans="1:37">
      <c r="A1364" s="90">
        <v>1354</v>
      </c>
      <c r="B1364" s="91" t="str">
        <f>'[4]ИТОГ!'!$AP1361</f>
        <v>Иошин Савелий</v>
      </c>
      <c r="C1364" s="91">
        <f>'[4]ИТОГ!'!$AQ1361</f>
        <v>2000</v>
      </c>
      <c r="D1364" s="91" t="str">
        <f>'[4]ИТОГ!'!$AT1361</f>
        <v>б/р</v>
      </c>
      <c r="E1364" s="91" t="str">
        <f>'[4]ИТОГ!'!$AU1361</f>
        <v>м</v>
      </c>
      <c r="F1364" s="189">
        <f>'[4]ИТОГ!'!$AX1361</f>
        <v>45045</v>
      </c>
      <c r="G1364" s="91" t="s">
        <v>255</v>
      </c>
      <c r="H1364" s="94" t="s">
        <v>28</v>
      </c>
      <c r="I1364" s="91" t="str">
        <f>'[4]ИТОГ!'!$AY1361</f>
        <v>ОК!</v>
      </c>
      <c r="AK1364" s="68"/>
    </row>
    <row r="1365" spans="1:37">
      <c r="A1365" s="90">
        <v>1355</v>
      </c>
      <c r="B1365" s="91" t="str">
        <f>'[4]ИТОГ!'!$AP1362</f>
        <v>Ипатов Дмитрий</v>
      </c>
      <c r="C1365" s="91">
        <f>'[4]ИТОГ!'!$AQ1362</f>
        <v>0</v>
      </c>
      <c r="D1365" s="91" t="str">
        <f>'[4]ИТОГ!'!$AT1362</f>
        <v>б/р</v>
      </c>
      <c r="E1365" s="91" t="str">
        <f>'[4]ИТОГ!'!$AU1362</f>
        <v>м</v>
      </c>
      <c r="F1365" s="189">
        <f>'[4]ИТОГ!'!$AX1362</f>
        <v>44961</v>
      </c>
      <c r="G1365" s="91" t="s">
        <v>255</v>
      </c>
      <c r="H1365" s="94" t="s">
        <v>28</v>
      </c>
      <c r="I1365" s="91" t="str">
        <f>'[4]ИТОГ!'!$AY1362</f>
        <v>НАДО!!!</v>
      </c>
      <c r="AK1365" s="68"/>
    </row>
    <row r="1366" spans="1:37">
      <c r="A1366" s="90">
        <v>1356</v>
      </c>
      <c r="B1366" s="91" t="str">
        <f>'[4]ИТОГ!'!$AP1363</f>
        <v>Ипатов Максим</v>
      </c>
      <c r="C1366" s="91">
        <f>'[4]ИТОГ!'!$AQ1363</f>
        <v>2007</v>
      </c>
      <c r="D1366" s="91" t="str">
        <f>'[4]ИТОГ!'!$AT1363</f>
        <v>1ю</v>
      </c>
      <c r="E1366" s="91" t="str">
        <f>'[4]ИТОГ!'!$AU1363</f>
        <v>м</v>
      </c>
      <c r="F1366" s="189">
        <f>'[4]ИТОГ!'!$AX1363</f>
        <v>45756</v>
      </c>
      <c r="G1366" s="91" t="s">
        <v>255</v>
      </c>
      <c r="H1366" s="94" t="s">
        <v>28</v>
      </c>
      <c r="I1366" s="91" t="str">
        <f>'[4]ИТОГ!'!$AY1363</f>
        <v>ОК!</v>
      </c>
      <c r="AK1366" s="68"/>
    </row>
    <row r="1367" spans="1:37">
      <c r="A1367" s="90">
        <v>1357</v>
      </c>
      <c r="B1367" s="91" t="str">
        <f>'[4]ИТОГ!'!$AP1364</f>
        <v>Ипатов Святослав</v>
      </c>
      <c r="C1367" s="91">
        <f>'[4]ИТОГ!'!$AQ1364</f>
        <v>1999</v>
      </c>
      <c r="D1367" s="91" t="str">
        <f>'[4]ИТОГ!'!$AT1364</f>
        <v>б/р</v>
      </c>
      <c r="E1367" s="91" t="str">
        <f>'[4]ИТОГ!'!$AU1364</f>
        <v>м</v>
      </c>
      <c r="F1367" s="189">
        <f>'[4]ИТОГ!'!$AX1364</f>
        <v>42974</v>
      </c>
      <c r="G1367" s="91" t="s">
        <v>255</v>
      </c>
      <c r="H1367" s="94" t="s">
        <v>28</v>
      </c>
      <c r="I1367" s="91" t="str">
        <f>'[4]ИТОГ!'!$AY1364</f>
        <v>ОК!</v>
      </c>
      <c r="AK1367" s="68"/>
    </row>
    <row r="1368" spans="1:37">
      <c r="A1368" s="90">
        <v>1358</v>
      </c>
      <c r="B1368" s="91" t="str">
        <f>'[4]ИТОГ!'!$AP1365</f>
        <v>Исаев Владимир</v>
      </c>
      <c r="C1368" s="91">
        <f>'[4]ИТОГ!'!$AQ1365</f>
        <v>0</v>
      </c>
      <c r="D1368" s="91">
        <f>'[4]ИТОГ!'!$AT1365</f>
        <v>2</v>
      </c>
      <c r="E1368" s="91" t="str">
        <f>'[4]ИТОГ!'!$AU1365</f>
        <v>м</v>
      </c>
      <c r="F1368" s="189">
        <f>'[4]ИТОГ!'!$AX1365</f>
        <v>45407</v>
      </c>
      <c r="G1368" s="91" t="s">
        <v>255</v>
      </c>
      <c r="H1368" s="94" t="s">
        <v>28</v>
      </c>
      <c r="I1368" s="91" t="str">
        <f>'[4]ИТОГ!'!$AY1365</f>
        <v>НАДО!!!</v>
      </c>
      <c r="AK1368" s="68"/>
    </row>
    <row r="1369" spans="1:37">
      <c r="A1369" s="90">
        <v>1359</v>
      </c>
      <c r="B1369" s="91" t="str">
        <f>'[4]ИТОГ!'!$AP1366</f>
        <v>Исаева Надежда</v>
      </c>
      <c r="C1369" s="91">
        <f>'[4]ИТОГ!'!$AQ1366</f>
        <v>1998</v>
      </c>
      <c r="D1369" s="91" t="str">
        <f>'[4]ИТОГ!'!$AT1366</f>
        <v>б/р</v>
      </c>
      <c r="E1369" s="91" t="str">
        <f>'[4]ИТОГ!'!$AU1366</f>
        <v>ж</v>
      </c>
      <c r="F1369" s="189">
        <f>'[4]ИТОГ!'!$AX1366</f>
        <v>43338</v>
      </c>
      <c r="G1369" s="91" t="s">
        <v>255</v>
      </c>
      <c r="H1369" s="94" t="s">
        <v>28</v>
      </c>
      <c r="I1369" s="91" t="str">
        <f>'[4]ИТОГ!'!$AY1366</f>
        <v>ОК!</v>
      </c>
      <c r="AK1369" s="68"/>
    </row>
    <row r="1370" spans="1:37">
      <c r="A1370" s="90">
        <v>1360</v>
      </c>
      <c r="B1370" s="91" t="str">
        <f>'[4]ИТОГ!'!$AP1367</f>
        <v>Исаков Дмитрий</v>
      </c>
      <c r="C1370" s="91">
        <f>'[4]ИТОГ!'!$AQ1367</f>
        <v>2000</v>
      </c>
      <c r="D1370" s="91" t="str">
        <f>'[4]ИТОГ!'!$AT1367</f>
        <v>б/р</v>
      </c>
      <c r="E1370" s="91" t="str">
        <f>'[4]ИТОГ!'!$AU1367</f>
        <v>м</v>
      </c>
      <c r="F1370" s="189">
        <f>'[4]ИТОГ!'!$AX1367</f>
        <v>43716</v>
      </c>
      <c r="G1370" s="91" t="s">
        <v>255</v>
      </c>
      <c r="H1370" s="94" t="s">
        <v>28</v>
      </c>
      <c r="I1370" s="91" t="str">
        <f>'[4]ИТОГ!'!$AY1367</f>
        <v>ОК!</v>
      </c>
      <c r="AK1370" s="68"/>
    </row>
    <row r="1371" spans="1:37">
      <c r="A1371" s="90">
        <v>1361</v>
      </c>
      <c r="B1371" s="91" t="str">
        <f>'[4]ИТОГ!'!$AP1368</f>
        <v>Исаков Лев</v>
      </c>
      <c r="C1371" s="91">
        <f>'[4]ИТОГ!'!$AQ1368</f>
        <v>2011</v>
      </c>
      <c r="D1371" s="91" t="str">
        <f>'[4]ИТОГ!'!$AT1368</f>
        <v>1ю</v>
      </c>
      <c r="E1371" s="91" t="str">
        <f>'[4]ИТОГ!'!$AU1368</f>
        <v>м</v>
      </c>
      <c r="F1371" s="189">
        <f>'[4]ИТОГ!'!$AX1368</f>
        <v>45786</v>
      </c>
      <c r="G1371" s="91" t="s">
        <v>255</v>
      </c>
      <c r="H1371" s="94" t="s">
        <v>28</v>
      </c>
      <c r="I1371" s="91" t="str">
        <f>'[4]ИТОГ!'!$AY1368</f>
        <v>ОК!</v>
      </c>
      <c r="AK1371" s="68"/>
    </row>
    <row r="1372" spans="1:37">
      <c r="A1372" s="90">
        <v>1362</v>
      </c>
      <c r="B1372" s="91" t="str">
        <f>'[4]ИТОГ!'!$AP1369</f>
        <v>Исакова Александра</v>
      </c>
      <c r="C1372" s="91">
        <f>'[4]ИТОГ!'!$AQ1369</f>
        <v>0</v>
      </c>
      <c r="D1372" s="91" t="str">
        <f>'[4]ИТОГ!'!$AT1369</f>
        <v>б/р</v>
      </c>
      <c r="E1372" s="91" t="str">
        <f>'[4]ИТОГ!'!$AU1369</f>
        <v>ж</v>
      </c>
      <c r="F1372" s="189">
        <f>'[4]ИТОГ!'!$AX1369</f>
        <v>43478</v>
      </c>
      <c r="G1372" s="91" t="s">
        <v>255</v>
      </c>
      <c r="H1372" s="94" t="s">
        <v>28</v>
      </c>
      <c r="I1372" s="91" t="str">
        <f>'[4]ИТОГ!'!$AY1369</f>
        <v>НАДО!!!</v>
      </c>
      <c r="AK1372" s="68"/>
    </row>
    <row r="1373" spans="1:37">
      <c r="A1373" s="90">
        <v>1363</v>
      </c>
      <c r="B1373" s="91" t="str">
        <f>'[4]ИТОГ!'!$AP1370</f>
        <v>Исакова Анастасия</v>
      </c>
      <c r="C1373" s="91">
        <f>'[4]ИТОГ!'!$AQ1370</f>
        <v>0</v>
      </c>
      <c r="D1373" s="91" t="str">
        <f>'[4]ИТОГ!'!$AT1370</f>
        <v>б/р</v>
      </c>
      <c r="E1373" s="91" t="str">
        <f>'[4]ИТОГ!'!$AU1370</f>
        <v>ж</v>
      </c>
      <c r="F1373" s="189">
        <f>'[4]ИТОГ!'!$AX1370</f>
        <v>43478</v>
      </c>
      <c r="G1373" s="91" t="s">
        <v>255</v>
      </c>
      <c r="H1373" s="94" t="s">
        <v>28</v>
      </c>
      <c r="I1373" s="91" t="str">
        <f>'[4]ИТОГ!'!$AY1370</f>
        <v>НАДО!!!</v>
      </c>
      <c r="AK1373" s="68"/>
    </row>
    <row r="1374" spans="1:37">
      <c r="A1374" s="90">
        <v>1364</v>
      </c>
      <c r="B1374" s="91" t="str">
        <f>'[4]ИТОГ!'!$AP1371</f>
        <v>Исакова Анна</v>
      </c>
      <c r="C1374" s="91">
        <f>'[4]ИТОГ!'!$AQ1371</f>
        <v>2008</v>
      </c>
      <c r="D1374" s="91">
        <f>'[4]ИТОГ!'!$AT1371</f>
        <v>3</v>
      </c>
      <c r="E1374" s="91" t="str">
        <f>'[4]ИТОГ!'!$AU1371</f>
        <v>ж</v>
      </c>
      <c r="F1374" s="189">
        <f>'[4]ИТОГ!'!$AX1371</f>
        <v>45778</v>
      </c>
      <c r="G1374" s="91" t="s">
        <v>255</v>
      </c>
      <c r="H1374" s="94" t="s">
        <v>28</v>
      </c>
      <c r="I1374" s="91" t="str">
        <f>'[4]ИТОГ!'!$AY1371</f>
        <v>ОК!</v>
      </c>
      <c r="AK1374" s="68"/>
    </row>
    <row r="1375" spans="1:37">
      <c r="A1375" s="90">
        <v>1365</v>
      </c>
      <c r="B1375" s="91" t="str">
        <f>'[4]ИТОГ!'!$AP1372</f>
        <v>Исмагилова Алина</v>
      </c>
      <c r="C1375" s="91">
        <f>'[4]ИТОГ!'!$AQ1372</f>
        <v>1996</v>
      </c>
      <c r="D1375" s="91" t="str">
        <f>'[4]ИТОГ!'!$AT1372</f>
        <v>б/р</v>
      </c>
      <c r="E1375" s="91" t="str">
        <f>'[4]ИТОГ!'!$AU1372</f>
        <v>ж</v>
      </c>
      <c r="F1375" s="189">
        <f>'[4]ИТОГ!'!$AX1372</f>
        <v>43954</v>
      </c>
      <c r="G1375" s="91" t="s">
        <v>255</v>
      </c>
      <c r="H1375" s="94" t="s">
        <v>28</v>
      </c>
      <c r="I1375" s="91" t="str">
        <f>'[4]ИТОГ!'!$AY1372</f>
        <v>ОК!</v>
      </c>
      <c r="AK1375" s="68"/>
    </row>
    <row r="1376" spans="1:37">
      <c r="A1376" s="90">
        <v>1366</v>
      </c>
      <c r="B1376" s="91" t="str">
        <f>'[4]ИТОГ!'!$AP1373</f>
        <v>Истомин Михаил</v>
      </c>
      <c r="C1376" s="91">
        <f>'[4]ИТОГ!'!$AQ1373</f>
        <v>2013</v>
      </c>
      <c r="D1376" s="91" t="str">
        <f>'[4]ИТОГ!'!$AT1373</f>
        <v>б/р</v>
      </c>
      <c r="E1376" s="91" t="str">
        <f>'[4]ИТОГ!'!$AU1373</f>
        <v>м</v>
      </c>
      <c r="F1376" s="189">
        <f>'[4]ИТОГ!'!$AX1373</f>
        <v>0</v>
      </c>
      <c r="G1376" s="91" t="s">
        <v>255</v>
      </c>
      <c r="H1376" s="94" t="s">
        <v>28</v>
      </c>
      <c r="I1376" s="91" t="str">
        <f>'[4]ИТОГ!'!$AY1373</f>
        <v>ОК!</v>
      </c>
      <c r="AK1376" s="68"/>
    </row>
    <row r="1377" spans="1:37">
      <c r="A1377" s="90">
        <v>1367</v>
      </c>
      <c r="B1377" s="91" t="str">
        <f>'[4]ИТОГ!'!$AP1374</f>
        <v>Исупов Павел</v>
      </c>
      <c r="C1377" s="91">
        <f>'[4]ИТОГ!'!$AQ1374</f>
        <v>2002</v>
      </c>
      <c r="D1377" s="91" t="str">
        <f>'[4]ИТОГ!'!$AT1374</f>
        <v>б/р</v>
      </c>
      <c r="E1377" s="91" t="str">
        <f>'[4]ИТОГ!'!$AU1374</f>
        <v>м</v>
      </c>
      <c r="F1377" s="189">
        <f>'[4]ИТОГ!'!$AX1374</f>
        <v>0</v>
      </c>
      <c r="G1377" s="91" t="s">
        <v>255</v>
      </c>
      <c r="H1377" s="94" t="s">
        <v>28</v>
      </c>
      <c r="I1377" s="91" t="str">
        <f>'[4]ИТОГ!'!$AY1374</f>
        <v>ОК!</v>
      </c>
      <c r="AK1377" s="68"/>
    </row>
    <row r="1378" spans="1:37">
      <c r="A1378" s="90">
        <v>1368</v>
      </c>
      <c r="B1378" s="91" t="str">
        <f>'[4]ИТОГ!'!$AP1375</f>
        <v>Итунин Дмитрий</v>
      </c>
      <c r="C1378" s="91">
        <f>'[4]ИТОГ!'!$AQ1375</f>
        <v>2001</v>
      </c>
      <c r="D1378" s="91" t="str">
        <f>'[4]ИТОГ!'!$AT1375</f>
        <v>б/р</v>
      </c>
      <c r="E1378" s="91" t="str">
        <f>'[4]ИТОГ!'!$AU1375</f>
        <v>м</v>
      </c>
      <c r="F1378" s="189">
        <f>'[4]ИТОГ!'!$AX1375</f>
        <v>43227</v>
      </c>
      <c r="G1378" s="91" t="s">
        <v>255</v>
      </c>
      <c r="H1378" s="94" t="s">
        <v>28</v>
      </c>
      <c r="I1378" s="91" t="str">
        <f>'[4]ИТОГ!'!$AY1375</f>
        <v>ОК!</v>
      </c>
      <c r="AK1378" s="68"/>
    </row>
    <row r="1379" spans="1:37">
      <c r="A1379" s="90">
        <v>1369</v>
      </c>
      <c r="B1379" s="91" t="str">
        <f>'[4]ИТОГ!'!$AP1376</f>
        <v>Ичмелян Татьяна</v>
      </c>
      <c r="C1379" s="91">
        <f>'[4]ИТОГ!'!$AQ1376</f>
        <v>1999</v>
      </c>
      <c r="D1379" s="91" t="str">
        <f>'[4]ИТОГ!'!$AT1376</f>
        <v>б/р</v>
      </c>
      <c r="E1379" s="91" t="str">
        <f>'[4]ИТОГ!'!$AU1376</f>
        <v>ж</v>
      </c>
      <c r="F1379" s="189">
        <f>'[4]ИТОГ!'!$AX1376</f>
        <v>0</v>
      </c>
      <c r="G1379" s="91" t="s">
        <v>255</v>
      </c>
      <c r="H1379" s="94" t="s">
        <v>28</v>
      </c>
      <c r="I1379" s="91" t="str">
        <f>'[4]ИТОГ!'!$AY1376</f>
        <v>НАДО!!!</v>
      </c>
      <c r="AK1379" s="68"/>
    </row>
    <row r="1380" spans="1:37">
      <c r="A1380" s="90">
        <v>1370</v>
      </c>
      <c r="B1380" s="91" t="str">
        <f>'[4]ИТОГ!'!$AP1377</f>
        <v>Ишанов Александр</v>
      </c>
      <c r="C1380" s="91">
        <f>'[4]ИТОГ!'!$AQ1377</f>
        <v>1980</v>
      </c>
      <c r="D1380" s="91" t="str">
        <f>'[4]ИТОГ!'!$AT1377</f>
        <v>б/р</v>
      </c>
      <c r="E1380" s="91" t="str">
        <f>'[4]ИТОГ!'!$AU1377</f>
        <v>м</v>
      </c>
      <c r="F1380" s="189">
        <f>'[4]ИТОГ!'!$AX1377</f>
        <v>43245</v>
      </c>
      <c r="G1380" s="91" t="s">
        <v>255</v>
      </c>
      <c r="H1380" s="94" t="s">
        <v>28</v>
      </c>
      <c r="I1380" s="91" t="str">
        <f>'[4]ИТОГ!'!$AY1377</f>
        <v>НАДО!!!</v>
      </c>
      <c r="AK1380" s="68"/>
    </row>
    <row r="1381" spans="1:37">
      <c r="A1381" s="90">
        <v>1371</v>
      </c>
      <c r="B1381" s="91" t="str">
        <f>'[4]ИТОГ!'!$AP1378</f>
        <v>Ишбулатова Карина</v>
      </c>
      <c r="C1381" s="91">
        <f>'[4]ИТОГ!'!$AQ1378</f>
        <v>2010</v>
      </c>
      <c r="D1381" s="91" t="str">
        <f>'[4]ИТОГ!'!$AT1378</f>
        <v>б/р</v>
      </c>
      <c r="E1381" s="91" t="str">
        <f>'[4]ИТОГ!'!$AU1378</f>
        <v>ж</v>
      </c>
      <c r="F1381" s="189">
        <f>'[4]ИТОГ!'!$AX1378</f>
        <v>0</v>
      </c>
      <c r="G1381" s="91" t="s">
        <v>255</v>
      </c>
      <c r="H1381" s="94" t="s">
        <v>28</v>
      </c>
      <c r="I1381" s="91" t="str">
        <f>'[4]ИТОГ!'!$AY1378</f>
        <v>ОК!</v>
      </c>
      <c r="AK1381" s="68"/>
    </row>
    <row r="1382" spans="1:37">
      <c r="A1382" s="90">
        <v>1372</v>
      </c>
      <c r="B1382" s="91" t="str">
        <f>'[4]ИТОГ!'!$AP1379</f>
        <v>Ишутинова Виктория</v>
      </c>
      <c r="C1382" s="91">
        <f>'[4]ИТОГ!'!$AQ1379</f>
        <v>0</v>
      </c>
      <c r="D1382" s="91">
        <f>'[4]ИТОГ!'!$AT1379</f>
        <v>3</v>
      </c>
      <c r="E1382" s="91" t="str">
        <f>'[4]ИТОГ!'!$AU1379</f>
        <v>ж</v>
      </c>
      <c r="F1382" s="189">
        <f>'[4]ИТОГ!'!$AX1379</f>
        <v>45805</v>
      </c>
      <c r="G1382" s="91" t="s">
        <v>255</v>
      </c>
      <c r="H1382" s="94" t="s">
        <v>28</v>
      </c>
      <c r="I1382" s="91" t="str">
        <f>'[4]ИТОГ!'!$AY1379</f>
        <v>НАДО!!!</v>
      </c>
      <c r="AK1382" s="68"/>
    </row>
    <row r="1383" spans="1:37">
      <c r="A1383" s="90">
        <v>1373</v>
      </c>
      <c r="B1383" s="91" t="str">
        <f>'[4]ИТОГ!'!$AP1380</f>
        <v>Йос-Фелиум Варвара</v>
      </c>
      <c r="C1383" s="91">
        <f>'[4]ИТОГ!'!$AQ1380</f>
        <v>1995</v>
      </c>
      <c r="D1383" s="91">
        <f>'[4]ИТОГ!'!$AT1380</f>
        <v>3</v>
      </c>
      <c r="E1383" s="91" t="str">
        <f>'[4]ИТОГ!'!$AU1380</f>
        <v>ж</v>
      </c>
      <c r="F1383" s="189">
        <f>'[4]ИТОГ!'!$AX1380</f>
        <v>45836</v>
      </c>
      <c r="G1383" s="91" t="s">
        <v>255</v>
      </c>
      <c r="H1383" s="94" t="s">
        <v>28</v>
      </c>
      <c r="I1383" s="91" t="str">
        <f>'[4]ИТОГ!'!$AY1380</f>
        <v>ОК!</v>
      </c>
      <c r="AK1383" s="68"/>
    </row>
    <row r="1384" spans="1:37">
      <c r="A1384" s="90">
        <v>1374</v>
      </c>
      <c r="B1384" s="91" t="str">
        <f>'[4]ИТОГ!'!$AP1381</f>
        <v>Каверин Рамиль</v>
      </c>
      <c r="C1384" s="91">
        <f>'[4]ИТОГ!'!$AQ1381</f>
        <v>1998</v>
      </c>
      <c r="D1384" s="91" t="str">
        <f>'[4]ИТОГ!'!$AT1381</f>
        <v>б/р</v>
      </c>
      <c r="E1384" s="91" t="str">
        <f>'[4]ИТОГ!'!$AU1381</f>
        <v>м</v>
      </c>
      <c r="F1384" s="189">
        <f>'[4]ИТОГ!'!$AX1381</f>
        <v>0</v>
      </c>
      <c r="G1384" s="91" t="s">
        <v>255</v>
      </c>
      <c r="H1384" s="94" t="s">
        <v>28</v>
      </c>
      <c r="I1384" s="91" t="str">
        <f>'[4]ИТОГ!'!$AY1381</f>
        <v>НАДО!!!</v>
      </c>
      <c r="AK1384" s="68"/>
    </row>
    <row r="1385" spans="1:37">
      <c r="A1385" s="90">
        <v>1375</v>
      </c>
      <c r="B1385" s="91" t="str">
        <f>'[4]ИТОГ!'!$AP1382</f>
        <v>Кавецкая Светлана</v>
      </c>
      <c r="C1385" s="91">
        <f>'[4]ИТОГ!'!$AQ1382</f>
        <v>2003</v>
      </c>
      <c r="D1385" s="91" t="str">
        <f>'[4]ИТОГ!'!$AT1382</f>
        <v>б/р</v>
      </c>
      <c r="E1385" s="91" t="str">
        <f>'[4]ИТОГ!'!$AU1382</f>
        <v>ж</v>
      </c>
      <c r="F1385" s="189">
        <f>'[4]ИТОГ!'!$AX1382</f>
        <v>43794</v>
      </c>
      <c r="G1385" s="91" t="s">
        <v>255</v>
      </c>
      <c r="H1385" s="94" t="s">
        <v>28</v>
      </c>
      <c r="I1385" s="91" t="str">
        <f>'[4]ИТОГ!'!$AY1382</f>
        <v>ОК!</v>
      </c>
      <c r="AK1385" s="68"/>
    </row>
    <row r="1386" spans="1:37">
      <c r="A1386" s="90">
        <v>1376</v>
      </c>
      <c r="B1386" s="91" t="str">
        <f>'[4]ИТОГ!'!$AP1383</f>
        <v>Кадурин Дамир</v>
      </c>
      <c r="C1386" s="91">
        <f>'[4]ИТОГ!'!$AQ1383</f>
        <v>2011</v>
      </c>
      <c r="D1386" s="91">
        <f>'[4]ИТОГ!'!$AT1383</f>
        <v>2</v>
      </c>
      <c r="E1386" s="91" t="str">
        <f>'[4]ИТОГ!'!$AU1383</f>
        <v>м</v>
      </c>
      <c r="F1386" s="189">
        <f>'[4]ИТОГ!'!$AX1383</f>
        <v>45816</v>
      </c>
      <c r="G1386" s="91" t="s">
        <v>255</v>
      </c>
      <c r="H1386" s="94" t="s">
        <v>28</v>
      </c>
      <c r="I1386" s="91" t="str">
        <f>'[4]ИТОГ!'!$AY1383</f>
        <v>ОК!</v>
      </c>
      <c r="AK1386" s="68"/>
    </row>
    <row r="1387" spans="1:37">
      <c r="A1387" s="90">
        <v>1377</v>
      </c>
      <c r="B1387" s="91" t="str">
        <f>'[4]ИТОГ!'!$AP1384</f>
        <v>Кадурина Алиша</v>
      </c>
      <c r="C1387" s="91">
        <f>'[4]ИТОГ!'!$AQ1384</f>
        <v>2014</v>
      </c>
      <c r="D1387" s="91" t="str">
        <f>'[4]ИТОГ!'!$AT1384</f>
        <v>б/р</v>
      </c>
      <c r="E1387" s="91" t="str">
        <f>'[4]ИТОГ!'!$AU1384</f>
        <v>ж</v>
      </c>
      <c r="F1387" s="189">
        <f>'[4]ИТОГ!'!$AX1384</f>
        <v>0</v>
      </c>
      <c r="G1387" s="91" t="s">
        <v>255</v>
      </c>
      <c r="H1387" s="94" t="s">
        <v>28</v>
      </c>
      <c r="I1387" s="91" t="str">
        <f>'[4]ИТОГ!'!$AY1384</f>
        <v>ОК!</v>
      </c>
      <c r="AK1387" s="68"/>
    </row>
    <row r="1388" spans="1:37">
      <c r="A1388" s="90">
        <v>1378</v>
      </c>
      <c r="B1388" s="91" t="str">
        <f>'[4]ИТОГ!'!$AP1385</f>
        <v>Кадырова Александра</v>
      </c>
      <c r="C1388" s="91">
        <f>'[4]ИТОГ!'!$AQ1385</f>
        <v>0</v>
      </c>
      <c r="D1388" s="91" t="str">
        <f>'[4]ИТОГ!'!$AT1385</f>
        <v>б/р</v>
      </c>
      <c r="E1388" s="91" t="str">
        <f>'[4]ИТОГ!'!$AU1385</f>
        <v>ж</v>
      </c>
      <c r="F1388" s="189">
        <f>'[4]ИТОГ!'!$AX1385</f>
        <v>43595</v>
      </c>
      <c r="G1388" s="91" t="s">
        <v>255</v>
      </c>
      <c r="H1388" s="94" t="s">
        <v>28</v>
      </c>
      <c r="I1388" s="91" t="str">
        <f>'[4]ИТОГ!'!$AY1385</f>
        <v>НАДО!!!</v>
      </c>
      <c r="AK1388" s="68"/>
    </row>
    <row r="1389" spans="1:37">
      <c r="A1389" s="90">
        <v>1379</v>
      </c>
      <c r="B1389" s="91" t="str">
        <f>'[4]ИТОГ!'!$AP1386</f>
        <v>Казак-Казакевич Александр</v>
      </c>
      <c r="C1389" s="91">
        <f>'[4]ИТОГ!'!$AQ1386</f>
        <v>2000</v>
      </c>
      <c r="D1389" s="91" t="str">
        <f>'[4]ИТОГ!'!$AT1386</f>
        <v>б/р</v>
      </c>
      <c r="E1389" s="91" t="str">
        <f>'[4]ИТОГ!'!$AU1386</f>
        <v>м</v>
      </c>
      <c r="F1389" s="189">
        <f>'[4]ИТОГ!'!$AX1386</f>
        <v>42903</v>
      </c>
      <c r="G1389" s="91" t="s">
        <v>255</v>
      </c>
      <c r="H1389" s="94" t="s">
        <v>28</v>
      </c>
      <c r="I1389" s="91" t="str">
        <f>'[4]ИТОГ!'!$AY1386</f>
        <v>ОК!</v>
      </c>
      <c r="AK1389" s="68"/>
    </row>
    <row r="1390" spans="1:37">
      <c r="A1390" s="90">
        <v>1380</v>
      </c>
      <c r="B1390" s="91" t="str">
        <f>'[4]ИТОГ!'!$AP1387</f>
        <v>Казаков Алексей</v>
      </c>
      <c r="C1390" s="91">
        <f>'[4]ИТОГ!'!$AQ1387</f>
        <v>1991</v>
      </c>
      <c r="D1390" s="91" t="str">
        <f>'[4]ИТОГ!'!$AT1387</f>
        <v>б/р</v>
      </c>
      <c r="E1390" s="91" t="str">
        <f>'[4]ИТОГ!'!$AU1387</f>
        <v>м</v>
      </c>
      <c r="F1390" s="189">
        <f>'[4]ИТОГ!'!$AX1387</f>
        <v>43405</v>
      </c>
      <c r="G1390" s="91" t="s">
        <v>255</v>
      </c>
      <c r="H1390" s="94" t="s">
        <v>28</v>
      </c>
      <c r="I1390" s="91" t="str">
        <f>'[4]ИТОГ!'!$AY1387</f>
        <v>НАДО!!!</v>
      </c>
      <c r="AK1390" s="68"/>
    </row>
    <row r="1391" spans="1:37">
      <c r="A1391" s="90">
        <v>1381</v>
      </c>
      <c r="B1391" s="91" t="str">
        <f>'[4]ИТОГ!'!$AP1388</f>
        <v>Казакова Людмила</v>
      </c>
      <c r="C1391" s="91">
        <f>'[4]ИТОГ!'!$AQ1388</f>
        <v>1955</v>
      </c>
      <c r="D1391" s="91">
        <f>'[4]ИТОГ!'!$AT1388</f>
        <v>3</v>
      </c>
      <c r="E1391" s="91" t="str">
        <f>'[4]ИТОГ!'!$AU1388</f>
        <v>ж</v>
      </c>
      <c r="F1391" s="189">
        <f>'[4]ИТОГ!'!$AX1388</f>
        <v>45718</v>
      </c>
      <c r="G1391" s="91" t="s">
        <v>255</v>
      </c>
      <c r="H1391" s="94" t="s">
        <v>28</v>
      </c>
      <c r="I1391" s="91" t="str">
        <f>'[4]ИТОГ!'!$AY1388</f>
        <v>ОК!</v>
      </c>
      <c r="AK1391" s="68"/>
    </row>
    <row r="1392" spans="1:37">
      <c r="A1392" s="90">
        <v>1382</v>
      </c>
      <c r="B1392" s="91" t="str">
        <f>'[4]ИТОГ!'!$AP1389</f>
        <v>Казакова Ольга</v>
      </c>
      <c r="C1392" s="91">
        <f>'[4]ИТОГ!'!$AQ1389</f>
        <v>1995</v>
      </c>
      <c r="D1392" s="91" t="str">
        <f>'[4]ИТОГ!'!$AT1389</f>
        <v>б/р</v>
      </c>
      <c r="E1392" s="91" t="str">
        <f>'[4]ИТОГ!'!$AU1389</f>
        <v>ж</v>
      </c>
      <c r="F1392" s="189">
        <f>'[4]ИТОГ!'!$AX1389</f>
        <v>44169</v>
      </c>
      <c r="G1392" s="91" t="s">
        <v>255</v>
      </c>
      <c r="H1392" s="94" t="s">
        <v>28</v>
      </c>
      <c r="I1392" s="91" t="str">
        <f>'[4]ИТОГ!'!$AY1389</f>
        <v>ОК!</v>
      </c>
      <c r="AK1392" s="68"/>
    </row>
    <row r="1393" spans="1:37">
      <c r="A1393" s="90">
        <v>1383</v>
      </c>
      <c r="B1393" s="91" t="str">
        <f>'[4]ИТОГ!'!$AP1390</f>
        <v>Казановский Егор</v>
      </c>
      <c r="C1393" s="91">
        <f>'[4]ИТОГ!'!$AQ1390</f>
        <v>2011</v>
      </c>
      <c r="D1393" s="91" t="str">
        <f>'[4]ИТОГ!'!$AT1390</f>
        <v>1ю</v>
      </c>
      <c r="E1393" s="91" t="str">
        <f>'[4]ИТОГ!'!$AU1390</f>
        <v>м</v>
      </c>
      <c r="F1393" s="189">
        <f>'[4]ИТОГ!'!$AX1390</f>
        <v>45786</v>
      </c>
      <c r="G1393" s="91" t="s">
        <v>255</v>
      </c>
      <c r="H1393" s="94" t="s">
        <v>28</v>
      </c>
      <c r="I1393" s="91" t="str">
        <f>'[4]ИТОГ!'!$AY1390</f>
        <v>ОК!</v>
      </c>
      <c r="AK1393" s="68"/>
    </row>
    <row r="1394" spans="1:37">
      <c r="A1394" s="90">
        <v>1384</v>
      </c>
      <c r="B1394" s="91" t="str">
        <f>'[4]ИТОГ!'!$AP1391</f>
        <v>Казаченок Мария</v>
      </c>
      <c r="C1394" s="91">
        <f>'[4]ИТОГ!'!$AQ1391</f>
        <v>2004</v>
      </c>
      <c r="D1394" s="91" t="str">
        <f>'[4]ИТОГ!'!$AT1391</f>
        <v>б/р</v>
      </c>
      <c r="E1394" s="91" t="str">
        <f>'[4]ИТОГ!'!$AU1391</f>
        <v>ж</v>
      </c>
      <c r="F1394" s="189">
        <f>'[4]ИТОГ!'!$AX1391</f>
        <v>43791</v>
      </c>
      <c r="G1394" s="91" t="s">
        <v>255</v>
      </c>
      <c r="H1394" s="94" t="s">
        <v>28</v>
      </c>
      <c r="I1394" s="91" t="str">
        <f>'[4]ИТОГ!'!$AY1391</f>
        <v>ОК!</v>
      </c>
      <c r="AK1394" s="68"/>
    </row>
    <row r="1395" spans="1:37">
      <c r="A1395" s="90">
        <v>1385</v>
      </c>
      <c r="B1395" s="91" t="str">
        <f>'[4]ИТОГ!'!$AP1392</f>
        <v>Кайбулина Полина</v>
      </c>
      <c r="C1395" s="91">
        <f>'[4]ИТОГ!'!$AQ1392</f>
        <v>2011</v>
      </c>
      <c r="D1395" s="91" t="str">
        <f>'[4]ИТОГ!'!$AT1392</f>
        <v>б/р</v>
      </c>
      <c r="E1395" s="91" t="str">
        <f>'[4]ИТОГ!'!$AU1392</f>
        <v>ж</v>
      </c>
      <c r="F1395" s="189">
        <f>'[4]ИТОГ!'!$AX1392</f>
        <v>0</v>
      </c>
      <c r="G1395" s="91" t="s">
        <v>255</v>
      </c>
      <c r="H1395" s="94" t="s">
        <v>28</v>
      </c>
      <c r="I1395" s="91" t="str">
        <f>'[4]ИТОГ!'!$AY1392</f>
        <v>ОК!</v>
      </c>
      <c r="AK1395" s="68"/>
    </row>
    <row r="1396" spans="1:37">
      <c r="A1396" s="90">
        <v>1386</v>
      </c>
      <c r="B1396" s="91" t="str">
        <f>'[4]ИТОГ!'!$AP1393</f>
        <v>Калашников Александр</v>
      </c>
      <c r="C1396" s="91">
        <f>'[4]ИТОГ!'!$AQ1393</f>
        <v>2012</v>
      </c>
      <c r="D1396" s="91" t="str">
        <f>'[4]ИТОГ!'!$AT1393</f>
        <v>2ю</v>
      </c>
      <c r="E1396" s="91" t="str">
        <f>'[4]ИТОГ!'!$AU1393</f>
        <v>м</v>
      </c>
      <c r="F1396" s="189">
        <f>'[4]ИТОГ!'!$AX1393</f>
        <v>45422</v>
      </c>
      <c r="G1396" s="91" t="s">
        <v>255</v>
      </c>
      <c r="H1396" s="94" t="s">
        <v>28</v>
      </c>
      <c r="I1396" s="91" t="str">
        <f>'[4]ИТОГ!'!$AY1393</f>
        <v>ОК!</v>
      </c>
      <c r="AK1396" s="68"/>
    </row>
    <row r="1397" spans="1:37">
      <c r="A1397" s="90">
        <v>1387</v>
      </c>
      <c r="B1397" s="91" t="str">
        <f>'[4]ИТОГ!'!$AP1394</f>
        <v>Калашников Александр Н.</v>
      </c>
      <c r="C1397" s="91">
        <f>'[4]ИТОГ!'!$AQ1394</f>
        <v>2005</v>
      </c>
      <c r="D1397" s="91" t="str">
        <f>'[4]ИТОГ!'!$AT1394</f>
        <v>б/р</v>
      </c>
      <c r="E1397" s="91" t="str">
        <f>'[4]ИТОГ!'!$AU1394</f>
        <v>м</v>
      </c>
      <c r="F1397" s="189">
        <f>'[4]ИТОГ!'!$AX1394</f>
        <v>0</v>
      </c>
      <c r="G1397" s="91" t="s">
        <v>255</v>
      </c>
      <c r="H1397" s="94" t="s">
        <v>28</v>
      </c>
      <c r="I1397" s="91" t="str">
        <f>'[4]ИТОГ!'!$AY1394</f>
        <v>ОК!</v>
      </c>
      <c r="AK1397" s="68"/>
    </row>
    <row r="1398" spans="1:37">
      <c r="A1398" s="90">
        <v>1388</v>
      </c>
      <c r="B1398" s="91" t="str">
        <f>'[4]ИТОГ!'!$AP1395</f>
        <v xml:space="preserve">Калашников Александр </v>
      </c>
      <c r="C1398" s="91">
        <f>'[4]ИТОГ!'!$AQ1395</f>
        <v>2005</v>
      </c>
      <c r="D1398" s="91" t="str">
        <f>'[4]ИТОГ!'!$AT1395</f>
        <v>б/р</v>
      </c>
      <c r="E1398" s="91" t="str">
        <f>'[4]ИТОГ!'!$AU1395</f>
        <v>м</v>
      </c>
      <c r="F1398" s="189">
        <f>'[4]ИТОГ!'!$AX1395</f>
        <v>44329</v>
      </c>
      <c r="G1398" s="91" t="s">
        <v>255</v>
      </c>
      <c r="H1398" s="94" t="s">
        <v>28</v>
      </c>
      <c r="I1398" s="91" t="str">
        <f>'[4]ИТОГ!'!$AY1395</f>
        <v>НАДО!!!</v>
      </c>
      <c r="AK1398" s="68"/>
    </row>
    <row r="1399" spans="1:37">
      <c r="A1399" s="90">
        <v>1389</v>
      </c>
      <c r="B1399" s="91" t="str">
        <f>'[4]ИТОГ!'!$AP1396</f>
        <v>Калашников Георгий</v>
      </c>
      <c r="C1399" s="91">
        <f>'[4]ИТОГ!'!$AQ1396</f>
        <v>2009</v>
      </c>
      <c r="D1399" s="91" t="str">
        <f>'[4]ИТОГ!'!$AT1396</f>
        <v>б/р</v>
      </c>
      <c r="E1399" s="91" t="str">
        <f>'[4]ИТОГ!'!$AU1396</f>
        <v>м</v>
      </c>
      <c r="F1399" s="189">
        <f>'[4]ИТОГ!'!$AX1396</f>
        <v>0</v>
      </c>
      <c r="G1399" s="91" t="s">
        <v>255</v>
      </c>
      <c r="H1399" s="94" t="s">
        <v>28</v>
      </c>
      <c r="I1399" s="91" t="str">
        <f>'[4]ИТОГ!'!$AY1396</f>
        <v>ОК!</v>
      </c>
      <c r="AK1399" s="68"/>
    </row>
    <row r="1400" spans="1:37">
      <c r="A1400" s="90">
        <v>1390</v>
      </c>
      <c r="B1400" s="91" t="str">
        <f>'[4]ИТОГ!'!$AP1397</f>
        <v>Калашников Матвей</v>
      </c>
      <c r="C1400" s="91">
        <f>'[4]ИТОГ!'!$AQ1397</f>
        <v>2007</v>
      </c>
      <c r="D1400" s="91" t="str">
        <f>'[4]ИТОГ!'!$AT1397</f>
        <v>б/р</v>
      </c>
      <c r="E1400" s="91" t="str">
        <f>'[4]ИТОГ!'!$AU1397</f>
        <v>м</v>
      </c>
      <c r="F1400" s="189">
        <f>'[4]ИТОГ!'!$AX1397</f>
        <v>0</v>
      </c>
      <c r="G1400" s="91" t="s">
        <v>255</v>
      </c>
      <c r="H1400" s="94" t="s">
        <v>28</v>
      </c>
      <c r="I1400" s="91" t="str">
        <f>'[4]ИТОГ!'!$AY1397</f>
        <v>ОК!</v>
      </c>
      <c r="AK1400" s="68"/>
    </row>
    <row r="1401" spans="1:37">
      <c r="A1401" s="90">
        <v>1391</v>
      </c>
      <c r="B1401" s="91" t="str">
        <f>'[4]ИТОГ!'!$AP1398</f>
        <v>Калашников Павел</v>
      </c>
      <c r="C1401" s="91">
        <f>'[4]ИТОГ!'!$AQ1398</f>
        <v>1978</v>
      </c>
      <c r="D1401" s="91" t="str">
        <f>'[4]ИТОГ!'!$AT1398</f>
        <v>б/р</v>
      </c>
      <c r="E1401" s="91" t="str">
        <f>'[4]ИТОГ!'!$AU1398</f>
        <v>м</v>
      </c>
      <c r="F1401" s="189">
        <f>'[4]ИТОГ!'!$AX1398</f>
        <v>43464</v>
      </c>
      <c r="G1401" s="91" t="s">
        <v>255</v>
      </c>
      <c r="H1401" s="94" t="s">
        <v>28</v>
      </c>
      <c r="I1401" s="91" t="str">
        <f>'[4]ИТОГ!'!$AY1398</f>
        <v>НАДО!!!</v>
      </c>
      <c r="AK1401" s="68"/>
    </row>
    <row r="1402" spans="1:37">
      <c r="A1402" s="90">
        <v>1392</v>
      </c>
      <c r="B1402" s="91" t="str">
        <f>'[4]ИТОГ!'!$AP1399</f>
        <v>Калашникова Анастасия</v>
      </c>
      <c r="C1402" s="91">
        <f>'[4]ИТОГ!'!$AQ1399</f>
        <v>2000</v>
      </c>
      <c r="D1402" s="91" t="str">
        <f>'[4]ИТОГ!'!$AT1399</f>
        <v>б/р</v>
      </c>
      <c r="E1402" s="91" t="str">
        <f>'[4]ИТОГ!'!$AU1399</f>
        <v>ж</v>
      </c>
      <c r="F1402" s="189">
        <f>'[4]ИТОГ!'!$AX1399</f>
        <v>43828</v>
      </c>
      <c r="G1402" s="91" t="s">
        <v>255</v>
      </c>
      <c r="H1402" s="94" t="s">
        <v>28</v>
      </c>
      <c r="I1402" s="91" t="str">
        <f>'[4]ИТОГ!'!$AY1399</f>
        <v>ОК!</v>
      </c>
      <c r="AK1402" s="68"/>
    </row>
    <row r="1403" spans="1:37">
      <c r="A1403" s="90">
        <v>1393</v>
      </c>
      <c r="B1403" s="91" t="str">
        <f>'[4]ИТОГ!'!$AP1400</f>
        <v>Калашникова Кристина</v>
      </c>
      <c r="C1403" s="91">
        <f>'[4]ИТОГ!'!$AQ1400</f>
        <v>1979</v>
      </c>
      <c r="D1403" s="91" t="str">
        <f>'[4]ИТОГ!'!$AT1400</f>
        <v>б/р</v>
      </c>
      <c r="E1403" s="91" t="str">
        <f>'[4]ИТОГ!'!$AU1400</f>
        <v>ж</v>
      </c>
      <c r="F1403" s="189">
        <f>'[4]ИТОГ!'!$AX1400</f>
        <v>43464</v>
      </c>
      <c r="G1403" s="91" t="s">
        <v>255</v>
      </c>
      <c r="H1403" s="94" t="s">
        <v>28</v>
      </c>
      <c r="I1403" s="91" t="str">
        <f>'[4]ИТОГ!'!$AY1400</f>
        <v>НАДО!!!</v>
      </c>
      <c r="AK1403" s="68"/>
    </row>
    <row r="1404" spans="1:37">
      <c r="A1404" s="90">
        <v>1394</v>
      </c>
      <c r="B1404" s="91" t="str">
        <f>'[4]ИТОГ!'!$AP1401</f>
        <v>Каледаев Артем</v>
      </c>
      <c r="C1404" s="91">
        <f>'[4]ИТОГ!'!$AQ1401</f>
        <v>2003</v>
      </c>
      <c r="D1404" s="91" t="str">
        <f>'[4]ИТОГ!'!$AT1401</f>
        <v>б/р</v>
      </c>
      <c r="E1404" s="91" t="str">
        <f>'[4]ИТОГ!'!$AU1401</f>
        <v>м</v>
      </c>
      <c r="F1404" s="189">
        <f>'[4]ИТОГ!'!$AX1401</f>
        <v>43266</v>
      </c>
      <c r="G1404" s="91" t="s">
        <v>255</v>
      </c>
      <c r="H1404" s="94" t="s">
        <v>28</v>
      </c>
      <c r="I1404" s="91" t="str">
        <f>'[4]ИТОГ!'!$AY1401</f>
        <v>НАДО!!!</v>
      </c>
      <c r="AK1404" s="68"/>
    </row>
    <row r="1405" spans="1:37">
      <c r="A1405" s="90">
        <v>1395</v>
      </c>
      <c r="B1405" s="91" t="str">
        <f>'[4]ИТОГ!'!$AP1402</f>
        <v>Калекина Алиса</v>
      </c>
      <c r="C1405" s="91">
        <f>'[4]ИТОГ!'!$AQ1402</f>
        <v>2004</v>
      </c>
      <c r="D1405" s="91" t="str">
        <f>'[4]ИТОГ!'!$AT1402</f>
        <v>б/р</v>
      </c>
      <c r="E1405" s="91" t="str">
        <f>'[4]ИТОГ!'!$AU1402</f>
        <v>ж</v>
      </c>
      <c r="F1405" s="189">
        <f>'[4]ИТОГ!'!$AX1402</f>
        <v>44436</v>
      </c>
      <c r="G1405" s="91" t="s">
        <v>255</v>
      </c>
      <c r="H1405" s="94" t="s">
        <v>28</v>
      </c>
      <c r="I1405" s="91" t="str">
        <f>'[4]ИТОГ!'!$AY1402</f>
        <v>ОК!</v>
      </c>
      <c r="AK1405" s="68"/>
    </row>
    <row r="1406" spans="1:37">
      <c r="A1406" s="90">
        <v>1396</v>
      </c>
      <c r="B1406" s="91" t="str">
        <f>'[4]ИТОГ!'!$AP1403</f>
        <v>Калёнова Елена</v>
      </c>
      <c r="C1406" s="91">
        <f>'[4]ИТОГ!'!$AQ1403</f>
        <v>2004</v>
      </c>
      <c r="D1406" s="91" t="str">
        <f>'[4]ИТОГ!'!$AT1403</f>
        <v>б/р</v>
      </c>
      <c r="E1406" s="91" t="str">
        <f>'[4]ИТОГ!'!$AU1403</f>
        <v>ж</v>
      </c>
      <c r="F1406" s="189">
        <f>'[4]ИТОГ!'!$AX1403</f>
        <v>43593</v>
      </c>
      <c r="G1406" s="91" t="s">
        <v>255</v>
      </c>
      <c r="H1406" s="94" t="s">
        <v>28</v>
      </c>
      <c r="I1406" s="91" t="str">
        <f>'[4]ИТОГ!'!$AY1403</f>
        <v>ОК!</v>
      </c>
      <c r="AK1406" s="68"/>
    </row>
    <row r="1407" spans="1:37">
      <c r="A1407" s="90">
        <v>1397</v>
      </c>
      <c r="B1407" s="91" t="str">
        <f>'[4]ИТОГ!'!$AP1404</f>
        <v>Калина Вероника</v>
      </c>
      <c r="C1407" s="91">
        <f>'[4]ИТОГ!'!$AQ1404</f>
        <v>2011</v>
      </c>
      <c r="D1407" s="91" t="str">
        <f>'[4]ИТОГ!'!$AT1404</f>
        <v>1ю</v>
      </c>
      <c r="E1407" s="91" t="str">
        <f>'[4]ИТОГ!'!$AU1404</f>
        <v>ж</v>
      </c>
      <c r="F1407" s="189">
        <f>'[4]ИТОГ!'!$AX1404</f>
        <v>45358</v>
      </c>
      <c r="G1407" s="91" t="s">
        <v>255</v>
      </c>
      <c r="H1407" s="94" t="s">
        <v>28</v>
      </c>
      <c r="I1407" s="91" t="str">
        <f>'[4]ИТОГ!'!$AY1404</f>
        <v>ОК!</v>
      </c>
      <c r="AK1407" s="68"/>
    </row>
    <row r="1408" spans="1:37">
      <c r="A1408" s="90">
        <v>1398</v>
      </c>
      <c r="B1408" s="91" t="str">
        <f>'[4]ИТОГ!'!$AP1405</f>
        <v>Калина Диана</v>
      </c>
      <c r="C1408" s="91">
        <f>'[4]ИТОГ!'!$AQ1405</f>
        <v>2007</v>
      </c>
      <c r="D1408" s="91" t="str">
        <f>'[4]ИТОГ!'!$AT1405</f>
        <v>б/р</v>
      </c>
      <c r="E1408" s="91" t="str">
        <f>'[4]ИТОГ!'!$AU1405</f>
        <v>ж</v>
      </c>
      <c r="F1408" s="189">
        <f>'[4]ИТОГ!'!$AX1405</f>
        <v>43960</v>
      </c>
      <c r="G1408" s="91" t="s">
        <v>255</v>
      </c>
      <c r="H1408" s="94" t="s">
        <v>28</v>
      </c>
      <c r="I1408" s="91" t="str">
        <f>'[4]ИТОГ!'!$AY1405</f>
        <v>ОК!</v>
      </c>
      <c r="AK1408" s="68"/>
    </row>
    <row r="1409" spans="1:37">
      <c r="A1409" s="90">
        <v>1399</v>
      </c>
      <c r="B1409" s="91" t="str">
        <f>'[4]ИТОГ!'!$AP1406</f>
        <v>Калинин Артём</v>
      </c>
      <c r="C1409" s="91">
        <f>'[4]ИТОГ!'!$AQ1406</f>
        <v>2009</v>
      </c>
      <c r="D1409" s="91" t="str">
        <f>'[4]ИТОГ!'!$AT1406</f>
        <v>2ю</v>
      </c>
      <c r="E1409" s="91" t="str">
        <f>'[4]ИТОГ!'!$AU1406</f>
        <v>м</v>
      </c>
      <c r="F1409" s="189">
        <f>'[4]ИТОГ!'!$AX1406</f>
        <v>45705</v>
      </c>
      <c r="G1409" s="91" t="s">
        <v>255</v>
      </c>
      <c r="H1409" s="94" t="s">
        <v>28</v>
      </c>
      <c r="I1409" s="91" t="str">
        <f>'[4]ИТОГ!'!$AY1406</f>
        <v>ОК!</v>
      </c>
      <c r="AK1409" s="68"/>
    </row>
    <row r="1410" spans="1:37">
      <c r="A1410" s="90">
        <v>1400</v>
      </c>
      <c r="B1410" s="91" t="str">
        <f>'[4]ИТОГ!'!$AP1407</f>
        <v>Калинин Глеб А.</v>
      </c>
      <c r="C1410" s="91">
        <f>'[4]ИТОГ!'!$AQ1407</f>
        <v>0</v>
      </c>
      <c r="D1410" s="91" t="str">
        <f>'[4]ИТОГ!'!$AT1407</f>
        <v>б/р</v>
      </c>
      <c r="E1410" s="91" t="str">
        <f>'[4]ИТОГ!'!$AU1407</f>
        <v>м</v>
      </c>
      <c r="F1410" s="189">
        <f>'[4]ИТОГ!'!$AX1407</f>
        <v>44708</v>
      </c>
      <c r="G1410" s="91" t="s">
        <v>255</v>
      </c>
      <c r="H1410" s="94" t="s">
        <v>28</v>
      </c>
      <c r="I1410" s="91" t="str">
        <f>'[4]ИТОГ!'!$AY1407</f>
        <v>НАДО!!!</v>
      </c>
      <c r="AK1410" s="68"/>
    </row>
    <row r="1411" spans="1:37">
      <c r="A1411" s="90">
        <v>1401</v>
      </c>
      <c r="B1411" s="91" t="str">
        <f>'[4]ИТОГ!'!$AP1408</f>
        <v>Калинин Глеб</v>
      </c>
      <c r="C1411" s="91">
        <f>'[4]ИТОГ!'!$AQ1408</f>
        <v>2009</v>
      </c>
      <c r="D1411" s="91" t="str">
        <f>'[4]ИТОГ!'!$AT1408</f>
        <v>б/р</v>
      </c>
      <c r="E1411" s="91" t="str">
        <f>'[4]ИТОГ!'!$AU1408</f>
        <v>м</v>
      </c>
      <c r="F1411" s="189">
        <f>'[4]ИТОГ!'!$AX1408</f>
        <v>0</v>
      </c>
      <c r="G1411" s="91" t="s">
        <v>255</v>
      </c>
      <c r="H1411" s="94" t="s">
        <v>28</v>
      </c>
      <c r="I1411" s="91" t="str">
        <f>'[4]ИТОГ!'!$AY1408</f>
        <v>ОК!</v>
      </c>
      <c r="AK1411" s="68"/>
    </row>
    <row r="1412" spans="1:37">
      <c r="A1412" s="90">
        <v>1402</v>
      </c>
      <c r="B1412" s="91" t="str">
        <f>'[4]ИТОГ!'!$AP1409</f>
        <v>Калинин Глеб И.</v>
      </c>
      <c r="C1412" s="91">
        <f>'[4]ИТОГ!'!$AQ1409</f>
        <v>0</v>
      </c>
      <c r="D1412" s="91" t="str">
        <f>'[4]ИТОГ!'!$AT1409</f>
        <v>1ю</v>
      </c>
      <c r="E1412" s="91" t="str">
        <f>'[4]ИТОГ!'!$AU1409</f>
        <v>м</v>
      </c>
      <c r="F1412" s="189">
        <f>'[4]ИТОГ!'!$AX1409</f>
        <v>45399</v>
      </c>
      <c r="G1412" s="91" t="s">
        <v>255</v>
      </c>
      <c r="H1412" s="94" t="s">
        <v>28</v>
      </c>
      <c r="I1412" s="91" t="str">
        <f>'[4]ИТОГ!'!$AY1409</f>
        <v>НАДО!!!</v>
      </c>
      <c r="AK1412" s="68"/>
    </row>
    <row r="1413" spans="1:37">
      <c r="A1413" s="90">
        <v>1403</v>
      </c>
      <c r="B1413" s="91" t="str">
        <f>'[4]ИТОГ!'!$AP1410</f>
        <v>Калинин Иван</v>
      </c>
      <c r="C1413" s="91">
        <f>'[4]ИТОГ!'!$AQ1410</f>
        <v>0</v>
      </c>
      <c r="D1413" s="91" t="str">
        <f>'[4]ИТОГ!'!$AT1410</f>
        <v>б/р</v>
      </c>
      <c r="E1413" s="91" t="str">
        <f>'[4]ИТОГ!'!$AU1410</f>
        <v>м</v>
      </c>
      <c r="F1413" s="189">
        <f>'[4]ИТОГ!'!$AX1410</f>
        <v>41720</v>
      </c>
      <c r="G1413" s="91" t="s">
        <v>255</v>
      </c>
      <c r="H1413" s="94" t="s">
        <v>28</v>
      </c>
      <c r="I1413" s="91" t="str">
        <f>'[4]ИТОГ!'!$AY1410</f>
        <v>НАДО!!!</v>
      </c>
      <c r="AK1413" s="68"/>
    </row>
    <row r="1414" spans="1:37">
      <c r="A1414" s="90">
        <v>1404</v>
      </c>
      <c r="B1414" s="91" t="str">
        <f>'[4]ИТОГ!'!$AP1411</f>
        <v>Калинин Михаил</v>
      </c>
      <c r="C1414" s="91">
        <f>'[4]ИТОГ!'!$AQ1411</f>
        <v>0</v>
      </c>
      <c r="D1414" s="91">
        <f>'[4]ИТОГ!'!$AT1411</f>
        <v>3</v>
      </c>
      <c r="E1414" s="91" t="str">
        <f>'[4]ИТОГ!'!$AU1411</f>
        <v>м</v>
      </c>
      <c r="F1414" s="189">
        <f>'[4]ИТОГ!'!$AX1411</f>
        <v>45407</v>
      </c>
      <c r="G1414" s="91" t="s">
        <v>255</v>
      </c>
      <c r="H1414" s="94" t="s">
        <v>28</v>
      </c>
      <c r="I1414" s="91" t="str">
        <f>'[4]ИТОГ!'!$AY1411</f>
        <v>НАДО!!!</v>
      </c>
      <c r="AK1414" s="68"/>
    </row>
    <row r="1415" spans="1:37">
      <c r="A1415" s="90">
        <v>1405</v>
      </c>
      <c r="B1415" s="91" t="str">
        <f>'[4]ИТОГ!'!$AP1412</f>
        <v>Калинина Анастасия</v>
      </c>
      <c r="C1415" s="91">
        <f>'[4]ИТОГ!'!$AQ1412</f>
        <v>2009</v>
      </c>
      <c r="D1415" s="91" t="str">
        <f>'[4]ИТОГ!'!$AT1412</f>
        <v>б/р</v>
      </c>
      <c r="E1415" s="91" t="str">
        <f>'[4]ИТОГ!'!$AU1412</f>
        <v>ж</v>
      </c>
      <c r="F1415" s="189">
        <f>'[4]ИТОГ!'!$AX1412</f>
        <v>0</v>
      </c>
      <c r="G1415" s="91" t="s">
        <v>255</v>
      </c>
      <c r="H1415" s="94" t="s">
        <v>28</v>
      </c>
      <c r="I1415" s="91" t="str">
        <f>'[4]ИТОГ!'!$AY1412</f>
        <v>ОК!</v>
      </c>
      <c r="AK1415" s="68"/>
    </row>
    <row r="1416" spans="1:37">
      <c r="A1416" s="90">
        <v>1406</v>
      </c>
      <c r="B1416" s="91" t="str">
        <f>'[4]ИТОГ!'!$AP1413</f>
        <v>Калинчиков Никита</v>
      </c>
      <c r="C1416" s="91">
        <f>'[4]ИТОГ!'!$AQ1413</f>
        <v>2008</v>
      </c>
      <c r="D1416" s="91" t="str">
        <f>'[4]ИТОГ!'!$AT1413</f>
        <v>б/р</v>
      </c>
      <c r="E1416" s="91" t="str">
        <f>'[4]ИТОГ!'!$AU1413</f>
        <v>м</v>
      </c>
      <c r="F1416" s="189">
        <f>'[4]ИТОГ!'!$AX1413</f>
        <v>0</v>
      </c>
      <c r="G1416" s="91" t="s">
        <v>255</v>
      </c>
      <c r="H1416" s="94" t="s">
        <v>28</v>
      </c>
      <c r="I1416" s="91" t="str">
        <f>'[4]ИТОГ!'!$AY1413</f>
        <v>ОК!</v>
      </c>
      <c r="AK1416" s="68"/>
    </row>
    <row r="1417" spans="1:37">
      <c r="A1417" s="90">
        <v>1407</v>
      </c>
      <c r="B1417" s="91" t="str">
        <f>'[4]ИТОГ!'!$AP1414</f>
        <v>Каллистов Дмитрий</v>
      </c>
      <c r="C1417" s="91">
        <f>'[4]ИТОГ!'!$AQ1414</f>
        <v>0</v>
      </c>
      <c r="D1417" s="91">
        <f>'[4]ИТОГ!'!$AT1414</f>
        <v>2</v>
      </c>
      <c r="E1417" s="91" t="str">
        <f>'[4]ИТОГ!'!$AU1414</f>
        <v>м</v>
      </c>
      <c r="F1417" s="189">
        <f>'[4]ИТОГ!'!$AX1414</f>
        <v>45375</v>
      </c>
      <c r="G1417" s="91" t="s">
        <v>255</v>
      </c>
      <c r="H1417" s="94" t="s">
        <v>28</v>
      </c>
      <c r="I1417" s="91" t="str">
        <f>'[4]ИТОГ!'!$AY1414</f>
        <v>НАДО!!!</v>
      </c>
      <c r="AK1417" s="68"/>
    </row>
    <row r="1418" spans="1:37">
      <c r="A1418" s="90">
        <v>1408</v>
      </c>
      <c r="B1418" s="91" t="str">
        <f>'[4]ИТОГ!'!$AP1415</f>
        <v>Калмыков Алексей</v>
      </c>
      <c r="C1418" s="91">
        <f>'[4]ИТОГ!'!$AQ1415</f>
        <v>0</v>
      </c>
      <c r="D1418" s="91" t="str">
        <f>'[4]ИТОГ!'!$AT1415</f>
        <v>б/р</v>
      </c>
      <c r="E1418" s="91" t="str">
        <f>'[4]ИТОГ!'!$AU1415</f>
        <v>м</v>
      </c>
      <c r="F1418" s="189">
        <f>'[4]ИТОГ!'!$AX1415</f>
        <v>44359</v>
      </c>
      <c r="G1418" s="91" t="s">
        <v>255</v>
      </c>
      <c r="H1418" s="94" t="s">
        <v>28</v>
      </c>
      <c r="I1418" s="91" t="str">
        <f>'[4]ИТОГ!'!$AY1415</f>
        <v>НАДО!!!</v>
      </c>
      <c r="AK1418" s="68"/>
    </row>
    <row r="1419" spans="1:37">
      <c r="A1419" s="90">
        <v>1409</v>
      </c>
      <c r="B1419" s="91" t="str">
        <f>'[4]ИТОГ!'!$AP1416</f>
        <v>Калмыков Дмитрий</v>
      </c>
      <c r="C1419" s="91">
        <f>'[4]ИТОГ!'!$AQ1416</f>
        <v>0</v>
      </c>
      <c r="D1419" s="91">
        <f>'[4]ИТОГ!'!$AT1416</f>
        <v>3</v>
      </c>
      <c r="E1419" s="91" t="str">
        <f>'[4]ИТОГ!'!$AU1416</f>
        <v>м</v>
      </c>
      <c r="F1419" s="189">
        <f>'[4]ИТОГ!'!$AX1416</f>
        <v>45407</v>
      </c>
      <c r="G1419" s="91" t="s">
        <v>255</v>
      </c>
      <c r="H1419" s="94" t="s">
        <v>28</v>
      </c>
      <c r="I1419" s="91" t="str">
        <f>'[4]ИТОГ!'!$AY1416</f>
        <v>НАДО!!!</v>
      </c>
      <c r="AK1419" s="68"/>
    </row>
    <row r="1420" spans="1:37">
      <c r="A1420" s="90">
        <v>1410</v>
      </c>
      <c r="B1420" s="91" t="str">
        <f>'[4]ИТОГ!'!$AP1417</f>
        <v>Калмыкова Ясна</v>
      </c>
      <c r="C1420" s="91">
        <f>'[4]ИТОГ!'!$AQ1417</f>
        <v>2013</v>
      </c>
      <c r="D1420" s="91" t="str">
        <f>'[4]ИТОГ!'!$AT1417</f>
        <v>б/р</v>
      </c>
      <c r="E1420" s="91" t="str">
        <f>'[4]ИТОГ!'!$AU1417</f>
        <v>ж</v>
      </c>
      <c r="F1420" s="189">
        <f>'[4]ИТОГ!'!$AX1417</f>
        <v>0</v>
      </c>
      <c r="G1420" s="91" t="s">
        <v>255</v>
      </c>
      <c r="H1420" s="94" t="s">
        <v>28</v>
      </c>
      <c r="I1420" s="91" t="str">
        <f>'[4]ИТОГ!'!$AY1417</f>
        <v>ОК!</v>
      </c>
      <c r="AK1420" s="68"/>
    </row>
    <row r="1421" spans="1:37">
      <c r="A1421" s="90">
        <v>1411</v>
      </c>
      <c r="B1421" s="91" t="str">
        <f>'[4]ИТОГ!'!$AP1418</f>
        <v>Кальмбах Александр</v>
      </c>
      <c r="C1421" s="91">
        <f>'[4]ИТОГ!'!$AQ1418</f>
        <v>1999</v>
      </c>
      <c r="D1421" s="91" t="str">
        <f>'[4]ИТОГ!'!$AT1418</f>
        <v>б/р</v>
      </c>
      <c r="E1421" s="91" t="str">
        <f>'[4]ИТОГ!'!$AU1418</f>
        <v>м</v>
      </c>
      <c r="F1421" s="189">
        <f>'[4]ИТОГ!'!$AX1418</f>
        <v>43461</v>
      </c>
      <c r="G1421" s="91" t="s">
        <v>255</v>
      </c>
      <c r="H1421" s="94" t="s">
        <v>28</v>
      </c>
      <c r="I1421" s="91" t="str">
        <f>'[4]ИТОГ!'!$AY1418</f>
        <v>ОК!</v>
      </c>
      <c r="AK1421" s="68"/>
    </row>
    <row r="1422" spans="1:37">
      <c r="A1422" s="90">
        <v>1412</v>
      </c>
      <c r="B1422" s="91" t="str">
        <f>'[4]ИТОГ!'!$AP1419</f>
        <v>Калюжный Дмитрий</v>
      </c>
      <c r="C1422" s="91">
        <f>'[4]ИТОГ!'!$AQ1419</f>
        <v>0</v>
      </c>
      <c r="D1422" s="91" t="str">
        <f>'[4]ИТОГ!'!$AT1419</f>
        <v>б/р</v>
      </c>
      <c r="E1422" s="91" t="str">
        <f>'[4]ИТОГ!'!$AU1419</f>
        <v>м</v>
      </c>
      <c r="F1422" s="189">
        <f>'[4]ИТОГ!'!$AX1419</f>
        <v>44359</v>
      </c>
      <c r="G1422" s="91" t="s">
        <v>255</v>
      </c>
      <c r="H1422" s="94" t="s">
        <v>28</v>
      </c>
      <c r="I1422" s="91" t="str">
        <f>'[4]ИТОГ!'!$AY1419</f>
        <v>НАДО!!!</v>
      </c>
      <c r="AK1422" s="68"/>
    </row>
    <row r="1423" spans="1:37">
      <c r="A1423" s="90">
        <v>1413</v>
      </c>
      <c r="B1423" s="91" t="str">
        <f>'[4]ИТОГ!'!$AP1420</f>
        <v>Камалетдинов Никита</v>
      </c>
      <c r="C1423" s="91">
        <f>'[4]ИТОГ!'!$AQ1420</f>
        <v>2004</v>
      </c>
      <c r="D1423" s="91">
        <f>'[4]ИТОГ!'!$AT1420</f>
        <v>3</v>
      </c>
      <c r="E1423" s="91" t="str">
        <f>'[4]ИТОГ!'!$AU1420</f>
        <v>м</v>
      </c>
      <c r="F1423" s="189">
        <f>'[4]ИТОГ!'!$AX1420</f>
        <v>45463</v>
      </c>
      <c r="G1423" s="91" t="s">
        <v>255</v>
      </c>
      <c r="H1423" s="94" t="s">
        <v>28</v>
      </c>
      <c r="I1423" s="91" t="str">
        <f>'[4]ИТОГ!'!$AY1420</f>
        <v>ОК!</v>
      </c>
      <c r="AK1423" s="68"/>
    </row>
    <row r="1424" spans="1:37">
      <c r="A1424" s="90">
        <v>1414</v>
      </c>
      <c r="B1424" s="91" t="str">
        <f>'[4]ИТОГ!'!$AP1421</f>
        <v>Камалова Лада</v>
      </c>
      <c r="C1424" s="91">
        <f>'[4]ИТОГ!'!$AQ1421</f>
        <v>2005</v>
      </c>
      <c r="D1424" s="91" t="str">
        <f>'[4]ИТОГ!'!$AT1421</f>
        <v>б/р</v>
      </c>
      <c r="E1424" s="91" t="str">
        <f>'[4]ИТОГ!'!$AU1421</f>
        <v>ж</v>
      </c>
      <c r="F1424" s="189">
        <f>'[4]ИТОГ!'!$AX1421</f>
        <v>44127</v>
      </c>
      <c r="G1424" s="91" t="s">
        <v>255</v>
      </c>
      <c r="H1424" s="94" t="s">
        <v>28</v>
      </c>
      <c r="I1424" s="91" t="str">
        <f>'[4]ИТОГ!'!$AY1421</f>
        <v>ОК!</v>
      </c>
      <c r="AK1424" s="68"/>
    </row>
    <row r="1425" spans="1:37">
      <c r="A1425" s="90">
        <v>1415</v>
      </c>
      <c r="B1425" s="91" t="str">
        <f>'[4]ИТОГ!'!$AP1422</f>
        <v>Камбур Карина</v>
      </c>
      <c r="C1425" s="91">
        <f>'[4]ИТОГ!'!$AQ1422</f>
        <v>2005</v>
      </c>
      <c r="D1425" s="91" t="str">
        <f>'[4]ИТОГ!'!$AT1422</f>
        <v>б/р</v>
      </c>
      <c r="E1425" s="91" t="str">
        <f>'[4]ИТОГ!'!$AU1422</f>
        <v>ж</v>
      </c>
      <c r="F1425" s="189">
        <f>'[4]ИТОГ!'!$AX1422</f>
        <v>0</v>
      </c>
      <c r="G1425" s="91" t="s">
        <v>255</v>
      </c>
      <c r="H1425" s="94" t="s">
        <v>28</v>
      </c>
      <c r="I1425" s="91" t="str">
        <f>'[4]ИТОГ!'!$AY1422</f>
        <v>ОК!</v>
      </c>
      <c r="AK1425" s="68"/>
    </row>
    <row r="1426" spans="1:37">
      <c r="A1426" s="90">
        <v>1416</v>
      </c>
      <c r="B1426" s="91" t="str">
        <f>'[4]ИТОГ!'!$AP1423</f>
        <v>Каменецкий Вячеслав</v>
      </c>
      <c r="C1426" s="91">
        <f>'[4]ИТОГ!'!$AQ1423</f>
        <v>2011</v>
      </c>
      <c r="D1426" s="91" t="str">
        <f>'[4]ИТОГ!'!$AT1423</f>
        <v>б/р</v>
      </c>
      <c r="E1426" s="91" t="str">
        <f>'[4]ИТОГ!'!$AU1423</f>
        <v>м</v>
      </c>
      <c r="F1426" s="189">
        <f>'[4]ИТОГ!'!$AX1423</f>
        <v>0</v>
      </c>
      <c r="G1426" s="91" t="s">
        <v>255</v>
      </c>
      <c r="H1426" s="94" t="s">
        <v>28</v>
      </c>
      <c r="I1426" s="91" t="str">
        <f>'[4]ИТОГ!'!$AY1423</f>
        <v>ОК!</v>
      </c>
      <c r="AK1426" s="68"/>
    </row>
    <row r="1427" spans="1:37">
      <c r="A1427" s="90">
        <v>1417</v>
      </c>
      <c r="B1427" s="91" t="str">
        <f>'[4]ИТОГ!'!$AP1424</f>
        <v>Каменская Наталья</v>
      </c>
      <c r="C1427" s="91">
        <f>'[4]ИТОГ!'!$AQ1424</f>
        <v>0</v>
      </c>
      <c r="D1427" s="91" t="str">
        <f>'[4]ИТОГ!'!$AT1424</f>
        <v>б/р</v>
      </c>
      <c r="E1427" s="91" t="str">
        <f>'[4]ИТОГ!'!$AU1424</f>
        <v>ж</v>
      </c>
      <c r="F1427" s="189">
        <f>'[4]ИТОГ!'!$AX1424</f>
        <v>45071</v>
      </c>
      <c r="G1427" s="91" t="s">
        <v>255</v>
      </c>
      <c r="H1427" s="94" t="s">
        <v>28</v>
      </c>
      <c r="I1427" s="91">
        <f>'[4]ИТОГ!'!$AY1424</f>
        <v>0</v>
      </c>
      <c r="AK1427" s="68"/>
    </row>
    <row r="1428" spans="1:37">
      <c r="A1428" s="90">
        <v>1418</v>
      </c>
      <c r="B1428" s="91" t="str">
        <f>'[4]ИТОГ!'!$AP1425</f>
        <v>Каменский Георгий</v>
      </c>
      <c r="C1428" s="91">
        <f>'[4]ИТОГ!'!$AQ1425</f>
        <v>0</v>
      </c>
      <c r="D1428" s="91" t="str">
        <f>'[4]ИТОГ!'!$AT1425</f>
        <v>б/р</v>
      </c>
      <c r="E1428" s="91" t="str">
        <f>'[4]ИТОГ!'!$AU1425</f>
        <v>м</v>
      </c>
      <c r="F1428" s="189">
        <f>'[4]ИТОГ!'!$AX1425</f>
        <v>44323</v>
      </c>
      <c r="G1428" s="91" t="s">
        <v>255</v>
      </c>
      <c r="H1428" s="94" t="s">
        <v>28</v>
      </c>
      <c r="I1428" s="91" t="str">
        <f>'[4]ИТОГ!'!$AY1425</f>
        <v>НАДО!!!</v>
      </c>
      <c r="AK1428" s="68"/>
    </row>
    <row r="1429" spans="1:37">
      <c r="A1429" s="90">
        <v>1419</v>
      </c>
      <c r="B1429" s="91" t="str">
        <f>'[4]ИТОГ!'!$AP1426</f>
        <v>Камнев Александр</v>
      </c>
      <c r="C1429" s="91">
        <f>'[4]ИТОГ!'!$AQ1426</f>
        <v>1978</v>
      </c>
      <c r="D1429" s="91" t="str">
        <f>'[4]ИТОГ!'!$AT1426</f>
        <v>б/р</v>
      </c>
      <c r="E1429" s="91" t="str">
        <f>'[4]ИТОГ!'!$AU1426</f>
        <v>м</v>
      </c>
      <c r="F1429" s="189">
        <f>'[4]ИТОГ!'!$AX1426</f>
        <v>43245</v>
      </c>
      <c r="G1429" s="91" t="s">
        <v>255</v>
      </c>
      <c r="H1429" s="94" t="s">
        <v>28</v>
      </c>
      <c r="I1429" s="91" t="str">
        <f>'[4]ИТОГ!'!$AY1426</f>
        <v>НАДО!!!</v>
      </c>
      <c r="AK1429" s="68"/>
    </row>
    <row r="1430" spans="1:37">
      <c r="A1430" s="90">
        <v>1420</v>
      </c>
      <c r="B1430" s="91" t="str">
        <f>'[4]ИТОГ!'!$AP1427</f>
        <v>Каморин Сергей</v>
      </c>
      <c r="C1430" s="91">
        <f>'[4]ИТОГ!'!$AQ1427</f>
        <v>2000</v>
      </c>
      <c r="D1430" s="91" t="str">
        <f>'[4]ИТОГ!'!$AT1427</f>
        <v>б/р</v>
      </c>
      <c r="E1430" s="91" t="str">
        <f>'[4]ИТОГ!'!$AU1427</f>
        <v>м</v>
      </c>
      <c r="F1430" s="189">
        <f>'[4]ИТОГ!'!$AX1427</f>
        <v>44237</v>
      </c>
      <c r="G1430" s="91" t="s">
        <v>255</v>
      </c>
      <c r="H1430" s="94" t="s">
        <v>28</v>
      </c>
      <c r="I1430" s="91" t="str">
        <f>'[4]ИТОГ!'!$AY1427</f>
        <v>ОК!</v>
      </c>
      <c r="AK1430" s="68"/>
    </row>
    <row r="1431" spans="1:37">
      <c r="A1431" s="90">
        <v>1421</v>
      </c>
      <c r="B1431" s="91" t="str">
        <f>'[4]ИТОГ!'!$AP1428</f>
        <v>Камышный Данила</v>
      </c>
      <c r="C1431" s="91">
        <f>'[4]ИТОГ!'!$AQ1428</f>
        <v>2003</v>
      </c>
      <c r="D1431" s="91" t="str">
        <f>'[4]ИТОГ!'!$AT1428</f>
        <v>б/р</v>
      </c>
      <c r="E1431" s="91" t="str">
        <f>'[4]ИТОГ!'!$AU1428</f>
        <v>м</v>
      </c>
      <c r="F1431" s="189">
        <f>'[4]ИТОГ!'!$AX1428</f>
        <v>44232</v>
      </c>
      <c r="G1431" s="91" t="s">
        <v>255</v>
      </c>
      <c r="H1431" s="94" t="s">
        <v>28</v>
      </c>
      <c r="I1431" s="91" t="str">
        <f>'[4]ИТОГ!'!$AY1428</f>
        <v>ОК!</v>
      </c>
      <c r="AK1431" s="68"/>
    </row>
    <row r="1432" spans="1:37">
      <c r="A1432" s="90">
        <v>1422</v>
      </c>
      <c r="B1432" s="91" t="str">
        <f>'[4]ИТОГ!'!$AP1429</f>
        <v>Кананыхин Игорь</v>
      </c>
      <c r="C1432" s="91">
        <f>'[4]ИТОГ!'!$AQ1429</f>
        <v>0</v>
      </c>
      <c r="D1432" s="91" t="str">
        <f>'[4]ИТОГ!'!$AT1429</f>
        <v>б/р</v>
      </c>
      <c r="E1432" s="91" t="str">
        <f>'[4]ИТОГ!'!$AU1429</f>
        <v>м</v>
      </c>
      <c r="F1432" s="189">
        <f>'[4]ИТОГ!'!$AX1429</f>
        <v>42064</v>
      </c>
      <c r="G1432" s="91" t="s">
        <v>255</v>
      </c>
      <c r="H1432" s="94" t="s">
        <v>28</v>
      </c>
      <c r="I1432" s="91" t="str">
        <f>'[4]ИТОГ!'!$AY1429</f>
        <v>НАДО!!!</v>
      </c>
      <c r="AK1432" s="68"/>
    </row>
    <row r="1433" spans="1:37">
      <c r="A1433" s="90">
        <v>1423</v>
      </c>
      <c r="B1433" s="91" t="str">
        <f>'[4]ИТОГ!'!$AP1430</f>
        <v>Канищева Ума</v>
      </c>
      <c r="C1433" s="91">
        <f>'[4]ИТОГ!'!$AQ1430</f>
        <v>2001</v>
      </c>
      <c r="D1433" s="91">
        <f>'[4]ИТОГ!'!$AT1430</f>
        <v>2</v>
      </c>
      <c r="E1433" s="91" t="str">
        <f>'[4]ИТОГ!'!$AU1430</f>
        <v>ж</v>
      </c>
      <c r="F1433" s="189">
        <f>'[4]ИТОГ!'!$AX1430</f>
        <v>45478</v>
      </c>
      <c r="G1433" s="91" t="s">
        <v>255</v>
      </c>
      <c r="H1433" s="94" t="s">
        <v>28</v>
      </c>
      <c r="I1433" s="91" t="str">
        <f>'[4]ИТОГ!'!$AY1430</f>
        <v>ОК!</v>
      </c>
      <c r="AK1433" s="68"/>
    </row>
    <row r="1434" spans="1:37">
      <c r="A1434" s="90">
        <v>1424</v>
      </c>
      <c r="B1434" s="91" t="str">
        <f>'[4]ИТОГ!'!$AP1431</f>
        <v>Кантерина Наталья</v>
      </c>
      <c r="C1434" s="91">
        <f>'[4]ИТОГ!'!$AQ1431</f>
        <v>1999</v>
      </c>
      <c r="D1434" s="91" t="str">
        <f>'[4]ИТОГ!'!$AT1431</f>
        <v>б/р</v>
      </c>
      <c r="E1434" s="91" t="str">
        <f>'[4]ИТОГ!'!$AU1431</f>
        <v>ж</v>
      </c>
      <c r="F1434" s="189">
        <f>'[4]ИТОГ!'!$AX1431</f>
        <v>43163</v>
      </c>
      <c r="G1434" s="91" t="s">
        <v>255</v>
      </c>
      <c r="H1434" s="94" t="s">
        <v>28</v>
      </c>
      <c r="I1434" s="91" t="str">
        <f>'[4]ИТОГ!'!$AY1431</f>
        <v>ОК!</v>
      </c>
      <c r="AK1434" s="68"/>
    </row>
    <row r="1435" spans="1:37">
      <c r="A1435" s="90">
        <v>1425</v>
      </c>
      <c r="B1435" s="91" t="str">
        <f>'[4]ИТОГ!'!$AP1432</f>
        <v>Капинус Кристина</v>
      </c>
      <c r="C1435" s="91">
        <f>'[4]ИТОГ!'!$AQ1432</f>
        <v>1984</v>
      </c>
      <c r="D1435" s="91">
        <f>'[4]ИТОГ!'!$AT1432</f>
        <v>2</v>
      </c>
      <c r="E1435" s="91" t="str">
        <f>'[4]ИТОГ!'!$AU1432</f>
        <v>ж</v>
      </c>
      <c r="F1435" s="189">
        <f>'[4]ИТОГ!'!$AX1432</f>
        <v>45520</v>
      </c>
      <c r="G1435" s="91" t="s">
        <v>255</v>
      </c>
      <c r="H1435" s="94" t="s">
        <v>28</v>
      </c>
      <c r="I1435" s="91" t="str">
        <f>'[4]ИТОГ!'!$AY1432</f>
        <v>ОК!</v>
      </c>
      <c r="AK1435" s="68"/>
    </row>
    <row r="1436" spans="1:37">
      <c r="A1436" s="90">
        <v>1426</v>
      </c>
      <c r="B1436" s="91" t="str">
        <f>'[4]ИТОГ!'!$AP1433</f>
        <v>Капитонова Александра</v>
      </c>
      <c r="C1436" s="91">
        <f>'[4]ИТОГ!'!$AQ1433</f>
        <v>2010</v>
      </c>
      <c r="D1436" s="91" t="str">
        <f>'[4]ИТОГ!'!$AT1433</f>
        <v>1ю</v>
      </c>
      <c r="E1436" s="91" t="str">
        <f>'[4]ИТОГ!'!$AU1433</f>
        <v>ж</v>
      </c>
      <c r="F1436" s="189">
        <f>'[4]ИТОГ!'!$AX1433</f>
        <v>45358</v>
      </c>
      <c r="G1436" s="91" t="s">
        <v>255</v>
      </c>
      <c r="H1436" s="94" t="s">
        <v>28</v>
      </c>
      <c r="I1436" s="91" t="str">
        <f>'[4]ИТОГ!'!$AY1433</f>
        <v>ОК!</v>
      </c>
      <c r="AK1436" s="68"/>
    </row>
    <row r="1437" spans="1:37">
      <c r="A1437" s="90">
        <v>1427</v>
      </c>
      <c r="B1437" s="91" t="str">
        <f>'[4]ИТОГ!'!$AP1434</f>
        <v>Капицин Даниил</v>
      </c>
      <c r="C1437" s="91">
        <f>'[4]ИТОГ!'!$AQ1434</f>
        <v>1998</v>
      </c>
      <c r="D1437" s="91" t="str">
        <f>'[4]ИТОГ!'!$AT1434</f>
        <v>б/р</v>
      </c>
      <c r="E1437" s="91" t="str">
        <f>'[4]ИТОГ!'!$AU1434</f>
        <v>м</v>
      </c>
      <c r="F1437" s="189">
        <f>'[4]ИТОГ!'!$AX1434</f>
        <v>44344</v>
      </c>
      <c r="G1437" s="91" t="s">
        <v>255</v>
      </c>
      <c r="H1437" s="94" t="s">
        <v>28</v>
      </c>
      <c r="I1437" s="91" t="str">
        <f>'[4]ИТОГ!'!$AY1434</f>
        <v>ОК!</v>
      </c>
      <c r="AK1437" s="68"/>
    </row>
    <row r="1438" spans="1:37">
      <c r="A1438" s="90">
        <v>1428</v>
      </c>
      <c r="B1438" s="91" t="str">
        <f>'[4]ИТОГ!'!$AP1435</f>
        <v>Капленко Анастасия</v>
      </c>
      <c r="C1438" s="91">
        <f>'[4]ИТОГ!'!$AQ1435</f>
        <v>2004</v>
      </c>
      <c r="D1438" s="91">
        <f>'[4]ИТОГ!'!$AT1435</f>
        <v>3</v>
      </c>
      <c r="E1438" s="91" t="str">
        <f>'[4]ИТОГ!'!$AU1435</f>
        <v>ж</v>
      </c>
      <c r="F1438" s="189">
        <f>'[4]ИТОГ!'!$AX1435</f>
        <v>45407</v>
      </c>
      <c r="G1438" s="91" t="s">
        <v>255</v>
      </c>
      <c r="H1438" s="94" t="s">
        <v>28</v>
      </c>
      <c r="I1438" s="91" t="str">
        <f>'[4]ИТОГ!'!$AY1435</f>
        <v>ОК!</v>
      </c>
      <c r="AK1438" s="68"/>
    </row>
    <row r="1439" spans="1:37">
      <c r="A1439" s="90">
        <v>1429</v>
      </c>
      <c r="B1439" s="91" t="str">
        <f>'[4]ИТОГ!'!$AP1436</f>
        <v>Капралов Иван</v>
      </c>
      <c r="C1439" s="91">
        <f>'[4]ИТОГ!'!$AQ1436</f>
        <v>2003</v>
      </c>
      <c r="D1439" s="91">
        <f>'[4]ИТОГ!'!$AT1436</f>
        <v>3</v>
      </c>
      <c r="E1439" s="91" t="str">
        <f>'[4]ИТОГ!'!$AU1436</f>
        <v>м</v>
      </c>
      <c r="F1439" s="189">
        <f>'[4]ИТОГ!'!$AX1436</f>
        <v>45863</v>
      </c>
      <c r="G1439" s="91" t="s">
        <v>255</v>
      </c>
      <c r="H1439" s="94" t="s">
        <v>28</v>
      </c>
      <c r="I1439" s="91" t="str">
        <f>'[4]ИТОГ!'!$AY1436</f>
        <v>ОК!</v>
      </c>
      <c r="AK1439" s="68"/>
    </row>
    <row r="1440" spans="1:37">
      <c r="A1440" s="90">
        <v>1430</v>
      </c>
      <c r="B1440" s="91" t="str">
        <f>'[4]ИТОГ!'!$AP1437</f>
        <v>Капшин Феликс</v>
      </c>
      <c r="C1440" s="91">
        <f>'[4]ИТОГ!'!$AQ1437</f>
        <v>0</v>
      </c>
      <c r="D1440" s="91" t="str">
        <f>'[4]ИТОГ!'!$AT1437</f>
        <v>б/р</v>
      </c>
      <c r="E1440" s="91" t="str">
        <f>'[4]ИТОГ!'!$AU1437</f>
        <v>м</v>
      </c>
      <c r="F1440" s="189">
        <f>'[4]ИТОГ!'!$AX1437</f>
        <v>44323</v>
      </c>
      <c r="G1440" s="91" t="s">
        <v>255</v>
      </c>
      <c r="H1440" s="94" t="s">
        <v>28</v>
      </c>
      <c r="I1440" s="91" t="str">
        <f>'[4]ИТОГ!'!$AY1437</f>
        <v>НАДО!!!</v>
      </c>
      <c r="AK1440" s="68"/>
    </row>
    <row r="1441" spans="1:37">
      <c r="A1441" s="90">
        <v>1431</v>
      </c>
      <c r="B1441" s="91" t="str">
        <f>'[4]ИТОГ!'!$AP1438</f>
        <v>Капылова Валерия</v>
      </c>
      <c r="C1441" s="91">
        <f>'[4]ИТОГ!'!$AQ1438</f>
        <v>0</v>
      </c>
      <c r="D1441" s="91" t="str">
        <f>'[4]ИТОГ!'!$AT1438</f>
        <v>б/р</v>
      </c>
      <c r="E1441" s="91" t="str">
        <f>'[4]ИТОГ!'!$AU1438</f>
        <v>ж</v>
      </c>
      <c r="F1441" s="189">
        <f>'[4]ИТОГ!'!$AX1438</f>
        <v>41963</v>
      </c>
      <c r="G1441" s="91" t="s">
        <v>255</v>
      </c>
      <c r="H1441" s="94" t="s">
        <v>28</v>
      </c>
      <c r="I1441" s="91" t="str">
        <f>'[4]ИТОГ!'!$AY1438</f>
        <v>НАДО!!!</v>
      </c>
      <c r="AK1441" s="68"/>
    </row>
    <row r="1442" spans="1:37">
      <c r="A1442" s="90">
        <v>1432</v>
      </c>
      <c r="B1442" s="91" t="str">
        <f>'[4]ИТОГ!'!$AP1439</f>
        <v>Карагаев Кирилл</v>
      </c>
      <c r="C1442" s="91">
        <f>'[4]ИТОГ!'!$AQ1439</f>
        <v>2007</v>
      </c>
      <c r="D1442" s="91" t="str">
        <f>'[4]ИТОГ!'!$AT1439</f>
        <v>б/р</v>
      </c>
      <c r="E1442" s="91" t="str">
        <f>'[4]ИТОГ!'!$AU1439</f>
        <v>м</v>
      </c>
      <c r="F1442" s="189">
        <f>'[4]ИТОГ!'!$AX1439</f>
        <v>0</v>
      </c>
      <c r="G1442" s="91" t="s">
        <v>255</v>
      </c>
      <c r="H1442" s="94" t="s">
        <v>28</v>
      </c>
      <c r="I1442" s="91" t="str">
        <f>'[4]ИТОГ!'!$AY1439</f>
        <v>ОК!</v>
      </c>
      <c r="AK1442" s="68"/>
    </row>
    <row r="1443" spans="1:37">
      <c r="A1443" s="90">
        <v>1433</v>
      </c>
      <c r="B1443" s="91" t="str">
        <f>'[4]ИТОГ!'!$AP1440</f>
        <v>Карамушко Андрей</v>
      </c>
      <c r="C1443" s="91">
        <f>'[4]ИТОГ!'!$AQ1440</f>
        <v>0</v>
      </c>
      <c r="D1443" s="91" t="str">
        <f>'[4]ИТОГ!'!$AT1440</f>
        <v>б/р</v>
      </c>
      <c r="E1443" s="91" t="str">
        <f>'[4]ИТОГ!'!$AU1440</f>
        <v>м</v>
      </c>
      <c r="F1443" s="189">
        <f>'[4]ИТОГ!'!$AX1440</f>
        <v>44024</v>
      </c>
      <c r="G1443" s="91" t="s">
        <v>255</v>
      </c>
      <c r="H1443" s="94" t="s">
        <v>28</v>
      </c>
      <c r="I1443" s="91" t="str">
        <f>'[4]ИТОГ!'!$AY1440</f>
        <v>НАДО!!!</v>
      </c>
      <c r="AK1443" s="68"/>
    </row>
    <row r="1444" spans="1:37">
      <c r="A1444" s="90">
        <v>1434</v>
      </c>
      <c r="B1444" s="91" t="str">
        <f>'[4]ИТОГ!'!$AP1441</f>
        <v>Каранкевич Григорий</v>
      </c>
      <c r="C1444" s="91">
        <f>'[4]ИТОГ!'!$AQ1441</f>
        <v>1984</v>
      </c>
      <c r="D1444" s="91" t="str">
        <f>'[4]ИТОГ!'!$AT1441</f>
        <v>б/р</v>
      </c>
      <c r="E1444" s="91" t="str">
        <f>'[4]ИТОГ!'!$AU1441</f>
        <v>м</v>
      </c>
      <c r="F1444" s="189">
        <f>'[4]ИТОГ!'!$AX1441</f>
        <v>43245</v>
      </c>
      <c r="G1444" s="91" t="s">
        <v>255</v>
      </c>
      <c r="H1444" s="94" t="s">
        <v>28</v>
      </c>
      <c r="I1444" s="91" t="str">
        <f>'[4]ИТОГ!'!$AY1441</f>
        <v>НАДО!!!</v>
      </c>
      <c r="AK1444" s="68"/>
    </row>
    <row r="1445" spans="1:37">
      <c r="A1445" s="90">
        <v>1435</v>
      </c>
      <c r="B1445" s="91" t="str">
        <f>'[4]ИТОГ!'!$AP1442</f>
        <v>Карасев Кирилл</v>
      </c>
      <c r="C1445" s="91">
        <f>'[4]ИТОГ!'!$AQ1442</f>
        <v>1999</v>
      </c>
      <c r="D1445" s="91" t="str">
        <f>'[4]ИТОГ!'!$AT1442</f>
        <v>б/р</v>
      </c>
      <c r="E1445" s="91" t="str">
        <f>'[4]ИТОГ!'!$AU1442</f>
        <v>м</v>
      </c>
      <c r="F1445" s="189">
        <f>'[4]ИТОГ!'!$AX1442</f>
        <v>42774</v>
      </c>
      <c r="G1445" s="91" t="s">
        <v>255</v>
      </c>
      <c r="H1445" s="94" t="s">
        <v>28</v>
      </c>
      <c r="I1445" s="91" t="str">
        <f>'[4]ИТОГ!'!$AY1442</f>
        <v>ОК!</v>
      </c>
      <c r="AK1445" s="68"/>
    </row>
    <row r="1446" spans="1:37">
      <c r="A1446" s="90">
        <v>1436</v>
      </c>
      <c r="B1446" s="91" t="str">
        <f>'[4]ИТОГ!'!$AP1443</f>
        <v>Кардашина Анастасия</v>
      </c>
      <c r="C1446" s="91">
        <f>'[4]ИТОГ!'!$AQ1443</f>
        <v>2004</v>
      </c>
      <c r="D1446" s="91" t="str">
        <f>'[4]ИТОГ!'!$AT1443</f>
        <v>б/р</v>
      </c>
      <c r="E1446" s="91" t="str">
        <f>'[4]ИТОГ!'!$AU1443</f>
        <v>ж</v>
      </c>
      <c r="F1446" s="189">
        <f>'[4]ИТОГ!'!$AX1443</f>
        <v>0</v>
      </c>
      <c r="G1446" s="91" t="s">
        <v>255</v>
      </c>
      <c r="H1446" s="94" t="s">
        <v>28</v>
      </c>
      <c r="I1446" s="91" t="str">
        <f>'[4]ИТОГ!'!$AY1443</f>
        <v>ОК!</v>
      </c>
      <c r="AK1446" s="68"/>
    </row>
    <row r="1447" spans="1:37">
      <c r="A1447" s="90">
        <v>1437</v>
      </c>
      <c r="B1447" s="91" t="str">
        <f>'[4]ИТОГ!'!$AP1444</f>
        <v>Каримов Тимур</v>
      </c>
      <c r="C1447" s="91">
        <f>'[4]ИТОГ!'!$AQ1444</f>
        <v>1998</v>
      </c>
      <c r="D1447" s="91" t="str">
        <f>'[4]ИТОГ!'!$AT1444</f>
        <v>б/р</v>
      </c>
      <c r="E1447" s="91" t="str">
        <f>'[4]ИТОГ!'!$AU1444</f>
        <v>м</v>
      </c>
      <c r="F1447" s="189">
        <f>'[4]ИТОГ!'!$AX1444</f>
        <v>0</v>
      </c>
      <c r="G1447" s="91" t="s">
        <v>255</v>
      </c>
      <c r="H1447" s="94" t="s">
        <v>28</v>
      </c>
      <c r="I1447" s="91" t="str">
        <f>'[4]ИТОГ!'!$AY1444</f>
        <v>ОК!</v>
      </c>
      <c r="AK1447" s="68"/>
    </row>
    <row r="1448" spans="1:37">
      <c r="A1448" s="90">
        <v>1438</v>
      </c>
      <c r="B1448" s="91" t="str">
        <f>'[4]ИТОГ!'!$AP1445</f>
        <v>Карлыханов Алексей</v>
      </c>
      <c r="C1448" s="91">
        <f>'[4]ИТОГ!'!$AQ1445</f>
        <v>1982</v>
      </c>
      <c r="D1448" s="91" t="str">
        <f>'[4]ИТОГ!'!$AT1445</f>
        <v>б/р</v>
      </c>
      <c r="E1448" s="91" t="str">
        <f>'[4]ИТОГ!'!$AU1445</f>
        <v>м</v>
      </c>
      <c r="F1448" s="189">
        <f>'[4]ИТОГ!'!$AX1445</f>
        <v>42802</v>
      </c>
      <c r="G1448" s="91" t="s">
        <v>255</v>
      </c>
      <c r="H1448" s="94" t="s">
        <v>28</v>
      </c>
      <c r="I1448" s="91" t="str">
        <f>'[4]ИТОГ!'!$AY1445</f>
        <v>ОК!</v>
      </c>
      <c r="AK1448" s="68"/>
    </row>
    <row r="1449" spans="1:37">
      <c r="A1449" s="90">
        <v>1439</v>
      </c>
      <c r="B1449" s="91" t="str">
        <f>'[4]ИТОГ!'!$AP1446</f>
        <v>Карлюга Егор</v>
      </c>
      <c r="C1449" s="91">
        <f>'[4]ИТОГ!'!$AQ1446</f>
        <v>2009</v>
      </c>
      <c r="D1449" s="91" t="str">
        <f>'[4]ИТОГ!'!$AT1446</f>
        <v>1ю</v>
      </c>
      <c r="E1449" s="91" t="str">
        <f>'[4]ИТОГ!'!$AU1446</f>
        <v>м</v>
      </c>
      <c r="F1449" s="189">
        <f>'[4]ИТОГ!'!$AX1446</f>
        <v>45635</v>
      </c>
      <c r="G1449" s="91" t="s">
        <v>255</v>
      </c>
      <c r="H1449" s="94" t="s">
        <v>28</v>
      </c>
      <c r="I1449" s="91" t="str">
        <f>'[4]ИТОГ!'!$AY1446</f>
        <v>ОК!</v>
      </c>
      <c r="AK1449" s="68"/>
    </row>
    <row r="1450" spans="1:37">
      <c r="A1450" s="90">
        <v>1440</v>
      </c>
      <c r="B1450" s="91" t="str">
        <f>'[4]ИТОГ!'!$AP1447</f>
        <v>Карманова Яна</v>
      </c>
      <c r="C1450" s="91">
        <f>'[4]ИТОГ!'!$AQ1447</f>
        <v>1979</v>
      </c>
      <c r="D1450" s="91" t="str">
        <f>'[4]ИТОГ!'!$AT1447</f>
        <v>б/р</v>
      </c>
      <c r="E1450" s="91" t="str">
        <f>'[4]ИТОГ!'!$AU1447</f>
        <v>ж</v>
      </c>
      <c r="F1450" s="189">
        <f>'[4]ИТОГ!'!$AX1447</f>
        <v>0</v>
      </c>
      <c r="G1450" s="91" t="s">
        <v>255</v>
      </c>
      <c r="H1450" s="94" t="s">
        <v>28</v>
      </c>
      <c r="I1450" s="91" t="str">
        <f>'[4]ИТОГ!'!$AY1447</f>
        <v>ОК!</v>
      </c>
      <c r="AK1450" s="68"/>
    </row>
    <row r="1451" spans="1:37">
      <c r="A1451" s="90">
        <v>1441</v>
      </c>
      <c r="B1451" s="91" t="str">
        <f>'[4]ИТОГ!'!$AP1448</f>
        <v xml:space="preserve">Кармес Елена </v>
      </c>
      <c r="C1451" s="91">
        <f>'[4]ИТОГ!'!$AQ1448</f>
        <v>0</v>
      </c>
      <c r="D1451" s="91" t="str">
        <f>'[4]ИТОГ!'!$AT1448</f>
        <v>б/р</v>
      </c>
      <c r="E1451" s="91" t="str">
        <f>'[4]ИТОГ!'!$AU1448</f>
        <v>ж</v>
      </c>
      <c r="F1451" s="189">
        <f>'[4]ИТОГ!'!$AX1448</f>
        <v>44708</v>
      </c>
      <c r="G1451" s="91" t="s">
        <v>255</v>
      </c>
      <c r="H1451" s="94" t="s">
        <v>28</v>
      </c>
      <c r="I1451" s="91" t="str">
        <f>'[4]ИТОГ!'!$AY1448</f>
        <v>НАДО!!!</v>
      </c>
      <c r="AK1451" s="68"/>
    </row>
    <row r="1452" spans="1:37">
      <c r="A1452" s="90">
        <v>1442</v>
      </c>
      <c r="B1452" s="91" t="str">
        <f>'[4]ИТОГ!'!$AP1449</f>
        <v>Карнаухов Евгений</v>
      </c>
      <c r="C1452" s="91">
        <f>'[4]ИТОГ!'!$AQ1449</f>
        <v>0</v>
      </c>
      <c r="D1452" s="91" t="str">
        <f>'[4]ИТОГ!'!$AT1449</f>
        <v>б/р</v>
      </c>
      <c r="E1452" s="91" t="str">
        <f>'[4]ИТОГ!'!$AU1449</f>
        <v>м</v>
      </c>
      <c r="F1452" s="189">
        <f>'[4]ИТОГ!'!$AX1449</f>
        <v>44961</v>
      </c>
      <c r="G1452" s="91" t="s">
        <v>255</v>
      </c>
      <c r="H1452" s="94" t="s">
        <v>28</v>
      </c>
      <c r="I1452" s="91" t="str">
        <f>'[4]ИТОГ!'!$AY1449</f>
        <v>НАДО!!!</v>
      </c>
      <c r="AK1452" s="68"/>
    </row>
    <row r="1453" spans="1:37">
      <c r="A1453" s="90">
        <v>1443</v>
      </c>
      <c r="B1453" s="91" t="str">
        <f>'[4]ИТОГ!'!$AP1450</f>
        <v>Карнович Никита</v>
      </c>
      <c r="C1453" s="91">
        <f>'[4]ИТОГ!'!$AQ1450</f>
        <v>2002</v>
      </c>
      <c r="D1453" s="91" t="str">
        <f>'[4]ИТОГ!'!$AT1450</f>
        <v>б/р</v>
      </c>
      <c r="E1453" s="91" t="str">
        <f>'[4]ИТОГ!'!$AU1450</f>
        <v>м</v>
      </c>
      <c r="F1453" s="189">
        <f>'[4]ИТОГ!'!$AX1450</f>
        <v>0</v>
      </c>
      <c r="G1453" s="91" t="s">
        <v>255</v>
      </c>
      <c r="H1453" s="94" t="s">
        <v>28</v>
      </c>
      <c r="I1453" s="91" t="str">
        <f>'[4]ИТОГ!'!$AY1450</f>
        <v>ОК!</v>
      </c>
      <c r="AK1453" s="68"/>
    </row>
    <row r="1454" spans="1:37">
      <c r="A1454" s="90">
        <v>1444</v>
      </c>
      <c r="B1454" s="91" t="str">
        <f>'[4]ИТОГ!'!$AP1451</f>
        <v>Карпенко Иван</v>
      </c>
      <c r="C1454" s="91">
        <f>'[4]ИТОГ!'!$AQ1451</f>
        <v>2001</v>
      </c>
      <c r="D1454" s="91" t="str">
        <f>'[4]ИТОГ!'!$AT1451</f>
        <v>б/р</v>
      </c>
      <c r="E1454" s="91" t="str">
        <f>'[4]ИТОГ!'!$AU1451</f>
        <v>м</v>
      </c>
      <c r="F1454" s="189">
        <f>'[4]ИТОГ!'!$AX1451</f>
        <v>44436</v>
      </c>
      <c r="G1454" s="91" t="s">
        <v>255</v>
      </c>
      <c r="H1454" s="94" t="s">
        <v>28</v>
      </c>
      <c r="I1454" s="91" t="str">
        <f>'[4]ИТОГ!'!$AY1451</f>
        <v>ОК!</v>
      </c>
      <c r="AK1454" s="68"/>
    </row>
    <row r="1455" spans="1:37">
      <c r="A1455" s="90">
        <v>1445</v>
      </c>
      <c r="B1455" s="91" t="str">
        <f>'[4]ИТОГ!'!$AP1452</f>
        <v>Карпов Дмитрий</v>
      </c>
      <c r="C1455" s="91">
        <f>'[4]ИТОГ!'!$AQ1452</f>
        <v>1985</v>
      </c>
      <c r="D1455" s="91" t="str">
        <f>'[4]ИТОГ!'!$AT1452</f>
        <v>б/р</v>
      </c>
      <c r="E1455" s="91" t="str">
        <f>'[4]ИТОГ!'!$AU1452</f>
        <v>м</v>
      </c>
      <c r="F1455" s="189">
        <f>'[4]ИТОГ!'!$AX1452</f>
        <v>42918</v>
      </c>
      <c r="G1455" s="91" t="s">
        <v>255</v>
      </c>
      <c r="H1455" s="94" t="s">
        <v>28</v>
      </c>
      <c r="I1455" s="91" t="str">
        <f>'[4]ИТОГ!'!$AY1452</f>
        <v>ОК!</v>
      </c>
      <c r="AK1455" s="68"/>
    </row>
    <row r="1456" spans="1:37">
      <c r="A1456" s="90">
        <v>1446</v>
      </c>
      <c r="B1456" s="91" t="str">
        <f>'[4]ИТОГ!'!$AP1453</f>
        <v>Карпова Александра</v>
      </c>
      <c r="C1456" s="91">
        <f>'[4]ИТОГ!'!$AQ1453</f>
        <v>2012</v>
      </c>
      <c r="D1456" s="91" t="str">
        <f>'[4]ИТОГ!'!$AT1453</f>
        <v>1ю</v>
      </c>
      <c r="E1456" s="91" t="str">
        <f>'[4]ИТОГ!'!$AU1453</f>
        <v>ж</v>
      </c>
      <c r="F1456" s="189">
        <f>'[4]ИТОГ!'!$AX1453</f>
        <v>45954</v>
      </c>
      <c r="G1456" s="91" t="s">
        <v>255</v>
      </c>
      <c r="H1456" s="94" t="s">
        <v>28</v>
      </c>
      <c r="I1456" s="91" t="str">
        <f>'[4]ИТОГ!'!$AY1453</f>
        <v>ОК!</v>
      </c>
      <c r="AK1456" s="68"/>
    </row>
    <row r="1457" spans="1:37">
      <c r="A1457" s="90">
        <v>1447</v>
      </c>
      <c r="B1457" s="91" t="str">
        <f>'[4]ИТОГ!'!$AP1454</f>
        <v>Карпова Дарья</v>
      </c>
      <c r="C1457" s="91">
        <f>'[4]ИТОГ!'!$AQ1454</f>
        <v>1999</v>
      </c>
      <c r="D1457" s="91" t="str">
        <f>'[4]ИТОГ!'!$AT1454</f>
        <v>б/р</v>
      </c>
      <c r="E1457" s="91" t="str">
        <f>'[4]ИТОГ!'!$AU1454</f>
        <v>ж</v>
      </c>
      <c r="F1457" s="189">
        <f>'[4]ИТОГ!'!$AX1454</f>
        <v>44443</v>
      </c>
      <c r="G1457" s="91" t="s">
        <v>255</v>
      </c>
      <c r="H1457" s="94" t="s">
        <v>28</v>
      </c>
      <c r="I1457" s="91" t="str">
        <f>'[4]ИТОГ!'!$AY1454</f>
        <v>ОК!</v>
      </c>
      <c r="AK1457" s="68"/>
    </row>
    <row r="1458" spans="1:37">
      <c r="A1458" s="90">
        <v>1448</v>
      </c>
      <c r="B1458" s="91" t="str">
        <f>'[4]ИТОГ!'!$AP1455</f>
        <v>Карпова Ева</v>
      </c>
      <c r="C1458" s="91">
        <f>'[4]ИТОГ!'!$AQ1455</f>
        <v>2010</v>
      </c>
      <c r="D1458" s="91" t="str">
        <f>'[4]ИТОГ!'!$AT1455</f>
        <v>1ю</v>
      </c>
      <c r="E1458" s="91" t="str">
        <f>'[4]ИТОГ!'!$AU1455</f>
        <v>ж</v>
      </c>
      <c r="F1458" s="189">
        <f>'[4]ИТОГ!'!$AX1455</f>
        <v>45422</v>
      </c>
      <c r="G1458" s="91" t="s">
        <v>255</v>
      </c>
      <c r="H1458" s="94" t="s">
        <v>28</v>
      </c>
      <c r="I1458" s="91" t="str">
        <f>'[4]ИТОГ!'!$AY1455</f>
        <v>ОК!</v>
      </c>
      <c r="AK1458" s="68"/>
    </row>
    <row r="1459" spans="1:37">
      <c r="A1459" s="90">
        <v>1449</v>
      </c>
      <c r="B1459" s="91" t="str">
        <f>'[4]ИТОГ!'!$AP1456</f>
        <v>Карпухин Дмитрий</v>
      </c>
      <c r="C1459" s="91">
        <f>'[4]ИТОГ!'!$AQ1456</f>
        <v>2003</v>
      </c>
      <c r="D1459" s="91" t="str">
        <f>'[4]ИТОГ!'!$AT1456</f>
        <v>б/р</v>
      </c>
      <c r="E1459" s="91" t="str">
        <f>'[4]ИТОГ!'!$AU1456</f>
        <v>м</v>
      </c>
      <c r="F1459" s="189">
        <f>'[4]ИТОГ!'!$AX1456</f>
        <v>43807</v>
      </c>
      <c r="G1459" s="91" t="s">
        <v>255</v>
      </c>
      <c r="H1459" s="94" t="s">
        <v>28</v>
      </c>
      <c r="I1459" s="91" t="str">
        <f>'[4]ИТОГ!'!$AY1456</f>
        <v>НАДО!!!</v>
      </c>
      <c r="AK1459" s="68"/>
    </row>
    <row r="1460" spans="1:37">
      <c r="A1460" s="90">
        <v>1450</v>
      </c>
      <c r="B1460" s="91" t="str">
        <f>'[4]ИТОГ!'!$AP1457</f>
        <v>Карпухина Полина</v>
      </c>
      <c r="C1460" s="91">
        <f>'[4]ИТОГ!'!$AQ1457</f>
        <v>2005</v>
      </c>
      <c r="D1460" s="91" t="str">
        <f>'[4]ИТОГ!'!$AT1457</f>
        <v>б/р</v>
      </c>
      <c r="E1460" s="91" t="str">
        <f>'[4]ИТОГ!'!$AU1457</f>
        <v>ж</v>
      </c>
      <c r="F1460" s="189">
        <f>'[4]ИТОГ!'!$AX1457</f>
        <v>44329</v>
      </c>
      <c r="G1460" s="91" t="s">
        <v>255</v>
      </c>
      <c r="H1460" s="94" t="s">
        <v>28</v>
      </c>
      <c r="I1460" s="91" t="str">
        <f>'[4]ИТОГ!'!$AY1457</f>
        <v>ОК!</v>
      </c>
      <c r="AK1460" s="68"/>
    </row>
    <row r="1461" spans="1:37">
      <c r="A1461" s="90">
        <v>1451</v>
      </c>
      <c r="B1461" s="91" t="str">
        <f>'[4]ИТОГ!'!$AP1458</f>
        <v>Карташов Илья</v>
      </c>
      <c r="C1461" s="91">
        <f>'[4]ИТОГ!'!$AQ1458</f>
        <v>0</v>
      </c>
      <c r="D1461" s="91" t="str">
        <f>'[4]ИТОГ!'!$AT1458</f>
        <v>б/р</v>
      </c>
      <c r="E1461" s="91" t="str">
        <f>'[4]ИТОГ!'!$AU1458</f>
        <v>м</v>
      </c>
      <c r="F1461" s="189">
        <f>'[4]ИТОГ!'!$AX1458</f>
        <v>44436</v>
      </c>
      <c r="G1461" s="91" t="s">
        <v>255</v>
      </c>
      <c r="H1461" s="94" t="s">
        <v>28</v>
      </c>
      <c r="I1461" s="91" t="str">
        <f>'[4]ИТОГ!'!$AY1458</f>
        <v>НАДО!!!</v>
      </c>
      <c r="AK1461" s="68"/>
    </row>
    <row r="1462" spans="1:37">
      <c r="A1462" s="90">
        <v>1452</v>
      </c>
      <c r="B1462" s="91" t="str">
        <f>'[4]ИТОГ!'!$AP1459</f>
        <v>Картунова Дарья</v>
      </c>
      <c r="C1462" s="91">
        <f>'[4]ИТОГ!'!$AQ1459</f>
        <v>1997</v>
      </c>
      <c r="D1462" s="91" t="str">
        <f>'[4]ИТОГ!'!$AT1459</f>
        <v>б/р</v>
      </c>
      <c r="E1462" s="91" t="str">
        <f>'[4]ИТОГ!'!$AU1459</f>
        <v>ж</v>
      </c>
      <c r="F1462" s="189">
        <f>'[4]ИТОГ!'!$AX1459</f>
        <v>43013</v>
      </c>
      <c r="G1462" s="91" t="s">
        <v>255</v>
      </c>
      <c r="H1462" s="94" t="s">
        <v>28</v>
      </c>
      <c r="I1462" s="91" t="str">
        <f>'[4]ИТОГ!'!$AY1459</f>
        <v>ОК!</v>
      </c>
      <c r="AK1462" s="68"/>
    </row>
    <row r="1463" spans="1:37">
      <c r="A1463" s="90">
        <v>1453</v>
      </c>
      <c r="B1463" s="91" t="str">
        <f>'[4]ИТОГ!'!$AP1460</f>
        <v>Картушев Егор</v>
      </c>
      <c r="C1463" s="91">
        <f>'[4]ИТОГ!'!$AQ1460</f>
        <v>2004</v>
      </c>
      <c r="D1463" s="91" t="str">
        <f>'[4]ИТОГ!'!$AT1460</f>
        <v>КМС</v>
      </c>
      <c r="E1463" s="91" t="str">
        <f>'[4]ИТОГ!'!$AU1460</f>
        <v>м</v>
      </c>
      <c r="F1463" s="189">
        <f>'[4]ИТОГ!'!$AX1460</f>
        <v>45834</v>
      </c>
      <c r="G1463" s="91" t="s">
        <v>255</v>
      </c>
      <c r="H1463" s="94" t="s">
        <v>28</v>
      </c>
      <c r="I1463" s="91" t="str">
        <f>'[4]ИТОГ!'!$AY1460</f>
        <v>ОК!</v>
      </c>
      <c r="AK1463" s="68"/>
    </row>
    <row r="1464" spans="1:37">
      <c r="A1464" s="90">
        <v>1454</v>
      </c>
      <c r="B1464" s="91" t="str">
        <f>'[4]ИТОГ!'!$AP1461</f>
        <v>Картышов Сергей</v>
      </c>
      <c r="C1464" s="91">
        <f>'[4]ИТОГ!'!$AQ1461</f>
        <v>2006</v>
      </c>
      <c r="D1464" s="91" t="str">
        <f>'[4]ИТОГ!'!$AT1461</f>
        <v>б/р</v>
      </c>
      <c r="E1464" s="91" t="str">
        <f>'[4]ИТОГ!'!$AU1461</f>
        <v>м</v>
      </c>
      <c r="F1464" s="189">
        <f>'[4]ИТОГ!'!$AX1461</f>
        <v>0</v>
      </c>
      <c r="G1464" s="91" t="s">
        <v>255</v>
      </c>
      <c r="H1464" s="94" t="s">
        <v>28</v>
      </c>
      <c r="I1464" s="91" t="str">
        <f>'[4]ИТОГ!'!$AY1461</f>
        <v>ОК!</v>
      </c>
      <c r="AK1464" s="68"/>
    </row>
    <row r="1465" spans="1:37">
      <c r="A1465" s="90">
        <v>1455</v>
      </c>
      <c r="B1465" s="91" t="str">
        <f>'[4]ИТОГ!'!$AP1462</f>
        <v>Каруссар Дмитрий</v>
      </c>
      <c r="C1465" s="91">
        <f>'[4]ИТОГ!'!$AQ1462</f>
        <v>2003</v>
      </c>
      <c r="D1465" s="91" t="str">
        <f>'[4]ИТОГ!'!$AT1462</f>
        <v>б/р</v>
      </c>
      <c r="E1465" s="91" t="str">
        <f>'[4]ИТОГ!'!$AU1462</f>
        <v>м</v>
      </c>
      <c r="F1465" s="189">
        <f>'[4]ИТОГ!'!$AX1462</f>
        <v>43227</v>
      </c>
      <c r="G1465" s="91" t="s">
        <v>255</v>
      </c>
      <c r="H1465" s="94" t="s">
        <v>28</v>
      </c>
      <c r="I1465" s="91" t="str">
        <f>'[4]ИТОГ!'!$AY1462</f>
        <v>ОК!</v>
      </c>
      <c r="AK1465" s="68"/>
    </row>
    <row r="1466" spans="1:37">
      <c r="A1466" s="90">
        <v>1456</v>
      </c>
      <c r="B1466" s="91" t="str">
        <f>'[4]ИТОГ!'!$AP1463</f>
        <v>Карышев Владимир</v>
      </c>
      <c r="C1466" s="91">
        <f>'[4]ИТОГ!'!$AQ1463</f>
        <v>1984</v>
      </c>
      <c r="D1466" s="91" t="str">
        <f>'[4]ИТОГ!'!$AT1463</f>
        <v>б/р</v>
      </c>
      <c r="E1466" s="91" t="str">
        <f>'[4]ИТОГ!'!$AU1463</f>
        <v>м</v>
      </c>
      <c r="F1466" s="189">
        <f>'[4]ИТОГ!'!$AX1463</f>
        <v>43245</v>
      </c>
      <c r="G1466" s="91" t="s">
        <v>255</v>
      </c>
      <c r="H1466" s="94" t="s">
        <v>28</v>
      </c>
      <c r="I1466" s="91" t="str">
        <f>'[4]ИТОГ!'!$AY1463</f>
        <v>НАДО!!!</v>
      </c>
      <c r="AK1466" s="68"/>
    </row>
    <row r="1467" spans="1:37">
      <c r="A1467" s="90">
        <v>1457</v>
      </c>
      <c r="B1467" s="91" t="str">
        <f>'[4]ИТОГ!'!$AP1464</f>
        <v>Карябина Анна</v>
      </c>
      <c r="C1467" s="91">
        <f>'[4]ИТОГ!'!$AQ1464</f>
        <v>1980</v>
      </c>
      <c r="D1467" s="91">
        <f>'[4]ИТОГ!'!$AT1464</f>
        <v>3</v>
      </c>
      <c r="E1467" s="91" t="str">
        <f>'[4]ИТОГ!'!$AU1464</f>
        <v>ж</v>
      </c>
      <c r="F1467" s="189">
        <f>'[4]ИТОГ!'!$AX1464</f>
        <v>45870</v>
      </c>
      <c r="G1467" s="91" t="s">
        <v>255</v>
      </c>
      <c r="H1467" s="94" t="s">
        <v>28</v>
      </c>
      <c r="I1467" s="91" t="str">
        <f>'[4]ИТОГ!'!$AY1464</f>
        <v>ОК!</v>
      </c>
      <c r="AK1467" s="68"/>
    </row>
    <row r="1468" spans="1:37">
      <c r="A1468" s="90">
        <v>1458</v>
      </c>
      <c r="B1468" s="91" t="str">
        <f>'[4]ИТОГ!'!$AP1465</f>
        <v>Карякин Данил</v>
      </c>
      <c r="C1468" s="91">
        <f>'[4]ИТОГ!'!$AQ1465</f>
        <v>0</v>
      </c>
      <c r="D1468" s="91" t="str">
        <f>'[4]ИТОГ!'!$AT1465</f>
        <v>1ю</v>
      </c>
      <c r="E1468" s="91" t="str">
        <f>'[4]ИТОГ!'!$AU1465</f>
        <v>м</v>
      </c>
      <c r="F1468" s="189">
        <f>'[4]ИТОГ!'!$AX1465</f>
        <v>45756</v>
      </c>
      <c r="G1468" s="91" t="s">
        <v>255</v>
      </c>
      <c r="H1468" s="94" t="s">
        <v>28</v>
      </c>
      <c r="I1468" s="91" t="str">
        <f>'[4]ИТОГ!'!$AY1465</f>
        <v>НАДО!!!</v>
      </c>
      <c r="AK1468" s="68"/>
    </row>
    <row r="1469" spans="1:37">
      <c r="A1469" s="90">
        <v>1459</v>
      </c>
      <c r="B1469" s="91" t="str">
        <f>'[4]ИТОГ!'!$AP1466</f>
        <v>Касаткин Антон</v>
      </c>
      <c r="C1469" s="91">
        <f>'[4]ИТОГ!'!$AQ1466</f>
        <v>2012</v>
      </c>
      <c r="D1469" s="91" t="str">
        <f>'[4]ИТОГ!'!$AT1466</f>
        <v>2ю</v>
      </c>
      <c r="E1469" s="91" t="str">
        <f>'[4]ИТОГ!'!$AU1466</f>
        <v>м</v>
      </c>
      <c r="F1469" s="189">
        <f>'[4]ИТОГ!'!$AX1466</f>
        <v>45932</v>
      </c>
      <c r="G1469" s="91" t="s">
        <v>255</v>
      </c>
      <c r="H1469" s="94" t="s">
        <v>28</v>
      </c>
      <c r="I1469" s="91" t="str">
        <f>'[4]ИТОГ!'!$AY1466</f>
        <v>ОК!</v>
      </c>
      <c r="AK1469" s="68"/>
    </row>
    <row r="1470" spans="1:37">
      <c r="A1470" s="90">
        <v>1460</v>
      </c>
      <c r="B1470" s="91" t="str">
        <f>'[4]ИТОГ!'!$AP1467</f>
        <v>Касаткин Мирон</v>
      </c>
      <c r="C1470" s="91">
        <f>'[4]ИТОГ!'!$AQ1467</f>
        <v>2015</v>
      </c>
      <c r="D1470" s="91" t="str">
        <f>'[4]ИТОГ!'!$AT1467</f>
        <v>б/р</v>
      </c>
      <c r="E1470" s="91" t="str">
        <f>'[4]ИТОГ!'!$AU1467</f>
        <v>м</v>
      </c>
      <c r="F1470" s="189">
        <f>'[4]ИТОГ!'!$AX1467</f>
        <v>0</v>
      </c>
      <c r="G1470" s="91" t="s">
        <v>255</v>
      </c>
      <c r="H1470" s="94" t="s">
        <v>28</v>
      </c>
      <c r="I1470" s="91" t="str">
        <f>'[4]ИТОГ!'!$AY1467</f>
        <v>ОК!</v>
      </c>
      <c r="AK1470" s="68"/>
    </row>
    <row r="1471" spans="1:37">
      <c r="A1471" s="90">
        <v>1461</v>
      </c>
      <c r="B1471" s="91" t="str">
        <f>'[4]ИТОГ!'!$AP1468</f>
        <v>Касаткин Святослав</v>
      </c>
      <c r="C1471" s="91">
        <f>'[4]ИТОГ!'!$AQ1468</f>
        <v>2000</v>
      </c>
      <c r="D1471" s="91" t="str">
        <f>'[4]ИТОГ!'!$AT1468</f>
        <v>б/р</v>
      </c>
      <c r="E1471" s="91" t="str">
        <f>'[4]ИТОГ!'!$AU1468</f>
        <v>м</v>
      </c>
      <c r="F1471" s="189">
        <f>'[4]ИТОГ!'!$AX1468</f>
        <v>44436</v>
      </c>
      <c r="G1471" s="91" t="s">
        <v>255</v>
      </c>
      <c r="H1471" s="94" t="s">
        <v>28</v>
      </c>
      <c r="I1471" s="91" t="str">
        <f>'[4]ИТОГ!'!$AY1468</f>
        <v>ОК!</v>
      </c>
      <c r="AK1471" s="68"/>
    </row>
    <row r="1472" spans="1:37">
      <c r="A1472" s="90">
        <v>1462</v>
      </c>
      <c r="B1472" s="91" t="str">
        <f>'[4]ИТОГ!'!$AP1469</f>
        <v>Касаткина Мария</v>
      </c>
      <c r="C1472" s="91">
        <f>'[4]ИТОГ!'!$AQ1469</f>
        <v>0</v>
      </c>
      <c r="D1472" s="91" t="str">
        <f>'[4]ИТОГ!'!$AT1469</f>
        <v>б/р</v>
      </c>
      <c r="E1472" s="91" t="str">
        <f>'[4]ИТОГ!'!$AU1469</f>
        <v>ж</v>
      </c>
      <c r="F1472" s="189">
        <f>'[4]ИТОГ!'!$AX1469</f>
        <v>43341</v>
      </c>
      <c r="G1472" s="91" t="s">
        <v>255</v>
      </c>
      <c r="H1472" s="94" t="s">
        <v>28</v>
      </c>
      <c r="I1472" s="91" t="str">
        <f>'[4]ИТОГ!'!$AY1469</f>
        <v>НАДО!!!</v>
      </c>
      <c r="AK1472" s="68"/>
    </row>
    <row r="1473" spans="1:37">
      <c r="A1473" s="90">
        <v>1463</v>
      </c>
      <c r="B1473" s="91" t="str">
        <f>'[4]ИТОГ!'!$AP1470</f>
        <v>Касаткина Ольга</v>
      </c>
      <c r="C1473" s="91">
        <f>'[4]ИТОГ!'!$AQ1470</f>
        <v>2007</v>
      </c>
      <c r="D1473" s="91">
        <f>'[4]ИТОГ!'!$AT1470</f>
        <v>3</v>
      </c>
      <c r="E1473" s="91" t="str">
        <f>'[4]ИТОГ!'!$AU1470</f>
        <v>ж</v>
      </c>
      <c r="F1473" s="189">
        <f>'[4]ИТОГ!'!$AX1470</f>
        <v>45778</v>
      </c>
      <c r="G1473" s="91" t="s">
        <v>255</v>
      </c>
      <c r="H1473" s="94" t="s">
        <v>28</v>
      </c>
      <c r="I1473" s="91" t="str">
        <f>'[4]ИТОГ!'!$AY1470</f>
        <v>ОК!</v>
      </c>
      <c r="AK1473" s="68"/>
    </row>
    <row r="1474" spans="1:37">
      <c r="A1474" s="90">
        <v>1464</v>
      </c>
      <c r="B1474" s="91" t="str">
        <f>'[4]ИТОГ!'!$AP1471</f>
        <v>Катаева Алена</v>
      </c>
      <c r="C1474" s="91">
        <f>'[4]ИТОГ!'!$AQ1471</f>
        <v>2000</v>
      </c>
      <c r="D1474" s="91" t="str">
        <f>'[4]ИТОГ!'!$AT1471</f>
        <v>б/р</v>
      </c>
      <c r="E1474" s="91" t="str">
        <f>'[4]ИТОГ!'!$AU1471</f>
        <v>ж</v>
      </c>
      <c r="F1474" s="189">
        <f>'[4]ИТОГ!'!$AX1471</f>
        <v>43247</v>
      </c>
      <c r="G1474" s="91" t="s">
        <v>255</v>
      </c>
      <c r="H1474" s="94" t="s">
        <v>28</v>
      </c>
      <c r="I1474" s="91" t="str">
        <f>'[4]ИТОГ!'!$AY1471</f>
        <v>ОК!</v>
      </c>
      <c r="AK1474" s="68"/>
    </row>
    <row r="1475" spans="1:37">
      <c r="A1475" s="90">
        <v>1465</v>
      </c>
      <c r="B1475" s="91" t="str">
        <f>'[4]ИТОГ!'!$AP1472</f>
        <v>Кашапова Альбина</v>
      </c>
      <c r="C1475" s="91">
        <f>'[4]ИТОГ!'!$AQ1472</f>
        <v>2001</v>
      </c>
      <c r="D1475" s="91" t="str">
        <f>'[4]ИТОГ!'!$AT1472</f>
        <v>б/р</v>
      </c>
      <c r="E1475" s="91" t="str">
        <f>'[4]ИТОГ!'!$AU1472</f>
        <v>ж</v>
      </c>
      <c r="F1475" s="189">
        <f>'[4]ИТОГ!'!$AX1472</f>
        <v>0</v>
      </c>
      <c r="G1475" s="91" t="s">
        <v>255</v>
      </c>
      <c r="H1475" s="94" t="s">
        <v>28</v>
      </c>
      <c r="I1475" s="91" t="str">
        <f>'[4]ИТОГ!'!$AY1472</f>
        <v>ОК!</v>
      </c>
      <c r="AK1475" s="68"/>
    </row>
    <row r="1476" spans="1:37">
      <c r="A1476" s="90">
        <v>1466</v>
      </c>
      <c r="B1476" s="91" t="str">
        <f>'[4]ИТОГ!'!$AP1473</f>
        <v>Кашапова Камилла</v>
      </c>
      <c r="C1476" s="91">
        <f>'[4]ИТОГ!'!$AQ1473</f>
        <v>2001</v>
      </c>
      <c r="D1476" s="91" t="str">
        <f>'[4]ИТОГ!'!$AT1473</f>
        <v>б/р</v>
      </c>
      <c r="E1476" s="91" t="str">
        <f>'[4]ИТОГ!'!$AU1473</f>
        <v>ж</v>
      </c>
      <c r="F1476" s="189">
        <f>'[4]ИТОГ!'!$AX1473</f>
        <v>0</v>
      </c>
      <c r="G1476" s="91" t="s">
        <v>255</v>
      </c>
      <c r="H1476" s="94" t="s">
        <v>28</v>
      </c>
      <c r="I1476" s="91" t="str">
        <f>'[4]ИТОГ!'!$AY1473</f>
        <v>ОК!</v>
      </c>
      <c r="AK1476" s="68"/>
    </row>
    <row r="1477" spans="1:37">
      <c r="A1477" s="90">
        <v>1467</v>
      </c>
      <c r="B1477" s="91" t="str">
        <f>'[4]ИТОГ!'!$AP1474</f>
        <v>Кашин Константин</v>
      </c>
      <c r="C1477" s="91">
        <f>'[4]ИТОГ!'!$AQ1474</f>
        <v>2003</v>
      </c>
      <c r="D1477" s="91" t="str">
        <f>'[4]ИТОГ!'!$AT1474</f>
        <v>б/р</v>
      </c>
      <c r="E1477" s="91" t="str">
        <f>'[4]ИТОГ!'!$AU1474</f>
        <v>м</v>
      </c>
      <c r="F1477" s="189">
        <f>'[4]ИТОГ!'!$AX1474</f>
        <v>44436</v>
      </c>
      <c r="G1477" s="91" t="s">
        <v>255</v>
      </c>
      <c r="H1477" s="94" t="s">
        <v>28</v>
      </c>
      <c r="I1477" s="91" t="str">
        <f>'[4]ИТОГ!'!$AY1474</f>
        <v>ОК!</v>
      </c>
      <c r="AK1477" s="68"/>
    </row>
    <row r="1478" spans="1:37">
      <c r="A1478" s="90">
        <v>1468</v>
      </c>
      <c r="B1478" s="91" t="str">
        <f>'[4]ИТОГ!'!$AP1475</f>
        <v>Кашин Юрий</v>
      </c>
      <c r="C1478" s="91">
        <f>'[4]ИТОГ!'!$AQ1475</f>
        <v>0</v>
      </c>
      <c r="D1478" s="91" t="str">
        <f>'[4]ИТОГ!'!$AT1475</f>
        <v>б/р</v>
      </c>
      <c r="E1478" s="91" t="str">
        <f>'[4]ИТОГ!'!$AU1475</f>
        <v>м</v>
      </c>
      <c r="F1478" s="189">
        <f>'[4]ИТОГ!'!$AX1475</f>
        <v>44650</v>
      </c>
      <c r="G1478" s="91" t="s">
        <v>255</v>
      </c>
      <c r="H1478" s="94" t="s">
        <v>28</v>
      </c>
      <c r="I1478" s="91" t="str">
        <f>'[4]ИТОГ!'!$AY1475</f>
        <v>НАДО!!!</v>
      </c>
      <c r="AK1478" s="68"/>
    </row>
    <row r="1479" spans="1:37">
      <c r="A1479" s="90">
        <v>1469</v>
      </c>
      <c r="B1479" s="91" t="str">
        <f>'[4]ИТОГ!'!$AP1476</f>
        <v>Каширина Елизавета</v>
      </c>
      <c r="C1479" s="91">
        <f>'[4]ИТОГ!'!$AQ1476</f>
        <v>0</v>
      </c>
      <c r="D1479" s="91" t="str">
        <f>'[4]ИТОГ!'!$AT1476</f>
        <v>б/р</v>
      </c>
      <c r="E1479" s="91" t="str">
        <f>'[4]ИТОГ!'!$AU1476</f>
        <v>ж</v>
      </c>
      <c r="F1479" s="189">
        <f>'[4]ИТОГ!'!$AX1476</f>
        <v>44269</v>
      </c>
      <c r="G1479" s="91" t="s">
        <v>255</v>
      </c>
      <c r="H1479" s="94" t="s">
        <v>28</v>
      </c>
      <c r="I1479" s="91" t="str">
        <f>'[4]ИТОГ!'!$AY1476</f>
        <v>НАДО!!!</v>
      </c>
      <c r="AK1479" s="68"/>
    </row>
    <row r="1480" spans="1:37">
      <c r="A1480" s="90">
        <v>1470</v>
      </c>
      <c r="B1480" s="91" t="str">
        <f>'[4]ИТОГ!'!$AP1477</f>
        <v xml:space="preserve">Кашицин Евгений </v>
      </c>
      <c r="C1480" s="91">
        <f>'[4]ИТОГ!'!$AQ1477</f>
        <v>0</v>
      </c>
      <c r="D1480" s="91" t="str">
        <f>'[4]ИТОГ!'!$AT1477</f>
        <v>б/р</v>
      </c>
      <c r="E1480" s="91" t="str">
        <f>'[4]ИТОГ!'!$AU1477</f>
        <v>м</v>
      </c>
      <c r="F1480" s="189">
        <f>'[4]ИТОГ!'!$AX1477</f>
        <v>44708</v>
      </c>
      <c r="G1480" s="91" t="s">
        <v>255</v>
      </c>
      <c r="H1480" s="94" t="s">
        <v>28</v>
      </c>
      <c r="I1480" s="91" t="str">
        <f>'[4]ИТОГ!'!$AY1477</f>
        <v>НАДО!!!</v>
      </c>
      <c r="AK1480" s="68"/>
    </row>
    <row r="1481" spans="1:37">
      <c r="A1481" s="90">
        <v>1471</v>
      </c>
      <c r="B1481" s="91" t="str">
        <f>'[4]ИТОГ!'!$AP1478</f>
        <v>Каюдина Елизавета</v>
      </c>
      <c r="C1481" s="91">
        <f>'[4]ИТОГ!'!$AQ1478</f>
        <v>2003</v>
      </c>
      <c r="D1481" s="91" t="str">
        <f>'[4]ИТОГ!'!$AT1478</f>
        <v>б/р</v>
      </c>
      <c r="E1481" s="91" t="str">
        <f>'[4]ИТОГ!'!$AU1478</f>
        <v>ж</v>
      </c>
      <c r="F1481" s="189">
        <f>'[4]ИТОГ!'!$AX1478</f>
        <v>0</v>
      </c>
      <c r="G1481" s="91" t="s">
        <v>255</v>
      </c>
      <c r="H1481" s="94" t="s">
        <v>28</v>
      </c>
      <c r="I1481" s="91" t="str">
        <f>'[4]ИТОГ!'!$AY1478</f>
        <v>ОК!</v>
      </c>
      <c r="AK1481" s="68"/>
    </row>
    <row r="1482" spans="1:37">
      <c r="A1482" s="90">
        <v>1472</v>
      </c>
      <c r="B1482" s="91" t="str">
        <f>'[4]ИТОГ!'!$AP1479</f>
        <v xml:space="preserve">Кварталов Евгений </v>
      </c>
      <c r="C1482" s="91">
        <f>'[4]ИТОГ!'!$AQ1479</f>
        <v>0</v>
      </c>
      <c r="D1482" s="91">
        <f>'[4]ИТОГ!'!$AT1479</f>
        <v>2</v>
      </c>
      <c r="E1482" s="91" t="str">
        <f>'[4]ИТОГ!'!$AU1479</f>
        <v>м</v>
      </c>
      <c r="F1482" s="189">
        <f>'[4]ИТОГ!'!$AX1479</f>
        <v>45407</v>
      </c>
      <c r="G1482" s="91" t="s">
        <v>255</v>
      </c>
      <c r="H1482" s="94" t="s">
        <v>28</v>
      </c>
      <c r="I1482" s="91" t="str">
        <f>'[4]ИТОГ!'!$AY1479</f>
        <v>НАДО!!!</v>
      </c>
      <c r="AK1482" s="68"/>
    </row>
    <row r="1483" spans="1:37">
      <c r="A1483" s="90">
        <v>1473</v>
      </c>
      <c r="B1483" s="91" t="str">
        <f>'[4]ИТОГ!'!$AP1480</f>
        <v>Квасков Дмитрий</v>
      </c>
      <c r="C1483" s="91">
        <f>'[4]ИТОГ!'!$AQ1480</f>
        <v>2006</v>
      </c>
      <c r="D1483" s="91" t="str">
        <f>'[4]ИТОГ!'!$AT1480</f>
        <v>КМС</v>
      </c>
      <c r="E1483" s="91" t="str">
        <f>'[4]ИТОГ!'!$AU1480</f>
        <v>м</v>
      </c>
      <c r="F1483" s="189">
        <f>'[4]ИТОГ!'!$AX1480</f>
        <v>46122</v>
      </c>
      <c r="G1483" s="91" t="s">
        <v>255</v>
      </c>
      <c r="H1483" s="94" t="s">
        <v>28</v>
      </c>
      <c r="I1483" s="91" t="str">
        <f>'[4]ИТОГ!'!$AY1480</f>
        <v>ОК!</v>
      </c>
      <c r="AK1483" s="68"/>
    </row>
    <row r="1484" spans="1:37">
      <c r="A1484" s="90">
        <v>1474</v>
      </c>
      <c r="B1484" s="91" t="str">
        <f>'[4]ИТОГ!'!$AP1481</f>
        <v>Кваскова Ирина</v>
      </c>
      <c r="C1484" s="91">
        <f>'[4]ИТОГ!'!$AQ1481</f>
        <v>2004</v>
      </c>
      <c r="D1484" s="91">
        <f>'[4]ИТОГ!'!$AT1481</f>
        <v>2</v>
      </c>
      <c r="E1484" s="91" t="str">
        <f>'[4]ИТОГ!'!$AU1481</f>
        <v>ж</v>
      </c>
      <c r="F1484" s="189">
        <f>'[4]ИТОГ!'!$AX1481</f>
        <v>45839</v>
      </c>
      <c r="G1484" s="91" t="s">
        <v>255</v>
      </c>
      <c r="H1484" s="94" t="s">
        <v>28</v>
      </c>
      <c r="I1484" s="91" t="str">
        <f>'[4]ИТОГ!'!$AY1481</f>
        <v>ОК!</v>
      </c>
      <c r="AK1484" s="68"/>
    </row>
    <row r="1485" spans="1:37">
      <c r="A1485" s="90">
        <v>1475</v>
      </c>
      <c r="B1485" s="91" t="str">
        <f>'[4]ИТОГ!'!$AP1482</f>
        <v>Квасная Юлия</v>
      </c>
      <c r="C1485" s="91">
        <f>'[4]ИТОГ!'!$AQ1482</f>
        <v>2003</v>
      </c>
      <c r="D1485" s="91" t="str">
        <f>'[4]ИТОГ!'!$AT1482</f>
        <v>б/р</v>
      </c>
      <c r="E1485" s="91" t="str">
        <f>'[4]ИТОГ!'!$AU1482</f>
        <v>ж</v>
      </c>
      <c r="F1485" s="189">
        <f>'[4]ИТОГ!'!$AX1482</f>
        <v>42869</v>
      </c>
      <c r="G1485" s="91" t="s">
        <v>255</v>
      </c>
      <c r="H1485" s="94" t="s">
        <v>28</v>
      </c>
      <c r="I1485" s="91" t="str">
        <f>'[4]ИТОГ!'!$AY1482</f>
        <v>ОК!</v>
      </c>
      <c r="AK1485" s="68"/>
    </row>
    <row r="1486" spans="1:37">
      <c r="A1486" s="90">
        <v>1476</v>
      </c>
      <c r="B1486" s="91" t="str">
        <f>'[4]ИТОГ!'!$AP1483</f>
        <v>Квасной Владислав</v>
      </c>
      <c r="C1486" s="91">
        <f>'[4]ИТОГ!'!$AQ1483</f>
        <v>2001</v>
      </c>
      <c r="D1486" s="91" t="str">
        <f>'[4]ИТОГ!'!$AT1483</f>
        <v>б/р</v>
      </c>
      <c r="E1486" s="91" t="str">
        <f>'[4]ИТОГ!'!$AU1483</f>
        <v>м</v>
      </c>
      <c r="F1486" s="189">
        <f>'[4]ИТОГ!'!$AX1483</f>
        <v>42774</v>
      </c>
      <c r="G1486" s="91" t="s">
        <v>255</v>
      </c>
      <c r="H1486" s="94" t="s">
        <v>28</v>
      </c>
      <c r="I1486" s="91" t="str">
        <f>'[4]ИТОГ!'!$AY1483</f>
        <v>ОК!</v>
      </c>
      <c r="AK1486" s="68"/>
    </row>
    <row r="1487" spans="1:37">
      <c r="A1487" s="90">
        <v>1477</v>
      </c>
      <c r="B1487" s="91" t="str">
        <f>'[4]ИТОГ!'!$AP1484</f>
        <v>Кедринский Леонид</v>
      </c>
      <c r="C1487" s="91">
        <f>'[4]ИТОГ!'!$AQ1484</f>
        <v>0</v>
      </c>
      <c r="D1487" s="91" t="str">
        <f>'[4]ИТОГ!'!$AT1484</f>
        <v>б/р</v>
      </c>
      <c r="E1487" s="91" t="str">
        <f>'[4]ИТОГ!'!$AU1484</f>
        <v>м</v>
      </c>
      <c r="F1487" s="189">
        <f>'[4]ИТОГ!'!$AX1484</f>
        <v>43227</v>
      </c>
      <c r="G1487" s="91" t="s">
        <v>255</v>
      </c>
      <c r="H1487" s="94" t="s">
        <v>28</v>
      </c>
      <c r="I1487" s="91" t="str">
        <f>'[4]ИТОГ!'!$AY1484</f>
        <v>НАДО!!!</v>
      </c>
      <c r="AK1487" s="68"/>
    </row>
    <row r="1488" spans="1:37">
      <c r="A1488" s="90">
        <v>1478</v>
      </c>
      <c r="B1488" s="91" t="str">
        <f>'[4]ИТОГ!'!$AP1485</f>
        <v>Кейль Андрей</v>
      </c>
      <c r="C1488" s="91">
        <f>'[4]ИТОГ!'!$AQ1485</f>
        <v>0</v>
      </c>
      <c r="D1488" s="91" t="str">
        <f>'[4]ИТОГ!'!$AT1485</f>
        <v>1ю</v>
      </c>
      <c r="E1488" s="91" t="str">
        <f>'[4]ИТОГ!'!$AU1485</f>
        <v>м</v>
      </c>
      <c r="F1488" s="189">
        <f>'[4]ИТОГ!'!$AX1485</f>
        <v>45756</v>
      </c>
      <c r="G1488" s="91" t="s">
        <v>255</v>
      </c>
      <c r="H1488" s="94" t="s">
        <v>28</v>
      </c>
      <c r="I1488" s="91" t="str">
        <f>'[4]ИТОГ!'!$AY1485</f>
        <v>НАДО!!!</v>
      </c>
      <c r="AK1488" s="68"/>
    </row>
    <row r="1489" spans="1:37">
      <c r="A1489" s="90">
        <v>1479</v>
      </c>
      <c r="B1489" s="91" t="str">
        <f>'[4]ИТОГ!'!$AP1486</f>
        <v xml:space="preserve">Керимов Булат </v>
      </c>
      <c r="C1489" s="91">
        <f>'[4]ИТОГ!'!$AQ1486</f>
        <v>0</v>
      </c>
      <c r="D1489" s="91" t="str">
        <f>'[4]ИТОГ!'!$AT1486</f>
        <v>б/р</v>
      </c>
      <c r="E1489" s="91" t="str">
        <f>'[4]ИТОГ!'!$AU1486</f>
        <v>м</v>
      </c>
      <c r="F1489" s="189">
        <f>'[4]ИТОГ!'!$AX1486</f>
        <v>44708</v>
      </c>
      <c r="G1489" s="91" t="s">
        <v>255</v>
      </c>
      <c r="H1489" s="94" t="s">
        <v>28</v>
      </c>
      <c r="I1489" s="91" t="str">
        <f>'[4]ИТОГ!'!$AY1486</f>
        <v>НАДО!!!</v>
      </c>
      <c r="AK1489" s="68"/>
    </row>
    <row r="1490" spans="1:37">
      <c r="A1490" s="90">
        <v>1480</v>
      </c>
      <c r="B1490" s="91" t="str">
        <f>'[4]ИТОГ!'!$AP1487</f>
        <v>Керов Андрей</v>
      </c>
      <c r="C1490" s="91">
        <f>'[4]ИТОГ!'!$AQ1487</f>
        <v>1983</v>
      </c>
      <c r="D1490" s="91" t="str">
        <f>'[4]ИТОГ!'!$AT1487</f>
        <v>КМС</v>
      </c>
      <c r="E1490" s="91" t="str">
        <f>'[4]ИТОГ!'!$AU1487</f>
        <v>м</v>
      </c>
      <c r="F1490" s="189">
        <f>'[4]ИТОГ!'!$AX1487</f>
        <v>45538</v>
      </c>
      <c r="G1490" s="91" t="s">
        <v>255</v>
      </c>
      <c r="H1490" s="94" t="s">
        <v>28</v>
      </c>
      <c r="I1490" s="91" t="str">
        <f>'[4]ИТОГ!'!$AY1487</f>
        <v>ОК!</v>
      </c>
      <c r="AK1490" s="68"/>
    </row>
    <row r="1491" spans="1:37">
      <c r="A1491" s="90">
        <v>1481</v>
      </c>
      <c r="B1491" s="91" t="str">
        <f>'[4]ИТОГ!'!$AP1488</f>
        <v>Кечик Наталья</v>
      </c>
      <c r="C1491" s="91">
        <f>'[4]ИТОГ!'!$AQ1488</f>
        <v>0</v>
      </c>
      <c r="D1491" s="91" t="str">
        <f>'[4]ИТОГ!'!$AT1488</f>
        <v>б/р</v>
      </c>
      <c r="E1491" s="91" t="str">
        <f>'[4]ИТОГ!'!$AU1488</f>
        <v>ж</v>
      </c>
      <c r="F1491" s="189">
        <f>'[4]ИТОГ!'!$AX1488</f>
        <v>41846</v>
      </c>
      <c r="G1491" s="91" t="s">
        <v>255</v>
      </c>
      <c r="H1491" s="94" t="s">
        <v>28</v>
      </c>
      <c r="I1491" s="91" t="str">
        <f>'[4]ИТОГ!'!$AY1488</f>
        <v>НАДО!!!</v>
      </c>
      <c r="AK1491" s="68"/>
    </row>
    <row r="1492" spans="1:37">
      <c r="A1492" s="90">
        <v>1482</v>
      </c>
      <c r="B1492" s="91" t="str">
        <f>'[4]ИТОГ!'!$AP1489</f>
        <v>Кизиляев Дмитрий</v>
      </c>
      <c r="C1492" s="91">
        <f>'[4]ИТОГ!'!$AQ1489</f>
        <v>0</v>
      </c>
      <c r="D1492" s="91" t="str">
        <f>'[4]ИТОГ!'!$AT1489</f>
        <v>б/р</v>
      </c>
      <c r="E1492" s="91" t="str">
        <f>'[4]ИТОГ!'!$AU1489</f>
        <v>м</v>
      </c>
      <c r="F1492" s="189">
        <f>'[4]ИТОГ!'!$AX1489</f>
        <v>44323</v>
      </c>
      <c r="G1492" s="91" t="s">
        <v>255</v>
      </c>
      <c r="H1492" s="94" t="s">
        <v>28</v>
      </c>
      <c r="I1492" s="91" t="str">
        <f>'[4]ИТОГ!'!$AY1489</f>
        <v>НАДО!!!</v>
      </c>
      <c r="AK1492" s="68"/>
    </row>
    <row r="1493" spans="1:37">
      <c r="A1493" s="90">
        <v>1483</v>
      </c>
      <c r="B1493" s="91" t="str">
        <f>'[4]ИТОГ!'!$AP1490</f>
        <v>Кизиляева Екатерина</v>
      </c>
      <c r="C1493" s="91">
        <f>'[4]ИТОГ!'!$AQ1490</f>
        <v>0</v>
      </c>
      <c r="D1493" s="91" t="str">
        <f>'[4]ИТОГ!'!$AT1490</f>
        <v>б/р</v>
      </c>
      <c r="E1493" s="91" t="str">
        <f>'[4]ИТОГ!'!$AU1490</f>
        <v>ж</v>
      </c>
      <c r="F1493" s="189">
        <f>'[4]ИТОГ!'!$AX1490</f>
        <v>44323</v>
      </c>
      <c r="G1493" s="91" t="s">
        <v>255</v>
      </c>
      <c r="H1493" s="94" t="s">
        <v>28</v>
      </c>
      <c r="I1493" s="91" t="str">
        <f>'[4]ИТОГ!'!$AY1490</f>
        <v>НАДО!!!</v>
      </c>
      <c r="AK1493" s="68"/>
    </row>
    <row r="1494" spans="1:37">
      <c r="A1494" s="90">
        <v>1484</v>
      </c>
      <c r="B1494" s="91" t="str">
        <f>'[4]ИТОГ!'!$AP1491</f>
        <v>Кикинов Алексей</v>
      </c>
      <c r="C1494" s="91">
        <f>'[4]ИТОГ!'!$AQ1491</f>
        <v>0</v>
      </c>
      <c r="D1494" s="91">
        <f>'[4]ИТОГ!'!$AT1491</f>
        <v>3</v>
      </c>
      <c r="E1494" s="91" t="str">
        <f>'[4]ИТОГ!'!$AU1491</f>
        <v>м</v>
      </c>
      <c r="F1494" s="189">
        <f>'[4]ИТОГ!'!$AX1491</f>
        <v>45407</v>
      </c>
      <c r="G1494" s="91" t="s">
        <v>255</v>
      </c>
      <c r="H1494" s="94" t="s">
        <v>28</v>
      </c>
      <c r="I1494" s="91" t="str">
        <f>'[4]ИТОГ!'!$AY1491</f>
        <v>НАДО!!!</v>
      </c>
      <c r="AK1494" s="68"/>
    </row>
    <row r="1495" spans="1:37">
      <c r="A1495" s="90">
        <v>1485</v>
      </c>
      <c r="B1495" s="91" t="str">
        <f>'[4]ИТОГ!'!$AP1492</f>
        <v>Киль Олег</v>
      </c>
      <c r="C1495" s="91">
        <f>'[4]ИТОГ!'!$AQ1492</f>
        <v>2001</v>
      </c>
      <c r="D1495" s="91" t="str">
        <f>'[4]ИТОГ!'!$AT1492</f>
        <v>КМС</v>
      </c>
      <c r="E1495" s="91" t="str">
        <f>'[4]ИТОГ!'!$AU1492</f>
        <v>м</v>
      </c>
      <c r="F1495" s="189">
        <f>'[4]ИТОГ!'!$AX1492</f>
        <v>45176</v>
      </c>
      <c r="G1495" s="91" t="s">
        <v>255</v>
      </c>
      <c r="H1495" s="94" t="s">
        <v>28</v>
      </c>
      <c r="I1495" s="91" t="str">
        <f>'[4]ИТОГ!'!$AY1492</f>
        <v>ОК!</v>
      </c>
      <c r="AK1495" s="68"/>
    </row>
    <row r="1496" spans="1:37">
      <c r="A1496" s="90">
        <v>1486</v>
      </c>
      <c r="B1496" s="91" t="str">
        <f>'[4]ИТОГ!'!$AP1493</f>
        <v>Ким Венера</v>
      </c>
      <c r="C1496" s="91">
        <f>'[4]ИТОГ!'!$AQ1493</f>
        <v>1999</v>
      </c>
      <c r="D1496" s="91" t="str">
        <f>'[4]ИТОГ!'!$AT1493</f>
        <v>б/р</v>
      </c>
      <c r="E1496" s="91" t="str">
        <f>'[4]ИТОГ!'!$AU1493</f>
        <v>ж</v>
      </c>
      <c r="F1496" s="189">
        <f>'[4]ИТОГ!'!$AX1493</f>
        <v>43675</v>
      </c>
      <c r="G1496" s="91" t="s">
        <v>255</v>
      </c>
      <c r="H1496" s="94" t="s">
        <v>28</v>
      </c>
      <c r="I1496" s="91" t="str">
        <f>'[4]ИТОГ!'!$AY1493</f>
        <v>ОК!</v>
      </c>
      <c r="AK1496" s="68"/>
    </row>
    <row r="1497" spans="1:37">
      <c r="A1497" s="90">
        <v>1487</v>
      </c>
      <c r="B1497" s="91" t="str">
        <f>'[4]ИТОГ!'!$AP1494</f>
        <v>Ким Екатерина</v>
      </c>
      <c r="C1497" s="91">
        <f>'[4]ИТОГ!'!$AQ1494</f>
        <v>2011</v>
      </c>
      <c r="D1497" s="91" t="str">
        <f>'[4]ИТОГ!'!$AT1494</f>
        <v>2ю</v>
      </c>
      <c r="E1497" s="91" t="str">
        <f>'[4]ИТОГ!'!$AU1494</f>
        <v>ж</v>
      </c>
      <c r="F1497" s="189">
        <f>'[4]ИТОГ!'!$AX1494</f>
        <v>45422</v>
      </c>
      <c r="G1497" s="91" t="s">
        <v>255</v>
      </c>
      <c r="H1497" s="94" t="s">
        <v>28</v>
      </c>
      <c r="I1497" s="91" t="str">
        <f>'[4]ИТОГ!'!$AY1494</f>
        <v>ОК!</v>
      </c>
      <c r="AK1497" s="68"/>
    </row>
    <row r="1498" spans="1:37">
      <c r="A1498" s="90">
        <v>1488</v>
      </c>
      <c r="B1498" s="91" t="str">
        <f>'[4]ИТОГ!'!$AP1495</f>
        <v>Киреев Андрей</v>
      </c>
      <c r="C1498" s="91">
        <f>'[4]ИТОГ!'!$AQ1495</f>
        <v>2006</v>
      </c>
      <c r="D1498" s="91" t="str">
        <f>'[4]ИТОГ!'!$AT1495</f>
        <v>б/р</v>
      </c>
      <c r="E1498" s="91" t="str">
        <f>'[4]ИТОГ!'!$AU1495</f>
        <v>м</v>
      </c>
      <c r="F1498" s="189">
        <f>'[4]ИТОГ!'!$AX1495</f>
        <v>45123</v>
      </c>
      <c r="G1498" s="91" t="s">
        <v>255</v>
      </c>
      <c r="H1498" s="94" t="s">
        <v>28</v>
      </c>
      <c r="I1498" s="91" t="str">
        <f>'[4]ИТОГ!'!$AY1495</f>
        <v>ОК!</v>
      </c>
      <c r="AK1498" s="68"/>
    </row>
    <row r="1499" spans="1:37">
      <c r="A1499" s="90">
        <v>1489</v>
      </c>
      <c r="B1499" s="91" t="str">
        <f>'[4]ИТОГ!'!$AP1496</f>
        <v>Киреева Дарья</v>
      </c>
      <c r="C1499" s="91">
        <f>'[4]ИТОГ!'!$AQ1496</f>
        <v>2013</v>
      </c>
      <c r="D1499" s="91" t="str">
        <f>'[4]ИТОГ!'!$AT1496</f>
        <v>б/р</v>
      </c>
      <c r="E1499" s="91" t="str">
        <f>'[4]ИТОГ!'!$AU1496</f>
        <v>ж</v>
      </c>
      <c r="F1499" s="189">
        <f>'[4]ИТОГ!'!$AX1496</f>
        <v>0</v>
      </c>
      <c r="G1499" s="91" t="s">
        <v>255</v>
      </c>
      <c r="H1499" s="94" t="s">
        <v>28</v>
      </c>
      <c r="I1499" s="91" t="str">
        <f>'[4]ИТОГ!'!$AY1496</f>
        <v>ОК!</v>
      </c>
      <c r="AK1499" s="68"/>
    </row>
    <row r="1500" spans="1:37">
      <c r="A1500" s="90">
        <v>1490</v>
      </c>
      <c r="B1500" s="91" t="str">
        <f>'[4]ИТОГ!'!$AP1497</f>
        <v>Киреева Ольга</v>
      </c>
      <c r="C1500" s="91">
        <f>'[4]ИТОГ!'!$AQ1497</f>
        <v>1999</v>
      </c>
      <c r="D1500" s="91" t="str">
        <f>'[4]ИТОГ!'!$AT1497</f>
        <v>б/р</v>
      </c>
      <c r="E1500" s="91" t="str">
        <f>'[4]ИТОГ!'!$AU1497</f>
        <v>ж</v>
      </c>
      <c r="F1500" s="189">
        <f>'[4]ИТОГ!'!$AX1497</f>
        <v>44436</v>
      </c>
      <c r="G1500" s="91" t="s">
        <v>255</v>
      </c>
      <c r="H1500" s="94" t="s">
        <v>28</v>
      </c>
      <c r="I1500" s="91" t="str">
        <f>'[4]ИТОГ!'!$AY1497</f>
        <v>ОК!</v>
      </c>
      <c r="AK1500" s="68"/>
    </row>
    <row r="1501" spans="1:37">
      <c r="A1501" s="90">
        <v>1491</v>
      </c>
      <c r="B1501" s="91" t="str">
        <f>'[4]ИТОГ!'!$AP1498</f>
        <v>Кириеев Андрей</v>
      </c>
      <c r="C1501" s="91">
        <f>'[4]ИТОГ!'!$AQ1498</f>
        <v>2006</v>
      </c>
      <c r="D1501" s="91" t="str">
        <f>'[4]ИТОГ!'!$AT1498</f>
        <v>б/р</v>
      </c>
      <c r="E1501" s="91" t="str">
        <f>'[4]ИТОГ!'!$AU1498</f>
        <v>м</v>
      </c>
      <c r="F1501" s="189">
        <f>'[4]ИТОГ!'!$AX1498</f>
        <v>0</v>
      </c>
      <c r="G1501" s="91" t="s">
        <v>255</v>
      </c>
      <c r="H1501" s="94" t="s">
        <v>28</v>
      </c>
      <c r="I1501" s="91" t="str">
        <f>'[4]ИТОГ!'!$AY1498</f>
        <v>ОК!</v>
      </c>
      <c r="AK1501" s="68"/>
    </row>
    <row r="1502" spans="1:37">
      <c r="A1502" s="90">
        <v>1492</v>
      </c>
      <c r="B1502" s="91" t="str">
        <f>'[4]ИТОГ!'!$AP1499</f>
        <v>Кирик Вадим</v>
      </c>
      <c r="C1502" s="91">
        <f>'[4]ИТОГ!'!$AQ1499</f>
        <v>2009</v>
      </c>
      <c r="D1502" s="91" t="str">
        <f>'[4]ИТОГ!'!$AT1499</f>
        <v>б/р</v>
      </c>
      <c r="E1502" s="91" t="str">
        <f>'[4]ИТОГ!'!$AU1499</f>
        <v>м</v>
      </c>
      <c r="F1502" s="189">
        <f>'[4]ИТОГ!'!$AX1499</f>
        <v>0</v>
      </c>
      <c r="G1502" s="91" t="s">
        <v>255</v>
      </c>
      <c r="H1502" s="94" t="s">
        <v>28</v>
      </c>
      <c r="I1502" s="91" t="str">
        <f>'[4]ИТОГ!'!$AY1499</f>
        <v>ОК!</v>
      </c>
      <c r="AK1502" s="68"/>
    </row>
    <row r="1503" spans="1:37">
      <c r="A1503" s="90">
        <v>1493</v>
      </c>
      <c r="B1503" s="91" t="str">
        <f>'[4]ИТОГ!'!$AP1500</f>
        <v>Кирик Татьяна</v>
      </c>
      <c r="C1503" s="91">
        <f>'[4]ИТОГ!'!$AQ1500</f>
        <v>0</v>
      </c>
      <c r="D1503" s="91" t="str">
        <f>'[4]ИТОГ!'!$AT1500</f>
        <v>б/р</v>
      </c>
      <c r="E1503" s="91" t="str">
        <f>'[4]ИТОГ!'!$AU1500</f>
        <v>ж</v>
      </c>
      <c r="F1503" s="189">
        <f>'[4]ИТОГ!'!$AX1500</f>
        <v>44359</v>
      </c>
      <c r="G1503" s="91" t="s">
        <v>255</v>
      </c>
      <c r="H1503" s="94" t="s">
        <v>28</v>
      </c>
      <c r="I1503" s="91" t="str">
        <f>'[4]ИТОГ!'!$AY1500</f>
        <v>НАДО!!!</v>
      </c>
      <c r="AK1503" s="68"/>
    </row>
    <row r="1504" spans="1:37">
      <c r="A1504" s="90">
        <v>1494</v>
      </c>
      <c r="B1504" s="91" t="str">
        <f>'[4]ИТОГ!'!$AP1501</f>
        <v>Кириллов Илья</v>
      </c>
      <c r="C1504" s="91">
        <f>'[4]ИТОГ!'!$AQ1501</f>
        <v>1998</v>
      </c>
      <c r="D1504" s="91">
        <f>'[4]ИТОГ!'!$AT1501</f>
        <v>2</v>
      </c>
      <c r="E1504" s="91" t="str">
        <f>'[4]ИТОГ!'!$AU1501</f>
        <v>м</v>
      </c>
      <c r="F1504" s="189">
        <f>'[4]ИТОГ!'!$AX1501</f>
        <v>45344</v>
      </c>
      <c r="G1504" s="91" t="s">
        <v>255</v>
      </c>
      <c r="H1504" s="94" t="s">
        <v>28</v>
      </c>
      <c r="I1504" s="91" t="str">
        <f>'[4]ИТОГ!'!$AY1501</f>
        <v>НАДО!!!</v>
      </c>
      <c r="AK1504" s="68"/>
    </row>
    <row r="1505" spans="1:37">
      <c r="A1505" s="90">
        <v>1495</v>
      </c>
      <c r="B1505" s="91" t="str">
        <f>'[4]ИТОГ!'!$AP1502</f>
        <v>Кириллов Пётр</v>
      </c>
      <c r="C1505" s="91">
        <f>'[4]ИТОГ!'!$AQ1502</f>
        <v>2011</v>
      </c>
      <c r="D1505" s="91" t="str">
        <f>'[4]ИТОГ!'!$AT1502</f>
        <v>2ю</v>
      </c>
      <c r="E1505" s="91" t="str">
        <f>'[4]ИТОГ!'!$AU1502</f>
        <v>м</v>
      </c>
      <c r="F1505" s="189">
        <f>'[4]ИТОГ!'!$AX1502</f>
        <v>45947</v>
      </c>
      <c r="G1505" s="91" t="s">
        <v>255</v>
      </c>
      <c r="H1505" s="94" t="s">
        <v>28</v>
      </c>
      <c r="I1505" s="91" t="str">
        <f>'[4]ИТОГ!'!$AY1502</f>
        <v>ОК!</v>
      </c>
      <c r="AK1505" s="68"/>
    </row>
    <row r="1506" spans="1:37">
      <c r="A1506" s="90">
        <v>1496</v>
      </c>
      <c r="B1506" s="91" t="str">
        <f>'[4]ИТОГ!'!$AP1503</f>
        <v>Кириллова Валерия</v>
      </c>
      <c r="C1506" s="91">
        <f>'[4]ИТОГ!'!$AQ1503</f>
        <v>2009</v>
      </c>
      <c r="D1506" s="91" t="str">
        <f>'[4]ИТОГ!'!$AT1503</f>
        <v>1ю</v>
      </c>
      <c r="E1506" s="91" t="str">
        <f>'[4]ИТОГ!'!$AU1503</f>
        <v>ж</v>
      </c>
      <c r="F1506" s="189">
        <f>'[4]ИТОГ!'!$AX1503</f>
        <v>46019</v>
      </c>
      <c r="G1506" s="91" t="s">
        <v>255</v>
      </c>
      <c r="H1506" s="94" t="s">
        <v>28</v>
      </c>
      <c r="I1506" s="91" t="str">
        <f>'[4]ИТОГ!'!$AY1503</f>
        <v>ОК!</v>
      </c>
      <c r="AK1506" s="68"/>
    </row>
    <row r="1507" spans="1:37">
      <c r="A1507" s="90">
        <v>1497</v>
      </c>
      <c r="B1507" s="91" t="str">
        <f>'[4]ИТОГ!'!$AP1504</f>
        <v>Кириллова Яна</v>
      </c>
      <c r="C1507" s="91">
        <f>'[4]ИТОГ!'!$AQ1504</f>
        <v>2003</v>
      </c>
      <c r="D1507" s="91" t="str">
        <f>'[4]ИТОГ!'!$AT1504</f>
        <v>б/р</v>
      </c>
      <c r="E1507" s="91" t="str">
        <f>'[4]ИТОГ!'!$AU1504</f>
        <v>ж</v>
      </c>
      <c r="F1507" s="189">
        <f>'[4]ИТОГ!'!$AX1504</f>
        <v>43443</v>
      </c>
      <c r="G1507" s="91" t="s">
        <v>255</v>
      </c>
      <c r="H1507" s="94" t="s">
        <v>28</v>
      </c>
      <c r="I1507" s="91" t="str">
        <f>'[4]ИТОГ!'!$AY1504</f>
        <v>ОК!</v>
      </c>
      <c r="AK1507" s="68"/>
    </row>
    <row r="1508" spans="1:37">
      <c r="A1508" s="90">
        <v>1498</v>
      </c>
      <c r="B1508" s="91" t="str">
        <f>'[4]ИТОГ!'!$AP1505</f>
        <v>Кирьян Александр</v>
      </c>
      <c r="C1508" s="91">
        <f>'[4]ИТОГ!'!$AQ1505</f>
        <v>2010</v>
      </c>
      <c r="D1508" s="91" t="str">
        <f>'[4]ИТОГ!'!$AT1505</f>
        <v>1ю</v>
      </c>
      <c r="E1508" s="91" t="str">
        <f>'[4]ИТОГ!'!$AU1505</f>
        <v>м</v>
      </c>
      <c r="F1508" s="189">
        <f>'[4]ИТОГ!'!$AX1505</f>
        <v>45399</v>
      </c>
      <c r="G1508" s="91" t="s">
        <v>255</v>
      </c>
      <c r="H1508" s="94" t="s">
        <v>28</v>
      </c>
      <c r="I1508" s="91" t="str">
        <f>'[4]ИТОГ!'!$AY1505</f>
        <v>ОК!</v>
      </c>
      <c r="AK1508" s="68"/>
    </row>
    <row r="1509" spans="1:37">
      <c r="A1509" s="90">
        <v>1499</v>
      </c>
      <c r="B1509" s="91" t="str">
        <f>'[4]ИТОГ!'!$AP1506</f>
        <v>Кирюхина Анастасия</v>
      </c>
      <c r="C1509" s="91">
        <f>'[4]ИТОГ!'!$AQ1506</f>
        <v>2013</v>
      </c>
      <c r="D1509" s="91" t="str">
        <f>'[4]ИТОГ!'!$AT1506</f>
        <v>б/р</v>
      </c>
      <c r="E1509" s="91" t="str">
        <f>'[4]ИТОГ!'!$AU1506</f>
        <v>ж</v>
      </c>
      <c r="F1509" s="189">
        <f>'[4]ИТОГ!'!$AX1506</f>
        <v>0</v>
      </c>
      <c r="G1509" s="91" t="s">
        <v>255</v>
      </c>
      <c r="H1509" s="94" t="s">
        <v>28</v>
      </c>
      <c r="I1509" s="91" t="str">
        <f>'[4]ИТОГ!'!$AY1506</f>
        <v>ОК!</v>
      </c>
      <c r="AK1509" s="68"/>
    </row>
    <row r="1510" spans="1:37">
      <c r="A1510" s="90">
        <v>1500</v>
      </c>
      <c r="B1510" s="91" t="str">
        <f>'[4]ИТОГ!'!$AP1507</f>
        <v>Кисатаева Елизавета</v>
      </c>
      <c r="C1510" s="91">
        <f>'[4]ИТОГ!'!$AQ1507</f>
        <v>2007</v>
      </c>
      <c r="D1510" s="91" t="str">
        <f>'[4]ИТОГ!'!$AT1507</f>
        <v>б/р</v>
      </c>
      <c r="E1510" s="91" t="str">
        <f>'[4]ИТОГ!'!$AU1507</f>
        <v>ж</v>
      </c>
      <c r="F1510" s="189">
        <f>'[4]ИТОГ!'!$AX1507</f>
        <v>0</v>
      </c>
      <c r="G1510" s="91" t="s">
        <v>255</v>
      </c>
      <c r="H1510" s="94" t="s">
        <v>28</v>
      </c>
      <c r="I1510" s="91" t="str">
        <f>'[4]ИТОГ!'!$AY1507</f>
        <v>ОК!</v>
      </c>
      <c r="AK1510" s="68"/>
    </row>
    <row r="1511" spans="1:37">
      <c r="A1511" s="90">
        <v>1501</v>
      </c>
      <c r="B1511" s="91" t="str">
        <f>'[4]ИТОГ!'!$AP1508</f>
        <v>Киселев Алексей</v>
      </c>
      <c r="C1511" s="91">
        <f>'[4]ИТОГ!'!$AQ1508</f>
        <v>0</v>
      </c>
      <c r="D1511" s="91">
        <f>'[4]ИТОГ!'!$AT1508</f>
        <v>3</v>
      </c>
      <c r="E1511" s="91" t="str">
        <f>'[4]ИТОГ!'!$AU1508</f>
        <v>м</v>
      </c>
      <c r="F1511" s="189">
        <f>'[4]ИТОГ!'!$AX1508</f>
        <v>45955</v>
      </c>
      <c r="G1511" s="91" t="s">
        <v>255</v>
      </c>
      <c r="H1511" s="94" t="s">
        <v>28</v>
      </c>
      <c r="I1511" s="91" t="str">
        <f>'[4]ИТОГ!'!$AY1508</f>
        <v>НАДО!!!</v>
      </c>
      <c r="AK1511" s="68"/>
    </row>
    <row r="1512" spans="1:37">
      <c r="A1512" s="90">
        <v>1502</v>
      </c>
      <c r="B1512" s="91" t="str">
        <f>'[4]ИТОГ!'!$AP1509</f>
        <v>Киселев Вениамин</v>
      </c>
      <c r="C1512" s="91">
        <f>'[4]ИТОГ!'!$AQ1509</f>
        <v>0</v>
      </c>
      <c r="D1512" s="91">
        <f>'[4]ИТОГ!'!$AT1509</f>
        <v>3</v>
      </c>
      <c r="E1512" s="91" t="str">
        <f>'[4]ИТОГ!'!$AU1509</f>
        <v>м</v>
      </c>
      <c r="F1512" s="189">
        <f>'[4]ИТОГ!'!$AX1509</f>
        <v>45955</v>
      </c>
      <c r="G1512" s="91" t="s">
        <v>255</v>
      </c>
      <c r="H1512" s="94" t="s">
        <v>28</v>
      </c>
      <c r="I1512" s="91" t="str">
        <f>'[4]ИТОГ!'!$AY1509</f>
        <v>НАДО!!!</v>
      </c>
      <c r="AK1512" s="68"/>
    </row>
    <row r="1513" spans="1:37">
      <c r="A1513" s="90">
        <v>1503</v>
      </c>
      <c r="B1513" s="91" t="str">
        <f>'[4]ИТОГ!'!$AP1510</f>
        <v>Киселев Дмитрий</v>
      </c>
      <c r="C1513" s="91">
        <f>'[4]ИТОГ!'!$AQ1510</f>
        <v>0</v>
      </c>
      <c r="D1513" s="91">
        <f>'[4]ИТОГ!'!$AT1510</f>
        <v>3</v>
      </c>
      <c r="E1513" s="91" t="str">
        <f>'[4]ИТОГ!'!$AU1510</f>
        <v>м</v>
      </c>
      <c r="F1513" s="189">
        <f>'[4]ИТОГ!'!$AX1510</f>
        <v>45778</v>
      </c>
      <c r="G1513" s="91" t="s">
        <v>255</v>
      </c>
      <c r="H1513" s="94" t="s">
        <v>28</v>
      </c>
      <c r="I1513" s="91" t="str">
        <f>'[4]ИТОГ!'!$AY1510</f>
        <v>НАДО!!!</v>
      </c>
      <c r="AK1513" s="68"/>
    </row>
    <row r="1514" spans="1:37">
      <c r="A1514" s="90">
        <v>1504</v>
      </c>
      <c r="B1514" s="91" t="str">
        <f>'[4]ИТОГ!'!$AP1511</f>
        <v>Киселева Анастасия</v>
      </c>
      <c r="C1514" s="91">
        <f>'[4]ИТОГ!'!$AQ1511</f>
        <v>1996</v>
      </c>
      <c r="D1514" s="91" t="str">
        <f>'[4]ИТОГ!'!$AT1511</f>
        <v>б/р</v>
      </c>
      <c r="E1514" s="91" t="str">
        <f>'[4]ИТОГ!'!$AU1511</f>
        <v>ж</v>
      </c>
      <c r="F1514" s="189">
        <f>'[4]ИТОГ!'!$AX1511</f>
        <v>44527</v>
      </c>
      <c r="G1514" s="91" t="s">
        <v>255</v>
      </c>
      <c r="H1514" s="94" t="s">
        <v>28</v>
      </c>
      <c r="I1514" s="91" t="str">
        <f>'[4]ИТОГ!'!$AY1511</f>
        <v>ОК!</v>
      </c>
      <c r="AK1514" s="68"/>
    </row>
    <row r="1515" spans="1:37">
      <c r="A1515" s="90">
        <v>1505</v>
      </c>
      <c r="B1515" s="91" t="str">
        <f>'[4]ИТОГ!'!$AP1512</f>
        <v>Киселева Марина</v>
      </c>
      <c r="C1515" s="91">
        <f>'[4]ИТОГ!'!$AQ1512</f>
        <v>0</v>
      </c>
      <c r="D1515" s="91">
        <f>'[4]ИТОГ!'!$AT1512</f>
        <v>3</v>
      </c>
      <c r="E1515" s="91" t="str">
        <f>'[4]ИТОГ!'!$AU1512</f>
        <v>ж</v>
      </c>
      <c r="F1515" s="189">
        <f>'[4]ИТОГ!'!$AX1512</f>
        <v>45955</v>
      </c>
      <c r="G1515" s="91" t="s">
        <v>255</v>
      </c>
      <c r="H1515" s="94" t="s">
        <v>28</v>
      </c>
      <c r="I1515" s="91" t="str">
        <f>'[4]ИТОГ!'!$AY1512</f>
        <v>НАДО!!!</v>
      </c>
      <c r="AK1515" s="68"/>
    </row>
    <row r="1516" spans="1:37">
      <c r="A1516" s="90">
        <v>1506</v>
      </c>
      <c r="B1516" s="91" t="str">
        <f>'[4]ИТОГ!'!$AP1513</f>
        <v>Киселева Мария</v>
      </c>
      <c r="C1516" s="91">
        <f>'[4]ИТОГ!'!$AQ1513</f>
        <v>2000</v>
      </c>
      <c r="D1516" s="91" t="str">
        <f>'[4]ИТОГ!'!$AT1513</f>
        <v>б/р</v>
      </c>
      <c r="E1516" s="91" t="str">
        <f>'[4]ИТОГ!'!$AU1513</f>
        <v>ж</v>
      </c>
      <c r="F1516" s="189">
        <f>'[4]ИТОГ!'!$AX1513</f>
        <v>0</v>
      </c>
      <c r="G1516" s="91" t="s">
        <v>255</v>
      </c>
      <c r="H1516" s="94" t="s">
        <v>28</v>
      </c>
      <c r="I1516" s="91" t="str">
        <f>'[4]ИТОГ!'!$AY1513</f>
        <v>ОК!</v>
      </c>
      <c r="AK1516" s="68"/>
    </row>
    <row r="1517" spans="1:37">
      <c r="A1517" s="90">
        <v>1507</v>
      </c>
      <c r="B1517" s="91" t="str">
        <f>'[4]ИТОГ!'!$AP1514</f>
        <v>Киселева Надежда</v>
      </c>
      <c r="C1517" s="91">
        <f>'[4]ИТОГ!'!$AQ1514</f>
        <v>0</v>
      </c>
      <c r="D1517" s="91">
        <f>'[4]ИТОГ!'!$AT1514</f>
        <v>3</v>
      </c>
      <c r="E1517" s="91" t="str">
        <f>'[4]ИТОГ!'!$AU1514</f>
        <v>ж</v>
      </c>
      <c r="F1517" s="189">
        <f>'[4]ИТОГ!'!$AX1514</f>
        <v>45407</v>
      </c>
      <c r="G1517" s="91" t="s">
        <v>255</v>
      </c>
      <c r="H1517" s="94" t="s">
        <v>28</v>
      </c>
      <c r="I1517" s="91" t="str">
        <f>'[4]ИТОГ!'!$AY1514</f>
        <v>НАДО!!!</v>
      </c>
      <c r="AK1517" s="68"/>
    </row>
    <row r="1518" spans="1:37">
      <c r="A1518" s="90">
        <v>1508</v>
      </c>
      <c r="B1518" s="91" t="str">
        <f>'[4]ИТОГ!'!$AP1515</f>
        <v>Киселёва Александра</v>
      </c>
      <c r="C1518" s="91">
        <f>'[4]ИТОГ!'!$AQ1515</f>
        <v>2012</v>
      </c>
      <c r="D1518" s="91" t="str">
        <f>'[4]ИТОГ!'!$AT1515</f>
        <v>б/р</v>
      </c>
      <c r="E1518" s="91" t="str">
        <f>'[4]ИТОГ!'!$AU1515</f>
        <v>ж</v>
      </c>
      <c r="F1518" s="189">
        <f>'[4]ИТОГ!'!$AX1515</f>
        <v>0</v>
      </c>
      <c r="G1518" s="91" t="s">
        <v>255</v>
      </c>
      <c r="H1518" s="94" t="s">
        <v>28</v>
      </c>
      <c r="I1518" s="91" t="str">
        <f>'[4]ИТОГ!'!$AY1515</f>
        <v>ОК!</v>
      </c>
      <c r="AK1518" s="68"/>
    </row>
    <row r="1519" spans="1:37">
      <c r="A1519" s="90">
        <v>1509</v>
      </c>
      <c r="B1519" s="91" t="str">
        <f>'[4]ИТОГ!'!$AP1516</f>
        <v>Киселёва Светлана</v>
      </c>
      <c r="C1519" s="91">
        <f>'[4]ИТОГ!'!$AQ1516</f>
        <v>1995</v>
      </c>
      <c r="D1519" s="91" t="str">
        <f>'[4]ИТОГ!'!$AT1516</f>
        <v>КМС</v>
      </c>
      <c r="E1519" s="91" t="str">
        <f>'[4]ИТОГ!'!$AU1516</f>
        <v>ж</v>
      </c>
      <c r="F1519" s="189">
        <f>'[4]ИТОГ!'!$AX1516</f>
        <v>45684</v>
      </c>
      <c r="G1519" s="91" t="s">
        <v>255</v>
      </c>
      <c r="H1519" s="94" t="s">
        <v>28</v>
      </c>
      <c r="I1519" s="91" t="str">
        <f>'[4]ИТОГ!'!$AY1516</f>
        <v>НАДО!!!</v>
      </c>
      <c r="AK1519" s="68"/>
    </row>
    <row r="1520" spans="1:37">
      <c r="A1520" s="90">
        <v>1510</v>
      </c>
      <c r="B1520" s="91" t="str">
        <f>'[4]ИТОГ!'!$AP1517</f>
        <v>Киселёва Серафима</v>
      </c>
      <c r="C1520" s="91">
        <f>'[4]ИТОГ!'!$AQ1517</f>
        <v>1997</v>
      </c>
      <c r="D1520" s="91" t="str">
        <f>'[4]ИТОГ!'!$AT1517</f>
        <v>б/р</v>
      </c>
      <c r="E1520" s="91" t="str">
        <f>'[4]ИТОГ!'!$AU1517</f>
        <v>ж</v>
      </c>
      <c r="F1520" s="189">
        <f>'[4]ИТОГ!'!$AX1517</f>
        <v>43163</v>
      </c>
      <c r="G1520" s="91" t="s">
        <v>255</v>
      </c>
      <c r="H1520" s="94" t="s">
        <v>28</v>
      </c>
      <c r="I1520" s="91" t="str">
        <f>'[4]ИТОГ!'!$AY1517</f>
        <v>НАДО!!!</v>
      </c>
      <c r="AK1520" s="68"/>
    </row>
    <row r="1521" spans="1:37">
      <c r="A1521" s="90">
        <v>1511</v>
      </c>
      <c r="B1521" s="91" t="str">
        <f>'[4]ИТОГ!'!$AP1518</f>
        <v>Кислицина Екатерина</v>
      </c>
      <c r="C1521" s="91">
        <f>'[4]ИТОГ!'!$AQ1518</f>
        <v>0</v>
      </c>
      <c r="D1521" s="91" t="str">
        <f>'[4]ИТОГ!'!$AT1518</f>
        <v>б/р</v>
      </c>
      <c r="E1521" s="91" t="str">
        <f>'[4]ИТОГ!'!$AU1518</f>
        <v>ж</v>
      </c>
      <c r="F1521" s="189">
        <f>'[4]ИТОГ!'!$AX1518</f>
        <v>44359</v>
      </c>
      <c r="G1521" s="91" t="s">
        <v>255</v>
      </c>
      <c r="H1521" s="94" t="s">
        <v>28</v>
      </c>
      <c r="I1521" s="91" t="str">
        <f>'[4]ИТОГ!'!$AY1518</f>
        <v>НАДО!!!</v>
      </c>
      <c r="AK1521" s="68"/>
    </row>
    <row r="1522" spans="1:37">
      <c r="A1522" s="90">
        <v>1512</v>
      </c>
      <c r="B1522" s="91" t="str">
        <f>'[4]ИТОГ!'!$AP1519</f>
        <v>Кислицын Александр</v>
      </c>
      <c r="C1522" s="91">
        <f>'[4]ИТОГ!'!$AQ1519</f>
        <v>1997</v>
      </c>
      <c r="D1522" s="91" t="str">
        <f>'[4]ИТОГ!'!$AT1519</f>
        <v>б/р</v>
      </c>
      <c r="E1522" s="91" t="str">
        <f>'[4]ИТОГ!'!$AU1519</f>
        <v>м</v>
      </c>
      <c r="F1522" s="189">
        <f>'[4]ИТОГ!'!$AX1519</f>
        <v>42774</v>
      </c>
      <c r="G1522" s="91" t="s">
        <v>255</v>
      </c>
      <c r="H1522" s="94" t="s">
        <v>28</v>
      </c>
      <c r="I1522" s="91" t="str">
        <f>'[4]ИТОГ!'!$AY1519</f>
        <v>ОК!</v>
      </c>
      <c r="AK1522" s="68"/>
    </row>
    <row r="1523" spans="1:37">
      <c r="A1523" s="90">
        <v>1513</v>
      </c>
      <c r="B1523" s="91" t="str">
        <f>'[4]ИТОГ!'!$AP1520</f>
        <v>Кисмерешкина Варвара</v>
      </c>
      <c r="C1523" s="91">
        <f>'[4]ИТОГ!'!$AQ1520</f>
        <v>2013</v>
      </c>
      <c r="D1523" s="91" t="str">
        <f>'[4]ИТОГ!'!$AT1520</f>
        <v>б/р</v>
      </c>
      <c r="E1523" s="91" t="str">
        <f>'[4]ИТОГ!'!$AU1520</f>
        <v>ж</v>
      </c>
      <c r="F1523" s="189">
        <f>'[4]ИТОГ!'!$AX1520</f>
        <v>0</v>
      </c>
      <c r="G1523" s="91" t="s">
        <v>255</v>
      </c>
      <c r="H1523" s="94" t="s">
        <v>28</v>
      </c>
      <c r="I1523" s="91" t="str">
        <f>'[4]ИТОГ!'!$AY1520</f>
        <v>ОК!</v>
      </c>
      <c r="AK1523" s="68"/>
    </row>
    <row r="1524" spans="1:37">
      <c r="A1524" s="90">
        <v>1514</v>
      </c>
      <c r="B1524" s="91" t="str">
        <f>'[4]ИТОГ!'!$AP1521</f>
        <v>Киссина Наталия</v>
      </c>
      <c r="C1524" s="91">
        <f>'[4]ИТОГ!'!$AQ1521</f>
        <v>0</v>
      </c>
      <c r="D1524" s="91">
        <f>'[4]ИТОГ!'!$AT1521</f>
        <v>3</v>
      </c>
      <c r="E1524" s="91" t="str">
        <f>'[4]ИТОГ!'!$AU1521</f>
        <v>ж</v>
      </c>
      <c r="F1524" s="189">
        <f>'[4]ИТОГ!'!$AX1521</f>
        <v>45407</v>
      </c>
      <c r="G1524" s="91" t="s">
        <v>255</v>
      </c>
      <c r="H1524" s="94" t="s">
        <v>28</v>
      </c>
      <c r="I1524" s="91" t="str">
        <f>'[4]ИТОГ!'!$AY1521</f>
        <v>НАДО!!!</v>
      </c>
      <c r="AK1524" s="68"/>
    </row>
    <row r="1525" spans="1:37">
      <c r="A1525" s="90">
        <v>1515</v>
      </c>
      <c r="B1525" s="91" t="str">
        <f>'[4]ИТОГ!'!$AP1522</f>
        <v>Кича Артем</v>
      </c>
      <c r="C1525" s="91">
        <f>'[4]ИТОГ!'!$AQ1522</f>
        <v>0</v>
      </c>
      <c r="D1525" s="91" t="str">
        <f>'[4]ИТОГ!'!$AT1522</f>
        <v>б/р</v>
      </c>
      <c r="E1525" s="91" t="str">
        <f>'[4]ИТОГ!'!$AU1522</f>
        <v>м</v>
      </c>
      <c r="F1525" s="189">
        <f>'[4]ИТОГ!'!$AX1522</f>
        <v>44154</v>
      </c>
      <c r="G1525" s="91" t="s">
        <v>255</v>
      </c>
      <c r="H1525" s="94" t="s">
        <v>28</v>
      </c>
      <c r="I1525" s="91" t="str">
        <f>'[4]ИТОГ!'!$AY1522</f>
        <v>НАДО!!!</v>
      </c>
      <c r="AK1525" s="68"/>
    </row>
    <row r="1526" spans="1:37">
      <c r="A1526" s="90">
        <v>1516</v>
      </c>
      <c r="B1526" s="91" t="str">
        <f>'[4]ИТОГ!'!$AP1523</f>
        <v>Кичева Ирина</v>
      </c>
      <c r="C1526" s="91">
        <f>'[4]ИТОГ!'!$AQ1523</f>
        <v>2003</v>
      </c>
      <c r="D1526" s="91" t="str">
        <f>'[4]ИТОГ!'!$AT1523</f>
        <v>б/р</v>
      </c>
      <c r="E1526" s="91" t="str">
        <f>'[4]ИТОГ!'!$AU1523</f>
        <v>ж</v>
      </c>
      <c r="F1526" s="189">
        <f>'[4]ИТОГ!'!$AX1523</f>
        <v>43923</v>
      </c>
      <c r="G1526" s="91" t="s">
        <v>255</v>
      </c>
      <c r="H1526" s="94" t="s">
        <v>28</v>
      </c>
      <c r="I1526" s="91" t="str">
        <f>'[4]ИТОГ!'!$AY1523</f>
        <v>ОК!</v>
      </c>
      <c r="AK1526" s="68"/>
    </row>
    <row r="1527" spans="1:37">
      <c r="A1527" s="90">
        <v>1517</v>
      </c>
      <c r="B1527" s="91" t="str">
        <f>'[4]ИТОГ!'!$AP1524</f>
        <v>Кишкина Анастасия</v>
      </c>
      <c r="C1527" s="91">
        <f>'[4]ИТОГ!'!$AQ1524</f>
        <v>2013</v>
      </c>
      <c r="D1527" s="91" t="str">
        <f>'[4]ИТОГ!'!$AT1524</f>
        <v>б/р</v>
      </c>
      <c r="E1527" s="91" t="str">
        <f>'[4]ИТОГ!'!$AU1524</f>
        <v>ж</v>
      </c>
      <c r="F1527" s="189">
        <f>'[4]ИТОГ!'!$AX1524</f>
        <v>0</v>
      </c>
      <c r="G1527" s="91" t="s">
        <v>255</v>
      </c>
      <c r="H1527" s="94" t="s">
        <v>28</v>
      </c>
      <c r="I1527" s="91" t="str">
        <f>'[4]ИТОГ!'!$AY1524</f>
        <v>ОК!</v>
      </c>
      <c r="AK1527" s="68"/>
    </row>
    <row r="1528" spans="1:37">
      <c r="A1528" s="90">
        <v>1518</v>
      </c>
      <c r="B1528" s="91" t="str">
        <f>'[4]ИТОГ!'!$AP1525</f>
        <v>Клепиков Андрей</v>
      </c>
      <c r="C1528" s="91">
        <f>'[4]ИТОГ!'!$AQ1525</f>
        <v>2013</v>
      </c>
      <c r="D1528" s="91" t="str">
        <f>'[4]ИТОГ!'!$AT1525</f>
        <v>б/р</v>
      </c>
      <c r="E1528" s="91" t="str">
        <f>'[4]ИТОГ!'!$AU1525</f>
        <v>м</v>
      </c>
      <c r="F1528" s="189">
        <f>'[4]ИТОГ!'!$AX1525</f>
        <v>0</v>
      </c>
      <c r="G1528" s="91" t="s">
        <v>255</v>
      </c>
      <c r="H1528" s="94" t="s">
        <v>28</v>
      </c>
      <c r="I1528" s="91" t="str">
        <f>'[4]ИТОГ!'!$AY1525</f>
        <v>ОК!</v>
      </c>
      <c r="AK1528" s="68"/>
    </row>
    <row r="1529" spans="1:37">
      <c r="A1529" s="90">
        <v>1519</v>
      </c>
      <c r="B1529" s="91" t="str">
        <f>'[4]ИТОГ!'!$AP1526</f>
        <v>Клепцов Александр</v>
      </c>
      <c r="C1529" s="91">
        <f>'[4]ИТОГ!'!$AQ1526</f>
        <v>0</v>
      </c>
      <c r="D1529" s="91" t="str">
        <f>'[4]ИТОГ!'!$AT1526</f>
        <v>б/р</v>
      </c>
      <c r="E1529" s="91" t="str">
        <f>'[4]ИТОГ!'!$AU1526</f>
        <v>м</v>
      </c>
      <c r="F1529" s="189">
        <f>'[4]ИТОГ!'!$AX1526</f>
        <v>0</v>
      </c>
      <c r="G1529" s="91" t="s">
        <v>255</v>
      </c>
      <c r="H1529" s="94" t="s">
        <v>28</v>
      </c>
      <c r="I1529" s="91" t="str">
        <f>'[4]ИТОГ!'!$AY1526</f>
        <v>НАДО!!!</v>
      </c>
      <c r="AK1529" s="68"/>
    </row>
    <row r="1530" spans="1:37">
      <c r="A1530" s="90">
        <v>1520</v>
      </c>
      <c r="B1530" s="91" t="str">
        <f>'[4]ИТОГ!'!$AP1527</f>
        <v>Клепцов Михаил</v>
      </c>
      <c r="C1530" s="91">
        <f>'[4]ИТОГ!'!$AQ1527</f>
        <v>0</v>
      </c>
      <c r="D1530" s="91" t="str">
        <f>'[4]ИТОГ!'!$AT1527</f>
        <v>б/р</v>
      </c>
      <c r="E1530" s="91" t="str">
        <f>'[4]ИТОГ!'!$AU1527</f>
        <v>м</v>
      </c>
      <c r="F1530" s="189">
        <f>'[4]ИТОГ!'!$AX1527</f>
        <v>44154</v>
      </c>
      <c r="G1530" s="91" t="s">
        <v>255</v>
      </c>
      <c r="H1530" s="94" t="s">
        <v>28</v>
      </c>
      <c r="I1530" s="91" t="str">
        <f>'[4]ИТОГ!'!$AY1527</f>
        <v>ОК!</v>
      </c>
      <c r="AK1530" s="68"/>
    </row>
    <row r="1531" spans="1:37">
      <c r="A1531" s="90">
        <v>1521</v>
      </c>
      <c r="B1531" s="91" t="str">
        <f>'[4]ИТОГ!'!$AP1528</f>
        <v>Клименко Юрий</v>
      </c>
      <c r="C1531" s="91">
        <f>'[4]ИТОГ!'!$AQ1528</f>
        <v>1976</v>
      </c>
      <c r="D1531" s="91" t="str">
        <f>'[4]ИТОГ!'!$AT1528</f>
        <v>б/р</v>
      </c>
      <c r="E1531" s="91" t="str">
        <f>'[4]ИТОГ!'!$AU1528</f>
        <v>м</v>
      </c>
      <c r="F1531" s="189">
        <f>'[4]ИТОГ!'!$AX1528</f>
        <v>44323</v>
      </c>
      <c r="G1531" s="91" t="s">
        <v>255</v>
      </c>
      <c r="H1531" s="94" t="s">
        <v>28</v>
      </c>
      <c r="I1531" s="91" t="str">
        <f>'[4]ИТОГ!'!$AY1528</f>
        <v>ОК!</v>
      </c>
      <c r="AK1531" s="68"/>
    </row>
    <row r="1532" spans="1:37">
      <c r="A1532" s="90">
        <v>1522</v>
      </c>
      <c r="B1532" s="91" t="str">
        <f>'[4]ИТОГ!'!$AP1529</f>
        <v>Климов Валерий</v>
      </c>
      <c r="C1532" s="91">
        <f>'[4]ИТОГ!'!$AQ1529</f>
        <v>1980</v>
      </c>
      <c r="D1532" s="91" t="str">
        <f>'[4]ИТОГ!'!$AT1529</f>
        <v>б/р</v>
      </c>
      <c r="E1532" s="91" t="str">
        <f>'[4]ИТОГ!'!$AU1529</f>
        <v>м</v>
      </c>
      <c r="F1532" s="189">
        <f>'[4]ИТОГ!'!$AX1529</f>
        <v>44172</v>
      </c>
      <c r="G1532" s="91" t="s">
        <v>255</v>
      </c>
      <c r="H1532" s="94" t="s">
        <v>28</v>
      </c>
      <c r="I1532" s="91" t="str">
        <f>'[4]ИТОГ!'!$AY1529</f>
        <v>ОК!</v>
      </c>
      <c r="AK1532" s="68"/>
    </row>
    <row r="1533" spans="1:37">
      <c r="A1533" s="90">
        <v>1523</v>
      </c>
      <c r="B1533" s="91" t="str">
        <f>'[4]ИТОГ!'!$AP1530</f>
        <v>Климов Даниил</v>
      </c>
      <c r="C1533" s="91">
        <f>'[4]ИТОГ!'!$AQ1530</f>
        <v>2008</v>
      </c>
      <c r="D1533" s="91" t="str">
        <f>'[4]ИТОГ!'!$AT1530</f>
        <v>б/р</v>
      </c>
      <c r="E1533" s="91" t="str">
        <f>'[4]ИТОГ!'!$AU1530</f>
        <v>м</v>
      </c>
      <c r="F1533" s="189">
        <f>'[4]ИТОГ!'!$AX1530</f>
        <v>45057</v>
      </c>
      <c r="G1533" s="91" t="s">
        <v>255</v>
      </c>
      <c r="H1533" s="94" t="s">
        <v>28</v>
      </c>
      <c r="I1533" s="91" t="str">
        <f>'[4]ИТОГ!'!$AY1530</f>
        <v>ОК!</v>
      </c>
      <c r="AK1533" s="68"/>
    </row>
    <row r="1534" spans="1:37">
      <c r="A1534" s="90">
        <v>1524</v>
      </c>
      <c r="B1534" s="91" t="str">
        <f>'[4]ИТОГ!'!$AP1531</f>
        <v>Климов Егор</v>
      </c>
      <c r="C1534" s="91">
        <f>'[4]ИТОГ!'!$AQ1531</f>
        <v>2014</v>
      </c>
      <c r="D1534" s="91" t="str">
        <f>'[4]ИТОГ!'!$AT1531</f>
        <v>б/р</v>
      </c>
      <c r="E1534" s="91" t="str">
        <f>'[4]ИТОГ!'!$AU1531</f>
        <v>м</v>
      </c>
      <c r="F1534" s="189">
        <f>'[4]ИТОГ!'!$AX1531</f>
        <v>0</v>
      </c>
      <c r="G1534" s="91" t="s">
        <v>255</v>
      </c>
      <c r="H1534" s="94" t="s">
        <v>28</v>
      </c>
      <c r="I1534" s="91" t="str">
        <f>'[4]ИТОГ!'!$AY1531</f>
        <v>ОК!</v>
      </c>
      <c r="AK1534" s="68"/>
    </row>
    <row r="1535" spans="1:37">
      <c r="A1535" s="90">
        <v>1525</v>
      </c>
      <c r="B1535" s="91" t="str">
        <f>'[4]ИТОГ!'!$AP1532</f>
        <v>Климова Екатерина</v>
      </c>
      <c r="C1535" s="91">
        <f>'[4]ИТОГ!'!$AQ1532</f>
        <v>1997</v>
      </c>
      <c r="D1535" s="91" t="str">
        <f>'[4]ИТОГ!'!$AT1532</f>
        <v>б/р</v>
      </c>
      <c r="E1535" s="91" t="str">
        <f>'[4]ИТОГ!'!$AU1532</f>
        <v>ж</v>
      </c>
      <c r="F1535" s="189">
        <f>'[4]ИТОГ!'!$AX1532</f>
        <v>44436</v>
      </c>
      <c r="G1535" s="91" t="s">
        <v>255</v>
      </c>
      <c r="H1535" s="94" t="s">
        <v>28</v>
      </c>
      <c r="I1535" s="91" t="str">
        <f>'[4]ИТОГ!'!$AY1532</f>
        <v>ОК!</v>
      </c>
      <c r="AK1535" s="68"/>
    </row>
    <row r="1536" spans="1:37">
      <c r="A1536" s="90">
        <v>1526</v>
      </c>
      <c r="B1536" s="91" t="str">
        <f>'[4]ИТОГ!'!$AP1533</f>
        <v>Климочкин Кирилл</v>
      </c>
      <c r="C1536" s="91">
        <f>'[4]ИТОГ!'!$AQ1533</f>
        <v>1988</v>
      </c>
      <c r="D1536" s="91">
        <f>'[4]ИТОГ!'!$AT1533</f>
        <v>1</v>
      </c>
      <c r="E1536" s="91" t="str">
        <f>'[4]ИТОГ!'!$AU1533</f>
        <v>м</v>
      </c>
      <c r="F1536" s="189">
        <f>'[4]ИТОГ!'!$AX1533</f>
        <v>45863</v>
      </c>
      <c r="G1536" s="91" t="s">
        <v>255</v>
      </c>
      <c r="H1536" s="94" t="s">
        <v>28</v>
      </c>
      <c r="I1536" s="91">
        <f>'[4]ИТОГ!'!$AY1533</f>
        <v>0</v>
      </c>
      <c r="AK1536" s="68"/>
    </row>
    <row r="1537" spans="1:37">
      <c r="A1537" s="90">
        <v>1527</v>
      </c>
      <c r="B1537" s="91" t="str">
        <f>'[4]ИТОГ!'!$AP1534</f>
        <v>Климшина Владислава</v>
      </c>
      <c r="C1537" s="91">
        <f>'[4]ИТОГ!'!$AQ1534</f>
        <v>0</v>
      </c>
      <c r="D1537" s="91" t="str">
        <f>'[4]ИТОГ!'!$AT1534</f>
        <v>б/р</v>
      </c>
      <c r="E1537" s="91" t="str">
        <f>'[4]ИТОГ!'!$AU1534</f>
        <v>ж</v>
      </c>
      <c r="F1537" s="189">
        <f>'[4]ИТОГ!'!$AX1534</f>
        <v>45014</v>
      </c>
      <c r="G1537" s="91" t="s">
        <v>255</v>
      </c>
      <c r="H1537" s="94" t="s">
        <v>28</v>
      </c>
      <c r="I1537" s="91" t="str">
        <f>'[4]ИТОГ!'!$AY1534</f>
        <v>НАДО!!!</v>
      </c>
      <c r="AK1537" s="68"/>
    </row>
    <row r="1538" spans="1:37">
      <c r="A1538" s="90">
        <v>1528</v>
      </c>
      <c r="B1538" s="91" t="str">
        <f>'[4]ИТОГ!'!$AP1535</f>
        <v>Клишин Максим</v>
      </c>
      <c r="C1538" s="91">
        <f>'[4]ИТОГ!'!$AQ1535</f>
        <v>2014</v>
      </c>
      <c r="D1538" s="91" t="str">
        <f>'[4]ИТОГ!'!$AT1535</f>
        <v>б/р</v>
      </c>
      <c r="E1538" s="91" t="str">
        <f>'[4]ИТОГ!'!$AU1535</f>
        <v>м</v>
      </c>
      <c r="F1538" s="189">
        <f>'[4]ИТОГ!'!$AX1535</f>
        <v>0</v>
      </c>
      <c r="G1538" s="91" t="s">
        <v>255</v>
      </c>
      <c r="H1538" s="94" t="s">
        <v>28</v>
      </c>
      <c r="I1538" s="91" t="str">
        <f>'[4]ИТОГ!'!$AY1535</f>
        <v>ОК!</v>
      </c>
      <c r="AK1538" s="68"/>
    </row>
    <row r="1539" spans="1:37">
      <c r="A1539" s="90">
        <v>1529</v>
      </c>
      <c r="B1539" s="91" t="str">
        <f>'[4]ИТОГ!'!$AP1536</f>
        <v>Клюев Андрей</v>
      </c>
      <c r="C1539" s="91">
        <f>'[4]ИТОГ!'!$AQ1536</f>
        <v>1979</v>
      </c>
      <c r="D1539" s="91" t="str">
        <f>'[4]ИТОГ!'!$AT1536</f>
        <v>б/р</v>
      </c>
      <c r="E1539" s="91" t="str">
        <f>'[4]ИТОГ!'!$AU1536</f>
        <v>м</v>
      </c>
      <c r="F1539" s="189">
        <f>'[4]ИТОГ!'!$AX1536</f>
        <v>43245</v>
      </c>
      <c r="G1539" s="91" t="s">
        <v>255</v>
      </c>
      <c r="H1539" s="94" t="s">
        <v>28</v>
      </c>
      <c r="I1539" s="91" t="str">
        <f>'[4]ИТОГ!'!$AY1536</f>
        <v>НАДО!!!</v>
      </c>
      <c r="AK1539" s="68"/>
    </row>
    <row r="1540" spans="1:37">
      <c r="A1540" s="90">
        <v>1530</v>
      </c>
      <c r="B1540" s="91" t="str">
        <f>'[4]ИТОГ!'!$AP1537</f>
        <v>Клюев-Корчагин Алексей</v>
      </c>
      <c r="C1540" s="91">
        <f>'[4]ИТОГ!'!$AQ1537</f>
        <v>1985</v>
      </c>
      <c r="D1540" s="91" t="str">
        <f>'[4]ИТОГ!'!$AT1537</f>
        <v>б/р</v>
      </c>
      <c r="E1540" s="91" t="str">
        <f>'[4]ИТОГ!'!$AU1537</f>
        <v>м</v>
      </c>
      <c r="F1540" s="189">
        <f>'[4]ИТОГ!'!$AX1537</f>
        <v>43352</v>
      </c>
      <c r="G1540" s="91" t="s">
        <v>255</v>
      </c>
      <c r="H1540" s="94" t="s">
        <v>28</v>
      </c>
      <c r="I1540" s="91" t="str">
        <f>'[4]ИТОГ!'!$AY1537</f>
        <v>НАДО!!!</v>
      </c>
      <c r="AK1540" s="68"/>
    </row>
    <row r="1541" spans="1:37">
      <c r="A1541" s="90">
        <v>1531</v>
      </c>
      <c r="B1541" s="91" t="str">
        <f>'[4]ИТОГ!'!$AP1538</f>
        <v>Клюшина Мария</v>
      </c>
      <c r="C1541" s="91">
        <f>'[4]ИТОГ!'!$AQ1538</f>
        <v>2008</v>
      </c>
      <c r="D1541" s="91" t="str">
        <f>'[4]ИТОГ!'!$AT1538</f>
        <v>б/р</v>
      </c>
      <c r="E1541" s="91" t="str">
        <f>'[4]ИТОГ!'!$AU1538</f>
        <v>ж</v>
      </c>
      <c r="F1541" s="189">
        <f>'[4]ИТОГ!'!$AX1538</f>
        <v>0</v>
      </c>
      <c r="G1541" s="91" t="s">
        <v>255</v>
      </c>
      <c r="H1541" s="94" t="s">
        <v>28</v>
      </c>
      <c r="I1541" s="91" t="str">
        <f>'[4]ИТОГ!'!$AY1538</f>
        <v>ОК!</v>
      </c>
      <c r="AK1541" s="68"/>
    </row>
    <row r="1542" spans="1:37">
      <c r="A1542" s="90">
        <v>1532</v>
      </c>
      <c r="B1542" s="91" t="str">
        <f>'[4]ИТОГ!'!$AP1539</f>
        <v>Клюшкина Елена</v>
      </c>
      <c r="C1542" s="91">
        <f>'[4]ИТОГ!'!$AQ1539</f>
        <v>0</v>
      </c>
      <c r="D1542" s="91">
        <f>'[4]ИТОГ!'!$AT1539</f>
        <v>3</v>
      </c>
      <c r="E1542" s="91" t="str">
        <f>'[4]ИТОГ!'!$AU1539</f>
        <v>ж</v>
      </c>
      <c r="F1542" s="189">
        <f>'[4]ИТОГ!'!$AX1539</f>
        <v>45778</v>
      </c>
      <c r="G1542" s="91" t="s">
        <v>255</v>
      </c>
      <c r="H1542" s="94" t="s">
        <v>28</v>
      </c>
      <c r="I1542" s="91" t="str">
        <f>'[4]ИТОГ!'!$AY1539</f>
        <v>НАДО!!!</v>
      </c>
      <c r="AK1542" s="68"/>
    </row>
    <row r="1543" spans="1:37">
      <c r="A1543" s="90">
        <v>1533</v>
      </c>
      <c r="B1543" s="91" t="str">
        <f>'[4]ИТОГ!'!$AP1540</f>
        <v>Книгель Никита</v>
      </c>
      <c r="C1543" s="91">
        <f>'[4]ИТОГ!'!$AQ1540</f>
        <v>2009</v>
      </c>
      <c r="D1543" s="91">
        <f>'[4]ИТОГ!'!$AT1540</f>
        <v>3</v>
      </c>
      <c r="E1543" s="91" t="str">
        <f>'[4]ИТОГ!'!$AU1540</f>
        <v>м</v>
      </c>
      <c r="F1543" s="189">
        <f>'[4]ИТОГ!'!$AX1540</f>
        <v>45399</v>
      </c>
      <c r="G1543" s="91" t="s">
        <v>255</v>
      </c>
      <c r="H1543" s="94" t="s">
        <v>28</v>
      </c>
      <c r="I1543" s="91" t="str">
        <f>'[4]ИТОГ!'!$AY1540</f>
        <v>ОК!</v>
      </c>
      <c r="AK1543" s="68"/>
    </row>
    <row r="1544" spans="1:37">
      <c r="A1544" s="90">
        <v>1534</v>
      </c>
      <c r="B1544" s="91" t="str">
        <f>'[4]ИТОГ!'!$AP1541</f>
        <v>Княжев Роман</v>
      </c>
      <c r="C1544" s="91">
        <f>'[4]ИТОГ!'!$AQ1541</f>
        <v>0</v>
      </c>
      <c r="D1544" s="91" t="str">
        <f>'[4]ИТОГ!'!$AT1541</f>
        <v>б/р</v>
      </c>
      <c r="E1544" s="91" t="str">
        <f>'[4]ИТОГ!'!$AU1541</f>
        <v>м</v>
      </c>
      <c r="F1544" s="189">
        <f>'[4]ИТОГ!'!$AX1541</f>
        <v>43036</v>
      </c>
      <c r="G1544" s="91" t="s">
        <v>255</v>
      </c>
      <c r="H1544" s="94" t="s">
        <v>28</v>
      </c>
      <c r="I1544" s="91" t="str">
        <f>'[4]ИТОГ!'!$AY1541</f>
        <v>НАДО!!!</v>
      </c>
      <c r="AK1544" s="68"/>
    </row>
    <row r="1545" spans="1:37">
      <c r="A1545" s="90">
        <v>1535</v>
      </c>
      <c r="B1545" s="91" t="str">
        <f>'[4]ИТОГ!'!$AP1542</f>
        <v>Княжева Валерия</v>
      </c>
      <c r="C1545" s="91">
        <f>'[4]ИТОГ!'!$AQ1542</f>
        <v>2007</v>
      </c>
      <c r="D1545" s="91" t="str">
        <f>'[4]ИТОГ!'!$AT1542</f>
        <v>б/р</v>
      </c>
      <c r="E1545" s="91" t="str">
        <f>'[4]ИТОГ!'!$AU1542</f>
        <v>ж</v>
      </c>
      <c r="F1545" s="189">
        <f>'[4]ИТОГ!'!$AX1542</f>
        <v>0</v>
      </c>
      <c r="G1545" s="91" t="s">
        <v>255</v>
      </c>
      <c r="H1545" s="94" t="s">
        <v>28</v>
      </c>
      <c r="I1545" s="91" t="str">
        <f>'[4]ИТОГ!'!$AY1542</f>
        <v>ОК!</v>
      </c>
      <c r="AK1545" s="68"/>
    </row>
    <row r="1546" spans="1:37">
      <c r="A1546" s="90">
        <v>1536</v>
      </c>
      <c r="B1546" s="91" t="str">
        <f>'[4]ИТОГ!'!$AP1543</f>
        <v>Князев Дмитрий</v>
      </c>
      <c r="C1546" s="91">
        <f>'[4]ИТОГ!'!$AQ1543</f>
        <v>2010</v>
      </c>
      <c r="D1546" s="91" t="str">
        <f>'[4]ИТОГ!'!$AT1543</f>
        <v>1ю</v>
      </c>
      <c r="E1546" s="91" t="str">
        <f>'[4]ИТОГ!'!$AU1543</f>
        <v>м</v>
      </c>
      <c r="F1546" s="189">
        <f>'[4]ИТОГ!'!$AX1543</f>
        <v>45786</v>
      </c>
      <c r="G1546" s="91" t="s">
        <v>255</v>
      </c>
      <c r="H1546" s="94" t="s">
        <v>28</v>
      </c>
      <c r="I1546" s="91" t="str">
        <f>'[4]ИТОГ!'!$AY1543</f>
        <v>ОК!</v>
      </c>
      <c r="AK1546" s="68"/>
    </row>
    <row r="1547" spans="1:37">
      <c r="A1547" s="90">
        <v>1537</v>
      </c>
      <c r="B1547" s="91" t="str">
        <f>'[4]ИТОГ!'!$AP1544</f>
        <v>Князев Степан</v>
      </c>
      <c r="C1547" s="91">
        <f>'[4]ИТОГ!'!$AQ1544</f>
        <v>2009</v>
      </c>
      <c r="D1547" s="91" t="str">
        <f>'[4]ИТОГ!'!$AT1544</f>
        <v>б/р</v>
      </c>
      <c r="E1547" s="91" t="str">
        <f>'[4]ИТОГ!'!$AU1544</f>
        <v>м</v>
      </c>
      <c r="F1547" s="189">
        <f>'[4]ИТОГ!'!$AX1544</f>
        <v>0</v>
      </c>
      <c r="G1547" s="91" t="s">
        <v>255</v>
      </c>
      <c r="H1547" s="94" t="s">
        <v>28</v>
      </c>
      <c r="I1547" s="91" t="str">
        <f>'[4]ИТОГ!'!$AY1544</f>
        <v>ОК!</v>
      </c>
      <c r="AK1547" s="68"/>
    </row>
    <row r="1548" spans="1:37">
      <c r="A1548" s="90">
        <v>1538</v>
      </c>
      <c r="B1548" s="91" t="str">
        <f>'[4]ИТОГ!'!$AP1545</f>
        <v>Кобзарь Артём</v>
      </c>
      <c r="C1548" s="91">
        <f>'[4]ИТОГ!'!$AQ1545</f>
        <v>2001</v>
      </c>
      <c r="D1548" s="91" t="str">
        <f>'[4]ИТОГ!'!$AT1545</f>
        <v>б/р</v>
      </c>
      <c r="E1548" s="91" t="str">
        <f>'[4]ИТОГ!'!$AU1545</f>
        <v>м</v>
      </c>
      <c r="F1548" s="189">
        <f>'[4]ИТОГ!'!$AX1545</f>
        <v>42869</v>
      </c>
      <c r="G1548" s="91" t="s">
        <v>255</v>
      </c>
      <c r="H1548" s="94" t="s">
        <v>28</v>
      </c>
      <c r="I1548" s="91" t="str">
        <f>'[4]ИТОГ!'!$AY1545</f>
        <v>ОК!</v>
      </c>
      <c r="AK1548" s="68"/>
    </row>
    <row r="1549" spans="1:37">
      <c r="A1549" s="90">
        <v>1539</v>
      </c>
      <c r="B1549" s="91" t="str">
        <f>'[4]ИТОГ!'!$AP1546</f>
        <v>Кобленц Дарья</v>
      </c>
      <c r="C1549" s="91">
        <f>'[4]ИТОГ!'!$AQ1546</f>
        <v>2009</v>
      </c>
      <c r="D1549" s="91">
        <f>'[4]ИТОГ!'!$AT1546</f>
        <v>3</v>
      </c>
      <c r="E1549" s="91" t="str">
        <f>'[4]ИТОГ!'!$AU1546</f>
        <v>ж</v>
      </c>
      <c r="F1549" s="189">
        <f>'[4]ИТОГ!'!$AX1546</f>
        <v>45863</v>
      </c>
      <c r="G1549" s="91" t="s">
        <v>255</v>
      </c>
      <c r="H1549" s="94" t="s">
        <v>28</v>
      </c>
      <c r="I1549" s="91" t="str">
        <f>'[4]ИТОГ!'!$AY1546</f>
        <v>ОК!</v>
      </c>
      <c r="AK1549" s="68"/>
    </row>
    <row r="1550" spans="1:37">
      <c r="A1550" s="90">
        <v>1540</v>
      </c>
      <c r="B1550" s="91" t="str">
        <f>'[4]ИТОГ!'!$AP1547</f>
        <v>Кобленц Марина</v>
      </c>
      <c r="C1550" s="91">
        <f>'[4]ИТОГ!'!$AQ1547</f>
        <v>2012</v>
      </c>
      <c r="D1550" s="91" t="str">
        <f>'[4]ИТОГ!'!$AT1547</f>
        <v>б/р</v>
      </c>
      <c r="E1550" s="91" t="str">
        <f>'[4]ИТОГ!'!$AU1547</f>
        <v>ж</v>
      </c>
      <c r="F1550" s="189">
        <f>'[4]ИТОГ!'!$AX1547</f>
        <v>0</v>
      </c>
      <c r="G1550" s="91" t="s">
        <v>255</v>
      </c>
      <c r="H1550" s="94" t="s">
        <v>28</v>
      </c>
      <c r="I1550" s="91" t="str">
        <f>'[4]ИТОГ!'!$AY1547</f>
        <v>ОК!</v>
      </c>
      <c r="AK1550" s="68"/>
    </row>
    <row r="1551" spans="1:37">
      <c r="A1551" s="90">
        <v>1541</v>
      </c>
      <c r="B1551" s="91" t="str">
        <f>'[4]ИТОГ!'!$AP1548</f>
        <v>Кобленц Мария</v>
      </c>
      <c r="C1551" s="91">
        <f>'[4]ИТОГ!'!$AQ1548</f>
        <v>2007</v>
      </c>
      <c r="D1551" s="91">
        <f>'[4]ИТОГ!'!$AT1548</f>
        <v>2</v>
      </c>
      <c r="E1551" s="91" t="str">
        <f>'[4]ИТОГ!'!$AU1548</f>
        <v>ж</v>
      </c>
      <c r="F1551" s="189">
        <f>'[4]ИТОГ!'!$AX1548</f>
        <v>45816</v>
      </c>
      <c r="G1551" s="91" t="s">
        <v>255</v>
      </c>
      <c r="H1551" s="94" t="s">
        <v>28</v>
      </c>
      <c r="I1551" s="91" t="str">
        <f>'[4]ИТОГ!'!$AY1548</f>
        <v>ОК!</v>
      </c>
      <c r="AK1551" s="68"/>
    </row>
    <row r="1552" spans="1:37">
      <c r="A1552" s="90">
        <v>1542</v>
      </c>
      <c r="B1552" s="91" t="str">
        <f>'[4]ИТОГ!'!$AP1549</f>
        <v>Коблюк Данила</v>
      </c>
      <c r="C1552" s="91">
        <f>'[4]ИТОГ!'!$AQ1549</f>
        <v>2000</v>
      </c>
      <c r="D1552" s="91" t="str">
        <f>'[4]ИТОГ!'!$AT1549</f>
        <v>б/р</v>
      </c>
      <c r="E1552" s="91" t="str">
        <f>'[4]ИТОГ!'!$AU1549</f>
        <v>м</v>
      </c>
      <c r="F1552" s="189">
        <f>'[4]ИТОГ!'!$AX1549</f>
        <v>43227</v>
      </c>
      <c r="G1552" s="91" t="s">
        <v>255</v>
      </c>
      <c r="H1552" s="94" t="s">
        <v>28</v>
      </c>
      <c r="I1552" s="91" t="str">
        <f>'[4]ИТОГ!'!$AY1549</f>
        <v>ОК!</v>
      </c>
      <c r="AK1552" s="68"/>
    </row>
    <row r="1553" spans="1:37">
      <c r="A1553" s="90">
        <v>1543</v>
      </c>
      <c r="B1553" s="91" t="str">
        <f>'[4]ИТОГ!'!$AP1550</f>
        <v>Кобыляцкий Евгений</v>
      </c>
      <c r="C1553" s="91">
        <f>'[4]ИТОГ!'!$AQ1550</f>
        <v>2008</v>
      </c>
      <c r="D1553" s="91">
        <f>'[4]ИТОГ!'!$AT1550</f>
        <v>1</v>
      </c>
      <c r="E1553" s="91" t="str">
        <f>'[4]ИТОГ!'!$AU1550</f>
        <v>м</v>
      </c>
      <c r="F1553" s="189">
        <f>'[4]ИТОГ!'!$AX1550</f>
        <v>45449</v>
      </c>
      <c r="G1553" s="91" t="s">
        <v>255</v>
      </c>
      <c r="H1553" s="94" t="s">
        <v>28</v>
      </c>
      <c r="I1553" s="91" t="str">
        <f>'[4]ИТОГ!'!$AY1550</f>
        <v>ОК!</v>
      </c>
      <c r="AK1553" s="68"/>
    </row>
    <row r="1554" spans="1:37">
      <c r="A1554" s="90">
        <v>1544</v>
      </c>
      <c r="B1554" s="91" t="str">
        <f>'[4]ИТОГ!'!$AP1551</f>
        <v>Ковалев Артем</v>
      </c>
      <c r="C1554" s="91">
        <f>'[4]ИТОГ!'!$AQ1551</f>
        <v>0</v>
      </c>
      <c r="D1554" s="91">
        <f>'[4]ИТОГ!'!$AT1551</f>
        <v>1</v>
      </c>
      <c r="E1554" s="91" t="str">
        <f>'[4]ИТОГ!'!$AU1551</f>
        <v>м</v>
      </c>
      <c r="F1554" s="189">
        <f>'[4]ИТОГ!'!$AX1551</f>
        <v>45375</v>
      </c>
      <c r="G1554" s="91" t="s">
        <v>255</v>
      </c>
      <c r="H1554" s="94" t="s">
        <v>28</v>
      </c>
      <c r="I1554" s="91" t="str">
        <f>'[4]ИТОГ!'!$AY1551</f>
        <v>НАДО!!!</v>
      </c>
      <c r="AK1554" s="68"/>
    </row>
    <row r="1555" spans="1:37">
      <c r="A1555" s="90">
        <v>1545</v>
      </c>
      <c r="B1555" s="91" t="str">
        <f>'[4]ИТОГ!'!$AP1552</f>
        <v>Ковалева Елизавета</v>
      </c>
      <c r="C1555" s="91">
        <f>'[4]ИТОГ!'!$AQ1552</f>
        <v>2008</v>
      </c>
      <c r="D1555" s="91" t="str">
        <f>'[4]ИТОГ!'!$AT1552</f>
        <v>б/р</v>
      </c>
      <c r="E1555" s="91" t="str">
        <f>'[4]ИТОГ!'!$AU1552</f>
        <v>ж</v>
      </c>
      <c r="F1555" s="189">
        <f>'[4]ИТОГ!'!$AX1552</f>
        <v>43960</v>
      </c>
      <c r="G1555" s="91" t="s">
        <v>255</v>
      </c>
      <c r="H1555" s="94" t="s">
        <v>28</v>
      </c>
      <c r="I1555" s="91" t="str">
        <f>'[4]ИТОГ!'!$AY1552</f>
        <v>ОК!</v>
      </c>
      <c r="AK1555" s="68"/>
    </row>
    <row r="1556" spans="1:37">
      <c r="A1556" s="90">
        <v>1546</v>
      </c>
      <c r="B1556" s="91" t="str">
        <f>'[4]ИТОГ!'!$AP1553</f>
        <v>Ковалева Оксана</v>
      </c>
      <c r="C1556" s="91">
        <f>'[4]ИТОГ!'!$AQ1553</f>
        <v>0</v>
      </c>
      <c r="D1556" s="91" t="str">
        <f>'[4]ИТОГ!'!$AT1553</f>
        <v>б/р</v>
      </c>
      <c r="E1556" s="91" t="str">
        <f>'[4]ИТОГ!'!$AU1553</f>
        <v>ж</v>
      </c>
      <c r="F1556" s="189">
        <f>'[4]ИТОГ!'!$AX1553</f>
        <v>44024</v>
      </c>
      <c r="G1556" s="91" t="s">
        <v>255</v>
      </c>
      <c r="H1556" s="94" t="s">
        <v>28</v>
      </c>
      <c r="I1556" s="91" t="str">
        <f>'[4]ИТОГ!'!$AY1553</f>
        <v>НАДО!!!</v>
      </c>
      <c r="AK1556" s="68"/>
    </row>
    <row r="1557" spans="1:37">
      <c r="A1557" s="90">
        <v>1547</v>
      </c>
      <c r="B1557" s="91" t="str">
        <f>'[4]ИТОГ!'!$AP1554</f>
        <v>Ковалева Светлана</v>
      </c>
      <c r="C1557" s="91">
        <f>'[4]ИТОГ!'!$AQ1554</f>
        <v>1980</v>
      </c>
      <c r="D1557" s="91">
        <f>'[4]ИТОГ!'!$AT1554</f>
        <v>3</v>
      </c>
      <c r="E1557" s="91" t="str">
        <f>'[4]ИТОГ!'!$AU1554</f>
        <v>ж</v>
      </c>
      <c r="F1557" s="189">
        <f>'[4]ИТОГ!'!$AX1554</f>
        <v>45907</v>
      </c>
      <c r="G1557" s="91" t="s">
        <v>255</v>
      </c>
      <c r="H1557" s="94" t="s">
        <v>28</v>
      </c>
      <c r="I1557" s="91" t="str">
        <f>'[4]ИТОГ!'!$AY1554</f>
        <v>ОК!</v>
      </c>
      <c r="AK1557" s="68"/>
    </row>
    <row r="1558" spans="1:37">
      <c r="A1558" s="90">
        <v>1548</v>
      </c>
      <c r="B1558" s="91" t="str">
        <f>'[4]ИТОГ!'!$AP1555</f>
        <v xml:space="preserve">Ковалёва Ольга </v>
      </c>
      <c r="C1558" s="91">
        <f>'[4]ИТОГ!'!$AQ1555</f>
        <v>0</v>
      </c>
      <c r="D1558" s="91" t="str">
        <f>'[4]ИТОГ!'!$AT1555</f>
        <v>б/р</v>
      </c>
      <c r="E1558" s="91" t="str">
        <f>'[4]ИТОГ!'!$AU1555</f>
        <v>ж</v>
      </c>
      <c r="F1558" s="189">
        <f>'[4]ИТОГ!'!$AX1555</f>
        <v>44708</v>
      </c>
      <c r="G1558" s="91" t="s">
        <v>255</v>
      </c>
      <c r="H1558" s="94" t="s">
        <v>28</v>
      </c>
      <c r="I1558" s="91" t="str">
        <f>'[4]ИТОГ!'!$AY1555</f>
        <v>НАДО!!!</v>
      </c>
      <c r="AK1558" s="68"/>
    </row>
    <row r="1559" spans="1:37">
      <c r="A1559" s="90">
        <v>1549</v>
      </c>
      <c r="B1559" s="91" t="str">
        <f>'[4]ИТОГ!'!$AP1556</f>
        <v>Коваленко Алевтина</v>
      </c>
      <c r="C1559" s="91">
        <f>'[4]ИТОГ!'!$AQ1556</f>
        <v>2003</v>
      </c>
      <c r="D1559" s="91" t="str">
        <f>'[4]ИТОГ!'!$AT1556</f>
        <v>б/р</v>
      </c>
      <c r="E1559" s="91" t="str">
        <f>'[4]ИТОГ!'!$AU1556</f>
        <v>ж</v>
      </c>
      <c r="F1559" s="189">
        <f>'[4]ИТОГ!'!$AX1556</f>
        <v>0</v>
      </c>
      <c r="G1559" s="91" t="s">
        <v>255</v>
      </c>
      <c r="H1559" s="94" t="s">
        <v>28</v>
      </c>
      <c r="I1559" s="91" t="str">
        <f>'[4]ИТОГ!'!$AY1556</f>
        <v>НАДО!!!</v>
      </c>
      <c r="AK1559" s="68"/>
    </row>
    <row r="1560" spans="1:37">
      <c r="A1560" s="90">
        <v>1550</v>
      </c>
      <c r="B1560" s="91" t="str">
        <f>'[4]ИТОГ!'!$AP1557</f>
        <v>Коваленко Макарий</v>
      </c>
      <c r="C1560" s="91">
        <f>'[4]ИТОГ!'!$AQ1557</f>
        <v>2015</v>
      </c>
      <c r="D1560" s="91" t="str">
        <f>'[4]ИТОГ!'!$AT1557</f>
        <v>б/р</v>
      </c>
      <c r="E1560" s="91" t="str">
        <f>'[4]ИТОГ!'!$AU1557</f>
        <v>м</v>
      </c>
      <c r="F1560" s="189">
        <f>'[4]ИТОГ!'!$AX1557</f>
        <v>0</v>
      </c>
      <c r="G1560" s="91" t="s">
        <v>255</v>
      </c>
      <c r="H1560" s="94" t="s">
        <v>28</v>
      </c>
      <c r="I1560" s="91" t="str">
        <f>'[4]ИТОГ!'!$AY1557</f>
        <v>ОК!</v>
      </c>
      <c r="AK1560" s="68"/>
    </row>
    <row r="1561" spans="1:37">
      <c r="A1561" s="90">
        <v>1551</v>
      </c>
      <c r="B1561" s="91" t="str">
        <f>'[4]ИТОГ!'!$AP1558</f>
        <v>Коваленко Марк</v>
      </c>
      <c r="C1561" s="91">
        <f>'[4]ИТОГ!'!$AQ1558</f>
        <v>2003</v>
      </c>
      <c r="D1561" s="91" t="str">
        <f>'[4]ИТОГ!'!$AT1558</f>
        <v>б/р</v>
      </c>
      <c r="E1561" s="91" t="str">
        <f>'[4]ИТОГ!'!$AU1558</f>
        <v>м</v>
      </c>
      <c r="F1561" s="189">
        <f>'[4]ИТОГ!'!$AX1558</f>
        <v>44085</v>
      </c>
      <c r="G1561" s="91" t="s">
        <v>255</v>
      </c>
      <c r="H1561" s="94" t="s">
        <v>28</v>
      </c>
      <c r="I1561" s="91" t="str">
        <f>'[4]ИТОГ!'!$AY1558</f>
        <v>ОК!</v>
      </c>
      <c r="AK1561" s="68"/>
    </row>
    <row r="1562" spans="1:37">
      <c r="A1562" s="90">
        <v>1552</v>
      </c>
      <c r="B1562" s="91" t="str">
        <f>'[4]ИТОГ!'!$AP1559</f>
        <v>Коваленко Сергей</v>
      </c>
      <c r="C1562" s="91">
        <f>'[4]ИТОГ!'!$AQ1559</f>
        <v>2009</v>
      </c>
      <c r="D1562" s="91" t="str">
        <f>'[4]ИТОГ!'!$AT1559</f>
        <v>б/р</v>
      </c>
      <c r="E1562" s="91" t="str">
        <f>'[4]ИТОГ!'!$AU1559</f>
        <v>м</v>
      </c>
      <c r="F1562" s="189">
        <f>'[4]ИТОГ!'!$AX1559</f>
        <v>0</v>
      </c>
      <c r="G1562" s="91" t="s">
        <v>255</v>
      </c>
      <c r="H1562" s="94" t="s">
        <v>28</v>
      </c>
      <c r="I1562" s="91" t="str">
        <f>'[4]ИТОГ!'!$AY1559</f>
        <v>ОК!</v>
      </c>
      <c r="AK1562" s="68"/>
    </row>
    <row r="1563" spans="1:37">
      <c r="A1563" s="90">
        <v>1553</v>
      </c>
      <c r="B1563" s="91" t="str">
        <f>'[4]ИТОГ!'!$AP1560</f>
        <v>Коваль Захар</v>
      </c>
      <c r="C1563" s="91">
        <f>'[4]ИТОГ!'!$AQ1560</f>
        <v>1999</v>
      </c>
      <c r="D1563" s="91" t="str">
        <f>'[4]ИТОГ!'!$AT1560</f>
        <v>б/р</v>
      </c>
      <c r="E1563" s="91" t="str">
        <f>'[4]ИТОГ!'!$AU1560</f>
        <v>м</v>
      </c>
      <c r="F1563" s="189">
        <f>'[4]ИТОГ!'!$AX1560</f>
        <v>44527</v>
      </c>
      <c r="G1563" s="91" t="s">
        <v>255</v>
      </c>
      <c r="H1563" s="94" t="s">
        <v>28</v>
      </c>
      <c r="I1563" s="91" t="str">
        <f>'[4]ИТОГ!'!$AY1560</f>
        <v>ОК!</v>
      </c>
      <c r="AK1563" s="68"/>
    </row>
    <row r="1564" spans="1:37">
      <c r="A1564" s="90">
        <v>1554</v>
      </c>
      <c r="B1564" s="91" t="str">
        <f>'[4]ИТОГ!'!$AP1561</f>
        <v>Коваль Татьяна</v>
      </c>
      <c r="C1564" s="91">
        <f>'[4]ИТОГ!'!$AQ1561</f>
        <v>1955</v>
      </c>
      <c r="D1564" s="91">
        <f>'[4]ИТОГ!'!$AT1561</f>
        <v>3</v>
      </c>
      <c r="E1564" s="91" t="str">
        <f>'[4]ИТОГ!'!$AU1561</f>
        <v>ж</v>
      </c>
      <c r="F1564" s="189">
        <f>'[4]ИТОГ!'!$AX1561</f>
        <v>45718</v>
      </c>
      <c r="G1564" s="91" t="s">
        <v>255</v>
      </c>
      <c r="H1564" s="94" t="s">
        <v>28</v>
      </c>
      <c r="I1564" s="91" t="str">
        <f>'[4]ИТОГ!'!$AY1561</f>
        <v>ОК!</v>
      </c>
      <c r="AK1564" s="68"/>
    </row>
    <row r="1565" spans="1:37">
      <c r="A1565" s="90">
        <v>1555</v>
      </c>
      <c r="B1565" s="91" t="str">
        <f>'[4]ИТОГ!'!$AP1562</f>
        <v>Ковальков Михаил</v>
      </c>
      <c r="C1565" s="91">
        <f>'[4]ИТОГ!'!$AQ1562</f>
        <v>2003</v>
      </c>
      <c r="D1565" s="91" t="str">
        <f>'[4]ИТОГ!'!$AT1562</f>
        <v>б/р</v>
      </c>
      <c r="E1565" s="91" t="str">
        <f>'[4]ИТОГ!'!$AU1562</f>
        <v>м</v>
      </c>
      <c r="F1565" s="189">
        <f>'[4]ИТОГ!'!$AX1562</f>
        <v>0</v>
      </c>
      <c r="G1565" s="91" t="s">
        <v>255</v>
      </c>
      <c r="H1565" s="94" t="s">
        <v>28</v>
      </c>
      <c r="I1565" s="91" t="str">
        <f>'[4]ИТОГ!'!$AY1562</f>
        <v>НАДО!!!</v>
      </c>
      <c r="AK1565" s="68"/>
    </row>
    <row r="1566" spans="1:37">
      <c r="A1566" s="90">
        <v>1556</v>
      </c>
      <c r="B1566" s="91" t="str">
        <f>'[4]ИТОГ!'!$AP1563</f>
        <v>Ковальчук Михаил</v>
      </c>
      <c r="C1566" s="91">
        <f>'[4]ИТОГ!'!$AQ1563</f>
        <v>1997</v>
      </c>
      <c r="D1566" s="91">
        <f>'[4]ИТОГ!'!$AT1563</f>
        <v>3</v>
      </c>
      <c r="E1566" s="91" t="str">
        <f>'[4]ИТОГ!'!$AU1563</f>
        <v>м</v>
      </c>
      <c r="F1566" s="189">
        <f>'[4]ИТОГ!'!$AX1563</f>
        <v>45744</v>
      </c>
      <c r="G1566" s="91" t="s">
        <v>255</v>
      </c>
      <c r="H1566" s="94" t="s">
        <v>28</v>
      </c>
      <c r="I1566" s="91" t="str">
        <f>'[4]ИТОГ!'!$AY1563</f>
        <v>ОК!</v>
      </c>
      <c r="AK1566" s="68"/>
    </row>
    <row r="1567" spans="1:37">
      <c r="A1567" s="90">
        <v>1557</v>
      </c>
      <c r="B1567" s="91" t="str">
        <f>'[4]ИТОГ!'!$AP1564</f>
        <v>Кованцев Павел</v>
      </c>
      <c r="C1567" s="91">
        <f>'[4]ИТОГ!'!$AQ1564</f>
        <v>2007</v>
      </c>
      <c r="D1567" s="91" t="str">
        <f>'[4]ИТОГ!'!$AT1564</f>
        <v>2ю</v>
      </c>
      <c r="E1567" s="91" t="str">
        <f>'[4]ИТОГ!'!$AU1564</f>
        <v>м</v>
      </c>
      <c r="F1567" s="189">
        <f>'[4]ИТОГ!'!$AX1564</f>
        <v>45422</v>
      </c>
      <c r="G1567" s="91" t="s">
        <v>255</v>
      </c>
      <c r="H1567" s="94" t="s">
        <v>28</v>
      </c>
      <c r="I1567" s="91" t="str">
        <f>'[4]ИТОГ!'!$AY1564</f>
        <v>ОК!</v>
      </c>
      <c r="AK1567" s="68"/>
    </row>
    <row r="1568" spans="1:37">
      <c r="A1568" s="90">
        <v>1558</v>
      </c>
      <c r="B1568" s="91" t="str">
        <f>'[4]ИТОГ!'!$AP1565</f>
        <v>Ковердяев Роман</v>
      </c>
      <c r="C1568" s="91">
        <f>'[4]ИТОГ!'!$AQ1565</f>
        <v>1988</v>
      </c>
      <c r="D1568" s="91" t="str">
        <f>'[4]ИТОГ!'!$AT1565</f>
        <v>б/р</v>
      </c>
      <c r="E1568" s="91" t="str">
        <f>'[4]ИТОГ!'!$AU1565</f>
        <v>м</v>
      </c>
      <c r="F1568" s="189">
        <f>'[4]ИТОГ!'!$AX1565</f>
        <v>43372</v>
      </c>
      <c r="G1568" s="91" t="s">
        <v>255</v>
      </c>
      <c r="H1568" s="94" t="s">
        <v>28</v>
      </c>
      <c r="I1568" s="91" t="str">
        <f>'[4]ИТОГ!'!$AY1565</f>
        <v>НАДО!!!</v>
      </c>
      <c r="AK1568" s="68"/>
    </row>
    <row r="1569" spans="1:37">
      <c r="A1569" s="90">
        <v>1559</v>
      </c>
      <c r="B1569" s="91" t="str">
        <f>'[4]ИТОГ!'!$AP1566</f>
        <v>Ковтун Григорий</v>
      </c>
      <c r="C1569" s="91">
        <f>'[4]ИТОГ!'!$AQ1566</f>
        <v>2012</v>
      </c>
      <c r="D1569" s="91" t="str">
        <f>'[4]ИТОГ!'!$AT1566</f>
        <v>2ю</v>
      </c>
      <c r="E1569" s="91" t="str">
        <f>'[4]ИТОГ!'!$AU1566</f>
        <v>м</v>
      </c>
      <c r="F1569" s="189">
        <f>'[4]ИТОГ!'!$AX1566</f>
        <v>45422</v>
      </c>
      <c r="G1569" s="91" t="s">
        <v>255</v>
      </c>
      <c r="H1569" s="94" t="s">
        <v>28</v>
      </c>
      <c r="I1569" s="91" t="str">
        <f>'[4]ИТОГ!'!$AY1566</f>
        <v>ОК!</v>
      </c>
      <c r="AK1569" s="68"/>
    </row>
    <row r="1570" spans="1:37">
      <c r="A1570" s="90">
        <v>1560</v>
      </c>
      <c r="B1570" s="91" t="str">
        <f>'[4]ИТОГ!'!$AP1567</f>
        <v>Ковширина Анна</v>
      </c>
      <c r="C1570" s="91">
        <f>'[4]ИТОГ!'!$AQ1567</f>
        <v>2011</v>
      </c>
      <c r="D1570" s="91" t="str">
        <f>'[4]ИТОГ!'!$AT1567</f>
        <v>1ю</v>
      </c>
      <c r="E1570" s="91" t="str">
        <f>'[4]ИТОГ!'!$AU1567</f>
        <v>ж</v>
      </c>
      <c r="F1570" s="189">
        <f>'[4]ИТОГ!'!$AX1567</f>
        <v>45786</v>
      </c>
      <c r="G1570" s="91" t="s">
        <v>255</v>
      </c>
      <c r="H1570" s="94" t="s">
        <v>28</v>
      </c>
      <c r="I1570" s="91" t="str">
        <f>'[4]ИТОГ!'!$AY1567</f>
        <v>ОК!</v>
      </c>
      <c r="AK1570" s="68"/>
    </row>
    <row r="1571" spans="1:37">
      <c r="A1571" s="90">
        <v>1561</v>
      </c>
      <c r="B1571" s="91" t="str">
        <f>'[4]ИТОГ!'!$AP1568</f>
        <v>Коган Сабина</v>
      </c>
      <c r="C1571" s="91">
        <f>'[4]ИТОГ!'!$AQ1568</f>
        <v>0</v>
      </c>
      <c r="D1571" s="91" t="str">
        <f>'[4]ИТОГ!'!$AT1568</f>
        <v>б/р</v>
      </c>
      <c r="E1571" s="91" t="str">
        <f>'[4]ИТОГ!'!$AU1568</f>
        <v>ж</v>
      </c>
      <c r="F1571" s="189">
        <f>'[4]ИТОГ!'!$AX1568</f>
        <v>43383</v>
      </c>
      <c r="G1571" s="91" t="s">
        <v>255</v>
      </c>
      <c r="H1571" s="94" t="s">
        <v>28</v>
      </c>
      <c r="I1571" s="91" t="str">
        <f>'[4]ИТОГ!'!$AY1568</f>
        <v>НАДО!!!</v>
      </c>
      <c r="AK1571" s="68"/>
    </row>
    <row r="1572" spans="1:37">
      <c r="A1572" s="90">
        <v>1562</v>
      </c>
      <c r="B1572" s="91" t="str">
        <f>'[4]ИТОГ!'!$AP1569</f>
        <v>Кодаш Артемий</v>
      </c>
      <c r="C1572" s="91">
        <f>'[4]ИТОГ!'!$AQ1569</f>
        <v>1998</v>
      </c>
      <c r="D1572" s="91" t="str">
        <f>'[4]ИТОГ!'!$AT1569</f>
        <v>б/р</v>
      </c>
      <c r="E1572" s="91" t="str">
        <f>'[4]ИТОГ!'!$AU1569</f>
        <v>м</v>
      </c>
      <c r="F1572" s="189">
        <f>'[4]ИТОГ!'!$AX1569</f>
        <v>44597</v>
      </c>
      <c r="G1572" s="91" t="s">
        <v>255</v>
      </c>
      <c r="H1572" s="94" t="s">
        <v>28</v>
      </c>
      <c r="I1572" s="91" t="str">
        <f>'[4]ИТОГ!'!$AY1569</f>
        <v>НАДО!!!</v>
      </c>
      <c r="AK1572" s="68"/>
    </row>
    <row r="1573" spans="1:37">
      <c r="A1573" s="90">
        <v>1563</v>
      </c>
      <c r="B1573" s="91" t="str">
        <f>'[4]ИТОГ!'!$AP1570</f>
        <v>Кожевников Артём</v>
      </c>
      <c r="C1573" s="91">
        <f>'[4]ИТОГ!'!$AQ1570</f>
        <v>1997</v>
      </c>
      <c r="D1573" s="91" t="str">
        <f>'[4]ИТОГ!'!$AT1570</f>
        <v>б/р</v>
      </c>
      <c r="E1573" s="91" t="str">
        <f>'[4]ИТОГ!'!$AU1570</f>
        <v>м</v>
      </c>
      <c r="F1573" s="189">
        <f>'[4]ИТОГ!'!$AX1570</f>
        <v>43716</v>
      </c>
      <c r="G1573" s="91" t="s">
        <v>255</v>
      </c>
      <c r="H1573" s="94" t="s">
        <v>28</v>
      </c>
      <c r="I1573" s="91" t="str">
        <f>'[4]ИТОГ!'!$AY1570</f>
        <v>ОК!</v>
      </c>
      <c r="AK1573" s="68"/>
    </row>
    <row r="1574" spans="1:37">
      <c r="A1574" s="90">
        <v>1564</v>
      </c>
      <c r="B1574" s="91" t="str">
        <f>'[4]ИТОГ!'!$AP1571</f>
        <v>Кожевников Денис</v>
      </c>
      <c r="C1574" s="91">
        <f>'[4]ИТОГ!'!$AQ1571</f>
        <v>1985</v>
      </c>
      <c r="D1574" s="91" t="str">
        <f>'[4]ИТОГ!'!$AT1571</f>
        <v>б/р</v>
      </c>
      <c r="E1574" s="91" t="str">
        <f>'[4]ИТОГ!'!$AU1571</f>
        <v>м</v>
      </c>
      <c r="F1574" s="189">
        <f>'[4]ИТОГ!'!$AX1571</f>
        <v>43245</v>
      </c>
      <c r="G1574" s="91" t="s">
        <v>255</v>
      </c>
      <c r="H1574" s="94" t="s">
        <v>28</v>
      </c>
      <c r="I1574" s="91" t="str">
        <f>'[4]ИТОГ!'!$AY1571</f>
        <v>НАДО!!!</v>
      </c>
      <c r="AK1574" s="68"/>
    </row>
    <row r="1575" spans="1:37">
      <c r="A1575" s="90">
        <v>1565</v>
      </c>
      <c r="B1575" s="91" t="str">
        <f>'[4]ИТОГ!'!$AP1572</f>
        <v>Кожекин Алексей</v>
      </c>
      <c r="C1575" s="91">
        <f>'[4]ИТОГ!'!$AQ1572</f>
        <v>2008</v>
      </c>
      <c r="D1575" s="91">
        <f>'[4]ИТОГ!'!$AT1572</f>
        <v>1</v>
      </c>
      <c r="E1575" s="91" t="str">
        <f>'[4]ИТОГ!'!$AU1572</f>
        <v>м</v>
      </c>
      <c r="F1575" s="189">
        <f>'[4]ИТОГ!'!$AX1572</f>
        <v>45463</v>
      </c>
      <c r="G1575" s="91" t="s">
        <v>255</v>
      </c>
      <c r="H1575" s="94" t="s">
        <v>28</v>
      </c>
      <c r="I1575" s="91" t="str">
        <f>'[4]ИТОГ!'!$AY1572</f>
        <v>ОК!</v>
      </c>
      <c r="AK1575" s="68"/>
    </row>
    <row r="1576" spans="1:37">
      <c r="A1576" s="90">
        <v>1566</v>
      </c>
      <c r="B1576" s="91" t="str">
        <f>'[4]ИТОГ!'!$AP1573</f>
        <v>Кожин Александр</v>
      </c>
      <c r="C1576" s="91">
        <f>'[4]ИТОГ!'!$AQ1573</f>
        <v>1997</v>
      </c>
      <c r="D1576" s="91" t="str">
        <f>'[4]ИТОГ!'!$AT1573</f>
        <v>б/р</v>
      </c>
      <c r="E1576" s="91" t="str">
        <f>'[4]ИТОГ!'!$AU1573</f>
        <v>м</v>
      </c>
      <c r="F1576" s="189">
        <f>'[4]ИТОГ!'!$AX1573</f>
        <v>43954</v>
      </c>
      <c r="G1576" s="91" t="s">
        <v>255</v>
      </c>
      <c r="H1576" s="94" t="s">
        <v>28</v>
      </c>
      <c r="I1576" s="91" t="str">
        <f>'[4]ИТОГ!'!$AY1573</f>
        <v>ОК!</v>
      </c>
      <c r="AK1576" s="68"/>
    </row>
    <row r="1577" spans="1:37">
      <c r="A1577" s="90">
        <v>1567</v>
      </c>
      <c r="B1577" s="91" t="str">
        <f>'[4]ИТОГ!'!$AP1574</f>
        <v>Кожин Павел</v>
      </c>
      <c r="C1577" s="91">
        <f>'[4]ИТОГ!'!$AQ1574</f>
        <v>0</v>
      </c>
      <c r="D1577" s="91" t="str">
        <f>'[4]ИТОГ!'!$AT1574</f>
        <v>б/р</v>
      </c>
      <c r="E1577" s="91" t="str">
        <f>'[4]ИТОГ!'!$AU1574</f>
        <v>м</v>
      </c>
      <c r="F1577" s="189">
        <f>'[4]ИТОГ!'!$AX1574</f>
        <v>42032</v>
      </c>
      <c r="G1577" s="91" t="s">
        <v>255</v>
      </c>
      <c r="H1577" s="94" t="s">
        <v>28</v>
      </c>
      <c r="I1577" s="91" t="str">
        <f>'[4]ИТОГ!'!$AY1574</f>
        <v>НАДО!!!</v>
      </c>
      <c r="AK1577" s="68"/>
    </row>
    <row r="1578" spans="1:37">
      <c r="A1578" s="90">
        <v>1568</v>
      </c>
      <c r="B1578" s="91" t="str">
        <f>'[4]ИТОГ!'!$AP1575</f>
        <v>Кожихов Константин</v>
      </c>
      <c r="C1578" s="91">
        <f>'[4]ИТОГ!'!$AQ1575</f>
        <v>1998</v>
      </c>
      <c r="D1578" s="91" t="str">
        <f>'[4]ИТОГ!'!$AT1575</f>
        <v>б/р</v>
      </c>
      <c r="E1578" s="91" t="str">
        <f>'[4]ИТОГ!'!$AU1575</f>
        <v>м</v>
      </c>
      <c r="F1578" s="189">
        <f>'[4]ИТОГ!'!$AX1575</f>
        <v>42774</v>
      </c>
      <c r="G1578" s="91" t="s">
        <v>255</v>
      </c>
      <c r="H1578" s="94" t="s">
        <v>28</v>
      </c>
      <c r="I1578" s="91" t="str">
        <f>'[4]ИТОГ!'!$AY1575</f>
        <v>ОК!</v>
      </c>
      <c r="AK1578" s="68"/>
    </row>
    <row r="1579" spans="1:37">
      <c r="A1579" s="90">
        <v>1569</v>
      </c>
      <c r="B1579" s="91" t="str">
        <f>'[4]ИТОГ!'!$AP1576</f>
        <v>Кожухов Евгений</v>
      </c>
      <c r="C1579" s="91">
        <f>'[4]ИТОГ!'!$AQ1576</f>
        <v>1997</v>
      </c>
      <c r="D1579" s="91" t="str">
        <f>'[4]ИТОГ!'!$AT1576</f>
        <v>б/р</v>
      </c>
      <c r="E1579" s="91" t="str">
        <f>'[4]ИТОГ!'!$AU1576</f>
        <v>м</v>
      </c>
      <c r="F1579" s="189">
        <f>'[4]ИТОГ!'!$AX1576</f>
        <v>0</v>
      </c>
      <c r="G1579" s="91" t="s">
        <v>255</v>
      </c>
      <c r="H1579" s="94" t="s">
        <v>28</v>
      </c>
      <c r="I1579" s="91" t="str">
        <f>'[4]ИТОГ!'!$AY1576</f>
        <v>НАДО!!!</v>
      </c>
      <c r="AK1579" s="68"/>
    </row>
    <row r="1580" spans="1:37">
      <c r="A1580" s="90">
        <v>1570</v>
      </c>
      <c r="B1580" s="91" t="str">
        <f>'[4]ИТОГ!'!$AP1577</f>
        <v>Кожухов Роман</v>
      </c>
      <c r="C1580" s="91">
        <f>'[4]ИТОГ!'!$AQ1577</f>
        <v>2005</v>
      </c>
      <c r="D1580" s="91" t="str">
        <f>'[4]ИТОГ!'!$AT1577</f>
        <v>б/р</v>
      </c>
      <c r="E1580" s="91" t="str">
        <f>'[4]ИТОГ!'!$AU1577</f>
        <v>м</v>
      </c>
      <c r="F1580" s="189">
        <f>'[4]ИТОГ!'!$AX1577</f>
        <v>44232</v>
      </c>
      <c r="G1580" s="91" t="s">
        <v>255</v>
      </c>
      <c r="H1580" s="94" t="s">
        <v>28</v>
      </c>
      <c r="I1580" s="91" t="str">
        <f>'[4]ИТОГ!'!$AY1577</f>
        <v>ОК!</v>
      </c>
      <c r="AK1580" s="68"/>
    </row>
    <row r="1581" spans="1:37">
      <c r="A1581" s="90">
        <v>1571</v>
      </c>
      <c r="B1581" s="91" t="str">
        <f>'[4]ИТОГ!'!$AP1578</f>
        <v>Кожухова Александра</v>
      </c>
      <c r="C1581" s="91">
        <f>'[4]ИТОГ!'!$AQ1578</f>
        <v>0</v>
      </c>
      <c r="D1581" s="91" t="str">
        <f>'[4]ИТОГ!'!$AT1578</f>
        <v>б/р</v>
      </c>
      <c r="E1581" s="91" t="str">
        <f>'[4]ИТОГ!'!$AU1578</f>
        <v>ж</v>
      </c>
      <c r="F1581" s="189">
        <f>'[4]ИТОГ!'!$AX1578</f>
        <v>42869</v>
      </c>
      <c r="G1581" s="91" t="s">
        <v>255</v>
      </c>
      <c r="H1581" s="94" t="s">
        <v>28</v>
      </c>
      <c r="I1581" s="91" t="str">
        <f>'[4]ИТОГ!'!$AY1578</f>
        <v>НАДО!!!</v>
      </c>
      <c r="AK1581" s="68"/>
    </row>
    <row r="1582" spans="1:37">
      <c r="A1582" s="90">
        <v>1572</v>
      </c>
      <c r="B1582" s="91" t="str">
        <f>'[4]ИТОГ!'!$AP1579</f>
        <v>Козакова Юлиана</v>
      </c>
      <c r="C1582" s="91">
        <f>'[4]ИТОГ!'!$AQ1579</f>
        <v>0</v>
      </c>
      <c r="D1582" s="91">
        <f>'[4]ИТОГ!'!$AT1579</f>
        <v>3</v>
      </c>
      <c r="E1582" s="91" t="str">
        <f>'[4]ИТОГ!'!$AU1579</f>
        <v>ж</v>
      </c>
      <c r="F1582" s="189">
        <f>'[4]ИТОГ!'!$AX1579</f>
        <v>45778</v>
      </c>
      <c r="G1582" s="91" t="s">
        <v>255</v>
      </c>
      <c r="H1582" s="94" t="s">
        <v>28</v>
      </c>
      <c r="I1582" s="91" t="str">
        <f>'[4]ИТОГ!'!$AY1579</f>
        <v>НАДО!!!</v>
      </c>
      <c r="AK1582" s="68"/>
    </row>
    <row r="1583" spans="1:37">
      <c r="A1583" s="90">
        <v>1573</v>
      </c>
      <c r="B1583" s="91" t="str">
        <f>'[4]ИТОГ!'!$AP1580</f>
        <v>Козачкова Екатерина</v>
      </c>
      <c r="C1583" s="91">
        <f>'[4]ИТОГ!'!$AQ1580</f>
        <v>1998</v>
      </c>
      <c r="D1583" s="91" t="str">
        <f>'[4]ИТОГ!'!$AT1580</f>
        <v>б/р</v>
      </c>
      <c r="E1583" s="91" t="str">
        <f>'[4]ИТОГ!'!$AU1580</f>
        <v>ж</v>
      </c>
      <c r="F1583" s="189">
        <f>'[4]ИТОГ!'!$AX1580</f>
        <v>0</v>
      </c>
      <c r="G1583" s="91" t="s">
        <v>255</v>
      </c>
      <c r="H1583" s="94" t="s">
        <v>28</v>
      </c>
      <c r="I1583" s="91" t="str">
        <f>'[4]ИТОГ!'!$AY1580</f>
        <v>НАДО!!!</v>
      </c>
      <c r="AK1583" s="68"/>
    </row>
    <row r="1584" spans="1:37">
      <c r="A1584" s="90">
        <v>1574</v>
      </c>
      <c r="B1584" s="91" t="str">
        <f>'[4]ИТОГ!'!$AP1581</f>
        <v>Козельская Вероника</v>
      </c>
      <c r="C1584" s="91">
        <f>'[4]ИТОГ!'!$AQ1581</f>
        <v>2011</v>
      </c>
      <c r="D1584" s="91" t="str">
        <f>'[4]ИТОГ!'!$AT1581</f>
        <v>1ю</v>
      </c>
      <c r="E1584" s="91" t="str">
        <f>'[4]ИТОГ!'!$AU1581</f>
        <v>ж</v>
      </c>
      <c r="F1584" s="189">
        <f>'[4]ИТОГ!'!$AX1581</f>
        <v>45358</v>
      </c>
      <c r="G1584" s="91" t="s">
        <v>255</v>
      </c>
      <c r="H1584" s="94" t="s">
        <v>28</v>
      </c>
      <c r="I1584" s="91" t="str">
        <f>'[4]ИТОГ!'!$AY1581</f>
        <v>ОК!</v>
      </c>
      <c r="AK1584" s="68"/>
    </row>
    <row r="1585" spans="1:37">
      <c r="A1585" s="90">
        <v>1575</v>
      </c>
      <c r="B1585" s="91" t="str">
        <f>'[4]ИТОГ!'!$AP1582</f>
        <v>Козетинская Ксения</v>
      </c>
      <c r="C1585" s="91">
        <f>'[4]ИТОГ!'!$AQ1582</f>
        <v>0</v>
      </c>
      <c r="D1585" s="91" t="str">
        <f>'[4]ИТОГ!'!$AT1582</f>
        <v>б/р</v>
      </c>
      <c r="E1585" s="91" t="str">
        <f>'[4]ИТОГ!'!$AU1582</f>
        <v>ж</v>
      </c>
      <c r="F1585" s="189">
        <f>'[4]ИТОГ!'!$AX1582</f>
        <v>44681</v>
      </c>
      <c r="G1585" s="91" t="s">
        <v>255</v>
      </c>
      <c r="H1585" s="94" t="s">
        <v>28</v>
      </c>
      <c r="I1585" s="91" t="str">
        <f>'[4]ИТОГ!'!$AY1582</f>
        <v>НАДО!!!</v>
      </c>
      <c r="AK1585" s="68"/>
    </row>
    <row r="1586" spans="1:37">
      <c r="A1586" s="90">
        <v>1576</v>
      </c>
      <c r="B1586" s="91" t="str">
        <f>'[4]ИТОГ!'!$AP1583</f>
        <v>Козицкий Марк</v>
      </c>
      <c r="C1586" s="91">
        <f>'[4]ИТОГ!'!$AQ1583</f>
        <v>2014</v>
      </c>
      <c r="D1586" s="91" t="str">
        <f>'[4]ИТОГ!'!$AT1583</f>
        <v>б/р</v>
      </c>
      <c r="E1586" s="91" t="str">
        <f>'[4]ИТОГ!'!$AU1583</f>
        <v>м</v>
      </c>
      <c r="F1586" s="189">
        <f>'[4]ИТОГ!'!$AX1583</f>
        <v>0</v>
      </c>
      <c r="G1586" s="91" t="s">
        <v>255</v>
      </c>
      <c r="H1586" s="94" t="s">
        <v>28</v>
      </c>
      <c r="I1586" s="91" t="str">
        <f>'[4]ИТОГ!'!$AY1583</f>
        <v>ОК!</v>
      </c>
      <c r="AK1586" s="68"/>
    </row>
    <row r="1587" spans="1:37">
      <c r="A1587" s="90">
        <v>1577</v>
      </c>
      <c r="B1587" s="91" t="str">
        <f>'[4]ИТОГ!'!$AP1584</f>
        <v>Козлов Александр</v>
      </c>
      <c r="C1587" s="91">
        <f>'[4]ИТОГ!'!$AQ1584</f>
        <v>0</v>
      </c>
      <c r="D1587" s="91" t="str">
        <f>'[4]ИТОГ!'!$AT1584</f>
        <v>б/р</v>
      </c>
      <c r="E1587" s="91" t="str">
        <f>'[4]ИТОГ!'!$AU1584</f>
        <v>м</v>
      </c>
      <c r="F1587" s="189">
        <f>'[4]ИТОГ!'!$AX1584</f>
        <v>44436</v>
      </c>
      <c r="G1587" s="91" t="s">
        <v>255</v>
      </c>
      <c r="H1587" s="94" t="s">
        <v>28</v>
      </c>
      <c r="I1587" s="91" t="str">
        <f>'[4]ИТОГ!'!$AY1584</f>
        <v>НАДО!!!</v>
      </c>
      <c r="AK1587" s="68"/>
    </row>
    <row r="1588" spans="1:37">
      <c r="A1588" s="90">
        <v>1578</v>
      </c>
      <c r="B1588" s="91" t="str">
        <f>'[4]ИТОГ!'!$AP1585</f>
        <v>Козлов Владимир</v>
      </c>
      <c r="C1588" s="91">
        <f>'[4]ИТОГ!'!$AQ1585</f>
        <v>2007</v>
      </c>
      <c r="D1588" s="91" t="str">
        <f>'[4]ИТОГ!'!$AT1585</f>
        <v>б/р</v>
      </c>
      <c r="E1588" s="91" t="str">
        <f>'[4]ИТОГ!'!$AU1585</f>
        <v>м</v>
      </c>
      <c r="F1588" s="189">
        <f>'[4]ИТОГ!'!$AX1585</f>
        <v>43960</v>
      </c>
      <c r="G1588" s="91" t="s">
        <v>255</v>
      </c>
      <c r="H1588" s="94" t="s">
        <v>28</v>
      </c>
      <c r="I1588" s="91" t="str">
        <f>'[4]ИТОГ!'!$AY1585</f>
        <v>ОК!</v>
      </c>
      <c r="AK1588" s="68"/>
    </row>
    <row r="1589" spans="1:37">
      <c r="A1589" s="90">
        <v>1579</v>
      </c>
      <c r="B1589" s="91" t="str">
        <f>'[4]ИТОГ!'!$AP1586</f>
        <v>Козлов Владислав</v>
      </c>
      <c r="C1589" s="91">
        <f>'[4]ИТОГ!'!$AQ1586</f>
        <v>2004</v>
      </c>
      <c r="D1589" s="91" t="str">
        <f>'[4]ИТОГ!'!$AT1586</f>
        <v>б/р</v>
      </c>
      <c r="E1589" s="91" t="str">
        <f>'[4]ИТОГ!'!$AU1586</f>
        <v>м</v>
      </c>
      <c r="F1589" s="189">
        <f>'[4]ИТОГ!'!$AX1586</f>
        <v>0</v>
      </c>
      <c r="G1589" s="91" t="s">
        <v>255</v>
      </c>
      <c r="H1589" s="94" t="s">
        <v>28</v>
      </c>
      <c r="I1589" s="91" t="str">
        <f>'[4]ИТОГ!'!$AY1586</f>
        <v>ОК!</v>
      </c>
      <c r="AK1589" s="68"/>
    </row>
    <row r="1590" spans="1:37">
      <c r="A1590" s="90">
        <v>1580</v>
      </c>
      <c r="B1590" s="91" t="str">
        <f>'[4]ИТОГ!'!$AP1587</f>
        <v>Козлов Илья</v>
      </c>
      <c r="C1590" s="91">
        <f>'[4]ИТОГ!'!$AQ1587</f>
        <v>1995</v>
      </c>
      <c r="D1590" s="91" t="str">
        <f>'[4]ИТОГ!'!$AT1587</f>
        <v>б/р</v>
      </c>
      <c r="E1590" s="91" t="str">
        <f>'[4]ИТОГ!'!$AU1587</f>
        <v>м</v>
      </c>
      <c r="F1590" s="189">
        <f>'[4]ИТОГ!'!$AX1587</f>
        <v>43078</v>
      </c>
      <c r="G1590" s="91" t="s">
        <v>255</v>
      </c>
      <c r="H1590" s="94" t="s">
        <v>28</v>
      </c>
      <c r="I1590" s="91" t="str">
        <f>'[4]ИТОГ!'!$AY1587</f>
        <v>ОК!</v>
      </c>
      <c r="AK1590" s="68"/>
    </row>
    <row r="1591" spans="1:37">
      <c r="A1591" s="90">
        <v>1581</v>
      </c>
      <c r="B1591" s="91" t="str">
        <f>'[4]ИТОГ!'!$AP1588</f>
        <v>Козлов Максим</v>
      </c>
      <c r="C1591" s="91">
        <f>'[4]ИТОГ!'!$AQ1588</f>
        <v>1968</v>
      </c>
      <c r="D1591" s="91">
        <f>'[4]ИТОГ!'!$AT1588</f>
        <v>3</v>
      </c>
      <c r="E1591" s="91" t="str">
        <f>'[4]ИТОГ!'!$AU1588</f>
        <v>м</v>
      </c>
      <c r="F1591" s="189">
        <f>'[4]ИТОГ!'!$AX1588</f>
        <v>45718</v>
      </c>
      <c r="G1591" s="91" t="s">
        <v>255</v>
      </c>
      <c r="H1591" s="94" t="s">
        <v>28</v>
      </c>
      <c r="I1591" s="91" t="str">
        <f>'[4]ИТОГ!'!$AY1588</f>
        <v>ОК!</v>
      </c>
      <c r="AK1591" s="68"/>
    </row>
    <row r="1592" spans="1:37">
      <c r="A1592" s="90">
        <v>1582</v>
      </c>
      <c r="B1592" s="91" t="str">
        <f>'[4]ИТОГ!'!$AP1589</f>
        <v>Козлова Валерия</v>
      </c>
      <c r="C1592" s="91">
        <f>'[4]ИТОГ!'!$AQ1589</f>
        <v>1999</v>
      </c>
      <c r="D1592" s="91">
        <f>'[4]ИТОГ!'!$AT1589</f>
        <v>1</v>
      </c>
      <c r="E1592" s="91" t="str">
        <f>'[4]ИТОГ!'!$AU1589</f>
        <v>ж</v>
      </c>
      <c r="F1592" s="189">
        <f>'[4]ИТОГ!'!$AX1589</f>
        <v>45805</v>
      </c>
      <c r="G1592" s="91" t="s">
        <v>255</v>
      </c>
      <c r="H1592" s="94" t="s">
        <v>28</v>
      </c>
      <c r="I1592" s="91" t="str">
        <f>'[4]ИТОГ!'!$AY1589</f>
        <v>ОК!</v>
      </c>
      <c r="AK1592" s="68"/>
    </row>
    <row r="1593" spans="1:37">
      <c r="A1593" s="90">
        <v>1583</v>
      </c>
      <c r="B1593" s="91" t="str">
        <f>'[4]ИТОГ!'!$AP1590</f>
        <v>Козлова Василиса</v>
      </c>
      <c r="C1593" s="91">
        <f>'[4]ИТОГ!'!$AQ1590</f>
        <v>2012</v>
      </c>
      <c r="D1593" s="91" t="str">
        <f>'[4]ИТОГ!'!$AT1590</f>
        <v>б/р</v>
      </c>
      <c r="E1593" s="91" t="str">
        <f>'[4]ИТОГ!'!$AU1590</f>
        <v>ж</v>
      </c>
      <c r="F1593" s="189">
        <f>'[4]ИТОГ!'!$AX1590</f>
        <v>0</v>
      </c>
      <c r="G1593" s="91" t="s">
        <v>255</v>
      </c>
      <c r="H1593" s="94" t="s">
        <v>28</v>
      </c>
      <c r="I1593" s="91" t="str">
        <f>'[4]ИТОГ!'!$AY1590</f>
        <v>ОК!</v>
      </c>
      <c r="AK1593" s="68"/>
    </row>
    <row r="1594" spans="1:37">
      <c r="A1594" s="90">
        <v>1584</v>
      </c>
      <c r="B1594" s="91" t="str">
        <f>'[4]ИТОГ!'!$AP1591</f>
        <v>Козлова Ксения</v>
      </c>
      <c r="C1594" s="91">
        <f>'[4]ИТОГ!'!$AQ1591</f>
        <v>2010</v>
      </c>
      <c r="D1594" s="91" t="str">
        <f>'[4]ИТОГ!'!$AT1591</f>
        <v>б/р</v>
      </c>
      <c r="E1594" s="91" t="str">
        <f>'[4]ИТОГ!'!$AU1591</f>
        <v>ж</v>
      </c>
      <c r="F1594" s="189">
        <f>'[4]ИТОГ!'!$AX1591</f>
        <v>0</v>
      </c>
      <c r="G1594" s="91" t="s">
        <v>255</v>
      </c>
      <c r="H1594" s="94" t="s">
        <v>28</v>
      </c>
      <c r="I1594" s="91" t="str">
        <f>'[4]ИТОГ!'!$AY1591</f>
        <v>ОК!</v>
      </c>
      <c r="AK1594" s="68"/>
    </row>
    <row r="1595" spans="1:37">
      <c r="A1595" s="90">
        <v>1585</v>
      </c>
      <c r="B1595" s="91" t="str">
        <f>'[4]ИТОГ!'!$AP1592</f>
        <v>Козловская Варвара</v>
      </c>
      <c r="C1595" s="91">
        <f>'[4]ИТОГ!'!$AQ1592</f>
        <v>1996</v>
      </c>
      <c r="D1595" s="91" t="str">
        <f>'[4]ИТОГ!'!$AT1592</f>
        <v>б/р</v>
      </c>
      <c r="E1595" s="91" t="str">
        <f>'[4]ИТОГ!'!$AU1592</f>
        <v>ж</v>
      </c>
      <c r="F1595" s="189">
        <f>'[4]ИТОГ!'!$AX1592</f>
        <v>44756</v>
      </c>
      <c r="G1595" s="91" t="s">
        <v>255</v>
      </c>
      <c r="H1595" s="94" t="s">
        <v>28</v>
      </c>
      <c r="I1595" s="91" t="str">
        <f>'[4]ИТОГ!'!$AY1592</f>
        <v>ОК!</v>
      </c>
      <c r="AK1595" s="68"/>
    </row>
    <row r="1596" spans="1:37">
      <c r="A1596" s="90">
        <v>1586</v>
      </c>
      <c r="B1596" s="91" t="str">
        <f>'[4]ИТОГ!'!$AP1593</f>
        <v>Козловская Надежда</v>
      </c>
      <c r="C1596" s="91">
        <f>'[4]ИТОГ!'!$AQ1593</f>
        <v>1984</v>
      </c>
      <c r="D1596" s="91" t="str">
        <f>'[4]ИТОГ!'!$AT1593</f>
        <v>б/р</v>
      </c>
      <c r="E1596" s="91" t="str">
        <f>'[4]ИТОГ!'!$AU1593</f>
        <v>ж</v>
      </c>
      <c r="F1596" s="189">
        <f>'[4]ИТОГ!'!$AX1593</f>
        <v>43673</v>
      </c>
      <c r="G1596" s="91" t="s">
        <v>255</v>
      </c>
      <c r="H1596" s="94" t="s">
        <v>28</v>
      </c>
      <c r="I1596" s="91" t="str">
        <f>'[4]ИТОГ!'!$AY1593</f>
        <v>ОК!</v>
      </c>
      <c r="AK1596" s="68"/>
    </row>
    <row r="1597" spans="1:37">
      <c r="A1597" s="90">
        <v>1587</v>
      </c>
      <c r="B1597" s="91" t="str">
        <f>'[4]ИТОГ!'!$AP1594</f>
        <v>Козырев Андрей</v>
      </c>
      <c r="C1597" s="91">
        <f>'[4]ИТОГ!'!$AQ1594</f>
        <v>1983</v>
      </c>
      <c r="D1597" s="91" t="str">
        <f>'[4]ИТОГ!'!$AT1594</f>
        <v>б/р</v>
      </c>
      <c r="E1597" s="91" t="str">
        <f>'[4]ИТОГ!'!$AU1594</f>
        <v>м</v>
      </c>
      <c r="F1597" s="189">
        <f>'[4]ИТОГ!'!$AX1594</f>
        <v>43807</v>
      </c>
      <c r="G1597" s="91" t="s">
        <v>255</v>
      </c>
      <c r="H1597" s="94" t="s">
        <v>28</v>
      </c>
      <c r="I1597" s="91" t="str">
        <f>'[4]ИТОГ!'!$AY1594</f>
        <v>ОК!</v>
      </c>
      <c r="AK1597" s="68"/>
    </row>
    <row r="1598" spans="1:37">
      <c r="A1598" s="90">
        <v>1588</v>
      </c>
      <c r="B1598" s="91" t="str">
        <f>'[4]ИТОГ!'!$AP1595</f>
        <v>Козырев Евгений</v>
      </c>
      <c r="C1598" s="91">
        <f>'[4]ИТОГ!'!$AQ1595</f>
        <v>0</v>
      </c>
      <c r="D1598" s="91" t="str">
        <f>'[4]ИТОГ!'!$AT1595</f>
        <v>б/р</v>
      </c>
      <c r="E1598" s="91" t="str">
        <f>'[4]ИТОГ!'!$AU1595</f>
        <v>м</v>
      </c>
      <c r="F1598" s="189">
        <f>'[4]ИТОГ!'!$AX1595</f>
        <v>43863</v>
      </c>
      <c r="G1598" s="91" t="s">
        <v>255</v>
      </c>
      <c r="H1598" s="94" t="s">
        <v>28</v>
      </c>
      <c r="I1598" s="91" t="str">
        <f>'[4]ИТОГ!'!$AY1595</f>
        <v>НАДО!!!</v>
      </c>
      <c r="AK1598" s="68"/>
    </row>
    <row r="1599" spans="1:37">
      <c r="A1599" s="90">
        <v>1589</v>
      </c>
      <c r="B1599" s="91" t="str">
        <f>'[4]ИТОГ!'!$AP1596</f>
        <v>Козырьков Алексей</v>
      </c>
      <c r="C1599" s="91">
        <f>'[4]ИТОГ!'!$AQ1596</f>
        <v>0</v>
      </c>
      <c r="D1599" s="91" t="str">
        <f>'[4]ИТОГ!'!$AT1596</f>
        <v>б/р</v>
      </c>
      <c r="E1599" s="91" t="str">
        <f>'[4]ИТОГ!'!$AU1596</f>
        <v>м</v>
      </c>
      <c r="F1599" s="189">
        <f>'[4]ИТОГ!'!$AX1596</f>
        <v>45045</v>
      </c>
      <c r="G1599" s="91" t="s">
        <v>255</v>
      </c>
      <c r="H1599" s="94" t="s">
        <v>28</v>
      </c>
      <c r="I1599" s="91" t="str">
        <f>'[4]ИТОГ!'!$AY1596</f>
        <v>НАДО!!!</v>
      </c>
      <c r="AK1599" s="68"/>
    </row>
    <row r="1600" spans="1:37">
      <c r="A1600" s="90">
        <v>1590</v>
      </c>
      <c r="B1600" s="91" t="str">
        <f>'[4]ИТОГ!'!$AP1597</f>
        <v>Койбаев Никита</v>
      </c>
      <c r="C1600" s="91">
        <f>'[4]ИТОГ!'!$AQ1597</f>
        <v>1999</v>
      </c>
      <c r="D1600" s="91" t="str">
        <f>'[4]ИТОГ!'!$AT1597</f>
        <v>б/р</v>
      </c>
      <c r="E1600" s="91" t="str">
        <f>'[4]ИТОГ!'!$AU1597</f>
        <v>м</v>
      </c>
      <c r="F1600" s="189">
        <f>'[4]ИТОГ!'!$AX1597</f>
        <v>0</v>
      </c>
      <c r="G1600" s="91" t="s">
        <v>255</v>
      </c>
      <c r="H1600" s="94" t="s">
        <v>28</v>
      </c>
      <c r="I1600" s="91" t="str">
        <f>'[4]ИТОГ!'!$AY1597</f>
        <v>ОК!</v>
      </c>
      <c r="AK1600" s="68"/>
    </row>
    <row r="1601" spans="1:37">
      <c r="A1601" s="90">
        <v>1591</v>
      </c>
      <c r="B1601" s="91" t="str">
        <f>'[4]ИТОГ!'!$AP1598</f>
        <v>Койвистойнен Кирилл</v>
      </c>
      <c r="C1601" s="91">
        <f>'[4]ИТОГ!'!$AQ1598</f>
        <v>2001</v>
      </c>
      <c r="D1601" s="91" t="str">
        <f>'[4]ИТОГ!'!$AT1598</f>
        <v>б/р</v>
      </c>
      <c r="E1601" s="91" t="str">
        <f>'[4]ИТОГ!'!$AU1598</f>
        <v>м</v>
      </c>
      <c r="F1601" s="189">
        <f>'[4]ИТОГ!'!$AX1598</f>
        <v>0</v>
      </c>
      <c r="G1601" s="91" t="s">
        <v>255</v>
      </c>
      <c r="H1601" s="94" t="s">
        <v>28</v>
      </c>
      <c r="I1601" s="91" t="str">
        <f>'[4]ИТОГ!'!$AY1598</f>
        <v>НАДО!!!</v>
      </c>
      <c r="AK1601" s="68"/>
    </row>
    <row r="1602" spans="1:37">
      <c r="A1602" s="90">
        <v>1592</v>
      </c>
      <c r="B1602" s="91" t="str">
        <f>'[4]ИТОГ!'!$AP1599</f>
        <v>Койда Андрей</v>
      </c>
      <c r="C1602" s="91">
        <f>'[4]ИТОГ!'!$AQ1599</f>
        <v>0</v>
      </c>
      <c r="D1602" s="91">
        <f>'[4]ИТОГ!'!$AT1599</f>
        <v>3</v>
      </c>
      <c r="E1602" s="91" t="str">
        <f>'[4]ИТОГ!'!$AU1599</f>
        <v>м</v>
      </c>
      <c r="F1602" s="189">
        <f>'[4]ИТОГ!'!$AX1599</f>
        <v>45836</v>
      </c>
      <c r="G1602" s="91" t="s">
        <v>255</v>
      </c>
      <c r="H1602" s="94" t="s">
        <v>28</v>
      </c>
      <c r="I1602" s="91" t="str">
        <f>'[4]ИТОГ!'!$AY1599</f>
        <v>НАДО!!!</v>
      </c>
      <c r="AK1602" s="68"/>
    </row>
    <row r="1603" spans="1:37">
      <c r="A1603" s="90">
        <v>1593</v>
      </c>
      <c r="B1603" s="91" t="str">
        <f>'[4]ИТОГ!'!$AP1600</f>
        <v>Койнов Даниил</v>
      </c>
      <c r="C1603" s="91">
        <f>'[4]ИТОГ!'!$AQ1600</f>
        <v>2003</v>
      </c>
      <c r="D1603" s="91" t="str">
        <f>'[4]ИТОГ!'!$AT1600</f>
        <v>б/р</v>
      </c>
      <c r="E1603" s="91" t="str">
        <f>'[4]ИТОГ!'!$AU1600</f>
        <v>м</v>
      </c>
      <c r="F1603" s="189">
        <f>'[4]ИТОГ!'!$AX1600</f>
        <v>43853</v>
      </c>
      <c r="G1603" s="91" t="s">
        <v>255</v>
      </c>
      <c r="H1603" s="94" t="s">
        <v>28</v>
      </c>
      <c r="I1603" s="91" t="str">
        <f>'[4]ИТОГ!'!$AY1600</f>
        <v>ОК!</v>
      </c>
      <c r="AK1603" s="68"/>
    </row>
    <row r="1604" spans="1:37">
      <c r="A1604" s="90">
        <v>1594</v>
      </c>
      <c r="B1604" s="91" t="str">
        <f>'[4]ИТОГ!'!$AP1601</f>
        <v>Кокорев Сергей</v>
      </c>
      <c r="C1604" s="91">
        <f>'[4]ИТОГ!'!$AQ1601</f>
        <v>1976</v>
      </c>
      <c r="D1604" s="91" t="str">
        <f>'[4]ИТОГ!'!$AT1601</f>
        <v>б/р</v>
      </c>
      <c r="E1604" s="91" t="str">
        <f>'[4]ИТОГ!'!$AU1601</f>
        <v>м</v>
      </c>
      <c r="F1604" s="189">
        <f>'[4]ИТОГ!'!$AX1601</f>
        <v>43245</v>
      </c>
      <c r="G1604" s="91" t="s">
        <v>255</v>
      </c>
      <c r="H1604" s="94" t="s">
        <v>28</v>
      </c>
      <c r="I1604" s="91" t="str">
        <f>'[4]ИТОГ!'!$AY1601</f>
        <v>НАДО!!!</v>
      </c>
      <c r="AK1604" s="68"/>
    </row>
    <row r="1605" spans="1:37">
      <c r="A1605" s="90">
        <v>1595</v>
      </c>
      <c r="B1605" s="91" t="str">
        <f>'[4]ИТОГ!'!$AP1602</f>
        <v>Кокорева Антонина</v>
      </c>
      <c r="C1605" s="91">
        <f>'[4]ИТОГ!'!$AQ1602</f>
        <v>2001</v>
      </c>
      <c r="D1605" s="91" t="str">
        <f>'[4]ИТОГ!'!$AT1602</f>
        <v>б/р</v>
      </c>
      <c r="E1605" s="91" t="str">
        <f>'[4]ИТОГ!'!$AU1602</f>
        <v>ж</v>
      </c>
      <c r="F1605" s="189">
        <f>'[4]ИТОГ!'!$AX1602</f>
        <v>43383</v>
      </c>
      <c r="G1605" s="91" t="s">
        <v>255</v>
      </c>
      <c r="H1605" s="94" t="s">
        <v>28</v>
      </c>
      <c r="I1605" s="91" t="str">
        <f>'[4]ИТОГ!'!$AY1602</f>
        <v>ОК!</v>
      </c>
      <c r="AK1605" s="68"/>
    </row>
    <row r="1606" spans="1:37">
      <c r="A1606" s="90">
        <v>1596</v>
      </c>
      <c r="B1606" s="91" t="str">
        <f>'[4]ИТОГ!'!$AP1603</f>
        <v>Колбасова Виктория</v>
      </c>
      <c r="C1606" s="91">
        <f>'[4]ИТОГ!'!$AQ1603</f>
        <v>2005</v>
      </c>
      <c r="D1606" s="91" t="str">
        <f>'[4]ИТОГ!'!$AT1603</f>
        <v>б/р</v>
      </c>
      <c r="E1606" s="91" t="str">
        <f>'[4]ИТОГ!'!$AU1603</f>
        <v>ж</v>
      </c>
      <c r="F1606" s="189">
        <f>'[4]ИТОГ!'!$AX1603</f>
        <v>0</v>
      </c>
      <c r="G1606" s="91" t="s">
        <v>255</v>
      </c>
      <c r="H1606" s="94" t="s">
        <v>28</v>
      </c>
      <c r="I1606" s="91" t="str">
        <f>'[4]ИТОГ!'!$AY1603</f>
        <v>ОК!</v>
      </c>
      <c r="AK1606" s="68"/>
    </row>
    <row r="1607" spans="1:37">
      <c r="A1607" s="90">
        <v>1597</v>
      </c>
      <c r="B1607" s="91" t="str">
        <f>'[4]ИТОГ!'!$AP1604</f>
        <v>Колганов Николай</v>
      </c>
      <c r="C1607" s="91">
        <f>'[4]ИТОГ!'!$AQ1604</f>
        <v>0</v>
      </c>
      <c r="D1607" s="91" t="str">
        <f>'[4]ИТОГ!'!$AT1604</f>
        <v>б/р</v>
      </c>
      <c r="E1607" s="91" t="str">
        <f>'[4]ИТОГ!'!$AU1604</f>
        <v>м</v>
      </c>
      <c r="F1607" s="189">
        <f>'[4]ИТОГ!'!$AX1604</f>
        <v>41938</v>
      </c>
      <c r="G1607" s="91" t="s">
        <v>255</v>
      </c>
      <c r="H1607" s="94" t="s">
        <v>28</v>
      </c>
      <c r="I1607" s="91" t="str">
        <f>'[4]ИТОГ!'!$AY1604</f>
        <v>НАДО!!!</v>
      </c>
      <c r="AK1607" s="68"/>
    </row>
    <row r="1608" spans="1:37">
      <c r="A1608" s="90">
        <v>1598</v>
      </c>
      <c r="B1608" s="91" t="str">
        <f>'[4]ИТОГ!'!$AP1605</f>
        <v>Колдина Валерия</v>
      </c>
      <c r="C1608" s="91">
        <f>'[4]ИТОГ!'!$AQ1605</f>
        <v>2010</v>
      </c>
      <c r="D1608" s="91" t="str">
        <f>'[4]ИТОГ!'!$AT1605</f>
        <v>1ю</v>
      </c>
      <c r="E1608" s="91" t="str">
        <f>'[4]ИТОГ!'!$AU1605</f>
        <v>ж</v>
      </c>
      <c r="F1608" s="189">
        <f>'[4]ИТОГ!'!$AX1605</f>
        <v>46003</v>
      </c>
      <c r="G1608" s="91" t="s">
        <v>255</v>
      </c>
      <c r="H1608" s="94" t="s">
        <v>28</v>
      </c>
      <c r="I1608" s="91" t="str">
        <f>'[4]ИТОГ!'!$AY1605</f>
        <v>ОК!</v>
      </c>
      <c r="AK1608" s="68"/>
    </row>
    <row r="1609" spans="1:37">
      <c r="A1609" s="90">
        <v>1599</v>
      </c>
      <c r="B1609" s="91" t="str">
        <f>'[4]ИТОГ!'!$AP1606</f>
        <v>Коледаев Артем</v>
      </c>
      <c r="C1609" s="91">
        <f>'[4]ИТОГ!'!$AQ1606</f>
        <v>2003</v>
      </c>
      <c r="D1609" s="91" t="str">
        <f>'[4]ИТОГ!'!$AT1606</f>
        <v>б/р</v>
      </c>
      <c r="E1609" s="91" t="str">
        <f>'[4]ИТОГ!'!$AU1606</f>
        <v>м</v>
      </c>
      <c r="F1609" s="189">
        <f>'[4]ИТОГ!'!$AX1606</f>
        <v>0</v>
      </c>
      <c r="G1609" s="91" t="s">
        <v>255</v>
      </c>
      <c r="H1609" s="94" t="s">
        <v>28</v>
      </c>
      <c r="I1609" s="91" t="str">
        <f>'[4]ИТОГ!'!$AY1606</f>
        <v>ОК!</v>
      </c>
      <c r="AK1609" s="68"/>
    </row>
    <row r="1610" spans="1:37">
      <c r="A1610" s="90">
        <v>1600</v>
      </c>
      <c r="B1610" s="91" t="str">
        <f>'[4]ИТОГ!'!$AP1607</f>
        <v>Коленченко Евгений</v>
      </c>
      <c r="C1610" s="91">
        <f>'[4]ИТОГ!'!$AQ1607</f>
        <v>2005</v>
      </c>
      <c r="D1610" s="91" t="str">
        <f>'[4]ИТОГ!'!$AT1607</f>
        <v>б/р</v>
      </c>
      <c r="E1610" s="91" t="str">
        <f>'[4]ИТОГ!'!$AU1607</f>
        <v>м</v>
      </c>
      <c r="F1610" s="189">
        <f>'[4]ИТОГ!'!$AX1607</f>
        <v>0</v>
      </c>
      <c r="G1610" s="91" t="s">
        <v>255</v>
      </c>
      <c r="H1610" s="94" t="s">
        <v>28</v>
      </c>
      <c r="I1610" s="91" t="str">
        <f>'[4]ИТОГ!'!$AY1607</f>
        <v>ОК!</v>
      </c>
      <c r="AK1610" s="68"/>
    </row>
    <row r="1611" spans="1:37">
      <c r="A1611" s="90">
        <v>1601</v>
      </c>
      <c r="B1611" s="91" t="str">
        <f>'[4]ИТОГ!'!$AP1608</f>
        <v>Коленченко Юрий</v>
      </c>
      <c r="C1611" s="91">
        <f>'[4]ИТОГ!'!$AQ1608</f>
        <v>1997</v>
      </c>
      <c r="D1611" s="91" t="str">
        <f>'[4]ИТОГ!'!$AT1608</f>
        <v>б/р</v>
      </c>
      <c r="E1611" s="91" t="str">
        <f>'[4]ИТОГ!'!$AU1608</f>
        <v>м</v>
      </c>
      <c r="F1611" s="189">
        <f>'[4]ИТОГ!'!$AX1608</f>
        <v>43383</v>
      </c>
      <c r="G1611" s="91" t="s">
        <v>255</v>
      </c>
      <c r="H1611" s="94" t="s">
        <v>28</v>
      </c>
      <c r="I1611" s="91" t="str">
        <f>'[4]ИТОГ!'!$AY1608</f>
        <v>ОК!</v>
      </c>
      <c r="AK1611" s="68"/>
    </row>
    <row r="1612" spans="1:37">
      <c r="A1612" s="90">
        <v>1602</v>
      </c>
      <c r="B1612" s="91" t="str">
        <f>'[4]ИТОГ!'!$AP1609</f>
        <v>Колесник Алексей</v>
      </c>
      <c r="C1612" s="91">
        <f>'[4]ИТОГ!'!$AQ1609</f>
        <v>0</v>
      </c>
      <c r="D1612" s="91">
        <f>'[4]ИТОГ!'!$AT1609</f>
        <v>3</v>
      </c>
      <c r="E1612" s="91" t="str">
        <f>'[4]ИТОГ!'!$AU1609</f>
        <v>м</v>
      </c>
      <c r="F1612" s="189">
        <f>'[4]ИТОГ!'!$AX1609</f>
        <v>45778</v>
      </c>
      <c r="G1612" s="91" t="s">
        <v>255</v>
      </c>
      <c r="H1612" s="94" t="s">
        <v>28</v>
      </c>
      <c r="I1612" s="91" t="str">
        <f>'[4]ИТОГ!'!$AY1609</f>
        <v>НАДО!!!</v>
      </c>
      <c r="AK1612" s="68"/>
    </row>
    <row r="1613" spans="1:37">
      <c r="A1613" s="90">
        <v>1603</v>
      </c>
      <c r="B1613" s="91" t="str">
        <f>'[4]ИТОГ!'!$AP1610</f>
        <v>Колесник Анастасия</v>
      </c>
      <c r="C1613" s="91">
        <f>'[4]ИТОГ!'!$AQ1610</f>
        <v>0</v>
      </c>
      <c r="D1613" s="91">
        <f>'[4]ИТОГ!'!$AT1610</f>
        <v>3</v>
      </c>
      <c r="E1613" s="91" t="str">
        <f>'[4]ИТОГ!'!$AU1610</f>
        <v>ж</v>
      </c>
      <c r="F1613" s="189">
        <f>'[4]ИТОГ!'!$AX1610</f>
        <v>45778</v>
      </c>
      <c r="G1613" s="91" t="s">
        <v>255</v>
      </c>
      <c r="H1613" s="94" t="s">
        <v>28</v>
      </c>
      <c r="I1613" s="91" t="str">
        <f>'[4]ИТОГ!'!$AY1610</f>
        <v>НАДО!!!</v>
      </c>
      <c r="AK1613" s="68"/>
    </row>
    <row r="1614" spans="1:37">
      <c r="A1614" s="90">
        <v>1604</v>
      </c>
      <c r="B1614" s="91" t="str">
        <f>'[4]ИТОГ!'!$AP1611</f>
        <v>Колесников Виктор</v>
      </c>
      <c r="C1614" s="91">
        <f>'[4]ИТОГ!'!$AQ1611</f>
        <v>2009</v>
      </c>
      <c r="D1614" s="91">
        <f>'[4]ИТОГ!'!$AT1611</f>
        <v>2</v>
      </c>
      <c r="E1614" s="91" t="str">
        <f>'[4]ИТОГ!'!$AU1611</f>
        <v>м</v>
      </c>
      <c r="F1614" s="189">
        <f>'[4]ИТОГ!'!$AX1611</f>
        <v>45870</v>
      </c>
      <c r="G1614" s="91" t="s">
        <v>255</v>
      </c>
      <c r="H1614" s="94" t="s">
        <v>28</v>
      </c>
      <c r="I1614" s="91" t="str">
        <f>'[4]ИТОГ!'!$AY1611</f>
        <v>ОК!</v>
      </c>
      <c r="AK1614" s="68"/>
    </row>
    <row r="1615" spans="1:37">
      <c r="A1615" s="90">
        <v>1605</v>
      </c>
      <c r="B1615" s="91" t="str">
        <f>'[4]ИТОГ!'!$AP1612</f>
        <v>Колесников Илья</v>
      </c>
      <c r="C1615" s="91">
        <f>'[4]ИТОГ!'!$AQ1612</f>
        <v>2009</v>
      </c>
      <c r="D1615" s="91" t="str">
        <f>'[4]ИТОГ!'!$AT1612</f>
        <v>б/р</v>
      </c>
      <c r="E1615" s="91" t="str">
        <f>'[4]ИТОГ!'!$AU1612</f>
        <v>м</v>
      </c>
      <c r="F1615" s="189">
        <f>'[4]ИТОГ!'!$AX1612</f>
        <v>0</v>
      </c>
      <c r="G1615" s="91" t="s">
        <v>255</v>
      </c>
      <c r="H1615" s="94" t="s">
        <v>28</v>
      </c>
      <c r="I1615" s="91" t="str">
        <f>'[4]ИТОГ!'!$AY1612</f>
        <v>ОК!</v>
      </c>
      <c r="AK1615" s="68"/>
    </row>
    <row r="1616" spans="1:37">
      <c r="A1616" s="90">
        <v>1606</v>
      </c>
      <c r="B1616" s="91" t="str">
        <f>'[4]ИТОГ!'!$AP1613</f>
        <v>Колесникова Анна</v>
      </c>
      <c r="C1616" s="91">
        <f>'[4]ИТОГ!'!$AQ1613</f>
        <v>2011</v>
      </c>
      <c r="D1616" s="91" t="str">
        <f>'[4]ИТОГ!'!$AT1613</f>
        <v>1ю</v>
      </c>
      <c r="E1616" s="91" t="str">
        <f>'[4]ИТОГ!'!$AU1613</f>
        <v>ж</v>
      </c>
      <c r="F1616" s="189">
        <f>'[4]ИТОГ!'!$AX1613</f>
        <v>45787</v>
      </c>
      <c r="G1616" s="91" t="s">
        <v>255</v>
      </c>
      <c r="H1616" s="94" t="s">
        <v>28</v>
      </c>
      <c r="I1616" s="91" t="str">
        <f>'[4]ИТОГ!'!$AY1613</f>
        <v>ОК!</v>
      </c>
      <c r="AK1616" s="68"/>
    </row>
    <row r="1617" spans="1:37">
      <c r="A1617" s="90">
        <v>1607</v>
      </c>
      <c r="B1617" s="91" t="str">
        <f>'[4]ИТОГ!'!$AP1614</f>
        <v>Колесниченко Ярослав</v>
      </c>
      <c r="C1617" s="91">
        <f>'[4]ИТОГ!'!$AQ1614</f>
        <v>2010</v>
      </c>
      <c r="D1617" s="91" t="str">
        <f>'[4]ИТОГ!'!$AT1614</f>
        <v>б/р</v>
      </c>
      <c r="E1617" s="91" t="str">
        <f>'[4]ИТОГ!'!$AU1614</f>
        <v>м</v>
      </c>
      <c r="F1617" s="189">
        <f>'[4]ИТОГ!'!$AX1614</f>
        <v>0</v>
      </c>
      <c r="G1617" s="91" t="s">
        <v>255</v>
      </c>
      <c r="H1617" s="94" t="s">
        <v>28</v>
      </c>
      <c r="I1617" s="91" t="str">
        <f>'[4]ИТОГ!'!$AY1614</f>
        <v>ОК!</v>
      </c>
      <c r="AK1617" s="68"/>
    </row>
    <row r="1618" spans="1:37">
      <c r="A1618" s="90">
        <v>1608</v>
      </c>
      <c r="B1618" s="91" t="str">
        <f>'[4]ИТОГ!'!$AP1615</f>
        <v>Колков Алексей</v>
      </c>
      <c r="C1618" s="91">
        <f>'[4]ИТОГ!'!$AQ1615</f>
        <v>2006</v>
      </c>
      <c r="D1618" s="91" t="str">
        <f>'[4]ИТОГ!'!$AT1615</f>
        <v>б/р</v>
      </c>
      <c r="E1618" s="91" t="str">
        <f>'[4]ИТОГ!'!$AU1615</f>
        <v>м</v>
      </c>
      <c r="F1618" s="189">
        <f>'[4]ИТОГ!'!$AX1615</f>
        <v>0</v>
      </c>
      <c r="G1618" s="91" t="s">
        <v>255</v>
      </c>
      <c r="H1618" s="94" t="s">
        <v>28</v>
      </c>
      <c r="I1618" s="91" t="str">
        <f>'[4]ИТОГ!'!$AY1615</f>
        <v>ОК!</v>
      </c>
      <c r="AK1618" s="68"/>
    </row>
    <row r="1619" spans="1:37">
      <c r="A1619" s="90">
        <v>1609</v>
      </c>
      <c r="B1619" s="91" t="str">
        <f>'[4]ИТОГ!'!$AP1616</f>
        <v>Колмаков Юрий</v>
      </c>
      <c r="C1619" s="91">
        <f>'[4]ИТОГ!'!$AQ1616</f>
        <v>1997</v>
      </c>
      <c r="D1619" s="91" t="str">
        <f>'[4]ИТОГ!'!$AT1616</f>
        <v>б/р</v>
      </c>
      <c r="E1619" s="91" t="str">
        <f>'[4]ИТОГ!'!$AU1616</f>
        <v>м</v>
      </c>
      <c r="F1619" s="189">
        <f>'[4]ИТОГ!'!$AX1616</f>
        <v>43828</v>
      </c>
      <c r="G1619" s="91" t="s">
        <v>255</v>
      </c>
      <c r="H1619" s="94" t="s">
        <v>28</v>
      </c>
      <c r="I1619" s="91" t="str">
        <f>'[4]ИТОГ!'!$AY1616</f>
        <v>ОК!</v>
      </c>
      <c r="AK1619" s="68"/>
    </row>
    <row r="1620" spans="1:37">
      <c r="A1620" s="90">
        <v>1610</v>
      </c>
      <c r="B1620" s="91" t="str">
        <f>'[4]ИТОГ!'!$AP1617</f>
        <v>Колобкова Алёна</v>
      </c>
      <c r="C1620" s="91">
        <f>'[4]ИТОГ!'!$AQ1617</f>
        <v>1994</v>
      </c>
      <c r="D1620" s="91" t="str">
        <f>'[4]ИТОГ!'!$AT1617</f>
        <v>б/р</v>
      </c>
      <c r="E1620" s="91" t="str">
        <f>'[4]ИТОГ!'!$AU1617</f>
        <v>ж</v>
      </c>
      <c r="F1620" s="189">
        <f>'[4]ИТОГ!'!$AX1617</f>
        <v>0</v>
      </c>
      <c r="G1620" s="91" t="s">
        <v>255</v>
      </c>
      <c r="H1620" s="94" t="s">
        <v>28</v>
      </c>
      <c r="I1620" s="91" t="str">
        <f>'[4]ИТОГ!'!$AY1617</f>
        <v>ОК!</v>
      </c>
      <c r="AK1620" s="68"/>
    </row>
    <row r="1621" spans="1:37">
      <c r="A1621" s="90">
        <v>1611</v>
      </c>
      <c r="B1621" s="91" t="str">
        <f>'[4]ИТОГ!'!$AP1618</f>
        <v>Колодинов Владимир</v>
      </c>
      <c r="C1621" s="91">
        <f>'[4]ИТОГ!'!$AQ1618</f>
        <v>1995</v>
      </c>
      <c r="D1621" s="91" t="str">
        <f>'[4]ИТОГ!'!$AT1618</f>
        <v>б/р</v>
      </c>
      <c r="E1621" s="91" t="str">
        <f>'[4]ИТОГ!'!$AU1618</f>
        <v>м</v>
      </c>
      <c r="F1621" s="189">
        <f>'[4]ИТОГ!'!$AX1618</f>
        <v>0</v>
      </c>
      <c r="G1621" s="91" t="s">
        <v>255</v>
      </c>
      <c r="H1621" s="94" t="s">
        <v>28</v>
      </c>
      <c r="I1621" s="91" t="str">
        <f>'[4]ИТОГ!'!$AY1618</f>
        <v>ОК!</v>
      </c>
      <c r="AK1621" s="68"/>
    </row>
    <row r="1622" spans="1:37">
      <c r="A1622" s="90">
        <v>1612</v>
      </c>
      <c r="B1622" s="91" t="str">
        <f>'[4]ИТОГ!'!$AP1619</f>
        <v>Колокин Кирилл</v>
      </c>
      <c r="C1622" s="91">
        <f>'[4]ИТОГ!'!$AQ1619</f>
        <v>2011</v>
      </c>
      <c r="D1622" s="91" t="str">
        <f>'[4]ИТОГ!'!$AT1619</f>
        <v>б/р</v>
      </c>
      <c r="E1622" s="91" t="str">
        <f>'[4]ИТОГ!'!$AU1619</f>
        <v>м</v>
      </c>
      <c r="F1622" s="189">
        <f>'[4]ИТОГ!'!$AX1619</f>
        <v>45057</v>
      </c>
      <c r="G1622" s="91" t="s">
        <v>255</v>
      </c>
      <c r="H1622" s="94" t="s">
        <v>28</v>
      </c>
      <c r="I1622" s="91" t="str">
        <f>'[4]ИТОГ!'!$AY1619</f>
        <v>ОК!</v>
      </c>
      <c r="AK1622" s="68"/>
    </row>
    <row r="1623" spans="1:37">
      <c r="A1623" s="90">
        <v>1613</v>
      </c>
      <c r="B1623" s="91" t="str">
        <f>'[4]ИТОГ!'!$AP1620</f>
        <v>Коломойцев Василий</v>
      </c>
      <c r="C1623" s="91">
        <f>'[4]ИТОГ!'!$AQ1620</f>
        <v>1983</v>
      </c>
      <c r="D1623" s="91" t="str">
        <f>'[4]ИТОГ!'!$AT1620</f>
        <v>б/р</v>
      </c>
      <c r="E1623" s="91" t="str">
        <f>'[4]ИТОГ!'!$AU1620</f>
        <v>м</v>
      </c>
      <c r="F1623" s="189">
        <f>'[4]ИТОГ!'!$AX1620</f>
        <v>43555</v>
      </c>
      <c r="G1623" s="91" t="s">
        <v>255</v>
      </c>
      <c r="H1623" s="94" t="s">
        <v>28</v>
      </c>
      <c r="I1623" s="91" t="str">
        <f>'[4]ИТОГ!'!$AY1620</f>
        <v>ОК!</v>
      </c>
      <c r="AK1623" s="68"/>
    </row>
    <row r="1624" spans="1:37">
      <c r="A1624" s="90">
        <v>1614</v>
      </c>
      <c r="B1624" s="91" t="str">
        <f>'[4]ИТОГ!'!$AP1621</f>
        <v>Коломойцев Светослав</v>
      </c>
      <c r="C1624" s="91">
        <f>'[4]ИТОГ!'!$AQ1621</f>
        <v>2010</v>
      </c>
      <c r="D1624" s="91" t="str">
        <f>'[4]ИТОГ!'!$AT1621</f>
        <v>2ю</v>
      </c>
      <c r="E1624" s="91" t="str">
        <f>'[4]ИТОГ!'!$AU1621</f>
        <v>м</v>
      </c>
      <c r="F1624" s="189">
        <f>'[4]ИТОГ!'!$AX1621</f>
        <v>45702</v>
      </c>
      <c r="G1624" s="91" t="s">
        <v>255</v>
      </c>
      <c r="H1624" s="94" t="s">
        <v>28</v>
      </c>
      <c r="I1624" s="91" t="str">
        <f>'[4]ИТОГ!'!$AY1621</f>
        <v>ОК!</v>
      </c>
      <c r="AK1624" s="68"/>
    </row>
    <row r="1625" spans="1:37">
      <c r="A1625" s="90">
        <v>1615</v>
      </c>
      <c r="B1625" s="91" t="str">
        <f>'[4]ИТОГ!'!$AP1622</f>
        <v>Коломойцева Юлия</v>
      </c>
      <c r="C1625" s="91">
        <f>'[4]ИТОГ!'!$AQ1622</f>
        <v>1983</v>
      </c>
      <c r="D1625" s="91" t="str">
        <f>'[4]ИТОГ!'!$AT1622</f>
        <v>б/р</v>
      </c>
      <c r="E1625" s="91" t="str">
        <f>'[4]ИТОГ!'!$AU1622</f>
        <v>ж</v>
      </c>
      <c r="F1625" s="189">
        <f>'[4]ИТОГ!'!$AX1622</f>
        <v>43555</v>
      </c>
      <c r="G1625" s="91" t="s">
        <v>255</v>
      </c>
      <c r="H1625" s="94" t="s">
        <v>28</v>
      </c>
      <c r="I1625" s="91" t="str">
        <f>'[4]ИТОГ!'!$AY1622</f>
        <v>ОК!</v>
      </c>
      <c r="AK1625" s="68"/>
    </row>
    <row r="1626" spans="1:37">
      <c r="A1626" s="90">
        <v>1616</v>
      </c>
      <c r="B1626" s="91" t="str">
        <f>'[4]ИТОГ!'!$AP1623</f>
        <v>Колосов Александр</v>
      </c>
      <c r="C1626" s="91">
        <f>'[4]ИТОГ!'!$AQ1623</f>
        <v>2008</v>
      </c>
      <c r="D1626" s="91" t="str">
        <f>'[4]ИТОГ!'!$AT1623</f>
        <v>б/р</v>
      </c>
      <c r="E1626" s="91" t="str">
        <f>'[4]ИТОГ!'!$AU1623</f>
        <v>м</v>
      </c>
      <c r="F1626" s="189">
        <f>'[4]ИТОГ!'!$AX1623</f>
        <v>0</v>
      </c>
      <c r="G1626" s="91" t="s">
        <v>255</v>
      </c>
      <c r="H1626" s="94" t="s">
        <v>28</v>
      </c>
      <c r="I1626" s="91" t="str">
        <f>'[4]ИТОГ!'!$AY1623</f>
        <v>ОК!</v>
      </c>
      <c r="AK1626" s="68"/>
    </row>
    <row r="1627" spans="1:37">
      <c r="A1627" s="90">
        <v>1617</v>
      </c>
      <c r="B1627" s="91" t="str">
        <f>'[4]ИТОГ!'!$AP1624</f>
        <v>Колтунов Игорь</v>
      </c>
      <c r="C1627" s="91">
        <f>'[4]ИТОГ!'!$AQ1624</f>
        <v>1975</v>
      </c>
      <c r="D1627" s="91" t="str">
        <f>'[4]ИТОГ!'!$AT1624</f>
        <v>МС</v>
      </c>
      <c r="E1627" s="91" t="str">
        <f>'[4]ИТОГ!'!$AU1624</f>
        <v>м</v>
      </c>
      <c r="F1627" s="189">
        <f>'[4]ИТОГ!'!$AX1624</f>
        <v>0</v>
      </c>
      <c r="G1627" s="91" t="s">
        <v>255</v>
      </c>
      <c r="H1627" s="94" t="s">
        <v>28</v>
      </c>
      <c r="I1627" s="91" t="str">
        <f>'[4]ИТОГ!'!$AY1624</f>
        <v>ОК!</v>
      </c>
      <c r="AK1627" s="68"/>
    </row>
    <row r="1628" spans="1:37">
      <c r="A1628" s="90">
        <v>1618</v>
      </c>
      <c r="B1628" s="91" t="str">
        <f>'[4]ИТОГ!'!$AP1625</f>
        <v>Колтунов Олег</v>
      </c>
      <c r="C1628" s="91">
        <f>'[4]ИТОГ!'!$AQ1625</f>
        <v>0</v>
      </c>
      <c r="D1628" s="91" t="str">
        <f>'[4]ИТОГ!'!$AT1625</f>
        <v>б/р</v>
      </c>
      <c r="E1628" s="91" t="str">
        <f>'[4]ИТОГ!'!$AU1625</f>
        <v>м</v>
      </c>
      <c r="F1628" s="189">
        <f>'[4]ИТОГ!'!$AX1625</f>
        <v>42799</v>
      </c>
      <c r="G1628" s="91" t="s">
        <v>255</v>
      </c>
      <c r="H1628" s="94" t="s">
        <v>28</v>
      </c>
      <c r="I1628" s="91" t="str">
        <f>'[4]ИТОГ!'!$AY1625</f>
        <v>НАДО!!!</v>
      </c>
      <c r="AK1628" s="68"/>
    </row>
    <row r="1629" spans="1:37">
      <c r="A1629" s="90">
        <v>1619</v>
      </c>
      <c r="B1629" s="91" t="str">
        <f>'[4]ИТОГ!'!$AP1626</f>
        <v>Колтунова Кира</v>
      </c>
      <c r="C1629" s="91">
        <f>'[4]ИТОГ!'!$AQ1626</f>
        <v>0</v>
      </c>
      <c r="D1629" s="91">
        <f>'[4]ИТОГ!'!$AT1626</f>
        <v>3</v>
      </c>
      <c r="E1629" s="91" t="str">
        <f>'[4]ИТОГ!'!$AU1626</f>
        <v>ж</v>
      </c>
      <c r="F1629" s="189">
        <f>'[4]ИТОГ!'!$AX1626</f>
        <v>45955</v>
      </c>
      <c r="G1629" s="91" t="s">
        <v>255</v>
      </c>
      <c r="H1629" s="94" t="s">
        <v>28</v>
      </c>
      <c r="I1629" s="91" t="str">
        <f>'[4]ИТОГ!'!$AY1626</f>
        <v>НАДО!!!</v>
      </c>
      <c r="AK1629" s="68"/>
    </row>
    <row r="1630" spans="1:37">
      <c r="A1630" s="90">
        <v>1620</v>
      </c>
      <c r="B1630" s="91" t="str">
        <f>'[4]ИТОГ!'!$AP1627</f>
        <v>Колтунова Людмила</v>
      </c>
      <c r="C1630" s="91">
        <f>'[4]ИТОГ!'!$AQ1627</f>
        <v>0</v>
      </c>
      <c r="D1630" s="91">
        <f>'[4]ИТОГ!'!$AT1627</f>
        <v>3</v>
      </c>
      <c r="E1630" s="91" t="str">
        <f>'[4]ИТОГ!'!$AU1627</f>
        <v>ж</v>
      </c>
      <c r="F1630" s="189">
        <f>'[4]ИТОГ!'!$AX1627</f>
        <v>45955</v>
      </c>
      <c r="G1630" s="91" t="s">
        <v>255</v>
      </c>
      <c r="H1630" s="94" t="s">
        <v>28</v>
      </c>
      <c r="I1630" s="91" t="str">
        <f>'[4]ИТОГ!'!$AY1627</f>
        <v>НАДО!!!</v>
      </c>
      <c r="AK1630" s="68"/>
    </row>
    <row r="1631" spans="1:37">
      <c r="A1631" s="90">
        <v>1621</v>
      </c>
      <c r="B1631" s="91" t="str">
        <f>'[4]ИТОГ!'!$AP1628</f>
        <v>Колударова Лидия</v>
      </c>
      <c r="C1631" s="91">
        <f>'[4]ИТОГ!'!$AQ1628</f>
        <v>0</v>
      </c>
      <c r="D1631" s="91" t="str">
        <f>'[4]ИТОГ!'!$AT1628</f>
        <v>б/р</v>
      </c>
      <c r="E1631" s="91" t="str">
        <f>'[4]ИТОГ!'!$AU1628</f>
        <v>ж</v>
      </c>
      <c r="F1631" s="189">
        <f>'[4]ИТОГ!'!$AX1628</f>
        <v>44311</v>
      </c>
      <c r="G1631" s="91" t="s">
        <v>255</v>
      </c>
      <c r="H1631" s="94" t="s">
        <v>28</v>
      </c>
      <c r="I1631" s="91" t="str">
        <f>'[4]ИТОГ!'!$AY1628</f>
        <v>НАДО!!!</v>
      </c>
      <c r="AK1631" s="68"/>
    </row>
    <row r="1632" spans="1:37">
      <c r="A1632" s="90">
        <v>1622</v>
      </c>
      <c r="B1632" s="91" t="str">
        <f>'[4]ИТОГ!'!$AP1629</f>
        <v>Колупаева Анна</v>
      </c>
      <c r="C1632" s="91">
        <f>'[4]ИТОГ!'!$AQ1629</f>
        <v>0</v>
      </c>
      <c r="D1632" s="91" t="str">
        <f>'[4]ИТОГ!'!$AT1629</f>
        <v>б/р</v>
      </c>
      <c r="E1632" s="91" t="str">
        <f>'[4]ИТОГ!'!$AU1629</f>
        <v>ж</v>
      </c>
      <c r="F1632" s="189">
        <f>'[4]ИТОГ!'!$AX1629</f>
        <v>44394</v>
      </c>
      <c r="G1632" s="91" t="s">
        <v>255</v>
      </c>
      <c r="H1632" s="94" t="s">
        <v>28</v>
      </c>
      <c r="I1632" s="91" t="str">
        <f>'[4]ИТОГ!'!$AY1629</f>
        <v>НАДО!!!</v>
      </c>
      <c r="AK1632" s="68"/>
    </row>
    <row r="1633" spans="1:37">
      <c r="A1633" s="90">
        <v>1623</v>
      </c>
      <c r="B1633" s="91" t="str">
        <f>'[4]ИТОГ!'!$AP1630</f>
        <v>Кольцов Владимир</v>
      </c>
      <c r="C1633" s="91">
        <f>'[4]ИТОГ!'!$AQ1630</f>
        <v>2005</v>
      </c>
      <c r="D1633" s="91" t="str">
        <f>'[4]ИТОГ!'!$AT1630</f>
        <v>б/р</v>
      </c>
      <c r="E1633" s="91" t="str">
        <f>'[4]ИТОГ!'!$AU1630</f>
        <v>м</v>
      </c>
      <c r="F1633" s="189">
        <f>'[4]ИТОГ!'!$AX1630</f>
        <v>43227</v>
      </c>
      <c r="G1633" s="91" t="s">
        <v>255</v>
      </c>
      <c r="H1633" s="94" t="s">
        <v>28</v>
      </c>
      <c r="I1633" s="91" t="str">
        <f>'[4]ИТОГ!'!$AY1630</f>
        <v>ОК!</v>
      </c>
      <c r="AK1633" s="68"/>
    </row>
    <row r="1634" spans="1:37">
      <c r="A1634" s="90">
        <v>1624</v>
      </c>
      <c r="B1634" s="91" t="str">
        <f>'[4]ИТОГ!'!$AP1631</f>
        <v>Кольцова Ирина</v>
      </c>
      <c r="C1634" s="91">
        <f>'[4]ИТОГ!'!$AQ1631</f>
        <v>1991</v>
      </c>
      <c r="D1634" s="91" t="str">
        <f>'[4]ИТОГ!'!$AT1631</f>
        <v>б/р</v>
      </c>
      <c r="E1634" s="91" t="str">
        <f>'[4]ИТОГ!'!$AU1631</f>
        <v>ж</v>
      </c>
      <c r="F1634" s="189">
        <f>'[4]ИТОГ!'!$AX1631</f>
        <v>41782</v>
      </c>
      <c r="G1634" s="91" t="s">
        <v>255</v>
      </c>
      <c r="H1634" s="94" t="s">
        <v>28</v>
      </c>
      <c r="I1634" s="91" t="str">
        <f>'[4]ИТОГ!'!$AY1631</f>
        <v>ОК!</v>
      </c>
      <c r="AK1634" s="68"/>
    </row>
    <row r="1635" spans="1:37">
      <c r="A1635" s="90">
        <v>1625</v>
      </c>
      <c r="B1635" s="91" t="str">
        <f>'[4]ИТОГ!'!$AP1632</f>
        <v>Кольцова Милана</v>
      </c>
      <c r="C1635" s="91">
        <f>'[4]ИТОГ!'!$AQ1632</f>
        <v>2013</v>
      </c>
      <c r="D1635" s="91" t="str">
        <f>'[4]ИТОГ!'!$AT1632</f>
        <v>2ю</v>
      </c>
      <c r="E1635" s="91" t="str">
        <f>'[4]ИТОГ!'!$AU1632</f>
        <v>ж</v>
      </c>
      <c r="F1635" s="189">
        <f>'[4]ИТОГ!'!$AX1632</f>
        <v>45932</v>
      </c>
      <c r="G1635" s="91" t="s">
        <v>255</v>
      </c>
      <c r="H1635" s="94" t="s">
        <v>28</v>
      </c>
      <c r="I1635" s="91" t="str">
        <f>'[4]ИТОГ!'!$AY1632</f>
        <v>ОК!</v>
      </c>
      <c r="AK1635" s="68"/>
    </row>
    <row r="1636" spans="1:37">
      <c r="A1636" s="90">
        <v>1626</v>
      </c>
      <c r="B1636" s="91" t="str">
        <f>'[4]ИТОГ!'!$AP1633</f>
        <v xml:space="preserve">Кольченко Александр </v>
      </c>
      <c r="C1636" s="91">
        <f>'[4]ИТОГ!'!$AQ1633</f>
        <v>0</v>
      </c>
      <c r="D1636" s="91" t="str">
        <f>'[4]ИТОГ!'!$AT1633</f>
        <v>б/р</v>
      </c>
      <c r="E1636" s="91" t="str">
        <f>'[4]ИТОГ!'!$AU1633</f>
        <v>м</v>
      </c>
      <c r="F1636" s="189">
        <f>'[4]ИТОГ!'!$AX1633</f>
        <v>44708</v>
      </c>
      <c r="G1636" s="91" t="s">
        <v>255</v>
      </c>
      <c r="H1636" s="94" t="s">
        <v>28</v>
      </c>
      <c r="I1636" s="91" t="str">
        <f>'[4]ИТОГ!'!$AY1633</f>
        <v>НАДО!!!</v>
      </c>
      <c r="AK1636" s="68"/>
    </row>
    <row r="1637" spans="1:37">
      <c r="A1637" s="90">
        <v>1627</v>
      </c>
      <c r="B1637" s="91" t="str">
        <f>'[4]ИТОГ!'!$AP1634</f>
        <v>Комаров Алексей</v>
      </c>
      <c r="C1637" s="91">
        <f>'[4]ИТОГ!'!$AQ1634</f>
        <v>2012</v>
      </c>
      <c r="D1637" s="91" t="str">
        <f>'[4]ИТОГ!'!$AT1634</f>
        <v>б/р</v>
      </c>
      <c r="E1637" s="91" t="str">
        <f>'[4]ИТОГ!'!$AU1634</f>
        <v>м</v>
      </c>
      <c r="F1637" s="189">
        <f>'[4]ИТОГ!'!$AX1634</f>
        <v>0</v>
      </c>
      <c r="G1637" s="91" t="s">
        <v>255</v>
      </c>
      <c r="H1637" s="94" t="s">
        <v>28</v>
      </c>
      <c r="I1637" s="91" t="str">
        <f>'[4]ИТОГ!'!$AY1634</f>
        <v>ОК!</v>
      </c>
      <c r="AK1637" s="68"/>
    </row>
    <row r="1638" spans="1:37">
      <c r="A1638" s="90">
        <v>1628</v>
      </c>
      <c r="B1638" s="91" t="str">
        <f>'[4]ИТОГ!'!$AP1635</f>
        <v>Комарова Инна</v>
      </c>
      <c r="C1638" s="91">
        <f>'[4]ИТОГ!'!$AQ1635</f>
        <v>1976</v>
      </c>
      <c r="D1638" s="91">
        <f>'[4]ИТОГ!'!$AT1635</f>
        <v>3</v>
      </c>
      <c r="E1638" s="91" t="str">
        <f>'[4]ИТОГ!'!$AU1635</f>
        <v>ж</v>
      </c>
      <c r="F1638" s="189">
        <f>'[4]ИТОГ!'!$AX1635</f>
        <v>45449</v>
      </c>
      <c r="G1638" s="91" t="s">
        <v>255</v>
      </c>
      <c r="H1638" s="94" t="s">
        <v>28</v>
      </c>
      <c r="I1638" s="91" t="str">
        <f>'[4]ИТОГ!'!$AY1635</f>
        <v>ОК!</v>
      </c>
      <c r="AK1638" s="68"/>
    </row>
    <row r="1639" spans="1:37">
      <c r="A1639" s="90">
        <v>1629</v>
      </c>
      <c r="B1639" s="91" t="str">
        <f>'[4]ИТОГ!'!$AP1636</f>
        <v>Комарчук Артем</v>
      </c>
      <c r="C1639" s="91">
        <f>'[4]ИТОГ!'!$AQ1636</f>
        <v>0</v>
      </c>
      <c r="D1639" s="91" t="str">
        <f>'[4]ИТОГ!'!$AT1636</f>
        <v>б/р</v>
      </c>
      <c r="E1639" s="91" t="str">
        <f>'[4]ИТОГ!'!$AU1636</f>
        <v>м</v>
      </c>
      <c r="F1639" s="189">
        <f>'[4]ИТОГ!'!$AX1636</f>
        <v>44269</v>
      </c>
      <c r="G1639" s="91" t="s">
        <v>255</v>
      </c>
      <c r="H1639" s="94" t="s">
        <v>28</v>
      </c>
      <c r="I1639" s="91" t="str">
        <f>'[4]ИТОГ!'!$AY1636</f>
        <v>НАДО!!!</v>
      </c>
      <c r="AK1639" s="68"/>
    </row>
    <row r="1640" spans="1:37">
      <c r="A1640" s="90">
        <v>1630</v>
      </c>
      <c r="B1640" s="91" t="str">
        <f>'[4]ИТОГ!'!$AP1637</f>
        <v>Комков Степан</v>
      </c>
      <c r="C1640" s="91">
        <f>'[4]ИТОГ!'!$AQ1637</f>
        <v>2004</v>
      </c>
      <c r="D1640" s="91" t="str">
        <f>'[4]ИТОГ!'!$AT1637</f>
        <v>б/р</v>
      </c>
      <c r="E1640" s="91" t="str">
        <f>'[4]ИТОГ!'!$AU1637</f>
        <v>м</v>
      </c>
      <c r="F1640" s="189">
        <f>'[4]ИТОГ!'!$AX1637</f>
        <v>0</v>
      </c>
      <c r="G1640" s="91" t="s">
        <v>255</v>
      </c>
      <c r="H1640" s="94" t="s">
        <v>28</v>
      </c>
      <c r="I1640" s="91" t="str">
        <f>'[4]ИТОГ!'!$AY1637</f>
        <v>ОК!</v>
      </c>
      <c r="AK1640" s="68"/>
    </row>
    <row r="1641" spans="1:37">
      <c r="A1641" s="90">
        <v>1631</v>
      </c>
      <c r="B1641" s="91" t="str">
        <f>'[4]ИТОГ!'!$AP1638</f>
        <v>Комкова Надежда</v>
      </c>
      <c r="C1641" s="91">
        <f>'[4]ИТОГ!'!$AQ1638</f>
        <v>2000</v>
      </c>
      <c r="D1641" s="91" t="str">
        <f>'[4]ИТОГ!'!$AT1638</f>
        <v>МС</v>
      </c>
      <c r="E1641" s="91" t="str">
        <f>'[4]ИТОГ!'!$AU1638</f>
        <v>ж</v>
      </c>
      <c r="F1641" s="189">
        <f>'[4]ИТОГ!'!$AX1638</f>
        <v>0</v>
      </c>
      <c r="G1641" s="91" t="s">
        <v>255</v>
      </c>
      <c r="H1641" s="94" t="s">
        <v>28</v>
      </c>
      <c r="I1641" s="91" t="str">
        <f>'[4]ИТОГ!'!$AY1638</f>
        <v>ОК!</v>
      </c>
      <c r="AK1641" s="68"/>
    </row>
    <row r="1642" spans="1:37">
      <c r="A1642" s="90">
        <v>1632</v>
      </c>
      <c r="B1642" s="91" t="str">
        <f>'[4]ИТОГ!'!$AP1639</f>
        <v>Комлева Александра</v>
      </c>
      <c r="C1642" s="91">
        <f>'[4]ИТОГ!'!$AQ1639</f>
        <v>2000</v>
      </c>
      <c r="D1642" s="91" t="str">
        <f>'[4]ИТОГ!'!$AT1639</f>
        <v>б/р</v>
      </c>
      <c r="E1642" s="91" t="str">
        <f>'[4]ИТОГ!'!$AU1639</f>
        <v>ж</v>
      </c>
      <c r="F1642" s="189">
        <f>'[4]ИТОГ!'!$AX1639</f>
        <v>0</v>
      </c>
      <c r="G1642" s="91" t="s">
        <v>255</v>
      </c>
      <c r="H1642" s="94" t="s">
        <v>28</v>
      </c>
      <c r="I1642" s="91" t="str">
        <f>'[4]ИТОГ!'!$AY1639</f>
        <v>ОК!</v>
      </c>
      <c r="AK1642" s="68"/>
    </row>
    <row r="1643" spans="1:37">
      <c r="A1643" s="90">
        <v>1633</v>
      </c>
      <c r="B1643" s="91" t="str">
        <f>'[4]ИТОГ!'!$AP1640</f>
        <v>Комолкин Александр</v>
      </c>
      <c r="C1643" s="91">
        <f>'[4]ИТОГ!'!$AQ1640</f>
        <v>2002</v>
      </c>
      <c r="D1643" s="91" t="str">
        <f>'[4]ИТОГ!'!$AT1640</f>
        <v>б/р</v>
      </c>
      <c r="E1643" s="91" t="str">
        <f>'[4]ИТОГ!'!$AU1640</f>
        <v>м</v>
      </c>
      <c r="F1643" s="189">
        <f>'[4]ИТОГ!'!$AX1640</f>
        <v>44024</v>
      </c>
      <c r="G1643" s="91" t="s">
        <v>255</v>
      </c>
      <c r="H1643" s="94" t="s">
        <v>28</v>
      </c>
      <c r="I1643" s="91" t="str">
        <f>'[4]ИТОГ!'!$AY1640</f>
        <v>ОК!</v>
      </c>
      <c r="AK1643" s="68"/>
    </row>
    <row r="1644" spans="1:37">
      <c r="A1644" s="90">
        <v>1634</v>
      </c>
      <c r="B1644" s="91" t="str">
        <f>'[4]ИТОГ!'!$AP1641</f>
        <v>Комолова Полина</v>
      </c>
      <c r="C1644" s="91">
        <f>'[4]ИТОГ!'!$AQ1641</f>
        <v>0</v>
      </c>
      <c r="D1644" s="91" t="str">
        <f>'[4]ИТОГ!'!$AT1641</f>
        <v>б/р</v>
      </c>
      <c r="E1644" s="91" t="str">
        <f>'[4]ИТОГ!'!$AU1641</f>
        <v>ж</v>
      </c>
      <c r="F1644" s="189">
        <f>'[4]ИТОГ!'!$AX1641</f>
        <v>44708</v>
      </c>
      <c r="G1644" s="91" t="s">
        <v>255</v>
      </c>
      <c r="H1644" s="94" t="s">
        <v>28</v>
      </c>
      <c r="I1644" s="91" t="str">
        <f>'[4]ИТОГ!'!$AY1641</f>
        <v>НАДО!!!</v>
      </c>
      <c r="AK1644" s="68"/>
    </row>
    <row r="1645" spans="1:37">
      <c r="A1645" s="90">
        <v>1635</v>
      </c>
      <c r="B1645" s="91" t="str">
        <f>'[4]ИТОГ!'!$AP1642</f>
        <v>Коморина Екатерина</v>
      </c>
      <c r="C1645" s="91">
        <f>'[4]ИТОГ!'!$AQ1642</f>
        <v>2009</v>
      </c>
      <c r="D1645" s="91" t="str">
        <f>'[4]ИТОГ!'!$AT1642</f>
        <v>б/р</v>
      </c>
      <c r="E1645" s="91" t="str">
        <f>'[4]ИТОГ!'!$AU1642</f>
        <v>ж</v>
      </c>
      <c r="F1645" s="189">
        <f>'[4]ИТОГ!'!$AX1642</f>
        <v>45123</v>
      </c>
      <c r="G1645" s="91" t="s">
        <v>255</v>
      </c>
      <c r="H1645" s="94" t="s">
        <v>28</v>
      </c>
      <c r="I1645" s="91" t="str">
        <f>'[4]ИТОГ!'!$AY1642</f>
        <v>ОК!</v>
      </c>
      <c r="AK1645" s="68"/>
    </row>
    <row r="1646" spans="1:37">
      <c r="A1646" s="90">
        <v>1636</v>
      </c>
      <c r="B1646" s="91" t="str">
        <f>'[4]ИТОГ!'!$AP1643</f>
        <v>Кондратьев Василий</v>
      </c>
      <c r="C1646" s="91">
        <f>'[4]ИТОГ!'!$AQ1643</f>
        <v>1995</v>
      </c>
      <c r="D1646" s="91" t="str">
        <f>'[4]ИТОГ!'!$AT1643</f>
        <v>б/р</v>
      </c>
      <c r="E1646" s="91" t="str">
        <f>'[4]ИТОГ!'!$AU1643</f>
        <v>м</v>
      </c>
      <c r="F1646" s="189">
        <f>'[4]ИТОГ!'!$AX1643</f>
        <v>43124</v>
      </c>
      <c r="G1646" s="91" t="s">
        <v>255</v>
      </c>
      <c r="H1646" s="94" t="s">
        <v>28</v>
      </c>
      <c r="I1646" s="91" t="str">
        <f>'[4]ИТОГ!'!$AY1643</f>
        <v>ОК!</v>
      </c>
      <c r="AK1646" s="68"/>
    </row>
    <row r="1647" spans="1:37">
      <c r="A1647" s="90">
        <v>1637</v>
      </c>
      <c r="B1647" s="91" t="str">
        <f>'[4]ИТОГ!'!$AP1644</f>
        <v>Кондратьев Павел</v>
      </c>
      <c r="C1647" s="91">
        <f>'[4]ИТОГ!'!$AQ1644</f>
        <v>1988</v>
      </c>
      <c r="D1647" s="91" t="str">
        <f>'[4]ИТОГ!'!$AT1644</f>
        <v>б/р</v>
      </c>
      <c r="E1647" s="91" t="str">
        <f>'[4]ИТОГ!'!$AU1644</f>
        <v>м</v>
      </c>
      <c r="F1647" s="189">
        <f>'[4]ИТОГ!'!$AX1644</f>
        <v>43245</v>
      </c>
      <c r="G1647" s="91" t="s">
        <v>255</v>
      </c>
      <c r="H1647" s="94" t="s">
        <v>28</v>
      </c>
      <c r="I1647" s="91" t="str">
        <f>'[4]ИТОГ!'!$AY1644</f>
        <v>НАДО!!!</v>
      </c>
      <c r="AK1647" s="68"/>
    </row>
    <row r="1648" spans="1:37">
      <c r="A1648" s="90">
        <v>1638</v>
      </c>
      <c r="B1648" s="91" t="str">
        <f>'[4]ИТОГ!'!$AP1645</f>
        <v>Кондратьева Алина</v>
      </c>
      <c r="C1648" s="91">
        <f>'[4]ИТОГ!'!$AQ1645</f>
        <v>2000</v>
      </c>
      <c r="D1648" s="91" t="str">
        <f>'[4]ИТОГ!'!$AT1645</f>
        <v>КМС</v>
      </c>
      <c r="E1648" s="91" t="str">
        <f>'[4]ИТОГ!'!$AU1645</f>
        <v>ж</v>
      </c>
      <c r="F1648" s="189">
        <f>'[4]ИТОГ!'!$AX1645</f>
        <v>45538</v>
      </c>
      <c r="G1648" s="91" t="s">
        <v>255</v>
      </c>
      <c r="H1648" s="94" t="s">
        <v>28</v>
      </c>
      <c r="I1648" s="91" t="str">
        <f>'[4]ИТОГ!'!$AY1645</f>
        <v>ОК!</v>
      </c>
      <c r="AK1648" s="68"/>
    </row>
    <row r="1649" spans="1:37">
      <c r="A1649" s="90">
        <v>1639</v>
      </c>
      <c r="B1649" s="91" t="str">
        <f>'[4]ИТОГ!'!$AP1646</f>
        <v>Кондрахина Мария</v>
      </c>
      <c r="C1649" s="91">
        <f>'[4]ИТОГ!'!$AQ1646</f>
        <v>2011</v>
      </c>
      <c r="D1649" s="91" t="str">
        <f>'[4]ИТОГ!'!$AT1646</f>
        <v>1ю</v>
      </c>
      <c r="E1649" s="91" t="str">
        <f>'[4]ИТОГ!'!$AU1646</f>
        <v>ж</v>
      </c>
      <c r="F1649" s="189">
        <f>'[4]ИТОГ!'!$AX1646</f>
        <v>45730</v>
      </c>
      <c r="G1649" s="91" t="s">
        <v>255</v>
      </c>
      <c r="H1649" s="94" t="s">
        <v>28</v>
      </c>
      <c r="I1649" s="91" t="str">
        <f>'[4]ИТОГ!'!$AY1646</f>
        <v>ОК!</v>
      </c>
      <c r="AK1649" s="68"/>
    </row>
    <row r="1650" spans="1:37">
      <c r="A1650" s="90">
        <v>1640</v>
      </c>
      <c r="B1650" s="91" t="str">
        <f>'[4]ИТОГ!'!$AP1647</f>
        <v>Кондрашев Максим</v>
      </c>
      <c r="C1650" s="91">
        <f>'[4]ИТОГ!'!$AQ1647</f>
        <v>0</v>
      </c>
      <c r="D1650" s="91" t="str">
        <f>'[4]ИТОГ!'!$AT1647</f>
        <v>б/р</v>
      </c>
      <c r="E1650" s="91" t="str">
        <f>'[4]ИТОГ!'!$AU1647</f>
        <v>м</v>
      </c>
      <c r="F1650" s="189">
        <f>'[4]ИТОГ!'!$AX1647</f>
        <v>44708</v>
      </c>
      <c r="G1650" s="91" t="s">
        <v>255</v>
      </c>
      <c r="H1650" s="94" t="s">
        <v>28</v>
      </c>
      <c r="I1650" s="91" t="str">
        <f>'[4]ИТОГ!'!$AY1647</f>
        <v>НАДО!!!</v>
      </c>
      <c r="AK1650" s="68"/>
    </row>
    <row r="1651" spans="1:37">
      <c r="A1651" s="90">
        <v>1641</v>
      </c>
      <c r="B1651" s="91" t="str">
        <f>'[4]ИТОГ!'!$AP1648</f>
        <v>Кондрашов Василий</v>
      </c>
      <c r="C1651" s="91">
        <f>'[4]ИТОГ!'!$AQ1648</f>
        <v>2008</v>
      </c>
      <c r="D1651" s="91">
        <f>'[4]ИТОГ!'!$AT1648</f>
        <v>3</v>
      </c>
      <c r="E1651" s="91" t="str">
        <f>'[4]ИТОГ!'!$AU1648</f>
        <v>м</v>
      </c>
      <c r="F1651" s="189">
        <f>'[4]ИТОГ!'!$AX1648</f>
        <v>45778</v>
      </c>
      <c r="G1651" s="91" t="s">
        <v>255</v>
      </c>
      <c r="H1651" s="94" t="s">
        <v>28</v>
      </c>
      <c r="I1651" s="91" t="str">
        <f>'[4]ИТОГ!'!$AY1648</f>
        <v>ОК!</v>
      </c>
      <c r="AK1651" s="68"/>
    </row>
    <row r="1652" spans="1:37">
      <c r="A1652" s="90">
        <v>1642</v>
      </c>
      <c r="B1652" s="91" t="str">
        <f>'[4]ИТОГ!'!$AP1649</f>
        <v>Кондрашов Никита</v>
      </c>
      <c r="C1652" s="91">
        <f>'[4]ИТОГ!'!$AQ1649</f>
        <v>2000</v>
      </c>
      <c r="D1652" s="91" t="str">
        <f>'[4]ИТОГ!'!$AT1649</f>
        <v>б/р</v>
      </c>
      <c r="E1652" s="91" t="str">
        <f>'[4]ИТОГ!'!$AU1649</f>
        <v>м</v>
      </c>
      <c r="F1652" s="189">
        <f>'[4]ИТОГ!'!$AX1649</f>
        <v>43227</v>
      </c>
      <c r="G1652" s="91" t="s">
        <v>255</v>
      </c>
      <c r="H1652" s="94" t="s">
        <v>28</v>
      </c>
      <c r="I1652" s="91" t="str">
        <f>'[4]ИТОГ!'!$AY1649</f>
        <v>ОК!</v>
      </c>
      <c r="AK1652" s="68"/>
    </row>
    <row r="1653" spans="1:37">
      <c r="A1653" s="90">
        <v>1643</v>
      </c>
      <c r="B1653" s="91" t="str">
        <f>'[4]ИТОГ!'!$AP1650</f>
        <v>Конев Михаил</v>
      </c>
      <c r="C1653" s="91">
        <f>'[4]ИТОГ!'!$AQ1650</f>
        <v>1998</v>
      </c>
      <c r="D1653" s="91" t="str">
        <f>'[4]ИТОГ!'!$AT1650</f>
        <v>б/р</v>
      </c>
      <c r="E1653" s="91" t="str">
        <f>'[4]ИТОГ!'!$AU1650</f>
        <v>м</v>
      </c>
      <c r="F1653" s="189">
        <f>'[4]ИТОГ!'!$AX1650</f>
        <v>44311</v>
      </c>
      <c r="G1653" s="91" t="s">
        <v>255</v>
      </c>
      <c r="H1653" s="94" t="s">
        <v>28</v>
      </c>
      <c r="I1653" s="91" t="str">
        <f>'[4]ИТОГ!'!$AY1650</f>
        <v>ОК!</v>
      </c>
      <c r="AK1653" s="68"/>
    </row>
    <row r="1654" spans="1:37">
      <c r="A1654" s="90">
        <v>1644</v>
      </c>
      <c r="B1654" s="91" t="str">
        <f>'[4]ИТОГ!'!$AP1651</f>
        <v>Конев Святослав</v>
      </c>
      <c r="C1654" s="91">
        <f>'[4]ИТОГ!'!$AQ1651</f>
        <v>2008</v>
      </c>
      <c r="D1654" s="91" t="str">
        <f>'[4]ИТОГ!'!$AT1651</f>
        <v>б/р</v>
      </c>
      <c r="E1654" s="91" t="str">
        <f>'[4]ИТОГ!'!$AU1651</f>
        <v>м</v>
      </c>
      <c r="F1654" s="189">
        <f>'[4]ИТОГ!'!$AX1651</f>
        <v>0</v>
      </c>
      <c r="G1654" s="91" t="s">
        <v>255</v>
      </c>
      <c r="H1654" s="94" t="s">
        <v>28</v>
      </c>
      <c r="I1654" s="91" t="str">
        <f>'[4]ИТОГ!'!$AY1651</f>
        <v>ОК!</v>
      </c>
      <c r="AK1654" s="68"/>
    </row>
    <row r="1655" spans="1:37">
      <c r="A1655" s="90">
        <v>1645</v>
      </c>
      <c r="B1655" s="91" t="str">
        <f>'[4]ИТОГ!'!$AP1652</f>
        <v>Конкин Данил</v>
      </c>
      <c r="C1655" s="91">
        <f>'[4]ИТОГ!'!$AQ1652</f>
        <v>2009</v>
      </c>
      <c r="D1655" s="91">
        <f>'[4]ИТОГ!'!$AT1652</f>
        <v>3</v>
      </c>
      <c r="E1655" s="91" t="str">
        <f>'[4]ИТОГ!'!$AU1652</f>
        <v>м</v>
      </c>
      <c r="F1655" s="189">
        <f>'[4]ИТОГ!'!$AX1652</f>
        <v>45778</v>
      </c>
      <c r="G1655" s="91" t="s">
        <v>255</v>
      </c>
      <c r="H1655" s="94" t="s">
        <v>28</v>
      </c>
      <c r="I1655" s="91" t="str">
        <f>'[4]ИТОГ!'!$AY1652</f>
        <v>ОК!</v>
      </c>
      <c r="AK1655" s="68"/>
    </row>
    <row r="1656" spans="1:37">
      <c r="A1656" s="90">
        <v>1646</v>
      </c>
      <c r="B1656" s="91" t="str">
        <f>'[4]ИТОГ!'!$AP1653</f>
        <v>Коновалов Владимир</v>
      </c>
      <c r="C1656" s="91">
        <f>'[4]ИТОГ!'!$AQ1653</f>
        <v>1985</v>
      </c>
      <c r="D1656" s="91" t="str">
        <f>'[4]ИТОГ!'!$AT1653</f>
        <v>б/р</v>
      </c>
      <c r="E1656" s="91" t="str">
        <f>'[4]ИТОГ!'!$AU1653</f>
        <v>ж</v>
      </c>
      <c r="F1656" s="189">
        <f>'[4]ИТОГ!'!$AX1653</f>
        <v>43622</v>
      </c>
      <c r="G1656" s="91" t="s">
        <v>255</v>
      </c>
      <c r="H1656" s="94" t="s">
        <v>28</v>
      </c>
      <c r="I1656" s="91" t="str">
        <f>'[4]ИТОГ!'!$AY1653</f>
        <v>ОК!</v>
      </c>
      <c r="AK1656" s="68"/>
    </row>
    <row r="1657" spans="1:37">
      <c r="A1657" s="90">
        <v>1647</v>
      </c>
      <c r="B1657" s="91" t="str">
        <f>'[4]ИТОГ!'!$AP1654</f>
        <v>Коновалов Даниил</v>
      </c>
      <c r="C1657" s="91">
        <f>'[4]ИТОГ!'!$AQ1654</f>
        <v>2004</v>
      </c>
      <c r="D1657" s="91" t="str">
        <f>'[4]ИТОГ!'!$AT1654</f>
        <v>б/р</v>
      </c>
      <c r="E1657" s="91" t="str">
        <f>'[4]ИТОГ!'!$AU1654</f>
        <v>м</v>
      </c>
      <c r="F1657" s="189">
        <f>'[4]ИТОГ!'!$AX1654</f>
        <v>44594</v>
      </c>
      <c r="G1657" s="91" t="s">
        <v>255</v>
      </c>
      <c r="H1657" s="94" t="s">
        <v>28</v>
      </c>
      <c r="I1657" s="91" t="str">
        <f>'[4]ИТОГ!'!$AY1654</f>
        <v>ОК!</v>
      </c>
      <c r="AK1657" s="68"/>
    </row>
    <row r="1658" spans="1:37">
      <c r="A1658" s="90">
        <v>1648</v>
      </c>
      <c r="B1658" s="91" t="str">
        <f>'[4]ИТОГ!'!$AP1655</f>
        <v>Коновалова Анастасия</v>
      </c>
      <c r="C1658" s="91">
        <f>'[4]ИТОГ!'!$AQ1655</f>
        <v>2010</v>
      </c>
      <c r="D1658" s="91" t="str">
        <f>'[4]ИТОГ!'!$AT1655</f>
        <v>б/р</v>
      </c>
      <c r="E1658" s="91" t="str">
        <f>'[4]ИТОГ!'!$AU1655</f>
        <v>ж</v>
      </c>
      <c r="F1658" s="189">
        <f>'[4]ИТОГ!'!$AX1655</f>
        <v>0</v>
      </c>
      <c r="G1658" s="91" t="s">
        <v>255</v>
      </c>
      <c r="H1658" s="94" t="s">
        <v>28</v>
      </c>
      <c r="I1658" s="91" t="str">
        <f>'[4]ИТОГ!'!$AY1655</f>
        <v>ОК!</v>
      </c>
      <c r="AK1658" s="68"/>
    </row>
    <row r="1659" spans="1:37">
      <c r="A1659" s="90">
        <v>1649</v>
      </c>
      <c r="B1659" s="91" t="str">
        <f>'[4]ИТОГ!'!$AP1656</f>
        <v>Коновалова Анна</v>
      </c>
      <c r="C1659" s="91">
        <f>'[4]ИТОГ!'!$AQ1656</f>
        <v>0</v>
      </c>
      <c r="D1659" s="91" t="str">
        <f>'[4]ИТОГ!'!$AT1656</f>
        <v>б/р</v>
      </c>
      <c r="E1659" s="91" t="str">
        <f>'[4]ИТОГ!'!$AU1656</f>
        <v>ж</v>
      </c>
      <c r="F1659" s="189">
        <f>'[4]ИТОГ!'!$AX1656</f>
        <v>45045</v>
      </c>
      <c r="G1659" s="91" t="s">
        <v>255</v>
      </c>
      <c r="H1659" s="94" t="s">
        <v>28</v>
      </c>
      <c r="I1659" s="91" t="str">
        <f>'[4]ИТОГ!'!$AY1656</f>
        <v>НАДО!!!</v>
      </c>
      <c r="AK1659" s="68"/>
    </row>
    <row r="1660" spans="1:37">
      <c r="A1660" s="90">
        <v>1650</v>
      </c>
      <c r="B1660" s="91" t="str">
        <f>'[4]ИТОГ!'!$AP1657</f>
        <v>Коновалова Виктория</v>
      </c>
      <c r="C1660" s="91">
        <f>'[4]ИТОГ!'!$AQ1657</f>
        <v>2006</v>
      </c>
      <c r="D1660" s="91" t="str">
        <f>'[4]ИТОГ!'!$AT1657</f>
        <v>б/р</v>
      </c>
      <c r="E1660" s="91" t="str">
        <f>'[4]ИТОГ!'!$AU1657</f>
        <v>ж</v>
      </c>
      <c r="F1660" s="189">
        <f>'[4]ИТОГ!'!$AX1657</f>
        <v>45045</v>
      </c>
      <c r="G1660" s="91" t="s">
        <v>255</v>
      </c>
      <c r="H1660" s="94" t="s">
        <v>28</v>
      </c>
      <c r="I1660" s="91" t="str">
        <f>'[4]ИТОГ!'!$AY1657</f>
        <v>ОК!</v>
      </c>
      <c r="AK1660" s="68"/>
    </row>
    <row r="1661" spans="1:37">
      <c r="A1661" s="90">
        <v>1651</v>
      </c>
      <c r="B1661" s="91" t="str">
        <f>'[4]ИТОГ!'!$AP1658</f>
        <v>Коновалова Елизавета</v>
      </c>
      <c r="C1661" s="91">
        <f>'[4]ИТОГ!'!$AQ1658</f>
        <v>2000</v>
      </c>
      <c r="D1661" s="91" t="str">
        <f>'[4]ИТОГ!'!$AT1658</f>
        <v>б/р</v>
      </c>
      <c r="E1661" s="91" t="str">
        <f>'[4]ИТОГ!'!$AU1658</f>
        <v>ж</v>
      </c>
      <c r="F1661" s="189">
        <f>'[4]ИТОГ!'!$AX1658</f>
        <v>0</v>
      </c>
      <c r="G1661" s="91" t="s">
        <v>255</v>
      </c>
      <c r="H1661" s="94" t="s">
        <v>28</v>
      </c>
      <c r="I1661" s="91" t="str">
        <f>'[4]ИТОГ!'!$AY1658</f>
        <v>ОК!</v>
      </c>
      <c r="AK1661" s="68"/>
    </row>
    <row r="1662" spans="1:37">
      <c r="A1662" s="90">
        <v>1652</v>
      </c>
      <c r="B1662" s="91" t="str">
        <f>'[4]ИТОГ!'!$AP1659</f>
        <v>Кононенко Вероника</v>
      </c>
      <c r="C1662" s="91">
        <f>'[4]ИТОГ!'!$AQ1659</f>
        <v>2010</v>
      </c>
      <c r="D1662" s="91">
        <f>'[4]ИТОГ!'!$AT1659</f>
        <v>1</v>
      </c>
      <c r="E1662" s="91" t="str">
        <f>'[4]ИТОГ!'!$AU1659</f>
        <v>ж</v>
      </c>
      <c r="F1662" s="189">
        <f>'[4]ИТОГ!'!$AX1659</f>
        <v>45805</v>
      </c>
      <c r="G1662" s="91" t="s">
        <v>255</v>
      </c>
      <c r="H1662" s="94" t="s">
        <v>28</v>
      </c>
      <c r="I1662" s="91" t="str">
        <f>'[4]ИТОГ!'!$AY1659</f>
        <v>ОК!</v>
      </c>
      <c r="AK1662" s="68"/>
    </row>
    <row r="1663" spans="1:37">
      <c r="A1663" s="90">
        <v>1653</v>
      </c>
      <c r="B1663" s="91" t="str">
        <f>'[4]ИТОГ!'!$AP1660</f>
        <v>Кононов Евгений</v>
      </c>
      <c r="C1663" s="91">
        <f>'[4]ИТОГ!'!$AQ1660</f>
        <v>0</v>
      </c>
      <c r="D1663" s="91" t="str">
        <f>'[4]ИТОГ!'!$AT1660</f>
        <v>б/р</v>
      </c>
      <c r="E1663" s="91" t="str">
        <f>'[4]ИТОГ!'!$AU1660</f>
        <v>м</v>
      </c>
      <c r="F1663" s="189">
        <f>'[4]ИТОГ!'!$AX1660</f>
        <v>45046</v>
      </c>
      <c r="G1663" s="91" t="s">
        <v>255</v>
      </c>
      <c r="H1663" s="94" t="s">
        <v>28</v>
      </c>
      <c r="I1663" s="91" t="str">
        <f>'[4]ИТОГ!'!$AY1660</f>
        <v>НАДО!!!</v>
      </c>
      <c r="AK1663" s="68"/>
    </row>
    <row r="1664" spans="1:37">
      <c r="A1664" s="90">
        <v>1654</v>
      </c>
      <c r="B1664" s="91" t="str">
        <f>'[4]ИТОГ!'!$AP1661</f>
        <v>Кононова Станислава</v>
      </c>
      <c r="C1664" s="91">
        <f>'[4]ИТОГ!'!$AQ1661</f>
        <v>2007</v>
      </c>
      <c r="D1664" s="91" t="str">
        <f>'[4]ИТОГ!'!$AT1661</f>
        <v>б/р</v>
      </c>
      <c r="E1664" s="91" t="str">
        <f>'[4]ИТОГ!'!$AU1661</f>
        <v>ж</v>
      </c>
      <c r="F1664" s="189">
        <f>'[4]ИТОГ!'!$AX1661</f>
        <v>44554</v>
      </c>
      <c r="G1664" s="91" t="s">
        <v>255</v>
      </c>
      <c r="H1664" s="94" t="s">
        <v>28</v>
      </c>
      <c r="I1664" s="91" t="str">
        <f>'[4]ИТОГ!'!$AY1661</f>
        <v>ОК!</v>
      </c>
      <c r="AK1664" s="68"/>
    </row>
    <row r="1665" spans="1:37">
      <c r="A1665" s="90">
        <v>1655</v>
      </c>
      <c r="B1665" s="91" t="str">
        <f>'[4]ИТОГ!'!$AP1662</f>
        <v>Конопелько Михаил</v>
      </c>
      <c r="C1665" s="91">
        <f>'[4]ИТОГ!'!$AQ1662</f>
        <v>2002</v>
      </c>
      <c r="D1665" s="91" t="str">
        <f>'[4]ИТОГ!'!$AT1662</f>
        <v>б/р</v>
      </c>
      <c r="E1665" s="91" t="str">
        <f>'[4]ИТОГ!'!$AU1662</f>
        <v>м</v>
      </c>
      <c r="F1665" s="189">
        <f>'[4]ИТОГ!'!$AX1662</f>
        <v>0</v>
      </c>
      <c r="G1665" s="91" t="s">
        <v>255</v>
      </c>
      <c r="H1665" s="94" t="s">
        <v>28</v>
      </c>
      <c r="I1665" s="91" t="str">
        <f>'[4]ИТОГ!'!$AY1662</f>
        <v>ОК!</v>
      </c>
      <c r="AK1665" s="68"/>
    </row>
    <row r="1666" spans="1:37">
      <c r="A1666" s="90">
        <v>1656</v>
      </c>
      <c r="B1666" s="91" t="str">
        <f>'[4]ИТОГ!'!$AP1663</f>
        <v>Коноплев Михаил</v>
      </c>
      <c r="C1666" s="91">
        <f>'[4]ИТОГ!'!$AQ1663</f>
        <v>2014</v>
      </c>
      <c r="D1666" s="91" t="str">
        <f>'[4]ИТОГ!'!$AT1663</f>
        <v>б/р</v>
      </c>
      <c r="E1666" s="91" t="str">
        <f>'[4]ИТОГ!'!$AU1663</f>
        <v>м</v>
      </c>
      <c r="F1666" s="189">
        <f>'[4]ИТОГ!'!$AX1663</f>
        <v>0</v>
      </c>
      <c r="G1666" s="91" t="s">
        <v>255</v>
      </c>
      <c r="H1666" s="94" t="s">
        <v>28</v>
      </c>
      <c r="I1666" s="91" t="str">
        <f>'[4]ИТОГ!'!$AY1663</f>
        <v>ОК!</v>
      </c>
      <c r="AK1666" s="68"/>
    </row>
    <row r="1667" spans="1:37">
      <c r="A1667" s="90">
        <v>1657</v>
      </c>
      <c r="B1667" s="91" t="str">
        <f>'[4]ИТОГ!'!$AP1664</f>
        <v>Константинов Даниил</v>
      </c>
      <c r="C1667" s="91">
        <f>'[4]ИТОГ!'!$AQ1664</f>
        <v>2004</v>
      </c>
      <c r="D1667" s="91" t="str">
        <f>'[4]ИТОГ!'!$AT1664</f>
        <v>б/р</v>
      </c>
      <c r="E1667" s="91" t="str">
        <f>'[4]ИТОГ!'!$AU1664</f>
        <v>м</v>
      </c>
      <c r="F1667" s="189">
        <f>'[4]ИТОГ!'!$AX1664</f>
        <v>44218</v>
      </c>
      <c r="G1667" s="91" t="s">
        <v>255</v>
      </c>
      <c r="H1667" s="94" t="s">
        <v>28</v>
      </c>
      <c r="I1667" s="91" t="str">
        <f>'[4]ИТОГ!'!$AY1664</f>
        <v>НАДО!!!</v>
      </c>
      <c r="AK1667" s="68"/>
    </row>
    <row r="1668" spans="1:37">
      <c r="A1668" s="90">
        <v>1658</v>
      </c>
      <c r="B1668" s="91" t="str">
        <f>'[4]ИТОГ!'!$AP1665</f>
        <v>Константинов Илья</v>
      </c>
      <c r="C1668" s="91">
        <f>'[4]ИТОГ!'!$AQ1665</f>
        <v>2007</v>
      </c>
      <c r="D1668" s="91" t="str">
        <f>'[4]ИТОГ!'!$AT1665</f>
        <v>б/р</v>
      </c>
      <c r="E1668" s="91" t="str">
        <f>'[4]ИТОГ!'!$AU1665</f>
        <v>м</v>
      </c>
      <c r="F1668" s="189">
        <f>'[4]ИТОГ!'!$AX1665</f>
        <v>0</v>
      </c>
      <c r="G1668" s="91" t="s">
        <v>255</v>
      </c>
      <c r="H1668" s="94" t="s">
        <v>28</v>
      </c>
      <c r="I1668" s="91" t="str">
        <f>'[4]ИТОГ!'!$AY1665</f>
        <v>ОК!</v>
      </c>
      <c r="AK1668" s="68"/>
    </row>
    <row r="1669" spans="1:37">
      <c r="A1669" s="90">
        <v>1659</v>
      </c>
      <c r="B1669" s="91" t="str">
        <f>'[4]ИТОГ!'!$AP1666</f>
        <v>Константинов Сергей</v>
      </c>
      <c r="C1669" s="91">
        <f>'[4]ИТОГ!'!$AQ1666</f>
        <v>2005</v>
      </c>
      <c r="D1669" s="91" t="str">
        <f>'[4]ИТОГ!'!$AT1666</f>
        <v>б/р</v>
      </c>
      <c r="E1669" s="91" t="str">
        <f>'[4]ИТОГ!'!$AU1666</f>
        <v>м</v>
      </c>
      <c r="F1669" s="189">
        <f>'[4]ИТОГ!'!$AX1666</f>
        <v>44169</v>
      </c>
      <c r="G1669" s="91" t="s">
        <v>255</v>
      </c>
      <c r="H1669" s="94" t="s">
        <v>28</v>
      </c>
      <c r="I1669" s="91" t="str">
        <f>'[4]ИТОГ!'!$AY1666</f>
        <v>ОК!</v>
      </c>
      <c r="AK1669" s="68"/>
    </row>
    <row r="1670" spans="1:37">
      <c r="A1670" s="90">
        <v>1660</v>
      </c>
      <c r="B1670" s="91" t="str">
        <f>'[4]ИТОГ!'!$AP1667</f>
        <v>Константинова Надежда</v>
      </c>
      <c r="C1670" s="91">
        <f>'[4]ИТОГ!'!$AQ1667</f>
        <v>2012</v>
      </c>
      <c r="D1670" s="91" t="str">
        <f>'[4]ИТОГ!'!$AT1667</f>
        <v>1ю</v>
      </c>
      <c r="E1670" s="91" t="str">
        <f>'[4]ИТОГ!'!$AU1667</f>
        <v>ж</v>
      </c>
      <c r="F1670" s="189">
        <f>'[4]ИТОГ!'!$AX1667</f>
        <v>45730</v>
      </c>
      <c r="G1670" s="91" t="s">
        <v>255</v>
      </c>
      <c r="H1670" s="94" t="s">
        <v>28</v>
      </c>
      <c r="I1670" s="91" t="str">
        <f>'[4]ИТОГ!'!$AY1667</f>
        <v>ОК!</v>
      </c>
      <c r="AK1670" s="68"/>
    </row>
    <row r="1671" spans="1:37">
      <c r="A1671" s="90">
        <v>1661</v>
      </c>
      <c r="B1671" s="91" t="str">
        <f>'[4]ИТОГ!'!$AP1668</f>
        <v>Концевая Анна</v>
      </c>
      <c r="C1671" s="91">
        <f>'[4]ИТОГ!'!$AQ1668</f>
        <v>2003</v>
      </c>
      <c r="D1671" s="91">
        <f>'[4]ИТОГ!'!$AT1668</f>
        <v>3</v>
      </c>
      <c r="E1671" s="91" t="str">
        <f>'[4]ИТОГ!'!$AU1668</f>
        <v>ж</v>
      </c>
      <c r="F1671" s="189">
        <f>'[4]ИТОГ!'!$AX1668</f>
        <v>45863</v>
      </c>
      <c r="G1671" s="91" t="s">
        <v>255</v>
      </c>
      <c r="H1671" s="94" t="s">
        <v>28</v>
      </c>
      <c r="I1671" s="91" t="str">
        <f>'[4]ИТОГ!'!$AY1668</f>
        <v>ОК!</v>
      </c>
      <c r="AK1671" s="68"/>
    </row>
    <row r="1672" spans="1:37">
      <c r="A1672" s="90">
        <v>1662</v>
      </c>
      <c r="B1672" s="91" t="str">
        <f>'[4]ИТОГ!'!$AP1669</f>
        <v>Копейкина Аглая</v>
      </c>
      <c r="C1672" s="91">
        <f>'[4]ИТОГ!'!$AQ1669</f>
        <v>2004</v>
      </c>
      <c r="D1672" s="91" t="str">
        <f>'[4]ИТОГ!'!$AT1669</f>
        <v>б/р</v>
      </c>
      <c r="E1672" s="91" t="str">
        <f>'[4]ИТОГ!'!$AU1669</f>
        <v>ж</v>
      </c>
      <c r="F1672" s="189">
        <f>'[4]ИТОГ!'!$AX1669</f>
        <v>43607</v>
      </c>
      <c r="G1672" s="91" t="s">
        <v>255</v>
      </c>
      <c r="H1672" s="94" t="s">
        <v>28</v>
      </c>
      <c r="I1672" s="91" t="str">
        <f>'[4]ИТОГ!'!$AY1669</f>
        <v>ОК!</v>
      </c>
      <c r="AK1672" s="68"/>
    </row>
    <row r="1673" spans="1:37">
      <c r="A1673" s="90">
        <v>1663</v>
      </c>
      <c r="B1673" s="91" t="str">
        <f>'[4]ИТОГ!'!$AP1670</f>
        <v xml:space="preserve">Копнина Екатерина </v>
      </c>
      <c r="C1673" s="91">
        <f>'[4]ИТОГ!'!$AQ1670</f>
        <v>0</v>
      </c>
      <c r="D1673" s="91" t="str">
        <f>'[4]ИТОГ!'!$AT1670</f>
        <v>б/р</v>
      </c>
      <c r="E1673" s="91" t="str">
        <f>'[4]ИТОГ!'!$AU1670</f>
        <v>ж</v>
      </c>
      <c r="F1673" s="189">
        <f>'[4]ИТОГ!'!$AX1670</f>
        <v>44708</v>
      </c>
      <c r="G1673" s="91" t="s">
        <v>255</v>
      </c>
      <c r="H1673" s="94" t="s">
        <v>28</v>
      </c>
      <c r="I1673" s="91" t="str">
        <f>'[4]ИТОГ!'!$AY1670</f>
        <v>НАДО!!!</v>
      </c>
      <c r="AK1673" s="68"/>
    </row>
    <row r="1674" spans="1:37">
      <c r="A1674" s="90">
        <v>1664</v>
      </c>
      <c r="B1674" s="91" t="str">
        <f>'[4]ИТОГ!'!$AP1671</f>
        <v>Коптев Федор</v>
      </c>
      <c r="C1674" s="91">
        <f>'[4]ИТОГ!'!$AQ1671</f>
        <v>0</v>
      </c>
      <c r="D1674" s="91">
        <f>'[4]ИТОГ!'!$AT1671</f>
        <v>3</v>
      </c>
      <c r="E1674" s="91" t="str">
        <f>'[4]ИТОГ!'!$AU1671</f>
        <v>м</v>
      </c>
      <c r="F1674" s="189">
        <f>'[4]ИТОГ!'!$AX1671</f>
        <v>45778</v>
      </c>
      <c r="G1674" s="91" t="s">
        <v>255</v>
      </c>
      <c r="H1674" s="94" t="s">
        <v>28</v>
      </c>
      <c r="I1674" s="91" t="str">
        <f>'[4]ИТОГ!'!$AY1671</f>
        <v>НАДО!!!</v>
      </c>
      <c r="AK1674" s="68"/>
    </row>
    <row r="1675" spans="1:37">
      <c r="A1675" s="90">
        <v>1665</v>
      </c>
      <c r="B1675" s="91" t="str">
        <f>'[4]ИТОГ!'!$AP1672</f>
        <v>Копырин Никита</v>
      </c>
      <c r="C1675" s="91">
        <f>'[4]ИТОГ!'!$AQ1672</f>
        <v>2011</v>
      </c>
      <c r="D1675" s="91" t="str">
        <f>'[4]ИТОГ!'!$AT1672</f>
        <v>1ю</v>
      </c>
      <c r="E1675" s="91" t="str">
        <f>'[4]ИТОГ!'!$AU1672</f>
        <v>м</v>
      </c>
      <c r="F1675" s="189">
        <f>'[4]ИТОГ!'!$AX1672</f>
        <v>45562</v>
      </c>
      <c r="G1675" s="91" t="s">
        <v>255</v>
      </c>
      <c r="H1675" s="94" t="s">
        <v>28</v>
      </c>
      <c r="I1675" s="91" t="str">
        <f>'[4]ИТОГ!'!$AY1672</f>
        <v>ОК!</v>
      </c>
      <c r="AK1675" s="68"/>
    </row>
    <row r="1676" spans="1:37">
      <c r="A1676" s="90">
        <v>1666</v>
      </c>
      <c r="B1676" s="91" t="str">
        <f>'[4]ИТОГ!'!$AP1673</f>
        <v>Копяткевич Антон</v>
      </c>
      <c r="C1676" s="91">
        <f>'[4]ИТОГ!'!$AQ1673</f>
        <v>2000</v>
      </c>
      <c r="D1676" s="91" t="str">
        <f>'[4]ИТОГ!'!$AT1673</f>
        <v>б/р</v>
      </c>
      <c r="E1676" s="91" t="str">
        <f>'[4]ИТОГ!'!$AU1673</f>
        <v>м</v>
      </c>
      <c r="F1676" s="189">
        <f>'[4]ИТОГ!'!$AX1673</f>
        <v>0</v>
      </c>
      <c r="G1676" s="91" t="s">
        <v>255</v>
      </c>
      <c r="H1676" s="94" t="s">
        <v>28</v>
      </c>
      <c r="I1676" s="91" t="str">
        <f>'[4]ИТОГ!'!$AY1673</f>
        <v>ОК!</v>
      </c>
      <c r="AK1676" s="68"/>
    </row>
    <row r="1677" spans="1:37">
      <c r="A1677" s="90">
        <v>1667</v>
      </c>
      <c r="B1677" s="91" t="str">
        <f>'[4]ИТОГ!'!$AP1674</f>
        <v>Кораблев Александр</v>
      </c>
      <c r="C1677" s="91">
        <f>'[4]ИТОГ!'!$AQ1674</f>
        <v>2003</v>
      </c>
      <c r="D1677" s="91" t="str">
        <f>'[4]ИТОГ!'!$AT1674</f>
        <v>б/р</v>
      </c>
      <c r="E1677" s="91" t="str">
        <f>'[4]ИТОГ!'!$AU1674</f>
        <v>м</v>
      </c>
      <c r="F1677" s="189">
        <f>'[4]ИТОГ!'!$AX1674</f>
        <v>44708</v>
      </c>
      <c r="G1677" s="91" t="s">
        <v>255</v>
      </c>
      <c r="H1677" s="94" t="s">
        <v>28</v>
      </c>
      <c r="I1677" s="91" t="str">
        <f>'[4]ИТОГ!'!$AY1674</f>
        <v>ОК!</v>
      </c>
      <c r="AK1677" s="68"/>
    </row>
    <row r="1678" spans="1:37">
      <c r="A1678" s="90">
        <v>1668</v>
      </c>
      <c r="B1678" s="91" t="str">
        <f>'[4]ИТОГ!'!$AP1675</f>
        <v>Корбин Александр</v>
      </c>
      <c r="C1678" s="91">
        <f>'[4]ИТОГ!'!$AQ1675</f>
        <v>2004</v>
      </c>
      <c r="D1678" s="91" t="str">
        <f>'[4]ИТОГ!'!$AT1675</f>
        <v>б/р</v>
      </c>
      <c r="E1678" s="91" t="str">
        <f>'[4]ИТОГ!'!$AU1675</f>
        <v>м</v>
      </c>
      <c r="F1678" s="189">
        <f>'[4]ИТОГ!'!$AX1675</f>
        <v>0</v>
      </c>
      <c r="G1678" s="91" t="s">
        <v>255</v>
      </c>
      <c r="H1678" s="94" t="s">
        <v>28</v>
      </c>
      <c r="I1678" s="91" t="str">
        <f>'[4]ИТОГ!'!$AY1675</f>
        <v>ОК!</v>
      </c>
      <c r="AK1678" s="68"/>
    </row>
    <row r="1679" spans="1:37">
      <c r="A1679" s="90">
        <v>1669</v>
      </c>
      <c r="B1679" s="91" t="str">
        <f>'[4]ИТОГ!'!$AP1676</f>
        <v>Коренчук Станислав</v>
      </c>
      <c r="C1679" s="91">
        <f>'[4]ИТОГ!'!$AQ1676</f>
        <v>0</v>
      </c>
      <c r="D1679" s="91" t="str">
        <f>'[4]ИТОГ!'!$AT1676</f>
        <v>б/р</v>
      </c>
      <c r="E1679" s="91" t="str">
        <f>'[4]ИТОГ!'!$AU1676</f>
        <v>м</v>
      </c>
      <c r="F1679" s="189">
        <f>'[4]ИТОГ!'!$AX1676</f>
        <v>44394</v>
      </c>
      <c r="G1679" s="91" t="s">
        <v>255</v>
      </c>
      <c r="H1679" s="94" t="s">
        <v>28</v>
      </c>
      <c r="I1679" s="91" t="str">
        <f>'[4]ИТОГ!'!$AY1676</f>
        <v>НАДО!!!</v>
      </c>
      <c r="AK1679" s="68"/>
    </row>
    <row r="1680" spans="1:37">
      <c r="A1680" s="90">
        <v>1670</v>
      </c>
      <c r="B1680" s="91" t="str">
        <f>'[4]ИТОГ!'!$AP1677</f>
        <v>Кореньков Андрей</v>
      </c>
      <c r="C1680" s="91">
        <f>'[4]ИТОГ!'!$AQ1677</f>
        <v>2007</v>
      </c>
      <c r="D1680" s="91" t="str">
        <f>'[4]ИТОГ!'!$AT1677</f>
        <v>б/р</v>
      </c>
      <c r="E1680" s="91" t="str">
        <f>'[4]ИТОГ!'!$AU1677</f>
        <v>м</v>
      </c>
      <c r="F1680" s="189">
        <f>'[4]ИТОГ!'!$AX1677</f>
        <v>0</v>
      </c>
      <c r="G1680" s="91" t="s">
        <v>255</v>
      </c>
      <c r="H1680" s="94" t="s">
        <v>28</v>
      </c>
      <c r="I1680" s="91" t="str">
        <f>'[4]ИТОГ!'!$AY1677</f>
        <v>ОК!</v>
      </c>
      <c r="AK1680" s="68"/>
    </row>
    <row r="1681" spans="1:37">
      <c r="A1681" s="90">
        <v>1671</v>
      </c>
      <c r="B1681" s="91" t="str">
        <f>'[4]ИТОГ!'!$AP1678</f>
        <v>Корепин Александр Алексан.</v>
      </c>
      <c r="C1681" s="91">
        <f>'[4]ИТОГ!'!$AQ1678</f>
        <v>1995</v>
      </c>
      <c r="D1681" s="91" t="str">
        <f>'[4]ИТОГ!'!$AT1678</f>
        <v>б/р</v>
      </c>
      <c r="E1681" s="91" t="str">
        <f>'[4]ИТОГ!'!$AU1678</f>
        <v>м</v>
      </c>
      <c r="F1681" s="189">
        <f>'[4]ИТОГ!'!$AX1678</f>
        <v>43246</v>
      </c>
      <c r="G1681" s="91" t="s">
        <v>255</v>
      </c>
      <c r="H1681" s="94" t="s">
        <v>28</v>
      </c>
      <c r="I1681" s="91" t="str">
        <f>'[4]ИТОГ!'!$AY1678</f>
        <v>ОК!</v>
      </c>
      <c r="AK1681" s="68"/>
    </row>
    <row r="1682" spans="1:37">
      <c r="A1682" s="90">
        <v>1672</v>
      </c>
      <c r="B1682" s="91" t="str">
        <f>'[4]ИТОГ!'!$AP1679</f>
        <v>Корепин Александр</v>
      </c>
      <c r="C1682" s="91">
        <f>'[4]ИТОГ!'!$AQ1679</f>
        <v>1995</v>
      </c>
      <c r="D1682" s="91" t="str">
        <f>'[4]ИТОГ!'!$AT1679</f>
        <v>б/р</v>
      </c>
      <c r="E1682" s="91" t="str">
        <f>'[4]ИТОГ!'!$AU1679</f>
        <v>м</v>
      </c>
      <c r="F1682" s="189">
        <f>'[4]ИТОГ!'!$AX1679</f>
        <v>43954</v>
      </c>
      <c r="G1682" s="91" t="s">
        <v>255</v>
      </c>
      <c r="H1682" s="94" t="s">
        <v>28</v>
      </c>
      <c r="I1682" s="91" t="str">
        <f>'[4]ИТОГ!'!$AY1679</f>
        <v>ОК!</v>
      </c>
      <c r="AK1682" s="68"/>
    </row>
    <row r="1683" spans="1:37">
      <c r="A1683" s="90">
        <v>1673</v>
      </c>
      <c r="B1683" s="91" t="str">
        <f>'[4]ИТОГ!'!$AP1680</f>
        <v>Коржавина Алиса</v>
      </c>
      <c r="C1683" s="91">
        <f>'[4]ИТОГ!'!$AQ1680</f>
        <v>2002</v>
      </c>
      <c r="D1683" s="91" t="str">
        <f>'[4]ИТОГ!'!$AT1680</f>
        <v>б/р</v>
      </c>
      <c r="E1683" s="91" t="str">
        <f>'[4]ИТОГ!'!$AU1680</f>
        <v>ж</v>
      </c>
      <c r="F1683" s="189">
        <f>'[4]ИТОГ!'!$AX1680</f>
        <v>0</v>
      </c>
      <c r="G1683" s="91" t="s">
        <v>255</v>
      </c>
      <c r="H1683" s="94" t="s">
        <v>28</v>
      </c>
      <c r="I1683" s="91" t="str">
        <f>'[4]ИТОГ!'!$AY1680</f>
        <v>НАДО!!!</v>
      </c>
      <c r="AK1683" s="68"/>
    </row>
    <row r="1684" spans="1:37">
      <c r="A1684" s="90">
        <v>1674</v>
      </c>
      <c r="B1684" s="91" t="str">
        <f>'[4]ИТОГ!'!$AP1681</f>
        <v>Коржева Татьяна</v>
      </c>
      <c r="C1684" s="91">
        <f>'[4]ИТОГ!'!$AQ1681</f>
        <v>2009</v>
      </c>
      <c r="D1684" s="91">
        <f>'[4]ИТОГ!'!$AT1681</f>
        <v>3</v>
      </c>
      <c r="E1684" s="91" t="str">
        <f>'[4]ИТОГ!'!$AU1681</f>
        <v>ж</v>
      </c>
      <c r="F1684" s="189">
        <f>'[4]ИТОГ!'!$AX1681</f>
        <v>45778</v>
      </c>
      <c r="G1684" s="91" t="s">
        <v>255</v>
      </c>
      <c r="H1684" s="94" t="s">
        <v>28</v>
      </c>
      <c r="I1684" s="91" t="str">
        <f>'[4]ИТОГ!'!$AY1681</f>
        <v>ОК!</v>
      </c>
      <c r="AK1684" s="68"/>
    </row>
    <row r="1685" spans="1:37">
      <c r="A1685" s="90">
        <v>1675</v>
      </c>
      <c r="B1685" s="91" t="str">
        <f>'[4]ИТОГ!'!$AP1682</f>
        <v>Коржова Елена</v>
      </c>
      <c r="C1685" s="91">
        <f>'[4]ИТОГ!'!$AQ1682</f>
        <v>2007</v>
      </c>
      <c r="D1685" s="91" t="str">
        <f>'[4]ИТОГ!'!$AT1682</f>
        <v>КМС</v>
      </c>
      <c r="E1685" s="91" t="str">
        <f>'[4]ИТОГ!'!$AU1682</f>
        <v>ж</v>
      </c>
      <c r="F1685" s="189">
        <f>'[4]ИТОГ!'!$AX1682</f>
        <v>46111</v>
      </c>
      <c r="G1685" s="91" t="s">
        <v>255</v>
      </c>
      <c r="H1685" s="94" t="s">
        <v>28</v>
      </c>
      <c r="I1685" s="91" t="str">
        <f>'[4]ИТОГ!'!$AY1682</f>
        <v>ОК!</v>
      </c>
      <c r="AK1685" s="68"/>
    </row>
    <row r="1686" spans="1:37">
      <c r="A1686" s="90">
        <v>1676</v>
      </c>
      <c r="B1686" s="91" t="str">
        <f>'[4]ИТОГ!'!$AP1683</f>
        <v xml:space="preserve">Коринская Людмила </v>
      </c>
      <c r="C1686" s="91">
        <f>'[4]ИТОГ!'!$AQ1683</f>
        <v>0</v>
      </c>
      <c r="D1686" s="91" t="str">
        <f>'[4]ИТОГ!'!$AT1683</f>
        <v>б/р</v>
      </c>
      <c r="E1686" s="91" t="str">
        <f>'[4]ИТОГ!'!$AU1683</f>
        <v>ж</v>
      </c>
      <c r="F1686" s="189">
        <f>'[4]ИТОГ!'!$AX1683</f>
        <v>44708</v>
      </c>
      <c r="G1686" s="91" t="s">
        <v>255</v>
      </c>
      <c r="H1686" s="94" t="s">
        <v>28</v>
      </c>
      <c r="I1686" s="91" t="str">
        <f>'[4]ИТОГ!'!$AY1683</f>
        <v>НАДО!!!</v>
      </c>
      <c r="AK1686" s="68"/>
    </row>
    <row r="1687" spans="1:37">
      <c r="A1687" s="90">
        <v>1677</v>
      </c>
      <c r="B1687" s="91" t="str">
        <f>'[4]ИТОГ!'!$AP1684</f>
        <v>Коркин Дмитрий</v>
      </c>
      <c r="C1687" s="91">
        <f>'[4]ИТОГ!'!$AQ1684</f>
        <v>1997</v>
      </c>
      <c r="D1687" s="91" t="str">
        <f>'[4]ИТОГ!'!$AT1684</f>
        <v>б/р</v>
      </c>
      <c r="E1687" s="91" t="str">
        <f>'[4]ИТОГ!'!$AU1684</f>
        <v>м</v>
      </c>
      <c r="F1687" s="189">
        <f>'[4]ИТОГ!'!$AX1684</f>
        <v>43227</v>
      </c>
      <c r="G1687" s="91" t="s">
        <v>255</v>
      </c>
      <c r="H1687" s="94" t="s">
        <v>28</v>
      </c>
      <c r="I1687" s="91" t="str">
        <f>'[4]ИТОГ!'!$AY1684</f>
        <v>ОК!</v>
      </c>
      <c r="AK1687" s="68"/>
    </row>
    <row r="1688" spans="1:37">
      <c r="A1688" s="90">
        <v>1678</v>
      </c>
      <c r="B1688" s="91" t="str">
        <f>'[4]ИТОГ!'!$AP1685</f>
        <v>Коркин Павел</v>
      </c>
      <c r="C1688" s="91">
        <f>'[4]ИТОГ!'!$AQ1685</f>
        <v>2009</v>
      </c>
      <c r="D1688" s="91" t="str">
        <f>'[4]ИТОГ!'!$AT1685</f>
        <v>1ю</v>
      </c>
      <c r="E1688" s="91" t="str">
        <f>'[4]ИТОГ!'!$AU1685</f>
        <v>м</v>
      </c>
      <c r="F1688" s="189">
        <f>'[4]ИТОГ!'!$AX1685</f>
        <v>45582</v>
      </c>
      <c r="G1688" s="91" t="s">
        <v>255</v>
      </c>
      <c r="H1688" s="94" t="s">
        <v>28</v>
      </c>
      <c r="I1688" s="91" t="str">
        <f>'[4]ИТОГ!'!$AY1685</f>
        <v>ОК!</v>
      </c>
      <c r="AK1688" s="68"/>
    </row>
    <row r="1689" spans="1:37">
      <c r="A1689" s="90">
        <v>1679</v>
      </c>
      <c r="B1689" s="91" t="str">
        <f>'[4]ИТОГ!'!$AP1686</f>
        <v>Коркин Ярослав</v>
      </c>
      <c r="C1689" s="91">
        <f>'[4]ИТОГ!'!$AQ1686</f>
        <v>2009</v>
      </c>
      <c r="D1689" s="91">
        <f>'[4]ИТОГ!'!$AT1686</f>
        <v>2</v>
      </c>
      <c r="E1689" s="91" t="str">
        <f>'[4]ИТОГ!'!$AU1686</f>
        <v>м</v>
      </c>
      <c r="F1689" s="189">
        <f>'[4]ИТОГ!'!$AX1686</f>
        <v>45955</v>
      </c>
      <c r="G1689" s="91" t="s">
        <v>255</v>
      </c>
      <c r="H1689" s="94" t="s">
        <v>28</v>
      </c>
      <c r="I1689" s="91" t="str">
        <f>'[4]ИТОГ!'!$AY1686</f>
        <v>ОК!</v>
      </c>
      <c r="AK1689" s="68"/>
    </row>
    <row r="1690" spans="1:37">
      <c r="A1690" s="90">
        <v>1680</v>
      </c>
      <c r="B1690" s="91" t="str">
        <f>'[4]ИТОГ!'!$AP1687</f>
        <v>Коркина Юлия</v>
      </c>
      <c r="C1690" s="91">
        <f>'[4]ИТОГ!'!$AQ1687</f>
        <v>0</v>
      </c>
      <c r="D1690" s="91" t="str">
        <f>'[4]ИТОГ!'!$AT1687</f>
        <v>б/р</v>
      </c>
      <c r="E1690" s="91" t="str">
        <f>'[4]ИТОГ!'!$AU1687</f>
        <v>ж</v>
      </c>
      <c r="F1690" s="189">
        <f>'[4]ИТОГ!'!$AX1687</f>
        <v>45045</v>
      </c>
      <c r="G1690" s="91" t="s">
        <v>255</v>
      </c>
      <c r="H1690" s="94" t="s">
        <v>28</v>
      </c>
      <c r="I1690" s="91" t="str">
        <f>'[4]ИТОГ!'!$AY1687</f>
        <v>НАДО!!!</v>
      </c>
      <c r="AK1690" s="68"/>
    </row>
    <row r="1691" spans="1:37">
      <c r="A1691" s="90">
        <v>1681</v>
      </c>
      <c r="B1691" s="91" t="str">
        <f>'[4]ИТОГ!'!$AP1688</f>
        <v>Корнатенко Максим</v>
      </c>
      <c r="C1691" s="91">
        <f>'[4]ИТОГ!'!$AQ1688</f>
        <v>2001</v>
      </c>
      <c r="D1691" s="91" t="str">
        <f>'[4]ИТОГ!'!$AT1688</f>
        <v>б/р</v>
      </c>
      <c r="E1691" s="91" t="str">
        <f>'[4]ИТОГ!'!$AU1688</f>
        <v>м</v>
      </c>
      <c r="F1691" s="189">
        <f>'[4]ИТОГ!'!$AX1688</f>
        <v>0</v>
      </c>
      <c r="G1691" s="91" t="s">
        <v>255</v>
      </c>
      <c r="H1691" s="94" t="s">
        <v>28</v>
      </c>
      <c r="I1691" s="91" t="str">
        <f>'[4]ИТОГ!'!$AY1688</f>
        <v>ОК!</v>
      </c>
    </row>
    <row r="1692" spans="1:37">
      <c r="A1692" s="90">
        <v>1682</v>
      </c>
      <c r="B1692" s="91" t="str">
        <f>'[4]ИТОГ!'!$AP1689</f>
        <v>Корнев Владимир</v>
      </c>
      <c r="C1692" s="91">
        <f>'[4]ИТОГ!'!$AQ1689</f>
        <v>0</v>
      </c>
      <c r="D1692" s="91" t="str">
        <f>'[4]ИТОГ!'!$AT1689</f>
        <v>б/р</v>
      </c>
      <c r="E1692" s="91" t="str">
        <f>'[4]ИТОГ!'!$AU1689</f>
        <v>м</v>
      </c>
      <c r="F1692" s="189">
        <f>'[4]ИТОГ!'!$AX1689</f>
        <v>44269</v>
      </c>
      <c r="G1692" s="91" t="s">
        <v>255</v>
      </c>
      <c r="H1692" s="94" t="s">
        <v>28</v>
      </c>
      <c r="I1692" s="91" t="str">
        <f>'[4]ИТОГ!'!$AY1689</f>
        <v>НАДО!!!</v>
      </c>
    </row>
    <row r="1693" spans="1:37">
      <c r="A1693" s="90">
        <v>1683</v>
      </c>
      <c r="B1693" s="91" t="str">
        <f>'[4]ИТОГ!'!$AP1690</f>
        <v>Корнев Илья</v>
      </c>
      <c r="C1693" s="91">
        <f>'[4]ИТОГ!'!$AQ1690</f>
        <v>0</v>
      </c>
      <c r="D1693" s="91" t="str">
        <f>'[4]ИТОГ!'!$AT1690</f>
        <v>б/р</v>
      </c>
      <c r="E1693" s="91" t="str">
        <f>'[4]ИТОГ!'!$AU1690</f>
        <v>м</v>
      </c>
      <c r="F1693" s="189">
        <f>'[4]ИТОГ!'!$AX1690</f>
        <v>44323</v>
      </c>
      <c r="G1693" s="91" t="s">
        <v>255</v>
      </c>
      <c r="H1693" s="94" t="s">
        <v>28</v>
      </c>
      <c r="I1693" s="91" t="str">
        <f>'[4]ИТОГ!'!$AY1690</f>
        <v>НАДО!!!</v>
      </c>
    </row>
    <row r="1694" spans="1:37">
      <c r="A1694" s="90">
        <v>1684</v>
      </c>
      <c r="B1694" s="91" t="str">
        <f>'[4]ИТОГ!'!$AP1691</f>
        <v>Корнев Святослав</v>
      </c>
      <c r="C1694" s="91">
        <f>'[4]ИТОГ!'!$AQ1691</f>
        <v>1991</v>
      </c>
      <c r="D1694" s="91">
        <f>'[4]ИТОГ!'!$AT1691</f>
        <v>2</v>
      </c>
      <c r="E1694" s="91" t="str">
        <f>'[4]ИТОГ!'!$AU1691</f>
        <v>м</v>
      </c>
      <c r="F1694" s="189">
        <f>'[4]ИТОГ!'!$AX1691</f>
        <v>45877</v>
      </c>
      <c r="G1694" s="91" t="s">
        <v>255</v>
      </c>
      <c r="H1694" s="94" t="s">
        <v>28</v>
      </c>
      <c r="I1694" s="91" t="str">
        <f>'[4]ИТОГ!'!$AY1691</f>
        <v>ОК!</v>
      </c>
    </row>
    <row r="1695" spans="1:37">
      <c r="A1695" s="90">
        <v>1685</v>
      </c>
      <c r="B1695" s="91" t="str">
        <f>'[4]ИТОГ!'!$AP1692</f>
        <v>Корнева Анна</v>
      </c>
      <c r="C1695" s="91">
        <f>'[4]ИТОГ!'!$AQ1692</f>
        <v>2001</v>
      </c>
      <c r="D1695" s="91" t="str">
        <f>'[4]ИТОГ!'!$AT1692</f>
        <v>КМС</v>
      </c>
      <c r="E1695" s="91" t="str">
        <f>'[4]ИТОГ!'!$AU1692</f>
        <v>ж</v>
      </c>
      <c r="F1695" s="189">
        <f>'[4]ИТОГ!'!$AX1692</f>
        <v>45905</v>
      </c>
      <c r="G1695" s="91" t="s">
        <v>255</v>
      </c>
      <c r="H1695" s="94" t="s">
        <v>28</v>
      </c>
      <c r="I1695" s="91" t="str">
        <f>'[4]ИТОГ!'!$AY1692</f>
        <v>НАДО!!!</v>
      </c>
    </row>
    <row r="1696" spans="1:37">
      <c r="A1696" s="90">
        <v>1686</v>
      </c>
      <c r="B1696" s="91" t="str">
        <f>'[4]ИТОГ!'!$AP1693</f>
        <v>Корнева Яна</v>
      </c>
      <c r="C1696" s="91">
        <f>'[4]ИТОГ!'!$AQ1693</f>
        <v>2003</v>
      </c>
      <c r="D1696" s="91">
        <f>'[4]ИТОГ!'!$AT1693</f>
        <v>1</v>
      </c>
      <c r="E1696" s="91" t="str">
        <f>'[4]ИТОГ!'!$AU1693</f>
        <v>ж</v>
      </c>
      <c r="F1696" s="189">
        <f>'[4]ИТОГ!'!$AX1693</f>
        <v>45805</v>
      </c>
      <c r="G1696" s="91" t="s">
        <v>255</v>
      </c>
      <c r="H1696" s="94" t="s">
        <v>28</v>
      </c>
      <c r="I1696" s="91" t="str">
        <f>'[4]ИТОГ!'!$AY1693</f>
        <v>ОК!</v>
      </c>
    </row>
    <row r="1697" spans="1:9">
      <c r="A1697" s="90">
        <v>1687</v>
      </c>
      <c r="B1697" s="91" t="str">
        <f>'[4]ИТОГ!'!$AP1694</f>
        <v>Корнеев Игорь</v>
      </c>
      <c r="C1697" s="91">
        <f>'[4]ИТОГ!'!$AQ1694</f>
        <v>1970</v>
      </c>
      <c r="D1697" s="91" t="str">
        <f>'[4]ИТОГ!'!$AT1694</f>
        <v>б/р</v>
      </c>
      <c r="E1697" s="91" t="str">
        <f>'[4]ИТОГ!'!$AU1694</f>
        <v>м</v>
      </c>
      <c r="F1697" s="189">
        <f>'[4]ИТОГ!'!$AX1694</f>
        <v>43716</v>
      </c>
      <c r="G1697" s="91" t="s">
        <v>255</v>
      </c>
      <c r="H1697" s="94" t="s">
        <v>28</v>
      </c>
      <c r="I1697" s="91" t="str">
        <f>'[4]ИТОГ!'!$AY1694</f>
        <v>ОК!</v>
      </c>
    </row>
    <row r="1698" spans="1:9">
      <c r="A1698" s="90">
        <v>1688</v>
      </c>
      <c r="B1698" s="91" t="str">
        <f>'[4]ИТОГ!'!$AP1695</f>
        <v>Корнеев Максим</v>
      </c>
      <c r="C1698" s="91">
        <f>'[4]ИТОГ!'!$AQ1695</f>
        <v>2010</v>
      </c>
      <c r="D1698" s="91" t="str">
        <f>'[4]ИТОГ!'!$AT1695</f>
        <v>1ю</v>
      </c>
      <c r="E1698" s="91" t="str">
        <f>'[4]ИТОГ!'!$AU1695</f>
        <v>м</v>
      </c>
      <c r="F1698" s="189">
        <f>'[4]ИТОГ!'!$AX1695</f>
        <v>45422</v>
      </c>
      <c r="G1698" s="91" t="s">
        <v>255</v>
      </c>
      <c r="H1698" s="94" t="s">
        <v>28</v>
      </c>
      <c r="I1698" s="91" t="str">
        <f>'[4]ИТОГ!'!$AY1695</f>
        <v>ОК!</v>
      </c>
    </row>
    <row r="1699" spans="1:9">
      <c r="A1699" s="90">
        <v>1689</v>
      </c>
      <c r="B1699" s="91" t="str">
        <f>'[4]ИТОГ!'!$AP1696</f>
        <v>Корнеева Александра</v>
      </c>
      <c r="C1699" s="91">
        <f>'[4]ИТОГ!'!$AQ1696</f>
        <v>2011</v>
      </c>
      <c r="D1699" s="91" t="str">
        <f>'[4]ИТОГ!'!$AT1696</f>
        <v>б/р</v>
      </c>
      <c r="E1699" s="91" t="str">
        <f>'[4]ИТОГ!'!$AU1696</f>
        <v>ж</v>
      </c>
      <c r="F1699" s="189">
        <f>'[4]ИТОГ!'!$AX1696</f>
        <v>0</v>
      </c>
      <c r="G1699" s="91" t="s">
        <v>255</v>
      </c>
      <c r="H1699" s="94" t="s">
        <v>28</v>
      </c>
      <c r="I1699" s="91" t="str">
        <f>'[4]ИТОГ!'!$AY1696</f>
        <v>ОК!</v>
      </c>
    </row>
    <row r="1700" spans="1:9">
      <c r="A1700" s="90">
        <v>1690</v>
      </c>
      <c r="B1700" s="91" t="str">
        <f>'[4]ИТОГ!'!$AP1697</f>
        <v>Корнилов Денис</v>
      </c>
      <c r="C1700" s="91">
        <f>'[4]ИТОГ!'!$AQ1697</f>
        <v>2011</v>
      </c>
      <c r="D1700" s="91" t="str">
        <f>'[4]ИТОГ!'!$AT1697</f>
        <v>2ю</v>
      </c>
      <c r="E1700" s="91" t="str">
        <f>'[4]ИТОГ!'!$AU1697</f>
        <v>м</v>
      </c>
      <c r="F1700" s="189">
        <f>'[4]ИТОГ!'!$AX1697</f>
        <v>45730</v>
      </c>
      <c r="G1700" s="91" t="s">
        <v>255</v>
      </c>
      <c r="H1700" s="94" t="s">
        <v>28</v>
      </c>
      <c r="I1700" s="91" t="str">
        <f>'[4]ИТОГ!'!$AY1697</f>
        <v>ОК!</v>
      </c>
    </row>
    <row r="1701" spans="1:9">
      <c r="A1701" s="90">
        <v>1691</v>
      </c>
      <c r="B1701" s="91" t="str">
        <f>'[4]ИТОГ!'!$AP1698</f>
        <v>Корнилов Евгений</v>
      </c>
      <c r="C1701" s="91">
        <f>'[4]ИТОГ!'!$AQ1698</f>
        <v>2012</v>
      </c>
      <c r="D1701" s="91" t="str">
        <f>'[4]ИТОГ!'!$AT1698</f>
        <v>б/р</v>
      </c>
      <c r="E1701" s="91" t="str">
        <f>'[4]ИТОГ!'!$AU1698</f>
        <v>м</v>
      </c>
      <c r="F1701" s="189">
        <f>'[4]ИТОГ!'!$AX1698</f>
        <v>0</v>
      </c>
      <c r="G1701" s="91" t="s">
        <v>255</v>
      </c>
      <c r="H1701" s="94" t="s">
        <v>28</v>
      </c>
      <c r="I1701" s="91" t="str">
        <f>'[4]ИТОГ!'!$AY1698</f>
        <v>ОК!</v>
      </c>
    </row>
    <row r="1702" spans="1:9">
      <c r="A1702" s="90">
        <v>1692</v>
      </c>
      <c r="B1702" s="91" t="str">
        <f>'[4]ИТОГ!'!$AP1699</f>
        <v>Корнилова Алина</v>
      </c>
      <c r="C1702" s="91">
        <f>'[4]ИТОГ!'!$AQ1699</f>
        <v>0</v>
      </c>
      <c r="D1702" s="91">
        <f>'[4]ИТОГ!'!$AT1699</f>
        <v>3</v>
      </c>
      <c r="E1702" s="91" t="str">
        <f>'[4]ИТОГ!'!$AU1699</f>
        <v>ж</v>
      </c>
      <c r="F1702" s="189">
        <f>'[4]ИТОГ!'!$AX1699</f>
        <v>45407</v>
      </c>
      <c r="G1702" s="91" t="s">
        <v>255</v>
      </c>
      <c r="H1702" s="94" t="s">
        <v>28</v>
      </c>
      <c r="I1702" s="91" t="str">
        <f>'[4]ИТОГ!'!$AY1699</f>
        <v>НАДО!!!</v>
      </c>
    </row>
    <row r="1703" spans="1:9">
      <c r="A1703" s="90">
        <v>1693</v>
      </c>
      <c r="B1703" s="91" t="str">
        <f>'[4]ИТОГ!'!$AP1700</f>
        <v>Корнилова Людмила</v>
      </c>
      <c r="C1703" s="91">
        <f>'[4]ИТОГ!'!$AQ1700</f>
        <v>1997</v>
      </c>
      <c r="D1703" s="91" t="str">
        <f>'[4]ИТОГ!'!$AT1700</f>
        <v>б/р</v>
      </c>
      <c r="E1703" s="91" t="str">
        <f>'[4]ИТОГ!'!$AU1700</f>
        <v>ж</v>
      </c>
      <c r="F1703" s="189">
        <f>'[4]ИТОГ!'!$AX1700</f>
        <v>43399</v>
      </c>
      <c r="G1703" s="91" t="s">
        <v>255</v>
      </c>
      <c r="H1703" s="94" t="s">
        <v>28</v>
      </c>
      <c r="I1703" s="91" t="str">
        <f>'[4]ИТОГ!'!$AY1700</f>
        <v>ОК!</v>
      </c>
    </row>
    <row r="1704" spans="1:9">
      <c r="A1704" s="90">
        <v>1694</v>
      </c>
      <c r="B1704" s="91" t="str">
        <f>'[4]ИТОГ!'!$AP1701</f>
        <v>Коробкина Анна</v>
      </c>
      <c r="C1704" s="91">
        <f>'[4]ИТОГ!'!$AQ1701</f>
        <v>2006</v>
      </c>
      <c r="D1704" s="91" t="str">
        <f>'[4]ИТОГ!'!$AT1701</f>
        <v>б/р</v>
      </c>
      <c r="E1704" s="91" t="str">
        <f>'[4]ИТОГ!'!$AU1701</f>
        <v>ж</v>
      </c>
      <c r="F1704" s="189">
        <f>'[4]ИТОГ!'!$AX1701</f>
        <v>0</v>
      </c>
      <c r="G1704" s="91" t="s">
        <v>255</v>
      </c>
      <c r="H1704" s="94" t="s">
        <v>28</v>
      </c>
      <c r="I1704" s="91" t="str">
        <f>'[4]ИТОГ!'!$AY1701</f>
        <v>ОК!</v>
      </c>
    </row>
    <row r="1705" spans="1:9">
      <c r="A1705" s="90">
        <v>1695</v>
      </c>
      <c r="B1705" s="91" t="str">
        <f>'[4]ИТОГ!'!$AP1702</f>
        <v>Коробов Егор</v>
      </c>
      <c r="C1705" s="91">
        <f>'[4]ИТОГ!'!$AQ1702</f>
        <v>2012</v>
      </c>
      <c r="D1705" s="91" t="str">
        <f>'[4]ИТОГ!'!$AT1702</f>
        <v>б/р</v>
      </c>
      <c r="E1705" s="91" t="str">
        <f>'[4]ИТОГ!'!$AU1702</f>
        <v>м</v>
      </c>
      <c r="F1705" s="189">
        <f>'[4]ИТОГ!'!$AX1702</f>
        <v>0</v>
      </c>
      <c r="G1705" s="91" t="s">
        <v>255</v>
      </c>
      <c r="H1705" s="94" t="s">
        <v>28</v>
      </c>
      <c r="I1705" s="91" t="str">
        <f>'[4]ИТОГ!'!$AY1702</f>
        <v>ОК!</v>
      </c>
    </row>
    <row r="1706" spans="1:9">
      <c r="A1706" s="90">
        <v>1696</v>
      </c>
      <c r="B1706" s="91" t="str">
        <f>'[4]ИТОГ!'!$AP1703</f>
        <v>Коробцов Александр</v>
      </c>
      <c r="C1706" s="91">
        <f>'[4]ИТОГ!'!$AQ1703</f>
        <v>2006</v>
      </c>
      <c r="D1706" s="91" t="str">
        <f>'[4]ИТОГ!'!$AT1703</f>
        <v>б/р</v>
      </c>
      <c r="E1706" s="91" t="str">
        <f>'[4]ИТОГ!'!$AU1703</f>
        <v>м</v>
      </c>
      <c r="F1706" s="189">
        <f>'[4]ИТОГ!'!$AX1703</f>
        <v>44329</v>
      </c>
      <c r="G1706" s="91" t="s">
        <v>255</v>
      </c>
      <c r="H1706" s="94" t="s">
        <v>28</v>
      </c>
      <c r="I1706" s="91" t="str">
        <f>'[4]ИТОГ!'!$AY1703</f>
        <v>ОК!</v>
      </c>
    </row>
    <row r="1707" spans="1:9">
      <c r="A1707" s="90">
        <v>1697</v>
      </c>
      <c r="B1707" s="91" t="str">
        <f>'[4]ИТОГ!'!$AP1704</f>
        <v>Коровецкая Даниэла</v>
      </c>
      <c r="C1707" s="91">
        <f>'[4]ИТОГ!'!$AQ1704</f>
        <v>2011</v>
      </c>
      <c r="D1707" s="91" t="str">
        <f>'[4]ИТОГ!'!$AT1704</f>
        <v>2ю</v>
      </c>
      <c r="E1707" s="91" t="str">
        <f>'[4]ИТОГ!'!$AU1704</f>
        <v>ж</v>
      </c>
      <c r="F1707" s="189">
        <f>'[4]ИТОГ!'!$AX1704</f>
        <v>45582</v>
      </c>
      <c r="G1707" s="91" t="s">
        <v>255</v>
      </c>
      <c r="H1707" s="94" t="s">
        <v>28</v>
      </c>
      <c r="I1707" s="91" t="str">
        <f>'[4]ИТОГ!'!$AY1704</f>
        <v>ОК!</v>
      </c>
    </row>
    <row r="1708" spans="1:9">
      <c r="A1708" s="90">
        <v>1698</v>
      </c>
      <c r="B1708" s="91" t="str">
        <f>'[4]ИТОГ!'!$AP1705</f>
        <v>Коровина Галина</v>
      </c>
      <c r="C1708" s="91">
        <f>'[4]ИТОГ!'!$AQ1705</f>
        <v>0</v>
      </c>
      <c r="D1708" s="91" t="str">
        <f>'[4]ИТОГ!'!$AT1705</f>
        <v>б/р</v>
      </c>
      <c r="E1708" s="91" t="str">
        <f>'[4]ИТОГ!'!$AU1705</f>
        <v>ж</v>
      </c>
      <c r="F1708" s="189">
        <f>'[4]ИТОГ!'!$AX1705</f>
        <v>43954</v>
      </c>
      <c r="G1708" s="91" t="s">
        <v>255</v>
      </c>
      <c r="H1708" s="94" t="s">
        <v>28</v>
      </c>
      <c r="I1708" s="91" t="str">
        <f>'[4]ИТОГ!'!$AY1705</f>
        <v>НАДО!!!</v>
      </c>
    </row>
    <row r="1709" spans="1:9">
      <c r="A1709" s="90">
        <v>1699</v>
      </c>
      <c r="B1709" s="91" t="str">
        <f>'[4]ИТОГ!'!$AP1706</f>
        <v>Коровина Пелагея</v>
      </c>
      <c r="C1709" s="91">
        <f>'[4]ИТОГ!'!$AQ1706</f>
        <v>2008</v>
      </c>
      <c r="D1709" s="91">
        <f>'[4]ИТОГ!'!$AT1706</f>
        <v>1</v>
      </c>
      <c r="E1709" s="91" t="str">
        <f>'[4]ИТОГ!'!$AU1706</f>
        <v>ж</v>
      </c>
      <c r="F1709" s="189">
        <f>'[4]ИТОГ!'!$AX1706</f>
        <v>45463</v>
      </c>
      <c r="G1709" s="91" t="s">
        <v>255</v>
      </c>
      <c r="H1709" s="94" t="s">
        <v>28</v>
      </c>
      <c r="I1709" s="91" t="str">
        <f>'[4]ИТОГ!'!$AY1706</f>
        <v>ОК!</v>
      </c>
    </row>
    <row r="1710" spans="1:9">
      <c r="A1710" s="90">
        <v>1700</v>
      </c>
      <c r="B1710" s="91" t="str">
        <f>'[4]ИТОГ!'!$AP1707</f>
        <v>Коровкин Артём</v>
      </c>
      <c r="C1710" s="91">
        <f>'[4]ИТОГ!'!$AQ1707</f>
        <v>0</v>
      </c>
      <c r="D1710" s="91">
        <f>'[4]ИТОГ!'!$AT1707</f>
        <v>3</v>
      </c>
      <c r="E1710" s="91" t="str">
        <f>'[4]ИТОГ!'!$AU1707</f>
        <v>м</v>
      </c>
      <c r="F1710" s="189">
        <f>'[4]ИТОГ!'!$AX1707</f>
        <v>45407</v>
      </c>
      <c r="G1710" s="91" t="s">
        <v>255</v>
      </c>
      <c r="H1710" s="94" t="s">
        <v>28</v>
      </c>
      <c r="I1710" s="91" t="str">
        <f>'[4]ИТОГ!'!$AY1707</f>
        <v>НАДО!!!</v>
      </c>
    </row>
    <row r="1711" spans="1:9">
      <c r="A1711" s="90">
        <v>1701</v>
      </c>
      <c r="B1711" s="91" t="str">
        <f>'[4]ИТОГ!'!$AP1708</f>
        <v>Королев Артём</v>
      </c>
      <c r="C1711" s="91">
        <f>'[4]ИТОГ!'!$AQ1708</f>
        <v>2009</v>
      </c>
      <c r="D1711" s="91">
        <f>'[4]ИТОГ!'!$AT1708</f>
        <v>2</v>
      </c>
      <c r="E1711" s="91" t="str">
        <f>'[4]ИТОГ!'!$AU1708</f>
        <v>м</v>
      </c>
      <c r="F1711" s="189">
        <f>'[4]ИТОГ!'!$AX1708</f>
        <v>45742</v>
      </c>
      <c r="G1711" s="91" t="s">
        <v>255</v>
      </c>
      <c r="H1711" s="94" t="s">
        <v>28</v>
      </c>
      <c r="I1711" s="91" t="str">
        <f>'[4]ИТОГ!'!$AY1708</f>
        <v>ОК!</v>
      </c>
    </row>
    <row r="1712" spans="1:9">
      <c r="A1712" s="90">
        <v>1702</v>
      </c>
      <c r="B1712" s="91" t="str">
        <f>'[4]ИТОГ!'!$AP1709</f>
        <v>Королев Владимир</v>
      </c>
      <c r="C1712" s="91">
        <f>'[4]ИТОГ!'!$AQ1709</f>
        <v>2004</v>
      </c>
      <c r="D1712" s="91" t="str">
        <f>'[4]ИТОГ!'!$AT1709</f>
        <v>б/р</v>
      </c>
      <c r="E1712" s="91" t="str">
        <f>'[4]ИТОГ!'!$AU1709</f>
        <v>м</v>
      </c>
      <c r="F1712" s="189">
        <f>'[4]ИТОГ!'!$AX1709</f>
        <v>44169</v>
      </c>
      <c r="G1712" s="91" t="s">
        <v>255</v>
      </c>
      <c r="H1712" s="94" t="s">
        <v>28</v>
      </c>
      <c r="I1712" s="91" t="str">
        <f>'[4]ИТОГ!'!$AY1709</f>
        <v>ОК!</v>
      </c>
    </row>
    <row r="1713" spans="1:9">
      <c r="A1713" s="90">
        <v>1703</v>
      </c>
      <c r="B1713" s="91" t="str">
        <f>'[4]ИТОГ!'!$AP1710</f>
        <v>Королев Дмитрий</v>
      </c>
      <c r="C1713" s="91">
        <f>'[4]ИТОГ!'!$AQ1710</f>
        <v>2003</v>
      </c>
      <c r="D1713" s="91" t="str">
        <f>'[4]ИТОГ!'!$AT1710</f>
        <v>б/р</v>
      </c>
      <c r="E1713" s="91" t="str">
        <f>'[4]ИТОГ!'!$AU1710</f>
        <v>м</v>
      </c>
      <c r="F1713" s="189">
        <f>'[4]ИТОГ!'!$AX1710</f>
        <v>43989</v>
      </c>
      <c r="G1713" s="91" t="s">
        <v>255</v>
      </c>
      <c r="H1713" s="94" t="s">
        <v>28</v>
      </c>
      <c r="I1713" s="91" t="str">
        <f>'[4]ИТОГ!'!$AY1710</f>
        <v>ОК!</v>
      </c>
    </row>
    <row r="1714" spans="1:9">
      <c r="A1714" s="90">
        <v>1704</v>
      </c>
      <c r="B1714" s="91" t="str">
        <f>'[4]ИТОГ!'!$AP1711</f>
        <v>Королев Илья</v>
      </c>
      <c r="C1714" s="91">
        <f>'[4]ИТОГ!'!$AQ1711</f>
        <v>0</v>
      </c>
      <c r="D1714" s="91" t="str">
        <f>'[4]ИТОГ!'!$AT1711</f>
        <v>МС</v>
      </c>
      <c r="E1714" s="91" t="str">
        <f>'[4]ИТОГ!'!$AU1711</f>
        <v>м</v>
      </c>
      <c r="F1714" s="189">
        <f>'[4]ИТОГ!'!$AX1711</f>
        <v>0</v>
      </c>
      <c r="G1714" s="91" t="s">
        <v>255</v>
      </c>
      <c r="H1714" s="94" t="s">
        <v>28</v>
      </c>
      <c r="I1714" s="91" t="str">
        <f>'[4]ИТОГ!'!$AY1711</f>
        <v>ОК!</v>
      </c>
    </row>
    <row r="1715" spans="1:9">
      <c r="A1715" s="90">
        <v>1705</v>
      </c>
      <c r="B1715" s="91" t="str">
        <f>'[4]ИТОГ!'!$AP1712</f>
        <v>Королева Алина</v>
      </c>
      <c r="C1715" s="91">
        <f>'[4]ИТОГ!'!$AQ1712</f>
        <v>1997</v>
      </c>
      <c r="D1715" s="91" t="str">
        <f>'[4]ИТОГ!'!$AT1712</f>
        <v>б/р</v>
      </c>
      <c r="E1715" s="91" t="str">
        <f>'[4]ИТОГ!'!$AU1712</f>
        <v>ж</v>
      </c>
      <c r="F1715" s="189">
        <f>'[4]ИТОГ!'!$AX1712</f>
        <v>43495</v>
      </c>
      <c r="G1715" s="91" t="s">
        <v>255</v>
      </c>
      <c r="H1715" s="94" t="s">
        <v>28</v>
      </c>
      <c r="I1715" s="91" t="str">
        <f>'[4]ИТОГ!'!$AY1712</f>
        <v>ОК!</v>
      </c>
    </row>
    <row r="1716" spans="1:9">
      <c r="A1716" s="90">
        <v>1706</v>
      </c>
      <c r="B1716" s="91" t="str">
        <f>'[4]ИТОГ!'!$AP1713</f>
        <v>Королева Анастасия</v>
      </c>
      <c r="C1716" s="91">
        <f>'[4]ИТОГ!'!$AQ1713</f>
        <v>2003</v>
      </c>
      <c r="D1716" s="91" t="str">
        <f>'[4]ИТОГ!'!$AT1713</f>
        <v>б/р</v>
      </c>
      <c r="E1716" s="91" t="str">
        <f>'[4]ИТОГ!'!$AU1713</f>
        <v>ж</v>
      </c>
      <c r="F1716" s="189">
        <f>'[4]ИТОГ!'!$AX1713</f>
        <v>43227</v>
      </c>
      <c r="G1716" s="91" t="s">
        <v>255</v>
      </c>
      <c r="H1716" s="94" t="s">
        <v>28</v>
      </c>
      <c r="I1716" s="91" t="str">
        <f>'[4]ИТОГ!'!$AY1713</f>
        <v>ОК!</v>
      </c>
    </row>
    <row r="1717" spans="1:9">
      <c r="A1717" s="90">
        <v>1707</v>
      </c>
      <c r="B1717" s="91" t="str">
        <f>'[4]ИТОГ!'!$AP1714</f>
        <v>Королева Елизавета</v>
      </c>
      <c r="C1717" s="91">
        <f>'[4]ИТОГ!'!$AQ1714</f>
        <v>2012</v>
      </c>
      <c r="D1717" s="91" t="str">
        <f>'[4]ИТОГ!'!$AT1714</f>
        <v>б/р</v>
      </c>
      <c r="E1717" s="91" t="str">
        <f>'[4]ИТОГ!'!$AU1714</f>
        <v>ж</v>
      </c>
      <c r="F1717" s="189">
        <f>'[4]ИТОГ!'!$AX1714</f>
        <v>0</v>
      </c>
      <c r="G1717" s="91" t="s">
        <v>255</v>
      </c>
      <c r="H1717" s="94" t="s">
        <v>28</v>
      </c>
      <c r="I1717" s="91" t="str">
        <f>'[4]ИТОГ!'!$AY1714</f>
        <v>ОК!</v>
      </c>
    </row>
    <row r="1718" spans="1:9">
      <c r="A1718" s="90">
        <v>1708</v>
      </c>
      <c r="B1718" s="91" t="str">
        <f>'[4]ИТОГ!'!$AP1715</f>
        <v>Королёва Анастасия</v>
      </c>
      <c r="C1718" s="91">
        <f>'[4]ИТОГ!'!$AQ1715</f>
        <v>2010</v>
      </c>
      <c r="D1718" s="91">
        <f>'[4]ИТОГ!'!$AT1715</f>
        <v>2</v>
      </c>
      <c r="E1718" s="91" t="str">
        <f>'[4]ИТОГ!'!$AU1715</f>
        <v>ж</v>
      </c>
      <c r="F1718" s="189">
        <f>'[4]ИТОГ!'!$AX1715</f>
        <v>45463</v>
      </c>
      <c r="G1718" s="91" t="s">
        <v>255</v>
      </c>
      <c r="H1718" s="94" t="s">
        <v>28</v>
      </c>
      <c r="I1718" s="91" t="str">
        <f>'[4]ИТОГ!'!$AY1715</f>
        <v>ОК!</v>
      </c>
    </row>
    <row r="1719" spans="1:9">
      <c r="A1719" s="90">
        <v>1709</v>
      </c>
      <c r="B1719" s="91" t="str">
        <f>'[4]ИТОГ!'!$AP1716</f>
        <v>Королевский Артем</v>
      </c>
      <c r="C1719" s="91">
        <f>'[4]ИТОГ!'!$AQ1716</f>
        <v>2002</v>
      </c>
      <c r="D1719" s="91" t="str">
        <f>'[4]ИТОГ!'!$AT1716</f>
        <v>б/р</v>
      </c>
      <c r="E1719" s="91" t="str">
        <f>'[4]ИТОГ!'!$AU1716</f>
        <v>м</v>
      </c>
      <c r="F1719" s="189">
        <f>'[4]ИТОГ!'!$AX1716</f>
        <v>43828</v>
      </c>
      <c r="G1719" s="91" t="s">
        <v>255</v>
      </c>
      <c r="H1719" s="94" t="s">
        <v>28</v>
      </c>
      <c r="I1719" s="91" t="str">
        <f>'[4]ИТОГ!'!$AY1716</f>
        <v>ОК!</v>
      </c>
    </row>
    <row r="1720" spans="1:9">
      <c r="A1720" s="90">
        <v>1710</v>
      </c>
      <c r="B1720" s="91" t="str">
        <f>'[4]ИТОГ!'!$AP1717</f>
        <v>Короленко Сергей А.</v>
      </c>
      <c r="C1720" s="91">
        <f>'[4]ИТОГ!'!$AQ1717</f>
        <v>2000</v>
      </c>
      <c r="D1720" s="91" t="str">
        <f>'[4]ИТОГ!'!$AT1717</f>
        <v>б/р</v>
      </c>
      <c r="E1720" s="91" t="str">
        <f>'[4]ИТОГ!'!$AU1717</f>
        <v>м</v>
      </c>
      <c r="F1720" s="189">
        <f>'[4]ИТОГ!'!$AX1717</f>
        <v>44191</v>
      </c>
      <c r="G1720" s="91" t="s">
        <v>255</v>
      </c>
      <c r="H1720" s="94" t="s">
        <v>28</v>
      </c>
      <c r="I1720" s="91" t="str">
        <f>'[4]ИТОГ!'!$AY1717</f>
        <v>ОК!</v>
      </c>
    </row>
    <row r="1721" spans="1:9">
      <c r="A1721" s="90">
        <v>1711</v>
      </c>
      <c r="B1721" s="91" t="str">
        <f>'[4]ИТОГ!'!$AP1718</f>
        <v>Короленко Сергей</v>
      </c>
      <c r="C1721" s="91">
        <f>'[4]ИТОГ!'!$AQ1718</f>
        <v>1992</v>
      </c>
      <c r="D1721" s="91" t="str">
        <f>'[4]ИТОГ!'!$AT1718</f>
        <v>МС</v>
      </c>
      <c r="E1721" s="91" t="str">
        <f>'[4]ИТОГ!'!$AU1718</f>
        <v>м</v>
      </c>
      <c r="F1721" s="189">
        <f>'[4]ИТОГ!'!$AX1718</f>
        <v>0</v>
      </c>
      <c r="G1721" s="91" t="s">
        <v>255</v>
      </c>
      <c r="H1721" s="94" t="s">
        <v>28</v>
      </c>
      <c r="I1721" s="91" t="str">
        <f>'[4]ИТОГ!'!$AY1718</f>
        <v>ОК!</v>
      </c>
    </row>
    <row r="1722" spans="1:9">
      <c r="A1722" s="90">
        <v>1712</v>
      </c>
      <c r="B1722" s="91" t="str">
        <f>'[4]ИТОГ!'!$AP1719</f>
        <v>Королихина Регина</v>
      </c>
      <c r="C1722" s="91">
        <f>'[4]ИТОГ!'!$AQ1719</f>
        <v>2006</v>
      </c>
      <c r="D1722" s="91" t="str">
        <f>'[4]ИТОГ!'!$AT1719</f>
        <v>б/р</v>
      </c>
      <c r="E1722" s="91" t="str">
        <f>'[4]ИТОГ!'!$AU1719</f>
        <v>ж</v>
      </c>
      <c r="F1722" s="189">
        <f>'[4]ИТОГ!'!$AX1719</f>
        <v>0</v>
      </c>
      <c r="G1722" s="91" t="s">
        <v>255</v>
      </c>
      <c r="H1722" s="94" t="s">
        <v>28</v>
      </c>
      <c r="I1722" s="91" t="str">
        <f>'[4]ИТОГ!'!$AY1719</f>
        <v>ОК!</v>
      </c>
    </row>
    <row r="1723" spans="1:9">
      <c r="A1723" s="90">
        <v>1713</v>
      </c>
      <c r="B1723" s="91" t="str">
        <f>'[4]ИТОГ!'!$AP1720</f>
        <v>Король Георгий</v>
      </c>
      <c r="C1723" s="91">
        <f>'[4]ИТОГ!'!$AQ1720</f>
        <v>1992</v>
      </c>
      <c r="D1723" s="91" t="str">
        <f>'[4]ИТОГ!'!$AT1720</f>
        <v>б/р</v>
      </c>
      <c r="E1723" s="91" t="str">
        <f>'[4]ИТОГ!'!$AU1720</f>
        <v>м</v>
      </c>
      <c r="F1723" s="189">
        <f>'[4]ИТОГ!'!$AX1720</f>
        <v>41963</v>
      </c>
      <c r="G1723" s="91" t="s">
        <v>255</v>
      </c>
      <c r="H1723" s="94" t="s">
        <v>28</v>
      </c>
      <c r="I1723" s="91" t="str">
        <f>'[4]ИТОГ!'!$AY1720</f>
        <v>НАДО!!!</v>
      </c>
    </row>
    <row r="1724" spans="1:9">
      <c r="A1724" s="90">
        <v>1714</v>
      </c>
      <c r="B1724" s="91" t="str">
        <f>'[4]ИТОГ!'!$AP1721</f>
        <v>Королькова Евгения</v>
      </c>
      <c r="C1724" s="91">
        <f>'[4]ИТОГ!'!$AQ1721</f>
        <v>0</v>
      </c>
      <c r="D1724" s="91">
        <f>'[4]ИТОГ!'!$AT1721</f>
        <v>1</v>
      </c>
      <c r="E1724" s="91" t="str">
        <f>'[4]ИТОГ!'!$AU1721</f>
        <v>ж</v>
      </c>
      <c r="F1724" s="189">
        <f>'[4]ИТОГ!'!$AX1721</f>
        <v>45407</v>
      </c>
      <c r="G1724" s="91" t="s">
        <v>255</v>
      </c>
      <c r="H1724" s="94" t="s">
        <v>28</v>
      </c>
      <c r="I1724" s="91" t="str">
        <f>'[4]ИТОГ!'!$AY1721</f>
        <v>НАДО!!!</v>
      </c>
    </row>
    <row r="1725" spans="1:9">
      <c r="A1725" s="90">
        <v>1715</v>
      </c>
      <c r="B1725" s="91" t="str">
        <f>'[4]ИТОГ!'!$AP1722</f>
        <v>Короткевич Глеб</v>
      </c>
      <c r="C1725" s="91">
        <f>'[4]ИТОГ!'!$AQ1722</f>
        <v>2009</v>
      </c>
      <c r="D1725" s="91" t="str">
        <f>'[4]ИТОГ!'!$AT1722</f>
        <v>б/р</v>
      </c>
      <c r="E1725" s="91" t="str">
        <f>'[4]ИТОГ!'!$AU1722</f>
        <v>м</v>
      </c>
      <c r="F1725" s="189">
        <f>'[4]ИТОГ!'!$AX1722</f>
        <v>0</v>
      </c>
      <c r="G1725" s="91" t="s">
        <v>255</v>
      </c>
      <c r="H1725" s="94" t="s">
        <v>28</v>
      </c>
      <c r="I1725" s="91" t="str">
        <f>'[4]ИТОГ!'!$AY1722</f>
        <v>ОК!</v>
      </c>
    </row>
    <row r="1726" spans="1:9">
      <c r="A1726" s="90">
        <v>1716</v>
      </c>
      <c r="B1726" s="91" t="str">
        <f>'[4]ИТОГ!'!$AP1723</f>
        <v>Короткевич Софья</v>
      </c>
      <c r="C1726" s="91">
        <f>'[4]ИТОГ!'!$AQ1723</f>
        <v>2004</v>
      </c>
      <c r="D1726" s="91">
        <f>'[4]ИТОГ!'!$AT1723</f>
        <v>3</v>
      </c>
      <c r="E1726" s="91" t="str">
        <f>'[4]ИТОГ!'!$AU1723</f>
        <v>ж</v>
      </c>
      <c r="F1726" s="189">
        <f>'[4]ИТОГ!'!$AX1723</f>
        <v>45407</v>
      </c>
      <c r="G1726" s="91" t="s">
        <v>255</v>
      </c>
      <c r="H1726" s="94" t="s">
        <v>28</v>
      </c>
      <c r="I1726" s="91" t="str">
        <f>'[4]ИТОГ!'!$AY1723</f>
        <v>НАДО!!!</v>
      </c>
    </row>
    <row r="1727" spans="1:9">
      <c r="A1727" s="90">
        <v>1717</v>
      </c>
      <c r="B1727" s="91" t="str">
        <f>'[4]ИТОГ!'!$AP1724</f>
        <v>Короткий Николай</v>
      </c>
      <c r="C1727" s="91">
        <f>'[4]ИТОГ!'!$AQ1724</f>
        <v>0</v>
      </c>
      <c r="D1727" s="91">
        <f>'[4]ИТОГ!'!$AT1724</f>
        <v>2</v>
      </c>
      <c r="E1727" s="91" t="str">
        <f>'[4]ИТОГ!'!$AU1724</f>
        <v>м</v>
      </c>
      <c r="F1727" s="189">
        <f>'[4]ИТОГ!'!$AX1724</f>
        <v>45431</v>
      </c>
      <c r="G1727" s="91" t="s">
        <v>255</v>
      </c>
      <c r="H1727" s="94" t="s">
        <v>28</v>
      </c>
      <c r="I1727" s="91" t="str">
        <f>'[4]ИТОГ!'!$AY1724</f>
        <v>НАДО!!!</v>
      </c>
    </row>
    <row r="1728" spans="1:9">
      <c r="A1728" s="90">
        <v>1718</v>
      </c>
      <c r="B1728" s="91" t="str">
        <f>'[4]ИТОГ!'!$AP1725</f>
        <v>Короткий Фёдор</v>
      </c>
      <c r="C1728" s="91">
        <f>'[4]ИТОГ!'!$AQ1725</f>
        <v>2009</v>
      </c>
      <c r="D1728" s="91" t="str">
        <f>'[4]ИТОГ!'!$AT1725</f>
        <v>б/р</v>
      </c>
      <c r="E1728" s="91" t="str">
        <f>'[4]ИТОГ!'!$AU1725</f>
        <v>м</v>
      </c>
      <c r="F1728" s="189">
        <f>'[4]ИТОГ!'!$AX1725</f>
        <v>0</v>
      </c>
      <c r="G1728" s="91" t="s">
        <v>255</v>
      </c>
      <c r="H1728" s="94" t="s">
        <v>28</v>
      </c>
      <c r="I1728" s="91" t="str">
        <f>'[4]ИТОГ!'!$AY1725</f>
        <v>ОК!</v>
      </c>
    </row>
    <row r="1729" spans="1:9">
      <c r="A1729" s="90">
        <v>1719</v>
      </c>
      <c r="B1729" s="91" t="str">
        <f>'[4]ИТОГ!'!$AP1726</f>
        <v>Коротков Дмитрий</v>
      </c>
      <c r="C1729" s="91">
        <f>'[4]ИТОГ!'!$AQ1726</f>
        <v>2004</v>
      </c>
      <c r="D1729" s="91" t="str">
        <f>'[4]ИТОГ!'!$AT1726</f>
        <v>б/р</v>
      </c>
      <c r="E1729" s="91" t="str">
        <f>'[4]ИТОГ!'!$AU1726</f>
        <v>м</v>
      </c>
      <c r="F1729" s="189">
        <f>'[4]ИТОГ!'!$AX1726</f>
        <v>0</v>
      </c>
      <c r="G1729" s="91" t="s">
        <v>255</v>
      </c>
      <c r="H1729" s="94" t="s">
        <v>28</v>
      </c>
      <c r="I1729" s="91" t="str">
        <f>'[4]ИТОГ!'!$AY1726</f>
        <v>НАДО!!!</v>
      </c>
    </row>
    <row r="1730" spans="1:9">
      <c r="A1730" s="90">
        <v>1720</v>
      </c>
      <c r="B1730" s="91" t="str">
        <f>'[4]ИТОГ!'!$AP1727</f>
        <v>Короткова София</v>
      </c>
      <c r="C1730" s="91">
        <f>'[4]ИТОГ!'!$AQ1727</f>
        <v>2001</v>
      </c>
      <c r="D1730" s="91" t="str">
        <f>'[4]ИТОГ!'!$AT1727</f>
        <v>б/р</v>
      </c>
      <c r="E1730" s="91" t="str">
        <f>'[4]ИТОГ!'!$AU1727</f>
        <v>ж</v>
      </c>
      <c r="F1730" s="189">
        <f>'[4]ИТОГ!'!$AX1727</f>
        <v>0</v>
      </c>
      <c r="G1730" s="91" t="s">
        <v>255</v>
      </c>
      <c r="H1730" s="94" t="s">
        <v>28</v>
      </c>
      <c r="I1730" s="91" t="str">
        <f>'[4]ИТОГ!'!$AY1727</f>
        <v>ОК!</v>
      </c>
    </row>
    <row r="1731" spans="1:9">
      <c r="A1731" s="90">
        <v>1721</v>
      </c>
      <c r="B1731" s="91" t="str">
        <f>'[4]ИТОГ!'!$AP1728</f>
        <v>Корсакова Ольга</v>
      </c>
      <c r="C1731" s="91">
        <f>'[4]ИТОГ!'!$AQ1728</f>
        <v>1964</v>
      </c>
      <c r="D1731" s="91">
        <f>'[4]ИТОГ!'!$AT1728</f>
        <v>2</v>
      </c>
      <c r="E1731" s="91" t="str">
        <f>'[4]ИТОГ!'!$AU1728</f>
        <v>ж</v>
      </c>
      <c r="F1731" s="189">
        <f>'[4]ИТОГ!'!$AX1728</f>
        <v>45520</v>
      </c>
      <c r="G1731" s="91" t="s">
        <v>255</v>
      </c>
      <c r="H1731" s="94" t="s">
        <v>28</v>
      </c>
      <c r="I1731" s="91" t="str">
        <f>'[4]ИТОГ!'!$AY1728</f>
        <v>ОК!</v>
      </c>
    </row>
    <row r="1732" spans="1:9">
      <c r="A1732" s="90">
        <v>1722</v>
      </c>
      <c r="B1732" s="91" t="str">
        <f>'[4]ИТОГ!'!$AP1729</f>
        <v>Коршунова Мария</v>
      </c>
      <c r="C1732" s="91">
        <f>'[4]ИТОГ!'!$AQ1729</f>
        <v>1988</v>
      </c>
      <c r="D1732" s="91" t="str">
        <f>'[4]ИТОГ!'!$AT1729</f>
        <v>б/р</v>
      </c>
      <c r="E1732" s="91" t="str">
        <f>'[4]ИТОГ!'!$AU1729</f>
        <v>ж</v>
      </c>
      <c r="F1732" s="189">
        <f>'[4]ИТОГ!'!$AX1729</f>
        <v>42774</v>
      </c>
      <c r="G1732" s="91" t="s">
        <v>255</v>
      </c>
      <c r="H1732" s="94" t="s">
        <v>28</v>
      </c>
      <c r="I1732" s="91" t="str">
        <f>'[4]ИТОГ!'!$AY1729</f>
        <v>ОК!</v>
      </c>
    </row>
    <row r="1733" spans="1:9">
      <c r="A1733" s="90">
        <v>1723</v>
      </c>
      <c r="B1733" s="91" t="str">
        <f>'[4]ИТОГ!'!$AP1730</f>
        <v>Корыстова Ольга</v>
      </c>
      <c r="C1733" s="91">
        <f>'[4]ИТОГ!'!$AQ1730</f>
        <v>0</v>
      </c>
      <c r="D1733" s="91">
        <f>'[4]ИТОГ!'!$AT1730</f>
        <v>2</v>
      </c>
      <c r="E1733" s="91" t="str">
        <f>'[4]ИТОГ!'!$AU1730</f>
        <v>ж</v>
      </c>
      <c r="F1733" s="189">
        <f>'[4]ИТОГ!'!$AX1730</f>
        <v>45778</v>
      </c>
      <c r="G1733" s="91" t="s">
        <v>255</v>
      </c>
      <c r="H1733" s="94" t="s">
        <v>28</v>
      </c>
      <c r="I1733" s="91">
        <f>'[4]ИТОГ!'!$AY1730</f>
        <v>0</v>
      </c>
    </row>
    <row r="1734" spans="1:9">
      <c r="A1734" s="90">
        <v>1724</v>
      </c>
      <c r="B1734" s="91" t="str">
        <f>'[4]ИТОГ!'!$AP1731</f>
        <v>Корянова Дарья</v>
      </c>
      <c r="C1734" s="91">
        <f>'[4]ИТОГ!'!$AQ1731</f>
        <v>2009</v>
      </c>
      <c r="D1734" s="91" t="str">
        <f>'[4]ИТОГ!'!$AT1731</f>
        <v>б/р</v>
      </c>
      <c r="E1734" s="91" t="str">
        <f>'[4]ИТОГ!'!$AU1731</f>
        <v>ж</v>
      </c>
      <c r="F1734" s="189">
        <f>'[4]ИТОГ!'!$AX1731</f>
        <v>0</v>
      </c>
      <c r="G1734" s="91" t="s">
        <v>255</v>
      </c>
      <c r="H1734" s="94" t="s">
        <v>28</v>
      </c>
      <c r="I1734" s="91" t="str">
        <f>'[4]ИТОГ!'!$AY1731</f>
        <v>ОК!</v>
      </c>
    </row>
    <row r="1735" spans="1:9">
      <c r="A1735" s="90">
        <v>1725</v>
      </c>
      <c r="B1735" s="91" t="str">
        <f>'[4]ИТОГ!'!$AP1732</f>
        <v xml:space="preserve">Корячкин Александр </v>
      </c>
      <c r="C1735" s="91">
        <f>'[4]ИТОГ!'!$AQ1732</f>
        <v>0</v>
      </c>
      <c r="D1735" s="91" t="str">
        <f>'[4]ИТОГ!'!$AT1732</f>
        <v>б/р</v>
      </c>
      <c r="E1735" s="91" t="str">
        <f>'[4]ИТОГ!'!$AU1732</f>
        <v>м</v>
      </c>
      <c r="F1735" s="189">
        <f>'[4]ИТОГ!'!$AX1732</f>
        <v>44708</v>
      </c>
      <c r="G1735" s="91" t="s">
        <v>255</v>
      </c>
      <c r="H1735" s="94" t="s">
        <v>28</v>
      </c>
      <c r="I1735" s="91" t="str">
        <f>'[4]ИТОГ!'!$AY1732</f>
        <v>НАДО!!!</v>
      </c>
    </row>
    <row r="1736" spans="1:9">
      <c r="A1736" s="90">
        <v>1726</v>
      </c>
      <c r="B1736" s="91" t="str">
        <f>'[4]ИТОГ!'!$AP1733</f>
        <v>Корячкин Александр</v>
      </c>
      <c r="C1736" s="91">
        <f>'[4]ИТОГ!'!$AQ1733</f>
        <v>0</v>
      </c>
      <c r="D1736" s="91">
        <f>'[4]ИТОГ!'!$AT1733</f>
        <v>3</v>
      </c>
      <c r="E1736" s="91" t="str">
        <f>'[4]ИТОГ!'!$AU1733</f>
        <v>м</v>
      </c>
      <c r="F1736" s="189">
        <f>'[4]ИТОГ!'!$AX1733</f>
        <v>45778</v>
      </c>
      <c r="G1736" s="91" t="s">
        <v>255</v>
      </c>
      <c r="H1736" s="94" t="s">
        <v>28</v>
      </c>
      <c r="I1736" s="91" t="str">
        <f>'[4]ИТОГ!'!$AY1733</f>
        <v>НАДО!!!</v>
      </c>
    </row>
    <row r="1737" spans="1:9">
      <c r="A1737" s="90">
        <v>1727</v>
      </c>
      <c r="B1737" s="91" t="str">
        <f>'[4]ИТОГ!'!$AP1734</f>
        <v>Косарева Валерия</v>
      </c>
      <c r="C1737" s="91">
        <f>'[4]ИТОГ!'!$AQ1734</f>
        <v>0</v>
      </c>
      <c r="D1737" s="91" t="str">
        <f>'[4]ИТОГ!'!$AT1734</f>
        <v>б/р</v>
      </c>
      <c r="E1737" s="91" t="str">
        <f>'[4]ИТОГ!'!$AU1734</f>
        <v>ж</v>
      </c>
      <c r="F1737" s="189">
        <f>'[4]ИТОГ!'!$AX1734</f>
        <v>42869</v>
      </c>
      <c r="G1737" s="91" t="s">
        <v>255</v>
      </c>
      <c r="H1737" s="94" t="s">
        <v>28</v>
      </c>
      <c r="I1737" s="91" t="str">
        <f>'[4]ИТОГ!'!$AY1734</f>
        <v>НАДО!!!</v>
      </c>
    </row>
    <row r="1738" spans="1:9">
      <c r="A1738" s="90">
        <v>1728</v>
      </c>
      <c r="B1738" s="91" t="str">
        <f>'[4]ИТОГ!'!$AP1735</f>
        <v>Косенчук Никита</v>
      </c>
      <c r="C1738" s="91">
        <f>'[4]ИТОГ!'!$AQ1735</f>
        <v>2007</v>
      </c>
      <c r="D1738" s="91" t="str">
        <f>'[4]ИТОГ!'!$AT1735</f>
        <v>1ю</v>
      </c>
      <c r="E1738" s="91" t="str">
        <f>'[4]ИТОГ!'!$AU1735</f>
        <v>м</v>
      </c>
      <c r="F1738" s="189">
        <f>'[4]ИТОГ!'!$AX1735</f>
        <v>45940</v>
      </c>
      <c r="G1738" s="91" t="s">
        <v>255</v>
      </c>
      <c r="H1738" s="94" t="s">
        <v>28</v>
      </c>
      <c r="I1738" s="91" t="str">
        <f>'[4]ИТОГ!'!$AY1735</f>
        <v>ОК!</v>
      </c>
    </row>
    <row r="1739" spans="1:9">
      <c r="A1739" s="90">
        <v>1729</v>
      </c>
      <c r="B1739" s="91" t="str">
        <f>'[4]ИТОГ!'!$AP1736</f>
        <v>Косицина Полина</v>
      </c>
      <c r="C1739" s="91">
        <f>'[4]ИТОГ!'!$AQ1736</f>
        <v>0</v>
      </c>
      <c r="D1739" s="91">
        <f>'[4]ИТОГ!'!$AT1736</f>
        <v>3</v>
      </c>
      <c r="E1739" s="91" t="str">
        <f>'[4]ИТОГ!'!$AU1736</f>
        <v>ж</v>
      </c>
      <c r="F1739" s="189">
        <f>'[4]ИТОГ!'!$AX1736</f>
        <v>45778</v>
      </c>
      <c r="G1739" s="91" t="s">
        <v>255</v>
      </c>
      <c r="H1739" s="94" t="s">
        <v>28</v>
      </c>
      <c r="I1739" s="91" t="str">
        <f>'[4]ИТОГ!'!$AY1736</f>
        <v>НАДО!!!</v>
      </c>
    </row>
    <row r="1740" spans="1:9">
      <c r="A1740" s="90">
        <v>1730</v>
      </c>
      <c r="B1740" s="91" t="str">
        <f>'[4]ИТОГ!'!$AP1737</f>
        <v>Коско Павел</v>
      </c>
      <c r="C1740" s="91">
        <f>'[4]ИТОГ!'!$AQ1737</f>
        <v>0</v>
      </c>
      <c r="D1740" s="91" t="str">
        <f>'[4]ИТОГ!'!$AT1737</f>
        <v>б/р</v>
      </c>
      <c r="E1740" s="91" t="str">
        <f>'[4]ИТОГ!'!$AU1737</f>
        <v>м</v>
      </c>
      <c r="F1740" s="189">
        <f>'[4]ИТОГ!'!$AX1737</f>
        <v>44359</v>
      </c>
      <c r="G1740" s="91" t="s">
        <v>255</v>
      </c>
      <c r="H1740" s="94" t="s">
        <v>28</v>
      </c>
      <c r="I1740" s="91" t="str">
        <f>'[4]ИТОГ!'!$AY1737</f>
        <v>НАДО!!!</v>
      </c>
    </row>
    <row r="1741" spans="1:9">
      <c r="A1741" s="90">
        <v>1731</v>
      </c>
      <c r="B1741" s="91" t="str">
        <f>'[4]ИТОГ!'!$AP1738</f>
        <v>Косов Василий</v>
      </c>
      <c r="C1741" s="91">
        <f>'[4]ИТОГ!'!$AQ1738</f>
        <v>1993</v>
      </c>
      <c r="D1741" s="91" t="str">
        <f>'[4]ИТОГ!'!$AT1738</f>
        <v>б/р</v>
      </c>
      <c r="E1741" s="91" t="str">
        <f>'[4]ИТОГ!'!$AU1738</f>
        <v>м</v>
      </c>
      <c r="F1741" s="189">
        <f>'[4]ИТОГ!'!$AX1738</f>
        <v>45109</v>
      </c>
      <c r="G1741" s="91" t="s">
        <v>255</v>
      </c>
      <c r="H1741" s="94" t="s">
        <v>28</v>
      </c>
      <c r="I1741" s="91" t="str">
        <f>'[4]ИТОГ!'!$AY1738</f>
        <v>ОК!</v>
      </c>
    </row>
    <row r="1742" spans="1:9">
      <c r="A1742" s="90">
        <v>1732</v>
      </c>
      <c r="B1742" s="91" t="str">
        <f>'[4]ИТОГ!'!$AP1739</f>
        <v>Косова Анастасия</v>
      </c>
      <c r="C1742" s="91">
        <f>'[4]ИТОГ!'!$AQ1739</f>
        <v>2005</v>
      </c>
      <c r="D1742" s="91">
        <f>'[4]ИТОГ!'!$AT1739</f>
        <v>3</v>
      </c>
      <c r="E1742" s="91" t="str">
        <f>'[4]ИТОГ!'!$AU1739</f>
        <v>ж</v>
      </c>
      <c r="F1742" s="189">
        <f>'[4]ИТОГ!'!$AX1739</f>
        <v>45407</v>
      </c>
      <c r="G1742" s="91" t="s">
        <v>255</v>
      </c>
      <c r="H1742" s="94" t="s">
        <v>28</v>
      </c>
      <c r="I1742" s="91" t="str">
        <f>'[4]ИТОГ!'!$AY1739</f>
        <v>ОК!</v>
      </c>
    </row>
    <row r="1743" spans="1:9">
      <c r="A1743" s="90">
        <v>1733</v>
      </c>
      <c r="B1743" s="91" t="str">
        <f>'[4]ИТОГ!'!$AP1740</f>
        <v>Косова Надежда</v>
      </c>
      <c r="C1743" s="91">
        <f>'[4]ИТОГ!'!$AQ1740</f>
        <v>1989</v>
      </c>
      <c r="D1743" s="91" t="str">
        <f>'[4]ИТОГ!'!$AT1740</f>
        <v>б/р</v>
      </c>
      <c r="E1743" s="91" t="str">
        <f>'[4]ИТОГ!'!$AU1740</f>
        <v>ж</v>
      </c>
      <c r="F1743" s="189">
        <f>'[4]ИТОГ!'!$AX1740</f>
        <v>45156</v>
      </c>
      <c r="G1743" s="91" t="s">
        <v>255</v>
      </c>
      <c r="H1743" s="94" t="s">
        <v>28</v>
      </c>
      <c r="I1743" s="91" t="str">
        <f>'[4]ИТОГ!'!$AY1740</f>
        <v>ОК!</v>
      </c>
    </row>
    <row r="1744" spans="1:9">
      <c r="A1744" s="90">
        <v>1734</v>
      </c>
      <c r="B1744" s="91" t="str">
        <f>'[4]ИТОГ!'!$AP1741</f>
        <v>Косова Светлана</v>
      </c>
      <c r="C1744" s="91">
        <f>'[4]ИТОГ!'!$AQ1741</f>
        <v>1992</v>
      </c>
      <c r="D1744" s="91" t="str">
        <f>'[4]ИТОГ!'!$AT1741</f>
        <v>б/р</v>
      </c>
      <c r="E1744" s="91" t="str">
        <f>'[4]ИТОГ!'!$AU1741</f>
        <v>ж</v>
      </c>
      <c r="F1744" s="189">
        <f>'[4]ИТОГ!'!$AX1741</f>
        <v>0</v>
      </c>
      <c r="G1744" s="91" t="s">
        <v>255</v>
      </c>
      <c r="H1744" s="94" t="s">
        <v>28</v>
      </c>
      <c r="I1744" s="91" t="str">
        <f>'[4]ИТОГ!'!$AY1741</f>
        <v>ОК!</v>
      </c>
    </row>
    <row r="1745" spans="1:9">
      <c r="A1745" s="90">
        <v>1735</v>
      </c>
      <c r="B1745" s="91" t="str">
        <f>'[4]ИТОГ!'!$AP1742</f>
        <v>Косолапов Егор</v>
      </c>
      <c r="C1745" s="91">
        <f>'[4]ИТОГ!'!$AQ1742</f>
        <v>2001</v>
      </c>
      <c r="D1745" s="91" t="str">
        <f>'[4]ИТОГ!'!$AT1742</f>
        <v>б/р</v>
      </c>
      <c r="E1745" s="91" t="str">
        <f>'[4]ИТОГ!'!$AU1742</f>
        <v>м</v>
      </c>
      <c r="F1745" s="189">
        <f>'[4]ИТОГ!'!$AX1742</f>
        <v>43227</v>
      </c>
      <c r="G1745" s="91" t="s">
        <v>255</v>
      </c>
      <c r="H1745" s="94" t="s">
        <v>28</v>
      </c>
      <c r="I1745" s="91" t="str">
        <f>'[4]ИТОГ!'!$AY1742</f>
        <v>ОК!</v>
      </c>
    </row>
    <row r="1746" spans="1:9">
      <c r="A1746" s="90">
        <v>1736</v>
      </c>
      <c r="B1746" s="91" t="str">
        <f>'[4]ИТОГ!'!$AP1743</f>
        <v>Косолапов Лев</v>
      </c>
      <c r="C1746" s="91">
        <f>'[4]ИТОГ!'!$AQ1743</f>
        <v>2009</v>
      </c>
      <c r="D1746" s="91" t="str">
        <f>'[4]ИТОГ!'!$AT1743</f>
        <v>1ю</v>
      </c>
      <c r="E1746" s="91" t="str">
        <f>'[4]ИТОГ!'!$AU1743</f>
        <v>м</v>
      </c>
      <c r="F1746" s="189">
        <f>'[4]ИТОГ!'!$AX1743</f>
        <v>45422</v>
      </c>
      <c r="G1746" s="91" t="s">
        <v>255</v>
      </c>
      <c r="H1746" s="94" t="s">
        <v>28</v>
      </c>
      <c r="I1746" s="91" t="str">
        <f>'[4]ИТОГ!'!$AY1743</f>
        <v>ОК!</v>
      </c>
    </row>
    <row r="1747" spans="1:9">
      <c r="A1747" s="90">
        <v>1737</v>
      </c>
      <c r="B1747" s="91" t="str">
        <f>'[4]ИТОГ!'!$AP1744</f>
        <v>Косолапова Лидия</v>
      </c>
      <c r="C1747" s="91">
        <f>'[4]ИТОГ!'!$AQ1744</f>
        <v>0</v>
      </c>
      <c r="D1747" s="91" t="str">
        <f>'[4]ИТОГ!'!$AT1744</f>
        <v>б/р</v>
      </c>
      <c r="E1747" s="91" t="str">
        <f>'[4]ИТОГ!'!$AU1744</f>
        <v>ж</v>
      </c>
      <c r="F1747" s="189">
        <f>'[4]ИТОГ!'!$AX1744</f>
        <v>44323</v>
      </c>
      <c r="G1747" s="91" t="s">
        <v>255</v>
      </c>
      <c r="H1747" s="94" t="s">
        <v>28</v>
      </c>
      <c r="I1747" s="91" t="str">
        <f>'[4]ИТОГ!'!$AY1744</f>
        <v>НАДО!!!</v>
      </c>
    </row>
    <row r="1748" spans="1:9">
      <c r="A1748" s="90">
        <v>1738</v>
      </c>
      <c r="B1748" s="91" t="str">
        <f>'[4]ИТОГ!'!$AP1745</f>
        <v>Костенков Кирилл</v>
      </c>
      <c r="C1748" s="91">
        <f>'[4]ИТОГ!'!$AQ1745</f>
        <v>1987</v>
      </c>
      <c r="D1748" s="91" t="str">
        <f>'[4]ИТОГ!'!$AT1745</f>
        <v>б/р</v>
      </c>
      <c r="E1748" s="91" t="str">
        <f>'[4]ИТОГ!'!$AU1745</f>
        <v>м</v>
      </c>
      <c r="F1748" s="189">
        <f>'[4]ИТОГ!'!$AX1745</f>
        <v>42844</v>
      </c>
      <c r="G1748" s="91" t="s">
        <v>255</v>
      </c>
      <c r="H1748" s="94" t="s">
        <v>28</v>
      </c>
      <c r="I1748" s="91" t="str">
        <f>'[4]ИТОГ!'!$AY1745</f>
        <v>ОК!</v>
      </c>
    </row>
    <row r="1749" spans="1:9">
      <c r="A1749" s="90">
        <v>1739</v>
      </c>
      <c r="B1749" s="91" t="str">
        <f>'[4]ИТОГ!'!$AP1746</f>
        <v>Костенкова Александра</v>
      </c>
      <c r="C1749" s="91">
        <f>'[4]ИТОГ!'!$AQ1746</f>
        <v>2001</v>
      </c>
      <c r="D1749" s="91" t="str">
        <f>'[4]ИТОГ!'!$AT1746</f>
        <v>КМС</v>
      </c>
      <c r="E1749" s="91" t="str">
        <f>'[4]ИТОГ!'!$AU1746</f>
        <v>ж</v>
      </c>
      <c r="F1749" s="189">
        <f>'[4]ИТОГ!'!$AX1746</f>
        <v>46107</v>
      </c>
      <c r="G1749" s="91" t="s">
        <v>255</v>
      </c>
      <c r="H1749" s="94" t="s">
        <v>28</v>
      </c>
      <c r="I1749" s="91" t="str">
        <f>'[4]ИТОГ!'!$AY1746</f>
        <v>ОК!</v>
      </c>
    </row>
    <row r="1750" spans="1:9">
      <c r="A1750" s="90">
        <v>1740</v>
      </c>
      <c r="B1750" s="91" t="str">
        <f>'[4]ИТОГ!'!$AP1747</f>
        <v>Костин Алексей</v>
      </c>
      <c r="C1750" s="91">
        <f>'[4]ИТОГ!'!$AQ1747</f>
        <v>1978</v>
      </c>
      <c r="D1750" s="91" t="str">
        <f>'[4]ИТОГ!'!$AT1747</f>
        <v>б/р</v>
      </c>
      <c r="E1750" s="91" t="str">
        <f>'[4]ИТОГ!'!$AU1747</f>
        <v>м</v>
      </c>
      <c r="F1750" s="189">
        <f>'[4]ИТОГ!'!$AX1747</f>
        <v>0</v>
      </c>
      <c r="G1750" s="91" t="s">
        <v>255</v>
      </c>
      <c r="H1750" s="94" t="s">
        <v>28</v>
      </c>
      <c r="I1750" s="91" t="str">
        <f>'[4]ИТОГ!'!$AY1747</f>
        <v>НАДО!!!</v>
      </c>
    </row>
    <row r="1751" spans="1:9">
      <c r="A1751" s="90">
        <v>1741</v>
      </c>
      <c r="B1751" s="91" t="str">
        <f>'[4]ИТОГ!'!$AP1748</f>
        <v>Костин Егор</v>
      </c>
      <c r="C1751" s="91">
        <f>'[4]ИТОГ!'!$AQ1748</f>
        <v>2005</v>
      </c>
      <c r="D1751" s="91" t="str">
        <f>'[4]ИТОГ!'!$AT1748</f>
        <v>б/р</v>
      </c>
      <c r="E1751" s="91" t="str">
        <f>'[4]ИТОГ!'!$AU1748</f>
        <v>м</v>
      </c>
      <c r="F1751" s="189">
        <f>'[4]ИТОГ!'!$AX1748</f>
        <v>0</v>
      </c>
      <c r="G1751" s="91" t="s">
        <v>255</v>
      </c>
      <c r="H1751" s="94" t="s">
        <v>28</v>
      </c>
      <c r="I1751" s="91" t="str">
        <f>'[4]ИТОГ!'!$AY1748</f>
        <v>ОК!</v>
      </c>
    </row>
    <row r="1752" spans="1:9">
      <c r="A1752" s="90">
        <v>1742</v>
      </c>
      <c r="B1752" s="91" t="str">
        <f>'[4]ИТОГ!'!$AP1749</f>
        <v>Костылев Тихомир</v>
      </c>
      <c r="C1752" s="91">
        <f>'[4]ИТОГ!'!$AQ1749</f>
        <v>2008</v>
      </c>
      <c r="D1752" s="91" t="str">
        <f>'[4]ИТОГ!'!$AT1749</f>
        <v>б/р</v>
      </c>
      <c r="E1752" s="91" t="str">
        <f>'[4]ИТОГ!'!$AU1749</f>
        <v>м</v>
      </c>
      <c r="F1752" s="189">
        <f>'[4]ИТОГ!'!$AX1749</f>
        <v>0</v>
      </c>
      <c r="G1752" s="91" t="s">
        <v>255</v>
      </c>
      <c r="H1752" s="94" t="s">
        <v>28</v>
      </c>
      <c r="I1752" s="91" t="str">
        <f>'[4]ИТОГ!'!$AY1749</f>
        <v>ОК!</v>
      </c>
    </row>
    <row r="1753" spans="1:9">
      <c r="A1753" s="90">
        <v>1743</v>
      </c>
      <c r="B1753" s="91" t="str">
        <f>'[4]ИТОГ!'!$AP1750</f>
        <v>Костылева Виктория</v>
      </c>
      <c r="C1753" s="91">
        <f>'[4]ИТОГ!'!$AQ1750</f>
        <v>2001</v>
      </c>
      <c r="D1753" s="91" t="str">
        <f>'[4]ИТОГ!'!$AT1750</f>
        <v>б/р</v>
      </c>
      <c r="E1753" s="91" t="str">
        <f>'[4]ИТОГ!'!$AU1750</f>
        <v>ж</v>
      </c>
      <c r="F1753" s="189">
        <f>'[4]ИТОГ!'!$AX1750</f>
        <v>0</v>
      </c>
      <c r="G1753" s="91" t="s">
        <v>255</v>
      </c>
      <c r="H1753" s="94" t="s">
        <v>28</v>
      </c>
      <c r="I1753" s="91" t="str">
        <f>'[4]ИТОГ!'!$AY1750</f>
        <v>ОК!</v>
      </c>
    </row>
    <row r="1754" spans="1:9">
      <c r="A1754" s="90">
        <v>1744</v>
      </c>
      <c r="B1754" s="91" t="str">
        <f>'[4]ИТОГ!'!$AP1751</f>
        <v>Костюк Мария</v>
      </c>
      <c r="C1754" s="91">
        <f>'[4]ИТОГ!'!$AQ1751</f>
        <v>2001</v>
      </c>
      <c r="D1754" s="91">
        <f>'[4]ИТОГ!'!$AT1751</f>
        <v>2</v>
      </c>
      <c r="E1754" s="91" t="str">
        <f>'[4]ИТОГ!'!$AU1751</f>
        <v>ж</v>
      </c>
      <c r="F1754" s="189">
        <f>'[4]ИТОГ!'!$AX1751</f>
        <v>45870</v>
      </c>
      <c r="G1754" s="91" t="s">
        <v>255</v>
      </c>
      <c r="H1754" s="94" t="s">
        <v>28</v>
      </c>
      <c r="I1754" s="91" t="str">
        <f>'[4]ИТОГ!'!$AY1751</f>
        <v>ОК!</v>
      </c>
    </row>
    <row r="1755" spans="1:9">
      <c r="A1755" s="90">
        <v>1745</v>
      </c>
      <c r="B1755" s="91" t="str">
        <f>'[4]ИТОГ!'!$AP1752</f>
        <v>Костюков Иван</v>
      </c>
      <c r="C1755" s="91">
        <f>'[4]ИТОГ!'!$AQ1752</f>
        <v>2010</v>
      </c>
      <c r="D1755" s="91" t="str">
        <f>'[4]ИТОГ!'!$AT1752</f>
        <v>б/р</v>
      </c>
      <c r="E1755" s="91" t="str">
        <f>'[4]ИТОГ!'!$AU1752</f>
        <v>м</v>
      </c>
      <c r="F1755" s="189">
        <f>'[4]ИТОГ!'!$AX1752</f>
        <v>0</v>
      </c>
      <c r="G1755" s="91" t="s">
        <v>255</v>
      </c>
      <c r="H1755" s="94" t="s">
        <v>28</v>
      </c>
      <c r="I1755" s="91" t="str">
        <f>'[4]ИТОГ!'!$AY1752</f>
        <v>ОК!</v>
      </c>
    </row>
    <row r="1756" spans="1:9">
      <c r="A1756" s="90">
        <v>1746</v>
      </c>
      <c r="B1756" s="91" t="str">
        <f>'[4]ИТОГ!'!$AP1753</f>
        <v>Костюченков Артем</v>
      </c>
      <c r="C1756" s="91">
        <f>'[4]ИТОГ!'!$AQ1753</f>
        <v>2002</v>
      </c>
      <c r="D1756" s="91" t="str">
        <f>'[4]ИТОГ!'!$AT1753</f>
        <v>б/р</v>
      </c>
      <c r="E1756" s="91" t="str">
        <f>'[4]ИТОГ!'!$AU1753</f>
        <v>м</v>
      </c>
      <c r="F1756" s="189">
        <f>'[4]ИТОГ!'!$AX1753</f>
        <v>0</v>
      </c>
      <c r="G1756" s="91" t="s">
        <v>255</v>
      </c>
      <c r="H1756" s="94" t="s">
        <v>28</v>
      </c>
      <c r="I1756" s="91" t="str">
        <f>'[4]ИТОГ!'!$AY1753</f>
        <v>ОК!</v>
      </c>
    </row>
    <row r="1757" spans="1:9">
      <c r="A1757" s="90">
        <v>1747</v>
      </c>
      <c r="B1757" s="91" t="str">
        <f>'[4]ИТОГ!'!$AP1754</f>
        <v>Косухин Алексей</v>
      </c>
      <c r="C1757" s="91">
        <f>'[4]ИТОГ!'!$AQ1754</f>
        <v>2004</v>
      </c>
      <c r="D1757" s="91" t="str">
        <f>'[4]ИТОГ!'!$AT1754</f>
        <v>б/р</v>
      </c>
      <c r="E1757" s="91" t="str">
        <f>'[4]ИТОГ!'!$AU1754</f>
        <v>м</v>
      </c>
      <c r="F1757" s="189">
        <f>'[4]ИТОГ!'!$AX1754</f>
        <v>44283</v>
      </c>
      <c r="G1757" s="91" t="s">
        <v>255</v>
      </c>
      <c r="H1757" s="94" t="s">
        <v>28</v>
      </c>
      <c r="I1757" s="91" t="str">
        <f>'[4]ИТОГ!'!$AY1754</f>
        <v>ОК!</v>
      </c>
    </row>
    <row r="1758" spans="1:9">
      <c r="A1758" s="90">
        <v>1748</v>
      </c>
      <c r="B1758" s="91" t="str">
        <f>'[4]ИТОГ!'!$AP1755</f>
        <v>Котвицкий Егор</v>
      </c>
      <c r="C1758" s="91">
        <f>'[4]ИТОГ!'!$AQ1755</f>
        <v>2007</v>
      </c>
      <c r="D1758" s="91" t="str">
        <f>'[4]ИТОГ!'!$AT1755</f>
        <v>б/р</v>
      </c>
      <c r="E1758" s="91" t="str">
        <f>'[4]ИТОГ!'!$AU1755</f>
        <v>м</v>
      </c>
      <c r="F1758" s="189">
        <f>'[4]ИТОГ!'!$AX1755</f>
        <v>0</v>
      </c>
      <c r="G1758" s="91" t="s">
        <v>255</v>
      </c>
      <c r="H1758" s="94" t="s">
        <v>28</v>
      </c>
      <c r="I1758" s="91" t="str">
        <f>'[4]ИТОГ!'!$AY1755</f>
        <v>ОК!</v>
      </c>
    </row>
    <row r="1759" spans="1:9">
      <c r="A1759" s="90">
        <v>1749</v>
      </c>
      <c r="B1759" s="91" t="str">
        <f>'[4]ИТОГ!'!$AP1756</f>
        <v>Котельников Дмитрий</v>
      </c>
      <c r="C1759" s="91">
        <f>'[4]ИТОГ!'!$AQ1756</f>
        <v>1975</v>
      </c>
      <c r="D1759" s="91" t="str">
        <f>'[4]ИТОГ!'!$AT1756</f>
        <v>б/р</v>
      </c>
      <c r="E1759" s="91" t="str">
        <f>'[4]ИТОГ!'!$AU1756</f>
        <v>м</v>
      </c>
      <c r="F1759" s="189">
        <f>'[4]ИТОГ!'!$AX1756</f>
        <v>43352</v>
      </c>
      <c r="G1759" s="91" t="s">
        <v>255</v>
      </c>
      <c r="H1759" s="94" t="s">
        <v>28</v>
      </c>
      <c r="I1759" s="91" t="str">
        <f>'[4]ИТОГ!'!$AY1756</f>
        <v>НАДО!!!</v>
      </c>
    </row>
    <row r="1760" spans="1:9">
      <c r="A1760" s="90">
        <v>1750</v>
      </c>
      <c r="B1760" s="91" t="str">
        <f>'[4]ИТОГ!'!$AP1757</f>
        <v>Котенок Олег</v>
      </c>
      <c r="C1760" s="91">
        <f>'[4]ИТОГ!'!$AQ1757</f>
        <v>1969</v>
      </c>
      <c r="D1760" s="91" t="str">
        <f>'[4]ИТОГ!'!$AT1757</f>
        <v>б/р</v>
      </c>
      <c r="E1760" s="91" t="str">
        <f>'[4]ИТОГ!'!$AU1757</f>
        <v>м</v>
      </c>
      <c r="F1760" s="189">
        <f>'[4]ИТОГ!'!$AX1757</f>
        <v>43716</v>
      </c>
      <c r="G1760" s="91" t="s">
        <v>255</v>
      </c>
      <c r="H1760" s="94" t="s">
        <v>28</v>
      </c>
      <c r="I1760" s="91" t="str">
        <f>'[4]ИТОГ!'!$AY1757</f>
        <v>ОК!</v>
      </c>
    </row>
    <row r="1761" spans="1:9">
      <c r="A1761" s="90">
        <v>1751</v>
      </c>
      <c r="B1761" s="91" t="str">
        <f>'[4]ИТОГ!'!$AP1758</f>
        <v>Котенок Татьяна</v>
      </c>
      <c r="C1761" s="91">
        <f>'[4]ИТОГ!'!$AQ1758</f>
        <v>1974</v>
      </c>
      <c r="D1761" s="91" t="str">
        <f>'[4]ИТОГ!'!$AT1758</f>
        <v>б/р</v>
      </c>
      <c r="E1761" s="91" t="str">
        <f>'[4]ИТОГ!'!$AU1758</f>
        <v>ж</v>
      </c>
      <c r="F1761" s="189">
        <f>'[4]ИТОГ!'!$AX1758</f>
        <v>43716</v>
      </c>
      <c r="G1761" s="91" t="s">
        <v>255</v>
      </c>
      <c r="H1761" s="94" t="s">
        <v>28</v>
      </c>
      <c r="I1761" s="91" t="str">
        <f>'[4]ИТОГ!'!$AY1758</f>
        <v>ОК!</v>
      </c>
    </row>
    <row r="1762" spans="1:9">
      <c r="A1762" s="90">
        <v>1752</v>
      </c>
      <c r="B1762" s="91" t="str">
        <f>'[4]ИТОГ!'!$AP1759</f>
        <v>Котик Вероника</v>
      </c>
      <c r="C1762" s="91">
        <f>'[4]ИТОГ!'!$AQ1759</f>
        <v>2005</v>
      </c>
      <c r="D1762" s="91" t="str">
        <f>'[4]ИТОГ!'!$AT1759</f>
        <v>б/р</v>
      </c>
      <c r="E1762" s="91" t="str">
        <f>'[4]ИТОГ!'!$AU1759</f>
        <v>ж</v>
      </c>
      <c r="F1762" s="189">
        <f>'[4]ИТОГ!'!$AX1759</f>
        <v>0</v>
      </c>
      <c r="G1762" s="91" t="s">
        <v>255</v>
      </c>
      <c r="H1762" s="94" t="s">
        <v>28</v>
      </c>
      <c r="I1762" s="91" t="str">
        <f>'[4]ИТОГ!'!$AY1759</f>
        <v>ОК!</v>
      </c>
    </row>
    <row r="1763" spans="1:9">
      <c r="A1763" s="90">
        <v>1753</v>
      </c>
      <c r="B1763" s="91" t="str">
        <f>'[4]ИТОГ!'!$AP1760</f>
        <v>Котлицкий Алексей</v>
      </c>
      <c r="C1763" s="91">
        <f>'[4]ИТОГ!'!$AQ1760</f>
        <v>2004</v>
      </c>
      <c r="D1763" s="91" t="str">
        <f>'[4]ИТОГ!'!$AT1760</f>
        <v>б/р</v>
      </c>
      <c r="E1763" s="91" t="str">
        <f>'[4]ИТОГ!'!$AU1760</f>
        <v>м</v>
      </c>
      <c r="F1763" s="189">
        <f>'[4]ИТОГ!'!$AX1760</f>
        <v>0</v>
      </c>
      <c r="G1763" s="91" t="s">
        <v>255</v>
      </c>
      <c r="H1763" s="94" t="s">
        <v>28</v>
      </c>
      <c r="I1763" s="91" t="str">
        <f>'[4]ИТОГ!'!$AY1760</f>
        <v>ОК!</v>
      </c>
    </row>
    <row r="1764" spans="1:9">
      <c r="A1764" s="90">
        <v>1754</v>
      </c>
      <c r="B1764" s="91" t="str">
        <f>'[4]ИТОГ!'!$AP1761</f>
        <v>Котов Александр</v>
      </c>
      <c r="C1764" s="91">
        <f>'[4]ИТОГ!'!$AQ1761</f>
        <v>0</v>
      </c>
      <c r="D1764" s="91" t="str">
        <f>'[4]ИТОГ!'!$AT1761</f>
        <v>б/р</v>
      </c>
      <c r="E1764" s="91" t="str">
        <f>'[4]ИТОГ!'!$AU1761</f>
        <v>м</v>
      </c>
      <c r="F1764" s="189">
        <f>'[4]ИТОГ!'!$AX1761</f>
        <v>43555</v>
      </c>
      <c r="G1764" s="91" t="s">
        <v>255</v>
      </c>
      <c r="H1764" s="94" t="s">
        <v>28</v>
      </c>
      <c r="I1764" s="91" t="str">
        <f>'[4]ИТОГ!'!$AY1761</f>
        <v>НАДО!!!</v>
      </c>
    </row>
    <row r="1765" spans="1:9">
      <c r="A1765" s="90">
        <v>1755</v>
      </c>
      <c r="B1765" s="91" t="str">
        <f>'[4]ИТОГ!'!$AP1762</f>
        <v>Котов Василий</v>
      </c>
      <c r="C1765" s="91">
        <f>'[4]ИТОГ!'!$AQ1762</f>
        <v>1995</v>
      </c>
      <c r="D1765" s="91" t="str">
        <f>'[4]ИТОГ!'!$AT1762</f>
        <v>б/р</v>
      </c>
      <c r="E1765" s="91" t="str">
        <f>'[4]ИТОГ!'!$AU1762</f>
        <v>м</v>
      </c>
      <c r="F1765" s="189">
        <f>'[4]ИТОГ!'!$AX1762</f>
        <v>44650</v>
      </c>
      <c r="G1765" s="91" t="s">
        <v>255</v>
      </c>
      <c r="H1765" s="94" t="s">
        <v>28</v>
      </c>
      <c r="I1765" s="91" t="str">
        <f>'[4]ИТОГ!'!$AY1762</f>
        <v>НАДО!!!</v>
      </c>
    </row>
    <row r="1766" spans="1:9">
      <c r="A1766" s="90">
        <v>1756</v>
      </c>
      <c r="B1766" s="91" t="str">
        <f>'[4]ИТОГ!'!$AP1763</f>
        <v>Котов Даниил</v>
      </c>
      <c r="C1766" s="91">
        <f>'[4]ИТОГ!'!$AQ1763</f>
        <v>0</v>
      </c>
      <c r="D1766" s="91">
        <f>'[4]ИТОГ!'!$AT1763</f>
        <v>3</v>
      </c>
      <c r="E1766" s="91" t="str">
        <f>'[4]ИТОГ!'!$AU1763</f>
        <v>м</v>
      </c>
      <c r="F1766" s="189">
        <f>'[4]ИТОГ!'!$AX1763</f>
        <v>45407</v>
      </c>
      <c r="G1766" s="91" t="s">
        <v>255</v>
      </c>
      <c r="H1766" s="94" t="s">
        <v>28</v>
      </c>
      <c r="I1766" s="91" t="str">
        <f>'[4]ИТОГ!'!$AY1763</f>
        <v>НАДО!!!</v>
      </c>
    </row>
    <row r="1767" spans="1:9">
      <c r="A1767" s="90">
        <v>1757</v>
      </c>
      <c r="B1767" s="91" t="str">
        <f>'[4]ИТОГ!'!$AP1764</f>
        <v>Котов Николай</v>
      </c>
      <c r="C1767" s="91">
        <f>'[4]ИТОГ!'!$AQ1764</f>
        <v>2010</v>
      </c>
      <c r="D1767" s="91" t="str">
        <f>'[4]ИТОГ!'!$AT1764</f>
        <v>1ю</v>
      </c>
      <c r="E1767" s="91" t="str">
        <f>'[4]ИТОГ!'!$AU1764</f>
        <v>м</v>
      </c>
      <c r="F1767" s="189">
        <f>'[4]ИТОГ!'!$AX1764</f>
        <v>45718</v>
      </c>
      <c r="G1767" s="91" t="s">
        <v>255</v>
      </c>
      <c r="H1767" s="94" t="s">
        <v>28</v>
      </c>
      <c r="I1767" s="91" t="str">
        <f>'[4]ИТОГ!'!$AY1764</f>
        <v>ОК!</v>
      </c>
    </row>
    <row r="1768" spans="1:9">
      <c r="A1768" s="90">
        <v>1758</v>
      </c>
      <c r="B1768" s="91" t="str">
        <f>'[4]ИТОГ!'!$AP1765</f>
        <v>Котова Анна</v>
      </c>
      <c r="C1768" s="91">
        <f>'[4]ИТОГ!'!$AQ1765</f>
        <v>2005</v>
      </c>
      <c r="D1768" s="91" t="str">
        <f>'[4]ИТОГ!'!$AT1765</f>
        <v>б/р</v>
      </c>
      <c r="E1768" s="91" t="str">
        <f>'[4]ИТОГ!'!$AU1765</f>
        <v>ж</v>
      </c>
      <c r="F1768" s="189">
        <f>'[4]ИТОГ!'!$AX1765</f>
        <v>0</v>
      </c>
      <c r="G1768" s="91" t="s">
        <v>255</v>
      </c>
      <c r="H1768" s="94" t="s">
        <v>28</v>
      </c>
      <c r="I1768" s="91" t="str">
        <f>'[4]ИТОГ!'!$AY1765</f>
        <v>ОК!</v>
      </c>
    </row>
    <row r="1769" spans="1:9">
      <c r="A1769" s="90">
        <v>1759</v>
      </c>
      <c r="B1769" s="91" t="str">
        <f>'[4]ИТОГ!'!$AP1766</f>
        <v>Котовский Егор</v>
      </c>
      <c r="C1769" s="91">
        <f>'[4]ИТОГ!'!$AQ1766</f>
        <v>2005</v>
      </c>
      <c r="D1769" s="91" t="str">
        <f>'[4]ИТОГ!'!$AT1766</f>
        <v>б/р</v>
      </c>
      <c r="E1769" s="91" t="str">
        <f>'[4]ИТОГ!'!$AU1766</f>
        <v>м</v>
      </c>
      <c r="F1769" s="189">
        <f>'[4]ИТОГ!'!$AX1766</f>
        <v>44619</v>
      </c>
      <c r="G1769" s="91" t="s">
        <v>255</v>
      </c>
      <c r="H1769" s="94" t="s">
        <v>28</v>
      </c>
      <c r="I1769" s="91" t="str">
        <f>'[4]ИТОГ!'!$AY1766</f>
        <v>ОК!</v>
      </c>
    </row>
    <row r="1770" spans="1:9">
      <c r="A1770" s="90">
        <v>1760</v>
      </c>
      <c r="B1770" s="91" t="str">
        <f>'[4]ИТОГ!'!$AP1767</f>
        <v>Кофман Давид</v>
      </c>
      <c r="C1770" s="91">
        <f>'[4]ИТОГ!'!$AQ1767</f>
        <v>2003</v>
      </c>
      <c r="D1770" s="91" t="str">
        <f>'[4]ИТОГ!'!$AT1767</f>
        <v>б/р</v>
      </c>
      <c r="E1770" s="91" t="str">
        <f>'[4]ИТОГ!'!$AU1767</f>
        <v>м</v>
      </c>
      <c r="F1770" s="189">
        <f>'[4]ИТОГ!'!$AX1767</f>
        <v>44748</v>
      </c>
      <c r="G1770" s="91" t="s">
        <v>255</v>
      </c>
      <c r="H1770" s="94" t="s">
        <v>28</v>
      </c>
      <c r="I1770" s="91" t="str">
        <f>'[4]ИТОГ!'!$AY1767</f>
        <v>ОК!</v>
      </c>
    </row>
    <row r="1771" spans="1:9">
      <c r="A1771" s="90">
        <v>1761</v>
      </c>
      <c r="B1771" s="91" t="str">
        <f>'[4]ИТОГ!'!$AP1768</f>
        <v>Кочебина Анастасия</v>
      </c>
      <c r="C1771" s="91">
        <f>'[4]ИТОГ!'!$AQ1768</f>
        <v>0</v>
      </c>
      <c r="D1771" s="91">
        <f>'[4]ИТОГ!'!$AT1768</f>
        <v>2</v>
      </c>
      <c r="E1771" s="91" t="str">
        <f>'[4]ИТОГ!'!$AU1768</f>
        <v>ж</v>
      </c>
      <c r="F1771" s="189">
        <f>'[4]ИТОГ!'!$AX1768</f>
        <v>45431</v>
      </c>
      <c r="G1771" s="91" t="s">
        <v>255</v>
      </c>
      <c r="H1771" s="94" t="s">
        <v>28</v>
      </c>
      <c r="I1771" s="91" t="str">
        <f>'[4]ИТОГ!'!$AY1768</f>
        <v>НАДО!!!</v>
      </c>
    </row>
    <row r="1772" spans="1:9">
      <c r="A1772" s="90">
        <v>1762</v>
      </c>
      <c r="B1772" s="91" t="str">
        <f>'[4]ИТОГ!'!$AP1769</f>
        <v>Кочетков Даниил</v>
      </c>
      <c r="C1772" s="91">
        <f>'[4]ИТОГ!'!$AQ1769</f>
        <v>2008</v>
      </c>
      <c r="D1772" s="91" t="str">
        <f>'[4]ИТОГ!'!$AT1769</f>
        <v>1ю</v>
      </c>
      <c r="E1772" s="91" t="str">
        <f>'[4]ИТОГ!'!$AU1769</f>
        <v>м</v>
      </c>
      <c r="F1772" s="189">
        <f>'[4]ИТОГ!'!$AX1769</f>
        <v>45422</v>
      </c>
      <c r="G1772" s="91" t="s">
        <v>255</v>
      </c>
      <c r="H1772" s="94" t="s">
        <v>28</v>
      </c>
      <c r="I1772" s="91" t="str">
        <f>'[4]ИТОГ!'!$AY1769</f>
        <v>ОК!</v>
      </c>
    </row>
    <row r="1773" spans="1:9">
      <c r="A1773" s="90">
        <v>1763</v>
      </c>
      <c r="B1773" s="91" t="str">
        <f>'[4]ИТОГ!'!$AP1770</f>
        <v>Кочеткова Екатерина</v>
      </c>
      <c r="C1773" s="91">
        <f>'[4]ИТОГ!'!$AQ1770</f>
        <v>2014</v>
      </c>
      <c r="D1773" s="91" t="str">
        <f>'[4]ИТОГ!'!$AT1770</f>
        <v>б/р</v>
      </c>
      <c r="E1773" s="91" t="str">
        <f>'[4]ИТОГ!'!$AU1770</f>
        <v>ж</v>
      </c>
      <c r="F1773" s="189">
        <f>'[4]ИТОГ!'!$AX1770</f>
        <v>0</v>
      </c>
      <c r="G1773" s="91" t="s">
        <v>255</v>
      </c>
      <c r="H1773" s="94" t="s">
        <v>28</v>
      </c>
      <c r="I1773" s="91" t="str">
        <f>'[4]ИТОГ!'!$AY1770</f>
        <v>ОК!</v>
      </c>
    </row>
    <row r="1774" spans="1:9">
      <c r="A1774" s="90">
        <v>1764</v>
      </c>
      <c r="B1774" s="91" t="str">
        <f>'[4]ИТОГ!'!$AP1771</f>
        <v>Кочмарева Александра</v>
      </c>
      <c r="C1774" s="91">
        <f>'[4]ИТОГ!'!$AQ1771</f>
        <v>0</v>
      </c>
      <c r="D1774" s="91" t="str">
        <f>'[4]ИТОГ!'!$AT1771</f>
        <v>б/р</v>
      </c>
      <c r="E1774" s="91" t="str">
        <f>'[4]ИТОГ!'!$AU1771</f>
        <v>ж</v>
      </c>
      <c r="F1774" s="189">
        <f>'[4]ИТОГ!'!$AX1771</f>
        <v>42869</v>
      </c>
      <c r="G1774" s="91" t="s">
        <v>255</v>
      </c>
      <c r="H1774" s="94" t="s">
        <v>28</v>
      </c>
      <c r="I1774" s="91" t="str">
        <f>'[4]ИТОГ!'!$AY1771</f>
        <v>НАДО!!!</v>
      </c>
    </row>
    <row r="1775" spans="1:9">
      <c r="A1775" s="90">
        <v>1765</v>
      </c>
      <c r="B1775" s="91" t="str">
        <f>'[4]ИТОГ!'!$AP1772</f>
        <v>Кочубей Игорь</v>
      </c>
      <c r="C1775" s="91">
        <f>'[4]ИТОГ!'!$AQ1772</f>
        <v>1992</v>
      </c>
      <c r="D1775" s="91" t="str">
        <f>'[4]ИТОГ!'!$AT1772</f>
        <v>б/р</v>
      </c>
      <c r="E1775" s="91" t="str">
        <f>'[4]ИТОГ!'!$AU1772</f>
        <v>м</v>
      </c>
      <c r="F1775" s="189">
        <f>'[4]ИТОГ!'!$AX1772</f>
        <v>43245</v>
      </c>
      <c r="G1775" s="91" t="s">
        <v>255</v>
      </c>
      <c r="H1775" s="94" t="s">
        <v>28</v>
      </c>
      <c r="I1775" s="91" t="str">
        <f>'[4]ИТОГ!'!$AY1772</f>
        <v>НАДО!!!</v>
      </c>
    </row>
    <row r="1776" spans="1:9">
      <c r="A1776" s="90">
        <v>1766</v>
      </c>
      <c r="B1776" s="91" t="str">
        <f>'[4]ИТОГ!'!$AP1773</f>
        <v>Кочубей Оксана</v>
      </c>
      <c r="C1776" s="91">
        <f>'[4]ИТОГ!'!$AQ1773</f>
        <v>1989</v>
      </c>
      <c r="D1776" s="91" t="str">
        <f>'[4]ИТОГ!'!$AT1773</f>
        <v>КМС</v>
      </c>
      <c r="E1776" s="91" t="str">
        <f>'[4]ИТОГ!'!$AU1773</f>
        <v>ж</v>
      </c>
      <c r="F1776" s="189">
        <f>'[4]ИТОГ!'!$AX1773</f>
        <v>45927</v>
      </c>
      <c r="G1776" s="91" t="s">
        <v>255</v>
      </c>
      <c r="H1776" s="94" t="s">
        <v>28</v>
      </c>
      <c r="I1776" s="91" t="str">
        <f>'[4]ИТОГ!'!$AY1773</f>
        <v>ОК!</v>
      </c>
    </row>
    <row r="1777" spans="1:9">
      <c r="A1777" s="90">
        <v>1767</v>
      </c>
      <c r="B1777" s="91" t="str">
        <f>'[4]ИТОГ!'!$AP1774</f>
        <v>Кочубей Станислав</v>
      </c>
      <c r="C1777" s="91">
        <f>'[4]ИТОГ!'!$AQ1774</f>
        <v>1971</v>
      </c>
      <c r="D1777" s="91" t="str">
        <f>'[4]ИТОГ!'!$AT1774</f>
        <v>б/р</v>
      </c>
      <c r="E1777" s="91" t="str">
        <f>'[4]ИТОГ!'!$AU1774</f>
        <v>м</v>
      </c>
      <c r="F1777" s="189">
        <f>'[4]ИТОГ!'!$AX1774</f>
        <v>43245</v>
      </c>
      <c r="G1777" s="91" t="s">
        <v>255</v>
      </c>
      <c r="H1777" s="94" t="s">
        <v>28</v>
      </c>
      <c r="I1777" s="91" t="str">
        <f>'[4]ИТОГ!'!$AY1774</f>
        <v>НАДО!!!</v>
      </c>
    </row>
    <row r="1778" spans="1:9">
      <c r="A1778" s="90">
        <v>1768</v>
      </c>
      <c r="B1778" s="91" t="str">
        <f>'[4]ИТОГ!'!$AP1775</f>
        <v>Кошаровская Евгения</v>
      </c>
      <c r="C1778" s="91">
        <f>'[4]ИТОГ!'!$AQ1775</f>
        <v>1984</v>
      </c>
      <c r="D1778" s="91" t="str">
        <f>'[4]ИТОГ!'!$AT1775</f>
        <v>б/р</v>
      </c>
      <c r="E1778" s="91" t="str">
        <f>'[4]ИТОГ!'!$AU1775</f>
        <v>ж</v>
      </c>
      <c r="F1778" s="189">
        <f>'[4]ИТОГ!'!$AX1775</f>
        <v>43555</v>
      </c>
      <c r="G1778" s="91" t="s">
        <v>255</v>
      </c>
      <c r="H1778" s="94" t="s">
        <v>28</v>
      </c>
      <c r="I1778" s="91" t="str">
        <f>'[4]ИТОГ!'!$AY1775</f>
        <v>ОК!</v>
      </c>
    </row>
    <row r="1779" spans="1:9">
      <c r="A1779" s="90">
        <v>1769</v>
      </c>
      <c r="B1779" s="91" t="str">
        <f>'[4]ИТОГ!'!$AP1776</f>
        <v>Кощеев Вячеслав</v>
      </c>
      <c r="C1779" s="91">
        <f>'[4]ИТОГ!'!$AQ1776</f>
        <v>2005</v>
      </c>
      <c r="D1779" s="91" t="str">
        <f>'[4]ИТОГ!'!$AT1776</f>
        <v>б/р</v>
      </c>
      <c r="E1779" s="91" t="str">
        <f>'[4]ИТОГ!'!$AU1776</f>
        <v>м</v>
      </c>
      <c r="F1779" s="189">
        <f>'[4]ИТОГ!'!$AX1776</f>
        <v>44394</v>
      </c>
      <c r="G1779" s="91" t="s">
        <v>255</v>
      </c>
      <c r="H1779" s="94" t="s">
        <v>28</v>
      </c>
      <c r="I1779" s="91" t="str">
        <f>'[4]ИТОГ!'!$AY1776</f>
        <v>ОК!</v>
      </c>
    </row>
    <row r="1780" spans="1:9">
      <c r="A1780" s="90">
        <v>1770</v>
      </c>
      <c r="B1780" s="91" t="str">
        <f>'[4]ИТОГ!'!$AP1777</f>
        <v>Кощеев Данил</v>
      </c>
      <c r="C1780" s="91">
        <f>'[4]ИТОГ!'!$AQ1777</f>
        <v>0</v>
      </c>
      <c r="D1780" s="91" t="str">
        <f>'[4]ИТОГ!'!$AT1777</f>
        <v>б/р</v>
      </c>
      <c r="E1780" s="91" t="str">
        <f>'[4]ИТОГ!'!$AU1777</f>
        <v>м</v>
      </c>
      <c r="F1780" s="189">
        <f>'[4]ИТОГ!'!$AX1777</f>
        <v>42774</v>
      </c>
      <c r="G1780" s="91" t="s">
        <v>255</v>
      </c>
      <c r="H1780" s="94" t="s">
        <v>28</v>
      </c>
      <c r="I1780" s="91" t="str">
        <f>'[4]ИТОГ!'!$AY1777</f>
        <v>НАДО!!!</v>
      </c>
    </row>
    <row r="1781" spans="1:9">
      <c r="A1781" s="90">
        <v>1771</v>
      </c>
      <c r="B1781" s="91" t="str">
        <f>'[4]ИТОГ!'!$AP1778</f>
        <v>Кравец Константин</v>
      </c>
      <c r="C1781" s="91">
        <f>'[4]ИТОГ!'!$AQ1778</f>
        <v>2010</v>
      </c>
      <c r="D1781" s="91">
        <f>'[4]ИТОГ!'!$AT1778</f>
        <v>2</v>
      </c>
      <c r="E1781" s="91" t="str">
        <f>'[4]ИТОГ!'!$AU1778</f>
        <v>м</v>
      </c>
      <c r="F1781" s="189">
        <f>'[4]ИТОГ!'!$AX1778</f>
        <v>45893</v>
      </c>
      <c r="G1781" s="91" t="s">
        <v>255</v>
      </c>
      <c r="H1781" s="94" t="s">
        <v>28</v>
      </c>
      <c r="I1781" s="91" t="str">
        <f>'[4]ИТОГ!'!$AY1778</f>
        <v>ОК!</v>
      </c>
    </row>
    <row r="1782" spans="1:9">
      <c r="A1782" s="90">
        <v>1772</v>
      </c>
      <c r="B1782" s="91" t="str">
        <f>'[4]ИТОГ!'!$AP1779</f>
        <v>Кравец Леонид</v>
      </c>
      <c r="C1782" s="91">
        <f>'[4]ИТОГ!'!$AQ1779</f>
        <v>2011</v>
      </c>
      <c r="D1782" s="91" t="str">
        <f>'[4]ИТОГ!'!$AT1779</f>
        <v>2ю</v>
      </c>
      <c r="E1782" s="91" t="str">
        <f>'[4]ИТОГ!'!$AU1779</f>
        <v>м</v>
      </c>
      <c r="F1782" s="189">
        <f>'[4]ИТОГ!'!$AX1779</f>
        <v>45947</v>
      </c>
      <c r="G1782" s="91" t="s">
        <v>255</v>
      </c>
      <c r="H1782" s="94" t="s">
        <v>28</v>
      </c>
      <c r="I1782" s="91" t="str">
        <f>'[4]ИТОГ!'!$AY1779</f>
        <v>ОК!</v>
      </c>
    </row>
    <row r="1783" spans="1:9">
      <c r="A1783" s="90">
        <v>1773</v>
      </c>
      <c r="B1783" s="91" t="str">
        <f>'[4]ИТОГ!'!$AP1780</f>
        <v>Кравченко Анастасия</v>
      </c>
      <c r="C1783" s="91">
        <f>'[4]ИТОГ!'!$AQ1780</f>
        <v>2015</v>
      </c>
      <c r="D1783" s="91" t="str">
        <f>'[4]ИТОГ!'!$AT1780</f>
        <v>б/р</v>
      </c>
      <c r="E1783" s="91" t="str">
        <f>'[4]ИТОГ!'!$AU1780</f>
        <v>ж</v>
      </c>
      <c r="F1783" s="189">
        <f>'[4]ИТОГ!'!$AX1780</f>
        <v>0</v>
      </c>
      <c r="G1783" s="91" t="s">
        <v>255</v>
      </c>
      <c r="H1783" s="94" t="s">
        <v>28</v>
      </c>
      <c r="I1783" s="91" t="str">
        <f>'[4]ИТОГ!'!$AY1780</f>
        <v>ОК!</v>
      </c>
    </row>
    <row r="1784" spans="1:9">
      <c r="A1784" s="90">
        <v>1774</v>
      </c>
      <c r="B1784" s="91" t="str">
        <f>'[4]ИТОГ!'!$AP1781</f>
        <v>Кравченко Арина</v>
      </c>
      <c r="C1784" s="91">
        <f>'[4]ИТОГ!'!$AQ1781</f>
        <v>0</v>
      </c>
      <c r="D1784" s="91" t="str">
        <f>'[4]ИТОГ!'!$AT1781</f>
        <v>1ю</v>
      </c>
      <c r="E1784" s="91" t="str">
        <f>'[4]ИТОГ!'!$AU1781</f>
        <v>ж</v>
      </c>
      <c r="F1784" s="189">
        <f>'[4]ИТОГ!'!$AX1781</f>
        <v>45756</v>
      </c>
      <c r="G1784" s="91" t="s">
        <v>255</v>
      </c>
      <c r="H1784" s="94" t="s">
        <v>28</v>
      </c>
      <c r="I1784" s="91" t="str">
        <f>'[4]ИТОГ!'!$AY1781</f>
        <v>НАДО!!!</v>
      </c>
    </row>
    <row r="1785" spans="1:9">
      <c r="A1785" s="90">
        <v>1775</v>
      </c>
      <c r="B1785" s="91" t="str">
        <f>'[4]ИТОГ!'!$AP1782</f>
        <v>Кравченко Дарья</v>
      </c>
      <c r="C1785" s="91">
        <f>'[4]ИТОГ!'!$AQ1782</f>
        <v>2003</v>
      </c>
      <c r="D1785" s="91" t="str">
        <f>'[4]ИТОГ!'!$AT1782</f>
        <v>б/р</v>
      </c>
      <c r="E1785" s="91" t="str">
        <f>'[4]ИТОГ!'!$AU1782</f>
        <v>ж</v>
      </c>
      <c r="F1785" s="189">
        <f>'[4]ИТОГ!'!$AX1782</f>
        <v>43161</v>
      </c>
      <c r="G1785" s="91" t="s">
        <v>255</v>
      </c>
      <c r="H1785" s="94" t="s">
        <v>28</v>
      </c>
      <c r="I1785" s="91" t="str">
        <f>'[4]ИТОГ!'!$AY1782</f>
        <v>НАДО!!!</v>
      </c>
    </row>
    <row r="1786" spans="1:9">
      <c r="A1786" s="90">
        <v>1776</v>
      </c>
      <c r="B1786" s="91" t="str">
        <f>'[4]ИТОГ!'!$AP1783</f>
        <v>Кравченко Егор</v>
      </c>
      <c r="C1786" s="91">
        <f>'[4]ИТОГ!'!$AQ1783</f>
        <v>2006</v>
      </c>
      <c r="D1786" s="91" t="str">
        <f>'[4]ИТОГ!'!$AT1783</f>
        <v>б/р</v>
      </c>
      <c r="E1786" s="91" t="str">
        <f>'[4]ИТОГ!'!$AU1783</f>
        <v>м</v>
      </c>
      <c r="F1786" s="189">
        <f>'[4]ИТОГ!'!$AX1783</f>
        <v>0</v>
      </c>
      <c r="G1786" s="91" t="s">
        <v>255</v>
      </c>
      <c r="H1786" s="94" t="s">
        <v>28</v>
      </c>
      <c r="I1786" s="91" t="str">
        <f>'[4]ИТОГ!'!$AY1783</f>
        <v>ОК!</v>
      </c>
    </row>
    <row r="1787" spans="1:9">
      <c r="A1787" s="90">
        <v>1777</v>
      </c>
      <c r="B1787" s="91" t="str">
        <f>'[4]ИТОГ!'!$AP1784</f>
        <v>Кравченко Екатерина</v>
      </c>
      <c r="C1787" s="91">
        <f>'[4]ИТОГ!'!$AQ1784</f>
        <v>0</v>
      </c>
      <c r="D1787" s="91" t="str">
        <f>'[4]ИТОГ!'!$AT1784</f>
        <v>б/р</v>
      </c>
      <c r="E1787" s="91" t="str">
        <f>'[4]ИТОГ!'!$AU1784</f>
        <v>ж</v>
      </c>
      <c r="F1787" s="189">
        <f>'[4]ИТОГ!'!$AX1784</f>
        <v>42774</v>
      </c>
      <c r="G1787" s="91" t="s">
        <v>255</v>
      </c>
      <c r="H1787" s="94" t="s">
        <v>28</v>
      </c>
      <c r="I1787" s="91" t="str">
        <f>'[4]ИТОГ!'!$AY1784</f>
        <v>НАДО!!!</v>
      </c>
    </row>
    <row r="1788" spans="1:9">
      <c r="A1788" s="90">
        <v>1778</v>
      </c>
      <c r="B1788" s="91" t="str">
        <f>'[4]ИТОГ!'!$AP1785</f>
        <v>Кравченко Илья</v>
      </c>
      <c r="C1788" s="91">
        <f>'[4]ИТОГ!'!$AQ1785</f>
        <v>2003</v>
      </c>
      <c r="D1788" s="91" t="str">
        <f>'[4]ИТОГ!'!$AT1785</f>
        <v>б/р</v>
      </c>
      <c r="E1788" s="91" t="str">
        <f>'[4]ИТОГ!'!$AU1785</f>
        <v>м</v>
      </c>
      <c r="F1788" s="189">
        <f>'[4]ИТОГ!'!$AX1785</f>
        <v>0</v>
      </c>
      <c r="G1788" s="91" t="s">
        <v>255</v>
      </c>
      <c r="H1788" s="94" t="s">
        <v>28</v>
      </c>
      <c r="I1788" s="91" t="str">
        <f>'[4]ИТОГ!'!$AY1785</f>
        <v>НАДО!!!</v>
      </c>
    </row>
    <row r="1789" spans="1:9">
      <c r="A1789" s="90">
        <v>1779</v>
      </c>
      <c r="B1789" s="91" t="str">
        <f>'[4]ИТОГ!'!$AP1786</f>
        <v>Кравченко Марина</v>
      </c>
      <c r="C1789" s="91">
        <f>'[4]ИТОГ!'!$AQ1786</f>
        <v>1996</v>
      </c>
      <c r="D1789" s="91" t="str">
        <f>'[4]ИТОГ!'!$AT1786</f>
        <v>б/р</v>
      </c>
      <c r="E1789" s="91" t="str">
        <f>'[4]ИТОГ!'!$AU1786</f>
        <v>ж</v>
      </c>
      <c r="F1789" s="189">
        <f>'[4]ИТОГ!'!$AX1786</f>
        <v>0</v>
      </c>
      <c r="G1789" s="91" t="s">
        <v>255</v>
      </c>
      <c r="H1789" s="94" t="s">
        <v>28</v>
      </c>
      <c r="I1789" s="91" t="str">
        <f>'[4]ИТОГ!'!$AY1786</f>
        <v>ОК!</v>
      </c>
    </row>
    <row r="1790" spans="1:9">
      <c r="A1790" s="90">
        <v>1780</v>
      </c>
      <c r="B1790" s="91" t="str">
        <f>'[4]ИТОГ!'!$AP1787</f>
        <v>Кравченко Павел</v>
      </c>
      <c r="C1790" s="91">
        <f>'[4]ИТОГ!'!$AQ1787</f>
        <v>1998</v>
      </c>
      <c r="D1790" s="91" t="str">
        <f>'[4]ИТОГ!'!$AT1787</f>
        <v>б/р</v>
      </c>
      <c r="E1790" s="91" t="str">
        <f>'[4]ИТОГ!'!$AU1787</f>
        <v>м</v>
      </c>
      <c r="F1790" s="189">
        <f>'[4]ИТОГ!'!$AX1787</f>
        <v>43807</v>
      </c>
      <c r="G1790" s="91" t="s">
        <v>255</v>
      </c>
      <c r="H1790" s="94" t="s">
        <v>28</v>
      </c>
      <c r="I1790" s="91" t="str">
        <f>'[4]ИТОГ!'!$AY1787</f>
        <v>ОК!</v>
      </c>
    </row>
    <row r="1791" spans="1:9">
      <c r="A1791" s="90">
        <v>1781</v>
      </c>
      <c r="B1791" s="91" t="str">
        <f>'[4]ИТОГ!'!$AP1788</f>
        <v>Кравченко Светлана</v>
      </c>
      <c r="C1791" s="91">
        <f>'[4]ИТОГ!'!$AQ1788</f>
        <v>1997</v>
      </c>
      <c r="D1791" s="91">
        <f>'[4]ИТОГ!'!$AT1788</f>
        <v>3</v>
      </c>
      <c r="E1791" s="91" t="str">
        <f>'[4]ИТОГ!'!$AU1788</f>
        <v>ж</v>
      </c>
      <c r="F1791" s="189">
        <f>'[4]ИТОГ!'!$AX1788</f>
        <v>45907</v>
      </c>
      <c r="G1791" s="91" t="s">
        <v>255</v>
      </c>
      <c r="H1791" s="94" t="s">
        <v>28</v>
      </c>
      <c r="I1791" s="91" t="str">
        <f>'[4]ИТОГ!'!$AY1788</f>
        <v>ОК!</v>
      </c>
    </row>
    <row r="1792" spans="1:9">
      <c r="A1792" s="90">
        <v>1782</v>
      </c>
      <c r="B1792" s="91" t="str">
        <f>'[4]ИТОГ!'!$AP1789</f>
        <v>Кравченко Татьяна</v>
      </c>
      <c r="C1792" s="91">
        <f>'[4]ИТОГ!'!$AQ1789</f>
        <v>1995</v>
      </c>
      <c r="D1792" s="91" t="str">
        <f>'[4]ИТОГ!'!$AT1789</f>
        <v>б/р</v>
      </c>
      <c r="E1792" s="91" t="str">
        <f>'[4]ИТОГ!'!$AU1789</f>
        <v>ж</v>
      </c>
      <c r="F1792" s="189">
        <f>'[4]ИТОГ!'!$AX1789</f>
        <v>42774</v>
      </c>
      <c r="G1792" s="91" t="s">
        <v>255</v>
      </c>
      <c r="H1792" s="94" t="s">
        <v>28</v>
      </c>
      <c r="I1792" s="91" t="str">
        <f>'[4]ИТОГ!'!$AY1789</f>
        <v>ОК!</v>
      </c>
    </row>
    <row r="1793" spans="1:9">
      <c r="A1793" s="90">
        <v>1783</v>
      </c>
      <c r="B1793" s="91" t="str">
        <f>'[4]ИТОГ!'!$AP1790</f>
        <v>Кравчинская Светлана</v>
      </c>
      <c r="C1793" s="91">
        <f>'[4]ИТОГ!'!$AQ1790</f>
        <v>0</v>
      </c>
      <c r="D1793" s="91" t="str">
        <f>'[4]ИТОГ!'!$AT1790</f>
        <v>б/р</v>
      </c>
      <c r="E1793" s="91" t="str">
        <f>'[4]ИТОГ!'!$AU1790</f>
        <v>ж</v>
      </c>
      <c r="F1793" s="189">
        <f>'[4]ИТОГ!'!$AX1790</f>
        <v>44359</v>
      </c>
      <c r="G1793" s="91" t="s">
        <v>255</v>
      </c>
      <c r="H1793" s="94" t="s">
        <v>28</v>
      </c>
      <c r="I1793" s="91" t="str">
        <f>'[4]ИТОГ!'!$AY1790</f>
        <v>НАДО!!!</v>
      </c>
    </row>
    <row r="1794" spans="1:9">
      <c r="A1794" s="90">
        <v>1784</v>
      </c>
      <c r="B1794" s="91" t="str">
        <f>'[4]ИТОГ!'!$AP1791</f>
        <v>Краев Никита</v>
      </c>
      <c r="C1794" s="91">
        <f>'[4]ИТОГ!'!$AQ1791</f>
        <v>0</v>
      </c>
      <c r="D1794" s="91">
        <f>'[4]ИТОГ!'!$AT1791</f>
        <v>3</v>
      </c>
      <c r="E1794" s="91" t="str">
        <f>'[4]ИТОГ!'!$AU1791</f>
        <v>м</v>
      </c>
      <c r="F1794" s="189">
        <f>'[4]ИТОГ!'!$AX1791</f>
        <v>45407</v>
      </c>
      <c r="G1794" s="91" t="s">
        <v>255</v>
      </c>
      <c r="H1794" s="94" t="s">
        <v>28</v>
      </c>
      <c r="I1794" s="91" t="str">
        <f>'[4]ИТОГ!'!$AY1791</f>
        <v>НАДО!!!</v>
      </c>
    </row>
    <row r="1795" spans="1:9">
      <c r="A1795" s="90">
        <v>1785</v>
      </c>
      <c r="B1795" s="91" t="str">
        <f>'[4]ИТОГ!'!$AP1792</f>
        <v>Крамаренко Виктория</v>
      </c>
      <c r="C1795" s="91">
        <f>'[4]ИТОГ!'!$AQ1792</f>
        <v>2000</v>
      </c>
      <c r="D1795" s="91" t="str">
        <f>'[4]ИТОГ!'!$AT1792</f>
        <v>б/р</v>
      </c>
      <c r="E1795" s="91" t="str">
        <f>'[4]ИТОГ!'!$AU1792</f>
        <v>ж</v>
      </c>
      <c r="F1795" s="189">
        <f>'[4]ИТОГ!'!$AX1792</f>
        <v>0</v>
      </c>
      <c r="G1795" s="91" t="s">
        <v>255</v>
      </c>
      <c r="H1795" s="94" t="s">
        <v>28</v>
      </c>
      <c r="I1795" s="91" t="str">
        <f>'[4]ИТОГ!'!$AY1792</f>
        <v>ОК!</v>
      </c>
    </row>
    <row r="1796" spans="1:9">
      <c r="A1796" s="90">
        <v>1786</v>
      </c>
      <c r="B1796" s="91" t="str">
        <f>'[4]ИТОГ!'!$AP1793</f>
        <v>Крапивина Татьяна</v>
      </c>
      <c r="C1796" s="91">
        <f>'[4]ИТОГ!'!$AQ1793</f>
        <v>1970</v>
      </c>
      <c r="D1796" s="91" t="str">
        <f>'[4]ИТОГ!'!$AT1793</f>
        <v>б/р</v>
      </c>
      <c r="E1796" s="91" t="str">
        <f>'[4]ИТОГ!'!$AU1793</f>
        <v>ж</v>
      </c>
      <c r="F1796" s="189">
        <f>'[4]ИТОГ!'!$AX1793</f>
        <v>43716</v>
      </c>
      <c r="G1796" s="91" t="s">
        <v>255</v>
      </c>
      <c r="H1796" s="94" t="s">
        <v>28</v>
      </c>
      <c r="I1796" s="91" t="str">
        <f>'[4]ИТОГ!'!$AY1793</f>
        <v>ОК!</v>
      </c>
    </row>
    <row r="1797" spans="1:9">
      <c r="A1797" s="90">
        <v>1787</v>
      </c>
      <c r="B1797" s="91" t="str">
        <f>'[4]ИТОГ!'!$AP1794</f>
        <v>Красильникова Диана</v>
      </c>
      <c r="C1797" s="91">
        <f>'[4]ИТОГ!'!$AQ1794</f>
        <v>2003</v>
      </c>
      <c r="D1797" s="91" t="str">
        <f>'[4]ИТОГ!'!$AT1794</f>
        <v>б/р</v>
      </c>
      <c r="E1797" s="91" t="str">
        <f>'[4]ИТОГ!'!$AU1794</f>
        <v>ж</v>
      </c>
      <c r="F1797" s="189">
        <f>'[4]ИТОГ!'!$AX1794</f>
        <v>43896</v>
      </c>
      <c r="G1797" s="91" t="s">
        <v>255</v>
      </c>
      <c r="H1797" s="94" t="s">
        <v>28</v>
      </c>
      <c r="I1797" s="91" t="str">
        <f>'[4]ИТОГ!'!$AY1794</f>
        <v>ОК!</v>
      </c>
    </row>
    <row r="1798" spans="1:9">
      <c r="A1798" s="90">
        <v>1788</v>
      </c>
      <c r="B1798" s="91" t="str">
        <f>'[4]ИТОГ!'!$AP1795</f>
        <v>Красненков Тимур</v>
      </c>
      <c r="C1798" s="91">
        <f>'[4]ИТОГ!'!$AQ1795</f>
        <v>2005</v>
      </c>
      <c r="D1798" s="91" t="str">
        <f>'[4]ИТОГ!'!$AT1795</f>
        <v>1ю</v>
      </c>
      <c r="E1798" s="91" t="str">
        <f>'[4]ИТОГ!'!$AU1795</f>
        <v>м</v>
      </c>
      <c r="F1798" s="189">
        <f>'[4]ИТОГ!'!$AX1795</f>
        <v>45422</v>
      </c>
      <c r="G1798" s="91" t="s">
        <v>255</v>
      </c>
      <c r="H1798" s="94" t="s">
        <v>28</v>
      </c>
      <c r="I1798" s="91" t="str">
        <f>'[4]ИТОГ!'!$AY1795</f>
        <v>ОК!</v>
      </c>
    </row>
    <row r="1799" spans="1:9">
      <c r="A1799" s="90">
        <v>1789</v>
      </c>
      <c r="B1799" s="91" t="str">
        <f>'[4]ИТОГ!'!$AP1796</f>
        <v>Краснов Алексей</v>
      </c>
      <c r="C1799" s="91">
        <f>'[4]ИТОГ!'!$AQ1796</f>
        <v>0</v>
      </c>
      <c r="D1799" s="91">
        <f>'[4]ИТОГ!'!$AT1796</f>
        <v>3</v>
      </c>
      <c r="E1799" s="91" t="str">
        <f>'[4]ИТОГ!'!$AU1796</f>
        <v>м</v>
      </c>
      <c r="F1799" s="189">
        <f>'[4]ИТОГ!'!$AX1796</f>
        <v>45407</v>
      </c>
      <c r="G1799" s="91" t="s">
        <v>255</v>
      </c>
      <c r="H1799" s="94" t="s">
        <v>28</v>
      </c>
      <c r="I1799" s="91" t="str">
        <f>'[4]ИТОГ!'!$AY1796</f>
        <v>НАДО!!!</v>
      </c>
    </row>
    <row r="1800" spans="1:9">
      <c r="A1800" s="90">
        <v>1790</v>
      </c>
      <c r="B1800" s="91" t="str">
        <f>'[4]ИТОГ!'!$AP1797</f>
        <v>Краснов Виталий</v>
      </c>
      <c r="C1800" s="91">
        <f>'[4]ИТОГ!'!$AQ1797</f>
        <v>0</v>
      </c>
      <c r="D1800" s="91" t="str">
        <f>'[4]ИТОГ!'!$AT1797</f>
        <v>б/р</v>
      </c>
      <c r="E1800" s="91" t="str">
        <f>'[4]ИТОГ!'!$AU1797</f>
        <v>м</v>
      </c>
      <c r="F1800" s="189">
        <f>'[4]ИТОГ!'!$AX1797</f>
        <v>41822</v>
      </c>
      <c r="G1800" s="91" t="s">
        <v>255</v>
      </c>
      <c r="H1800" s="94" t="s">
        <v>28</v>
      </c>
      <c r="I1800" s="91" t="str">
        <f>'[4]ИТОГ!'!$AY1797</f>
        <v>НАДО!!!</v>
      </c>
    </row>
    <row r="1801" spans="1:9">
      <c r="A1801" s="90">
        <v>1791</v>
      </c>
      <c r="B1801" s="91" t="str">
        <f>'[4]ИТОГ!'!$AP1798</f>
        <v>Краснова Алина</v>
      </c>
      <c r="C1801" s="91">
        <f>'[4]ИТОГ!'!$AQ1798</f>
        <v>2007</v>
      </c>
      <c r="D1801" s="91" t="str">
        <f>'[4]ИТОГ!'!$AT1798</f>
        <v>б/р</v>
      </c>
      <c r="E1801" s="91" t="str">
        <f>'[4]ИТОГ!'!$AU1798</f>
        <v>ж</v>
      </c>
      <c r="F1801" s="189">
        <f>'[4]ИТОГ!'!$AX1798</f>
        <v>0</v>
      </c>
      <c r="G1801" s="91" t="s">
        <v>255</v>
      </c>
      <c r="H1801" s="94" t="s">
        <v>28</v>
      </c>
      <c r="I1801" s="91" t="str">
        <f>'[4]ИТОГ!'!$AY1798</f>
        <v>ОК!</v>
      </c>
    </row>
    <row r="1802" spans="1:9">
      <c r="A1802" s="90">
        <v>1792</v>
      </c>
      <c r="B1802" s="91" t="str">
        <f>'[4]ИТОГ!'!$AP1799</f>
        <v>Краснова Екатерина</v>
      </c>
      <c r="C1802" s="91">
        <f>'[4]ИТОГ!'!$AQ1799</f>
        <v>2009</v>
      </c>
      <c r="D1802" s="91" t="str">
        <f>'[4]ИТОГ!'!$AT1799</f>
        <v>б/р</v>
      </c>
      <c r="E1802" s="91" t="str">
        <f>'[4]ИТОГ!'!$AU1799</f>
        <v>ж</v>
      </c>
      <c r="F1802" s="189">
        <f>'[4]ИТОГ!'!$AX1799</f>
        <v>0</v>
      </c>
      <c r="G1802" s="91" t="s">
        <v>255</v>
      </c>
      <c r="H1802" s="94" t="s">
        <v>28</v>
      </c>
      <c r="I1802" s="91" t="str">
        <f>'[4]ИТОГ!'!$AY1799</f>
        <v>ОК!</v>
      </c>
    </row>
    <row r="1803" spans="1:9">
      <c r="A1803" s="90">
        <v>1793</v>
      </c>
      <c r="B1803" s="91" t="str">
        <f>'[4]ИТОГ!'!$AP1800</f>
        <v>Краснова Мария</v>
      </c>
      <c r="C1803" s="91">
        <f>'[4]ИТОГ!'!$AQ1800</f>
        <v>2013</v>
      </c>
      <c r="D1803" s="91" t="str">
        <f>'[4]ИТОГ!'!$AT1800</f>
        <v>б/р</v>
      </c>
      <c r="E1803" s="91" t="str">
        <f>'[4]ИТОГ!'!$AU1800</f>
        <v>ж</v>
      </c>
      <c r="F1803" s="189">
        <f>'[4]ИТОГ!'!$AX1800</f>
        <v>0</v>
      </c>
      <c r="G1803" s="91" t="s">
        <v>255</v>
      </c>
      <c r="H1803" s="94" t="s">
        <v>28</v>
      </c>
      <c r="I1803" s="91" t="str">
        <f>'[4]ИТОГ!'!$AY1800</f>
        <v>ОК!</v>
      </c>
    </row>
    <row r="1804" spans="1:9">
      <c r="A1804" s="90">
        <v>1794</v>
      </c>
      <c r="B1804" s="91" t="str">
        <f>'[4]ИТОГ!'!$AP1801</f>
        <v>Краснопевцев Александр</v>
      </c>
      <c r="C1804" s="91">
        <f>'[4]ИТОГ!'!$AQ1801</f>
        <v>2007</v>
      </c>
      <c r="D1804" s="91" t="str">
        <f>'[4]ИТОГ!'!$AT1801</f>
        <v>б/р</v>
      </c>
      <c r="E1804" s="91" t="str">
        <f>'[4]ИТОГ!'!$AU1801</f>
        <v>м</v>
      </c>
      <c r="F1804" s="189">
        <f>'[4]ИТОГ!'!$AX1801</f>
        <v>43960</v>
      </c>
      <c r="G1804" s="91" t="s">
        <v>255</v>
      </c>
      <c r="H1804" s="94" t="s">
        <v>28</v>
      </c>
      <c r="I1804" s="91" t="str">
        <f>'[4]ИТОГ!'!$AY1801</f>
        <v>ОК!</v>
      </c>
    </row>
    <row r="1805" spans="1:9">
      <c r="A1805" s="90">
        <v>1795</v>
      </c>
      <c r="B1805" s="91" t="str">
        <f>'[4]ИТОГ!'!$AP1802</f>
        <v>Красноштанова Марина</v>
      </c>
      <c r="C1805" s="91">
        <f>'[4]ИТОГ!'!$AQ1802</f>
        <v>2009</v>
      </c>
      <c r="D1805" s="91">
        <f>'[4]ИТОГ!'!$AT1802</f>
        <v>2</v>
      </c>
      <c r="E1805" s="91" t="str">
        <f>'[4]ИТОГ!'!$AU1802</f>
        <v>ж</v>
      </c>
      <c r="F1805" s="189">
        <f>'[4]ИТОГ!'!$AX1802</f>
        <v>45816</v>
      </c>
      <c r="G1805" s="91" t="s">
        <v>255</v>
      </c>
      <c r="H1805" s="94" t="s">
        <v>28</v>
      </c>
      <c r="I1805" s="91" t="str">
        <f>'[4]ИТОГ!'!$AY1802</f>
        <v>ОК!</v>
      </c>
    </row>
    <row r="1806" spans="1:9">
      <c r="A1806" s="90">
        <v>1796</v>
      </c>
      <c r="B1806" s="91" t="str">
        <f>'[4]ИТОГ!'!$AP1803</f>
        <v>Красов Кирилл</v>
      </c>
      <c r="C1806" s="91">
        <f>'[4]ИТОГ!'!$AQ1803</f>
        <v>2004</v>
      </c>
      <c r="D1806" s="91" t="str">
        <f>'[4]ИТОГ!'!$AT1803</f>
        <v>б/р</v>
      </c>
      <c r="E1806" s="91" t="str">
        <f>'[4]ИТОГ!'!$AU1803</f>
        <v>м</v>
      </c>
      <c r="F1806" s="189">
        <f>'[4]ИТОГ!'!$AX1803</f>
        <v>0</v>
      </c>
      <c r="G1806" s="91" t="s">
        <v>255</v>
      </c>
      <c r="H1806" s="94" t="s">
        <v>28</v>
      </c>
      <c r="I1806" s="91" t="str">
        <f>'[4]ИТОГ!'!$AY1803</f>
        <v>НАДО!!!</v>
      </c>
    </row>
    <row r="1807" spans="1:9">
      <c r="A1807" s="90">
        <v>1797</v>
      </c>
      <c r="B1807" s="91" t="str">
        <f>'[4]ИТОГ!'!$AP1804</f>
        <v>Красова Кристина</v>
      </c>
      <c r="C1807" s="91">
        <f>'[4]ИТОГ!'!$AQ1804</f>
        <v>2006</v>
      </c>
      <c r="D1807" s="91" t="str">
        <f>'[4]ИТОГ!'!$AT1804</f>
        <v>б/р</v>
      </c>
      <c r="E1807" s="91" t="str">
        <f>'[4]ИТОГ!'!$AU1804</f>
        <v>ж</v>
      </c>
      <c r="F1807" s="189">
        <f>'[4]ИТОГ!'!$AX1804</f>
        <v>45123</v>
      </c>
      <c r="G1807" s="91" t="s">
        <v>255</v>
      </c>
      <c r="H1807" s="94" t="s">
        <v>28</v>
      </c>
      <c r="I1807" s="91" t="str">
        <f>'[4]ИТОГ!'!$AY1804</f>
        <v>ОК!</v>
      </c>
    </row>
    <row r="1808" spans="1:9">
      <c r="A1808" s="90">
        <v>1798</v>
      </c>
      <c r="B1808" s="91" t="str">
        <f>'[4]ИТОГ!'!$AP1805</f>
        <v>Красюкова Екатерина</v>
      </c>
      <c r="C1808" s="91">
        <f>'[4]ИТОГ!'!$AQ1805</f>
        <v>2006</v>
      </c>
      <c r="D1808" s="91" t="str">
        <f>'[4]ИТОГ!'!$AT1805</f>
        <v>б/р</v>
      </c>
      <c r="E1808" s="91" t="str">
        <f>'[4]ИТОГ!'!$AU1805</f>
        <v>ж</v>
      </c>
      <c r="F1808" s="189">
        <f>'[4]ИТОГ!'!$AX1805</f>
        <v>44953</v>
      </c>
      <c r="G1808" s="91" t="s">
        <v>255</v>
      </c>
      <c r="H1808" s="94" t="s">
        <v>28</v>
      </c>
      <c r="I1808" s="91" t="str">
        <f>'[4]ИТОГ!'!$AY1805</f>
        <v>ОК!</v>
      </c>
    </row>
    <row r="1809" spans="1:9">
      <c r="A1809" s="90">
        <v>1799</v>
      </c>
      <c r="B1809" s="91" t="str">
        <f>'[4]ИТОГ!'!$AP1806</f>
        <v>Кратиров Александр</v>
      </c>
      <c r="C1809" s="91">
        <f>'[4]ИТОГ!'!$AQ1806</f>
        <v>2000</v>
      </c>
      <c r="D1809" s="91" t="str">
        <f>'[4]ИТОГ!'!$AT1806</f>
        <v>б/р</v>
      </c>
      <c r="E1809" s="91" t="str">
        <f>'[4]ИТОГ!'!$AU1806</f>
        <v>м</v>
      </c>
      <c r="F1809" s="189">
        <f>'[4]ИТОГ!'!$AX1806</f>
        <v>43227</v>
      </c>
      <c r="G1809" s="91" t="s">
        <v>255</v>
      </c>
      <c r="H1809" s="94" t="s">
        <v>28</v>
      </c>
      <c r="I1809" s="91" t="str">
        <f>'[4]ИТОГ!'!$AY1806</f>
        <v>ОК!</v>
      </c>
    </row>
    <row r="1810" spans="1:9">
      <c r="A1810" s="90">
        <v>1800</v>
      </c>
      <c r="B1810" s="91" t="str">
        <f>'[4]ИТОГ!'!$AP1807</f>
        <v>Крейдер Вадим</v>
      </c>
      <c r="C1810" s="91">
        <f>'[4]ИТОГ!'!$AQ1807</f>
        <v>2004</v>
      </c>
      <c r="D1810" s="91" t="str">
        <f>'[4]ИТОГ!'!$AT1807</f>
        <v>б/р</v>
      </c>
      <c r="E1810" s="91" t="str">
        <f>'[4]ИТОГ!'!$AU1807</f>
        <v>м</v>
      </c>
      <c r="F1810" s="189">
        <f>'[4]ИТОГ!'!$AX1807</f>
        <v>44594</v>
      </c>
      <c r="G1810" s="91" t="s">
        <v>255</v>
      </c>
      <c r="H1810" s="94" t="s">
        <v>28</v>
      </c>
      <c r="I1810" s="91" t="str">
        <f>'[4]ИТОГ!'!$AY1807</f>
        <v>ОК!</v>
      </c>
    </row>
    <row r="1811" spans="1:9">
      <c r="A1811" s="90">
        <v>1801</v>
      </c>
      <c r="B1811" s="91" t="str">
        <f>'[4]ИТОГ!'!$AP1808</f>
        <v>Кренева Юлия</v>
      </c>
      <c r="C1811" s="91">
        <f>'[4]ИТОГ!'!$AQ1808</f>
        <v>2014</v>
      </c>
      <c r="D1811" s="91" t="str">
        <f>'[4]ИТОГ!'!$AT1808</f>
        <v>б/р</v>
      </c>
      <c r="E1811" s="91" t="str">
        <f>'[4]ИТОГ!'!$AU1808</f>
        <v>ж</v>
      </c>
      <c r="F1811" s="189">
        <f>'[4]ИТОГ!'!$AX1808</f>
        <v>0</v>
      </c>
      <c r="G1811" s="91" t="s">
        <v>255</v>
      </c>
      <c r="H1811" s="94" t="s">
        <v>28</v>
      </c>
      <c r="I1811" s="91" t="str">
        <f>'[4]ИТОГ!'!$AY1808</f>
        <v>ОК!</v>
      </c>
    </row>
    <row r="1812" spans="1:9">
      <c r="A1812" s="90">
        <v>1802</v>
      </c>
      <c r="B1812" s="91" t="str">
        <f>'[4]ИТОГ!'!$AP1809</f>
        <v>Крет Александр</v>
      </c>
      <c r="C1812" s="91">
        <f>'[4]ИТОГ!'!$AQ1809</f>
        <v>2003</v>
      </c>
      <c r="D1812" s="91" t="str">
        <f>'[4]ИТОГ!'!$AT1809</f>
        <v>б/р</v>
      </c>
      <c r="E1812" s="91" t="str">
        <f>'[4]ИТОГ!'!$AU1809</f>
        <v>м</v>
      </c>
      <c r="F1812" s="189">
        <f>'[4]ИТОГ!'!$AX1809</f>
        <v>43960</v>
      </c>
      <c r="G1812" s="91" t="s">
        <v>255</v>
      </c>
      <c r="H1812" s="94" t="s">
        <v>28</v>
      </c>
      <c r="I1812" s="91" t="str">
        <f>'[4]ИТОГ!'!$AY1809</f>
        <v>ОК!</v>
      </c>
    </row>
    <row r="1813" spans="1:9">
      <c r="A1813" s="90">
        <v>1803</v>
      </c>
      <c r="B1813" s="91" t="str">
        <f>'[4]ИТОГ!'!$AP1810</f>
        <v>Кретов Артемий</v>
      </c>
      <c r="C1813" s="91">
        <f>'[4]ИТОГ!'!$AQ1810</f>
        <v>2014</v>
      </c>
      <c r="D1813" s="91" t="str">
        <f>'[4]ИТОГ!'!$AT1810</f>
        <v>б/р</v>
      </c>
      <c r="E1813" s="91" t="str">
        <f>'[4]ИТОГ!'!$AU1810</f>
        <v>м</v>
      </c>
      <c r="F1813" s="189">
        <f>'[4]ИТОГ!'!$AX1810</f>
        <v>0</v>
      </c>
      <c r="G1813" s="91" t="s">
        <v>255</v>
      </c>
      <c r="H1813" s="94" t="s">
        <v>28</v>
      </c>
      <c r="I1813" s="91" t="str">
        <f>'[4]ИТОГ!'!$AY1810</f>
        <v>ОК!</v>
      </c>
    </row>
    <row r="1814" spans="1:9">
      <c r="A1814" s="90">
        <v>1804</v>
      </c>
      <c r="B1814" s="91" t="str">
        <f>'[4]ИТОГ!'!$AP1811</f>
        <v>Кречин Леонид</v>
      </c>
      <c r="C1814" s="91">
        <f>'[4]ИТОГ!'!$AQ1811</f>
        <v>2002</v>
      </c>
      <c r="D1814" s="91" t="str">
        <f>'[4]ИТОГ!'!$AT1811</f>
        <v>б/р</v>
      </c>
      <c r="E1814" s="91" t="str">
        <f>'[4]ИТОГ!'!$AU1811</f>
        <v>м</v>
      </c>
      <c r="F1814" s="189">
        <f>'[4]ИТОГ!'!$AX1811</f>
        <v>44311</v>
      </c>
      <c r="G1814" s="91" t="s">
        <v>255</v>
      </c>
      <c r="H1814" s="94" t="s">
        <v>28</v>
      </c>
      <c r="I1814" s="91" t="str">
        <f>'[4]ИТОГ!'!$AY1811</f>
        <v>ОК!</v>
      </c>
    </row>
    <row r="1815" spans="1:9">
      <c r="A1815" s="90">
        <v>1805</v>
      </c>
      <c r="B1815" s="91" t="str">
        <f>'[4]ИТОГ!'!$AP1812</f>
        <v>Кривоносова Кристина</v>
      </c>
      <c r="C1815" s="91">
        <f>'[4]ИТОГ!'!$AQ1812</f>
        <v>1996</v>
      </c>
      <c r="D1815" s="91" t="str">
        <f>'[4]ИТОГ!'!$AT1812</f>
        <v>б/р</v>
      </c>
      <c r="E1815" s="91" t="str">
        <f>'[4]ИТОГ!'!$AU1812</f>
        <v>ж</v>
      </c>
      <c r="F1815" s="189">
        <f>'[4]ИТОГ!'!$AX1812</f>
        <v>43828</v>
      </c>
      <c r="G1815" s="91" t="s">
        <v>255</v>
      </c>
      <c r="H1815" s="94" t="s">
        <v>28</v>
      </c>
      <c r="I1815" s="91" t="str">
        <f>'[4]ИТОГ!'!$AY1812</f>
        <v>ОК!</v>
      </c>
    </row>
    <row r="1816" spans="1:9">
      <c r="A1816" s="90">
        <v>1806</v>
      </c>
      <c r="B1816" s="91" t="str">
        <f>'[4]ИТОГ!'!$AP1813</f>
        <v>Кривошеина Любовь</v>
      </c>
      <c r="C1816" s="91">
        <f>'[4]ИТОГ!'!$AQ1813</f>
        <v>1961</v>
      </c>
      <c r="D1816" s="91">
        <f>'[4]ИТОГ!'!$AT1813</f>
        <v>3</v>
      </c>
      <c r="E1816" s="91" t="str">
        <f>'[4]ИТОГ!'!$AU1813</f>
        <v>ж</v>
      </c>
      <c r="F1816" s="189">
        <f>'[4]ИТОГ!'!$AX1813</f>
        <v>45877</v>
      </c>
      <c r="G1816" s="91" t="s">
        <v>255</v>
      </c>
      <c r="H1816" s="94" t="s">
        <v>28</v>
      </c>
      <c r="I1816" s="91" t="str">
        <f>'[4]ИТОГ!'!$AY1813</f>
        <v>ОК!</v>
      </c>
    </row>
    <row r="1817" spans="1:9">
      <c r="A1817" s="90">
        <v>1807</v>
      </c>
      <c r="B1817" s="91" t="str">
        <f>'[4]ИТОГ!'!$AP1814</f>
        <v>Кривошей Иван</v>
      </c>
      <c r="C1817" s="91">
        <f>'[4]ИТОГ!'!$AQ1814</f>
        <v>1998</v>
      </c>
      <c r="D1817" s="91" t="str">
        <f>'[4]ИТОГ!'!$AT1814</f>
        <v>б/р</v>
      </c>
      <c r="E1817" s="91" t="str">
        <f>'[4]ИТОГ!'!$AU1814</f>
        <v>м</v>
      </c>
      <c r="F1817" s="189">
        <f>'[4]ИТОГ!'!$AX1814</f>
        <v>0</v>
      </c>
      <c r="G1817" s="91" t="s">
        <v>255</v>
      </c>
      <c r="H1817" s="94" t="s">
        <v>28</v>
      </c>
      <c r="I1817" s="91" t="str">
        <f>'[4]ИТОГ!'!$AY1814</f>
        <v>НАДО!!!</v>
      </c>
    </row>
    <row r="1818" spans="1:9">
      <c r="A1818" s="90">
        <v>1808</v>
      </c>
      <c r="B1818" s="91" t="str">
        <f>'[4]ИТОГ!'!$AP1815</f>
        <v>Кривцова Ирина</v>
      </c>
      <c r="C1818" s="91">
        <f>'[4]ИТОГ!'!$AQ1815</f>
        <v>2012</v>
      </c>
      <c r="D1818" s="91" t="str">
        <f>'[4]ИТОГ!'!$AT1815</f>
        <v>2ю</v>
      </c>
      <c r="E1818" s="91" t="str">
        <f>'[4]ИТОГ!'!$AU1815</f>
        <v>ж</v>
      </c>
      <c r="F1818" s="189">
        <f>'[4]ИТОГ!'!$AX1815</f>
        <v>45947</v>
      </c>
      <c r="G1818" s="91" t="s">
        <v>255</v>
      </c>
      <c r="H1818" s="94" t="s">
        <v>28</v>
      </c>
      <c r="I1818" s="91" t="str">
        <f>'[4]ИТОГ!'!$AY1815</f>
        <v>ОК!</v>
      </c>
    </row>
    <row r="1819" spans="1:9">
      <c r="A1819" s="90">
        <v>1809</v>
      </c>
      <c r="B1819" s="91" t="str">
        <f>'[4]ИТОГ!'!$AP1816</f>
        <v>Кривцова Марина</v>
      </c>
      <c r="C1819" s="91">
        <f>'[4]ИТОГ!'!$AQ1816</f>
        <v>2014</v>
      </c>
      <c r="D1819" s="91" t="str">
        <f>'[4]ИТОГ!'!$AT1816</f>
        <v>б/р</v>
      </c>
      <c r="E1819" s="91" t="str">
        <f>'[4]ИТОГ!'!$AU1816</f>
        <v>ж</v>
      </c>
      <c r="F1819" s="189">
        <f>'[4]ИТОГ!'!$AX1816</f>
        <v>0</v>
      </c>
      <c r="G1819" s="91" t="s">
        <v>255</v>
      </c>
      <c r="H1819" s="94" t="s">
        <v>28</v>
      </c>
      <c r="I1819" s="91" t="str">
        <f>'[4]ИТОГ!'!$AY1816</f>
        <v>ОК!</v>
      </c>
    </row>
    <row r="1820" spans="1:9">
      <c r="A1820" s="90">
        <v>1810</v>
      </c>
      <c r="B1820" s="91" t="str">
        <f>'[4]ИТОГ!'!$AP1817</f>
        <v>Крикун Александр</v>
      </c>
      <c r="C1820" s="91">
        <f>'[4]ИТОГ!'!$AQ1817</f>
        <v>1998</v>
      </c>
      <c r="D1820" s="91" t="str">
        <f>'[4]ИТОГ!'!$AT1817</f>
        <v>б/р</v>
      </c>
      <c r="E1820" s="91" t="str">
        <f>'[4]ИТОГ!'!$AU1817</f>
        <v>м</v>
      </c>
      <c r="F1820" s="189">
        <f>'[4]ИТОГ!'!$AX1817</f>
        <v>44597</v>
      </c>
      <c r="G1820" s="91" t="s">
        <v>255</v>
      </c>
      <c r="H1820" s="94" t="s">
        <v>28</v>
      </c>
      <c r="I1820" s="91" t="str">
        <f>'[4]ИТОГ!'!$AY1817</f>
        <v>ОК!</v>
      </c>
    </row>
    <row r="1821" spans="1:9">
      <c r="A1821" s="90">
        <v>1811</v>
      </c>
      <c r="B1821" s="91" t="str">
        <f>'[4]ИТОГ!'!$AP1818</f>
        <v>Крикун Виталий</v>
      </c>
      <c r="C1821" s="91">
        <f>'[4]ИТОГ!'!$AQ1818</f>
        <v>2003</v>
      </c>
      <c r="D1821" s="91" t="str">
        <f>'[4]ИТОГ!'!$AT1818</f>
        <v>б/р</v>
      </c>
      <c r="E1821" s="91" t="str">
        <f>'[4]ИТОГ!'!$AU1818</f>
        <v>м</v>
      </c>
      <c r="F1821" s="189">
        <f>'[4]ИТОГ!'!$AX1818</f>
        <v>0</v>
      </c>
      <c r="G1821" s="91" t="s">
        <v>255</v>
      </c>
      <c r="H1821" s="94" t="s">
        <v>28</v>
      </c>
      <c r="I1821" s="91" t="str">
        <f>'[4]ИТОГ!'!$AY1818</f>
        <v>ОК!</v>
      </c>
    </row>
    <row r="1822" spans="1:9">
      <c r="A1822" s="90">
        <v>1812</v>
      </c>
      <c r="B1822" s="91" t="str">
        <f>'[4]ИТОГ!'!$AP1819</f>
        <v>Криницина Анастасия</v>
      </c>
      <c r="C1822" s="91">
        <f>'[4]ИТОГ!'!$AQ1819</f>
        <v>2010</v>
      </c>
      <c r="D1822" s="91" t="str">
        <f>'[4]ИТОГ!'!$AT1819</f>
        <v>б/р</v>
      </c>
      <c r="E1822" s="91" t="str">
        <f>'[4]ИТОГ!'!$AU1819</f>
        <v>ж</v>
      </c>
      <c r="F1822" s="189">
        <f>'[4]ИТОГ!'!$AX1819</f>
        <v>0</v>
      </c>
      <c r="G1822" s="91" t="s">
        <v>255</v>
      </c>
      <c r="H1822" s="94" t="s">
        <v>28</v>
      </c>
      <c r="I1822" s="91" t="str">
        <f>'[4]ИТОГ!'!$AY1819</f>
        <v>ОК!</v>
      </c>
    </row>
    <row r="1823" spans="1:9">
      <c r="A1823" s="90">
        <v>1813</v>
      </c>
      <c r="B1823" s="91" t="str">
        <f>'[4]ИТОГ!'!$AP1820</f>
        <v>Кричевцов Николай</v>
      </c>
      <c r="C1823" s="91">
        <f>'[4]ИТОГ!'!$AQ1820</f>
        <v>2007</v>
      </c>
      <c r="D1823" s="91" t="str">
        <f>'[4]ИТОГ!'!$AT1820</f>
        <v>б/р</v>
      </c>
      <c r="E1823" s="91" t="str">
        <f>'[4]ИТОГ!'!$AU1820</f>
        <v>м</v>
      </c>
      <c r="F1823" s="189">
        <f>'[4]ИТОГ!'!$AX1820</f>
        <v>0</v>
      </c>
      <c r="G1823" s="91" t="s">
        <v>255</v>
      </c>
      <c r="H1823" s="94" t="s">
        <v>28</v>
      </c>
      <c r="I1823" s="91" t="str">
        <f>'[4]ИТОГ!'!$AY1820</f>
        <v>ОК!</v>
      </c>
    </row>
    <row r="1824" spans="1:9">
      <c r="A1824" s="90">
        <v>1814</v>
      </c>
      <c r="B1824" s="91" t="str">
        <f>'[4]ИТОГ!'!$AP1821</f>
        <v>Кротков Олег</v>
      </c>
      <c r="C1824" s="91">
        <f>'[4]ИТОГ!'!$AQ1821</f>
        <v>1987</v>
      </c>
      <c r="D1824" s="91" t="str">
        <f>'[4]ИТОГ!'!$AT1821</f>
        <v>б/р</v>
      </c>
      <c r="E1824" s="91" t="str">
        <f>'[4]ИТОГ!'!$AU1821</f>
        <v>м</v>
      </c>
      <c r="F1824" s="189">
        <f>'[4]ИТОГ!'!$AX1821</f>
        <v>43352</v>
      </c>
      <c r="G1824" s="91" t="s">
        <v>255</v>
      </c>
      <c r="H1824" s="94" t="s">
        <v>28</v>
      </c>
      <c r="I1824" s="91" t="str">
        <f>'[4]ИТОГ!'!$AY1821</f>
        <v>НАДО!!!</v>
      </c>
    </row>
    <row r="1825" spans="1:9">
      <c r="A1825" s="90">
        <v>1815</v>
      </c>
      <c r="B1825" s="91" t="str">
        <f>'[4]ИТОГ!'!$AP1822</f>
        <v>Крошкин Сергей</v>
      </c>
      <c r="C1825" s="91">
        <f>'[4]ИТОГ!'!$AQ1822</f>
        <v>1960</v>
      </c>
      <c r="D1825" s="91">
        <f>'[4]ИТОГ!'!$AT1822</f>
        <v>2</v>
      </c>
      <c r="E1825" s="91" t="str">
        <f>'[4]ИТОГ!'!$AU1822</f>
        <v>м</v>
      </c>
      <c r="F1825" s="189">
        <f>'[4]ИТОГ!'!$AX1822</f>
        <v>45742</v>
      </c>
      <c r="G1825" s="91" t="s">
        <v>255</v>
      </c>
      <c r="H1825" s="94" t="s">
        <v>28</v>
      </c>
      <c r="I1825" s="91" t="str">
        <f>'[4]ИТОГ!'!$AY1822</f>
        <v>ОК!</v>
      </c>
    </row>
    <row r="1826" spans="1:9">
      <c r="A1826" s="90">
        <v>1816</v>
      </c>
      <c r="B1826" s="91" t="str">
        <f>'[4]ИТОГ!'!$AP1823</f>
        <v>Круглов Олег</v>
      </c>
      <c r="C1826" s="91">
        <f>'[4]ИТОГ!'!$AQ1823</f>
        <v>1983</v>
      </c>
      <c r="D1826" s="91" t="str">
        <f>'[4]ИТОГ!'!$AT1823</f>
        <v>б/р</v>
      </c>
      <c r="E1826" s="91" t="str">
        <f>'[4]ИТОГ!'!$AU1823</f>
        <v>м</v>
      </c>
      <c r="F1826" s="189">
        <f>'[4]ИТОГ!'!$AX1823</f>
        <v>43896</v>
      </c>
      <c r="G1826" s="91" t="s">
        <v>255</v>
      </c>
      <c r="H1826" s="94" t="s">
        <v>28</v>
      </c>
      <c r="I1826" s="91" t="str">
        <f>'[4]ИТОГ!'!$AY1823</f>
        <v>ОК!</v>
      </c>
    </row>
    <row r="1827" spans="1:9">
      <c r="A1827" s="90">
        <v>1817</v>
      </c>
      <c r="B1827" s="91" t="str">
        <f>'[4]ИТОГ!'!$AP1824</f>
        <v>Круглова Варвара</v>
      </c>
      <c r="C1827" s="91">
        <f>'[4]ИТОГ!'!$AQ1824</f>
        <v>0</v>
      </c>
      <c r="D1827" s="91">
        <f>'[4]ИТОГ!'!$AT1824</f>
        <v>3</v>
      </c>
      <c r="E1827" s="91" t="str">
        <f>'[4]ИТОГ!'!$AU1824</f>
        <v>ж</v>
      </c>
      <c r="F1827" s="189">
        <f>'[4]ИТОГ!'!$AX1824</f>
        <v>45375</v>
      </c>
      <c r="G1827" s="91" t="s">
        <v>255</v>
      </c>
      <c r="H1827" s="94" t="s">
        <v>28</v>
      </c>
      <c r="I1827" s="91" t="str">
        <f>'[4]ИТОГ!'!$AY1824</f>
        <v>НАДО!!!</v>
      </c>
    </row>
    <row r="1828" spans="1:9">
      <c r="A1828" s="90">
        <v>1818</v>
      </c>
      <c r="B1828" s="91" t="str">
        <f>'[4]ИТОГ!'!$AP1825</f>
        <v xml:space="preserve">Крупеник Зоя </v>
      </c>
      <c r="C1828" s="91">
        <f>'[4]ИТОГ!'!$AQ1825</f>
        <v>0</v>
      </c>
      <c r="D1828" s="91" t="str">
        <f>'[4]ИТОГ!'!$AT1825</f>
        <v>б/р</v>
      </c>
      <c r="E1828" s="91" t="str">
        <f>'[4]ИТОГ!'!$AU1825</f>
        <v>ж</v>
      </c>
      <c r="F1828" s="189">
        <f>'[4]ИТОГ!'!$AX1825</f>
        <v>44708</v>
      </c>
      <c r="G1828" s="91" t="s">
        <v>255</v>
      </c>
      <c r="H1828" s="94" t="s">
        <v>28</v>
      </c>
      <c r="I1828" s="91" t="str">
        <f>'[4]ИТОГ!'!$AY1825</f>
        <v>НАДО!!!</v>
      </c>
    </row>
    <row r="1829" spans="1:9">
      <c r="A1829" s="90">
        <v>1819</v>
      </c>
      <c r="B1829" s="91" t="str">
        <f>'[4]ИТОГ!'!$AP1826</f>
        <v>Крупный Егор</v>
      </c>
      <c r="C1829" s="91">
        <f>'[4]ИТОГ!'!$AQ1826</f>
        <v>1996</v>
      </c>
      <c r="D1829" s="91" t="str">
        <f>'[4]ИТОГ!'!$AT1826</f>
        <v>МС</v>
      </c>
      <c r="E1829" s="91" t="str">
        <f>'[4]ИТОГ!'!$AU1826</f>
        <v>м</v>
      </c>
      <c r="F1829" s="189">
        <f>'[4]ИТОГ!'!$AX1826</f>
        <v>0</v>
      </c>
      <c r="G1829" s="91" t="s">
        <v>255</v>
      </c>
      <c r="H1829" s="94" t="s">
        <v>28</v>
      </c>
      <c r="I1829" s="91" t="str">
        <f>'[4]ИТОГ!'!$AY1826</f>
        <v>ОК!</v>
      </c>
    </row>
    <row r="1830" spans="1:9">
      <c r="A1830" s="90">
        <v>1820</v>
      </c>
      <c r="B1830" s="91" t="str">
        <f>'[4]ИТОГ!'!$AP1827</f>
        <v>Крупский Даниил</v>
      </c>
      <c r="C1830" s="91">
        <f>'[4]ИТОГ!'!$AQ1827</f>
        <v>0</v>
      </c>
      <c r="D1830" s="91" t="str">
        <f>'[4]ИТОГ!'!$AT1827</f>
        <v>б/р</v>
      </c>
      <c r="E1830" s="91" t="str">
        <f>'[4]ИТОГ!'!$AU1827</f>
        <v>м</v>
      </c>
      <c r="F1830" s="189">
        <f>'[4]ИТОГ!'!$AX1827</f>
        <v>42032</v>
      </c>
      <c r="G1830" s="91" t="s">
        <v>255</v>
      </c>
      <c r="H1830" s="94" t="s">
        <v>28</v>
      </c>
      <c r="I1830" s="91" t="str">
        <f>'[4]ИТОГ!'!$AY1827</f>
        <v>НАДО!!!</v>
      </c>
    </row>
    <row r="1831" spans="1:9">
      <c r="A1831" s="90">
        <v>1821</v>
      </c>
      <c r="B1831" s="91" t="str">
        <f>'[4]ИТОГ!'!$AP1828</f>
        <v>Круссар Дмитрий</v>
      </c>
      <c r="C1831" s="91">
        <f>'[4]ИТОГ!'!$AQ1828</f>
        <v>2003</v>
      </c>
      <c r="D1831" s="91" t="str">
        <f>'[4]ИТОГ!'!$AT1828</f>
        <v>б/р</v>
      </c>
      <c r="E1831" s="91" t="str">
        <f>'[4]ИТОГ!'!$AU1828</f>
        <v>м</v>
      </c>
      <c r="F1831" s="189">
        <f>'[4]ИТОГ!'!$AX1828</f>
        <v>43791</v>
      </c>
      <c r="G1831" s="91" t="s">
        <v>255</v>
      </c>
      <c r="H1831" s="94" t="s">
        <v>28</v>
      </c>
      <c r="I1831" s="91" t="str">
        <f>'[4]ИТОГ!'!$AY1828</f>
        <v>НАДО!!!</v>
      </c>
    </row>
    <row r="1832" spans="1:9">
      <c r="A1832" s="90">
        <v>1822</v>
      </c>
      <c r="B1832" s="91" t="str">
        <f>'[4]ИТОГ!'!$AP1829</f>
        <v>Крутова Софья</v>
      </c>
      <c r="C1832" s="91">
        <f>'[4]ИТОГ!'!$AQ1829</f>
        <v>2012</v>
      </c>
      <c r="D1832" s="91" t="str">
        <f>'[4]ИТОГ!'!$AT1829</f>
        <v>б/р</v>
      </c>
      <c r="E1832" s="91" t="str">
        <f>'[4]ИТОГ!'!$AU1829</f>
        <v>ж</v>
      </c>
      <c r="F1832" s="189">
        <f>'[4]ИТОГ!'!$AX1829</f>
        <v>0</v>
      </c>
      <c r="G1832" s="91" t="s">
        <v>255</v>
      </c>
      <c r="H1832" s="94" t="s">
        <v>28</v>
      </c>
      <c r="I1832" s="91" t="str">
        <f>'[4]ИТОГ!'!$AY1829</f>
        <v>ОК!</v>
      </c>
    </row>
    <row r="1833" spans="1:9">
      <c r="A1833" s="90">
        <v>1823</v>
      </c>
      <c r="B1833" s="91" t="str">
        <f>'[4]ИТОГ!'!$AP1830</f>
        <v>Кручик Кирилл</v>
      </c>
      <c r="C1833" s="91">
        <f>'[4]ИТОГ!'!$AQ1830</f>
        <v>2011</v>
      </c>
      <c r="D1833" s="91" t="str">
        <f>'[4]ИТОГ!'!$AT1830</f>
        <v>б/р</v>
      </c>
      <c r="E1833" s="91" t="str">
        <f>'[4]ИТОГ!'!$AU1830</f>
        <v>м</v>
      </c>
      <c r="F1833" s="189">
        <f>'[4]ИТОГ!'!$AX1830</f>
        <v>0</v>
      </c>
      <c r="G1833" s="91" t="s">
        <v>255</v>
      </c>
      <c r="H1833" s="94" t="s">
        <v>28</v>
      </c>
      <c r="I1833" s="91" t="str">
        <f>'[4]ИТОГ!'!$AY1830</f>
        <v>ОК!</v>
      </c>
    </row>
    <row r="1834" spans="1:9">
      <c r="A1834" s="90">
        <v>1824</v>
      </c>
      <c r="B1834" s="91" t="str">
        <f>'[4]ИТОГ!'!$AP1831</f>
        <v>Крылов Алексей</v>
      </c>
      <c r="C1834" s="91">
        <f>'[4]ИТОГ!'!$AQ1831</f>
        <v>2003</v>
      </c>
      <c r="D1834" s="91" t="str">
        <f>'[4]ИТОГ!'!$AT1831</f>
        <v>б/р</v>
      </c>
      <c r="E1834" s="91" t="str">
        <f>'[4]ИТОГ!'!$AU1831</f>
        <v>м</v>
      </c>
      <c r="F1834" s="189">
        <f>'[4]ИТОГ!'!$AX1831</f>
        <v>43443</v>
      </c>
      <c r="G1834" s="91" t="s">
        <v>255</v>
      </c>
      <c r="H1834" s="94" t="s">
        <v>28</v>
      </c>
      <c r="I1834" s="91" t="str">
        <f>'[4]ИТОГ!'!$AY1831</f>
        <v>ОК!</v>
      </c>
    </row>
    <row r="1835" spans="1:9">
      <c r="A1835" s="90">
        <v>1825</v>
      </c>
      <c r="B1835" s="91" t="str">
        <f>'[4]ИТОГ!'!$AP1832</f>
        <v>Крылов Алексей О.</v>
      </c>
      <c r="C1835" s="91">
        <f>'[4]ИТОГ!'!$AQ1832</f>
        <v>2004</v>
      </c>
      <c r="D1835" s="91" t="str">
        <f>'[4]ИТОГ!'!$AT1832</f>
        <v>б/р</v>
      </c>
      <c r="E1835" s="91" t="str">
        <f>'[4]ИТОГ!'!$AU1832</f>
        <v>м</v>
      </c>
      <c r="F1835" s="189">
        <f>'[4]ИТОГ!'!$AX1832</f>
        <v>43434</v>
      </c>
      <c r="G1835" s="91" t="s">
        <v>255</v>
      </c>
      <c r="H1835" s="94" t="s">
        <v>28</v>
      </c>
      <c r="I1835" s="91" t="str">
        <f>'[4]ИТОГ!'!$AY1832</f>
        <v>ОК!</v>
      </c>
    </row>
    <row r="1836" spans="1:9">
      <c r="A1836" s="90">
        <v>1826</v>
      </c>
      <c r="B1836" s="91" t="str">
        <f>'[4]ИТОГ!'!$AP1833</f>
        <v>Крылов Андрей</v>
      </c>
      <c r="C1836" s="91">
        <f>'[4]ИТОГ!'!$AQ1833</f>
        <v>2008</v>
      </c>
      <c r="D1836" s="91" t="str">
        <f>'[4]ИТОГ!'!$AT1833</f>
        <v>б/р</v>
      </c>
      <c r="E1836" s="91" t="str">
        <f>'[4]ИТОГ!'!$AU1833</f>
        <v>м</v>
      </c>
      <c r="F1836" s="189">
        <f>'[4]ИТОГ!'!$AX1833</f>
        <v>0</v>
      </c>
      <c r="G1836" s="91" t="s">
        <v>255</v>
      </c>
      <c r="H1836" s="94" t="s">
        <v>28</v>
      </c>
      <c r="I1836" s="91" t="str">
        <f>'[4]ИТОГ!'!$AY1833</f>
        <v>ОК!</v>
      </c>
    </row>
    <row r="1837" spans="1:9">
      <c r="A1837" s="90">
        <v>1827</v>
      </c>
      <c r="B1837" s="91" t="str">
        <f>'[4]ИТОГ!'!$AP1834</f>
        <v>Крылов Дмитрий</v>
      </c>
      <c r="C1837" s="91">
        <f>'[4]ИТОГ!'!$AQ1834</f>
        <v>2005</v>
      </c>
      <c r="D1837" s="91" t="str">
        <f>'[4]ИТОГ!'!$AT1834</f>
        <v>б/р</v>
      </c>
      <c r="E1837" s="91" t="str">
        <f>'[4]ИТОГ!'!$AU1834</f>
        <v>м</v>
      </c>
      <c r="F1837" s="189">
        <f>'[4]ИТОГ!'!$AX1834</f>
        <v>43960</v>
      </c>
      <c r="G1837" s="91" t="s">
        <v>255</v>
      </c>
      <c r="H1837" s="94" t="s">
        <v>28</v>
      </c>
      <c r="I1837" s="91" t="str">
        <f>'[4]ИТОГ!'!$AY1834</f>
        <v>ОК!</v>
      </c>
    </row>
    <row r="1838" spans="1:9">
      <c r="A1838" s="90">
        <v>1828</v>
      </c>
      <c r="B1838" s="91" t="str">
        <f>'[4]ИТОГ!'!$AP1835</f>
        <v>Крылов Дмитрий П.</v>
      </c>
      <c r="C1838" s="91">
        <f>'[4]ИТОГ!'!$AQ1835</f>
        <v>1998</v>
      </c>
      <c r="D1838" s="91" t="str">
        <f>'[4]ИТОГ!'!$AT1835</f>
        <v>б/р</v>
      </c>
      <c r="E1838" s="91" t="str">
        <f>'[4]ИТОГ!'!$AU1835</f>
        <v>м</v>
      </c>
      <c r="F1838" s="189">
        <f>'[4]ИТОГ!'!$AX1835</f>
        <v>45124</v>
      </c>
      <c r="G1838" s="91" t="s">
        <v>255</v>
      </c>
      <c r="H1838" s="94" t="s">
        <v>28</v>
      </c>
      <c r="I1838" s="91" t="str">
        <f>'[4]ИТОГ!'!$AY1835</f>
        <v>ОК!</v>
      </c>
    </row>
    <row r="1839" spans="1:9">
      <c r="A1839" s="90">
        <v>1829</v>
      </c>
      <c r="B1839" s="91" t="str">
        <f>'[4]ИТОГ!'!$AP1836</f>
        <v>Крылов Сергей</v>
      </c>
      <c r="C1839" s="91">
        <f>'[4]ИТОГ!'!$AQ1836</f>
        <v>0</v>
      </c>
      <c r="D1839" s="91" t="str">
        <f>'[4]ИТОГ!'!$AT1836</f>
        <v>1ю</v>
      </c>
      <c r="E1839" s="91" t="str">
        <f>'[4]ИТОГ!'!$AU1836</f>
        <v>м</v>
      </c>
      <c r="F1839" s="189">
        <f>'[4]ИТОГ!'!$AX1836</f>
        <v>45756</v>
      </c>
      <c r="G1839" s="91" t="s">
        <v>255</v>
      </c>
      <c r="H1839" s="94" t="s">
        <v>28</v>
      </c>
      <c r="I1839" s="91" t="str">
        <f>'[4]ИТОГ!'!$AY1836</f>
        <v>НАДО!!!</v>
      </c>
    </row>
    <row r="1840" spans="1:9">
      <c r="A1840" s="90">
        <v>1830</v>
      </c>
      <c r="B1840" s="91" t="str">
        <f>'[4]ИТОГ!'!$AP1837</f>
        <v>Крылова Александра</v>
      </c>
      <c r="C1840" s="91">
        <f>'[4]ИТОГ!'!$AQ1837</f>
        <v>2006</v>
      </c>
      <c r="D1840" s="91" t="str">
        <f>'[4]ИТОГ!'!$AT1837</f>
        <v>б/р</v>
      </c>
      <c r="E1840" s="91" t="str">
        <f>'[4]ИТОГ!'!$AU1837</f>
        <v>ж</v>
      </c>
      <c r="F1840" s="189">
        <f>'[4]ИТОГ!'!$AX1837</f>
        <v>44154</v>
      </c>
      <c r="G1840" s="91" t="s">
        <v>255</v>
      </c>
      <c r="H1840" s="94" t="s">
        <v>28</v>
      </c>
      <c r="I1840" s="91" t="str">
        <f>'[4]ИТОГ!'!$AY1837</f>
        <v>ОК!</v>
      </c>
    </row>
    <row r="1841" spans="1:9">
      <c r="A1841" s="90">
        <v>1831</v>
      </c>
      <c r="B1841" s="91" t="str">
        <f>'[4]ИТОГ!'!$AP1838</f>
        <v>Крылова Варвара</v>
      </c>
      <c r="C1841" s="91">
        <f>'[4]ИТОГ!'!$AQ1838</f>
        <v>2013</v>
      </c>
      <c r="D1841" s="91" t="str">
        <f>'[4]ИТОГ!'!$AT1838</f>
        <v>б/р</v>
      </c>
      <c r="E1841" s="91" t="str">
        <f>'[4]ИТОГ!'!$AU1838</f>
        <v>ж</v>
      </c>
      <c r="F1841" s="189">
        <f>'[4]ИТОГ!'!$AX1838</f>
        <v>0</v>
      </c>
      <c r="G1841" s="91" t="s">
        <v>255</v>
      </c>
      <c r="H1841" s="94" t="s">
        <v>28</v>
      </c>
      <c r="I1841" s="91" t="str">
        <f>'[4]ИТОГ!'!$AY1838</f>
        <v>ОК!</v>
      </c>
    </row>
    <row r="1842" spans="1:9">
      <c r="A1842" s="90">
        <v>1832</v>
      </c>
      <c r="B1842" s="91" t="str">
        <f>'[4]ИТОГ!'!$AP1839</f>
        <v>Крюков Ростислав</v>
      </c>
      <c r="C1842" s="91">
        <f>'[4]ИТОГ!'!$AQ1839</f>
        <v>2001</v>
      </c>
      <c r="D1842" s="91" t="str">
        <f>'[4]ИТОГ!'!$AT1839</f>
        <v>б/р</v>
      </c>
      <c r="E1842" s="91" t="str">
        <f>'[4]ИТОГ!'!$AU1839</f>
        <v>м</v>
      </c>
      <c r="F1842" s="189">
        <f>'[4]ИТОГ!'!$AX1839</f>
        <v>43227</v>
      </c>
      <c r="G1842" s="91" t="s">
        <v>255</v>
      </c>
      <c r="H1842" s="94" t="s">
        <v>28</v>
      </c>
      <c r="I1842" s="91" t="str">
        <f>'[4]ИТОГ!'!$AY1839</f>
        <v>ОК!</v>
      </c>
    </row>
    <row r="1843" spans="1:9">
      <c r="A1843" s="90">
        <v>1833</v>
      </c>
      <c r="B1843" s="91" t="str">
        <f>'[4]ИТОГ!'!$AP1840</f>
        <v>Крючков Алексей</v>
      </c>
      <c r="C1843" s="91">
        <f>'[4]ИТОГ!'!$AQ1840</f>
        <v>2005</v>
      </c>
      <c r="D1843" s="91" t="str">
        <f>'[4]ИТОГ!'!$AT1840</f>
        <v>б/р</v>
      </c>
      <c r="E1843" s="91" t="str">
        <f>'[4]ИТОГ!'!$AU1840</f>
        <v>м</v>
      </c>
      <c r="F1843" s="189">
        <f>'[4]ИТОГ!'!$AX1840</f>
        <v>0</v>
      </c>
      <c r="G1843" s="91" t="s">
        <v>255</v>
      </c>
      <c r="H1843" s="94" t="s">
        <v>28</v>
      </c>
      <c r="I1843" s="91" t="str">
        <f>'[4]ИТОГ!'!$AY1840</f>
        <v>НАДО!!!</v>
      </c>
    </row>
    <row r="1844" spans="1:9">
      <c r="A1844" s="90">
        <v>1834</v>
      </c>
      <c r="B1844" s="91" t="str">
        <f>'[4]ИТОГ!'!$AP1841</f>
        <v>Кряжевская Анна</v>
      </c>
      <c r="C1844" s="91">
        <f>'[4]ИТОГ!'!$AQ1841</f>
        <v>1999</v>
      </c>
      <c r="D1844" s="91" t="str">
        <f>'[4]ИТОГ!'!$AT1841</f>
        <v>б/р</v>
      </c>
      <c r="E1844" s="91" t="str">
        <f>'[4]ИТОГ!'!$AU1841</f>
        <v>ж</v>
      </c>
      <c r="F1844" s="189">
        <f>'[4]ИТОГ!'!$AX1841</f>
        <v>43464</v>
      </c>
      <c r="G1844" s="91" t="s">
        <v>255</v>
      </c>
      <c r="H1844" s="94" t="s">
        <v>28</v>
      </c>
      <c r="I1844" s="91" t="str">
        <f>'[4]ИТОГ!'!$AY1841</f>
        <v>ОК!</v>
      </c>
    </row>
    <row r="1845" spans="1:9">
      <c r="A1845" s="90">
        <v>1835</v>
      </c>
      <c r="B1845" s="91" t="str">
        <f>'[4]ИТОГ!'!$AP1842</f>
        <v>Кряклина Анна</v>
      </c>
      <c r="C1845" s="91">
        <f>'[4]ИТОГ!'!$AQ1842</f>
        <v>1974</v>
      </c>
      <c r="D1845" s="91">
        <f>'[4]ИТОГ!'!$AT1842</f>
        <v>3</v>
      </c>
      <c r="E1845" s="91" t="str">
        <f>'[4]ИТОГ!'!$AU1842</f>
        <v>ж</v>
      </c>
      <c r="F1845" s="189">
        <f>'[4]ИТОГ!'!$AX1842</f>
        <v>45702</v>
      </c>
      <c r="G1845" s="91" t="s">
        <v>255</v>
      </c>
      <c r="H1845" s="94" t="s">
        <v>28</v>
      </c>
      <c r="I1845" s="91" t="str">
        <f>'[4]ИТОГ!'!$AY1842</f>
        <v>ОК!</v>
      </c>
    </row>
    <row r="1846" spans="1:9">
      <c r="A1846" s="90">
        <v>1836</v>
      </c>
      <c r="B1846" s="91" t="str">
        <f>'[4]ИТОГ!'!$AP1843</f>
        <v>Ксенофонтова Ксения</v>
      </c>
      <c r="C1846" s="91">
        <f>'[4]ИТОГ!'!$AQ1843</f>
        <v>1983</v>
      </c>
      <c r="D1846" s="91" t="str">
        <f>'[4]ИТОГ!'!$AT1843</f>
        <v>б/р</v>
      </c>
      <c r="E1846" s="91" t="str">
        <f>'[4]ИТОГ!'!$AU1843</f>
        <v>ж</v>
      </c>
      <c r="F1846" s="189">
        <f>'[4]ИТОГ!'!$AX1843</f>
        <v>43135</v>
      </c>
      <c r="G1846" s="91" t="s">
        <v>255</v>
      </c>
      <c r="H1846" s="94" t="s">
        <v>28</v>
      </c>
      <c r="I1846" s="91" t="str">
        <f>'[4]ИТОГ!'!$AY1843</f>
        <v>НАДО!!!</v>
      </c>
    </row>
    <row r="1847" spans="1:9">
      <c r="A1847" s="90">
        <v>1837</v>
      </c>
      <c r="B1847" s="91" t="str">
        <f>'[4]ИТОГ!'!$AP1844</f>
        <v>Кубрачков Алексей</v>
      </c>
      <c r="C1847" s="91">
        <f>'[4]ИТОГ!'!$AQ1844</f>
        <v>2001</v>
      </c>
      <c r="D1847" s="91" t="str">
        <f>'[4]ИТОГ!'!$AT1844</f>
        <v>КМС</v>
      </c>
      <c r="E1847" s="91" t="str">
        <f>'[4]ИТОГ!'!$AU1844</f>
        <v>м</v>
      </c>
      <c r="F1847" s="189">
        <f>'[4]ИТОГ!'!$AX1844</f>
        <v>45410</v>
      </c>
      <c r="G1847" s="91" t="s">
        <v>255</v>
      </c>
      <c r="H1847" s="94" t="s">
        <v>28</v>
      </c>
      <c r="I1847" s="91" t="str">
        <f>'[4]ИТОГ!'!$AY1844</f>
        <v>ОК!</v>
      </c>
    </row>
    <row r="1848" spans="1:9">
      <c r="A1848" s="90">
        <v>1838</v>
      </c>
      <c r="B1848" s="91" t="str">
        <f>'[4]ИТОГ!'!$AP1845</f>
        <v>Кувайков Александр</v>
      </c>
      <c r="C1848" s="91">
        <f>'[4]ИТОГ!'!$AQ1845</f>
        <v>1957</v>
      </c>
      <c r="D1848" s="91">
        <f>'[4]ИТОГ!'!$AT1845</f>
        <v>3</v>
      </c>
      <c r="E1848" s="91" t="str">
        <f>'[4]ИТОГ!'!$AU1845</f>
        <v>м</v>
      </c>
      <c r="F1848" s="189">
        <f>'[4]ИТОГ!'!$AX1845</f>
        <v>45718</v>
      </c>
      <c r="G1848" s="91" t="s">
        <v>255</v>
      </c>
      <c r="H1848" s="94" t="s">
        <v>28</v>
      </c>
      <c r="I1848" s="91" t="str">
        <f>'[4]ИТОГ!'!$AY1845</f>
        <v>ОК!</v>
      </c>
    </row>
    <row r="1849" spans="1:9">
      <c r="A1849" s="90">
        <v>1839</v>
      </c>
      <c r="B1849" s="91" t="str">
        <f>'[4]ИТОГ!'!$AP1846</f>
        <v>Кувальд Дмитрий</v>
      </c>
      <c r="C1849" s="91">
        <f>'[4]ИТОГ!'!$AQ1846</f>
        <v>2006</v>
      </c>
      <c r="D1849" s="91" t="str">
        <f>'[4]ИТОГ!'!$AT1846</f>
        <v>КМС</v>
      </c>
      <c r="E1849" s="91" t="str">
        <f>'[4]ИТОГ!'!$AU1846</f>
        <v>м</v>
      </c>
      <c r="F1849" s="189">
        <f>'[4]ИТОГ!'!$AX1846</f>
        <v>46170</v>
      </c>
      <c r="G1849" s="91" t="s">
        <v>255</v>
      </c>
      <c r="H1849" s="94" t="s">
        <v>28</v>
      </c>
      <c r="I1849" s="91" t="str">
        <f>'[4]ИТОГ!'!$AY1846</f>
        <v>ОК!</v>
      </c>
    </row>
    <row r="1850" spans="1:9">
      <c r="A1850" s="90">
        <v>1840</v>
      </c>
      <c r="B1850" s="91" t="str">
        <f>'[4]ИТОГ!'!$AP1847</f>
        <v>Кувшинова Дария</v>
      </c>
      <c r="C1850" s="91">
        <f>'[4]ИТОГ!'!$AQ1847</f>
        <v>2006</v>
      </c>
      <c r="D1850" s="91" t="str">
        <f>'[4]ИТОГ!'!$AT1847</f>
        <v>б/р</v>
      </c>
      <c r="E1850" s="91" t="str">
        <f>'[4]ИТОГ!'!$AU1847</f>
        <v>ж</v>
      </c>
      <c r="F1850" s="189">
        <f>'[4]ИТОГ!'!$AX1847</f>
        <v>43960</v>
      </c>
      <c r="G1850" s="91" t="s">
        <v>255</v>
      </c>
      <c r="H1850" s="94" t="s">
        <v>28</v>
      </c>
      <c r="I1850" s="91" t="str">
        <f>'[4]ИТОГ!'!$AY1847</f>
        <v>ОК!</v>
      </c>
    </row>
    <row r="1851" spans="1:9">
      <c r="A1851" s="90">
        <v>1841</v>
      </c>
      <c r="B1851" s="91" t="str">
        <f>'[4]ИТОГ!'!$AP1848</f>
        <v>Кудрявцев Данила</v>
      </c>
      <c r="C1851" s="91">
        <f>'[4]ИТОГ!'!$AQ1848</f>
        <v>2011</v>
      </c>
      <c r="D1851" s="91" t="str">
        <f>'[4]ИТОГ!'!$AT1848</f>
        <v>б/р</v>
      </c>
      <c r="E1851" s="91" t="str">
        <f>'[4]ИТОГ!'!$AU1848</f>
        <v>м</v>
      </c>
      <c r="F1851" s="189">
        <f>'[4]ИТОГ!'!$AX1848</f>
        <v>0</v>
      </c>
      <c r="G1851" s="91" t="s">
        <v>255</v>
      </c>
      <c r="H1851" s="94" t="s">
        <v>28</v>
      </c>
      <c r="I1851" s="91" t="str">
        <f>'[4]ИТОГ!'!$AY1848</f>
        <v>ОК!</v>
      </c>
    </row>
    <row r="1852" spans="1:9">
      <c r="A1852" s="90">
        <v>1842</v>
      </c>
      <c r="B1852" s="91" t="str">
        <f>'[4]ИТОГ!'!$AP1849</f>
        <v>Кудрявцева Анастасия</v>
      </c>
      <c r="C1852" s="91">
        <f>'[4]ИТОГ!'!$AQ1849</f>
        <v>2007</v>
      </c>
      <c r="D1852" s="91" t="str">
        <f>'[4]ИТОГ!'!$AT1849</f>
        <v>б/р</v>
      </c>
      <c r="E1852" s="91" t="str">
        <f>'[4]ИТОГ!'!$AU1849</f>
        <v>ж</v>
      </c>
      <c r="F1852" s="189">
        <f>'[4]ИТОГ!'!$AX1849</f>
        <v>43960</v>
      </c>
      <c r="G1852" s="91" t="s">
        <v>255</v>
      </c>
      <c r="H1852" s="94" t="s">
        <v>28</v>
      </c>
      <c r="I1852" s="91" t="str">
        <f>'[4]ИТОГ!'!$AY1849</f>
        <v>ОК!</v>
      </c>
    </row>
    <row r="1853" spans="1:9">
      <c r="A1853" s="90">
        <v>1843</v>
      </c>
      <c r="B1853" s="91" t="str">
        <f>'[4]ИТОГ!'!$AP1850</f>
        <v>Кудрявцева Ксения</v>
      </c>
      <c r="C1853" s="91">
        <f>'[4]ИТОГ!'!$AQ1850</f>
        <v>2010</v>
      </c>
      <c r="D1853" s="91" t="str">
        <f>'[4]ИТОГ!'!$AT1850</f>
        <v>б/р</v>
      </c>
      <c r="E1853" s="91" t="str">
        <f>'[4]ИТОГ!'!$AU1850</f>
        <v>ж</v>
      </c>
      <c r="F1853" s="189">
        <f>'[4]ИТОГ!'!$AX1850</f>
        <v>45057</v>
      </c>
      <c r="G1853" s="91" t="s">
        <v>255</v>
      </c>
      <c r="H1853" s="94" t="s">
        <v>28</v>
      </c>
      <c r="I1853" s="91" t="str">
        <f>'[4]ИТОГ!'!$AY1850</f>
        <v>ОК!</v>
      </c>
    </row>
    <row r="1854" spans="1:9">
      <c r="A1854" s="90">
        <v>1844</v>
      </c>
      <c r="B1854" s="91" t="str">
        <f>'[4]ИТОГ!'!$AP1851</f>
        <v>Кудрявцева Любовь</v>
      </c>
      <c r="C1854" s="91">
        <f>'[4]ИТОГ!'!$AQ1851</f>
        <v>2006</v>
      </c>
      <c r="D1854" s="91" t="str">
        <f>'[4]ИТОГ!'!$AT1851</f>
        <v>б/р</v>
      </c>
      <c r="E1854" s="91" t="str">
        <f>'[4]ИТОГ!'!$AU1851</f>
        <v>ж</v>
      </c>
      <c r="F1854" s="189">
        <f>'[4]ИТОГ!'!$AX1851</f>
        <v>43236</v>
      </c>
      <c r="G1854" s="91" t="s">
        <v>255</v>
      </c>
      <c r="H1854" s="94" t="s">
        <v>28</v>
      </c>
      <c r="I1854" s="91" t="str">
        <f>'[4]ИТОГ!'!$AY1851</f>
        <v>ОК!</v>
      </c>
    </row>
    <row r="1855" spans="1:9">
      <c r="A1855" s="90">
        <v>1845</v>
      </c>
      <c r="B1855" s="91" t="str">
        <f>'[4]ИТОГ!'!$AP1852</f>
        <v>Кудрявцева Марьяна</v>
      </c>
      <c r="C1855" s="91">
        <f>'[4]ИТОГ!'!$AQ1852</f>
        <v>2005</v>
      </c>
      <c r="D1855" s="91">
        <f>'[4]ИТОГ!'!$AT1852</f>
        <v>2</v>
      </c>
      <c r="E1855" s="91" t="str">
        <f>'[4]ИТОГ!'!$AU1852</f>
        <v>ж</v>
      </c>
      <c r="F1855" s="189">
        <f>'[4]ИТОГ!'!$AX1852</f>
        <v>45816</v>
      </c>
      <c r="G1855" s="91" t="s">
        <v>255</v>
      </c>
      <c r="H1855" s="94" t="s">
        <v>28</v>
      </c>
      <c r="I1855" s="91" t="str">
        <f>'[4]ИТОГ!'!$AY1852</f>
        <v>ОК!</v>
      </c>
    </row>
    <row r="1856" spans="1:9">
      <c r="A1856" s="90">
        <v>1846</v>
      </c>
      <c r="B1856" s="91" t="str">
        <f>'[4]ИТОГ!'!$AP1853</f>
        <v>Кудрявцева Ярослава</v>
      </c>
      <c r="C1856" s="91">
        <f>'[4]ИТОГ!'!$AQ1853</f>
        <v>2009</v>
      </c>
      <c r="D1856" s="91" t="str">
        <f>'[4]ИТОГ!'!$AT1853</f>
        <v>б/р</v>
      </c>
      <c r="E1856" s="91" t="str">
        <f>'[4]ИТОГ!'!$AU1853</f>
        <v>ж</v>
      </c>
      <c r="F1856" s="189">
        <f>'[4]ИТОГ!'!$AX1853</f>
        <v>0</v>
      </c>
      <c r="G1856" s="91" t="s">
        <v>255</v>
      </c>
      <c r="H1856" s="94" t="s">
        <v>28</v>
      </c>
      <c r="I1856" s="91" t="str">
        <f>'[4]ИТОГ!'!$AY1853</f>
        <v>ОК!</v>
      </c>
    </row>
    <row r="1857" spans="1:9">
      <c r="A1857" s="90">
        <v>1847</v>
      </c>
      <c r="B1857" s="91" t="str">
        <f>'[4]ИТОГ!'!$AP1854</f>
        <v>Кудряшов Кирилл</v>
      </c>
      <c r="C1857" s="91">
        <f>'[4]ИТОГ!'!$AQ1854</f>
        <v>2009</v>
      </c>
      <c r="D1857" s="91" t="str">
        <f>'[4]ИТОГ!'!$AT1854</f>
        <v>1ю</v>
      </c>
      <c r="E1857" s="91" t="str">
        <f>'[4]ИТОГ!'!$AU1854</f>
        <v>м</v>
      </c>
      <c r="F1857" s="189">
        <f>'[4]ИТОГ!'!$AX1854</f>
        <v>45344</v>
      </c>
      <c r="G1857" s="91" t="s">
        <v>255</v>
      </c>
      <c r="H1857" s="94" t="s">
        <v>28</v>
      </c>
      <c r="I1857" s="91" t="str">
        <f>'[4]ИТОГ!'!$AY1854</f>
        <v>ОК!</v>
      </c>
    </row>
    <row r="1858" spans="1:9">
      <c r="A1858" s="90">
        <v>1848</v>
      </c>
      <c r="B1858" s="91" t="str">
        <f>'[4]ИТОГ!'!$AP1855</f>
        <v>Кудряшов Станислав</v>
      </c>
      <c r="C1858" s="91">
        <f>'[4]ИТОГ!'!$AQ1855</f>
        <v>1966</v>
      </c>
      <c r="D1858" s="91">
        <f>'[4]ИТОГ!'!$AT1855</f>
        <v>3</v>
      </c>
      <c r="E1858" s="91" t="str">
        <f>'[4]ИТОГ!'!$AU1855</f>
        <v>м</v>
      </c>
      <c r="F1858" s="189">
        <f>'[4]ИТОГ!'!$AX1855</f>
        <v>45893</v>
      </c>
      <c r="G1858" s="91" t="s">
        <v>255</v>
      </c>
      <c r="H1858" s="94" t="s">
        <v>28</v>
      </c>
      <c r="I1858" s="91" t="str">
        <f>'[4]ИТОГ!'!$AY1855</f>
        <v>ОК!</v>
      </c>
    </row>
    <row r="1859" spans="1:9">
      <c r="A1859" s="90">
        <v>1849</v>
      </c>
      <c r="B1859" s="91" t="str">
        <f>'[4]ИТОГ!'!$AP1856</f>
        <v>Кудряшов Фёдор</v>
      </c>
      <c r="C1859" s="91">
        <f>'[4]ИТОГ!'!$AQ1856</f>
        <v>2005</v>
      </c>
      <c r="D1859" s="91" t="str">
        <f>'[4]ИТОГ!'!$AT1856</f>
        <v>б/р</v>
      </c>
      <c r="E1859" s="91" t="str">
        <f>'[4]ИТОГ!'!$AU1856</f>
        <v>м</v>
      </c>
      <c r="F1859" s="189">
        <f>'[4]ИТОГ!'!$AX1856</f>
        <v>44329</v>
      </c>
      <c r="G1859" s="91" t="s">
        <v>255</v>
      </c>
      <c r="H1859" s="94" t="s">
        <v>28</v>
      </c>
      <c r="I1859" s="91" t="str">
        <f>'[4]ИТОГ!'!$AY1856</f>
        <v>ОК!</v>
      </c>
    </row>
    <row r="1860" spans="1:9">
      <c r="A1860" s="90">
        <v>1850</v>
      </c>
      <c r="B1860" s="91" t="str">
        <f>'[4]ИТОГ!'!$AP1857</f>
        <v>Кудряшова Яна</v>
      </c>
      <c r="C1860" s="91">
        <f>'[4]ИТОГ!'!$AQ1857</f>
        <v>2010</v>
      </c>
      <c r="D1860" s="91" t="str">
        <f>'[4]ИТОГ!'!$AT1857</f>
        <v>1ю</v>
      </c>
      <c r="E1860" s="91" t="str">
        <f>'[4]ИТОГ!'!$AU1857</f>
        <v>ж</v>
      </c>
      <c r="F1860" s="189">
        <f>'[4]ИТОГ!'!$AX1857</f>
        <v>45787</v>
      </c>
      <c r="G1860" s="91" t="s">
        <v>255</v>
      </c>
      <c r="H1860" s="94" t="s">
        <v>28</v>
      </c>
      <c r="I1860" s="91" t="str">
        <f>'[4]ИТОГ!'!$AY1857</f>
        <v>ОК!</v>
      </c>
    </row>
    <row r="1861" spans="1:9">
      <c r="A1861" s="90">
        <v>1851</v>
      </c>
      <c r="B1861" s="91" t="str">
        <f>'[4]ИТОГ!'!$AP1858</f>
        <v>Кузин Игорь</v>
      </c>
      <c r="C1861" s="91">
        <f>'[4]ИТОГ!'!$AQ1858</f>
        <v>2012</v>
      </c>
      <c r="D1861" s="91" t="str">
        <f>'[4]ИТОГ!'!$AT1858</f>
        <v>б/р</v>
      </c>
      <c r="E1861" s="91" t="str">
        <f>'[4]ИТОГ!'!$AU1858</f>
        <v>м</v>
      </c>
      <c r="F1861" s="189">
        <f>'[4]ИТОГ!'!$AX1858</f>
        <v>0</v>
      </c>
      <c r="G1861" s="91" t="s">
        <v>255</v>
      </c>
      <c r="H1861" s="94" t="s">
        <v>28</v>
      </c>
      <c r="I1861" s="91" t="str">
        <f>'[4]ИТОГ!'!$AY1858</f>
        <v>ОК!</v>
      </c>
    </row>
    <row r="1862" spans="1:9">
      <c r="A1862" s="90">
        <v>1852</v>
      </c>
      <c r="B1862" s="91" t="str">
        <f>'[4]ИТОГ!'!$AP1859</f>
        <v>Кузнецов Аким</v>
      </c>
      <c r="C1862" s="91">
        <f>'[4]ИТОГ!'!$AQ1859</f>
        <v>2009</v>
      </c>
      <c r="D1862" s="91" t="str">
        <f>'[4]ИТОГ!'!$AT1859</f>
        <v>1ю</v>
      </c>
      <c r="E1862" s="91" t="str">
        <f>'[4]ИТОГ!'!$AU1859</f>
        <v>м</v>
      </c>
      <c r="F1862" s="189">
        <f>'[4]ИТОГ!'!$AX1859</f>
        <v>45702</v>
      </c>
      <c r="G1862" s="91" t="s">
        <v>255</v>
      </c>
      <c r="H1862" s="94" t="s">
        <v>28</v>
      </c>
      <c r="I1862" s="91" t="str">
        <f>'[4]ИТОГ!'!$AY1859</f>
        <v>ОК!</v>
      </c>
    </row>
    <row r="1863" spans="1:9">
      <c r="A1863" s="90">
        <v>1853</v>
      </c>
      <c r="B1863" s="91" t="str">
        <f>'[4]ИТОГ!'!$AP1860</f>
        <v>Кузнецов Александр</v>
      </c>
      <c r="C1863" s="91">
        <f>'[4]ИТОГ!'!$AQ1860</f>
        <v>2007</v>
      </c>
      <c r="D1863" s="91" t="str">
        <f>'[4]ИТОГ!'!$AT1860</f>
        <v>б/р</v>
      </c>
      <c r="E1863" s="91" t="str">
        <f>'[4]ИТОГ!'!$AU1860</f>
        <v>м</v>
      </c>
      <c r="F1863" s="189">
        <f>'[4]ИТОГ!'!$AX1860</f>
        <v>0</v>
      </c>
      <c r="G1863" s="91" t="s">
        <v>255</v>
      </c>
      <c r="H1863" s="94" t="s">
        <v>28</v>
      </c>
      <c r="I1863" s="91" t="str">
        <f>'[4]ИТОГ!'!$AY1860</f>
        <v>ОК!</v>
      </c>
    </row>
    <row r="1864" spans="1:9">
      <c r="A1864" s="90">
        <v>1854</v>
      </c>
      <c r="B1864" s="91" t="str">
        <f>'[4]ИТОГ!'!$AP1861</f>
        <v>Кузнецов Алексей</v>
      </c>
      <c r="C1864" s="91">
        <f>'[4]ИТОГ!'!$AQ1861</f>
        <v>1987</v>
      </c>
      <c r="D1864" s="91" t="str">
        <f>'[4]ИТОГ!'!$AT1861</f>
        <v>б/р</v>
      </c>
      <c r="E1864" s="91" t="str">
        <f>'[4]ИТОГ!'!$AU1861</f>
        <v>м</v>
      </c>
      <c r="F1864" s="189">
        <f>'[4]ИТОГ!'!$AX1861</f>
        <v>45237</v>
      </c>
      <c r="G1864" s="91" t="s">
        <v>255</v>
      </c>
      <c r="H1864" s="94" t="s">
        <v>28</v>
      </c>
      <c r="I1864" s="91" t="str">
        <f>'[4]ИТОГ!'!$AY1861</f>
        <v>ОК!</v>
      </c>
    </row>
    <row r="1865" spans="1:9">
      <c r="A1865" s="90">
        <v>1855</v>
      </c>
      <c r="B1865" s="91" t="str">
        <f>'[4]ИТОГ!'!$AP1862</f>
        <v>Кузнецов Андрей</v>
      </c>
      <c r="C1865" s="91">
        <f>'[4]ИТОГ!'!$AQ1862</f>
        <v>0</v>
      </c>
      <c r="D1865" s="91" t="str">
        <f>'[4]ИТОГ!'!$AT1862</f>
        <v>б/р</v>
      </c>
      <c r="E1865" s="91" t="str">
        <f>'[4]ИТОГ!'!$AU1862</f>
        <v>м</v>
      </c>
      <c r="F1865" s="189">
        <f>'[4]ИТОГ!'!$AX1862</f>
        <v>43555</v>
      </c>
      <c r="G1865" s="91" t="s">
        <v>255</v>
      </c>
      <c r="H1865" s="94" t="s">
        <v>28</v>
      </c>
      <c r="I1865" s="91" t="str">
        <f>'[4]ИТОГ!'!$AY1862</f>
        <v>НАДО!!!</v>
      </c>
    </row>
    <row r="1866" spans="1:9">
      <c r="A1866" s="90">
        <v>1856</v>
      </c>
      <c r="B1866" s="91" t="str">
        <f>'[4]ИТОГ!'!$AP1863</f>
        <v>Кузнецов Артём</v>
      </c>
      <c r="C1866" s="91">
        <f>'[4]ИТОГ!'!$AQ1863</f>
        <v>2000</v>
      </c>
      <c r="D1866" s="91" t="str">
        <f>'[4]ИТОГ!'!$AT1863</f>
        <v>б/р</v>
      </c>
      <c r="E1866" s="91" t="str">
        <f>'[4]ИТОГ!'!$AU1863</f>
        <v>м</v>
      </c>
      <c r="F1866" s="189">
        <f>'[4]ИТОГ!'!$AX1863</f>
        <v>42869</v>
      </c>
      <c r="G1866" s="91" t="s">
        <v>255</v>
      </c>
      <c r="H1866" s="94" t="s">
        <v>28</v>
      </c>
      <c r="I1866" s="91" t="str">
        <f>'[4]ИТОГ!'!$AY1863</f>
        <v>НАДО!!!</v>
      </c>
    </row>
    <row r="1867" spans="1:9">
      <c r="A1867" s="90">
        <v>1857</v>
      </c>
      <c r="B1867" s="91" t="str">
        <f>'[4]ИТОГ!'!$AP1864</f>
        <v>Кузнецов Виталий</v>
      </c>
      <c r="C1867" s="91">
        <f>'[4]ИТОГ!'!$AQ1864</f>
        <v>1989</v>
      </c>
      <c r="D1867" s="91" t="str">
        <f>'[4]ИТОГ!'!$AT1864</f>
        <v>КМС</v>
      </c>
      <c r="E1867" s="91" t="str">
        <f>'[4]ИТОГ!'!$AU1864</f>
        <v>м</v>
      </c>
      <c r="F1867" s="189">
        <f>'[4]ИТОГ!'!$AX1864</f>
        <v>45649</v>
      </c>
      <c r="G1867" s="91" t="s">
        <v>255</v>
      </c>
      <c r="H1867" s="94" t="s">
        <v>28</v>
      </c>
      <c r="I1867" s="91" t="str">
        <f>'[4]ИТОГ!'!$AY1864</f>
        <v>НАДО!!!</v>
      </c>
    </row>
    <row r="1868" spans="1:9">
      <c r="A1868" s="90">
        <v>1858</v>
      </c>
      <c r="B1868" s="91" t="str">
        <f>'[4]ИТОГ!'!$AP1865</f>
        <v>Кузнецов Дмитрий Е.</v>
      </c>
      <c r="C1868" s="91">
        <f>'[4]ИТОГ!'!$AQ1865</f>
        <v>2007</v>
      </c>
      <c r="D1868" s="91" t="str">
        <f>'[4]ИТОГ!'!$AT1865</f>
        <v>б/р</v>
      </c>
      <c r="E1868" s="91" t="str">
        <f>'[4]ИТОГ!'!$AU1865</f>
        <v>м</v>
      </c>
      <c r="F1868" s="189">
        <f>'[4]ИТОГ!'!$AX1865</f>
        <v>44238</v>
      </c>
      <c r="G1868" s="91" t="s">
        <v>255</v>
      </c>
      <c r="H1868" s="94" t="s">
        <v>28</v>
      </c>
      <c r="I1868" s="91" t="str">
        <f>'[4]ИТОГ!'!$AY1865</f>
        <v>ОК!</v>
      </c>
    </row>
    <row r="1869" spans="1:9">
      <c r="A1869" s="90">
        <v>1859</v>
      </c>
      <c r="B1869" s="91" t="str">
        <f>'[4]ИТОГ!'!$AP1866</f>
        <v>Кузнецов Дмитрий</v>
      </c>
      <c r="C1869" s="91">
        <f>'[4]ИТОГ!'!$AQ1866</f>
        <v>2006</v>
      </c>
      <c r="D1869" s="91" t="str">
        <f>'[4]ИТОГ!'!$AT1866</f>
        <v>б/р</v>
      </c>
      <c r="E1869" s="91" t="str">
        <f>'[4]ИТОГ!'!$AU1866</f>
        <v>м</v>
      </c>
      <c r="F1869" s="189">
        <f>'[4]ИТОГ!'!$AX1866</f>
        <v>0</v>
      </c>
      <c r="G1869" s="91" t="s">
        <v>255</v>
      </c>
      <c r="H1869" s="94" t="s">
        <v>28</v>
      </c>
      <c r="I1869" s="91" t="str">
        <f>'[4]ИТОГ!'!$AY1866</f>
        <v>ОК!</v>
      </c>
    </row>
    <row r="1870" spans="1:9">
      <c r="A1870" s="90">
        <v>1860</v>
      </c>
      <c r="B1870" s="91" t="str">
        <f>'[4]ИТОГ!'!$AP1867</f>
        <v xml:space="preserve">Кузнецов Дмитрий </v>
      </c>
      <c r="C1870" s="91">
        <f>'[4]ИТОГ!'!$AQ1867</f>
        <v>2003</v>
      </c>
      <c r="D1870" s="91" t="str">
        <f>'[4]ИТОГ!'!$AT1867</f>
        <v>б/р</v>
      </c>
      <c r="E1870" s="91" t="str">
        <f>'[4]ИТОГ!'!$AU1867</f>
        <v>м</v>
      </c>
      <c r="F1870" s="189">
        <f>'[4]ИТОГ!'!$AX1867</f>
        <v>0</v>
      </c>
      <c r="G1870" s="91" t="s">
        <v>255</v>
      </c>
      <c r="H1870" s="94" t="s">
        <v>28</v>
      </c>
      <c r="I1870" s="91" t="str">
        <f>'[4]ИТОГ!'!$AY1867</f>
        <v>НАДО!!!</v>
      </c>
    </row>
    <row r="1871" spans="1:9">
      <c r="A1871" s="90">
        <v>1861</v>
      </c>
      <c r="B1871" s="91" t="str">
        <f>'[4]ИТОГ!'!$AP1868</f>
        <v>Кузнецов Егор</v>
      </c>
      <c r="C1871" s="91">
        <f>'[4]ИТОГ!'!$AQ1868</f>
        <v>2010</v>
      </c>
      <c r="D1871" s="91" t="str">
        <f>'[4]ИТОГ!'!$AT1868</f>
        <v>б/р</v>
      </c>
      <c r="E1871" s="91" t="str">
        <f>'[4]ИТОГ!'!$AU1868</f>
        <v>м</v>
      </c>
      <c r="F1871" s="189">
        <f>'[4]ИТОГ!'!$AX1868</f>
        <v>0</v>
      </c>
      <c r="G1871" s="91" t="s">
        <v>255</v>
      </c>
      <c r="H1871" s="94" t="s">
        <v>28</v>
      </c>
      <c r="I1871" s="91" t="str">
        <f>'[4]ИТОГ!'!$AY1868</f>
        <v>ОК!</v>
      </c>
    </row>
    <row r="1872" spans="1:9">
      <c r="A1872" s="90">
        <v>1862</v>
      </c>
      <c r="B1872" s="91" t="str">
        <f>'[4]ИТОГ!'!$AP1869</f>
        <v>Кузнецов Иван</v>
      </c>
      <c r="C1872" s="91">
        <f>'[4]ИТОГ!'!$AQ1869</f>
        <v>2012</v>
      </c>
      <c r="D1872" s="91" t="str">
        <f>'[4]ИТОГ!'!$AT1869</f>
        <v>1ю</v>
      </c>
      <c r="E1872" s="91" t="str">
        <f>'[4]ИТОГ!'!$AU1869</f>
        <v>м</v>
      </c>
      <c r="F1872" s="189">
        <f>'[4]ИТОГ!'!$AX1869</f>
        <v>45422</v>
      </c>
      <c r="G1872" s="91" t="s">
        <v>255</v>
      </c>
      <c r="H1872" s="94" t="s">
        <v>28</v>
      </c>
      <c r="I1872" s="91" t="str">
        <f>'[4]ИТОГ!'!$AY1869</f>
        <v>ОК!</v>
      </c>
    </row>
    <row r="1873" spans="1:9">
      <c r="A1873" s="90">
        <v>1863</v>
      </c>
      <c r="B1873" s="91" t="str">
        <f>'[4]ИТОГ!'!$AP1870</f>
        <v>Кузнецов Илья</v>
      </c>
      <c r="C1873" s="91">
        <f>'[4]ИТОГ!'!$AQ1870</f>
        <v>0</v>
      </c>
      <c r="D1873" s="91">
        <f>'[4]ИТОГ!'!$AT1870</f>
        <v>1</v>
      </c>
      <c r="E1873" s="91" t="str">
        <f>'[4]ИТОГ!'!$AU1870</f>
        <v>м</v>
      </c>
      <c r="F1873" s="189">
        <f>'[4]ИТОГ!'!$AX1870</f>
        <v>45805</v>
      </c>
      <c r="G1873" s="91" t="s">
        <v>255</v>
      </c>
      <c r="H1873" s="94" t="s">
        <v>28</v>
      </c>
      <c r="I1873" s="91" t="str">
        <f>'[4]ИТОГ!'!$AY1870</f>
        <v>НАДО!!!</v>
      </c>
    </row>
    <row r="1874" spans="1:9">
      <c r="A1874" s="90">
        <v>1864</v>
      </c>
      <c r="B1874" s="91" t="str">
        <f>'[4]ИТОГ!'!$AP1871</f>
        <v>Кузнецов Кирилл</v>
      </c>
      <c r="C1874" s="91">
        <f>'[4]ИТОГ!'!$AQ1871</f>
        <v>2006</v>
      </c>
      <c r="D1874" s="91" t="str">
        <f>'[4]ИТОГ!'!$AT1871</f>
        <v>КМС</v>
      </c>
      <c r="E1874" s="91" t="str">
        <f>'[4]ИТОГ!'!$AU1871</f>
        <v>м</v>
      </c>
      <c r="F1874" s="189">
        <f>'[4]ИТОГ!'!$AX1871</f>
        <v>46228</v>
      </c>
      <c r="G1874" s="91" t="s">
        <v>255</v>
      </c>
      <c r="H1874" s="94" t="s">
        <v>28</v>
      </c>
      <c r="I1874" s="91" t="str">
        <f>'[4]ИТОГ!'!$AY1871</f>
        <v>ОК!</v>
      </c>
    </row>
    <row r="1875" spans="1:9">
      <c r="A1875" s="90">
        <v>1865</v>
      </c>
      <c r="B1875" s="91" t="str">
        <f>'[4]ИТОГ!'!$AP1872</f>
        <v>Кузнецов Кирилл К.</v>
      </c>
      <c r="C1875" s="91">
        <f>'[4]ИТОГ!'!$AQ1872</f>
        <v>2002</v>
      </c>
      <c r="D1875" s="91" t="str">
        <f>'[4]ИТОГ!'!$AT1872</f>
        <v>б/р</v>
      </c>
      <c r="E1875" s="91" t="str">
        <f>'[4]ИТОГ!'!$AU1872</f>
        <v>м</v>
      </c>
      <c r="F1875" s="189">
        <f>'[4]ИТОГ!'!$AX1872</f>
        <v>0</v>
      </c>
      <c r="G1875" s="91" t="s">
        <v>255</v>
      </c>
      <c r="H1875" s="94" t="s">
        <v>28</v>
      </c>
      <c r="I1875" s="91" t="str">
        <f>'[4]ИТОГ!'!$AY1872</f>
        <v>ОК!</v>
      </c>
    </row>
    <row r="1876" spans="1:9">
      <c r="A1876" s="90">
        <v>1866</v>
      </c>
      <c r="B1876" s="91" t="str">
        <f>'[4]ИТОГ!'!$AP1873</f>
        <v xml:space="preserve">Кузнецов Кирилл </v>
      </c>
      <c r="C1876" s="91">
        <f>'[4]ИТОГ!'!$AQ1873</f>
        <v>0</v>
      </c>
      <c r="D1876" s="91" t="str">
        <f>'[4]ИТОГ!'!$AT1873</f>
        <v>б/р</v>
      </c>
      <c r="E1876" s="91" t="str">
        <f>'[4]ИТОГ!'!$AU1873</f>
        <v>м</v>
      </c>
      <c r="F1876" s="189">
        <f>'[4]ИТОГ!'!$AX1873</f>
        <v>43960</v>
      </c>
      <c r="G1876" s="91" t="s">
        <v>255</v>
      </c>
      <c r="H1876" s="94" t="s">
        <v>28</v>
      </c>
      <c r="I1876" s="91" t="str">
        <f>'[4]ИТОГ!'!$AY1873</f>
        <v>НАДО!!!</v>
      </c>
    </row>
    <row r="1877" spans="1:9">
      <c r="A1877" s="90">
        <v>1867</v>
      </c>
      <c r="B1877" s="91" t="str">
        <f>'[4]ИТОГ!'!$AP1874</f>
        <v>Кузнецов Максим</v>
      </c>
      <c r="C1877" s="91">
        <f>'[4]ИТОГ!'!$AQ1874</f>
        <v>2002</v>
      </c>
      <c r="D1877" s="91" t="str">
        <f>'[4]ИТОГ!'!$AT1874</f>
        <v>б/р</v>
      </c>
      <c r="E1877" s="91" t="str">
        <f>'[4]ИТОГ!'!$AU1874</f>
        <v>м</v>
      </c>
      <c r="F1877" s="189">
        <f>'[4]ИТОГ!'!$AX1874</f>
        <v>0</v>
      </c>
      <c r="G1877" s="91" t="s">
        <v>255</v>
      </c>
      <c r="H1877" s="94" t="s">
        <v>28</v>
      </c>
      <c r="I1877" s="91" t="str">
        <f>'[4]ИТОГ!'!$AY1874</f>
        <v>ОК!</v>
      </c>
    </row>
    <row r="1878" spans="1:9">
      <c r="A1878" s="90">
        <v>1868</v>
      </c>
      <c r="B1878" s="91" t="str">
        <f>'[4]ИТОГ!'!$AP1875</f>
        <v>Кузнецов Павел</v>
      </c>
      <c r="C1878" s="91">
        <f>'[4]ИТОГ!'!$AQ1875</f>
        <v>2000</v>
      </c>
      <c r="D1878" s="91" t="str">
        <f>'[4]ИТОГ!'!$AT1875</f>
        <v>б/р</v>
      </c>
      <c r="E1878" s="91" t="str">
        <f>'[4]ИТОГ!'!$AU1875</f>
        <v>м</v>
      </c>
      <c r="F1878" s="189">
        <f>'[4]ИТОГ!'!$AX1875</f>
        <v>42869</v>
      </c>
      <c r="G1878" s="91" t="s">
        <v>255</v>
      </c>
      <c r="H1878" s="94" t="s">
        <v>28</v>
      </c>
      <c r="I1878" s="91" t="str">
        <f>'[4]ИТОГ!'!$AY1875</f>
        <v>НАДО!!!</v>
      </c>
    </row>
    <row r="1879" spans="1:9">
      <c r="A1879" s="90">
        <v>1869</v>
      </c>
      <c r="B1879" s="91" t="str">
        <f>'[4]ИТОГ!'!$AP1876</f>
        <v>Кузнецов Сергей</v>
      </c>
      <c r="C1879" s="91">
        <f>'[4]ИТОГ!'!$AQ1876</f>
        <v>1982</v>
      </c>
      <c r="D1879" s="91" t="str">
        <f>'[4]ИТОГ!'!$AT1876</f>
        <v>КМС</v>
      </c>
      <c r="E1879" s="91" t="str">
        <f>'[4]ИТОГ!'!$AU1876</f>
        <v>м</v>
      </c>
      <c r="F1879" s="189">
        <f>'[4]ИТОГ!'!$AX1876</f>
        <v>45729</v>
      </c>
      <c r="G1879" s="91" t="s">
        <v>255</v>
      </c>
      <c r="H1879" s="94" t="s">
        <v>28</v>
      </c>
      <c r="I1879" s="91" t="str">
        <f>'[4]ИТОГ!'!$AY1876</f>
        <v>ОК!</v>
      </c>
    </row>
    <row r="1880" spans="1:9">
      <c r="A1880" s="90">
        <v>1870</v>
      </c>
      <c r="B1880" s="91" t="str">
        <f>'[4]ИТОГ!'!$AP1877</f>
        <v>Кузнецова Александра</v>
      </c>
      <c r="C1880" s="91">
        <f>'[4]ИТОГ!'!$AQ1877</f>
        <v>0</v>
      </c>
      <c r="D1880" s="91" t="str">
        <f>'[4]ИТОГ!'!$AT1877</f>
        <v>б/р</v>
      </c>
      <c r="E1880" s="91" t="str">
        <f>'[4]ИТОГ!'!$AU1877</f>
        <v>ж</v>
      </c>
      <c r="F1880" s="189">
        <f>'[4]ИТОГ!'!$AX1877</f>
        <v>42032</v>
      </c>
      <c r="G1880" s="91" t="s">
        <v>255</v>
      </c>
      <c r="H1880" s="94" t="s">
        <v>28</v>
      </c>
      <c r="I1880" s="91" t="str">
        <f>'[4]ИТОГ!'!$AY1877</f>
        <v>НАДО!!!</v>
      </c>
    </row>
    <row r="1881" spans="1:9">
      <c r="A1881" s="90">
        <v>1871</v>
      </c>
      <c r="B1881" s="91" t="str">
        <f>'[4]ИТОГ!'!$AP1878</f>
        <v>Кузнецова Анна</v>
      </c>
      <c r="C1881" s="91">
        <f>'[4]ИТОГ!'!$AQ1878</f>
        <v>0</v>
      </c>
      <c r="D1881" s="91" t="str">
        <f>'[4]ИТОГ!'!$AT1878</f>
        <v>б/р</v>
      </c>
      <c r="E1881" s="91" t="str">
        <f>'[4]ИТОГ!'!$AU1878</f>
        <v>ж</v>
      </c>
      <c r="F1881" s="189">
        <f>'[4]ИТОГ!'!$AX1878</f>
        <v>44323</v>
      </c>
      <c r="G1881" s="91" t="s">
        <v>255</v>
      </c>
      <c r="H1881" s="94" t="s">
        <v>28</v>
      </c>
      <c r="I1881" s="91" t="str">
        <f>'[4]ИТОГ!'!$AY1878</f>
        <v>НАДО!!!</v>
      </c>
    </row>
    <row r="1882" spans="1:9">
      <c r="A1882" s="90">
        <v>1872</v>
      </c>
      <c r="B1882" s="91" t="str">
        <f>'[4]ИТОГ!'!$AP1879</f>
        <v>Кузнецова Виктория</v>
      </c>
      <c r="C1882" s="91">
        <f>'[4]ИТОГ!'!$AQ1879</f>
        <v>2006</v>
      </c>
      <c r="D1882" s="91" t="str">
        <f>'[4]ИТОГ!'!$AT1879</f>
        <v>б/р</v>
      </c>
      <c r="E1882" s="91" t="str">
        <f>'[4]ИТОГ!'!$AU1879</f>
        <v>ж</v>
      </c>
      <c r="F1882" s="189">
        <f>'[4]ИТОГ!'!$AX1879</f>
        <v>45045</v>
      </c>
      <c r="G1882" s="91" t="s">
        <v>255</v>
      </c>
      <c r="H1882" s="94" t="s">
        <v>28</v>
      </c>
      <c r="I1882" s="91" t="str">
        <f>'[4]ИТОГ!'!$AY1879</f>
        <v>ОК!</v>
      </c>
    </row>
    <row r="1883" spans="1:9">
      <c r="A1883" s="90">
        <v>1873</v>
      </c>
      <c r="B1883" s="91" t="str">
        <f>'[4]ИТОГ!'!$AP1880</f>
        <v>Кузнецова Дарья</v>
      </c>
      <c r="C1883" s="91">
        <f>'[4]ИТОГ!'!$AQ1880</f>
        <v>2012</v>
      </c>
      <c r="D1883" s="91" t="str">
        <f>'[4]ИТОГ!'!$AT1880</f>
        <v>1ю</v>
      </c>
      <c r="E1883" s="91" t="str">
        <f>'[4]ИТОГ!'!$AU1880</f>
        <v>ж</v>
      </c>
      <c r="F1883" s="189">
        <f>'[4]ИТОГ!'!$AX1880</f>
        <v>45730</v>
      </c>
      <c r="G1883" s="91" t="s">
        <v>255</v>
      </c>
      <c r="H1883" s="94" t="s">
        <v>28</v>
      </c>
      <c r="I1883" s="91" t="str">
        <f>'[4]ИТОГ!'!$AY1880</f>
        <v>ОК!</v>
      </c>
    </row>
    <row r="1884" spans="1:9">
      <c r="A1884" s="90">
        <v>1874</v>
      </c>
      <c r="B1884" s="91" t="str">
        <f>'[4]ИТОГ!'!$AP1881</f>
        <v>Кузнецова Диана</v>
      </c>
      <c r="C1884" s="91">
        <f>'[4]ИТОГ!'!$AQ1881</f>
        <v>2007</v>
      </c>
      <c r="D1884" s="91" t="str">
        <f>'[4]ИТОГ!'!$AT1881</f>
        <v>б/р</v>
      </c>
      <c r="E1884" s="91" t="str">
        <f>'[4]ИТОГ!'!$AU1881</f>
        <v>ж</v>
      </c>
      <c r="F1884" s="189">
        <f>'[4]ИТОГ!'!$AX1881</f>
        <v>44329</v>
      </c>
      <c r="G1884" s="91" t="s">
        <v>255</v>
      </c>
      <c r="H1884" s="94" t="s">
        <v>28</v>
      </c>
      <c r="I1884" s="91" t="str">
        <f>'[4]ИТОГ!'!$AY1881</f>
        <v>ОК!</v>
      </c>
    </row>
    <row r="1885" spans="1:9">
      <c r="A1885" s="90">
        <v>1875</v>
      </c>
      <c r="B1885" s="91" t="str">
        <f>'[4]ИТОГ!'!$AP1882</f>
        <v>Кузнецова Екатерина</v>
      </c>
      <c r="C1885" s="91">
        <f>'[4]ИТОГ!'!$AQ1882</f>
        <v>2001</v>
      </c>
      <c r="D1885" s="91" t="str">
        <f>'[4]ИТОГ!'!$AT1882</f>
        <v>МС</v>
      </c>
      <c r="E1885" s="91" t="str">
        <f>'[4]ИТОГ!'!$AU1882</f>
        <v>ж</v>
      </c>
      <c r="F1885" s="189">
        <f>'[4]ИТОГ!'!$AX1882</f>
        <v>0</v>
      </c>
      <c r="G1885" s="91" t="s">
        <v>255</v>
      </c>
      <c r="H1885" s="94" t="s">
        <v>28</v>
      </c>
      <c r="I1885" s="91" t="str">
        <f>'[4]ИТОГ!'!$AY1882</f>
        <v>ОК!</v>
      </c>
    </row>
    <row r="1886" spans="1:9">
      <c r="A1886" s="90">
        <v>1876</v>
      </c>
      <c r="B1886" s="91" t="str">
        <f>'[4]ИТОГ!'!$AP1883</f>
        <v>Кузнецова Екатерина Д.</v>
      </c>
      <c r="C1886" s="91">
        <f>'[4]ИТОГ!'!$AQ1883</f>
        <v>0</v>
      </c>
      <c r="D1886" s="91" t="str">
        <f>'[4]ИТОГ!'!$AT1883</f>
        <v>б/р</v>
      </c>
      <c r="E1886" s="91" t="str">
        <f>'[4]ИТОГ!'!$AU1883</f>
        <v>ж</v>
      </c>
      <c r="F1886" s="189">
        <f>'[4]ИТОГ!'!$AX1883</f>
        <v>44619</v>
      </c>
      <c r="G1886" s="91" t="s">
        <v>255</v>
      </c>
      <c r="H1886" s="94" t="s">
        <v>28</v>
      </c>
      <c r="I1886" s="91" t="str">
        <f>'[4]ИТОГ!'!$AY1883</f>
        <v>НАДО!!!</v>
      </c>
    </row>
    <row r="1887" spans="1:9">
      <c r="A1887" s="90">
        <v>1877</v>
      </c>
      <c r="B1887" s="91" t="str">
        <f>'[4]ИТОГ!'!$AP1884</f>
        <v>Кузнецова Карина</v>
      </c>
      <c r="C1887" s="91">
        <f>'[4]ИТОГ!'!$AQ1884</f>
        <v>0</v>
      </c>
      <c r="D1887" s="91" t="str">
        <f>'[4]ИТОГ!'!$AT1884</f>
        <v>б/р</v>
      </c>
      <c r="E1887" s="91" t="str">
        <f>'[4]ИТОГ!'!$AU1884</f>
        <v>ж</v>
      </c>
      <c r="F1887" s="189">
        <f>'[4]ИТОГ!'!$AX1884</f>
        <v>45014</v>
      </c>
      <c r="G1887" s="91" t="s">
        <v>255</v>
      </c>
      <c r="H1887" s="94" t="s">
        <v>28</v>
      </c>
      <c r="I1887" s="91" t="str">
        <f>'[4]ИТОГ!'!$AY1884</f>
        <v>НАДО!!!</v>
      </c>
    </row>
    <row r="1888" spans="1:9">
      <c r="A1888" s="90">
        <v>1878</v>
      </c>
      <c r="B1888" s="91" t="str">
        <f>'[4]ИТОГ!'!$AP1885</f>
        <v>Кузнецова Оксана</v>
      </c>
      <c r="C1888" s="91">
        <f>'[4]ИТОГ!'!$AQ1885</f>
        <v>0</v>
      </c>
      <c r="D1888" s="91" t="str">
        <f>'[4]ИТОГ!'!$AT1885</f>
        <v>б/р</v>
      </c>
      <c r="E1888" s="91" t="str">
        <f>'[4]ИТОГ!'!$AU1885</f>
        <v>ж</v>
      </c>
      <c r="F1888" s="189">
        <f>'[4]ИТОГ!'!$AX1885</f>
        <v>43555</v>
      </c>
      <c r="G1888" s="91" t="s">
        <v>255</v>
      </c>
      <c r="H1888" s="94" t="s">
        <v>28</v>
      </c>
      <c r="I1888" s="91" t="str">
        <f>'[4]ИТОГ!'!$AY1885</f>
        <v>НАДО!!!</v>
      </c>
    </row>
    <row r="1889" spans="1:9">
      <c r="A1889" s="90">
        <v>1879</v>
      </c>
      <c r="B1889" s="91" t="str">
        <f>'[4]ИТОГ!'!$AP1886</f>
        <v>Кузнецова Полина</v>
      </c>
      <c r="C1889" s="91">
        <f>'[4]ИТОГ!'!$AQ1886</f>
        <v>2007</v>
      </c>
      <c r="D1889" s="91" t="str">
        <f>'[4]ИТОГ!'!$AT1886</f>
        <v>б/р</v>
      </c>
      <c r="E1889" s="91" t="str">
        <f>'[4]ИТОГ!'!$AU1886</f>
        <v>ж</v>
      </c>
      <c r="F1889" s="189">
        <f>'[4]ИТОГ!'!$AX1886</f>
        <v>45057</v>
      </c>
      <c r="G1889" s="91" t="s">
        <v>255</v>
      </c>
      <c r="H1889" s="94" t="s">
        <v>28</v>
      </c>
      <c r="I1889" s="91" t="str">
        <f>'[4]ИТОГ!'!$AY1886</f>
        <v>ОК!</v>
      </c>
    </row>
    <row r="1890" spans="1:9">
      <c r="A1890" s="90">
        <v>1880</v>
      </c>
      <c r="B1890" s="91" t="str">
        <f>'[4]ИТОГ!'!$AP1887</f>
        <v>Кузнецова Софья</v>
      </c>
      <c r="C1890" s="91">
        <f>'[4]ИТОГ!'!$AQ1887</f>
        <v>2001</v>
      </c>
      <c r="D1890" s="91">
        <f>'[4]ИТОГ!'!$AT1887</f>
        <v>3</v>
      </c>
      <c r="E1890" s="91" t="str">
        <f>'[4]ИТОГ!'!$AU1887</f>
        <v>ж</v>
      </c>
      <c r="F1890" s="189">
        <f>'[4]ИТОГ!'!$AX1887</f>
        <v>45623</v>
      </c>
      <c r="G1890" s="91" t="s">
        <v>255</v>
      </c>
      <c r="H1890" s="94" t="s">
        <v>28</v>
      </c>
      <c r="I1890" s="91" t="str">
        <f>'[4]ИТОГ!'!$AY1887</f>
        <v>ОК!</v>
      </c>
    </row>
    <row r="1891" spans="1:9">
      <c r="A1891" s="90">
        <v>1881</v>
      </c>
      <c r="B1891" s="91" t="str">
        <f>'[4]ИТОГ!'!$AP1888</f>
        <v>Кузнецова Ульяна</v>
      </c>
      <c r="C1891" s="91">
        <f>'[4]ИТОГ!'!$AQ1888</f>
        <v>2000</v>
      </c>
      <c r="D1891" s="91" t="str">
        <f>'[4]ИТОГ!'!$AT1888</f>
        <v>б/р</v>
      </c>
      <c r="E1891" s="91" t="str">
        <f>'[4]ИТОГ!'!$AU1888</f>
        <v>ж</v>
      </c>
      <c r="F1891" s="189">
        <f>'[4]ИТОГ!'!$AX1888</f>
        <v>44436</v>
      </c>
      <c r="G1891" s="91" t="s">
        <v>255</v>
      </c>
      <c r="H1891" s="94" t="s">
        <v>28</v>
      </c>
      <c r="I1891" s="91" t="str">
        <f>'[4]ИТОГ!'!$AY1888</f>
        <v>ОК!</v>
      </c>
    </row>
    <row r="1892" spans="1:9">
      <c r="A1892" s="90">
        <v>1882</v>
      </c>
      <c r="B1892" s="91" t="str">
        <f>'[4]ИТОГ!'!$AP1889</f>
        <v>Кузнецова Юлия</v>
      </c>
      <c r="C1892" s="91">
        <f>'[4]ИТОГ!'!$AQ1889</f>
        <v>1987</v>
      </c>
      <c r="D1892" s="91" t="str">
        <f>'[4]ИТОГ!'!$AT1889</f>
        <v>б/р</v>
      </c>
      <c r="E1892" s="91" t="str">
        <f>'[4]ИТОГ!'!$AU1889</f>
        <v>ж</v>
      </c>
      <c r="F1892" s="189">
        <f>'[4]ИТОГ!'!$AX1889</f>
        <v>43716</v>
      </c>
      <c r="G1892" s="91" t="s">
        <v>255</v>
      </c>
      <c r="H1892" s="94" t="s">
        <v>28</v>
      </c>
      <c r="I1892" s="91" t="str">
        <f>'[4]ИТОГ!'!$AY1889</f>
        <v>ОК!</v>
      </c>
    </row>
    <row r="1893" spans="1:9">
      <c r="A1893" s="90">
        <v>1883</v>
      </c>
      <c r="B1893" s="91" t="str">
        <f>'[4]ИТОГ!'!$AP1890</f>
        <v>Кузьменко Евгений</v>
      </c>
      <c r="C1893" s="91">
        <f>'[4]ИТОГ!'!$AQ1890</f>
        <v>1993</v>
      </c>
      <c r="D1893" s="91" t="str">
        <f>'[4]ИТОГ!'!$AT1890</f>
        <v>МС</v>
      </c>
      <c r="E1893" s="91" t="str">
        <f>'[4]ИТОГ!'!$AU1890</f>
        <v>м</v>
      </c>
      <c r="F1893" s="189">
        <f>'[4]ИТОГ!'!$AX1890</f>
        <v>0</v>
      </c>
      <c r="G1893" s="91" t="s">
        <v>255</v>
      </c>
      <c r="H1893" s="94" t="s">
        <v>28</v>
      </c>
      <c r="I1893" s="91" t="str">
        <f>'[4]ИТОГ!'!$AY1890</f>
        <v>ОК!</v>
      </c>
    </row>
    <row r="1894" spans="1:9">
      <c r="A1894" s="90">
        <v>1884</v>
      </c>
      <c r="B1894" s="91" t="str">
        <f>'[4]ИТОГ!'!$AP1891</f>
        <v>Кузьменко Иосиф</v>
      </c>
      <c r="C1894" s="91">
        <f>'[4]ИТОГ!'!$AQ1891</f>
        <v>2013</v>
      </c>
      <c r="D1894" s="91" t="str">
        <f>'[4]ИТОГ!'!$AT1891</f>
        <v>б/р</v>
      </c>
      <c r="E1894" s="91" t="str">
        <f>'[4]ИТОГ!'!$AU1891</f>
        <v>м</v>
      </c>
      <c r="F1894" s="189">
        <f>'[4]ИТОГ!'!$AX1891</f>
        <v>0</v>
      </c>
      <c r="G1894" s="91" t="s">
        <v>255</v>
      </c>
      <c r="H1894" s="94" t="s">
        <v>28</v>
      </c>
      <c r="I1894" s="91" t="str">
        <f>'[4]ИТОГ!'!$AY1891</f>
        <v>ОК!</v>
      </c>
    </row>
    <row r="1895" spans="1:9">
      <c r="A1895" s="90">
        <v>1885</v>
      </c>
      <c r="B1895" s="91" t="str">
        <f>'[4]ИТОГ!'!$AP1892</f>
        <v>Кузьмин Андрей А.</v>
      </c>
      <c r="C1895" s="91">
        <f>'[4]ИТОГ!'!$AQ1892</f>
        <v>0</v>
      </c>
      <c r="D1895" s="91" t="str">
        <f>'[4]ИТОГ!'!$AT1892</f>
        <v>б/р</v>
      </c>
      <c r="E1895" s="91" t="str">
        <f>'[4]ИТОГ!'!$AU1892</f>
        <v>м</v>
      </c>
      <c r="F1895" s="189">
        <f>'[4]ИТОГ!'!$AX1892</f>
        <v>44311</v>
      </c>
      <c r="G1895" s="91" t="s">
        <v>255</v>
      </c>
      <c r="H1895" s="94" t="s">
        <v>28</v>
      </c>
      <c r="I1895" s="91" t="str">
        <f>'[4]ИТОГ!'!$AY1892</f>
        <v>НАДО!!!</v>
      </c>
    </row>
    <row r="1896" spans="1:9">
      <c r="A1896" s="90">
        <v>1886</v>
      </c>
      <c r="B1896" s="91" t="str">
        <f>'[4]ИТОГ!'!$AP1893</f>
        <v>Кузьмин Андрей</v>
      </c>
      <c r="C1896" s="91">
        <f>'[4]ИТОГ!'!$AQ1893</f>
        <v>2006</v>
      </c>
      <c r="D1896" s="91" t="str">
        <f>'[4]ИТОГ!'!$AT1893</f>
        <v>б/р</v>
      </c>
      <c r="E1896" s="91" t="str">
        <f>'[4]ИТОГ!'!$AU1893</f>
        <v>м</v>
      </c>
      <c r="F1896" s="189">
        <f>'[4]ИТОГ!'!$AX1893</f>
        <v>44465</v>
      </c>
      <c r="G1896" s="91" t="s">
        <v>255</v>
      </c>
      <c r="H1896" s="94" t="s">
        <v>28</v>
      </c>
      <c r="I1896" s="91" t="str">
        <f>'[4]ИТОГ!'!$AY1893</f>
        <v>ОК!</v>
      </c>
    </row>
    <row r="1897" spans="1:9">
      <c r="A1897" s="90">
        <v>1887</v>
      </c>
      <c r="B1897" s="91" t="str">
        <f>'[4]ИТОГ!'!$AP1894</f>
        <v>Кузьмин Вячеслав</v>
      </c>
      <c r="C1897" s="91">
        <f>'[4]ИТОГ!'!$AQ1894</f>
        <v>2005</v>
      </c>
      <c r="D1897" s="91" t="str">
        <f>'[4]ИТОГ!'!$AT1894</f>
        <v>б/р</v>
      </c>
      <c r="E1897" s="91" t="str">
        <f>'[4]ИТОГ!'!$AU1894</f>
        <v>м</v>
      </c>
      <c r="F1897" s="189">
        <f>'[4]ИТОГ!'!$AX1894</f>
        <v>45226</v>
      </c>
      <c r="G1897" s="91" t="s">
        <v>255</v>
      </c>
      <c r="H1897" s="94" t="s">
        <v>28</v>
      </c>
      <c r="I1897" s="91" t="str">
        <f>'[4]ИТОГ!'!$AY1894</f>
        <v>ОК!</v>
      </c>
    </row>
    <row r="1898" spans="1:9">
      <c r="A1898" s="90">
        <v>1888</v>
      </c>
      <c r="B1898" s="91" t="str">
        <f>'[4]ИТОГ!'!$AP1895</f>
        <v>Кузьмин Иван</v>
      </c>
      <c r="C1898" s="91">
        <f>'[4]ИТОГ!'!$AQ1895</f>
        <v>0</v>
      </c>
      <c r="D1898" s="91" t="str">
        <f>'[4]ИТОГ!'!$AT1895</f>
        <v>1ю</v>
      </c>
      <c r="E1898" s="91" t="str">
        <f>'[4]ИТОГ!'!$AU1895</f>
        <v>м</v>
      </c>
      <c r="F1898" s="189">
        <f>'[4]ИТОГ!'!$AX1895</f>
        <v>45705</v>
      </c>
      <c r="G1898" s="91" t="s">
        <v>255</v>
      </c>
      <c r="H1898" s="94" t="s">
        <v>28</v>
      </c>
      <c r="I1898" s="91" t="str">
        <f>'[4]ИТОГ!'!$AY1895</f>
        <v>НАДО!!!</v>
      </c>
    </row>
    <row r="1899" spans="1:9">
      <c r="A1899" s="90">
        <v>1889</v>
      </c>
      <c r="B1899" s="91" t="str">
        <f>'[4]ИТОГ!'!$AP1896</f>
        <v>Кузьмина Анастасия</v>
      </c>
      <c r="C1899" s="91">
        <f>'[4]ИТОГ!'!$AQ1896</f>
        <v>2008</v>
      </c>
      <c r="D1899" s="91" t="str">
        <f>'[4]ИТОГ!'!$AT1896</f>
        <v>б/р</v>
      </c>
      <c r="E1899" s="91" t="str">
        <f>'[4]ИТОГ!'!$AU1896</f>
        <v>ж</v>
      </c>
      <c r="F1899" s="189">
        <f>'[4]ИТОГ!'!$AX1896</f>
        <v>45059</v>
      </c>
      <c r="G1899" s="91" t="s">
        <v>255</v>
      </c>
      <c r="H1899" s="94" t="s">
        <v>28</v>
      </c>
      <c r="I1899" s="91" t="str">
        <f>'[4]ИТОГ!'!$AY1896</f>
        <v>ОК!</v>
      </c>
    </row>
    <row r="1900" spans="1:9">
      <c r="A1900" s="90">
        <v>1890</v>
      </c>
      <c r="B1900" s="91" t="str">
        <f>'[4]ИТОГ!'!$AP1897</f>
        <v>Кузьмина Анна</v>
      </c>
      <c r="C1900" s="91">
        <f>'[4]ИТОГ!'!$AQ1897</f>
        <v>0</v>
      </c>
      <c r="D1900" s="91" t="str">
        <f>'[4]ИТОГ!'!$AT1897</f>
        <v>б/р</v>
      </c>
      <c r="E1900" s="91" t="str">
        <f>'[4]ИТОГ!'!$AU1897</f>
        <v>ж</v>
      </c>
      <c r="F1900" s="189">
        <f>'[4]ИТОГ!'!$AX1897</f>
        <v>41574</v>
      </c>
      <c r="G1900" s="91" t="s">
        <v>255</v>
      </c>
      <c r="H1900" s="94" t="s">
        <v>28</v>
      </c>
      <c r="I1900" s="91" t="str">
        <f>'[4]ИТОГ!'!$AY1897</f>
        <v>НАДО!!!</v>
      </c>
    </row>
    <row r="1901" spans="1:9">
      <c r="A1901" s="90">
        <v>1891</v>
      </c>
      <c r="B1901" s="91" t="str">
        <f>'[4]ИТОГ!'!$AP1898</f>
        <v>Кузьмина Ирина</v>
      </c>
      <c r="C1901" s="91">
        <f>'[4]ИТОГ!'!$AQ1898</f>
        <v>1985</v>
      </c>
      <c r="D1901" s="91" t="str">
        <f>'[4]ИТОГ!'!$AT1898</f>
        <v>б/р</v>
      </c>
      <c r="E1901" s="91" t="str">
        <f>'[4]ИТОГ!'!$AU1898</f>
        <v>ж</v>
      </c>
      <c r="F1901" s="189">
        <f>'[4]ИТОГ!'!$AX1898</f>
        <v>43245</v>
      </c>
      <c r="G1901" s="91" t="s">
        <v>255</v>
      </c>
      <c r="H1901" s="94" t="s">
        <v>28</v>
      </c>
      <c r="I1901" s="91" t="str">
        <f>'[4]ИТОГ!'!$AY1898</f>
        <v>НАДО!!!</v>
      </c>
    </row>
    <row r="1902" spans="1:9">
      <c r="A1902" s="90">
        <v>1892</v>
      </c>
      <c r="B1902" s="91" t="str">
        <f>'[4]ИТОГ!'!$AP1899</f>
        <v>Кузьмина Ксения</v>
      </c>
      <c r="C1902" s="91">
        <f>'[4]ИТОГ!'!$AQ1899</f>
        <v>2002</v>
      </c>
      <c r="D1902" s="91" t="str">
        <f>'[4]ИТОГ!'!$AT1899</f>
        <v>б/р</v>
      </c>
      <c r="E1902" s="91" t="str">
        <f>'[4]ИТОГ!'!$AU1899</f>
        <v>ж</v>
      </c>
      <c r="F1902" s="189">
        <f>'[4]ИТОГ!'!$AX1899</f>
        <v>42869</v>
      </c>
      <c r="G1902" s="91" t="s">
        <v>255</v>
      </c>
      <c r="H1902" s="94" t="s">
        <v>28</v>
      </c>
      <c r="I1902" s="91" t="str">
        <f>'[4]ИТОГ!'!$AY1899</f>
        <v>ОК!</v>
      </c>
    </row>
    <row r="1903" spans="1:9">
      <c r="A1903" s="90">
        <v>1893</v>
      </c>
      <c r="B1903" s="91" t="str">
        <f>'[4]ИТОГ!'!$AP1900</f>
        <v>Кузьмина Маргарита</v>
      </c>
      <c r="C1903" s="91">
        <f>'[4]ИТОГ!'!$AQ1900</f>
        <v>2009</v>
      </c>
      <c r="D1903" s="91" t="str">
        <f>'[4]ИТОГ!'!$AT1900</f>
        <v>б/р</v>
      </c>
      <c r="E1903" s="91" t="str">
        <f>'[4]ИТОГ!'!$AU1900</f>
        <v>ж</v>
      </c>
      <c r="F1903" s="189">
        <f>'[4]ИТОГ!'!$AX1900</f>
        <v>0</v>
      </c>
      <c r="G1903" s="91" t="s">
        <v>255</v>
      </c>
      <c r="H1903" s="94" t="s">
        <v>28</v>
      </c>
      <c r="I1903" s="91" t="str">
        <f>'[4]ИТОГ!'!$AY1900</f>
        <v>ОК!</v>
      </c>
    </row>
    <row r="1904" spans="1:9">
      <c r="A1904" s="90">
        <v>1894</v>
      </c>
      <c r="B1904" s="91" t="str">
        <f>'[4]ИТОГ!'!$AP1901</f>
        <v>Кузьмина Полина</v>
      </c>
      <c r="C1904" s="91">
        <f>'[4]ИТОГ!'!$AQ1901</f>
        <v>2003</v>
      </c>
      <c r="D1904" s="91" t="str">
        <f>'[4]ИТОГ!'!$AT1901</f>
        <v>б/р</v>
      </c>
      <c r="E1904" s="91" t="str">
        <f>'[4]ИТОГ!'!$AU1901</f>
        <v>ж</v>
      </c>
      <c r="F1904" s="189">
        <f>'[4]ИТОГ!'!$AX1901</f>
        <v>44133</v>
      </c>
      <c r="G1904" s="91" t="s">
        <v>255</v>
      </c>
      <c r="H1904" s="94" t="s">
        <v>28</v>
      </c>
      <c r="I1904" s="91" t="str">
        <f>'[4]ИТОГ!'!$AY1901</f>
        <v>ОК!</v>
      </c>
    </row>
    <row r="1905" spans="1:9">
      <c r="A1905" s="90">
        <v>1895</v>
      </c>
      <c r="B1905" s="91" t="str">
        <f>'[4]ИТОГ!'!$AP1902</f>
        <v>Кузьминова Кристина</v>
      </c>
      <c r="C1905" s="91">
        <f>'[4]ИТОГ!'!$AQ1902</f>
        <v>0</v>
      </c>
      <c r="D1905" s="91" t="str">
        <f>'[4]ИТОГ!'!$AT1902</f>
        <v>б/р</v>
      </c>
      <c r="E1905" s="91" t="str">
        <f>'[4]ИТОГ!'!$AU1902</f>
        <v>ж</v>
      </c>
      <c r="F1905" s="189">
        <f>'[4]ИТОГ!'!$AX1902</f>
        <v>43954</v>
      </c>
      <c r="G1905" s="91" t="s">
        <v>255</v>
      </c>
      <c r="H1905" s="94" t="s">
        <v>28</v>
      </c>
      <c r="I1905" s="91" t="str">
        <f>'[4]ИТОГ!'!$AY1902</f>
        <v>НАДО!!!</v>
      </c>
    </row>
    <row r="1906" spans="1:9">
      <c r="A1906" s="90">
        <v>1896</v>
      </c>
      <c r="B1906" s="91" t="str">
        <f>'[4]ИТОГ!'!$AP1903</f>
        <v>Кузьминых Алексей</v>
      </c>
      <c r="C1906" s="91">
        <f>'[4]ИТОГ!'!$AQ1903</f>
        <v>0</v>
      </c>
      <c r="D1906" s="91" t="str">
        <f>'[4]ИТОГ!'!$AT1903</f>
        <v>б/р</v>
      </c>
      <c r="E1906" s="91" t="str">
        <f>'[4]ИТОГ!'!$AU1903</f>
        <v>м</v>
      </c>
      <c r="F1906" s="189">
        <f>'[4]ИТОГ!'!$AX1903</f>
        <v>43555</v>
      </c>
      <c r="G1906" s="91" t="s">
        <v>255</v>
      </c>
      <c r="H1906" s="94" t="s">
        <v>28</v>
      </c>
      <c r="I1906" s="91" t="str">
        <f>'[4]ИТОГ!'!$AY1903</f>
        <v>НАДО!!!</v>
      </c>
    </row>
    <row r="1907" spans="1:9">
      <c r="A1907" s="90">
        <v>1897</v>
      </c>
      <c r="B1907" s="91" t="str">
        <f>'[4]ИТОГ!'!$AP1904</f>
        <v>Кукина Светлана</v>
      </c>
      <c r="C1907" s="91">
        <f>'[4]ИТОГ!'!$AQ1904</f>
        <v>0</v>
      </c>
      <c r="D1907" s="91">
        <f>'[4]ИТОГ!'!$AT1904</f>
        <v>2</v>
      </c>
      <c r="E1907" s="91" t="str">
        <f>'[4]ИТОГ!'!$AU1904</f>
        <v>ж</v>
      </c>
      <c r="F1907" s="189">
        <f>'[4]ИТОГ!'!$AX1904</f>
        <v>45757</v>
      </c>
      <c r="G1907" s="91" t="s">
        <v>255</v>
      </c>
      <c r="H1907" s="94" t="s">
        <v>28</v>
      </c>
      <c r="I1907" s="91" t="str">
        <f>'[4]ИТОГ!'!$AY1904</f>
        <v>НАДО!!!</v>
      </c>
    </row>
    <row r="1908" spans="1:9">
      <c r="A1908" s="90">
        <v>1898</v>
      </c>
      <c r="B1908" s="91" t="str">
        <f>'[4]ИТОГ!'!$AP1905</f>
        <v>Кукла Фёдор</v>
      </c>
      <c r="C1908" s="91">
        <f>'[4]ИТОГ!'!$AQ1905</f>
        <v>2007</v>
      </c>
      <c r="D1908" s="91" t="str">
        <f>'[4]ИТОГ!'!$AT1905</f>
        <v>б/р</v>
      </c>
      <c r="E1908" s="91" t="str">
        <f>'[4]ИТОГ!'!$AU1905</f>
        <v>м</v>
      </c>
      <c r="F1908" s="189">
        <f>'[4]ИТОГ!'!$AX1905</f>
        <v>0</v>
      </c>
      <c r="G1908" s="91" t="s">
        <v>255</v>
      </c>
      <c r="H1908" s="94" t="s">
        <v>28</v>
      </c>
      <c r="I1908" s="91" t="str">
        <f>'[4]ИТОГ!'!$AY1905</f>
        <v>ОК!</v>
      </c>
    </row>
    <row r="1909" spans="1:9">
      <c r="A1909" s="90">
        <v>1899</v>
      </c>
      <c r="B1909" s="91" t="str">
        <f>'[4]ИТОГ!'!$AP1906</f>
        <v>Куколев Степан</v>
      </c>
      <c r="C1909" s="91">
        <f>'[4]ИТОГ!'!$AQ1906</f>
        <v>2013</v>
      </c>
      <c r="D1909" s="91" t="str">
        <f>'[4]ИТОГ!'!$AT1906</f>
        <v>б/р</v>
      </c>
      <c r="E1909" s="91" t="str">
        <f>'[4]ИТОГ!'!$AU1906</f>
        <v>м</v>
      </c>
      <c r="F1909" s="189">
        <f>'[4]ИТОГ!'!$AX1906</f>
        <v>0</v>
      </c>
      <c r="G1909" s="91" t="s">
        <v>255</v>
      </c>
      <c r="H1909" s="94" t="s">
        <v>28</v>
      </c>
      <c r="I1909" s="91" t="str">
        <f>'[4]ИТОГ!'!$AY1906</f>
        <v>ОК!</v>
      </c>
    </row>
    <row r="1910" spans="1:9">
      <c r="A1910" s="90">
        <v>1900</v>
      </c>
      <c r="B1910" s="91" t="str">
        <f>'[4]ИТОГ!'!$AP1907</f>
        <v>Куколкин Артем</v>
      </c>
      <c r="C1910" s="91">
        <f>'[4]ИТОГ!'!$AQ1907</f>
        <v>2002</v>
      </c>
      <c r="D1910" s="91" t="str">
        <f>'[4]ИТОГ!'!$AT1907</f>
        <v>б/р</v>
      </c>
      <c r="E1910" s="91" t="str">
        <f>'[4]ИТОГ!'!$AU1907</f>
        <v>м</v>
      </c>
      <c r="F1910" s="189">
        <f>'[4]ИТОГ!'!$AX1907</f>
        <v>44534</v>
      </c>
      <c r="G1910" s="91" t="s">
        <v>255</v>
      </c>
      <c r="H1910" s="94" t="s">
        <v>28</v>
      </c>
      <c r="I1910" s="91" t="str">
        <f>'[4]ИТОГ!'!$AY1907</f>
        <v>ОК!</v>
      </c>
    </row>
    <row r="1911" spans="1:9">
      <c r="A1911" s="90">
        <v>1901</v>
      </c>
      <c r="B1911" s="91" t="str">
        <f>'[4]ИТОГ!'!$AP1908</f>
        <v>Кукушин Константин</v>
      </c>
      <c r="C1911" s="91">
        <f>'[4]ИТОГ!'!$AQ1908</f>
        <v>1995</v>
      </c>
      <c r="D1911" s="91" t="str">
        <f>'[4]ИТОГ!'!$AT1908</f>
        <v>б/р</v>
      </c>
      <c r="E1911" s="91" t="str">
        <f>'[4]ИТОГ!'!$AU1908</f>
        <v>м</v>
      </c>
      <c r="F1911" s="189">
        <f>'[4]ИТОГ!'!$AX1908</f>
        <v>0</v>
      </c>
      <c r="G1911" s="91" t="s">
        <v>255</v>
      </c>
      <c r="H1911" s="94" t="s">
        <v>28</v>
      </c>
      <c r="I1911" s="91" t="str">
        <f>'[4]ИТОГ!'!$AY1908</f>
        <v>ОК!</v>
      </c>
    </row>
    <row r="1912" spans="1:9">
      <c r="A1912" s="90">
        <v>1902</v>
      </c>
      <c r="B1912" s="91" t="str">
        <f>'[4]ИТОГ!'!$AP1909</f>
        <v>Кулемин Дмитрий</v>
      </c>
      <c r="C1912" s="91">
        <f>'[4]ИТОГ!'!$AQ1909</f>
        <v>1961</v>
      </c>
      <c r="D1912" s="91" t="str">
        <f>'[4]ИТОГ!'!$AT1909</f>
        <v>МС</v>
      </c>
      <c r="E1912" s="91" t="str">
        <f>'[4]ИТОГ!'!$AU1909</f>
        <v>м</v>
      </c>
      <c r="F1912" s="189">
        <f>'[4]ИТОГ!'!$AX1909</f>
        <v>0</v>
      </c>
      <c r="G1912" s="91" t="s">
        <v>255</v>
      </c>
      <c r="H1912" s="94" t="s">
        <v>28</v>
      </c>
      <c r="I1912" s="91" t="str">
        <f>'[4]ИТОГ!'!$AY1909</f>
        <v>ОК!</v>
      </c>
    </row>
    <row r="1913" spans="1:9">
      <c r="A1913" s="90">
        <v>1903</v>
      </c>
      <c r="B1913" s="91" t="str">
        <f>'[4]ИТОГ!'!$AP1910</f>
        <v>Кулик Сергей</v>
      </c>
      <c r="C1913" s="91">
        <f>'[4]ИТОГ!'!$AQ1910</f>
        <v>1997</v>
      </c>
      <c r="D1913" s="91" t="str">
        <f>'[4]ИТОГ!'!$AT1910</f>
        <v>б/р</v>
      </c>
      <c r="E1913" s="91" t="str">
        <f>'[4]ИТОГ!'!$AU1910</f>
        <v>м</v>
      </c>
      <c r="F1913" s="189">
        <f>'[4]ИТОГ!'!$AX1910</f>
        <v>0</v>
      </c>
      <c r="G1913" s="91" t="s">
        <v>255</v>
      </c>
      <c r="H1913" s="94" t="s">
        <v>28</v>
      </c>
      <c r="I1913" s="91" t="str">
        <f>'[4]ИТОГ!'!$AY1910</f>
        <v>ОК!</v>
      </c>
    </row>
    <row r="1914" spans="1:9">
      <c r="A1914" s="90">
        <v>1904</v>
      </c>
      <c r="B1914" s="91" t="str">
        <f>'[4]ИТОГ!'!$AP1911</f>
        <v>Куликов Алексей</v>
      </c>
      <c r="C1914" s="91">
        <f>'[4]ИТОГ!'!$AQ1911</f>
        <v>2004</v>
      </c>
      <c r="D1914" s="91" t="str">
        <f>'[4]ИТОГ!'!$AT1911</f>
        <v>б/р</v>
      </c>
      <c r="E1914" s="91" t="str">
        <f>'[4]ИТОГ!'!$AU1911</f>
        <v>м</v>
      </c>
      <c r="F1914" s="189">
        <f>'[4]ИТОГ!'!$AX1911</f>
        <v>0</v>
      </c>
      <c r="G1914" s="91" t="s">
        <v>255</v>
      </c>
      <c r="H1914" s="94" t="s">
        <v>28</v>
      </c>
      <c r="I1914" s="91" t="str">
        <f>'[4]ИТОГ!'!$AY1911</f>
        <v>ОК!</v>
      </c>
    </row>
    <row r="1915" spans="1:9">
      <c r="A1915" s="90">
        <v>1905</v>
      </c>
      <c r="B1915" s="91" t="str">
        <f>'[4]ИТОГ!'!$AP1912</f>
        <v>Куликов Антон</v>
      </c>
      <c r="C1915" s="91">
        <f>'[4]ИТОГ!'!$AQ1912</f>
        <v>2011</v>
      </c>
      <c r="D1915" s="91" t="str">
        <f>'[4]ИТОГ!'!$AT1912</f>
        <v>б/р</v>
      </c>
      <c r="E1915" s="91" t="str">
        <f>'[4]ИТОГ!'!$AU1912</f>
        <v>м</v>
      </c>
      <c r="F1915" s="189">
        <f>'[4]ИТОГ!'!$AX1912</f>
        <v>0</v>
      </c>
      <c r="G1915" s="91" t="s">
        <v>255</v>
      </c>
      <c r="H1915" s="94" t="s">
        <v>28</v>
      </c>
      <c r="I1915" s="91" t="str">
        <f>'[4]ИТОГ!'!$AY1912</f>
        <v>ОК!</v>
      </c>
    </row>
    <row r="1916" spans="1:9">
      <c r="A1916" s="90">
        <v>1906</v>
      </c>
      <c r="B1916" s="91" t="str">
        <f>'[4]ИТОГ!'!$AP1913</f>
        <v>Куликов Владислав</v>
      </c>
      <c r="C1916" s="91">
        <f>'[4]ИТОГ!'!$AQ1913</f>
        <v>1996</v>
      </c>
      <c r="D1916" s="91" t="str">
        <f>'[4]ИТОГ!'!$AT1913</f>
        <v>МС</v>
      </c>
      <c r="E1916" s="91" t="str">
        <f>'[4]ИТОГ!'!$AU1913</f>
        <v>м</v>
      </c>
      <c r="F1916" s="189">
        <f>'[4]ИТОГ!'!$AX1913</f>
        <v>0</v>
      </c>
      <c r="G1916" s="91" t="s">
        <v>255</v>
      </c>
      <c r="H1916" s="94" t="s">
        <v>28</v>
      </c>
      <c r="I1916" s="91" t="str">
        <f>'[4]ИТОГ!'!$AY1913</f>
        <v>ОК!</v>
      </c>
    </row>
    <row r="1917" spans="1:9">
      <c r="A1917" s="90">
        <v>1907</v>
      </c>
      <c r="B1917" s="91" t="str">
        <f>'[4]ИТОГ!'!$AP1914</f>
        <v>Куликов Дмитрий</v>
      </c>
      <c r="C1917" s="91">
        <f>'[4]ИТОГ!'!$AQ1914</f>
        <v>2012</v>
      </c>
      <c r="D1917" s="91" t="str">
        <f>'[4]ИТОГ!'!$AT1914</f>
        <v>2ю</v>
      </c>
      <c r="E1917" s="91" t="str">
        <f>'[4]ИТОГ!'!$AU1914</f>
        <v>м</v>
      </c>
      <c r="F1917" s="189">
        <f>'[4]ИТОГ!'!$AX1914</f>
        <v>45582</v>
      </c>
      <c r="G1917" s="91" t="s">
        <v>255</v>
      </c>
      <c r="H1917" s="94" t="s">
        <v>28</v>
      </c>
      <c r="I1917" s="91" t="str">
        <f>'[4]ИТОГ!'!$AY1914</f>
        <v>ОК!</v>
      </c>
    </row>
    <row r="1918" spans="1:9">
      <c r="A1918" s="90">
        <v>1908</v>
      </c>
      <c r="B1918" s="91" t="str">
        <f>'[4]ИТОГ!'!$AP1915</f>
        <v>Куликов Иван</v>
      </c>
      <c r="C1918" s="91">
        <f>'[4]ИТОГ!'!$AQ1915</f>
        <v>2009</v>
      </c>
      <c r="D1918" s="91" t="str">
        <f>'[4]ИТОГ!'!$AT1915</f>
        <v>1ю</v>
      </c>
      <c r="E1918" s="91" t="str">
        <f>'[4]ИТОГ!'!$AU1915</f>
        <v>м</v>
      </c>
      <c r="F1918" s="189">
        <f>'[4]ИТОГ!'!$AX1915</f>
        <v>45954</v>
      </c>
      <c r="G1918" s="91" t="s">
        <v>255</v>
      </c>
      <c r="H1918" s="94" t="s">
        <v>28</v>
      </c>
      <c r="I1918" s="91" t="str">
        <f>'[4]ИТОГ!'!$AY1915</f>
        <v>ОК!</v>
      </c>
    </row>
    <row r="1919" spans="1:9">
      <c r="A1919" s="90">
        <v>1909</v>
      </c>
      <c r="B1919" s="91" t="str">
        <f>'[4]ИТОГ!'!$AP1916</f>
        <v>Куликов Сергей</v>
      </c>
      <c r="C1919" s="91">
        <f>'[4]ИТОГ!'!$AQ1916</f>
        <v>1958</v>
      </c>
      <c r="D1919" s="91" t="str">
        <f>'[4]ИТОГ!'!$AT1916</f>
        <v>б/р</v>
      </c>
      <c r="E1919" s="91" t="str">
        <f>'[4]ИТОГ!'!$AU1916</f>
        <v>м</v>
      </c>
      <c r="F1919" s="189">
        <f>'[4]ИТОГ!'!$AX1916</f>
        <v>42978</v>
      </c>
      <c r="G1919" s="91" t="s">
        <v>255</v>
      </c>
      <c r="H1919" s="94" t="s">
        <v>28</v>
      </c>
      <c r="I1919" s="91" t="str">
        <f>'[4]ИТОГ!'!$AY1916</f>
        <v>НАДО!!!</v>
      </c>
    </row>
    <row r="1920" spans="1:9">
      <c r="A1920" s="90">
        <v>1910</v>
      </c>
      <c r="B1920" s="91" t="str">
        <f>'[4]ИТОГ!'!$AP1917</f>
        <v>Куликова Алена</v>
      </c>
      <c r="C1920" s="91">
        <f>'[4]ИТОГ!'!$AQ1917</f>
        <v>0</v>
      </c>
      <c r="D1920" s="91" t="str">
        <f>'[4]ИТОГ!'!$AT1917</f>
        <v>б/р</v>
      </c>
      <c r="E1920" s="91" t="str">
        <f>'[4]ИТОГ!'!$AU1917</f>
        <v>ж</v>
      </c>
      <c r="F1920" s="189">
        <f>'[4]ИТОГ!'!$AX1917</f>
        <v>44323</v>
      </c>
      <c r="G1920" s="91" t="s">
        <v>255</v>
      </c>
      <c r="H1920" s="94" t="s">
        <v>28</v>
      </c>
      <c r="I1920" s="91" t="str">
        <f>'[4]ИТОГ!'!$AY1917</f>
        <v>НАДО!!!</v>
      </c>
    </row>
    <row r="1921" spans="1:9">
      <c r="A1921" s="90">
        <v>1911</v>
      </c>
      <c r="B1921" s="91" t="str">
        <f>'[4]ИТОГ!'!$AP1918</f>
        <v>Куликова Мелания</v>
      </c>
      <c r="C1921" s="91">
        <f>'[4]ИТОГ!'!$AQ1918</f>
        <v>2007</v>
      </c>
      <c r="D1921" s="91">
        <f>'[4]ИТОГ!'!$AT1918</f>
        <v>2</v>
      </c>
      <c r="E1921" s="91" t="str">
        <f>'[4]ИТОГ!'!$AU1918</f>
        <v>ж</v>
      </c>
      <c r="F1921" s="189">
        <f>'[4]ИТОГ!'!$AX1918</f>
        <v>45463</v>
      </c>
      <c r="G1921" s="91" t="s">
        <v>255</v>
      </c>
      <c r="H1921" s="94" t="s">
        <v>28</v>
      </c>
      <c r="I1921" s="91" t="str">
        <f>'[4]ИТОГ!'!$AY1918</f>
        <v>ОК!</v>
      </c>
    </row>
    <row r="1922" spans="1:9">
      <c r="A1922" s="90">
        <v>1912</v>
      </c>
      <c r="B1922" s="91" t="str">
        <f>'[4]ИТОГ!'!$AP1919</f>
        <v>Куликова Серафима</v>
      </c>
      <c r="C1922" s="91">
        <f>'[4]ИТОГ!'!$AQ1919</f>
        <v>0</v>
      </c>
      <c r="D1922" s="91" t="str">
        <f>'[4]ИТОГ!'!$AT1919</f>
        <v>б/р</v>
      </c>
      <c r="E1922" s="91" t="str">
        <f>'[4]ИТОГ!'!$AU1919</f>
        <v>ж</v>
      </c>
      <c r="F1922" s="189">
        <f>'[4]ИТОГ!'!$AX1919</f>
        <v>42774</v>
      </c>
      <c r="G1922" s="91" t="s">
        <v>255</v>
      </c>
      <c r="H1922" s="94" t="s">
        <v>28</v>
      </c>
      <c r="I1922" s="91" t="str">
        <f>'[4]ИТОГ!'!$AY1919</f>
        <v>НАДО!!!</v>
      </c>
    </row>
    <row r="1923" spans="1:9">
      <c r="A1923" s="90">
        <v>1913</v>
      </c>
      <c r="B1923" s="91" t="str">
        <f>'[4]ИТОГ!'!$AP1920</f>
        <v>Куликовский Дмитрий</v>
      </c>
      <c r="C1923" s="91">
        <f>'[4]ИТОГ!'!$AQ1920</f>
        <v>0</v>
      </c>
      <c r="D1923" s="91">
        <f>'[4]ИТОГ!'!$AT1920</f>
        <v>3</v>
      </c>
      <c r="E1923" s="91" t="str">
        <f>'[4]ИТОГ!'!$AU1920</f>
        <v>м</v>
      </c>
      <c r="F1923" s="189">
        <f>'[4]ИТОГ!'!$AX1920</f>
        <v>45778</v>
      </c>
      <c r="G1923" s="91" t="s">
        <v>255</v>
      </c>
      <c r="H1923" s="94" t="s">
        <v>28</v>
      </c>
      <c r="I1923" s="91" t="str">
        <f>'[4]ИТОГ!'!$AY1920</f>
        <v>НАДО!!!</v>
      </c>
    </row>
    <row r="1924" spans="1:9">
      <c r="A1924" s="90">
        <v>1914</v>
      </c>
      <c r="B1924" s="91" t="str">
        <f>'[4]ИТОГ!'!$AP1921</f>
        <v>Кулинич Денис</v>
      </c>
      <c r="C1924" s="91">
        <f>'[4]ИТОГ!'!$AQ1921</f>
        <v>2002</v>
      </c>
      <c r="D1924" s="91" t="str">
        <f>'[4]ИТОГ!'!$AT1921</f>
        <v>б/р</v>
      </c>
      <c r="E1924" s="91" t="str">
        <f>'[4]ИТОГ!'!$AU1921</f>
        <v>м</v>
      </c>
      <c r="F1924" s="189">
        <f>'[4]ИТОГ!'!$AX1921</f>
        <v>0</v>
      </c>
      <c r="G1924" s="91" t="s">
        <v>255</v>
      </c>
      <c r="H1924" s="94" t="s">
        <v>28</v>
      </c>
      <c r="I1924" s="91" t="str">
        <f>'[4]ИТОГ!'!$AY1921</f>
        <v>НАДО!!!</v>
      </c>
    </row>
    <row r="1925" spans="1:9">
      <c r="A1925" s="90">
        <v>1915</v>
      </c>
      <c r="B1925" s="91" t="str">
        <f>'[4]ИТОГ!'!$AP1922</f>
        <v>Куличкина Ева</v>
      </c>
      <c r="C1925" s="91">
        <f>'[4]ИТОГ!'!$AQ1922</f>
        <v>2010</v>
      </c>
      <c r="D1925" s="91" t="str">
        <f>'[4]ИТОГ!'!$AT1922</f>
        <v>б/р</v>
      </c>
      <c r="E1925" s="91" t="str">
        <f>'[4]ИТОГ!'!$AU1922</f>
        <v>ж</v>
      </c>
      <c r="F1925" s="189">
        <f>'[4]ИТОГ!'!$AX1922</f>
        <v>45057</v>
      </c>
      <c r="G1925" s="91" t="s">
        <v>255</v>
      </c>
      <c r="H1925" s="94" t="s">
        <v>28</v>
      </c>
      <c r="I1925" s="91" t="str">
        <f>'[4]ИТОГ!'!$AY1922</f>
        <v>ОК!</v>
      </c>
    </row>
    <row r="1926" spans="1:9">
      <c r="A1926" s="90">
        <v>1916</v>
      </c>
      <c r="B1926" s="91" t="str">
        <f>'[4]ИТОГ!'!$AP1923</f>
        <v>Кулыгин Александр</v>
      </c>
      <c r="C1926" s="91">
        <f>'[4]ИТОГ!'!$AQ1923</f>
        <v>1984</v>
      </c>
      <c r="D1926" s="91" t="str">
        <f>'[4]ИТОГ!'!$AT1923</f>
        <v>б/р</v>
      </c>
      <c r="E1926" s="91" t="str">
        <f>'[4]ИТОГ!'!$AU1923</f>
        <v>м</v>
      </c>
      <c r="F1926" s="189">
        <f>'[4]ИТОГ!'!$AX1923</f>
        <v>0</v>
      </c>
      <c r="G1926" s="91" t="s">
        <v>255</v>
      </c>
      <c r="H1926" s="94" t="s">
        <v>28</v>
      </c>
      <c r="I1926" s="91" t="str">
        <f>'[4]ИТОГ!'!$AY1923</f>
        <v>ОК!</v>
      </c>
    </row>
    <row r="1927" spans="1:9">
      <c r="A1927" s="90">
        <v>1917</v>
      </c>
      <c r="B1927" s="91" t="str">
        <f>'[4]ИТОГ!'!$AP1924</f>
        <v>Кулыжский Константин</v>
      </c>
      <c r="C1927" s="91">
        <f>'[4]ИТОГ!'!$AQ1924</f>
        <v>2010</v>
      </c>
      <c r="D1927" s="91">
        <f>'[4]ИТОГ!'!$AT1924</f>
        <v>2</v>
      </c>
      <c r="E1927" s="91" t="str">
        <f>'[4]ИТОГ!'!$AU1924</f>
        <v>м</v>
      </c>
      <c r="F1927" s="189">
        <f>'[4]ИТОГ!'!$AX1924</f>
        <v>45463</v>
      </c>
      <c r="G1927" s="91" t="s">
        <v>255</v>
      </c>
      <c r="H1927" s="94" t="s">
        <v>28</v>
      </c>
      <c r="I1927" s="91" t="str">
        <f>'[4]ИТОГ!'!$AY1924</f>
        <v>ОК!</v>
      </c>
    </row>
    <row r="1928" spans="1:9">
      <c r="A1928" s="90">
        <v>1918</v>
      </c>
      <c r="B1928" s="91" t="str">
        <f>'[4]ИТОГ!'!$AP1925</f>
        <v>Кульков Алексей</v>
      </c>
      <c r="C1928" s="91">
        <f>'[4]ИТОГ!'!$AQ1925</f>
        <v>2010</v>
      </c>
      <c r="D1928" s="91" t="str">
        <f>'[4]ИТОГ!'!$AT1925</f>
        <v>б/р</v>
      </c>
      <c r="E1928" s="91" t="str">
        <f>'[4]ИТОГ!'!$AU1925</f>
        <v>м</v>
      </c>
      <c r="F1928" s="189">
        <f>'[4]ИТОГ!'!$AX1925</f>
        <v>0</v>
      </c>
      <c r="G1928" s="91" t="s">
        <v>255</v>
      </c>
      <c r="H1928" s="94" t="s">
        <v>28</v>
      </c>
      <c r="I1928" s="91" t="str">
        <f>'[4]ИТОГ!'!$AY1925</f>
        <v>ОК!</v>
      </c>
    </row>
    <row r="1929" spans="1:9">
      <c r="A1929" s="90">
        <v>1919</v>
      </c>
      <c r="B1929" s="91" t="str">
        <f>'[4]ИТОГ!'!$AP1926</f>
        <v>Кулясов Артём</v>
      </c>
      <c r="C1929" s="91">
        <f>'[4]ИТОГ!'!$AQ1926</f>
        <v>0</v>
      </c>
      <c r="D1929" s="91" t="str">
        <f>'[4]ИТОГ!'!$AT1926</f>
        <v>1ю</v>
      </c>
      <c r="E1929" s="91" t="str">
        <f>'[4]ИТОГ!'!$AU1926</f>
        <v>м</v>
      </c>
      <c r="F1929" s="189">
        <f>'[4]ИТОГ!'!$AX1926</f>
        <v>45756</v>
      </c>
      <c r="G1929" s="91" t="s">
        <v>255</v>
      </c>
      <c r="H1929" s="94" t="s">
        <v>28</v>
      </c>
      <c r="I1929" s="91" t="str">
        <f>'[4]ИТОГ!'!$AY1926</f>
        <v>НАДО!!!</v>
      </c>
    </row>
    <row r="1930" spans="1:9">
      <c r="A1930" s="90">
        <v>1920</v>
      </c>
      <c r="B1930" s="91" t="str">
        <f>'[4]ИТОГ!'!$AP1927</f>
        <v>Кунаева Татьяна</v>
      </c>
      <c r="C1930" s="91">
        <f>'[4]ИТОГ!'!$AQ1927</f>
        <v>0</v>
      </c>
      <c r="D1930" s="91" t="str">
        <f>'[4]ИТОГ!'!$AT1927</f>
        <v>б/р</v>
      </c>
      <c r="E1930" s="91" t="str">
        <f>'[4]ИТОГ!'!$AU1927</f>
        <v>ж</v>
      </c>
      <c r="F1930" s="189">
        <f>'[4]ИТОГ!'!$AX1927</f>
        <v>42399</v>
      </c>
      <c r="G1930" s="91" t="s">
        <v>255</v>
      </c>
      <c r="H1930" s="94" t="s">
        <v>28</v>
      </c>
      <c r="I1930" s="91" t="str">
        <f>'[4]ИТОГ!'!$AY1927</f>
        <v>НАДО!!!</v>
      </c>
    </row>
    <row r="1931" spans="1:9">
      <c r="A1931" s="90">
        <v>1921</v>
      </c>
      <c r="B1931" s="91" t="str">
        <f>'[4]ИТОГ!'!$AP1928</f>
        <v>Куприянов Вячеслав</v>
      </c>
      <c r="C1931" s="91">
        <f>'[4]ИТОГ!'!$AQ1928</f>
        <v>2000</v>
      </c>
      <c r="D1931" s="91" t="str">
        <f>'[4]ИТОГ!'!$AT1928</f>
        <v>б/р</v>
      </c>
      <c r="E1931" s="91" t="str">
        <f>'[4]ИТОГ!'!$AU1928</f>
        <v>м</v>
      </c>
      <c r="F1931" s="189">
        <f>'[4]ИТОГ!'!$AX1928</f>
        <v>0</v>
      </c>
      <c r="G1931" s="91" t="s">
        <v>255</v>
      </c>
      <c r="H1931" s="94" t="s">
        <v>28</v>
      </c>
      <c r="I1931" s="91" t="str">
        <f>'[4]ИТОГ!'!$AY1928</f>
        <v>ОК!</v>
      </c>
    </row>
    <row r="1932" spans="1:9">
      <c r="A1932" s="90">
        <v>1922</v>
      </c>
      <c r="B1932" s="91" t="str">
        <f>'[4]ИТОГ!'!$AP1929</f>
        <v>Куприянов Юрий</v>
      </c>
      <c r="C1932" s="91">
        <f>'[4]ИТОГ!'!$AQ1929</f>
        <v>1995</v>
      </c>
      <c r="D1932" s="91" t="str">
        <f>'[4]ИТОГ!'!$AT1929</f>
        <v>б/р</v>
      </c>
      <c r="E1932" s="91" t="str">
        <f>'[4]ИТОГ!'!$AU1929</f>
        <v>м</v>
      </c>
      <c r="F1932" s="189">
        <f>'[4]ИТОГ!'!$AX1929</f>
        <v>0</v>
      </c>
      <c r="G1932" s="91" t="s">
        <v>255</v>
      </c>
      <c r="H1932" s="94" t="s">
        <v>28</v>
      </c>
      <c r="I1932" s="91" t="str">
        <f>'[4]ИТОГ!'!$AY1929</f>
        <v>ОК!</v>
      </c>
    </row>
    <row r="1933" spans="1:9">
      <c r="A1933" s="90">
        <v>1923</v>
      </c>
      <c r="B1933" s="91" t="str">
        <f>'[4]ИТОГ!'!$AP1930</f>
        <v>Куражов Дмитрий</v>
      </c>
      <c r="C1933" s="91">
        <f>'[4]ИТОГ!'!$AQ1930</f>
        <v>0</v>
      </c>
      <c r="D1933" s="91">
        <f>'[4]ИТОГ!'!$AT1930</f>
        <v>3</v>
      </c>
      <c r="E1933" s="91" t="str">
        <f>'[4]ИТОГ!'!$AU1930</f>
        <v>м</v>
      </c>
      <c r="F1933" s="189">
        <f>'[4]ИТОГ!'!$AX1930</f>
        <v>45778</v>
      </c>
      <c r="G1933" s="91" t="s">
        <v>255</v>
      </c>
      <c r="H1933" s="94" t="s">
        <v>28</v>
      </c>
      <c r="I1933" s="91" t="str">
        <f>'[4]ИТОГ!'!$AY1930</f>
        <v>НАДО!!!</v>
      </c>
    </row>
    <row r="1934" spans="1:9">
      <c r="A1934" s="90">
        <v>1924</v>
      </c>
      <c r="B1934" s="91" t="str">
        <f>'[4]ИТОГ!'!$AP1931</f>
        <v xml:space="preserve">Куракова Надежда </v>
      </c>
      <c r="C1934" s="91">
        <f>'[4]ИТОГ!'!$AQ1931</f>
        <v>0</v>
      </c>
      <c r="D1934" s="91" t="str">
        <f>'[4]ИТОГ!'!$AT1931</f>
        <v>б/р</v>
      </c>
      <c r="E1934" s="91" t="str">
        <f>'[4]ИТОГ!'!$AU1931</f>
        <v>ж</v>
      </c>
      <c r="F1934" s="189">
        <f>'[4]ИТОГ!'!$AX1931</f>
        <v>44708</v>
      </c>
      <c r="G1934" s="91" t="s">
        <v>255</v>
      </c>
      <c r="H1934" s="94" t="s">
        <v>28</v>
      </c>
      <c r="I1934" s="91" t="str">
        <f>'[4]ИТОГ!'!$AY1931</f>
        <v>НАДО!!!</v>
      </c>
    </row>
    <row r="1935" spans="1:9">
      <c r="A1935" s="90">
        <v>1925</v>
      </c>
      <c r="B1935" s="91" t="str">
        <f>'[4]ИТОГ!'!$AP1932</f>
        <v>Курбатов Антон</v>
      </c>
      <c r="C1935" s="91">
        <f>'[4]ИТОГ!'!$AQ1932</f>
        <v>0</v>
      </c>
      <c r="D1935" s="91" t="str">
        <f>'[4]ИТОГ!'!$AT1932</f>
        <v>б/р</v>
      </c>
      <c r="E1935" s="91" t="str">
        <f>'[4]ИТОГ!'!$AU1932</f>
        <v>м</v>
      </c>
      <c r="F1935" s="189">
        <f>'[4]ИТОГ!'!$AX1932</f>
        <v>44759</v>
      </c>
      <c r="G1935" s="91" t="s">
        <v>255</v>
      </c>
      <c r="H1935" s="94" t="s">
        <v>28</v>
      </c>
      <c r="I1935" s="91" t="str">
        <f>'[4]ИТОГ!'!$AY1932</f>
        <v>НАДО!!!</v>
      </c>
    </row>
    <row r="1936" spans="1:9">
      <c r="A1936" s="90">
        <v>1926</v>
      </c>
      <c r="B1936" s="91" t="str">
        <f>'[4]ИТОГ!'!$AP1933</f>
        <v>Курбатов Владимир</v>
      </c>
      <c r="C1936" s="91">
        <f>'[4]ИТОГ!'!$AQ1933</f>
        <v>2011</v>
      </c>
      <c r="D1936" s="91" t="str">
        <f>'[4]ИТОГ!'!$AT1933</f>
        <v>1ю</v>
      </c>
      <c r="E1936" s="91" t="str">
        <f>'[4]ИТОГ!'!$AU1933</f>
        <v>м</v>
      </c>
      <c r="F1936" s="189">
        <f>'[4]ИТОГ!'!$AX1933</f>
        <v>45422</v>
      </c>
      <c r="G1936" s="91" t="s">
        <v>255</v>
      </c>
      <c r="H1936" s="94" t="s">
        <v>28</v>
      </c>
      <c r="I1936" s="91" t="str">
        <f>'[4]ИТОГ!'!$AY1933</f>
        <v>ОК!</v>
      </c>
    </row>
    <row r="1937" spans="1:9">
      <c r="A1937" s="90">
        <v>1927</v>
      </c>
      <c r="B1937" s="91" t="str">
        <f>'[4]ИТОГ!'!$AP1934</f>
        <v>Курдов Олег</v>
      </c>
      <c r="C1937" s="91">
        <f>'[4]ИТОГ!'!$AQ1934</f>
        <v>1988</v>
      </c>
      <c r="D1937" s="91" t="str">
        <f>'[4]ИТОГ!'!$AT1934</f>
        <v>б/р</v>
      </c>
      <c r="E1937" s="91" t="str">
        <f>'[4]ИТОГ!'!$AU1934</f>
        <v>м</v>
      </c>
      <c r="F1937" s="189">
        <f>'[4]ИТОГ!'!$AX1934</f>
        <v>43896</v>
      </c>
      <c r="G1937" s="91" t="s">
        <v>255</v>
      </c>
      <c r="H1937" s="94" t="s">
        <v>28</v>
      </c>
      <c r="I1937" s="91" t="str">
        <f>'[4]ИТОГ!'!$AY1934</f>
        <v>ОК!</v>
      </c>
    </row>
    <row r="1938" spans="1:9">
      <c r="A1938" s="90">
        <v>1928</v>
      </c>
      <c r="B1938" s="91" t="str">
        <f>'[4]ИТОГ!'!$AP1935</f>
        <v>Курдюмов Сергей</v>
      </c>
      <c r="C1938" s="91">
        <f>'[4]ИТОГ!'!$AQ1935</f>
        <v>1994</v>
      </c>
      <c r="D1938" s="91" t="str">
        <f>'[4]ИТОГ!'!$AT1935</f>
        <v>б/р</v>
      </c>
      <c r="E1938" s="91" t="str">
        <f>'[4]ИТОГ!'!$AU1935</f>
        <v>м</v>
      </c>
      <c r="F1938" s="189">
        <f>'[4]ИТОГ!'!$AX1935</f>
        <v>0</v>
      </c>
      <c r="G1938" s="91" t="s">
        <v>255</v>
      </c>
      <c r="H1938" s="94" t="s">
        <v>28</v>
      </c>
      <c r="I1938" s="91" t="str">
        <f>'[4]ИТОГ!'!$AY1935</f>
        <v>ОК!</v>
      </c>
    </row>
    <row r="1939" spans="1:9">
      <c r="A1939" s="90">
        <v>1929</v>
      </c>
      <c r="B1939" s="91" t="str">
        <f>'[4]ИТОГ!'!$AP1936</f>
        <v>Курепкин Кирилл</v>
      </c>
      <c r="C1939" s="91">
        <f>'[4]ИТОГ!'!$AQ1936</f>
        <v>2015</v>
      </c>
      <c r="D1939" s="91" t="str">
        <f>'[4]ИТОГ!'!$AT1936</f>
        <v>б/р</v>
      </c>
      <c r="E1939" s="91" t="str">
        <f>'[4]ИТОГ!'!$AU1936</f>
        <v>м</v>
      </c>
      <c r="F1939" s="189">
        <f>'[4]ИТОГ!'!$AX1936</f>
        <v>0</v>
      </c>
      <c r="G1939" s="91" t="s">
        <v>255</v>
      </c>
      <c r="H1939" s="94" t="s">
        <v>28</v>
      </c>
      <c r="I1939" s="91" t="str">
        <f>'[4]ИТОГ!'!$AY1936</f>
        <v>ОК!</v>
      </c>
    </row>
    <row r="1940" spans="1:9">
      <c r="A1940" s="90">
        <v>1930</v>
      </c>
      <c r="B1940" s="91" t="str">
        <f>'[4]ИТОГ!'!$AP1937</f>
        <v>Куржунов Василий</v>
      </c>
      <c r="C1940" s="91">
        <f>'[4]ИТОГ!'!$AQ1937</f>
        <v>2014</v>
      </c>
      <c r="D1940" s="91" t="str">
        <f>'[4]ИТОГ!'!$AT1937</f>
        <v>б/р</v>
      </c>
      <c r="E1940" s="91" t="str">
        <f>'[4]ИТОГ!'!$AU1937</f>
        <v>м</v>
      </c>
      <c r="F1940" s="189">
        <f>'[4]ИТОГ!'!$AX1937</f>
        <v>0</v>
      </c>
      <c r="G1940" s="91" t="s">
        <v>255</v>
      </c>
      <c r="H1940" s="94" t="s">
        <v>28</v>
      </c>
      <c r="I1940" s="91" t="str">
        <f>'[4]ИТОГ!'!$AY1937</f>
        <v>ОК!</v>
      </c>
    </row>
    <row r="1941" spans="1:9">
      <c r="A1941" s="90">
        <v>1931</v>
      </c>
      <c r="B1941" s="91" t="str">
        <f>'[4]ИТОГ!'!$AP1938</f>
        <v>Курицина Оксана</v>
      </c>
      <c r="C1941" s="91">
        <f>'[4]ИТОГ!'!$AQ1938</f>
        <v>0</v>
      </c>
      <c r="D1941" s="91">
        <f>'[4]ИТОГ!'!$AT1938</f>
        <v>2</v>
      </c>
      <c r="E1941" s="91" t="str">
        <f>'[4]ИТОГ!'!$AU1938</f>
        <v>ж</v>
      </c>
      <c r="F1941" s="189">
        <f>'[4]ИТОГ!'!$AX1938</f>
        <v>45407</v>
      </c>
      <c r="G1941" s="91" t="s">
        <v>255</v>
      </c>
      <c r="H1941" s="94" t="s">
        <v>28</v>
      </c>
      <c r="I1941" s="91" t="str">
        <f>'[4]ИТОГ!'!$AY1938</f>
        <v>НАДО!!!</v>
      </c>
    </row>
    <row r="1942" spans="1:9">
      <c r="A1942" s="90">
        <v>1932</v>
      </c>
      <c r="B1942" s="91" t="str">
        <f>'[4]ИТОГ!'!$AP1939</f>
        <v>Курнакин Игорь</v>
      </c>
      <c r="C1942" s="91">
        <f>'[4]ИТОГ!'!$AQ1939</f>
        <v>2007</v>
      </c>
      <c r="D1942" s="91" t="str">
        <f>'[4]ИТОГ!'!$AT1939</f>
        <v>б/р</v>
      </c>
      <c r="E1942" s="91" t="str">
        <f>'[4]ИТОГ!'!$AU1939</f>
        <v>м</v>
      </c>
      <c r="F1942" s="189">
        <f>'[4]ИТОГ!'!$AX1939</f>
        <v>44690</v>
      </c>
      <c r="G1942" s="91" t="s">
        <v>255</v>
      </c>
      <c r="H1942" s="94" t="s">
        <v>28</v>
      </c>
      <c r="I1942" s="91" t="str">
        <f>'[4]ИТОГ!'!$AY1939</f>
        <v>ОК!</v>
      </c>
    </row>
    <row r="1943" spans="1:9">
      <c r="A1943" s="90">
        <v>1933</v>
      </c>
      <c r="B1943" s="91" t="str">
        <f>'[4]ИТОГ!'!$AP1940</f>
        <v>Курышев Артем</v>
      </c>
      <c r="C1943" s="91">
        <f>'[4]ИТОГ!'!$AQ1940</f>
        <v>2005</v>
      </c>
      <c r="D1943" s="91" t="str">
        <f>'[4]ИТОГ!'!$AT1940</f>
        <v>б/р</v>
      </c>
      <c r="E1943" s="91" t="str">
        <f>'[4]ИТОГ!'!$AU1940</f>
        <v>м</v>
      </c>
      <c r="F1943" s="189">
        <f>'[4]ИТОГ!'!$AX1940</f>
        <v>44103</v>
      </c>
      <c r="G1943" s="91" t="s">
        <v>255</v>
      </c>
      <c r="H1943" s="94" t="s">
        <v>28</v>
      </c>
      <c r="I1943" s="91" t="str">
        <f>'[4]ИТОГ!'!$AY1940</f>
        <v>ОК!</v>
      </c>
    </row>
    <row r="1944" spans="1:9">
      <c r="A1944" s="90">
        <v>1934</v>
      </c>
      <c r="B1944" s="91" t="str">
        <f>'[4]ИТОГ!'!$AP1941</f>
        <v>Курышев Мирон</v>
      </c>
      <c r="C1944" s="91">
        <f>'[4]ИТОГ!'!$AQ1941</f>
        <v>2009</v>
      </c>
      <c r="D1944" s="91">
        <f>'[4]ИТОГ!'!$AT1941</f>
        <v>2</v>
      </c>
      <c r="E1944" s="91" t="str">
        <f>'[4]ИТОГ!'!$AU1941</f>
        <v>м</v>
      </c>
      <c r="F1944" s="189">
        <f>'[4]ИТОГ!'!$AX1941</f>
        <v>45757</v>
      </c>
      <c r="G1944" s="91" t="s">
        <v>255</v>
      </c>
      <c r="H1944" s="94" t="s">
        <v>28</v>
      </c>
      <c r="I1944" s="91" t="str">
        <f>'[4]ИТОГ!'!$AY1941</f>
        <v>ОК!</v>
      </c>
    </row>
    <row r="1945" spans="1:9">
      <c r="A1945" s="90">
        <v>1935</v>
      </c>
      <c r="B1945" s="91" t="str">
        <f>'[4]ИТОГ!'!$AP1942</f>
        <v>Курьин Сергей</v>
      </c>
      <c r="C1945" s="91">
        <f>'[4]ИТОГ!'!$AQ1942</f>
        <v>1985</v>
      </c>
      <c r="D1945" s="91" t="str">
        <f>'[4]ИТОГ!'!$AT1942</f>
        <v>б/р</v>
      </c>
      <c r="E1945" s="91" t="str">
        <f>'[4]ИТОГ!'!$AU1942</f>
        <v>м</v>
      </c>
      <c r="F1945" s="189">
        <f>'[4]ИТОГ!'!$AX1942</f>
        <v>43399</v>
      </c>
      <c r="G1945" s="91" t="s">
        <v>255</v>
      </c>
      <c r="H1945" s="94" t="s">
        <v>28</v>
      </c>
      <c r="I1945" s="91" t="str">
        <f>'[4]ИТОГ!'!$AY1942</f>
        <v>НАДО!!!</v>
      </c>
    </row>
    <row r="1946" spans="1:9">
      <c r="A1946" s="90">
        <v>1936</v>
      </c>
      <c r="B1946" s="91" t="str">
        <f>'[4]ИТОГ!'!$AP1943</f>
        <v>Курятков Максим</v>
      </c>
      <c r="C1946" s="91">
        <f>'[4]ИТОГ!'!$AQ1943</f>
        <v>2008</v>
      </c>
      <c r="D1946" s="91">
        <f>'[4]ИТОГ!'!$AT1943</f>
        <v>3</v>
      </c>
      <c r="E1946" s="91" t="str">
        <f>'[4]ИТОГ!'!$AU1943</f>
        <v>м</v>
      </c>
      <c r="F1946" s="189">
        <f>'[4]ИТОГ!'!$AX1943</f>
        <v>45407</v>
      </c>
      <c r="G1946" s="91" t="s">
        <v>255</v>
      </c>
      <c r="H1946" s="94" t="s">
        <v>28</v>
      </c>
      <c r="I1946" s="91" t="str">
        <f>'[4]ИТОГ!'!$AY1943</f>
        <v>ОК!</v>
      </c>
    </row>
    <row r="1947" spans="1:9">
      <c r="A1947" s="90">
        <v>1937</v>
      </c>
      <c r="B1947" s="91" t="str">
        <f>'[4]ИТОГ!'!$AP1944</f>
        <v>Куряткова Анастасия</v>
      </c>
      <c r="C1947" s="91">
        <f>'[4]ИТОГ!'!$AQ1944</f>
        <v>2011</v>
      </c>
      <c r="D1947" s="91" t="str">
        <f>'[4]ИТОГ!'!$AT1944</f>
        <v>1ю</v>
      </c>
      <c r="E1947" s="91" t="str">
        <f>'[4]ИТОГ!'!$AU1944</f>
        <v>ж</v>
      </c>
      <c r="F1947" s="189">
        <f>'[4]ИТОГ!'!$AX1944</f>
        <v>45422</v>
      </c>
      <c r="G1947" s="91" t="s">
        <v>255</v>
      </c>
      <c r="H1947" s="94" t="s">
        <v>28</v>
      </c>
      <c r="I1947" s="91" t="str">
        <f>'[4]ИТОГ!'!$AY1944</f>
        <v>ОК!</v>
      </c>
    </row>
    <row r="1948" spans="1:9">
      <c r="A1948" s="90">
        <v>1938</v>
      </c>
      <c r="B1948" s="91" t="str">
        <f>'[4]ИТОГ!'!$AP1945</f>
        <v>Кустов Александр</v>
      </c>
      <c r="C1948" s="91">
        <f>'[4]ИТОГ!'!$AQ1945</f>
        <v>2000</v>
      </c>
      <c r="D1948" s="91" t="str">
        <f>'[4]ИТОГ!'!$AT1945</f>
        <v>б/р</v>
      </c>
      <c r="E1948" s="91" t="str">
        <f>'[4]ИТОГ!'!$AU1945</f>
        <v>м</v>
      </c>
      <c r="F1948" s="189">
        <f>'[4]ИТОГ!'!$AX1945</f>
        <v>43555</v>
      </c>
      <c r="G1948" s="91" t="s">
        <v>255</v>
      </c>
      <c r="H1948" s="94" t="s">
        <v>28</v>
      </c>
      <c r="I1948" s="91" t="str">
        <f>'[4]ИТОГ!'!$AY1945</f>
        <v>ОК!</v>
      </c>
    </row>
    <row r="1949" spans="1:9">
      <c r="A1949" s="90">
        <v>1939</v>
      </c>
      <c r="B1949" s="91" t="str">
        <f>'[4]ИТОГ!'!$AP1946</f>
        <v>Кустов Алексей</v>
      </c>
      <c r="C1949" s="91">
        <f>'[4]ИТОГ!'!$AQ1946</f>
        <v>1972</v>
      </c>
      <c r="D1949" s="91" t="str">
        <f>'[4]ИТОГ!'!$AT1946</f>
        <v>б/р</v>
      </c>
      <c r="E1949" s="91" t="str">
        <f>'[4]ИТОГ!'!$AU1946</f>
        <v>м</v>
      </c>
      <c r="F1949" s="189">
        <f>'[4]ИТОГ!'!$AX1946</f>
        <v>43555</v>
      </c>
      <c r="G1949" s="91" t="s">
        <v>255</v>
      </c>
      <c r="H1949" s="94" t="s">
        <v>28</v>
      </c>
      <c r="I1949" s="91" t="str">
        <f>'[4]ИТОГ!'!$AY1946</f>
        <v>ОК!</v>
      </c>
    </row>
    <row r="1950" spans="1:9">
      <c r="A1950" s="90">
        <v>1940</v>
      </c>
      <c r="B1950" s="91" t="str">
        <f>'[4]ИТОГ!'!$AP1947</f>
        <v>Кутдусов Константин</v>
      </c>
      <c r="C1950" s="91">
        <f>'[4]ИТОГ!'!$AQ1947</f>
        <v>2011</v>
      </c>
      <c r="D1950" s="91" t="str">
        <f>'[4]ИТОГ!'!$AT1947</f>
        <v>2ю</v>
      </c>
      <c r="E1950" s="91" t="str">
        <f>'[4]ИТОГ!'!$AU1947</f>
        <v>м</v>
      </c>
      <c r="F1950" s="189">
        <f>'[4]ИТОГ!'!$AX1947</f>
        <v>45947</v>
      </c>
      <c r="G1950" s="91" t="s">
        <v>255</v>
      </c>
      <c r="H1950" s="94" t="s">
        <v>28</v>
      </c>
      <c r="I1950" s="91" t="str">
        <f>'[4]ИТОГ!'!$AY1947</f>
        <v>ОК!</v>
      </c>
    </row>
    <row r="1951" spans="1:9">
      <c r="A1951" s="90">
        <v>1941</v>
      </c>
      <c r="B1951" s="91" t="str">
        <f>'[4]ИТОГ!'!$AP1948</f>
        <v>Кутдусова Ксения</v>
      </c>
      <c r="C1951" s="91">
        <f>'[4]ИТОГ!'!$AQ1948</f>
        <v>2005</v>
      </c>
      <c r="D1951" s="91" t="str">
        <f>'[4]ИТОГ!'!$AT1948</f>
        <v>б/р</v>
      </c>
      <c r="E1951" s="91" t="str">
        <f>'[4]ИТОГ!'!$AU1948</f>
        <v>ж</v>
      </c>
      <c r="F1951" s="189">
        <f>'[4]ИТОГ!'!$AX1948</f>
        <v>44465</v>
      </c>
      <c r="G1951" s="91" t="s">
        <v>255</v>
      </c>
      <c r="H1951" s="94" t="s">
        <v>28</v>
      </c>
      <c r="I1951" s="91" t="str">
        <f>'[4]ИТОГ!'!$AY1948</f>
        <v>ОК!</v>
      </c>
    </row>
    <row r="1952" spans="1:9">
      <c r="A1952" s="90">
        <v>1942</v>
      </c>
      <c r="B1952" s="91" t="str">
        <f>'[4]ИТОГ!'!$AP1949</f>
        <v xml:space="preserve">Кутин Николай </v>
      </c>
      <c r="C1952" s="91">
        <f>'[4]ИТОГ!'!$AQ1949</f>
        <v>0</v>
      </c>
      <c r="D1952" s="91">
        <f>'[4]ИТОГ!'!$AT1949</f>
        <v>3</v>
      </c>
      <c r="E1952" s="91" t="str">
        <f>'[4]ИТОГ!'!$AU1949</f>
        <v>м</v>
      </c>
      <c r="F1952" s="189">
        <f>'[4]ИТОГ!'!$AX1949</f>
        <v>45407</v>
      </c>
      <c r="G1952" s="91" t="s">
        <v>255</v>
      </c>
      <c r="H1952" s="94" t="s">
        <v>28</v>
      </c>
      <c r="I1952" s="91" t="str">
        <f>'[4]ИТОГ!'!$AY1949</f>
        <v>НАДО!!!</v>
      </c>
    </row>
    <row r="1953" spans="1:9">
      <c r="A1953" s="90">
        <v>1943</v>
      </c>
      <c r="B1953" s="91" t="str">
        <f>'[4]ИТОГ!'!$AP1950</f>
        <v>Кутовенко Ольга</v>
      </c>
      <c r="C1953" s="91">
        <f>'[4]ИТОГ!'!$AQ1950</f>
        <v>2004</v>
      </c>
      <c r="D1953" s="91" t="str">
        <f>'[4]ИТОГ!'!$AT1950</f>
        <v>б/р</v>
      </c>
      <c r="E1953" s="91" t="str">
        <f>'[4]ИТОГ!'!$AU1950</f>
        <v>ж</v>
      </c>
      <c r="F1953" s="189">
        <f>'[4]ИТОГ!'!$AX1950</f>
        <v>0</v>
      </c>
      <c r="G1953" s="91" t="s">
        <v>255</v>
      </c>
      <c r="H1953" s="94" t="s">
        <v>28</v>
      </c>
      <c r="I1953" s="91" t="str">
        <f>'[4]ИТОГ!'!$AY1950</f>
        <v>ОК!</v>
      </c>
    </row>
    <row r="1954" spans="1:9">
      <c r="A1954" s="90">
        <v>1944</v>
      </c>
      <c r="B1954" s="91" t="str">
        <f>'[4]ИТОГ!'!$AP1951</f>
        <v>Кутузов Василий</v>
      </c>
      <c r="C1954" s="91">
        <f>'[4]ИТОГ!'!$AQ1951</f>
        <v>1998</v>
      </c>
      <c r="D1954" s="91" t="str">
        <f>'[4]ИТОГ!'!$AT1951</f>
        <v>б/р</v>
      </c>
      <c r="E1954" s="91" t="str">
        <f>'[4]ИТОГ!'!$AU1951</f>
        <v>м</v>
      </c>
      <c r="F1954" s="189">
        <f>'[4]ИТОГ!'!$AX1951</f>
        <v>43227</v>
      </c>
      <c r="G1954" s="91" t="s">
        <v>255</v>
      </c>
      <c r="H1954" s="94" t="s">
        <v>28</v>
      </c>
      <c r="I1954" s="91" t="str">
        <f>'[4]ИТОГ!'!$AY1951</f>
        <v>ОК!</v>
      </c>
    </row>
    <row r="1955" spans="1:9">
      <c r="A1955" s="90">
        <v>1945</v>
      </c>
      <c r="B1955" s="91" t="str">
        <f>'[4]ИТОГ!'!$AP1952</f>
        <v>Кутузов Дмитрий</v>
      </c>
      <c r="C1955" s="91">
        <f>'[4]ИТОГ!'!$AQ1952</f>
        <v>2009</v>
      </c>
      <c r="D1955" s="91" t="str">
        <f>'[4]ИТОГ!'!$AT1952</f>
        <v>б/р</v>
      </c>
      <c r="E1955" s="91" t="str">
        <f>'[4]ИТОГ!'!$AU1952</f>
        <v>м</v>
      </c>
      <c r="F1955" s="189">
        <f>'[4]ИТОГ!'!$AX1952</f>
        <v>44329</v>
      </c>
      <c r="G1955" s="91" t="s">
        <v>255</v>
      </c>
      <c r="H1955" s="94" t="s">
        <v>28</v>
      </c>
      <c r="I1955" s="91" t="str">
        <f>'[4]ИТОГ!'!$AY1952</f>
        <v>ОК!</v>
      </c>
    </row>
    <row r="1956" spans="1:9">
      <c r="A1956" s="90">
        <v>1946</v>
      </c>
      <c r="B1956" s="91" t="str">
        <f>'[4]ИТОГ!'!$AP1953</f>
        <v>Кутузов Кирилл</v>
      </c>
      <c r="C1956" s="91">
        <f>'[4]ИТОГ!'!$AQ1953</f>
        <v>1997</v>
      </c>
      <c r="D1956" s="91" t="str">
        <f>'[4]ИТОГ!'!$AT1953</f>
        <v>б/р</v>
      </c>
      <c r="E1956" s="91" t="str">
        <f>'[4]ИТОГ!'!$AU1953</f>
        <v>м</v>
      </c>
      <c r="F1956" s="189">
        <f>'[4]ИТОГ!'!$AX1953</f>
        <v>42774</v>
      </c>
      <c r="G1956" s="91" t="s">
        <v>255</v>
      </c>
      <c r="H1956" s="94" t="s">
        <v>28</v>
      </c>
      <c r="I1956" s="91" t="str">
        <f>'[4]ИТОГ!'!$AY1953</f>
        <v>ОК!</v>
      </c>
    </row>
    <row r="1957" spans="1:9">
      <c r="A1957" s="90">
        <v>1947</v>
      </c>
      <c r="B1957" s="91" t="str">
        <f>'[4]ИТОГ!'!$AP1954</f>
        <v>Кухаренко Руслан</v>
      </c>
      <c r="C1957" s="91">
        <f>'[4]ИТОГ!'!$AQ1954</f>
        <v>2000</v>
      </c>
      <c r="D1957" s="91" t="str">
        <f>'[4]ИТОГ!'!$AT1954</f>
        <v>б/р</v>
      </c>
      <c r="E1957" s="91" t="str">
        <f>'[4]ИТОГ!'!$AU1954</f>
        <v>м</v>
      </c>
      <c r="F1957" s="189">
        <f>'[4]ИТОГ!'!$AX1954</f>
        <v>43227</v>
      </c>
      <c r="G1957" s="91" t="s">
        <v>255</v>
      </c>
      <c r="H1957" s="94" t="s">
        <v>28</v>
      </c>
      <c r="I1957" s="91" t="str">
        <f>'[4]ИТОГ!'!$AY1954</f>
        <v>ОК!</v>
      </c>
    </row>
    <row r="1958" spans="1:9">
      <c r="A1958" s="90">
        <v>1948</v>
      </c>
      <c r="B1958" s="91" t="str">
        <f>'[4]ИТОГ!'!$AP1955</f>
        <v>Кухно Софья</v>
      </c>
      <c r="C1958" s="91">
        <f>'[4]ИТОГ!'!$AQ1955</f>
        <v>0</v>
      </c>
      <c r="D1958" s="91" t="str">
        <f>'[4]ИТОГ!'!$AT1955</f>
        <v>1ю</v>
      </c>
      <c r="E1958" s="91" t="str">
        <f>'[4]ИТОГ!'!$AU1955</f>
        <v>ж</v>
      </c>
      <c r="F1958" s="189">
        <f>'[4]ИТОГ!'!$AX1955</f>
        <v>45756</v>
      </c>
      <c r="G1958" s="91" t="s">
        <v>255</v>
      </c>
      <c r="H1958" s="94" t="s">
        <v>28</v>
      </c>
      <c r="I1958" s="91" t="str">
        <f>'[4]ИТОГ!'!$AY1955</f>
        <v>НАДО!!!</v>
      </c>
    </row>
    <row r="1959" spans="1:9">
      <c r="A1959" s="90">
        <v>1949</v>
      </c>
      <c r="B1959" s="91" t="str">
        <f>'[4]ИТОГ!'!$AP1956</f>
        <v>Кучинов Илья</v>
      </c>
      <c r="C1959" s="91">
        <f>'[4]ИТОГ!'!$AQ1956</f>
        <v>0</v>
      </c>
      <c r="D1959" s="91" t="str">
        <f>'[4]ИТОГ!'!$AT1956</f>
        <v>б/р</v>
      </c>
      <c r="E1959" s="91" t="str">
        <f>'[4]ИТОГ!'!$AU1956</f>
        <v>м</v>
      </c>
      <c r="F1959" s="189">
        <f>'[4]ИТОГ!'!$AX1956</f>
        <v>44024</v>
      </c>
      <c r="G1959" s="91" t="s">
        <v>255</v>
      </c>
      <c r="H1959" s="94" t="s">
        <v>28</v>
      </c>
      <c r="I1959" s="91" t="str">
        <f>'[4]ИТОГ!'!$AY1956</f>
        <v>НАДО!!!</v>
      </c>
    </row>
    <row r="1960" spans="1:9">
      <c r="A1960" s="90">
        <v>1950</v>
      </c>
      <c r="B1960" s="91" t="str">
        <f>'[4]ИТОГ!'!$AP1957</f>
        <v>Кушигина Анастасия</v>
      </c>
      <c r="C1960" s="91">
        <f>'[4]ИТОГ!'!$AQ1957</f>
        <v>2005</v>
      </c>
      <c r="D1960" s="91" t="str">
        <f>'[4]ИТОГ!'!$AT1957</f>
        <v>КМС</v>
      </c>
      <c r="E1960" s="91" t="str">
        <f>'[4]ИТОГ!'!$AU1957</f>
        <v>ж</v>
      </c>
      <c r="F1960" s="189">
        <f>'[4]ИТОГ!'!$AX1957</f>
        <v>45488</v>
      </c>
      <c r="G1960" s="91" t="s">
        <v>255</v>
      </c>
      <c r="H1960" s="94" t="s">
        <v>28</v>
      </c>
      <c r="I1960" s="91" t="str">
        <f>'[4]ИТОГ!'!$AY1957</f>
        <v>ОК!</v>
      </c>
    </row>
    <row r="1961" spans="1:9">
      <c r="A1961" s="90">
        <v>1951</v>
      </c>
      <c r="B1961" s="91" t="str">
        <f>'[4]ИТОГ!'!$AP1958</f>
        <v>Кушнарев Михаил</v>
      </c>
      <c r="C1961" s="91">
        <f>'[4]ИТОГ!'!$AQ1958</f>
        <v>2014</v>
      </c>
      <c r="D1961" s="91" t="str">
        <f>'[4]ИТОГ!'!$AT1958</f>
        <v>б/р</v>
      </c>
      <c r="E1961" s="91" t="str">
        <f>'[4]ИТОГ!'!$AU1958</f>
        <v>м</v>
      </c>
      <c r="F1961" s="189">
        <f>'[4]ИТОГ!'!$AX1958</f>
        <v>0</v>
      </c>
      <c r="G1961" s="91" t="s">
        <v>255</v>
      </c>
      <c r="H1961" s="94" t="s">
        <v>28</v>
      </c>
      <c r="I1961" s="91" t="str">
        <f>'[4]ИТОГ!'!$AY1958</f>
        <v>ОК!</v>
      </c>
    </row>
    <row r="1962" spans="1:9">
      <c r="A1962" s="90">
        <v>1952</v>
      </c>
      <c r="B1962" s="91" t="str">
        <f>'[4]ИТОГ!'!$AP1959</f>
        <v>Кушнарева Виктория</v>
      </c>
      <c r="C1962" s="91">
        <f>'[4]ИТОГ!'!$AQ1959</f>
        <v>2013</v>
      </c>
      <c r="D1962" s="91" t="str">
        <f>'[4]ИТОГ!'!$AT1959</f>
        <v>б/р</v>
      </c>
      <c r="E1962" s="91" t="str">
        <f>'[4]ИТОГ!'!$AU1959</f>
        <v>ж</v>
      </c>
      <c r="F1962" s="189">
        <f>'[4]ИТОГ!'!$AX1959</f>
        <v>0</v>
      </c>
      <c r="G1962" s="91" t="s">
        <v>255</v>
      </c>
      <c r="H1962" s="94" t="s">
        <v>28</v>
      </c>
      <c r="I1962" s="91" t="str">
        <f>'[4]ИТОГ!'!$AY1959</f>
        <v>ОК!</v>
      </c>
    </row>
    <row r="1963" spans="1:9">
      <c r="A1963" s="90">
        <v>1953</v>
      </c>
      <c r="B1963" s="91" t="str">
        <f>'[4]ИТОГ!'!$AP1960</f>
        <v>Кушниров Владимир</v>
      </c>
      <c r="C1963" s="91">
        <f>'[4]ИТОГ!'!$AQ1960</f>
        <v>0</v>
      </c>
      <c r="D1963" s="91">
        <f>'[4]ИТОГ!'!$AT1960</f>
        <v>1</v>
      </c>
      <c r="E1963" s="91" t="str">
        <f>'[4]ИТОГ!'!$AU1960</f>
        <v>м</v>
      </c>
      <c r="F1963" s="189">
        <f>'[4]ИТОГ!'!$AX1960</f>
        <v>45407</v>
      </c>
      <c r="G1963" s="91" t="s">
        <v>255</v>
      </c>
      <c r="H1963" s="94" t="s">
        <v>28</v>
      </c>
      <c r="I1963" s="91" t="str">
        <f>'[4]ИТОГ!'!$AY1960</f>
        <v>НАДО!!!</v>
      </c>
    </row>
    <row r="1964" spans="1:9">
      <c r="A1964" s="90">
        <v>1954</v>
      </c>
      <c r="B1964" s="91" t="str">
        <f>'[4]ИТОГ!'!$AP1961</f>
        <v>Кущ Мария</v>
      </c>
      <c r="C1964" s="91">
        <f>'[4]ИТОГ!'!$AQ1961</f>
        <v>2009</v>
      </c>
      <c r="D1964" s="91" t="str">
        <f>'[4]ИТОГ!'!$AT1961</f>
        <v>б/р</v>
      </c>
      <c r="E1964" s="91" t="str">
        <f>'[4]ИТОГ!'!$AU1961</f>
        <v>ж</v>
      </c>
      <c r="F1964" s="189">
        <f>'[4]ИТОГ!'!$AX1961</f>
        <v>0</v>
      </c>
      <c r="G1964" s="91" t="s">
        <v>255</v>
      </c>
      <c r="H1964" s="94" t="s">
        <v>28</v>
      </c>
      <c r="I1964" s="91" t="str">
        <f>'[4]ИТОГ!'!$AY1961</f>
        <v>ОК!</v>
      </c>
    </row>
    <row r="1965" spans="1:9">
      <c r="A1965" s="90">
        <v>1955</v>
      </c>
      <c r="B1965" s="91" t="str">
        <f>'[4]ИТОГ!'!$AP1962</f>
        <v>Лавринюк Евгений</v>
      </c>
      <c r="C1965" s="91">
        <f>'[4]ИТОГ!'!$AQ1962</f>
        <v>2001</v>
      </c>
      <c r="D1965" s="91" t="str">
        <f>'[4]ИТОГ!'!$AT1962</f>
        <v>б/р</v>
      </c>
      <c r="E1965" s="91" t="str">
        <f>'[4]ИТОГ!'!$AU1962</f>
        <v>м</v>
      </c>
      <c r="F1965" s="189">
        <f>'[4]ИТОГ!'!$AX1962</f>
        <v>0</v>
      </c>
      <c r="G1965" s="91" t="s">
        <v>255</v>
      </c>
      <c r="H1965" s="94" t="s">
        <v>28</v>
      </c>
      <c r="I1965" s="91" t="str">
        <f>'[4]ИТОГ!'!$AY1962</f>
        <v>ОК!</v>
      </c>
    </row>
    <row r="1966" spans="1:9">
      <c r="A1966" s="90">
        <v>1956</v>
      </c>
      <c r="B1966" s="91" t="str">
        <f>'[4]ИТОГ!'!$AP1963</f>
        <v>Лавров Егор</v>
      </c>
      <c r="C1966" s="91">
        <f>'[4]ИТОГ!'!$AQ1963</f>
        <v>2009</v>
      </c>
      <c r="D1966" s="91">
        <f>'[4]ИТОГ!'!$AT1963</f>
        <v>1</v>
      </c>
      <c r="E1966" s="91" t="str">
        <f>'[4]ИТОГ!'!$AU1963</f>
        <v>м</v>
      </c>
      <c r="F1966" s="189">
        <f>'[4]ИТОГ!'!$AX1963</f>
        <v>45463</v>
      </c>
      <c r="G1966" s="91" t="s">
        <v>255</v>
      </c>
      <c r="H1966" s="94" t="s">
        <v>28</v>
      </c>
      <c r="I1966" s="91" t="str">
        <f>'[4]ИТОГ!'!$AY1963</f>
        <v>ОК!</v>
      </c>
    </row>
    <row r="1967" spans="1:9">
      <c r="A1967" s="90">
        <v>1957</v>
      </c>
      <c r="B1967" s="91" t="str">
        <f>'[4]ИТОГ!'!$AP1964</f>
        <v>Лаврова Мария</v>
      </c>
      <c r="C1967" s="91">
        <f>'[4]ИТОГ!'!$AQ1964</f>
        <v>1999</v>
      </c>
      <c r="D1967" s="91" t="str">
        <f>'[4]ИТОГ!'!$AT1964</f>
        <v>б/р</v>
      </c>
      <c r="E1967" s="91" t="str">
        <f>'[4]ИТОГ!'!$AU1964</f>
        <v>ж</v>
      </c>
      <c r="F1967" s="189">
        <f>'[4]ИТОГ!'!$AX1964</f>
        <v>0</v>
      </c>
      <c r="G1967" s="91" t="s">
        <v>255</v>
      </c>
      <c r="H1967" s="94" t="s">
        <v>28</v>
      </c>
      <c r="I1967" s="91" t="str">
        <f>'[4]ИТОГ!'!$AY1964</f>
        <v>ОК!</v>
      </c>
    </row>
    <row r="1968" spans="1:9">
      <c r="A1968" s="90">
        <v>1958</v>
      </c>
      <c r="B1968" s="91" t="str">
        <f>'[4]ИТОГ!'!$AP1965</f>
        <v>Лазарев Владимир</v>
      </c>
      <c r="C1968" s="91">
        <f>'[4]ИТОГ!'!$AQ1965</f>
        <v>2009</v>
      </c>
      <c r="D1968" s="91" t="str">
        <f>'[4]ИТОГ!'!$AT1965</f>
        <v>б/р</v>
      </c>
      <c r="E1968" s="91" t="str">
        <f>'[4]ИТОГ!'!$AU1965</f>
        <v>м</v>
      </c>
      <c r="F1968" s="189">
        <f>'[4]ИТОГ!'!$AX1965</f>
        <v>0</v>
      </c>
      <c r="G1968" s="91" t="s">
        <v>255</v>
      </c>
      <c r="H1968" s="94" t="s">
        <v>28</v>
      </c>
      <c r="I1968" s="91" t="str">
        <f>'[4]ИТОГ!'!$AY1965</f>
        <v>ОК!</v>
      </c>
    </row>
    <row r="1969" spans="1:9">
      <c r="A1969" s="90">
        <v>1959</v>
      </c>
      <c r="B1969" s="91" t="str">
        <f>'[4]ИТОГ!'!$AP1966</f>
        <v>Лазарев Владимир Ф.</v>
      </c>
      <c r="C1969" s="91">
        <f>'[4]ИТОГ!'!$AQ1966</f>
        <v>0</v>
      </c>
      <c r="D1969" s="91" t="str">
        <f>'[4]ИТОГ!'!$AT1966</f>
        <v>МС</v>
      </c>
      <c r="E1969" s="91" t="str">
        <f>'[4]ИТОГ!'!$AU1966</f>
        <v>м</v>
      </c>
      <c r="F1969" s="189">
        <f>'[4]ИТОГ!'!$AX1966</f>
        <v>0</v>
      </c>
      <c r="G1969" s="91" t="s">
        <v>255</v>
      </c>
      <c r="H1969" s="94" t="s">
        <v>28</v>
      </c>
      <c r="I1969" s="91" t="str">
        <f>'[4]ИТОГ!'!$AY1966</f>
        <v>НАДО!!!</v>
      </c>
    </row>
    <row r="1970" spans="1:9">
      <c r="A1970" s="90">
        <v>1960</v>
      </c>
      <c r="B1970" s="91" t="str">
        <f>'[4]ИТОГ!'!$AP1967</f>
        <v>Лазарев Ярослав</v>
      </c>
      <c r="C1970" s="91">
        <f>'[4]ИТОГ!'!$AQ1967</f>
        <v>0</v>
      </c>
      <c r="D1970" s="91" t="str">
        <f>'[4]ИТОГ!'!$AT1967</f>
        <v>КМС</v>
      </c>
      <c r="E1970" s="91" t="str">
        <f>'[4]ИТОГ!'!$AU1967</f>
        <v>м</v>
      </c>
      <c r="F1970" s="189">
        <f>'[4]ИТОГ!'!$AX1967</f>
        <v>46141</v>
      </c>
      <c r="G1970" s="91" t="s">
        <v>255</v>
      </c>
      <c r="H1970" s="94" t="s">
        <v>28</v>
      </c>
      <c r="I1970" s="91" t="str">
        <f>'[4]ИТОГ!'!$AY1967</f>
        <v>НАДО!!!</v>
      </c>
    </row>
    <row r="1971" spans="1:9">
      <c r="A1971" s="90">
        <v>1961</v>
      </c>
      <c r="B1971" s="91" t="str">
        <f>'[4]ИТОГ!'!$AP1968</f>
        <v>Лазарева Дарья</v>
      </c>
      <c r="C1971" s="91">
        <f>'[4]ИТОГ!'!$AQ1968</f>
        <v>2009</v>
      </c>
      <c r="D1971" s="91" t="str">
        <f>'[4]ИТОГ!'!$AT1968</f>
        <v>б/р</v>
      </c>
      <c r="E1971" s="91" t="str">
        <f>'[4]ИТОГ!'!$AU1968</f>
        <v>ж</v>
      </c>
      <c r="F1971" s="189">
        <f>'[4]ИТОГ!'!$AX1968</f>
        <v>0</v>
      </c>
      <c r="G1971" s="91" t="s">
        <v>255</v>
      </c>
      <c r="H1971" s="94" t="s">
        <v>28</v>
      </c>
      <c r="I1971" s="91" t="str">
        <f>'[4]ИТОГ!'!$AY1968</f>
        <v>ОК!</v>
      </c>
    </row>
    <row r="1972" spans="1:9">
      <c r="A1972" s="90">
        <v>1962</v>
      </c>
      <c r="B1972" s="91" t="str">
        <f>'[4]ИТОГ!'!$AP1969</f>
        <v>Лазарева Серафима</v>
      </c>
      <c r="C1972" s="91">
        <f>'[4]ИТОГ!'!$AQ1969</f>
        <v>0</v>
      </c>
      <c r="D1972" s="91">
        <f>'[4]ИТОГ!'!$AT1969</f>
        <v>3</v>
      </c>
      <c r="E1972" s="91" t="str">
        <f>'[4]ИТОГ!'!$AU1969</f>
        <v>ж</v>
      </c>
      <c r="F1972" s="189">
        <f>'[4]ИТОГ!'!$AX1969</f>
        <v>45816</v>
      </c>
      <c r="G1972" s="91" t="s">
        <v>255</v>
      </c>
      <c r="H1972" s="94" t="s">
        <v>28</v>
      </c>
      <c r="I1972" s="91" t="str">
        <f>'[4]ИТОГ!'!$AY1969</f>
        <v>НАДО!!!</v>
      </c>
    </row>
    <row r="1973" spans="1:9">
      <c r="A1973" s="90">
        <v>1963</v>
      </c>
      <c r="B1973" s="91" t="str">
        <f>'[4]ИТОГ!'!$AP1970</f>
        <v>Лазаренкова Наталья</v>
      </c>
      <c r="C1973" s="91">
        <f>'[4]ИТОГ!'!$AQ1970</f>
        <v>0</v>
      </c>
      <c r="D1973" s="91" t="str">
        <f>'[4]ИТОГ!'!$AT1970</f>
        <v>б/р</v>
      </c>
      <c r="E1973" s="91" t="str">
        <f>'[4]ИТОГ!'!$AU1970</f>
        <v>ж</v>
      </c>
      <c r="F1973" s="189">
        <f>'[4]ИТОГ!'!$AX1970</f>
        <v>44359</v>
      </c>
      <c r="G1973" s="91" t="s">
        <v>255</v>
      </c>
      <c r="H1973" s="94" t="s">
        <v>28</v>
      </c>
      <c r="I1973" s="91" t="str">
        <f>'[4]ИТОГ!'!$AY1970</f>
        <v>НАДО!!!</v>
      </c>
    </row>
    <row r="1974" spans="1:9">
      <c r="A1974" s="90">
        <v>1964</v>
      </c>
      <c r="B1974" s="91" t="str">
        <f>'[4]ИТОГ!'!$AP1971</f>
        <v>Лазоренко Ярослав</v>
      </c>
      <c r="C1974" s="91">
        <f>'[4]ИТОГ!'!$AQ1971</f>
        <v>2014</v>
      </c>
      <c r="D1974" s="91" t="str">
        <f>'[4]ИТОГ!'!$AT1971</f>
        <v>б/р</v>
      </c>
      <c r="E1974" s="91" t="str">
        <f>'[4]ИТОГ!'!$AU1971</f>
        <v>м</v>
      </c>
      <c r="F1974" s="189">
        <f>'[4]ИТОГ!'!$AX1971</f>
        <v>0</v>
      </c>
      <c r="G1974" s="91" t="s">
        <v>255</v>
      </c>
      <c r="H1974" s="94" t="s">
        <v>28</v>
      </c>
      <c r="I1974" s="91" t="str">
        <f>'[4]ИТОГ!'!$AY1971</f>
        <v>ОК!</v>
      </c>
    </row>
    <row r="1975" spans="1:9">
      <c r="A1975" s="90">
        <v>1965</v>
      </c>
      <c r="B1975" s="91" t="str">
        <f>'[4]ИТОГ!'!$AP1972</f>
        <v>Лазуко Данил</v>
      </c>
      <c r="C1975" s="91">
        <f>'[4]ИТОГ!'!$AQ1972</f>
        <v>2004</v>
      </c>
      <c r="D1975" s="91" t="str">
        <f>'[4]ИТОГ!'!$AT1972</f>
        <v>б/р</v>
      </c>
      <c r="E1975" s="91" t="str">
        <f>'[4]ИТОГ!'!$AU1972</f>
        <v>м</v>
      </c>
      <c r="F1975" s="189">
        <f>'[4]ИТОГ!'!$AX1972</f>
        <v>44465</v>
      </c>
      <c r="G1975" s="91" t="s">
        <v>255</v>
      </c>
      <c r="H1975" s="94" t="s">
        <v>28</v>
      </c>
      <c r="I1975" s="91" t="str">
        <f>'[4]ИТОГ!'!$AY1972</f>
        <v>ОК!</v>
      </c>
    </row>
    <row r="1976" spans="1:9">
      <c r="A1976" s="90">
        <v>1966</v>
      </c>
      <c r="B1976" s="91" t="str">
        <f>'[4]ИТОГ!'!$AP1973</f>
        <v>Лактионов Даниил</v>
      </c>
      <c r="C1976" s="91">
        <f>'[4]ИТОГ!'!$AQ1973</f>
        <v>2007</v>
      </c>
      <c r="D1976" s="91" t="str">
        <f>'[4]ИТОГ!'!$AT1973</f>
        <v>б/р</v>
      </c>
      <c r="E1976" s="91" t="str">
        <f>'[4]ИТОГ!'!$AU1973</f>
        <v>м</v>
      </c>
      <c r="F1976" s="189">
        <f>'[4]ИТОГ!'!$AX1973</f>
        <v>45284</v>
      </c>
      <c r="G1976" s="91" t="s">
        <v>255</v>
      </c>
      <c r="H1976" s="94" t="s">
        <v>28</v>
      </c>
      <c r="I1976" s="91" t="str">
        <f>'[4]ИТОГ!'!$AY1973</f>
        <v>ОК!</v>
      </c>
    </row>
    <row r="1977" spans="1:9">
      <c r="A1977" s="90">
        <v>1967</v>
      </c>
      <c r="B1977" s="91" t="str">
        <f>'[4]ИТОГ!'!$AP1974</f>
        <v>Ланина Ксения</v>
      </c>
      <c r="C1977" s="91">
        <f>'[4]ИТОГ!'!$AQ1974</f>
        <v>2000</v>
      </c>
      <c r="D1977" s="91" t="str">
        <f>'[4]ИТОГ!'!$AT1974</f>
        <v>б/р</v>
      </c>
      <c r="E1977" s="91" t="str">
        <f>'[4]ИТОГ!'!$AU1974</f>
        <v>ж</v>
      </c>
      <c r="F1977" s="189">
        <f>'[4]ИТОГ!'!$AX1974</f>
        <v>42774</v>
      </c>
      <c r="G1977" s="91" t="s">
        <v>255</v>
      </c>
      <c r="H1977" s="94" t="s">
        <v>28</v>
      </c>
      <c r="I1977" s="91" t="str">
        <f>'[4]ИТОГ!'!$AY1974</f>
        <v>ОК!</v>
      </c>
    </row>
    <row r="1978" spans="1:9">
      <c r="A1978" s="90">
        <v>1968</v>
      </c>
      <c r="B1978" s="91" t="str">
        <f>'[4]ИТОГ!'!$AP1975</f>
        <v>Лансков Илья</v>
      </c>
      <c r="C1978" s="91">
        <f>'[4]ИТОГ!'!$AQ1975</f>
        <v>1992</v>
      </c>
      <c r="D1978" s="91" t="str">
        <f>'[4]ИТОГ!'!$AT1975</f>
        <v>б/р</v>
      </c>
      <c r="E1978" s="91" t="str">
        <f>'[4]ИТОГ!'!$AU1975</f>
        <v>м</v>
      </c>
      <c r="F1978" s="189">
        <f>'[4]ИТОГ!'!$AX1975</f>
        <v>0</v>
      </c>
      <c r="G1978" s="91" t="s">
        <v>255</v>
      </c>
      <c r="H1978" s="94" t="s">
        <v>28</v>
      </c>
      <c r="I1978" s="91" t="str">
        <f>'[4]ИТОГ!'!$AY1975</f>
        <v>НАДО!!!</v>
      </c>
    </row>
    <row r="1979" spans="1:9">
      <c r="A1979" s="90">
        <v>1969</v>
      </c>
      <c r="B1979" s="91" t="str">
        <f>'[4]ИТОГ!'!$AP1976</f>
        <v>Лапин Андрей</v>
      </c>
      <c r="C1979" s="91">
        <f>'[4]ИТОГ!'!$AQ1976</f>
        <v>2007</v>
      </c>
      <c r="D1979" s="91" t="str">
        <f>'[4]ИТОГ!'!$AT1976</f>
        <v>б/р</v>
      </c>
      <c r="E1979" s="91" t="str">
        <f>'[4]ИТОГ!'!$AU1976</f>
        <v>м</v>
      </c>
      <c r="F1979" s="189">
        <f>'[4]ИТОГ!'!$AX1976</f>
        <v>0</v>
      </c>
      <c r="G1979" s="91" t="s">
        <v>255</v>
      </c>
      <c r="H1979" s="94" t="s">
        <v>28</v>
      </c>
      <c r="I1979" s="91" t="str">
        <f>'[4]ИТОГ!'!$AY1976</f>
        <v>ОК!</v>
      </c>
    </row>
    <row r="1980" spans="1:9">
      <c r="A1980" s="90">
        <v>1970</v>
      </c>
      <c r="B1980" s="91" t="str">
        <f>'[4]ИТОГ!'!$AP1977</f>
        <v>Лапина Керен-Ксения</v>
      </c>
      <c r="C1980" s="91">
        <f>'[4]ИТОГ!'!$AQ1977</f>
        <v>2000</v>
      </c>
      <c r="D1980" s="91" t="str">
        <f>'[4]ИТОГ!'!$AT1977</f>
        <v>б/р</v>
      </c>
      <c r="E1980" s="91" t="str">
        <f>'[4]ИТОГ!'!$AU1977</f>
        <v>ж</v>
      </c>
      <c r="F1980" s="189">
        <f>'[4]ИТОГ!'!$AX1977</f>
        <v>43227</v>
      </c>
      <c r="G1980" s="91" t="s">
        <v>255</v>
      </c>
      <c r="H1980" s="94" t="s">
        <v>28</v>
      </c>
      <c r="I1980" s="91" t="str">
        <f>'[4]ИТОГ!'!$AY1977</f>
        <v>ОК!</v>
      </c>
    </row>
    <row r="1981" spans="1:9">
      <c r="A1981" s="90">
        <v>1971</v>
      </c>
      <c r="B1981" s="91" t="str">
        <f>'[4]ИТОГ!'!$AP1978</f>
        <v>Лапиров Александр</v>
      </c>
      <c r="C1981" s="91">
        <f>'[4]ИТОГ!'!$AQ1978</f>
        <v>2014</v>
      </c>
      <c r="D1981" s="91" t="str">
        <f>'[4]ИТОГ!'!$AT1978</f>
        <v>б/р</v>
      </c>
      <c r="E1981" s="91" t="str">
        <f>'[4]ИТОГ!'!$AU1978</f>
        <v>м</v>
      </c>
      <c r="F1981" s="189">
        <f>'[4]ИТОГ!'!$AX1978</f>
        <v>0</v>
      </c>
      <c r="G1981" s="91" t="s">
        <v>255</v>
      </c>
      <c r="H1981" s="94" t="s">
        <v>28</v>
      </c>
      <c r="I1981" s="91" t="str">
        <f>'[4]ИТОГ!'!$AY1978</f>
        <v>ОК!</v>
      </c>
    </row>
    <row r="1982" spans="1:9">
      <c r="A1982" s="90">
        <v>1972</v>
      </c>
      <c r="B1982" s="91" t="str">
        <f>'[4]ИТОГ!'!$AP1979</f>
        <v>Лапко Матвей</v>
      </c>
      <c r="C1982" s="91">
        <f>'[4]ИТОГ!'!$AQ1979</f>
        <v>2007</v>
      </c>
      <c r="D1982" s="91" t="str">
        <f>'[4]ИТОГ!'!$AT1979</f>
        <v>б/р</v>
      </c>
      <c r="E1982" s="91" t="str">
        <f>'[4]ИТОГ!'!$AU1979</f>
        <v>м</v>
      </c>
      <c r="F1982" s="189">
        <f>'[4]ИТОГ!'!$AX1979</f>
        <v>0</v>
      </c>
      <c r="G1982" s="91" t="s">
        <v>255</v>
      </c>
      <c r="H1982" s="94" t="s">
        <v>28</v>
      </c>
      <c r="I1982" s="91" t="str">
        <f>'[4]ИТОГ!'!$AY1979</f>
        <v>ОК!</v>
      </c>
    </row>
    <row r="1983" spans="1:9">
      <c r="A1983" s="90">
        <v>1973</v>
      </c>
      <c r="B1983" s="91" t="str">
        <f>'[4]ИТОГ!'!$AP1980</f>
        <v>Лаптев Василий</v>
      </c>
      <c r="C1983" s="91">
        <f>'[4]ИТОГ!'!$AQ1980</f>
        <v>2006</v>
      </c>
      <c r="D1983" s="91" t="str">
        <f>'[4]ИТОГ!'!$AT1980</f>
        <v>б/р</v>
      </c>
      <c r="E1983" s="91" t="str">
        <f>'[4]ИТОГ!'!$AU1980</f>
        <v>м</v>
      </c>
      <c r="F1983" s="189">
        <f>'[4]ИТОГ!'!$AX1980</f>
        <v>0</v>
      </c>
      <c r="G1983" s="91" t="s">
        <v>255</v>
      </c>
      <c r="H1983" s="94" t="s">
        <v>28</v>
      </c>
      <c r="I1983" s="91" t="str">
        <f>'[4]ИТОГ!'!$AY1980</f>
        <v>ОК!</v>
      </c>
    </row>
    <row r="1984" spans="1:9">
      <c r="A1984" s="90">
        <v>1974</v>
      </c>
      <c r="B1984" s="91" t="str">
        <f>'[4]ИТОГ!'!$AP1981</f>
        <v>Лапшин Артем</v>
      </c>
      <c r="C1984" s="91">
        <f>'[4]ИТОГ!'!$AQ1981</f>
        <v>2000</v>
      </c>
      <c r="D1984" s="91" t="str">
        <f>'[4]ИТОГ!'!$AT1981</f>
        <v>б/р</v>
      </c>
      <c r="E1984" s="91" t="str">
        <f>'[4]ИТОГ!'!$AU1981</f>
        <v>м</v>
      </c>
      <c r="F1984" s="189">
        <f>'[4]ИТОГ!'!$AX1981</f>
        <v>43954</v>
      </c>
      <c r="G1984" s="91" t="s">
        <v>255</v>
      </c>
      <c r="H1984" s="94" t="s">
        <v>28</v>
      </c>
      <c r="I1984" s="91" t="str">
        <f>'[4]ИТОГ!'!$AY1981</f>
        <v>ОК!</v>
      </c>
    </row>
    <row r="1985" spans="1:9">
      <c r="A1985" s="90">
        <v>1975</v>
      </c>
      <c r="B1985" s="91" t="str">
        <f>'[4]ИТОГ!'!$AP1982</f>
        <v>Лапшина Елизавета</v>
      </c>
      <c r="C1985" s="91">
        <f>'[4]ИТОГ!'!$AQ1982</f>
        <v>1998</v>
      </c>
      <c r="D1985" s="91" t="str">
        <f>'[4]ИТОГ!'!$AT1982</f>
        <v>б/р</v>
      </c>
      <c r="E1985" s="91" t="str">
        <f>'[4]ИТОГ!'!$AU1982</f>
        <v>ж</v>
      </c>
      <c r="F1985" s="189">
        <f>'[4]ИТОГ!'!$AX1982</f>
        <v>41963</v>
      </c>
      <c r="G1985" s="91" t="s">
        <v>255</v>
      </c>
      <c r="H1985" s="94" t="s">
        <v>28</v>
      </c>
      <c r="I1985" s="91" t="str">
        <f>'[4]ИТОГ!'!$AY1982</f>
        <v>ОК!</v>
      </c>
    </row>
    <row r="1986" spans="1:9">
      <c r="A1986" s="90">
        <v>1976</v>
      </c>
      <c r="B1986" s="91" t="str">
        <f>'[4]ИТОГ!'!$AP1983</f>
        <v>Ларин Иван</v>
      </c>
      <c r="C1986" s="91">
        <f>'[4]ИТОГ!'!$AQ1983</f>
        <v>2014</v>
      </c>
      <c r="D1986" s="91" t="str">
        <f>'[4]ИТОГ!'!$AT1983</f>
        <v>б/р</v>
      </c>
      <c r="E1986" s="91" t="str">
        <f>'[4]ИТОГ!'!$AU1983</f>
        <v>м</v>
      </c>
      <c r="F1986" s="189">
        <f>'[4]ИТОГ!'!$AX1983</f>
        <v>0</v>
      </c>
      <c r="G1986" s="91" t="s">
        <v>255</v>
      </c>
      <c r="H1986" s="94" t="s">
        <v>28</v>
      </c>
      <c r="I1986" s="91" t="str">
        <f>'[4]ИТОГ!'!$AY1983</f>
        <v>ОК!</v>
      </c>
    </row>
    <row r="1987" spans="1:9">
      <c r="A1987" s="90">
        <v>1977</v>
      </c>
      <c r="B1987" s="91" t="str">
        <f>'[4]ИТОГ!'!$AP1984</f>
        <v>Ларионов Андрей</v>
      </c>
      <c r="C1987" s="91">
        <f>'[4]ИТОГ!'!$AQ1984</f>
        <v>0</v>
      </c>
      <c r="D1987" s="91" t="str">
        <f>'[4]ИТОГ!'!$AT1984</f>
        <v>б/р</v>
      </c>
      <c r="E1987" s="91" t="str">
        <f>'[4]ИТОГ!'!$AU1984</f>
        <v>м</v>
      </c>
      <c r="F1987" s="189">
        <f>'[4]ИТОГ!'!$AX1984</f>
        <v>44323</v>
      </c>
      <c r="G1987" s="91" t="s">
        <v>255</v>
      </c>
      <c r="H1987" s="94" t="s">
        <v>28</v>
      </c>
      <c r="I1987" s="91" t="str">
        <f>'[4]ИТОГ!'!$AY1984</f>
        <v>НАДО!!!</v>
      </c>
    </row>
    <row r="1988" spans="1:9">
      <c r="A1988" s="90">
        <v>1978</v>
      </c>
      <c r="B1988" s="91" t="str">
        <f>'[4]ИТОГ!'!$AP1985</f>
        <v>Ларионов Вячеслав</v>
      </c>
      <c r="C1988" s="91">
        <f>'[4]ИТОГ!'!$AQ1985</f>
        <v>2010</v>
      </c>
      <c r="D1988" s="91" t="str">
        <f>'[4]ИТОГ!'!$AT1985</f>
        <v>2ю</v>
      </c>
      <c r="E1988" s="91" t="str">
        <f>'[4]ИТОГ!'!$AU1985</f>
        <v>м</v>
      </c>
      <c r="F1988" s="189">
        <f>'[4]ИТОГ!'!$AX1985</f>
        <v>45635</v>
      </c>
      <c r="G1988" s="91" t="s">
        <v>255</v>
      </c>
      <c r="H1988" s="94" t="s">
        <v>28</v>
      </c>
      <c r="I1988" s="91" t="str">
        <f>'[4]ИТОГ!'!$AY1985</f>
        <v>ОК!</v>
      </c>
    </row>
    <row r="1989" spans="1:9">
      <c r="A1989" s="90">
        <v>1979</v>
      </c>
      <c r="B1989" s="91" t="str">
        <f>'[4]ИТОГ!'!$AP1986</f>
        <v>Ларионова Вера</v>
      </c>
      <c r="C1989" s="91">
        <f>'[4]ИТОГ!'!$AQ1986</f>
        <v>2012</v>
      </c>
      <c r="D1989" s="91" t="str">
        <f>'[4]ИТОГ!'!$AT1986</f>
        <v>б/р</v>
      </c>
      <c r="E1989" s="91" t="str">
        <f>'[4]ИТОГ!'!$AU1986</f>
        <v>ж</v>
      </c>
      <c r="F1989" s="189">
        <f>'[4]ИТОГ!'!$AX1986</f>
        <v>0</v>
      </c>
      <c r="G1989" s="91" t="s">
        <v>255</v>
      </c>
      <c r="H1989" s="94" t="s">
        <v>28</v>
      </c>
      <c r="I1989" s="91" t="str">
        <f>'[4]ИТОГ!'!$AY1986</f>
        <v>ОК!</v>
      </c>
    </row>
    <row r="1990" spans="1:9">
      <c r="A1990" s="90">
        <v>1980</v>
      </c>
      <c r="B1990" s="91" t="str">
        <f>'[4]ИТОГ!'!$AP1987</f>
        <v>Ларичев Владимир</v>
      </c>
      <c r="C1990" s="91">
        <f>'[4]ИТОГ!'!$AQ1987</f>
        <v>2006</v>
      </c>
      <c r="D1990" s="91" t="str">
        <f>'[4]ИТОГ!'!$AT1987</f>
        <v>б/р</v>
      </c>
      <c r="E1990" s="91" t="str">
        <f>'[4]ИТОГ!'!$AU1987</f>
        <v>м</v>
      </c>
      <c r="F1990" s="189">
        <f>'[4]ИТОГ!'!$AX1987</f>
        <v>0</v>
      </c>
      <c r="G1990" s="91" t="s">
        <v>255</v>
      </c>
      <c r="H1990" s="94" t="s">
        <v>28</v>
      </c>
      <c r="I1990" s="91" t="str">
        <f>'[4]ИТОГ!'!$AY1987</f>
        <v>ОК!</v>
      </c>
    </row>
    <row r="1991" spans="1:9">
      <c r="A1991" s="90">
        <v>1981</v>
      </c>
      <c r="B1991" s="91" t="str">
        <f>'[4]ИТОГ!'!$AP1988</f>
        <v>Ларшина Маргарита</v>
      </c>
      <c r="C1991" s="91">
        <f>'[4]ИТОГ!'!$AQ1988</f>
        <v>0</v>
      </c>
      <c r="D1991" s="91" t="str">
        <f>'[4]ИТОГ!'!$AT1988</f>
        <v>б/р</v>
      </c>
      <c r="E1991" s="91" t="str">
        <f>'[4]ИТОГ!'!$AU1988</f>
        <v>ж</v>
      </c>
      <c r="F1991" s="189">
        <f>'[4]ИТОГ!'!$AX1988</f>
        <v>44708</v>
      </c>
      <c r="G1991" s="91" t="s">
        <v>255</v>
      </c>
      <c r="H1991" s="94" t="s">
        <v>28</v>
      </c>
      <c r="I1991" s="91" t="str">
        <f>'[4]ИТОГ!'!$AY1988</f>
        <v>НАДО!!!</v>
      </c>
    </row>
    <row r="1992" spans="1:9">
      <c r="A1992" s="90">
        <v>1982</v>
      </c>
      <c r="B1992" s="91" t="str">
        <f>'[4]ИТОГ!'!$AP1989</f>
        <v>Ласкин Андрей</v>
      </c>
      <c r="C1992" s="91">
        <f>'[4]ИТОГ!'!$AQ1989</f>
        <v>2013</v>
      </c>
      <c r="D1992" s="91" t="str">
        <f>'[4]ИТОГ!'!$AT1989</f>
        <v>б/р</v>
      </c>
      <c r="E1992" s="91" t="str">
        <f>'[4]ИТОГ!'!$AU1989</f>
        <v>м</v>
      </c>
      <c r="F1992" s="189">
        <f>'[4]ИТОГ!'!$AX1989</f>
        <v>0</v>
      </c>
      <c r="G1992" s="91" t="s">
        <v>255</v>
      </c>
      <c r="H1992" s="94" t="s">
        <v>28</v>
      </c>
      <c r="I1992" s="91" t="str">
        <f>'[4]ИТОГ!'!$AY1989</f>
        <v>ОК!</v>
      </c>
    </row>
    <row r="1993" spans="1:9">
      <c r="A1993" s="90">
        <v>1983</v>
      </c>
      <c r="B1993" s="91" t="str">
        <f>'[4]ИТОГ!'!$AP1990</f>
        <v>Ластовский Андрей</v>
      </c>
      <c r="C1993" s="91">
        <f>'[4]ИТОГ!'!$AQ1990</f>
        <v>2008</v>
      </c>
      <c r="D1993" s="91" t="str">
        <f>'[4]ИТОГ!'!$AT1990</f>
        <v>1ю</v>
      </c>
      <c r="E1993" s="91" t="str">
        <f>'[4]ИТОГ!'!$AU1990</f>
        <v>м</v>
      </c>
      <c r="F1993" s="189">
        <f>'[4]ИТОГ!'!$AX1990</f>
        <v>45399</v>
      </c>
      <c r="G1993" s="91" t="s">
        <v>255</v>
      </c>
      <c r="H1993" s="94" t="s">
        <v>28</v>
      </c>
      <c r="I1993" s="91" t="str">
        <f>'[4]ИТОГ!'!$AY1990</f>
        <v>ОК!</v>
      </c>
    </row>
    <row r="1994" spans="1:9">
      <c r="A1994" s="90">
        <v>1984</v>
      </c>
      <c r="B1994" s="91" t="str">
        <f>'[4]ИТОГ!'!$AP1991</f>
        <v>Латухина Виктория</v>
      </c>
      <c r="C1994" s="91">
        <f>'[4]ИТОГ!'!$AQ1991</f>
        <v>2004</v>
      </c>
      <c r="D1994" s="91" t="str">
        <f>'[4]ИТОГ!'!$AT1991</f>
        <v>б/р</v>
      </c>
      <c r="E1994" s="91" t="str">
        <f>'[4]ИТОГ!'!$AU1991</f>
        <v>ж</v>
      </c>
      <c r="F1994" s="189">
        <f>'[4]ИТОГ!'!$AX1991</f>
        <v>0</v>
      </c>
      <c r="G1994" s="91" t="s">
        <v>255</v>
      </c>
      <c r="H1994" s="94" t="s">
        <v>28</v>
      </c>
      <c r="I1994" s="91" t="str">
        <f>'[4]ИТОГ!'!$AY1991</f>
        <v>НАДО!!!</v>
      </c>
    </row>
    <row r="1995" spans="1:9">
      <c r="A1995" s="90">
        <v>1985</v>
      </c>
      <c r="B1995" s="91" t="str">
        <f>'[4]ИТОГ!'!$AP1992</f>
        <v>Латышев Георгий</v>
      </c>
      <c r="C1995" s="91">
        <f>'[4]ИТОГ!'!$AQ1992</f>
        <v>2001</v>
      </c>
      <c r="D1995" s="91" t="str">
        <f>'[4]ИТОГ!'!$AT1992</f>
        <v>б/р</v>
      </c>
      <c r="E1995" s="91" t="str">
        <f>'[4]ИТОГ!'!$AU1992</f>
        <v>м</v>
      </c>
      <c r="F1995" s="189">
        <f>'[4]ИТОГ!'!$AX1992</f>
        <v>44191</v>
      </c>
      <c r="G1995" s="91" t="s">
        <v>255</v>
      </c>
      <c r="H1995" s="94" t="s">
        <v>28</v>
      </c>
      <c r="I1995" s="91" t="str">
        <f>'[4]ИТОГ!'!$AY1992</f>
        <v>ОК!</v>
      </c>
    </row>
    <row r="1996" spans="1:9">
      <c r="A1996" s="90">
        <v>1986</v>
      </c>
      <c r="B1996" s="91" t="str">
        <f>'[4]ИТОГ!'!$AP1993</f>
        <v>Латышев Максим</v>
      </c>
      <c r="C1996" s="91">
        <f>'[4]ИТОГ!'!$AQ1993</f>
        <v>1998</v>
      </c>
      <c r="D1996" s="91" t="str">
        <f>'[4]ИТОГ!'!$AT1993</f>
        <v>б/р</v>
      </c>
      <c r="E1996" s="91" t="str">
        <f>'[4]ИТОГ!'!$AU1993</f>
        <v>м</v>
      </c>
      <c r="F1996" s="189">
        <f>'[4]ИТОГ!'!$AX1993</f>
        <v>0</v>
      </c>
      <c r="G1996" s="91" t="s">
        <v>255</v>
      </c>
      <c r="H1996" s="94" t="s">
        <v>28</v>
      </c>
      <c r="I1996" s="91" t="str">
        <f>'[4]ИТОГ!'!$AY1993</f>
        <v>НАДО!!!</v>
      </c>
    </row>
    <row r="1997" spans="1:9">
      <c r="A1997" s="90">
        <v>1987</v>
      </c>
      <c r="B1997" s="91" t="str">
        <f>'[4]ИТОГ!'!$AP1994</f>
        <v>Лахманов Алексей</v>
      </c>
      <c r="C1997" s="91">
        <f>'[4]ИТОГ!'!$AQ1994</f>
        <v>0</v>
      </c>
      <c r="D1997" s="91" t="str">
        <f>'[4]ИТОГ!'!$AT1994</f>
        <v>б/р</v>
      </c>
      <c r="E1997" s="91" t="str">
        <f>'[4]ИТОГ!'!$AU1994</f>
        <v>м</v>
      </c>
      <c r="F1997" s="189">
        <f>'[4]ИТОГ!'!$AX1994</f>
        <v>42179</v>
      </c>
      <c r="G1997" s="91" t="s">
        <v>255</v>
      </c>
      <c r="H1997" s="94" t="s">
        <v>28</v>
      </c>
      <c r="I1997" s="91" t="str">
        <f>'[4]ИТОГ!'!$AY1994</f>
        <v>НАДО!!!</v>
      </c>
    </row>
    <row r="1998" spans="1:9">
      <c r="A1998" s="90">
        <v>1988</v>
      </c>
      <c r="B1998" s="91" t="str">
        <f>'[4]ИТОГ!'!$AP1995</f>
        <v>Лашицкий Илья</v>
      </c>
      <c r="C1998" s="91">
        <f>'[4]ИТОГ!'!$AQ1995</f>
        <v>2002</v>
      </c>
      <c r="D1998" s="91" t="str">
        <f>'[4]ИТОГ!'!$AT1995</f>
        <v>б/р</v>
      </c>
      <c r="E1998" s="91" t="str">
        <f>'[4]ИТОГ!'!$AU1995</f>
        <v>м</v>
      </c>
      <c r="F1998" s="189">
        <f>'[4]ИТОГ!'!$AX1995</f>
        <v>43923</v>
      </c>
      <c r="G1998" s="91" t="s">
        <v>255</v>
      </c>
      <c r="H1998" s="94" t="s">
        <v>28</v>
      </c>
      <c r="I1998" s="91" t="str">
        <f>'[4]ИТОГ!'!$AY1995</f>
        <v>ОК!</v>
      </c>
    </row>
    <row r="1999" spans="1:9">
      <c r="A1999" s="90">
        <v>1989</v>
      </c>
      <c r="B1999" s="91" t="str">
        <f>'[4]ИТОГ!'!$AP1996</f>
        <v>Лебедев Алексей</v>
      </c>
      <c r="C1999" s="91">
        <f>'[4]ИТОГ!'!$AQ1996</f>
        <v>1976</v>
      </c>
      <c r="D1999" s="91" t="str">
        <f>'[4]ИТОГ!'!$AT1996</f>
        <v>б/р</v>
      </c>
      <c r="E1999" s="91" t="str">
        <f>'[4]ИТОГ!'!$AU1996</f>
        <v>м</v>
      </c>
      <c r="F1999" s="189">
        <f>'[4]ИТОГ!'!$AX1996</f>
        <v>43245</v>
      </c>
      <c r="G1999" s="91" t="s">
        <v>255</v>
      </c>
      <c r="H1999" s="94" t="s">
        <v>28</v>
      </c>
      <c r="I1999" s="91" t="str">
        <f>'[4]ИТОГ!'!$AY1996</f>
        <v>НАДО!!!</v>
      </c>
    </row>
    <row r="2000" spans="1:9">
      <c r="A2000" s="90">
        <v>1990</v>
      </c>
      <c r="B2000" s="91" t="str">
        <f>'[4]ИТОГ!'!$AP1997</f>
        <v>Лебедев Андрей</v>
      </c>
      <c r="C2000" s="91">
        <f>'[4]ИТОГ!'!$AQ1997</f>
        <v>2003</v>
      </c>
      <c r="D2000" s="91" t="str">
        <f>'[4]ИТОГ!'!$AT1997</f>
        <v>б/р</v>
      </c>
      <c r="E2000" s="91" t="str">
        <f>'[4]ИТОГ!'!$AU1997</f>
        <v>м</v>
      </c>
      <c r="F2000" s="189">
        <f>'[4]ИТОГ!'!$AX1997</f>
        <v>43434</v>
      </c>
      <c r="G2000" s="91" t="s">
        <v>255</v>
      </c>
      <c r="H2000" s="94" t="s">
        <v>28</v>
      </c>
      <c r="I2000" s="91" t="str">
        <f>'[4]ИТОГ!'!$AY1997</f>
        <v>НАДО!!!</v>
      </c>
    </row>
    <row r="2001" spans="1:9">
      <c r="A2001" s="90">
        <v>1991</v>
      </c>
      <c r="B2001" s="91" t="str">
        <f>'[4]ИТОГ!'!$AP1998</f>
        <v>Лебедев Антон</v>
      </c>
      <c r="C2001" s="91">
        <f>'[4]ИТОГ!'!$AQ1998</f>
        <v>1982</v>
      </c>
      <c r="D2001" s="91" t="str">
        <f>'[4]ИТОГ!'!$AT1998</f>
        <v>б/р</v>
      </c>
      <c r="E2001" s="91" t="str">
        <f>'[4]ИТОГ!'!$AU1998</f>
        <v>м</v>
      </c>
      <c r="F2001" s="189">
        <f>'[4]ИТОГ!'!$AX1998</f>
        <v>43595</v>
      </c>
      <c r="G2001" s="91" t="s">
        <v>255</v>
      </c>
      <c r="H2001" s="94" t="s">
        <v>28</v>
      </c>
      <c r="I2001" s="91" t="str">
        <f>'[4]ИТОГ!'!$AY1998</f>
        <v>ОК!</v>
      </c>
    </row>
    <row r="2002" spans="1:9">
      <c r="A2002" s="90">
        <v>1992</v>
      </c>
      <c r="B2002" s="91" t="str">
        <f>'[4]ИТОГ!'!$AP1999</f>
        <v>Лебедев Виталий</v>
      </c>
      <c r="C2002" s="91">
        <f>'[4]ИТОГ!'!$AQ1999</f>
        <v>2001</v>
      </c>
      <c r="D2002" s="91" t="str">
        <f>'[4]ИТОГ!'!$AT1999</f>
        <v>б/р</v>
      </c>
      <c r="E2002" s="91" t="str">
        <f>'[4]ИТОГ!'!$AU1999</f>
        <v>м</v>
      </c>
      <c r="F2002" s="189">
        <f>'[4]ИТОГ!'!$AX1999</f>
        <v>0</v>
      </c>
      <c r="G2002" s="91" t="s">
        <v>255</v>
      </c>
      <c r="H2002" s="94" t="s">
        <v>28</v>
      </c>
      <c r="I2002" s="91" t="str">
        <f>'[4]ИТОГ!'!$AY1999</f>
        <v>НАДО!!!</v>
      </c>
    </row>
    <row r="2003" spans="1:9">
      <c r="A2003" s="90">
        <v>1993</v>
      </c>
      <c r="B2003" s="91" t="str">
        <f>'[4]ИТОГ!'!$AP2000</f>
        <v>Лебедев Евгений</v>
      </c>
      <c r="C2003" s="91">
        <f>'[4]ИТОГ!'!$AQ2000</f>
        <v>0</v>
      </c>
      <c r="D2003" s="91" t="str">
        <f>'[4]ИТОГ!'!$AT2000</f>
        <v>б/р</v>
      </c>
      <c r="E2003" s="91" t="str">
        <f>'[4]ИТОГ!'!$AU2000</f>
        <v>м</v>
      </c>
      <c r="F2003" s="189">
        <f>'[4]ИТОГ!'!$AX2000</f>
        <v>45071</v>
      </c>
      <c r="G2003" s="91" t="s">
        <v>255</v>
      </c>
      <c r="H2003" s="94" t="s">
        <v>28</v>
      </c>
      <c r="I2003" s="91" t="str">
        <f>'[4]ИТОГ!'!$AY2000</f>
        <v>НАДО!!!</v>
      </c>
    </row>
    <row r="2004" spans="1:9">
      <c r="A2004" s="90">
        <v>1994</v>
      </c>
      <c r="B2004" s="91" t="str">
        <f>'[4]ИТОГ!'!$AP2001</f>
        <v>Лебедев Иван</v>
      </c>
      <c r="C2004" s="91">
        <f>'[4]ИТОГ!'!$AQ2001</f>
        <v>2006</v>
      </c>
      <c r="D2004" s="91">
        <f>'[4]ИТОГ!'!$AT2001</f>
        <v>2</v>
      </c>
      <c r="E2004" s="91" t="str">
        <f>'[4]ИТОГ!'!$AU2001</f>
        <v>м</v>
      </c>
      <c r="F2004" s="189">
        <f>'[4]ИТОГ!'!$AX2001</f>
        <v>45407</v>
      </c>
      <c r="G2004" s="91" t="s">
        <v>255</v>
      </c>
      <c r="H2004" s="94" t="s">
        <v>28</v>
      </c>
      <c r="I2004" s="91" t="str">
        <f>'[4]ИТОГ!'!$AY2001</f>
        <v>ОК!</v>
      </c>
    </row>
    <row r="2005" spans="1:9">
      <c r="A2005" s="90">
        <v>1995</v>
      </c>
      <c r="B2005" s="91" t="str">
        <f>'[4]ИТОГ!'!$AP2002</f>
        <v>Лебедев Иван Д.</v>
      </c>
      <c r="C2005" s="91">
        <f>'[4]ИТОГ!'!$AQ2002</f>
        <v>2014</v>
      </c>
      <c r="D2005" s="91" t="str">
        <f>'[4]ИТОГ!'!$AT2002</f>
        <v>б/р</v>
      </c>
      <c r="E2005" s="91" t="str">
        <f>'[4]ИТОГ!'!$AU2002</f>
        <v>м</v>
      </c>
      <c r="F2005" s="189">
        <f>'[4]ИТОГ!'!$AX2002</f>
        <v>0</v>
      </c>
      <c r="G2005" s="91" t="s">
        <v>255</v>
      </c>
      <c r="H2005" s="94" t="s">
        <v>28</v>
      </c>
      <c r="I2005" s="91" t="str">
        <f>'[4]ИТОГ!'!$AY2002</f>
        <v>ОК!</v>
      </c>
    </row>
    <row r="2006" spans="1:9">
      <c r="A2006" s="90">
        <v>1996</v>
      </c>
      <c r="B2006" s="91" t="str">
        <f>'[4]ИТОГ!'!$AP2003</f>
        <v>Лебедев Илья</v>
      </c>
      <c r="C2006" s="91">
        <f>'[4]ИТОГ!'!$AQ2003</f>
        <v>2012</v>
      </c>
      <c r="D2006" s="91" t="str">
        <f>'[4]ИТОГ!'!$AT2003</f>
        <v>б/р</v>
      </c>
      <c r="E2006" s="91" t="str">
        <f>'[4]ИТОГ!'!$AU2003</f>
        <v>м</v>
      </c>
      <c r="F2006" s="189">
        <f>'[4]ИТОГ!'!$AX2003</f>
        <v>0</v>
      </c>
      <c r="G2006" s="91" t="s">
        <v>255</v>
      </c>
      <c r="H2006" s="94" t="s">
        <v>28</v>
      </c>
      <c r="I2006" s="91" t="str">
        <f>'[4]ИТОГ!'!$AY2003</f>
        <v>ОК!</v>
      </c>
    </row>
    <row r="2007" spans="1:9">
      <c r="A2007" s="90">
        <v>1997</v>
      </c>
      <c r="B2007" s="91" t="str">
        <f>'[4]ИТОГ!'!$AP2004</f>
        <v>Лебедев Кирилл</v>
      </c>
      <c r="C2007" s="91">
        <f>'[4]ИТОГ!'!$AQ2004</f>
        <v>2003</v>
      </c>
      <c r="D2007" s="91" t="str">
        <f>'[4]ИТОГ!'!$AT2004</f>
        <v>б/р</v>
      </c>
      <c r="E2007" s="91" t="str">
        <f>'[4]ИТОГ!'!$AU2004</f>
        <v>м</v>
      </c>
      <c r="F2007" s="189">
        <f>'[4]ИТОГ!'!$AX2004</f>
        <v>0</v>
      </c>
      <c r="G2007" s="91" t="s">
        <v>255</v>
      </c>
      <c r="H2007" s="94" t="s">
        <v>28</v>
      </c>
      <c r="I2007" s="91" t="str">
        <f>'[4]ИТОГ!'!$AY2004</f>
        <v>НАДО!!!</v>
      </c>
    </row>
    <row r="2008" spans="1:9">
      <c r="A2008" s="90">
        <v>1998</v>
      </c>
      <c r="B2008" s="91" t="str">
        <f>'[4]ИТОГ!'!$AP2005</f>
        <v>Лебедев Клим</v>
      </c>
      <c r="C2008" s="91">
        <f>'[4]ИТОГ!'!$AQ2005</f>
        <v>2013</v>
      </c>
      <c r="D2008" s="91" t="str">
        <f>'[4]ИТОГ!'!$AT2005</f>
        <v>2ю</v>
      </c>
      <c r="E2008" s="91" t="str">
        <f>'[4]ИТОГ!'!$AU2005</f>
        <v>м</v>
      </c>
      <c r="F2008" s="189">
        <f>'[4]ИТОГ!'!$AX2005</f>
        <v>45786</v>
      </c>
      <c r="G2008" s="91" t="s">
        <v>255</v>
      </c>
      <c r="H2008" s="94" t="s">
        <v>28</v>
      </c>
      <c r="I2008" s="91" t="str">
        <f>'[4]ИТОГ!'!$AY2005</f>
        <v>ОК!</v>
      </c>
    </row>
    <row r="2009" spans="1:9">
      <c r="A2009" s="90">
        <v>1999</v>
      </c>
      <c r="B2009" s="91" t="str">
        <f>'[4]ИТОГ!'!$AP2006</f>
        <v>Лебедев Павел</v>
      </c>
      <c r="C2009" s="91">
        <f>'[4]ИТОГ!'!$AQ2006</f>
        <v>2003</v>
      </c>
      <c r="D2009" s="91" t="str">
        <f>'[4]ИТОГ!'!$AT2006</f>
        <v>б/р</v>
      </c>
      <c r="E2009" s="91" t="str">
        <f>'[4]ИТОГ!'!$AU2006</f>
        <v>м</v>
      </c>
      <c r="F2009" s="189">
        <f>'[4]ИТОГ!'!$AX2006</f>
        <v>43227</v>
      </c>
      <c r="G2009" s="91" t="s">
        <v>255</v>
      </c>
      <c r="H2009" s="94" t="s">
        <v>28</v>
      </c>
      <c r="I2009" s="91" t="str">
        <f>'[4]ИТОГ!'!$AY2006</f>
        <v>ОК!</v>
      </c>
    </row>
    <row r="2010" spans="1:9">
      <c r="A2010" s="90">
        <v>2000</v>
      </c>
      <c r="B2010" s="91" t="str">
        <f>'[4]ИТОГ!'!$AP2007</f>
        <v>Лебедев Савелий</v>
      </c>
      <c r="C2010" s="91">
        <f>'[4]ИТОГ!'!$AQ2007</f>
        <v>2006</v>
      </c>
      <c r="D2010" s="91" t="str">
        <f>'[4]ИТОГ!'!$AT2007</f>
        <v>б/р</v>
      </c>
      <c r="E2010" s="91" t="str">
        <f>'[4]ИТОГ!'!$AU2007</f>
        <v>м</v>
      </c>
      <c r="F2010" s="189">
        <f>'[4]ИТОГ!'!$AX2007</f>
        <v>43593</v>
      </c>
      <c r="G2010" s="91" t="s">
        <v>255</v>
      </c>
      <c r="H2010" s="94" t="s">
        <v>28</v>
      </c>
      <c r="I2010" s="91" t="str">
        <f>'[4]ИТОГ!'!$AY2007</f>
        <v>ОК!</v>
      </c>
    </row>
    <row r="2011" spans="1:9">
      <c r="A2011" s="90">
        <v>2001</v>
      </c>
      <c r="B2011" s="91" t="str">
        <f>'[4]ИТОГ!'!$AP2008</f>
        <v>Лебедев Филипп</v>
      </c>
      <c r="C2011" s="91">
        <f>'[4]ИТОГ!'!$AQ2008</f>
        <v>2011</v>
      </c>
      <c r="D2011" s="91">
        <f>'[4]ИТОГ!'!$AT2008</f>
        <v>2</v>
      </c>
      <c r="E2011" s="91" t="str">
        <f>'[4]ИТОГ!'!$AU2008</f>
        <v>м</v>
      </c>
      <c r="F2011" s="189">
        <f>'[4]ИТОГ!'!$AX2008</f>
        <v>45863</v>
      </c>
      <c r="G2011" s="91" t="s">
        <v>255</v>
      </c>
      <c r="H2011" s="94" t="s">
        <v>28</v>
      </c>
      <c r="I2011" s="91" t="str">
        <f>'[4]ИТОГ!'!$AY2008</f>
        <v>ОК!</v>
      </c>
    </row>
    <row r="2012" spans="1:9">
      <c r="A2012" s="90">
        <v>2002</v>
      </c>
      <c r="B2012" s="91" t="str">
        <f>'[4]ИТОГ!'!$AP2009</f>
        <v>Лебедева Наталья</v>
      </c>
      <c r="C2012" s="91">
        <f>'[4]ИТОГ!'!$AQ2009</f>
        <v>2001</v>
      </c>
      <c r="D2012" s="91" t="str">
        <f>'[4]ИТОГ!'!$AT2009</f>
        <v>МС</v>
      </c>
      <c r="E2012" s="91" t="str">
        <f>'[4]ИТОГ!'!$AU2009</f>
        <v>ж</v>
      </c>
      <c r="F2012" s="189">
        <f>'[4]ИТОГ!'!$AX2009</f>
        <v>0</v>
      </c>
      <c r="G2012" s="91" t="s">
        <v>255</v>
      </c>
      <c r="H2012" s="94" t="s">
        <v>28</v>
      </c>
      <c r="I2012" s="91" t="str">
        <f>'[4]ИТОГ!'!$AY2009</f>
        <v>ОК!</v>
      </c>
    </row>
    <row r="2013" spans="1:9">
      <c r="A2013" s="90">
        <v>2003</v>
      </c>
      <c r="B2013" s="91" t="str">
        <f>'[4]ИТОГ!'!$AP2010</f>
        <v>Лебедева Олеся</v>
      </c>
      <c r="C2013" s="91">
        <f>'[4]ИТОГ!'!$AQ2010</f>
        <v>1984</v>
      </c>
      <c r="D2013" s="91">
        <f>'[4]ИТОГ!'!$AT2010</f>
        <v>2</v>
      </c>
      <c r="E2013" s="91" t="str">
        <f>'[4]ИТОГ!'!$AU2010</f>
        <v>ж</v>
      </c>
      <c r="F2013" s="189">
        <f>'[4]ИТОГ!'!$AX2010</f>
        <v>45449</v>
      </c>
      <c r="G2013" s="91" t="s">
        <v>255</v>
      </c>
      <c r="H2013" s="94" t="s">
        <v>28</v>
      </c>
      <c r="I2013" s="91" t="str">
        <f>'[4]ИТОГ!'!$AY2010</f>
        <v>ОК!</v>
      </c>
    </row>
    <row r="2014" spans="1:9">
      <c r="A2014" s="90">
        <v>2004</v>
      </c>
      <c r="B2014" s="91" t="str">
        <f>'[4]ИТОГ!'!$AP2011</f>
        <v>Лебедева Ульяна</v>
      </c>
      <c r="C2014" s="91">
        <f>'[4]ИТОГ!'!$AQ2011</f>
        <v>2009</v>
      </c>
      <c r="D2014" s="91">
        <f>'[4]ИТОГ!'!$AT2011</f>
        <v>1</v>
      </c>
      <c r="E2014" s="91" t="str">
        <f>'[4]ИТОГ!'!$AU2011</f>
        <v>ж</v>
      </c>
      <c r="F2014" s="189">
        <f>'[4]ИТОГ!'!$AX2011</f>
        <v>45863</v>
      </c>
      <c r="G2014" s="91" t="s">
        <v>255</v>
      </c>
      <c r="H2014" s="94" t="s">
        <v>28</v>
      </c>
      <c r="I2014" s="91" t="str">
        <f>'[4]ИТОГ!'!$AY2011</f>
        <v>ОК!</v>
      </c>
    </row>
    <row r="2015" spans="1:9">
      <c r="A2015" s="90">
        <v>2005</v>
      </c>
      <c r="B2015" s="91" t="str">
        <f>'[4]ИТОГ!'!$AP2012</f>
        <v>Лебедь Сергей</v>
      </c>
      <c r="C2015" s="91">
        <f>'[4]ИТОГ!'!$AQ2012</f>
        <v>0</v>
      </c>
      <c r="D2015" s="91" t="str">
        <f>'[4]ИТОГ!'!$AT2012</f>
        <v>б/р</v>
      </c>
      <c r="E2015" s="91" t="str">
        <f>'[4]ИТОГ!'!$AU2012</f>
        <v>м</v>
      </c>
      <c r="F2015" s="189">
        <f>'[4]ИТОГ!'!$AX2012</f>
        <v>44323</v>
      </c>
      <c r="G2015" s="91" t="s">
        <v>255</v>
      </c>
      <c r="H2015" s="94" t="s">
        <v>28</v>
      </c>
      <c r="I2015" s="91" t="str">
        <f>'[4]ИТОГ!'!$AY2012</f>
        <v>НАДО!!!</v>
      </c>
    </row>
    <row r="2016" spans="1:9">
      <c r="A2016" s="90">
        <v>2006</v>
      </c>
      <c r="B2016" s="91" t="str">
        <f>'[4]ИТОГ!'!$AP2013</f>
        <v>Лева Игорь</v>
      </c>
      <c r="C2016" s="91">
        <f>'[4]ИТОГ!'!$AQ2013</f>
        <v>2004</v>
      </c>
      <c r="D2016" s="91" t="str">
        <f>'[4]ИТОГ!'!$AT2013</f>
        <v>б/р</v>
      </c>
      <c r="E2016" s="91" t="str">
        <f>'[4]ИТОГ!'!$AU2013</f>
        <v>м</v>
      </c>
      <c r="F2016" s="189">
        <f>'[4]ИТОГ!'!$AX2013</f>
        <v>43804</v>
      </c>
      <c r="G2016" s="91" t="s">
        <v>255</v>
      </c>
      <c r="H2016" s="94" t="s">
        <v>28</v>
      </c>
      <c r="I2016" s="91" t="str">
        <f>'[4]ИТОГ!'!$AY2013</f>
        <v>ОК!</v>
      </c>
    </row>
    <row r="2017" spans="1:9">
      <c r="A2017" s="90">
        <v>2007</v>
      </c>
      <c r="B2017" s="91" t="str">
        <f>'[4]ИТОГ!'!$AP2014</f>
        <v>Левахова Анна</v>
      </c>
      <c r="C2017" s="91">
        <f>'[4]ИТОГ!'!$AQ2014</f>
        <v>2011</v>
      </c>
      <c r="D2017" s="91" t="str">
        <f>'[4]ИТОГ!'!$AT2014</f>
        <v>б/р</v>
      </c>
      <c r="E2017" s="91" t="str">
        <f>'[4]ИТОГ!'!$AU2014</f>
        <v>ж</v>
      </c>
      <c r="F2017" s="189">
        <f>'[4]ИТОГ!'!$AX2014</f>
        <v>0</v>
      </c>
      <c r="G2017" s="91" t="s">
        <v>255</v>
      </c>
      <c r="H2017" s="94" t="s">
        <v>28</v>
      </c>
      <c r="I2017" s="91" t="str">
        <f>'[4]ИТОГ!'!$AY2014</f>
        <v>ОК!</v>
      </c>
    </row>
    <row r="2018" spans="1:9">
      <c r="A2018" s="90">
        <v>2008</v>
      </c>
      <c r="B2018" s="91" t="str">
        <f>'[4]ИТОГ!'!$AP2015</f>
        <v>Левашов Максим</v>
      </c>
      <c r="C2018" s="91">
        <f>'[4]ИТОГ!'!$AQ2015</f>
        <v>2010</v>
      </c>
      <c r="D2018" s="91" t="str">
        <f>'[4]ИТОГ!'!$AT2015</f>
        <v>2ю</v>
      </c>
      <c r="E2018" s="91" t="str">
        <f>'[4]ИТОГ!'!$AU2015</f>
        <v>м</v>
      </c>
      <c r="F2018" s="189">
        <f>'[4]ИТОГ!'!$AX2015</f>
        <v>45366</v>
      </c>
      <c r="G2018" s="91" t="s">
        <v>255</v>
      </c>
      <c r="H2018" s="94" t="s">
        <v>28</v>
      </c>
      <c r="I2018" s="91" t="str">
        <f>'[4]ИТОГ!'!$AY2015</f>
        <v>ОК!</v>
      </c>
    </row>
    <row r="2019" spans="1:9">
      <c r="A2019" s="90">
        <v>2009</v>
      </c>
      <c r="B2019" s="91" t="str">
        <f>'[4]ИТОГ!'!$AP2016</f>
        <v>Левина Елизавета</v>
      </c>
      <c r="C2019" s="91">
        <f>'[4]ИТОГ!'!$AQ2016</f>
        <v>2011</v>
      </c>
      <c r="D2019" s="91" t="str">
        <f>'[4]ИТОГ!'!$AT2016</f>
        <v>б/р</v>
      </c>
      <c r="E2019" s="91" t="str">
        <f>'[4]ИТОГ!'!$AU2016</f>
        <v>ж</v>
      </c>
      <c r="F2019" s="189">
        <f>'[4]ИТОГ!'!$AX2016</f>
        <v>45057</v>
      </c>
      <c r="G2019" s="91" t="s">
        <v>255</v>
      </c>
      <c r="H2019" s="94" t="s">
        <v>28</v>
      </c>
      <c r="I2019" s="91" t="str">
        <f>'[4]ИТОГ!'!$AY2016</f>
        <v>ОК!</v>
      </c>
    </row>
    <row r="2020" spans="1:9">
      <c r="A2020" s="90">
        <v>2010</v>
      </c>
      <c r="B2020" s="91" t="str">
        <f>'[4]ИТОГ!'!$AP2017</f>
        <v>Левинский Лев</v>
      </c>
      <c r="C2020" s="91">
        <f>'[4]ИТОГ!'!$AQ2017</f>
        <v>2005</v>
      </c>
      <c r="D2020" s="91" t="str">
        <f>'[4]ИТОГ!'!$AT2017</f>
        <v>б/р</v>
      </c>
      <c r="E2020" s="91" t="str">
        <f>'[4]ИТОГ!'!$AU2017</f>
        <v>м</v>
      </c>
      <c r="F2020" s="189">
        <f>'[4]ИТОГ!'!$AX2017</f>
        <v>44465</v>
      </c>
      <c r="G2020" s="91" t="s">
        <v>255</v>
      </c>
      <c r="H2020" s="94" t="s">
        <v>28</v>
      </c>
      <c r="I2020" s="91" t="str">
        <f>'[4]ИТОГ!'!$AY2017</f>
        <v>ОК!</v>
      </c>
    </row>
    <row r="2021" spans="1:9">
      <c r="A2021" s="90">
        <v>2011</v>
      </c>
      <c r="B2021" s="91" t="str">
        <f>'[4]ИТОГ!'!$AP2018</f>
        <v>Левитский Михаил</v>
      </c>
      <c r="C2021" s="91">
        <f>'[4]ИТОГ!'!$AQ2018</f>
        <v>0</v>
      </c>
      <c r="D2021" s="91" t="str">
        <f>'[4]ИТОГ!'!$AT2018</f>
        <v>1ю</v>
      </c>
      <c r="E2021" s="91" t="str">
        <f>'[4]ИТОГ!'!$AU2018</f>
        <v>м</v>
      </c>
      <c r="F2021" s="189">
        <f>'[4]ИТОГ!'!$AX2018</f>
        <v>45756</v>
      </c>
      <c r="G2021" s="91" t="s">
        <v>255</v>
      </c>
      <c r="H2021" s="94" t="s">
        <v>28</v>
      </c>
      <c r="I2021" s="91" t="str">
        <f>'[4]ИТОГ!'!$AY2018</f>
        <v>НАДО!!!</v>
      </c>
    </row>
    <row r="2022" spans="1:9">
      <c r="A2022" s="90">
        <v>2012</v>
      </c>
      <c r="B2022" s="91" t="str">
        <f>'[4]ИТОГ!'!$AP2019</f>
        <v>Левченко Светлана</v>
      </c>
      <c r="C2022" s="91">
        <f>'[4]ИТОГ!'!$AQ2019</f>
        <v>1999</v>
      </c>
      <c r="D2022" s="91" t="str">
        <f>'[4]ИТОГ!'!$AT2019</f>
        <v>б/р</v>
      </c>
      <c r="E2022" s="91" t="str">
        <f>'[4]ИТОГ!'!$AU2019</f>
        <v>ж</v>
      </c>
      <c r="F2022" s="189">
        <f>'[4]ИТОГ!'!$AX2019</f>
        <v>0</v>
      </c>
      <c r="G2022" s="91" t="s">
        <v>255</v>
      </c>
      <c r="H2022" s="94" t="s">
        <v>28</v>
      </c>
      <c r="I2022" s="91" t="str">
        <f>'[4]ИТОГ!'!$AY2019</f>
        <v>ОК!</v>
      </c>
    </row>
    <row r="2023" spans="1:9">
      <c r="A2023" s="90">
        <v>2013</v>
      </c>
      <c r="B2023" s="91" t="str">
        <f>'[4]ИТОГ!'!$AP2020</f>
        <v>Левыкин Денис</v>
      </c>
      <c r="C2023" s="91">
        <f>'[4]ИТОГ!'!$AQ2020</f>
        <v>2010</v>
      </c>
      <c r="D2023" s="91">
        <f>'[4]ИТОГ!'!$AT2020</f>
        <v>3</v>
      </c>
      <c r="E2023" s="91" t="str">
        <f>'[4]ИТОГ!'!$AU2020</f>
        <v>м</v>
      </c>
      <c r="F2023" s="189">
        <f>'[4]ИТОГ!'!$AX2020</f>
        <v>45907</v>
      </c>
      <c r="G2023" s="91" t="s">
        <v>255</v>
      </c>
      <c r="H2023" s="94" t="s">
        <v>28</v>
      </c>
      <c r="I2023" s="91" t="str">
        <f>'[4]ИТОГ!'!$AY2020</f>
        <v>ОК!</v>
      </c>
    </row>
    <row r="2024" spans="1:9">
      <c r="A2024" s="90">
        <v>2014</v>
      </c>
      <c r="B2024" s="91" t="str">
        <f>'[4]ИТОГ!'!$AP2021</f>
        <v>Легомина Вячеслав</v>
      </c>
      <c r="C2024" s="91">
        <f>'[4]ИТОГ!'!$AQ2021</f>
        <v>2014</v>
      </c>
      <c r="D2024" s="91" t="str">
        <f>'[4]ИТОГ!'!$AT2021</f>
        <v>б/р</v>
      </c>
      <c r="E2024" s="91" t="str">
        <f>'[4]ИТОГ!'!$AU2021</f>
        <v>м</v>
      </c>
      <c r="F2024" s="189">
        <f>'[4]ИТОГ!'!$AX2021</f>
        <v>0</v>
      </c>
      <c r="G2024" s="91" t="s">
        <v>255</v>
      </c>
      <c r="H2024" s="94" t="s">
        <v>28</v>
      </c>
      <c r="I2024" s="91" t="str">
        <f>'[4]ИТОГ!'!$AY2021</f>
        <v>ОК!</v>
      </c>
    </row>
    <row r="2025" spans="1:9">
      <c r="A2025" s="90">
        <v>2015</v>
      </c>
      <c r="B2025" s="91" t="str">
        <f>'[4]ИТОГ!'!$AP2022</f>
        <v>Легомина Ольга</v>
      </c>
      <c r="C2025" s="91">
        <f>'[4]ИТОГ!'!$AQ2022</f>
        <v>2012</v>
      </c>
      <c r="D2025" s="91" t="str">
        <f>'[4]ИТОГ!'!$AT2022</f>
        <v>1ю</v>
      </c>
      <c r="E2025" s="91" t="str">
        <f>'[4]ИТОГ!'!$AU2022</f>
        <v>ж</v>
      </c>
      <c r="F2025" s="189">
        <f>'[4]ИТОГ!'!$AX2022</f>
        <v>45582</v>
      </c>
      <c r="G2025" s="91" t="s">
        <v>255</v>
      </c>
      <c r="H2025" s="94" t="s">
        <v>28</v>
      </c>
      <c r="I2025" s="91" t="str">
        <f>'[4]ИТОГ!'!$AY2022</f>
        <v>ОК!</v>
      </c>
    </row>
    <row r="2026" spans="1:9">
      <c r="A2026" s="90">
        <v>2016</v>
      </c>
      <c r="B2026" s="91" t="str">
        <f>'[4]ИТОГ!'!$AP2023</f>
        <v>Лезняк Даниил</v>
      </c>
      <c r="C2026" s="91">
        <f>'[4]ИТОГ!'!$AQ2023</f>
        <v>0</v>
      </c>
      <c r="D2026" s="91" t="str">
        <f>'[4]ИТОГ!'!$AT2023</f>
        <v>1ю</v>
      </c>
      <c r="E2026" s="91" t="str">
        <f>'[4]ИТОГ!'!$AU2023</f>
        <v>м</v>
      </c>
      <c r="F2026" s="189">
        <f>'[4]ИТОГ!'!$AX2023</f>
        <v>45756</v>
      </c>
      <c r="G2026" s="91" t="s">
        <v>255</v>
      </c>
      <c r="H2026" s="94" t="s">
        <v>28</v>
      </c>
      <c r="I2026" s="91" t="str">
        <f>'[4]ИТОГ!'!$AY2023</f>
        <v>НАДО!!!</v>
      </c>
    </row>
    <row r="2027" spans="1:9">
      <c r="A2027" s="90">
        <v>2017</v>
      </c>
      <c r="B2027" s="91" t="str">
        <f>'[4]ИТОГ!'!$AP2024</f>
        <v>Лейдикер Ярослава</v>
      </c>
      <c r="C2027" s="91">
        <f>'[4]ИТОГ!'!$AQ2024</f>
        <v>1980</v>
      </c>
      <c r="D2027" s="91" t="str">
        <f>'[4]ИТОГ!'!$AT2024</f>
        <v>б/р</v>
      </c>
      <c r="E2027" s="91" t="str">
        <f>'[4]ИТОГ!'!$AU2024</f>
        <v>ж</v>
      </c>
      <c r="F2027" s="189">
        <f>'[4]ИТОГ!'!$AX2024</f>
        <v>0</v>
      </c>
      <c r="G2027" s="91" t="s">
        <v>255</v>
      </c>
      <c r="H2027" s="94" t="s">
        <v>28</v>
      </c>
      <c r="I2027" s="91" t="str">
        <f>'[4]ИТОГ!'!$AY2024</f>
        <v>ОК!</v>
      </c>
    </row>
    <row r="2028" spans="1:9">
      <c r="A2028" s="90">
        <v>2018</v>
      </c>
      <c r="B2028" s="91" t="str">
        <f>'[4]ИТОГ!'!$AP2025</f>
        <v>Лексаченко Георгий</v>
      </c>
      <c r="C2028" s="91">
        <f>'[4]ИТОГ!'!$AQ2025</f>
        <v>2007</v>
      </c>
      <c r="D2028" s="91" t="str">
        <f>'[4]ИТОГ!'!$AT2025</f>
        <v>1ю</v>
      </c>
      <c r="E2028" s="91" t="str">
        <f>'[4]ИТОГ!'!$AU2025</f>
        <v>м</v>
      </c>
      <c r="F2028" s="189">
        <f>'[4]ИТОГ!'!$AX2025</f>
        <v>45344</v>
      </c>
      <c r="G2028" s="91" t="s">
        <v>255</v>
      </c>
      <c r="H2028" s="94" t="s">
        <v>28</v>
      </c>
      <c r="I2028" s="91" t="str">
        <f>'[4]ИТОГ!'!$AY2025</f>
        <v>ОК!</v>
      </c>
    </row>
    <row r="2029" spans="1:9">
      <c r="A2029" s="90">
        <v>2019</v>
      </c>
      <c r="B2029" s="91" t="str">
        <f>'[4]ИТОГ!'!$AP2026</f>
        <v>Леонов Александр</v>
      </c>
      <c r="C2029" s="91">
        <f>'[4]ИТОГ!'!$AQ2026</f>
        <v>0</v>
      </c>
      <c r="D2029" s="91" t="str">
        <f>'[4]ИТОГ!'!$AT2026</f>
        <v>б/р</v>
      </c>
      <c r="E2029" s="91" t="str">
        <f>'[4]ИТОГ!'!$AU2026</f>
        <v>м</v>
      </c>
      <c r="F2029" s="189">
        <f>'[4]ИТОГ!'!$AX2026</f>
        <v>44359</v>
      </c>
      <c r="G2029" s="91" t="s">
        <v>255</v>
      </c>
      <c r="H2029" s="94" t="s">
        <v>28</v>
      </c>
      <c r="I2029" s="91" t="str">
        <f>'[4]ИТОГ!'!$AY2026</f>
        <v>НАДО!!!</v>
      </c>
    </row>
    <row r="2030" spans="1:9">
      <c r="A2030" s="90">
        <v>2020</v>
      </c>
      <c r="B2030" s="91" t="str">
        <f>'[4]ИТОГ!'!$AP2027</f>
        <v>Леонов Егор</v>
      </c>
      <c r="C2030" s="91">
        <f>'[4]ИТОГ!'!$AQ2027</f>
        <v>1998</v>
      </c>
      <c r="D2030" s="91" t="str">
        <f>'[4]ИТОГ!'!$AT2027</f>
        <v>б/р</v>
      </c>
      <c r="E2030" s="91" t="str">
        <f>'[4]ИТОГ!'!$AU2027</f>
        <v>м</v>
      </c>
      <c r="F2030" s="189">
        <f>'[4]ИТОГ!'!$AX2027</f>
        <v>42179</v>
      </c>
      <c r="G2030" s="91" t="s">
        <v>255</v>
      </c>
      <c r="H2030" s="94" t="s">
        <v>28</v>
      </c>
      <c r="I2030" s="91" t="str">
        <f>'[4]ИТОГ!'!$AY2027</f>
        <v>ОК!</v>
      </c>
    </row>
    <row r="2031" spans="1:9">
      <c r="A2031" s="90">
        <v>2021</v>
      </c>
      <c r="B2031" s="91" t="str">
        <f>'[4]ИТОГ!'!$AP2028</f>
        <v>Леонов Кирилл</v>
      </c>
      <c r="C2031" s="91">
        <f>'[4]ИТОГ!'!$AQ2028</f>
        <v>2008</v>
      </c>
      <c r="D2031" s="91" t="str">
        <f>'[4]ИТОГ!'!$AT2028</f>
        <v>1ю</v>
      </c>
      <c r="E2031" s="91" t="str">
        <f>'[4]ИТОГ!'!$AU2028</f>
        <v>м</v>
      </c>
      <c r="F2031" s="189">
        <f>'[4]ИТОГ!'!$AX2028</f>
        <v>45947</v>
      </c>
      <c r="G2031" s="91" t="s">
        <v>255</v>
      </c>
      <c r="H2031" s="94" t="s">
        <v>28</v>
      </c>
      <c r="I2031" s="91" t="str">
        <f>'[4]ИТОГ!'!$AY2028</f>
        <v>ОК!</v>
      </c>
    </row>
    <row r="2032" spans="1:9">
      <c r="A2032" s="90">
        <v>2022</v>
      </c>
      <c r="B2032" s="91" t="str">
        <f>'[4]ИТОГ!'!$AP2029</f>
        <v>Леонов Максим</v>
      </c>
      <c r="C2032" s="91">
        <f>'[4]ИТОГ!'!$AQ2029</f>
        <v>2003</v>
      </c>
      <c r="D2032" s="91" t="str">
        <f>'[4]ИТОГ!'!$AT2029</f>
        <v>б/р</v>
      </c>
      <c r="E2032" s="91" t="str">
        <f>'[4]ИТОГ!'!$AU2029</f>
        <v>м</v>
      </c>
      <c r="F2032" s="189">
        <f>'[4]ИТОГ!'!$AX2029</f>
        <v>44921</v>
      </c>
      <c r="G2032" s="91" t="s">
        <v>255</v>
      </c>
      <c r="H2032" s="94" t="s">
        <v>28</v>
      </c>
      <c r="I2032" s="91" t="str">
        <f>'[4]ИТОГ!'!$AY2029</f>
        <v>ОК!</v>
      </c>
    </row>
    <row r="2033" spans="1:9">
      <c r="A2033" s="90">
        <v>2023</v>
      </c>
      <c r="B2033" s="91" t="str">
        <f>'[4]ИТОГ!'!$AP2030</f>
        <v>Леонов Тимофей</v>
      </c>
      <c r="C2033" s="91">
        <f>'[4]ИТОГ!'!$AQ2030</f>
        <v>2003</v>
      </c>
      <c r="D2033" s="91" t="str">
        <f>'[4]ИТОГ!'!$AT2030</f>
        <v>б/р</v>
      </c>
      <c r="E2033" s="91" t="str">
        <f>'[4]ИТОГ!'!$AU2030</f>
        <v>м</v>
      </c>
      <c r="F2033" s="189">
        <f>'[4]ИТОГ!'!$AX2030</f>
        <v>0</v>
      </c>
      <c r="G2033" s="91" t="s">
        <v>255</v>
      </c>
      <c r="H2033" s="94" t="s">
        <v>28</v>
      </c>
      <c r="I2033" s="91" t="str">
        <f>'[4]ИТОГ!'!$AY2030</f>
        <v>ОК!</v>
      </c>
    </row>
    <row r="2034" spans="1:9">
      <c r="A2034" s="90">
        <v>2024</v>
      </c>
      <c r="B2034" s="91" t="str">
        <f>'[4]ИТОГ!'!$AP2031</f>
        <v>Леонова Вероника</v>
      </c>
      <c r="C2034" s="91">
        <f>'[4]ИТОГ!'!$AQ2031</f>
        <v>0</v>
      </c>
      <c r="D2034" s="91" t="str">
        <f>'[4]ИТОГ!'!$AT2031</f>
        <v>б/р</v>
      </c>
      <c r="E2034" s="91" t="str">
        <f>'[4]ИТОГ!'!$AU2031</f>
        <v>ж</v>
      </c>
      <c r="F2034" s="189">
        <f>'[4]ИТОГ!'!$AX2031</f>
        <v>41468</v>
      </c>
      <c r="G2034" s="91" t="s">
        <v>255</v>
      </c>
      <c r="H2034" s="94" t="s">
        <v>28</v>
      </c>
      <c r="I2034" s="91" t="str">
        <f>'[4]ИТОГ!'!$AY2031</f>
        <v>НАДО!!!</v>
      </c>
    </row>
    <row r="2035" spans="1:9">
      <c r="A2035" s="90">
        <v>2025</v>
      </c>
      <c r="B2035" s="91" t="str">
        <f>'[4]ИТОГ!'!$AP2032</f>
        <v>Леонтьев Михаил</v>
      </c>
      <c r="C2035" s="91">
        <f>'[4]ИТОГ!'!$AQ2032</f>
        <v>2005</v>
      </c>
      <c r="D2035" s="91" t="str">
        <f>'[4]ИТОГ!'!$AT2032</f>
        <v>б/р</v>
      </c>
      <c r="E2035" s="91" t="str">
        <f>'[4]ИТОГ!'!$AU2032</f>
        <v>м</v>
      </c>
      <c r="F2035" s="189">
        <f>'[4]ИТОГ!'!$AX2032</f>
        <v>0</v>
      </c>
      <c r="G2035" s="91" t="s">
        <v>255</v>
      </c>
      <c r="H2035" s="94" t="s">
        <v>28</v>
      </c>
      <c r="I2035" s="91" t="str">
        <f>'[4]ИТОГ!'!$AY2032</f>
        <v>ОК!</v>
      </c>
    </row>
    <row r="2036" spans="1:9">
      <c r="A2036" s="90">
        <v>2026</v>
      </c>
      <c r="B2036" s="91" t="str">
        <f>'[4]ИТОГ!'!$AP2033</f>
        <v>Леонтьева Ольга</v>
      </c>
      <c r="C2036" s="91">
        <f>'[4]ИТОГ!'!$AQ2033</f>
        <v>1977</v>
      </c>
      <c r="D2036" s="91" t="str">
        <f>'[4]ИТОГ!'!$AT2033</f>
        <v>б/р</v>
      </c>
      <c r="E2036" s="91" t="str">
        <f>'[4]ИТОГ!'!$AU2033</f>
        <v>ж</v>
      </c>
      <c r="F2036" s="189">
        <f>'[4]ИТОГ!'!$AX2033</f>
        <v>43352</v>
      </c>
      <c r="G2036" s="91" t="s">
        <v>255</v>
      </c>
      <c r="H2036" s="94" t="s">
        <v>28</v>
      </c>
      <c r="I2036" s="91" t="str">
        <f>'[4]ИТОГ!'!$AY2033</f>
        <v>НАДО!!!</v>
      </c>
    </row>
    <row r="2037" spans="1:9">
      <c r="A2037" s="90">
        <v>2027</v>
      </c>
      <c r="B2037" s="91" t="str">
        <f>'[4]ИТОГ!'!$AP2034</f>
        <v>Лепехин Кирилл</v>
      </c>
      <c r="C2037" s="91">
        <f>'[4]ИТОГ!'!$AQ2034</f>
        <v>1996</v>
      </c>
      <c r="D2037" s="91" t="str">
        <f>'[4]ИТОГ!'!$AT2034</f>
        <v>б/р</v>
      </c>
      <c r="E2037" s="91" t="str">
        <f>'[4]ИТОГ!'!$AU2034</f>
        <v>м</v>
      </c>
      <c r="F2037" s="189">
        <f>'[4]ИТОГ!'!$AX2034</f>
        <v>0</v>
      </c>
      <c r="G2037" s="91" t="s">
        <v>255</v>
      </c>
      <c r="H2037" s="94" t="s">
        <v>28</v>
      </c>
      <c r="I2037" s="91" t="str">
        <f>'[4]ИТОГ!'!$AY2034</f>
        <v>ОК!</v>
      </c>
    </row>
    <row r="2038" spans="1:9">
      <c r="A2038" s="90">
        <v>2028</v>
      </c>
      <c r="B2038" s="91" t="str">
        <f>'[4]ИТОГ!'!$AP2035</f>
        <v>Лесничук Марина</v>
      </c>
      <c r="C2038" s="91">
        <f>'[4]ИТОГ!'!$AQ2035</f>
        <v>1997</v>
      </c>
      <c r="D2038" s="91" t="str">
        <f>'[4]ИТОГ!'!$AT2035</f>
        <v>б/р</v>
      </c>
      <c r="E2038" s="91" t="str">
        <f>'[4]ИТОГ!'!$AU2035</f>
        <v>ж</v>
      </c>
      <c r="F2038" s="189">
        <f>'[4]ИТОГ!'!$AX2035</f>
        <v>43218</v>
      </c>
      <c r="G2038" s="91" t="s">
        <v>255</v>
      </c>
      <c r="H2038" s="94" t="s">
        <v>28</v>
      </c>
      <c r="I2038" s="91" t="str">
        <f>'[4]ИТОГ!'!$AY2035</f>
        <v>ОК!</v>
      </c>
    </row>
    <row r="2039" spans="1:9">
      <c r="A2039" s="90">
        <v>2029</v>
      </c>
      <c r="B2039" s="91" t="str">
        <f>'[4]ИТОГ!'!$AP2036</f>
        <v>Лесных Мария</v>
      </c>
      <c r="C2039" s="91">
        <f>'[4]ИТОГ!'!$AQ2036</f>
        <v>2010</v>
      </c>
      <c r="D2039" s="91" t="str">
        <f>'[4]ИТОГ!'!$AT2036</f>
        <v>б/р</v>
      </c>
      <c r="E2039" s="91" t="str">
        <f>'[4]ИТОГ!'!$AU2036</f>
        <v>ж</v>
      </c>
      <c r="F2039" s="189">
        <f>'[4]ИТОГ!'!$AX2036</f>
        <v>45057</v>
      </c>
      <c r="G2039" s="91" t="s">
        <v>255</v>
      </c>
      <c r="H2039" s="94" t="s">
        <v>28</v>
      </c>
      <c r="I2039" s="91" t="str">
        <f>'[4]ИТОГ!'!$AY2036</f>
        <v>ОК!</v>
      </c>
    </row>
    <row r="2040" spans="1:9">
      <c r="A2040" s="90">
        <v>2030</v>
      </c>
      <c r="B2040" s="91" t="str">
        <f>'[4]ИТОГ!'!$AP2037</f>
        <v>Лесюк Ярослав</v>
      </c>
      <c r="C2040" s="91">
        <f>'[4]ИТОГ!'!$AQ2037</f>
        <v>2005</v>
      </c>
      <c r="D2040" s="91">
        <f>'[4]ИТОГ!'!$AT2037</f>
        <v>3</v>
      </c>
      <c r="E2040" s="91" t="str">
        <f>'[4]ИТОГ!'!$AU2037</f>
        <v>м</v>
      </c>
      <c r="F2040" s="189">
        <f>'[4]ИТОГ!'!$AX2037</f>
        <v>45449</v>
      </c>
      <c r="G2040" s="91" t="s">
        <v>255</v>
      </c>
      <c r="H2040" s="94" t="s">
        <v>28</v>
      </c>
      <c r="I2040" s="91" t="str">
        <f>'[4]ИТОГ!'!$AY2037</f>
        <v>ОК!</v>
      </c>
    </row>
    <row r="2041" spans="1:9">
      <c r="A2041" s="90">
        <v>2031</v>
      </c>
      <c r="B2041" s="91" t="str">
        <f>'[4]ИТОГ!'!$AP2038</f>
        <v>Леу-Чан-Изуль Татьяна</v>
      </c>
      <c r="C2041" s="91">
        <f>'[4]ИТОГ!'!$AQ2038</f>
        <v>2006</v>
      </c>
      <c r="D2041" s="91" t="str">
        <f>'[4]ИТОГ!'!$AT2038</f>
        <v>б/р</v>
      </c>
      <c r="E2041" s="91" t="str">
        <f>'[4]ИТОГ!'!$AU2038</f>
        <v>ж</v>
      </c>
      <c r="F2041" s="189">
        <f>'[4]ИТОГ!'!$AX2038</f>
        <v>44103</v>
      </c>
      <c r="G2041" s="91" t="s">
        <v>255</v>
      </c>
      <c r="H2041" s="94" t="s">
        <v>28</v>
      </c>
      <c r="I2041" s="91" t="str">
        <f>'[4]ИТОГ!'!$AY2038</f>
        <v>НАДО!!!</v>
      </c>
    </row>
    <row r="2042" spans="1:9">
      <c r="A2042" s="90">
        <v>2032</v>
      </c>
      <c r="B2042" s="91" t="str">
        <f>'[4]ИТОГ!'!$AP2039</f>
        <v>Леушина Злата</v>
      </c>
      <c r="C2042" s="91">
        <f>'[4]ИТОГ!'!$AQ2039</f>
        <v>2006</v>
      </c>
      <c r="D2042" s="91" t="str">
        <f>'[4]ИТОГ!'!$AT2039</f>
        <v>б/р</v>
      </c>
      <c r="E2042" s="91" t="str">
        <f>'[4]ИТОГ!'!$AU2039</f>
        <v>ж</v>
      </c>
      <c r="F2042" s="189">
        <f>'[4]ИТОГ!'!$AX2039</f>
        <v>0</v>
      </c>
      <c r="G2042" s="91" t="s">
        <v>255</v>
      </c>
      <c r="H2042" s="94" t="s">
        <v>28</v>
      </c>
      <c r="I2042" s="91" t="str">
        <f>'[4]ИТОГ!'!$AY2039</f>
        <v>ОК!</v>
      </c>
    </row>
    <row r="2043" spans="1:9">
      <c r="A2043" s="90">
        <v>2033</v>
      </c>
      <c r="B2043" s="91" t="str">
        <f>'[4]ИТОГ!'!$AP2040</f>
        <v>Лехмус Дмитрий</v>
      </c>
      <c r="C2043" s="91">
        <f>'[4]ИТОГ!'!$AQ2040</f>
        <v>1986</v>
      </c>
      <c r="D2043" s="91" t="str">
        <f>'[4]ИТОГ!'!$AT2040</f>
        <v>б/р</v>
      </c>
      <c r="E2043" s="91" t="str">
        <f>'[4]ИТОГ!'!$AU2040</f>
        <v>м</v>
      </c>
      <c r="F2043" s="189">
        <f>'[4]ИТОГ!'!$AX2040</f>
        <v>43245</v>
      </c>
      <c r="G2043" s="91" t="s">
        <v>255</v>
      </c>
      <c r="H2043" s="94" t="s">
        <v>28</v>
      </c>
      <c r="I2043" s="91" t="str">
        <f>'[4]ИТОГ!'!$AY2040</f>
        <v>НАДО!!!</v>
      </c>
    </row>
    <row r="2044" spans="1:9">
      <c r="A2044" s="90">
        <v>2034</v>
      </c>
      <c r="B2044" s="91" t="str">
        <f>'[4]ИТОГ!'!$AP2041</f>
        <v>Ли Маргарита</v>
      </c>
      <c r="C2044" s="91">
        <f>'[4]ИТОГ!'!$AQ2041</f>
        <v>1997</v>
      </c>
      <c r="D2044" s="91" t="str">
        <f>'[4]ИТОГ!'!$AT2041</f>
        <v>б/р</v>
      </c>
      <c r="E2044" s="91" t="str">
        <f>'[4]ИТОГ!'!$AU2041</f>
        <v>ж</v>
      </c>
      <c r="F2044" s="189">
        <f>'[4]ИТОГ!'!$AX2041</f>
        <v>44527</v>
      </c>
      <c r="G2044" s="91" t="s">
        <v>255</v>
      </c>
      <c r="H2044" s="94" t="s">
        <v>28</v>
      </c>
      <c r="I2044" s="91" t="str">
        <f>'[4]ИТОГ!'!$AY2041</f>
        <v>ОК!</v>
      </c>
    </row>
    <row r="2045" spans="1:9">
      <c r="A2045" s="90">
        <v>2035</v>
      </c>
      <c r="B2045" s="91" t="str">
        <f>'[4]ИТОГ!'!$AP2042</f>
        <v>Ливинский Андрей</v>
      </c>
      <c r="C2045" s="91">
        <f>'[4]ИТОГ!'!$AQ2042</f>
        <v>2012</v>
      </c>
      <c r="D2045" s="91" t="str">
        <f>'[4]ИТОГ!'!$AT2042</f>
        <v>б/р</v>
      </c>
      <c r="E2045" s="91" t="str">
        <f>'[4]ИТОГ!'!$AU2042</f>
        <v>м</v>
      </c>
      <c r="F2045" s="189">
        <f>'[4]ИТОГ!'!$AX2042</f>
        <v>0</v>
      </c>
      <c r="G2045" s="91" t="s">
        <v>255</v>
      </c>
      <c r="H2045" s="94" t="s">
        <v>28</v>
      </c>
      <c r="I2045" s="91" t="str">
        <f>'[4]ИТОГ!'!$AY2042</f>
        <v>ОК!</v>
      </c>
    </row>
    <row r="2046" spans="1:9">
      <c r="A2046" s="90">
        <v>2036</v>
      </c>
      <c r="B2046" s="91" t="str">
        <f>'[4]ИТОГ!'!$AP2043</f>
        <v>Лигай Денис</v>
      </c>
      <c r="C2046" s="91">
        <f>'[4]ИТОГ!'!$AQ2043</f>
        <v>2009</v>
      </c>
      <c r="D2046" s="91" t="str">
        <f>'[4]ИТОГ!'!$AT2043</f>
        <v>б/р</v>
      </c>
      <c r="E2046" s="91" t="str">
        <f>'[4]ИТОГ!'!$AU2043</f>
        <v>м</v>
      </c>
      <c r="F2046" s="189">
        <f>'[4]ИТОГ!'!$AX2043</f>
        <v>0</v>
      </c>
      <c r="G2046" s="91" t="s">
        <v>255</v>
      </c>
      <c r="H2046" s="94" t="s">
        <v>28</v>
      </c>
      <c r="I2046" s="91" t="str">
        <f>'[4]ИТОГ!'!$AY2043</f>
        <v>ОК!</v>
      </c>
    </row>
    <row r="2047" spans="1:9">
      <c r="A2047" s="90">
        <v>2037</v>
      </c>
      <c r="B2047" s="91" t="str">
        <f>'[4]ИТОГ!'!$AP2044</f>
        <v>Лиманский Александр</v>
      </c>
      <c r="C2047" s="91">
        <f>'[4]ИТОГ!'!$AQ2044</f>
        <v>1983</v>
      </c>
      <c r="D2047" s="91" t="str">
        <f>'[4]ИТОГ!'!$AT2044</f>
        <v>б/р</v>
      </c>
      <c r="E2047" s="91" t="str">
        <f>'[4]ИТОГ!'!$AU2044</f>
        <v>м</v>
      </c>
      <c r="F2047" s="189">
        <f>'[4]ИТОГ!'!$AX2044</f>
        <v>44078</v>
      </c>
      <c r="G2047" s="91" t="s">
        <v>255</v>
      </c>
      <c r="H2047" s="94" t="s">
        <v>28</v>
      </c>
      <c r="I2047" s="91" t="str">
        <f>'[4]ИТОГ!'!$AY2044</f>
        <v>ОК!</v>
      </c>
    </row>
    <row r="2048" spans="1:9">
      <c r="A2048" s="90">
        <v>2038</v>
      </c>
      <c r="B2048" s="91" t="str">
        <f>'[4]ИТОГ!'!$AP2045</f>
        <v>Линейкина Виктория</v>
      </c>
      <c r="C2048" s="91">
        <f>'[4]ИТОГ!'!$AQ2045</f>
        <v>1999</v>
      </c>
      <c r="D2048" s="91" t="str">
        <f>'[4]ИТОГ!'!$AT2045</f>
        <v>б/р</v>
      </c>
      <c r="E2048" s="91" t="str">
        <f>'[4]ИТОГ!'!$AU2045</f>
        <v>ж</v>
      </c>
      <c r="F2048" s="189">
        <f>'[4]ИТОГ!'!$AX2045</f>
        <v>0</v>
      </c>
      <c r="G2048" s="91" t="s">
        <v>255</v>
      </c>
      <c r="H2048" s="94" t="s">
        <v>28</v>
      </c>
      <c r="I2048" s="91" t="str">
        <f>'[4]ИТОГ!'!$AY2045</f>
        <v>ОК!</v>
      </c>
    </row>
    <row r="2049" spans="1:9">
      <c r="A2049" s="90">
        <v>2039</v>
      </c>
      <c r="B2049" s="91" t="str">
        <f>'[4]ИТОГ!'!$AP2046</f>
        <v>Линкевич Дмитрий</v>
      </c>
      <c r="C2049" s="91">
        <f>'[4]ИТОГ!'!$AQ2046</f>
        <v>2002</v>
      </c>
      <c r="D2049" s="91" t="str">
        <f>'[4]ИТОГ!'!$AT2046</f>
        <v>б/р</v>
      </c>
      <c r="E2049" s="91" t="str">
        <f>'[4]ИТОГ!'!$AU2046</f>
        <v>м</v>
      </c>
      <c r="F2049" s="189">
        <f>'[4]ИТОГ!'!$AX2046</f>
        <v>43227</v>
      </c>
      <c r="G2049" s="91" t="s">
        <v>255</v>
      </c>
      <c r="H2049" s="94" t="s">
        <v>28</v>
      </c>
      <c r="I2049" s="91" t="str">
        <f>'[4]ИТОГ!'!$AY2046</f>
        <v>ОК!</v>
      </c>
    </row>
    <row r="2050" spans="1:9">
      <c r="A2050" s="90">
        <v>2040</v>
      </c>
      <c r="B2050" s="91" t="str">
        <f>'[4]ИТОГ!'!$AP2047</f>
        <v>Линок Илья</v>
      </c>
      <c r="C2050" s="91">
        <f>'[4]ИТОГ!'!$AQ2047</f>
        <v>0</v>
      </c>
      <c r="D2050" s="91">
        <f>'[4]ИТОГ!'!$AT2047</f>
        <v>3</v>
      </c>
      <c r="E2050" s="91" t="str">
        <f>'[4]ИТОГ!'!$AU2047</f>
        <v>м</v>
      </c>
      <c r="F2050" s="189">
        <f>'[4]ИТОГ!'!$AX2047</f>
        <v>45805</v>
      </c>
      <c r="G2050" s="91" t="s">
        <v>255</v>
      </c>
      <c r="H2050" s="94" t="s">
        <v>28</v>
      </c>
      <c r="I2050" s="91" t="str">
        <f>'[4]ИТОГ!'!$AY2047</f>
        <v>НАДО!!!</v>
      </c>
    </row>
    <row r="2051" spans="1:9">
      <c r="A2051" s="90">
        <v>2041</v>
      </c>
      <c r="B2051" s="91" t="str">
        <f>'[4]ИТОГ!'!$AP2048</f>
        <v>Липатов Антон</v>
      </c>
      <c r="C2051" s="91">
        <f>'[4]ИТОГ!'!$AQ2048</f>
        <v>0</v>
      </c>
      <c r="D2051" s="91" t="str">
        <f>'[4]ИТОГ!'!$AT2048</f>
        <v>б/р</v>
      </c>
      <c r="E2051" s="91" t="str">
        <f>'[4]ИТОГ!'!$AU2048</f>
        <v>м</v>
      </c>
      <c r="F2051" s="189">
        <f>'[4]ИТОГ!'!$AX2048</f>
        <v>45399</v>
      </c>
      <c r="G2051" s="91" t="s">
        <v>255</v>
      </c>
      <c r="H2051" s="94" t="s">
        <v>28</v>
      </c>
      <c r="I2051" s="91" t="str">
        <f>'[4]ИТОГ!'!$AY2048</f>
        <v>НАДО!!!</v>
      </c>
    </row>
    <row r="2052" spans="1:9">
      <c r="A2052" s="90">
        <v>2042</v>
      </c>
      <c r="B2052" s="91" t="str">
        <f>'[4]ИТОГ!'!$AP2049</f>
        <v>Липатова Дарья</v>
      </c>
      <c r="C2052" s="91">
        <f>'[4]ИТОГ!'!$AQ2049</f>
        <v>1996</v>
      </c>
      <c r="D2052" s="91" t="str">
        <f>'[4]ИТОГ!'!$AT2049</f>
        <v>МС</v>
      </c>
      <c r="E2052" s="91" t="str">
        <f>'[4]ИТОГ!'!$AU2049</f>
        <v>ж</v>
      </c>
      <c r="F2052" s="189">
        <f>'[4]ИТОГ!'!$AX2049</f>
        <v>0</v>
      </c>
      <c r="G2052" s="91" t="s">
        <v>255</v>
      </c>
      <c r="H2052" s="94" t="s">
        <v>28</v>
      </c>
      <c r="I2052" s="91" t="str">
        <f>'[4]ИТОГ!'!$AY2049</f>
        <v>ОК!</v>
      </c>
    </row>
    <row r="2053" spans="1:9">
      <c r="A2053" s="90">
        <v>2043</v>
      </c>
      <c r="B2053" s="91" t="str">
        <f>'[4]ИТОГ!'!$AP2050</f>
        <v>Липатова Полина</v>
      </c>
      <c r="C2053" s="91">
        <f>'[4]ИТОГ!'!$AQ2050</f>
        <v>2011</v>
      </c>
      <c r="D2053" s="91" t="str">
        <f>'[4]ИТОГ!'!$AT2050</f>
        <v>б/р</v>
      </c>
      <c r="E2053" s="91" t="str">
        <f>'[4]ИТОГ!'!$AU2050</f>
        <v>ж</v>
      </c>
      <c r="F2053" s="189">
        <f>'[4]ИТОГ!'!$AX2050</f>
        <v>0</v>
      </c>
      <c r="G2053" s="91" t="s">
        <v>255</v>
      </c>
      <c r="H2053" s="94" t="s">
        <v>28</v>
      </c>
      <c r="I2053" s="91" t="str">
        <f>'[4]ИТОГ!'!$AY2050</f>
        <v>ОК!</v>
      </c>
    </row>
    <row r="2054" spans="1:9">
      <c r="A2054" s="90">
        <v>2044</v>
      </c>
      <c r="B2054" s="91" t="str">
        <f>'[4]ИТОГ!'!$AP2051</f>
        <v xml:space="preserve">Липатова Татьяна </v>
      </c>
      <c r="C2054" s="91">
        <f>'[4]ИТОГ!'!$AQ2051</f>
        <v>0</v>
      </c>
      <c r="D2054" s="91" t="str">
        <f>'[4]ИТОГ!'!$AT2051</f>
        <v>б/р</v>
      </c>
      <c r="E2054" s="91" t="str">
        <f>'[4]ИТОГ!'!$AU2051</f>
        <v>ж</v>
      </c>
      <c r="F2054" s="189">
        <f>'[4]ИТОГ!'!$AX2051</f>
        <v>44681</v>
      </c>
      <c r="G2054" s="91" t="s">
        <v>255</v>
      </c>
      <c r="H2054" s="94" t="s">
        <v>28</v>
      </c>
      <c r="I2054" s="91" t="str">
        <f>'[4]ИТОГ!'!$AY2051</f>
        <v>НАДО!!!</v>
      </c>
    </row>
    <row r="2055" spans="1:9">
      <c r="A2055" s="90">
        <v>2045</v>
      </c>
      <c r="B2055" s="91" t="str">
        <f>'[4]ИТОГ!'!$AP2052</f>
        <v>Липинская Олеся</v>
      </c>
      <c r="C2055" s="91">
        <f>'[4]ИТОГ!'!$AQ2052</f>
        <v>1996</v>
      </c>
      <c r="D2055" s="91" t="str">
        <f>'[4]ИТОГ!'!$AT2052</f>
        <v>б/р</v>
      </c>
      <c r="E2055" s="91" t="str">
        <f>'[4]ИТОГ!'!$AU2052</f>
        <v>ж</v>
      </c>
      <c r="F2055" s="189">
        <f>'[4]ИТОГ!'!$AX2052</f>
        <v>0</v>
      </c>
      <c r="G2055" s="91" t="s">
        <v>255</v>
      </c>
      <c r="H2055" s="94" t="s">
        <v>28</v>
      </c>
      <c r="I2055" s="91" t="str">
        <f>'[4]ИТОГ!'!$AY2052</f>
        <v>ОК!</v>
      </c>
    </row>
    <row r="2056" spans="1:9">
      <c r="A2056" s="90">
        <v>2046</v>
      </c>
      <c r="B2056" s="91" t="str">
        <f>'[4]ИТОГ!'!$AP2053</f>
        <v>Липко Никита</v>
      </c>
      <c r="C2056" s="91">
        <f>'[4]ИТОГ!'!$AQ2053</f>
        <v>2004</v>
      </c>
      <c r="D2056" s="91" t="str">
        <f>'[4]ИТОГ!'!$AT2053</f>
        <v>б/р</v>
      </c>
      <c r="E2056" s="91" t="str">
        <f>'[4]ИТОГ!'!$AU2053</f>
        <v>м</v>
      </c>
      <c r="F2056" s="189">
        <f>'[4]ИТОГ!'!$AX2053</f>
        <v>43804</v>
      </c>
      <c r="G2056" s="91" t="s">
        <v>255</v>
      </c>
      <c r="H2056" s="94" t="s">
        <v>28</v>
      </c>
      <c r="I2056" s="91" t="str">
        <f>'[4]ИТОГ!'!$AY2053</f>
        <v>ОК!</v>
      </c>
    </row>
    <row r="2057" spans="1:9">
      <c r="A2057" s="90">
        <v>2047</v>
      </c>
      <c r="B2057" s="91" t="str">
        <f>'[4]ИТОГ!'!$AP2054</f>
        <v>Липовка Максим</v>
      </c>
      <c r="C2057" s="91">
        <f>'[4]ИТОГ!'!$AQ2054</f>
        <v>2014</v>
      </c>
      <c r="D2057" s="91" t="str">
        <f>'[4]ИТОГ!'!$AT2054</f>
        <v>б/р</v>
      </c>
      <c r="E2057" s="91" t="str">
        <f>'[4]ИТОГ!'!$AU2054</f>
        <v>м</v>
      </c>
      <c r="F2057" s="189">
        <f>'[4]ИТОГ!'!$AX2054</f>
        <v>0</v>
      </c>
      <c r="G2057" s="91" t="s">
        <v>255</v>
      </c>
      <c r="H2057" s="94" t="s">
        <v>28</v>
      </c>
      <c r="I2057" s="91" t="str">
        <f>'[4]ИТОГ!'!$AY2054</f>
        <v>ОК!</v>
      </c>
    </row>
    <row r="2058" spans="1:9">
      <c r="A2058" s="90">
        <v>2048</v>
      </c>
      <c r="B2058" s="91" t="str">
        <f>'[4]ИТОГ!'!$AP2055</f>
        <v>Липовский Александр</v>
      </c>
      <c r="C2058" s="91">
        <f>'[4]ИТОГ!'!$AQ2055</f>
        <v>0</v>
      </c>
      <c r="D2058" s="91">
        <f>'[4]ИТОГ!'!$AT2055</f>
        <v>3</v>
      </c>
      <c r="E2058" s="91" t="str">
        <f>'[4]ИТОГ!'!$AU2055</f>
        <v>м</v>
      </c>
      <c r="F2058" s="189">
        <f>'[4]ИТОГ!'!$AX2055</f>
        <v>45407</v>
      </c>
      <c r="G2058" s="91" t="s">
        <v>255</v>
      </c>
      <c r="H2058" s="94" t="s">
        <v>28</v>
      </c>
      <c r="I2058" s="91" t="str">
        <f>'[4]ИТОГ!'!$AY2055</f>
        <v>НАДО!!!</v>
      </c>
    </row>
    <row r="2059" spans="1:9">
      <c r="A2059" s="90">
        <v>2049</v>
      </c>
      <c r="B2059" s="91" t="str">
        <f>'[4]ИТОГ!'!$AP2056</f>
        <v>Лисицин Владимир</v>
      </c>
      <c r="C2059" s="91">
        <f>'[4]ИТОГ!'!$AQ2056</f>
        <v>0</v>
      </c>
      <c r="D2059" s="91" t="str">
        <f>'[4]ИТОГ!'!$AT2056</f>
        <v>б/р</v>
      </c>
      <c r="E2059" s="91" t="str">
        <f>'[4]ИТОГ!'!$AU2056</f>
        <v>м</v>
      </c>
      <c r="F2059" s="189">
        <f>'[4]ИТОГ!'!$AX2056</f>
        <v>44323</v>
      </c>
      <c r="G2059" s="91" t="s">
        <v>255</v>
      </c>
      <c r="H2059" s="94" t="s">
        <v>28</v>
      </c>
      <c r="I2059" s="91" t="str">
        <f>'[4]ИТОГ!'!$AY2056</f>
        <v>НАДО!!!</v>
      </c>
    </row>
    <row r="2060" spans="1:9">
      <c r="A2060" s="90">
        <v>2050</v>
      </c>
      <c r="B2060" s="91" t="str">
        <f>'[4]ИТОГ!'!$AP2057</f>
        <v>Лисицына Наталия</v>
      </c>
      <c r="C2060" s="91">
        <f>'[4]ИТОГ!'!$AQ2057</f>
        <v>0</v>
      </c>
      <c r="D2060" s="91" t="str">
        <f>'[4]ИТОГ!'!$AT2057</f>
        <v>б/р</v>
      </c>
      <c r="E2060" s="91" t="str">
        <f>'[4]ИТОГ!'!$AU2057</f>
        <v>ж</v>
      </c>
      <c r="F2060" s="189">
        <f>'[4]ИТОГ!'!$AX2057</f>
        <v>42356</v>
      </c>
      <c r="G2060" s="91" t="s">
        <v>255</v>
      </c>
      <c r="H2060" s="94" t="s">
        <v>28</v>
      </c>
      <c r="I2060" s="91" t="str">
        <f>'[4]ИТОГ!'!$AY2057</f>
        <v>НАДО!!!</v>
      </c>
    </row>
    <row r="2061" spans="1:9">
      <c r="A2061" s="90">
        <v>2051</v>
      </c>
      <c r="B2061" s="91" t="str">
        <f>'[4]ИТОГ!'!$AP2058</f>
        <v>Лискевич Евгений</v>
      </c>
      <c r="C2061" s="91">
        <f>'[4]ИТОГ!'!$AQ2058</f>
        <v>1983</v>
      </c>
      <c r="D2061" s="91" t="str">
        <f>'[4]ИТОГ!'!$AT2058</f>
        <v>б/р</v>
      </c>
      <c r="E2061" s="91" t="str">
        <f>'[4]ИТОГ!'!$AU2058</f>
        <v>м</v>
      </c>
      <c r="F2061" s="189">
        <f>'[4]ИТОГ!'!$AX2058</f>
        <v>43245</v>
      </c>
      <c r="G2061" s="91" t="s">
        <v>255</v>
      </c>
      <c r="H2061" s="94" t="s">
        <v>28</v>
      </c>
      <c r="I2061" s="91" t="str">
        <f>'[4]ИТОГ!'!$AY2058</f>
        <v>НАДО!!!</v>
      </c>
    </row>
    <row r="2062" spans="1:9">
      <c r="A2062" s="90">
        <v>2052</v>
      </c>
      <c r="B2062" s="91" t="str">
        <f>'[4]ИТОГ!'!$AP2059</f>
        <v>Литау Валерия</v>
      </c>
      <c r="C2062" s="91">
        <f>'[4]ИТОГ!'!$AQ2059</f>
        <v>2003</v>
      </c>
      <c r="D2062" s="91" t="str">
        <f>'[4]ИТОГ!'!$AT2059</f>
        <v>б/р</v>
      </c>
      <c r="E2062" s="91" t="str">
        <f>'[4]ИТОГ!'!$AU2059</f>
        <v>ж</v>
      </c>
      <c r="F2062" s="189">
        <f>'[4]ИТОГ!'!$AX2059</f>
        <v>44394</v>
      </c>
      <c r="G2062" s="91" t="s">
        <v>255</v>
      </c>
      <c r="H2062" s="94" t="s">
        <v>28</v>
      </c>
      <c r="I2062" s="91" t="str">
        <f>'[4]ИТОГ!'!$AY2059</f>
        <v>ОК!</v>
      </c>
    </row>
    <row r="2063" spans="1:9">
      <c r="A2063" s="90">
        <v>2053</v>
      </c>
      <c r="B2063" s="91" t="str">
        <f>'[4]ИТОГ!'!$AP2060</f>
        <v>Литвиненко Владислав</v>
      </c>
      <c r="C2063" s="91">
        <f>'[4]ИТОГ!'!$AQ2060</f>
        <v>2010</v>
      </c>
      <c r="D2063" s="91" t="str">
        <f>'[4]ИТОГ!'!$AT2060</f>
        <v>1ю</v>
      </c>
      <c r="E2063" s="91" t="str">
        <f>'[4]ИТОГ!'!$AU2060</f>
        <v>м</v>
      </c>
      <c r="F2063" s="189">
        <f>'[4]ИТОГ!'!$AX2060</f>
        <v>45983</v>
      </c>
      <c r="G2063" s="91" t="s">
        <v>255</v>
      </c>
      <c r="H2063" s="94" t="s">
        <v>28</v>
      </c>
      <c r="I2063" s="91" t="str">
        <f>'[4]ИТОГ!'!$AY2060</f>
        <v>ОК!</v>
      </c>
    </row>
    <row r="2064" spans="1:9">
      <c r="A2064" s="90">
        <v>2054</v>
      </c>
      <c r="B2064" s="91" t="str">
        <f>'[4]ИТОГ!'!$AP2061</f>
        <v>Литвиненко Константин</v>
      </c>
      <c r="C2064" s="91">
        <f>'[4]ИТОГ!'!$AQ2061</f>
        <v>2003</v>
      </c>
      <c r="D2064" s="91">
        <f>'[4]ИТОГ!'!$AT2061</f>
        <v>3</v>
      </c>
      <c r="E2064" s="91" t="str">
        <f>'[4]ИТОГ!'!$AU2061</f>
        <v>м</v>
      </c>
      <c r="F2064" s="189">
        <f>'[4]ИТОГ!'!$AX2061</f>
        <v>45344</v>
      </c>
      <c r="G2064" s="91" t="s">
        <v>255</v>
      </c>
      <c r="H2064" s="94" t="s">
        <v>28</v>
      </c>
      <c r="I2064" s="91" t="str">
        <f>'[4]ИТОГ!'!$AY2061</f>
        <v>ОК!</v>
      </c>
    </row>
    <row r="2065" spans="1:9">
      <c r="A2065" s="90">
        <v>2055</v>
      </c>
      <c r="B2065" s="91" t="str">
        <f>'[4]ИТОГ!'!$AP2062</f>
        <v>Литвинов Александр</v>
      </c>
      <c r="C2065" s="91">
        <f>'[4]ИТОГ!'!$AQ2062</f>
        <v>1987</v>
      </c>
      <c r="D2065" s="91" t="str">
        <f>'[4]ИТОГ!'!$AT2062</f>
        <v>б/р</v>
      </c>
      <c r="E2065" s="91" t="str">
        <f>'[4]ИТОГ!'!$AU2062</f>
        <v>м</v>
      </c>
      <c r="F2065" s="189">
        <f>'[4]ИТОГ!'!$AX2062</f>
        <v>43518</v>
      </c>
      <c r="G2065" s="91" t="s">
        <v>255</v>
      </c>
      <c r="H2065" s="94" t="s">
        <v>28</v>
      </c>
      <c r="I2065" s="91" t="str">
        <f>'[4]ИТОГ!'!$AY2062</f>
        <v>ОК!</v>
      </c>
    </row>
    <row r="2066" spans="1:9">
      <c r="A2066" s="90">
        <v>2056</v>
      </c>
      <c r="B2066" s="91" t="str">
        <f>'[4]ИТОГ!'!$AP2063</f>
        <v>Литвинова Варвара</v>
      </c>
      <c r="C2066" s="91">
        <f>'[4]ИТОГ!'!$AQ2063</f>
        <v>2007</v>
      </c>
      <c r="D2066" s="91" t="str">
        <f>'[4]ИТОГ!'!$AT2063</f>
        <v>б/р</v>
      </c>
      <c r="E2066" s="91" t="str">
        <f>'[4]ИТОГ!'!$AU2063</f>
        <v>ж</v>
      </c>
      <c r="F2066" s="189">
        <f>'[4]ИТОГ!'!$AX2063</f>
        <v>0</v>
      </c>
      <c r="G2066" s="91" t="s">
        <v>255</v>
      </c>
      <c r="H2066" s="94" t="s">
        <v>28</v>
      </c>
      <c r="I2066" s="91" t="str">
        <f>'[4]ИТОГ!'!$AY2063</f>
        <v>ОК!</v>
      </c>
    </row>
    <row r="2067" spans="1:9">
      <c r="A2067" s="90">
        <v>2057</v>
      </c>
      <c r="B2067" s="91" t="str">
        <f>'[4]ИТОГ!'!$AP2064</f>
        <v>Литвинова Мария</v>
      </c>
      <c r="C2067" s="91">
        <f>'[4]ИТОГ!'!$AQ2064</f>
        <v>1995</v>
      </c>
      <c r="D2067" s="91" t="str">
        <f>'[4]ИТОГ!'!$AT2064</f>
        <v>б/р</v>
      </c>
      <c r="E2067" s="91" t="str">
        <f>'[4]ИТОГ!'!$AU2064</f>
        <v>ж</v>
      </c>
      <c r="F2067" s="189">
        <f>'[4]ИТОГ!'!$AX2064</f>
        <v>43863</v>
      </c>
      <c r="G2067" s="91" t="s">
        <v>255</v>
      </c>
      <c r="H2067" s="94" t="s">
        <v>28</v>
      </c>
      <c r="I2067" s="91" t="str">
        <f>'[4]ИТОГ!'!$AY2064</f>
        <v>ОК!</v>
      </c>
    </row>
    <row r="2068" spans="1:9">
      <c r="A2068" s="90">
        <v>2058</v>
      </c>
      <c r="B2068" s="91" t="str">
        <f>'[4]ИТОГ!'!$AP2065</f>
        <v>Литвинцева Анна</v>
      </c>
      <c r="C2068" s="91">
        <f>'[4]ИТОГ!'!$AQ2065</f>
        <v>0</v>
      </c>
      <c r="D2068" s="91" t="str">
        <f>'[4]ИТОГ!'!$AT2065</f>
        <v>б/р</v>
      </c>
      <c r="E2068" s="91" t="str">
        <f>'[4]ИТОГ!'!$AU2065</f>
        <v>ж</v>
      </c>
      <c r="F2068" s="189">
        <f>'[4]ИТОГ!'!$AX2065</f>
        <v>44232</v>
      </c>
      <c r="G2068" s="91" t="s">
        <v>255</v>
      </c>
      <c r="H2068" s="94" t="s">
        <v>28</v>
      </c>
      <c r="I2068" s="91" t="str">
        <f>'[4]ИТОГ!'!$AY2065</f>
        <v>НАДО!!!</v>
      </c>
    </row>
    <row r="2069" spans="1:9">
      <c r="A2069" s="90">
        <v>2059</v>
      </c>
      <c r="B2069" s="91" t="str">
        <f>'[4]ИТОГ!'!$AP2066</f>
        <v>Лихачев Николай</v>
      </c>
      <c r="C2069" s="91">
        <f>'[4]ИТОГ!'!$AQ2066</f>
        <v>2006</v>
      </c>
      <c r="D2069" s="91" t="str">
        <f>'[4]ИТОГ!'!$AT2066</f>
        <v>1ю</v>
      </c>
      <c r="E2069" s="91" t="str">
        <f>'[4]ИТОГ!'!$AU2066</f>
        <v>м</v>
      </c>
      <c r="F2069" s="189">
        <f>'[4]ИТОГ!'!$AX2066</f>
        <v>45635</v>
      </c>
      <c r="G2069" s="91" t="s">
        <v>255</v>
      </c>
      <c r="H2069" s="94" t="s">
        <v>28</v>
      </c>
      <c r="I2069" s="91" t="str">
        <f>'[4]ИТОГ!'!$AY2066</f>
        <v>ОК!</v>
      </c>
    </row>
    <row r="2070" spans="1:9">
      <c r="A2070" s="90">
        <v>2060</v>
      </c>
      <c r="B2070" s="91" t="str">
        <f>'[4]ИТОГ!'!$AP2067</f>
        <v>Лихачев Олег</v>
      </c>
      <c r="C2070" s="91">
        <f>'[4]ИТОГ!'!$AQ2067</f>
        <v>2009</v>
      </c>
      <c r="D2070" s="91" t="str">
        <f>'[4]ИТОГ!'!$AT2067</f>
        <v>1ю</v>
      </c>
      <c r="E2070" s="91" t="str">
        <f>'[4]ИТОГ!'!$AU2067</f>
        <v>м</v>
      </c>
      <c r="F2070" s="189">
        <f>'[4]ИТОГ!'!$AX2067</f>
        <v>45786</v>
      </c>
      <c r="G2070" s="91" t="s">
        <v>255</v>
      </c>
      <c r="H2070" s="94" t="s">
        <v>28</v>
      </c>
      <c r="I2070" s="91" t="str">
        <f>'[4]ИТОГ!'!$AY2067</f>
        <v>ОК!</v>
      </c>
    </row>
    <row r="2071" spans="1:9">
      <c r="A2071" s="90">
        <v>2061</v>
      </c>
      <c r="B2071" s="91" t="str">
        <f>'[4]ИТОГ!'!$AP2068</f>
        <v>Лобанов Борис</v>
      </c>
      <c r="C2071" s="91">
        <f>'[4]ИТОГ!'!$AQ2068</f>
        <v>1954</v>
      </c>
      <c r="D2071" s="91" t="str">
        <f>'[4]ИТОГ!'!$AT2068</f>
        <v>б/р</v>
      </c>
      <c r="E2071" s="91" t="str">
        <f>'[4]ИТОГ!'!$AU2068</f>
        <v>м</v>
      </c>
      <c r="F2071" s="189">
        <f>'[4]ИТОГ!'!$AX2068</f>
        <v>43245</v>
      </c>
      <c r="G2071" s="91" t="s">
        <v>255</v>
      </c>
      <c r="H2071" s="94" t="s">
        <v>28</v>
      </c>
      <c r="I2071" s="91" t="str">
        <f>'[4]ИТОГ!'!$AY2068</f>
        <v>НАДО!!!</v>
      </c>
    </row>
    <row r="2072" spans="1:9">
      <c r="A2072" s="90">
        <v>2062</v>
      </c>
      <c r="B2072" s="91" t="str">
        <f>'[4]ИТОГ!'!$AP2069</f>
        <v>Лобанов Матвей</v>
      </c>
      <c r="C2072" s="91">
        <f>'[4]ИТОГ!'!$AQ2069</f>
        <v>2010</v>
      </c>
      <c r="D2072" s="91" t="str">
        <f>'[4]ИТОГ!'!$AT2069</f>
        <v>1ю</v>
      </c>
      <c r="E2072" s="91" t="str">
        <f>'[4]ИТОГ!'!$AU2069</f>
        <v>м</v>
      </c>
      <c r="F2072" s="189">
        <f>'[4]ИТОГ!'!$AX2069</f>
        <v>45932</v>
      </c>
      <c r="G2072" s="91" t="s">
        <v>255</v>
      </c>
      <c r="H2072" s="94" t="s">
        <v>28</v>
      </c>
      <c r="I2072" s="91" t="str">
        <f>'[4]ИТОГ!'!$AY2069</f>
        <v>ОК!</v>
      </c>
    </row>
    <row r="2073" spans="1:9">
      <c r="A2073" s="90">
        <v>2063</v>
      </c>
      <c r="B2073" s="91" t="str">
        <f>'[4]ИТОГ!'!$AP2070</f>
        <v>Лобанов Михаил</v>
      </c>
      <c r="C2073" s="91">
        <f>'[4]ИТОГ!'!$AQ2070</f>
        <v>1993</v>
      </c>
      <c r="D2073" s="91" t="str">
        <f>'[4]ИТОГ!'!$AT2070</f>
        <v>б/р</v>
      </c>
      <c r="E2073" s="91" t="str">
        <f>'[4]ИТОГ!'!$AU2070</f>
        <v>м</v>
      </c>
      <c r="F2073" s="189">
        <f>'[4]ИТОГ!'!$AX2070</f>
        <v>44619</v>
      </c>
      <c r="G2073" s="91" t="s">
        <v>255</v>
      </c>
      <c r="H2073" s="94" t="s">
        <v>28</v>
      </c>
      <c r="I2073" s="91" t="str">
        <f>'[4]ИТОГ!'!$AY2070</f>
        <v>ОК!</v>
      </c>
    </row>
    <row r="2074" spans="1:9">
      <c r="A2074" s="90">
        <v>2064</v>
      </c>
      <c r="B2074" s="91" t="str">
        <f>'[4]ИТОГ!'!$AP2071</f>
        <v>Лобанова Валерия</v>
      </c>
      <c r="C2074" s="91">
        <f>'[4]ИТОГ!'!$AQ2071</f>
        <v>0</v>
      </c>
      <c r="D2074" s="91">
        <f>'[4]ИТОГ!'!$AT2071</f>
        <v>3</v>
      </c>
      <c r="E2074" s="91" t="str">
        <f>'[4]ИТОГ!'!$AU2071</f>
        <v>ж</v>
      </c>
      <c r="F2074" s="189">
        <f>'[4]ИТОГ!'!$AX2071</f>
        <v>45407</v>
      </c>
      <c r="G2074" s="91" t="s">
        <v>255</v>
      </c>
      <c r="H2074" s="94" t="s">
        <v>28</v>
      </c>
      <c r="I2074" s="91" t="str">
        <f>'[4]ИТОГ!'!$AY2071</f>
        <v>НАДО!!!</v>
      </c>
    </row>
    <row r="2075" spans="1:9">
      <c r="A2075" s="90">
        <v>2065</v>
      </c>
      <c r="B2075" s="91" t="str">
        <f>'[4]ИТОГ!'!$AP2072</f>
        <v>Лобанова Евгения</v>
      </c>
      <c r="C2075" s="91">
        <f>'[4]ИТОГ!'!$AQ2072</f>
        <v>0</v>
      </c>
      <c r="D2075" s="91" t="str">
        <f>'[4]ИТОГ!'!$AT2072</f>
        <v>б/р</v>
      </c>
      <c r="E2075" s="91" t="str">
        <f>'[4]ИТОГ!'!$AU2072</f>
        <v>ж</v>
      </c>
      <c r="F2075" s="189">
        <f>'[4]ИТОГ!'!$AX2072</f>
        <v>44169</v>
      </c>
      <c r="G2075" s="91" t="s">
        <v>255</v>
      </c>
      <c r="H2075" s="94" t="s">
        <v>28</v>
      </c>
      <c r="I2075" s="91" t="str">
        <f>'[4]ИТОГ!'!$AY2072</f>
        <v>НАДО!!!</v>
      </c>
    </row>
    <row r="2076" spans="1:9">
      <c r="A2076" s="90">
        <v>2066</v>
      </c>
      <c r="B2076" s="91" t="str">
        <f>'[4]ИТОГ!'!$AP2073</f>
        <v>Лобецкий Артем</v>
      </c>
      <c r="C2076" s="91">
        <f>'[4]ИТОГ!'!$AQ2073</f>
        <v>1985</v>
      </c>
      <c r="D2076" s="91" t="str">
        <f>'[4]ИТОГ!'!$AT2073</f>
        <v>б/р</v>
      </c>
      <c r="E2076" s="91" t="str">
        <f>'[4]ИТОГ!'!$AU2073</f>
        <v>м</v>
      </c>
      <c r="F2076" s="189">
        <f>'[4]ИТОГ!'!$AX2073</f>
        <v>43555</v>
      </c>
      <c r="G2076" s="91" t="s">
        <v>255</v>
      </c>
      <c r="H2076" s="94" t="s">
        <v>28</v>
      </c>
      <c r="I2076" s="91" t="str">
        <f>'[4]ИТОГ!'!$AY2073</f>
        <v>ОК!</v>
      </c>
    </row>
    <row r="2077" spans="1:9">
      <c r="A2077" s="90">
        <v>2067</v>
      </c>
      <c r="B2077" s="91" t="str">
        <f>'[4]ИТОГ!'!$AP2074</f>
        <v>Ловчановская Анна</v>
      </c>
      <c r="C2077" s="91">
        <f>'[4]ИТОГ!'!$AQ2074</f>
        <v>1971</v>
      </c>
      <c r="D2077" s="91" t="str">
        <f>'[4]ИТОГ!'!$AT2074</f>
        <v>б/р</v>
      </c>
      <c r="E2077" s="91" t="str">
        <f>'[4]ИТОГ!'!$AU2074</f>
        <v>ж</v>
      </c>
      <c r="F2077" s="189">
        <f>'[4]ИТОГ!'!$AX2074</f>
        <v>43281</v>
      </c>
      <c r="G2077" s="91" t="s">
        <v>255</v>
      </c>
      <c r="H2077" s="94" t="s">
        <v>28</v>
      </c>
      <c r="I2077" s="91" t="str">
        <f>'[4]ИТОГ!'!$AY2074</f>
        <v>НАДО!!!</v>
      </c>
    </row>
    <row r="2078" spans="1:9">
      <c r="A2078" s="90">
        <v>2068</v>
      </c>
      <c r="B2078" s="91" t="str">
        <f>'[4]ИТОГ!'!$AP2075</f>
        <v>Ловчановский Сергей</v>
      </c>
      <c r="C2078" s="91">
        <f>'[4]ИТОГ!'!$AQ2075</f>
        <v>1970</v>
      </c>
      <c r="D2078" s="91" t="str">
        <f>'[4]ИТОГ!'!$AT2075</f>
        <v>б/р</v>
      </c>
      <c r="E2078" s="91" t="str">
        <f>'[4]ИТОГ!'!$AU2075</f>
        <v>м</v>
      </c>
      <c r="F2078" s="189">
        <f>'[4]ИТОГ!'!$AX2075</f>
        <v>43281</v>
      </c>
      <c r="G2078" s="91" t="s">
        <v>255</v>
      </c>
      <c r="H2078" s="94" t="s">
        <v>28</v>
      </c>
      <c r="I2078" s="91" t="str">
        <f>'[4]ИТОГ!'!$AY2075</f>
        <v>НАДО!!!</v>
      </c>
    </row>
    <row r="2079" spans="1:9">
      <c r="A2079" s="90">
        <v>2069</v>
      </c>
      <c r="B2079" s="91" t="str">
        <f>'[4]ИТОГ!'!$AP2076</f>
        <v>Ловчиков Максим</v>
      </c>
      <c r="C2079" s="91">
        <f>'[4]ИТОГ!'!$AQ2076</f>
        <v>2001</v>
      </c>
      <c r="D2079" s="91" t="str">
        <f>'[4]ИТОГ!'!$AT2076</f>
        <v>б/р</v>
      </c>
      <c r="E2079" s="91" t="str">
        <f>'[4]ИТОГ!'!$AU2076</f>
        <v>м</v>
      </c>
      <c r="F2079" s="189">
        <f>'[4]ИТОГ!'!$AX2076</f>
        <v>0</v>
      </c>
      <c r="G2079" s="91" t="s">
        <v>255</v>
      </c>
      <c r="H2079" s="94" t="s">
        <v>28</v>
      </c>
      <c r="I2079" s="91" t="str">
        <f>'[4]ИТОГ!'!$AY2076</f>
        <v>НАДО!!!</v>
      </c>
    </row>
    <row r="2080" spans="1:9">
      <c r="A2080" s="90">
        <v>2070</v>
      </c>
      <c r="B2080" s="91" t="str">
        <f>'[4]ИТОГ!'!$AP2077</f>
        <v>Логачев Алексей</v>
      </c>
      <c r="C2080" s="91">
        <f>'[4]ИТОГ!'!$AQ2077</f>
        <v>2012</v>
      </c>
      <c r="D2080" s="91" t="str">
        <f>'[4]ИТОГ!'!$AT2077</f>
        <v>б/р</v>
      </c>
      <c r="E2080" s="91" t="str">
        <f>'[4]ИТОГ!'!$AU2077</f>
        <v>м</v>
      </c>
      <c r="F2080" s="189">
        <f>'[4]ИТОГ!'!$AX2077</f>
        <v>0</v>
      </c>
      <c r="G2080" s="91" t="s">
        <v>255</v>
      </c>
      <c r="H2080" s="94" t="s">
        <v>28</v>
      </c>
      <c r="I2080" s="91" t="str">
        <f>'[4]ИТОГ!'!$AY2077</f>
        <v>ОК!</v>
      </c>
    </row>
    <row r="2081" spans="1:9">
      <c r="A2081" s="90">
        <v>2071</v>
      </c>
      <c r="B2081" s="91" t="str">
        <f>'[4]ИТОГ!'!$AP2078</f>
        <v>Логачев Андрей</v>
      </c>
      <c r="C2081" s="91">
        <f>'[4]ИТОГ!'!$AQ2078</f>
        <v>2009</v>
      </c>
      <c r="D2081" s="91" t="str">
        <f>'[4]ИТОГ!'!$AT2078</f>
        <v>1ю</v>
      </c>
      <c r="E2081" s="91" t="str">
        <f>'[4]ИТОГ!'!$AU2078</f>
        <v>м</v>
      </c>
      <c r="F2081" s="189">
        <f>'[4]ИТОГ!'!$AX2078</f>
        <v>45582</v>
      </c>
      <c r="G2081" s="91" t="s">
        <v>255</v>
      </c>
      <c r="H2081" s="94" t="s">
        <v>28</v>
      </c>
      <c r="I2081" s="91" t="str">
        <f>'[4]ИТОГ!'!$AY2078</f>
        <v>ОК!</v>
      </c>
    </row>
    <row r="2082" spans="1:9">
      <c r="A2082" s="90">
        <v>2072</v>
      </c>
      <c r="B2082" s="91" t="str">
        <f>'[4]ИТОГ!'!$AP2079</f>
        <v>Логачев Егор</v>
      </c>
      <c r="C2082" s="91">
        <f>'[4]ИТОГ!'!$AQ2079</f>
        <v>0</v>
      </c>
      <c r="D2082" s="91">
        <f>'[4]ИТОГ!'!$AT2079</f>
        <v>3</v>
      </c>
      <c r="E2082" s="91" t="str">
        <f>'[4]ИТОГ!'!$AU2079</f>
        <v>м</v>
      </c>
      <c r="F2082" s="189">
        <f>'[4]ИТОГ!'!$AX2079</f>
        <v>45778</v>
      </c>
      <c r="G2082" s="91" t="s">
        <v>255</v>
      </c>
      <c r="H2082" s="94" t="s">
        <v>28</v>
      </c>
      <c r="I2082" s="91" t="str">
        <f>'[4]ИТОГ!'!$AY2079</f>
        <v>НАДО!!!</v>
      </c>
    </row>
    <row r="2083" spans="1:9">
      <c r="A2083" s="90">
        <v>2073</v>
      </c>
      <c r="B2083" s="91" t="str">
        <f>'[4]ИТОГ!'!$AP2080</f>
        <v>Логин Всеволод</v>
      </c>
      <c r="C2083" s="91">
        <f>'[4]ИТОГ!'!$AQ2080</f>
        <v>0</v>
      </c>
      <c r="D2083" s="91" t="str">
        <f>'[4]ИТОГ!'!$AT2080</f>
        <v>б/р</v>
      </c>
      <c r="E2083" s="91" t="str">
        <f>'[4]ИТОГ!'!$AU2080</f>
        <v>м</v>
      </c>
      <c r="F2083" s="189">
        <f>'[4]ИТОГ!'!$AX2080</f>
        <v>42032</v>
      </c>
      <c r="G2083" s="91" t="s">
        <v>255</v>
      </c>
      <c r="H2083" s="94" t="s">
        <v>28</v>
      </c>
      <c r="I2083" s="91" t="str">
        <f>'[4]ИТОГ!'!$AY2080</f>
        <v>НАДО!!!</v>
      </c>
    </row>
    <row r="2084" spans="1:9">
      <c r="A2084" s="90">
        <v>2074</v>
      </c>
      <c r="B2084" s="91" t="str">
        <f>'[4]ИТОГ!'!$AP2081</f>
        <v>Логинов Алексей</v>
      </c>
      <c r="C2084" s="91">
        <f>'[4]ИТОГ!'!$AQ2081</f>
        <v>0</v>
      </c>
      <c r="D2084" s="91">
        <f>'[4]ИТОГ!'!$AT2081</f>
        <v>3</v>
      </c>
      <c r="E2084" s="91" t="str">
        <f>'[4]ИТОГ!'!$AU2081</f>
        <v>м</v>
      </c>
      <c r="F2084" s="189">
        <f>'[4]ИТОГ!'!$AX2081</f>
        <v>45778</v>
      </c>
      <c r="G2084" s="91" t="s">
        <v>255</v>
      </c>
      <c r="H2084" s="94" t="s">
        <v>28</v>
      </c>
      <c r="I2084" s="91" t="str">
        <f>'[4]ИТОГ!'!$AY2081</f>
        <v>НАДО!!!</v>
      </c>
    </row>
    <row r="2085" spans="1:9">
      <c r="A2085" s="90">
        <v>2075</v>
      </c>
      <c r="B2085" s="91" t="str">
        <f>'[4]ИТОГ!'!$AP2082</f>
        <v>Логинов Даниил</v>
      </c>
      <c r="C2085" s="91">
        <f>'[4]ИТОГ!'!$AQ2082</f>
        <v>0</v>
      </c>
      <c r="D2085" s="91">
        <f>'[4]ИТОГ!'!$AT2082</f>
        <v>3</v>
      </c>
      <c r="E2085" s="91" t="str">
        <f>'[4]ИТОГ!'!$AU2082</f>
        <v>м</v>
      </c>
      <c r="F2085" s="189">
        <f>'[4]ИТОГ!'!$AX2082</f>
        <v>45407</v>
      </c>
      <c r="G2085" s="91" t="s">
        <v>255</v>
      </c>
      <c r="H2085" s="94" t="s">
        <v>28</v>
      </c>
      <c r="I2085" s="91" t="str">
        <f>'[4]ИТОГ!'!$AY2082</f>
        <v>НАДО!!!</v>
      </c>
    </row>
    <row r="2086" spans="1:9">
      <c r="A2086" s="90">
        <v>2076</v>
      </c>
      <c r="B2086" s="91" t="str">
        <f>'[4]ИТОГ!'!$AP2083</f>
        <v>Логинова Виктория</v>
      </c>
      <c r="C2086" s="91">
        <f>'[4]ИТОГ!'!$AQ2083</f>
        <v>1996</v>
      </c>
      <c r="D2086" s="91" t="str">
        <f>'[4]ИТОГ!'!$AT2083</f>
        <v>б/р</v>
      </c>
      <c r="E2086" s="91" t="str">
        <f>'[4]ИТОГ!'!$AU2083</f>
        <v>ж</v>
      </c>
      <c r="F2086" s="189">
        <f>'[4]ИТОГ!'!$AX2083</f>
        <v>0</v>
      </c>
      <c r="G2086" s="91" t="s">
        <v>255</v>
      </c>
      <c r="H2086" s="94" t="s">
        <v>28</v>
      </c>
      <c r="I2086" s="91" t="str">
        <f>'[4]ИТОГ!'!$AY2083</f>
        <v>ОК!</v>
      </c>
    </row>
    <row r="2087" spans="1:9">
      <c r="A2087" s="90">
        <v>2077</v>
      </c>
      <c r="B2087" s="91" t="str">
        <f>'[4]ИТОГ!'!$AP2084</f>
        <v>Логинова Людмила</v>
      </c>
      <c r="C2087" s="91">
        <f>'[4]ИТОГ!'!$AQ2084</f>
        <v>1974</v>
      </c>
      <c r="D2087" s="91" t="str">
        <f>'[4]ИТОГ!'!$AT2084</f>
        <v>б/р</v>
      </c>
      <c r="E2087" s="91" t="str">
        <f>'[4]ИТОГ!'!$AU2084</f>
        <v>ж</v>
      </c>
      <c r="F2087" s="189">
        <f>'[4]ИТОГ!'!$AX2084</f>
        <v>44634</v>
      </c>
      <c r="G2087" s="91" t="s">
        <v>255</v>
      </c>
      <c r="H2087" s="94" t="s">
        <v>28</v>
      </c>
      <c r="I2087" s="91" t="str">
        <f>'[4]ИТОГ!'!$AY2084</f>
        <v>ОК!</v>
      </c>
    </row>
    <row r="2088" spans="1:9">
      <c r="A2088" s="90">
        <v>2078</v>
      </c>
      <c r="B2088" s="91" t="str">
        <f>'[4]ИТОГ!'!$AP2085</f>
        <v>Лодыгин Михаил</v>
      </c>
      <c r="C2088" s="91">
        <f>'[4]ИТОГ!'!$AQ2085</f>
        <v>2011</v>
      </c>
      <c r="D2088" s="91" t="str">
        <f>'[4]ИТОГ!'!$AT2085</f>
        <v>1ю</v>
      </c>
      <c r="E2088" s="91" t="str">
        <f>'[4]ИТОГ!'!$AU2085</f>
        <v>м</v>
      </c>
      <c r="F2088" s="189">
        <f>'[4]ИТОГ!'!$AX2085</f>
        <v>45947</v>
      </c>
      <c r="G2088" s="91" t="s">
        <v>255</v>
      </c>
      <c r="H2088" s="94" t="s">
        <v>28</v>
      </c>
      <c r="I2088" s="91" t="str">
        <f>'[4]ИТОГ!'!$AY2085</f>
        <v>ОК!</v>
      </c>
    </row>
    <row r="2089" spans="1:9">
      <c r="A2089" s="90">
        <v>2079</v>
      </c>
      <c r="B2089" s="91" t="str">
        <f>'[4]ИТОГ!'!$AP2086</f>
        <v>Локинская Софья</v>
      </c>
      <c r="C2089" s="91">
        <f>'[4]ИТОГ!'!$AQ2086</f>
        <v>2004</v>
      </c>
      <c r="D2089" s="91" t="str">
        <f>'[4]ИТОГ!'!$AT2086</f>
        <v>б/р</v>
      </c>
      <c r="E2089" s="91" t="str">
        <f>'[4]ИТОГ!'!$AU2086</f>
        <v>ж</v>
      </c>
      <c r="F2089" s="189">
        <f>'[4]ИТОГ!'!$AX2086</f>
        <v>44218</v>
      </c>
      <c r="G2089" s="91" t="s">
        <v>255</v>
      </c>
      <c r="H2089" s="94" t="s">
        <v>28</v>
      </c>
      <c r="I2089" s="91" t="str">
        <f>'[4]ИТОГ!'!$AY2086</f>
        <v>ОК!</v>
      </c>
    </row>
    <row r="2090" spans="1:9">
      <c r="A2090" s="90">
        <v>2080</v>
      </c>
      <c r="B2090" s="91" t="str">
        <f>'[4]ИТОГ!'!$AP2087</f>
        <v>Локотникова Юлия</v>
      </c>
      <c r="C2090" s="91">
        <f>'[4]ИТОГ!'!$AQ2087</f>
        <v>1998</v>
      </c>
      <c r="D2090" s="91" t="str">
        <f>'[4]ИТОГ!'!$AT2087</f>
        <v>б/р</v>
      </c>
      <c r="E2090" s="91" t="str">
        <f>'[4]ИТОГ!'!$AU2087</f>
        <v>ж</v>
      </c>
      <c r="F2090" s="189">
        <f>'[4]ИТОГ!'!$AX2087</f>
        <v>43383</v>
      </c>
      <c r="G2090" s="91" t="s">
        <v>255</v>
      </c>
      <c r="H2090" s="94" t="s">
        <v>28</v>
      </c>
      <c r="I2090" s="91" t="str">
        <f>'[4]ИТОГ!'!$AY2087</f>
        <v>ОК!</v>
      </c>
    </row>
    <row r="2091" spans="1:9">
      <c r="A2091" s="90">
        <v>2081</v>
      </c>
      <c r="B2091" s="91" t="str">
        <f>'[4]ИТОГ!'!$AP2088</f>
        <v>Лосев Степан</v>
      </c>
      <c r="C2091" s="91">
        <f>'[4]ИТОГ!'!$AQ2088</f>
        <v>2008</v>
      </c>
      <c r="D2091" s="91" t="str">
        <f>'[4]ИТОГ!'!$AT2088</f>
        <v>б/р</v>
      </c>
      <c r="E2091" s="91" t="str">
        <f>'[4]ИТОГ!'!$AU2088</f>
        <v>м</v>
      </c>
      <c r="F2091" s="189">
        <f>'[4]ИТОГ!'!$AX2088</f>
        <v>0</v>
      </c>
      <c r="G2091" s="91" t="s">
        <v>255</v>
      </c>
      <c r="H2091" s="94" t="s">
        <v>28</v>
      </c>
      <c r="I2091" s="91" t="str">
        <f>'[4]ИТОГ!'!$AY2088</f>
        <v>НАДО!!!</v>
      </c>
    </row>
    <row r="2092" spans="1:9">
      <c r="A2092" s="90">
        <v>2082</v>
      </c>
      <c r="B2092" s="91" t="str">
        <f>'[4]ИТОГ!'!$AP2089</f>
        <v>Лосев Тимофей</v>
      </c>
      <c r="C2092" s="91">
        <f>'[4]ИТОГ!'!$AQ2089</f>
        <v>2007</v>
      </c>
      <c r="D2092" s="91" t="str">
        <f>'[4]ИТОГ!'!$AT2089</f>
        <v>б/р</v>
      </c>
      <c r="E2092" s="91" t="str">
        <f>'[4]ИТОГ!'!$AU2089</f>
        <v>м</v>
      </c>
      <c r="F2092" s="189">
        <f>'[4]ИТОГ!'!$AX2089</f>
        <v>0</v>
      </c>
      <c r="G2092" s="91" t="s">
        <v>255</v>
      </c>
      <c r="H2092" s="94" t="s">
        <v>28</v>
      </c>
      <c r="I2092" s="91" t="str">
        <f>'[4]ИТОГ!'!$AY2089</f>
        <v>НАДО!!!</v>
      </c>
    </row>
    <row r="2093" spans="1:9">
      <c r="A2093" s="90">
        <v>2083</v>
      </c>
      <c r="B2093" s="91" t="str">
        <f>'[4]ИТОГ!'!$AP2090</f>
        <v>Лоскутов Константин</v>
      </c>
      <c r="C2093" s="91">
        <f>'[4]ИТОГ!'!$AQ2090</f>
        <v>0</v>
      </c>
      <c r="D2093" s="91">
        <f>'[4]ИТОГ!'!$AT2090</f>
        <v>1</v>
      </c>
      <c r="E2093" s="91" t="str">
        <f>'[4]ИТОГ!'!$AU2090</f>
        <v>м</v>
      </c>
      <c r="F2093" s="189">
        <f>'[4]ИТОГ!'!$AX2090</f>
        <v>45805</v>
      </c>
      <c r="G2093" s="91" t="s">
        <v>255</v>
      </c>
      <c r="H2093" s="94" t="s">
        <v>28</v>
      </c>
      <c r="I2093" s="91" t="str">
        <f>'[4]ИТОГ!'!$AY2090</f>
        <v>НАДО!!!</v>
      </c>
    </row>
    <row r="2094" spans="1:9">
      <c r="A2094" s="90">
        <v>2084</v>
      </c>
      <c r="B2094" s="91" t="str">
        <f>'[4]ИТОГ!'!$AP2091</f>
        <v>Лотонин Алексей</v>
      </c>
      <c r="C2094" s="91">
        <f>'[4]ИТОГ!'!$AQ2091</f>
        <v>1994</v>
      </c>
      <c r="D2094" s="91" t="str">
        <f>'[4]ИТОГ!'!$AT2091</f>
        <v>б/р</v>
      </c>
      <c r="E2094" s="91" t="str">
        <f>'[4]ИТОГ!'!$AU2091</f>
        <v>м</v>
      </c>
      <c r="F2094" s="189">
        <f>'[4]ИТОГ!'!$AX2091</f>
        <v>41846</v>
      </c>
      <c r="G2094" s="91" t="s">
        <v>255</v>
      </c>
      <c r="H2094" s="94" t="s">
        <v>28</v>
      </c>
      <c r="I2094" s="91" t="str">
        <f>'[4]ИТОГ!'!$AY2091</f>
        <v>ОК!</v>
      </c>
    </row>
    <row r="2095" spans="1:9">
      <c r="A2095" s="90">
        <v>2085</v>
      </c>
      <c r="B2095" s="91" t="str">
        <f>'[4]ИТОГ!'!$AP2092</f>
        <v xml:space="preserve">Лохин Дмитрий </v>
      </c>
      <c r="C2095" s="91">
        <f>'[4]ИТОГ!'!$AQ2092</f>
        <v>0</v>
      </c>
      <c r="D2095" s="91">
        <f>'[4]ИТОГ!'!$AT2092</f>
        <v>1</v>
      </c>
      <c r="E2095" s="91" t="str">
        <f>'[4]ИТОГ!'!$AU2092</f>
        <v>м</v>
      </c>
      <c r="F2095" s="189">
        <f>'[4]ИТОГ!'!$AX2092</f>
        <v>45407</v>
      </c>
      <c r="G2095" s="91" t="s">
        <v>255</v>
      </c>
      <c r="H2095" s="94" t="s">
        <v>28</v>
      </c>
      <c r="I2095" s="91" t="str">
        <f>'[4]ИТОГ!'!$AY2092</f>
        <v>НАДО!!!</v>
      </c>
    </row>
    <row r="2096" spans="1:9">
      <c r="A2096" s="90">
        <v>2086</v>
      </c>
      <c r="B2096" s="91" t="str">
        <f>'[4]ИТОГ!'!$AP2093</f>
        <v>Лощев Максим</v>
      </c>
      <c r="C2096" s="91">
        <f>'[4]ИТОГ!'!$AQ2093</f>
        <v>2007</v>
      </c>
      <c r="D2096" s="91">
        <f>'[4]ИТОГ!'!$AT2093</f>
        <v>2</v>
      </c>
      <c r="E2096" s="91" t="str">
        <f>'[4]ИТОГ!'!$AU2093</f>
        <v>м</v>
      </c>
      <c r="F2096" s="189">
        <f>'[4]ИТОГ!'!$AX2093</f>
        <v>45651</v>
      </c>
      <c r="G2096" s="91" t="s">
        <v>255</v>
      </c>
      <c r="H2096" s="94" t="s">
        <v>28</v>
      </c>
      <c r="I2096" s="91" t="str">
        <f>'[4]ИТОГ!'!$AY2093</f>
        <v>ОК!</v>
      </c>
    </row>
    <row r="2097" spans="1:9">
      <c r="A2097" s="90">
        <v>2087</v>
      </c>
      <c r="B2097" s="91" t="str">
        <f>'[4]ИТОГ!'!$AP2094</f>
        <v>Лубенец Алексей</v>
      </c>
      <c r="C2097" s="91">
        <f>'[4]ИТОГ!'!$AQ2094</f>
        <v>1988</v>
      </c>
      <c r="D2097" s="91" t="str">
        <f>'[4]ИТОГ!'!$AT2094</f>
        <v>б/р</v>
      </c>
      <c r="E2097" s="91" t="str">
        <f>'[4]ИТОГ!'!$AU2094</f>
        <v>м</v>
      </c>
      <c r="F2097" s="189">
        <f>'[4]ИТОГ!'!$AX2094</f>
        <v>43078</v>
      </c>
      <c r="G2097" s="91" t="s">
        <v>255</v>
      </c>
      <c r="H2097" s="94" t="s">
        <v>28</v>
      </c>
      <c r="I2097" s="91" t="str">
        <f>'[4]ИТОГ!'!$AY2094</f>
        <v>НАДО!!!</v>
      </c>
    </row>
    <row r="2098" spans="1:9">
      <c r="A2098" s="90">
        <v>2088</v>
      </c>
      <c r="B2098" s="91" t="str">
        <f>'[4]ИТОГ!'!$AP2095</f>
        <v>Лубенкова Анастасия</v>
      </c>
      <c r="C2098" s="91">
        <f>'[4]ИТОГ!'!$AQ2095</f>
        <v>0</v>
      </c>
      <c r="D2098" s="91" t="str">
        <f>'[4]ИТОГ!'!$AT2095</f>
        <v>б/р</v>
      </c>
      <c r="E2098" s="91" t="str">
        <f>'[4]ИТОГ!'!$AU2095</f>
        <v>ж</v>
      </c>
      <c r="F2098" s="189">
        <f>'[4]ИТОГ!'!$AX2095</f>
        <v>44708</v>
      </c>
      <c r="G2098" s="91" t="s">
        <v>255</v>
      </c>
      <c r="H2098" s="94" t="s">
        <v>28</v>
      </c>
      <c r="I2098" s="91" t="str">
        <f>'[4]ИТОГ!'!$AY2095</f>
        <v>НАДО!!!</v>
      </c>
    </row>
    <row r="2099" spans="1:9">
      <c r="A2099" s="90">
        <v>2089</v>
      </c>
      <c r="B2099" s="91" t="str">
        <f>'[4]ИТОГ!'!$AP2096</f>
        <v>Лубинец Ксения</v>
      </c>
      <c r="C2099" s="91">
        <f>'[4]ИТОГ!'!$AQ2096</f>
        <v>2008</v>
      </c>
      <c r="D2099" s="91" t="str">
        <f>'[4]ИТОГ!'!$AT2096</f>
        <v>1ю</v>
      </c>
      <c r="E2099" s="91" t="str">
        <f>'[4]ИТОГ!'!$AU2096</f>
        <v>ж</v>
      </c>
      <c r="F2099" s="189">
        <f>'[4]ИТОГ!'!$AX2096</f>
        <v>45756</v>
      </c>
      <c r="G2099" s="91" t="s">
        <v>255</v>
      </c>
      <c r="H2099" s="94" t="s">
        <v>28</v>
      </c>
      <c r="I2099" s="91" t="str">
        <f>'[4]ИТОГ!'!$AY2096</f>
        <v>ОК!</v>
      </c>
    </row>
    <row r="2100" spans="1:9">
      <c r="A2100" s="90">
        <v>2090</v>
      </c>
      <c r="B2100" s="91" t="str">
        <f>'[4]ИТОГ!'!$AP2097</f>
        <v>Луговой Дмитрий</v>
      </c>
      <c r="C2100" s="91">
        <f>'[4]ИТОГ!'!$AQ2097</f>
        <v>0</v>
      </c>
      <c r="D2100" s="91" t="str">
        <f>'[4]ИТОГ!'!$AT2097</f>
        <v>1ю</v>
      </c>
      <c r="E2100" s="91" t="str">
        <f>'[4]ИТОГ!'!$AU2097</f>
        <v>м</v>
      </c>
      <c r="F2100" s="189">
        <f>'[4]ИТОГ!'!$AX2097</f>
        <v>45705</v>
      </c>
      <c r="G2100" s="91" t="s">
        <v>255</v>
      </c>
      <c r="H2100" s="94" t="s">
        <v>28</v>
      </c>
      <c r="I2100" s="91" t="str">
        <f>'[4]ИТОГ!'!$AY2097</f>
        <v>НАДО!!!</v>
      </c>
    </row>
    <row r="2101" spans="1:9">
      <c r="A2101" s="90">
        <v>2091</v>
      </c>
      <c r="B2101" s="91" t="str">
        <f>'[4]ИТОГ!'!$AP2098</f>
        <v>Луданов Андрей</v>
      </c>
      <c r="C2101" s="91">
        <f>'[4]ИТОГ!'!$AQ2098</f>
        <v>1984</v>
      </c>
      <c r="D2101" s="91" t="str">
        <f>'[4]ИТОГ!'!$AT2098</f>
        <v>б/р</v>
      </c>
      <c r="E2101" s="91" t="str">
        <f>'[4]ИТОГ!'!$AU2098</f>
        <v>м</v>
      </c>
      <c r="F2101" s="189">
        <f>'[4]ИТОГ!'!$AX2098</f>
        <v>43622</v>
      </c>
      <c r="G2101" s="91" t="s">
        <v>255</v>
      </c>
      <c r="H2101" s="94" t="s">
        <v>28</v>
      </c>
      <c r="I2101" s="91" t="str">
        <f>'[4]ИТОГ!'!$AY2098</f>
        <v>ОК!</v>
      </c>
    </row>
    <row r="2102" spans="1:9">
      <c r="A2102" s="90">
        <v>2092</v>
      </c>
      <c r="B2102" s="91" t="str">
        <f>'[4]ИТОГ!'!$AP2099</f>
        <v>Луданова Ольга</v>
      </c>
      <c r="C2102" s="91">
        <f>'[4]ИТОГ!'!$AQ2099</f>
        <v>1985</v>
      </c>
      <c r="D2102" s="91" t="str">
        <f>'[4]ИТОГ!'!$AT2099</f>
        <v>б/р</v>
      </c>
      <c r="E2102" s="91" t="str">
        <f>'[4]ИТОГ!'!$AU2099</f>
        <v>ж</v>
      </c>
      <c r="F2102" s="189">
        <f>'[4]ИТОГ!'!$AX2099</f>
        <v>43807</v>
      </c>
      <c r="G2102" s="91" t="s">
        <v>255</v>
      </c>
      <c r="H2102" s="94" t="s">
        <v>28</v>
      </c>
      <c r="I2102" s="91" t="str">
        <f>'[4]ИТОГ!'!$AY2099</f>
        <v>ОК!</v>
      </c>
    </row>
    <row r="2103" spans="1:9">
      <c r="A2103" s="90">
        <v>2093</v>
      </c>
      <c r="B2103" s="91" t="str">
        <f>'[4]ИТОГ!'!$AP2100</f>
        <v>Лужин Игорь</v>
      </c>
      <c r="C2103" s="91">
        <f>'[4]ИТОГ!'!$AQ2100</f>
        <v>2011</v>
      </c>
      <c r="D2103" s="91" t="str">
        <f>'[4]ИТОГ!'!$AT2100</f>
        <v>б/р</v>
      </c>
      <c r="E2103" s="91" t="str">
        <f>'[4]ИТОГ!'!$AU2100</f>
        <v>м</v>
      </c>
      <c r="F2103" s="189">
        <f>'[4]ИТОГ!'!$AX2100</f>
        <v>0</v>
      </c>
      <c r="G2103" s="91" t="s">
        <v>255</v>
      </c>
      <c r="H2103" s="94" t="s">
        <v>28</v>
      </c>
      <c r="I2103" s="91" t="str">
        <f>'[4]ИТОГ!'!$AY2100</f>
        <v>ОК!</v>
      </c>
    </row>
    <row r="2104" spans="1:9">
      <c r="A2104" s="90">
        <v>2094</v>
      </c>
      <c r="B2104" s="91" t="str">
        <f>'[4]ИТОГ!'!$AP2101</f>
        <v>Лужина Софья</v>
      </c>
      <c r="C2104" s="91">
        <f>'[4]ИТОГ!'!$AQ2101</f>
        <v>2014</v>
      </c>
      <c r="D2104" s="91" t="str">
        <f>'[4]ИТОГ!'!$AT2101</f>
        <v>б/р</v>
      </c>
      <c r="E2104" s="91" t="str">
        <f>'[4]ИТОГ!'!$AU2101</f>
        <v>ж</v>
      </c>
      <c r="F2104" s="189">
        <f>'[4]ИТОГ!'!$AX2101</f>
        <v>0</v>
      </c>
      <c r="G2104" s="91" t="s">
        <v>255</v>
      </c>
      <c r="H2104" s="94" t="s">
        <v>28</v>
      </c>
      <c r="I2104" s="91" t="str">
        <f>'[4]ИТОГ!'!$AY2101</f>
        <v>ОК!</v>
      </c>
    </row>
    <row r="2105" spans="1:9">
      <c r="A2105" s="90">
        <v>2095</v>
      </c>
      <c r="B2105" s="91" t="str">
        <f>'[4]ИТОГ!'!$AP2102</f>
        <v>Луканина Арина</v>
      </c>
      <c r="C2105" s="91">
        <f>'[4]ИТОГ!'!$AQ2102</f>
        <v>2006</v>
      </c>
      <c r="D2105" s="91" t="str">
        <f>'[4]ИТОГ!'!$AT2102</f>
        <v>б/р</v>
      </c>
      <c r="E2105" s="91" t="str">
        <f>'[4]ИТОГ!'!$AU2102</f>
        <v>ж</v>
      </c>
      <c r="F2105" s="189">
        <f>'[4]ИТОГ!'!$AX2102</f>
        <v>0</v>
      </c>
      <c r="G2105" s="91" t="s">
        <v>255</v>
      </c>
      <c r="H2105" s="94" t="s">
        <v>28</v>
      </c>
      <c r="I2105" s="91" t="str">
        <f>'[4]ИТОГ!'!$AY2102</f>
        <v>ОК!</v>
      </c>
    </row>
    <row r="2106" spans="1:9">
      <c r="A2106" s="90">
        <v>2096</v>
      </c>
      <c r="B2106" s="91" t="str">
        <f>'[4]ИТОГ!'!$AP2103</f>
        <v>Луканина Вероника</v>
      </c>
      <c r="C2106" s="91">
        <f>'[4]ИТОГ!'!$AQ2103</f>
        <v>2006</v>
      </c>
      <c r="D2106" s="91" t="str">
        <f>'[4]ИТОГ!'!$AT2103</f>
        <v>б/р</v>
      </c>
      <c r="E2106" s="91" t="str">
        <f>'[4]ИТОГ!'!$AU2103</f>
        <v>ж</v>
      </c>
      <c r="F2106" s="189">
        <f>'[4]ИТОГ!'!$AX2103</f>
        <v>0</v>
      </c>
      <c r="G2106" s="91" t="s">
        <v>255</v>
      </c>
      <c r="H2106" s="94" t="s">
        <v>28</v>
      </c>
      <c r="I2106" s="91" t="str">
        <f>'[4]ИТОГ!'!$AY2103</f>
        <v>ОК!</v>
      </c>
    </row>
    <row r="2107" spans="1:9">
      <c r="A2107" s="90">
        <v>2097</v>
      </c>
      <c r="B2107" s="91" t="str">
        <f>'[4]ИТОГ!'!$AP2104</f>
        <v>Луканова Маргарита</v>
      </c>
      <c r="C2107" s="91">
        <f>'[4]ИТОГ!'!$AQ2104</f>
        <v>2008</v>
      </c>
      <c r="D2107" s="91" t="str">
        <f>'[4]ИТОГ!'!$AT2104</f>
        <v>б/р</v>
      </c>
      <c r="E2107" s="91" t="str">
        <f>'[4]ИТОГ!'!$AU2104</f>
        <v>ж</v>
      </c>
      <c r="F2107" s="189">
        <f>'[4]ИТОГ!'!$AX2104</f>
        <v>45380</v>
      </c>
      <c r="G2107" s="91" t="s">
        <v>255</v>
      </c>
      <c r="H2107" s="94" t="s">
        <v>28</v>
      </c>
      <c r="I2107" s="91" t="str">
        <f>'[4]ИТОГ!'!$AY2104</f>
        <v>ОК!</v>
      </c>
    </row>
    <row r="2108" spans="1:9">
      <c r="A2108" s="90">
        <v>2098</v>
      </c>
      <c r="B2108" s="91" t="str">
        <f>'[4]ИТОГ!'!$AP2105</f>
        <v>Лукин Владимир</v>
      </c>
      <c r="C2108" s="91">
        <f>'[4]ИТОГ!'!$AQ2105</f>
        <v>2006</v>
      </c>
      <c r="D2108" s="91" t="str">
        <f>'[4]ИТОГ!'!$AT2105</f>
        <v>б/р</v>
      </c>
      <c r="E2108" s="91" t="str">
        <f>'[4]ИТОГ!'!$AU2105</f>
        <v>м</v>
      </c>
      <c r="F2108" s="189">
        <f>'[4]ИТОГ!'!$AX2105</f>
        <v>43960</v>
      </c>
      <c r="G2108" s="91" t="s">
        <v>255</v>
      </c>
      <c r="H2108" s="94" t="s">
        <v>28</v>
      </c>
      <c r="I2108" s="91" t="str">
        <f>'[4]ИТОГ!'!$AY2105</f>
        <v>ОК!</v>
      </c>
    </row>
    <row r="2109" spans="1:9">
      <c r="A2109" s="90">
        <v>2099</v>
      </c>
      <c r="B2109" s="91" t="str">
        <f>'[4]ИТОГ!'!$AP2106</f>
        <v>Лукин Лев</v>
      </c>
      <c r="C2109" s="91">
        <f>'[4]ИТОГ!'!$AQ2106</f>
        <v>2009</v>
      </c>
      <c r="D2109" s="91" t="str">
        <f>'[4]ИТОГ!'!$AT2106</f>
        <v>б/р</v>
      </c>
      <c r="E2109" s="91" t="str">
        <f>'[4]ИТОГ!'!$AU2106</f>
        <v>м</v>
      </c>
      <c r="F2109" s="189">
        <f>'[4]ИТОГ!'!$AX2106</f>
        <v>0</v>
      </c>
      <c r="G2109" s="91" t="s">
        <v>255</v>
      </c>
      <c r="H2109" s="94" t="s">
        <v>28</v>
      </c>
      <c r="I2109" s="91" t="str">
        <f>'[4]ИТОГ!'!$AY2106</f>
        <v>ОК!</v>
      </c>
    </row>
    <row r="2110" spans="1:9">
      <c r="A2110" s="90">
        <v>2100</v>
      </c>
      <c r="B2110" s="91" t="str">
        <f>'[4]ИТОГ!'!$AP2107</f>
        <v>Лукин Леонид</v>
      </c>
      <c r="C2110" s="91">
        <f>'[4]ИТОГ!'!$AQ2107</f>
        <v>2013</v>
      </c>
      <c r="D2110" s="91" t="str">
        <f>'[4]ИТОГ!'!$AT2107</f>
        <v>б/р</v>
      </c>
      <c r="E2110" s="91" t="str">
        <f>'[4]ИТОГ!'!$AU2107</f>
        <v>м</v>
      </c>
      <c r="F2110" s="189">
        <f>'[4]ИТОГ!'!$AX2107</f>
        <v>0</v>
      </c>
      <c r="G2110" s="91" t="s">
        <v>255</v>
      </c>
      <c r="H2110" s="94" t="s">
        <v>28</v>
      </c>
      <c r="I2110" s="91" t="str">
        <f>'[4]ИТОГ!'!$AY2107</f>
        <v>НАДО!!!</v>
      </c>
    </row>
    <row r="2111" spans="1:9">
      <c r="A2111" s="90">
        <v>2101</v>
      </c>
      <c r="B2111" s="91" t="str">
        <f>'[4]ИТОГ!'!$AP2108</f>
        <v>Лукин Максим</v>
      </c>
      <c r="C2111" s="91">
        <f>'[4]ИТОГ!'!$AQ2108</f>
        <v>2002</v>
      </c>
      <c r="D2111" s="91" t="str">
        <f>'[4]ИТОГ!'!$AT2108</f>
        <v>КМС</v>
      </c>
      <c r="E2111" s="91" t="str">
        <f>'[4]ИТОГ!'!$AU2108</f>
        <v>м</v>
      </c>
      <c r="F2111" s="189">
        <f>'[4]ИТОГ!'!$AX2108</f>
        <v>45854</v>
      </c>
      <c r="G2111" s="91" t="s">
        <v>255</v>
      </c>
      <c r="H2111" s="94" t="s">
        <v>28</v>
      </c>
      <c r="I2111" s="91" t="str">
        <f>'[4]ИТОГ!'!$AY2108</f>
        <v>ОК!</v>
      </c>
    </row>
    <row r="2112" spans="1:9">
      <c r="A2112" s="90">
        <v>2102</v>
      </c>
      <c r="B2112" s="91" t="str">
        <f>'[4]ИТОГ!'!$AP2109</f>
        <v>Лукина Екатерина</v>
      </c>
      <c r="C2112" s="91">
        <f>'[4]ИТОГ!'!$AQ2109</f>
        <v>2008</v>
      </c>
      <c r="D2112" s="91" t="str">
        <f>'[4]ИТОГ!'!$AT2109</f>
        <v>б/р</v>
      </c>
      <c r="E2112" s="91" t="str">
        <f>'[4]ИТОГ!'!$AU2109</f>
        <v>ж</v>
      </c>
      <c r="F2112" s="189">
        <f>'[4]ИТОГ!'!$AX2109</f>
        <v>43593</v>
      </c>
      <c r="G2112" s="91" t="s">
        <v>255</v>
      </c>
      <c r="H2112" s="94" t="s">
        <v>28</v>
      </c>
      <c r="I2112" s="91" t="str">
        <f>'[4]ИТОГ!'!$AY2109</f>
        <v>ОК!</v>
      </c>
    </row>
    <row r="2113" spans="1:9">
      <c r="A2113" s="90">
        <v>2103</v>
      </c>
      <c r="B2113" s="91" t="str">
        <f>'[4]ИТОГ!'!$AP2110</f>
        <v>Лукьяненко Виктор</v>
      </c>
      <c r="C2113" s="91">
        <f>'[4]ИТОГ!'!$AQ2110</f>
        <v>2003</v>
      </c>
      <c r="D2113" s="91" t="str">
        <f>'[4]ИТОГ!'!$AT2110</f>
        <v>б/р</v>
      </c>
      <c r="E2113" s="91" t="str">
        <f>'[4]ИТОГ!'!$AU2110</f>
        <v>м</v>
      </c>
      <c r="F2113" s="189">
        <f>'[4]ИТОГ!'!$AX2110</f>
        <v>44534</v>
      </c>
      <c r="G2113" s="91" t="s">
        <v>255</v>
      </c>
      <c r="H2113" s="94" t="s">
        <v>28</v>
      </c>
      <c r="I2113" s="91" t="str">
        <f>'[4]ИТОГ!'!$AY2110</f>
        <v>ОК!</v>
      </c>
    </row>
    <row r="2114" spans="1:9">
      <c r="A2114" s="90">
        <v>2104</v>
      </c>
      <c r="B2114" s="91" t="str">
        <f>'[4]ИТОГ!'!$AP2111</f>
        <v>Лукьяненко Игорь</v>
      </c>
      <c r="C2114" s="91">
        <f>'[4]ИТОГ!'!$AQ2111</f>
        <v>2003</v>
      </c>
      <c r="D2114" s="91" t="str">
        <f>'[4]ИТОГ!'!$AT2111</f>
        <v>б/р</v>
      </c>
      <c r="E2114" s="91" t="str">
        <f>'[4]ИТОГ!'!$AU2111</f>
        <v>м</v>
      </c>
      <c r="F2114" s="189">
        <f>'[4]ИТОГ!'!$AX2111</f>
        <v>44534</v>
      </c>
      <c r="G2114" s="91" t="s">
        <v>255</v>
      </c>
      <c r="H2114" s="94" t="s">
        <v>28</v>
      </c>
      <c r="I2114" s="91" t="str">
        <f>'[4]ИТОГ!'!$AY2111</f>
        <v>ОК!</v>
      </c>
    </row>
    <row r="2115" spans="1:9">
      <c r="A2115" s="90">
        <v>2105</v>
      </c>
      <c r="B2115" s="91" t="str">
        <f>'[4]ИТОГ!'!$AP2112</f>
        <v>Лукьянова Алена</v>
      </c>
      <c r="C2115" s="91">
        <f>'[4]ИТОГ!'!$AQ2112</f>
        <v>0</v>
      </c>
      <c r="D2115" s="91" t="str">
        <f>'[4]ИТОГ!'!$AT2112</f>
        <v>1ю</v>
      </c>
      <c r="E2115" s="91" t="str">
        <f>'[4]ИТОГ!'!$AU2112</f>
        <v>ж</v>
      </c>
      <c r="F2115" s="189">
        <f>'[4]ИТОГ!'!$AX2112</f>
        <v>45756</v>
      </c>
      <c r="G2115" s="91" t="s">
        <v>255</v>
      </c>
      <c r="H2115" s="94" t="s">
        <v>28</v>
      </c>
      <c r="I2115" s="91" t="str">
        <f>'[4]ИТОГ!'!$AY2112</f>
        <v>НАДО!!!</v>
      </c>
    </row>
    <row r="2116" spans="1:9">
      <c r="A2116" s="90">
        <v>2106</v>
      </c>
      <c r="B2116" s="91" t="str">
        <f>'[4]ИТОГ!'!$AP2113</f>
        <v>Лукьянова Виктория</v>
      </c>
      <c r="C2116" s="91">
        <f>'[4]ИТОГ!'!$AQ2113</f>
        <v>2006</v>
      </c>
      <c r="D2116" s="91" t="str">
        <f>'[4]ИТОГ!'!$AT2113</f>
        <v>б/р</v>
      </c>
      <c r="E2116" s="91" t="str">
        <f>'[4]ИТОГ!'!$AU2113</f>
        <v>ж</v>
      </c>
      <c r="F2116" s="189">
        <f>'[4]ИТОГ!'!$AX2113</f>
        <v>43960</v>
      </c>
      <c r="G2116" s="91" t="s">
        <v>255</v>
      </c>
      <c r="H2116" s="94" t="s">
        <v>28</v>
      </c>
      <c r="I2116" s="91" t="str">
        <f>'[4]ИТОГ!'!$AY2113</f>
        <v>ОК!</v>
      </c>
    </row>
    <row r="2117" spans="1:9">
      <c r="A2117" s="90">
        <v>2107</v>
      </c>
      <c r="B2117" s="91" t="str">
        <f>'[4]ИТОГ!'!$AP2114</f>
        <v>Лукьянович Роман</v>
      </c>
      <c r="C2117" s="91">
        <f>'[4]ИТОГ!'!$AQ2114</f>
        <v>2013</v>
      </c>
      <c r="D2117" s="91" t="str">
        <f>'[4]ИТОГ!'!$AT2114</f>
        <v>б/р</v>
      </c>
      <c r="E2117" s="91" t="str">
        <f>'[4]ИТОГ!'!$AU2114</f>
        <v>м</v>
      </c>
      <c r="F2117" s="189">
        <f>'[4]ИТОГ!'!$AX2114</f>
        <v>0</v>
      </c>
      <c r="G2117" s="91" t="s">
        <v>255</v>
      </c>
      <c r="H2117" s="94" t="s">
        <v>28</v>
      </c>
      <c r="I2117" s="91" t="str">
        <f>'[4]ИТОГ!'!$AY2114</f>
        <v>ОК!</v>
      </c>
    </row>
    <row r="2118" spans="1:9">
      <c r="A2118" s="90">
        <v>2108</v>
      </c>
      <c r="B2118" s="91" t="str">
        <f>'[4]ИТОГ!'!$AP2115</f>
        <v>Лунгу Ангелина</v>
      </c>
      <c r="C2118" s="91">
        <f>'[4]ИТОГ!'!$AQ2115</f>
        <v>2008</v>
      </c>
      <c r="D2118" s="91" t="str">
        <f>'[4]ИТОГ!'!$AT2115</f>
        <v>б/р</v>
      </c>
      <c r="E2118" s="91" t="str">
        <f>'[4]ИТОГ!'!$AU2115</f>
        <v>ж</v>
      </c>
      <c r="F2118" s="189">
        <f>'[4]ИТОГ!'!$AX2115</f>
        <v>0</v>
      </c>
      <c r="G2118" s="91" t="s">
        <v>255</v>
      </c>
      <c r="H2118" s="94" t="s">
        <v>28</v>
      </c>
      <c r="I2118" s="91" t="str">
        <f>'[4]ИТОГ!'!$AY2115</f>
        <v>ОК!</v>
      </c>
    </row>
    <row r="2119" spans="1:9">
      <c r="A2119" s="90">
        <v>2109</v>
      </c>
      <c r="B2119" s="91" t="str">
        <f>'[4]ИТОГ!'!$AP2116</f>
        <v>Лунев Сергей</v>
      </c>
      <c r="C2119" s="91">
        <f>'[4]ИТОГ!'!$AQ2116</f>
        <v>0</v>
      </c>
      <c r="D2119" s="91" t="str">
        <f>'[4]ИТОГ!'!$AT2116</f>
        <v>б/р</v>
      </c>
      <c r="E2119" s="91" t="str">
        <f>'[4]ИТОГ!'!$AU2116</f>
        <v>м</v>
      </c>
      <c r="F2119" s="189">
        <f>'[4]ИТОГ!'!$AX2116</f>
        <v>42844</v>
      </c>
      <c r="G2119" s="91" t="s">
        <v>255</v>
      </c>
      <c r="H2119" s="94" t="s">
        <v>28</v>
      </c>
      <c r="I2119" s="91" t="str">
        <f>'[4]ИТОГ!'!$AY2116</f>
        <v>НАДО!!!</v>
      </c>
    </row>
    <row r="2120" spans="1:9">
      <c r="A2120" s="90">
        <v>2110</v>
      </c>
      <c r="B2120" s="91" t="str">
        <f>'[4]ИТОГ!'!$AP2117</f>
        <v>Лунева Анастасия</v>
      </c>
      <c r="C2120" s="91">
        <f>'[4]ИТОГ!'!$AQ2117</f>
        <v>2000</v>
      </c>
      <c r="D2120" s="91">
        <f>'[4]ИТОГ!'!$AT2117</f>
        <v>3</v>
      </c>
      <c r="E2120" s="91" t="str">
        <f>'[4]ИТОГ!'!$AU2117</f>
        <v>ж</v>
      </c>
      <c r="F2120" s="189">
        <f>'[4]ИТОГ!'!$AX2117</f>
        <v>45478</v>
      </c>
      <c r="G2120" s="91" t="s">
        <v>255</v>
      </c>
      <c r="H2120" s="94" t="s">
        <v>28</v>
      </c>
      <c r="I2120" s="91" t="str">
        <f>'[4]ИТОГ!'!$AY2117</f>
        <v>ОК!</v>
      </c>
    </row>
    <row r="2121" spans="1:9">
      <c r="A2121" s="90">
        <v>2111</v>
      </c>
      <c r="B2121" s="91" t="str">
        <f>'[4]ИТОГ!'!$AP2118</f>
        <v>Лунецкас Никита</v>
      </c>
      <c r="C2121" s="91">
        <f>'[4]ИТОГ!'!$AQ2118</f>
        <v>2011</v>
      </c>
      <c r="D2121" s="91" t="str">
        <f>'[4]ИТОГ!'!$AT2118</f>
        <v>1ю</v>
      </c>
      <c r="E2121" s="91" t="str">
        <f>'[4]ИТОГ!'!$AU2118</f>
        <v>м</v>
      </c>
      <c r="F2121" s="189">
        <f>'[4]ИТОГ!'!$AX2118</f>
        <v>45786</v>
      </c>
      <c r="G2121" s="91" t="s">
        <v>255</v>
      </c>
      <c r="H2121" s="94" t="s">
        <v>28</v>
      </c>
      <c r="I2121" s="91" t="str">
        <f>'[4]ИТОГ!'!$AY2118</f>
        <v>ОК!</v>
      </c>
    </row>
    <row r="2122" spans="1:9">
      <c r="A2122" s="90">
        <v>2112</v>
      </c>
      <c r="B2122" s="91" t="str">
        <f>'[4]ИТОГ!'!$AP2119</f>
        <v>Лутай Анна</v>
      </c>
      <c r="C2122" s="91">
        <f>'[4]ИТОГ!'!$AQ2119</f>
        <v>1984</v>
      </c>
      <c r="D2122" s="91">
        <f>'[4]ИТОГ!'!$AT2119</f>
        <v>3</v>
      </c>
      <c r="E2122" s="91" t="str">
        <f>'[4]ИТОГ!'!$AU2119</f>
        <v>ж</v>
      </c>
      <c r="F2122" s="189">
        <f>'[4]ИТОГ!'!$AX2119</f>
        <v>45718</v>
      </c>
      <c r="G2122" s="91" t="s">
        <v>255</v>
      </c>
      <c r="H2122" s="94" t="s">
        <v>28</v>
      </c>
      <c r="I2122" s="91" t="str">
        <f>'[4]ИТОГ!'!$AY2119</f>
        <v>ОК!</v>
      </c>
    </row>
    <row r="2123" spans="1:9">
      <c r="A2123" s="90">
        <v>2113</v>
      </c>
      <c r="B2123" s="91" t="str">
        <f>'[4]ИТОГ!'!$AP2120</f>
        <v>Лухшейдер Александра</v>
      </c>
      <c r="C2123" s="91">
        <f>'[4]ИТОГ!'!$AQ2120</f>
        <v>0</v>
      </c>
      <c r="D2123" s="91" t="str">
        <f>'[4]ИТОГ!'!$AT2120</f>
        <v>б/р</v>
      </c>
      <c r="E2123" s="91" t="str">
        <f>'[4]ИТОГ!'!$AU2120</f>
        <v>ж</v>
      </c>
      <c r="F2123" s="189">
        <f>'[4]ИТОГ!'!$AX2120</f>
        <v>44323</v>
      </c>
      <c r="G2123" s="91" t="s">
        <v>255</v>
      </c>
      <c r="H2123" s="94" t="s">
        <v>28</v>
      </c>
      <c r="I2123" s="91" t="str">
        <f>'[4]ИТОГ!'!$AY2120</f>
        <v>НАДО!!!</v>
      </c>
    </row>
    <row r="2124" spans="1:9">
      <c r="A2124" s="90">
        <v>2114</v>
      </c>
      <c r="B2124" s="91" t="str">
        <f>'[4]ИТОГ!'!$AP2121</f>
        <v>Луценко Арсений</v>
      </c>
      <c r="C2124" s="91">
        <f>'[4]ИТОГ!'!$AQ2121</f>
        <v>2009</v>
      </c>
      <c r="D2124" s="91" t="str">
        <f>'[4]ИТОГ!'!$AT2121</f>
        <v>1ю</v>
      </c>
      <c r="E2124" s="91" t="str">
        <f>'[4]ИТОГ!'!$AU2121</f>
        <v>м</v>
      </c>
      <c r="F2124" s="189">
        <f>'[4]ИТОГ!'!$AX2121</f>
        <v>45422</v>
      </c>
      <c r="G2124" s="91" t="s">
        <v>255</v>
      </c>
      <c r="H2124" s="94" t="s">
        <v>28</v>
      </c>
      <c r="I2124" s="91" t="str">
        <f>'[4]ИТОГ!'!$AY2121</f>
        <v>ОК!</v>
      </c>
    </row>
    <row r="2125" spans="1:9">
      <c r="A2125" s="90">
        <v>2115</v>
      </c>
      <c r="B2125" s="91" t="str">
        <f>'[4]ИТОГ!'!$AP2122</f>
        <v>Лылов Николай</v>
      </c>
      <c r="C2125" s="91">
        <f>'[4]ИТОГ!'!$AQ2122</f>
        <v>2004</v>
      </c>
      <c r="D2125" s="91" t="str">
        <f>'[4]ИТОГ!'!$AT2122</f>
        <v>б/р</v>
      </c>
      <c r="E2125" s="91" t="str">
        <f>'[4]ИТОГ!'!$AU2122</f>
        <v>м</v>
      </c>
      <c r="F2125" s="189">
        <f>'[4]ИТОГ!'!$AX2122</f>
        <v>44218</v>
      </c>
      <c r="G2125" s="91" t="s">
        <v>255</v>
      </c>
      <c r="H2125" s="94" t="s">
        <v>28</v>
      </c>
      <c r="I2125" s="91" t="str">
        <f>'[4]ИТОГ!'!$AY2122</f>
        <v>ОК!</v>
      </c>
    </row>
    <row r="2126" spans="1:9">
      <c r="A2126" s="90">
        <v>2116</v>
      </c>
      <c r="B2126" s="91" t="str">
        <f>'[4]ИТОГ!'!$AP2123</f>
        <v>Лытасов Константин</v>
      </c>
      <c r="C2126" s="91">
        <f>'[4]ИТОГ!'!$AQ2123</f>
        <v>2011</v>
      </c>
      <c r="D2126" s="91" t="str">
        <f>'[4]ИТОГ!'!$AT2123</f>
        <v>2ю</v>
      </c>
      <c r="E2126" s="91" t="str">
        <f>'[4]ИТОГ!'!$AU2123</f>
        <v>м</v>
      </c>
      <c r="F2126" s="189">
        <f>'[4]ИТОГ!'!$AX2123</f>
        <v>45786</v>
      </c>
      <c r="G2126" s="91" t="s">
        <v>255</v>
      </c>
      <c r="H2126" s="94" t="s">
        <v>28</v>
      </c>
      <c r="I2126" s="91" t="str">
        <f>'[4]ИТОГ!'!$AY2123</f>
        <v>ОК!</v>
      </c>
    </row>
    <row r="2127" spans="1:9">
      <c r="A2127" s="90">
        <v>2117</v>
      </c>
      <c r="B2127" s="91" t="str">
        <f>'[4]ИТОГ!'!$AP2124</f>
        <v>Львов Дмитрий</v>
      </c>
      <c r="C2127" s="91">
        <f>'[4]ИТОГ!'!$AQ2124</f>
        <v>0</v>
      </c>
      <c r="D2127" s="91">
        <f>'[4]ИТОГ!'!$AT2124</f>
        <v>3</v>
      </c>
      <c r="E2127" s="91" t="str">
        <f>'[4]ИТОГ!'!$AU2124</f>
        <v>м</v>
      </c>
      <c r="F2127" s="189">
        <f>'[4]ИТОГ!'!$AX2124</f>
        <v>45407</v>
      </c>
      <c r="G2127" s="91" t="s">
        <v>255</v>
      </c>
      <c r="H2127" s="94" t="s">
        <v>28</v>
      </c>
      <c r="I2127" s="91" t="str">
        <f>'[4]ИТОГ!'!$AY2124</f>
        <v>НАДО!!!</v>
      </c>
    </row>
    <row r="2128" spans="1:9">
      <c r="A2128" s="90">
        <v>2118</v>
      </c>
      <c r="B2128" s="91" t="str">
        <f>'[4]ИТОГ!'!$AP2125</f>
        <v>Любавина Полина</v>
      </c>
      <c r="C2128" s="91">
        <f>'[4]ИТОГ!'!$AQ2125</f>
        <v>2006</v>
      </c>
      <c r="D2128" s="91" t="str">
        <f>'[4]ИТОГ!'!$AT2125</f>
        <v>б/р</v>
      </c>
      <c r="E2128" s="91" t="str">
        <f>'[4]ИТОГ!'!$AU2125</f>
        <v>ж</v>
      </c>
      <c r="F2128" s="189">
        <f>'[4]ИТОГ!'!$AX2125</f>
        <v>45716</v>
      </c>
      <c r="G2128" s="91" t="s">
        <v>255</v>
      </c>
      <c r="H2128" s="94" t="s">
        <v>28</v>
      </c>
      <c r="I2128" s="91" t="str">
        <f>'[4]ИТОГ!'!$AY2125</f>
        <v>ОК!</v>
      </c>
    </row>
    <row r="2129" spans="1:9">
      <c r="A2129" s="90">
        <v>2119</v>
      </c>
      <c r="B2129" s="91" t="str">
        <f>'[4]ИТОГ!'!$AP2126</f>
        <v>Любимов Владислав</v>
      </c>
      <c r="C2129" s="91">
        <f>'[4]ИТОГ!'!$AQ2126</f>
        <v>1999</v>
      </c>
      <c r="D2129" s="91" t="str">
        <f>'[4]ИТОГ!'!$AT2126</f>
        <v>б/р</v>
      </c>
      <c r="E2129" s="91" t="str">
        <f>'[4]ИТОГ!'!$AU2126</f>
        <v>м</v>
      </c>
      <c r="F2129" s="189">
        <f>'[4]ИТОГ!'!$AX2126</f>
        <v>42774</v>
      </c>
      <c r="G2129" s="91" t="s">
        <v>255</v>
      </c>
      <c r="H2129" s="94" t="s">
        <v>28</v>
      </c>
      <c r="I2129" s="91" t="str">
        <f>'[4]ИТОГ!'!$AY2126</f>
        <v>ОК!</v>
      </c>
    </row>
    <row r="2130" spans="1:9">
      <c r="A2130" s="90">
        <v>2120</v>
      </c>
      <c r="B2130" s="91" t="str">
        <f>'[4]ИТОГ!'!$AP2127</f>
        <v>Любимцев Антон</v>
      </c>
      <c r="C2130" s="91">
        <f>'[4]ИТОГ!'!$AQ2127</f>
        <v>2006</v>
      </c>
      <c r="D2130" s="91" t="str">
        <f>'[4]ИТОГ!'!$AT2127</f>
        <v>б/р</v>
      </c>
      <c r="E2130" s="91" t="str">
        <f>'[4]ИТОГ!'!$AU2127</f>
        <v>м</v>
      </c>
      <c r="F2130" s="189">
        <f>'[4]ИТОГ!'!$AX2127</f>
        <v>0</v>
      </c>
      <c r="G2130" s="91" t="s">
        <v>255</v>
      </c>
      <c r="H2130" s="94" t="s">
        <v>28</v>
      </c>
      <c r="I2130" s="91" t="str">
        <f>'[4]ИТОГ!'!$AY2127</f>
        <v>ОК!</v>
      </c>
    </row>
    <row r="2131" spans="1:9">
      <c r="A2131" s="90">
        <v>2121</v>
      </c>
      <c r="B2131" s="91" t="str">
        <f>'[4]ИТОГ!'!$AP2128</f>
        <v>Любомирова Варвара</v>
      </c>
      <c r="C2131" s="91">
        <f>'[4]ИТОГ!'!$AQ2128</f>
        <v>2007</v>
      </c>
      <c r="D2131" s="91" t="str">
        <f>'[4]ИТОГ!'!$AT2128</f>
        <v>1ю</v>
      </c>
      <c r="E2131" s="91" t="str">
        <f>'[4]ИТОГ!'!$AU2128</f>
        <v>ж</v>
      </c>
      <c r="F2131" s="189">
        <f>'[4]ИТОГ!'!$AX2128</f>
        <v>45940</v>
      </c>
      <c r="G2131" s="91" t="s">
        <v>255</v>
      </c>
      <c r="H2131" s="94" t="s">
        <v>28</v>
      </c>
      <c r="I2131" s="91" t="str">
        <f>'[4]ИТОГ!'!$AY2128</f>
        <v>ОК!</v>
      </c>
    </row>
    <row r="2132" spans="1:9">
      <c r="A2132" s="90">
        <v>2122</v>
      </c>
      <c r="B2132" s="91" t="str">
        <f>'[4]ИТОГ!'!$AP2129</f>
        <v>Любчич Елена</v>
      </c>
      <c r="C2132" s="91">
        <f>'[4]ИТОГ!'!$AQ2129</f>
        <v>0</v>
      </c>
      <c r="D2132" s="91" t="str">
        <f>'[4]ИТОГ!'!$AT2129</f>
        <v>б/р</v>
      </c>
      <c r="E2132" s="91" t="str">
        <f>'[4]ИТОГ!'!$AU2129</f>
        <v>ж</v>
      </c>
      <c r="F2132" s="189">
        <f>'[4]ИТОГ!'!$AX2129</f>
        <v>45071</v>
      </c>
      <c r="G2132" s="91" t="s">
        <v>255</v>
      </c>
      <c r="H2132" s="94" t="s">
        <v>28</v>
      </c>
      <c r="I2132" s="91">
        <f>'[4]ИТОГ!'!$AY2129</f>
        <v>0</v>
      </c>
    </row>
    <row r="2133" spans="1:9">
      <c r="A2133" s="90">
        <v>2123</v>
      </c>
      <c r="B2133" s="91" t="str">
        <f>'[4]ИТОГ!'!$AP2130</f>
        <v>Лягушев Вячеслав</v>
      </c>
      <c r="C2133" s="91">
        <f>'[4]ИТОГ!'!$AQ2130</f>
        <v>2000</v>
      </c>
      <c r="D2133" s="91" t="str">
        <f>'[4]ИТОГ!'!$AT2130</f>
        <v>б/р</v>
      </c>
      <c r="E2133" s="91" t="str">
        <f>'[4]ИТОГ!'!$AU2130</f>
        <v>м</v>
      </c>
      <c r="F2133" s="189">
        <f>'[4]ИТОГ!'!$AX2130</f>
        <v>42852</v>
      </c>
      <c r="G2133" s="91" t="s">
        <v>255</v>
      </c>
      <c r="H2133" s="94" t="s">
        <v>28</v>
      </c>
      <c r="I2133" s="91" t="str">
        <f>'[4]ИТОГ!'!$AY2130</f>
        <v>ОК!</v>
      </c>
    </row>
    <row r="2134" spans="1:9">
      <c r="A2134" s="90">
        <v>2124</v>
      </c>
      <c r="B2134" s="91" t="str">
        <f>'[4]ИТОГ!'!$AP2131</f>
        <v>Лягушев Евгений</v>
      </c>
      <c r="C2134" s="91">
        <f>'[4]ИТОГ!'!$AQ2131</f>
        <v>2000</v>
      </c>
      <c r="D2134" s="91" t="str">
        <f>'[4]ИТОГ!'!$AT2131</f>
        <v>б/р</v>
      </c>
      <c r="E2134" s="91" t="str">
        <f>'[4]ИТОГ!'!$AU2131</f>
        <v>м</v>
      </c>
      <c r="F2134" s="189">
        <f>'[4]ИТОГ!'!$AX2131</f>
        <v>0</v>
      </c>
      <c r="G2134" s="91" t="s">
        <v>255</v>
      </c>
      <c r="H2134" s="94" t="s">
        <v>28</v>
      </c>
      <c r="I2134" s="91" t="str">
        <f>'[4]ИТОГ!'!$AY2131</f>
        <v>ОК!</v>
      </c>
    </row>
    <row r="2135" spans="1:9">
      <c r="A2135" s="90">
        <v>2125</v>
      </c>
      <c r="B2135" s="91" t="str">
        <f>'[4]ИТОГ!'!$AP2132</f>
        <v>Лялина Вероника</v>
      </c>
      <c r="C2135" s="91">
        <f>'[4]ИТОГ!'!$AQ2132</f>
        <v>2007</v>
      </c>
      <c r="D2135" s="91" t="str">
        <f>'[4]ИТОГ!'!$AT2132</f>
        <v>б/р</v>
      </c>
      <c r="E2135" s="91" t="str">
        <f>'[4]ИТОГ!'!$AU2132</f>
        <v>ж</v>
      </c>
      <c r="F2135" s="189">
        <f>'[4]ИТОГ!'!$AX2132</f>
        <v>44165</v>
      </c>
      <c r="G2135" s="91" t="s">
        <v>255</v>
      </c>
      <c r="H2135" s="94" t="s">
        <v>28</v>
      </c>
      <c r="I2135" s="91" t="str">
        <f>'[4]ИТОГ!'!$AY2132</f>
        <v>ОК!</v>
      </c>
    </row>
    <row r="2136" spans="1:9">
      <c r="A2136" s="90">
        <v>2126</v>
      </c>
      <c r="B2136" s="91" t="str">
        <f>'[4]ИТОГ!'!$AP2133</f>
        <v>Лямин Альберт</v>
      </c>
      <c r="C2136" s="91">
        <f>'[4]ИТОГ!'!$AQ2133</f>
        <v>2005</v>
      </c>
      <c r="D2136" s="91" t="str">
        <f>'[4]ИТОГ!'!$AT2133</f>
        <v>б/р</v>
      </c>
      <c r="E2136" s="91" t="str">
        <f>'[4]ИТОГ!'!$AU2133</f>
        <v>м</v>
      </c>
      <c r="F2136" s="189">
        <f>'[4]ИТОГ!'!$AX2133</f>
        <v>0</v>
      </c>
      <c r="G2136" s="91" t="s">
        <v>255</v>
      </c>
      <c r="H2136" s="94" t="s">
        <v>28</v>
      </c>
      <c r="I2136" s="91" t="str">
        <f>'[4]ИТОГ!'!$AY2133</f>
        <v>ОК!</v>
      </c>
    </row>
    <row r="2137" spans="1:9">
      <c r="A2137" s="90">
        <v>2127</v>
      </c>
      <c r="B2137" s="91" t="str">
        <f>'[4]ИТОГ!'!$AP2134</f>
        <v>Ляпина Елена</v>
      </c>
      <c r="C2137" s="91">
        <f>'[4]ИТОГ!'!$AQ2134</f>
        <v>0</v>
      </c>
      <c r="D2137" s="91" t="str">
        <f>'[4]ИТОГ!'!$AT2134</f>
        <v>б/р</v>
      </c>
      <c r="E2137" s="91" t="str">
        <f>'[4]ИТОГ!'!$AU2134</f>
        <v>ж</v>
      </c>
      <c r="F2137" s="189">
        <f>'[4]ИТОГ!'!$AX2134</f>
        <v>44057</v>
      </c>
      <c r="G2137" s="91" t="s">
        <v>255</v>
      </c>
      <c r="H2137" s="94" t="s">
        <v>28</v>
      </c>
      <c r="I2137" s="91" t="str">
        <f>'[4]ИТОГ!'!$AY2134</f>
        <v>НАДО!!!</v>
      </c>
    </row>
    <row r="2138" spans="1:9">
      <c r="A2138" s="90">
        <v>2128</v>
      </c>
      <c r="B2138" s="91" t="str">
        <f>'[4]ИТОГ!'!$AP2135</f>
        <v>Ляпичев Фёдор</v>
      </c>
      <c r="C2138" s="91">
        <f>'[4]ИТОГ!'!$AQ2135</f>
        <v>2010</v>
      </c>
      <c r="D2138" s="91" t="str">
        <f>'[4]ИТОГ!'!$AT2135</f>
        <v>б/р</v>
      </c>
      <c r="E2138" s="91" t="str">
        <f>'[4]ИТОГ!'!$AU2135</f>
        <v>м</v>
      </c>
      <c r="F2138" s="189">
        <f>'[4]ИТОГ!'!$AX2135</f>
        <v>0</v>
      </c>
      <c r="G2138" s="91" t="s">
        <v>255</v>
      </c>
      <c r="H2138" s="94" t="s">
        <v>28</v>
      </c>
      <c r="I2138" s="91" t="str">
        <f>'[4]ИТОГ!'!$AY2135</f>
        <v>ОК!</v>
      </c>
    </row>
    <row r="2139" spans="1:9">
      <c r="A2139" s="90">
        <v>2129</v>
      </c>
      <c r="B2139" s="91" t="str">
        <f>'[4]ИТОГ!'!$AP2136</f>
        <v>Ляхт Даниил</v>
      </c>
      <c r="C2139" s="91">
        <f>'[4]ИТОГ!'!$AQ2136</f>
        <v>2005</v>
      </c>
      <c r="D2139" s="91" t="str">
        <f>'[4]ИТОГ!'!$AT2136</f>
        <v>б/р</v>
      </c>
      <c r="E2139" s="91" t="str">
        <f>'[4]ИТОГ!'!$AU2136</f>
        <v>м</v>
      </c>
      <c r="F2139" s="189">
        <f>'[4]ИТОГ!'!$AX2136</f>
        <v>0</v>
      </c>
      <c r="G2139" s="91" t="s">
        <v>255</v>
      </c>
      <c r="H2139" s="94" t="s">
        <v>28</v>
      </c>
      <c r="I2139" s="91" t="str">
        <f>'[4]ИТОГ!'!$AY2136</f>
        <v>ОК!</v>
      </c>
    </row>
    <row r="2140" spans="1:9">
      <c r="A2140" s="90">
        <v>2130</v>
      </c>
      <c r="B2140" s="91" t="str">
        <f>'[4]ИТОГ!'!$AP2137</f>
        <v>Мавричев Кирилл</v>
      </c>
      <c r="C2140" s="91">
        <f>'[4]ИТОГ!'!$AQ2137</f>
        <v>2008</v>
      </c>
      <c r="D2140" s="91">
        <f>'[4]ИТОГ!'!$AT2137</f>
        <v>1</v>
      </c>
      <c r="E2140" s="91" t="str">
        <f>'[4]ИТОГ!'!$AU2137</f>
        <v>м</v>
      </c>
      <c r="F2140" s="189">
        <f>'[4]ИТОГ!'!$AX2137</f>
        <v>45623</v>
      </c>
      <c r="G2140" s="91" t="s">
        <v>255</v>
      </c>
      <c r="H2140" s="94" t="s">
        <v>28</v>
      </c>
      <c r="I2140" s="91" t="str">
        <f>'[4]ИТОГ!'!$AY2137</f>
        <v>ОК!</v>
      </c>
    </row>
    <row r="2141" spans="1:9">
      <c r="A2141" s="90">
        <v>2131</v>
      </c>
      <c r="B2141" s="91" t="str">
        <f>'[4]ИТОГ!'!$AP2138</f>
        <v>Мавричев Федор</v>
      </c>
      <c r="C2141" s="91">
        <f>'[4]ИТОГ!'!$AQ2138</f>
        <v>2001</v>
      </c>
      <c r="D2141" s="91" t="str">
        <f>'[4]ИТОГ!'!$AT2138</f>
        <v>б/р</v>
      </c>
      <c r="E2141" s="91" t="str">
        <f>'[4]ИТОГ!'!$AU2138</f>
        <v>м</v>
      </c>
      <c r="F2141" s="189">
        <f>'[4]ИТОГ!'!$AX2138</f>
        <v>43716</v>
      </c>
      <c r="G2141" s="91" t="s">
        <v>255</v>
      </c>
      <c r="H2141" s="94" t="s">
        <v>28</v>
      </c>
      <c r="I2141" s="91" t="str">
        <f>'[4]ИТОГ!'!$AY2138</f>
        <v>ОК!</v>
      </c>
    </row>
    <row r="2142" spans="1:9">
      <c r="A2142" s="90">
        <v>2132</v>
      </c>
      <c r="B2142" s="91" t="str">
        <f>'[4]ИТОГ!'!$AP2139</f>
        <v>Мавричева Алиса</v>
      </c>
      <c r="C2142" s="91">
        <f>'[4]ИТОГ!'!$AQ2139</f>
        <v>2012</v>
      </c>
      <c r="D2142" s="91" t="str">
        <f>'[4]ИТОГ!'!$AT2139</f>
        <v>1ю</v>
      </c>
      <c r="E2142" s="91" t="str">
        <f>'[4]ИТОГ!'!$AU2139</f>
        <v>ж</v>
      </c>
      <c r="F2142" s="189">
        <f>'[4]ИТОГ!'!$AX2139</f>
        <v>45437</v>
      </c>
      <c r="G2142" s="91" t="s">
        <v>255</v>
      </c>
      <c r="H2142" s="94" t="s">
        <v>28</v>
      </c>
      <c r="I2142" s="91" t="str">
        <f>'[4]ИТОГ!'!$AY2139</f>
        <v>ОК!</v>
      </c>
    </row>
    <row r="2143" spans="1:9">
      <c r="A2143" s="90">
        <v>2133</v>
      </c>
      <c r="B2143" s="91" t="str">
        <f>'[4]ИТОГ!'!$AP2140</f>
        <v>Магомедгаджиева Эльмира</v>
      </c>
      <c r="C2143" s="91">
        <f>'[4]ИТОГ!'!$AQ2140</f>
        <v>2005</v>
      </c>
      <c r="D2143" s="91" t="str">
        <f>'[4]ИТОГ!'!$AT2140</f>
        <v>КМС</v>
      </c>
      <c r="E2143" s="91" t="str">
        <f>'[4]ИТОГ!'!$AU2140</f>
        <v>ж</v>
      </c>
      <c r="F2143" s="189">
        <f>'[4]ИТОГ!'!$AX2140</f>
        <v>45649</v>
      </c>
      <c r="G2143" s="91" t="s">
        <v>255</v>
      </c>
      <c r="H2143" s="94" t="s">
        <v>28</v>
      </c>
      <c r="I2143" s="91" t="str">
        <f>'[4]ИТОГ!'!$AY2140</f>
        <v>ОК!</v>
      </c>
    </row>
    <row r="2144" spans="1:9">
      <c r="A2144" s="90">
        <v>2134</v>
      </c>
      <c r="B2144" s="91" t="str">
        <f>'[4]ИТОГ!'!$AP2141</f>
        <v>Магомедов Магомед-Саид</v>
      </c>
      <c r="C2144" s="91">
        <f>'[4]ИТОГ!'!$AQ2141</f>
        <v>2007</v>
      </c>
      <c r="D2144" s="91" t="str">
        <f>'[4]ИТОГ!'!$AT2141</f>
        <v>б/р</v>
      </c>
      <c r="E2144" s="91" t="str">
        <f>'[4]ИТОГ!'!$AU2141</f>
        <v>м</v>
      </c>
      <c r="F2144" s="189">
        <f>'[4]ИТОГ!'!$AX2141</f>
        <v>43593</v>
      </c>
      <c r="G2144" s="91" t="s">
        <v>255</v>
      </c>
      <c r="H2144" s="94" t="s">
        <v>28</v>
      </c>
      <c r="I2144" s="91" t="str">
        <f>'[4]ИТОГ!'!$AY2141</f>
        <v>ОК!</v>
      </c>
    </row>
    <row r="2145" spans="1:9">
      <c r="A2145" s="90">
        <v>2135</v>
      </c>
      <c r="B2145" s="91" t="str">
        <f>'[4]ИТОГ!'!$AP2142</f>
        <v xml:space="preserve">Магунов Владимир </v>
      </c>
      <c r="C2145" s="91">
        <f>'[4]ИТОГ!'!$AQ2142</f>
        <v>0</v>
      </c>
      <c r="D2145" s="91">
        <f>'[4]ИТОГ!'!$AT2142</f>
        <v>1</v>
      </c>
      <c r="E2145" s="91" t="str">
        <f>'[4]ИТОГ!'!$AU2142</f>
        <v>м</v>
      </c>
      <c r="F2145" s="189">
        <f>'[4]ИТОГ!'!$AX2142</f>
        <v>45407</v>
      </c>
      <c r="G2145" s="91" t="s">
        <v>255</v>
      </c>
      <c r="H2145" s="94" t="s">
        <v>28</v>
      </c>
      <c r="I2145" s="91" t="str">
        <f>'[4]ИТОГ!'!$AY2142</f>
        <v>НАДО!!!</v>
      </c>
    </row>
    <row r="2146" spans="1:9">
      <c r="A2146" s="90">
        <v>2136</v>
      </c>
      <c r="B2146" s="91" t="str">
        <f>'[4]ИТОГ!'!$AP2143</f>
        <v>Маданбеков Арсен</v>
      </c>
      <c r="C2146" s="91">
        <f>'[4]ИТОГ!'!$AQ2143</f>
        <v>2010</v>
      </c>
      <c r="D2146" s="91" t="str">
        <f>'[4]ИТОГ!'!$AT2143</f>
        <v>б/р</v>
      </c>
      <c r="E2146" s="91" t="str">
        <f>'[4]ИТОГ!'!$AU2143</f>
        <v>м</v>
      </c>
      <c r="F2146" s="189">
        <f>'[4]ИТОГ!'!$AX2143</f>
        <v>0</v>
      </c>
      <c r="G2146" s="91" t="s">
        <v>255</v>
      </c>
      <c r="H2146" s="94" t="s">
        <v>28</v>
      </c>
      <c r="I2146" s="91" t="str">
        <f>'[4]ИТОГ!'!$AY2143</f>
        <v>ОК!</v>
      </c>
    </row>
    <row r="2147" spans="1:9">
      <c r="A2147" s="90">
        <v>2137</v>
      </c>
      <c r="B2147" s="91" t="str">
        <f>'[4]ИТОГ!'!$AP2144</f>
        <v>Маевский Вадим</v>
      </c>
      <c r="C2147" s="91">
        <f>'[4]ИТОГ!'!$AQ2144</f>
        <v>2006</v>
      </c>
      <c r="D2147" s="91">
        <f>'[4]ИТОГ!'!$AT2144</f>
        <v>3</v>
      </c>
      <c r="E2147" s="91" t="str">
        <f>'[4]ИТОГ!'!$AU2144</f>
        <v>м</v>
      </c>
      <c r="F2147" s="189">
        <f>'[4]ИТОГ!'!$AX2144</f>
        <v>45805</v>
      </c>
      <c r="G2147" s="91" t="s">
        <v>255</v>
      </c>
      <c r="H2147" s="94" t="s">
        <v>28</v>
      </c>
      <c r="I2147" s="91" t="str">
        <f>'[4]ИТОГ!'!$AY2144</f>
        <v>ОК!</v>
      </c>
    </row>
    <row r="2148" spans="1:9">
      <c r="A2148" s="90">
        <v>2138</v>
      </c>
      <c r="B2148" s="91" t="str">
        <f>'[4]ИТОГ!'!$AP2145</f>
        <v>Мазеин Константин</v>
      </c>
      <c r="C2148" s="91">
        <f>'[4]ИТОГ!'!$AQ2145</f>
        <v>1994</v>
      </c>
      <c r="D2148" s="91" t="str">
        <f>'[4]ИТОГ!'!$AT2145</f>
        <v>б/р</v>
      </c>
      <c r="E2148" s="91" t="str">
        <f>'[4]ИТОГ!'!$AU2145</f>
        <v>м</v>
      </c>
      <c r="F2148" s="189">
        <f>'[4]ИТОГ!'!$AX2145</f>
        <v>43622</v>
      </c>
      <c r="G2148" s="91" t="s">
        <v>255</v>
      </c>
      <c r="H2148" s="94" t="s">
        <v>28</v>
      </c>
      <c r="I2148" s="91" t="str">
        <f>'[4]ИТОГ!'!$AY2145</f>
        <v>ОК!</v>
      </c>
    </row>
    <row r="2149" spans="1:9">
      <c r="A2149" s="90">
        <v>2139</v>
      </c>
      <c r="B2149" s="91" t="str">
        <f>'[4]ИТОГ!'!$AP2146</f>
        <v>Мазур Ирина</v>
      </c>
      <c r="C2149" s="91">
        <f>'[4]ИТОГ!'!$AQ2146</f>
        <v>1990</v>
      </c>
      <c r="D2149" s="91" t="str">
        <f>'[4]ИТОГ!'!$AT2146</f>
        <v>б/р</v>
      </c>
      <c r="E2149" s="91" t="str">
        <f>'[4]ИТОГ!'!$AU2146</f>
        <v>ж</v>
      </c>
      <c r="F2149" s="189">
        <f>'[4]ИТОГ!'!$AX2146</f>
        <v>0</v>
      </c>
      <c r="G2149" s="91" t="s">
        <v>255</v>
      </c>
      <c r="H2149" s="94" t="s">
        <v>28</v>
      </c>
      <c r="I2149" s="91" t="str">
        <f>'[4]ИТОГ!'!$AY2146</f>
        <v>ОК!</v>
      </c>
    </row>
    <row r="2150" spans="1:9">
      <c r="A2150" s="90">
        <v>2140</v>
      </c>
      <c r="B2150" s="91" t="str">
        <f>'[4]ИТОГ!'!$AP2147</f>
        <v>Мазуров Андрей</v>
      </c>
      <c r="C2150" s="91">
        <f>'[4]ИТОГ!'!$AQ2147</f>
        <v>2010</v>
      </c>
      <c r="D2150" s="91" t="str">
        <f>'[4]ИТОГ!'!$AT2147</f>
        <v>б/р</v>
      </c>
      <c r="E2150" s="91" t="str">
        <f>'[4]ИТОГ!'!$AU2147</f>
        <v>м</v>
      </c>
      <c r="F2150" s="189">
        <f>'[4]ИТОГ!'!$AX2147</f>
        <v>0</v>
      </c>
      <c r="G2150" s="91" t="s">
        <v>255</v>
      </c>
      <c r="H2150" s="94" t="s">
        <v>28</v>
      </c>
      <c r="I2150" s="91" t="str">
        <f>'[4]ИТОГ!'!$AY2147</f>
        <v>ОК!</v>
      </c>
    </row>
    <row r="2151" spans="1:9">
      <c r="A2151" s="90">
        <v>2141</v>
      </c>
      <c r="B2151" s="91" t="str">
        <f>'[4]ИТОГ!'!$AP2148</f>
        <v>Мазурова Наталья</v>
      </c>
      <c r="C2151" s="91">
        <f>'[4]ИТОГ!'!$AQ2148</f>
        <v>0</v>
      </c>
      <c r="D2151" s="91" t="str">
        <f>'[4]ИТОГ!'!$AT2148</f>
        <v>б/р</v>
      </c>
      <c r="E2151" s="91" t="str">
        <f>'[4]ИТОГ!'!$AU2148</f>
        <v>ж</v>
      </c>
      <c r="F2151" s="189">
        <f>'[4]ИТОГ!'!$AX2148</f>
        <v>41782</v>
      </c>
      <c r="G2151" s="91" t="s">
        <v>255</v>
      </c>
      <c r="H2151" s="94" t="s">
        <v>28</v>
      </c>
      <c r="I2151" s="91" t="str">
        <f>'[4]ИТОГ!'!$AY2148</f>
        <v>НАДО!!!</v>
      </c>
    </row>
    <row r="2152" spans="1:9">
      <c r="A2152" s="90">
        <v>2142</v>
      </c>
      <c r="B2152" s="91" t="str">
        <f>'[4]ИТОГ!'!$AP2149</f>
        <v>Мазько Иван</v>
      </c>
      <c r="C2152" s="91">
        <f>'[4]ИТОГ!'!$AQ2149</f>
        <v>2009</v>
      </c>
      <c r="D2152" s="91" t="str">
        <f>'[4]ИТОГ!'!$AT2149</f>
        <v>1ю</v>
      </c>
      <c r="E2152" s="91" t="str">
        <f>'[4]ИТОГ!'!$AU2149</f>
        <v>м</v>
      </c>
      <c r="F2152" s="189">
        <f>'[4]ИТОГ!'!$AX2149</f>
        <v>45786</v>
      </c>
      <c r="G2152" s="91" t="s">
        <v>255</v>
      </c>
      <c r="H2152" s="94" t="s">
        <v>28</v>
      </c>
      <c r="I2152" s="91" t="str">
        <f>'[4]ИТОГ!'!$AY2149</f>
        <v>ОК!</v>
      </c>
    </row>
    <row r="2153" spans="1:9">
      <c r="A2153" s="90">
        <v>2143</v>
      </c>
      <c r="B2153" s="91" t="str">
        <f>'[4]ИТОГ!'!$AP2150</f>
        <v>Майзерова Виктория</v>
      </c>
      <c r="C2153" s="91">
        <f>'[4]ИТОГ!'!$AQ2150</f>
        <v>0</v>
      </c>
      <c r="D2153" s="91" t="str">
        <f>'[4]ИТОГ!'!$AT2150</f>
        <v>б/р</v>
      </c>
      <c r="E2153" s="91" t="str">
        <f>'[4]ИТОГ!'!$AU2150</f>
        <v>ж</v>
      </c>
      <c r="F2153" s="189">
        <f>'[4]ИТОГ!'!$AX2150</f>
        <v>44359</v>
      </c>
      <c r="G2153" s="91" t="s">
        <v>255</v>
      </c>
      <c r="H2153" s="94" t="s">
        <v>28</v>
      </c>
      <c r="I2153" s="91" t="str">
        <f>'[4]ИТОГ!'!$AY2150</f>
        <v>НАДО!!!</v>
      </c>
    </row>
    <row r="2154" spans="1:9">
      <c r="A2154" s="90">
        <v>2144</v>
      </c>
      <c r="B2154" s="91" t="str">
        <f>'[4]ИТОГ!'!$AP2151</f>
        <v>Макаров Артем</v>
      </c>
      <c r="C2154" s="91">
        <f>'[4]ИТОГ!'!$AQ2151</f>
        <v>1987</v>
      </c>
      <c r="D2154" s="91" t="str">
        <f>'[4]ИТОГ!'!$AT2151</f>
        <v>б/р</v>
      </c>
      <c r="E2154" s="91" t="str">
        <f>'[4]ИТОГ!'!$AU2151</f>
        <v>м</v>
      </c>
      <c r="F2154" s="189">
        <f>'[4]ИТОГ!'!$AX2151</f>
        <v>43352</v>
      </c>
      <c r="G2154" s="91" t="s">
        <v>255</v>
      </c>
      <c r="H2154" s="94" t="s">
        <v>28</v>
      </c>
      <c r="I2154" s="91" t="str">
        <f>'[4]ИТОГ!'!$AY2151</f>
        <v>ОК!</v>
      </c>
    </row>
    <row r="2155" spans="1:9">
      <c r="A2155" s="90">
        <v>2145</v>
      </c>
      <c r="B2155" s="91" t="str">
        <f>'[4]ИТОГ!'!$AP2152</f>
        <v>Макаров Владимир</v>
      </c>
      <c r="C2155" s="91">
        <f>'[4]ИТОГ!'!$AQ2152</f>
        <v>0</v>
      </c>
      <c r="D2155" s="91" t="str">
        <f>'[4]ИТОГ!'!$AT2152</f>
        <v>б/р</v>
      </c>
      <c r="E2155" s="91" t="str">
        <f>'[4]ИТОГ!'!$AU2152</f>
        <v>м</v>
      </c>
      <c r="F2155" s="189">
        <f>'[4]ИТОГ!'!$AX2152</f>
        <v>44024</v>
      </c>
      <c r="G2155" s="91" t="s">
        <v>255</v>
      </c>
      <c r="H2155" s="94" t="s">
        <v>28</v>
      </c>
      <c r="I2155" s="91" t="str">
        <f>'[4]ИТОГ!'!$AY2152</f>
        <v>НАДО!!!</v>
      </c>
    </row>
    <row r="2156" spans="1:9">
      <c r="A2156" s="90">
        <v>2146</v>
      </c>
      <c r="B2156" s="91" t="str">
        <f>'[4]ИТОГ!'!$AP2153</f>
        <v>Макаров Данила</v>
      </c>
      <c r="C2156" s="91">
        <f>'[4]ИТОГ!'!$AQ2153</f>
        <v>2006</v>
      </c>
      <c r="D2156" s="91">
        <f>'[4]ИТОГ!'!$AT2153</f>
        <v>3</v>
      </c>
      <c r="E2156" s="91" t="str">
        <f>'[4]ИТОГ!'!$AU2153</f>
        <v>м</v>
      </c>
      <c r="F2156" s="189">
        <f>'[4]ИТОГ!'!$AX2153</f>
        <v>45839</v>
      </c>
      <c r="G2156" s="91" t="s">
        <v>255</v>
      </c>
      <c r="H2156" s="94" t="s">
        <v>28</v>
      </c>
      <c r="I2156" s="91" t="str">
        <f>'[4]ИТОГ!'!$AY2153</f>
        <v>ОК!</v>
      </c>
    </row>
    <row r="2157" spans="1:9">
      <c r="A2157" s="90">
        <v>2147</v>
      </c>
      <c r="B2157" s="91" t="str">
        <f>'[4]ИТОГ!'!$AP2154</f>
        <v>Макаров Дмитрий</v>
      </c>
      <c r="C2157" s="91">
        <f>'[4]ИТОГ!'!$AQ2154</f>
        <v>0</v>
      </c>
      <c r="D2157" s="91" t="str">
        <f>'[4]ИТОГ!'!$AT2154</f>
        <v>КМС</v>
      </c>
      <c r="E2157" s="91" t="str">
        <f>'[4]ИТОГ!'!$AU2154</f>
        <v>м</v>
      </c>
      <c r="F2157" s="189">
        <f>'[4]ИТОГ!'!$AX2154</f>
        <v>45772</v>
      </c>
      <c r="G2157" s="91" t="s">
        <v>255</v>
      </c>
      <c r="H2157" s="94" t="s">
        <v>28</v>
      </c>
      <c r="I2157" s="91" t="str">
        <f>'[4]ИТОГ!'!$AY2154</f>
        <v>НАДО!!!</v>
      </c>
    </row>
    <row r="2158" spans="1:9">
      <c r="A2158" s="90">
        <v>2148</v>
      </c>
      <c r="B2158" s="91" t="str">
        <f>'[4]ИТОГ!'!$AP2155</f>
        <v>Макаров Егор</v>
      </c>
      <c r="C2158" s="91">
        <f>'[4]ИТОГ!'!$AQ2155</f>
        <v>2012</v>
      </c>
      <c r="D2158" s="91" t="str">
        <f>'[4]ИТОГ!'!$AT2155</f>
        <v>2ю</v>
      </c>
      <c r="E2158" s="91" t="str">
        <f>'[4]ИТОГ!'!$AU2155</f>
        <v>м</v>
      </c>
      <c r="F2158" s="189">
        <f>'[4]ИТОГ!'!$AX2155</f>
        <v>45932</v>
      </c>
      <c r="G2158" s="91" t="s">
        <v>255</v>
      </c>
      <c r="H2158" s="94" t="s">
        <v>28</v>
      </c>
      <c r="I2158" s="91" t="str">
        <f>'[4]ИТОГ!'!$AY2155</f>
        <v>ОК!</v>
      </c>
    </row>
    <row r="2159" spans="1:9">
      <c r="A2159" s="90">
        <v>2149</v>
      </c>
      <c r="B2159" s="91" t="str">
        <f>'[4]ИТОГ!'!$AP2156</f>
        <v>Макаров Иван</v>
      </c>
      <c r="C2159" s="91">
        <f>'[4]ИТОГ!'!$AQ2156</f>
        <v>2014</v>
      </c>
      <c r="D2159" s="91" t="str">
        <f>'[4]ИТОГ!'!$AT2156</f>
        <v>б/р</v>
      </c>
      <c r="E2159" s="91" t="str">
        <f>'[4]ИТОГ!'!$AU2156</f>
        <v>м</v>
      </c>
      <c r="F2159" s="189">
        <f>'[4]ИТОГ!'!$AX2156</f>
        <v>0</v>
      </c>
      <c r="G2159" s="91" t="s">
        <v>255</v>
      </c>
      <c r="H2159" s="94" t="s">
        <v>28</v>
      </c>
      <c r="I2159" s="91" t="str">
        <f>'[4]ИТОГ!'!$AY2156</f>
        <v>ОК!</v>
      </c>
    </row>
    <row r="2160" spans="1:9">
      <c r="A2160" s="90">
        <v>2150</v>
      </c>
      <c r="B2160" s="91" t="str">
        <f>'[4]ИТОГ!'!$AP2157</f>
        <v>Макаров Максим В.</v>
      </c>
      <c r="C2160" s="91">
        <f>'[4]ИТОГ!'!$AQ2157</f>
        <v>2003</v>
      </c>
      <c r="D2160" s="91">
        <f>'[4]ИТОГ!'!$AT2157</f>
        <v>2</v>
      </c>
      <c r="E2160" s="91" t="str">
        <f>'[4]ИТОГ!'!$AU2157</f>
        <v>м</v>
      </c>
      <c r="F2160" s="189">
        <f>'[4]ИТОГ!'!$AX2157</f>
        <v>45407</v>
      </c>
      <c r="G2160" s="91" t="s">
        <v>255</v>
      </c>
      <c r="H2160" s="94" t="s">
        <v>28</v>
      </c>
      <c r="I2160" s="91" t="str">
        <f>'[4]ИТОГ!'!$AY2157</f>
        <v>ОК!</v>
      </c>
    </row>
    <row r="2161" spans="1:9">
      <c r="A2161" s="90">
        <v>2151</v>
      </c>
      <c r="B2161" s="91" t="str">
        <f>'[4]ИТОГ!'!$AP2158</f>
        <v>Макаров Максим</v>
      </c>
      <c r="C2161" s="91">
        <f>'[4]ИТОГ!'!$AQ2158</f>
        <v>2007</v>
      </c>
      <c r="D2161" s="91">
        <f>'[4]ИТОГ!'!$AT2158</f>
        <v>3</v>
      </c>
      <c r="E2161" s="91" t="str">
        <f>'[4]ИТОГ!'!$AU2158</f>
        <v>м</v>
      </c>
      <c r="F2161" s="189">
        <f>'[4]ИТОГ!'!$AX2158</f>
        <v>45344</v>
      </c>
      <c r="G2161" s="91" t="s">
        <v>255</v>
      </c>
      <c r="H2161" s="94" t="s">
        <v>28</v>
      </c>
      <c r="I2161" s="91" t="str">
        <f>'[4]ИТОГ!'!$AY2158</f>
        <v>ОК!</v>
      </c>
    </row>
    <row r="2162" spans="1:9">
      <c r="A2162" s="90">
        <v>2152</v>
      </c>
      <c r="B2162" s="91" t="str">
        <f>'[4]ИТОГ!'!$AP2159</f>
        <v>Макаров Федор</v>
      </c>
      <c r="C2162" s="91">
        <f>'[4]ИТОГ!'!$AQ2159</f>
        <v>1998</v>
      </c>
      <c r="D2162" s="91" t="str">
        <f>'[4]ИТОГ!'!$AT2159</f>
        <v>б/р</v>
      </c>
      <c r="E2162" s="91" t="str">
        <f>'[4]ИТОГ!'!$AU2159</f>
        <v>м</v>
      </c>
      <c r="F2162" s="189">
        <f>'[4]ИТОГ!'!$AX2159</f>
        <v>43896</v>
      </c>
      <c r="G2162" s="91" t="s">
        <v>255</v>
      </c>
      <c r="H2162" s="94" t="s">
        <v>28</v>
      </c>
      <c r="I2162" s="91" t="str">
        <f>'[4]ИТОГ!'!$AY2159</f>
        <v>ОК!</v>
      </c>
    </row>
    <row r="2163" spans="1:9">
      <c r="A2163" s="90">
        <v>2153</v>
      </c>
      <c r="B2163" s="91" t="str">
        <f>'[4]ИТОГ!'!$AP2160</f>
        <v>Макарова Анастасия</v>
      </c>
      <c r="C2163" s="91">
        <f>'[4]ИТОГ!'!$AQ2160</f>
        <v>2009</v>
      </c>
      <c r="D2163" s="91" t="str">
        <f>'[4]ИТОГ!'!$AT2160</f>
        <v>б/р</v>
      </c>
      <c r="E2163" s="91" t="str">
        <f>'[4]ИТОГ!'!$AU2160</f>
        <v>ж</v>
      </c>
      <c r="F2163" s="189">
        <f>'[4]ИТОГ!'!$AX2160</f>
        <v>0</v>
      </c>
      <c r="G2163" s="91" t="s">
        <v>255</v>
      </c>
      <c r="H2163" s="94" t="s">
        <v>28</v>
      </c>
      <c r="I2163" s="91" t="str">
        <f>'[4]ИТОГ!'!$AY2160</f>
        <v>ОК!</v>
      </c>
    </row>
    <row r="2164" spans="1:9">
      <c r="A2164" s="90">
        <v>2154</v>
      </c>
      <c r="B2164" s="91" t="str">
        <f>'[4]ИТОГ!'!$AP2161</f>
        <v>Макарова Юлия</v>
      </c>
      <c r="C2164" s="91">
        <f>'[4]ИТОГ!'!$AQ2161</f>
        <v>2007</v>
      </c>
      <c r="D2164" s="91" t="str">
        <f>'[4]ИТОГ!'!$AT2161</f>
        <v>б/р</v>
      </c>
      <c r="E2164" s="91" t="str">
        <f>'[4]ИТОГ!'!$AU2161</f>
        <v>ж</v>
      </c>
      <c r="F2164" s="189">
        <f>'[4]ИТОГ!'!$AX2161</f>
        <v>0</v>
      </c>
      <c r="G2164" s="91" t="s">
        <v>255</v>
      </c>
      <c r="H2164" s="94" t="s">
        <v>28</v>
      </c>
      <c r="I2164" s="91" t="str">
        <f>'[4]ИТОГ!'!$AY2161</f>
        <v>ОК!</v>
      </c>
    </row>
    <row r="2165" spans="1:9">
      <c r="A2165" s="90">
        <v>2155</v>
      </c>
      <c r="B2165" s="91" t="str">
        <f>'[4]ИТОГ!'!$AP2162</f>
        <v>Макарцев Даниил</v>
      </c>
      <c r="C2165" s="91">
        <f>'[4]ИТОГ!'!$AQ2162</f>
        <v>2002</v>
      </c>
      <c r="D2165" s="91" t="str">
        <f>'[4]ИТОГ!'!$AT2162</f>
        <v>б/р</v>
      </c>
      <c r="E2165" s="91" t="str">
        <f>'[4]ИТОГ!'!$AU2162</f>
        <v>м</v>
      </c>
      <c r="F2165" s="189">
        <f>'[4]ИТОГ!'!$AX2162</f>
        <v>43794</v>
      </c>
      <c r="G2165" s="91" t="s">
        <v>255</v>
      </c>
      <c r="H2165" s="94" t="s">
        <v>28</v>
      </c>
      <c r="I2165" s="91" t="str">
        <f>'[4]ИТОГ!'!$AY2162</f>
        <v>ОК!</v>
      </c>
    </row>
    <row r="2166" spans="1:9">
      <c r="A2166" s="90">
        <v>2156</v>
      </c>
      <c r="B2166" s="91" t="str">
        <f>'[4]ИТОГ!'!$AP2163</f>
        <v>Макеева Алёна</v>
      </c>
      <c r="C2166" s="91">
        <f>'[4]ИТОГ!'!$AQ2163</f>
        <v>2002</v>
      </c>
      <c r="D2166" s="91" t="str">
        <f>'[4]ИТОГ!'!$AT2163</f>
        <v>б/р</v>
      </c>
      <c r="E2166" s="91" t="str">
        <f>'[4]ИТОГ!'!$AU2163</f>
        <v>ж</v>
      </c>
      <c r="F2166" s="189">
        <f>'[4]ИТОГ!'!$AX2163</f>
        <v>45071</v>
      </c>
      <c r="G2166" s="91" t="s">
        <v>255</v>
      </c>
      <c r="H2166" s="94" t="s">
        <v>28</v>
      </c>
      <c r="I2166" s="91" t="str">
        <f>'[4]ИТОГ!'!$AY2163</f>
        <v>ОК!</v>
      </c>
    </row>
    <row r="2167" spans="1:9">
      <c r="A2167" s="90">
        <v>2157</v>
      </c>
      <c r="B2167" s="91" t="str">
        <f>'[4]ИТОГ!'!$AP2164</f>
        <v>Макейкина Людмила</v>
      </c>
      <c r="C2167" s="91">
        <f>'[4]ИТОГ!'!$AQ2164</f>
        <v>1990</v>
      </c>
      <c r="D2167" s="91" t="str">
        <f>'[4]ИТОГ!'!$AT2164</f>
        <v>б/р</v>
      </c>
      <c r="E2167" s="91" t="str">
        <f>'[4]ИТОГ!'!$AU2164</f>
        <v>ж</v>
      </c>
      <c r="F2167" s="189">
        <f>'[4]ИТОГ!'!$AX2164</f>
        <v>42798</v>
      </c>
      <c r="G2167" s="91" t="s">
        <v>255</v>
      </c>
      <c r="H2167" s="94" t="s">
        <v>28</v>
      </c>
      <c r="I2167" s="91" t="str">
        <f>'[4]ИТОГ!'!$AY2164</f>
        <v>ОК!</v>
      </c>
    </row>
    <row r="2168" spans="1:9">
      <c r="A2168" s="90">
        <v>2158</v>
      </c>
      <c r="B2168" s="91" t="str">
        <f>'[4]ИТОГ!'!$AP2165</f>
        <v>Маклашевская Инга</v>
      </c>
      <c r="C2168" s="91">
        <f>'[4]ИТОГ!'!$AQ2165</f>
        <v>2003</v>
      </c>
      <c r="D2168" s="91">
        <f>'[4]ИТОГ!'!$AT2165</f>
        <v>3</v>
      </c>
      <c r="E2168" s="91" t="str">
        <f>'[4]ИТОГ!'!$AU2165</f>
        <v>ж</v>
      </c>
      <c r="F2168" s="189">
        <f>'[4]ИТОГ!'!$AX2165</f>
        <v>45407</v>
      </c>
      <c r="G2168" s="91" t="s">
        <v>255</v>
      </c>
      <c r="H2168" s="94" t="s">
        <v>28</v>
      </c>
      <c r="I2168" s="91" t="str">
        <f>'[4]ИТОГ!'!$AY2165</f>
        <v>ОК!</v>
      </c>
    </row>
    <row r="2169" spans="1:9">
      <c r="A2169" s="90">
        <v>2159</v>
      </c>
      <c r="B2169" s="91" t="str">
        <f>'[4]ИТОГ!'!$AP2166</f>
        <v>Макова Ульяна</v>
      </c>
      <c r="C2169" s="91">
        <f>'[4]ИТОГ!'!$AQ2166</f>
        <v>2011</v>
      </c>
      <c r="D2169" s="91" t="str">
        <f>'[4]ИТОГ!'!$AT2166</f>
        <v>2ю</v>
      </c>
      <c r="E2169" s="91" t="str">
        <f>'[4]ИТОГ!'!$AU2166</f>
        <v>ж</v>
      </c>
      <c r="F2169" s="189">
        <f>'[4]ИТОГ!'!$AX2166</f>
        <v>45582</v>
      </c>
      <c r="G2169" s="91" t="s">
        <v>255</v>
      </c>
      <c r="H2169" s="94" t="s">
        <v>28</v>
      </c>
      <c r="I2169" s="91" t="str">
        <f>'[4]ИТОГ!'!$AY2166</f>
        <v>ОК!</v>
      </c>
    </row>
    <row r="2170" spans="1:9">
      <c r="A2170" s="90">
        <v>2160</v>
      </c>
      <c r="B2170" s="91" t="str">
        <f>'[4]ИТОГ!'!$AP2167</f>
        <v>Маковкин Андрей</v>
      </c>
      <c r="C2170" s="91">
        <f>'[4]ИТОГ!'!$AQ2167</f>
        <v>2003</v>
      </c>
      <c r="D2170" s="91" t="str">
        <f>'[4]ИТОГ!'!$AT2167</f>
        <v>б/р</v>
      </c>
      <c r="E2170" s="91" t="str">
        <f>'[4]ИТОГ!'!$AU2167</f>
        <v>м</v>
      </c>
      <c r="F2170" s="189">
        <f>'[4]ИТОГ!'!$AX2167</f>
        <v>44191</v>
      </c>
      <c r="G2170" s="91" t="s">
        <v>255</v>
      </c>
      <c r="H2170" s="94" t="s">
        <v>28</v>
      </c>
      <c r="I2170" s="91" t="str">
        <f>'[4]ИТОГ!'!$AY2167</f>
        <v>ОК!</v>
      </c>
    </row>
    <row r="2171" spans="1:9">
      <c r="A2171" s="90">
        <v>2161</v>
      </c>
      <c r="B2171" s="91" t="str">
        <f>'[4]ИТОГ!'!$AP2168</f>
        <v>Маковкина Татьяна</v>
      </c>
      <c r="C2171" s="91">
        <f>'[4]ИТОГ!'!$AQ2168</f>
        <v>0</v>
      </c>
      <c r="D2171" s="91" t="str">
        <f>'[4]ИТОГ!'!$AT2168</f>
        <v>б/р</v>
      </c>
      <c r="E2171" s="91" t="str">
        <f>'[4]ИТОГ!'!$AU2168</f>
        <v>ж</v>
      </c>
      <c r="F2171" s="189">
        <f>'[4]ИТОГ!'!$AX2168</f>
        <v>42152</v>
      </c>
      <c r="G2171" s="91" t="s">
        <v>255</v>
      </c>
      <c r="H2171" s="94" t="s">
        <v>28</v>
      </c>
      <c r="I2171" s="91" t="str">
        <f>'[4]ИТОГ!'!$AY2168</f>
        <v>НАДО!!!</v>
      </c>
    </row>
    <row r="2172" spans="1:9">
      <c r="A2172" s="90">
        <v>2162</v>
      </c>
      <c r="B2172" s="91" t="str">
        <f>'[4]ИТОГ!'!$AP2169</f>
        <v>Макрушин Максим</v>
      </c>
      <c r="C2172" s="91">
        <f>'[4]ИТОГ!'!$AQ2169</f>
        <v>0</v>
      </c>
      <c r="D2172" s="91" t="str">
        <f>'[4]ИТОГ!'!$AT2169</f>
        <v>б/р</v>
      </c>
      <c r="E2172" s="91" t="str">
        <f>'[4]ИТОГ!'!$AU2169</f>
        <v>м</v>
      </c>
      <c r="F2172" s="189">
        <f>'[4]ИТОГ!'!$AX2169</f>
        <v>44394</v>
      </c>
      <c r="G2172" s="91" t="s">
        <v>255</v>
      </c>
      <c r="H2172" s="94" t="s">
        <v>28</v>
      </c>
      <c r="I2172" s="91" t="str">
        <f>'[4]ИТОГ!'!$AY2169</f>
        <v>НАДО!!!</v>
      </c>
    </row>
    <row r="2173" spans="1:9">
      <c r="A2173" s="90">
        <v>2163</v>
      </c>
      <c r="B2173" s="91" t="str">
        <f>'[4]ИТОГ!'!$AP2170</f>
        <v>Максименко Анастасия</v>
      </c>
      <c r="C2173" s="91">
        <f>'[4]ИТОГ!'!$AQ2170</f>
        <v>2001</v>
      </c>
      <c r="D2173" s="91" t="str">
        <f>'[4]ИТОГ!'!$AT2170</f>
        <v>б/р</v>
      </c>
      <c r="E2173" s="91" t="str">
        <f>'[4]ИТОГ!'!$AU2170</f>
        <v>ж</v>
      </c>
      <c r="F2173" s="189">
        <f>'[4]ИТОГ!'!$AX2170</f>
        <v>43860</v>
      </c>
      <c r="G2173" s="91" t="s">
        <v>255</v>
      </c>
      <c r="H2173" s="94" t="s">
        <v>28</v>
      </c>
      <c r="I2173" s="91" t="str">
        <f>'[4]ИТОГ!'!$AY2170</f>
        <v>ОК!</v>
      </c>
    </row>
    <row r="2174" spans="1:9">
      <c r="A2174" s="90">
        <v>2164</v>
      </c>
      <c r="B2174" s="91" t="str">
        <f>'[4]ИТОГ!'!$AP2171</f>
        <v>Максименко Артем</v>
      </c>
      <c r="C2174" s="91">
        <f>'[4]ИТОГ!'!$AQ2171</f>
        <v>0</v>
      </c>
      <c r="D2174" s="91" t="str">
        <f>'[4]ИТОГ!'!$AT2171</f>
        <v>б/р</v>
      </c>
      <c r="E2174" s="91" t="str">
        <f>'[4]ИТОГ!'!$AU2171</f>
        <v>м</v>
      </c>
      <c r="F2174" s="189">
        <f>'[4]ИТОГ!'!$AX2171</f>
        <v>43777</v>
      </c>
      <c r="G2174" s="91" t="s">
        <v>255</v>
      </c>
      <c r="H2174" s="94" t="s">
        <v>28</v>
      </c>
      <c r="I2174" s="91" t="str">
        <f>'[4]ИТОГ!'!$AY2171</f>
        <v>НАДО!!!</v>
      </c>
    </row>
    <row r="2175" spans="1:9">
      <c r="A2175" s="90">
        <v>2165</v>
      </c>
      <c r="B2175" s="91" t="str">
        <f>'[4]ИТОГ!'!$AP2172</f>
        <v>Максименко Дмитрий О.</v>
      </c>
      <c r="C2175" s="91">
        <f>'[4]ИТОГ!'!$AQ2172</f>
        <v>0</v>
      </c>
      <c r="D2175" s="91" t="str">
        <f>'[4]ИТОГ!'!$AT2172</f>
        <v>б/р</v>
      </c>
      <c r="E2175" s="91" t="str">
        <f>'[4]ИТОГ!'!$AU2172</f>
        <v>м</v>
      </c>
      <c r="F2175" s="189">
        <f>'[4]ИТОГ!'!$AX2172</f>
        <v>43777</v>
      </c>
      <c r="G2175" s="91" t="s">
        <v>255</v>
      </c>
      <c r="H2175" s="94" t="s">
        <v>28</v>
      </c>
      <c r="I2175" s="91" t="str">
        <f>'[4]ИТОГ!'!$AY2172</f>
        <v>НАДО!!!</v>
      </c>
    </row>
    <row r="2176" spans="1:9">
      <c r="A2176" s="90">
        <v>2166</v>
      </c>
      <c r="B2176" s="91" t="str">
        <f>'[4]ИТОГ!'!$AP2173</f>
        <v>Максименко Дмитрий</v>
      </c>
      <c r="C2176" s="91">
        <f>'[4]ИТОГ!'!$AQ2173</f>
        <v>2004</v>
      </c>
      <c r="D2176" s="91" t="str">
        <f>'[4]ИТОГ!'!$AT2173</f>
        <v>б/р</v>
      </c>
      <c r="E2176" s="91" t="str">
        <f>'[4]ИТОГ!'!$AU2173</f>
        <v>м</v>
      </c>
      <c r="F2176" s="189">
        <f>'[4]ИТОГ!'!$AX2173</f>
        <v>0</v>
      </c>
      <c r="G2176" s="91" t="s">
        <v>255</v>
      </c>
      <c r="H2176" s="94" t="s">
        <v>28</v>
      </c>
      <c r="I2176" s="91" t="str">
        <f>'[4]ИТОГ!'!$AY2173</f>
        <v>НАДО!!!</v>
      </c>
    </row>
    <row r="2177" spans="1:9">
      <c r="A2177" s="90">
        <v>2167</v>
      </c>
      <c r="B2177" s="91" t="str">
        <f>'[4]ИТОГ!'!$AP2174</f>
        <v>Максименко Михаил</v>
      </c>
      <c r="C2177" s="91">
        <f>'[4]ИТОГ!'!$AQ2174</f>
        <v>2005</v>
      </c>
      <c r="D2177" s="91" t="str">
        <f>'[4]ИТОГ!'!$AT2174</f>
        <v>б/р</v>
      </c>
      <c r="E2177" s="91" t="str">
        <f>'[4]ИТОГ!'!$AU2174</f>
        <v>м</v>
      </c>
      <c r="F2177" s="189">
        <f>'[4]ИТОГ!'!$AX2174</f>
        <v>0</v>
      </c>
      <c r="G2177" s="91" t="s">
        <v>255</v>
      </c>
      <c r="H2177" s="94" t="s">
        <v>28</v>
      </c>
      <c r="I2177" s="91" t="str">
        <f>'[4]ИТОГ!'!$AY2174</f>
        <v>ОК!</v>
      </c>
    </row>
    <row r="2178" spans="1:9">
      <c r="A2178" s="90">
        <v>2168</v>
      </c>
      <c r="B2178" s="91" t="str">
        <f>'[4]ИТОГ!'!$AP2175</f>
        <v>Максимов Дмитрий</v>
      </c>
      <c r="C2178" s="91">
        <f>'[4]ИТОГ!'!$AQ2175</f>
        <v>2013</v>
      </c>
      <c r="D2178" s="91" t="str">
        <f>'[4]ИТОГ!'!$AT2175</f>
        <v>б/р</v>
      </c>
      <c r="E2178" s="91" t="str">
        <f>'[4]ИТОГ!'!$AU2175</f>
        <v>м</v>
      </c>
      <c r="F2178" s="189">
        <f>'[4]ИТОГ!'!$AX2175</f>
        <v>0</v>
      </c>
      <c r="G2178" s="91" t="s">
        <v>255</v>
      </c>
      <c r="H2178" s="94" t="s">
        <v>28</v>
      </c>
      <c r="I2178" s="91" t="str">
        <f>'[4]ИТОГ!'!$AY2175</f>
        <v>ОК!</v>
      </c>
    </row>
    <row r="2179" spans="1:9">
      <c r="A2179" s="90">
        <v>2169</v>
      </c>
      <c r="B2179" s="91" t="str">
        <f>'[4]ИТОГ!'!$AP2176</f>
        <v>Максимов Егор</v>
      </c>
      <c r="C2179" s="91">
        <f>'[4]ИТОГ!'!$AQ2176</f>
        <v>2003</v>
      </c>
      <c r="D2179" s="91" t="str">
        <f>'[4]ИТОГ!'!$AT2176</f>
        <v>б/р</v>
      </c>
      <c r="E2179" s="91" t="str">
        <f>'[4]ИТОГ!'!$AU2176</f>
        <v>м</v>
      </c>
      <c r="F2179" s="189">
        <f>'[4]ИТОГ!'!$AX2176</f>
        <v>0</v>
      </c>
      <c r="G2179" s="91" t="s">
        <v>255</v>
      </c>
      <c r="H2179" s="94" t="s">
        <v>28</v>
      </c>
      <c r="I2179" s="91" t="str">
        <f>'[4]ИТОГ!'!$AY2176</f>
        <v>ОК!</v>
      </c>
    </row>
    <row r="2180" spans="1:9">
      <c r="A2180" s="90">
        <v>2170</v>
      </c>
      <c r="B2180" s="91" t="str">
        <f>'[4]ИТОГ!'!$AP2177</f>
        <v>Максимов Максим</v>
      </c>
      <c r="C2180" s="91">
        <f>'[4]ИТОГ!'!$AQ2177</f>
        <v>2007</v>
      </c>
      <c r="D2180" s="91">
        <f>'[4]ИТОГ!'!$AT2177</f>
        <v>1</v>
      </c>
      <c r="E2180" s="91" t="str">
        <f>'[4]ИТОГ!'!$AU2177</f>
        <v>м</v>
      </c>
      <c r="F2180" s="189">
        <f>'[4]ИТОГ!'!$AX2177</f>
        <v>45375</v>
      </c>
      <c r="G2180" s="91" t="s">
        <v>255</v>
      </c>
      <c r="H2180" s="94" t="s">
        <v>28</v>
      </c>
      <c r="I2180" s="91" t="str">
        <f>'[4]ИТОГ!'!$AY2177</f>
        <v>ОК!</v>
      </c>
    </row>
    <row r="2181" spans="1:9">
      <c r="A2181" s="90">
        <v>2171</v>
      </c>
      <c r="B2181" s="91" t="str">
        <f>'[4]ИТОГ!'!$AP2178</f>
        <v>Максимов Павел</v>
      </c>
      <c r="C2181" s="91">
        <f>'[4]ИТОГ!'!$AQ2178</f>
        <v>2001</v>
      </c>
      <c r="D2181" s="91" t="str">
        <f>'[4]ИТОГ!'!$AT2178</f>
        <v>б/р</v>
      </c>
      <c r="E2181" s="91" t="str">
        <f>'[4]ИТОГ!'!$AU2178</f>
        <v>м</v>
      </c>
      <c r="F2181" s="189">
        <f>'[4]ИТОГ!'!$AX2178</f>
        <v>0</v>
      </c>
      <c r="G2181" s="91" t="s">
        <v>255</v>
      </c>
      <c r="H2181" s="94" t="s">
        <v>28</v>
      </c>
      <c r="I2181" s="91" t="str">
        <f>'[4]ИТОГ!'!$AY2178</f>
        <v>ОК!</v>
      </c>
    </row>
    <row r="2182" spans="1:9">
      <c r="A2182" s="90">
        <v>2172</v>
      </c>
      <c r="B2182" s="91" t="str">
        <f>'[4]ИТОГ!'!$AP2179</f>
        <v>Максимов Тимофей</v>
      </c>
      <c r="C2182" s="91">
        <f>'[4]ИТОГ!'!$AQ2179</f>
        <v>1997</v>
      </c>
      <c r="D2182" s="91" t="str">
        <f>'[4]ИТОГ!'!$AT2179</f>
        <v>б/р</v>
      </c>
      <c r="E2182" s="91" t="str">
        <f>'[4]ИТОГ!'!$AU2179</f>
        <v>м</v>
      </c>
      <c r="F2182" s="189">
        <f>'[4]ИТОГ!'!$AX2179</f>
        <v>45124</v>
      </c>
      <c r="G2182" s="91" t="s">
        <v>255</v>
      </c>
      <c r="H2182" s="94" t="s">
        <v>28</v>
      </c>
      <c r="I2182" s="91" t="str">
        <f>'[4]ИТОГ!'!$AY2179</f>
        <v>ОК!</v>
      </c>
    </row>
    <row r="2183" spans="1:9">
      <c r="A2183" s="90">
        <v>2173</v>
      </c>
      <c r="B2183" s="91" t="str">
        <f>'[4]ИТОГ!'!$AP2180</f>
        <v>Максимова Виктория</v>
      </c>
      <c r="C2183" s="91">
        <f>'[4]ИТОГ!'!$AQ2180</f>
        <v>2005</v>
      </c>
      <c r="D2183" s="91">
        <f>'[4]ИТОГ!'!$AT2180</f>
        <v>2</v>
      </c>
      <c r="E2183" s="91" t="str">
        <f>'[4]ИТОГ!'!$AU2180</f>
        <v>ж</v>
      </c>
      <c r="F2183" s="189">
        <f>'[4]ИТОГ!'!$AX2180</f>
        <v>45816</v>
      </c>
      <c r="G2183" s="91" t="s">
        <v>255</v>
      </c>
      <c r="H2183" s="94" t="s">
        <v>28</v>
      </c>
      <c r="I2183" s="91" t="str">
        <f>'[4]ИТОГ!'!$AY2180</f>
        <v>ОК!</v>
      </c>
    </row>
    <row r="2184" spans="1:9">
      <c r="A2184" s="90">
        <v>2174</v>
      </c>
      <c r="B2184" s="91" t="str">
        <f>'[4]ИТОГ!'!$AP2181</f>
        <v>Максимова Дарья</v>
      </c>
      <c r="C2184" s="91">
        <f>'[4]ИТОГ!'!$AQ2181</f>
        <v>0</v>
      </c>
      <c r="D2184" s="91" t="str">
        <f>'[4]ИТОГ!'!$AT2181</f>
        <v>б/р</v>
      </c>
      <c r="E2184" s="91" t="str">
        <f>'[4]ИТОГ!'!$AU2181</f>
        <v>ж</v>
      </c>
      <c r="F2184" s="189">
        <f>'[4]ИТОГ!'!$AX2181</f>
        <v>44085</v>
      </c>
      <c r="G2184" s="91" t="s">
        <v>255</v>
      </c>
      <c r="H2184" s="94" t="s">
        <v>28</v>
      </c>
      <c r="I2184" s="91" t="str">
        <f>'[4]ИТОГ!'!$AY2181</f>
        <v>НАДО!!!</v>
      </c>
    </row>
    <row r="2185" spans="1:9">
      <c r="A2185" s="90">
        <v>2175</v>
      </c>
      <c r="B2185" s="91" t="str">
        <f>'[4]ИТОГ!'!$AP2182</f>
        <v>Максимова Кристина</v>
      </c>
      <c r="C2185" s="91">
        <f>'[4]ИТОГ!'!$AQ2182</f>
        <v>1989</v>
      </c>
      <c r="D2185" s="91" t="str">
        <f>'[4]ИТОГ!'!$AT2182</f>
        <v>б/р</v>
      </c>
      <c r="E2185" s="91" t="str">
        <f>'[4]ИТОГ!'!$AU2182</f>
        <v>ж</v>
      </c>
      <c r="F2185" s="189">
        <f>'[4]ИТОГ!'!$AX2182</f>
        <v>43399</v>
      </c>
      <c r="G2185" s="91" t="s">
        <v>255</v>
      </c>
      <c r="H2185" s="94" t="s">
        <v>28</v>
      </c>
      <c r="I2185" s="91" t="str">
        <f>'[4]ИТОГ!'!$AY2182</f>
        <v>НАДО!!!</v>
      </c>
    </row>
    <row r="2186" spans="1:9">
      <c r="A2186" s="90">
        <v>2176</v>
      </c>
      <c r="B2186" s="91" t="str">
        <f>'[4]ИТОГ!'!$AP2183</f>
        <v>Максимова Ксения</v>
      </c>
      <c r="C2186" s="91">
        <f>'[4]ИТОГ!'!$AQ2183</f>
        <v>2012</v>
      </c>
      <c r="D2186" s="91" t="str">
        <f>'[4]ИТОГ!'!$AT2183</f>
        <v>1ю</v>
      </c>
      <c r="E2186" s="91" t="str">
        <f>'[4]ИТОГ!'!$AU2183</f>
        <v>ж</v>
      </c>
      <c r="F2186" s="189">
        <f>'[4]ИТОГ!'!$AX2183</f>
        <v>45422</v>
      </c>
      <c r="G2186" s="91" t="s">
        <v>255</v>
      </c>
      <c r="H2186" s="94" t="s">
        <v>28</v>
      </c>
      <c r="I2186" s="91" t="str">
        <f>'[4]ИТОГ!'!$AY2183</f>
        <v>ОК!</v>
      </c>
    </row>
    <row r="2187" spans="1:9">
      <c r="A2187" s="90">
        <v>2177</v>
      </c>
      <c r="B2187" s="91" t="str">
        <f>'[4]ИТОГ!'!$AP2184</f>
        <v>Максимчук Екатерина</v>
      </c>
      <c r="C2187" s="91">
        <f>'[4]ИТОГ!'!$AQ2184</f>
        <v>2006</v>
      </c>
      <c r="D2187" s="91" t="str">
        <f>'[4]ИТОГ!'!$AT2184</f>
        <v>б/р</v>
      </c>
      <c r="E2187" s="91" t="str">
        <f>'[4]ИТОГ!'!$AU2184</f>
        <v>ж</v>
      </c>
      <c r="F2187" s="189">
        <f>'[4]ИТОГ!'!$AX2184</f>
        <v>43610</v>
      </c>
      <c r="G2187" s="91" t="s">
        <v>255</v>
      </c>
      <c r="H2187" s="94" t="s">
        <v>28</v>
      </c>
      <c r="I2187" s="91">
        <f>'[4]ИТОГ!'!$AY2184</f>
        <v>0</v>
      </c>
    </row>
    <row r="2188" spans="1:9">
      <c r="A2188" s="90">
        <v>2178</v>
      </c>
      <c r="B2188" s="91" t="str">
        <f>'[4]ИТОГ!'!$AP2185</f>
        <v>Максютов Матвей</v>
      </c>
      <c r="C2188" s="91">
        <f>'[4]ИТОГ!'!$AQ2185</f>
        <v>2004</v>
      </c>
      <c r="D2188" s="91" t="str">
        <f>'[4]ИТОГ!'!$AT2185</f>
        <v>б/р</v>
      </c>
      <c r="E2188" s="91" t="str">
        <f>'[4]ИТОГ!'!$AU2185</f>
        <v>м</v>
      </c>
      <c r="F2188" s="189">
        <f>'[4]ИТОГ!'!$AX2185</f>
        <v>0</v>
      </c>
      <c r="G2188" s="91" t="s">
        <v>255</v>
      </c>
      <c r="H2188" s="94" t="s">
        <v>28</v>
      </c>
      <c r="I2188" s="91" t="str">
        <f>'[4]ИТОГ!'!$AY2185</f>
        <v>НАДО!!!</v>
      </c>
    </row>
    <row r="2189" spans="1:9">
      <c r="A2189" s="90">
        <v>2179</v>
      </c>
      <c r="B2189" s="91" t="str">
        <f>'[4]ИТОГ!'!$AP2186</f>
        <v xml:space="preserve">Макушев Тимофей </v>
      </c>
      <c r="C2189" s="91">
        <f>'[4]ИТОГ!'!$AQ2186</f>
        <v>0</v>
      </c>
      <c r="D2189" s="91" t="str">
        <f>'[4]ИТОГ!'!$AT2186</f>
        <v>б/р</v>
      </c>
      <c r="E2189" s="91" t="str">
        <f>'[4]ИТОГ!'!$AU2186</f>
        <v>м</v>
      </c>
      <c r="F2189" s="189">
        <f>'[4]ИТОГ!'!$AX2186</f>
        <v>44708</v>
      </c>
      <c r="G2189" s="91" t="s">
        <v>255</v>
      </c>
      <c r="H2189" s="94" t="s">
        <v>28</v>
      </c>
      <c r="I2189" s="91" t="str">
        <f>'[4]ИТОГ!'!$AY2186</f>
        <v>НАДО!!!</v>
      </c>
    </row>
    <row r="2190" spans="1:9">
      <c r="A2190" s="90">
        <v>2180</v>
      </c>
      <c r="B2190" s="91" t="str">
        <f>'[4]ИТОГ!'!$AP2187</f>
        <v>Малафеева Анастасия</v>
      </c>
      <c r="C2190" s="91">
        <f>'[4]ИТОГ!'!$AQ2187</f>
        <v>2005</v>
      </c>
      <c r="D2190" s="91" t="str">
        <f>'[4]ИТОГ!'!$AT2187</f>
        <v>б/р</v>
      </c>
      <c r="E2190" s="91" t="str">
        <f>'[4]ИТОГ!'!$AU2187</f>
        <v>ж</v>
      </c>
      <c r="F2190" s="189">
        <f>'[4]ИТОГ!'!$AX2187</f>
        <v>44329</v>
      </c>
      <c r="G2190" s="91" t="s">
        <v>255</v>
      </c>
      <c r="H2190" s="94" t="s">
        <v>28</v>
      </c>
      <c r="I2190" s="91" t="str">
        <f>'[4]ИТОГ!'!$AY2187</f>
        <v>ОК!</v>
      </c>
    </row>
    <row r="2191" spans="1:9">
      <c r="A2191" s="90">
        <v>2181</v>
      </c>
      <c r="B2191" s="91" t="str">
        <f>'[4]ИТОГ!'!$AP2188</f>
        <v>Малёткин Александр</v>
      </c>
      <c r="C2191" s="91">
        <f>'[4]ИТОГ!'!$AQ2188</f>
        <v>2004</v>
      </c>
      <c r="D2191" s="91" t="str">
        <f>'[4]ИТОГ!'!$AT2188</f>
        <v>б/р</v>
      </c>
      <c r="E2191" s="91" t="str">
        <f>'[4]ИТОГ!'!$AU2188</f>
        <v>м</v>
      </c>
      <c r="F2191" s="189">
        <f>'[4]ИТОГ!'!$AX2188</f>
        <v>0</v>
      </c>
      <c r="G2191" s="91" t="s">
        <v>255</v>
      </c>
      <c r="H2191" s="94" t="s">
        <v>28</v>
      </c>
      <c r="I2191" s="91" t="str">
        <f>'[4]ИТОГ!'!$AY2188</f>
        <v>ОК!</v>
      </c>
    </row>
    <row r="2192" spans="1:9">
      <c r="A2192" s="90">
        <v>2182</v>
      </c>
      <c r="B2192" s="91" t="str">
        <f>'[4]ИТОГ!'!$AP2189</f>
        <v>Маликова Ирина</v>
      </c>
      <c r="C2192" s="91">
        <f>'[4]ИТОГ!'!$AQ2189</f>
        <v>0</v>
      </c>
      <c r="D2192" s="91">
        <f>'[4]ИТОГ!'!$AT2189</f>
        <v>2</v>
      </c>
      <c r="E2192" s="91" t="str">
        <f>'[4]ИТОГ!'!$AU2189</f>
        <v>ж</v>
      </c>
      <c r="F2192" s="189">
        <f>'[4]ИТОГ!'!$AX2189</f>
        <v>45407</v>
      </c>
      <c r="G2192" s="91" t="s">
        <v>255</v>
      </c>
      <c r="H2192" s="94" t="s">
        <v>28</v>
      </c>
      <c r="I2192" s="91" t="str">
        <f>'[4]ИТОГ!'!$AY2189</f>
        <v>НАДО!!!</v>
      </c>
    </row>
    <row r="2193" spans="1:9">
      <c r="A2193" s="90">
        <v>2183</v>
      </c>
      <c r="B2193" s="91" t="str">
        <f>'[4]ИТОГ!'!$AP2190</f>
        <v>Малина Даниил</v>
      </c>
      <c r="C2193" s="91">
        <f>'[4]ИТОГ!'!$AQ2190</f>
        <v>1996</v>
      </c>
      <c r="D2193" s="91" t="str">
        <f>'[4]ИТОГ!'!$AT2190</f>
        <v>КМС</v>
      </c>
      <c r="E2193" s="91" t="str">
        <f>'[4]ИТОГ!'!$AU2190</f>
        <v>м</v>
      </c>
      <c r="F2193" s="189">
        <f>'[4]ИТОГ!'!$AX2190</f>
        <v>45692</v>
      </c>
      <c r="G2193" s="91" t="s">
        <v>255</v>
      </c>
      <c r="H2193" s="94" t="s">
        <v>28</v>
      </c>
      <c r="I2193" s="91" t="str">
        <f>'[4]ИТОГ!'!$AY2190</f>
        <v>ОК!</v>
      </c>
    </row>
    <row r="2194" spans="1:9">
      <c r="A2194" s="90">
        <v>2184</v>
      </c>
      <c r="B2194" s="91" t="str">
        <f>'[4]ИТОГ!'!$AP2191</f>
        <v>Малина Дарья</v>
      </c>
      <c r="C2194" s="91">
        <f>'[4]ИТОГ!'!$AQ2191</f>
        <v>1996</v>
      </c>
      <c r="D2194" s="91" t="str">
        <f>'[4]ИТОГ!'!$AT2191</f>
        <v>б/р</v>
      </c>
      <c r="E2194" s="91" t="str">
        <f>'[4]ИТОГ!'!$AU2191</f>
        <v>ж</v>
      </c>
      <c r="F2194" s="189">
        <f>'[4]ИТОГ!'!$AX2191</f>
        <v>44801</v>
      </c>
      <c r="G2194" s="91" t="s">
        <v>255</v>
      </c>
      <c r="H2194" s="94" t="s">
        <v>28</v>
      </c>
      <c r="I2194" s="91" t="str">
        <f>'[4]ИТОГ!'!$AY2191</f>
        <v>ОК!</v>
      </c>
    </row>
    <row r="2195" spans="1:9">
      <c r="A2195" s="90">
        <v>2185</v>
      </c>
      <c r="B2195" s="91" t="str">
        <f>'[4]ИТОГ!'!$AP2192</f>
        <v>Малинин Михаил</v>
      </c>
      <c r="C2195" s="91">
        <f>'[4]ИТОГ!'!$AQ2192</f>
        <v>1983</v>
      </c>
      <c r="D2195" s="91" t="str">
        <f>'[4]ИТОГ!'!$AT2192</f>
        <v>б/р</v>
      </c>
      <c r="E2195" s="91" t="str">
        <f>'[4]ИТОГ!'!$AU2192</f>
        <v>м</v>
      </c>
      <c r="F2195" s="189">
        <f>'[4]ИТОГ!'!$AX2192</f>
        <v>43595</v>
      </c>
      <c r="G2195" s="91" t="s">
        <v>255</v>
      </c>
      <c r="H2195" s="94" t="s">
        <v>28</v>
      </c>
      <c r="I2195" s="91" t="str">
        <f>'[4]ИТОГ!'!$AY2192</f>
        <v>ОК!</v>
      </c>
    </row>
    <row r="2196" spans="1:9">
      <c r="A2196" s="90">
        <v>2186</v>
      </c>
      <c r="B2196" s="91" t="str">
        <f>'[4]ИТОГ!'!$AP2193</f>
        <v>Малков Глеб</v>
      </c>
      <c r="C2196" s="91">
        <f>'[4]ИТОГ!'!$AQ2193</f>
        <v>2007</v>
      </c>
      <c r="D2196" s="91" t="str">
        <f>'[4]ИТОГ!'!$AT2193</f>
        <v>2ю</v>
      </c>
      <c r="E2196" s="91" t="str">
        <f>'[4]ИТОГ!'!$AU2193</f>
        <v>м</v>
      </c>
      <c r="F2196" s="189">
        <f>'[4]ИТОГ!'!$AX2193</f>
        <v>45582</v>
      </c>
      <c r="G2196" s="91" t="s">
        <v>255</v>
      </c>
      <c r="H2196" s="94" t="s">
        <v>28</v>
      </c>
      <c r="I2196" s="91" t="str">
        <f>'[4]ИТОГ!'!$AY2193</f>
        <v>ОК!</v>
      </c>
    </row>
    <row r="2197" spans="1:9">
      <c r="A2197" s="90">
        <v>2187</v>
      </c>
      <c r="B2197" s="91" t="str">
        <f>'[4]ИТОГ!'!$AP2194</f>
        <v>Малов Павел</v>
      </c>
      <c r="C2197" s="91">
        <f>'[4]ИТОГ!'!$AQ2194</f>
        <v>1991</v>
      </c>
      <c r="D2197" s="91" t="str">
        <f>'[4]ИТОГ!'!$AT2194</f>
        <v>б/р</v>
      </c>
      <c r="E2197" s="91" t="str">
        <f>'[4]ИТОГ!'!$AU2194</f>
        <v>м</v>
      </c>
      <c r="F2197" s="189">
        <f>'[4]ИТОГ!'!$AX2194</f>
        <v>0</v>
      </c>
      <c r="G2197" s="91" t="s">
        <v>255</v>
      </c>
      <c r="H2197" s="94" t="s">
        <v>28</v>
      </c>
      <c r="I2197" s="91" t="str">
        <f>'[4]ИТОГ!'!$AY2194</f>
        <v>ОК!</v>
      </c>
    </row>
    <row r="2198" spans="1:9">
      <c r="A2198" s="90">
        <v>2188</v>
      </c>
      <c r="B2198" s="91" t="str">
        <f>'[4]ИТОГ!'!$AP2195</f>
        <v>Малыгина Елена</v>
      </c>
      <c r="C2198" s="91">
        <f>'[4]ИТОГ!'!$AQ2195</f>
        <v>1996</v>
      </c>
      <c r="D2198" s="91" t="str">
        <f>'[4]ИТОГ!'!$AT2195</f>
        <v>б/р</v>
      </c>
      <c r="E2198" s="91" t="str">
        <f>'[4]ИТОГ!'!$AU2195</f>
        <v>ж</v>
      </c>
      <c r="F2198" s="189">
        <f>'[4]ИТОГ!'!$AX2195</f>
        <v>45014</v>
      </c>
      <c r="G2198" s="91" t="s">
        <v>255</v>
      </c>
      <c r="H2198" s="94" t="s">
        <v>28</v>
      </c>
      <c r="I2198" s="91" t="str">
        <f>'[4]ИТОГ!'!$AY2195</f>
        <v>ОК!</v>
      </c>
    </row>
    <row r="2199" spans="1:9">
      <c r="A2199" s="90">
        <v>2189</v>
      </c>
      <c r="B2199" s="91" t="str">
        <f>'[4]ИТОГ!'!$AP2196</f>
        <v>Малыгина Ярослава</v>
      </c>
      <c r="C2199" s="91">
        <f>'[4]ИТОГ!'!$AQ2196</f>
        <v>2007</v>
      </c>
      <c r="D2199" s="91" t="str">
        <f>'[4]ИТОГ!'!$AT2196</f>
        <v>б/р</v>
      </c>
      <c r="E2199" s="91" t="str">
        <f>'[4]ИТОГ!'!$AU2196</f>
        <v>ж</v>
      </c>
      <c r="F2199" s="189">
        <f>'[4]ИТОГ!'!$AX2196</f>
        <v>45311</v>
      </c>
      <c r="G2199" s="91" t="s">
        <v>255</v>
      </c>
      <c r="H2199" s="94" t="s">
        <v>28</v>
      </c>
      <c r="I2199" s="91" t="str">
        <f>'[4]ИТОГ!'!$AY2196</f>
        <v>ОК!</v>
      </c>
    </row>
    <row r="2200" spans="1:9">
      <c r="A2200" s="90">
        <v>2190</v>
      </c>
      <c r="B2200" s="91" t="str">
        <f>'[4]ИТОГ!'!$AP2197</f>
        <v>Малышев Андрей</v>
      </c>
      <c r="C2200" s="91">
        <f>'[4]ИТОГ!'!$AQ2197</f>
        <v>2002</v>
      </c>
      <c r="D2200" s="91" t="str">
        <f>'[4]ИТОГ!'!$AT2197</f>
        <v>б/р</v>
      </c>
      <c r="E2200" s="91" t="str">
        <f>'[4]ИТОГ!'!$AU2197</f>
        <v>м</v>
      </c>
      <c r="F2200" s="189">
        <f>'[4]ИТОГ!'!$AX2197</f>
        <v>43227</v>
      </c>
      <c r="G2200" s="91" t="s">
        <v>255</v>
      </c>
      <c r="H2200" s="94" t="s">
        <v>28</v>
      </c>
      <c r="I2200" s="91" t="str">
        <f>'[4]ИТОГ!'!$AY2197</f>
        <v>ОК!</v>
      </c>
    </row>
    <row r="2201" spans="1:9">
      <c r="A2201" s="90">
        <v>2191</v>
      </c>
      <c r="B2201" s="91" t="str">
        <f>'[4]ИТОГ!'!$AP2198</f>
        <v>Малышев Даниил</v>
      </c>
      <c r="C2201" s="91">
        <f>'[4]ИТОГ!'!$AQ2198</f>
        <v>2007</v>
      </c>
      <c r="D2201" s="91" t="str">
        <f>'[4]ИТОГ!'!$AT2198</f>
        <v>1ю</v>
      </c>
      <c r="E2201" s="91" t="str">
        <f>'[4]ИТОГ!'!$AU2198</f>
        <v>м</v>
      </c>
      <c r="F2201" s="189">
        <f>'[4]ИТОГ!'!$AX2198</f>
        <v>45422</v>
      </c>
      <c r="G2201" s="91" t="s">
        <v>255</v>
      </c>
      <c r="H2201" s="94" t="s">
        <v>28</v>
      </c>
      <c r="I2201" s="91" t="str">
        <f>'[4]ИТОГ!'!$AY2198</f>
        <v>ОК!</v>
      </c>
    </row>
    <row r="2202" spans="1:9">
      <c r="A2202" s="90">
        <v>2192</v>
      </c>
      <c r="B2202" s="91" t="str">
        <f>'[4]ИТОГ!'!$AP2199</f>
        <v>Малышев Иван</v>
      </c>
      <c r="C2202" s="91">
        <f>'[4]ИТОГ!'!$AQ2199</f>
        <v>2001</v>
      </c>
      <c r="D2202" s="91" t="str">
        <f>'[4]ИТОГ!'!$AT2199</f>
        <v>б/р</v>
      </c>
      <c r="E2202" s="91" t="str">
        <f>'[4]ИТОГ!'!$AU2199</f>
        <v>м</v>
      </c>
      <c r="F2202" s="189">
        <f>'[4]ИТОГ!'!$AX2199</f>
        <v>0</v>
      </c>
      <c r="G2202" s="91" t="s">
        <v>255</v>
      </c>
      <c r="H2202" s="94" t="s">
        <v>28</v>
      </c>
      <c r="I2202" s="91" t="str">
        <f>'[4]ИТОГ!'!$AY2199</f>
        <v>НАДО!!!</v>
      </c>
    </row>
    <row r="2203" spans="1:9">
      <c r="A2203" s="90">
        <v>2193</v>
      </c>
      <c r="B2203" s="91" t="str">
        <f>'[4]ИТОГ!'!$AP2200</f>
        <v>Малышев Максим</v>
      </c>
      <c r="C2203" s="91">
        <f>'[4]ИТОГ!'!$AQ2200</f>
        <v>1998</v>
      </c>
      <c r="D2203" s="91" t="str">
        <f>'[4]ИТОГ!'!$AT2200</f>
        <v>б/р</v>
      </c>
      <c r="E2203" s="91" t="str">
        <f>'[4]ИТОГ!'!$AU2200</f>
        <v>м</v>
      </c>
      <c r="F2203" s="189">
        <f>'[4]ИТОГ!'!$AX2200</f>
        <v>0</v>
      </c>
      <c r="G2203" s="91" t="s">
        <v>255</v>
      </c>
      <c r="H2203" s="94" t="s">
        <v>28</v>
      </c>
      <c r="I2203" s="91" t="str">
        <f>'[4]ИТОГ!'!$AY2200</f>
        <v>ОК!</v>
      </c>
    </row>
    <row r="2204" spans="1:9">
      <c r="A2204" s="90">
        <v>2194</v>
      </c>
      <c r="B2204" s="91" t="str">
        <f>'[4]ИТОГ!'!$AP2201</f>
        <v>Мальков Максим</v>
      </c>
      <c r="C2204" s="91">
        <f>'[4]ИТОГ!'!$AQ2201</f>
        <v>0</v>
      </c>
      <c r="D2204" s="91">
        <f>'[4]ИТОГ!'!$AT2201</f>
        <v>2</v>
      </c>
      <c r="E2204" s="91" t="str">
        <f>'[4]ИТОГ!'!$AU2201</f>
        <v>м</v>
      </c>
      <c r="F2204" s="189">
        <f>'[4]ИТОГ!'!$AX2201</f>
        <v>45576</v>
      </c>
      <c r="G2204" s="91" t="s">
        <v>255</v>
      </c>
      <c r="H2204" s="94" t="s">
        <v>28</v>
      </c>
      <c r="I2204" s="91" t="str">
        <f>'[4]ИТОГ!'!$AY2201</f>
        <v>НАДО!!!</v>
      </c>
    </row>
    <row r="2205" spans="1:9">
      <c r="A2205" s="90">
        <v>2195</v>
      </c>
      <c r="B2205" s="91" t="str">
        <f>'[4]ИТОГ!'!$AP2202</f>
        <v>Малькова Марина</v>
      </c>
      <c r="C2205" s="91">
        <f>'[4]ИТОГ!'!$AQ2202</f>
        <v>0</v>
      </c>
      <c r="D2205" s="91" t="str">
        <f>'[4]ИТОГ!'!$AT2202</f>
        <v>б/р</v>
      </c>
      <c r="E2205" s="91" t="str">
        <f>'[4]ИТОГ!'!$AU2202</f>
        <v>ж</v>
      </c>
      <c r="F2205" s="189">
        <f>'[4]ИТОГ!'!$AX2202</f>
        <v>43863</v>
      </c>
      <c r="G2205" s="91" t="s">
        <v>255</v>
      </c>
      <c r="H2205" s="94" t="s">
        <v>28</v>
      </c>
      <c r="I2205" s="91" t="str">
        <f>'[4]ИТОГ!'!$AY2202</f>
        <v>НАДО!!!</v>
      </c>
    </row>
    <row r="2206" spans="1:9">
      <c r="A2206" s="90">
        <v>2196</v>
      </c>
      <c r="B2206" s="91" t="str">
        <f>'[4]ИТОГ!'!$AP2203</f>
        <v>Мальцев Иван</v>
      </c>
      <c r="C2206" s="91">
        <f>'[4]ИТОГ!'!$AQ2203</f>
        <v>2004</v>
      </c>
      <c r="D2206" s="91">
        <f>'[4]ИТОГ!'!$AT2203</f>
        <v>1</v>
      </c>
      <c r="E2206" s="91" t="str">
        <f>'[4]ИТОГ!'!$AU2203</f>
        <v>м</v>
      </c>
      <c r="F2206" s="189">
        <f>'[4]ИТОГ!'!$AX2203</f>
        <v>45655</v>
      </c>
      <c r="G2206" s="91" t="s">
        <v>255</v>
      </c>
      <c r="H2206" s="94" t="s">
        <v>28</v>
      </c>
      <c r="I2206" s="91" t="str">
        <f>'[4]ИТОГ!'!$AY2203</f>
        <v>ОК!</v>
      </c>
    </row>
    <row r="2207" spans="1:9">
      <c r="A2207" s="90">
        <v>2197</v>
      </c>
      <c r="B2207" s="91" t="str">
        <f>'[4]ИТОГ!'!$AP2204</f>
        <v>Мальченко Никита</v>
      </c>
      <c r="C2207" s="91">
        <f>'[4]ИТОГ!'!$AQ2204</f>
        <v>2007</v>
      </c>
      <c r="D2207" s="91" t="str">
        <f>'[4]ИТОГ!'!$AT2204</f>
        <v>б/р</v>
      </c>
      <c r="E2207" s="91" t="str">
        <f>'[4]ИТОГ!'!$AU2204</f>
        <v>м</v>
      </c>
      <c r="F2207" s="189">
        <f>'[4]ИТОГ!'!$AX2204</f>
        <v>44632</v>
      </c>
      <c r="G2207" s="91" t="s">
        <v>255</v>
      </c>
      <c r="H2207" s="94" t="s">
        <v>28</v>
      </c>
      <c r="I2207" s="91" t="str">
        <f>'[4]ИТОГ!'!$AY2204</f>
        <v>ОК!</v>
      </c>
    </row>
    <row r="2208" spans="1:9">
      <c r="A2208" s="90">
        <v>2198</v>
      </c>
      <c r="B2208" s="91" t="str">
        <f>'[4]ИТОГ!'!$AP2205</f>
        <v>Малютина Полина</v>
      </c>
      <c r="C2208" s="91">
        <f>'[4]ИТОГ!'!$AQ2205</f>
        <v>2007</v>
      </c>
      <c r="D2208" s="91" t="str">
        <f>'[4]ИТОГ!'!$AT2205</f>
        <v>1ю</v>
      </c>
      <c r="E2208" s="91" t="str">
        <f>'[4]ИТОГ!'!$AU2205</f>
        <v>ж</v>
      </c>
      <c r="F2208" s="189">
        <f>'[4]ИТОГ!'!$AX2205</f>
        <v>45940</v>
      </c>
      <c r="G2208" s="91" t="s">
        <v>255</v>
      </c>
      <c r="H2208" s="94" t="s">
        <v>28</v>
      </c>
      <c r="I2208" s="91" t="str">
        <f>'[4]ИТОГ!'!$AY2205</f>
        <v>ОК!</v>
      </c>
    </row>
    <row r="2209" spans="1:9">
      <c r="A2209" s="90">
        <v>2199</v>
      </c>
      <c r="B2209" s="91" t="str">
        <f>'[4]ИТОГ!'!$AP2206</f>
        <v>Мамаева Наталия</v>
      </c>
      <c r="C2209" s="91">
        <f>'[4]ИТОГ!'!$AQ2206</f>
        <v>0</v>
      </c>
      <c r="D2209" s="91" t="str">
        <f>'[4]ИТОГ!'!$AT2206</f>
        <v>б/р</v>
      </c>
      <c r="E2209" s="91" t="str">
        <f>'[4]ИТОГ!'!$AU2206</f>
        <v>ж</v>
      </c>
      <c r="F2209" s="189">
        <f>'[4]ИТОГ!'!$AX2206</f>
        <v>44154</v>
      </c>
      <c r="G2209" s="91" t="s">
        <v>255</v>
      </c>
      <c r="H2209" s="94" t="s">
        <v>28</v>
      </c>
      <c r="I2209" s="91" t="str">
        <f>'[4]ИТОГ!'!$AY2206</f>
        <v>НАДО!!!</v>
      </c>
    </row>
    <row r="2210" spans="1:9">
      <c r="A2210" s="90">
        <v>2200</v>
      </c>
      <c r="B2210" s="91" t="str">
        <f>'[4]ИТОГ!'!$AP2207</f>
        <v>Маматова Линара</v>
      </c>
      <c r="C2210" s="91">
        <f>'[4]ИТОГ!'!$AQ2207</f>
        <v>0</v>
      </c>
      <c r="D2210" s="91" t="str">
        <f>'[4]ИТОГ!'!$AT2207</f>
        <v>1ю</v>
      </c>
      <c r="E2210" s="91" t="str">
        <f>'[4]ИТОГ!'!$AU2207</f>
        <v>ж</v>
      </c>
      <c r="F2210" s="189">
        <f>'[4]ИТОГ!'!$AX2207</f>
        <v>45705</v>
      </c>
      <c r="G2210" s="91" t="s">
        <v>255</v>
      </c>
      <c r="H2210" s="94" t="s">
        <v>28</v>
      </c>
      <c r="I2210" s="91" t="str">
        <f>'[4]ИТОГ!'!$AY2207</f>
        <v>НАДО!!!</v>
      </c>
    </row>
    <row r="2211" spans="1:9">
      <c r="A2211" s="90">
        <v>2201</v>
      </c>
      <c r="B2211" s="91" t="str">
        <f>'[4]ИТОГ!'!$AP2208</f>
        <v>Мамедов Артур</v>
      </c>
      <c r="C2211" s="91">
        <f>'[4]ИТОГ!'!$AQ2208</f>
        <v>2007</v>
      </c>
      <c r="D2211" s="91" t="str">
        <f>'[4]ИТОГ!'!$AT2208</f>
        <v>б/р</v>
      </c>
      <c r="E2211" s="91" t="str">
        <f>'[4]ИТОГ!'!$AU2208</f>
        <v>м</v>
      </c>
      <c r="F2211" s="189">
        <f>'[4]ИТОГ!'!$AX2208</f>
        <v>44521</v>
      </c>
      <c r="G2211" s="91" t="s">
        <v>255</v>
      </c>
      <c r="H2211" s="94" t="s">
        <v>28</v>
      </c>
      <c r="I2211" s="91" t="str">
        <f>'[4]ИТОГ!'!$AY2208</f>
        <v>ОК!</v>
      </c>
    </row>
    <row r="2212" spans="1:9">
      <c r="A2212" s="90">
        <v>2202</v>
      </c>
      <c r="B2212" s="91" t="str">
        <f>'[4]ИТОГ!'!$AP2209</f>
        <v>Мамлеева Алина</v>
      </c>
      <c r="C2212" s="91">
        <f>'[4]ИТОГ!'!$AQ2209</f>
        <v>2006</v>
      </c>
      <c r="D2212" s="91" t="str">
        <f>'[4]ИТОГ!'!$AT2209</f>
        <v>б/р</v>
      </c>
      <c r="E2212" s="91" t="str">
        <f>'[4]ИТОГ!'!$AU2209</f>
        <v>ж</v>
      </c>
      <c r="F2212" s="189">
        <f>'[4]ИТОГ!'!$AX2209</f>
        <v>0</v>
      </c>
      <c r="G2212" s="91" t="s">
        <v>255</v>
      </c>
      <c r="H2212" s="94" t="s">
        <v>28</v>
      </c>
      <c r="I2212" s="91" t="str">
        <f>'[4]ИТОГ!'!$AY2209</f>
        <v>ОК!</v>
      </c>
    </row>
    <row r="2213" spans="1:9">
      <c r="A2213" s="90">
        <v>2203</v>
      </c>
      <c r="B2213" s="91" t="str">
        <f>'[4]ИТОГ!'!$AP2210</f>
        <v>Мамонов Иван</v>
      </c>
      <c r="C2213" s="91">
        <f>'[4]ИТОГ!'!$AQ2210</f>
        <v>2007</v>
      </c>
      <c r="D2213" s="91" t="str">
        <f>'[4]ИТОГ!'!$AT2210</f>
        <v>б/р</v>
      </c>
      <c r="E2213" s="91" t="str">
        <f>'[4]ИТОГ!'!$AU2210</f>
        <v>м</v>
      </c>
      <c r="F2213" s="189">
        <f>'[4]ИТОГ!'!$AX2210</f>
        <v>0</v>
      </c>
      <c r="G2213" s="91" t="s">
        <v>255</v>
      </c>
      <c r="H2213" s="94" t="s">
        <v>28</v>
      </c>
      <c r="I2213" s="91" t="str">
        <f>'[4]ИТОГ!'!$AY2210</f>
        <v>ОК!</v>
      </c>
    </row>
    <row r="2214" spans="1:9">
      <c r="A2214" s="90">
        <v>2204</v>
      </c>
      <c r="B2214" s="91" t="str">
        <f>'[4]ИТОГ!'!$AP2211</f>
        <v>Мамонова Наталья</v>
      </c>
      <c r="C2214" s="91">
        <f>'[4]ИТОГ!'!$AQ2211</f>
        <v>2002</v>
      </c>
      <c r="D2214" s="91">
        <f>'[4]ИТОГ!'!$AT2211</f>
        <v>3</v>
      </c>
      <c r="E2214" s="91" t="str">
        <f>'[4]ИТОГ!'!$AU2211</f>
        <v>ж</v>
      </c>
      <c r="F2214" s="189">
        <f>'[4]ИТОГ!'!$AX2211</f>
        <v>45494</v>
      </c>
      <c r="G2214" s="91" t="s">
        <v>255</v>
      </c>
      <c r="H2214" s="94" t="s">
        <v>28</v>
      </c>
      <c r="I2214" s="91" t="str">
        <f>'[4]ИТОГ!'!$AY2211</f>
        <v>ОК!</v>
      </c>
    </row>
    <row r="2215" spans="1:9">
      <c r="A2215" s="90">
        <v>2205</v>
      </c>
      <c r="B2215" s="91" t="str">
        <f>'[4]ИТОГ!'!$AP2212</f>
        <v>Мамонтов Иван</v>
      </c>
      <c r="C2215" s="91">
        <f>'[4]ИТОГ!'!$AQ2212</f>
        <v>2001</v>
      </c>
      <c r="D2215" s="91">
        <f>'[4]ИТОГ!'!$AT2212</f>
        <v>1</v>
      </c>
      <c r="E2215" s="91" t="str">
        <f>'[4]ИТОГ!'!$AU2212</f>
        <v>м</v>
      </c>
      <c r="F2215" s="189">
        <f>'[4]ИТОГ!'!$AX2212</f>
        <v>45375</v>
      </c>
      <c r="G2215" s="91" t="s">
        <v>255</v>
      </c>
      <c r="H2215" s="94" t="s">
        <v>28</v>
      </c>
      <c r="I2215" s="91" t="str">
        <f>'[4]ИТОГ!'!$AY2212</f>
        <v>НАДО!!!</v>
      </c>
    </row>
    <row r="2216" spans="1:9">
      <c r="A2216" s="90">
        <v>2206</v>
      </c>
      <c r="B2216" s="91" t="str">
        <f>'[4]ИТОГ!'!$AP2213</f>
        <v>Мамонтова Дарья</v>
      </c>
      <c r="C2216" s="91">
        <f>'[4]ИТОГ!'!$AQ2213</f>
        <v>2009</v>
      </c>
      <c r="D2216" s="91" t="str">
        <f>'[4]ИТОГ!'!$AT2213</f>
        <v>б/р</v>
      </c>
      <c r="E2216" s="91" t="str">
        <f>'[4]ИТОГ!'!$AU2213</f>
        <v>ж</v>
      </c>
      <c r="F2216" s="189">
        <f>'[4]ИТОГ!'!$AX2213</f>
        <v>0</v>
      </c>
      <c r="G2216" s="91" t="s">
        <v>255</v>
      </c>
      <c r="H2216" s="94" t="s">
        <v>28</v>
      </c>
      <c r="I2216" s="91" t="str">
        <f>'[4]ИТОГ!'!$AY2213</f>
        <v>ОК!</v>
      </c>
    </row>
    <row r="2217" spans="1:9">
      <c r="A2217" s="90">
        <v>2207</v>
      </c>
      <c r="B2217" s="91" t="str">
        <f>'[4]ИТОГ!'!$AP2214</f>
        <v>Мамонтова Марина</v>
      </c>
      <c r="C2217" s="91">
        <f>'[4]ИТОГ!'!$AQ2214</f>
        <v>2003</v>
      </c>
      <c r="D2217" s="91" t="str">
        <f>'[4]ИТОГ!'!$AT2214</f>
        <v>б/р</v>
      </c>
      <c r="E2217" s="91" t="str">
        <f>'[4]ИТОГ!'!$AU2214</f>
        <v>ж</v>
      </c>
      <c r="F2217" s="189">
        <f>'[4]ИТОГ!'!$AX2214</f>
        <v>43960</v>
      </c>
      <c r="G2217" s="91" t="s">
        <v>255</v>
      </c>
      <c r="H2217" s="94" t="s">
        <v>28</v>
      </c>
      <c r="I2217" s="91" t="str">
        <f>'[4]ИТОГ!'!$AY2214</f>
        <v>НАДО!!!</v>
      </c>
    </row>
    <row r="2218" spans="1:9">
      <c r="A2218" s="90">
        <v>2208</v>
      </c>
      <c r="B2218" s="91" t="str">
        <f>'[4]ИТОГ!'!$AP2215</f>
        <v>Мамотенко Иван</v>
      </c>
      <c r="C2218" s="91">
        <f>'[4]ИТОГ!'!$AQ2215</f>
        <v>2002</v>
      </c>
      <c r="D2218" s="91" t="str">
        <f>'[4]ИТОГ!'!$AT2215</f>
        <v>б/р</v>
      </c>
      <c r="E2218" s="91" t="str">
        <f>'[4]ИТОГ!'!$AU2215</f>
        <v>м</v>
      </c>
      <c r="F2218" s="189">
        <f>'[4]ИТОГ!'!$AX2215</f>
        <v>44863</v>
      </c>
      <c r="G2218" s="91" t="s">
        <v>255</v>
      </c>
      <c r="H2218" s="94" t="s">
        <v>28</v>
      </c>
      <c r="I2218" s="91" t="str">
        <f>'[4]ИТОГ!'!$AY2215</f>
        <v>ОК!</v>
      </c>
    </row>
    <row r="2219" spans="1:9">
      <c r="A2219" s="90">
        <v>2209</v>
      </c>
      <c r="B2219" s="91" t="str">
        <f>'[4]ИТОГ!'!$AP2216</f>
        <v>Манаков Андрей</v>
      </c>
      <c r="C2219" s="91">
        <f>'[4]ИТОГ!'!$AQ2216</f>
        <v>0</v>
      </c>
      <c r="D2219" s="91" t="str">
        <f>'[4]ИТОГ!'!$AT2216</f>
        <v>б/р</v>
      </c>
      <c r="E2219" s="91" t="str">
        <f>'[4]ИТОГ!'!$AU2216</f>
        <v>м</v>
      </c>
      <c r="F2219" s="189">
        <f>'[4]ИТОГ!'!$AX2216</f>
        <v>42214</v>
      </c>
      <c r="G2219" s="91" t="s">
        <v>255</v>
      </c>
      <c r="H2219" s="94" t="s">
        <v>28</v>
      </c>
      <c r="I2219" s="91" t="str">
        <f>'[4]ИТОГ!'!$AY2216</f>
        <v>НАДО!!!</v>
      </c>
    </row>
    <row r="2220" spans="1:9">
      <c r="A2220" s="90">
        <v>2210</v>
      </c>
      <c r="B2220" s="91" t="str">
        <f>'[4]ИТОГ!'!$AP2217</f>
        <v>Манакова Екатерина</v>
      </c>
      <c r="C2220" s="91">
        <f>'[4]ИТОГ!'!$AQ2217</f>
        <v>2004</v>
      </c>
      <c r="D2220" s="91" t="str">
        <f>'[4]ИТОГ!'!$AT2217</f>
        <v>б/р</v>
      </c>
      <c r="E2220" s="91" t="str">
        <f>'[4]ИТОГ!'!$AU2217</f>
        <v>ж</v>
      </c>
      <c r="F2220" s="189">
        <f>'[4]ИТОГ!'!$AX2217</f>
        <v>43960</v>
      </c>
      <c r="G2220" s="91" t="s">
        <v>255</v>
      </c>
      <c r="H2220" s="94" t="s">
        <v>28</v>
      </c>
      <c r="I2220" s="91" t="str">
        <f>'[4]ИТОГ!'!$AY2217</f>
        <v>ОК!</v>
      </c>
    </row>
    <row r="2221" spans="1:9">
      <c r="A2221" s="90">
        <v>2211</v>
      </c>
      <c r="B2221" s="91" t="str">
        <f>'[4]ИТОГ!'!$AP2218</f>
        <v>Мандибура Никита</v>
      </c>
      <c r="C2221" s="91">
        <f>'[4]ИТОГ!'!$AQ2218</f>
        <v>2004</v>
      </c>
      <c r="D2221" s="91" t="str">
        <f>'[4]ИТОГ!'!$AT2218</f>
        <v>б/р</v>
      </c>
      <c r="E2221" s="91" t="str">
        <f>'[4]ИТОГ!'!$AU2218</f>
        <v>м</v>
      </c>
      <c r="F2221" s="189">
        <f>'[4]ИТОГ!'!$AX2218</f>
        <v>43824</v>
      </c>
      <c r="G2221" s="91" t="s">
        <v>255</v>
      </c>
      <c r="H2221" s="94" t="s">
        <v>28</v>
      </c>
      <c r="I2221" s="91" t="str">
        <f>'[4]ИТОГ!'!$AY2218</f>
        <v>ОК!</v>
      </c>
    </row>
    <row r="2222" spans="1:9">
      <c r="A2222" s="90">
        <v>2212</v>
      </c>
      <c r="B2222" s="91" t="str">
        <f>'[4]ИТОГ!'!$AP2219</f>
        <v>Манелов Валерий</v>
      </c>
      <c r="C2222" s="91">
        <f>'[4]ИТОГ!'!$AQ2219</f>
        <v>2001</v>
      </c>
      <c r="D2222" s="91" t="str">
        <f>'[4]ИТОГ!'!$AT2219</f>
        <v>б/р</v>
      </c>
      <c r="E2222" s="91" t="str">
        <f>'[4]ИТОГ!'!$AU2219</f>
        <v>м</v>
      </c>
      <c r="F2222" s="189">
        <f>'[4]ИТОГ!'!$AX2219</f>
        <v>45123</v>
      </c>
      <c r="G2222" s="91" t="s">
        <v>255</v>
      </c>
      <c r="H2222" s="94" t="s">
        <v>28</v>
      </c>
      <c r="I2222" s="91" t="str">
        <f>'[4]ИТОГ!'!$AY2219</f>
        <v>ОК!</v>
      </c>
    </row>
    <row r="2223" spans="1:9">
      <c r="A2223" s="90">
        <v>2213</v>
      </c>
      <c r="B2223" s="91" t="str">
        <f>'[4]ИТОГ!'!$AP2220</f>
        <v>Манжилей Артем</v>
      </c>
      <c r="C2223" s="91">
        <f>'[4]ИТОГ!'!$AQ2220</f>
        <v>0</v>
      </c>
      <c r="D2223" s="91">
        <f>'[4]ИТОГ!'!$AT2220</f>
        <v>3</v>
      </c>
      <c r="E2223" s="91" t="str">
        <f>'[4]ИТОГ!'!$AU2220</f>
        <v>м</v>
      </c>
      <c r="F2223" s="189">
        <f>'[4]ИТОГ!'!$AX2220</f>
        <v>45805</v>
      </c>
      <c r="G2223" s="91" t="s">
        <v>255</v>
      </c>
      <c r="H2223" s="94" t="s">
        <v>28</v>
      </c>
      <c r="I2223" s="91" t="str">
        <f>'[4]ИТОГ!'!$AY2220</f>
        <v>НАДО!!!</v>
      </c>
    </row>
    <row r="2224" spans="1:9">
      <c r="A2224" s="90">
        <v>2214</v>
      </c>
      <c r="B2224" s="91" t="str">
        <f>'[4]ИТОГ!'!$AP2221</f>
        <v>Маничева Анастасия</v>
      </c>
      <c r="C2224" s="91">
        <f>'[4]ИТОГ!'!$AQ2221</f>
        <v>2001</v>
      </c>
      <c r="D2224" s="91" t="str">
        <f>'[4]ИТОГ!'!$AT2221</f>
        <v>б/р</v>
      </c>
      <c r="E2224" s="91" t="str">
        <f>'[4]ИТОГ!'!$AU2221</f>
        <v>ж</v>
      </c>
      <c r="F2224" s="189">
        <f>'[4]ИТОГ!'!$AX2221</f>
        <v>42774</v>
      </c>
      <c r="G2224" s="91" t="s">
        <v>255</v>
      </c>
      <c r="H2224" s="94" t="s">
        <v>28</v>
      </c>
      <c r="I2224" s="91" t="str">
        <f>'[4]ИТОГ!'!$AY2221</f>
        <v>ОК!</v>
      </c>
    </row>
    <row r="2225" spans="1:9">
      <c r="A2225" s="90">
        <v>2215</v>
      </c>
      <c r="B2225" s="91" t="str">
        <f>'[4]ИТОГ!'!$AP2222</f>
        <v>Манохина Виктория</v>
      </c>
      <c r="C2225" s="91">
        <f>'[4]ИТОГ!'!$AQ2222</f>
        <v>2013</v>
      </c>
      <c r="D2225" s="91" t="str">
        <f>'[4]ИТОГ!'!$AT2222</f>
        <v>б/р</v>
      </c>
      <c r="E2225" s="91" t="str">
        <f>'[4]ИТОГ!'!$AU2222</f>
        <v>ж</v>
      </c>
      <c r="F2225" s="189">
        <f>'[4]ИТОГ!'!$AX2222</f>
        <v>0</v>
      </c>
      <c r="G2225" s="91" t="s">
        <v>255</v>
      </c>
      <c r="H2225" s="94" t="s">
        <v>28</v>
      </c>
      <c r="I2225" s="91" t="str">
        <f>'[4]ИТОГ!'!$AY2222</f>
        <v>ОК!</v>
      </c>
    </row>
    <row r="2226" spans="1:9">
      <c r="A2226" s="90">
        <v>2216</v>
      </c>
      <c r="B2226" s="91" t="str">
        <f>'[4]ИТОГ!'!$AP2223</f>
        <v>Мансуров Олег</v>
      </c>
      <c r="C2226" s="91">
        <f>'[4]ИТОГ!'!$AQ2223</f>
        <v>0</v>
      </c>
      <c r="D2226" s="91" t="str">
        <f>'[4]ИТОГ!'!$AT2223</f>
        <v>б/р</v>
      </c>
      <c r="E2226" s="91" t="str">
        <f>'[4]ИТОГ!'!$AU2223</f>
        <v>м</v>
      </c>
      <c r="F2226" s="189">
        <f>'[4]ИТОГ!'!$AX2223</f>
        <v>44650</v>
      </c>
      <c r="G2226" s="91" t="s">
        <v>255</v>
      </c>
      <c r="H2226" s="94" t="s">
        <v>28</v>
      </c>
      <c r="I2226" s="91" t="str">
        <f>'[4]ИТОГ!'!$AY2223</f>
        <v>НАДО!!!</v>
      </c>
    </row>
    <row r="2227" spans="1:9">
      <c r="A2227" s="90">
        <v>2217</v>
      </c>
      <c r="B2227" s="91" t="str">
        <f>'[4]ИТОГ!'!$AP2224</f>
        <v>Манукин Макар</v>
      </c>
      <c r="C2227" s="91">
        <f>'[4]ИТОГ!'!$AQ2224</f>
        <v>2012</v>
      </c>
      <c r="D2227" s="91" t="str">
        <f>'[4]ИТОГ!'!$AT2224</f>
        <v>б/р</v>
      </c>
      <c r="E2227" s="91" t="str">
        <f>'[4]ИТОГ!'!$AU2224</f>
        <v>м</v>
      </c>
      <c r="F2227" s="189">
        <f>'[4]ИТОГ!'!$AX2224</f>
        <v>0</v>
      </c>
      <c r="G2227" s="91" t="s">
        <v>255</v>
      </c>
      <c r="H2227" s="94" t="s">
        <v>28</v>
      </c>
      <c r="I2227" s="91" t="str">
        <f>'[4]ИТОГ!'!$AY2224</f>
        <v>ОК!</v>
      </c>
    </row>
    <row r="2228" spans="1:9">
      <c r="A2228" s="90">
        <v>2218</v>
      </c>
      <c r="B2228" s="91" t="str">
        <f>'[4]ИТОГ!'!$AP2225</f>
        <v>Маргарян Армен</v>
      </c>
      <c r="C2228" s="91">
        <f>'[4]ИТОГ!'!$AQ2225</f>
        <v>0</v>
      </c>
      <c r="D2228" s="91" t="str">
        <f>'[4]ИТОГ!'!$AT2225</f>
        <v>б/р</v>
      </c>
      <c r="E2228" s="91" t="str">
        <f>'[4]ИТОГ!'!$AU2225</f>
        <v>м</v>
      </c>
      <c r="F2228" s="189">
        <f>'[4]ИТОГ!'!$AX2225</f>
        <v>44323</v>
      </c>
      <c r="G2228" s="91" t="s">
        <v>255</v>
      </c>
      <c r="H2228" s="94" t="s">
        <v>28</v>
      </c>
      <c r="I2228" s="91" t="str">
        <f>'[4]ИТОГ!'!$AY2225</f>
        <v>НАДО!!!</v>
      </c>
    </row>
    <row r="2229" spans="1:9">
      <c r="A2229" s="90">
        <v>2219</v>
      </c>
      <c r="B2229" s="91" t="str">
        <f>'[4]ИТОГ!'!$AP2226</f>
        <v>Мардиросов Леон</v>
      </c>
      <c r="C2229" s="91">
        <f>'[4]ИТОГ!'!$AQ2226</f>
        <v>2007</v>
      </c>
      <c r="D2229" s="91">
        <f>'[4]ИТОГ!'!$AT2226</f>
        <v>2</v>
      </c>
      <c r="E2229" s="91" t="str">
        <f>'[4]ИТОГ!'!$AU2226</f>
        <v>м</v>
      </c>
      <c r="F2229" s="189">
        <f>'[4]ИТОГ!'!$AX2226</f>
        <v>45757</v>
      </c>
      <c r="G2229" s="91" t="s">
        <v>255</v>
      </c>
      <c r="H2229" s="94" t="s">
        <v>28</v>
      </c>
      <c r="I2229" s="91" t="str">
        <f>'[4]ИТОГ!'!$AY2226</f>
        <v>ОК!</v>
      </c>
    </row>
    <row r="2230" spans="1:9">
      <c r="A2230" s="90">
        <v>2220</v>
      </c>
      <c r="B2230" s="91" t="str">
        <f>'[4]ИТОГ!'!$AP2227</f>
        <v>Маркевич Роман</v>
      </c>
      <c r="C2230" s="91">
        <f>'[4]ИТОГ!'!$AQ2227</f>
        <v>2010</v>
      </c>
      <c r="D2230" s="91" t="str">
        <f>'[4]ИТОГ!'!$AT2227</f>
        <v>б/р</v>
      </c>
      <c r="E2230" s="91" t="str">
        <f>'[4]ИТОГ!'!$AU2227</f>
        <v>м</v>
      </c>
      <c r="F2230" s="189">
        <f>'[4]ИТОГ!'!$AX2227</f>
        <v>0</v>
      </c>
      <c r="G2230" s="91" t="s">
        <v>255</v>
      </c>
      <c r="H2230" s="94" t="s">
        <v>28</v>
      </c>
      <c r="I2230" s="91" t="str">
        <f>'[4]ИТОГ!'!$AY2227</f>
        <v>ОК!</v>
      </c>
    </row>
    <row r="2231" spans="1:9">
      <c r="A2231" s="90">
        <v>2221</v>
      </c>
      <c r="B2231" s="91" t="str">
        <f>'[4]ИТОГ!'!$AP2228</f>
        <v>Маркевич Сергей</v>
      </c>
      <c r="C2231" s="91">
        <f>'[4]ИТОГ!'!$AQ2228</f>
        <v>2003</v>
      </c>
      <c r="D2231" s="91" t="str">
        <f>'[4]ИТОГ!'!$AT2228</f>
        <v>б/р</v>
      </c>
      <c r="E2231" s="91" t="str">
        <f>'[4]ИТОГ!'!$AU2228</f>
        <v>м</v>
      </c>
      <c r="F2231" s="189">
        <f>'[4]ИТОГ!'!$AX2228</f>
        <v>44984</v>
      </c>
      <c r="G2231" s="91" t="s">
        <v>255</v>
      </c>
      <c r="H2231" s="94" t="s">
        <v>28</v>
      </c>
      <c r="I2231" s="91" t="str">
        <f>'[4]ИТОГ!'!$AY2228</f>
        <v>ОК!</v>
      </c>
    </row>
    <row r="2232" spans="1:9">
      <c r="A2232" s="90">
        <v>2222</v>
      </c>
      <c r="B2232" s="91" t="str">
        <f>'[4]ИТОГ!'!$AP2229</f>
        <v>Маркевич Тимофей</v>
      </c>
      <c r="C2232" s="91">
        <f>'[4]ИТОГ!'!$AQ2229</f>
        <v>2012</v>
      </c>
      <c r="D2232" s="91" t="str">
        <f>'[4]ИТОГ!'!$AT2229</f>
        <v>б/р</v>
      </c>
      <c r="E2232" s="91" t="str">
        <f>'[4]ИТОГ!'!$AU2229</f>
        <v>м</v>
      </c>
      <c r="F2232" s="189">
        <f>'[4]ИТОГ!'!$AX2229</f>
        <v>0</v>
      </c>
      <c r="G2232" s="91" t="s">
        <v>255</v>
      </c>
      <c r="H2232" s="94" t="s">
        <v>28</v>
      </c>
      <c r="I2232" s="91" t="str">
        <f>'[4]ИТОГ!'!$AY2229</f>
        <v>ОК!</v>
      </c>
    </row>
    <row r="2233" spans="1:9">
      <c r="A2233" s="90">
        <v>2223</v>
      </c>
      <c r="B2233" s="91" t="str">
        <f>'[4]ИТОГ!'!$AP2230</f>
        <v>Маркелова Варвара</v>
      </c>
      <c r="C2233" s="91">
        <f>'[4]ИТОГ!'!$AQ2230</f>
        <v>2008</v>
      </c>
      <c r="D2233" s="91" t="str">
        <f>'[4]ИТОГ!'!$AT2230</f>
        <v>б/р</v>
      </c>
      <c r="E2233" s="91" t="str">
        <f>'[4]ИТОГ!'!$AU2230</f>
        <v>ж</v>
      </c>
      <c r="F2233" s="189">
        <f>'[4]ИТОГ!'!$AX2230</f>
        <v>0</v>
      </c>
      <c r="G2233" s="91" t="s">
        <v>255</v>
      </c>
      <c r="H2233" s="94" t="s">
        <v>28</v>
      </c>
      <c r="I2233" s="91" t="str">
        <f>'[4]ИТОГ!'!$AY2230</f>
        <v>ОК!</v>
      </c>
    </row>
    <row r="2234" spans="1:9">
      <c r="A2234" s="90">
        <v>2224</v>
      </c>
      <c r="B2234" s="91" t="str">
        <f>'[4]ИТОГ!'!$AP2231</f>
        <v>Марков Андрей</v>
      </c>
      <c r="C2234" s="91">
        <f>'[4]ИТОГ!'!$AQ2231</f>
        <v>1971</v>
      </c>
      <c r="D2234" s="91">
        <f>'[4]ИТОГ!'!$AT2231</f>
        <v>2</v>
      </c>
      <c r="E2234" s="91" t="str">
        <f>'[4]ИТОГ!'!$AU2231</f>
        <v>м</v>
      </c>
      <c r="F2234" s="189">
        <f>'[4]ИТОГ!'!$AX2231</f>
        <v>45520</v>
      </c>
      <c r="G2234" s="91" t="s">
        <v>255</v>
      </c>
      <c r="H2234" s="94" t="s">
        <v>28</v>
      </c>
      <c r="I2234" s="91" t="str">
        <f>'[4]ИТОГ!'!$AY2231</f>
        <v>ОК!</v>
      </c>
    </row>
    <row r="2235" spans="1:9">
      <c r="A2235" s="90">
        <v>2225</v>
      </c>
      <c r="B2235" s="91" t="str">
        <f>'[4]ИТОГ!'!$AP2232</f>
        <v>Марков Михаил</v>
      </c>
      <c r="C2235" s="91">
        <f>'[4]ИТОГ!'!$AQ2232</f>
        <v>1999</v>
      </c>
      <c r="D2235" s="91" t="str">
        <f>'[4]ИТОГ!'!$AT2232</f>
        <v>б/р</v>
      </c>
      <c r="E2235" s="91" t="str">
        <f>'[4]ИТОГ!'!$AU2232</f>
        <v>м</v>
      </c>
      <c r="F2235" s="189">
        <f>'[4]ИТОГ!'!$AX2232</f>
        <v>42774</v>
      </c>
      <c r="G2235" s="91" t="s">
        <v>255</v>
      </c>
      <c r="H2235" s="94" t="s">
        <v>28</v>
      </c>
      <c r="I2235" s="91" t="str">
        <f>'[4]ИТОГ!'!$AY2232</f>
        <v>ОК!</v>
      </c>
    </row>
    <row r="2236" spans="1:9">
      <c r="A2236" s="90">
        <v>2226</v>
      </c>
      <c r="B2236" s="91" t="str">
        <f>'[4]ИТОГ!'!$AP2233</f>
        <v>Маркова Ирина</v>
      </c>
      <c r="C2236" s="91">
        <f>'[4]ИТОГ!'!$AQ2233</f>
        <v>1979</v>
      </c>
      <c r="D2236" s="91">
        <f>'[4]ИТОГ!'!$AT2233</f>
        <v>2</v>
      </c>
      <c r="E2236" s="91" t="str">
        <f>'[4]ИТОГ!'!$AU2233</f>
        <v>ж</v>
      </c>
      <c r="F2236" s="189">
        <f>'[4]ИТОГ!'!$AX2233</f>
        <v>45520</v>
      </c>
      <c r="G2236" s="91" t="s">
        <v>255</v>
      </c>
      <c r="H2236" s="94" t="s">
        <v>28</v>
      </c>
      <c r="I2236" s="91" t="str">
        <f>'[4]ИТОГ!'!$AY2233</f>
        <v>ОК!</v>
      </c>
    </row>
    <row r="2237" spans="1:9">
      <c r="A2237" s="90">
        <v>2227</v>
      </c>
      <c r="B2237" s="91" t="str">
        <f>'[4]ИТОГ!'!$AP2234</f>
        <v>Марковин Евгений</v>
      </c>
      <c r="C2237" s="91">
        <f>'[4]ИТОГ!'!$AQ2234</f>
        <v>1984</v>
      </c>
      <c r="D2237" s="91" t="str">
        <f>'[4]ИТОГ!'!$AT2234</f>
        <v>б/р</v>
      </c>
      <c r="E2237" s="91" t="str">
        <f>'[4]ИТОГ!'!$AU2234</f>
        <v>м</v>
      </c>
      <c r="F2237" s="189">
        <f>'[4]ИТОГ!'!$AX2234</f>
        <v>43078</v>
      </c>
      <c r="G2237" s="91" t="s">
        <v>255</v>
      </c>
      <c r="H2237" s="94" t="s">
        <v>28</v>
      </c>
      <c r="I2237" s="91" t="str">
        <f>'[4]ИТОГ!'!$AY2234</f>
        <v>НАДО!!!</v>
      </c>
    </row>
    <row r="2238" spans="1:9">
      <c r="A2238" s="90">
        <v>2228</v>
      </c>
      <c r="B2238" s="91" t="str">
        <f>'[4]ИТОГ!'!$AP2235</f>
        <v>Марковина Виктория</v>
      </c>
      <c r="C2238" s="91">
        <f>'[4]ИТОГ!'!$AQ2235</f>
        <v>0</v>
      </c>
      <c r="D2238" s="91" t="str">
        <f>'[4]ИТОГ!'!$AT2235</f>
        <v>б/р</v>
      </c>
      <c r="E2238" s="91" t="str">
        <f>'[4]ИТОГ!'!$AU2235</f>
        <v>ж</v>
      </c>
      <c r="F2238" s="189">
        <f>'[4]ИТОГ!'!$AX2235</f>
        <v>44394</v>
      </c>
      <c r="G2238" s="91" t="s">
        <v>255</v>
      </c>
      <c r="H2238" s="94" t="s">
        <v>28</v>
      </c>
      <c r="I2238" s="91" t="str">
        <f>'[4]ИТОГ!'!$AY2235</f>
        <v>НАДО!!!</v>
      </c>
    </row>
    <row r="2239" spans="1:9">
      <c r="A2239" s="90">
        <v>2229</v>
      </c>
      <c r="B2239" s="91" t="str">
        <f>'[4]ИТОГ!'!$AP2236</f>
        <v>Маркович Сергей</v>
      </c>
      <c r="C2239" s="91">
        <f>'[4]ИТОГ!'!$AQ2236</f>
        <v>2012</v>
      </c>
      <c r="D2239" s="91" t="str">
        <f>'[4]ИТОГ!'!$AT2236</f>
        <v>2ю</v>
      </c>
      <c r="E2239" s="91" t="str">
        <f>'[4]ИТОГ!'!$AU2236</f>
        <v>м</v>
      </c>
      <c r="F2239" s="189">
        <f>'[4]ИТОГ!'!$AX2236</f>
        <v>45947</v>
      </c>
      <c r="G2239" s="91" t="s">
        <v>255</v>
      </c>
      <c r="H2239" s="94" t="s">
        <v>28</v>
      </c>
      <c r="I2239" s="91" t="str">
        <f>'[4]ИТОГ!'!$AY2236</f>
        <v>ОК!</v>
      </c>
    </row>
    <row r="2240" spans="1:9">
      <c r="A2240" s="90">
        <v>2230</v>
      </c>
      <c r="B2240" s="91" t="str">
        <f>'[4]ИТОГ!'!$AP2237</f>
        <v>Марова Татьяна</v>
      </c>
      <c r="C2240" s="91">
        <f>'[4]ИТОГ!'!$AQ2237</f>
        <v>0</v>
      </c>
      <c r="D2240" s="91" t="str">
        <f>'[4]ИТОГ!'!$AT2237</f>
        <v>б/р</v>
      </c>
      <c r="E2240" s="91" t="str">
        <f>'[4]ИТОГ!'!$AU2237</f>
        <v>ж</v>
      </c>
      <c r="F2240" s="189">
        <f>'[4]ИТОГ!'!$AX2237</f>
        <v>44323</v>
      </c>
      <c r="G2240" s="91" t="s">
        <v>255</v>
      </c>
      <c r="H2240" s="94" t="s">
        <v>28</v>
      </c>
      <c r="I2240" s="91" t="str">
        <f>'[4]ИТОГ!'!$AY2237</f>
        <v>НАДО!!!</v>
      </c>
    </row>
    <row r="2241" spans="1:9">
      <c r="A2241" s="90">
        <v>2231</v>
      </c>
      <c r="B2241" s="91" t="str">
        <f>'[4]ИТОГ!'!$AP2238</f>
        <v>Мартин Адриан</v>
      </c>
      <c r="C2241" s="91">
        <f>'[4]ИТОГ!'!$AQ2238</f>
        <v>1997</v>
      </c>
      <c r="D2241" s="91" t="str">
        <f>'[4]ИТОГ!'!$AT2238</f>
        <v>б/р</v>
      </c>
      <c r="E2241" s="91" t="str">
        <f>'[4]ИТОГ!'!$AU2238</f>
        <v>м</v>
      </c>
      <c r="F2241" s="189">
        <f>'[4]ИТОГ!'!$AX2238</f>
        <v>43068</v>
      </c>
      <c r="G2241" s="91" t="s">
        <v>255</v>
      </c>
      <c r="H2241" s="94" t="s">
        <v>28</v>
      </c>
      <c r="I2241" s="91" t="str">
        <f>'[4]ИТОГ!'!$AY2238</f>
        <v>ОК!</v>
      </c>
    </row>
    <row r="2242" spans="1:9">
      <c r="A2242" s="90">
        <v>2232</v>
      </c>
      <c r="B2242" s="91" t="str">
        <f>'[4]ИТОГ!'!$AP2239</f>
        <v>Мартыненко Ирина</v>
      </c>
      <c r="C2242" s="91">
        <f>'[4]ИТОГ!'!$AQ2239</f>
        <v>0</v>
      </c>
      <c r="D2242" s="91">
        <f>'[4]ИТОГ!'!$AT2239</f>
        <v>3</v>
      </c>
      <c r="E2242" s="91" t="str">
        <f>'[4]ИТОГ!'!$AU2239</f>
        <v>ж</v>
      </c>
      <c r="F2242" s="189">
        <f>'[4]ИТОГ!'!$AX2239</f>
        <v>45778</v>
      </c>
      <c r="G2242" s="91" t="s">
        <v>255</v>
      </c>
      <c r="H2242" s="94" t="s">
        <v>28</v>
      </c>
      <c r="I2242" s="91" t="str">
        <f>'[4]ИТОГ!'!$AY2239</f>
        <v>НАДО!!!</v>
      </c>
    </row>
    <row r="2243" spans="1:9">
      <c r="A2243" s="90">
        <v>2233</v>
      </c>
      <c r="B2243" s="91" t="str">
        <f>'[4]ИТОГ!'!$AP2240</f>
        <v>Мартынов Ярослав</v>
      </c>
      <c r="C2243" s="91">
        <f>'[4]ИТОГ!'!$AQ2240</f>
        <v>2009</v>
      </c>
      <c r="D2243" s="91">
        <f>'[4]ИТОГ!'!$AT2240</f>
        <v>2</v>
      </c>
      <c r="E2243" s="91" t="str">
        <f>'[4]ИТОГ!'!$AU2240</f>
        <v>м</v>
      </c>
      <c r="F2243" s="189">
        <f>'[4]ИТОГ!'!$AX2240</f>
        <v>45955</v>
      </c>
      <c r="G2243" s="91" t="s">
        <v>255</v>
      </c>
      <c r="H2243" s="94" t="s">
        <v>28</v>
      </c>
      <c r="I2243" s="91" t="str">
        <f>'[4]ИТОГ!'!$AY2240</f>
        <v>ОК!</v>
      </c>
    </row>
    <row r="2244" spans="1:9">
      <c r="A2244" s="90">
        <v>2234</v>
      </c>
      <c r="B2244" s="91" t="str">
        <f>'[4]ИТОГ!'!$AP2241</f>
        <v>Мартынова Дарья</v>
      </c>
      <c r="C2244" s="91">
        <f>'[4]ИТОГ!'!$AQ2241</f>
        <v>2005</v>
      </c>
      <c r="D2244" s="91" t="str">
        <f>'[4]ИТОГ!'!$AT2241</f>
        <v>б/р</v>
      </c>
      <c r="E2244" s="91" t="str">
        <f>'[4]ИТОГ!'!$AU2241</f>
        <v>ж</v>
      </c>
      <c r="F2244" s="189">
        <f>'[4]ИТОГ!'!$AX2241</f>
        <v>43960</v>
      </c>
      <c r="G2244" s="91" t="s">
        <v>255</v>
      </c>
      <c r="H2244" s="94" t="s">
        <v>28</v>
      </c>
      <c r="I2244" s="91" t="str">
        <f>'[4]ИТОГ!'!$AY2241</f>
        <v>ОК!</v>
      </c>
    </row>
    <row r="2245" spans="1:9">
      <c r="A2245" s="90">
        <v>2235</v>
      </c>
      <c r="B2245" s="91" t="str">
        <f>'[4]ИТОГ!'!$AP2242</f>
        <v>Мартынова Евгения</v>
      </c>
      <c r="C2245" s="91">
        <f>'[4]ИТОГ!'!$AQ2242</f>
        <v>0</v>
      </c>
      <c r="D2245" s="91">
        <f>'[4]ИТОГ!'!$AT2242</f>
        <v>3</v>
      </c>
      <c r="E2245" s="91" t="str">
        <f>'[4]ИТОГ!'!$AU2242</f>
        <v>ж</v>
      </c>
      <c r="F2245" s="189">
        <f>'[4]ИТОГ!'!$AX2242</f>
        <v>45449</v>
      </c>
      <c r="G2245" s="91" t="s">
        <v>255</v>
      </c>
      <c r="H2245" s="94" t="s">
        <v>28</v>
      </c>
      <c r="I2245" s="91" t="str">
        <f>'[4]ИТОГ!'!$AY2242</f>
        <v>НАДО!!!</v>
      </c>
    </row>
    <row r="2246" spans="1:9">
      <c r="A2246" s="90">
        <v>2236</v>
      </c>
      <c r="B2246" s="91" t="str">
        <f>'[4]ИТОГ!'!$AP2243</f>
        <v>Мартышев Михаил</v>
      </c>
      <c r="C2246" s="91">
        <f>'[4]ИТОГ!'!$AQ2243</f>
        <v>1980</v>
      </c>
      <c r="D2246" s="91" t="str">
        <f>'[4]ИТОГ!'!$AT2243</f>
        <v>б/р</v>
      </c>
      <c r="E2246" s="91" t="str">
        <f>'[4]ИТОГ!'!$AU2243</f>
        <v>м</v>
      </c>
      <c r="F2246" s="189">
        <f>'[4]ИТОГ!'!$AX2243</f>
        <v>43352</v>
      </c>
      <c r="G2246" s="91" t="s">
        <v>255</v>
      </c>
      <c r="H2246" s="94" t="s">
        <v>28</v>
      </c>
      <c r="I2246" s="91" t="str">
        <f>'[4]ИТОГ!'!$AY2243</f>
        <v>НАДО!!!</v>
      </c>
    </row>
    <row r="2247" spans="1:9">
      <c r="A2247" s="90">
        <v>2237</v>
      </c>
      <c r="B2247" s="91" t="str">
        <f>'[4]ИТОГ!'!$AP2244</f>
        <v>Мартьянов Даниил</v>
      </c>
      <c r="C2247" s="91">
        <f>'[4]ИТОГ!'!$AQ2244</f>
        <v>2002</v>
      </c>
      <c r="D2247" s="91" t="str">
        <f>'[4]ИТОГ!'!$AT2244</f>
        <v>б/р</v>
      </c>
      <c r="E2247" s="91" t="str">
        <f>'[4]ИТОГ!'!$AU2244</f>
        <v>м</v>
      </c>
      <c r="F2247" s="189">
        <f>'[4]ИТОГ!'!$AX2244</f>
        <v>42869</v>
      </c>
      <c r="G2247" s="91" t="s">
        <v>255</v>
      </c>
      <c r="H2247" s="94" t="s">
        <v>28</v>
      </c>
      <c r="I2247" s="91" t="str">
        <f>'[4]ИТОГ!'!$AY2244</f>
        <v>ОК!</v>
      </c>
    </row>
    <row r="2248" spans="1:9">
      <c r="A2248" s="90">
        <v>2238</v>
      </c>
      <c r="B2248" s="91" t="str">
        <f>'[4]ИТОГ!'!$AP2245</f>
        <v>Мартюшев Леонид</v>
      </c>
      <c r="C2248" s="91">
        <f>'[4]ИТОГ!'!$AQ2245</f>
        <v>1959</v>
      </c>
      <c r="D2248" s="91" t="str">
        <f>'[4]ИТОГ!'!$AT2245</f>
        <v>б/р</v>
      </c>
      <c r="E2248" s="91" t="str">
        <f>'[4]ИТОГ!'!$AU2245</f>
        <v>м</v>
      </c>
      <c r="F2248" s="189">
        <f>'[4]ИТОГ!'!$AX2245</f>
        <v>0</v>
      </c>
      <c r="G2248" s="91" t="s">
        <v>255</v>
      </c>
      <c r="H2248" s="94" t="s">
        <v>28</v>
      </c>
      <c r="I2248" s="91" t="str">
        <f>'[4]ИТОГ!'!$AY2245</f>
        <v>ОК!</v>
      </c>
    </row>
    <row r="2249" spans="1:9">
      <c r="A2249" s="90">
        <v>2239</v>
      </c>
      <c r="B2249" s="91" t="str">
        <f>'[4]ИТОГ!'!$AP2246</f>
        <v>Марценюк Алина</v>
      </c>
      <c r="C2249" s="91">
        <f>'[4]ИТОГ!'!$AQ2246</f>
        <v>2002</v>
      </c>
      <c r="D2249" s="91" t="str">
        <f>'[4]ИТОГ!'!$AT2246</f>
        <v>б/р</v>
      </c>
      <c r="E2249" s="91" t="str">
        <f>'[4]ИТОГ!'!$AU2246</f>
        <v>ж</v>
      </c>
      <c r="F2249" s="189">
        <f>'[4]ИТОГ!'!$AX2246</f>
        <v>43383</v>
      </c>
      <c r="G2249" s="91" t="s">
        <v>255</v>
      </c>
      <c r="H2249" s="94" t="s">
        <v>28</v>
      </c>
      <c r="I2249" s="91" t="str">
        <f>'[4]ИТОГ!'!$AY2246</f>
        <v>ОК!</v>
      </c>
    </row>
    <row r="2250" spans="1:9">
      <c r="A2250" s="90">
        <v>2240</v>
      </c>
      <c r="B2250" s="91" t="str">
        <f>'[4]ИТОГ!'!$AP2247</f>
        <v>Марченко Ольга</v>
      </c>
      <c r="C2250" s="91">
        <f>'[4]ИТОГ!'!$AQ2247</f>
        <v>0</v>
      </c>
      <c r="D2250" s="91" t="str">
        <f>'[4]ИТОГ!'!$AT2247</f>
        <v>б/р</v>
      </c>
      <c r="E2250" s="91" t="str">
        <f>'[4]ИТОГ!'!$AU2247</f>
        <v>ж</v>
      </c>
      <c r="F2250" s="189">
        <f>'[4]ИТОГ!'!$AX2247</f>
        <v>43954</v>
      </c>
      <c r="G2250" s="91" t="s">
        <v>255</v>
      </c>
      <c r="H2250" s="94" t="s">
        <v>28</v>
      </c>
      <c r="I2250" s="91" t="str">
        <f>'[4]ИТОГ!'!$AY2247</f>
        <v>НАДО!!!</v>
      </c>
    </row>
    <row r="2251" spans="1:9">
      <c r="A2251" s="90">
        <v>2241</v>
      </c>
      <c r="B2251" s="91" t="str">
        <f>'[4]ИТОГ!'!$AP2248</f>
        <v>Маршавин Дмитрий</v>
      </c>
      <c r="C2251" s="91">
        <f>'[4]ИТОГ!'!$AQ2248</f>
        <v>0</v>
      </c>
      <c r="D2251" s="91">
        <f>'[4]ИТОГ!'!$AT2248</f>
        <v>2</v>
      </c>
      <c r="E2251" s="91" t="str">
        <f>'[4]ИТОГ!'!$AU2248</f>
        <v>м</v>
      </c>
      <c r="F2251" s="189">
        <f>'[4]ИТОГ!'!$AX2248</f>
        <v>45375</v>
      </c>
      <c r="G2251" s="91" t="s">
        <v>255</v>
      </c>
      <c r="H2251" s="94" t="s">
        <v>28</v>
      </c>
      <c r="I2251" s="91" t="str">
        <f>'[4]ИТОГ!'!$AY2248</f>
        <v>НАДО!!!</v>
      </c>
    </row>
    <row r="2252" spans="1:9">
      <c r="A2252" s="90">
        <v>2242</v>
      </c>
      <c r="B2252" s="91" t="str">
        <f>'[4]ИТОГ!'!$AP2249</f>
        <v>Маршак Ася</v>
      </c>
      <c r="C2252" s="91">
        <f>'[4]ИТОГ!'!$AQ2249</f>
        <v>0</v>
      </c>
      <c r="D2252" s="91" t="str">
        <f>'[4]ИТОГ!'!$AT2249</f>
        <v>б/р</v>
      </c>
      <c r="E2252" s="91" t="str">
        <f>'[4]ИТОГ!'!$AU2249</f>
        <v>ж</v>
      </c>
      <c r="F2252" s="189">
        <f>'[4]ИТОГ!'!$AX2249</f>
        <v>43595</v>
      </c>
      <c r="G2252" s="91" t="s">
        <v>255</v>
      </c>
      <c r="H2252" s="94" t="s">
        <v>28</v>
      </c>
      <c r="I2252" s="91" t="str">
        <f>'[4]ИТОГ!'!$AY2249</f>
        <v>НАДО!!!</v>
      </c>
    </row>
    <row r="2253" spans="1:9">
      <c r="A2253" s="90">
        <v>2243</v>
      </c>
      <c r="B2253" s="91" t="str">
        <f>'[4]ИТОГ!'!$AP2250</f>
        <v>Марютин Виктор</v>
      </c>
      <c r="C2253" s="91">
        <f>'[4]ИТОГ!'!$AQ2250</f>
        <v>2005</v>
      </c>
      <c r="D2253" s="91">
        <f>'[4]ИТОГ!'!$AT2250</f>
        <v>3</v>
      </c>
      <c r="E2253" s="91" t="str">
        <f>'[4]ИТОГ!'!$AU2250</f>
        <v>м</v>
      </c>
      <c r="F2253" s="189">
        <f>'[4]ИТОГ!'!$AX2250</f>
        <v>45407</v>
      </c>
      <c r="G2253" s="91" t="s">
        <v>255</v>
      </c>
      <c r="H2253" s="94" t="s">
        <v>28</v>
      </c>
      <c r="I2253" s="91" t="str">
        <f>'[4]ИТОГ!'!$AY2250</f>
        <v>ОК!</v>
      </c>
    </row>
    <row r="2254" spans="1:9">
      <c r="A2254" s="90">
        <v>2244</v>
      </c>
      <c r="B2254" s="91" t="str">
        <f>'[4]ИТОГ!'!$AP2251</f>
        <v>Масанов Никита</v>
      </c>
      <c r="C2254" s="91">
        <f>'[4]ИТОГ!'!$AQ2251</f>
        <v>2001</v>
      </c>
      <c r="D2254" s="91" t="str">
        <f>'[4]ИТОГ!'!$AT2251</f>
        <v>КМС</v>
      </c>
      <c r="E2254" s="91" t="str">
        <f>'[4]ИТОГ!'!$AU2251</f>
        <v>м</v>
      </c>
      <c r="F2254" s="189">
        <f>'[4]ИТОГ!'!$AX2251</f>
        <v>45354</v>
      </c>
      <c r="G2254" s="91" t="s">
        <v>255</v>
      </c>
      <c r="H2254" s="94" t="s">
        <v>28</v>
      </c>
      <c r="I2254" s="91" t="str">
        <f>'[4]ИТОГ!'!$AY2251</f>
        <v>ОК!</v>
      </c>
    </row>
    <row r="2255" spans="1:9">
      <c r="A2255" s="90">
        <v>2245</v>
      </c>
      <c r="B2255" s="91" t="str">
        <f>'[4]ИТОГ!'!$AP2252</f>
        <v>Масимов Фёдор</v>
      </c>
      <c r="C2255" s="91">
        <f>'[4]ИТОГ!'!$AQ2252</f>
        <v>2008</v>
      </c>
      <c r="D2255" s="91" t="str">
        <f>'[4]ИТОГ!'!$AT2252</f>
        <v>б/р</v>
      </c>
      <c r="E2255" s="91" t="str">
        <f>'[4]ИТОГ!'!$AU2252</f>
        <v>м</v>
      </c>
      <c r="F2255" s="189">
        <f>'[4]ИТОГ!'!$AX2252</f>
        <v>0</v>
      </c>
      <c r="G2255" s="91" t="s">
        <v>255</v>
      </c>
      <c r="H2255" s="94" t="s">
        <v>28</v>
      </c>
      <c r="I2255" s="91" t="str">
        <f>'[4]ИТОГ!'!$AY2252</f>
        <v>ОК!</v>
      </c>
    </row>
    <row r="2256" spans="1:9">
      <c r="A2256" s="90">
        <v>2246</v>
      </c>
      <c r="B2256" s="91" t="str">
        <f>'[4]ИТОГ!'!$AP2253</f>
        <v>Масленникова Александра</v>
      </c>
      <c r="C2256" s="91">
        <f>'[4]ИТОГ!'!$AQ2253</f>
        <v>2000</v>
      </c>
      <c r="D2256" s="91" t="str">
        <f>'[4]ИТОГ!'!$AT2253</f>
        <v>б/р</v>
      </c>
      <c r="E2256" s="91" t="str">
        <f>'[4]ИТОГ!'!$AU2253</f>
        <v>ж</v>
      </c>
      <c r="F2256" s="189">
        <f>'[4]ИТОГ!'!$AX2253</f>
        <v>44534</v>
      </c>
      <c r="G2256" s="91" t="s">
        <v>255</v>
      </c>
      <c r="H2256" s="94" t="s">
        <v>28</v>
      </c>
      <c r="I2256" s="91" t="str">
        <f>'[4]ИТОГ!'!$AY2253</f>
        <v>ОК!</v>
      </c>
    </row>
    <row r="2257" spans="1:9">
      <c r="A2257" s="90">
        <v>2247</v>
      </c>
      <c r="B2257" s="91" t="str">
        <f>'[4]ИТОГ!'!$AP2254</f>
        <v>Масленок Алексей</v>
      </c>
      <c r="C2257" s="91">
        <f>'[4]ИТОГ!'!$AQ2254</f>
        <v>1984</v>
      </c>
      <c r="D2257" s="91" t="str">
        <f>'[4]ИТОГ!'!$AT2254</f>
        <v>б/р</v>
      </c>
      <c r="E2257" s="91" t="str">
        <f>'[4]ИТОГ!'!$AU2254</f>
        <v>м</v>
      </c>
      <c r="F2257" s="189">
        <f>'[4]ИТОГ!'!$AX2254</f>
        <v>43352</v>
      </c>
      <c r="G2257" s="91" t="s">
        <v>255</v>
      </c>
      <c r="H2257" s="94" t="s">
        <v>28</v>
      </c>
      <c r="I2257" s="91" t="str">
        <f>'[4]ИТОГ!'!$AY2254</f>
        <v>НАДО!!!</v>
      </c>
    </row>
    <row r="2258" spans="1:9">
      <c r="A2258" s="90">
        <v>2248</v>
      </c>
      <c r="B2258" s="91" t="str">
        <f>'[4]ИТОГ!'!$AP2255</f>
        <v>Масляный Петр</v>
      </c>
      <c r="C2258" s="91">
        <f>'[4]ИТОГ!'!$AQ2255</f>
        <v>1985</v>
      </c>
      <c r="D2258" s="91" t="str">
        <f>'[4]ИТОГ!'!$AT2255</f>
        <v>б/р</v>
      </c>
      <c r="E2258" s="91" t="str">
        <f>'[4]ИТОГ!'!$AU2255</f>
        <v>м</v>
      </c>
      <c r="F2258" s="189">
        <f>'[4]ИТОГ!'!$AX2255</f>
        <v>0</v>
      </c>
      <c r="G2258" s="91" t="s">
        <v>255</v>
      </c>
      <c r="H2258" s="94" t="s">
        <v>28</v>
      </c>
      <c r="I2258" s="91" t="str">
        <f>'[4]ИТОГ!'!$AY2255</f>
        <v>НАДО!!!</v>
      </c>
    </row>
    <row r="2259" spans="1:9">
      <c r="A2259" s="90">
        <v>2249</v>
      </c>
      <c r="B2259" s="91" t="str">
        <f>'[4]ИТОГ!'!$AP2256</f>
        <v>Масюк Полина</v>
      </c>
      <c r="C2259" s="91">
        <f>'[4]ИТОГ!'!$AQ2256</f>
        <v>2003</v>
      </c>
      <c r="D2259" s="91" t="str">
        <f>'[4]ИТОГ!'!$AT2256</f>
        <v>б/р</v>
      </c>
      <c r="E2259" s="91" t="str">
        <f>'[4]ИТОГ!'!$AU2256</f>
        <v>ж</v>
      </c>
      <c r="F2259" s="189">
        <f>'[4]ИТОГ!'!$AX2256</f>
        <v>43227</v>
      </c>
      <c r="G2259" s="91" t="s">
        <v>255</v>
      </c>
      <c r="H2259" s="94" t="s">
        <v>28</v>
      </c>
      <c r="I2259" s="91" t="str">
        <f>'[4]ИТОГ!'!$AY2256</f>
        <v>ОК!</v>
      </c>
    </row>
    <row r="2260" spans="1:9">
      <c r="A2260" s="90">
        <v>2250</v>
      </c>
      <c r="B2260" s="91" t="str">
        <f>'[4]ИТОГ!'!$AP2257</f>
        <v>Маталыцкий Ярослав</v>
      </c>
      <c r="C2260" s="91">
        <f>'[4]ИТОГ!'!$AQ2257</f>
        <v>2009</v>
      </c>
      <c r="D2260" s="91" t="str">
        <f>'[4]ИТОГ!'!$AT2257</f>
        <v>б/р</v>
      </c>
      <c r="E2260" s="91" t="str">
        <f>'[4]ИТОГ!'!$AU2257</f>
        <v>м</v>
      </c>
      <c r="F2260" s="189">
        <f>'[4]ИТОГ!'!$AX2257</f>
        <v>0</v>
      </c>
      <c r="G2260" s="91" t="s">
        <v>255</v>
      </c>
      <c r="H2260" s="94" t="s">
        <v>28</v>
      </c>
      <c r="I2260" s="91" t="str">
        <f>'[4]ИТОГ!'!$AY2257</f>
        <v>ОК!</v>
      </c>
    </row>
    <row r="2261" spans="1:9">
      <c r="A2261" s="90">
        <v>2251</v>
      </c>
      <c r="B2261" s="91" t="str">
        <f>'[4]ИТОГ!'!$AP2258</f>
        <v>Матвеев Александр</v>
      </c>
      <c r="C2261" s="91">
        <f>'[4]ИТОГ!'!$AQ2258</f>
        <v>2010</v>
      </c>
      <c r="D2261" s="91" t="str">
        <f>'[4]ИТОГ!'!$AT2258</f>
        <v>1ю</v>
      </c>
      <c r="E2261" s="91" t="str">
        <f>'[4]ИТОГ!'!$AU2258</f>
        <v>м</v>
      </c>
      <c r="F2261" s="189">
        <f>'[4]ИТОГ!'!$AX2258</f>
        <v>45422</v>
      </c>
      <c r="G2261" s="91" t="s">
        <v>255</v>
      </c>
      <c r="H2261" s="94" t="s">
        <v>28</v>
      </c>
      <c r="I2261" s="91" t="str">
        <f>'[4]ИТОГ!'!$AY2258</f>
        <v>ОК!</v>
      </c>
    </row>
    <row r="2262" spans="1:9">
      <c r="A2262" s="90">
        <v>2252</v>
      </c>
      <c r="B2262" s="91" t="str">
        <f>'[4]ИТОГ!'!$AP2259</f>
        <v>Матвеев Алексей</v>
      </c>
      <c r="C2262" s="91">
        <f>'[4]ИТОГ!'!$AQ2259</f>
        <v>2007</v>
      </c>
      <c r="D2262" s="91" t="str">
        <f>'[4]ИТОГ!'!$AT2259</f>
        <v>б/р</v>
      </c>
      <c r="E2262" s="91" t="str">
        <f>'[4]ИТОГ!'!$AU2259</f>
        <v>м</v>
      </c>
      <c r="F2262" s="189">
        <f>'[4]ИТОГ!'!$AX2259</f>
        <v>0</v>
      </c>
      <c r="G2262" s="91" t="s">
        <v>255</v>
      </c>
      <c r="H2262" s="94" t="s">
        <v>28</v>
      </c>
      <c r="I2262" s="91" t="str">
        <f>'[4]ИТОГ!'!$AY2259</f>
        <v>ОК!</v>
      </c>
    </row>
    <row r="2263" spans="1:9">
      <c r="A2263" s="90">
        <v>2253</v>
      </c>
      <c r="B2263" s="91" t="str">
        <f>'[4]ИТОГ!'!$AP2260</f>
        <v>Матвеев Антон</v>
      </c>
      <c r="C2263" s="91">
        <f>'[4]ИТОГ!'!$AQ2260</f>
        <v>2013</v>
      </c>
      <c r="D2263" s="91" t="str">
        <f>'[4]ИТОГ!'!$AT2260</f>
        <v>б/р</v>
      </c>
      <c r="E2263" s="91" t="str">
        <f>'[4]ИТОГ!'!$AU2260</f>
        <v>м</v>
      </c>
      <c r="F2263" s="189">
        <f>'[4]ИТОГ!'!$AX2260</f>
        <v>0</v>
      </c>
      <c r="G2263" s="91" t="s">
        <v>255</v>
      </c>
      <c r="H2263" s="94" t="s">
        <v>28</v>
      </c>
      <c r="I2263" s="91" t="str">
        <f>'[4]ИТОГ!'!$AY2260</f>
        <v>ОК!</v>
      </c>
    </row>
    <row r="2264" spans="1:9">
      <c r="A2264" s="90">
        <v>2254</v>
      </c>
      <c r="B2264" s="91" t="str">
        <f>'[4]ИТОГ!'!$AP2261</f>
        <v>Матвеев Борис</v>
      </c>
      <c r="C2264" s="91">
        <f>'[4]ИТОГ!'!$AQ2261</f>
        <v>0</v>
      </c>
      <c r="D2264" s="91" t="str">
        <f>'[4]ИТОГ!'!$AT2261</f>
        <v>б/р</v>
      </c>
      <c r="E2264" s="91" t="str">
        <f>'[4]ИТОГ!'!$AU2261</f>
        <v>м</v>
      </c>
      <c r="F2264" s="189">
        <f>'[4]ИТОГ!'!$AX2261</f>
        <v>43954</v>
      </c>
      <c r="G2264" s="91" t="s">
        <v>255</v>
      </c>
      <c r="H2264" s="94" t="s">
        <v>28</v>
      </c>
      <c r="I2264" s="91" t="str">
        <f>'[4]ИТОГ!'!$AY2261</f>
        <v>НАДО!!!</v>
      </c>
    </row>
    <row r="2265" spans="1:9">
      <c r="A2265" s="90">
        <v>2255</v>
      </c>
      <c r="B2265" s="91" t="str">
        <f>'[4]ИТОГ!'!$AP2262</f>
        <v>Матвеев Василий</v>
      </c>
      <c r="C2265" s="91">
        <f>'[4]ИТОГ!'!$AQ2262</f>
        <v>2002</v>
      </c>
      <c r="D2265" s="91" t="str">
        <f>'[4]ИТОГ!'!$AT2262</f>
        <v>б/р</v>
      </c>
      <c r="E2265" s="91" t="str">
        <f>'[4]ИТОГ!'!$AU2262</f>
        <v>м</v>
      </c>
      <c r="F2265" s="189">
        <f>'[4]ИТОГ!'!$AX2262</f>
        <v>43954</v>
      </c>
      <c r="G2265" s="91" t="s">
        <v>255</v>
      </c>
      <c r="H2265" s="94" t="s">
        <v>28</v>
      </c>
      <c r="I2265" s="91" t="str">
        <f>'[4]ИТОГ!'!$AY2262</f>
        <v>ОК!</v>
      </c>
    </row>
    <row r="2266" spans="1:9">
      <c r="A2266" s="90">
        <v>2256</v>
      </c>
      <c r="B2266" s="91" t="str">
        <f>'[4]ИТОГ!'!$AP2263</f>
        <v>Матвеев Денис</v>
      </c>
      <c r="C2266" s="91">
        <f>'[4]ИТОГ!'!$AQ2263</f>
        <v>2001</v>
      </c>
      <c r="D2266" s="91" t="str">
        <f>'[4]ИТОГ!'!$AT2263</f>
        <v>б/р</v>
      </c>
      <c r="E2266" s="91" t="str">
        <f>'[4]ИТОГ!'!$AU2263</f>
        <v>м</v>
      </c>
      <c r="F2266" s="189">
        <f>'[4]ИТОГ!'!$AX2263</f>
        <v>0</v>
      </c>
      <c r="G2266" s="91" t="s">
        <v>255</v>
      </c>
      <c r="H2266" s="94" t="s">
        <v>28</v>
      </c>
      <c r="I2266" s="91" t="str">
        <f>'[4]ИТОГ!'!$AY2263</f>
        <v>ОК!</v>
      </c>
    </row>
    <row r="2267" spans="1:9">
      <c r="A2267" s="90">
        <v>2257</v>
      </c>
      <c r="B2267" s="91" t="str">
        <f>'[4]ИТОГ!'!$AP2264</f>
        <v>Матвеев Никита</v>
      </c>
      <c r="C2267" s="91">
        <f>'[4]ИТОГ!'!$AQ2264</f>
        <v>0</v>
      </c>
      <c r="D2267" s="91">
        <f>'[4]ИТОГ!'!$AT2264</f>
        <v>2</v>
      </c>
      <c r="E2267" s="91" t="str">
        <f>'[4]ИТОГ!'!$AU2264</f>
        <v>м</v>
      </c>
      <c r="F2267" s="189">
        <f>'[4]ИТОГ!'!$AX2264</f>
        <v>45407</v>
      </c>
      <c r="G2267" s="91" t="s">
        <v>255</v>
      </c>
      <c r="H2267" s="94" t="s">
        <v>28</v>
      </c>
      <c r="I2267" s="91" t="str">
        <f>'[4]ИТОГ!'!$AY2264</f>
        <v>НАДО!!!</v>
      </c>
    </row>
    <row r="2268" spans="1:9">
      <c r="A2268" s="90">
        <v>2258</v>
      </c>
      <c r="B2268" s="91" t="str">
        <f>'[4]ИТОГ!'!$AP2265</f>
        <v>Матвеев Николай</v>
      </c>
      <c r="C2268" s="91">
        <f>'[4]ИТОГ!'!$AQ2265</f>
        <v>0</v>
      </c>
      <c r="D2268" s="91" t="str">
        <f>'[4]ИТОГ!'!$AT2265</f>
        <v>б/р</v>
      </c>
      <c r="E2268" s="91" t="str">
        <f>'[4]ИТОГ!'!$AU2265</f>
        <v>м</v>
      </c>
      <c r="F2268" s="189">
        <f>'[4]ИТОГ!'!$AX2265</f>
        <v>44269</v>
      </c>
      <c r="G2268" s="91" t="s">
        <v>255</v>
      </c>
      <c r="H2268" s="94" t="s">
        <v>28</v>
      </c>
      <c r="I2268" s="91" t="str">
        <f>'[4]ИТОГ!'!$AY2265</f>
        <v>НАДО!!!</v>
      </c>
    </row>
    <row r="2269" spans="1:9">
      <c r="A2269" s="90">
        <v>2259</v>
      </c>
      <c r="B2269" s="91" t="str">
        <f>'[4]ИТОГ!'!$AP2266</f>
        <v>Матвеев Юрий</v>
      </c>
      <c r="C2269" s="91">
        <f>'[4]ИТОГ!'!$AQ2266</f>
        <v>1970</v>
      </c>
      <c r="D2269" s="91" t="str">
        <f>'[4]ИТОГ!'!$AT2266</f>
        <v>б/р</v>
      </c>
      <c r="E2269" s="91" t="str">
        <f>'[4]ИТОГ!'!$AU2266</f>
        <v>м</v>
      </c>
      <c r="F2269" s="189">
        <f>'[4]ИТОГ!'!$AX2266</f>
        <v>0</v>
      </c>
      <c r="G2269" s="91" t="s">
        <v>255</v>
      </c>
      <c r="H2269" s="94" t="s">
        <v>28</v>
      </c>
      <c r="I2269" s="91" t="str">
        <f>'[4]ИТОГ!'!$AY2266</f>
        <v>ОК!</v>
      </c>
    </row>
    <row r="2270" spans="1:9">
      <c r="A2270" s="90">
        <v>2260</v>
      </c>
      <c r="B2270" s="91" t="str">
        <f>'[4]ИТОГ!'!$AP2267</f>
        <v>Матвеева Александрина</v>
      </c>
      <c r="C2270" s="91">
        <f>'[4]ИТОГ!'!$AQ2267</f>
        <v>2004</v>
      </c>
      <c r="D2270" s="91" t="str">
        <f>'[4]ИТОГ!'!$AT2267</f>
        <v>б/р</v>
      </c>
      <c r="E2270" s="91" t="str">
        <f>'[4]ИТОГ!'!$AU2267</f>
        <v>ж</v>
      </c>
      <c r="F2270" s="189">
        <f>'[4]ИТОГ!'!$AX2267</f>
        <v>43716</v>
      </c>
      <c r="G2270" s="91" t="s">
        <v>255</v>
      </c>
      <c r="H2270" s="94" t="s">
        <v>28</v>
      </c>
      <c r="I2270" s="91" t="str">
        <f>'[4]ИТОГ!'!$AY2267</f>
        <v>ОК!</v>
      </c>
    </row>
    <row r="2271" spans="1:9">
      <c r="A2271" s="90">
        <v>2261</v>
      </c>
      <c r="B2271" s="91" t="str">
        <f>'[4]ИТОГ!'!$AP2268</f>
        <v>Матвеева Ольга</v>
      </c>
      <c r="C2271" s="91">
        <f>'[4]ИТОГ!'!$AQ2268</f>
        <v>0</v>
      </c>
      <c r="D2271" s="91" t="str">
        <f>'[4]ИТОГ!'!$AT2268</f>
        <v>б/р</v>
      </c>
      <c r="E2271" s="91" t="str">
        <f>'[4]ИТОГ!'!$AU2268</f>
        <v>ж</v>
      </c>
      <c r="F2271" s="189">
        <f>'[4]ИТОГ!'!$AX2268</f>
        <v>43954</v>
      </c>
      <c r="G2271" s="91" t="s">
        <v>255</v>
      </c>
      <c r="H2271" s="94" t="s">
        <v>28</v>
      </c>
      <c r="I2271" s="91" t="str">
        <f>'[4]ИТОГ!'!$AY2268</f>
        <v>НАДО!!!</v>
      </c>
    </row>
    <row r="2272" spans="1:9">
      <c r="A2272" s="90">
        <v>2262</v>
      </c>
      <c r="B2272" s="91" t="str">
        <f>'[4]ИТОГ!'!$AP2269</f>
        <v>Матвеичев Максим</v>
      </c>
      <c r="C2272" s="91">
        <f>'[4]ИТОГ!'!$AQ2269</f>
        <v>1977</v>
      </c>
      <c r="D2272" s="91" t="str">
        <f>'[4]ИТОГ!'!$AT2269</f>
        <v>б/р</v>
      </c>
      <c r="E2272" s="91" t="str">
        <f>'[4]ИТОГ!'!$AU2269</f>
        <v>м</v>
      </c>
      <c r="F2272" s="189">
        <f>'[4]ИТОГ!'!$AX2269</f>
        <v>43716</v>
      </c>
      <c r="G2272" s="91" t="s">
        <v>255</v>
      </c>
      <c r="H2272" s="94" t="s">
        <v>28</v>
      </c>
      <c r="I2272" s="91" t="str">
        <f>'[4]ИТОГ!'!$AY2269</f>
        <v>ОК!</v>
      </c>
    </row>
    <row r="2273" spans="1:9">
      <c r="A2273" s="90">
        <v>2263</v>
      </c>
      <c r="B2273" s="91" t="str">
        <f>'[4]ИТОГ!'!$AP2270</f>
        <v>Матвиенко Вадим</v>
      </c>
      <c r="C2273" s="91">
        <f>'[4]ИТОГ!'!$AQ2270</f>
        <v>1986</v>
      </c>
      <c r="D2273" s="91" t="str">
        <f>'[4]ИТОГ!'!$AT2270</f>
        <v>КМС</v>
      </c>
      <c r="E2273" s="91" t="str">
        <f>'[4]ИТОГ!'!$AU2270</f>
        <v>м</v>
      </c>
      <c r="F2273" s="189">
        <f>'[4]ИТОГ!'!$AX2270</f>
        <v>45649</v>
      </c>
      <c r="G2273" s="91" t="s">
        <v>255</v>
      </c>
      <c r="H2273" s="94" t="s">
        <v>28</v>
      </c>
      <c r="I2273" s="91">
        <f>'[4]ИТОГ!'!$AY2270</f>
        <v>0</v>
      </c>
    </row>
    <row r="2274" spans="1:9">
      <c r="A2274" s="90">
        <v>2264</v>
      </c>
      <c r="B2274" s="91" t="str">
        <f>'[4]ИТОГ!'!$AP2271</f>
        <v>Матевосян Игорь</v>
      </c>
      <c r="C2274" s="91">
        <f>'[4]ИТОГ!'!$AQ2271</f>
        <v>2003</v>
      </c>
      <c r="D2274" s="91" t="str">
        <f>'[4]ИТОГ!'!$AT2271</f>
        <v>б/р</v>
      </c>
      <c r="E2274" s="91" t="str">
        <f>'[4]ИТОГ!'!$AU2271</f>
        <v>м</v>
      </c>
      <c r="F2274" s="189">
        <f>'[4]ИТОГ!'!$AX2271</f>
        <v>42774</v>
      </c>
      <c r="G2274" s="91" t="s">
        <v>255</v>
      </c>
      <c r="H2274" s="94" t="s">
        <v>28</v>
      </c>
      <c r="I2274" s="91" t="str">
        <f>'[4]ИТОГ!'!$AY2271</f>
        <v>ОК!</v>
      </c>
    </row>
    <row r="2275" spans="1:9">
      <c r="A2275" s="90">
        <v>2265</v>
      </c>
      <c r="B2275" s="91" t="str">
        <f>'[4]ИТОГ!'!$AP2272</f>
        <v>Матина Ирина</v>
      </c>
      <c r="C2275" s="91">
        <f>'[4]ИТОГ!'!$AQ2272</f>
        <v>2000</v>
      </c>
      <c r="D2275" s="91">
        <f>'[4]ИТОГ!'!$AT2272</f>
        <v>2</v>
      </c>
      <c r="E2275" s="91" t="str">
        <f>'[4]ИТОГ!'!$AU2272</f>
        <v>ж</v>
      </c>
      <c r="F2275" s="189">
        <f>'[4]ИТОГ!'!$AX2272</f>
        <v>46005</v>
      </c>
      <c r="G2275" s="91" t="s">
        <v>255</v>
      </c>
      <c r="H2275" s="94" t="s">
        <v>28</v>
      </c>
      <c r="I2275" s="91" t="str">
        <f>'[4]ИТОГ!'!$AY2272</f>
        <v>ОК!</v>
      </c>
    </row>
    <row r="2276" spans="1:9">
      <c r="A2276" s="90">
        <v>2266</v>
      </c>
      <c r="B2276" s="91" t="str">
        <f>'[4]ИТОГ!'!$AP2273</f>
        <v>Матюхин Андрей</v>
      </c>
      <c r="C2276" s="91">
        <f>'[4]ИТОГ!'!$AQ2273</f>
        <v>2009</v>
      </c>
      <c r="D2276" s="91">
        <f>'[4]ИТОГ!'!$AT2273</f>
        <v>1</v>
      </c>
      <c r="E2276" s="91" t="str">
        <f>'[4]ИТОГ!'!$AU2273</f>
        <v>м</v>
      </c>
      <c r="F2276" s="189">
        <f>'[4]ИТОГ!'!$AX2273</f>
        <v>45623</v>
      </c>
      <c r="G2276" s="91" t="s">
        <v>255</v>
      </c>
      <c r="H2276" s="94" t="s">
        <v>28</v>
      </c>
      <c r="I2276" s="91" t="str">
        <f>'[4]ИТОГ!'!$AY2273</f>
        <v>ОК!</v>
      </c>
    </row>
    <row r="2277" spans="1:9">
      <c r="A2277" s="90">
        <v>2267</v>
      </c>
      <c r="B2277" s="91" t="str">
        <f>'[4]ИТОГ!'!$AP2274</f>
        <v>Махиненко Руслан</v>
      </c>
      <c r="C2277" s="91">
        <f>'[4]ИТОГ!'!$AQ2274</f>
        <v>2006</v>
      </c>
      <c r="D2277" s="91" t="str">
        <f>'[4]ИТОГ!'!$AT2274</f>
        <v>б/р</v>
      </c>
      <c r="E2277" s="91" t="str">
        <f>'[4]ИТОГ!'!$AU2274</f>
        <v>м</v>
      </c>
      <c r="F2277" s="189">
        <f>'[4]ИТОГ!'!$AX2274</f>
        <v>0</v>
      </c>
      <c r="G2277" s="91" t="s">
        <v>255</v>
      </c>
      <c r="H2277" s="94" t="s">
        <v>28</v>
      </c>
      <c r="I2277" s="91" t="str">
        <f>'[4]ИТОГ!'!$AY2274</f>
        <v>ОК!</v>
      </c>
    </row>
    <row r="2278" spans="1:9">
      <c r="A2278" s="90">
        <v>2268</v>
      </c>
      <c r="B2278" s="91" t="str">
        <f>'[4]ИТОГ!'!$AP2275</f>
        <v>Махинько Ксения</v>
      </c>
      <c r="C2278" s="91">
        <f>'[4]ИТОГ!'!$AQ2275</f>
        <v>2008</v>
      </c>
      <c r="D2278" s="91">
        <f>'[4]ИТОГ!'!$AT2275</f>
        <v>1</v>
      </c>
      <c r="E2278" s="91" t="str">
        <f>'[4]ИТОГ!'!$AU2275</f>
        <v>ж</v>
      </c>
      <c r="F2278" s="189">
        <f>'[4]ИТОГ!'!$AX2275</f>
        <v>45853</v>
      </c>
      <c r="G2278" s="91" t="s">
        <v>255</v>
      </c>
      <c r="H2278" s="94" t="s">
        <v>28</v>
      </c>
      <c r="I2278" s="91" t="str">
        <f>'[4]ИТОГ!'!$AY2275</f>
        <v>ОК!</v>
      </c>
    </row>
    <row r="2279" spans="1:9">
      <c r="A2279" s="90">
        <v>2269</v>
      </c>
      <c r="B2279" s="91" t="str">
        <f>'[4]ИТОГ!'!$AP2276</f>
        <v>Махинько Мария</v>
      </c>
      <c r="C2279" s="91">
        <f>'[4]ИТОГ!'!$AQ2276</f>
        <v>2011</v>
      </c>
      <c r="D2279" s="91">
        <f>'[4]ИТОГ!'!$AT2276</f>
        <v>2</v>
      </c>
      <c r="E2279" s="91" t="str">
        <f>'[4]ИТОГ!'!$AU2276</f>
        <v>ж</v>
      </c>
      <c r="F2279" s="189">
        <f>'[4]ИТОГ!'!$AX2276</f>
        <v>45863</v>
      </c>
      <c r="G2279" s="91" t="s">
        <v>255</v>
      </c>
      <c r="H2279" s="94" t="s">
        <v>28</v>
      </c>
      <c r="I2279" s="91" t="str">
        <f>'[4]ИТОГ!'!$AY2276</f>
        <v>ОК!</v>
      </c>
    </row>
    <row r="2280" spans="1:9">
      <c r="A2280" s="90">
        <v>2270</v>
      </c>
      <c r="B2280" s="91" t="str">
        <f>'[4]ИТОГ!'!$AP2277</f>
        <v>Мацейкович Максим</v>
      </c>
      <c r="C2280" s="91">
        <f>'[4]ИТОГ!'!$AQ2277</f>
        <v>2004</v>
      </c>
      <c r="D2280" s="91" t="str">
        <f>'[4]ИТОГ!'!$AT2277</f>
        <v>б/р</v>
      </c>
      <c r="E2280" s="91" t="str">
        <f>'[4]ИТОГ!'!$AU2277</f>
        <v>м</v>
      </c>
      <c r="F2280" s="189">
        <f>'[4]ИТОГ!'!$AX2277</f>
        <v>0</v>
      </c>
      <c r="G2280" s="91" t="s">
        <v>255</v>
      </c>
      <c r="H2280" s="94" t="s">
        <v>28</v>
      </c>
      <c r="I2280" s="91" t="str">
        <f>'[4]ИТОГ!'!$AY2277</f>
        <v>ОК!</v>
      </c>
    </row>
    <row r="2281" spans="1:9">
      <c r="A2281" s="90">
        <v>2271</v>
      </c>
      <c r="B2281" s="91" t="str">
        <f>'[4]ИТОГ!'!$AP2278</f>
        <v>Мачехина Дарья</v>
      </c>
      <c r="C2281" s="91">
        <f>'[4]ИТОГ!'!$AQ2278</f>
        <v>2004</v>
      </c>
      <c r="D2281" s="91" t="str">
        <f>'[4]ИТОГ!'!$AT2278</f>
        <v>б/р</v>
      </c>
      <c r="E2281" s="91" t="str">
        <f>'[4]ИТОГ!'!$AU2278</f>
        <v>ж</v>
      </c>
      <c r="F2281" s="189">
        <f>'[4]ИТОГ!'!$AX2278</f>
        <v>44555</v>
      </c>
      <c r="G2281" s="91" t="s">
        <v>255</v>
      </c>
      <c r="H2281" s="94" t="s">
        <v>28</v>
      </c>
      <c r="I2281" s="91" t="str">
        <f>'[4]ИТОГ!'!$AY2278</f>
        <v>ОК!</v>
      </c>
    </row>
    <row r="2282" spans="1:9">
      <c r="A2282" s="90">
        <v>2272</v>
      </c>
      <c r="B2282" s="91" t="str">
        <f>'[4]ИТОГ!'!$AP2279</f>
        <v>Машаев Никита</v>
      </c>
      <c r="C2282" s="91">
        <f>'[4]ИТОГ!'!$AQ2279</f>
        <v>0</v>
      </c>
      <c r="D2282" s="91" t="str">
        <f>'[4]ИТОГ!'!$AT2279</f>
        <v>б/р</v>
      </c>
      <c r="E2282" s="91" t="str">
        <f>'[4]ИТОГ!'!$AU2279</f>
        <v>м</v>
      </c>
      <c r="F2282" s="189">
        <f>'[4]ИТОГ!'!$AX2279</f>
        <v>43595</v>
      </c>
      <c r="G2282" s="91" t="s">
        <v>255</v>
      </c>
      <c r="H2282" s="94" t="s">
        <v>28</v>
      </c>
      <c r="I2282" s="91" t="str">
        <f>'[4]ИТОГ!'!$AY2279</f>
        <v>НАДО!!!</v>
      </c>
    </row>
    <row r="2283" spans="1:9">
      <c r="A2283" s="90">
        <v>2273</v>
      </c>
      <c r="B2283" s="91" t="str">
        <f>'[4]ИТОГ!'!$AP2280</f>
        <v>Машканцева Милава</v>
      </c>
      <c r="C2283" s="91">
        <f>'[4]ИТОГ!'!$AQ2280</f>
        <v>2010</v>
      </c>
      <c r="D2283" s="91" t="str">
        <f>'[4]ИТОГ!'!$AT2280</f>
        <v>б/р</v>
      </c>
      <c r="E2283" s="91" t="str">
        <f>'[4]ИТОГ!'!$AU2280</f>
        <v>ж</v>
      </c>
      <c r="F2283" s="189">
        <f>'[4]ИТОГ!'!$AX2280</f>
        <v>45057</v>
      </c>
      <c r="G2283" s="91" t="s">
        <v>255</v>
      </c>
      <c r="H2283" s="94" t="s">
        <v>28</v>
      </c>
      <c r="I2283" s="91" t="str">
        <f>'[4]ИТОГ!'!$AY2280</f>
        <v>ОК!</v>
      </c>
    </row>
    <row r="2284" spans="1:9">
      <c r="A2284" s="90">
        <v>2274</v>
      </c>
      <c r="B2284" s="91" t="str">
        <f>'[4]ИТОГ!'!$AP2281</f>
        <v>Машкова София</v>
      </c>
      <c r="C2284" s="91">
        <f>'[4]ИТОГ!'!$AQ2281</f>
        <v>2007</v>
      </c>
      <c r="D2284" s="91" t="str">
        <f>'[4]ИТОГ!'!$AT2281</f>
        <v>б/р</v>
      </c>
      <c r="E2284" s="91" t="str">
        <f>'[4]ИТОГ!'!$AU2281</f>
        <v>ж</v>
      </c>
      <c r="F2284" s="189">
        <f>'[4]ИТОГ!'!$AX2281</f>
        <v>45045</v>
      </c>
      <c r="G2284" s="91" t="s">
        <v>255</v>
      </c>
      <c r="H2284" s="94" t="s">
        <v>28</v>
      </c>
      <c r="I2284" s="91" t="str">
        <f>'[4]ИТОГ!'!$AY2281</f>
        <v>ОК!</v>
      </c>
    </row>
    <row r="2285" spans="1:9">
      <c r="A2285" s="90">
        <v>2275</v>
      </c>
      <c r="B2285" s="91" t="str">
        <f>'[4]ИТОГ!'!$AP2282</f>
        <v>Маштайтис Алексей</v>
      </c>
      <c r="C2285" s="91">
        <f>'[4]ИТОГ!'!$AQ2282</f>
        <v>2013</v>
      </c>
      <c r="D2285" s="91" t="str">
        <f>'[4]ИТОГ!'!$AT2282</f>
        <v>1ю</v>
      </c>
      <c r="E2285" s="91" t="str">
        <f>'[4]ИТОГ!'!$AU2282</f>
        <v>м</v>
      </c>
      <c r="F2285" s="189">
        <f>'[4]ИТОГ!'!$AX2282</f>
        <v>45786</v>
      </c>
      <c r="G2285" s="91" t="s">
        <v>255</v>
      </c>
      <c r="H2285" s="94" t="s">
        <v>28</v>
      </c>
      <c r="I2285" s="91" t="str">
        <f>'[4]ИТОГ!'!$AY2282</f>
        <v>ОК!</v>
      </c>
    </row>
    <row r="2286" spans="1:9">
      <c r="A2286" s="90">
        <v>2276</v>
      </c>
      <c r="B2286" s="91" t="str">
        <f>'[4]ИТОГ!'!$AP2283</f>
        <v>Маштайтис Валерий</v>
      </c>
      <c r="C2286" s="91">
        <f>'[4]ИТОГ!'!$AQ2283</f>
        <v>2010</v>
      </c>
      <c r="D2286" s="91">
        <f>'[4]ИТОГ!'!$AT2283</f>
        <v>2</v>
      </c>
      <c r="E2286" s="91" t="str">
        <f>'[4]ИТОГ!'!$AU2283</f>
        <v>м</v>
      </c>
      <c r="F2286" s="189">
        <f>'[4]ИТОГ!'!$AX2283</f>
        <v>45623</v>
      </c>
      <c r="G2286" s="91" t="s">
        <v>255</v>
      </c>
      <c r="H2286" s="94" t="s">
        <v>28</v>
      </c>
      <c r="I2286" s="91" t="str">
        <f>'[4]ИТОГ!'!$AY2283</f>
        <v>ОК!</v>
      </c>
    </row>
    <row r="2287" spans="1:9">
      <c r="A2287" s="90">
        <v>2277</v>
      </c>
      <c r="B2287" s="91" t="str">
        <f>'[4]ИТОГ!'!$AP2284</f>
        <v>Машура Глеб</v>
      </c>
      <c r="C2287" s="91">
        <f>'[4]ИТОГ!'!$AQ2284</f>
        <v>2015</v>
      </c>
      <c r="D2287" s="91" t="str">
        <f>'[4]ИТОГ!'!$AT2284</f>
        <v>б/р</v>
      </c>
      <c r="E2287" s="91" t="str">
        <f>'[4]ИТОГ!'!$AU2284</f>
        <v>м</v>
      </c>
      <c r="F2287" s="189">
        <f>'[4]ИТОГ!'!$AX2284</f>
        <v>0</v>
      </c>
      <c r="G2287" s="91" t="s">
        <v>255</v>
      </c>
      <c r="H2287" s="94" t="s">
        <v>28</v>
      </c>
      <c r="I2287" s="91" t="str">
        <f>'[4]ИТОГ!'!$AY2284</f>
        <v>ОК!</v>
      </c>
    </row>
    <row r="2288" spans="1:9">
      <c r="A2288" s="90">
        <v>2278</v>
      </c>
      <c r="B2288" s="91" t="str">
        <f>'[4]ИТОГ!'!$AP2285</f>
        <v>Мащенко Никита</v>
      </c>
      <c r="C2288" s="91">
        <f>'[4]ИТОГ!'!$AQ2285</f>
        <v>2008</v>
      </c>
      <c r="D2288" s="91">
        <f>'[4]ИТОГ!'!$AT2285</f>
        <v>2</v>
      </c>
      <c r="E2288" s="91" t="str">
        <f>'[4]ИТОГ!'!$AU2285</f>
        <v>м</v>
      </c>
      <c r="F2288" s="189">
        <f>'[4]ИТОГ!'!$AX2285</f>
        <v>45870</v>
      </c>
      <c r="G2288" s="91" t="s">
        <v>255</v>
      </c>
      <c r="H2288" s="94" t="s">
        <v>28</v>
      </c>
      <c r="I2288" s="91" t="str">
        <f>'[4]ИТОГ!'!$AY2285</f>
        <v>ОК!</v>
      </c>
    </row>
    <row r="2289" spans="1:9">
      <c r="A2289" s="90">
        <v>2279</v>
      </c>
      <c r="B2289" s="91" t="str">
        <f>'[4]ИТОГ!'!$AP2286</f>
        <v>Медведев Алексей</v>
      </c>
      <c r="C2289" s="91">
        <f>'[4]ИТОГ!'!$AQ2286</f>
        <v>1987</v>
      </c>
      <c r="D2289" s="91" t="str">
        <f>'[4]ИТОГ!'!$AT2286</f>
        <v>МС</v>
      </c>
      <c r="E2289" s="91" t="str">
        <f>'[4]ИТОГ!'!$AU2286</f>
        <v>м</v>
      </c>
      <c r="F2289" s="189">
        <f>'[4]ИТОГ!'!$AX2286</f>
        <v>0</v>
      </c>
      <c r="G2289" s="91" t="s">
        <v>255</v>
      </c>
      <c r="H2289" s="94" t="s">
        <v>28</v>
      </c>
      <c r="I2289" s="91" t="str">
        <f>'[4]ИТОГ!'!$AY2286</f>
        <v>ОК!</v>
      </c>
    </row>
    <row r="2290" spans="1:9">
      <c r="A2290" s="90">
        <v>2280</v>
      </c>
      <c r="B2290" s="91" t="str">
        <f>'[4]ИТОГ!'!$AP2287</f>
        <v>Медведев Артем</v>
      </c>
      <c r="C2290" s="91">
        <f>'[4]ИТОГ!'!$AQ2287</f>
        <v>2004</v>
      </c>
      <c r="D2290" s="91" t="str">
        <f>'[4]ИТОГ!'!$AT2287</f>
        <v>б/р</v>
      </c>
      <c r="E2290" s="91" t="str">
        <f>'[4]ИТОГ!'!$AU2287</f>
        <v>м</v>
      </c>
      <c r="F2290" s="189">
        <f>'[4]ИТОГ!'!$AX2287</f>
        <v>0</v>
      </c>
      <c r="G2290" s="91" t="s">
        <v>255</v>
      </c>
      <c r="H2290" s="94" t="s">
        <v>28</v>
      </c>
      <c r="I2290" s="91" t="str">
        <f>'[4]ИТОГ!'!$AY2287</f>
        <v>ОК!</v>
      </c>
    </row>
    <row r="2291" spans="1:9">
      <c r="A2291" s="90">
        <v>2281</v>
      </c>
      <c r="B2291" s="91" t="str">
        <f>'[4]ИТОГ!'!$AP2288</f>
        <v>Медведев Владислав</v>
      </c>
      <c r="C2291" s="91">
        <f>'[4]ИТОГ!'!$AQ2288</f>
        <v>2000</v>
      </c>
      <c r="D2291" s="91" t="str">
        <f>'[4]ИТОГ!'!$AT2288</f>
        <v>б/р</v>
      </c>
      <c r="E2291" s="91" t="str">
        <f>'[4]ИТОГ!'!$AU2288</f>
        <v>м</v>
      </c>
      <c r="F2291" s="189">
        <f>'[4]ИТОГ!'!$AX2288</f>
        <v>0</v>
      </c>
      <c r="G2291" s="91" t="s">
        <v>255</v>
      </c>
      <c r="H2291" s="94" t="s">
        <v>28</v>
      </c>
      <c r="I2291" s="91" t="str">
        <f>'[4]ИТОГ!'!$AY2288</f>
        <v>НАДО!!!</v>
      </c>
    </row>
    <row r="2292" spans="1:9">
      <c r="A2292" s="90">
        <v>2282</v>
      </c>
      <c r="B2292" s="91" t="str">
        <f>'[4]ИТОГ!'!$AP2289</f>
        <v>Медведев Михаил</v>
      </c>
      <c r="C2292" s="91">
        <f>'[4]ИТОГ!'!$AQ2289</f>
        <v>1989</v>
      </c>
      <c r="D2292" s="91">
        <f>'[4]ИТОГ!'!$AT2289</f>
        <v>1</v>
      </c>
      <c r="E2292" s="91" t="str">
        <f>'[4]ИТОГ!'!$AU2289</f>
        <v>м</v>
      </c>
      <c r="F2292" s="189">
        <f>'[4]ИТОГ!'!$AX2289</f>
        <v>45407</v>
      </c>
      <c r="G2292" s="91" t="s">
        <v>255</v>
      </c>
      <c r="H2292" s="94" t="s">
        <v>28</v>
      </c>
      <c r="I2292" s="91" t="str">
        <f>'[4]ИТОГ!'!$AY2289</f>
        <v>ОК!</v>
      </c>
    </row>
    <row r="2293" spans="1:9">
      <c r="A2293" s="90">
        <v>2283</v>
      </c>
      <c r="B2293" s="91" t="str">
        <f>'[4]ИТОГ!'!$AP2290</f>
        <v>Медведев Федор</v>
      </c>
      <c r="C2293" s="91">
        <f>'[4]ИТОГ!'!$AQ2290</f>
        <v>2002</v>
      </c>
      <c r="D2293" s="91" t="str">
        <f>'[4]ИТОГ!'!$AT2290</f>
        <v>б/р</v>
      </c>
      <c r="E2293" s="91" t="str">
        <f>'[4]ИТОГ!'!$AU2290</f>
        <v>м</v>
      </c>
      <c r="F2293" s="189">
        <f>'[4]ИТОГ!'!$AX2290</f>
        <v>0</v>
      </c>
      <c r="G2293" s="91" t="s">
        <v>255</v>
      </c>
      <c r="H2293" s="94" t="s">
        <v>28</v>
      </c>
      <c r="I2293" s="91" t="str">
        <f>'[4]ИТОГ!'!$AY2290</f>
        <v>ОК!</v>
      </c>
    </row>
    <row r="2294" spans="1:9">
      <c r="A2294" s="90">
        <v>2284</v>
      </c>
      <c r="B2294" s="91" t="str">
        <f>'[4]ИТОГ!'!$AP2291</f>
        <v>Медведева Анастасия</v>
      </c>
      <c r="C2294" s="91">
        <f>'[4]ИТОГ!'!$AQ2291</f>
        <v>2005</v>
      </c>
      <c r="D2294" s="91" t="str">
        <f>'[4]ИТОГ!'!$AT2291</f>
        <v>б/р</v>
      </c>
      <c r="E2294" s="91" t="str">
        <f>'[4]ИТОГ!'!$AU2291</f>
        <v>ж</v>
      </c>
      <c r="F2294" s="189">
        <f>'[4]ИТОГ!'!$AX2291</f>
        <v>43960</v>
      </c>
      <c r="G2294" s="91" t="s">
        <v>255</v>
      </c>
      <c r="H2294" s="94" t="s">
        <v>28</v>
      </c>
      <c r="I2294" s="91" t="str">
        <f>'[4]ИТОГ!'!$AY2291</f>
        <v>ОК!</v>
      </c>
    </row>
    <row r="2295" spans="1:9">
      <c r="A2295" s="90">
        <v>2285</v>
      </c>
      <c r="B2295" s="91" t="str">
        <f>'[4]ИТОГ!'!$AP2292</f>
        <v>Медведева Анна</v>
      </c>
      <c r="C2295" s="91">
        <f>'[4]ИТОГ!'!$AQ2292</f>
        <v>2005</v>
      </c>
      <c r="D2295" s="91">
        <f>'[4]ИТОГ!'!$AT2292</f>
        <v>2</v>
      </c>
      <c r="E2295" s="91" t="str">
        <f>'[4]ИТОГ!'!$AU2292</f>
        <v>ж</v>
      </c>
      <c r="F2295" s="189">
        <f>'[4]ИТОГ!'!$AX2292</f>
        <v>45377</v>
      </c>
      <c r="G2295" s="91" t="s">
        <v>255</v>
      </c>
      <c r="H2295" s="94" t="s">
        <v>28</v>
      </c>
      <c r="I2295" s="91" t="str">
        <f>'[4]ИТОГ!'!$AY2292</f>
        <v>ОК!</v>
      </c>
    </row>
    <row r="2296" spans="1:9">
      <c r="A2296" s="90">
        <v>2286</v>
      </c>
      <c r="B2296" s="91" t="str">
        <f>'[4]ИТОГ!'!$AP2293</f>
        <v>Медведева Любовь</v>
      </c>
      <c r="C2296" s="91">
        <f>'[4]ИТОГ!'!$AQ2293</f>
        <v>2004</v>
      </c>
      <c r="D2296" s="91" t="str">
        <f>'[4]ИТОГ!'!$AT2293</f>
        <v>б/р</v>
      </c>
      <c r="E2296" s="91" t="str">
        <f>'[4]ИТОГ!'!$AU2293</f>
        <v>ж</v>
      </c>
      <c r="F2296" s="189">
        <f>'[4]ИТОГ!'!$AX2293</f>
        <v>44892</v>
      </c>
      <c r="G2296" s="91" t="s">
        <v>255</v>
      </c>
      <c r="H2296" s="94" t="s">
        <v>28</v>
      </c>
      <c r="I2296" s="91" t="str">
        <f>'[4]ИТОГ!'!$AY2293</f>
        <v>ОК!</v>
      </c>
    </row>
    <row r="2297" spans="1:9">
      <c r="A2297" s="90">
        <v>2287</v>
      </c>
      <c r="B2297" s="91" t="str">
        <f>'[4]ИТОГ!'!$AP2294</f>
        <v xml:space="preserve">Медведева Наталия </v>
      </c>
      <c r="C2297" s="91">
        <f>'[4]ИТОГ!'!$AQ2294</f>
        <v>0</v>
      </c>
      <c r="D2297" s="91">
        <f>'[4]ИТОГ!'!$AT2294</f>
        <v>2</v>
      </c>
      <c r="E2297" s="91" t="str">
        <f>'[4]ИТОГ!'!$AU2294</f>
        <v>ж</v>
      </c>
      <c r="F2297" s="189">
        <f>'[4]ИТОГ!'!$AX2294</f>
        <v>45407</v>
      </c>
      <c r="G2297" s="91" t="s">
        <v>255</v>
      </c>
      <c r="H2297" s="94" t="s">
        <v>28</v>
      </c>
      <c r="I2297" s="91" t="str">
        <f>'[4]ИТОГ!'!$AY2294</f>
        <v>НАДО!!!</v>
      </c>
    </row>
    <row r="2298" spans="1:9">
      <c r="A2298" s="90">
        <v>2288</v>
      </c>
      <c r="B2298" s="91" t="str">
        <f>'[4]ИТОГ!'!$AP2295</f>
        <v>Медведников Герман</v>
      </c>
      <c r="C2298" s="91">
        <f>'[4]ИТОГ!'!$AQ2295</f>
        <v>1993</v>
      </c>
      <c r="D2298" s="91" t="str">
        <f>'[4]ИТОГ!'!$AT2295</f>
        <v>б/р</v>
      </c>
      <c r="E2298" s="91" t="str">
        <f>'[4]ИТОГ!'!$AU2295</f>
        <v>м</v>
      </c>
      <c r="F2298" s="189">
        <f>'[4]ИТОГ!'!$AX2295</f>
        <v>43399</v>
      </c>
      <c r="G2298" s="91" t="s">
        <v>255</v>
      </c>
      <c r="H2298" s="94" t="s">
        <v>28</v>
      </c>
      <c r="I2298" s="91" t="str">
        <f>'[4]ИТОГ!'!$AY2295</f>
        <v>НАДО!!!</v>
      </c>
    </row>
    <row r="2299" spans="1:9">
      <c r="A2299" s="90">
        <v>2289</v>
      </c>
      <c r="B2299" s="91" t="str">
        <f>'[4]ИТОГ!'!$AP2296</f>
        <v>Медведников Елисей</v>
      </c>
      <c r="C2299" s="91">
        <f>'[4]ИТОГ!'!$AQ2296</f>
        <v>2012</v>
      </c>
      <c r="D2299" s="91" t="str">
        <f>'[4]ИТОГ!'!$AT2296</f>
        <v>б/р</v>
      </c>
      <c r="E2299" s="91" t="str">
        <f>'[4]ИТОГ!'!$AU2296</f>
        <v>м</v>
      </c>
      <c r="F2299" s="189">
        <f>'[4]ИТОГ!'!$AX2296</f>
        <v>0</v>
      </c>
      <c r="G2299" s="91" t="s">
        <v>255</v>
      </c>
      <c r="H2299" s="94" t="s">
        <v>28</v>
      </c>
      <c r="I2299" s="91" t="str">
        <f>'[4]ИТОГ!'!$AY2296</f>
        <v>ОК!</v>
      </c>
    </row>
    <row r="2300" spans="1:9">
      <c r="A2300" s="90">
        <v>2290</v>
      </c>
      <c r="B2300" s="91" t="str">
        <f>'[4]ИТОГ!'!$AP2297</f>
        <v>Медведникова Есения</v>
      </c>
      <c r="C2300" s="91">
        <f>'[4]ИТОГ!'!$AQ2297</f>
        <v>2014</v>
      </c>
      <c r="D2300" s="91" t="str">
        <f>'[4]ИТОГ!'!$AT2297</f>
        <v>б/р</v>
      </c>
      <c r="E2300" s="91" t="str">
        <f>'[4]ИТОГ!'!$AU2297</f>
        <v>ж</v>
      </c>
      <c r="F2300" s="189">
        <f>'[4]ИТОГ!'!$AX2297</f>
        <v>0</v>
      </c>
      <c r="G2300" s="91" t="s">
        <v>255</v>
      </c>
      <c r="H2300" s="94" t="s">
        <v>28</v>
      </c>
      <c r="I2300" s="91" t="str">
        <f>'[4]ИТОГ!'!$AY2297</f>
        <v>ОК!</v>
      </c>
    </row>
    <row r="2301" spans="1:9">
      <c r="A2301" s="90">
        <v>2291</v>
      </c>
      <c r="B2301" s="91" t="str">
        <f>'[4]ИТОГ!'!$AP2298</f>
        <v>Медвинская Екатерина</v>
      </c>
      <c r="C2301" s="91">
        <f>'[4]ИТОГ!'!$AQ2298</f>
        <v>1988</v>
      </c>
      <c r="D2301" s="91" t="str">
        <f>'[4]ИТОГ!'!$AT2298</f>
        <v>б/р</v>
      </c>
      <c r="E2301" s="91" t="str">
        <f>'[4]ИТОГ!'!$AU2298</f>
        <v>ж</v>
      </c>
      <c r="F2301" s="189">
        <f>'[4]ИТОГ!'!$AX2298</f>
        <v>44081</v>
      </c>
      <c r="G2301" s="91" t="s">
        <v>255</v>
      </c>
      <c r="H2301" s="94" t="s">
        <v>28</v>
      </c>
      <c r="I2301" s="91" t="str">
        <f>'[4]ИТОГ!'!$AY2298</f>
        <v>ОК!</v>
      </c>
    </row>
    <row r="2302" spans="1:9">
      <c r="A2302" s="90">
        <v>2292</v>
      </c>
      <c r="B2302" s="91" t="str">
        <f>'[4]ИТОГ!'!$AP2299</f>
        <v>Медовиков Антон</v>
      </c>
      <c r="C2302" s="91">
        <f>'[4]ИТОГ!'!$AQ2299</f>
        <v>0</v>
      </c>
      <c r="D2302" s="91" t="str">
        <f>'[4]ИТОГ!'!$AT2299</f>
        <v>б/р</v>
      </c>
      <c r="E2302" s="91" t="str">
        <f>'[4]ИТОГ!'!$AU2299</f>
        <v>м</v>
      </c>
      <c r="F2302" s="189">
        <f>'[4]ИТОГ!'!$AX2299</f>
        <v>41623</v>
      </c>
      <c r="G2302" s="91" t="s">
        <v>255</v>
      </c>
      <c r="H2302" s="94" t="s">
        <v>28</v>
      </c>
      <c r="I2302" s="91" t="str">
        <f>'[4]ИТОГ!'!$AY2299</f>
        <v>НАДО!!!</v>
      </c>
    </row>
    <row r="2303" spans="1:9">
      <c r="A2303" s="90">
        <v>2293</v>
      </c>
      <c r="B2303" s="91" t="str">
        <f>'[4]ИТОГ!'!$AP2300</f>
        <v>Межевич Анастасия</v>
      </c>
      <c r="C2303" s="91">
        <f>'[4]ИТОГ!'!$AQ2300</f>
        <v>2000</v>
      </c>
      <c r="D2303" s="91" t="str">
        <f>'[4]ИТОГ!'!$AT2300</f>
        <v>МС</v>
      </c>
      <c r="E2303" s="91" t="str">
        <f>'[4]ИТОГ!'!$AU2300</f>
        <v>ж</v>
      </c>
      <c r="F2303" s="189">
        <f>'[4]ИТОГ!'!$AX2300</f>
        <v>0</v>
      </c>
      <c r="G2303" s="91" t="s">
        <v>255</v>
      </c>
      <c r="H2303" s="94" t="s">
        <v>28</v>
      </c>
      <c r="I2303" s="91" t="str">
        <f>'[4]ИТОГ!'!$AY2300</f>
        <v>ОК!</v>
      </c>
    </row>
    <row r="2304" spans="1:9">
      <c r="A2304" s="90">
        <v>2294</v>
      </c>
      <c r="B2304" s="91" t="str">
        <f>'[4]ИТОГ!'!$AP2301</f>
        <v>Мелас Иван</v>
      </c>
      <c r="C2304" s="91">
        <f>'[4]ИТОГ!'!$AQ2301</f>
        <v>2000</v>
      </c>
      <c r="D2304" s="91" t="str">
        <f>'[4]ИТОГ!'!$AT2301</f>
        <v>б/р</v>
      </c>
      <c r="E2304" s="91" t="str">
        <f>'[4]ИТОГ!'!$AU2301</f>
        <v>м</v>
      </c>
      <c r="F2304" s="189">
        <f>'[4]ИТОГ!'!$AX2301</f>
        <v>42774</v>
      </c>
      <c r="G2304" s="91" t="s">
        <v>255</v>
      </c>
      <c r="H2304" s="94" t="s">
        <v>28</v>
      </c>
      <c r="I2304" s="91" t="str">
        <f>'[4]ИТОГ!'!$AY2301</f>
        <v>ОК!</v>
      </c>
    </row>
    <row r="2305" spans="1:9">
      <c r="A2305" s="90">
        <v>2295</v>
      </c>
      <c r="B2305" s="91" t="str">
        <f>'[4]ИТОГ!'!$AP2302</f>
        <v>Меленков Андрей</v>
      </c>
      <c r="C2305" s="91">
        <f>'[4]ИТОГ!'!$AQ2302</f>
        <v>1997</v>
      </c>
      <c r="D2305" s="91" t="str">
        <f>'[4]ИТОГ!'!$AT2302</f>
        <v>б/р</v>
      </c>
      <c r="E2305" s="91" t="str">
        <f>'[4]ИТОГ!'!$AU2302</f>
        <v>м</v>
      </c>
      <c r="F2305" s="189">
        <f>'[4]ИТОГ!'!$AX2302</f>
        <v>44557</v>
      </c>
      <c r="G2305" s="91" t="s">
        <v>255</v>
      </c>
      <c r="H2305" s="94" t="s">
        <v>28</v>
      </c>
      <c r="I2305" s="91" t="str">
        <f>'[4]ИТОГ!'!$AY2302</f>
        <v>ОК!</v>
      </c>
    </row>
    <row r="2306" spans="1:9">
      <c r="A2306" s="90">
        <v>2296</v>
      </c>
      <c r="B2306" s="91" t="str">
        <f>'[4]ИТОГ!'!$AP2303</f>
        <v>Меликов Идрис</v>
      </c>
      <c r="C2306" s="91">
        <f>'[4]ИТОГ!'!$AQ2303</f>
        <v>2003</v>
      </c>
      <c r="D2306" s="91" t="str">
        <f>'[4]ИТОГ!'!$AT2303</f>
        <v>б/р</v>
      </c>
      <c r="E2306" s="91" t="str">
        <f>'[4]ИТОГ!'!$AU2303</f>
        <v>м</v>
      </c>
      <c r="F2306" s="189">
        <f>'[4]ИТОГ!'!$AX2303</f>
        <v>0</v>
      </c>
      <c r="G2306" s="91" t="s">
        <v>255</v>
      </c>
      <c r="H2306" s="94" t="s">
        <v>28</v>
      </c>
      <c r="I2306" s="91" t="str">
        <f>'[4]ИТОГ!'!$AY2303</f>
        <v>НАДО!!!</v>
      </c>
    </row>
    <row r="2307" spans="1:9">
      <c r="A2307" s="90">
        <v>2297</v>
      </c>
      <c r="B2307" s="91" t="str">
        <f>'[4]ИТОГ!'!$AP2304</f>
        <v>Меликсетян Камилла</v>
      </c>
      <c r="C2307" s="91">
        <f>'[4]ИТОГ!'!$AQ2304</f>
        <v>2006</v>
      </c>
      <c r="D2307" s="91" t="str">
        <f>'[4]ИТОГ!'!$AT2304</f>
        <v>б/р</v>
      </c>
      <c r="E2307" s="91" t="str">
        <f>'[4]ИТОГ!'!$AU2304</f>
        <v>ж</v>
      </c>
      <c r="F2307" s="189">
        <f>'[4]ИТОГ!'!$AX2304</f>
        <v>44154</v>
      </c>
      <c r="G2307" s="91" t="s">
        <v>255</v>
      </c>
      <c r="H2307" s="94" t="s">
        <v>28</v>
      </c>
      <c r="I2307" s="91" t="str">
        <f>'[4]ИТОГ!'!$AY2304</f>
        <v>ОК!</v>
      </c>
    </row>
    <row r="2308" spans="1:9">
      <c r="A2308" s="90">
        <v>2298</v>
      </c>
      <c r="B2308" s="91" t="str">
        <f>'[4]ИТОГ!'!$AP2305</f>
        <v>Мелконян Карен</v>
      </c>
      <c r="C2308" s="91">
        <f>'[4]ИТОГ!'!$AQ2305</f>
        <v>2008</v>
      </c>
      <c r="D2308" s="91" t="str">
        <f>'[4]ИТОГ!'!$AT2305</f>
        <v>б/р</v>
      </c>
      <c r="E2308" s="91" t="str">
        <f>'[4]ИТОГ!'!$AU2305</f>
        <v>м</v>
      </c>
      <c r="F2308" s="189">
        <f>'[4]ИТОГ!'!$AX2305</f>
        <v>0</v>
      </c>
      <c r="G2308" s="91" t="s">
        <v>255</v>
      </c>
      <c r="H2308" s="94" t="s">
        <v>28</v>
      </c>
      <c r="I2308" s="91" t="str">
        <f>'[4]ИТОГ!'!$AY2305</f>
        <v>ОК!</v>
      </c>
    </row>
    <row r="2309" spans="1:9">
      <c r="A2309" s="90">
        <v>2299</v>
      </c>
      <c r="B2309" s="91" t="str">
        <f>'[4]ИТОГ!'!$AP2306</f>
        <v>Мельник Алексей</v>
      </c>
      <c r="C2309" s="91">
        <f>'[4]ИТОГ!'!$AQ2306</f>
        <v>0</v>
      </c>
      <c r="D2309" s="91" t="str">
        <f>'[4]ИТОГ!'!$AT2306</f>
        <v>б/р</v>
      </c>
      <c r="E2309" s="91" t="str">
        <f>'[4]ИТОГ!'!$AU2306</f>
        <v>м</v>
      </c>
      <c r="F2309" s="189">
        <f>'[4]ИТОГ!'!$AX2306</f>
        <v>42064</v>
      </c>
      <c r="G2309" s="91" t="s">
        <v>255</v>
      </c>
      <c r="H2309" s="94" t="s">
        <v>28</v>
      </c>
      <c r="I2309" s="91" t="str">
        <f>'[4]ИТОГ!'!$AY2306</f>
        <v>НАДО!!!</v>
      </c>
    </row>
    <row r="2310" spans="1:9">
      <c r="A2310" s="90">
        <v>2300</v>
      </c>
      <c r="B2310" s="91" t="str">
        <f>'[4]ИТОГ!'!$AP2307</f>
        <v>Мельник Артем</v>
      </c>
      <c r="C2310" s="91">
        <f>'[4]ИТОГ!'!$AQ2307</f>
        <v>0</v>
      </c>
      <c r="D2310" s="91" t="str">
        <f>'[4]ИТОГ!'!$AT2307</f>
        <v>б/р</v>
      </c>
      <c r="E2310" s="91" t="str">
        <f>'[4]ИТОГ!'!$AU2307</f>
        <v>м</v>
      </c>
      <c r="F2310" s="189">
        <f>'[4]ИТОГ!'!$AX2307</f>
        <v>44323</v>
      </c>
      <c r="G2310" s="91" t="s">
        <v>255</v>
      </c>
      <c r="H2310" s="94" t="s">
        <v>28</v>
      </c>
      <c r="I2310" s="91" t="str">
        <f>'[4]ИТОГ!'!$AY2307</f>
        <v>НАДО!!!</v>
      </c>
    </row>
    <row r="2311" spans="1:9">
      <c r="A2311" s="90">
        <v>2301</v>
      </c>
      <c r="B2311" s="91" t="str">
        <f>'[4]ИТОГ!'!$AP2308</f>
        <v>Мельников Владислав</v>
      </c>
      <c r="C2311" s="91">
        <f>'[4]ИТОГ!'!$AQ2308</f>
        <v>2010</v>
      </c>
      <c r="D2311" s="91">
        <f>'[4]ИТОГ!'!$AT2308</f>
        <v>2</v>
      </c>
      <c r="E2311" s="91" t="str">
        <f>'[4]ИТОГ!'!$AU2308</f>
        <v>м</v>
      </c>
      <c r="F2311" s="189">
        <f>'[4]ИТОГ!'!$AX2308</f>
        <v>45893</v>
      </c>
      <c r="G2311" s="91" t="s">
        <v>255</v>
      </c>
      <c r="H2311" s="94" t="s">
        <v>28</v>
      </c>
      <c r="I2311" s="91" t="str">
        <f>'[4]ИТОГ!'!$AY2308</f>
        <v>ОК!</v>
      </c>
    </row>
    <row r="2312" spans="1:9">
      <c r="A2312" s="90">
        <v>2302</v>
      </c>
      <c r="B2312" s="91" t="str">
        <f>'[4]ИТОГ!'!$AP2309</f>
        <v>Мельников Владислав А.</v>
      </c>
      <c r="C2312" s="91">
        <f>'[4]ИТОГ!'!$AQ2309</f>
        <v>2007</v>
      </c>
      <c r="D2312" s="91" t="str">
        <f>'[4]ИТОГ!'!$AT2309</f>
        <v>б/р</v>
      </c>
      <c r="E2312" s="91" t="str">
        <f>'[4]ИТОГ!'!$AU2309</f>
        <v>м</v>
      </c>
      <c r="F2312" s="189">
        <f>'[4]ИТОГ!'!$AX2309</f>
        <v>0</v>
      </c>
      <c r="G2312" s="91" t="s">
        <v>255</v>
      </c>
      <c r="H2312" s="94" t="s">
        <v>28</v>
      </c>
      <c r="I2312" s="91" t="str">
        <f>'[4]ИТОГ!'!$AY2309</f>
        <v>ОК!</v>
      </c>
    </row>
    <row r="2313" spans="1:9">
      <c r="A2313" s="90">
        <v>2303</v>
      </c>
      <c r="B2313" s="91" t="str">
        <f>'[4]ИТОГ!'!$AP2310</f>
        <v>Мельников Михаил</v>
      </c>
      <c r="C2313" s="91">
        <f>'[4]ИТОГ!'!$AQ2310</f>
        <v>2008</v>
      </c>
      <c r="D2313" s="91" t="str">
        <f>'[4]ИТОГ!'!$AT2310</f>
        <v>б/р</v>
      </c>
      <c r="E2313" s="91" t="str">
        <f>'[4]ИТОГ!'!$AU2310</f>
        <v>м</v>
      </c>
      <c r="F2313" s="189">
        <f>'[4]ИТОГ!'!$AX2310</f>
        <v>0</v>
      </c>
      <c r="G2313" s="91" t="s">
        <v>255</v>
      </c>
      <c r="H2313" s="94" t="s">
        <v>28</v>
      </c>
      <c r="I2313" s="91" t="str">
        <f>'[4]ИТОГ!'!$AY2310</f>
        <v>ОК!</v>
      </c>
    </row>
    <row r="2314" spans="1:9">
      <c r="A2314" s="90">
        <v>2304</v>
      </c>
      <c r="B2314" s="91" t="str">
        <f>'[4]ИТОГ!'!$AP2311</f>
        <v>Мельников Сергей</v>
      </c>
      <c r="C2314" s="91">
        <f>'[4]ИТОГ!'!$AQ2311</f>
        <v>2008</v>
      </c>
      <c r="D2314" s="91" t="str">
        <f>'[4]ИТОГ!'!$AT2311</f>
        <v>б/р</v>
      </c>
      <c r="E2314" s="91" t="str">
        <f>'[4]ИТОГ!'!$AU2311</f>
        <v>м</v>
      </c>
      <c r="F2314" s="189">
        <f>'[4]ИТОГ!'!$AX2311</f>
        <v>0</v>
      </c>
      <c r="G2314" s="91" t="s">
        <v>255</v>
      </c>
      <c r="H2314" s="94" t="s">
        <v>28</v>
      </c>
      <c r="I2314" s="91" t="str">
        <f>'[4]ИТОГ!'!$AY2311</f>
        <v>ОК!</v>
      </c>
    </row>
    <row r="2315" spans="1:9">
      <c r="A2315" s="90">
        <v>2305</v>
      </c>
      <c r="B2315" s="91" t="str">
        <f>'[4]ИТОГ!'!$AP2312</f>
        <v>Мельников Степан</v>
      </c>
      <c r="C2315" s="91">
        <f>'[4]ИТОГ!'!$AQ2312</f>
        <v>2011</v>
      </c>
      <c r="D2315" s="91" t="str">
        <f>'[4]ИТОГ!'!$AT2312</f>
        <v>1ю</v>
      </c>
      <c r="E2315" s="91" t="str">
        <f>'[4]ИТОГ!'!$AU2312</f>
        <v>м</v>
      </c>
      <c r="F2315" s="189">
        <f>'[4]ИТОГ!'!$AX2312</f>
        <v>45786</v>
      </c>
      <c r="G2315" s="91" t="s">
        <v>255</v>
      </c>
      <c r="H2315" s="94" t="s">
        <v>28</v>
      </c>
      <c r="I2315" s="91" t="str">
        <f>'[4]ИТОГ!'!$AY2312</f>
        <v>ОК!</v>
      </c>
    </row>
    <row r="2316" spans="1:9">
      <c r="A2316" s="90">
        <v>2306</v>
      </c>
      <c r="B2316" s="91" t="str">
        <f>'[4]ИТОГ!'!$AP2313</f>
        <v>Мельникова Елизавета</v>
      </c>
      <c r="C2316" s="91">
        <f>'[4]ИТОГ!'!$AQ2313</f>
        <v>0</v>
      </c>
      <c r="D2316" s="91" t="str">
        <f>'[4]ИТОГ!'!$AT2313</f>
        <v>б/р</v>
      </c>
      <c r="E2316" s="91" t="str">
        <f>'[4]ИТОГ!'!$AU2313</f>
        <v>ж</v>
      </c>
      <c r="F2316" s="189">
        <f>'[4]ИТОГ!'!$AX2313</f>
        <v>42774</v>
      </c>
      <c r="G2316" s="91" t="s">
        <v>255</v>
      </c>
      <c r="H2316" s="94" t="s">
        <v>28</v>
      </c>
      <c r="I2316" s="91" t="str">
        <f>'[4]ИТОГ!'!$AY2313</f>
        <v>НАДО!!!</v>
      </c>
    </row>
    <row r="2317" spans="1:9">
      <c r="A2317" s="90">
        <v>2307</v>
      </c>
      <c r="B2317" s="91" t="str">
        <f>'[4]ИТОГ!'!$AP2314</f>
        <v>Мельникова Ольга</v>
      </c>
      <c r="C2317" s="91">
        <f>'[4]ИТОГ!'!$AQ2314</f>
        <v>2010</v>
      </c>
      <c r="D2317" s="91" t="str">
        <f>'[4]ИТОГ!'!$AT2314</f>
        <v>1ю</v>
      </c>
      <c r="E2317" s="91" t="str">
        <f>'[4]ИТОГ!'!$AU2314</f>
        <v>ж</v>
      </c>
      <c r="F2317" s="189">
        <f>'[4]ИТОГ!'!$AX2314</f>
        <v>45635</v>
      </c>
      <c r="G2317" s="91" t="s">
        <v>255</v>
      </c>
      <c r="H2317" s="94" t="s">
        <v>28</v>
      </c>
      <c r="I2317" s="91" t="str">
        <f>'[4]ИТОГ!'!$AY2314</f>
        <v>ОК!</v>
      </c>
    </row>
    <row r="2318" spans="1:9">
      <c r="A2318" s="90">
        <v>2308</v>
      </c>
      <c r="B2318" s="91" t="str">
        <f>'[4]ИТОГ!'!$AP2315</f>
        <v>Менделеев Артём</v>
      </c>
      <c r="C2318" s="91">
        <f>'[4]ИТОГ!'!$AQ2315</f>
        <v>2004</v>
      </c>
      <c r="D2318" s="91" t="str">
        <f>'[4]ИТОГ!'!$AT2315</f>
        <v>б/р</v>
      </c>
      <c r="E2318" s="91" t="str">
        <f>'[4]ИТОГ!'!$AU2315</f>
        <v>м</v>
      </c>
      <c r="F2318" s="189">
        <f>'[4]ИТОГ!'!$AX2315</f>
        <v>42774</v>
      </c>
      <c r="G2318" s="91" t="s">
        <v>255</v>
      </c>
      <c r="H2318" s="94" t="s">
        <v>28</v>
      </c>
      <c r="I2318" s="91" t="str">
        <f>'[4]ИТОГ!'!$AY2315</f>
        <v>НАДО!!!</v>
      </c>
    </row>
    <row r="2319" spans="1:9">
      <c r="A2319" s="90">
        <v>2309</v>
      </c>
      <c r="B2319" s="91" t="str">
        <f>'[4]ИТОГ!'!$AP2316</f>
        <v>Мендель Ярослав</v>
      </c>
      <c r="C2319" s="91">
        <f>'[4]ИТОГ!'!$AQ2316</f>
        <v>0</v>
      </c>
      <c r="D2319" s="91">
        <f>'[4]ИТОГ!'!$AT2316</f>
        <v>3</v>
      </c>
      <c r="E2319" s="91" t="str">
        <f>'[4]ИТОГ!'!$AU2316</f>
        <v>м</v>
      </c>
      <c r="F2319" s="189">
        <f>'[4]ИТОГ!'!$AX2316</f>
        <v>45375</v>
      </c>
      <c r="G2319" s="91" t="s">
        <v>255</v>
      </c>
      <c r="H2319" s="94" t="s">
        <v>28</v>
      </c>
      <c r="I2319" s="91" t="str">
        <f>'[4]ИТОГ!'!$AY2316</f>
        <v>НАДО!!!</v>
      </c>
    </row>
    <row r="2320" spans="1:9">
      <c r="A2320" s="90">
        <v>2310</v>
      </c>
      <c r="B2320" s="91" t="str">
        <f>'[4]ИТОГ!'!$AP2317</f>
        <v>Меницкий Григорий</v>
      </c>
      <c r="C2320" s="91">
        <f>'[4]ИТОГ!'!$AQ2317</f>
        <v>2007</v>
      </c>
      <c r="D2320" s="91">
        <f>'[4]ИТОГ!'!$AT2317</f>
        <v>1</v>
      </c>
      <c r="E2320" s="91" t="str">
        <f>'[4]ИТОГ!'!$AU2317</f>
        <v>м</v>
      </c>
      <c r="F2320" s="189">
        <f>'[4]ИТОГ!'!$AX2317</f>
        <v>45955</v>
      </c>
      <c r="G2320" s="91" t="s">
        <v>255</v>
      </c>
      <c r="H2320" s="94" t="s">
        <v>28</v>
      </c>
      <c r="I2320" s="91" t="str">
        <f>'[4]ИТОГ!'!$AY2317</f>
        <v>ОК!</v>
      </c>
    </row>
    <row r="2321" spans="1:9">
      <c r="A2321" s="90">
        <v>2311</v>
      </c>
      <c r="B2321" s="91" t="str">
        <f>'[4]ИТОГ!'!$AP2318</f>
        <v>Менчиков Василий</v>
      </c>
      <c r="C2321" s="91">
        <f>'[4]ИТОГ!'!$AQ2318</f>
        <v>2004</v>
      </c>
      <c r="D2321" s="91" t="str">
        <f>'[4]ИТОГ!'!$AT2318</f>
        <v>б/р</v>
      </c>
      <c r="E2321" s="91" t="str">
        <f>'[4]ИТОГ!'!$AU2318</f>
        <v>м</v>
      </c>
      <c r="F2321" s="189">
        <f>'[4]ИТОГ!'!$AX2318</f>
        <v>0</v>
      </c>
      <c r="G2321" s="91" t="s">
        <v>255</v>
      </c>
      <c r="H2321" s="94" t="s">
        <v>28</v>
      </c>
      <c r="I2321" s="91" t="str">
        <f>'[4]ИТОГ!'!$AY2318</f>
        <v>ОК!</v>
      </c>
    </row>
    <row r="2322" spans="1:9">
      <c r="A2322" s="90">
        <v>2312</v>
      </c>
      <c r="B2322" s="91" t="str">
        <f>'[4]ИТОГ!'!$AP2319</f>
        <v>Меньшиков Андрей</v>
      </c>
      <c r="C2322" s="91">
        <f>'[4]ИТОГ!'!$AQ2319</f>
        <v>2012</v>
      </c>
      <c r="D2322" s="91" t="str">
        <f>'[4]ИТОГ!'!$AT2319</f>
        <v>б/р</v>
      </c>
      <c r="E2322" s="91" t="str">
        <f>'[4]ИТОГ!'!$AU2319</f>
        <v>м</v>
      </c>
      <c r="F2322" s="189">
        <f>'[4]ИТОГ!'!$AX2319</f>
        <v>0</v>
      </c>
      <c r="G2322" s="91" t="s">
        <v>255</v>
      </c>
      <c r="H2322" s="94" t="s">
        <v>28</v>
      </c>
      <c r="I2322" s="91" t="str">
        <f>'[4]ИТОГ!'!$AY2319</f>
        <v>ОК!</v>
      </c>
    </row>
    <row r="2323" spans="1:9">
      <c r="A2323" s="90">
        <v>2313</v>
      </c>
      <c r="B2323" s="91" t="str">
        <f>'[4]ИТОГ!'!$AP2320</f>
        <v>Мергазимова Софья</v>
      </c>
      <c r="C2323" s="91">
        <f>'[4]ИТОГ!'!$AQ2320</f>
        <v>2010</v>
      </c>
      <c r="D2323" s="91" t="str">
        <f>'[4]ИТОГ!'!$AT2320</f>
        <v>б/р</v>
      </c>
      <c r="E2323" s="91" t="str">
        <f>'[4]ИТОГ!'!$AU2320</f>
        <v>ж</v>
      </c>
      <c r="F2323" s="189">
        <f>'[4]ИТОГ!'!$AX2320</f>
        <v>0</v>
      </c>
      <c r="G2323" s="91" t="s">
        <v>255</v>
      </c>
      <c r="H2323" s="94" t="s">
        <v>28</v>
      </c>
      <c r="I2323" s="91" t="str">
        <f>'[4]ИТОГ!'!$AY2320</f>
        <v>ОК!</v>
      </c>
    </row>
    <row r="2324" spans="1:9">
      <c r="A2324" s="90">
        <v>2314</v>
      </c>
      <c r="B2324" s="91" t="str">
        <f>'[4]ИТОГ!'!$AP2321</f>
        <v>Меренков Денис</v>
      </c>
      <c r="C2324" s="91">
        <f>'[4]ИТОГ!'!$AQ2321</f>
        <v>1997</v>
      </c>
      <c r="D2324" s="91" t="str">
        <f>'[4]ИТОГ!'!$AT2321</f>
        <v>б/р</v>
      </c>
      <c r="E2324" s="91" t="str">
        <f>'[4]ИТОГ!'!$AU2321</f>
        <v>м</v>
      </c>
      <c r="F2324" s="189">
        <f>'[4]ИТОГ!'!$AX2321</f>
        <v>41605</v>
      </c>
      <c r="G2324" s="91" t="s">
        <v>255</v>
      </c>
      <c r="H2324" s="94" t="s">
        <v>28</v>
      </c>
      <c r="I2324" s="91" t="str">
        <f>'[4]ИТОГ!'!$AY2321</f>
        <v>ОК!</v>
      </c>
    </row>
    <row r="2325" spans="1:9">
      <c r="A2325" s="90">
        <v>2315</v>
      </c>
      <c r="B2325" s="91" t="str">
        <f>'[4]ИТОГ!'!$AP2322</f>
        <v>Мерзликина Анастасия</v>
      </c>
      <c r="C2325" s="91">
        <f>'[4]ИТОГ!'!$AQ2322</f>
        <v>0</v>
      </c>
      <c r="D2325" s="91">
        <f>'[4]ИТОГ!'!$AT2322</f>
        <v>3</v>
      </c>
      <c r="E2325" s="91" t="str">
        <f>'[4]ИТОГ!'!$AU2322</f>
        <v>ж</v>
      </c>
      <c r="F2325" s="189">
        <f>'[4]ИТОГ!'!$AX2322</f>
        <v>45778</v>
      </c>
      <c r="G2325" s="91" t="s">
        <v>255</v>
      </c>
      <c r="H2325" s="94" t="s">
        <v>28</v>
      </c>
      <c r="I2325" s="91" t="str">
        <f>'[4]ИТОГ!'!$AY2322</f>
        <v>НАДО!!!</v>
      </c>
    </row>
    <row r="2326" spans="1:9">
      <c r="A2326" s="90">
        <v>2316</v>
      </c>
      <c r="B2326" s="91" t="str">
        <f>'[4]ИТОГ!'!$AP2323</f>
        <v>Меринов Егор</v>
      </c>
      <c r="C2326" s="91">
        <f>'[4]ИТОГ!'!$AQ2323</f>
        <v>2004</v>
      </c>
      <c r="D2326" s="91" t="str">
        <f>'[4]ИТОГ!'!$AT2323</f>
        <v>б/р</v>
      </c>
      <c r="E2326" s="91" t="str">
        <f>'[4]ИТОГ!'!$AU2323</f>
        <v>м</v>
      </c>
      <c r="F2326" s="189">
        <f>'[4]ИТОГ!'!$AX2323</f>
        <v>43828</v>
      </c>
      <c r="G2326" s="91" t="s">
        <v>255</v>
      </c>
      <c r="H2326" s="94" t="s">
        <v>28</v>
      </c>
      <c r="I2326" s="91" t="str">
        <f>'[4]ИТОГ!'!$AY2323</f>
        <v>ОК!</v>
      </c>
    </row>
    <row r="2327" spans="1:9">
      <c r="A2327" s="90">
        <v>2317</v>
      </c>
      <c r="B2327" s="91" t="str">
        <f>'[4]ИТОГ!'!$AP2324</f>
        <v>Меринова Екатерина</v>
      </c>
      <c r="C2327" s="91">
        <f>'[4]ИТОГ!'!$AQ2324</f>
        <v>0</v>
      </c>
      <c r="D2327" s="91">
        <f>'[4]ИТОГ!'!$AT2324</f>
        <v>3</v>
      </c>
      <c r="E2327" s="91" t="str">
        <f>'[4]ИТОГ!'!$AU2324</f>
        <v>ж</v>
      </c>
      <c r="F2327" s="189">
        <f>'[4]ИТОГ!'!$AX2324</f>
        <v>45778</v>
      </c>
      <c r="G2327" s="91" t="s">
        <v>255</v>
      </c>
      <c r="H2327" s="94" t="s">
        <v>28</v>
      </c>
      <c r="I2327" s="91" t="str">
        <f>'[4]ИТОГ!'!$AY2324</f>
        <v>НАДО!!!</v>
      </c>
    </row>
    <row r="2328" spans="1:9">
      <c r="A2328" s="90">
        <v>2318</v>
      </c>
      <c r="B2328" s="91" t="str">
        <f>'[4]ИТОГ!'!$AP2325</f>
        <v>Меркулов Виктор</v>
      </c>
      <c r="C2328" s="91">
        <f>'[4]ИТОГ!'!$AQ2325</f>
        <v>1986</v>
      </c>
      <c r="D2328" s="91" t="str">
        <f>'[4]ИТОГ!'!$AT2325</f>
        <v>б/р</v>
      </c>
      <c r="E2328" s="91" t="str">
        <f>'[4]ИТОГ!'!$AU2325</f>
        <v>м</v>
      </c>
      <c r="F2328" s="189">
        <f>'[4]ИТОГ!'!$AX2325</f>
        <v>43863</v>
      </c>
      <c r="G2328" s="91" t="s">
        <v>255</v>
      </c>
      <c r="H2328" s="94" t="s">
        <v>28</v>
      </c>
      <c r="I2328" s="91" t="str">
        <f>'[4]ИТОГ!'!$AY2325</f>
        <v>ОК!</v>
      </c>
    </row>
    <row r="2329" spans="1:9">
      <c r="A2329" s="90">
        <v>2319</v>
      </c>
      <c r="B2329" s="91" t="str">
        <f>'[4]ИТОГ!'!$AP2326</f>
        <v>Метлинский Илья</v>
      </c>
      <c r="C2329" s="91">
        <f>'[4]ИТОГ!'!$AQ2326</f>
        <v>0</v>
      </c>
      <c r="D2329" s="91">
        <f>'[4]ИТОГ!'!$AT2326</f>
        <v>3</v>
      </c>
      <c r="E2329" s="91" t="str">
        <f>'[4]ИТОГ!'!$AU2326</f>
        <v>м</v>
      </c>
      <c r="F2329" s="189">
        <f>'[4]ИТОГ!'!$AX2326</f>
        <v>45407</v>
      </c>
      <c r="G2329" s="91" t="s">
        <v>255</v>
      </c>
      <c r="H2329" s="94" t="s">
        <v>28</v>
      </c>
      <c r="I2329" s="91" t="str">
        <f>'[4]ИТОГ!'!$AY2326</f>
        <v>НАДО!!!</v>
      </c>
    </row>
    <row r="2330" spans="1:9">
      <c r="A2330" s="90">
        <v>2320</v>
      </c>
      <c r="B2330" s="91" t="str">
        <f>'[4]ИТОГ!'!$AP2327</f>
        <v>Мехедов Алексей</v>
      </c>
      <c r="C2330" s="91">
        <f>'[4]ИТОГ!'!$AQ2327</f>
        <v>1999</v>
      </c>
      <c r="D2330" s="91" t="str">
        <f>'[4]ИТОГ!'!$AT2327</f>
        <v>б/р</v>
      </c>
      <c r="E2330" s="91" t="str">
        <f>'[4]ИТОГ!'!$AU2327</f>
        <v>м</v>
      </c>
      <c r="F2330" s="189">
        <f>'[4]ИТОГ!'!$AX2327</f>
        <v>0</v>
      </c>
      <c r="G2330" s="91" t="s">
        <v>255</v>
      </c>
      <c r="H2330" s="94" t="s">
        <v>28</v>
      </c>
      <c r="I2330" s="91" t="str">
        <f>'[4]ИТОГ!'!$AY2327</f>
        <v>ОК!</v>
      </c>
    </row>
    <row r="2331" spans="1:9">
      <c r="A2331" s="90">
        <v>2321</v>
      </c>
      <c r="B2331" s="91" t="str">
        <f>'[4]ИТОГ!'!$AP2328</f>
        <v>Мечтаева Елизавета</v>
      </c>
      <c r="C2331" s="91">
        <f>'[4]ИТОГ!'!$AQ2328</f>
        <v>1993</v>
      </c>
      <c r="D2331" s="91">
        <f>'[4]ИТОГ!'!$AT2328</f>
        <v>3</v>
      </c>
      <c r="E2331" s="91" t="str">
        <f>'[4]ИТОГ!'!$AU2328</f>
        <v>ж</v>
      </c>
      <c r="F2331" s="189">
        <f>'[4]ИТОГ!'!$AX2328</f>
        <v>45449</v>
      </c>
      <c r="G2331" s="91" t="s">
        <v>255</v>
      </c>
      <c r="H2331" s="94" t="s">
        <v>28</v>
      </c>
      <c r="I2331" s="91" t="str">
        <f>'[4]ИТОГ!'!$AY2328</f>
        <v>ОК!</v>
      </c>
    </row>
    <row r="2332" spans="1:9">
      <c r="A2332" s="90">
        <v>2322</v>
      </c>
      <c r="B2332" s="91" t="str">
        <f>'[4]ИТОГ!'!$AP2329</f>
        <v>Мещеряков Владимир</v>
      </c>
      <c r="C2332" s="91">
        <f>'[4]ИТОГ!'!$AQ2329</f>
        <v>2003</v>
      </c>
      <c r="D2332" s="91" t="str">
        <f>'[4]ИТОГ!'!$AT2329</f>
        <v>б/р</v>
      </c>
      <c r="E2332" s="91" t="str">
        <f>'[4]ИТОГ!'!$AU2329</f>
        <v>м</v>
      </c>
      <c r="F2332" s="189">
        <f>'[4]ИТОГ!'!$AX2329</f>
        <v>0</v>
      </c>
      <c r="G2332" s="91" t="s">
        <v>255</v>
      </c>
      <c r="H2332" s="94" t="s">
        <v>28</v>
      </c>
      <c r="I2332" s="91" t="str">
        <f>'[4]ИТОГ!'!$AY2329</f>
        <v>ОК!</v>
      </c>
    </row>
    <row r="2333" spans="1:9">
      <c r="A2333" s="90">
        <v>2323</v>
      </c>
      <c r="B2333" s="91" t="str">
        <f>'[4]ИТОГ!'!$AP2330</f>
        <v>Мещерякова Ирина</v>
      </c>
      <c r="C2333" s="91">
        <f>'[4]ИТОГ!'!$AQ2330</f>
        <v>1998</v>
      </c>
      <c r="D2333" s="91" t="str">
        <f>'[4]ИТОГ!'!$AT2330</f>
        <v>б/р</v>
      </c>
      <c r="E2333" s="91" t="str">
        <f>'[4]ИТОГ!'!$AU2330</f>
        <v>ж</v>
      </c>
      <c r="F2333" s="189">
        <f>'[4]ИТОГ!'!$AX2330</f>
        <v>44597</v>
      </c>
      <c r="G2333" s="91" t="s">
        <v>255</v>
      </c>
      <c r="H2333" s="94" t="s">
        <v>28</v>
      </c>
      <c r="I2333" s="91" t="str">
        <f>'[4]ИТОГ!'!$AY2330</f>
        <v>ОК!</v>
      </c>
    </row>
    <row r="2334" spans="1:9">
      <c r="A2334" s="90">
        <v>2324</v>
      </c>
      <c r="B2334" s="91" t="str">
        <f>'[4]ИТОГ!'!$AP2331</f>
        <v>Мещерякова Лада</v>
      </c>
      <c r="C2334" s="91">
        <f>'[4]ИТОГ!'!$AQ2331</f>
        <v>1969</v>
      </c>
      <c r="D2334" s="91">
        <f>'[4]ИТОГ!'!$AT2331</f>
        <v>3</v>
      </c>
      <c r="E2334" s="91" t="str">
        <f>'[4]ИТОГ!'!$AU2331</f>
        <v>ж</v>
      </c>
      <c r="F2334" s="189">
        <f>'[4]ИТОГ!'!$AX2331</f>
        <v>45718</v>
      </c>
      <c r="G2334" s="91" t="s">
        <v>255</v>
      </c>
      <c r="H2334" s="94" t="s">
        <v>28</v>
      </c>
      <c r="I2334" s="91" t="str">
        <f>'[4]ИТОГ!'!$AY2331</f>
        <v>ОК!</v>
      </c>
    </row>
    <row r="2335" spans="1:9">
      <c r="A2335" s="90">
        <v>2325</v>
      </c>
      <c r="B2335" s="91" t="str">
        <f>'[4]ИТОГ!'!$AP2332</f>
        <v>Мещерякова Софья</v>
      </c>
      <c r="C2335" s="91">
        <f>'[4]ИТОГ!'!$AQ2332</f>
        <v>2007</v>
      </c>
      <c r="D2335" s="91">
        <f>'[4]ИТОГ!'!$AT2332</f>
        <v>3</v>
      </c>
      <c r="E2335" s="91" t="str">
        <f>'[4]ИТОГ!'!$AU2332</f>
        <v>ж</v>
      </c>
      <c r="F2335" s="189">
        <f>'[4]ИТОГ!'!$AX2332</f>
        <v>45805</v>
      </c>
      <c r="G2335" s="91" t="s">
        <v>255</v>
      </c>
      <c r="H2335" s="94" t="s">
        <v>28</v>
      </c>
      <c r="I2335" s="91" t="str">
        <f>'[4]ИТОГ!'!$AY2332</f>
        <v>ОК!</v>
      </c>
    </row>
    <row r="2336" spans="1:9">
      <c r="A2336" s="90">
        <v>2326</v>
      </c>
      <c r="B2336" s="91" t="str">
        <f>'[4]ИТОГ!'!$AP2333</f>
        <v>Мигунов Сергей</v>
      </c>
      <c r="C2336" s="91">
        <f>'[4]ИТОГ!'!$AQ2333</f>
        <v>1971</v>
      </c>
      <c r="D2336" s="91" t="str">
        <f>'[4]ИТОГ!'!$AT2333</f>
        <v>б/р</v>
      </c>
      <c r="E2336" s="91" t="str">
        <f>'[4]ИТОГ!'!$AU2333</f>
        <v>м</v>
      </c>
      <c r="F2336" s="189">
        <f>'[4]ИТОГ!'!$AX2333</f>
        <v>43716</v>
      </c>
      <c r="G2336" s="91" t="s">
        <v>255</v>
      </c>
      <c r="H2336" s="94" t="s">
        <v>28</v>
      </c>
      <c r="I2336" s="91" t="str">
        <f>'[4]ИТОГ!'!$AY2333</f>
        <v>ОК!</v>
      </c>
    </row>
    <row r="2337" spans="1:9">
      <c r="A2337" s="90">
        <v>2327</v>
      </c>
      <c r="B2337" s="91" t="str">
        <f>'[4]ИТОГ!'!$AP2334</f>
        <v>Мизонова Кристина</v>
      </c>
      <c r="C2337" s="91">
        <f>'[4]ИТОГ!'!$AQ2334</f>
        <v>2001</v>
      </c>
      <c r="D2337" s="91" t="str">
        <f>'[4]ИТОГ!'!$AT2334</f>
        <v>б/р</v>
      </c>
      <c r="E2337" s="91" t="str">
        <f>'[4]ИТОГ!'!$AU2334</f>
        <v>ж</v>
      </c>
      <c r="F2337" s="189">
        <f>'[4]ИТОГ!'!$AX2334</f>
        <v>42903</v>
      </c>
      <c r="G2337" s="91" t="s">
        <v>255</v>
      </c>
      <c r="H2337" s="94" t="s">
        <v>28</v>
      </c>
      <c r="I2337" s="91" t="str">
        <f>'[4]ИТОГ!'!$AY2334</f>
        <v>ОК!</v>
      </c>
    </row>
    <row r="2338" spans="1:9">
      <c r="A2338" s="90">
        <v>2328</v>
      </c>
      <c r="B2338" s="91" t="str">
        <f>'[4]ИТОГ!'!$AP2335</f>
        <v>Миколайчук Мария</v>
      </c>
      <c r="C2338" s="91">
        <f>'[4]ИТОГ!'!$AQ2335</f>
        <v>0</v>
      </c>
      <c r="D2338" s="91">
        <f>'[4]ИТОГ!'!$AT2335</f>
        <v>3</v>
      </c>
      <c r="E2338" s="91" t="str">
        <f>'[4]ИТОГ!'!$AU2335</f>
        <v>ж</v>
      </c>
      <c r="F2338" s="189">
        <f>'[4]ИТОГ!'!$AX2335</f>
        <v>45407</v>
      </c>
      <c r="G2338" s="91" t="s">
        <v>255</v>
      </c>
      <c r="H2338" s="94" t="s">
        <v>28</v>
      </c>
      <c r="I2338" s="91" t="str">
        <f>'[4]ИТОГ!'!$AY2335</f>
        <v>НАДО!!!</v>
      </c>
    </row>
    <row r="2339" spans="1:9">
      <c r="A2339" s="90">
        <v>2329</v>
      </c>
      <c r="B2339" s="91" t="str">
        <f>'[4]ИТОГ!'!$AP2336</f>
        <v>Микриков Альберт</v>
      </c>
      <c r="C2339" s="91">
        <f>'[4]ИТОГ!'!$AQ2336</f>
        <v>2002</v>
      </c>
      <c r="D2339" s="91" t="str">
        <f>'[4]ИТОГ!'!$AT2336</f>
        <v>б/р</v>
      </c>
      <c r="E2339" s="91" t="str">
        <f>'[4]ИТОГ!'!$AU2336</f>
        <v>м</v>
      </c>
      <c r="F2339" s="189">
        <f>'[4]ИТОГ!'!$AX2336</f>
        <v>43218</v>
      </c>
      <c r="G2339" s="91" t="s">
        <v>255</v>
      </c>
      <c r="H2339" s="94" t="s">
        <v>28</v>
      </c>
      <c r="I2339" s="91" t="str">
        <f>'[4]ИТОГ!'!$AY2336</f>
        <v>ОК!</v>
      </c>
    </row>
    <row r="2340" spans="1:9">
      <c r="A2340" s="90">
        <v>2330</v>
      </c>
      <c r="B2340" s="91" t="str">
        <f>'[4]ИТОГ!'!$AP2337</f>
        <v>Милер Эдуард</v>
      </c>
      <c r="C2340" s="91">
        <f>'[4]ИТОГ!'!$AQ2337</f>
        <v>2001</v>
      </c>
      <c r="D2340" s="91" t="str">
        <f>'[4]ИТОГ!'!$AT2337</f>
        <v>б/р</v>
      </c>
      <c r="E2340" s="91" t="str">
        <f>'[4]ИТОГ!'!$AU2337</f>
        <v>м</v>
      </c>
      <c r="F2340" s="189">
        <f>'[4]ИТОГ!'!$AX2337</f>
        <v>0</v>
      </c>
      <c r="G2340" s="91" t="s">
        <v>255</v>
      </c>
      <c r="H2340" s="94" t="s">
        <v>28</v>
      </c>
      <c r="I2340" s="91" t="str">
        <f>'[4]ИТОГ!'!$AY2337</f>
        <v>НАДО!!!</v>
      </c>
    </row>
    <row r="2341" spans="1:9">
      <c r="A2341" s="90">
        <v>2331</v>
      </c>
      <c r="B2341" s="91" t="str">
        <f>'[4]ИТОГ!'!$AP2338</f>
        <v>Милин Никита</v>
      </c>
      <c r="C2341" s="91">
        <f>'[4]ИТОГ!'!$AQ2338</f>
        <v>2007</v>
      </c>
      <c r="D2341" s="91" t="str">
        <f>'[4]ИТОГ!'!$AT2338</f>
        <v>1ю</v>
      </c>
      <c r="E2341" s="91" t="str">
        <f>'[4]ИТОГ!'!$AU2338</f>
        <v>м</v>
      </c>
      <c r="F2341" s="189">
        <f>'[4]ИТОГ!'!$AX2338</f>
        <v>45582</v>
      </c>
      <c r="G2341" s="91" t="s">
        <v>255</v>
      </c>
      <c r="H2341" s="94" t="s">
        <v>28</v>
      </c>
      <c r="I2341" s="91" t="str">
        <f>'[4]ИТОГ!'!$AY2338</f>
        <v>ОК!</v>
      </c>
    </row>
    <row r="2342" spans="1:9">
      <c r="A2342" s="90">
        <v>2332</v>
      </c>
      <c r="B2342" s="91" t="str">
        <f>'[4]ИТОГ!'!$AP2339</f>
        <v>Милищук Марина</v>
      </c>
      <c r="C2342" s="91">
        <f>'[4]ИТОГ!'!$AQ2339</f>
        <v>2011</v>
      </c>
      <c r="D2342" s="91" t="str">
        <f>'[4]ИТОГ!'!$AT2339</f>
        <v>2ю</v>
      </c>
      <c r="E2342" s="91" t="str">
        <f>'[4]ИТОГ!'!$AU2339</f>
        <v>ж</v>
      </c>
      <c r="F2342" s="189">
        <f>'[4]ИТОГ!'!$AX2339</f>
        <v>45582</v>
      </c>
      <c r="G2342" s="91" t="s">
        <v>255</v>
      </c>
      <c r="H2342" s="94" t="s">
        <v>28</v>
      </c>
      <c r="I2342" s="91" t="str">
        <f>'[4]ИТОГ!'!$AY2339</f>
        <v>ОК!</v>
      </c>
    </row>
    <row r="2343" spans="1:9">
      <c r="A2343" s="90">
        <v>2333</v>
      </c>
      <c r="B2343" s="91" t="str">
        <f>'[4]ИТОГ!'!$AP2340</f>
        <v>Милов Степан</v>
      </c>
      <c r="C2343" s="91">
        <f>'[4]ИТОГ!'!$AQ2340</f>
        <v>1994</v>
      </c>
      <c r="D2343" s="91" t="str">
        <f>'[4]ИТОГ!'!$AT2340</f>
        <v>б/р</v>
      </c>
      <c r="E2343" s="91" t="str">
        <f>'[4]ИТОГ!'!$AU2340</f>
        <v>м</v>
      </c>
      <c r="F2343" s="189">
        <f>'[4]ИТОГ!'!$AX2340</f>
        <v>43954</v>
      </c>
      <c r="G2343" s="91" t="s">
        <v>255</v>
      </c>
      <c r="H2343" s="94" t="s">
        <v>28</v>
      </c>
      <c r="I2343" s="91" t="str">
        <f>'[4]ИТОГ!'!$AY2340</f>
        <v>ОК!</v>
      </c>
    </row>
    <row r="2344" spans="1:9">
      <c r="A2344" s="90">
        <v>2334</v>
      </c>
      <c r="B2344" s="91" t="str">
        <f>'[4]ИТОГ!'!$AP2341</f>
        <v>Милюков Дмитрий</v>
      </c>
      <c r="C2344" s="91">
        <f>'[4]ИТОГ!'!$AQ2341</f>
        <v>2009</v>
      </c>
      <c r="D2344" s="91" t="str">
        <f>'[4]ИТОГ!'!$AT2341</f>
        <v>1ю</v>
      </c>
      <c r="E2344" s="91" t="str">
        <f>'[4]ИТОГ!'!$AU2341</f>
        <v>м</v>
      </c>
      <c r="F2344" s="189">
        <f>'[4]ИТОГ!'!$AX2341</f>
        <v>45366</v>
      </c>
      <c r="G2344" s="91" t="s">
        <v>255</v>
      </c>
      <c r="H2344" s="94" t="s">
        <v>28</v>
      </c>
      <c r="I2344" s="91" t="str">
        <f>'[4]ИТОГ!'!$AY2341</f>
        <v>ОК!</v>
      </c>
    </row>
    <row r="2345" spans="1:9">
      <c r="A2345" s="90">
        <v>2335</v>
      </c>
      <c r="B2345" s="91" t="str">
        <f>'[4]ИТОГ!'!$AP2342</f>
        <v>Милюков Егор</v>
      </c>
      <c r="C2345" s="91">
        <f>'[4]ИТОГ!'!$AQ2342</f>
        <v>1986</v>
      </c>
      <c r="D2345" s="91" t="str">
        <f>'[4]ИТОГ!'!$AT2342</f>
        <v>б/р</v>
      </c>
      <c r="E2345" s="91" t="str">
        <f>'[4]ИТОГ!'!$AU2342</f>
        <v>м</v>
      </c>
      <c r="F2345" s="189">
        <f>'[4]ИТОГ!'!$AX2342</f>
        <v>43777</v>
      </c>
      <c r="G2345" s="91" t="s">
        <v>255</v>
      </c>
      <c r="H2345" s="94" t="s">
        <v>28</v>
      </c>
      <c r="I2345" s="91" t="str">
        <f>'[4]ИТОГ!'!$AY2342</f>
        <v>ОК!</v>
      </c>
    </row>
    <row r="2346" spans="1:9">
      <c r="A2346" s="90">
        <v>2336</v>
      </c>
      <c r="B2346" s="91" t="str">
        <f>'[4]ИТОГ!'!$AP2343</f>
        <v>Милютин Владимир</v>
      </c>
      <c r="C2346" s="91">
        <f>'[4]ИТОГ!'!$AQ2343</f>
        <v>0</v>
      </c>
      <c r="D2346" s="91" t="str">
        <f>'[4]ИТОГ!'!$AT2343</f>
        <v>1ю</v>
      </c>
      <c r="E2346" s="91" t="str">
        <f>'[4]ИТОГ!'!$AU2343</f>
        <v>м</v>
      </c>
      <c r="F2346" s="189">
        <f>'[4]ИТОГ!'!$AX2343</f>
        <v>45399</v>
      </c>
      <c r="G2346" s="91" t="s">
        <v>255</v>
      </c>
      <c r="H2346" s="94" t="s">
        <v>28</v>
      </c>
      <c r="I2346" s="91" t="str">
        <f>'[4]ИТОГ!'!$AY2343</f>
        <v>НАДО!!!</v>
      </c>
    </row>
    <row r="2347" spans="1:9">
      <c r="A2347" s="90">
        <v>2337</v>
      </c>
      <c r="B2347" s="91" t="str">
        <f>'[4]ИТОГ!'!$AP2344</f>
        <v>Милютина Виктория</v>
      </c>
      <c r="C2347" s="91">
        <f>'[4]ИТОГ!'!$AQ2344</f>
        <v>2012</v>
      </c>
      <c r="D2347" s="91" t="str">
        <f>'[4]ИТОГ!'!$AT2344</f>
        <v>2ю</v>
      </c>
      <c r="E2347" s="91" t="str">
        <f>'[4]ИТОГ!'!$AU2344</f>
        <v>ж</v>
      </c>
      <c r="F2347" s="189">
        <f>'[4]ИТОГ!'!$AX2344</f>
        <v>45582</v>
      </c>
      <c r="G2347" s="91" t="s">
        <v>255</v>
      </c>
      <c r="H2347" s="94" t="s">
        <v>28</v>
      </c>
      <c r="I2347" s="91" t="str">
        <f>'[4]ИТОГ!'!$AY2344</f>
        <v>ОК!</v>
      </c>
    </row>
    <row r="2348" spans="1:9">
      <c r="A2348" s="90">
        <v>2338</v>
      </c>
      <c r="B2348" s="91" t="str">
        <f>'[4]ИТОГ!'!$AP2345</f>
        <v>Милютина Мирра</v>
      </c>
      <c r="C2348" s="91">
        <f>'[4]ИТОГ!'!$AQ2345</f>
        <v>2009</v>
      </c>
      <c r="D2348" s="91" t="str">
        <f>'[4]ИТОГ!'!$AT2345</f>
        <v>б/р</v>
      </c>
      <c r="E2348" s="91" t="str">
        <f>'[4]ИТОГ!'!$AU2345</f>
        <v>ж</v>
      </c>
      <c r="F2348" s="189">
        <f>'[4]ИТОГ!'!$AX2345</f>
        <v>0</v>
      </c>
      <c r="G2348" s="91" t="s">
        <v>255</v>
      </c>
      <c r="H2348" s="94" t="s">
        <v>28</v>
      </c>
      <c r="I2348" s="91" t="str">
        <f>'[4]ИТОГ!'!$AY2345</f>
        <v>ОК!</v>
      </c>
    </row>
    <row r="2349" spans="1:9">
      <c r="A2349" s="90">
        <v>2339</v>
      </c>
      <c r="B2349" s="91" t="str">
        <f>'[4]ИТОГ!'!$AP2346</f>
        <v>Минаев Егор</v>
      </c>
      <c r="C2349" s="91">
        <f>'[4]ИТОГ!'!$AQ2346</f>
        <v>2009</v>
      </c>
      <c r="D2349" s="91" t="str">
        <f>'[4]ИТОГ!'!$AT2346</f>
        <v>1ю</v>
      </c>
      <c r="E2349" s="91" t="str">
        <f>'[4]ИТОГ!'!$AU2346</f>
        <v>м</v>
      </c>
      <c r="F2349" s="189">
        <f>'[4]ИТОГ!'!$AX2346</f>
        <v>45786</v>
      </c>
      <c r="G2349" s="91" t="s">
        <v>255</v>
      </c>
      <c r="H2349" s="94" t="s">
        <v>28</v>
      </c>
      <c r="I2349" s="91" t="str">
        <f>'[4]ИТОГ!'!$AY2346</f>
        <v>ОК!</v>
      </c>
    </row>
    <row r="2350" spans="1:9">
      <c r="A2350" s="90">
        <v>2340</v>
      </c>
      <c r="B2350" s="91" t="str">
        <f>'[4]ИТОГ!'!$AP2347</f>
        <v>Минаев Яков</v>
      </c>
      <c r="C2350" s="91">
        <f>'[4]ИТОГ!'!$AQ2347</f>
        <v>1998</v>
      </c>
      <c r="D2350" s="91" t="str">
        <f>'[4]ИТОГ!'!$AT2347</f>
        <v>б/р</v>
      </c>
      <c r="E2350" s="91" t="str">
        <f>'[4]ИТОГ!'!$AU2347</f>
        <v>м</v>
      </c>
      <c r="F2350" s="189">
        <f>'[4]ИТОГ!'!$AX2347</f>
        <v>44269</v>
      </c>
      <c r="G2350" s="91" t="s">
        <v>255</v>
      </c>
      <c r="H2350" s="94" t="s">
        <v>28</v>
      </c>
      <c r="I2350" s="91" t="str">
        <f>'[4]ИТОГ!'!$AY2347</f>
        <v>ОК!</v>
      </c>
    </row>
    <row r="2351" spans="1:9">
      <c r="A2351" s="90">
        <v>2341</v>
      </c>
      <c r="B2351" s="91" t="str">
        <f>'[4]ИТОГ!'!$AP2348</f>
        <v>Минакова Александра</v>
      </c>
      <c r="C2351" s="91">
        <f>'[4]ИТОГ!'!$AQ2348</f>
        <v>0</v>
      </c>
      <c r="D2351" s="91">
        <f>'[4]ИТОГ!'!$AT2348</f>
        <v>3</v>
      </c>
      <c r="E2351" s="91" t="str">
        <f>'[4]ИТОГ!'!$AU2348</f>
        <v>ж</v>
      </c>
      <c r="F2351" s="189">
        <f>'[4]ИТОГ!'!$AX2348</f>
        <v>45742</v>
      </c>
      <c r="G2351" s="91" t="s">
        <v>255</v>
      </c>
      <c r="H2351" s="94" t="s">
        <v>28</v>
      </c>
      <c r="I2351" s="91" t="str">
        <f>'[4]ИТОГ!'!$AY2348</f>
        <v>НАДО!!!</v>
      </c>
    </row>
    <row r="2352" spans="1:9">
      <c r="A2352" s="90">
        <v>2342</v>
      </c>
      <c r="B2352" s="91" t="str">
        <f>'[4]ИТОГ!'!$AP2349</f>
        <v>Минакова Дарья</v>
      </c>
      <c r="C2352" s="91">
        <f>'[4]ИТОГ!'!$AQ2349</f>
        <v>2000</v>
      </c>
      <c r="D2352" s="91" t="str">
        <f>'[4]ИТОГ!'!$AT2349</f>
        <v>б/р</v>
      </c>
      <c r="E2352" s="91" t="str">
        <f>'[4]ИТОГ!'!$AU2349</f>
        <v>ж</v>
      </c>
      <c r="F2352" s="189">
        <f>'[4]ИТОГ!'!$AX2349</f>
        <v>44527</v>
      </c>
      <c r="G2352" s="91" t="s">
        <v>255</v>
      </c>
      <c r="H2352" s="94" t="s">
        <v>28</v>
      </c>
      <c r="I2352" s="91" t="str">
        <f>'[4]ИТОГ!'!$AY2349</f>
        <v>ОК!</v>
      </c>
    </row>
    <row r="2353" spans="1:9">
      <c r="A2353" s="90">
        <v>2343</v>
      </c>
      <c r="B2353" s="91" t="str">
        <f>'[4]ИТОГ!'!$AP2350</f>
        <v>Минбаева Сабрина</v>
      </c>
      <c r="C2353" s="91">
        <f>'[4]ИТОГ!'!$AQ2350</f>
        <v>2009</v>
      </c>
      <c r="D2353" s="91" t="str">
        <f>'[4]ИТОГ!'!$AT2350</f>
        <v>б/р</v>
      </c>
      <c r="E2353" s="91" t="str">
        <f>'[4]ИТОГ!'!$AU2350</f>
        <v>ж</v>
      </c>
      <c r="F2353" s="189">
        <f>'[4]ИТОГ!'!$AX2350</f>
        <v>0</v>
      </c>
      <c r="G2353" s="91" t="s">
        <v>255</v>
      </c>
      <c r="H2353" s="94" t="s">
        <v>28</v>
      </c>
      <c r="I2353" s="91" t="str">
        <f>'[4]ИТОГ!'!$AY2350</f>
        <v>ОК!</v>
      </c>
    </row>
    <row r="2354" spans="1:9">
      <c r="A2354" s="90">
        <v>2344</v>
      </c>
      <c r="B2354" s="91" t="str">
        <f>'[4]ИТОГ!'!$AP2351</f>
        <v>Мингажев Тимур</v>
      </c>
      <c r="C2354" s="91">
        <f>'[4]ИТОГ!'!$AQ2351</f>
        <v>2002</v>
      </c>
      <c r="D2354" s="91" t="str">
        <f>'[4]ИТОГ!'!$AT2351</f>
        <v>б/р</v>
      </c>
      <c r="E2354" s="91" t="str">
        <f>'[4]ИТОГ!'!$AU2351</f>
        <v>м</v>
      </c>
      <c r="F2354" s="189">
        <f>'[4]ИТОГ!'!$AX2351</f>
        <v>43716</v>
      </c>
      <c r="G2354" s="91" t="s">
        <v>255</v>
      </c>
      <c r="H2354" s="94" t="s">
        <v>28</v>
      </c>
      <c r="I2354" s="91" t="str">
        <f>'[4]ИТОГ!'!$AY2351</f>
        <v>ОК!</v>
      </c>
    </row>
    <row r="2355" spans="1:9">
      <c r="A2355" s="90">
        <v>2345</v>
      </c>
      <c r="B2355" s="91" t="str">
        <f>'[4]ИТОГ!'!$AP2352</f>
        <v>Миненко Елена</v>
      </c>
      <c r="C2355" s="91">
        <f>'[4]ИТОГ!'!$AQ2352</f>
        <v>0</v>
      </c>
      <c r="D2355" s="91" t="str">
        <f>'[4]ИТОГ!'!$AT2352</f>
        <v>б/р</v>
      </c>
      <c r="E2355" s="91" t="str">
        <f>'[4]ИТОГ!'!$AU2352</f>
        <v>ж</v>
      </c>
      <c r="F2355" s="189">
        <f>'[4]ИТОГ!'!$AX2352</f>
        <v>44323</v>
      </c>
      <c r="G2355" s="91" t="s">
        <v>255</v>
      </c>
      <c r="H2355" s="94" t="s">
        <v>28</v>
      </c>
      <c r="I2355" s="91" t="str">
        <f>'[4]ИТОГ!'!$AY2352</f>
        <v>НАДО!!!</v>
      </c>
    </row>
    <row r="2356" spans="1:9">
      <c r="A2356" s="90">
        <v>2346</v>
      </c>
      <c r="B2356" s="91" t="str">
        <f>'[4]ИТОГ!'!$AP2353</f>
        <v>Минёнок Ирина</v>
      </c>
      <c r="C2356" s="91">
        <f>'[4]ИТОГ!'!$AQ2353</f>
        <v>1997</v>
      </c>
      <c r="D2356" s="91" t="str">
        <f>'[4]ИТОГ!'!$AT2353</f>
        <v>б/р</v>
      </c>
      <c r="E2356" s="91" t="str">
        <f>'[4]ИТОГ!'!$AU2353</f>
        <v>ж</v>
      </c>
      <c r="F2356" s="189">
        <f>'[4]ИТОГ!'!$AX2353</f>
        <v>44154</v>
      </c>
      <c r="G2356" s="91" t="s">
        <v>255</v>
      </c>
      <c r="H2356" s="94" t="s">
        <v>28</v>
      </c>
      <c r="I2356" s="91" t="str">
        <f>'[4]ИТОГ!'!$AY2353</f>
        <v>ОК!</v>
      </c>
    </row>
    <row r="2357" spans="1:9">
      <c r="A2357" s="90">
        <v>2347</v>
      </c>
      <c r="B2357" s="91" t="str">
        <f>'[4]ИТОГ!'!$AP2354</f>
        <v>Минин Андрей</v>
      </c>
      <c r="C2357" s="91">
        <f>'[4]ИТОГ!'!$AQ2354</f>
        <v>0</v>
      </c>
      <c r="D2357" s="91">
        <f>'[4]ИТОГ!'!$AT2354</f>
        <v>2</v>
      </c>
      <c r="E2357" s="91" t="str">
        <f>'[4]ИТОГ!'!$AU2354</f>
        <v>м</v>
      </c>
      <c r="F2357" s="189">
        <f>'[4]ИТОГ!'!$AX2354</f>
        <v>45431</v>
      </c>
      <c r="G2357" s="91" t="s">
        <v>255</v>
      </c>
      <c r="H2357" s="94" t="s">
        <v>28</v>
      </c>
      <c r="I2357" s="91" t="str">
        <f>'[4]ИТОГ!'!$AY2354</f>
        <v>НАДО!!!</v>
      </c>
    </row>
    <row r="2358" spans="1:9">
      <c r="A2358" s="90">
        <v>2348</v>
      </c>
      <c r="B2358" s="91" t="str">
        <f>'[4]ИТОГ!'!$AP2355</f>
        <v>Миних Вячеслав</v>
      </c>
      <c r="C2358" s="91">
        <f>'[4]ИТОГ!'!$AQ2355</f>
        <v>0</v>
      </c>
      <c r="D2358" s="91" t="str">
        <f>'[4]ИТОГ!'!$AT2355</f>
        <v>б/р</v>
      </c>
      <c r="E2358" s="91" t="str">
        <f>'[4]ИТОГ!'!$AU2355</f>
        <v>м</v>
      </c>
      <c r="F2358" s="189">
        <f>'[4]ИТОГ!'!$AX2355</f>
        <v>43960</v>
      </c>
      <c r="G2358" s="91" t="s">
        <v>255</v>
      </c>
      <c r="H2358" s="94" t="s">
        <v>28</v>
      </c>
      <c r="I2358" s="91" t="str">
        <f>'[4]ИТОГ!'!$AY2355</f>
        <v>НАДО!!!</v>
      </c>
    </row>
    <row r="2359" spans="1:9">
      <c r="A2359" s="90">
        <v>2349</v>
      </c>
      <c r="B2359" s="91" t="str">
        <f>'[4]ИТОГ!'!$AP2356</f>
        <v>Минкин Артём</v>
      </c>
      <c r="C2359" s="91">
        <f>'[4]ИТОГ!'!$AQ2356</f>
        <v>2009</v>
      </c>
      <c r="D2359" s="91" t="str">
        <f>'[4]ИТОГ!'!$AT2356</f>
        <v>б/р</v>
      </c>
      <c r="E2359" s="91" t="str">
        <f>'[4]ИТОГ!'!$AU2356</f>
        <v>м</v>
      </c>
      <c r="F2359" s="189">
        <f>'[4]ИТОГ!'!$AX2356</f>
        <v>0</v>
      </c>
      <c r="G2359" s="91" t="s">
        <v>255</v>
      </c>
      <c r="H2359" s="94" t="s">
        <v>28</v>
      </c>
      <c r="I2359" s="91" t="str">
        <f>'[4]ИТОГ!'!$AY2356</f>
        <v>ОК!</v>
      </c>
    </row>
    <row r="2360" spans="1:9">
      <c r="A2360" s="90">
        <v>2350</v>
      </c>
      <c r="B2360" s="91" t="str">
        <f>'[4]ИТОГ!'!$AP2357</f>
        <v>Минкуев Сергей</v>
      </c>
      <c r="C2360" s="91">
        <f>'[4]ИТОГ!'!$AQ2357</f>
        <v>1979</v>
      </c>
      <c r="D2360" s="91" t="str">
        <f>'[4]ИТОГ!'!$AT2357</f>
        <v>б/р</v>
      </c>
      <c r="E2360" s="91" t="str">
        <f>'[4]ИТОГ!'!$AU2357</f>
        <v>м</v>
      </c>
      <c r="F2360" s="189">
        <f>'[4]ИТОГ!'!$AX2357</f>
        <v>43245</v>
      </c>
      <c r="G2360" s="91" t="s">
        <v>255</v>
      </c>
      <c r="H2360" s="94" t="s">
        <v>28</v>
      </c>
      <c r="I2360" s="91" t="str">
        <f>'[4]ИТОГ!'!$AY2357</f>
        <v>НАДО!!!</v>
      </c>
    </row>
    <row r="2361" spans="1:9">
      <c r="A2361" s="90">
        <v>2351</v>
      </c>
      <c r="B2361" s="91" t="str">
        <f>'[4]ИТОГ!'!$AP2358</f>
        <v>Мирасов Дамир</v>
      </c>
      <c r="C2361" s="91">
        <f>'[4]ИТОГ!'!$AQ2358</f>
        <v>2010</v>
      </c>
      <c r="D2361" s="91" t="str">
        <f>'[4]ИТОГ!'!$AT2358</f>
        <v>2ю</v>
      </c>
      <c r="E2361" s="91" t="str">
        <f>'[4]ИТОГ!'!$AU2358</f>
        <v>м</v>
      </c>
      <c r="F2361" s="189">
        <f>'[4]ИТОГ!'!$AX2358</f>
        <v>45422</v>
      </c>
      <c r="G2361" s="91" t="s">
        <v>255</v>
      </c>
      <c r="H2361" s="94" t="s">
        <v>28</v>
      </c>
      <c r="I2361" s="91" t="str">
        <f>'[4]ИТОГ!'!$AY2358</f>
        <v>ОК!</v>
      </c>
    </row>
    <row r="2362" spans="1:9">
      <c r="A2362" s="90">
        <v>2352</v>
      </c>
      <c r="B2362" s="91" t="str">
        <f>'[4]ИТОГ!'!$AP2359</f>
        <v>Мирзегасанов Зураб</v>
      </c>
      <c r="C2362" s="91">
        <f>'[4]ИТОГ!'!$AQ2359</f>
        <v>2008</v>
      </c>
      <c r="D2362" s="91" t="str">
        <f>'[4]ИТОГ!'!$AT2359</f>
        <v>2ю</v>
      </c>
      <c r="E2362" s="91" t="str">
        <f>'[4]ИТОГ!'!$AU2359</f>
        <v>м</v>
      </c>
      <c r="F2362" s="189">
        <f>'[4]ИТОГ!'!$AX2359</f>
        <v>45366</v>
      </c>
      <c r="G2362" s="91" t="s">
        <v>255</v>
      </c>
      <c r="H2362" s="94" t="s">
        <v>28</v>
      </c>
      <c r="I2362" s="91" t="str">
        <f>'[4]ИТОГ!'!$AY2359</f>
        <v>ОК!</v>
      </c>
    </row>
    <row r="2363" spans="1:9">
      <c r="A2363" s="90">
        <v>2353</v>
      </c>
      <c r="B2363" s="91" t="str">
        <f>'[4]ИТОГ!'!$AP2360</f>
        <v>Миролюбов Захар</v>
      </c>
      <c r="C2363" s="91">
        <f>'[4]ИТОГ!'!$AQ2360</f>
        <v>2013</v>
      </c>
      <c r="D2363" s="91" t="str">
        <f>'[4]ИТОГ!'!$AT2360</f>
        <v>2ю</v>
      </c>
      <c r="E2363" s="91" t="str">
        <f>'[4]ИТОГ!'!$AU2360</f>
        <v>м</v>
      </c>
      <c r="F2363" s="189">
        <f>'[4]ИТОГ!'!$AX2360</f>
        <v>45932</v>
      </c>
      <c r="G2363" s="91" t="s">
        <v>255</v>
      </c>
      <c r="H2363" s="94" t="s">
        <v>28</v>
      </c>
      <c r="I2363" s="91" t="str">
        <f>'[4]ИТОГ!'!$AY2360</f>
        <v>ОК!</v>
      </c>
    </row>
    <row r="2364" spans="1:9">
      <c r="A2364" s="90">
        <v>2354</v>
      </c>
      <c r="B2364" s="91" t="str">
        <f>'[4]ИТОГ!'!$AP2361</f>
        <v>Миролюбов Марк</v>
      </c>
      <c r="C2364" s="91">
        <f>'[4]ИТОГ!'!$AQ2361</f>
        <v>2002</v>
      </c>
      <c r="D2364" s="91" t="str">
        <f>'[4]ИТОГ!'!$AT2361</f>
        <v>КМС</v>
      </c>
      <c r="E2364" s="91" t="str">
        <f>'[4]ИТОГ!'!$AU2361</f>
        <v>м</v>
      </c>
      <c r="F2364" s="189">
        <f>'[4]ИТОГ!'!$AX2361</f>
        <v>45772</v>
      </c>
      <c r="G2364" s="91" t="s">
        <v>255</v>
      </c>
      <c r="H2364" s="94" t="s">
        <v>28</v>
      </c>
      <c r="I2364" s="91" t="str">
        <f>'[4]ИТОГ!'!$AY2361</f>
        <v>ОК!</v>
      </c>
    </row>
    <row r="2365" spans="1:9">
      <c r="A2365" s="90">
        <v>2355</v>
      </c>
      <c r="B2365" s="91" t="str">
        <f>'[4]ИТОГ!'!$AP2362</f>
        <v>Миронов Андрей</v>
      </c>
      <c r="C2365" s="91">
        <f>'[4]ИТОГ!'!$AQ2362</f>
        <v>0</v>
      </c>
      <c r="D2365" s="91">
        <f>'[4]ИТОГ!'!$AT2362</f>
        <v>2</v>
      </c>
      <c r="E2365" s="91" t="str">
        <f>'[4]ИТОГ!'!$AU2362</f>
        <v>м</v>
      </c>
      <c r="F2365" s="189">
        <f>'[4]ИТОГ!'!$AX2362</f>
        <v>45407</v>
      </c>
      <c r="G2365" s="91" t="s">
        <v>255</v>
      </c>
      <c r="H2365" s="94" t="s">
        <v>28</v>
      </c>
      <c r="I2365" s="91" t="str">
        <f>'[4]ИТОГ!'!$AY2362</f>
        <v>НАДО!!!</v>
      </c>
    </row>
    <row r="2366" spans="1:9">
      <c r="A2366" s="90">
        <v>2356</v>
      </c>
      <c r="B2366" s="91" t="str">
        <f>'[4]ИТОГ!'!$AP2363</f>
        <v>Миронов Кирилл</v>
      </c>
      <c r="C2366" s="91">
        <f>'[4]ИТОГ!'!$AQ2363</f>
        <v>2005</v>
      </c>
      <c r="D2366" s="91" t="str">
        <f>'[4]ИТОГ!'!$AT2363</f>
        <v>б/р</v>
      </c>
      <c r="E2366" s="91" t="str">
        <f>'[4]ИТОГ!'!$AU2363</f>
        <v>м</v>
      </c>
      <c r="F2366" s="189">
        <f>'[4]ИТОГ!'!$AX2363</f>
        <v>0</v>
      </c>
      <c r="G2366" s="91" t="s">
        <v>255</v>
      </c>
      <c r="H2366" s="94" t="s">
        <v>28</v>
      </c>
      <c r="I2366" s="91" t="str">
        <f>'[4]ИТОГ!'!$AY2363</f>
        <v>ОК!</v>
      </c>
    </row>
    <row r="2367" spans="1:9">
      <c r="A2367" s="90">
        <v>2357</v>
      </c>
      <c r="B2367" s="91" t="str">
        <f>'[4]ИТОГ!'!$AP2364</f>
        <v>Миронов Максим</v>
      </c>
      <c r="C2367" s="91">
        <f>'[4]ИТОГ!'!$AQ2364</f>
        <v>0</v>
      </c>
      <c r="D2367" s="91" t="str">
        <f>'[4]ИТОГ!'!$AT2364</f>
        <v>б/р</v>
      </c>
      <c r="E2367" s="91" t="str">
        <f>'[4]ИТОГ!'!$AU2364</f>
        <v>м</v>
      </c>
      <c r="F2367" s="189">
        <f>'[4]ИТОГ!'!$AX2364</f>
        <v>44323</v>
      </c>
      <c r="G2367" s="91" t="s">
        <v>255</v>
      </c>
      <c r="H2367" s="94" t="s">
        <v>28</v>
      </c>
      <c r="I2367" s="91" t="str">
        <f>'[4]ИТОГ!'!$AY2364</f>
        <v>НАДО!!!</v>
      </c>
    </row>
    <row r="2368" spans="1:9">
      <c r="A2368" s="90">
        <v>2358</v>
      </c>
      <c r="B2368" s="91" t="str">
        <f>'[4]ИТОГ!'!$AP2365</f>
        <v>Миронов Фёдор</v>
      </c>
      <c r="C2368" s="91">
        <f>'[4]ИТОГ!'!$AQ2365</f>
        <v>2013</v>
      </c>
      <c r="D2368" s="91" t="str">
        <f>'[4]ИТОГ!'!$AT2365</f>
        <v>б/р</v>
      </c>
      <c r="E2368" s="91" t="str">
        <f>'[4]ИТОГ!'!$AU2365</f>
        <v>м</v>
      </c>
      <c r="F2368" s="189">
        <f>'[4]ИТОГ!'!$AX2365</f>
        <v>0</v>
      </c>
      <c r="G2368" s="91" t="s">
        <v>255</v>
      </c>
      <c r="H2368" s="94" t="s">
        <v>28</v>
      </c>
      <c r="I2368" s="91" t="str">
        <f>'[4]ИТОГ!'!$AY2365</f>
        <v>ОК!</v>
      </c>
    </row>
    <row r="2369" spans="1:9">
      <c r="A2369" s="90">
        <v>2359</v>
      </c>
      <c r="B2369" s="91" t="str">
        <f>'[4]ИТОГ!'!$AP2366</f>
        <v>Миронова Ирина</v>
      </c>
      <c r="C2369" s="91">
        <f>'[4]ИТОГ!'!$AQ2366</f>
        <v>2011</v>
      </c>
      <c r="D2369" s="91" t="str">
        <f>'[4]ИТОГ!'!$AT2366</f>
        <v>2ю</v>
      </c>
      <c r="E2369" s="91" t="str">
        <f>'[4]ИТОГ!'!$AU2366</f>
        <v>ж</v>
      </c>
      <c r="F2369" s="189">
        <f>'[4]ИТОГ!'!$AX2366</f>
        <v>45422</v>
      </c>
      <c r="G2369" s="91" t="s">
        <v>255</v>
      </c>
      <c r="H2369" s="94" t="s">
        <v>28</v>
      </c>
      <c r="I2369" s="91" t="str">
        <f>'[4]ИТОГ!'!$AY2366</f>
        <v>ОК!</v>
      </c>
    </row>
    <row r="2370" spans="1:9">
      <c r="A2370" s="90">
        <v>2360</v>
      </c>
      <c r="B2370" s="91" t="str">
        <f>'[4]ИТОГ!'!$AP2367</f>
        <v>Миронова Любовь</v>
      </c>
      <c r="C2370" s="91">
        <f>'[4]ИТОГ!'!$AQ2367</f>
        <v>2001</v>
      </c>
      <c r="D2370" s="91" t="str">
        <f>'[4]ИТОГ!'!$AT2367</f>
        <v>б/р</v>
      </c>
      <c r="E2370" s="91" t="str">
        <f>'[4]ИТОГ!'!$AU2367</f>
        <v>ж</v>
      </c>
      <c r="F2370" s="189">
        <f>'[4]ИТОГ!'!$AX2367</f>
        <v>43828</v>
      </c>
      <c r="G2370" s="91" t="s">
        <v>255</v>
      </c>
      <c r="H2370" s="94" t="s">
        <v>28</v>
      </c>
      <c r="I2370" s="91" t="str">
        <f>'[4]ИТОГ!'!$AY2367</f>
        <v>ОК!</v>
      </c>
    </row>
    <row r="2371" spans="1:9">
      <c r="A2371" s="90">
        <v>2361</v>
      </c>
      <c r="B2371" s="91" t="str">
        <f>'[4]ИТОГ!'!$AP2368</f>
        <v>Миронова Мария</v>
      </c>
      <c r="C2371" s="91">
        <f>'[4]ИТОГ!'!$AQ2368</f>
        <v>1996</v>
      </c>
      <c r="D2371" s="91" t="str">
        <f>'[4]ИТОГ!'!$AT2368</f>
        <v>б/р</v>
      </c>
      <c r="E2371" s="91" t="str">
        <f>'[4]ИТОГ!'!$AU2368</f>
        <v>ж</v>
      </c>
      <c r="F2371" s="189">
        <f>'[4]ИТОГ!'!$AX2368</f>
        <v>44269</v>
      </c>
      <c r="G2371" s="91" t="s">
        <v>255</v>
      </c>
      <c r="H2371" s="94" t="s">
        <v>28</v>
      </c>
      <c r="I2371" s="91" t="str">
        <f>'[4]ИТОГ!'!$AY2368</f>
        <v>ОК!</v>
      </c>
    </row>
    <row r="2372" spans="1:9">
      <c r="A2372" s="90">
        <v>2362</v>
      </c>
      <c r="B2372" s="91" t="str">
        <f>'[4]ИТОГ!'!$AP2369</f>
        <v>Мирончиков Антон</v>
      </c>
      <c r="C2372" s="91">
        <f>'[4]ИТОГ!'!$AQ2369</f>
        <v>2003</v>
      </c>
      <c r="D2372" s="91" t="str">
        <f>'[4]ИТОГ!'!$AT2369</f>
        <v>б/р</v>
      </c>
      <c r="E2372" s="91" t="str">
        <f>'[4]ИТОГ!'!$AU2369</f>
        <v>м</v>
      </c>
      <c r="F2372" s="189">
        <f>'[4]ИТОГ!'!$AX2369</f>
        <v>44681</v>
      </c>
      <c r="G2372" s="91" t="s">
        <v>255</v>
      </c>
      <c r="H2372" s="94" t="s">
        <v>28</v>
      </c>
      <c r="I2372" s="91" t="str">
        <f>'[4]ИТОГ!'!$AY2369</f>
        <v>ОК!</v>
      </c>
    </row>
    <row r="2373" spans="1:9">
      <c r="A2373" s="90">
        <v>2363</v>
      </c>
      <c r="B2373" s="91" t="str">
        <f>'[4]ИТОГ!'!$AP2370</f>
        <v>Миронюк Кирилл</v>
      </c>
      <c r="C2373" s="91">
        <f>'[4]ИТОГ!'!$AQ2370</f>
        <v>2004</v>
      </c>
      <c r="D2373" s="91" t="str">
        <f>'[4]ИТОГ!'!$AT2370</f>
        <v>б/р</v>
      </c>
      <c r="E2373" s="91" t="str">
        <f>'[4]ИТОГ!'!$AU2370</f>
        <v>м</v>
      </c>
      <c r="F2373" s="189">
        <f>'[4]ИТОГ!'!$AX2370</f>
        <v>0</v>
      </c>
      <c r="G2373" s="91" t="s">
        <v>255</v>
      </c>
      <c r="H2373" s="94" t="s">
        <v>28</v>
      </c>
      <c r="I2373" s="91" t="str">
        <f>'[4]ИТОГ!'!$AY2370</f>
        <v>ОК!</v>
      </c>
    </row>
    <row r="2374" spans="1:9">
      <c r="A2374" s="90">
        <v>2364</v>
      </c>
      <c r="B2374" s="91" t="str">
        <f>'[4]ИТОГ!'!$AP2371</f>
        <v>Мисикангас Маргарита</v>
      </c>
      <c r="C2374" s="91">
        <f>'[4]ИТОГ!'!$AQ2371</f>
        <v>2014</v>
      </c>
      <c r="D2374" s="91" t="str">
        <f>'[4]ИТОГ!'!$AT2371</f>
        <v>б/р</v>
      </c>
      <c r="E2374" s="91" t="str">
        <f>'[4]ИТОГ!'!$AU2371</f>
        <v>ж</v>
      </c>
      <c r="F2374" s="189">
        <f>'[4]ИТОГ!'!$AX2371</f>
        <v>0</v>
      </c>
      <c r="G2374" s="91" t="s">
        <v>255</v>
      </c>
      <c r="H2374" s="94" t="s">
        <v>28</v>
      </c>
      <c r="I2374" s="91" t="str">
        <f>'[4]ИТОГ!'!$AY2371</f>
        <v>ОК!</v>
      </c>
    </row>
    <row r="2375" spans="1:9">
      <c r="A2375" s="90">
        <v>2365</v>
      </c>
      <c r="B2375" s="91" t="str">
        <f>'[4]ИТОГ!'!$AP2372</f>
        <v>Мистакопуло Надежда</v>
      </c>
      <c r="C2375" s="91">
        <f>'[4]ИТОГ!'!$AQ2372</f>
        <v>0</v>
      </c>
      <c r="D2375" s="91">
        <f>'[4]ИТОГ!'!$AT2372</f>
        <v>3</v>
      </c>
      <c r="E2375" s="91" t="str">
        <f>'[4]ИТОГ!'!$AU2372</f>
        <v>ж</v>
      </c>
      <c r="F2375" s="189">
        <f>'[4]ИТОГ!'!$AX2372</f>
        <v>45778</v>
      </c>
      <c r="G2375" s="91" t="s">
        <v>255</v>
      </c>
      <c r="H2375" s="94" t="s">
        <v>28</v>
      </c>
      <c r="I2375" s="91" t="str">
        <f>'[4]ИТОГ!'!$AY2372</f>
        <v>НАДО!!!</v>
      </c>
    </row>
    <row r="2376" spans="1:9">
      <c r="A2376" s="90">
        <v>2366</v>
      </c>
      <c r="B2376" s="91" t="str">
        <f>'[4]ИТОГ!'!$AP2373</f>
        <v>Мистрюков Михаил</v>
      </c>
      <c r="C2376" s="91">
        <f>'[4]ИТОГ!'!$AQ2373</f>
        <v>1999</v>
      </c>
      <c r="D2376" s="91" t="str">
        <f>'[4]ИТОГ!'!$AT2373</f>
        <v>б/р</v>
      </c>
      <c r="E2376" s="91" t="str">
        <f>'[4]ИТОГ!'!$AU2373</f>
        <v>м</v>
      </c>
      <c r="F2376" s="189">
        <f>'[4]ИТОГ!'!$AX2373</f>
        <v>44269</v>
      </c>
      <c r="G2376" s="91" t="s">
        <v>255</v>
      </c>
      <c r="H2376" s="94" t="s">
        <v>28</v>
      </c>
      <c r="I2376" s="91" t="str">
        <f>'[4]ИТОГ!'!$AY2373</f>
        <v>ОК!</v>
      </c>
    </row>
    <row r="2377" spans="1:9">
      <c r="A2377" s="90">
        <v>2367</v>
      </c>
      <c r="B2377" s="91" t="str">
        <f>'[4]ИТОГ!'!$AP2374</f>
        <v>Митенков Владислав</v>
      </c>
      <c r="C2377" s="91">
        <f>'[4]ИТОГ!'!$AQ2374</f>
        <v>1999</v>
      </c>
      <c r="D2377" s="91" t="str">
        <f>'[4]ИТОГ!'!$AT2374</f>
        <v>б/р</v>
      </c>
      <c r="E2377" s="91" t="str">
        <f>'[4]ИТОГ!'!$AU2374</f>
        <v>м</v>
      </c>
      <c r="F2377" s="189">
        <f>'[4]ИТОГ!'!$AX2374</f>
        <v>44436</v>
      </c>
      <c r="G2377" s="91" t="s">
        <v>255</v>
      </c>
      <c r="H2377" s="94" t="s">
        <v>28</v>
      </c>
      <c r="I2377" s="91" t="str">
        <f>'[4]ИТОГ!'!$AY2374</f>
        <v>ОК!</v>
      </c>
    </row>
    <row r="2378" spans="1:9">
      <c r="A2378" s="90">
        <v>2368</v>
      </c>
      <c r="B2378" s="91" t="str">
        <f>'[4]ИТОГ!'!$AP2375</f>
        <v>Митенкова Екатерина</v>
      </c>
      <c r="C2378" s="91">
        <f>'[4]ИТОГ!'!$AQ2375</f>
        <v>0</v>
      </c>
      <c r="D2378" s="91" t="str">
        <f>'[4]ИТОГ!'!$AT2375</f>
        <v>1ю</v>
      </c>
      <c r="E2378" s="91" t="str">
        <f>'[4]ИТОГ!'!$AU2375</f>
        <v>ж</v>
      </c>
      <c r="F2378" s="189">
        <f>'[4]ИТОГ!'!$AX2375</f>
        <v>45399</v>
      </c>
      <c r="G2378" s="91" t="s">
        <v>255</v>
      </c>
      <c r="H2378" s="94" t="s">
        <v>28</v>
      </c>
      <c r="I2378" s="91" t="str">
        <f>'[4]ИТОГ!'!$AY2375</f>
        <v>НАДО!!!</v>
      </c>
    </row>
    <row r="2379" spans="1:9">
      <c r="A2379" s="90">
        <v>2369</v>
      </c>
      <c r="B2379" s="91" t="str">
        <f>'[4]ИТОГ!'!$AP2376</f>
        <v>Митенкова Светлана</v>
      </c>
      <c r="C2379" s="91">
        <f>'[4]ИТОГ!'!$AQ2376</f>
        <v>0</v>
      </c>
      <c r="D2379" s="91" t="str">
        <f>'[4]ИТОГ!'!$AT2376</f>
        <v>1ю</v>
      </c>
      <c r="E2379" s="91" t="str">
        <f>'[4]ИТОГ!'!$AU2376</f>
        <v>ж</v>
      </c>
      <c r="F2379" s="189">
        <f>'[4]ИТОГ!'!$AX2376</f>
        <v>45399</v>
      </c>
      <c r="G2379" s="91" t="s">
        <v>255</v>
      </c>
      <c r="H2379" s="94" t="s">
        <v>28</v>
      </c>
      <c r="I2379" s="91" t="str">
        <f>'[4]ИТОГ!'!$AY2376</f>
        <v>НАДО!!!</v>
      </c>
    </row>
    <row r="2380" spans="1:9">
      <c r="A2380" s="90">
        <v>2370</v>
      </c>
      <c r="B2380" s="91" t="str">
        <f>'[4]ИТОГ!'!$AP2377</f>
        <v>Митрофаненко Никита</v>
      </c>
      <c r="C2380" s="91">
        <f>'[4]ИТОГ!'!$AQ2377</f>
        <v>2006</v>
      </c>
      <c r="D2380" s="91" t="str">
        <f>'[4]ИТОГ!'!$AT2377</f>
        <v>б/р</v>
      </c>
      <c r="E2380" s="91" t="str">
        <f>'[4]ИТОГ!'!$AU2377</f>
        <v>м</v>
      </c>
      <c r="F2380" s="189">
        <f>'[4]ИТОГ!'!$AX2377</f>
        <v>44619</v>
      </c>
      <c r="G2380" s="91" t="s">
        <v>255</v>
      </c>
      <c r="H2380" s="94" t="s">
        <v>28</v>
      </c>
      <c r="I2380" s="91" t="str">
        <f>'[4]ИТОГ!'!$AY2377</f>
        <v>ОК!</v>
      </c>
    </row>
    <row r="2381" spans="1:9">
      <c r="A2381" s="90">
        <v>2371</v>
      </c>
      <c r="B2381" s="91" t="str">
        <f>'[4]ИТОГ!'!$AP2378</f>
        <v>Митрофанов Андрей</v>
      </c>
      <c r="C2381" s="91">
        <f>'[4]ИТОГ!'!$AQ2378</f>
        <v>1980</v>
      </c>
      <c r="D2381" s="91">
        <f>'[4]ИТОГ!'!$AT2378</f>
        <v>3</v>
      </c>
      <c r="E2381" s="91" t="str">
        <f>'[4]ИТОГ!'!$AU2378</f>
        <v>м</v>
      </c>
      <c r="F2381" s="189">
        <f>'[4]ИТОГ!'!$AX2378</f>
        <v>45907</v>
      </c>
      <c r="G2381" s="91" t="s">
        <v>255</v>
      </c>
      <c r="H2381" s="94" t="s">
        <v>28</v>
      </c>
      <c r="I2381" s="91" t="str">
        <f>'[4]ИТОГ!'!$AY2378</f>
        <v>ОК!</v>
      </c>
    </row>
    <row r="2382" spans="1:9">
      <c r="A2382" s="90">
        <v>2372</v>
      </c>
      <c r="B2382" s="91" t="str">
        <f>'[4]ИТОГ!'!$AP2379</f>
        <v>Митрофанов Григорий</v>
      </c>
      <c r="C2382" s="91">
        <f>'[4]ИТОГ!'!$AQ2379</f>
        <v>2007</v>
      </c>
      <c r="D2382" s="91" t="str">
        <f>'[4]ИТОГ!'!$AT2379</f>
        <v>1ю</v>
      </c>
      <c r="E2382" s="91" t="str">
        <f>'[4]ИТОГ!'!$AU2379</f>
        <v>м</v>
      </c>
      <c r="F2382" s="189">
        <f>'[4]ИТОГ!'!$AX2379</f>
        <v>45422</v>
      </c>
      <c r="G2382" s="91" t="s">
        <v>255</v>
      </c>
      <c r="H2382" s="94" t="s">
        <v>28</v>
      </c>
      <c r="I2382" s="91" t="str">
        <f>'[4]ИТОГ!'!$AY2379</f>
        <v>ОК!</v>
      </c>
    </row>
    <row r="2383" spans="1:9">
      <c r="A2383" s="90">
        <v>2373</v>
      </c>
      <c r="B2383" s="91" t="str">
        <f>'[4]ИТОГ!'!$AP2380</f>
        <v>Митрофанова Вероника</v>
      </c>
      <c r="C2383" s="91">
        <f>'[4]ИТОГ!'!$AQ2380</f>
        <v>2000</v>
      </c>
      <c r="D2383" s="91" t="str">
        <f>'[4]ИТОГ!'!$AT2380</f>
        <v>б/р</v>
      </c>
      <c r="E2383" s="91" t="str">
        <f>'[4]ИТОГ!'!$AU2380</f>
        <v>ж</v>
      </c>
      <c r="F2383" s="189">
        <f>'[4]ИТОГ!'!$AX2380</f>
        <v>0</v>
      </c>
      <c r="G2383" s="91" t="s">
        <v>255</v>
      </c>
      <c r="H2383" s="94" t="s">
        <v>28</v>
      </c>
      <c r="I2383" s="91" t="str">
        <f>'[4]ИТОГ!'!$AY2380</f>
        <v>НАДО!!!</v>
      </c>
    </row>
    <row r="2384" spans="1:9">
      <c r="A2384" s="90">
        <v>2374</v>
      </c>
      <c r="B2384" s="91" t="str">
        <f>'[4]ИТОГ!'!$AP2381</f>
        <v>Митякова Александра</v>
      </c>
      <c r="C2384" s="91">
        <f>'[4]ИТОГ!'!$AQ2381</f>
        <v>0</v>
      </c>
      <c r="D2384" s="91" t="str">
        <f>'[4]ИТОГ!'!$AT2381</f>
        <v>б/р</v>
      </c>
      <c r="E2384" s="91" t="str">
        <f>'[4]ИТОГ!'!$AU2381</f>
        <v>ж</v>
      </c>
      <c r="F2384" s="189">
        <f>'[4]ИТОГ!'!$AX2381</f>
        <v>42869</v>
      </c>
      <c r="G2384" s="91" t="s">
        <v>255</v>
      </c>
      <c r="H2384" s="94" t="s">
        <v>28</v>
      </c>
      <c r="I2384" s="91" t="str">
        <f>'[4]ИТОГ!'!$AY2381</f>
        <v>НАДО!!!</v>
      </c>
    </row>
    <row r="2385" spans="1:9">
      <c r="A2385" s="90">
        <v>2375</v>
      </c>
      <c r="B2385" s="91" t="str">
        <f>'[4]ИТОГ!'!$AP2382</f>
        <v>Михайлов Александр</v>
      </c>
      <c r="C2385" s="91">
        <f>'[4]ИТОГ!'!$AQ2382</f>
        <v>0</v>
      </c>
      <c r="D2385" s="91" t="str">
        <f>'[4]ИТОГ!'!$AT2382</f>
        <v>КМС</v>
      </c>
      <c r="E2385" s="91" t="str">
        <f>'[4]ИТОГ!'!$AU2382</f>
        <v>м</v>
      </c>
      <c r="F2385" s="189">
        <f>'[4]ИТОГ!'!$AX2382</f>
        <v>45410</v>
      </c>
      <c r="G2385" s="91" t="s">
        <v>255</v>
      </c>
      <c r="H2385" s="94" t="s">
        <v>28</v>
      </c>
      <c r="I2385" s="91" t="str">
        <f>'[4]ИТОГ!'!$AY2382</f>
        <v>НАДО!!!</v>
      </c>
    </row>
    <row r="2386" spans="1:9">
      <c r="A2386" s="90">
        <v>2376</v>
      </c>
      <c r="B2386" s="91" t="str">
        <f>'[4]ИТОГ!'!$AP2383</f>
        <v>Михайлов Артём</v>
      </c>
      <c r="C2386" s="91">
        <f>'[4]ИТОГ!'!$AQ2383</f>
        <v>2004</v>
      </c>
      <c r="D2386" s="91" t="str">
        <f>'[4]ИТОГ!'!$AT2383</f>
        <v>б/р</v>
      </c>
      <c r="E2386" s="91" t="str">
        <f>'[4]ИТОГ!'!$AU2383</f>
        <v>м</v>
      </c>
      <c r="F2386" s="189">
        <f>'[4]ИТОГ!'!$AX2383</f>
        <v>44311</v>
      </c>
      <c r="G2386" s="91" t="s">
        <v>255</v>
      </c>
      <c r="H2386" s="94" t="s">
        <v>28</v>
      </c>
      <c r="I2386" s="91" t="str">
        <f>'[4]ИТОГ!'!$AY2383</f>
        <v>ОК!</v>
      </c>
    </row>
    <row r="2387" spans="1:9">
      <c r="A2387" s="90">
        <v>2377</v>
      </c>
      <c r="B2387" s="91" t="str">
        <f>'[4]ИТОГ!'!$AP2384</f>
        <v>Михайлов Виталий</v>
      </c>
      <c r="C2387" s="91">
        <f>'[4]ИТОГ!'!$AQ2384</f>
        <v>1997</v>
      </c>
      <c r="D2387" s="91" t="str">
        <f>'[4]ИТОГ!'!$AT2384</f>
        <v>б/р</v>
      </c>
      <c r="E2387" s="91" t="str">
        <f>'[4]ИТОГ!'!$AU2384</f>
        <v>м</v>
      </c>
      <c r="F2387" s="189">
        <f>'[4]ИТОГ!'!$AX2384</f>
        <v>42774</v>
      </c>
      <c r="G2387" s="91" t="s">
        <v>255</v>
      </c>
      <c r="H2387" s="94" t="s">
        <v>28</v>
      </c>
      <c r="I2387" s="91" t="str">
        <f>'[4]ИТОГ!'!$AY2384</f>
        <v>ОК!</v>
      </c>
    </row>
    <row r="2388" spans="1:9">
      <c r="A2388" s="90">
        <v>2378</v>
      </c>
      <c r="B2388" s="91" t="str">
        <f>'[4]ИТОГ!'!$AP2385</f>
        <v>Михайлов Владислав</v>
      </c>
      <c r="C2388" s="91">
        <f>'[4]ИТОГ!'!$AQ2385</f>
        <v>2000</v>
      </c>
      <c r="D2388" s="91" t="str">
        <f>'[4]ИТОГ!'!$AT2385</f>
        <v>б/р</v>
      </c>
      <c r="E2388" s="91" t="str">
        <f>'[4]ИТОГ!'!$AU2385</f>
        <v>м</v>
      </c>
      <c r="F2388" s="189">
        <f>'[4]ИТОГ!'!$AX2385</f>
        <v>44311</v>
      </c>
      <c r="G2388" s="91" t="s">
        <v>255</v>
      </c>
      <c r="H2388" s="94" t="s">
        <v>28</v>
      </c>
      <c r="I2388" s="91" t="str">
        <f>'[4]ИТОГ!'!$AY2385</f>
        <v>ОК!</v>
      </c>
    </row>
    <row r="2389" spans="1:9">
      <c r="A2389" s="90">
        <v>2379</v>
      </c>
      <c r="B2389" s="91" t="str">
        <f>'[4]ИТОГ!'!$AP2386</f>
        <v>Михайлов Глеб</v>
      </c>
      <c r="C2389" s="91">
        <f>'[4]ИТОГ!'!$AQ2386</f>
        <v>0</v>
      </c>
      <c r="D2389" s="91" t="str">
        <f>'[4]ИТОГ!'!$AT2386</f>
        <v>б/р</v>
      </c>
      <c r="E2389" s="91" t="str">
        <f>'[4]ИТОГ!'!$AU2386</f>
        <v>м</v>
      </c>
      <c r="F2389" s="189">
        <f>'[4]ИТОГ!'!$AX2386</f>
        <v>41720</v>
      </c>
      <c r="G2389" s="91" t="s">
        <v>255</v>
      </c>
      <c r="H2389" s="94" t="s">
        <v>28</v>
      </c>
      <c r="I2389" s="91" t="str">
        <f>'[4]ИТОГ!'!$AY2386</f>
        <v>НАДО!!!</v>
      </c>
    </row>
    <row r="2390" spans="1:9">
      <c r="A2390" s="90">
        <v>2380</v>
      </c>
      <c r="B2390" s="91" t="str">
        <f>'[4]ИТОГ!'!$AP2387</f>
        <v>Михайлов Денис</v>
      </c>
      <c r="C2390" s="91">
        <f>'[4]ИТОГ!'!$AQ2387</f>
        <v>0</v>
      </c>
      <c r="D2390" s="91">
        <f>'[4]ИТОГ!'!$AT2387</f>
        <v>3</v>
      </c>
      <c r="E2390" s="91" t="str">
        <f>'[4]ИТОГ!'!$AU2387</f>
        <v>м</v>
      </c>
      <c r="F2390" s="189">
        <f>'[4]ИТОГ!'!$AX2387</f>
        <v>45778</v>
      </c>
      <c r="G2390" s="91" t="s">
        <v>255</v>
      </c>
      <c r="H2390" s="94" t="s">
        <v>28</v>
      </c>
      <c r="I2390" s="91" t="str">
        <f>'[4]ИТОГ!'!$AY2387</f>
        <v>НАДО!!!</v>
      </c>
    </row>
    <row r="2391" spans="1:9">
      <c r="A2391" s="90">
        <v>2381</v>
      </c>
      <c r="B2391" s="91" t="str">
        <f>'[4]ИТОГ!'!$AP2388</f>
        <v>Михайлов Иван</v>
      </c>
      <c r="C2391" s="91">
        <f>'[4]ИТОГ!'!$AQ2388</f>
        <v>0</v>
      </c>
      <c r="D2391" s="91" t="str">
        <f>'[4]ИТОГ!'!$AT2388</f>
        <v>б/р</v>
      </c>
      <c r="E2391" s="91" t="str">
        <f>'[4]ИТОГ!'!$AU2388</f>
        <v>м</v>
      </c>
      <c r="F2391" s="189">
        <f>'[4]ИТОГ!'!$AX2388</f>
        <v>43036</v>
      </c>
      <c r="G2391" s="91" t="s">
        <v>255</v>
      </c>
      <c r="H2391" s="94" t="s">
        <v>28</v>
      </c>
      <c r="I2391" s="91" t="str">
        <f>'[4]ИТОГ!'!$AY2388</f>
        <v>НАДО!!!</v>
      </c>
    </row>
    <row r="2392" spans="1:9">
      <c r="A2392" s="90">
        <v>2382</v>
      </c>
      <c r="B2392" s="91" t="str">
        <f>'[4]ИТОГ!'!$AP2389</f>
        <v>Михайлов Петр</v>
      </c>
      <c r="C2392" s="91">
        <f>'[4]ИТОГ!'!$AQ2389</f>
        <v>0</v>
      </c>
      <c r="D2392" s="91">
        <f>'[4]ИТОГ!'!$AT2389</f>
        <v>3</v>
      </c>
      <c r="E2392" s="91" t="str">
        <f>'[4]ИТОГ!'!$AU2389</f>
        <v>м</v>
      </c>
      <c r="F2392" s="189">
        <f>'[4]ИТОГ!'!$AX2389</f>
        <v>45407</v>
      </c>
      <c r="G2392" s="91" t="s">
        <v>255</v>
      </c>
      <c r="H2392" s="94" t="s">
        <v>28</v>
      </c>
      <c r="I2392" s="91" t="str">
        <f>'[4]ИТОГ!'!$AY2389</f>
        <v>НАДО!!!</v>
      </c>
    </row>
    <row r="2393" spans="1:9">
      <c r="A2393" s="90">
        <v>2383</v>
      </c>
      <c r="B2393" s="91" t="str">
        <f>'[4]ИТОГ!'!$AP2390</f>
        <v>Михайлова Александра</v>
      </c>
      <c r="C2393" s="91">
        <f>'[4]ИТОГ!'!$AQ2390</f>
        <v>2010</v>
      </c>
      <c r="D2393" s="91">
        <f>'[4]ИТОГ!'!$AT2390</f>
        <v>2</v>
      </c>
      <c r="E2393" s="91" t="str">
        <f>'[4]ИТОГ!'!$AU2390</f>
        <v>ж</v>
      </c>
      <c r="F2393" s="189">
        <f>'[4]ИТОГ!'!$AX2390</f>
        <v>45928</v>
      </c>
      <c r="G2393" s="91" t="s">
        <v>255</v>
      </c>
      <c r="H2393" s="94" t="s">
        <v>28</v>
      </c>
      <c r="I2393" s="91" t="str">
        <f>'[4]ИТОГ!'!$AY2390</f>
        <v>ОК!</v>
      </c>
    </row>
    <row r="2394" spans="1:9">
      <c r="A2394" s="90">
        <v>2384</v>
      </c>
      <c r="B2394" s="91" t="str">
        <f>'[4]ИТОГ!'!$AP2391</f>
        <v>Михайлова Анастасия Е.</v>
      </c>
      <c r="C2394" s="91">
        <f>'[4]ИТОГ!'!$AQ2391</f>
        <v>2005</v>
      </c>
      <c r="D2394" s="91" t="str">
        <f>'[4]ИТОГ!'!$AT2391</f>
        <v>б/р</v>
      </c>
      <c r="E2394" s="91" t="str">
        <f>'[4]ИТОГ!'!$AU2391</f>
        <v>ж</v>
      </c>
      <c r="F2394" s="189">
        <f>'[4]ИТОГ!'!$AX2391</f>
        <v>44156</v>
      </c>
      <c r="G2394" s="91" t="s">
        <v>255</v>
      </c>
      <c r="H2394" s="94" t="s">
        <v>28</v>
      </c>
      <c r="I2394" s="91" t="str">
        <f>'[4]ИТОГ!'!$AY2391</f>
        <v>ОК!</v>
      </c>
    </row>
    <row r="2395" spans="1:9">
      <c r="A2395" s="90">
        <v>2385</v>
      </c>
      <c r="B2395" s="91" t="str">
        <f>'[4]ИТОГ!'!$AP2392</f>
        <v>Михайлова Анастасия</v>
      </c>
      <c r="C2395" s="91">
        <f>'[4]ИТОГ!'!$AQ2392</f>
        <v>2007</v>
      </c>
      <c r="D2395" s="91" t="str">
        <f>'[4]ИТОГ!'!$AT2392</f>
        <v>б/р</v>
      </c>
      <c r="E2395" s="91" t="str">
        <f>'[4]ИТОГ!'!$AU2392</f>
        <v>ж</v>
      </c>
      <c r="F2395" s="189">
        <f>'[4]ИТОГ!'!$AX2392</f>
        <v>43904</v>
      </c>
      <c r="G2395" s="91" t="s">
        <v>255</v>
      </c>
      <c r="H2395" s="94" t="s">
        <v>28</v>
      </c>
      <c r="I2395" s="91" t="str">
        <f>'[4]ИТОГ!'!$AY2392</f>
        <v>ОК!</v>
      </c>
    </row>
    <row r="2396" spans="1:9">
      <c r="A2396" s="90">
        <v>2386</v>
      </c>
      <c r="B2396" s="91" t="str">
        <f>'[4]ИТОГ!'!$AP2393</f>
        <v>Михайлова Арина</v>
      </c>
      <c r="C2396" s="91">
        <f>'[4]ИТОГ!'!$AQ2393</f>
        <v>2001</v>
      </c>
      <c r="D2396" s="91" t="str">
        <f>'[4]ИТОГ!'!$AT2393</f>
        <v>б/р</v>
      </c>
      <c r="E2396" s="91" t="str">
        <f>'[4]ИТОГ!'!$AU2393</f>
        <v>ж</v>
      </c>
      <c r="F2396" s="189">
        <f>'[4]ИТОГ!'!$AX2393</f>
        <v>43401</v>
      </c>
      <c r="G2396" s="91" t="s">
        <v>255</v>
      </c>
      <c r="H2396" s="94" t="s">
        <v>28</v>
      </c>
      <c r="I2396" s="91" t="str">
        <f>'[4]ИТОГ!'!$AY2393</f>
        <v>ОК!</v>
      </c>
    </row>
    <row r="2397" spans="1:9">
      <c r="A2397" s="90">
        <v>2387</v>
      </c>
      <c r="B2397" s="91" t="str">
        <f>'[4]ИТОГ!'!$AP2394</f>
        <v>Михайлова Дарья</v>
      </c>
      <c r="C2397" s="91">
        <f>'[4]ИТОГ!'!$AQ2394</f>
        <v>2009</v>
      </c>
      <c r="D2397" s="91">
        <f>'[4]ИТОГ!'!$AT2394</f>
        <v>3</v>
      </c>
      <c r="E2397" s="91" t="str">
        <f>'[4]ИТОГ!'!$AU2394</f>
        <v>ж</v>
      </c>
      <c r="F2397" s="189">
        <f>'[4]ИТОГ!'!$AX2394</f>
        <v>45778</v>
      </c>
      <c r="G2397" s="91" t="s">
        <v>255</v>
      </c>
      <c r="H2397" s="94" t="s">
        <v>28</v>
      </c>
      <c r="I2397" s="91" t="str">
        <f>'[4]ИТОГ!'!$AY2394</f>
        <v>ОК!</v>
      </c>
    </row>
    <row r="2398" spans="1:9">
      <c r="A2398" s="90">
        <v>2388</v>
      </c>
      <c r="B2398" s="91" t="str">
        <f>'[4]ИТОГ!'!$AP2395</f>
        <v>Михайлова Елизавета</v>
      </c>
      <c r="C2398" s="91">
        <f>'[4]ИТОГ!'!$AQ2395</f>
        <v>2004</v>
      </c>
      <c r="D2398" s="91" t="str">
        <f>'[4]ИТОГ!'!$AT2395</f>
        <v>б/р</v>
      </c>
      <c r="E2398" s="91" t="str">
        <f>'[4]ИТОГ!'!$AU2395</f>
        <v>ж</v>
      </c>
      <c r="F2398" s="189">
        <f>'[4]ИТОГ!'!$AX2395</f>
        <v>0</v>
      </c>
      <c r="G2398" s="91" t="s">
        <v>255</v>
      </c>
      <c r="H2398" s="94" t="s">
        <v>28</v>
      </c>
      <c r="I2398" s="91" t="str">
        <f>'[4]ИТОГ!'!$AY2395</f>
        <v>ОК!</v>
      </c>
    </row>
    <row r="2399" spans="1:9">
      <c r="A2399" s="90">
        <v>2389</v>
      </c>
      <c r="B2399" s="91" t="str">
        <f>'[4]ИТОГ!'!$AP2396</f>
        <v>Михайлова Мария М.</v>
      </c>
      <c r="C2399" s="91">
        <f>'[4]ИТОГ!'!$AQ2396</f>
        <v>2012</v>
      </c>
      <c r="D2399" s="91" t="str">
        <f>'[4]ИТОГ!'!$AT2396</f>
        <v>б/р</v>
      </c>
      <c r="E2399" s="91" t="str">
        <f>'[4]ИТОГ!'!$AU2396</f>
        <v>ж</v>
      </c>
      <c r="F2399" s="189">
        <f>'[4]ИТОГ!'!$AX2396</f>
        <v>0</v>
      </c>
      <c r="G2399" s="91" t="s">
        <v>255</v>
      </c>
      <c r="H2399" s="94" t="s">
        <v>28</v>
      </c>
      <c r="I2399" s="91" t="str">
        <f>'[4]ИТОГ!'!$AY2396</f>
        <v>НАДО!!!</v>
      </c>
    </row>
    <row r="2400" spans="1:9">
      <c r="A2400" s="90">
        <v>2390</v>
      </c>
      <c r="B2400" s="91" t="str">
        <f>'[4]ИТОГ!'!$AP2397</f>
        <v>Михайлова Мария</v>
      </c>
      <c r="C2400" s="91">
        <f>'[4]ИТОГ!'!$AQ2397</f>
        <v>1997</v>
      </c>
      <c r="D2400" s="91" t="str">
        <f>'[4]ИТОГ!'!$AT2397</f>
        <v>КМС</v>
      </c>
      <c r="E2400" s="91" t="str">
        <f>'[4]ИТОГ!'!$AU2397</f>
        <v>ж</v>
      </c>
      <c r="F2400" s="189">
        <f>'[4]ИТОГ!'!$AX2397</f>
        <v>45379</v>
      </c>
      <c r="G2400" s="91" t="s">
        <v>255</v>
      </c>
      <c r="H2400" s="94" t="s">
        <v>28</v>
      </c>
      <c r="I2400" s="91" t="str">
        <f>'[4]ИТОГ!'!$AY2397</f>
        <v>ОК!</v>
      </c>
    </row>
    <row r="2401" spans="1:9">
      <c r="A2401" s="90">
        <v>2391</v>
      </c>
      <c r="B2401" s="91" t="str">
        <f>'[4]ИТОГ!'!$AP2398</f>
        <v>Михайлова Ольга</v>
      </c>
      <c r="C2401" s="91">
        <f>'[4]ИТОГ!'!$AQ2398</f>
        <v>0</v>
      </c>
      <c r="D2401" s="91">
        <f>'[4]ИТОГ!'!$AT2398</f>
        <v>3</v>
      </c>
      <c r="E2401" s="91" t="str">
        <f>'[4]ИТОГ!'!$AU2398</f>
        <v>ж</v>
      </c>
      <c r="F2401" s="189">
        <f>'[4]ИТОГ!'!$AX2398</f>
        <v>45778</v>
      </c>
      <c r="G2401" s="91" t="s">
        <v>255</v>
      </c>
      <c r="H2401" s="94" t="s">
        <v>28</v>
      </c>
      <c r="I2401" s="91" t="str">
        <f>'[4]ИТОГ!'!$AY2398</f>
        <v>НАДО!!!</v>
      </c>
    </row>
    <row r="2402" spans="1:9">
      <c r="A2402" s="90">
        <v>2392</v>
      </c>
      <c r="B2402" s="91" t="str">
        <f>'[4]ИТОГ!'!$AP2399</f>
        <v>Михайлова Софья</v>
      </c>
      <c r="C2402" s="91">
        <f>'[4]ИТОГ!'!$AQ2399</f>
        <v>2010</v>
      </c>
      <c r="D2402" s="91">
        <f>'[4]ИТОГ!'!$AT2399</f>
        <v>2</v>
      </c>
      <c r="E2402" s="91" t="str">
        <f>'[4]ИТОГ!'!$AU2399</f>
        <v>ж</v>
      </c>
      <c r="F2402" s="189">
        <f>'[4]ИТОГ!'!$AX2399</f>
        <v>45816</v>
      </c>
      <c r="G2402" s="91" t="s">
        <v>255</v>
      </c>
      <c r="H2402" s="94" t="s">
        <v>28</v>
      </c>
      <c r="I2402" s="91" t="str">
        <f>'[4]ИТОГ!'!$AY2399</f>
        <v>ОК!</v>
      </c>
    </row>
    <row r="2403" spans="1:9">
      <c r="A2403" s="90">
        <v>2393</v>
      </c>
      <c r="B2403" s="91" t="str">
        <f>'[4]ИТОГ!'!$AP2400</f>
        <v>Михайлова Юлия</v>
      </c>
      <c r="C2403" s="91">
        <f>'[4]ИТОГ!'!$AQ2400</f>
        <v>1984</v>
      </c>
      <c r="D2403" s="91">
        <f>'[4]ИТОГ!'!$AT2400</f>
        <v>3</v>
      </c>
      <c r="E2403" s="91" t="str">
        <f>'[4]ИТОГ!'!$AU2400</f>
        <v>ж</v>
      </c>
      <c r="F2403" s="189">
        <f>'[4]ИТОГ!'!$AX2400</f>
        <v>45718</v>
      </c>
      <c r="G2403" s="91" t="s">
        <v>255</v>
      </c>
      <c r="H2403" s="94" t="s">
        <v>28</v>
      </c>
      <c r="I2403" s="91" t="str">
        <f>'[4]ИТОГ!'!$AY2400</f>
        <v>ОК!</v>
      </c>
    </row>
    <row r="2404" spans="1:9">
      <c r="A2404" s="90">
        <v>2394</v>
      </c>
      <c r="B2404" s="91" t="str">
        <f>'[4]ИТОГ!'!$AP2401</f>
        <v>Михалев Даниил</v>
      </c>
      <c r="C2404" s="91">
        <f>'[4]ИТОГ!'!$AQ2401</f>
        <v>2008</v>
      </c>
      <c r="D2404" s="91" t="str">
        <f>'[4]ИТОГ!'!$AT2401</f>
        <v>б/р</v>
      </c>
      <c r="E2404" s="91" t="str">
        <f>'[4]ИТОГ!'!$AU2401</f>
        <v>м</v>
      </c>
      <c r="F2404" s="189">
        <f>'[4]ИТОГ!'!$AX2401</f>
        <v>0</v>
      </c>
      <c r="G2404" s="91" t="s">
        <v>255</v>
      </c>
      <c r="H2404" s="94" t="s">
        <v>28</v>
      </c>
      <c r="I2404" s="91" t="str">
        <f>'[4]ИТОГ!'!$AY2401</f>
        <v>ОК!</v>
      </c>
    </row>
    <row r="2405" spans="1:9">
      <c r="A2405" s="90">
        <v>2395</v>
      </c>
      <c r="B2405" s="91" t="str">
        <f>'[4]ИТОГ!'!$AP2402</f>
        <v>Михальченко Георгий</v>
      </c>
      <c r="C2405" s="91">
        <f>'[4]ИТОГ!'!$AQ2402</f>
        <v>2001</v>
      </c>
      <c r="D2405" s="91" t="str">
        <f>'[4]ИТОГ!'!$AT2402</f>
        <v>б/р</v>
      </c>
      <c r="E2405" s="91" t="str">
        <f>'[4]ИТОГ!'!$AU2402</f>
        <v>м</v>
      </c>
      <c r="F2405" s="189">
        <f>'[4]ИТОГ!'!$AX2402</f>
        <v>44228</v>
      </c>
      <c r="G2405" s="91" t="s">
        <v>255</v>
      </c>
      <c r="H2405" s="94" t="s">
        <v>28</v>
      </c>
      <c r="I2405" s="91" t="str">
        <f>'[4]ИТОГ!'!$AY2402</f>
        <v>ОК!</v>
      </c>
    </row>
    <row r="2406" spans="1:9">
      <c r="A2406" s="90">
        <v>2396</v>
      </c>
      <c r="B2406" s="91" t="str">
        <f>'[4]ИТОГ!'!$AP2403</f>
        <v>Михеев Михаил</v>
      </c>
      <c r="C2406" s="91">
        <f>'[4]ИТОГ!'!$AQ2403</f>
        <v>1983</v>
      </c>
      <c r="D2406" s="91" t="str">
        <f>'[4]ИТОГ!'!$AT2403</f>
        <v>б/р</v>
      </c>
      <c r="E2406" s="91" t="str">
        <f>'[4]ИТОГ!'!$AU2403</f>
        <v>м</v>
      </c>
      <c r="F2406" s="189">
        <f>'[4]ИТОГ!'!$AX2403</f>
        <v>42774</v>
      </c>
      <c r="G2406" s="91" t="s">
        <v>255</v>
      </c>
      <c r="H2406" s="94" t="s">
        <v>28</v>
      </c>
      <c r="I2406" s="91" t="str">
        <f>'[4]ИТОГ!'!$AY2403</f>
        <v>ОК!</v>
      </c>
    </row>
    <row r="2407" spans="1:9">
      <c r="A2407" s="90">
        <v>2397</v>
      </c>
      <c r="B2407" s="91" t="str">
        <f>'[4]ИТОГ!'!$AP2404</f>
        <v>Михеева София</v>
      </c>
      <c r="C2407" s="91">
        <f>'[4]ИТОГ!'!$AQ2404</f>
        <v>2008</v>
      </c>
      <c r="D2407" s="91" t="str">
        <f>'[4]ИТОГ!'!$AT2404</f>
        <v>б/р</v>
      </c>
      <c r="E2407" s="91" t="str">
        <f>'[4]ИТОГ!'!$AU2404</f>
        <v>ж</v>
      </c>
      <c r="F2407" s="189">
        <f>'[4]ИТОГ!'!$AX2404</f>
        <v>0</v>
      </c>
      <c r="G2407" s="91" t="s">
        <v>255</v>
      </c>
      <c r="H2407" s="94" t="s">
        <v>28</v>
      </c>
      <c r="I2407" s="91" t="str">
        <f>'[4]ИТОГ!'!$AY2404</f>
        <v>ОК!</v>
      </c>
    </row>
    <row r="2408" spans="1:9">
      <c r="A2408" s="90">
        <v>2398</v>
      </c>
      <c r="B2408" s="91" t="str">
        <f>'[4]ИТОГ!'!$AP2405</f>
        <v>Михеенков Антон</v>
      </c>
      <c r="C2408" s="91">
        <f>'[4]ИТОГ!'!$AQ2405</f>
        <v>2001</v>
      </c>
      <c r="D2408" s="91" t="str">
        <f>'[4]ИТОГ!'!$AT2405</f>
        <v>б/р</v>
      </c>
      <c r="E2408" s="91" t="str">
        <f>'[4]ИТОГ!'!$AU2405</f>
        <v>м</v>
      </c>
      <c r="F2408" s="189">
        <f>'[4]ИТОГ!'!$AX2405</f>
        <v>43163</v>
      </c>
      <c r="G2408" s="91" t="s">
        <v>255</v>
      </c>
      <c r="H2408" s="94" t="s">
        <v>28</v>
      </c>
      <c r="I2408" s="91" t="str">
        <f>'[4]ИТОГ!'!$AY2405</f>
        <v>ОК!</v>
      </c>
    </row>
    <row r="2409" spans="1:9">
      <c r="A2409" s="90">
        <v>2399</v>
      </c>
      <c r="B2409" s="91" t="str">
        <f>'[4]ИТОГ!'!$AP2406</f>
        <v>Мишина Анастасия</v>
      </c>
      <c r="C2409" s="91">
        <f>'[4]ИТОГ!'!$AQ2406</f>
        <v>0</v>
      </c>
      <c r="D2409" s="91" t="str">
        <f>'[4]ИТОГ!'!$AT2406</f>
        <v>б/р</v>
      </c>
      <c r="E2409" s="91" t="str">
        <f>'[4]ИТОГ!'!$AU2406</f>
        <v>ж</v>
      </c>
      <c r="F2409" s="189">
        <f>'[4]ИТОГ!'!$AX2406</f>
        <v>44323</v>
      </c>
      <c r="G2409" s="91" t="s">
        <v>255</v>
      </c>
      <c r="H2409" s="94" t="s">
        <v>28</v>
      </c>
      <c r="I2409" s="91" t="str">
        <f>'[4]ИТОГ!'!$AY2406</f>
        <v>НАДО!!!</v>
      </c>
    </row>
    <row r="2410" spans="1:9">
      <c r="A2410" s="90">
        <v>2400</v>
      </c>
      <c r="B2410" s="91" t="str">
        <f>'[4]ИТОГ!'!$AP2407</f>
        <v>Мишукова Мария</v>
      </c>
      <c r="C2410" s="91">
        <f>'[4]ИТОГ!'!$AQ2407</f>
        <v>2011</v>
      </c>
      <c r="D2410" s="91">
        <f>'[4]ИТОГ!'!$AT2407</f>
        <v>2</v>
      </c>
      <c r="E2410" s="91" t="str">
        <f>'[4]ИТОГ!'!$AU2407</f>
        <v>ж</v>
      </c>
      <c r="F2410" s="189">
        <f>'[4]ИТОГ!'!$AX2407</f>
        <v>45742</v>
      </c>
      <c r="G2410" s="91" t="s">
        <v>255</v>
      </c>
      <c r="H2410" s="94" t="s">
        <v>28</v>
      </c>
      <c r="I2410" s="91" t="str">
        <f>'[4]ИТОГ!'!$AY2407</f>
        <v>ОК!</v>
      </c>
    </row>
    <row r="2411" spans="1:9">
      <c r="A2411" s="90">
        <v>2401</v>
      </c>
      <c r="B2411" s="91" t="str">
        <f>'[4]ИТОГ!'!$AP2408</f>
        <v>Мищенко Андрей</v>
      </c>
      <c r="C2411" s="91">
        <f>'[4]ИТОГ!'!$AQ2408</f>
        <v>2007</v>
      </c>
      <c r="D2411" s="91" t="str">
        <f>'[4]ИТОГ!'!$AT2408</f>
        <v>б/р</v>
      </c>
      <c r="E2411" s="91" t="str">
        <f>'[4]ИТОГ!'!$AU2408</f>
        <v>м</v>
      </c>
      <c r="F2411" s="189">
        <f>'[4]ИТОГ!'!$AX2408</f>
        <v>45226</v>
      </c>
      <c r="G2411" s="91" t="s">
        <v>255</v>
      </c>
      <c r="H2411" s="94" t="s">
        <v>28</v>
      </c>
      <c r="I2411" s="91" t="str">
        <f>'[4]ИТОГ!'!$AY2408</f>
        <v>ОК!</v>
      </c>
    </row>
    <row r="2412" spans="1:9">
      <c r="A2412" s="90">
        <v>2402</v>
      </c>
      <c r="B2412" s="91" t="str">
        <f>'[4]ИТОГ!'!$AP2409</f>
        <v xml:space="preserve">Мищенко Полина </v>
      </c>
      <c r="C2412" s="91">
        <f>'[4]ИТОГ!'!$AQ2409</f>
        <v>0</v>
      </c>
      <c r="D2412" s="91" t="str">
        <f>'[4]ИТОГ!'!$AT2409</f>
        <v>б/р</v>
      </c>
      <c r="E2412" s="91" t="str">
        <f>'[4]ИТОГ!'!$AU2409</f>
        <v>ж</v>
      </c>
      <c r="F2412" s="189">
        <f>'[4]ИТОГ!'!$AX2409</f>
        <v>44708</v>
      </c>
      <c r="G2412" s="91" t="s">
        <v>255</v>
      </c>
      <c r="H2412" s="94" t="s">
        <v>28</v>
      </c>
      <c r="I2412" s="91" t="str">
        <f>'[4]ИТОГ!'!$AY2409</f>
        <v>НАДО!!!</v>
      </c>
    </row>
    <row r="2413" spans="1:9">
      <c r="A2413" s="90">
        <v>2403</v>
      </c>
      <c r="B2413" s="91" t="str">
        <f>'[4]ИТОГ!'!$AP2410</f>
        <v>Мнева Алина</v>
      </c>
      <c r="C2413" s="91">
        <f>'[4]ИТОГ!'!$AQ2410</f>
        <v>2010</v>
      </c>
      <c r="D2413" s="91">
        <f>'[4]ИТОГ!'!$AT2410</f>
        <v>2</v>
      </c>
      <c r="E2413" s="91" t="str">
        <f>'[4]ИТОГ!'!$AU2410</f>
        <v>ж</v>
      </c>
      <c r="F2413" s="189">
        <f>'[4]ИТОГ!'!$AX2410</f>
        <v>45893</v>
      </c>
      <c r="G2413" s="91" t="s">
        <v>255</v>
      </c>
      <c r="H2413" s="94" t="s">
        <v>28</v>
      </c>
      <c r="I2413" s="91" t="str">
        <f>'[4]ИТОГ!'!$AY2410</f>
        <v>ОК!</v>
      </c>
    </row>
    <row r="2414" spans="1:9">
      <c r="A2414" s="90">
        <v>2404</v>
      </c>
      <c r="B2414" s="91" t="str">
        <f>'[4]ИТОГ!'!$AP2411</f>
        <v>Мовсесян Джулия</v>
      </c>
      <c r="C2414" s="91">
        <f>'[4]ИТОГ!'!$AQ2411</f>
        <v>1997</v>
      </c>
      <c r="D2414" s="91" t="str">
        <f>'[4]ИТОГ!'!$AT2411</f>
        <v>б/р</v>
      </c>
      <c r="E2414" s="91" t="str">
        <f>'[4]ИТОГ!'!$AU2411</f>
        <v>ж</v>
      </c>
      <c r="F2414" s="189">
        <f>'[4]ИТОГ!'!$AX2411</f>
        <v>42774</v>
      </c>
      <c r="G2414" s="91" t="s">
        <v>255</v>
      </c>
      <c r="H2414" s="94" t="s">
        <v>28</v>
      </c>
      <c r="I2414" s="91" t="str">
        <f>'[4]ИТОГ!'!$AY2411</f>
        <v>ОК!</v>
      </c>
    </row>
    <row r="2415" spans="1:9">
      <c r="A2415" s="90">
        <v>2405</v>
      </c>
      <c r="B2415" s="91" t="str">
        <f>'[4]ИТОГ!'!$AP2412</f>
        <v>Мозгова Анна</v>
      </c>
      <c r="C2415" s="91">
        <f>'[4]ИТОГ!'!$AQ2412</f>
        <v>2006</v>
      </c>
      <c r="D2415" s="91">
        <f>'[4]ИТОГ!'!$AT2412</f>
        <v>2</v>
      </c>
      <c r="E2415" s="91" t="str">
        <f>'[4]ИТОГ!'!$AU2412</f>
        <v>ж</v>
      </c>
      <c r="F2415" s="189">
        <f>'[4]ИТОГ!'!$AX2412</f>
        <v>45407</v>
      </c>
      <c r="G2415" s="91" t="s">
        <v>255</v>
      </c>
      <c r="H2415" s="94" t="s">
        <v>28</v>
      </c>
      <c r="I2415" s="91" t="str">
        <f>'[4]ИТОГ!'!$AY2412</f>
        <v>ОК!</v>
      </c>
    </row>
    <row r="2416" spans="1:9">
      <c r="A2416" s="90">
        <v>2406</v>
      </c>
      <c r="B2416" s="91" t="str">
        <f>'[4]ИТОГ!'!$AP2413</f>
        <v>Моисеева Анастасия</v>
      </c>
      <c r="C2416" s="91">
        <f>'[4]ИТОГ!'!$AQ2413</f>
        <v>2001</v>
      </c>
      <c r="D2416" s="91" t="str">
        <f>'[4]ИТОГ!'!$AT2413</f>
        <v>б/р</v>
      </c>
      <c r="E2416" s="91" t="str">
        <f>'[4]ИТОГ!'!$AU2413</f>
        <v>ж</v>
      </c>
      <c r="F2416" s="189">
        <f>'[4]ИТОГ!'!$AX2413</f>
        <v>43227</v>
      </c>
      <c r="G2416" s="91" t="s">
        <v>255</v>
      </c>
      <c r="H2416" s="94" t="s">
        <v>28</v>
      </c>
      <c r="I2416" s="91" t="str">
        <f>'[4]ИТОГ!'!$AY2413</f>
        <v>ОК!</v>
      </c>
    </row>
    <row r="2417" spans="1:9">
      <c r="A2417" s="90">
        <v>2407</v>
      </c>
      <c r="B2417" s="91" t="str">
        <f>'[4]ИТОГ!'!$AP2414</f>
        <v>Моисеева Надежда</v>
      </c>
      <c r="C2417" s="91">
        <f>'[4]ИТОГ!'!$AQ2414</f>
        <v>0</v>
      </c>
      <c r="D2417" s="91">
        <f>'[4]ИТОГ!'!$AT2414</f>
        <v>2</v>
      </c>
      <c r="E2417" s="91" t="str">
        <f>'[4]ИТОГ!'!$AU2414</f>
        <v>ж</v>
      </c>
      <c r="F2417" s="189">
        <f>'[4]ИТОГ!'!$AX2414</f>
        <v>45742</v>
      </c>
      <c r="G2417" s="91" t="s">
        <v>255</v>
      </c>
      <c r="H2417" s="94" t="s">
        <v>28</v>
      </c>
      <c r="I2417" s="91" t="str">
        <f>'[4]ИТОГ!'!$AY2414</f>
        <v>НАДО!!!</v>
      </c>
    </row>
    <row r="2418" spans="1:9">
      <c r="A2418" s="90">
        <v>2408</v>
      </c>
      <c r="B2418" s="91" t="str">
        <f>'[4]ИТОГ!'!$AP2415</f>
        <v>Мокина Дарья</v>
      </c>
      <c r="C2418" s="91">
        <f>'[4]ИТОГ!'!$AQ2415</f>
        <v>0</v>
      </c>
      <c r="D2418" s="91" t="str">
        <f>'[4]ИТОГ!'!$AT2415</f>
        <v>б/р</v>
      </c>
      <c r="E2418" s="91" t="str">
        <f>'[4]ИТОГ!'!$AU2415</f>
        <v>ж</v>
      </c>
      <c r="F2418" s="189">
        <f>'[4]ИТОГ!'!$AX2415</f>
        <v>45045</v>
      </c>
      <c r="G2418" s="91" t="s">
        <v>255</v>
      </c>
      <c r="H2418" s="94" t="s">
        <v>28</v>
      </c>
      <c r="I2418" s="91" t="str">
        <f>'[4]ИТОГ!'!$AY2415</f>
        <v>НАДО!!!</v>
      </c>
    </row>
    <row r="2419" spans="1:9">
      <c r="A2419" s="90">
        <v>2409</v>
      </c>
      <c r="B2419" s="91" t="str">
        <f>'[4]ИТОГ!'!$AP2416</f>
        <v>Мокрищев Александр</v>
      </c>
      <c r="C2419" s="91">
        <f>'[4]ИТОГ!'!$AQ2416</f>
        <v>0</v>
      </c>
      <c r="D2419" s="91" t="str">
        <f>'[4]ИТОГ!'!$AT2416</f>
        <v>б/р</v>
      </c>
      <c r="E2419" s="91" t="str">
        <f>'[4]ИТОГ!'!$AU2416</f>
        <v>м</v>
      </c>
      <c r="F2419" s="189">
        <f>'[4]ИТОГ!'!$AX2416</f>
        <v>45045</v>
      </c>
      <c r="G2419" s="91" t="s">
        <v>255</v>
      </c>
      <c r="H2419" s="94" t="s">
        <v>28</v>
      </c>
      <c r="I2419" s="91" t="str">
        <f>'[4]ИТОГ!'!$AY2416</f>
        <v>НАДО!!!</v>
      </c>
    </row>
    <row r="2420" spans="1:9">
      <c r="A2420" s="90">
        <v>2410</v>
      </c>
      <c r="B2420" s="91" t="str">
        <f>'[4]ИТОГ!'!$AP2417</f>
        <v>Молев Дмитрий</v>
      </c>
      <c r="C2420" s="91">
        <f>'[4]ИТОГ!'!$AQ2417</f>
        <v>0</v>
      </c>
      <c r="D2420" s="91" t="str">
        <f>'[4]ИТОГ!'!$AT2417</f>
        <v>б/р</v>
      </c>
      <c r="E2420" s="91" t="str">
        <f>'[4]ИТОГ!'!$AU2417</f>
        <v>м</v>
      </c>
      <c r="F2420" s="189">
        <f>'[4]ИТОГ!'!$AX2417</f>
        <v>42118</v>
      </c>
      <c r="G2420" s="91" t="s">
        <v>255</v>
      </c>
      <c r="H2420" s="94" t="s">
        <v>28</v>
      </c>
      <c r="I2420" s="91" t="str">
        <f>'[4]ИТОГ!'!$AY2417</f>
        <v>НАДО!!!</v>
      </c>
    </row>
    <row r="2421" spans="1:9">
      <c r="A2421" s="90">
        <v>2411</v>
      </c>
      <c r="B2421" s="91" t="str">
        <f>'[4]ИТОГ!'!$AP2418</f>
        <v>Молодцов Иван</v>
      </c>
      <c r="C2421" s="91">
        <f>'[4]ИТОГ!'!$AQ2418</f>
        <v>2008</v>
      </c>
      <c r="D2421" s="91" t="str">
        <f>'[4]ИТОГ!'!$AT2418</f>
        <v>б/р</v>
      </c>
      <c r="E2421" s="91" t="str">
        <f>'[4]ИТОГ!'!$AU2418</f>
        <v>м</v>
      </c>
      <c r="F2421" s="189">
        <f>'[4]ИТОГ!'!$AX2418</f>
        <v>43960</v>
      </c>
      <c r="G2421" s="91" t="s">
        <v>255</v>
      </c>
      <c r="H2421" s="94" t="s">
        <v>28</v>
      </c>
      <c r="I2421" s="91" t="str">
        <f>'[4]ИТОГ!'!$AY2418</f>
        <v>ОК!</v>
      </c>
    </row>
    <row r="2422" spans="1:9">
      <c r="A2422" s="90">
        <v>2412</v>
      </c>
      <c r="B2422" s="91" t="str">
        <f>'[4]ИТОГ!'!$AP2419</f>
        <v>Молодцов Максим</v>
      </c>
      <c r="C2422" s="91">
        <f>'[4]ИТОГ!'!$AQ2419</f>
        <v>2006</v>
      </c>
      <c r="D2422" s="91" t="str">
        <f>'[4]ИТОГ!'!$AT2419</f>
        <v>б/р</v>
      </c>
      <c r="E2422" s="91" t="str">
        <f>'[4]ИТОГ!'!$AU2419</f>
        <v>м</v>
      </c>
      <c r="F2422" s="189">
        <f>'[4]ИТОГ!'!$AX2419</f>
        <v>43227</v>
      </c>
      <c r="G2422" s="91" t="s">
        <v>255</v>
      </c>
      <c r="H2422" s="94" t="s">
        <v>28</v>
      </c>
      <c r="I2422" s="91" t="str">
        <f>'[4]ИТОГ!'!$AY2419</f>
        <v>ОК!</v>
      </c>
    </row>
    <row r="2423" spans="1:9">
      <c r="A2423" s="90">
        <v>2413</v>
      </c>
      <c r="B2423" s="91" t="str">
        <f>'[4]ИТОГ!'!$AP2420</f>
        <v>Молотков Александр</v>
      </c>
      <c r="C2423" s="91">
        <f>'[4]ИТОГ!'!$AQ2420</f>
        <v>0</v>
      </c>
      <c r="D2423" s="91" t="str">
        <f>'[4]ИТОГ!'!$AT2420</f>
        <v>б/р</v>
      </c>
      <c r="E2423" s="91" t="str">
        <f>'[4]ИТОГ!'!$AU2420</f>
        <v>м</v>
      </c>
      <c r="F2423" s="189">
        <f>'[4]ИТОГ!'!$AX2420</f>
        <v>41938</v>
      </c>
      <c r="G2423" s="91" t="s">
        <v>255</v>
      </c>
      <c r="H2423" s="94" t="s">
        <v>28</v>
      </c>
      <c r="I2423" s="91" t="str">
        <f>'[4]ИТОГ!'!$AY2420</f>
        <v>НАДО!!!</v>
      </c>
    </row>
    <row r="2424" spans="1:9">
      <c r="A2424" s="90">
        <v>2414</v>
      </c>
      <c r="B2424" s="91" t="str">
        <f>'[4]ИТОГ!'!$AP2421</f>
        <v>Молчанова Вероника</v>
      </c>
      <c r="C2424" s="91">
        <f>'[4]ИТОГ!'!$AQ2421</f>
        <v>2000</v>
      </c>
      <c r="D2424" s="91" t="str">
        <f>'[4]ИТОГ!'!$AT2421</f>
        <v>б/р</v>
      </c>
      <c r="E2424" s="91" t="str">
        <f>'[4]ИТОГ!'!$AU2421</f>
        <v>ж</v>
      </c>
      <c r="F2424" s="189">
        <f>'[4]ИТОГ!'!$AX2421</f>
        <v>0</v>
      </c>
      <c r="G2424" s="91" t="s">
        <v>255</v>
      </c>
      <c r="H2424" s="94" t="s">
        <v>28</v>
      </c>
      <c r="I2424" s="91" t="str">
        <f>'[4]ИТОГ!'!$AY2421</f>
        <v>ОК!</v>
      </c>
    </row>
    <row r="2425" spans="1:9">
      <c r="A2425" s="90">
        <v>2415</v>
      </c>
      <c r="B2425" s="91" t="str">
        <f>'[4]ИТОГ!'!$AP2422</f>
        <v>Молчановский Михаил</v>
      </c>
      <c r="C2425" s="91">
        <f>'[4]ИТОГ!'!$AQ2422</f>
        <v>2000</v>
      </c>
      <c r="D2425" s="91" t="str">
        <f>'[4]ИТОГ!'!$AT2422</f>
        <v>б/р</v>
      </c>
      <c r="E2425" s="91" t="str">
        <f>'[4]ИТОГ!'!$AU2422</f>
        <v>м</v>
      </c>
      <c r="F2425" s="189">
        <f>'[4]ИТОГ!'!$AX2422</f>
        <v>44594</v>
      </c>
      <c r="G2425" s="91" t="s">
        <v>255</v>
      </c>
      <c r="H2425" s="94" t="s">
        <v>28</v>
      </c>
      <c r="I2425" s="91" t="str">
        <f>'[4]ИТОГ!'!$AY2422</f>
        <v>ОК!</v>
      </c>
    </row>
    <row r="2426" spans="1:9">
      <c r="A2426" s="90">
        <v>2416</v>
      </c>
      <c r="B2426" s="91" t="str">
        <f>'[4]ИТОГ!'!$AP2423</f>
        <v>Мораликова Маргарита</v>
      </c>
      <c r="C2426" s="91">
        <f>'[4]ИТОГ!'!$AQ2423</f>
        <v>2010</v>
      </c>
      <c r="D2426" s="91" t="str">
        <f>'[4]ИТОГ!'!$AT2423</f>
        <v>б/р</v>
      </c>
      <c r="E2426" s="91" t="str">
        <f>'[4]ИТОГ!'!$AU2423</f>
        <v>ж</v>
      </c>
      <c r="F2426" s="189">
        <f>'[4]ИТОГ!'!$AX2423</f>
        <v>0</v>
      </c>
      <c r="G2426" s="91" t="s">
        <v>255</v>
      </c>
      <c r="H2426" s="94" t="s">
        <v>28</v>
      </c>
      <c r="I2426" s="91" t="str">
        <f>'[4]ИТОГ!'!$AY2423</f>
        <v>ОК!</v>
      </c>
    </row>
    <row r="2427" spans="1:9">
      <c r="A2427" s="90">
        <v>2417</v>
      </c>
      <c r="B2427" s="91" t="str">
        <f>'[4]ИТОГ!'!$AP2424</f>
        <v>Мордвинов Дмитрий</v>
      </c>
      <c r="C2427" s="91">
        <f>'[4]ИТОГ!'!$AQ2424</f>
        <v>0</v>
      </c>
      <c r="D2427" s="91">
        <f>'[4]ИТОГ!'!$AT2424</f>
        <v>2</v>
      </c>
      <c r="E2427" s="91" t="str">
        <f>'[4]ИТОГ!'!$AU2424</f>
        <v>м</v>
      </c>
      <c r="F2427" s="189">
        <f>'[4]ИТОГ!'!$AX2424</f>
        <v>45375</v>
      </c>
      <c r="G2427" s="91" t="s">
        <v>255</v>
      </c>
      <c r="H2427" s="94" t="s">
        <v>28</v>
      </c>
      <c r="I2427" s="91" t="str">
        <f>'[4]ИТОГ!'!$AY2424</f>
        <v>НАДО!!!</v>
      </c>
    </row>
    <row r="2428" spans="1:9">
      <c r="A2428" s="90">
        <v>2418</v>
      </c>
      <c r="B2428" s="91" t="str">
        <f>'[4]ИТОГ!'!$AP2425</f>
        <v>Мордухович Александр</v>
      </c>
      <c r="C2428" s="91">
        <f>'[4]ИТОГ!'!$AQ2425</f>
        <v>1964</v>
      </c>
      <c r="D2428" s="91" t="str">
        <f>'[4]ИТОГ!'!$AT2425</f>
        <v>б/р</v>
      </c>
      <c r="E2428" s="91" t="str">
        <f>'[4]ИТОГ!'!$AU2425</f>
        <v>м</v>
      </c>
      <c r="F2428" s="189">
        <f>'[4]ИТОГ!'!$AX2425</f>
        <v>43716</v>
      </c>
      <c r="G2428" s="91" t="s">
        <v>255</v>
      </c>
      <c r="H2428" s="94" t="s">
        <v>28</v>
      </c>
      <c r="I2428" s="91" t="str">
        <f>'[4]ИТОГ!'!$AY2425</f>
        <v>ОК!</v>
      </c>
    </row>
    <row r="2429" spans="1:9">
      <c r="A2429" s="90">
        <v>2419</v>
      </c>
      <c r="B2429" s="91" t="str">
        <f>'[4]ИТОГ!'!$AP2426</f>
        <v>Морозов Александр</v>
      </c>
      <c r="C2429" s="91">
        <f>'[4]ИТОГ!'!$AQ2426</f>
        <v>2006</v>
      </c>
      <c r="D2429" s="91" t="str">
        <f>'[4]ИТОГ!'!$AT2426</f>
        <v>б/р</v>
      </c>
      <c r="E2429" s="91" t="str">
        <f>'[4]ИТОГ!'!$AU2426</f>
        <v>м</v>
      </c>
      <c r="F2429" s="189">
        <f>'[4]ИТОГ!'!$AX2426</f>
        <v>0</v>
      </c>
      <c r="G2429" s="91" t="s">
        <v>255</v>
      </c>
      <c r="H2429" s="94" t="s">
        <v>28</v>
      </c>
      <c r="I2429" s="91" t="str">
        <f>'[4]ИТОГ!'!$AY2426</f>
        <v>ОК!</v>
      </c>
    </row>
    <row r="2430" spans="1:9">
      <c r="A2430" s="90">
        <v>2420</v>
      </c>
      <c r="B2430" s="91" t="str">
        <f>'[4]ИТОГ!'!$AP2427</f>
        <v>Морозов Иван</v>
      </c>
      <c r="C2430" s="91">
        <f>'[4]ИТОГ!'!$AQ2427</f>
        <v>2010</v>
      </c>
      <c r="D2430" s="91">
        <f>'[4]ИТОГ!'!$AT2427</f>
        <v>2</v>
      </c>
      <c r="E2430" s="91" t="str">
        <f>'[4]ИТОГ!'!$AU2427</f>
        <v>м</v>
      </c>
      <c r="F2430" s="189">
        <f>'[4]ИТОГ!'!$AX2427</f>
        <v>45463</v>
      </c>
      <c r="G2430" s="91" t="s">
        <v>255</v>
      </c>
      <c r="H2430" s="94" t="s">
        <v>28</v>
      </c>
      <c r="I2430" s="91" t="str">
        <f>'[4]ИТОГ!'!$AY2427</f>
        <v>ОК!</v>
      </c>
    </row>
    <row r="2431" spans="1:9">
      <c r="A2431" s="90">
        <v>2421</v>
      </c>
      <c r="B2431" s="91" t="str">
        <f>'[4]ИТОГ!'!$AP2428</f>
        <v>Морозов Константин</v>
      </c>
      <c r="C2431" s="91">
        <f>'[4]ИТОГ!'!$AQ2428</f>
        <v>1968</v>
      </c>
      <c r="D2431" s="91">
        <f>'[4]ИТОГ!'!$AT2428</f>
        <v>3</v>
      </c>
      <c r="E2431" s="91" t="str">
        <f>'[4]ИТОГ!'!$AU2428</f>
        <v>м</v>
      </c>
      <c r="F2431" s="189">
        <f>'[4]ИТОГ!'!$AX2428</f>
        <v>45718</v>
      </c>
      <c r="G2431" s="91" t="s">
        <v>255</v>
      </c>
      <c r="H2431" s="94" t="s">
        <v>28</v>
      </c>
      <c r="I2431" s="91" t="str">
        <f>'[4]ИТОГ!'!$AY2428</f>
        <v>ОК!</v>
      </c>
    </row>
    <row r="2432" spans="1:9">
      <c r="A2432" s="90">
        <v>2422</v>
      </c>
      <c r="B2432" s="91" t="str">
        <f>'[4]ИТОГ!'!$AP2429</f>
        <v>Морозов Руслан</v>
      </c>
      <c r="C2432" s="91">
        <f>'[4]ИТОГ!'!$AQ2429</f>
        <v>0</v>
      </c>
      <c r="D2432" s="91" t="str">
        <f>'[4]ИТОГ!'!$AT2429</f>
        <v>б/р</v>
      </c>
      <c r="E2432" s="91" t="str">
        <f>'[4]ИТОГ!'!$AU2429</f>
        <v>м</v>
      </c>
      <c r="F2432" s="189">
        <f>'[4]ИТОГ!'!$AX2429</f>
        <v>43960</v>
      </c>
      <c r="G2432" s="91" t="s">
        <v>255</v>
      </c>
      <c r="H2432" s="94" t="s">
        <v>28</v>
      </c>
      <c r="I2432" s="91" t="str">
        <f>'[4]ИТОГ!'!$AY2429</f>
        <v>НАДО!!!</v>
      </c>
    </row>
    <row r="2433" spans="1:9">
      <c r="A2433" s="90">
        <v>2423</v>
      </c>
      <c r="B2433" s="91" t="str">
        <f>'[4]ИТОГ!'!$AP2430</f>
        <v>Морозова Алёна</v>
      </c>
      <c r="C2433" s="91">
        <f>'[4]ИТОГ!'!$AQ2430</f>
        <v>1992</v>
      </c>
      <c r="D2433" s="91" t="str">
        <f>'[4]ИТОГ!'!$AT2430</f>
        <v>б/р</v>
      </c>
      <c r="E2433" s="91" t="str">
        <f>'[4]ИТОГ!'!$AU2430</f>
        <v>ж</v>
      </c>
      <c r="F2433" s="189">
        <f>'[4]ИТОГ!'!$AX2430</f>
        <v>44024</v>
      </c>
      <c r="G2433" s="91" t="s">
        <v>255</v>
      </c>
      <c r="H2433" s="94" t="s">
        <v>28</v>
      </c>
      <c r="I2433" s="91" t="str">
        <f>'[4]ИТОГ!'!$AY2430</f>
        <v>ОК!</v>
      </c>
    </row>
    <row r="2434" spans="1:9">
      <c r="A2434" s="90">
        <v>2424</v>
      </c>
      <c r="B2434" s="91" t="str">
        <f>'[4]ИТОГ!'!$AP2431</f>
        <v>Морозова Екатерина</v>
      </c>
      <c r="C2434" s="91">
        <f>'[4]ИТОГ!'!$AQ2431</f>
        <v>1999</v>
      </c>
      <c r="D2434" s="91">
        <f>'[4]ИТОГ!'!$AT2431</f>
        <v>2</v>
      </c>
      <c r="E2434" s="91" t="str">
        <f>'[4]ИТОГ!'!$AU2431</f>
        <v>ж</v>
      </c>
      <c r="F2434" s="189">
        <f>'[4]ИТОГ!'!$AX2431</f>
        <v>45772</v>
      </c>
      <c r="G2434" s="91" t="s">
        <v>255</v>
      </c>
      <c r="H2434" s="94" t="s">
        <v>28</v>
      </c>
      <c r="I2434" s="91" t="str">
        <f>'[4]ИТОГ!'!$AY2431</f>
        <v>ОК!</v>
      </c>
    </row>
    <row r="2435" spans="1:9">
      <c r="A2435" s="90">
        <v>2425</v>
      </c>
      <c r="B2435" s="91" t="str">
        <f>'[4]ИТОГ!'!$AP2432</f>
        <v>Морозова Софья</v>
      </c>
      <c r="C2435" s="91">
        <f>'[4]ИТОГ!'!$AQ2432</f>
        <v>0</v>
      </c>
      <c r="D2435" s="91" t="str">
        <f>'[4]ИТОГ!'!$AT2432</f>
        <v>б/р</v>
      </c>
      <c r="E2435" s="91" t="str">
        <f>'[4]ИТОГ!'!$AU2432</f>
        <v>ж</v>
      </c>
      <c r="F2435" s="189">
        <f>'[4]ИТОГ!'!$AX2432</f>
        <v>44057</v>
      </c>
      <c r="G2435" s="91" t="s">
        <v>255</v>
      </c>
      <c r="H2435" s="94" t="s">
        <v>28</v>
      </c>
      <c r="I2435" s="91" t="str">
        <f>'[4]ИТОГ!'!$AY2432</f>
        <v>НАДО!!!</v>
      </c>
    </row>
    <row r="2436" spans="1:9">
      <c r="A2436" s="90">
        <v>2426</v>
      </c>
      <c r="B2436" s="91" t="str">
        <f>'[4]ИТОГ!'!$AP2433</f>
        <v>Мосеева Надежда</v>
      </c>
      <c r="C2436" s="91">
        <f>'[4]ИТОГ!'!$AQ2433</f>
        <v>1988</v>
      </c>
      <c r="D2436" s="91" t="str">
        <f>'[4]ИТОГ!'!$AT2433</f>
        <v>б/р</v>
      </c>
      <c r="E2436" s="91" t="str">
        <f>'[4]ИТОГ!'!$AU2433</f>
        <v>ж</v>
      </c>
      <c r="F2436" s="189">
        <f>'[4]ИТОГ!'!$AX2433</f>
        <v>0</v>
      </c>
      <c r="G2436" s="91" t="s">
        <v>255</v>
      </c>
      <c r="H2436" s="94" t="s">
        <v>28</v>
      </c>
      <c r="I2436" s="91" t="str">
        <f>'[4]ИТОГ!'!$AY2433</f>
        <v>ОК!</v>
      </c>
    </row>
    <row r="2437" spans="1:9">
      <c r="A2437" s="90">
        <v>2427</v>
      </c>
      <c r="B2437" s="91" t="str">
        <f>'[4]ИТОГ!'!$AP2434</f>
        <v>Мосина Екатерина</v>
      </c>
      <c r="C2437" s="91">
        <f>'[4]ИТОГ!'!$AQ2434</f>
        <v>0</v>
      </c>
      <c r="D2437" s="91" t="str">
        <f>'[4]ИТОГ!'!$AT2434</f>
        <v>б/р</v>
      </c>
      <c r="E2437" s="91" t="str">
        <f>'[4]ИТОГ!'!$AU2434</f>
        <v>ж</v>
      </c>
      <c r="F2437" s="189">
        <f>'[4]ИТОГ!'!$AX2434</f>
        <v>41545</v>
      </c>
      <c r="G2437" s="91" t="s">
        <v>255</v>
      </c>
      <c r="H2437" s="94" t="s">
        <v>28</v>
      </c>
      <c r="I2437" s="91" t="str">
        <f>'[4]ИТОГ!'!$AY2434</f>
        <v>НАДО!!!</v>
      </c>
    </row>
    <row r="2438" spans="1:9">
      <c r="A2438" s="90">
        <v>2428</v>
      </c>
      <c r="B2438" s="91" t="str">
        <f>'[4]ИТОГ!'!$AP2435</f>
        <v>Моторова София</v>
      </c>
      <c r="C2438" s="91">
        <f>'[4]ИТОГ!'!$AQ2435</f>
        <v>2011</v>
      </c>
      <c r="D2438" s="91" t="str">
        <f>'[4]ИТОГ!'!$AT2435</f>
        <v>б/р</v>
      </c>
      <c r="E2438" s="91" t="str">
        <f>'[4]ИТОГ!'!$AU2435</f>
        <v>ж</v>
      </c>
      <c r="F2438" s="189">
        <f>'[4]ИТОГ!'!$AX2435</f>
        <v>0</v>
      </c>
      <c r="G2438" s="91" t="s">
        <v>255</v>
      </c>
      <c r="H2438" s="94" t="s">
        <v>28</v>
      </c>
      <c r="I2438" s="91" t="str">
        <f>'[4]ИТОГ!'!$AY2435</f>
        <v>ОК!</v>
      </c>
    </row>
    <row r="2439" spans="1:9">
      <c r="A2439" s="90">
        <v>2429</v>
      </c>
      <c r="B2439" s="91" t="str">
        <f>'[4]ИТОГ!'!$AP2436</f>
        <v>Мотырева Елизавета</v>
      </c>
      <c r="C2439" s="91">
        <f>'[4]ИТОГ!'!$AQ2436</f>
        <v>2010</v>
      </c>
      <c r="D2439" s="91" t="str">
        <f>'[4]ИТОГ!'!$AT2436</f>
        <v>б/р</v>
      </c>
      <c r="E2439" s="91" t="str">
        <f>'[4]ИТОГ!'!$AU2436</f>
        <v>ж</v>
      </c>
      <c r="F2439" s="189">
        <f>'[4]ИТОГ!'!$AX2436</f>
        <v>0</v>
      </c>
      <c r="G2439" s="91" t="s">
        <v>255</v>
      </c>
      <c r="H2439" s="94" t="s">
        <v>28</v>
      </c>
      <c r="I2439" s="91" t="str">
        <f>'[4]ИТОГ!'!$AY2436</f>
        <v>ОК!</v>
      </c>
    </row>
    <row r="2440" spans="1:9">
      <c r="A2440" s="90">
        <v>2430</v>
      </c>
      <c r="B2440" s="91" t="str">
        <f>'[4]ИТОГ!'!$AP2437</f>
        <v xml:space="preserve">Мохов Роман </v>
      </c>
      <c r="C2440" s="91">
        <f>'[4]ИТОГ!'!$AQ2437</f>
        <v>0</v>
      </c>
      <c r="D2440" s="91" t="str">
        <f>'[4]ИТОГ!'!$AT2437</f>
        <v>б/р</v>
      </c>
      <c r="E2440" s="91" t="str">
        <f>'[4]ИТОГ!'!$AU2437</f>
        <v>м</v>
      </c>
      <c r="F2440" s="189">
        <f>'[4]ИТОГ!'!$AX2437</f>
        <v>44708</v>
      </c>
      <c r="G2440" s="91" t="s">
        <v>255</v>
      </c>
      <c r="H2440" s="94" t="s">
        <v>28</v>
      </c>
      <c r="I2440" s="91" t="str">
        <f>'[4]ИТОГ!'!$AY2437</f>
        <v>НАДО!!!</v>
      </c>
    </row>
    <row r="2441" spans="1:9">
      <c r="A2441" s="90">
        <v>2431</v>
      </c>
      <c r="B2441" s="91" t="str">
        <f>'[4]ИТОГ!'!$AP2438</f>
        <v>Мочкин Алексей</v>
      </c>
      <c r="C2441" s="91">
        <f>'[4]ИТОГ!'!$AQ2438</f>
        <v>0</v>
      </c>
      <c r="D2441" s="91">
        <f>'[4]ИТОГ!'!$AT2438</f>
        <v>1</v>
      </c>
      <c r="E2441" s="91" t="str">
        <f>'[4]ИТОГ!'!$AU2438</f>
        <v>м</v>
      </c>
      <c r="F2441" s="189">
        <f>'[4]ИТОГ!'!$AX2438</f>
        <v>45407</v>
      </c>
      <c r="G2441" s="91" t="s">
        <v>255</v>
      </c>
      <c r="H2441" s="94" t="s">
        <v>28</v>
      </c>
      <c r="I2441" s="91" t="str">
        <f>'[4]ИТОГ!'!$AY2438</f>
        <v>НАДО!!!</v>
      </c>
    </row>
    <row r="2442" spans="1:9">
      <c r="A2442" s="90">
        <v>2432</v>
      </c>
      <c r="B2442" s="91" t="str">
        <f>'[4]ИТОГ!'!$AP2439</f>
        <v>Мочкина Анна</v>
      </c>
      <c r="C2442" s="91">
        <f>'[4]ИТОГ!'!$AQ2439</f>
        <v>0</v>
      </c>
      <c r="D2442" s="91">
        <f>'[4]ИТОГ!'!$AT2439</f>
        <v>1</v>
      </c>
      <c r="E2442" s="91" t="str">
        <f>'[4]ИТОГ!'!$AU2439</f>
        <v>ж</v>
      </c>
      <c r="F2442" s="189">
        <f>'[4]ИТОГ!'!$AX2439</f>
        <v>45407</v>
      </c>
      <c r="G2442" s="91" t="s">
        <v>255</v>
      </c>
      <c r="H2442" s="94" t="s">
        <v>28</v>
      </c>
      <c r="I2442" s="91" t="str">
        <f>'[4]ИТОГ!'!$AY2439</f>
        <v>НАДО!!!</v>
      </c>
    </row>
    <row r="2443" spans="1:9">
      <c r="A2443" s="90">
        <v>2433</v>
      </c>
      <c r="B2443" s="91" t="str">
        <f>'[4]ИТОГ!'!$AP2440</f>
        <v>Мудрова Мария</v>
      </c>
      <c r="C2443" s="91">
        <f>'[4]ИТОГ!'!$AQ2440</f>
        <v>2012</v>
      </c>
      <c r="D2443" s="91" t="str">
        <f>'[4]ИТОГ!'!$AT2440</f>
        <v>б/р</v>
      </c>
      <c r="E2443" s="91" t="str">
        <f>'[4]ИТОГ!'!$AU2440</f>
        <v>ж</v>
      </c>
      <c r="F2443" s="189">
        <f>'[4]ИТОГ!'!$AX2440</f>
        <v>0</v>
      </c>
      <c r="G2443" s="91" t="s">
        <v>255</v>
      </c>
      <c r="H2443" s="94" t="s">
        <v>28</v>
      </c>
      <c r="I2443" s="91" t="str">
        <f>'[4]ИТОГ!'!$AY2440</f>
        <v>ОК!</v>
      </c>
    </row>
    <row r="2444" spans="1:9">
      <c r="A2444" s="90">
        <v>2434</v>
      </c>
      <c r="B2444" s="91" t="str">
        <f>'[4]ИТОГ!'!$AP2441</f>
        <v>Мукбиль Амир</v>
      </c>
      <c r="C2444" s="91">
        <f>'[4]ИТОГ!'!$AQ2441</f>
        <v>1998</v>
      </c>
      <c r="D2444" s="91" t="str">
        <f>'[4]ИТОГ!'!$AT2441</f>
        <v>б/р</v>
      </c>
      <c r="E2444" s="91" t="str">
        <f>'[4]ИТОГ!'!$AU2441</f>
        <v>м</v>
      </c>
      <c r="F2444" s="189">
        <f>'[4]ИТОГ!'!$AX2441</f>
        <v>0</v>
      </c>
      <c r="G2444" s="91" t="s">
        <v>255</v>
      </c>
      <c r="H2444" s="94" t="s">
        <v>28</v>
      </c>
      <c r="I2444" s="91" t="str">
        <f>'[4]ИТОГ!'!$AY2441</f>
        <v>ОК!</v>
      </c>
    </row>
    <row r="2445" spans="1:9">
      <c r="A2445" s="90">
        <v>2435</v>
      </c>
      <c r="B2445" s="91" t="str">
        <f>'[4]ИТОГ!'!$AP2442</f>
        <v>Мулюкова Амина</v>
      </c>
      <c r="C2445" s="91">
        <f>'[4]ИТОГ!'!$AQ2442</f>
        <v>2002</v>
      </c>
      <c r="D2445" s="91" t="str">
        <f>'[4]ИТОГ!'!$AT2442</f>
        <v>КМС</v>
      </c>
      <c r="E2445" s="91" t="str">
        <f>'[4]ИТОГ!'!$AU2442</f>
        <v>ж</v>
      </c>
      <c r="F2445" s="189">
        <f>'[4]ИТОГ!'!$AX2442</f>
        <v>46143</v>
      </c>
      <c r="G2445" s="91" t="s">
        <v>255</v>
      </c>
      <c r="H2445" s="94" t="s">
        <v>28</v>
      </c>
      <c r="I2445" s="91" t="str">
        <f>'[4]ИТОГ!'!$AY2442</f>
        <v>ОК!</v>
      </c>
    </row>
    <row r="2446" spans="1:9">
      <c r="A2446" s="90">
        <v>2436</v>
      </c>
      <c r="B2446" s="91" t="str">
        <f>'[4]ИТОГ!'!$AP2443</f>
        <v>Мунгалов Сергей</v>
      </c>
      <c r="C2446" s="91">
        <f>'[4]ИТОГ!'!$AQ2443</f>
        <v>0</v>
      </c>
      <c r="D2446" s="91" t="str">
        <f>'[4]ИТОГ!'!$AT2443</f>
        <v>1ю</v>
      </c>
      <c r="E2446" s="91" t="str">
        <f>'[4]ИТОГ!'!$AU2443</f>
        <v>м</v>
      </c>
      <c r="F2446" s="189">
        <f>'[4]ИТОГ!'!$AX2443</f>
        <v>45756</v>
      </c>
      <c r="G2446" s="91" t="s">
        <v>255</v>
      </c>
      <c r="H2446" s="94" t="s">
        <v>28</v>
      </c>
      <c r="I2446" s="91" t="str">
        <f>'[4]ИТОГ!'!$AY2443</f>
        <v>НАДО!!!</v>
      </c>
    </row>
    <row r="2447" spans="1:9">
      <c r="A2447" s="90">
        <v>2437</v>
      </c>
      <c r="B2447" s="91" t="str">
        <f>'[4]ИТОГ!'!$AP2444</f>
        <v>Мункуев Сергей</v>
      </c>
      <c r="C2447" s="91">
        <f>'[4]ИТОГ!'!$AQ2444</f>
        <v>0</v>
      </c>
      <c r="D2447" s="91" t="str">
        <f>'[4]ИТОГ!'!$AT2444</f>
        <v>б/р</v>
      </c>
      <c r="E2447" s="91" t="str">
        <f>'[4]ИТОГ!'!$AU2444</f>
        <v>м</v>
      </c>
      <c r="F2447" s="189">
        <f>'[4]ИТОГ!'!$AX2444</f>
        <v>43245</v>
      </c>
      <c r="G2447" s="91" t="s">
        <v>255</v>
      </c>
      <c r="H2447" s="94" t="s">
        <v>28</v>
      </c>
      <c r="I2447" s="91" t="str">
        <f>'[4]ИТОГ!'!$AY2444</f>
        <v>НАДО!!!</v>
      </c>
    </row>
    <row r="2448" spans="1:9">
      <c r="A2448" s="90">
        <v>2438</v>
      </c>
      <c r="B2448" s="91" t="str">
        <f>'[4]ИТОГ!'!$AP2445</f>
        <v>Муравьёва Надежда</v>
      </c>
      <c r="C2448" s="91">
        <f>'[4]ИТОГ!'!$AQ2445</f>
        <v>2004</v>
      </c>
      <c r="D2448" s="91" t="str">
        <f>'[4]ИТОГ!'!$AT2445</f>
        <v>б/р</v>
      </c>
      <c r="E2448" s="91" t="str">
        <f>'[4]ИТОГ!'!$AU2445</f>
        <v>ж</v>
      </c>
      <c r="F2448" s="189">
        <f>'[4]ИТОГ!'!$AX2445</f>
        <v>0</v>
      </c>
      <c r="G2448" s="91" t="s">
        <v>255</v>
      </c>
      <c r="H2448" s="94" t="s">
        <v>28</v>
      </c>
      <c r="I2448" s="91" t="str">
        <f>'[4]ИТОГ!'!$AY2445</f>
        <v>ОК!</v>
      </c>
    </row>
    <row r="2449" spans="1:9">
      <c r="A2449" s="90">
        <v>2439</v>
      </c>
      <c r="B2449" s="91" t="str">
        <f>'[4]ИТОГ!'!$AP2446</f>
        <v>Муравьева-Андрейчук Вероника</v>
      </c>
      <c r="C2449" s="91">
        <f>'[4]ИТОГ!'!$AQ2446</f>
        <v>2008</v>
      </c>
      <c r="D2449" s="91" t="str">
        <f>'[4]ИТОГ!'!$AT2446</f>
        <v>2ю</v>
      </c>
      <c r="E2449" s="91" t="str">
        <f>'[4]ИТОГ!'!$AU2446</f>
        <v>ж</v>
      </c>
      <c r="F2449" s="189">
        <f>'[4]ИТОГ!'!$AX2446</f>
        <v>45786</v>
      </c>
      <c r="G2449" s="91" t="s">
        <v>255</v>
      </c>
      <c r="H2449" s="94" t="s">
        <v>28</v>
      </c>
      <c r="I2449" s="91" t="str">
        <f>'[4]ИТОГ!'!$AY2446</f>
        <v>ОК!</v>
      </c>
    </row>
    <row r="2450" spans="1:9">
      <c r="A2450" s="90">
        <v>2440</v>
      </c>
      <c r="B2450" s="91" t="str">
        <f>'[4]ИТОГ!'!$AP2447</f>
        <v>Мурадян Даниела</v>
      </c>
      <c r="C2450" s="91">
        <f>'[4]ИТОГ!'!$AQ2447</f>
        <v>2006</v>
      </c>
      <c r="D2450" s="91" t="str">
        <f>'[4]ИТОГ!'!$AT2447</f>
        <v>б/р</v>
      </c>
      <c r="E2450" s="91" t="str">
        <f>'[4]ИТОГ!'!$AU2447</f>
        <v>ж</v>
      </c>
      <c r="F2450" s="189">
        <f>'[4]ИТОГ!'!$AX2447</f>
        <v>0</v>
      </c>
      <c r="G2450" s="91" t="s">
        <v>255</v>
      </c>
      <c r="H2450" s="94" t="s">
        <v>28</v>
      </c>
      <c r="I2450" s="91" t="str">
        <f>'[4]ИТОГ!'!$AY2447</f>
        <v>ОК!</v>
      </c>
    </row>
    <row r="2451" spans="1:9">
      <c r="A2451" s="90">
        <v>2441</v>
      </c>
      <c r="B2451" s="91" t="str">
        <f>'[4]ИТОГ!'!$AP2448</f>
        <v>Муратов Тимур</v>
      </c>
      <c r="C2451" s="91">
        <f>'[4]ИТОГ!'!$AQ2448</f>
        <v>0</v>
      </c>
      <c r="D2451" s="91" t="str">
        <f>'[4]ИТОГ!'!$AT2448</f>
        <v>б/р</v>
      </c>
      <c r="E2451" s="91" t="str">
        <f>'[4]ИТОГ!'!$AU2448</f>
        <v>м</v>
      </c>
      <c r="F2451" s="189">
        <f>'[4]ИТОГ!'!$AX2448</f>
        <v>45071</v>
      </c>
      <c r="G2451" s="91" t="s">
        <v>255</v>
      </c>
      <c r="H2451" s="94" t="s">
        <v>28</v>
      </c>
      <c r="I2451" s="91">
        <f>'[4]ИТОГ!'!$AY2448</f>
        <v>0</v>
      </c>
    </row>
    <row r="2452" spans="1:9">
      <c r="A2452" s="90">
        <v>2442</v>
      </c>
      <c r="B2452" s="91" t="str">
        <f>'[4]ИТОГ!'!$AP2449</f>
        <v>Мурашева Светлана</v>
      </c>
      <c r="C2452" s="91">
        <f>'[4]ИТОГ!'!$AQ2449</f>
        <v>2005</v>
      </c>
      <c r="D2452" s="91" t="str">
        <f>'[4]ИТОГ!'!$AT2449</f>
        <v>б/р</v>
      </c>
      <c r="E2452" s="91" t="str">
        <f>'[4]ИТОГ!'!$AU2449</f>
        <v>ж</v>
      </c>
      <c r="F2452" s="189">
        <f>'[4]ИТОГ!'!$AX2449</f>
        <v>44134</v>
      </c>
      <c r="G2452" s="91" t="s">
        <v>255</v>
      </c>
      <c r="H2452" s="94" t="s">
        <v>28</v>
      </c>
      <c r="I2452" s="91" t="str">
        <f>'[4]ИТОГ!'!$AY2449</f>
        <v>ОК!</v>
      </c>
    </row>
    <row r="2453" spans="1:9">
      <c r="A2453" s="90">
        <v>2443</v>
      </c>
      <c r="B2453" s="91" t="str">
        <f>'[4]ИТОГ!'!$AP2450</f>
        <v>Мурашов Вячеслав</v>
      </c>
      <c r="C2453" s="91">
        <f>'[4]ИТОГ!'!$AQ2450</f>
        <v>2003</v>
      </c>
      <c r="D2453" s="91" t="str">
        <f>'[4]ИТОГ!'!$AT2450</f>
        <v>б/р</v>
      </c>
      <c r="E2453" s="91" t="str">
        <f>'[4]ИТОГ!'!$AU2450</f>
        <v>м</v>
      </c>
      <c r="F2453" s="189">
        <f>'[4]ИТОГ!'!$AX2450</f>
        <v>0</v>
      </c>
      <c r="G2453" s="91" t="s">
        <v>255</v>
      </c>
      <c r="H2453" s="94" t="s">
        <v>28</v>
      </c>
      <c r="I2453" s="91" t="str">
        <f>'[4]ИТОГ!'!$AY2450</f>
        <v>НАДО!!!</v>
      </c>
    </row>
    <row r="2454" spans="1:9">
      <c r="A2454" s="90">
        <v>2444</v>
      </c>
      <c r="B2454" s="91" t="str">
        <f>'[4]ИТОГ!'!$AP2451</f>
        <v>Мурашов Илья</v>
      </c>
      <c r="C2454" s="91">
        <f>'[4]ИТОГ!'!$AQ2451</f>
        <v>1971</v>
      </c>
      <c r="D2454" s="91" t="str">
        <f>'[4]ИТОГ!'!$AT2451</f>
        <v>б/р</v>
      </c>
      <c r="E2454" s="91" t="str">
        <f>'[4]ИТОГ!'!$AU2451</f>
        <v>м</v>
      </c>
      <c r="F2454" s="189">
        <f>'[4]ИТОГ!'!$AX2451</f>
        <v>43245</v>
      </c>
      <c r="G2454" s="91" t="s">
        <v>255</v>
      </c>
      <c r="H2454" s="94" t="s">
        <v>28</v>
      </c>
      <c r="I2454" s="91" t="str">
        <f>'[4]ИТОГ!'!$AY2451</f>
        <v>НАДО!!!</v>
      </c>
    </row>
    <row r="2455" spans="1:9">
      <c r="A2455" s="90">
        <v>2445</v>
      </c>
      <c r="B2455" s="91" t="str">
        <f>'[4]ИТОГ!'!$AP2452</f>
        <v>Мурашова Анастасия</v>
      </c>
      <c r="C2455" s="91">
        <f>'[4]ИТОГ!'!$AQ2452</f>
        <v>2008</v>
      </c>
      <c r="D2455" s="91">
        <f>'[4]ИТОГ!'!$AT2452</f>
        <v>2</v>
      </c>
      <c r="E2455" s="91" t="str">
        <f>'[4]ИТОГ!'!$AU2452</f>
        <v>ж</v>
      </c>
      <c r="F2455" s="189">
        <f>'[4]ИТОГ!'!$AX2452</f>
        <v>45928</v>
      </c>
      <c r="G2455" s="91" t="s">
        <v>255</v>
      </c>
      <c r="H2455" s="94" t="s">
        <v>28</v>
      </c>
      <c r="I2455" s="91" t="str">
        <f>'[4]ИТОГ!'!$AY2452</f>
        <v>ОК!</v>
      </c>
    </row>
    <row r="2456" spans="1:9">
      <c r="A2456" s="90">
        <v>2446</v>
      </c>
      <c r="B2456" s="91" t="str">
        <f>'[4]ИТОГ!'!$AP2453</f>
        <v>Мурехин Илья</v>
      </c>
      <c r="C2456" s="91">
        <f>'[4]ИТОГ!'!$AQ2453</f>
        <v>2001</v>
      </c>
      <c r="D2456" s="91" t="str">
        <f>'[4]ИТОГ!'!$AT2453</f>
        <v>б/р</v>
      </c>
      <c r="E2456" s="91" t="str">
        <f>'[4]ИТОГ!'!$AU2453</f>
        <v>м</v>
      </c>
      <c r="F2456" s="189">
        <f>'[4]ИТОГ!'!$AX2453</f>
        <v>0</v>
      </c>
      <c r="G2456" s="91" t="s">
        <v>255</v>
      </c>
      <c r="H2456" s="94" t="s">
        <v>28</v>
      </c>
      <c r="I2456" s="91" t="str">
        <f>'[4]ИТОГ!'!$AY2453</f>
        <v>ОК!</v>
      </c>
    </row>
    <row r="2457" spans="1:9">
      <c r="A2457" s="90">
        <v>2447</v>
      </c>
      <c r="B2457" s="91" t="str">
        <f>'[4]ИТОГ!'!$AP2454</f>
        <v>Мурзинова Мария</v>
      </c>
      <c r="C2457" s="91">
        <f>'[4]ИТОГ!'!$AQ2454</f>
        <v>0</v>
      </c>
      <c r="D2457" s="91" t="str">
        <f>'[4]ИТОГ!'!$AT2454</f>
        <v>б/р</v>
      </c>
      <c r="E2457" s="91" t="str">
        <f>'[4]ИТОГ!'!$AU2454</f>
        <v>ж</v>
      </c>
      <c r="F2457" s="189">
        <f>'[4]ИТОГ!'!$AX2454</f>
        <v>42774</v>
      </c>
      <c r="G2457" s="91" t="s">
        <v>255</v>
      </c>
      <c r="H2457" s="94" t="s">
        <v>28</v>
      </c>
      <c r="I2457" s="91" t="str">
        <f>'[4]ИТОГ!'!$AY2454</f>
        <v>НАДО!!!</v>
      </c>
    </row>
    <row r="2458" spans="1:9">
      <c r="A2458" s="90">
        <v>2448</v>
      </c>
      <c r="B2458" s="91" t="str">
        <f>'[4]ИТОГ!'!$AP2455</f>
        <v>Мурин Евгений</v>
      </c>
      <c r="C2458" s="91">
        <f>'[4]ИТОГ!'!$AQ2455</f>
        <v>1983</v>
      </c>
      <c r="D2458" s="91" t="str">
        <f>'[4]ИТОГ!'!$AT2455</f>
        <v>КМС</v>
      </c>
      <c r="E2458" s="91" t="str">
        <f>'[4]ИТОГ!'!$AU2455</f>
        <v>м</v>
      </c>
      <c r="F2458" s="189">
        <f>'[4]ИТОГ!'!$AX2455</f>
        <v>45729</v>
      </c>
      <c r="G2458" s="91" t="s">
        <v>255</v>
      </c>
      <c r="H2458" s="94" t="s">
        <v>28</v>
      </c>
      <c r="I2458" s="91" t="str">
        <f>'[4]ИТОГ!'!$AY2455</f>
        <v>ОК!</v>
      </c>
    </row>
    <row r="2459" spans="1:9">
      <c r="A2459" s="90">
        <v>2449</v>
      </c>
      <c r="B2459" s="91" t="str">
        <f>'[4]ИТОГ!'!$AP2456</f>
        <v>Муртазина Рамиля</v>
      </c>
      <c r="C2459" s="91">
        <f>'[4]ИТОГ!'!$AQ2456</f>
        <v>0</v>
      </c>
      <c r="D2459" s="91" t="str">
        <f>'[4]ИТОГ!'!$AT2456</f>
        <v>б/р</v>
      </c>
      <c r="E2459" s="91" t="str">
        <f>'[4]ИТОГ!'!$AU2456</f>
        <v>ж</v>
      </c>
      <c r="F2459" s="189">
        <f>'[4]ИТОГ!'!$AX2456</f>
        <v>44359</v>
      </c>
      <c r="G2459" s="91" t="s">
        <v>255</v>
      </c>
      <c r="H2459" s="94" t="s">
        <v>28</v>
      </c>
      <c r="I2459" s="91" t="str">
        <f>'[4]ИТОГ!'!$AY2456</f>
        <v>НАДО!!!</v>
      </c>
    </row>
    <row r="2460" spans="1:9">
      <c r="A2460" s="90">
        <v>2450</v>
      </c>
      <c r="B2460" s="91" t="str">
        <f>'[4]ИТОГ!'!$AP2457</f>
        <v>Мусатова Варвара</v>
      </c>
      <c r="C2460" s="91">
        <f>'[4]ИТОГ!'!$AQ2457</f>
        <v>2013</v>
      </c>
      <c r="D2460" s="91" t="str">
        <f>'[4]ИТОГ!'!$AT2457</f>
        <v>2ю</v>
      </c>
      <c r="E2460" s="91" t="str">
        <f>'[4]ИТОГ!'!$AU2457</f>
        <v>ж</v>
      </c>
      <c r="F2460" s="189">
        <f>'[4]ИТОГ!'!$AX2457</f>
        <v>45947</v>
      </c>
      <c r="G2460" s="91" t="s">
        <v>255</v>
      </c>
      <c r="H2460" s="94" t="s">
        <v>28</v>
      </c>
      <c r="I2460" s="91" t="str">
        <f>'[4]ИТОГ!'!$AY2457</f>
        <v>ОК!</v>
      </c>
    </row>
    <row r="2461" spans="1:9">
      <c r="A2461" s="90">
        <v>2451</v>
      </c>
      <c r="B2461" s="91" t="str">
        <f>'[4]ИТОГ!'!$AP2458</f>
        <v>Мусинова Полина</v>
      </c>
      <c r="C2461" s="91">
        <f>'[4]ИТОГ!'!$AQ2458</f>
        <v>0</v>
      </c>
      <c r="D2461" s="91">
        <f>'[4]ИТОГ!'!$AT2458</f>
        <v>3</v>
      </c>
      <c r="E2461" s="91" t="str">
        <f>'[4]ИТОГ!'!$AU2458</f>
        <v>ж</v>
      </c>
      <c r="F2461" s="189">
        <f>'[4]ИТОГ!'!$AX2458</f>
        <v>45407</v>
      </c>
      <c r="G2461" s="91" t="s">
        <v>255</v>
      </c>
      <c r="H2461" s="94" t="s">
        <v>28</v>
      </c>
      <c r="I2461" s="91" t="str">
        <f>'[4]ИТОГ!'!$AY2458</f>
        <v>НАДО!!!</v>
      </c>
    </row>
    <row r="2462" spans="1:9">
      <c r="A2462" s="90">
        <v>2452</v>
      </c>
      <c r="B2462" s="91" t="str">
        <f>'[4]ИТОГ!'!$AP2459</f>
        <v>Мусорин Алексей</v>
      </c>
      <c r="C2462" s="91">
        <f>'[4]ИТОГ!'!$AQ2459</f>
        <v>1970</v>
      </c>
      <c r="D2462" s="91" t="str">
        <f>'[4]ИТОГ!'!$AT2459</f>
        <v>б/р</v>
      </c>
      <c r="E2462" s="91" t="str">
        <f>'[4]ИТОГ!'!$AU2459</f>
        <v>м</v>
      </c>
      <c r="F2462" s="189">
        <f>'[4]ИТОГ!'!$AX2459</f>
        <v>43245</v>
      </c>
      <c r="G2462" s="91" t="s">
        <v>255</v>
      </c>
      <c r="H2462" s="94" t="s">
        <v>28</v>
      </c>
      <c r="I2462" s="91" t="str">
        <f>'[4]ИТОГ!'!$AY2459</f>
        <v>НАДО!!!</v>
      </c>
    </row>
    <row r="2463" spans="1:9">
      <c r="A2463" s="90">
        <v>2453</v>
      </c>
      <c r="B2463" s="91" t="str">
        <f>'[4]ИТОГ!'!$AP2460</f>
        <v>Мустафаев Сулейман</v>
      </c>
      <c r="C2463" s="91">
        <f>'[4]ИТОГ!'!$AQ2460</f>
        <v>2004</v>
      </c>
      <c r="D2463" s="91" t="str">
        <f>'[4]ИТОГ!'!$AT2460</f>
        <v>б/р</v>
      </c>
      <c r="E2463" s="91" t="str">
        <f>'[4]ИТОГ!'!$AU2460</f>
        <v>м</v>
      </c>
      <c r="F2463" s="189">
        <f>'[4]ИТОГ!'!$AX2460</f>
        <v>0</v>
      </c>
      <c r="G2463" s="91" t="s">
        <v>255</v>
      </c>
      <c r="H2463" s="94" t="s">
        <v>28</v>
      </c>
      <c r="I2463" s="91" t="str">
        <f>'[4]ИТОГ!'!$AY2460</f>
        <v>ОК!</v>
      </c>
    </row>
    <row r="2464" spans="1:9">
      <c r="A2464" s="90">
        <v>2454</v>
      </c>
      <c r="B2464" s="91" t="str">
        <f>'[4]ИТОГ!'!$AP2461</f>
        <v>Мустафин Арсений</v>
      </c>
      <c r="C2464" s="91">
        <f>'[4]ИТОГ!'!$AQ2461</f>
        <v>2009</v>
      </c>
      <c r="D2464" s="91">
        <f>'[4]ИТОГ!'!$AT2461</f>
        <v>2</v>
      </c>
      <c r="E2464" s="91" t="str">
        <f>'[4]ИТОГ!'!$AU2461</f>
        <v>м</v>
      </c>
      <c r="F2464" s="189">
        <f>'[4]ИТОГ!'!$AX2461</f>
        <v>45955</v>
      </c>
      <c r="G2464" s="91" t="s">
        <v>255</v>
      </c>
      <c r="H2464" s="94" t="s">
        <v>28</v>
      </c>
      <c r="I2464" s="91" t="str">
        <f>'[4]ИТОГ!'!$AY2461</f>
        <v>ОК!</v>
      </c>
    </row>
    <row r="2465" spans="1:9">
      <c r="A2465" s="90">
        <v>2455</v>
      </c>
      <c r="B2465" s="91" t="str">
        <f>'[4]ИТОГ!'!$AP2462</f>
        <v>Мухин Александр</v>
      </c>
      <c r="C2465" s="91">
        <f>'[4]ИТОГ!'!$AQ2462</f>
        <v>0</v>
      </c>
      <c r="D2465" s="91" t="str">
        <f>'[4]ИТОГ!'!$AT2462</f>
        <v>КМС</v>
      </c>
      <c r="E2465" s="91" t="str">
        <f>'[4]ИТОГ!'!$AU2462</f>
        <v>м</v>
      </c>
      <c r="F2465" s="189">
        <f>'[4]ИТОГ!'!$AX2462</f>
        <v>45771</v>
      </c>
      <c r="G2465" s="91" t="s">
        <v>255</v>
      </c>
      <c r="H2465" s="94" t="s">
        <v>28</v>
      </c>
      <c r="I2465" s="91" t="str">
        <f>'[4]ИТОГ!'!$AY2462</f>
        <v>НАДО!!!</v>
      </c>
    </row>
    <row r="2466" spans="1:9">
      <c r="A2466" s="90">
        <v>2456</v>
      </c>
      <c r="B2466" s="91" t="str">
        <f>'[4]ИТОГ!'!$AP2463</f>
        <v>Мухин Михаил</v>
      </c>
      <c r="C2466" s="91">
        <f>'[4]ИТОГ!'!$AQ2463</f>
        <v>2014</v>
      </c>
      <c r="D2466" s="91" t="str">
        <f>'[4]ИТОГ!'!$AT2463</f>
        <v>б/р</v>
      </c>
      <c r="E2466" s="91" t="str">
        <f>'[4]ИТОГ!'!$AU2463</f>
        <v>м</v>
      </c>
      <c r="F2466" s="189">
        <f>'[4]ИТОГ!'!$AX2463</f>
        <v>0</v>
      </c>
      <c r="G2466" s="91" t="s">
        <v>255</v>
      </c>
      <c r="H2466" s="94" t="s">
        <v>28</v>
      </c>
      <c r="I2466" s="91" t="str">
        <f>'[4]ИТОГ!'!$AY2463</f>
        <v>ОК!</v>
      </c>
    </row>
    <row r="2467" spans="1:9">
      <c r="A2467" s="90">
        <v>2457</v>
      </c>
      <c r="B2467" s="91" t="str">
        <f>'[4]ИТОГ!'!$AP2464</f>
        <v>Мухин Николай</v>
      </c>
      <c r="C2467" s="91">
        <f>'[4]ИТОГ!'!$AQ2464</f>
        <v>2011</v>
      </c>
      <c r="D2467" s="91" t="str">
        <f>'[4]ИТОГ!'!$AT2464</f>
        <v>1ю</v>
      </c>
      <c r="E2467" s="91" t="str">
        <f>'[4]ИТОГ!'!$AU2464</f>
        <v>м</v>
      </c>
      <c r="F2467" s="189">
        <f>'[4]ИТОГ!'!$AX2464</f>
        <v>45591</v>
      </c>
      <c r="G2467" s="91" t="s">
        <v>255</v>
      </c>
      <c r="H2467" s="94" t="s">
        <v>28</v>
      </c>
      <c r="I2467" s="91" t="str">
        <f>'[4]ИТОГ!'!$AY2464</f>
        <v>ОК!</v>
      </c>
    </row>
    <row r="2468" spans="1:9">
      <c r="A2468" s="90">
        <v>2458</v>
      </c>
      <c r="B2468" s="91" t="str">
        <f>'[4]ИТОГ!'!$AP2465</f>
        <v>Мухитова Светлана</v>
      </c>
      <c r="C2468" s="91">
        <f>'[4]ИТОГ!'!$AQ2465</f>
        <v>0</v>
      </c>
      <c r="D2468" s="91" t="str">
        <f>'[4]ИТОГ!'!$AT2465</f>
        <v>б/р</v>
      </c>
      <c r="E2468" s="91" t="str">
        <f>'[4]ИТОГ!'!$AU2465</f>
        <v>ж</v>
      </c>
      <c r="F2468" s="189">
        <f>'[4]ИТОГ!'!$AX2465</f>
        <v>44650</v>
      </c>
      <c r="G2468" s="91" t="s">
        <v>255</v>
      </c>
      <c r="H2468" s="94" t="s">
        <v>28</v>
      </c>
      <c r="I2468" s="91" t="str">
        <f>'[4]ИТОГ!'!$AY2465</f>
        <v>НАДО!!!</v>
      </c>
    </row>
    <row r="2469" spans="1:9">
      <c r="A2469" s="90">
        <v>2459</v>
      </c>
      <c r="B2469" s="91" t="str">
        <f>'[4]ИТОГ!'!$AP2466</f>
        <v>Мучник Юлия</v>
      </c>
      <c r="C2469" s="91">
        <f>'[4]ИТОГ!'!$AQ2466</f>
        <v>2010</v>
      </c>
      <c r="D2469" s="91">
        <f>'[4]ИТОГ!'!$AT2466</f>
        <v>1</v>
      </c>
      <c r="E2469" s="91" t="str">
        <f>'[4]ИТОГ!'!$AU2466</f>
        <v>ж</v>
      </c>
      <c r="F2469" s="189">
        <f>'[4]ИТОГ!'!$AX2466</f>
        <v>46017</v>
      </c>
      <c r="G2469" s="91" t="s">
        <v>255</v>
      </c>
      <c r="H2469" s="94" t="s">
        <v>28</v>
      </c>
      <c r="I2469" s="91" t="str">
        <f>'[4]ИТОГ!'!$AY2466</f>
        <v>ОК!</v>
      </c>
    </row>
    <row r="2470" spans="1:9">
      <c r="A2470" s="90">
        <v>2460</v>
      </c>
      <c r="B2470" s="91" t="str">
        <f>'[4]ИТОГ!'!$AP2467</f>
        <v>Мушканцева Нелли</v>
      </c>
      <c r="C2470" s="91">
        <f>'[4]ИТОГ!'!$AQ2467</f>
        <v>2007</v>
      </c>
      <c r="D2470" s="91" t="str">
        <f>'[4]ИТОГ!'!$AT2467</f>
        <v>б/р</v>
      </c>
      <c r="E2470" s="91" t="str">
        <f>'[4]ИТОГ!'!$AU2467</f>
        <v>ж</v>
      </c>
      <c r="F2470" s="189">
        <f>'[4]ИТОГ!'!$AX2467</f>
        <v>43960</v>
      </c>
      <c r="G2470" s="91" t="s">
        <v>255</v>
      </c>
      <c r="H2470" s="94" t="s">
        <v>28</v>
      </c>
      <c r="I2470" s="91" t="str">
        <f>'[4]ИТОГ!'!$AY2467</f>
        <v>ОК!</v>
      </c>
    </row>
    <row r="2471" spans="1:9">
      <c r="A2471" s="90">
        <v>2461</v>
      </c>
      <c r="B2471" s="91" t="str">
        <f>'[4]ИТОГ!'!$AP2468</f>
        <v>Мыльников Михаил</v>
      </c>
      <c r="C2471" s="91">
        <f>'[4]ИТОГ!'!$AQ2468</f>
        <v>2012</v>
      </c>
      <c r="D2471" s="91" t="str">
        <f>'[4]ИТОГ!'!$AT2468</f>
        <v>1ю</v>
      </c>
      <c r="E2471" s="91" t="str">
        <f>'[4]ИТОГ!'!$AU2468</f>
        <v>м</v>
      </c>
      <c r="F2471" s="189">
        <f>'[4]ИТОГ!'!$AX2468</f>
        <v>45786</v>
      </c>
      <c r="G2471" s="91" t="s">
        <v>255</v>
      </c>
      <c r="H2471" s="94" t="s">
        <v>28</v>
      </c>
      <c r="I2471" s="91" t="str">
        <f>'[4]ИТОГ!'!$AY2468</f>
        <v>ОК!</v>
      </c>
    </row>
    <row r="2472" spans="1:9">
      <c r="A2472" s="90">
        <v>2462</v>
      </c>
      <c r="B2472" s="91" t="str">
        <f>'[4]ИТОГ!'!$AP2469</f>
        <v>Мыльникова Анна</v>
      </c>
      <c r="C2472" s="91">
        <f>'[4]ИТОГ!'!$AQ2469</f>
        <v>2000</v>
      </c>
      <c r="D2472" s="91" t="str">
        <f>'[4]ИТОГ!'!$AT2469</f>
        <v>б/р</v>
      </c>
      <c r="E2472" s="91" t="str">
        <f>'[4]ИТОГ!'!$AU2469</f>
        <v>ж</v>
      </c>
      <c r="F2472" s="189">
        <f>'[4]ИТОГ!'!$AX2469</f>
        <v>43383</v>
      </c>
      <c r="G2472" s="91" t="s">
        <v>255</v>
      </c>
      <c r="H2472" s="94" t="s">
        <v>28</v>
      </c>
      <c r="I2472" s="91" t="str">
        <f>'[4]ИТОГ!'!$AY2469</f>
        <v>НАДО!!!</v>
      </c>
    </row>
    <row r="2473" spans="1:9">
      <c r="A2473" s="90">
        <v>2463</v>
      </c>
      <c r="B2473" s="91" t="str">
        <f>'[4]ИТОГ!'!$AP2470</f>
        <v>Мысь Виктор</v>
      </c>
      <c r="C2473" s="91">
        <f>'[4]ИТОГ!'!$AQ2470</f>
        <v>1984</v>
      </c>
      <c r="D2473" s="91" t="str">
        <f>'[4]ИТОГ!'!$AT2470</f>
        <v>б/р</v>
      </c>
      <c r="E2473" s="91" t="str">
        <f>'[4]ИТОГ!'!$AU2470</f>
        <v>м</v>
      </c>
      <c r="F2473" s="189">
        <f>'[4]ИТОГ!'!$AX2470</f>
        <v>42978</v>
      </c>
      <c r="G2473" s="91" t="s">
        <v>255</v>
      </c>
      <c r="H2473" s="94" t="s">
        <v>28</v>
      </c>
      <c r="I2473" s="91" t="str">
        <f>'[4]ИТОГ!'!$AY2470</f>
        <v>НАДО!!!</v>
      </c>
    </row>
    <row r="2474" spans="1:9">
      <c r="A2474" s="90">
        <v>2464</v>
      </c>
      <c r="B2474" s="91" t="str">
        <f>'[4]ИТОГ!'!$AP2471</f>
        <v>Мяги Фёдор</v>
      </c>
      <c r="C2474" s="91">
        <f>'[4]ИТОГ!'!$AQ2471</f>
        <v>2010</v>
      </c>
      <c r="D2474" s="91" t="str">
        <f>'[4]ИТОГ!'!$AT2471</f>
        <v>1ю</v>
      </c>
      <c r="E2474" s="91" t="str">
        <f>'[4]ИТОГ!'!$AU2471</f>
        <v>м</v>
      </c>
      <c r="F2474" s="189">
        <f>'[4]ИТОГ!'!$AX2471</f>
        <v>45787</v>
      </c>
      <c r="G2474" s="91" t="s">
        <v>255</v>
      </c>
      <c r="H2474" s="94" t="s">
        <v>28</v>
      </c>
      <c r="I2474" s="91" t="str">
        <f>'[4]ИТОГ!'!$AY2471</f>
        <v>ОК!</v>
      </c>
    </row>
    <row r="2475" spans="1:9">
      <c r="A2475" s="90">
        <v>2465</v>
      </c>
      <c r="B2475" s="91" t="str">
        <f>'[4]ИТОГ!'!$AP2472</f>
        <v>Мялова Эллина</v>
      </c>
      <c r="C2475" s="91">
        <f>'[4]ИТОГ!'!$AQ2472</f>
        <v>0</v>
      </c>
      <c r="D2475" s="91" t="str">
        <f>'[4]ИТОГ!'!$AT2472</f>
        <v>1ю</v>
      </c>
      <c r="E2475" s="91" t="str">
        <f>'[4]ИТОГ!'!$AU2472</f>
        <v>ж</v>
      </c>
      <c r="F2475" s="189">
        <f>'[4]ИТОГ!'!$AX2472</f>
        <v>45756</v>
      </c>
      <c r="G2475" s="91" t="s">
        <v>255</v>
      </c>
      <c r="H2475" s="94" t="s">
        <v>28</v>
      </c>
      <c r="I2475" s="91" t="str">
        <f>'[4]ИТОГ!'!$AY2472</f>
        <v>НАДО!!!</v>
      </c>
    </row>
    <row r="2476" spans="1:9">
      <c r="A2476" s="90">
        <v>2466</v>
      </c>
      <c r="B2476" s="91" t="str">
        <f>'[4]ИТОГ!'!$AP2473</f>
        <v>Мячина Арина</v>
      </c>
      <c r="C2476" s="91">
        <f>'[4]ИТОГ!'!$AQ2473</f>
        <v>2003</v>
      </c>
      <c r="D2476" s="91" t="str">
        <f>'[4]ИТОГ!'!$AT2473</f>
        <v>б/р</v>
      </c>
      <c r="E2476" s="91" t="str">
        <f>'[4]ИТОГ!'!$AU2473</f>
        <v>ж</v>
      </c>
      <c r="F2476" s="189">
        <f>'[4]ИТОГ!'!$AX2473</f>
        <v>0</v>
      </c>
      <c r="G2476" s="91" t="s">
        <v>255</v>
      </c>
      <c r="H2476" s="94" t="s">
        <v>28</v>
      </c>
      <c r="I2476" s="91" t="str">
        <f>'[4]ИТОГ!'!$AY2473</f>
        <v>ОК!</v>
      </c>
    </row>
    <row r="2477" spans="1:9">
      <c r="A2477" s="90">
        <v>2467</v>
      </c>
      <c r="B2477" s="91" t="str">
        <f>'[4]ИТОГ!'!$AP2474</f>
        <v>Наберенков Илья</v>
      </c>
      <c r="C2477" s="91">
        <f>'[4]ИТОГ!'!$AQ2474</f>
        <v>2003</v>
      </c>
      <c r="D2477" s="91" t="str">
        <f>'[4]ИТОГ!'!$AT2474</f>
        <v>б/р</v>
      </c>
      <c r="E2477" s="91" t="str">
        <f>'[4]ИТОГ!'!$AU2474</f>
        <v>м</v>
      </c>
      <c r="F2477" s="189">
        <f>'[4]ИТОГ!'!$AX2474</f>
        <v>0</v>
      </c>
      <c r="G2477" s="91" t="s">
        <v>255</v>
      </c>
      <c r="H2477" s="94" t="s">
        <v>28</v>
      </c>
      <c r="I2477" s="91" t="str">
        <f>'[4]ИТОГ!'!$AY2474</f>
        <v>ОК!</v>
      </c>
    </row>
    <row r="2478" spans="1:9">
      <c r="A2478" s="90">
        <v>2468</v>
      </c>
      <c r="B2478" s="91" t="str">
        <f>'[4]ИТОГ!'!$AP2475</f>
        <v>Набивайло Артём</v>
      </c>
      <c r="C2478" s="91">
        <f>'[4]ИТОГ!'!$AQ2475</f>
        <v>0</v>
      </c>
      <c r="D2478" s="91">
        <f>'[4]ИТОГ!'!$AT2475</f>
        <v>3</v>
      </c>
      <c r="E2478" s="91" t="str">
        <f>'[4]ИТОГ!'!$AU2475</f>
        <v>м</v>
      </c>
      <c r="F2478" s="189">
        <f>'[4]ИТОГ!'!$AX2475</f>
        <v>45778</v>
      </c>
      <c r="G2478" s="91" t="s">
        <v>255</v>
      </c>
      <c r="H2478" s="94" t="s">
        <v>28</v>
      </c>
      <c r="I2478" s="91" t="str">
        <f>'[4]ИТОГ!'!$AY2475</f>
        <v>НАДО!!!</v>
      </c>
    </row>
    <row r="2479" spans="1:9">
      <c r="A2479" s="90">
        <v>2469</v>
      </c>
      <c r="B2479" s="91" t="str">
        <f>'[4]ИТОГ!'!$AP2476</f>
        <v>Набойщиков Владимир</v>
      </c>
      <c r="C2479" s="91">
        <f>'[4]ИТОГ!'!$AQ2476</f>
        <v>0</v>
      </c>
      <c r="D2479" s="91" t="str">
        <f>'[4]ИТОГ!'!$AT2476</f>
        <v>б/р</v>
      </c>
      <c r="E2479" s="91" t="str">
        <f>'[4]ИТОГ!'!$AU2476</f>
        <v>м</v>
      </c>
      <c r="F2479" s="189">
        <f>'[4]ИТОГ!'!$AX2476</f>
        <v>44323</v>
      </c>
      <c r="G2479" s="91" t="s">
        <v>255</v>
      </c>
      <c r="H2479" s="94" t="s">
        <v>28</v>
      </c>
      <c r="I2479" s="91" t="str">
        <f>'[4]ИТОГ!'!$AY2476</f>
        <v>НАДО!!!</v>
      </c>
    </row>
    <row r="2480" spans="1:9">
      <c r="A2480" s="90">
        <v>2470</v>
      </c>
      <c r="B2480" s="91" t="str">
        <f>'[4]ИТОГ!'!$AP2477</f>
        <v>Навдушевич Олег</v>
      </c>
      <c r="C2480" s="91">
        <f>'[4]ИТОГ!'!$AQ2477</f>
        <v>0</v>
      </c>
      <c r="D2480" s="91" t="str">
        <f>'[4]ИТОГ!'!$AT2477</f>
        <v>б/р</v>
      </c>
      <c r="E2480" s="91" t="str">
        <f>'[4]ИТОГ!'!$AU2477</f>
        <v>м</v>
      </c>
      <c r="F2480" s="189">
        <f>'[4]ИТОГ!'!$AX2477</f>
        <v>44961</v>
      </c>
      <c r="G2480" s="91" t="s">
        <v>255</v>
      </c>
      <c r="H2480" s="94" t="s">
        <v>28</v>
      </c>
      <c r="I2480" s="91" t="str">
        <f>'[4]ИТОГ!'!$AY2477</f>
        <v>НАДО!!!</v>
      </c>
    </row>
    <row r="2481" spans="1:9">
      <c r="A2481" s="90">
        <v>2471</v>
      </c>
      <c r="B2481" s="91" t="str">
        <f>'[4]ИТОГ!'!$AP2478</f>
        <v>Нагиев Руслан</v>
      </c>
      <c r="C2481" s="91">
        <f>'[4]ИТОГ!'!$AQ2478</f>
        <v>2002</v>
      </c>
      <c r="D2481" s="91" t="str">
        <f>'[4]ИТОГ!'!$AT2478</f>
        <v>б/р</v>
      </c>
      <c r="E2481" s="91" t="str">
        <f>'[4]ИТОГ!'!$AU2478</f>
        <v>м</v>
      </c>
      <c r="F2481" s="189">
        <f>'[4]ИТОГ!'!$AX2478</f>
        <v>43078</v>
      </c>
      <c r="G2481" s="91" t="s">
        <v>255</v>
      </c>
      <c r="H2481" s="94" t="s">
        <v>28</v>
      </c>
      <c r="I2481" s="91" t="str">
        <f>'[4]ИТОГ!'!$AY2478</f>
        <v>ОК!</v>
      </c>
    </row>
    <row r="2482" spans="1:9">
      <c r="A2482" s="90">
        <v>2472</v>
      </c>
      <c r="B2482" s="91" t="str">
        <f>'[4]ИТОГ!'!$AP2479</f>
        <v>Нагиева Диана</v>
      </c>
      <c r="C2482" s="91">
        <f>'[4]ИТОГ!'!$AQ2479</f>
        <v>2003</v>
      </c>
      <c r="D2482" s="91" t="str">
        <f>'[4]ИТОГ!'!$AT2479</f>
        <v>б/р</v>
      </c>
      <c r="E2482" s="91" t="str">
        <f>'[4]ИТОГ!'!$AU2479</f>
        <v>ж</v>
      </c>
      <c r="F2482" s="189">
        <f>'[4]ИТОГ!'!$AX2479</f>
        <v>43124</v>
      </c>
      <c r="G2482" s="91" t="s">
        <v>255</v>
      </c>
      <c r="H2482" s="94" t="s">
        <v>28</v>
      </c>
      <c r="I2482" s="91" t="str">
        <f>'[4]ИТОГ!'!$AY2479</f>
        <v>ОК!</v>
      </c>
    </row>
    <row r="2483" spans="1:9">
      <c r="A2483" s="90">
        <v>2473</v>
      </c>
      <c r="B2483" s="91" t="str">
        <f>'[4]ИТОГ!'!$AP2480</f>
        <v>Нагиева Маргарита</v>
      </c>
      <c r="C2483" s="91">
        <f>'[4]ИТОГ!'!$AQ2480</f>
        <v>1966</v>
      </c>
      <c r="D2483" s="91" t="str">
        <f>'[4]ИТОГ!'!$AT2480</f>
        <v>б/р</v>
      </c>
      <c r="E2483" s="91" t="str">
        <f>'[4]ИТОГ!'!$AU2480</f>
        <v>ж</v>
      </c>
      <c r="F2483" s="189">
        <f>'[4]ИТОГ!'!$AX2480</f>
        <v>0</v>
      </c>
      <c r="G2483" s="91" t="s">
        <v>255</v>
      </c>
      <c r="H2483" s="94" t="s">
        <v>28</v>
      </c>
      <c r="I2483" s="91" t="str">
        <f>'[4]ИТОГ!'!$AY2480</f>
        <v>ОК!</v>
      </c>
    </row>
    <row r="2484" spans="1:9">
      <c r="A2484" s="90">
        <v>2474</v>
      </c>
      <c r="B2484" s="91" t="str">
        <f>'[4]ИТОГ!'!$AP2481</f>
        <v>Нагорная Алиса</v>
      </c>
      <c r="C2484" s="91">
        <f>'[4]ИТОГ!'!$AQ2481</f>
        <v>2006</v>
      </c>
      <c r="D2484" s="91" t="str">
        <f>'[4]ИТОГ!'!$AT2481</f>
        <v>б/р</v>
      </c>
      <c r="E2484" s="91" t="str">
        <f>'[4]ИТОГ!'!$AU2481</f>
        <v>ж</v>
      </c>
      <c r="F2484" s="189">
        <f>'[4]ИТОГ!'!$AX2481</f>
        <v>43593</v>
      </c>
      <c r="G2484" s="91" t="s">
        <v>255</v>
      </c>
      <c r="H2484" s="94" t="s">
        <v>28</v>
      </c>
      <c r="I2484" s="91" t="str">
        <f>'[4]ИТОГ!'!$AY2481</f>
        <v>ОК!</v>
      </c>
    </row>
    <row r="2485" spans="1:9">
      <c r="A2485" s="90">
        <v>2475</v>
      </c>
      <c r="B2485" s="91" t="str">
        <f>'[4]ИТОГ!'!$AP2482</f>
        <v>Наддак Рената</v>
      </c>
      <c r="C2485" s="91">
        <f>'[4]ИТОГ!'!$AQ2482</f>
        <v>2010</v>
      </c>
      <c r="D2485" s="91" t="str">
        <f>'[4]ИТОГ!'!$AT2482</f>
        <v>б/р</v>
      </c>
      <c r="E2485" s="91" t="str">
        <f>'[4]ИТОГ!'!$AU2482</f>
        <v>ж</v>
      </c>
      <c r="F2485" s="189">
        <f>'[4]ИТОГ!'!$AX2482</f>
        <v>0</v>
      </c>
      <c r="G2485" s="91" t="s">
        <v>255</v>
      </c>
      <c r="H2485" s="94" t="s">
        <v>28</v>
      </c>
      <c r="I2485" s="91" t="str">
        <f>'[4]ИТОГ!'!$AY2482</f>
        <v>ОК!</v>
      </c>
    </row>
    <row r="2486" spans="1:9">
      <c r="A2486" s="90">
        <v>2476</v>
      </c>
      <c r="B2486" s="91" t="str">
        <f>'[4]ИТОГ!'!$AP2483</f>
        <v>Надей Алёна</v>
      </c>
      <c r="C2486" s="91">
        <f>'[4]ИТОГ!'!$AQ2483</f>
        <v>2011</v>
      </c>
      <c r="D2486" s="91" t="str">
        <f>'[4]ИТОГ!'!$AT2483</f>
        <v>1ю</v>
      </c>
      <c r="E2486" s="91" t="str">
        <f>'[4]ИТОГ!'!$AU2483</f>
        <v>ж</v>
      </c>
      <c r="F2486" s="189">
        <f>'[4]ИТОГ!'!$AX2483</f>
        <v>45437</v>
      </c>
      <c r="G2486" s="91" t="s">
        <v>255</v>
      </c>
      <c r="H2486" s="94" t="s">
        <v>28</v>
      </c>
      <c r="I2486" s="91" t="str">
        <f>'[4]ИТОГ!'!$AY2483</f>
        <v>ОК!</v>
      </c>
    </row>
    <row r="2487" spans="1:9">
      <c r="A2487" s="90">
        <v>2477</v>
      </c>
      <c r="B2487" s="91" t="str">
        <f>'[4]ИТОГ!'!$AP2484</f>
        <v>Назаркин Данил</v>
      </c>
      <c r="C2487" s="91">
        <f>'[4]ИТОГ!'!$AQ2484</f>
        <v>2004</v>
      </c>
      <c r="D2487" s="91" t="str">
        <f>'[4]ИТОГ!'!$AT2484</f>
        <v>б/р</v>
      </c>
      <c r="E2487" s="91" t="str">
        <f>'[4]ИТОГ!'!$AU2484</f>
        <v>м</v>
      </c>
      <c r="F2487" s="189">
        <f>'[4]ИТОГ!'!$AX2484</f>
        <v>44981</v>
      </c>
      <c r="G2487" s="91" t="s">
        <v>255</v>
      </c>
      <c r="H2487" s="94" t="s">
        <v>28</v>
      </c>
      <c r="I2487" s="91" t="str">
        <f>'[4]ИТОГ!'!$AY2484</f>
        <v>ОК!</v>
      </c>
    </row>
    <row r="2488" spans="1:9">
      <c r="A2488" s="90">
        <v>2478</v>
      </c>
      <c r="B2488" s="91" t="str">
        <f>'[4]ИТОГ!'!$AP2485</f>
        <v>Назаркин Ярослав</v>
      </c>
      <c r="C2488" s="91">
        <f>'[4]ИТОГ!'!$AQ2485</f>
        <v>2009</v>
      </c>
      <c r="D2488" s="91">
        <f>'[4]ИТОГ!'!$AT2485</f>
        <v>2</v>
      </c>
      <c r="E2488" s="91" t="str">
        <f>'[4]ИТОГ!'!$AU2485</f>
        <v>м</v>
      </c>
      <c r="F2488" s="189">
        <f>'[4]ИТОГ!'!$AX2485</f>
        <v>45853</v>
      </c>
      <c r="G2488" s="91" t="s">
        <v>255</v>
      </c>
      <c r="H2488" s="94" t="s">
        <v>28</v>
      </c>
      <c r="I2488" s="91" t="str">
        <f>'[4]ИТОГ!'!$AY2485</f>
        <v>ОК!</v>
      </c>
    </row>
    <row r="2489" spans="1:9">
      <c r="A2489" s="90">
        <v>2479</v>
      </c>
      <c r="B2489" s="91" t="str">
        <f>'[4]ИТОГ!'!$AP2486</f>
        <v>Назарли Туран</v>
      </c>
      <c r="C2489" s="91">
        <f>'[4]ИТОГ!'!$AQ2486</f>
        <v>2002</v>
      </c>
      <c r="D2489" s="91" t="str">
        <f>'[4]ИТОГ!'!$AT2486</f>
        <v>б/р</v>
      </c>
      <c r="E2489" s="91" t="str">
        <f>'[4]ИТОГ!'!$AU2486</f>
        <v>ж</v>
      </c>
      <c r="F2489" s="189">
        <f>'[4]ИТОГ!'!$AX2486</f>
        <v>0</v>
      </c>
      <c r="G2489" s="91" t="s">
        <v>255</v>
      </c>
      <c r="H2489" s="94" t="s">
        <v>28</v>
      </c>
      <c r="I2489" s="91" t="str">
        <f>'[4]ИТОГ!'!$AY2486</f>
        <v>ОК!</v>
      </c>
    </row>
    <row r="2490" spans="1:9">
      <c r="A2490" s="90">
        <v>2480</v>
      </c>
      <c r="B2490" s="91" t="str">
        <f>'[4]ИТОГ!'!$AP2487</f>
        <v>Назаров Антон</v>
      </c>
      <c r="C2490" s="91">
        <f>'[4]ИТОГ!'!$AQ2487</f>
        <v>2005</v>
      </c>
      <c r="D2490" s="91">
        <f>'[4]ИТОГ!'!$AT2487</f>
        <v>3</v>
      </c>
      <c r="E2490" s="91" t="str">
        <f>'[4]ИТОГ!'!$AU2487</f>
        <v>м</v>
      </c>
      <c r="F2490" s="189">
        <f>'[4]ИТОГ!'!$AX2487</f>
        <v>45407</v>
      </c>
      <c r="G2490" s="91" t="s">
        <v>255</v>
      </c>
      <c r="H2490" s="94" t="s">
        <v>28</v>
      </c>
      <c r="I2490" s="91" t="str">
        <f>'[4]ИТОГ!'!$AY2487</f>
        <v>ОК!</v>
      </c>
    </row>
    <row r="2491" spans="1:9">
      <c r="A2491" s="90">
        <v>2481</v>
      </c>
      <c r="B2491" s="91" t="str">
        <f>'[4]ИТОГ!'!$AP2488</f>
        <v>Назаров Арсений</v>
      </c>
      <c r="C2491" s="91">
        <f>'[4]ИТОГ!'!$AQ2488</f>
        <v>2012</v>
      </c>
      <c r="D2491" s="91" t="str">
        <f>'[4]ИТОГ!'!$AT2488</f>
        <v>б/р</v>
      </c>
      <c r="E2491" s="91" t="str">
        <f>'[4]ИТОГ!'!$AU2488</f>
        <v>м</v>
      </c>
      <c r="F2491" s="189">
        <f>'[4]ИТОГ!'!$AX2488</f>
        <v>0</v>
      </c>
      <c r="G2491" s="91" t="s">
        <v>255</v>
      </c>
      <c r="H2491" s="94" t="s">
        <v>28</v>
      </c>
      <c r="I2491" s="91" t="str">
        <f>'[4]ИТОГ!'!$AY2488</f>
        <v>ОК!</v>
      </c>
    </row>
    <row r="2492" spans="1:9">
      <c r="A2492" s="90">
        <v>2482</v>
      </c>
      <c r="B2492" s="91" t="str">
        <f>'[4]ИТОГ!'!$AP2489</f>
        <v>Назаров Григорий</v>
      </c>
      <c r="C2492" s="91">
        <f>'[4]ИТОГ!'!$AQ2489</f>
        <v>2013</v>
      </c>
      <c r="D2492" s="91" t="str">
        <f>'[4]ИТОГ!'!$AT2489</f>
        <v>б/р</v>
      </c>
      <c r="E2492" s="91" t="str">
        <f>'[4]ИТОГ!'!$AU2489</f>
        <v>м</v>
      </c>
      <c r="F2492" s="189">
        <f>'[4]ИТОГ!'!$AX2489</f>
        <v>0</v>
      </c>
      <c r="G2492" s="91" t="s">
        <v>255</v>
      </c>
      <c r="H2492" s="94" t="s">
        <v>28</v>
      </c>
      <c r="I2492" s="91" t="str">
        <f>'[4]ИТОГ!'!$AY2489</f>
        <v>ОК!</v>
      </c>
    </row>
    <row r="2493" spans="1:9">
      <c r="A2493" s="90">
        <v>2483</v>
      </c>
      <c r="B2493" s="91" t="str">
        <f>'[4]ИТОГ!'!$AP2490</f>
        <v>Назаров Данила</v>
      </c>
      <c r="C2493" s="91">
        <f>'[4]ИТОГ!'!$AQ2490</f>
        <v>2010</v>
      </c>
      <c r="D2493" s="91" t="str">
        <f>'[4]ИТОГ!'!$AT2490</f>
        <v>б/р</v>
      </c>
      <c r="E2493" s="91" t="str">
        <f>'[4]ИТОГ!'!$AU2490</f>
        <v>м</v>
      </c>
      <c r="F2493" s="189">
        <f>'[4]ИТОГ!'!$AX2490</f>
        <v>0</v>
      </c>
      <c r="G2493" s="91" t="s">
        <v>255</v>
      </c>
      <c r="H2493" s="94" t="s">
        <v>28</v>
      </c>
      <c r="I2493" s="91" t="str">
        <f>'[4]ИТОГ!'!$AY2490</f>
        <v>ОК!</v>
      </c>
    </row>
    <row r="2494" spans="1:9">
      <c r="A2494" s="90">
        <v>2484</v>
      </c>
      <c r="B2494" s="91" t="str">
        <f>'[4]ИТОГ!'!$AP2491</f>
        <v>Назаров Максим</v>
      </c>
      <c r="C2494" s="91">
        <f>'[4]ИТОГ!'!$AQ2491</f>
        <v>2003</v>
      </c>
      <c r="D2494" s="91" t="str">
        <f>'[4]ИТОГ!'!$AT2491</f>
        <v>б/р</v>
      </c>
      <c r="E2494" s="91" t="str">
        <f>'[4]ИТОГ!'!$AU2491</f>
        <v>м</v>
      </c>
      <c r="F2494" s="189">
        <f>'[4]ИТОГ!'!$AX2491</f>
        <v>0</v>
      </c>
      <c r="G2494" s="91" t="s">
        <v>255</v>
      </c>
      <c r="H2494" s="94" t="s">
        <v>28</v>
      </c>
      <c r="I2494" s="91" t="str">
        <f>'[4]ИТОГ!'!$AY2491</f>
        <v>ОК!</v>
      </c>
    </row>
    <row r="2495" spans="1:9">
      <c r="A2495" s="90">
        <v>2485</v>
      </c>
      <c r="B2495" s="91" t="str">
        <f>'[4]ИТОГ!'!$AP2492</f>
        <v>Назаров Никита</v>
      </c>
      <c r="C2495" s="91">
        <f>'[4]ИТОГ!'!$AQ2492</f>
        <v>1997</v>
      </c>
      <c r="D2495" s="91" t="str">
        <f>'[4]ИТОГ!'!$AT2492</f>
        <v>б/р</v>
      </c>
      <c r="E2495" s="91" t="str">
        <f>'[4]ИТОГ!'!$AU2492</f>
        <v>м</v>
      </c>
      <c r="F2495" s="189">
        <f>'[4]ИТОГ!'!$AX2492</f>
        <v>0</v>
      </c>
      <c r="G2495" s="91" t="s">
        <v>255</v>
      </c>
      <c r="H2495" s="94" t="s">
        <v>28</v>
      </c>
      <c r="I2495" s="91" t="str">
        <f>'[4]ИТОГ!'!$AY2492</f>
        <v>НАДО!!!</v>
      </c>
    </row>
    <row r="2496" spans="1:9">
      <c r="A2496" s="90">
        <v>2486</v>
      </c>
      <c r="B2496" s="91" t="str">
        <f>'[4]ИТОГ!'!$AP2493</f>
        <v>Назарова Диана</v>
      </c>
      <c r="C2496" s="91">
        <f>'[4]ИТОГ!'!$AQ2493</f>
        <v>2007</v>
      </c>
      <c r="D2496" s="91" t="str">
        <f>'[4]ИТОГ!'!$AT2493</f>
        <v>б/р</v>
      </c>
      <c r="E2496" s="91" t="str">
        <f>'[4]ИТОГ!'!$AU2493</f>
        <v>ж</v>
      </c>
      <c r="F2496" s="189">
        <f>'[4]ИТОГ!'!$AX2493</f>
        <v>43931</v>
      </c>
      <c r="G2496" s="91" t="s">
        <v>255</v>
      </c>
      <c r="H2496" s="94" t="s">
        <v>28</v>
      </c>
      <c r="I2496" s="91" t="str">
        <f>'[4]ИТОГ!'!$AY2493</f>
        <v>ОК!</v>
      </c>
    </row>
    <row r="2497" spans="1:9">
      <c r="A2497" s="90">
        <v>2487</v>
      </c>
      <c r="B2497" s="91" t="str">
        <f>'[4]ИТОГ!'!$AP2494</f>
        <v>Назарян Адисей</v>
      </c>
      <c r="C2497" s="91">
        <f>'[4]ИТОГ!'!$AQ2494</f>
        <v>0</v>
      </c>
      <c r="D2497" s="91">
        <f>'[4]ИТОГ!'!$AT2494</f>
        <v>1</v>
      </c>
      <c r="E2497" s="91" t="str">
        <f>'[4]ИТОГ!'!$AU2494</f>
        <v>м</v>
      </c>
      <c r="F2497" s="189">
        <f>'[4]ИТОГ!'!$AX2494</f>
        <v>45375</v>
      </c>
      <c r="G2497" s="91" t="s">
        <v>255</v>
      </c>
      <c r="H2497" s="94" t="s">
        <v>28</v>
      </c>
      <c r="I2497" s="91" t="str">
        <f>'[4]ИТОГ!'!$AY2494</f>
        <v>НАДО!!!</v>
      </c>
    </row>
    <row r="2498" spans="1:9">
      <c r="A2498" s="90">
        <v>2488</v>
      </c>
      <c r="B2498" s="91" t="str">
        <f>'[4]ИТОГ!'!$AP2495</f>
        <v>Назымок Ксения</v>
      </c>
      <c r="C2498" s="91">
        <f>'[4]ИТОГ!'!$AQ2495</f>
        <v>2007</v>
      </c>
      <c r="D2498" s="91" t="str">
        <f>'[4]ИТОГ!'!$AT2495</f>
        <v>б/р</v>
      </c>
      <c r="E2498" s="91" t="str">
        <f>'[4]ИТОГ!'!$AU2495</f>
        <v>ж</v>
      </c>
      <c r="F2498" s="189">
        <f>'[4]ИТОГ!'!$AX2495</f>
        <v>45716</v>
      </c>
      <c r="G2498" s="91" t="s">
        <v>255</v>
      </c>
      <c r="H2498" s="94" t="s">
        <v>28</v>
      </c>
      <c r="I2498" s="91" t="str">
        <f>'[4]ИТОГ!'!$AY2495</f>
        <v>ОК!</v>
      </c>
    </row>
    <row r="2499" spans="1:9">
      <c r="A2499" s="90">
        <v>2489</v>
      </c>
      <c r="B2499" s="91" t="str">
        <f>'[4]ИТОГ!'!$AP2496</f>
        <v>Наймушина Полина</v>
      </c>
      <c r="C2499" s="91">
        <f>'[4]ИТОГ!'!$AQ2496</f>
        <v>2007</v>
      </c>
      <c r="D2499" s="91" t="str">
        <f>'[4]ИТОГ!'!$AT2496</f>
        <v>б/р</v>
      </c>
      <c r="E2499" s="91" t="str">
        <f>'[4]ИТОГ!'!$AU2496</f>
        <v>ж</v>
      </c>
      <c r="F2499" s="189">
        <f>'[4]ИТОГ!'!$AX2496</f>
        <v>0</v>
      </c>
      <c r="G2499" s="91" t="s">
        <v>255</v>
      </c>
      <c r="H2499" s="94" t="s">
        <v>28</v>
      </c>
      <c r="I2499" s="91" t="str">
        <f>'[4]ИТОГ!'!$AY2496</f>
        <v>ОК!</v>
      </c>
    </row>
    <row r="2500" spans="1:9">
      <c r="A2500" s="90">
        <v>2490</v>
      </c>
      <c r="B2500" s="91" t="str">
        <f>'[4]ИТОГ!'!$AP2497</f>
        <v>Накрайников Кирилл</v>
      </c>
      <c r="C2500" s="91">
        <f>'[4]ИТОГ!'!$AQ2497</f>
        <v>2006</v>
      </c>
      <c r="D2500" s="91">
        <f>'[4]ИТОГ!'!$AT2497</f>
        <v>3</v>
      </c>
      <c r="E2500" s="91" t="str">
        <f>'[4]ИТОГ!'!$AU2497</f>
        <v>м</v>
      </c>
      <c r="F2500" s="189">
        <f>'[4]ИТОГ!'!$AX2497</f>
        <v>45863</v>
      </c>
      <c r="G2500" s="91" t="s">
        <v>255</v>
      </c>
      <c r="H2500" s="94" t="s">
        <v>28</v>
      </c>
      <c r="I2500" s="91" t="str">
        <f>'[4]ИТОГ!'!$AY2497</f>
        <v>ОК!</v>
      </c>
    </row>
    <row r="2501" spans="1:9">
      <c r="A2501" s="90">
        <v>2491</v>
      </c>
      <c r="B2501" s="91" t="str">
        <f>'[4]ИТОГ!'!$AP2498</f>
        <v>Налетов Иван</v>
      </c>
      <c r="C2501" s="91">
        <f>'[4]ИТОГ!'!$AQ2498</f>
        <v>2008</v>
      </c>
      <c r="D2501" s="91" t="str">
        <f>'[4]ИТОГ!'!$AT2498</f>
        <v>б/р</v>
      </c>
      <c r="E2501" s="91" t="str">
        <f>'[4]ИТОГ!'!$AU2498</f>
        <v>м</v>
      </c>
      <c r="F2501" s="189">
        <f>'[4]ИТОГ!'!$AX2498</f>
        <v>0</v>
      </c>
      <c r="G2501" s="91" t="s">
        <v>255</v>
      </c>
      <c r="H2501" s="94" t="s">
        <v>28</v>
      </c>
      <c r="I2501" s="91" t="str">
        <f>'[4]ИТОГ!'!$AY2498</f>
        <v>ОК!</v>
      </c>
    </row>
    <row r="2502" spans="1:9">
      <c r="A2502" s="90">
        <v>2492</v>
      </c>
      <c r="B2502" s="91" t="str">
        <f>'[4]ИТОГ!'!$AP2499</f>
        <v>Наливайко Ольга</v>
      </c>
      <c r="C2502" s="91">
        <f>'[4]ИТОГ!'!$AQ2499</f>
        <v>2011</v>
      </c>
      <c r="D2502" s="91" t="str">
        <f>'[4]ИТОГ!'!$AT2499</f>
        <v>б/р</v>
      </c>
      <c r="E2502" s="91" t="str">
        <f>'[4]ИТОГ!'!$AU2499</f>
        <v>ж</v>
      </c>
      <c r="F2502" s="189">
        <f>'[4]ИТОГ!'!$AX2499</f>
        <v>0</v>
      </c>
      <c r="G2502" s="91" t="s">
        <v>255</v>
      </c>
      <c r="H2502" s="94" t="s">
        <v>28</v>
      </c>
      <c r="I2502" s="91" t="str">
        <f>'[4]ИТОГ!'!$AY2499</f>
        <v>ОК!</v>
      </c>
    </row>
    <row r="2503" spans="1:9">
      <c r="A2503" s="90">
        <v>2493</v>
      </c>
      <c r="B2503" s="91" t="str">
        <f>'[4]ИТОГ!'!$AP2500</f>
        <v>Наместников Владимир</v>
      </c>
      <c r="C2503" s="91">
        <f>'[4]ИТОГ!'!$AQ2500</f>
        <v>2009</v>
      </c>
      <c r="D2503" s="91" t="str">
        <f>'[4]ИТОГ!'!$AT2500</f>
        <v>2ю</v>
      </c>
      <c r="E2503" s="91" t="str">
        <f>'[4]ИТОГ!'!$AU2500</f>
        <v>м</v>
      </c>
      <c r="F2503" s="189">
        <f>'[4]ИТОГ!'!$AX2500</f>
        <v>45582</v>
      </c>
      <c r="G2503" s="91" t="s">
        <v>255</v>
      </c>
      <c r="H2503" s="94" t="s">
        <v>28</v>
      </c>
      <c r="I2503" s="91" t="str">
        <f>'[4]ИТОГ!'!$AY2500</f>
        <v>ОК!</v>
      </c>
    </row>
    <row r="2504" spans="1:9">
      <c r="A2504" s="90">
        <v>2494</v>
      </c>
      <c r="B2504" s="91" t="str">
        <f>'[4]ИТОГ!'!$AP2501</f>
        <v>Наривончик Антон</v>
      </c>
      <c r="C2504" s="91">
        <f>'[4]ИТОГ!'!$AQ2501</f>
        <v>0</v>
      </c>
      <c r="D2504" s="91">
        <f>'[4]ИТОГ!'!$AT2501</f>
        <v>1</v>
      </c>
      <c r="E2504" s="91" t="str">
        <f>'[4]ИТОГ!'!$AU2501</f>
        <v>м</v>
      </c>
      <c r="F2504" s="189">
        <f>'[4]ИТОГ!'!$AX2501</f>
        <v>45375</v>
      </c>
      <c r="G2504" s="91" t="s">
        <v>255</v>
      </c>
      <c r="H2504" s="94" t="s">
        <v>28</v>
      </c>
      <c r="I2504" s="91" t="str">
        <f>'[4]ИТОГ!'!$AY2501</f>
        <v>НАДО!!!</v>
      </c>
    </row>
    <row r="2505" spans="1:9">
      <c r="A2505" s="90">
        <v>2495</v>
      </c>
      <c r="B2505" s="91" t="str">
        <f>'[4]ИТОГ!'!$AP2502</f>
        <v>Насонов Артём</v>
      </c>
      <c r="C2505" s="91">
        <f>'[4]ИТОГ!'!$AQ2502</f>
        <v>2003</v>
      </c>
      <c r="D2505" s="91">
        <f>'[4]ИТОГ!'!$AT2502</f>
        <v>1</v>
      </c>
      <c r="E2505" s="91" t="str">
        <f>'[4]ИТОГ!'!$AU2502</f>
        <v>м</v>
      </c>
      <c r="F2505" s="189">
        <f>'[4]ИТОГ!'!$AX2502</f>
        <v>45375</v>
      </c>
      <c r="G2505" s="91" t="s">
        <v>255</v>
      </c>
      <c r="H2505" s="94" t="s">
        <v>28</v>
      </c>
      <c r="I2505" s="91" t="str">
        <f>'[4]ИТОГ!'!$AY2502</f>
        <v>ОК!</v>
      </c>
    </row>
    <row r="2506" spans="1:9">
      <c r="A2506" s="90">
        <v>2496</v>
      </c>
      <c r="B2506" s="91" t="str">
        <f>'[4]ИТОГ!'!$AP2503</f>
        <v>Наточеев Пётр</v>
      </c>
      <c r="C2506" s="91">
        <f>'[4]ИТОГ!'!$AQ2503</f>
        <v>0</v>
      </c>
      <c r="D2506" s="91">
        <f>'[4]ИТОГ!'!$AT2503</f>
        <v>3</v>
      </c>
      <c r="E2506" s="91" t="str">
        <f>'[4]ИТОГ!'!$AU2503</f>
        <v>м</v>
      </c>
      <c r="F2506" s="189">
        <f>'[4]ИТОГ!'!$AX2503</f>
        <v>45778</v>
      </c>
      <c r="G2506" s="91" t="s">
        <v>255</v>
      </c>
      <c r="H2506" s="94" t="s">
        <v>28</v>
      </c>
      <c r="I2506" s="91" t="str">
        <f>'[4]ИТОГ!'!$AY2503</f>
        <v>НАДО!!!</v>
      </c>
    </row>
    <row r="2507" spans="1:9">
      <c r="A2507" s="90">
        <v>2497</v>
      </c>
      <c r="B2507" s="91" t="str">
        <f>'[4]ИТОГ!'!$AP2504</f>
        <v>Науменко Мария</v>
      </c>
      <c r="C2507" s="91">
        <f>'[4]ИТОГ!'!$AQ2504</f>
        <v>0</v>
      </c>
      <c r="D2507" s="91" t="str">
        <f>'[4]ИТОГ!'!$AT2504</f>
        <v>б/р</v>
      </c>
      <c r="E2507" s="91" t="str">
        <f>'[4]ИТОГ!'!$AU2504</f>
        <v>ж</v>
      </c>
      <c r="F2507" s="189">
        <f>'[4]ИТОГ!'!$AX2504</f>
        <v>45014</v>
      </c>
      <c r="G2507" s="91" t="s">
        <v>255</v>
      </c>
      <c r="H2507" s="94" t="s">
        <v>28</v>
      </c>
      <c r="I2507" s="91" t="str">
        <f>'[4]ИТОГ!'!$AY2504</f>
        <v>НАДО!!!</v>
      </c>
    </row>
    <row r="2508" spans="1:9">
      <c r="A2508" s="90">
        <v>2498</v>
      </c>
      <c r="B2508" s="91" t="str">
        <f>'[4]ИТОГ!'!$AP2505</f>
        <v>Наумов Алексей</v>
      </c>
      <c r="C2508" s="91">
        <f>'[4]ИТОГ!'!$AQ2505</f>
        <v>0</v>
      </c>
      <c r="D2508" s="91">
        <f>'[4]ИТОГ!'!$AT2505</f>
        <v>1</v>
      </c>
      <c r="E2508" s="91" t="str">
        <f>'[4]ИТОГ!'!$AU2505</f>
        <v>м</v>
      </c>
      <c r="F2508" s="189">
        <f>'[4]ИТОГ!'!$AX2505</f>
        <v>45816</v>
      </c>
      <c r="G2508" s="91" t="s">
        <v>255</v>
      </c>
      <c r="H2508" s="94" t="s">
        <v>28</v>
      </c>
      <c r="I2508" s="91" t="str">
        <f>'[4]ИТОГ!'!$AY2505</f>
        <v>НАДО!!!</v>
      </c>
    </row>
    <row r="2509" spans="1:9">
      <c r="A2509" s="90">
        <v>2499</v>
      </c>
      <c r="B2509" s="91" t="str">
        <f>'[4]ИТОГ!'!$AP2506</f>
        <v xml:space="preserve">Наумышев Алексей </v>
      </c>
      <c r="C2509" s="91">
        <f>'[4]ИТОГ!'!$AQ2506</f>
        <v>0</v>
      </c>
      <c r="D2509" s="91" t="str">
        <f>'[4]ИТОГ!'!$AT2506</f>
        <v>б/р</v>
      </c>
      <c r="E2509" s="91" t="str">
        <f>'[4]ИТОГ!'!$AU2506</f>
        <v>м</v>
      </c>
      <c r="F2509" s="189">
        <f>'[4]ИТОГ!'!$AX2506</f>
        <v>44681</v>
      </c>
      <c r="G2509" s="91" t="s">
        <v>255</v>
      </c>
      <c r="H2509" s="94" t="s">
        <v>28</v>
      </c>
      <c r="I2509" s="91" t="str">
        <f>'[4]ИТОГ!'!$AY2506</f>
        <v>НАДО!!!</v>
      </c>
    </row>
    <row r="2510" spans="1:9">
      <c r="A2510" s="90">
        <v>2500</v>
      </c>
      <c r="B2510" s="91" t="str">
        <f>'[4]ИТОГ!'!$AP2507</f>
        <v>Нафтульева Таисия</v>
      </c>
      <c r="C2510" s="91">
        <f>'[4]ИТОГ!'!$AQ2507</f>
        <v>2001</v>
      </c>
      <c r="D2510" s="91" t="str">
        <f>'[4]ИТОГ!'!$AT2507</f>
        <v>б/р</v>
      </c>
      <c r="E2510" s="91" t="str">
        <f>'[4]ИТОГ!'!$AU2507</f>
        <v>ж</v>
      </c>
      <c r="F2510" s="189">
        <f>'[4]ИТОГ!'!$AX2507</f>
        <v>43227</v>
      </c>
      <c r="G2510" s="91" t="s">
        <v>255</v>
      </c>
      <c r="H2510" s="94" t="s">
        <v>28</v>
      </c>
      <c r="I2510" s="91" t="str">
        <f>'[4]ИТОГ!'!$AY2507</f>
        <v>ОК!</v>
      </c>
    </row>
    <row r="2511" spans="1:9">
      <c r="A2511" s="90">
        <v>2501</v>
      </c>
      <c r="B2511" s="91" t="str">
        <f>'[4]ИТОГ!'!$AP2508</f>
        <v>Небратенко Антон</v>
      </c>
      <c r="C2511" s="91">
        <f>'[4]ИТОГ!'!$AQ2508</f>
        <v>1986</v>
      </c>
      <c r="D2511" s="91" t="str">
        <f>'[4]ИТОГ!'!$AT2508</f>
        <v>б/р</v>
      </c>
      <c r="E2511" s="91" t="str">
        <f>'[4]ИТОГ!'!$AU2508</f>
        <v>м</v>
      </c>
      <c r="F2511" s="189">
        <f>'[4]ИТОГ!'!$AX2508</f>
        <v>43352</v>
      </c>
      <c r="G2511" s="91" t="s">
        <v>255</v>
      </c>
      <c r="H2511" s="94" t="s">
        <v>28</v>
      </c>
      <c r="I2511" s="91" t="str">
        <f>'[4]ИТОГ!'!$AY2508</f>
        <v>НАДО!!!</v>
      </c>
    </row>
    <row r="2512" spans="1:9">
      <c r="A2512" s="90">
        <v>2502</v>
      </c>
      <c r="B2512" s="91" t="str">
        <f>'[4]ИТОГ!'!$AP2509</f>
        <v>Невенчанный Никита</v>
      </c>
      <c r="C2512" s="91">
        <f>'[4]ИТОГ!'!$AQ2509</f>
        <v>0</v>
      </c>
      <c r="D2512" s="91" t="str">
        <f>'[4]ИТОГ!'!$AT2509</f>
        <v>КМС</v>
      </c>
      <c r="E2512" s="91" t="str">
        <f>'[4]ИТОГ!'!$AU2509</f>
        <v>м</v>
      </c>
      <c r="F2512" s="189">
        <f>'[4]ИТОГ!'!$AX2509</f>
        <v>45410</v>
      </c>
      <c r="G2512" s="91" t="s">
        <v>255</v>
      </c>
      <c r="H2512" s="94" t="s">
        <v>28</v>
      </c>
      <c r="I2512" s="91" t="str">
        <f>'[4]ИТОГ!'!$AY2509</f>
        <v>НАДО!!!</v>
      </c>
    </row>
    <row r="2513" spans="1:9">
      <c r="A2513" s="90">
        <v>2503</v>
      </c>
      <c r="B2513" s="91" t="str">
        <f>'[4]ИТОГ!'!$AP2510</f>
        <v>Неёлова Мария</v>
      </c>
      <c r="C2513" s="91">
        <f>'[4]ИТОГ!'!$AQ2510</f>
        <v>2012</v>
      </c>
      <c r="D2513" s="91" t="str">
        <f>'[4]ИТОГ!'!$AT2510</f>
        <v>1ю</v>
      </c>
      <c r="E2513" s="91" t="str">
        <f>'[4]ИТОГ!'!$AU2510</f>
        <v>ж</v>
      </c>
      <c r="F2513" s="189">
        <f>'[4]ИТОГ!'!$AX2510</f>
        <v>45358</v>
      </c>
      <c r="G2513" s="91" t="s">
        <v>255</v>
      </c>
      <c r="H2513" s="94" t="s">
        <v>28</v>
      </c>
      <c r="I2513" s="91" t="str">
        <f>'[4]ИТОГ!'!$AY2510</f>
        <v>ОК!</v>
      </c>
    </row>
    <row r="2514" spans="1:9">
      <c r="A2514" s="90">
        <v>2504</v>
      </c>
      <c r="B2514" s="91" t="str">
        <f>'[4]ИТОГ!'!$AP2511</f>
        <v>Неживенко Валерия</v>
      </c>
      <c r="C2514" s="91">
        <f>'[4]ИТОГ!'!$AQ2511</f>
        <v>2002</v>
      </c>
      <c r="D2514" s="91" t="str">
        <f>'[4]ИТОГ!'!$AT2511</f>
        <v>б/р</v>
      </c>
      <c r="E2514" s="91" t="str">
        <f>'[4]ИТОГ!'!$AU2511</f>
        <v>ж</v>
      </c>
      <c r="F2514" s="189">
        <f>'[4]ИТОГ!'!$AX2511</f>
        <v>43204</v>
      </c>
      <c r="G2514" s="91" t="s">
        <v>255</v>
      </c>
      <c r="H2514" s="94" t="s">
        <v>28</v>
      </c>
      <c r="I2514" s="91" t="str">
        <f>'[4]ИТОГ!'!$AY2511</f>
        <v>ОК!</v>
      </c>
    </row>
    <row r="2515" spans="1:9">
      <c r="A2515" s="90">
        <v>2505</v>
      </c>
      <c r="B2515" s="91" t="str">
        <f>'[4]ИТОГ!'!$AP2512</f>
        <v>Некипелов Кирилл</v>
      </c>
      <c r="C2515" s="91">
        <f>'[4]ИТОГ!'!$AQ2512</f>
        <v>2003</v>
      </c>
      <c r="D2515" s="91" t="str">
        <f>'[4]ИТОГ!'!$AT2512</f>
        <v>б/р</v>
      </c>
      <c r="E2515" s="91" t="str">
        <f>'[4]ИТОГ!'!$AU2512</f>
        <v>м</v>
      </c>
      <c r="F2515" s="189">
        <f>'[4]ИТОГ!'!$AX2512</f>
        <v>43807</v>
      </c>
      <c r="G2515" s="91" t="s">
        <v>255</v>
      </c>
      <c r="H2515" s="94" t="s">
        <v>28</v>
      </c>
      <c r="I2515" s="91" t="str">
        <f>'[4]ИТОГ!'!$AY2512</f>
        <v>ОК!</v>
      </c>
    </row>
    <row r="2516" spans="1:9">
      <c r="A2516" s="90">
        <v>2506</v>
      </c>
      <c r="B2516" s="91" t="str">
        <f>'[4]ИТОГ!'!$AP2513</f>
        <v>Неклюдова Анастасия</v>
      </c>
      <c r="C2516" s="91">
        <f>'[4]ИТОГ!'!$AQ2513</f>
        <v>2004</v>
      </c>
      <c r="D2516" s="91" t="str">
        <f>'[4]ИТОГ!'!$AT2513</f>
        <v>б/р</v>
      </c>
      <c r="E2516" s="91" t="str">
        <f>'[4]ИТОГ!'!$AU2513</f>
        <v>ж</v>
      </c>
      <c r="F2516" s="189">
        <f>'[4]ИТОГ!'!$AX2513</f>
        <v>43960</v>
      </c>
      <c r="G2516" s="91" t="s">
        <v>255</v>
      </c>
      <c r="H2516" s="94" t="s">
        <v>28</v>
      </c>
      <c r="I2516" s="91" t="str">
        <f>'[4]ИТОГ!'!$AY2513</f>
        <v>ОК!</v>
      </c>
    </row>
    <row r="2517" spans="1:9">
      <c r="A2517" s="90">
        <v>2507</v>
      </c>
      <c r="B2517" s="91" t="str">
        <f>'[4]ИТОГ!'!$AP2514</f>
        <v>Некрасова Валентина</v>
      </c>
      <c r="C2517" s="91">
        <f>'[4]ИТОГ!'!$AQ2514</f>
        <v>1962</v>
      </c>
      <c r="D2517" s="91">
        <f>'[4]ИТОГ!'!$AT2514</f>
        <v>2</v>
      </c>
      <c r="E2517" s="91" t="str">
        <f>'[4]ИТОГ!'!$AU2514</f>
        <v>ж</v>
      </c>
      <c r="F2517" s="189">
        <f>'[4]ИТОГ!'!$AX2514</f>
        <v>45520</v>
      </c>
      <c r="G2517" s="91" t="s">
        <v>255</v>
      </c>
      <c r="H2517" s="94" t="s">
        <v>28</v>
      </c>
      <c r="I2517" s="91" t="str">
        <f>'[4]ИТОГ!'!$AY2514</f>
        <v>ОК!</v>
      </c>
    </row>
    <row r="2518" spans="1:9">
      <c r="A2518" s="90">
        <v>2508</v>
      </c>
      <c r="B2518" s="91" t="str">
        <f>'[4]ИТОГ!'!$AP2515</f>
        <v>Некрасова Маргарита</v>
      </c>
      <c r="C2518" s="91">
        <f>'[4]ИТОГ!'!$AQ2515</f>
        <v>0</v>
      </c>
      <c r="D2518" s="91">
        <f>'[4]ИТОГ!'!$AT2515</f>
        <v>3</v>
      </c>
      <c r="E2518" s="91" t="str">
        <f>'[4]ИТОГ!'!$AU2515</f>
        <v>ж</v>
      </c>
      <c r="F2518" s="189">
        <f>'[4]ИТОГ!'!$AX2515</f>
        <v>45778</v>
      </c>
      <c r="G2518" s="91" t="s">
        <v>255</v>
      </c>
      <c r="H2518" s="94" t="s">
        <v>28</v>
      </c>
      <c r="I2518" s="91" t="str">
        <f>'[4]ИТОГ!'!$AY2515</f>
        <v>НАДО!!!</v>
      </c>
    </row>
    <row r="2519" spans="1:9">
      <c r="A2519" s="90">
        <v>2509</v>
      </c>
      <c r="B2519" s="91" t="str">
        <f>'[4]ИТОГ!'!$AP2516</f>
        <v>Некрылов Юрий</v>
      </c>
      <c r="C2519" s="91">
        <f>'[4]ИТОГ!'!$AQ2516</f>
        <v>2011</v>
      </c>
      <c r="D2519" s="91" t="str">
        <f>'[4]ИТОГ!'!$AT2516</f>
        <v>1ю</v>
      </c>
      <c r="E2519" s="91" t="str">
        <f>'[4]ИТОГ!'!$AU2516</f>
        <v>м</v>
      </c>
      <c r="F2519" s="189">
        <f>'[4]ИТОГ!'!$AX2516</f>
        <v>45786</v>
      </c>
      <c r="G2519" s="91" t="s">
        <v>255</v>
      </c>
      <c r="H2519" s="94" t="s">
        <v>28</v>
      </c>
      <c r="I2519" s="91" t="str">
        <f>'[4]ИТОГ!'!$AY2516</f>
        <v>ОК!</v>
      </c>
    </row>
    <row r="2520" spans="1:9">
      <c r="A2520" s="90">
        <v>2510</v>
      </c>
      <c r="B2520" s="91" t="str">
        <f>'[4]ИТОГ!'!$AP2517</f>
        <v>Немченко Евгений</v>
      </c>
      <c r="C2520" s="91">
        <f>'[4]ИТОГ!'!$AQ2517</f>
        <v>2003</v>
      </c>
      <c r="D2520" s="91" t="str">
        <f>'[4]ИТОГ!'!$AT2517</f>
        <v>б/р</v>
      </c>
      <c r="E2520" s="91" t="str">
        <f>'[4]ИТОГ!'!$AU2517</f>
        <v>м</v>
      </c>
      <c r="F2520" s="189">
        <f>'[4]ИТОГ!'!$AX2517</f>
        <v>0</v>
      </c>
      <c r="G2520" s="91" t="s">
        <v>255</v>
      </c>
      <c r="H2520" s="94" t="s">
        <v>28</v>
      </c>
      <c r="I2520" s="91" t="str">
        <f>'[4]ИТОГ!'!$AY2517</f>
        <v>НАДО!!!</v>
      </c>
    </row>
    <row r="2521" spans="1:9">
      <c r="A2521" s="90">
        <v>2511</v>
      </c>
      <c r="B2521" s="91" t="str">
        <f>'[4]ИТОГ!'!$AP2518</f>
        <v>Ненюков Артём</v>
      </c>
      <c r="C2521" s="91">
        <f>'[4]ИТОГ!'!$AQ2518</f>
        <v>2005</v>
      </c>
      <c r="D2521" s="91" t="str">
        <f>'[4]ИТОГ!'!$AT2518</f>
        <v>б/р</v>
      </c>
      <c r="E2521" s="91" t="str">
        <f>'[4]ИТОГ!'!$AU2518</f>
        <v>м</v>
      </c>
      <c r="F2521" s="189">
        <f>'[4]ИТОГ!'!$AX2518</f>
        <v>44329</v>
      </c>
      <c r="G2521" s="91" t="s">
        <v>255</v>
      </c>
      <c r="H2521" s="94" t="s">
        <v>28</v>
      </c>
      <c r="I2521" s="91" t="str">
        <f>'[4]ИТОГ!'!$AY2518</f>
        <v>ОК!</v>
      </c>
    </row>
    <row r="2522" spans="1:9">
      <c r="A2522" s="90">
        <v>2512</v>
      </c>
      <c r="B2522" s="91" t="str">
        <f>'[4]ИТОГ!'!$AP2519</f>
        <v>Нераславский Константин</v>
      </c>
      <c r="C2522" s="91">
        <f>'[4]ИТОГ!'!$AQ2519</f>
        <v>2010</v>
      </c>
      <c r="D2522" s="91" t="str">
        <f>'[4]ИТОГ!'!$AT2519</f>
        <v>б/р</v>
      </c>
      <c r="E2522" s="91" t="str">
        <f>'[4]ИТОГ!'!$AU2519</f>
        <v>м</v>
      </c>
      <c r="F2522" s="189">
        <f>'[4]ИТОГ!'!$AX2519</f>
        <v>0</v>
      </c>
      <c r="G2522" s="91" t="s">
        <v>255</v>
      </c>
      <c r="H2522" s="94" t="s">
        <v>28</v>
      </c>
      <c r="I2522" s="91" t="str">
        <f>'[4]ИТОГ!'!$AY2519</f>
        <v>ОК!</v>
      </c>
    </row>
    <row r="2523" spans="1:9">
      <c r="A2523" s="90">
        <v>2513</v>
      </c>
      <c r="B2523" s="91" t="str">
        <f>'[4]ИТОГ!'!$AP2520</f>
        <v>Несудимов Кирилл</v>
      </c>
      <c r="C2523" s="91">
        <f>'[4]ИТОГ!'!$AQ2520</f>
        <v>2002</v>
      </c>
      <c r="D2523" s="91" t="str">
        <f>'[4]ИТОГ!'!$AT2520</f>
        <v>б/р</v>
      </c>
      <c r="E2523" s="91" t="str">
        <f>'[4]ИТОГ!'!$AU2520</f>
        <v>м</v>
      </c>
      <c r="F2523" s="189">
        <f>'[4]ИТОГ!'!$AX2520</f>
        <v>43227</v>
      </c>
      <c r="G2523" s="91" t="s">
        <v>255</v>
      </c>
      <c r="H2523" s="94" t="s">
        <v>28</v>
      </c>
      <c r="I2523" s="91" t="str">
        <f>'[4]ИТОГ!'!$AY2520</f>
        <v>ОК!</v>
      </c>
    </row>
    <row r="2524" spans="1:9">
      <c r="A2524" s="90">
        <v>2514</v>
      </c>
      <c r="B2524" s="91" t="str">
        <f>'[4]ИТОГ!'!$AP2521</f>
        <v>Неткачев Владислав</v>
      </c>
      <c r="C2524" s="91">
        <f>'[4]ИТОГ!'!$AQ2521</f>
        <v>2009</v>
      </c>
      <c r="D2524" s="91" t="str">
        <f>'[4]ИТОГ!'!$AT2521</f>
        <v>1ю</v>
      </c>
      <c r="E2524" s="91" t="str">
        <f>'[4]ИТОГ!'!$AU2521</f>
        <v>м</v>
      </c>
      <c r="F2524" s="189">
        <f>'[4]ИТОГ!'!$AX2521</f>
        <v>45422</v>
      </c>
      <c r="G2524" s="91" t="s">
        <v>255</v>
      </c>
      <c r="H2524" s="94" t="s">
        <v>28</v>
      </c>
      <c r="I2524" s="91" t="str">
        <f>'[4]ИТОГ!'!$AY2521</f>
        <v>ОК!</v>
      </c>
    </row>
    <row r="2525" spans="1:9">
      <c r="A2525" s="90">
        <v>2515</v>
      </c>
      <c r="B2525" s="91" t="str">
        <f>'[4]ИТОГ!'!$AP2522</f>
        <v>Неумоина Елена</v>
      </c>
      <c r="C2525" s="91">
        <f>'[4]ИТОГ!'!$AQ2522</f>
        <v>0</v>
      </c>
      <c r="D2525" s="91">
        <f>'[4]ИТОГ!'!$AT2522</f>
        <v>3</v>
      </c>
      <c r="E2525" s="91" t="str">
        <f>'[4]ИТОГ!'!$AU2522</f>
        <v>ж</v>
      </c>
      <c r="F2525" s="189">
        <f>'[4]ИТОГ!'!$AX2522</f>
        <v>45778</v>
      </c>
      <c r="G2525" s="91" t="s">
        <v>255</v>
      </c>
      <c r="H2525" s="94" t="s">
        <v>28</v>
      </c>
      <c r="I2525" s="91" t="str">
        <f>'[4]ИТОГ!'!$AY2522</f>
        <v>НАДО!!!</v>
      </c>
    </row>
    <row r="2526" spans="1:9">
      <c r="A2526" s="90">
        <v>2516</v>
      </c>
      <c r="B2526" s="91" t="str">
        <f>'[4]ИТОГ!'!$AP2523</f>
        <v>Нечаев Антон</v>
      </c>
      <c r="C2526" s="91">
        <f>'[4]ИТОГ!'!$AQ2523</f>
        <v>1996</v>
      </c>
      <c r="D2526" s="91" t="str">
        <f>'[4]ИТОГ!'!$AT2523</f>
        <v>б/р</v>
      </c>
      <c r="E2526" s="91" t="str">
        <f>'[4]ИТОГ!'!$AU2523</f>
        <v>м</v>
      </c>
      <c r="F2526" s="189">
        <f>'[4]ИТОГ!'!$AX2523</f>
        <v>45521</v>
      </c>
      <c r="G2526" s="91" t="s">
        <v>255</v>
      </c>
      <c r="H2526" s="94" t="s">
        <v>28</v>
      </c>
      <c r="I2526" s="91" t="str">
        <f>'[4]ИТОГ!'!$AY2523</f>
        <v>ОК!</v>
      </c>
    </row>
    <row r="2527" spans="1:9">
      <c r="A2527" s="90">
        <v>2517</v>
      </c>
      <c r="B2527" s="91" t="str">
        <f>'[4]ИТОГ!'!$AP2524</f>
        <v>Нивин Никита</v>
      </c>
      <c r="C2527" s="91">
        <f>'[4]ИТОГ!'!$AQ2524</f>
        <v>0</v>
      </c>
      <c r="D2527" s="91">
        <f>'[4]ИТОГ!'!$AT2524</f>
        <v>3</v>
      </c>
      <c r="E2527" s="91" t="str">
        <f>'[4]ИТОГ!'!$AU2524</f>
        <v>м</v>
      </c>
      <c r="F2527" s="189">
        <f>'[4]ИТОГ!'!$AX2524</f>
        <v>45778</v>
      </c>
      <c r="G2527" s="91" t="s">
        <v>255</v>
      </c>
      <c r="H2527" s="94" t="s">
        <v>28</v>
      </c>
      <c r="I2527" s="91" t="str">
        <f>'[4]ИТОГ!'!$AY2524</f>
        <v>НАДО!!!</v>
      </c>
    </row>
    <row r="2528" spans="1:9">
      <c r="A2528" s="90">
        <v>2518</v>
      </c>
      <c r="B2528" s="91" t="str">
        <f>'[4]ИТОГ!'!$AP2525</f>
        <v>Никандрова Елизавета</v>
      </c>
      <c r="C2528" s="91">
        <f>'[4]ИТОГ!'!$AQ2525</f>
        <v>0</v>
      </c>
      <c r="D2528" s="91" t="str">
        <f>'[4]ИТОГ!'!$AT2525</f>
        <v>б/р</v>
      </c>
      <c r="E2528" s="91" t="str">
        <f>'[4]ИТОГ!'!$AU2525</f>
        <v>ж</v>
      </c>
      <c r="F2528" s="189">
        <f>'[4]ИТОГ!'!$AX2525</f>
        <v>43478</v>
      </c>
      <c r="G2528" s="91" t="s">
        <v>255</v>
      </c>
      <c r="H2528" s="94" t="s">
        <v>28</v>
      </c>
      <c r="I2528" s="91" t="str">
        <f>'[4]ИТОГ!'!$AY2525</f>
        <v>НАДО!!!</v>
      </c>
    </row>
    <row r="2529" spans="1:9">
      <c r="A2529" s="90">
        <v>2519</v>
      </c>
      <c r="B2529" s="91" t="str">
        <f>'[4]ИТОГ!'!$AP2526</f>
        <v>Никитенко Кристина</v>
      </c>
      <c r="C2529" s="91">
        <f>'[4]ИТОГ!'!$AQ2526</f>
        <v>2012</v>
      </c>
      <c r="D2529" s="91" t="str">
        <f>'[4]ИТОГ!'!$AT2526</f>
        <v>б/р</v>
      </c>
      <c r="E2529" s="91" t="str">
        <f>'[4]ИТОГ!'!$AU2526</f>
        <v>ж</v>
      </c>
      <c r="F2529" s="189">
        <f>'[4]ИТОГ!'!$AX2526</f>
        <v>0</v>
      </c>
      <c r="G2529" s="91" t="s">
        <v>255</v>
      </c>
      <c r="H2529" s="94" t="s">
        <v>28</v>
      </c>
      <c r="I2529" s="91" t="str">
        <f>'[4]ИТОГ!'!$AY2526</f>
        <v>ОК!</v>
      </c>
    </row>
    <row r="2530" spans="1:9">
      <c r="A2530" s="90">
        <v>2520</v>
      </c>
      <c r="B2530" s="91" t="str">
        <f>'[4]ИТОГ!'!$AP2527</f>
        <v>Никитин Вячеслав</v>
      </c>
      <c r="C2530" s="91">
        <f>'[4]ИТОГ!'!$AQ2527</f>
        <v>2007</v>
      </c>
      <c r="D2530" s="91" t="str">
        <f>'[4]ИТОГ!'!$AT2527</f>
        <v>б/р</v>
      </c>
      <c r="E2530" s="91" t="str">
        <f>'[4]ИТОГ!'!$AU2527</f>
        <v>м</v>
      </c>
      <c r="F2530" s="189">
        <f>'[4]ИТОГ!'!$AX2527</f>
        <v>44329</v>
      </c>
      <c r="G2530" s="91" t="s">
        <v>255</v>
      </c>
      <c r="H2530" s="94" t="s">
        <v>28</v>
      </c>
      <c r="I2530" s="91" t="str">
        <f>'[4]ИТОГ!'!$AY2527</f>
        <v>ОК!</v>
      </c>
    </row>
    <row r="2531" spans="1:9">
      <c r="A2531" s="90">
        <v>2521</v>
      </c>
      <c r="B2531" s="91" t="str">
        <f>'[4]ИТОГ!'!$AP2528</f>
        <v>Никитин Данил</v>
      </c>
      <c r="C2531" s="91">
        <f>'[4]ИТОГ!'!$AQ2528</f>
        <v>0</v>
      </c>
      <c r="D2531" s="91">
        <f>'[4]ИТОГ!'!$AT2528</f>
        <v>3</v>
      </c>
      <c r="E2531" s="91" t="str">
        <f>'[4]ИТОГ!'!$AU2528</f>
        <v>м</v>
      </c>
      <c r="F2531" s="189">
        <f>'[4]ИТОГ!'!$AX2528</f>
        <v>45805</v>
      </c>
      <c r="G2531" s="91" t="s">
        <v>255</v>
      </c>
      <c r="H2531" s="94" t="s">
        <v>28</v>
      </c>
      <c r="I2531" s="91" t="str">
        <f>'[4]ИТОГ!'!$AY2528</f>
        <v>НАДО!!!</v>
      </c>
    </row>
    <row r="2532" spans="1:9">
      <c r="A2532" s="90">
        <v>2522</v>
      </c>
      <c r="B2532" s="91" t="str">
        <f>'[4]ИТОГ!'!$AP2529</f>
        <v>Никитин Кирилл</v>
      </c>
      <c r="C2532" s="91">
        <f>'[4]ИТОГ!'!$AQ2529</f>
        <v>2005</v>
      </c>
      <c r="D2532" s="91" t="str">
        <f>'[4]ИТОГ!'!$AT2529</f>
        <v>б/р</v>
      </c>
      <c r="E2532" s="91" t="str">
        <f>'[4]ИТОГ!'!$AU2529</f>
        <v>м</v>
      </c>
      <c r="F2532" s="189">
        <f>'[4]ИТОГ!'!$AX2529</f>
        <v>0</v>
      </c>
      <c r="G2532" s="91" t="s">
        <v>255</v>
      </c>
      <c r="H2532" s="94" t="s">
        <v>28</v>
      </c>
      <c r="I2532" s="91" t="str">
        <f>'[4]ИТОГ!'!$AY2529</f>
        <v>НАДО!!!</v>
      </c>
    </row>
    <row r="2533" spans="1:9">
      <c r="A2533" s="90">
        <v>2523</v>
      </c>
      <c r="B2533" s="91" t="str">
        <f>'[4]ИТОГ!'!$AP2530</f>
        <v>Никитин Никита</v>
      </c>
      <c r="C2533" s="91">
        <f>'[4]ИТОГ!'!$AQ2530</f>
        <v>2005</v>
      </c>
      <c r="D2533" s="91" t="str">
        <f>'[4]ИТОГ!'!$AT2530</f>
        <v>б/р</v>
      </c>
      <c r="E2533" s="91" t="str">
        <f>'[4]ИТОГ!'!$AU2530</f>
        <v>м</v>
      </c>
      <c r="F2533" s="189">
        <f>'[4]ИТОГ!'!$AX2530</f>
        <v>43904</v>
      </c>
      <c r="G2533" s="91" t="s">
        <v>255</v>
      </c>
      <c r="H2533" s="94" t="s">
        <v>28</v>
      </c>
      <c r="I2533" s="91" t="str">
        <f>'[4]ИТОГ!'!$AY2530</f>
        <v>ОК!</v>
      </c>
    </row>
    <row r="2534" spans="1:9">
      <c r="A2534" s="90">
        <v>2524</v>
      </c>
      <c r="B2534" s="91" t="str">
        <f>'[4]ИТОГ!'!$AP2531</f>
        <v>Никитин Олег</v>
      </c>
      <c r="C2534" s="91">
        <f>'[4]ИТОГ!'!$AQ2531</f>
        <v>0</v>
      </c>
      <c r="D2534" s="91">
        <f>'[4]ИТОГ!'!$AT2531</f>
        <v>3</v>
      </c>
      <c r="E2534" s="91" t="str">
        <f>'[4]ИТОГ!'!$AU2531</f>
        <v>м</v>
      </c>
      <c r="F2534" s="189">
        <f>'[4]ИТОГ!'!$AX2531</f>
        <v>45778</v>
      </c>
      <c r="G2534" s="91" t="s">
        <v>255</v>
      </c>
      <c r="H2534" s="94" t="s">
        <v>28</v>
      </c>
      <c r="I2534" s="91" t="str">
        <f>'[4]ИТОГ!'!$AY2531</f>
        <v>НАДО!!!</v>
      </c>
    </row>
    <row r="2535" spans="1:9">
      <c r="A2535" s="90">
        <v>2525</v>
      </c>
      <c r="B2535" s="91" t="str">
        <f>'[4]ИТОГ!'!$AP2532</f>
        <v>Никитин Сергей</v>
      </c>
      <c r="C2535" s="91">
        <f>'[4]ИТОГ!'!$AQ2532</f>
        <v>2004</v>
      </c>
      <c r="D2535" s="91" t="str">
        <f>'[4]ИТОГ!'!$AT2532</f>
        <v>б/р</v>
      </c>
      <c r="E2535" s="91" t="str">
        <f>'[4]ИТОГ!'!$AU2532</f>
        <v>м</v>
      </c>
      <c r="F2535" s="189">
        <f>'[4]ИТОГ!'!$AX2532</f>
        <v>0</v>
      </c>
      <c r="G2535" s="91" t="s">
        <v>255</v>
      </c>
      <c r="H2535" s="94" t="s">
        <v>28</v>
      </c>
      <c r="I2535" s="91" t="str">
        <f>'[4]ИТОГ!'!$AY2532</f>
        <v>ОК!</v>
      </c>
    </row>
    <row r="2536" spans="1:9">
      <c r="A2536" s="90">
        <v>2526</v>
      </c>
      <c r="B2536" s="91" t="str">
        <f>'[4]ИТОГ!'!$AP2533</f>
        <v>Никитина Алена</v>
      </c>
      <c r="C2536" s="91">
        <f>'[4]ИТОГ!'!$AQ2533</f>
        <v>2005</v>
      </c>
      <c r="D2536" s="91" t="str">
        <f>'[4]ИТОГ!'!$AT2533</f>
        <v>КМС</v>
      </c>
      <c r="E2536" s="91" t="str">
        <f>'[4]ИТОГ!'!$AU2533</f>
        <v>ж</v>
      </c>
      <c r="F2536" s="189">
        <f>'[4]ИТОГ!'!$AX2533</f>
        <v>46228</v>
      </c>
      <c r="G2536" s="91" t="s">
        <v>255</v>
      </c>
      <c r="H2536" s="94" t="s">
        <v>28</v>
      </c>
      <c r="I2536" s="91" t="str">
        <f>'[4]ИТОГ!'!$AY2533</f>
        <v>ОК!</v>
      </c>
    </row>
    <row r="2537" spans="1:9">
      <c r="A2537" s="90">
        <v>2527</v>
      </c>
      <c r="B2537" s="91" t="str">
        <f>'[4]ИТОГ!'!$AP2534</f>
        <v>Никитина Арианна</v>
      </c>
      <c r="C2537" s="91">
        <f>'[4]ИТОГ!'!$AQ2534</f>
        <v>2002</v>
      </c>
      <c r="D2537" s="91" t="str">
        <f>'[4]ИТОГ!'!$AT2534</f>
        <v>б/р</v>
      </c>
      <c r="E2537" s="91" t="str">
        <f>'[4]ИТОГ!'!$AU2534</f>
        <v>ж</v>
      </c>
      <c r="F2537" s="189">
        <f>'[4]ИТОГ!'!$AX2534</f>
        <v>44191</v>
      </c>
      <c r="G2537" s="91" t="s">
        <v>255</v>
      </c>
      <c r="H2537" s="94" t="s">
        <v>28</v>
      </c>
      <c r="I2537" s="91" t="str">
        <f>'[4]ИТОГ!'!$AY2534</f>
        <v>ОК!</v>
      </c>
    </row>
    <row r="2538" spans="1:9">
      <c r="A2538" s="90">
        <v>2528</v>
      </c>
      <c r="B2538" s="91" t="str">
        <f>'[4]ИТОГ!'!$AP2535</f>
        <v>Никитина Дарья</v>
      </c>
      <c r="C2538" s="91">
        <f>'[4]ИТОГ!'!$AQ2535</f>
        <v>2006</v>
      </c>
      <c r="D2538" s="91" t="str">
        <f>'[4]ИТОГ!'!$AT2535</f>
        <v>б/р</v>
      </c>
      <c r="E2538" s="91" t="str">
        <f>'[4]ИТОГ!'!$AU2535</f>
        <v>ж</v>
      </c>
      <c r="F2538" s="189">
        <f>'[4]ИТОГ!'!$AX2535</f>
        <v>44301</v>
      </c>
      <c r="G2538" s="91" t="s">
        <v>255</v>
      </c>
      <c r="H2538" s="94" t="s">
        <v>28</v>
      </c>
      <c r="I2538" s="91" t="str">
        <f>'[4]ИТОГ!'!$AY2535</f>
        <v>ОК!</v>
      </c>
    </row>
    <row r="2539" spans="1:9">
      <c r="A2539" s="90">
        <v>2529</v>
      </c>
      <c r="B2539" s="91" t="str">
        <f>'[4]ИТОГ!'!$AP2536</f>
        <v>Никитина Ирина</v>
      </c>
      <c r="C2539" s="91">
        <f>'[4]ИТОГ!'!$AQ2536</f>
        <v>2005</v>
      </c>
      <c r="D2539" s="91" t="str">
        <f>'[4]ИТОГ!'!$AT2536</f>
        <v>КМС</v>
      </c>
      <c r="E2539" s="91" t="str">
        <f>'[4]ИТОГ!'!$AU2536</f>
        <v>ж</v>
      </c>
      <c r="F2539" s="189">
        <f>'[4]ИТОГ!'!$AX2536</f>
        <v>46228</v>
      </c>
      <c r="G2539" s="91" t="s">
        <v>255</v>
      </c>
      <c r="H2539" s="94" t="s">
        <v>28</v>
      </c>
      <c r="I2539" s="91" t="str">
        <f>'[4]ИТОГ!'!$AY2536</f>
        <v>ОК!</v>
      </c>
    </row>
    <row r="2540" spans="1:9">
      <c r="A2540" s="90">
        <v>2530</v>
      </c>
      <c r="B2540" s="91" t="str">
        <f>'[4]ИТОГ!'!$AP2537</f>
        <v>Никитина Ольга</v>
      </c>
      <c r="C2540" s="91">
        <f>'[4]ИТОГ!'!$AQ2537</f>
        <v>2001</v>
      </c>
      <c r="D2540" s="91" t="str">
        <f>'[4]ИТОГ!'!$AT2537</f>
        <v>б/р</v>
      </c>
      <c r="E2540" s="91" t="str">
        <f>'[4]ИТОГ!'!$AU2537</f>
        <v>ж</v>
      </c>
      <c r="F2540" s="189">
        <f>'[4]ИТОГ!'!$AX2537</f>
        <v>0</v>
      </c>
      <c r="G2540" s="91" t="s">
        <v>255</v>
      </c>
      <c r="H2540" s="94" t="s">
        <v>28</v>
      </c>
      <c r="I2540" s="91" t="str">
        <f>'[4]ИТОГ!'!$AY2537</f>
        <v>ОК!</v>
      </c>
    </row>
    <row r="2541" spans="1:9">
      <c r="A2541" s="90">
        <v>2531</v>
      </c>
      <c r="B2541" s="91" t="str">
        <f>'[4]ИТОГ!'!$AP2538</f>
        <v>Никитина Татьяна</v>
      </c>
      <c r="C2541" s="91">
        <f>'[4]ИТОГ!'!$AQ2538</f>
        <v>0</v>
      </c>
      <c r="D2541" s="91">
        <f>'[4]ИТОГ!'!$AT2538</f>
        <v>3</v>
      </c>
      <c r="E2541" s="91" t="str">
        <f>'[4]ИТОГ!'!$AU2538</f>
        <v>ж</v>
      </c>
      <c r="F2541" s="189">
        <f>'[4]ИТОГ!'!$AX2538</f>
        <v>45778</v>
      </c>
      <c r="G2541" s="91" t="s">
        <v>255</v>
      </c>
      <c r="H2541" s="94" t="s">
        <v>28</v>
      </c>
      <c r="I2541" s="91" t="str">
        <f>'[4]ИТОГ!'!$AY2538</f>
        <v>НАДО!!!</v>
      </c>
    </row>
    <row r="2542" spans="1:9">
      <c r="A2542" s="90">
        <v>2532</v>
      </c>
      <c r="B2542" s="91" t="str">
        <f>'[4]ИТОГ!'!$AP2539</f>
        <v>Никифоров Никита</v>
      </c>
      <c r="C2542" s="91">
        <f>'[4]ИТОГ!'!$AQ2539</f>
        <v>1999</v>
      </c>
      <c r="D2542" s="91" t="str">
        <f>'[4]ИТОГ!'!$AT2539</f>
        <v>б/р</v>
      </c>
      <c r="E2542" s="91" t="str">
        <f>'[4]ИТОГ!'!$AU2539</f>
        <v>м</v>
      </c>
      <c r="F2542" s="189">
        <f>'[4]ИТОГ!'!$AX2539</f>
        <v>0</v>
      </c>
      <c r="G2542" s="91" t="s">
        <v>255</v>
      </c>
      <c r="H2542" s="94" t="s">
        <v>28</v>
      </c>
      <c r="I2542" s="91" t="str">
        <f>'[4]ИТОГ!'!$AY2539</f>
        <v>ОК!</v>
      </c>
    </row>
    <row r="2543" spans="1:9">
      <c r="A2543" s="90">
        <v>2533</v>
      </c>
      <c r="B2543" s="91" t="str">
        <f>'[4]ИТОГ!'!$AP2540</f>
        <v>Никифорова Мария</v>
      </c>
      <c r="C2543" s="91">
        <f>'[4]ИТОГ!'!$AQ2540</f>
        <v>2012</v>
      </c>
      <c r="D2543" s="91" t="str">
        <f>'[4]ИТОГ!'!$AT2540</f>
        <v>1ю</v>
      </c>
      <c r="E2543" s="91" t="str">
        <f>'[4]ИТОГ!'!$AU2540</f>
        <v>ж</v>
      </c>
      <c r="F2543" s="189">
        <f>'[4]ИТОГ!'!$AX2540</f>
        <v>45358</v>
      </c>
      <c r="G2543" s="91" t="s">
        <v>255</v>
      </c>
      <c r="H2543" s="94" t="s">
        <v>28</v>
      </c>
      <c r="I2543" s="91" t="str">
        <f>'[4]ИТОГ!'!$AY2540</f>
        <v>ОК!</v>
      </c>
    </row>
    <row r="2544" spans="1:9">
      <c r="A2544" s="90">
        <v>2534</v>
      </c>
      <c r="B2544" s="91" t="str">
        <f>'[4]ИТОГ!'!$AP2541</f>
        <v xml:space="preserve">Николаев Александр </v>
      </c>
      <c r="C2544" s="91">
        <f>'[4]ИТОГ!'!$AQ2541</f>
        <v>0</v>
      </c>
      <c r="D2544" s="91">
        <f>'[4]ИТОГ!'!$AT2541</f>
        <v>3</v>
      </c>
      <c r="E2544" s="91" t="str">
        <f>'[4]ИТОГ!'!$AU2541</f>
        <v>м</v>
      </c>
      <c r="F2544" s="189">
        <f>'[4]ИТОГ!'!$AX2541</f>
        <v>45407</v>
      </c>
      <c r="G2544" s="91" t="s">
        <v>255</v>
      </c>
      <c r="H2544" s="94" t="s">
        <v>28</v>
      </c>
      <c r="I2544" s="91" t="str">
        <f>'[4]ИТОГ!'!$AY2541</f>
        <v>ОК!</v>
      </c>
    </row>
    <row r="2545" spans="1:9">
      <c r="A2545" s="90">
        <v>2535</v>
      </c>
      <c r="B2545" s="91" t="str">
        <f>'[4]ИТОГ!'!$AP2542</f>
        <v>Николаев Всеволод</v>
      </c>
      <c r="C2545" s="91">
        <f>'[4]ИТОГ!'!$AQ2542</f>
        <v>0</v>
      </c>
      <c r="D2545" s="91">
        <f>'[4]ИТОГ!'!$AT2542</f>
        <v>3</v>
      </c>
      <c r="E2545" s="91" t="str">
        <f>'[4]ИТОГ!'!$AU2542</f>
        <v>м</v>
      </c>
      <c r="F2545" s="189">
        <f>'[4]ИТОГ!'!$AX2542</f>
        <v>45407</v>
      </c>
      <c r="G2545" s="91" t="s">
        <v>255</v>
      </c>
      <c r="H2545" s="94" t="s">
        <v>28</v>
      </c>
      <c r="I2545" s="91" t="str">
        <f>'[4]ИТОГ!'!$AY2542</f>
        <v>НАДО!!!</v>
      </c>
    </row>
    <row r="2546" spans="1:9">
      <c r="A2546" s="90">
        <v>2536</v>
      </c>
      <c r="B2546" s="91" t="str">
        <f>'[4]ИТОГ!'!$AP2543</f>
        <v>Николаев Кирилл</v>
      </c>
      <c r="C2546" s="91">
        <f>'[4]ИТОГ!'!$AQ2543</f>
        <v>2002</v>
      </c>
      <c r="D2546" s="91" t="str">
        <f>'[4]ИТОГ!'!$AT2543</f>
        <v>б/р</v>
      </c>
      <c r="E2546" s="91" t="str">
        <f>'[4]ИТОГ!'!$AU2543</f>
        <v>м</v>
      </c>
      <c r="F2546" s="189">
        <f>'[4]ИТОГ!'!$AX2543</f>
        <v>0</v>
      </c>
      <c r="G2546" s="91" t="s">
        <v>255</v>
      </c>
      <c r="H2546" s="94" t="s">
        <v>28</v>
      </c>
      <c r="I2546" s="91" t="str">
        <f>'[4]ИТОГ!'!$AY2543</f>
        <v>ОК!</v>
      </c>
    </row>
    <row r="2547" spans="1:9">
      <c r="A2547" s="90">
        <v>2537</v>
      </c>
      <c r="B2547" s="91" t="str">
        <f>'[4]ИТОГ!'!$AP2544</f>
        <v>Николаева Анастасия</v>
      </c>
      <c r="C2547" s="91">
        <f>'[4]ИТОГ!'!$AQ2544</f>
        <v>0</v>
      </c>
      <c r="D2547" s="91" t="str">
        <f>'[4]ИТОГ!'!$AT2544</f>
        <v>б/р</v>
      </c>
      <c r="E2547" s="91" t="str">
        <f>'[4]ИТОГ!'!$AU2544</f>
        <v>ж</v>
      </c>
      <c r="F2547" s="189">
        <f>'[4]ИТОГ!'!$AX2544</f>
        <v>44359</v>
      </c>
      <c r="G2547" s="91" t="s">
        <v>255</v>
      </c>
      <c r="H2547" s="94" t="s">
        <v>28</v>
      </c>
      <c r="I2547" s="91" t="str">
        <f>'[4]ИТОГ!'!$AY2544</f>
        <v>НАДО!!!</v>
      </c>
    </row>
    <row r="2548" spans="1:9">
      <c r="A2548" s="90">
        <v>2538</v>
      </c>
      <c r="B2548" s="91" t="str">
        <f>'[4]ИТОГ!'!$AP2545</f>
        <v>Николаева Виктория</v>
      </c>
      <c r="C2548" s="91">
        <f>'[4]ИТОГ!'!$AQ2545</f>
        <v>2012</v>
      </c>
      <c r="D2548" s="91" t="str">
        <f>'[4]ИТОГ!'!$AT2545</f>
        <v>б/р</v>
      </c>
      <c r="E2548" s="91" t="str">
        <f>'[4]ИТОГ!'!$AU2545</f>
        <v>ж</v>
      </c>
      <c r="F2548" s="189">
        <f>'[4]ИТОГ!'!$AX2545</f>
        <v>0</v>
      </c>
      <c r="G2548" s="91" t="s">
        <v>255</v>
      </c>
      <c r="H2548" s="94" t="s">
        <v>28</v>
      </c>
      <c r="I2548" s="91" t="str">
        <f>'[4]ИТОГ!'!$AY2545</f>
        <v>ОК!</v>
      </c>
    </row>
    <row r="2549" spans="1:9">
      <c r="A2549" s="90">
        <v>2539</v>
      </c>
      <c r="B2549" s="91" t="str">
        <f>'[4]ИТОГ!'!$AP2546</f>
        <v>Николаева Полина</v>
      </c>
      <c r="C2549" s="91">
        <f>'[4]ИТОГ!'!$AQ2546</f>
        <v>2009</v>
      </c>
      <c r="D2549" s="91">
        <f>'[4]ИТОГ!'!$AT2546</f>
        <v>2</v>
      </c>
      <c r="E2549" s="91" t="str">
        <f>'[4]ИТОГ!'!$AU2546</f>
        <v>ж</v>
      </c>
      <c r="F2549" s="189">
        <f>'[4]ИТОГ!'!$AX2546</f>
        <v>45651</v>
      </c>
      <c r="G2549" s="91" t="s">
        <v>255</v>
      </c>
      <c r="H2549" s="94" t="s">
        <v>28</v>
      </c>
      <c r="I2549" s="91" t="str">
        <f>'[4]ИТОГ!'!$AY2546</f>
        <v>ОК!</v>
      </c>
    </row>
    <row r="2550" spans="1:9">
      <c r="A2550" s="90">
        <v>2540</v>
      </c>
      <c r="B2550" s="91" t="str">
        <f>'[4]ИТОГ!'!$AP2547</f>
        <v>Николаева Софья</v>
      </c>
      <c r="C2550" s="91">
        <f>'[4]ИТОГ!'!$AQ2547</f>
        <v>2000</v>
      </c>
      <c r="D2550" s="91" t="str">
        <f>'[4]ИТОГ!'!$AT2547</f>
        <v>б/р</v>
      </c>
      <c r="E2550" s="91" t="str">
        <f>'[4]ИТОГ!'!$AU2547</f>
        <v>ж</v>
      </c>
      <c r="F2550" s="189">
        <f>'[4]ИТОГ!'!$AX2547</f>
        <v>0</v>
      </c>
      <c r="G2550" s="91" t="s">
        <v>255</v>
      </c>
      <c r="H2550" s="94" t="s">
        <v>28</v>
      </c>
      <c r="I2550" s="91" t="str">
        <f>'[4]ИТОГ!'!$AY2547</f>
        <v>НАДО!!!</v>
      </c>
    </row>
    <row r="2551" spans="1:9">
      <c r="A2551" s="90">
        <v>2541</v>
      </c>
      <c r="B2551" s="91" t="str">
        <f>'[4]ИТОГ!'!$AP2548</f>
        <v>Никонов Максим</v>
      </c>
      <c r="C2551" s="91">
        <f>'[4]ИТОГ!'!$AQ2548</f>
        <v>2011</v>
      </c>
      <c r="D2551" s="91" t="str">
        <f>'[4]ИТОГ!'!$AT2548</f>
        <v>1ю</v>
      </c>
      <c r="E2551" s="91" t="str">
        <f>'[4]ИТОГ!'!$AU2548</f>
        <v>м</v>
      </c>
      <c r="F2551" s="189">
        <f>'[4]ИТОГ!'!$AX2548</f>
        <v>45422</v>
      </c>
      <c r="G2551" s="91" t="s">
        <v>255</v>
      </c>
      <c r="H2551" s="94" t="s">
        <v>28</v>
      </c>
      <c r="I2551" s="91" t="str">
        <f>'[4]ИТОГ!'!$AY2548</f>
        <v>ОК!</v>
      </c>
    </row>
    <row r="2552" spans="1:9">
      <c r="A2552" s="90">
        <v>2542</v>
      </c>
      <c r="B2552" s="91" t="str">
        <f>'[4]ИТОГ!'!$AP2549</f>
        <v>Никотина Алина</v>
      </c>
      <c r="C2552" s="91">
        <f>'[4]ИТОГ!'!$AQ2549</f>
        <v>0</v>
      </c>
      <c r="D2552" s="91">
        <f>'[4]ИТОГ!'!$AT2549</f>
        <v>1</v>
      </c>
      <c r="E2552" s="91" t="str">
        <f>'[4]ИТОГ!'!$AU2549</f>
        <v>ж</v>
      </c>
      <c r="F2552" s="189">
        <f>'[4]ИТОГ!'!$AX2549</f>
        <v>45411</v>
      </c>
      <c r="G2552" s="91" t="s">
        <v>255</v>
      </c>
      <c r="H2552" s="94" t="s">
        <v>28</v>
      </c>
      <c r="I2552" s="91" t="str">
        <f>'[4]ИТОГ!'!$AY2549</f>
        <v>НАДО!!!</v>
      </c>
    </row>
    <row r="2553" spans="1:9">
      <c r="A2553" s="90">
        <v>2543</v>
      </c>
      <c r="B2553" s="91" t="str">
        <f>'[4]ИТОГ!'!$AP2550</f>
        <v>Нилов Алексей</v>
      </c>
      <c r="C2553" s="91">
        <f>'[4]ИТОГ!'!$AQ2550</f>
        <v>1994</v>
      </c>
      <c r="D2553" s="91" t="str">
        <f>'[4]ИТОГ!'!$AT2550</f>
        <v>б/р</v>
      </c>
      <c r="E2553" s="91" t="str">
        <f>'[4]ИТОГ!'!$AU2550</f>
        <v>м</v>
      </c>
      <c r="F2553" s="189">
        <f>'[4]ИТОГ!'!$AX2550</f>
        <v>0</v>
      </c>
      <c r="G2553" s="91" t="s">
        <v>255</v>
      </c>
      <c r="H2553" s="94" t="s">
        <v>28</v>
      </c>
      <c r="I2553" s="91" t="str">
        <f>'[4]ИТОГ!'!$AY2550</f>
        <v>ОК!</v>
      </c>
    </row>
    <row r="2554" spans="1:9">
      <c r="A2554" s="90">
        <v>2544</v>
      </c>
      <c r="B2554" s="91" t="str">
        <f>'[4]ИТОГ!'!$AP2551</f>
        <v>Ниров Александр</v>
      </c>
      <c r="C2554" s="91">
        <f>'[4]ИТОГ!'!$AQ2551</f>
        <v>0</v>
      </c>
      <c r="D2554" s="91" t="str">
        <f>'[4]ИТОГ!'!$AT2551</f>
        <v>б/р</v>
      </c>
      <c r="E2554" s="91" t="str">
        <f>'[4]ИТОГ!'!$AU2551</f>
        <v>м</v>
      </c>
      <c r="F2554" s="189">
        <f>'[4]ИТОГ!'!$AX2551</f>
        <v>41822</v>
      </c>
      <c r="G2554" s="91" t="s">
        <v>255</v>
      </c>
      <c r="H2554" s="94" t="s">
        <v>28</v>
      </c>
      <c r="I2554" s="91" t="str">
        <f>'[4]ИТОГ!'!$AY2551</f>
        <v>НАДО!!!</v>
      </c>
    </row>
    <row r="2555" spans="1:9">
      <c r="A2555" s="90">
        <v>2545</v>
      </c>
      <c r="B2555" s="91" t="str">
        <f>'[4]ИТОГ!'!$AP2552</f>
        <v>Новиков Александр</v>
      </c>
      <c r="C2555" s="91">
        <f>'[4]ИТОГ!'!$AQ2552</f>
        <v>2000</v>
      </c>
      <c r="D2555" s="91" t="str">
        <f>'[4]ИТОГ!'!$AT2552</f>
        <v>б/р</v>
      </c>
      <c r="E2555" s="91" t="str">
        <f>'[4]ИТОГ!'!$AU2552</f>
        <v>м</v>
      </c>
      <c r="F2555" s="189">
        <f>'[4]ИТОГ!'!$AX2552</f>
        <v>0</v>
      </c>
      <c r="G2555" s="91" t="s">
        <v>255</v>
      </c>
      <c r="H2555" s="94" t="s">
        <v>28</v>
      </c>
      <c r="I2555" s="91" t="str">
        <f>'[4]ИТОГ!'!$AY2552</f>
        <v>ОК!</v>
      </c>
    </row>
    <row r="2556" spans="1:9">
      <c r="A2556" s="90">
        <v>2546</v>
      </c>
      <c r="B2556" s="91" t="str">
        <f>'[4]ИТОГ!'!$AP2553</f>
        <v>Новиков Валентин</v>
      </c>
      <c r="C2556" s="91">
        <f>'[4]ИТОГ!'!$AQ2553</f>
        <v>0</v>
      </c>
      <c r="D2556" s="91" t="str">
        <f>'[4]ИТОГ!'!$AT2553</f>
        <v>1ю</v>
      </c>
      <c r="E2556" s="91" t="str">
        <f>'[4]ИТОГ!'!$AU2553</f>
        <v>м</v>
      </c>
      <c r="F2556" s="189">
        <f>'[4]ИТОГ!'!$AX2553</f>
        <v>45756</v>
      </c>
      <c r="G2556" s="91" t="s">
        <v>255</v>
      </c>
      <c r="H2556" s="94" t="s">
        <v>28</v>
      </c>
      <c r="I2556" s="91" t="str">
        <f>'[4]ИТОГ!'!$AY2553</f>
        <v>НАДО!!!</v>
      </c>
    </row>
    <row r="2557" spans="1:9">
      <c r="A2557" s="90">
        <v>2547</v>
      </c>
      <c r="B2557" s="91" t="str">
        <f>'[4]ИТОГ!'!$AP2554</f>
        <v>Новиков Владислав</v>
      </c>
      <c r="C2557" s="91">
        <f>'[4]ИТОГ!'!$AQ2554</f>
        <v>0</v>
      </c>
      <c r="D2557" s="91" t="str">
        <f>'[4]ИТОГ!'!$AT2554</f>
        <v>б/р</v>
      </c>
      <c r="E2557" s="91" t="str">
        <f>'[4]ИТОГ!'!$AU2554</f>
        <v>м</v>
      </c>
      <c r="F2557" s="189">
        <f>'[4]ИТОГ!'!$AX2554</f>
        <v>43595</v>
      </c>
      <c r="G2557" s="91" t="s">
        <v>255</v>
      </c>
      <c r="H2557" s="94" t="s">
        <v>28</v>
      </c>
      <c r="I2557" s="91" t="str">
        <f>'[4]ИТОГ!'!$AY2554</f>
        <v>НАДО!!!</v>
      </c>
    </row>
    <row r="2558" spans="1:9">
      <c r="A2558" s="90">
        <v>2548</v>
      </c>
      <c r="B2558" s="91" t="str">
        <f>'[4]ИТОГ!'!$AP2555</f>
        <v>Новиков Демид</v>
      </c>
      <c r="C2558" s="91">
        <f>'[4]ИТОГ!'!$AQ2555</f>
        <v>2000</v>
      </c>
      <c r="D2558" s="91" t="str">
        <f>'[4]ИТОГ!'!$AT2555</f>
        <v>б/р</v>
      </c>
      <c r="E2558" s="91" t="str">
        <f>'[4]ИТОГ!'!$AU2555</f>
        <v>м</v>
      </c>
      <c r="F2558" s="189">
        <f>'[4]ИТОГ!'!$AX2555</f>
        <v>43078</v>
      </c>
      <c r="G2558" s="91" t="s">
        <v>255</v>
      </c>
      <c r="H2558" s="94" t="s">
        <v>28</v>
      </c>
      <c r="I2558" s="91" t="str">
        <f>'[4]ИТОГ!'!$AY2555</f>
        <v>ОК!</v>
      </c>
    </row>
    <row r="2559" spans="1:9">
      <c r="A2559" s="90">
        <v>2549</v>
      </c>
      <c r="B2559" s="91" t="str">
        <f>'[4]ИТОГ!'!$AP2556</f>
        <v>Новиков Константин</v>
      </c>
      <c r="C2559" s="91">
        <f>'[4]ИТОГ!'!$AQ2556</f>
        <v>0</v>
      </c>
      <c r="D2559" s="91" t="str">
        <f>'[4]ИТОГ!'!$AT2556</f>
        <v>б/р</v>
      </c>
      <c r="E2559" s="91" t="str">
        <f>'[4]ИТОГ!'!$AU2556</f>
        <v>м</v>
      </c>
      <c r="F2559" s="189">
        <f>'[4]ИТОГ!'!$AX2556</f>
        <v>43383</v>
      </c>
      <c r="G2559" s="91" t="s">
        <v>255</v>
      </c>
      <c r="H2559" s="94" t="s">
        <v>28</v>
      </c>
      <c r="I2559" s="91" t="str">
        <f>'[4]ИТОГ!'!$AY2556</f>
        <v>НАДО!!!</v>
      </c>
    </row>
    <row r="2560" spans="1:9">
      <c r="A2560" s="90">
        <v>2550</v>
      </c>
      <c r="B2560" s="91" t="str">
        <f>'[4]ИТОГ!'!$AP2557</f>
        <v>Новикова Валерия</v>
      </c>
      <c r="C2560" s="91">
        <f>'[4]ИТОГ!'!$AQ2557</f>
        <v>0</v>
      </c>
      <c r="D2560" s="91" t="str">
        <f>'[4]ИТОГ!'!$AT2557</f>
        <v>б/р</v>
      </c>
      <c r="E2560" s="91" t="str">
        <f>'[4]ИТОГ!'!$AU2557</f>
        <v>ж</v>
      </c>
      <c r="F2560" s="189">
        <f>'[4]ИТОГ!'!$AX2557</f>
        <v>44359</v>
      </c>
      <c r="G2560" s="91" t="s">
        <v>255</v>
      </c>
      <c r="H2560" s="94" t="s">
        <v>28</v>
      </c>
      <c r="I2560" s="91" t="str">
        <f>'[4]ИТОГ!'!$AY2557</f>
        <v>НАДО!!!</v>
      </c>
    </row>
    <row r="2561" spans="1:9">
      <c r="A2561" s="90">
        <v>2551</v>
      </c>
      <c r="B2561" s="91" t="str">
        <f>'[4]ИТОГ!'!$AP2558</f>
        <v>Новикова Виктория</v>
      </c>
      <c r="C2561" s="91">
        <f>'[4]ИТОГ!'!$AQ2558</f>
        <v>2002</v>
      </c>
      <c r="D2561" s="91" t="str">
        <f>'[4]ИТОГ!'!$AT2558</f>
        <v>б/р</v>
      </c>
      <c r="E2561" s="91" t="str">
        <f>'[4]ИТОГ!'!$AU2558</f>
        <v>ж</v>
      </c>
      <c r="F2561" s="189">
        <f>'[4]ИТОГ!'!$AX2558</f>
        <v>43979</v>
      </c>
      <c r="G2561" s="91" t="s">
        <v>255</v>
      </c>
      <c r="H2561" s="94" t="s">
        <v>28</v>
      </c>
      <c r="I2561" s="91" t="str">
        <f>'[4]ИТОГ!'!$AY2558</f>
        <v>ОК!</v>
      </c>
    </row>
    <row r="2562" spans="1:9">
      <c r="A2562" s="90">
        <v>2552</v>
      </c>
      <c r="B2562" s="91" t="str">
        <f>'[4]ИТОГ!'!$AP2559</f>
        <v>Новикова Ирина</v>
      </c>
      <c r="C2562" s="91">
        <f>'[4]ИТОГ!'!$AQ2559</f>
        <v>1996</v>
      </c>
      <c r="D2562" s="91" t="str">
        <f>'[4]ИТОГ!'!$AT2559</f>
        <v>б/р</v>
      </c>
      <c r="E2562" s="91" t="str">
        <f>'[4]ИТОГ!'!$AU2559</f>
        <v>ж</v>
      </c>
      <c r="F2562" s="189">
        <f>'[4]ИТОГ!'!$AX2559</f>
        <v>43555</v>
      </c>
      <c r="G2562" s="91" t="s">
        <v>255</v>
      </c>
      <c r="H2562" s="94" t="s">
        <v>28</v>
      </c>
      <c r="I2562" s="91" t="str">
        <f>'[4]ИТОГ!'!$AY2559</f>
        <v>ОК!</v>
      </c>
    </row>
    <row r="2563" spans="1:9">
      <c r="A2563" s="90">
        <v>2553</v>
      </c>
      <c r="B2563" s="91" t="str">
        <f>'[4]ИТОГ!'!$AP2560</f>
        <v>Новикова Ксения</v>
      </c>
      <c r="C2563" s="91">
        <f>'[4]ИТОГ!'!$AQ2560</f>
        <v>2003</v>
      </c>
      <c r="D2563" s="91" t="str">
        <f>'[4]ИТОГ!'!$AT2560</f>
        <v>б/р</v>
      </c>
      <c r="E2563" s="91" t="str">
        <f>'[4]ИТОГ!'!$AU2560</f>
        <v>ж</v>
      </c>
      <c r="F2563" s="189">
        <f>'[4]ИТОГ!'!$AX2560</f>
        <v>43650</v>
      </c>
      <c r="G2563" s="91" t="s">
        <v>255</v>
      </c>
      <c r="H2563" s="94" t="s">
        <v>28</v>
      </c>
      <c r="I2563" s="91" t="str">
        <f>'[4]ИТОГ!'!$AY2560</f>
        <v>ОК!</v>
      </c>
    </row>
    <row r="2564" spans="1:9">
      <c r="A2564" s="90">
        <v>2554</v>
      </c>
      <c r="B2564" s="91" t="str">
        <f>'[4]ИТОГ!'!$AP2561</f>
        <v>Новикова Лилия</v>
      </c>
      <c r="C2564" s="91">
        <f>'[4]ИТОГ!'!$AQ2561</f>
        <v>2011</v>
      </c>
      <c r="D2564" s="91" t="str">
        <f>'[4]ИТОГ!'!$AT2561</f>
        <v>б/р</v>
      </c>
      <c r="E2564" s="91" t="str">
        <f>'[4]ИТОГ!'!$AU2561</f>
        <v>ж</v>
      </c>
      <c r="F2564" s="189">
        <f>'[4]ИТОГ!'!$AX2561</f>
        <v>0</v>
      </c>
      <c r="G2564" s="91" t="s">
        <v>255</v>
      </c>
      <c r="H2564" s="94" t="s">
        <v>28</v>
      </c>
      <c r="I2564" s="91" t="str">
        <f>'[4]ИТОГ!'!$AY2561</f>
        <v>ОК!</v>
      </c>
    </row>
    <row r="2565" spans="1:9">
      <c r="A2565" s="90">
        <v>2555</v>
      </c>
      <c r="B2565" s="91" t="str">
        <f>'[4]ИТОГ!'!$AP2562</f>
        <v>Новикова Людмила</v>
      </c>
      <c r="C2565" s="91">
        <f>'[4]ИТОГ!'!$AQ2562</f>
        <v>2003</v>
      </c>
      <c r="D2565" s="91">
        <f>'[4]ИТОГ!'!$AT2562</f>
        <v>2</v>
      </c>
      <c r="E2565" s="91" t="str">
        <f>'[4]ИТОГ!'!$AU2562</f>
        <v>ж</v>
      </c>
      <c r="F2565" s="189">
        <f>'[4]ИТОГ!'!$AX2562</f>
        <v>45863</v>
      </c>
      <c r="G2565" s="91" t="s">
        <v>255</v>
      </c>
      <c r="H2565" s="94" t="s">
        <v>28</v>
      </c>
      <c r="I2565" s="91" t="str">
        <f>'[4]ИТОГ!'!$AY2562</f>
        <v>ОК!</v>
      </c>
    </row>
    <row r="2566" spans="1:9">
      <c r="A2566" s="90">
        <v>2556</v>
      </c>
      <c r="B2566" s="91" t="str">
        <f>'[4]ИТОГ!'!$AP2563</f>
        <v>Новикова Ольга</v>
      </c>
      <c r="C2566" s="91">
        <f>'[4]ИТОГ!'!$AQ2563</f>
        <v>2012</v>
      </c>
      <c r="D2566" s="91" t="str">
        <f>'[4]ИТОГ!'!$AT2563</f>
        <v>1ю</v>
      </c>
      <c r="E2566" s="91" t="str">
        <f>'[4]ИТОГ!'!$AU2563</f>
        <v>ж</v>
      </c>
      <c r="F2566" s="189">
        <f>'[4]ИТОГ!'!$AX2563</f>
        <v>45932</v>
      </c>
      <c r="G2566" s="91" t="s">
        <v>255</v>
      </c>
      <c r="H2566" s="94" t="s">
        <v>28</v>
      </c>
      <c r="I2566" s="91" t="str">
        <f>'[4]ИТОГ!'!$AY2563</f>
        <v>ОК!</v>
      </c>
    </row>
    <row r="2567" spans="1:9">
      <c r="A2567" s="90">
        <v>2557</v>
      </c>
      <c r="B2567" s="91" t="str">
        <f>'[4]ИТОГ!'!$AP2564</f>
        <v>Новикова Ольга П.</v>
      </c>
      <c r="C2567" s="91">
        <f>'[4]ИТОГ!'!$AQ2564</f>
        <v>1969</v>
      </c>
      <c r="D2567" s="91">
        <f>'[4]ИТОГ!'!$AT2564</f>
        <v>3</v>
      </c>
      <c r="E2567" s="91" t="str">
        <f>'[4]ИТОГ!'!$AU2564</f>
        <v>ж</v>
      </c>
      <c r="F2567" s="189">
        <f>'[4]ИТОГ!'!$AX2564</f>
        <v>45870</v>
      </c>
      <c r="G2567" s="91" t="s">
        <v>255</v>
      </c>
      <c r="H2567" s="94" t="s">
        <v>28</v>
      </c>
      <c r="I2567" s="91" t="str">
        <f>'[4]ИТОГ!'!$AY2564</f>
        <v>ОК!</v>
      </c>
    </row>
    <row r="2568" spans="1:9">
      <c r="A2568" s="90">
        <v>2558</v>
      </c>
      <c r="B2568" s="91" t="str">
        <f>'[4]ИТОГ!'!$AP2565</f>
        <v>Новикова Ярослава</v>
      </c>
      <c r="C2568" s="91">
        <f>'[4]ИТОГ!'!$AQ2565</f>
        <v>2004</v>
      </c>
      <c r="D2568" s="91" t="str">
        <f>'[4]ИТОГ!'!$AT2565</f>
        <v>б/р</v>
      </c>
      <c r="E2568" s="91" t="str">
        <f>'[4]ИТОГ!'!$AU2565</f>
        <v>ж</v>
      </c>
      <c r="F2568" s="189">
        <f>'[4]ИТОГ!'!$AX2565</f>
        <v>44394</v>
      </c>
      <c r="G2568" s="91" t="s">
        <v>255</v>
      </c>
      <c r="H2568" s="94" t="s">
        <v>28</v>
      </c>
      <c r="I2568" s="91" t="str">
        <f>'[4]ИТОГ!'!$AY2565</f>
        <v>ОК!</v>
      </c>
    </row>
    <row r="2569" spans="1:9">
      <c r="A2569" s="90">
        <v>2559</v>
      </c>
      <c r="B2569" s="91" t="str">
        <f>'[4]ИТОГ!'!$AP2566</f>
        <v>Новицкий Арсений</v>
      </c>
      <c r="C2569" s="91">
        <f>'[4]ИТОГ!'!$AQ2566</f>
        <v>2009</v>
      </c>
      <c r="D2569" s="91" t="str">
        <f>'[4]ИТОГ!'!$AT2566</f>
        <v>б/р</v>
      </c>
      <c r="E2569" s="91" t="str">
        <f>'[4]ИТОГ!'!$AU2566</f>
        <v>м</v>
      </c>
      <c r="F2569" s="189">
        <f>'[4]ИТОГ!'!$AX2566</f>
        <v>0</v>
      </c>
      <c r="G2569" s="91" t="s">
        <v>255</v>
      </c>
      <c r="H2569" s="94" t="s">
        <v>28</v>
      </c>
      <c r="I2569" s="91" t="str">
        <f>'[4]ИТОГ!'!$AY2566</f>
        <v>ОК!</v>
      </c>
    </row>
    <row r="2570" spans="1:9">
      <c r="A2570" s="90">
        <v>2560</v>
      </c>
      <c r="B2570" s="91" t="str">
        <f>'[4]ИТОГ!'!$AP2567</f>
        <v>Новицкий Сергей</v>
      </c>
      <c r="C2570" s="91">
        <f>'[4]ИТОГ!'!$AQ2567</f>
        <v>0</v>
      </c>
      <c r="D2570" s="91" t="str">
        <f>'[4]ИТОГ!'!$AT2567</f>
        <v>б/р</v>
      </c>
      <c r="E2570" s="91" t="str">
        <f>'[4]ИТОГ!'!$AU2567</f>
        <v>м</v>
      </c>
      <c r="F2570" s="189">
        <f>'[4]ИТОГ!'!$AX2567</f>
        <v>44961</v>
      </c>
      <c r="G2570" s="91" t="s">
        <v>255</v>
      </c>
      <c r="H2570" s="94" t="s">
        <v>28</v>
      </c>
      <c r="I2570" s="91" t="str">
        <f>'[4]ИТОГ!'!$AY2567</f>
        <v>НАДО!!!</v>
      </c>
    </row>
    <row r="2571" spans="1:9">
      <c r="A2571" s="90">
        <v>2561</v>
      </c>
      <c r="B2571" s="91" t="str">
        <f>'[4]ИТОГ!'!$AP2568</f>
        <v>Новичков Марк</v>
      </c>
      <c r="C2571" s="91">
        <f>'[4]ИТОГ!'!$AQ2568</f>
        <v>2009</v>
      </c>
      <c r="D2571" s="91" t="str">
        <f>'[4]ИТОГ!'!$AT2568</f>
        <v>2ю</v>
      </c>
      <c r="E2571" s="91" t="str">
        <f>'[4]ИТОГ!'!$AU2568</f>
        <v>м</v>
      </c>
      <c r="F2571" s="189">
        <f>'[4]ИТОГ!'!$AX2568</f>
        <v>45437</v>
      </c>
      <c r="G2571" s="91" t="s">
        <v>255</v>
      </c>
      <c r="H2571" s="94" t="s">
        <v>28</v>
      </c>
      <c r="I2571" s="91" t="str">
        <f>'[4]ИТОГ!'!$AY2568</f>
        <v>ОК!</v>
      </c>
    </row>
    <row r="2572" spans="1:9">
      <c r="A2572" s="90">
        <v>2562</v>
      </c>
      <c r="B2572" s="91" t="str">
        <f>'[4]ИТОГ!'!$AP2569</f>
        <v>Новожилов Владимир</v>
      </c>
      <c r="C2572" s="91">
        <f>'[4]ИТОГ!'!$AQ2569</f>
        <v>1958</v>
      </c>
      <c r="D2572" s="91" t="str">
        <f>'[4]ИТОГ!'!$AT2569</f>
        <v>б/р</v>
      </c>
      <c r="E2572" s="91" t="str">
        <f>'[4]ИТОГ!'!$AU2569</f>
        <v>м</v>
      </c>
      <c r="F2572" s="189">
        <f>'[4]ИТОГ!'!$AX2569</f>
        <v>43328</v>
      </c>
      <c r="G2572" s="91" t="s">
        <v>255</v>
      </c>
      <c r="H2572" s="94" t="s">
        <v>28</v>
      </c>
      <c r="I2572" s="91" t="str">
        <f>'[4]ИТОГ!'!$AY2569</f>
        <v>НАДО!!!</v>
      </c>
    </row>
    <row r="2573" spans="1:9">
      <c r="A2573" s="90">
        <v>2563</v>
      </c>
      <c r="B2573" s="91" t="str">
        <f>'[4]ИТОГ!'!$AP2570</f>
        <v>Новожилов Максим</v>
      </c>
      <c r="C2573" s="91">
        <f>'[4]ИТОГ!'!$AQ2570</f>
        <v>2008</v>
      </c>
      <c r="D2573" s="91" t="str">
        <f>'[4]ИТОГ!'!$AT2570</f>
        <v>б/р</v>
      </c>
      <c r="E2573" s="91" t="str">
        <f>'[4]ИТОГ!'!$AU2570</f>
        <v>м</v>
      </c>
      <c r="F2573" s="189">
        <f>'[4]ИТОГ!'!$AX2570</f>
        <v>0</v>
      </c>
      <c r="G2573" s="91" t="s">
        <v>255</v>
      </c>
      <c r="H2573" s="94" t="s">
        <v>28</v>
      </c>
      <c r="I2573" s="91" t="str">
        <f>'[4]ИТОГ!'!$AY2570</f>
        <v>ОК!</v>
      </c>
    </row>
    <row r="2574" spans="1:9">
      <c r="A2574" s="90">
        <v>2564</v>
      </c>
      <c r="B2574" s="91" t="str">
        <f>'[4]ИТОГ!'!$AP2571</f>
        <v>Новожилов Ярослав</v>
      </c>
      <c r="C2574" s="91">
        <f>'[4]ИТОГ!'!$AQ2571</f>
        <v>1984</v>
      </c>
      <c r="D2574" s="91">
        <f>'[4]ИТОГ!'!$AT2571</f>
        <v>1</v>
      </c>
      <c r="E2574" s="91" t="str">
        <f>'[4]ИТОГ!'!$AU2571</f>
        <v>м</v>
      </c>
      <c r="F2574" s="189">
        <f>'[4]ИТОГ!'!$AX2571</f>
        <v>45805</v>
      </c>
      <c r="G2574" s="91" t="s">
        <v>255</v>
      </c>
      <c r="H2574" s="94" t="s">
        <v>28</v>
      </c>
      <c r="I2574" s="91" t="str">
        <f>'[4]ИТОГ!'!$AY2571</f>
        <v>ОК!</v>
      </c>
    </row>
    <row r="2575" spans="1:9">
      <c r="A2575" s="90">
        <v>2565</v>
      </c>
      <c r="B2575" s="91" t="str">
        <f>'[4]ИТОГ!'!$AP2572</f>
        <v>Новозияйнен Елисей</v>
      </c>
      <c r="C2575" s="91">
        <f>'[4]ИТОГ!'!$AQ2572</f>
        <v>2010</v>
      </c>
      <c r="D2575" s="91" t="str">
        <f>'[4]ИТОГ!'!$AT2572</f>
        <v>б/р</v>
      </c>
      <c r="E2575" s="91" t="str">
        <f>'[4]ИТОГ!'!$AU2572</f>
        <v>м</v>
      </c>
      <c r="F2575" s="189">
        <f>'[4]ИТОГ!'!$AX2572</f>
        <v>0</v>
      </c>
      <c r="G2575" s="91" t="s">
        <v>255</v>
      </c>
      <c r="H2575" s="94" t="s">
        <v>28</v>
      </c>
      <c r="I2575" s="91" t="str">
        <f>'[4]ИТОГ!'!$AY2572</f>
        <v>ОК!</v>
      </c>
    </row>
    <row r="2576" spans="1:9">
      <c r="A2576" s="90">
        <v>2566</v>
      </c>
      <c r="B2576" s="91" t="str">
        <f>'[4]ИТОГ!'!$AP2573</f>
        <v>Новоселова Лия</v>
      </c>
      <c r="C2576" s="91">
        <f>'[4]ИТОГ!'!$AQ2573</f>
        <v>2010</v>
      </c>
      <c r="D2576" s="91" t="str">
        <f>'[4]ИТОГ!'!$AT2573</f>
        <v>2ю</v>
      </c>
      <c r="E2576" s="91" t="str">
        <f>'[4]ИТОГ!'!$AU2573</f>
        <v>ж</v>
      </c>
      <c r="F2576" s="189">
        <f>'[4]ИТОГ!'!$AX2573</f>
        <v>45786</v>
      </c>
      <c r="G2576" s="91" t="s">
        <v>255</v>
      </c>
      <c r="H2576" s="94" t="s">
        <v>28</v>
      </c>
      <c r="I2576" s="91" t="str">
        <f>'[4]ИТОГ!'!$AY2573</f>
        <v>ОК!</v>
      </c>
    </row>
    <row r="2577" spans="1:9">
      <c r="A2577" s="90">
        <v>2567</v>
      </c>
      <c r="B2577" s="91" t="str">
        <f>'[4]ИТОГ!'!$AP2574</f>
        <v>Норкин Лев</v>
      </c>
      <c r="C2577" s="91">
        <f>'[4]ИТОГ!'!$AQ2574</f>
        <v>0</v>
      </c>
      <c r="D2577" s="91">
        <f>'[4]ИТОГ!'!$AT2574</f>
        <v>3</v>
      </c>
      <c r="E2577" s="91" t="str">
        <f>'[4]ИТОГ!'!$AU2574</f>
        <v>м</v>
      </c>
      <c r="F2577" s="189">
        <f>'[4]ИТОГ!'!$AX2574</f>
        <v>45407</v>
      </c>
      <c r="G2577" s="91" t="s">
        <v>255</v>
      </c>
      <c r="H2577" s="94" t="s">
        <v>28</v>
      </c>
      <c r="I2577" s="91" t="str">
        <f>'[4]ИТОГ!'!$AY2574</f>
        <v>НАДО!!!</v>
      </c>
    </row>
    <row r="2578" spans="1:9">
      <c r="A2578" s="90">
        <v>2568</v>
      </c>
      <c r="B2578" s="91" t="str">
        <f>'[4]ИТОГ!'!$AP2575</f>
        <v>Носова Ксения</v>
      </c>
      <c r="C2578" s="91">
        <f>'[4]ИТОГ!'!$AQ2575</f>
        <v>2010</v>
      </c>
      <c r="D2578" s="91">
        <f>'[4]ИТОГ!'!$AT2575</f>
        <v>2</v>
      </c>
      <c r="E2578" s="91" t="str">
        <f>'[4]ИТОГ!'!$AU2575</f>
        <v>ж</v>
      </c>
      <c r="F2578" s="189">
        <f>'[4]ИТОГ!'!$AX2575</f>
        <v>45816</v>
      </c>
      <c r="G2578" s="91" t="s">
        <v>255</v>
      </c>
      <c r="H2578" s="94" t="s">
        <v>28</v>
      </c>
      <c r="I2578" s="91" t="str">
        <f>'[4]ИТОГ!'!$AY2575</f>
        <v>ОК!</v>
      </c>
    </row>
    <row r="2579" spans="1:9">
      <c r="A2579" s="90">
        <v>2569</v>
      </c>
      <c r="B2579" s="91" t="str">
        <f>'[4]ИТОГ!'!$AP2576</f>
        <v>Носовский Георгий</v>
      </c>
      <c r="C2579" s="91">
        <f>'[4]ИТОГ!'!$AQ2576</f>
        <v>2007</v>
      </c>
      <c r="D2579" s="91" t="str">
        <f>'[4]ИТОГ!'!$AT2576</f>
        <v>б/р</v>
      </c>
      <c r="E2579" s="91" t="str">
        <f>'[4]ИТОГ!'!$AU2576</f>
        <v>м</v>
      </c>
      <c r="F2579" s="189">
        <f>'[4]ИТОГ!'!$AX2576</f>
        <v>44329</v>
      </c>
      <c r="G2579" s="91" t="s">
        <v>255</v>
      </c>
      <c r="H2579" s="94" t="s">
        <v>28</v>
      </c>
      <c r="I2579" s="91" t="str">
        <f>'[4]ИТОГ!'!$AY2576</f>
        <v>ОК!</v>
      </c>
    </row>
    <row r="2580" spans="1:9">
      <c r="A2580" s="90">
        <v>2570</v>
      </c>
      <c r="B2580" s="91" t="str">
        <f>'[4]ИТОГ!'!$AP2577</f>
        <v>Нугуманов Даниил</v>
      </c>
      <c r="C2580" s="91">
        <f>'[4]ИТОГ!'!$AQ2577</f>
        <v>2000</v>
      </c>
      <c r="D2580" s="91" t="str">
        <f>'[4]ИТОГ!'!$AT2577</f>
        <v>б/р</v>
      </c>
      <c r="E2580" s="91" t="str">
        <f>'[4]ИТОГ!'!$AU2577</f>
        <v>м</v>
      </c>
      <c r="F2580" s="189">
        <f>'[4]ИТОГ!'!$AX2577</f>
        <v>44359</v>
      </c>
      <c r="G2580" s="91" t="s">
        <v>255</v>
      </c>
      <c r="H2580" s="94" t="s">
        <v>28</v>
      </c>
      <c r="I2580" s="91" t="str">
        <f>'[4]ИТОГ!'!$AY2577</f>
        <v>ОК!</v>
      </c>
    </row>
    <row r="2581" spans="1:9">
      <c r="A2581" s="90">
        <v>2571</v>
      </c>
      <c r="B2581" s="91" t="str">
        <f>'[4]ИТОГ!'!$AP2578</f>
        <v>Нужденков Евгений</v>
      </c>
      <c r="C2581" s="91">
        <f>'[4]ИТОГ!'!$AQ2578</f>
        <v>0</v>
      </c>
      <c r="D2581" s="91">
        <f>'[4]ИТОГ!'!$AT2578</f>
        <v>3</v>
      </c>
      <c r="E2581" s="91" t="str">
        <f>'[4]ИТОГ!'!$AU2578</f>
        <v>м</v>
      </c>
      <c r="F2581" s="189">
        <f>'[4]ИТОГ!'!$AX2578</f>
        <v>45407</v>
      </c>
      <c r="G2581" s="91" t="s">
        <v>255</v>
      </c>
      <c r="H2581" s="94" t="s">
        <v>28</v>
      </c>
      <c r="I2581" s="91" t="str">
        <f>'[4]ИТОГ!'!$AY2578</f>
        <v>НАДО!!!</v>
      </c>
    </row>
    <row r="2582" spans="1:9">
      <c r="A2582" s="90">
        <v>2572</v>
      </c>
      <c r="B2582" s="91" t="str">
        <f>'[4]ИТОГ!'!$AP2579</f>
        <v>Нуриев Иван</v>
      </c>
      <c r="C2582" s="91">
        <f>'[4]ИТОГ!'!$AQ2579</f>
        <v>2001</v>
      </c>
      <c r="D2582" s="91" t="str">
        <f>'[4]ИТОГ!'!$AT2579</f>
        <v>б/р</v>
      </c>
      <c r="E2582" s="91" t="str">
        <f>'[4]ИТОГ!'!$AU2579</f>
        <v>м</v>
      </c>
      <c r="F2582" s="189">
        <f>'[4]ИТОГ!'!$AX2579</f>
        <v>42774</v>
      </c>
      <c r="G2582" s="91" t="s">
        <v>255</v>
      </c>
      <c r="H2582" s="94" t="s">
        <v>28</v>
      </c>
      <c r="I2582" s="91" t="str">
        <f>'[4]ИТОГ!'!$AY2579</f>
        <v>ОК!</v>
      </c>
    </row>
    <row r="2583" spans="1:9">
      <c r="A2583" s="90">
        <v>2573</v>
      </c>
      <c r="B2583" s="91" t="str">
        <f>'[4]ИТОГ!'!$AP2580</f>
        <v>Нуриев Рустам</v>
      </c>
      <c r="C2583" s="91">
        <f>'[4]ИТОГ!'!$AQ2580</f>
        <v>2005</v>
      </c>
      <c r="D2583" s="91" t="str">
        <f>'[4]ИТОГ!'!$AT2580</f>
        <v>б/р</v>
      </c>
      <c r="E2583" s="91" t="str">
        <f>'[4]ИТОГ!'!$AU2580</f>
        <v>м</v>
      </c>
      <c r="F2583" s="189">
        <f>'[4]ИТОГ!'!$AX2580</f>
        <v>0</v>
      </c>
      <c r="G2583" s="91" t="s">
        <v>255</v>
      </c>
      <c r="H2583" s="94" t="s">
        <v>28</v>
      </c>
      <c r="I2583" s="91" t="str">
        <f>'[4]ИТОГ!'!$AY2580</f>
        <v>ОК!</v>
      </c>
    </row>
    <row r="2584" spans="1:9">
      <c r="A2584" s="90">
        <v>2574</v>
      </c>
      <c r="B2584" s="91" t="str">
        <f>'[4]ИТОГ!'!$AP2581</f>
        <v>Ныркова Вероника</v>
      </c>
      <c r="C2584" s="91">
        <f>'[4]ИТОГ!'!$AQ2581</f>
        <v>2012</v>
      </c>
      <c r="D2584" s="91" t="str">
        <f>'[4]ИТОГ!'!$AT2581</f>
        <v>б/р</v>
      </c>
      <c r="E2584" s="91" t="str">
        <f>'[4]ИТОГ!'!$AU2581</f>
        <v>ж</v>
      </c>
      <c r="F2584" s="189">
        <f>'[4]ИТОГ!'!$AX2581</f>
        <v>0</v>
      </c>
      <c r="G2584" s="91" t="s">
        <v>255</v>
      </c>
      <c r="H2584" s="94" t="s">
        <v>28</v>
      </c>
      <c r="I2584" s="91" t="str">
        <f>'[4]ИТОГ!'!$AY2581</f>
        <v>ОК!</v>
      </c>
    </row>
    <row r="2585" spans="1:9">
      <c r="A2585" s="90">
        <v>2575</v>
      </c>
      <c r="B2585" s="91" t="str">
        <f>'[4]ИТОГ!'!$AP2582</f>
        <v>Нюпенко Николай</v>
      </c>
      <c r="C2585" s="91">
        <f>'[4]ИТОГ!'!$AQ2582</f>
        <v>2002</v>
      </c>
      <c r="D2585" s="91">
        <f>'[4]ИТОГ!'!$AT2582</f>
        <v>3</v>
      </c>
      <c r="E2585" s="91" t="str">
        <f>'[4]ИТОГ!'!$AU2582</f>
        <v>м</v>
      </c>
      <c r="F2585" s="189">
        <f>'[4]ИТОГ!'!$AX2582</f>
        <v>45407</v>
      </c>
      <c r="G2585" s="91" t="s">
        <v>255</v>
      </c>
      <c r="H2585" s="94" t="s">
        <v>28</v>
      </c>
      <c r="I2585" s="91" t="str">
        <f>'[4]ИТОГ!'!$AY2582</f>
        <v>ОК!</v>
      </c>
    </row>
    <row r="2586" spans="1:9">
      <c r="A2586" s="90">
        <v>2576</v>
      </c>
      <c r="B2586" s="91" t="str">
        <f>'[4]ИТОГ!'!$AP2583</f>
        <v>Обанин Максим</v>
      </c>
      <c r="C2586" s="91">
        <f>'[4]ИТОГ!'!$AQ2583</f>
        <v>2010</v>
      </c>
      <c r="D2586" s="91" t="str">
        <f>'[4]ИТОГ!'!$AT2583</f>
        <v>1ю</v>
      </c>
      <c r="E2586" s="91" t="str">
        <f>'[4]ИТОГ!'!$AU2583</f>
        <v>м</v>
      </c>
      <c r="F2586" s="189">
        <f>'[4]ИТОГ!'!$AX2583</f>
        <v>45582</v>
      </c>
      <c r="G2586" s="91" t="s">
        <v>255</v>
      </c>
      <c r="H2586" s="94" t="s">
        <v>28</v>
      </c>
      <c r="I2586" s="91" t="str">
        <f>'[4]ИТОГ!'!$AY2583</f>
        <v>ОК!</v>
      </c>
    </row>
    <row r="2587" spans="1:9">
      <c r="A2587" s="90">
        <v>2577</v>
      </c>
      <c r="B2587" s="91" t="str">
        <f>'[4]ИТОГ!'!$AP2584</f>
        <v>Оберг Виктория</v>
      </c>
      <c r="C2587" s="91">
        <f>'[4]ИТОГ!'!$AQ2584</f>
        <v>1988</v>
      </c>
      <c r="D2587" s="91" t="str">
        <f>'[4]ИТОГ!'!$AT2584</f>
        <v>б/р</v>
      </c>
      <c r="E2587" s="91" t="str">
        <f>'[4]ИТОГ!'!$AU2584</f>
        <v>ж</v>
      </c>
      <c r="F2587" s="189">
        <f>'[4]ИТОГ!'!$AX2584</f>
        <v>44465</v>
      </c>
      <c r="G2587" s="91" t="s">
        <v>255</v>
      </c>
      <c r="H2587" s="94" t="s">
        <v>28</v>
      </c>
      <c r="I2587" s="91" t="str">
        <f>'[4]ИТОГ!'!$AY2584</f>
        <v>ОК!</v>
      </c>
    </row>
    <row r="2588" spans="1:9">
      <c r="A2588" s="90">
        <v>2578</v>
      </c>
      <c r="B2588" s="91" t="str">
        <f>'[4]ИТОГ!'!$AP2585</f>
        <v>Обокина Мария</v>
      </c>
      <c r="C2588" s="91">
        <f>'[4]ИТОГ!'!$AQ2585</f>
        <v>2001</v>
      </c>
      <c r="D2588" s="91" t="str">
        <f>'[4]ИТОГ!'!$AT2585</f>
        <v>б/р</v>
      </c>
      <c r="E2588" s="91" t="str">
        <f>'[4]ИТОГ!'!$AU2585</f>
        <v>ж</v>
      </c>
      <c r="F2588" s="189">
        <f>'[4]ИТОГ!'!$AX2585</f>
        <v>0</v>
      </c>
      <c r="G2588" s="91" t="s">
        <v>255</v>
      </c>
      <c r="H2588" s="94" t="s">
        <v>28</v>
      </c>
      <c r="I2588" s="91" t="str">
        <f>'[4]ИТОГ!'!$AY2585</f>
        <v>ОК!</v>
      </c>
    </row>
    <row r="2589" spans="1:9">
      <c r="A2589" s="90">
        <v>2579</v>
      </c>
      <c r="B2589" s="91" t="str">
        <f>'[4]ИТОГ!'!$AP2586</f>
        <v>Образцова Анна</v>
      </c>
      <c r="C2589" s="91">
        <f>'[4]ИТОГ!'!$AQ2586</f>
        <v>1996</v>
      </c>
      <c r="D2589" s="91" t="str">
        <f>'[4]ИТОГ!'!$AT2586</f>
        <v>б/р</v>
      </c>
      <c r="E2589" s="91" t="str">
        <f>'[4]ИТОГ!'!$AU2586</f>
        <v>ж</v>
      </c>
      <c r="F2589" s="189">
        <f>'[4]ИТОГ!'!$AX2586</f>
        <v>44527</v>
      </c>
      <c r="G2589" s="91" t="s">
        <v>255</v>
      </c>
      <c r="H2589" s="94" t="s">
        <v>28</v>
      </c>
      <c r="I2589" s="91" t="str">
        <f>'[4]ИТОГ!'!$AY2586</f>
        <v>ОК!</v>
      </c>
    </row>
    <row r="2590" spans="1:9">
      <c r="A2590" s="90">
        <v>2580</v>
      </c>
      <c r="B2590" s="91" t="str">
        <f>'[4]ИТОГ!'!$AP2587</f>
        <v>Обухов Александр</v>
      </c>
      <c r="C2590" s="91">
        <f>'[4]ИТОГ!'!$AQ2587</f>
        <v>0</v>
      </c>
      <c r="D2590" s="91" t="str">
        <f>'[4]ИТОГ!'!$AT2587</f>
        <v>б/р</v>
      </c>
      <c r="E2590" s="91" t="str">
        <f>'[4]ИТОГ!'!$AU2587</f>
        <v>м</v>
      </c>
      <c r="F2590" s="189">
        <f>'[4]ИТОГ!'!$AX2587</f>
        <v>41888</v>
      </c>
      <c r="G2590" s="91" t="s">
        <v>255</v>
      </c>
      <c r="H2590" s="94" t="s">
        <v>28</v>
      </c>
      <c r="I2590" s="91" t="str">
        <f>'[4]ИТОГ!'!$AY2587</f>
        <v>НАДО!!!</v>
      </c>
    </row>
    <row r="2591" spans="1:9">
      <c r="A2591" s="90">
        <v>2581</v>
      </c>
      <c r="B2591" s="91" t="str">
        <f>'[4]ИТОГ!'!$AP2588</f>
        <v>Овчаренко Софья</v>
      </c>
      <c r="C2591" s="91">
        <f>'[4]ИТОГ!'!$AQ2588</f>
        <v>2005</v>
      </c>
      <c r="D2591" s="91" t="str">
        <f>'[4]ИТОГ!'!$AT2588</f>
        <v>б/р</v>
      </c>
      <c r="E2591" s="91" t="str">
        <f>'[4]ИТОГ!'!$AU2588</f>
        <v>ж</v>
      </c>
      <c r="F2591" s="189">
        <f>'[4]ИТОГ!'!$AX2588</f>
        <v>0</v>
      </c>
      <c r="G2591" s="91" t="s">
        <v>255</v>
      </c>
      <c r="H2591" s="94" t="s">
        <v>28</v>
      </c>
      <c r="I2591" s="91" t="str">
        <f>'[4]ИТОГ!'!$AY2588</f>
        <v>ОК!</v>
      </c>
    </row>
    <row r="2592" spans="1:9">
      <c r="A2592" s="90">
        <v>2582</v>
      </c>
      <c r="B2592" s="91" t="str">
        <f>'[4]ИТОГ!'!$AP2589</f>
        <v>Овчинников Иван</v>
      </c>
      <c r="C2592" s="91">
        <f>'[4]ИТОГ!'!$AQ2589</f>
        <v>2014</v>
      </c>
      <c r="D2592" s="91" t="str">
        <f>'[4]ИТОГ!'!$AT2589</f>
        <v>б/р</v>
      </c>
      <c r="E2592" s="91" t="str">
        <f>'[4]ИТОГ!'!$AU2589</f>
        <v>м</v>
      </c>
      <c r="F2592" s="189">
        <f>'[4]ИТОГ!'!$AX2589</f>
        <v>0</v>
      </c>
      <c r="G2592" s="91" t="s">
        <v>255</v>
      </c>
      <c r="H2592" s="94" t="s">
        <v>28</v>
      </c>
      <c r="I2592" s="91" t="str">
        <f>'[4]ИТОГ!'!$AY2589</f>
        <v>ОК!</v>
      </c>
    </row>
    <row r="2593" spans="1:9">
      <c r="A2593" s="90">
        <v>2583</v>
      </c>
      <c r="B2593" s="91" t="str">
        <f>'[4]ИТОГ!'!$AP2590</f>
        <v>Овчинникова Дарья</v>
      </c>
      <c r="C2593" s="91">
        <f>'[4]ИТОГ!'!$AQ2590</f>
        <v>2010</v>
      </c>
      <c r="D2593" s="91" t="str">
        <f>'[4]ИТОГ!'!$AT2590</f>
        <v>б/р</v>
      </c>
      <c r="E2593" s="91" t="str">
        <f>'[4]ИТОГ!'!$AU2590</f>
        <v>ж</v>
      </c>
      <c r="F2593" s="189">
        <f>'[4]ИТОГ!'!$AX2590</f>
        <v>0</v>
      </c>
      <c r="G2593" s="91" t="s">
        <v>255</v>
      </c>
      <c r="H2593" s="94" t="s">
        <v>28</v>
      </c>
      <c r="I2593" s="91" t="str">
        <f>'[4]ИТОГ!'!$AY2590</f>
        <v>ОК!</v>
      </c>
    </row>
    <row r="2594" spans="1:9">
      <c r="A2594" s="90">
        <v>2584</v>
      </c>
      <c r="B2594" s="91" t="str">
        <f>'[4]ИТОГ!'!$AP2591</f>
        <v>Огородников Егор</v>
      </c>
      <c r="C2594" s="91">
        <f>'[4]ИТОГ!'!$AQ2591</f>
        <v>2008</v>
      </c>
      <c r="D2594" s="91" t="str">
        <f>'[4]ИТОГ!'!$AT2591</f>
        <v>б/р</v>
      </c>
      <c r="E2594" s="91" t="str">
        <f>'[4]ИТОГ!'!$AU2591</f>
        <v>м</v>
      </c>
      <c r="F2594" s="189">
        <f>'[4]ИТОГ!'!$AX2591</f>
        <v>44329</v>
      </c>
      <c r="G2594" s="91" t="s">
        <v>255</v>
      </c>
      <c r="H2594" s="94" t="s">
        <v>28</v>
      </c>
      <c r="I2594" s="91" t="str">
        <f>'[4]ИТОГ!'!$AY2591</f>
        <v>НАДО!!!</v>
      </c>
    </row>
    <row r="2595" spans="1:9">
      <c r="A2595" s="90">
        <v>2585</v>
      </c>
      <c r="B2595" s="91" t="str">
        <f>'[4]ИТОГ!'!$AP2592</f>
        <v>Одар Георгий</v>
      </c>
      <c r="C2595" s="91">
        <f>'[4]ИТОГ!'!$AQ2592</f>
        <v>2003</v>
      </c>
      <c r="D2595" s="91" t="str">
        <f>'[4]ИТОГ!'!$AT2592</f>
        <v>б/р</v>
      </c>
      <c r="E2595" s="91" t="str">
        <f>'[4]ИТОГ!'!$AU2592</f>
        <v>м</v>
      </c>
      <c r="F2595" s="189">
        <f>'[4]ИТОГ!'!$AX2592</f>
        <v>0</v>
      </c>
      <c r="G2595" s="91" t="s">
        <v>255</v>
      </c>
      <c r="H2595" s="94" t="s">
        <v>28</v>
      </c>
      <c r="I2595" s="91" t="str">
        <f>'[4]ИТОГ!'!$AY2592</f>
        <v>ОК!</v>
      </c>
    </row>
    <row r="2596" spans="1:9">
      <c r="A2596" s="90">
        <v>2586</v>
      </c>
      <c r="B2596" s="91" t="str">
        <f>'[4]ИТОГ!'!$AP2593</f>
        <v>Одум Денис</v>
      </c>
      <c r="C2596" s="91">
        <f>'[4]ИТОГ!'!$AQ2593</f>
        <v>0</v>
      </c>
      <c r="D2596" s="91" t="str">
        <f>'[4]ИТОГ!'!$AT2593</f>
        <v>б/р</v>
      </c>
      <c r="E2596" s="91" t="str">
        <f>'[4]ИТОГ!'!$AU2593</f>
        <v>м</v>
      </c>
      <c r="F2596" s="189">
        <f>'[4]ИТОГ!'!$AX2593</f>
        <v>44323</v>
      </c>
      <c r="G2596" s="91" t="s">
        <v>255</v>
      </c>
      <c r="H2596" s="94" t="s">
        <v>28</v>
      </c>
      <c r="I2596" s="91" t="str">
        <f>'[4]ИТОГ!'!$AY2593</f>
        <v>НАДО!!!</v>
      </c>
    </row>
    <row r="2597" spans="1:9">
      <c r="A2597" s="90">
        <v>2587</v>
      </c>
      <c r="B2597" s="91" t="str">
        <f>'[4]ИТОГ!'!$AP2594</f>
        <v>Озерная Анастасия</v>
      </c>
      <c r="C2597" s="91">
        <f>'[4]ИТОГ!'!$AQ2594</f>
        <v>0</v>
      </c>
      <c r="D2597" s="91" t="str">
        <f>'[4]ИТОГ!'!$AT2594</f>
        <v>б/р</v>
      </c>
      <c r="E2597" s="91" t="str">
        <f>'[4]ИТОГ!'!$AU2594</f>
        <v>ж</v>
      </c>
      <c r="F2597" s="189">
        <f>'[4]ИТОГ!'!$AX2594</f>
        <v>44323</v>
      </c>
      <c r="G2597" s="91" t="s">
        <v>255</v>
      </c>
      <c r="H2597" s="94" t="s">
        <v>28</v>
      </c>
      <c r="I2597" s="91" t="str">
        <f>'[4]ИТОГ!'!$AY2594</f>
        <v>НАДО!!!</v>
      </c>
    </row>
    <row r="2598" spans="1:9">
      <c r="A2598" s="90">
        <v>2588</v>
      </c>
      <c r="B2598" s="91" t="str">
        <f>'[4]ИТОГ!'!$AP2595</f>
        <v>Оконешников Антон</v>
      </c>
      <c r="C2598" s="91">
        <f>'[4]ИТОГ!'!$AQ2595</f>
        <v>1965</v>
      </c>
      <c r="D2598" s="91" t="str">
        <f>'[4]ИТОГ!'!$AT2595</f>
        <v>б/р</v>
      </c>
      <c r="E2598" s="91" t="str">
        <f>'[4]ИТОГ!'!$AU2595</f>
        <v>м</v>
      </c>
      <c r="F2598" s="189">
        <f>'[4]ИТОГ!'!$AX2595</f>
        <v>43245</v>
      </c>
      <c r="G2598" s="91" t="s">
        <v>255</v>
      </c>
      <c r="H2598" s="94" t="s">
        <v>28</v>
      </c>
      <c r="I2598" s="91" t="str">
        <f>'[4]ИТОГ!'!$AY2595</f>
        <v>НАДО!!!</v>
      </c>
    </row>
    <row r="2599" spans="1:9">
      <c r="A2599" s="90">
        <v>2589</v>
      </c>
      <c r="B2599" s="91" t="str">
        <f>'[4]ИТОГ!'!$AP2596</f>
        <v>Окунев Евгений</v>
      </c>
      <c r="C2599" s="91">
        <f>'[4]ИТОГ!'!$AQ2596</f>
        <v>1996</v>
      </c>
      <c r="D2599" s="91" t="str">
        <f>'[4]ИТОГ!'!$AT2596</f>
        <v>б/р</v>
      </c>
      <c r="E2599" s="91" t="str">
        <f>'[4]ИТОГ!'!$AU2596</f>
        <v>м</v>
      </c>
      <c r="F2599" s="189">
        <f>'[4]ИТОГ!'!$AX2596</f>
        <v>43555</v>
      </c>
      <c r="G2599" s="91" t="s">
        <v>255</v>
      </c>
      <c r="H2599" s="94" t="s">
        <v>28</v>
      </c>
      <c r="I2599" s="91" t="str">
        <f>'[4]ИТОГ!'!$AY2596</f>
        <v>ОК!</v>
      </c>
    </row>
    <row r="2600" spans="1:9">
      <c r="A2600" s="90">
        <v>2590</v>
      </c>
      <c r="B2600" s="91" t="str">
        <f>'[4]ИТОГ!'!$AP2597</f>
        <v>Окунев Михаил</v>
      </c>
      <c r="C2600" s="91">
        <f>'[4]ИТОГ!'!$AQ2597</f>
        <v>1965</v>
      </c>
      <c r="D2600" s="91" t="str">
        <f>'[4]ИТОГ!'!$AT2597</f>
        <v>б/р</v>
      </c>
      <c r="E2600" s="91" t="str">
        <f>'[4]ИТОГ!'!$AU2597</f>
        <v>м</v>
      </c>
      <c r="F2600" s="189">
        <f>'[4]ИТОГ!'!$AX2597</f>
        <v>43163</v>
      </c>
      <c r="G2600" s="91" t="s">
        <v>255</v>
      </c>
      <c r="H2600" s="94" t="s">
        <v>28</v>
      </c>
      <c r="I2600" s="91" t="str">
        <f>'[4]ИТОГ!'!$AY2597</f>
        <v>ОК!</v>
      </c>
    </row>
    <row r="2601" spans="1:9">
      <c r="A2601" s="90">
        <v>2591</v>
      </c>
      <c r="B2601" s="91" t="str">
        <f>'[4]ИТОГ!'!$AP2598</f>
        <v>Окунева Ирина</v>
      </c>
      <c r="C2601" s="91">
        <f>'[4]ИТОГ!'!$AQ2598</f>
        <v>1965</v>
      </c>
      <c r="D2601" s="91" t="str">
        <f>'[4]ИТОГ!'!$AT2598</f>
        <v>б/р</v>
      </c>
      <c r="E2601" s="91" t="str">
        <f>'[4]ИТОГ!'!$AU2598</f>
        <v>ж</v>
      </c>
      <c r="F2601" s="189">
        <f>'[4]ИТОГ!'!$AX2598</f>
        <v>43622</v>
      </c>
      <c r="G2601" s="91" t="s">
        <v>255</v>
      </c>
      <c r="H2601" s="94" t="s">
        <v>28</v>
      </c>
      <c r="I2601" s="91" t="str">
        <f>'[4]ИТОГ!'!$AY2598</f>
        <v>ОК!</v>
      </c>
    </row>
    <row r="2602" spans="1:9">
      <c r="A2602" s="90">
        <v>2592</v>
      </c>
      <c r="B2602" s="91" t="str">
        <f>'[4]ИТОГ!'!$AP2599</f>
        <v>Олейник Александр</v>
      </c>
      <c r="C2602" s="91">
        <f>'[4]ИТОГ!'!$AQ2599</f>
        <v>2003</v>
      </c>
      <c r="D2602" s="91" t="str">
        <f>'[4]ИТОГ!'!$AT2599</f>
        <v>б/р</v>
      </c>
      <c r="E2602" s="91" t="str">
        <f>'[4]ИТОГ!'!$AU2599</f>
        <v>м</v>
      </c>
      <c r="F2602" s="189">
        <f>'[4]ИТОГ!'!$AX2599</f>
        <v>43853</v>
      </c>
      <c r="G2602" s="91" t="s">
        <v>255</v>
      </c>
      <c r="H2602" s="94" t="s">
        <v>28</v>
      </c>
      <c r="I2602" s="91" t="str">
        <f>'[4]ИТОГ!'!$AY2599</f>
        <v>ОК!</v>
      </c>
    </row>
    <row r="2603" spans="1:9">
      <c r="A2603" s="90">
        <v>2593</v>
      </c>
      <c r="B2603" s="91" t="str">
        <f>'[4]ИТОГ!'!$AP2600</f>
        <v>Олейник Евдокия</v>
      </c>
      <c r="C2603" s="91">
        <f>'[4]ИТОГ!'!$AQ2600</f>
        <v>0</v>
      </c>
      <c r="D2603" s="91" t="str">
        <f>'[4]ИТОГ!'!$AT2600</f>
        <v>б/р</v>
      </c>
      <c r="E2603" s="91" t="str">
        <f>'[4]ИТОГ!'!$AU2600</f>
        <v>ж</v>
      </c>
      <c r="F2603" s="189">
        <f>'[4]ИТОГ!'!$AX2600</f>
        <v>43960</v>
      </c>
      <c r="G2603" s="91" t="s">
        <v>255</v>
      </c>
      <c r="H2603" s="94" t="s">
        <v>28</v>
      </c>
      <c r="I2603" s="91" t="str">
        <f>'[4]ИТОГ!'!$AY2600</f>
        <v>НАДО!!!</v>
      </c>
    </row>
    <row r="2604" spans="1:9">
      <c r="A2604" s="90">
        <v>2594</v>
      </c>
      <c r="B2604" s="91" t="str">
        <f>'[4]ИТОГ!'!$AP2601</f>
        <v>Олейникова Дарья</v>
      </c>
      <c r="C2604" s="91">
        <f>'[4]ИТОГ!'!$AQ2601</f>
        <v>2013</v>
      </c>
      <c r="D2604" s="91" t="str">
        <f>'[4]ИТОГ!'!$AT2601</f>
        <v>б/р</v>
      </c>
      <c r="E2604" s="91" t="str">
        <f>'[4]ИТОГ!'!$AU2601</f>
        <v>ж</v>
      </c>
      <c r="F2604" s="189">
        <f>'[4]ИТОГ!'!$AX2601</f>
        <v>0</v>
      </c>
      <c r="G2604" s="91" t="s">
        <v>255</v>
      </c>
      <c r="H2604" s="94" t="s">
        <v>28</v>
      </c>
      <c r="I2604" s="91" t="str">
        <f>'[4]ИТОГ!'!$AY2601</f>
        <v>ОК!</v>
      </c>
    </row>
    <row r="2605" spans="1:9">
      <c r="A2605" s="90">
        <v>2595</v>
      </c>
      <c r="B2605" s="91" t="str">
        <f>'[4]ИТОГ!'!$AP2602</f>
        <v>Олино Роман</v>
      </c>
      <c r="C2605" s="91">
        <f>'[4]ИТОГ!'!$AQ2602</f>
        <v>2004</v>
      </c>
      <c r="D2605" s="91" t="str">
        <f>'[4]ИТОГ!'!$AT2602</f>
        <v>б/р</v>
      </c>
      <c r="E2605" s="91" t="str">
        <f>'[4]ИТОГ!'!$AU2602</f>
        <v>м</v>
      </c>
      <c r="F2605" s="189">
        <f>'[4]ИТОГ!'!$AX2602</f>
        <v>43735</v>
      </c>
      <c r="G2605" s="91" t="s">
        <v>255</v>
      </c>
      <c r="H2605" s="94" t="s">
        <v>28</v>
      </c>
      <c r="I2605" s="91" t="str">
        <f>'[4]ИТОГ!'!$AY2602</f>
        <v>ОК!</v>
      </c>
    </row>
    <row r="2606" spans="1:9">
      <c r="A2606" s="90">
        <v>2596</v>
      </c>
      <c r="B2606" s="91" t="str">
        <f>'[4]ИТОГ!'!$AP2603</f>
        <v>Олонен Полина</v>
      </c>
      <c r="C2606" s="91">
        <f>'[4]ИТОГ!'!$AQ2603</f>
        <v>0</v>
      </c>
      <c r="D2606" s="91" t="str">
        <f>'[4]ИТОГ!'!$AT2603</f>
        <v>б/р</v>
      </c>
      <c r="E2606" s="91" t="str">
        <f>'[4]ИТОГ!'!$AU2603</f>
        <v>ж</v>
      </c>
      <c r="F2606" s="189">
        <f>'[4]ИТОГ!'!$AX2603</f>
        <v>44191</v>
      </c>
      <c r="G2606" s="91" t="s">
        <v>255</v>
      </c>
      <c r="H2606" s="94" t="s">
        <v>28</v>
      </c>
      <c r="I2606" s="91" t="str">
        <f>'[4]ИТОГ!'!$AY2603</f>
        <v>НАДО!!!</v>
      </c>
    </row>
    <row r="2607" spans="1:9">
      <c r="A2607" s="90">
        <v>2597</v>
      </c>
      <c r="B2607" s="91" t="str">
        <f>'[4]ИТОГ!'!$AP2604</f>
        <v>Ольчикова Лариса</v>
      </c>
      <c r="C2607" s="91">
        <f>'[4]ИТОГ!'!$AQ2604</f>
        <v>1997</v>
      </c>
      <c r="D2607" s="91" t="str">
        <f>'[4]ИТОГ!'!$AT2604</f>
        <v>б/р</v>
      </c>
      <c r="E2607" s="91" t="str">
        <f>'[4]ИТОГ!'!$AU2604</f>
        <v>ж</v>
      </c>
      <c r="F2607" s="189">
        <f>'[4]ИТОГ!'!$AX2604</f>
        <v>0</v>
      </c>
      <c r="G2607" s="91" t="s">
        <v>255</v>
      </c>
      <c r="H2607" s="94" t="s">
        <v>28</v>
      </c>
      <c r="I2607" s="91" t="str">
        <f>'[4]ИТОГ!'!$AY2604</f>
        <v>ОК!</v>
      </c>
    </row>
    <row r="2608" spans="1:9">
      <c r="A2608" s="90">
        <v>2598</v>
      </c>
      <c r="B2608" s="91" t="str">
        <f>'[4]ИТОГ!'!$AP2605</f>
        <v>Ольшин Артем</v>
      </c>
      <c r="C2608" s="91">
        <f>'[4]ИТОГ!'!$AQ2605</f>
        <v>2000</v>
      </c>
      <c r="D2608" s="91" t="str">
        <f>'[4]ИТОГ!'!$AT2605</f>
        <v>б/р</v>
      </c>
      <c r="E2608" s="91" t="str">
        <f>'[4]ИТОГ!'!$AU2605</f>
        <v>м</v>
      </c>
      <c r="F2608" s="189">
        <f>'[4]ИТОГ!'!$AX2605</f>
        <v>43124</v>
      </c>
      <c r="G2608" s="91" t="s">
        <v>255</v>
      </c>
      <c r="H2608" s="94" t="s">
        <v>28</v>
      </c>
      <c r="I2608" s="91" t="str">
        <f>'[4]ИТОГ!'!$AY2605</f>
        <v>ОК!</v>
      </c>
    </row>
    <row r="2609" spans="1:9">
      <c r="A2609" s="90">
        <v>2599</v>
      </c>
      <c r="B2609" s="91" t="str">
        <f>'[4]ИТОГ!'!$AP2606</f>
        <v>Омельченко Александр</v>
      </c>
      <c r="C2609" s="91">
        <f>'[4]ИТОГ!'!$AQ2606</f>
        <v>0</v>
      </c>
      <c r="D2609" s="91">
        <f>'[4]ИТОГ!'!$AT2606</f>
        <v>3</v>
      </c>
      <c r="E2609" s="91" t="str">
        <f>'[4]ИТОГ!'!$AU2606</f>
        <v>м</v>
      </c>
      <c r="F2609" s="189">
        <f>'[4]ИТОГ!'!$AX2606</f>
        <v>45778</v>
      </c>
      <c r="G2609" s="91" t="s">
        <v>255</v>
      </c>
      <c r="H2609" s="94" t="s">
        <v>28</v>
      </c>
      <c r="I2609" s="91" t="str">
        <f>'[4]ИТОГ!'!$AY2606</f>
        <v>НАДО!!!</v>
      </c>
    </row>
    <row r="2610" spans="1:9">
      <c r="A2610" s="90">
        <v>2600</v>
      </c>
      <c r="B2610" s="91" t="str">
        <f>'[4]ИТОГ!'!$AP2607</f>
        <v>Онохина Мария</v>
      </c>
      <c r="C2610" s="91">
        <f>'[4]ИТОГ!'!$AQ2607</f>
        <v>0</v>
      </c>
      <c r="D2610" s="91">
        <f>'[4]ИТОГ!'!$AT2607</f>
        <v>3</v>
      </c>
      <c r="E2610" s="91" t="str">
        <f>'[4]ИТОГ!'!$AU2607</f>
        <v>ж</v>
      </c>
      <c r="F2610" s="189">
        <f>'[4]ИТОГ!'!$AX2607</f>
        <v>45702</v>
      </c>
      <c r="G2610" s="91" t="s">
        <v>255</v>
      </c>
      <c r="H2610" s="94" t="s">
        <v>28</v>
      </c>
      <c r="I2610" s="91" t="str">
        <f>'[4]ИТОГ!'!$AY2607</f>
        <v>НАДО!!!</v>
      </c>
    </row>
    <row r="2611" spans="1:9">
      <c r="A2611" s="90">
        <v>2601</v>
      </c>
      <c r="B2611" s="91" t="str">
        <f>'[4]ИТОГ!'!$AP2608</f>
        <v>Онянов Андрей</v>
      </c>
      <c r="C2611" s="91">
        <f>'[4]ИТОГ!'!$AQ2608</f>
        <v>2004</v>
      </c>
      <c r="D2611" s="91">
        <f>'[4]ИТОГ!'!$AT2608</f>
        <v>2</v>
      </c>
      <c r="E2611" s="91" t="str">
        <f>'[4]ИТОГ!'!$AU2608</f>
        <v>м</v>
      </c>
      <c r="F2611" s="189">
        <f>'[4]ИТОГ!'!$AX2608</f>
        <v>45863</v>
      </c>
      <c r="G2611" s="91" t="s">
        <v>255</v>
      </c>
      <c r="H2611" s="94" t="s">
        <v>28</v>
      </c>
      <c r="I2611" s="91" t="str">
        <f>'[4]ИТОГ!'!$AY2608</f>
        <v>ОК!</v>
      </c>
    </row>
    <row r="2612" spans="1:9">
      <c r="A2612" s="90">
        <v>2602</v>
      </c>
      <c r="B2612" s="91" t="str">
        <f>'[4]ИТОГ!'!$AP2609</f>
        <v>Опокин Кирилл</v>
      </c>
      <c r="C2612" s="91">
        <f>'[4]ИТОГ!'!$AQ2609</f>
        <v>2012</v>
      </c>
      <c r="D2612" s="91" t="str">
        <f>'[4]ИТОГ!'!$AT2609</f>
        <v>1ю</v>
      </c>
      <c r="E2612" s="91" t="str">
        <f>'[4]ИТОГ!'!$AU2609</f>
        <v>м</v>
      </c>
      <c r="F2612" s="189">
        <f>'[4]ИТОГ!'!$AX2609</f>
        <v>45786</v>
      </c>
      <c r="G2612" s="91" t="s">
        <v>255</v>
      </c>
      <c r="H2612" s="94" t="s">
        <v>28</v>
      </c>
      <c r="I2612" s="91" t="str">
        <f>'[4]ИТОГ!'!$AY2609</f>
        <v>ОК!</v>
      </c>
    </row>
    <row r="2613" spans="1:9">
      <c r="A2613" s="90">
        <v>2603</v>
      </c>
      <c r="B2613" s="91" t="str">
        <f>'[4]ИТОГ!'!$AP2610</f>
        <v>Опочанская Анна</v>
      </c>
      <c r="C2613" s="91">
        <f>'[4]ИТОГ!'!$AQ2610</f>
        <v>2011</v>
      </c>
      <c r="D2613" s="91" t="str">
        <f>'[4]ИТОГ!'!$AT2610</f>
        <v>б/р</v>
      </c>
      <c r="E2613" s="91" t="str">
        <f>'[4]ИТОГ!'!$AU2610</f>
        <v>ж</v>
      </c>
      <c r="F2613" s="189">
        <f>'[4]ИТОГ!'!$AX2610</f>
        <v>0</v>
      </c>
      <c r="G2613" s="91" t="s">
        <v>255</v>
      </c>
      <c r="H2613" s="94" t="s">
        <v>28</v>
      </c>
      <c r="I2613" s="91" t="str">
        <f>'[4]ИТОГ!'!$AY2610</f>
        <v>ОК!</v>
      </c>
    </row>
    <row r="2614" spans="1:9">
      <c r="A2614" s="90">
        <v>2604</v>
      </c>
      <c r="B2614" s="91" t="str">
        <f>'[4]ИТОГ!'!$AP2611</f>
        <v>Оприя Дарья</v>
      </c>
      <c r="C2614" s="91">
        <f>'[4]ИТОГ!'!$AQ2611</f>
        <v>2012</v>
      </c>
      <c r="D2614" s="91" t="str">
        <f>'[4]ИТОГ!'!$AT2611</f>
        <v>1ю</v>
      </c>
      <c r="E2614" s="91" t="str">
        <f>'[4]ИТОГ!'!$AU2611</f>
        <v>ж</v>
      </c>
      <c r="F2614" s="189">
        <f>'[4]ИТОГ!'!$AX2611</f>
        <v>45932</v>
      </c>
      <c r="G2614" s="91" t="s">
        <v>255</v>
      </c>
      <c r="H2614" s="94" t="s">
        <v>28</v>
      </c>
      <c r="I2614" s="91" t="str">
        <f>'[4]ИТОГ!'!$AY2611</f>
        <v>ОК!</v>
      </c>
    </row>
    <row r="2615" spans="1:9">
      <c r="A2615" s="90">
        <v>2605</v>
      </c>
      <c r="B2615" s="91" t="str">
        <f>'[4]ИТОГ!'!$AP2612</f>
        <v>Опутников Алексей</v>
      </c>
      <c r="C2615" s="91">
        <f>'[4]ИТОГ!'!$AQ2612</f>
        <v>2004</v>
      </c>
      <c r="D2615" s="91" t="str">
        <f>'[4]ИТОГ!'!$AT2612</f>
        <v>б/р</v>
      </c>
      <c r="E2615" s="91" t="str">
        <f>'[4]ИТОГ!'!$AU2612</f>
        <v>м</v>
      </c>
      <c r="F2615" s="189">
        <f>'[4]ИТОГ!'!$AX2612</f>
        <v>45284</v>
      </c>
      <c r="G2615" s="91" t="s">
        <v>255</v>
      </c>
      <c r="H2615" s="94" t="s">
        <v>28</v>
      </c>
      <c r="I2615" s="91" t="str">
        <f>'[4]ИТОГ!'!$AY2612</f>
        <v>ОК!</v>
      </c>
    </row>
    <row r="2616" spans="1:9">
      <c r="A2616" s="90">
        <v>2606</v>
      </c>
      <c r="B2616" s="91" t="str">
        <f>'[4]ИТОГ!'!$AP2613</f>
        <v>Опутников Леонид</v>
      </c>
      <c r="C2616" s="91">
        <f>'[4]ИТОГ!'!$AQ2613</f>
        <v>1969</v>
      </c>
      <c r="D2616" s="91" t="str">
        <f>'[4]ИТОГ!'!$AT2613</f>
        <v>б/р</v>
      </c>
      <c r="E2616" s="91" t="str">
        <f>'[4]ИТОГ!'!$AU2613</f>
        <v>м</v>
      </c>
      <c r="F2616" s="189">
        <f>'[4]ИТОГ!'!$AX2613</f>
        <v>42356</v>
      </c>
      <c r="G2616" s="91" t="s">
        <v>255</v>
      </c>
      <c r="H2616" s="94" t="s">
        <v>28</v>
      </c>
      <c r="I2616" s="91" t="str">
        <f>'[4]ИТОГ!'!$AY2613</f>
        <v>ОК!</v>
      </c>
    </row>
    <row r="2617" spans="1:9">
      <c r="A2617" s="90">
        <v>2607</v>
      </c>
      <c r="B2617" s="91" t="str">
        <f>'[4]ИТОГ!'!$AP2614</f>
        <v>Ордынский Андрей</v>
      </c>
      <c r="C2617" s="91">
        <f>'[4]ИТОГ!'!$AQ2614</f>
        <v>0</v>
      </c>
      <c r="D2617" s="91">
        <f>'[4]ИТОГ!'!$AT2614</f>
        <v>1</v>
      </c>
      <c r="E2617" s="91" t="str">
        <f>'[4]ИТОГ!'!$AU2614</f>
        <v>м</v>
      </c>
      <c r="F2617" s="189">
        <f>'[4]ИТОГ!'!$AX2614</f>
        <v>45775</v>
      </c>
      <c r="G2617" s="91" t="s">
        <v>255</v>
      </c>
      <c r="H2617" s="94" t="s">
        <v>28</v>
      </c>
      <c r="I2617" s="91" t="str">
        <f>'[4]ИТОГ!'!$AY2614</f>
        <v>НАДО!!!</v>
      </c>
    </row>
    <row r="2618" spans="1:9">
      <c r="A2618" s="90">
        <v>2608</v>
      </c>
      <c r="B2618" s="91" t="str">
        <f>'[4]ИТОГ!'!$AP2615</f>
        <v>Ордынский Иван</v>
      </c>
      <c r="C2618" s="91">
        <f>'[4]ИТОГ!'!$AQ2615</f>
        <v>2009</v>
      </c>
      <c r="D2618" s="91">
        <f>'[4]ИТОГ!'!$AT2615</f>
        <v>3</v>
      </c>
      <c r="E2618" s="91" t="str">
        <f>'[4]ИТОГ!'!$AU2615</f>
        <v>м</v>
      </c>
      <c r="F2618" s="189">
        <f>'[4]ИТОГ!'!$AX2615</f>
        <v>45344</v>
      </c>
      <c r="G2618" s="91" t="s">
        <v>255</v>
      </c>
      <c r="H2618" s="94" t="s">
        <v>28</v>
      </c>
      <c r="I2618" s="91" t="str">
        <f>'[4]ИТОГ!'!$AY2615</f>
        <v>ОК!</v>
      </c>
    </row>
    <row r="2619" spans="1:9">
      <c r="A2619" s="90">
        <v>2609</v>
      </c>
      <c r="B2619" s="91" t="str">
        <f>'[4]ИТОГ!'!$AP2616</f>
        <v>Орехов Александр</v>
      </c>
      <c r="C2619" s="91">
        <f>'[4]ИТОГ!'!$AQ2616</f>
        <v>1986</v>
      </c>
      <c r="D2619" s="91" t="str">
        <f>'[4]ИТОГ!'!$AT2616</f>
        <v>б/р</v>
      </c>
      <c r="E2619" s="91" t="str">
        <f>'[4]ИТОГ!'!$AU2616</f>
        <v>м</v>
      </c>
      <c r="F2619" s="189">
        <f>'[4]ИТОГ!'!$AX2616</f>
        <v>43352</v>
      </c>
      <c r="G2619" s="91" t="s">
        <v>255</v>
      </c>
      <c r="H2619" s="94" t="s">
        <v>28</v>
      </c>
      <c r="I2619" s="91" t="str">
        <f>'[4]ИТОГ!'!$AY2616</f>
        <v>НАДО!!!</v>
      </c>
    </row>
    <row r="2620" spans="1:9">
      <c r="A2620" s="90">
        <v>2610</v>
      </c>
      <c r="B2620" s="91" t="str">
        <f>'[4]ИТОГ!'!$AP2617</f>
        <v>Орехов Сергей</v>
      </c>
      <c r="C2620" s="91">
        <f>'[4]ИТОГ!'!$AQ2617</f>
        <v>0</v>
      </c>
      <c r="D2620" s="91">
        <f>'[4]ИТОГ!'!$AT2617</f>
        <v>3</v>
      </c>
      <c r="E2620" s="91" t="str">
        <f>'[4]ИТОГ!'!$AU2617</f>
        <v>м</v>
      </c>
      <c r="F2620" s="189">
        <f>'[4]ИТОГ!'!$AX2617</f>
        <v>45778</v>
      </c>
      <c r="G2620" s="91" t="s">
        <v>255</v>
      </c>
      <c r="H2620" s="94" t="s">
        <v>28</v>
      </c>
      <c r="I2620" s="91" t="str">
        <f>'[4]ИТОГ!'!$AY2617</f>
        <v>НАДО!!!</v>
      </c>
    </row>
    <row r="2621" spans="1:9">
      <c r="A2621" s="90">
        <v>2611</v>
      </c>
      <c r="B2621" s="91" t="str">
        <f>'[4]ИТОГ!'!$AP2618</f>
        <v>Орешина Виктория</v>
      </c>
      <c r="C2621" s="91">
        <f>'[4]ИТОГ!'!$AQ2618</f>
        <v>0</v>
      </c>
      <c r="D2621" s="91">
        <f>'[4]ИТОГ!'!$AT2618</f>
        <v>3</v>
      </c>
      <c r="E2621" s="91" t="str">
        <f>'[4]ИТОГ!'!$AU2618</f>
        <v>ж</v>
      </c>
      <c r="F2621" s="189">
        <f>'[4]ИТОГ!'!$AX2618</f>
        <v>45778</v>
      </c>
      <c r="G2621" s="91" t="s">
        <v>255</v>
      </c>
      <c r="H2621" s="94" t="s">
        <v>28</v>
      </c>
      <c r="I2621" s="91" t="str">
        <f>'[4]ИТОГ!'!$AY2618</f>
        <v>НАДО!!!</v>
      </c>
    </row>
    <row r="2622" spans="1:9">
      <c r="A2622" s="90">
        <v>2612</v>
      </c>
      <c r="B2622" s="91" t="str">
        <f>'[4]ИТОГ!'!$AP2619</f>
        <v>Орешко Семен</v>
      </c>
      <c r="C2622" s="91">
        <f>'[4]ИТОГ!'!$AQ2619</f>
        <v>0</v>
      </c>
      <c r="D2622" s="91" t="str">
        <f>'[4]ИТОГ!'!$AT2619</f>
        <v>б/р</v>
      </c>
      <c r="E2622" s="91" t="str">
        <f>'[4]ИТОГ!'!$AU2619</f>
        <v>м</v>
      </c>
      <c r="F2622" s="189">
        <f>'[4]ИТОГ!'!$AX2619</f>
        <v>44708</v>
      </c>
      <c r="G2622" s="91" t="s">
        <v>255</v>
      </c>
      <c r="H2622" s="94" t="s">
        <v>28</v>
      </c>
      <c r="I2622" s="91" t="str">
        <f>'[4]ИТОГ!'!$AY2619</f>
        <v>НАДО!!!</v>
      </c>
    </row>
    <row r="2623" spans="1:9">
      <c r="A2623" s="90">
        <v>2613</v>
      </c>
      <c r="B2623" s="91" t="str">
        <f>'[4]ИТОГ!'!$AP2620</f>
        <v>Орищук Александр</v>
      </c>
      <c r="C2623" s="91">
        <f>'[4]ИТОГ!'!$AQ2620</f>
        <v>0</v>
      </c>
      <c r="D2623" s="91" t="str">
        <f>'[4]ИТОГ!'!$AT2620</f>
        <v>б/р</v>
      </c>
      <c r="E2623" s="91" t="str">
        <f>'[4]ИТОГ!'!$AU2620</f>
        <v>м</v>
      </c>
      <c r="F2623" s="189">
        <f>'[4]ИТОГ!'!$AX2620</f>
        <v>43227</v>
      </c>
      <c r="G2623" s="91" t="s">
        <v>255</v>
      </c>
      <c r="H2623" s="94" t="s">
        <v>28</v>
      </c>
      <c r="I2623" s="91" t="str">
        <f>'[4]ИТОГ!'!$AY2620</f>
        <v>НАДО!!!</v>
      </c>
    </row>
    <row r="2624" spans="1:9">
      <c r="A2624" s="90">
        <v>2614</v>
      </c>
      <c r="B2624" s="91" t="str">
        <f>'[4]ИТОГ!'!$AP2621</f>
        <v>Оркина Мария</v>
      </c>
      <c r="C2624" s="91">
        <f>'[4]ИТОГ!'!$AQ2621</f>
        <v>2011</v>
      </c>
      <c r="D2624" s="91" t="str">
        <f>'[4]ИТОГ!'!$AT2621</f>
        <v>2ю</v>
      </c>
      <c r="E2624" s="91" t="str">
        <f>'[4]ИТОГ!'!$AU2621</f>
        <v>ж</v>
      </c>
      <c r="F2624" s="189">
        <f>'[4]ИТОГ!'!$AX2621</f>
        <v>45582</v>
      </c>
      <c r="G2624" s="91" t="s">
        <v>255</v>
      </c>
      <c r="H2624" s="94" t="s">
        <v>28</v>
      </c>
      <c r="I2624" s="91" t="str">
        <f>'[4]ИТОГ!'!$AY2621</f>
        <v>ОК!</v>
      </c>
    </row>
    <row r="2625" spans="1:9">
      <c r="A2625" s="90">
        <v>2615</v>
      </c>
      <c r="B2625" s="91" t="str">
        <f>'[4]ИТОГ!'!$AP2622</f>
        <v>Орлов Аким</v>
      </c>
      <c r="C2625" s="91">
        <f>'[4]ИТОГ!'!$AQ2622</f>
        <v>2009</v>
      </c>
      <c r="D2625" s="91" t="str">
        <f>'[4]ИТОГ!'!$AT2622</f>
        <v>б/р</v>
      </c>
      <c r="E2625" s="91" t="str">
        <f>'[4]ИТОГ!'!$AU2622</f>
        <v>м</v>
      </c>
      <c r="F2625" s="189">
        <f>'[4]ИТОГ!'!$AX2622</f>
        <v>0</v>
      </c>
      <c r="G2625" s="91" t="s">
        <v>255</v>
      </c>
      <c r="H2625" s="94" t="s">
        <v>28</v>
      </c>
      <c r="I2625" s="91" t="str">
        <f>'[4]ИТОГ!'!$AY2622</f>
        <v>ОК!</v>
      </c>
    </row>
    <row r="2626" spans="1:9">
      <c r="A2626" s="90">
        <v>2616</v>
      </c>
      <c r="B2626" s="91" t="str">
        <f>'[4]ИТОГ!'!$AP2623</f>
        <v>Орлов Александр</v>
      </c>
      <c r="C2626" s="91">
        <f>'[4]ИТОГ!'!$AQ2623</f>
        <v>2010</v>
      </c>
      <c r="D2626" s="91" t="str">
        <f>'[4]ИТОГ!'!$AT2623</f>
        <v>1ю</v>
      </c>
      <c r="E2626" s="91" t="str">
        <f>'[4]ИТОГ!'!$AU2623</f>
        <v>м</v>
      </c>
      <c r="F2626" s="189">
        <f>'[4]ИТОГ!'!$AX2623</f>
        <v>45947</v>
      </c>
      <c r="G2626" s="91" t="s">
        <v>255</v>
      </c>
      <c r="H2626" s="94" t="s">
        <v>28</v>
      </c>
      <c r="I2626" s="91" t="str">
        <f>'[4]ИТОГ!'!$AY2623</f>
        <v>ОК!</v>
      </c>
    </row>
    <row r="2627" spans="1:9">
      <c r="A2627" s="90">
        <v>2617</v>
      </c>
      <c r="B2627" s="91" t="str">
        <f>'[4]ИТОГ!'!$AP2624</f>
        <v>Орлов Алексей</v>
      </c>
      <c r="C2627" s="91">
        <f>'[4]ИТОГ!'!$AQ2624</f>
        <v>0</v>
      </c>
      <c r="D2627" s="91" t="str">
        <f>'[4]ИТОГ!'!$AT2624</f>
        <v>1ю</v>
      </c>
      <c r="E2627" s="91" t="str">
        <f>'[4]ИТОГ!'!$AU2624</f>
        <v>м</v>
      </c>
      <c r="F2627" s="189">
        <f>'[4]ИТОГ!'!$AX2624</f>
        <v>45756</v>
      </c>
      <c r="G2627" s="91" t="s">
        <v>255</v>
      </c>
      <c r="H2627" s="94" t="s">
        <v>28</v>
      </c>
      <c r="I2627" s="91" t="str">
        <f>'[4]ИТОГ!'!$AY2624</f>
        <v>НАДО!!!</v>
      </c>
    </row>
    <row r="2628" spans="1:9">
      <c r="A2628" s="90">
        <v>2618</v>
      </c>
      <c r="B2628" s="91" t="str">
        <f>'[4]ИТОГ!'!$AP2625</f>
        <v>Орлов Дмитрий</v>
      </c>
      <c r="C2628" s="91">
        <f>'[4]ИТОГ!'!$AQ2625</f>
        <v>2006</v>
      </c>
      <c r="D2628" s="91">
        <f>'[4]ИТОГ!'!$AT2625</f>
        <v>2</v>
      </c>
      <c r="E2628" s="91" t="str">
        <f>'[4]ИТОГ!'!$AU2625</f>
        <v>м</v>
      </c>
      <c r="F2628" s="189">
        <f>'[4]ИТОГ!'!$AX2625</f>
        <v>45839</v>
      </c>
      <c r="G2628" s="91" t="s">
        <v>255</v>
      </c>
      <c r="H2628" s="94" t="s">
        <v>28</v>
      </c>
      <c r="I2628" s="91" t="str">
        <f>'[4]ИТОГ!'!$AY2625</f>
        <v>ОК!</v>
      </c>
    </row>
    <row r="2629" spans="1:9">
      <c r="A2629" s="90">
        <v>2619</v>
      </c>
      <c r="B2629" s="91" t="str">
        <f>'[4]ИТОГ!'!$AP2626</f>
        <v>Орлов Константин</v>
      </c>
      <c r="C2629" s="91">
        <f>'[4]ИТОГ!'!$AQ2626</f>
        <v>0</v>
      </c>
      <c r="D2629" s="91" t="str">
        <f>'[4]ИТОГ!'!$AT2626</f>
        <v>б/р</v>
      </c>
      <c r="E2629" s="91" t="str">
        <f>'[4]ИТОГ!'!$AU2626</f>
        <v>м</v>
      </c>
      <c r="F2629" s="189">
        <f>'[4]ИТОГ!'!$AX2626</f>
        <v>44269</v>
      </c>
      <c r="G2629" s="91" t="s">
        <v>255</v>
      </c>
      <c r="H2629" s="94" t="s">
        <v>28</v>
      </c>
      <c r="I2629" s="91" t="str">
        <f>'[4]ИТОГ!'!$AY2626</f>
        <v>НАДО!!!</v>
      </c>
    </row>
    <row r="2630" spans="1:9">
      <c r="A2630" s="90">
        <v>2620</v>
      </c>
      <c r="B2630" s="91" t="str">
        <f>'[4]ИТОГ!'!$AP2627</f>
        <v>Орлов Михаил К.</v>
      </c>
      <c r="C2630" s="91">
        <f>'[4]ИТОГ!'!$AQ2627</f>
        <v>0</v>
      </c>
      <c r="D2630" s="91" t="str">
        <f>'[4]ИТОГ!'!$AT2627</f>
        <v>1ю</v>
      </c>
      <c r="E2630" s="91" t="str">
        <f>'[4]ИТОГ!'!$AU2627</f>
        <v>м</v>
      </c>
      <c r="F2630" s="189">
        <f>'[4]ИТОГ!'!$AX2627</f>
        <v>45756</v>
      </c>
      <c r="G2630" s="91" t="s">
        <v>255</v>
      </c>
      <c r="H2630" s="94" t="s">
        <v>28</v>
      </c>
      <c r="I2630" s="91" t="str">
        <f>'[4]ИТОГ!'!$AY2627</f>
        <v>НАДО!!!</v>
      </c>
    </row>
    <row r="2631" spans="1:9">
      <c r="A2631" s="90">
        <v>2621</v>
      </c>
      <c r="B2631" s="91" t="str">
        <f>'[4]ИТОГ!'!$AP2628</f>
        <v>Орлов Михаил</v>
      </c>
      <c r="C2631" s="91">
        <f>'[4]ИТОГ!'!$AQ2628</f>
        <v>0</v>
      </c>
      <c r="D2631" s="91" t="str">
        <f>'[4]ИТОГ!'!$AT2628</f>
        <v>б/р</v>
      </c>
      <c r="E2631" s="91" t="str">
        <f>'[4]ИТОГ!'!$AU2628</f>
        <v>м</v>
      </c>
      <c r="F2631" s="189">
        <f>'[4]ИТОГ!'!$AX2628</f>
        <v>44961</v>
      </c>
      <c r="G2631" s="91" t="s">
        <v>255</v>
      </c>
      <c r="H2631" s="94" t="s">
        <v>28</v>
      </c>
      <c r="I2631" s="91" t="str">
        <f>'[4]ИТОГ!'!$AY2628</f>
        <v>НАДО!!!</v>
      </c>
    </row>
    <row r="2632" spans="1:9">
      <c r="A2632" s="90">
        <v>2622</v>
      </c>
      <c r="B2632" s="91" t="str">
        <f>'[4]ИТОГ!'!$AP2629</f>
        <v>Орлов Павел</v>
      </c>
      <c r="C2632" s="91">
        <f>'[4]ИТОГ!'!$AQ2629</f>
        <v>0</v>
      </c>
      <c r="D2632" s="91">
        <f>'[4]ИТОГ!'!$AT2629</f>
        <v>3</v>
      </c>
      <c r="E2632" s="91" t="str">
        <f>'[4]ИТОГ!'!$AU2629</f>
        <v>м</v>
      </c>
      <c r="F2632" s="189">
        <f>'[4]ИТОГ!'!$AX2629</f>
        <v>45407</v>
      </c>
      <c r="G2632" s="91" t="s">
        <v>255</v>
      </c>
      <c r="H2632" s="94" t="s">
        <v>28</v>
      </c>
      <c r="I2632" s="91" t="str">
        <f>'[4]ИТОГ!'!$AY2629</f>
        <v>НАДО!!!</v>
      </c>
    </row>
    <row r="2633" spans="1:9">
      <c r="A2633" s="90">
        <v>2623</v>
      </c>
      <c r="B2633" s="91" t="str">
        <f>'[4]ИТОГ!'!$AP2630</f>
        <v>Орлов Пётр</v>
      </c>
      <c r="C2633" s="91">
        <f>'[4]ИТОГ!'!$AQ2630</f>
        <v>0</v>
      </c>
      <c r="D2633" s="91" t="str">
        <f>'[4]ИТОГ!'!$AT2630</f>
        <v>б/р</v>
      </c>
      <c r="E2633" s="91" t="str">
        <f>'[4]ИТОГ!'!$AU2630</f>
        <v>м</v>
      </c>
      <c r="F2633" s="189">
        <f>'[4]ИТОГ!'!$AX2630</f>
        <v>45045</v>
      </c>
      <c r="G2633" s="91" t="s">
        <v>255</v>
      </c>
      <c r="H2633" s="94" t="s">
        <v>28</v>
      </c>
      <c r="I2633" s="91" t="str">
        <f>'[4]ИТОГ!'!$AY2630</f>
        <v>НАДО!!!</v>
      </c>
    </row>
    <row r="2634" spans="1:9">
      <c r="A2634" s="90">
        <v>2624</v>
      </c>
      <c r="B2634" s="91" t="str">
        <f>'[4]ИТОГ!'!$AP2631</f>
        <v>Орлов Сергей</v>
      </c>
      <c r="C2634" s="91">
        <f>'[4]ИТОГ!'!$AQ2631</f>
        <v>0</v>
      </c>
      <c r="D2634" s="91" t="str">
        <f>'[4]ИТОГ!'!$AT2631</f>
        <v>б/р</v>
      </c>
      <c r="E2634" s="91" t="str">
        <f>'[4]ИТОГ!'!$AU2631</f>
        <v>м</v>
      </c>
      <c r="F2634" s="189">
        <f>'[4]ИТОГ!'!$AX2631</f>
        <v>41917</v>
      </c>
      <c r="G2634" s="91" t="s">
        <v>255</v>
      </c>
      <c r="H2634" s="94" t="s">
        <v>28</v>
      </c>
      <c r="I2634" s="91" t="str">
        <f>'[4]ИТОГ!'!$AY2631</f>
        <v>НАДО!!!</v>
      </c>
    </row>
    <row r="2635" spans="1:9">
      <c r="A2635" s="90">
        <v>2625</v>
      </c>
      <c r="B2635" s="91" t="str">
        <f>'[4]ИТОГ!'!$AP2632</f>
        <v>Орлова Анастасия</v>
      </c>
      <c r="C2635" s="91">
        <f>'[4]ИТОГ!'!$AQ2632</f>
        <v>2001</v>
      </c>
      <c r="D2635" s="91" t="str">
        <f>'[4]ИТОГ!'!$AT2632</f>
        <v>б/р</v>
      </c>
      <c r="E2635" s="91" t="str">
        <f>'[4]ИТОГ!'!$AU2632</f>
        <v>ж</v>
      </c>
      <c r="F2635" s="189">
        <f>'[4]ИТОГ!'!$AX2632</f>
        <v>44465</v>
      </c>
      <c r="G2635" s="91" t="s">
        <v>255</v>
      </c>
      <c r="H2635" s="94" t="s">
        <v>28</v>
      </c>
      <c r="I2635" s="91" t="str">
        <f>'[4]ИТОГ!'!$AY2632</f>
        <v>ОК!</v>
      </c>
    </row>
    <row r="2636" spans="1:9">
      <c r="A2636" s="90">
        <v>2626</v>
      </c>
      <c r="B2636" s="91" t="str">
        <f>'[4]ИТОГ!'!$AP2633</f>
        <v>Орлова Анастасия Е.</v>
      </c>
      <c r="C2636" s="91">
        <f>'[4]ИТОГ!'!$AQ2633</f>
        <v>0</v>
      </c>
      <c r="D2636" s="91">
        <f>'[4]ИТОГ!'!$AT2633</f>
        <v>3</v>
      </c>
      <c r="E2636" s="91" t="str">
        <f>'[4]ИТОГ!'!$AU2633</f>
        <v>ж</v>
      </c>
      <c r="F2636" s="189">
        <f>'[4]ИТОГ!'!$AX2633</f>
        <v>45778</v>
      </c>
      <c r="G2636" s="91" t="s">
        <v>255</v>
      </c>
      <c r="H2636" s="94" t="s">
        <v>28</v>
      </c>
      <c r="I2636" s="91" t="str">
        <f>'[4]ИТОГ!'!$AY2633</f>
        <v>НАДО!!!</v>
      </c>
    </row>
    <row r="2637" spans="1:9">
      <c r="A2637" s="90">
        <v>2627</v>
      </c>
      <c r="B2637" s="91" t="str">
        <f>'[4]ИТОГ!'!$AP2634</f>
        <v>Орлова Юлия</v>
      </c>
      <c r="C2637" s="91">
        <f>'[4]ИТОГ!'!$AQ2634</f>
        <v>1982</v>
      </c>
      <c r="D2637" s="91" t="str">
        <f>'[4]ИТОГ!'!$AT2634</f>
        <v>КМС</v>
      </c>
      <c r="E2637" s="91" t="str">
        <f>'[4]ИТОГ!'!$AU2634</f>
        <v>ж</v>
      </c>
      <c r="F2637" s="189">
        <f>'[4]ИТОГ!'!$AX2634</f>
        <v>45740</v>
      </c>
      <c r="G2637" s="91" t="s">
        <v>255</v>
      </c>
      <c r="H2637" s="94" t="s">
        <v>28</v>
      </c>
      <c r="I2637" s="91" t="str">
        <f>'[4]ИТОГ!'!$AY2634</f>
        <v>ОК!</v>
      </c>
    </row>
    <row r="2638" spans="1:9">
      <c r="A2638" s="90">
        <v>2628</v>
      </c>
      <c r="B2638" s="91" t="str">
        <f>'[4]ИТОГ!'!$AP2635</f>
        <v>Осадчева Юлия</v>
      </c>
      <c r="C2638" s="91">
        <f>'[4]ИТОГ!'!$AQ2635</f>
        <v>0</v>
      </c>
      <c r="D2638" s="91" t="str">
        <f>'[4]ИТОГ!'!$AT2635</f>
        <v>б/р</v>
      </c>
      <c r="E2638" s="91" t="str">
        <f>'[4]ИТОГ!'!$AU2635</f>
        <v>ж</v>
      </c>
      <c r="F2638" s="189">
        <f>'[4]ИТОГ!'!$AX2635</f>
        <v>41696</v>
      </c>
      <c r="G2638" s="91" t="s">
        <v>255</v>
      </c>
      <c r="H2638" s="94" t="s">
        <v>28</v>
      </c>
      <c r="I2638" s="91" t="str">
        <f>'[4]ИТОГ!'!$AY2635</f>
        <v>НАДО!!!</v>
      </c>
    </row>
    <row r="2639" spans="1:9">
      <c r="A2639" s="90">
        <v>2629</v>
      </c>
      <c r="B2639" s="91" t="str">
        <f>'[4]ИТОГ!'!$AP2636</f>
        <v>Осинкин Борис</v>
      </c>
      <c r="C2639" s="91">
        <f>'[4]ИТОГ!'!$AQ2636</f>
        <v>2005</v>
      </c>
      <c r="D2639" s="91" t="str">
        <f>'[4]ИТОГ!'!$AT2636</f>
        <v>б/р</v>
      </c>
      <c r="E2639" s="91" t="str">
        <f>'[4]ИТОГ!'!$AU2636</f>
        <v>м</v>
      </c>
      <c r="F2639" s="189">
        <f>'[4]ИТОГ!'!$AX2636</f>
        <v>45226</v>
      </c>
      <c r="G2639" s="91" t="s">
        <v>255</v>
      </c>
      <c r="H2639" s="94" t="s">
        <v>28</v>
      </c>
      <c r="I2639" s="91" t="str">
        <f>'[4]ИТОГ!'!$AY2636</f>
        <v>ОК!</v>
      </c>
    </row>
    <row r="2640" spans="1:9">
      <c r="A2640" s="90">
        <v>2630</v>
      </c>
      <c r="B2640" s="91" t="str">
        <f>'[4]ИТОГ!'!$AP2637</f>
        <v>Осинкина Ирина</v>
      </c>
      <c r="C2640" s="91">
        <f>'[4]ИТОГ!'!$AQ2637</f>
        <v>2002</v>
      </c>
      <c r="D2640" s="91" t="str">
        <f>'[4]ИТОГ!'!$AT2637</f>
        <v>б/р</v>
      </c>
      <c r="E2640" s="91" t="str">
        <f>'[4]ИТОГ!'!$AU2637</f>
        <v>ж</v>
      </c>
      <c r="F2640" s="189">
        <f>'[4]ИТОГ!'!$AX2637</f>
        <v>43555</v>
      </c>
      <c r="G2640" s="91" t="s">
        <v>255</v>
      </c>
      <c r="H2640" s="94" t="s">
        <v>28</v>
      </c>
      <c r="I2640" s="91" t="str">
        <f>'[4]ИТОГ!'!$AY2637</f>
        <v>ОК!</v>
      </c>
    </row>
    <row r="2641" spans="1:9">
      <c r="A2641" s="90">
        <v>2631</v>
      </c>
      <c r="B2641" s="91" t="str">
        <f>'[4]ИТОГ!'!$AP2638</f>
        <v>Осипов Андрей</v>
      </c>
      <c r="C2641" s="91">
        <f>'[4]ИТОГ!'!$AQ2638</f>
        <v>0</v>
      </c>
      <c r="D2641" s="91" t="str">
        <f>'[4]ИТОГ!'!$AT2638</f>
        <v>б/р</v>
      </c>
      <c r="E2641" s="91" t="str">
        <f>'[4]ИТОГ!'!$AU2638</f>
        <v>м</v>
      </c>
      <c r="F2641" s="189">
        <f>'[4]ИТОГ!'!$AX2638</f>
        <v>43777</v>
      </c>
      <c r="G2641" s="91" t="s">
        <v>255</v>
      </c>
      <c r="H2641" s="94" t="s">
        <v>28</v>
      </c>
      <c r="I2641" s="91" t="str">
        <f>'[4]ИТОГ!'!$AY2638</f>
        <v>НАДО!!!</v>
      </c>
    </row>
    <row r="2642" spans="1:9">
      <c r="A2642" s="90">
        <v>2632</v>
      </c>
      <c r="B2642" s="91" t="str">
        <f>'[4]ИТОГ!'!$AP2639</f>
        <v>Осипов Владимир</v>
      </c>
      <c r="C2642" s="91">
        <f>'[4]ИТОГ!'!$AQ2639</f>
        <v>0</v>
      </c>
      <c r="D2642" s="91" t="str">
        <f>'[4]ИТОГ!'!$AT2639</f>
        <v>б/р</v>
      </c>
      <c r="E2642" s="91" t="str">
        <f>'[4]ИТОГ!'!$AU2639</f>
        <v>м</v>
      </c>
      <c r="F2642" s="189">
        <f>'[4]ИТОГ!'!$AX2639</f>
        <v>0</v>
      </c>
      <c r="G2642" s="91" t="s">
        <v>255</v>
      </c>
      <c r="H2642" s="94" t="s">
        <v>28</v>
      </c>
      <c r="I2642" s="91" t="str">
        <f>'[4]ИТОГ!'!$AY2639</f>
        <v>НАДО!!!</v>
      </c>
    </row>
    <row r="2643" spans="1:9">
      <c r="A2643" s="90">
        <v>2633</v>
      </c>
      <c r="B2643" s="91" t="str">
        <f>'[4]ИТОГ!'!$AP2640</f>
        <v>Осипов Дмитрий</v>
      </c>
      <c r="C2643" s="91">
        <f>'[4]ИТОГ!'!$AQ2640</f>
        <v>2010</v>
      </c>
      <c r="D2643" s="91" t="str">
        <f>'[4]ИТОГ!'!$AT2640</f>
        <v>1ю</v>
      </c>
      <c r="E2643" s="91" t="str">
        <f>'[4]ИТОГ!'!$AU2640</f>
        <v>м</v>
      </c>
      <c r="F2643" s="189">
        <f>'[4]ИТОГ!'!$AX2640</f>
        <v>45932</v>
      </c>
      <c r="G2643" s="91" t="s">
        <v>255</v>
      </c>
      <c r="H2643" s="94" t="s">
        <v>28</v>
      </c>
      <c r="I2643" s="91" t="str">
        <f>'[4]ИТОГ!'!$AY2640</f>
        <v>ОК!</v>
      </c>
    </row>
    <row r="2644" spans="1:9">
      <c r="A2644" s="90">
        <v>2634</v>
      </c>
      <c r="B2644" s="91" t="str">
        <f>'[4]ИТОГ!'!$AP2641</f>
        <v>Осипова Анастасия</v>
      </c>
      <c r="C2644" s="91">
        <f>'[4]ИТОГ!'!$AQ2641</f>
        <v>2004</v>
      </c>
      <c r="D2644" s="91">
        <f>'[4]ИТОГ!'!$AT2641</f>
        <v>1</v>
      </c>
      <c r="E2644" s="91" t="str">
        <f>'[4]ИТОГ!'!$AU2641</f>
        <v>ж</v>
      </c>
      <c r="F2644" s="189">
        <f>'[4]ИТОГ!'!$AX2641</f>
        <v>45449</v>
      </c>
      <c r="G2644" s="91" t="s">
        <v>255</v>
      </c>
      <c r="H2644" s="94" t="s">
        <v>28</v>
      </c>
      <c r="I2644" s="91" t="str">
        <f>'[4]ИТОГ!'!$AY2641</f>
        <v>ОК!</v>
      </c>
    </row>
    <row r="2645" spans="1:9">
      <c r="A2645" s="90">
        <v>2635</v>
      </c>
      <c r="B2645" s="91" t="str">
        <f>'[4]ИТОГ!'!$AP2642</f>
        <v>Осипова Анастасия П.</v>
      </c>
      <c r="C2645" s="91">
        <f>'[4]ИТОГ!'!$AQ2642</f>
        <v>2012</v>
      </c>
      <c r="D2645" s="91" t="str">
        <f>'[4]ИТОГ!'!$AT2642</f>
        <v>1ю</v>
      </c>
      <c r="E2645" s="91" t="str">
        <f>'[4]ИТОГ!'!$AU2642</f>
        <v>ж</v>
      </c>
      <c r="F2645" s="189">
        <f>'[4]ИТОГ!'!$AX2642</f>
        <v>45718</v>
      </c>
      <c r="G2645" s="91" t="s">
        <v>255</v>
      </c>
      <c r="H2645" s="94" t="s">
        <v>28</v>
      </c>
      <c r="I2645" s="91" t="str">
        <f>'[4]ИТОГ!'!$AY2642</f>
        <v>ОК!</v>
      </c>
    </row>
    <row r="2646" spans="1:9">
      <c r="A2646" s="90">
        <v>2636</v>
      </c>
      <c r="B2646" s="91" t="str">
        <f>'[4]ИТОГ!'!$AP2643</f>
        <v>Осипова Ева</v>
      </c>
      <c r="C2646" s="91">
        <f>'[4]ИТОГ!'!$AQ2643</f>
        <v>2014</v>
      </c>
      <c r="D2646" s="91" t="str">
        <f>'[4]ИТОГ!'!$AT2643</f>
        <v>б/р</v>
      </c>
      <c r="E2646" s="91" t="str">
        <f>'[4]ИТОГ!'!$AU2643</f>
        <v>ж</v>
      </c>
      <c r="F2646" s="189">
        <f>'[4]ИТОГ!'!$AX2643</f>
        <v>0</v>
      </c>
      <c r="G2646" s="91" t="s">
        <v>255</v>
      </c>
      <c r="H2646" s="94" t="s">
        <v>28</v>
      </c>
      <c r="I2646" s="91" t="str">
        <f>'[4]ИТОГ!'!$AY2643</f>
        <v>ОК!</v>
      </c>
    </row>
    <row r="2647" spans="1:9">
      <c r="A2647" s="90">
        <v>2637</v>
      </c>
      <c r="B2647" s="91" t="str">
        <f>'[4]ИТОГ!'!$AP2644</f>
        <v>Осипова Инна</v>
      </c>
      <c r="C2647" s="91">
        <f>'[4]ИТОГ!'!$AQ2644</f>
        <v>1999</v>
      </c>
      <c r="D2647" s="91" t="str">
        <f>'[4]ИТОГ!'!$AT2644</f>
        <v>б/р</v>
      </c>
      <c r="E2647" s="91" t="str">
        <f>'[4]ИТОГ!'!$AU2644</f>
        <v>ж</v>
      </c>
      <c r="F2647" s="189">
        <f>'[4]ИТОГ!'!$AX2644</f>
        <v>42852</v>
      </c>
      <c r="G2647" s="91" t="s">
        <v>255</v>
      </c>
      <c r="H2647" s="94" t="s">
        <v>28</v>
      </c>
      <c r="I2647" s="91" t="str">
        <f>'[4]ИТОГ!'!$AY2644</f>
        <v>НАДО!!!</v>
      </c>
    </row>
    <row r="2648" spans="1:9">
      <c r="A2648" s="90">
        <v>2638</v>
      </c>
      <c r="B2648" s="91" t="str">
        <f>'[4]ИТОГ!'!$AP2645</f>
        <v>Осипова Майя</v>
      </c>
      <c r="C2648" s="91">
        <f>'[4]ИТОГ!'!$AQ2645</f>
        <v>2004</v>
      </c>
      <c r="D2648" s="91">
        <f>'[4]ИТОГ!'!$AT2645</f>
        <v>3</v>
      </c>
      <c r="E2648" s="91" t="str">
        <f>'[4]ИТОГ!'!$AU2645</f>
        <v>ж</v>
      </c>
      <c r="F2648" s="189">
        <f>'[4]ИТОГ!'!$AX2645</f>
        <v>45449</v>
      </c>
      <c r="G2648" s="91" t="s">
        <v>255</v>
      </c>
      <c r="H2648" s="94" t="s">
        <v>28</v>
      </c>
      <c r="I2648" s="91" t="str">
        <f>'[4]ИТОГ!'!$AY2645</f>
        <v>ОК!</v>
      </c>
    </row>
    <row r="2649" spans="1:9">
      <c r="A2649" s="90">
        <v>2639</v>
      </c>
      <c r="B2649" s="91" t="str">
        <f>'[4]ИТОГ!'!$AP2646</f>
        <v>Осипова Мария</v>
      </c>
      <c r="C2649" s="91">
        <f>'[4]ИТОГ!'!$AQ2646</f>
        <v>0</v>
      </c>
      <c r="D2649" s="91" t="str">
        <f>'[4]ИТОГ!'!$AT2646</f>
        <v>б/р</v>
      </c>
      <c r="E2649" s="91" t="str">
        <f>'[4]ИТОГ!'!$AU2646</f>
        <v>ж</v>
      </c>
      <c r="F2649" s="189">
        <f>'[4]ИТОГ!'!$AX2646</f>
        <v>45071</v>
      </c>
      <c r="G2649" s="91" t="s">
        <v>255</v>
      </c>
      <c r="H2649" s="94" t="s">
        <v>28</v>
      </c>
      <c r="I2649" s="91">
        <f>'[4]ИТОГ!'!$AY2646</f>
        <v>0</v>
      </c>
    </row>
    <row r="2650" spans="1:9">
      <c r="A2650" s="90">
        <v>2640</v>
      </c>
      <c r="B2650" s="91" t="str">
        <f>'[4]ИТОГ!'!$AP2647</f>
        <v>Осипова Наталья</v>
      </c>
      <c r="C2650" s="91">
        <f>'[4]ИТОГ!'!$AQ2647</f>
        <v>0</v>
      </c>
      <c r="D2650" s="91" t="str">
        <f>'[4]ИТОГ!'!$AT2647</f>
        <v>б/р</v>
      </c>
      <c r="E2650" s="91" t="str">
        <f>'[4]ИТОГ!'!$AU2647</f>
        <v>ж</v>
      </c>
      <c r="F2650" s="189">
        <f>'[4]ИТОГ!'!$AX2647</f>
        <v>43777</v>
      </c>
      <c r="G2650" s="91" t="s">
        <v>255</v>
      </c>
      <c r="H2650" s="94" t="s">
        <v>28</v>
      </c>
      <c r="I2650" s="91" t="str">
        <f>'[4]ИТОГ!'!$AY2647</f>
        <v>НАДО!!!</v>
      </c>
    </row>
    <row r="2651" spans="1:9">
      <c r="A2651" s="90">
        <v>2641</v>
      </c>
      <c r="B2651" s="91" t="str">
        <f>'[4]ИТОГ!'!$AP2648</f>
        <v>Осипп Василий</v>
      </c>
      <c r="C2651" s="91">
        <f>'[4]ИТОГ!'!$AQ2648</f>
        <v>1977</v>
      </c>
      <c r="D2651" s="91" t="str">
        <f>'[4]ИТОГ!'!$AT2648</f>
        <v>б/р</v>
      </c>
      <c r="E2651" s="91" t="str">
        <f>'[4]ИТОГ!'!$AU2648</f>
        <v>м</v>
      </c>
      <c r="F2651" s="189">
        <f>'[4]ИТОГ!'!$AX2648</f>
        <v>43078</v>
      </c>
      <c r="G2651" s="91" t="s">
        <v>255</v>
      </c>
      <c r="H2651" s="94" t="s">
        <v>28</v>
      </c>
      <c r="I2651" s="91" t="str">
        <f>'[4]ИТОГ!'!$AY2648</f>
        <v>НАДО!!!</v>
      </c>
    </row>
    <row r="2652" spans="1:9">
      <c r="A2652" s="90">
        <v>2642</v>
      </c>
      <c r="B2652" s="91" t="str">
        <f>'[4]ИТОГ!'!$AP2649</f>
        <v>Осовская Мария</v>
      </c>
      <c r="C2652" s="91">
        <f>'[4]ИТОГ!'!$AQ2649</f>
        <v>2006</v>
      </c>
      <c r="D2652" s="91">
        <f>'[4]ИТОГ!'!$AT2649</f>
        <v>2</v>
      </c>
      <c r="E2652" s="91" t="str">
        <f>'[4]ИТОГ!'!$AU2649</f>
        <v>ж</v>
      </c>
      <c r="F2652" s="189">
        <f>'[4]ИТОГ!'!$AX2649</f>
        <v>45463</v>
      </c>
      <c r="G2652" s="91" t="s">
        <v>255</v>
      </c>
      <c r="H2652" s="94" t="s">
        <v>28</v>
      </c>
      <c r="I2652" s="91" t="str">
        <f>'[4]ИТОГ!'!$AY2649</f>
        <v>ОК!</v>
      </c>
    </row>
    <row r="2653" spans="1:9">
      <c r="A2653" s="90">
        <v>2643</v>
      </c>
      <c r="B2653" s="91" t="str">
        <f>'[4]ИТОГ!'!$AP2650</f>
        <v>Осокина Екатерина</v>
      </c>
      <c r="C2653" s="91">
        <f>'[4]ИТОГ!'!$AQ2650</f>
        <v>0</v>
      </c>
      <c r="D2653" s="91" t="str">
        <f>'[4]ИТОГ!'!$AT2650</f>
        <v>б/р</v>
      </c>
      <c r="E2653" s="91" t="str">
        <f>'[4]ИТОГ!'!$AU2650</f>
        <v>ж</v>
      </c>
      <c r="F2653" s="189">
        <f>'[4]ИТОГ!'!$AX2650</f>
        <v>42869</v>
      </c>
      <c r="G2653" s="91" t="s">
        <v>255</v>
      </c>
      <c r="H2653" s="94" t="s">
        <v>28</v>
      </c>
      <c r="I2653" s="91" t="str">
        <f>'[4]ИТОГ!'!$AY2650</f>
        <v>НАДО!!!</v>
      </c>
    </row>
    <row r="2654" spans="1:9">
      <c r="A2654" s="90">
        <v>2644</v>
      </c>
      <c r="B2654" s="91" t="str">
        <f>'[4]ИТОГ!'!$AP2651</f>
        <v>Останин Степан</v>
      </c>
      <c r="C2654" s="91">
        <f>'[4]ИТОГ!'!$AQ2651</f>
        <v>0</v>
      </c>
      <c r="D2654" s="91" t="str">
        <f>'[4]ИТОГ!'!$AT2651</f>
        <v>б/р</v>
      </c>
      <c r="E2654" s="91" t="str">
        <f>'[4]ИТОГ!'!$AU2651</f>
        <v>м</v>
      </c>
      <c r="F2654" s="189">
        <f>'[4]ИТОГ!'!$AX2651</f>
        <v>43863</v>
      </c>
      <c r="G2654" s="91" t="s">
        <v>255</v>
      </c>
      <c r="H2654" s="94" t="s">
        <v>28</v>
      </c>
      <c r="I2654" s="91" t="str">
        <f>'[4]ИТОГ!'!$AY2651</f>
        <v>НАДО!!!</v>
      </c>
    </row>
    <row r="2655" spans="1:9">
      <c r="A2655" s="90">
        <v>2645</v>
      </c>
      <c r="B2655" s="91" t="str">
        <f>'[4]ИТОГ!'!$AP2652</f>
        <v>Остапенко Алина</v>
      </c>
      <c r="C2655" s="91">
        <f>'[4]ИТОГ!'!$AQ2652</f>
        <v>1988</v>
      </c>
      <c r="D2655" s="91" t="str">
        <f>'[4]ИТОГ!'!$AT2652</f>
        <v>б/р</v>
      </c>
      <c r="E2655" s="91" t="str">
        <f>'[4]ИТОГ!'!$AU2652</f>
        <v>ж</v>
      </c>
      <c r="F2655" s="189">
        <f>'[4]ИТОГ!'!$AX2652</f>
        <v>43245</v>
      </c>
      <c r="G2655" s="91" t="s">
        <v>255</v>
      </c>
      <c r="H2655" s="94" t="s">
        <v>28</v>
      </c>
      <c r="I2655" s="91" t="str">
        <f>'[4]ИТОГ!'!$AY2652</f>
        <v>ОК!</v>
      </c>
    </row>
    <row r="2656" spans="1:9">
      <c r="A2656" s="90">
        <v>2646</v>
      </c>
      <c r="B2656" s="91" t="str">
        <f>'[4]ИТОГ!'!$AP2653</f>
        <v>Остапенко Маргарита</v>
      </c>
      <c r="C2656" s="91">
        <f>'[4]ИТОГ!'!$AQ2653</f>
        <v>2004</v>
      </c>
      <c r="D2656" s="91">
        <f>'[4]ИТОГ!'!$AT2653</f>
        <v>2</v>
      </c>
      <c r="E2656" s="91" t="str">
        <f>'[4]ИТОГ!'!$AU2653</f>
        <v>ж</v>
      </c>
      <c r="F2656" s="189">
        <f>'[4]ИТОГ!'!$AX2653</f>
        <v>45319</v>
      </c>
      <c r="G2656" s="91" t="s">
        <v>255</v>
      </c>
      <c r="H2656" s="94" t="s">
        <v>28</v>
      </c>
      <c r="I2656" s="91" t="str">
        <f>'[4]ИТОГ!'!$AY2653</f>
        <v>ОК!</v>
      </c>
    </row>
    <row r="2657" spans="1:9">
      <c r="A2657" s="90">
        <v>2647</v>
      </c>
      <c r="B2657" s="91" t="str">
        <f>'[4]ИТОГ!'!$AP2654</f>
        <v>Остапенко Павел</v>
      </c>
      <c r="C2657" s="91">
        <f>'[4]ИТОГ!'!$AQ2654</f>
        <v>1985</v>
      </c>
      <c r="D2657" s="91" t="str">
        <f>'[4]ИТОГ!'!$AT2654</f>
        <v>б/р</v>
      </c>
      <c r="E2657" s="91" t="str">
        <f>'[4]ИТОГ!'!$AU2654</f>
        <v>м</v>
      </c>
      <c r="F2657" s="189">
        <f>'[4]ИТОГ!'!$AX2654</f>
        <v>43245</v>
      </c>
      <c r="G2657" s="91" t="s">
        <v>255</v>
      </c>
      <c r="H2657" s="94" t="s">
        <v>28</v>
      </c>
      <c r="I2657" s="91" t="str">
        <f>'[4]ИТОГ!'!$AY2654</f>
        <v>ОК!</v>
      </c>
    </row>
    <row r="2658" spans="1:9">
      <c r="A2658" s="90">
        <v>2648</v>
      </c>
      <c r="B2658" s="91" t="str">
        <f>'[4]ИТОГ!'!$AP2655</f>
        <v>Остапенко Роман</v>
      </c>
      <c r="C2658" s="91">
        <f>'[4]ИТОГ!'!$AQ2655</f>
        <v>2007</v>
      </c>
      <c r="D2658" s="91" t="str">
        <f>'[4]ИТОГ!'!$AT2655</f>
        <v>б/р</v>
      </c>
      <c r="E2658" s="91" t="str">
        <f>'[4]ИТОГ!'!$AU2655</f>
        <v>м</v>
      </c>
      <c r="F2658" s="189">
        <f>'[4]ИТОГ!'!$AX2655</f>
        <v>0</v>
      </c>
      <c r="G2658" s="91" t="s">
        <v>255</v>
      </c>
      <c r="H2658" s="94" t="s">
        <v>28</v>
      </c>
      <c r="I2658" s="91" t="str">
        <f>'[4]ИТОГ!'!$AY2655</f>
        <v>ОК!</v>
      </c>
    </row>
    <row r="2659" spans="1:9">
      <c r="A2659" s="90">
        <v>2649</v>
      </c>
      <c r="B2659" s="91" t="str">
        <f>'[4]ИТОГ!'!$AP2656</f>
        <v>Остроградский Михаил</v>
      </c>
      <c r="C2659" s="91">
        <f>'[4]ИТОГ!'!$AQ2656</f>
        <v>2008</v>
      </c>
      <c r="D2659" s="91" t="str">
        <f>'[4]ИТОГ!'!$AT2656</f>
        <v>1ю</v>
      </c>
      <c r="E2659" s="91" t="str">
        <f>'[4]ИТОГ!'!$AU2656</f>
        <v>м</v>
      </c>
      <c r="F2659" s="189">
        <f>'[4]ИТОГ!'!$AX2656</f>
        <v>45422</v>
      </c>
      <c r="G2659" s="91" t="s">
        <v>255</v>
      </c>
      <c r="H2659" s="94" t="s">
        <v>28</v>
      </c>
      <c r="I2659" s="91" t="str">
        <f>'[4]ИТОГ!'!$AY2656</f>
        <v>ОК!</v>
      </c>
    </row>
    <row r="2660" spans="1:9">
      <c r="A2660" s="90">
        <v>2650</v>
      </c>
      <c r="B2660" s="91" t="str">
        <f>'[4]ИТОГ!'!$AP2657</f>
        <v>Охотский Дмитрий</v>
      </c>
      <c r="C2660" s="91">
        <f>'[4]ИТОГ!'!$AQ2657</f>
        <v>1987</v>
      </c>
      <c r="D2660" s="91" t="str">
        <f>'[4]ИТОГ!'!$AT2657</f>
        <v>б/р</v>
      </c>
      <c r="E2660" s="91" t="str">
        <f>'[4]ИТОГ!'!$AU2657</f>
        <v>м</v>
      </c>
      <c r="F2660" s="189">
        <f>'[4]ИТОГ!'!$AX2657</f>
        <v>43036</v>
      </c>
      <c r="G2660" s="91" t="s">
        <v>255</v>
      </c>
      <c r="H2660" s="94" t="s">
        <v>28</v>
      </c>
      <c r="I2660" s="91" t="str">
        <f>'[4]ИТОГ!'!$AY2657</f>
        <v>ОК!</v>
      </c>
    </row>
    <row r="2661" spans="1:9">
      <c r="A2661" s="90">
        <v>2651</v>
      </c>
      <c r="B2661" s="91" t="str">
        <f>'[4]ИТОГ!'!$AP2658</f>
        <v>Охрименко Анастасия</v>
      </c>
      <c r="C2661" s="91">
        <f>'[4]ИТОГ!'!$AQ2658</f>
        <v>2013</v>
      </c>
      <c r="D2661" s="91" t="str">
        <f>'[4]ИТОГ!'!$AT2658</f>
        <v>б/р</v>
      </c>
      <c r="E2661" s="91" t="str">
        <f>'[4]ИТОГ!'!$AU2658</f>
        <v>ж</v>
      </c>
      <c r="F2661" s="189">
        <f>'[4]ИТОГ!'!$AX2658</f>
        <v>0</v>
      </c>
      <c r="G2661" s="91" t="s">
        <v>255</v>
      </c>
      <c r="H2661" s="94" t="s">
        <v>28</v>
      </c>
      <c r="I2661" s="91" t="str">
        <f>'[4]ИТОГ!'!$AY2658</f>
        <v>ОК!</v>
      </c>
    </row>
    <row r="2662" spans="1:9">
      <c r="A2662" s="90">
        <v>2652</v>
      </c>
      <c r="B2662" s="91" t="str">
        <f>'[4]ИТОГ!'!$AP2659</f>
        <v>Ошурков Алексей</v>
      </c>
      <c r="C2662" s="91">
        <f>'[4]ИТОГ!'!$AQ2659</f>
        <v>2000</v>
      </c>
      <c r="D2662" s="91">
        <f>'[4]ИТОГ!'!$AT2659</f>
        <v>2</v>
      </c>
      <c r="E2662" s="91" t="str">
        <f>'[4]ИТОГ!'!$AU2659</f>
        <v>м</v>
      </c>
      <c r="F2662" s="189">
        <f>'[4]ИТОГ!'!$AX2659</f>
        <v>45839</v>
      </c>
      <c r="G2662" s="91" t="s">
        <v>255</v>
      </c>
      <c r="H2662" s="94" t="s">
        <v>28</v>
      </c>
      <c r="I2662" s="91" t="str">
        <f>'[4]ИТОГ!'!$AY2659</f>
        <v>ОК!</v>
      </c>
    </row>
    <row r="2663" spans="1:9">
      <c r="A2663" s="90">
        <v>2653</v>
      </c>
      <c r="B2663" s="91" t="str">
        <f>'[4]ИТОГ!'!$AP2660</f>
        <v>Павленко Алексей</v>
      </c>
      <c r="C2663" s="91">
        <f>'[4]ИТОГ!'!$AQ2660</f>
        <v>1982</v>
      </c>
      <c r="D2663" s="91" t="str">
        <f>'[4]ИТОГ!'!$AT2660</f>
        <v>б/р</v>
      </c>
      <c r="E2663" s="91" t="str">
        <f>'[4]ИТОГ!'!$AU2660</f>
        <v>м</v>
      </c>
      <c r="F2663" s="189">
        <f>'[4]ИТОГ!'!$AX2660</f>
        <v>0</v>
      </c>
      <c r="G2663" s="91" t="s">
        <v>255</v>
      </c>
      <c r="H2663" s="94" t="s">
        <v>28</v>
      </c>
      <c r="I2663" s="91" t="str">
        <f>'[4]ИТОГ!'!$AY2660</f>
        <v>ОК!</v>
      </c>
    </row>
    <row r="2664" spans="1:9">
      <c r="A2664" s="90">
        <v>2654</v>
      </c>
      <c r="B2664" s="91" t="str">
        <f>'[4]ИТОГ!'!$AP2661</f>
        <v>Павленко Роман</v>
      </c>
      <c r="C2664" s="91">
        <f>'[4]ИТОГ!'!$AQ2661</f>
        <v>2010</v>
      </c>
      <c r="D2664" s="91" t="str">
        <f>'[4]ИТОГ!'!$AT2661</f>
        <v>б/р</v>
      </c>
      <c r="E2664" s="91" t="str">
        <f>'[4]ИТОГ!'!$AU2661</f>
        <v>м</v>
      </c>
      <c r="F2664" s="189">
        <f>'[4]ИТОГ!'!$AX2661</f>
        <v>0</v>
      </c>
      <c r="G2664" s="91" t="s">
        <v>255</v>
      </c>
      <c r="H2664" s="94" t="s">
        <v>28</v>
      </c>
      <c r="I2664" s="91" t="str">
        <f>'[4]ИТОГ!'!$AY2661</f>
        <v>ОК!</v>
      </c>
    </row>
    <row r="2665" spans="1:9">
      <c r="A2665" s="90">
        <v>2655</v>
      </c>
      <c r="B2665" s="91" t="str">
        <f>'[4]ИТОГ!'!$AP2662</f>
        <v>Павлов Алексей</v>
      </c>
      <c r="C2665" s="91">
        <f>'[4]ИТОГ!'!$AQ2662</f>
        <v>2002</v>
      </c>
      <c r="D2665" s="91" t="str">
        <f>'[4]ИТОГ!'!$AT2662</f>
        <v>б/р</v>
      </c>
      <c r="E2665" s="91" t="str">
        <f>'[4]ИТОГ!'!$AU2662</f>
        <v>м</v>
      </c>
      <c r="F2665" s="189">
        <f>'[4]ИТОГ!'!$AX2662</f>
        <v>44311</v>
      </c>
      <c r="G2665" s="91" t="s">
        <v>255</v>
      </c>
      <c r="H2665" s="94" t="s">
        <v>28</v>
      </c>
      <c r="I2665" s="91" t="str">
        <f>'[4]ИТОГ!'!$AY2662</f>
        <v>ОК!</v>
      </c>
    </row>
    <row r="2666" spans="1:9">
      <c r="A2666" s="90">
        <v>2656</v>
      </c>
      <c r="B2666" s="91" t="str">
        <f>'[4]ИТОГ!'!$AP2663</f>
        <v>Павлов Антон</v>
      </c>
      <c r="C2666" s="91">
        <f>'[4]ИТОГ!'!$AQ2663</f>
        <v>2004</v>
      </c>
      <c r="D2666" s="91" t="str">
        <f>'[4]ИТОГ!'!$AT2663</f>
        <v>б/р</v>
      </c>
      <c r="E2666" s="91" t="str">
        <f>'[4]ИТОГ!'!$AU2663</f>
        <v>м</v>
      </c>
      <c r="F2666" s="189">
        <f>'[4]ИТОГ!'!$AX2663</f>
        <v>43227</v>
      </c>
      <c r="G2666" s="91" t="s">
        <v>255</v>
      </c>
      <c r="H2666" s="94" t="s">
        <v>28</v>
      </c>
      <c r="I2666" s="91" t="str">
        <f>'[4]ИТОГ!'!$AY2663</f>
        <v>НАДО!!!</v>
      </c>
    </row>
    <row r="2667" spans="1:9">
      <c r="A2667" s="90">
        <v>2657</v>
      </c>
      <c r="B2667" s="91" t="str">
        <f>'[4]ИТОГ!'!$AP2664</f>
        <v>Павлов Даниил</v>
      </c>
      <c r="C2667" s="91">
        <f>'[4]ИТОГ!'!$AQ2664</f>
        <v>1995</v>
      </c>
      <c r="D2667" s="91" t="str">
        <f>'[4]ИТОГ!'!$AT2664</f>
        <v>б/р</v>
      </c>
      <c r="E2667" s="91" t="str">
        <f>'[4]ИТОГ!'!$AU2664</f>
        <v>м</v>
      </c>
      <c r="F2667" s="189">
        <f>'[4]ИТОГ!'!$AX2664</f>
        <v>0</v>
      </c>
      <c r="G2667" s="91" t="s">
        <v>255</v>
      </c>
      <c r="H2667" s="94" t="s">
        <v>28</v>
      </c>
      <c r="I2667" s="91" t="str">
        <f>'[4]ИТОГ!'!$AY2664</f>
        <v>ОК!</v>
      </c>
    </row>
    <row r="2668" spans="1:9">
      <c r="A2668" s="90">
        <v>2658</v>
      </c>
      <c r="B2668" s="91" t="str">
        <f>'[4]ИТОГ!'!$AP2665</f>
        <v>Павлов Егор</v>
      </c>
      <c r="C2668" s="91">
        <f>'[4]ИТОГ!'!$AQ2665</f>
        <v>2006</v>
      </c>
      <c r="D2668" s="91" t="str">
        <f>'[4]ИТОГ!'!$AT2665</f>
        <v>1ю</v>
      </c>
      <c r="E2668" s="91" t="str">
        <f>'[4]ИТОГ!'!$AU2665</f>
        <v>м</v>
      </c>
      <c r="F2668" s="189">
        <f>'[4]ИТОГ!'!$AX2665</f>
        <v>45422</v>
      </c>
      <c r="G2668" s="91" t="s">
        <v>255</v>
      </c>
      <c r="H2668" s="94" t="s">
        <v>28</v>
      </c>
      <c r="I2668" s="91" t="str">
        <f>'[4]ИТОГ!'!$AY2665</f>
        <v>ОК!</v>
      </c>
    </row>
    <row r="2669" spans="1:9">
      <c r="A2669" s="90">
        <v>2659</v>
      </c>
      <c r="B2669" s="91" t="str">
        <f>'[4]ИТОГ!'!$AP2666</f>
        <v>Павлов Егор Л.</v>
      </c>
      <c r="C2669" s="91">
        <f>'[4]ИТОГ!'!$AQ2666</f>
        <v>0</v>
      </c>
      <c r="D2669" s="91">
        <f>'[4]ИТОГ!'!$AT2666</f>
        <v>3</v>
      </c>
      <c r="E2669" s="91" t="str">
        <f>'[4]ИТОГ!'!$AU2666</f>
        <v>м</v>
      </c>
      <c r="F2669" s="189">
        <f>'[4]ИТОГ!'!$AX2666</f>
        <v>45805</v>
      </c>
      <c r="G2669" s="91" t="s">
        <v>255</v>
      </c>
      <c r="H2669" s="94" t="s">
        <v>28</v>
      </c>
      <c r="I2669" s="91" t="str">
        <f>'[4]ИТОГ!'!$AY2666</f>
        <v>НАДО!!!</v>
      </c>
    </row>
    <row r="2670" spans="1:9">
      <c r="A2670" s="90">
        <v>2660</v>
      </c>
      <c r="B2670" s="91" t="str">
        <f>'[4]ИТОГ!'!$AP2667</f>
        <v>Павлов Иван</v>
      </c>
      <c r="C2670" s="91">
        <f>'[4]ИТОГ!'!$AQ2667</f>
        <v>2010</v>
      </c>
      <c r="D2670" s="91" t="str">
        <f>'[4]ИТОГ!'!$AT2667</f>
        <v>1ю</v>
      </c>
      <c r="E2670" s="91" t="str">
        <f>'[4]ИТОГ!'!$AU2667</f>
        <v>м</v>
      </c>
      <c r="F2670" s="189">
        <f>'[4]ИТОГ!'!$AX2667</f>
        <v>45787</v>
      </c>
      <c r="G2670" s="91" t="s">
        <v>255</v>
      </c>
      <c r="H2670" s="94" t="s">
        <v>28</v>
      </c>
      <c r="I2670" s="91" t="str">
        <f>'[4]ИТОГ!'!$AY2667</f>
        <v>ОК!</v>
      </c>
    </row>
    <row r="2671" spans="1:9">
      <c r="A2671" s="90">
        <v>2661</v>
      </c>
      <c r="B2671" s="91" t="str">
        <f>'[4]ИТОГ!'!$AP2668</f>
        <v>Павлов Михаил</v>
      </c>
      <c r="C2671" s="91">
        <f>'[4]ИТОГ!'!$AQ2668</f>
        <v>1964</v>
      </c>
      <c r="D2671" s="91" t="str">
        <f>'[4]ИТОГ!'!$AT2668</f>
        <v>б/р</v>
      </c>
      <c r="E2671" s="91" t="str">
        <f>'[4]ИТОГ!'!$AU2668</f>
        <v>м</v>
      </c>
      <c r="F2671" s="189">
        <f>'[4]ИТОГ!'!$AX2668</f>
        <v>43667</v>
      </c>
      <c r="G2671" s="91" t="s">
        <v>255</v>
      </c>
      <c r="H2671" s="94" t="s">
        <v>28</v>
      </c>
      <c r="I2671" s="91" t="str">
        <f>'[4]ИТОГ!'!$AY2668</f>
        <v>ОК!</v>
      </c>
    </row>
    <row r="2672" spans="1:9">
      <c r="A2672" s="90">
        <v>2662</v>
      </c>
      <c r="B2672" s="91" t="str">
        <f>'[4]ИТОГ!'!$AP2669</f>
        <v>Павлов Никита</v>
      </c>
      <c r="C2672" s="91">
        <f>'[4]ИТОГ!'!$AQ2669</f>
        <v>2007</v>
      </c>
      <c r="D2672" s="91" t="str">
        <f>'[4]ИТОГ!'!$AT2669</f>
        <v>1ю</v>
      </c>
      <c r="E2672" s="91" t="str">
        <f>'[4]ИТОГ!'!$AU2669</f>
        <v>м</v>
      </c>
      <c r="F2672" s="189">
        <f>'[4]ИТОГ!'!$AX2669</f>
        <v>45366</v>
      </c>
      <c r="G2672" s="91" t="s">
        <v>255</v>
      </c>
      <c r="H2672" s="94" t="s">
        <v>28</v>
      </c>
      <c r="I2672" s="91" t="str">
        <f>'[4]ИТОГ!'!$AY2669</f>
        <v>ОК!</v>
      </c>
    </row>
    <row r="2673" spans="1:9">
      <c r="A2673" s="90">
        <v>2663</v>
      </c>
      <c r="B2673" s="91" t="str">
        <f>'[4]ИТОГ!'!$AP2670</f>
        <v>Павлов Николай</v>
      </c>
      <c r="C2673" s="91">
        <f>'[4]ИТОГ!'!$AQ2670</f>
        <v>2011</v>
      </c>
      <c r="D2673" s="91" t="str">
        <f>'[4]ИТОГ!'!$AT2670</f>
        <v>б/р</v>
      </c>
      <c r="E2673" s="91" t="str">
        <f>'[4]ИТОГ!'!$AU2670</f>
        <v>м</v>
      </c>
      <c r="F2673" s="189">
        <f>'[4]ИТОГ!'!$AX2670</f>
        <v>0</v>
      </c>
      <c r="G2673" s="91" t="s">
        <v>255</v>
      </c>
      <c r="H2673" s="94" t="s">
        <v>28</v>
      </c>
      <c r="I2673" s="91" t="str">
        <f>'[4]ИТОГ!'!$AY2670</f>
        <v>ОК!</v>
      </c>
    </row>
    <row r="2674" spans="1:9">
      <c r="A2674" s="90">
        <v>2664</v>
      </c>
      <c r="B2674" s="91" t="str">
        <f>'[4]ИТОГ!'!$AP2671</f>
        <v>Павлов Павел</v>
      </c>
      <c r="C2674" s="91">
        <f>'[4]ИТОГ!'!$AQ2671</f>
        <v>2006</v>
      </c>
      <c r="D2674" s="91" t="str">
        <f>'[4]ИТОГ!'!$AT2671</f>
        <v>б/р</v>
      </c>
      <c r="E2674" s="91" t="str">
        <f>'[4]ИТОГ!'!$AU2671</f>
        <v>м</v>
      </c>
      <c r="F2674" s="189">
        <f>'[4]ИТОГ!'!$AX2671</f>
        <v>0</v>
      </c>
      <c r="G2674" s="91" t="s">
        <v>255</v>
      </c>
      <c r="H2674" s="94" t="s">
        <v>28</v>
      </c>
      <c r="I2674" s="91" t="str">
        <f>'[4]ИТОГ!'!$AY2671</f>
        <v>ОК!</v>
      </c>
    </row>
    <row r="2675" spans="1:9">
      <c r="A2675" s="90">
        <v>2665</v>
      </c>
      <c r="B2675" s="91" t="str">
        <f>'[4]ИТОГ!'!$AP2672</f>
        <v>Павлов Юрий</v>
      </c>
      <c r="C2675" s="91">
        <f>'[4]ИТОГ!'!$AQ2672</f>
        <v>2004</v>
      </c>
      <c r="D2675" s="91" t="str">
        <f>'[4]ИТОГ!'!$AT2672</f>
        <v>б/р</v>
      </c>
      <c r="E2675" s="91" t="str">
        <f>'[4]ИТОГ!'!$AU2672</f>
        <v>м</v>
      </c>
      <c r="F2675" s="189">
        <f>'[4]ИТОГ!'!$AX2672</f>
        <v>43828</v>
      </c>
      <c r="G2675" s="91" t="s">
        <v>255</v>
      </c>
      <c r="H2675" s="94" t="s">
        <v>28</v>
      </c>
      <c r="I2675" s="91" t="str">
        <f>'[4]ИТОГ!'!$AY2672</f>
        <v>ОК!</v>
      </c>
    </row>
    <row r="2676" spans="1:9">
      <c r="A2676" s="90">
        <v>2666</v>
      </c>
      <c r="B2676" s="91" t="str">
        <f>'[4]ИТОГ!'!$AP2673</f>
        <v>Павлова Анна</v>
      </c>
      <c r="C2676" s="91">
        <f>'[4]ИТОГ!'!$AQ2673</f>
        <v>2007</v>
      </c>
      <c r="D2676" s="91" t="str">
        <f>'[4]ИТОГ!'!$AT2673</f>
        <v>б/р</v>
      </c>
      <c r="E2676" s="91" t="str">
        <f>'[4]ИТОГ!'!$AU2673</f>
        <v>ж</v>
      </c>
      <c r="F2676" s="189">
        <f>'[4]ИТОГ!'!$AX2673</f>
        <v>43784</v>
      </c>
      <c r="G2676" s="91" t="s">
        <v>255</v>
      </c>
      <c r="H2676" s="94" t="s">
        <v>28</v>
      </c>
      <c r="I2676" s="91" t="str">
        <f>'[4]ИТОГ!'!$AY2673</f>
        <v>ОК!</v>
      </c>
    </row>
    <row r="2677" spans="1:9">
      <c r="A2677" s="90">
        <v>2667</v>
      </c>
      <c r="B2677" s="91" t="str">
        <f>'[4]ИТОГ!'!$AP2674</f>
        <v>Павлова Вероника</v>
      </c>
      <c r="C2677" s="91">
        <f>'[4]ИТОГ!'!$AQ2674</f>
        <v>2012</v>
      </c>
      <c r="D2677" s="91" t="str">
        <f>'[4]ИТОГ!'!$AT2674</f>
        <v>б/р</v>
      </c>
      <c r="E2677" s="91" t="str">
        <f>'[4]ИТОГ!'!$AU2674</f>
        <v>ж</v>
      </c>
      <c r="F2677" s="189">
        <f>'[4]ИТОГ!'!$AX2674</f>
        <v>0</v>
      </c>
      <c r="G2677" s="91" t="s">
        <v>255</v>
      </c>
      <c r="H2677" s="94" t="s">
        <v>28</v>
      </c>
      <c r="I2677" s="91" t="str">
        <f>'[4]ИТОГ!'!$AY2674</f>
        <v>ОК!</v>
      </c>
    </row>
    <row r="2678" spans="1:9">
      <c r="A2678" s="90">
        <v>2668</v>
      </c>
      <c r="B2678" s="91" t="str">
        <f>'[4]ИТОГ!'!$AP2675</f>
        <v>Павлова Дарья</v>
      </c>
      <c r="C2678" s="91">
        <f>'[4]ИТОГ!'!$AQ2675</f>
        <v>0</v>
      </c>
      <c r="D2678" s="91" t="str">
        <f>'[4]ИТОГ!'!$AT2675</f>
        <v>б/р</v>
      </c>
      <c r="E2678" s="91" t="str">
        <f>'[4]ИТОГ!'!$AU2675</f>
        <v>ж</v>
      </c>
      <c r="F2678" s="189">
        <f>'[4]ИТОГ!'!$AX2675</f>
        <v>44323</v>
      </c>
      <c r="G2678" s="91" t="s">
        <v>255</v>
      </c>
      <c r="H2678" s="94" t="s">
        <v>28</v>
      </c>
      <c r="I2678" s="91" t="str">
        <f>'[4]ИТОГ!'!$AY2675</f>
        <v>НАДО!!!</v>
      </c>
    </row>
    <row r="2679" spans="1:9">
      <c r="A2679" s="90">
        <v>2669</v>
      </c>
      <c r="B2679" s="91" t="str">
        <f>'[4]ИТОГ!'!$AP2676</f>
        <v>Павлова Ксения</v>
      </c>
      <c r="C2679" s="91">
        <f>'[4]ИТОГ!'!$AQ2676</f>
        <v>2008</v>
      </c>
      <c r="D2679" s="91">
        <f>'[4]ИТОГ!'!$AT2676</f>
        <v>2</v>
      </c>
      <c r="E2679" s="91" t="str">
        <f>'[4]ИТОГ!'!$AU2676</f>
        <v>ж</v>
      </c>
      <c r="F2679" s="189">
        <f>'[4]ИТОГ!'!$AX2676</f>
        <v>45463</v>
      </c>
      <c r="G2679" s="91" t="s">
        <v>255</v>
      </c>
      <c r="H2679" s="94" t="s">
        <v>28</v>
      </c>
      <c r="I2679" s="91" t="str">
        <f>'[4]ИТОГ!'!$AY2676</f>
        <v>ОК!</v>
      </c>
    </row>
    <row r="2680" spans="1:9">
      <c r="A2680" s="90">
        <v>2670</v>
      </c>
      <c r="B2680" s="91" t="str">
        <f>'[4]ИТОГ!'!$AP2677</f>
        <v>Павлова Маргарита</v>
      </c>
      <c r="C2680" s="91">
        <f>'[4]ИТОГ!'!$AQ2677</f>
        <v>2006</v>
      </c>
      <c r="D2680" s="91" t="str">
        <f>'[4]ИТОГ!'!$AT2677</f>
        <v>б/р</v>
      </c>
      <c r="E2680" s="91" t="str">
        <f>'[4]ИТОГ!'!$AU2677</f>
        <v>ж</v>
      </c>
      <c r="F2680" s="189">
        <f>'[4]ИТОГ!'!$AX2677</f>
        <v>0</v>
      </c>
      <c r="G2680" s="91" t="s">
        <v>255</v>
      </c>
      <c r="H2680" s="94" t="s">
        <v>28</v>
      </c>
      <c r="I2680" s="91" t="str">
        <f>'[4]ИТОГ!'!$AY2677</f>
        <v>ОК!</v>
      </c>
    </row>
    <row r="2681" spans="1:9">
      <c r="A2681" s="90">
        <v>2671</v>
      </c>
      <c r="B2681" s="91" t="str">
        <f>'[4]ИТОГ!'!$AP2678</f>
        <v>Павлова Маргарита Ю.</v>
      </c>
      <c r="C2681" s="91">
        <f>'[4]ИТОГ!'!$AQ2678</f>
        <v>0</v>
      </c>
      <c r="D2681" s="91">
        <f>'[4]ИТОГ!'!$AT2678</f>
        <v>3</v>
      </c>
      <c r="E2681" s="91" t="str">
        <f>'[4]ИТОГ!'!$AU2678</f>
        <v>ж</v>
      </c>
      <c r="F2681" s="189">
        <f>'[4]ИТОГ!'!$AX2678</f>
        <v>45744</v>
      </c>
      <c r="G2681" s="91" t="s">
        <v>255</v>
      </c>
      <c r="H2681" s="94" t="s">
        <v>28</v>
      </c>
      <c r="I2681" s="91" t="str">
        <f>'[4]ИТОГ!'!$AY2678</f>
        <v>НАДО!!!</v>
      </c>
    </row>
    <row r="2682" spans="1:9">
      <c r="A2682" s="90">
        <v>2672</v>
      </c>
      <c r="B2682" s="91" t="str">
        <f>'[4]ИТОГ!'!$AP2679</f>
        <v>Павловский Дмитрий</v>
      </c>
      <c r="C2682" s="91">
        <f>'[4]ИТОГ!'!$AQ2679</f>
        <v>0</v>
      </c>
      <c r="D2682" s="91" t="str">
        <f>'[4]ИТОГ!'!$AT2679</f>
        <v>б/р</v>
      </c>
      <c r="E2682" s="91" t="str">
        <f>'[4]ИТОГ!'!$AU2679</f>
        <v>м</v>
      </c>
      <c r="F2682" s="189">
        <f>'[4]ИТОГ!'!$AX2679</f>
        <v>0</v>
      </c>
      <c r="G2682" s="91" t="s">
        <v>255</v>
      </c>
      <c r="H2682" s="94" t="s">
        <v>28</v>
      </c>
      <c r="I2682" s="91" t="str">
        <f>'[4]ИТОГ!'!$AY2679</f>
        <v>НАДО!!!</v>
      </c>
    </row>
    <row r="2683" spans="1:9">
      <c r="A2683" s="90">
        <v>2673</v>
      </c>
      <c r="B2683" s="91" t="str">
        <f>'[4]ИТОГ!'!$AP2680</f>
        <v>Пазгалова Анастасия</v>
      </c>
      <c r="C2683" s="91">
        <f>'[4]ИТОГ!'!$AQ2680</f>
        <v>2004</v>
      </c>
      <c r="D2683" s="91" t="str">
        <f>'[4]ИТОГ!'!$AT2680</f>
        <v>б/р</v>
      </c>
      <c r="E2683" s="91" t="str">
        <f>'[4]ИТОГ!'!$AU2680</f>
        <v>ж</v>
      </c>
      <c r="F2683" s="189">
        <f>'[4]ИТОГ!'!$AX2680</f>
        <v>0</v>
      </c>
      <c r="G2683" s="91" t="s">
        <v>255</v>
      </c>
      <c r="H2683" s="94" t="s">
        <v>28</v>
      </c>
      <c r="I2683" s="91" t="str">
        <f>'[4]ИТОГ!'!$AY2680</f>
        <v>ОК!</v>
      </c>
    </row>
    <row r="2684" spans="1:9">
      <c r="A2684" s="90">
        <v>2674</v>
      </c>
      <c r="B2684" s="91" t="str">
        <f>'[4]ИТОГ!'!$AP2681</f>
        <v>Пазгалова Валерия</v>
      </c>
      <c r="C2684" s="91">
        <f>'[4]ИТОГ!'!$AQ2681</f>
        <v>2004</v>
      </c>
      <c r="D2684" s="91" t="str">
        <f>'[4]ИТОГ!'!$AT2681</f>
        <v>б/р</v>
      </c>
      <c r="E2684" s="91" t="str">
        <f>'[4]ИТОГ!'!$AU2681</f>
        <v>ж</v>
      </c>
      <c r="F2684" s="189">
        <f>'[4]ИТОГ!'!$AX2681</f>
        <v>43791</v>
      </c>
      <c r="G2684" s="91" t="s">
        <v>255</v>
      </c>
      <c r="H2684" s="94" t="s">
        <v>28</v>
      </c>
      <c r="I2684" s="91" t="str">
        <f>'[4]ИТОГ!'!$AY2681</f>
        <v>ОК!</v>
      </c>
    </row>
    <row r="2685" spans="1:9">
      <c r="A2685" s="90">
        <v>2675</v>
      </c>
      <c r="B2685" s="91" t="str">
        <f>'[4]ИТОГ!'!$AP2682</f>
        <v>Пакова Татьяна</v>
      </c>
      <c r="C2685" s="91">
        <f>'[4]ИТОГ!'!$AQ2682</f>
        <v>2001</v>
      </c>
      <c r="D2685" s="91" t="str">
        <f>'[4]ИТОГ!'!$AT2682</f>
        <v>б/р</v>
      </c>
      <c r="E2685" s="91" t="str">
        <f>'[4]ИТОГ!'!$AU2682</f>
        <v>ж</v>
      </c>
      <c r="F2685" s="189">
        <f>'[4]ИТОГ!'!$AX2682</f>
        <v>44024</v>
      </c>
      <c r="G2685" s="91" t="s">
        <v>255</v>
      </c>
      <c r="H2685" s="94" t="s">
        <v>28</v>
      </c>
      <c r="I2685" s="91" t="str">
        <f>'[4]ИТОГ!'!$AY2682</f>
        <v>ОК!</v>
      </c>
    </row>
    <row r="2686" spans="1:9">
      <c r="A2686" s="90">
        <v>2676</v>
      </c>
      <c r="B2686" s="91" t="str">
        <f>'[4]ИТОГ!'!$AP2683</f>
        <v>Палавинский Кирилл</v>
      </c>
      <c r="C2686" s="91">
        <f>'[4]ИТОГ!'!$AQ2683</f>
        <v>0</v>
      </c>
      <c r="D2686" s="91" t="str">
        <f>'[4]ИТОГ!'!$AT2683</f>
        <v>1ю</v>
      </c>
      <c r="E2686" s="91" t="str">
        <f>'[4]ИТОГ!'!$AU2683</f>
        <v>м</v>
      </c>
      <c r="F2686" s="189">
        <f>'[4]ИТОГ!'!$AX2683</f>
        <v>45756</v>
      </c>
      <c r="G2686" s="91" t="s">
        <v>255</v>
      </c>
      <c r="H2686" s="94" t="s">
        <v>28</v>
      </c>
      <c r="I2686" s="91" t="str">
        <f>'[4]ИТОГ!'!$AY2683</f>
        <v>НАДО!!!</v>
      </c>
    </row>
    <row r="2687" spans="1:9">
      <c r="A2687" s="90">
        <v>2677</v>
      </c>
      <c r="B2687" s="91" t="str">
        <f>'[4]ИТОГ!'!$AP2684</f>
        <v>Паланджян Давид</v>
      </c>
      <c r="C2687" s="91">
        <f>'[4]ИТОГ!'!$AQ2684</f>
        <v>1991</v>
      </c>
      <c r="D2687" s="91" t="str">
        <f>'[4]ИТОГ!'!$AT2684</f>
        <v>б/р</v>
      </c>
      <c r="E2687" s="91" t="str">
        <f>'[4]ИТОГ!'!$AU2684</f>
        <v>м</v>
      </c>
      <c r="F2687" s="189">
        <f>'[4]ИТОГ!'!$AX2684</f>
        <v>43622</v>
      </c>
      <c r="G2687" s="91" t="s">
        <v>255</v>
      </c>
      <c r="H2687" s="94" t="s">
        <v>28</v>
      </c>
      <c r="I2687" s="91" t="str">
        <f>'[4]ИТОГ!'!$AY2684</f>
        <v>ОК!</v>
      </c>
    </row>
    <row r="2688" spans="1:9">
      <c r="A2688" s="90">
        <v>2678</v>
      </c>
      <c r="B2688" s="91" t="str">
        <f>'[4]ИТОГ!'!$AP2685</f>
        <v>Паланчук Анастасия</v>
      </c>
      <c r="C2688" s="91">
        <f>'[4]ИТОГ!'!$AQ2685</f>
        <v>1997</v>
      </c>
      <c r="D2688" s="91" t="str">
        <f>'[4]ИТОГ!'!$AT2685</f>
        <v>б/р</v>
      </c>
      <c r="E2688" s="91" t="str">
        <f>'[4]ИТОГ!'!$AU2685</f>
        <v>ж</v>
      </c>
      <c r="F2688" s="189">
        <f>'[4]ИТОГ!'!$AX2685</f>
        <v>0</v>
      </c>
      <c r="G2688" s="91" t="s">
        <v>255</v>
      </c>
      <c r="H2688" s="94" t="s">
        <v>28</v>
      </c>
      <c r="I2688" s="91" t="str">
        <f>'[4]ИТОГ!'!$AY2685</f>
        <v>ОК!</v>
      </c>
    </row>
    <row r="2689" spans="1:9">
      <c r="A2689" s="90">
        <v>2679</v>
      </c>
      <c r="B2689" s="91" t="str">
        <f>'[4]ИТОГ!'!$AP2686</f>
        <v>Паланчук Кристина</v>
      </c>
      <c r="C2689" s="91">
        <f>'[4]ИТОГ!'!$AQ2686</f>
        <v>1997</v>
      </c>
      <c r="D2689" s="91" t="str">
        <f>'[4]ИТОГ!'!$AT2686</f>
        <v>б/р</v>
      </c>
      <c r="E2689" s="91" t="str">
        <f>'[4]ИТОГ!'!$AU2686</f>
        <v>ж</v>
      </c>
      <c r="F2689" s="189">
        <f>'[4]ИТОГ!'!$AX2686</f>
        <v>0</v>
      </c>
      <c r="G2689" s="91" t="s">
        <v>255</v>
      </c>
      <c r="H2689" s="94" t="s">
        <v>28</v>
      </c>
      <c r="I2689" s="91" t="str">
        <f>'[4]ИТОГ!'!$AY2686</f>
        <v>ОК!</v>
      </c>
    </row>
    <row r="2690" spans="1:9">
      <c r="A2690" s="90">
        <v>2680</v>
      </c>
      <c r="B2690" s="91" t="str">
        <f>'[4]ИТОГ!'!$AP2687</f>
        <v>Палилова Елена</v>
      </c>
      <c r="C2690" s="91">
        <f>'[4]ИТОГ!'!$AQ2687</f>
        <v>2005</v>
      </c>
      <c r="D2690" s="91" t="str">
        <f>'[4]ИТОГ!'!$AT2687</f>
        <v>1ю</v>
      </c>
      <c r="E2690" s="91" t="str">
        <f>'[4]ИТОГ!'!$AU2687</f>
        <v>ж</v>
      </c>
      <c r="F2690" s="189">
        <f>'[4]ИТОГ!'!$AX2687</f>
        <v>45399</v>
      </c>
      <c r="G2690" s="91" t="s">
        <v>255</v>
      </c>
      <c r="H2690" s="94" t="s">
        <v>28</v>
      </c>
      <c r="I2690" s="91" t="str">
        <f>'[4]ИТОГ!'!$AY2687</f>
        <v>ОК!</v>
      </c>
    </row>
    <row r="2691" spans="1:9">
      <c r="A2691" s="90">
        <v>2681</v>
      </c>
      <c r="B2691" s="91" t="str">
        <f>'[4]ИТОГ!'!$AP2688</f>
        <v>Пандакова Анисия</v>
      </c>
      <c r="C2691" s="91">
        <f>'[4]ИТОГ!'!$AQ2688</f>
        <v>2012</v>
      </c>
      <c r="D2691" s="91" t="str">
        <f>'[4]ИТОГ!'!$AT2688</f>
        <v>2ю</v>
      </c>
      <c r="E2691" s="91" t="str">
        <f>'[4]ИТОГ!'!$AU2688</f>
        <v>ж</v>
      </c>
      <c r="F2691" s="189">
        <f>'[4]ИТОГ!'!$AX2688</f>
        <v>45422</v>
      </c>
      <c r="G2691" s="91" t="s">
        <v>255</v>
      </c>
      <c r="H2691" s="94" t="s">
        <v>28</v>
      </c>
      <c r="I2691" s="91" t="str">
        <f>'[4]ИТОГ!'!$AY2688</f>
        <v>ОК!</v>
      </c>
    </row>
    <row r="2692" spans="1:9">
      <c r="A2692" s="90">
        <v>2682</v>
      </c>
      <c r="B2692" s="91" t="str">
        <f>'[4]ИТОГ!'!$AP2689</f>
        <v>Паневина Александра</v>
      </c>
      <c r="C2692" s="91">
        <f>'[4]ИТОГ!'!$AQ2689</f>
        <v>2011</v>
      </c>
      <c r="D2692" s="91" t="str">
        <f>'[4]ИТОГ!'!$AT2689</f>
        <v>б/р</v>
      </c>
      <c r="E2692" s="91" t="str">
        <f>'[4]ИТОГ!'!$AU2689</f>
        <v>ж</v>
      </c>
      <c r="F2692" s="189">
        <f>'[4]ИТОГ!'!$AX2689</f>
        <v>0</v>
      </c>
      <c r="G2692" s="91" t="s">
        <v>255</v>
      </c>
      <c r="H2692" s="94" t="s">
        <v>28</v>
      </c>
      <c r="I2692" s="91" t="str">
        <f>'[4]ИТОГ!'!$AY2689</f>
        <v>ОК!</v>
      </c>
    </row>
    <row r="2693" spans="1:9">
      <c r="A2693" s="90">
        <v>2683</v>
      </c>
      <c r="B2693" s="91" t="str">
        <f>'[4]ИТОГ!'!$AP2690</f>
        <v>Панин Игорь</v>
      </c>
      <c r="C2693" s="91">
        <f>'[4]ИТОГ!'!$AQ2690</f>
        <v>2004</v>
      </c>
      <c r="D2693" s="91" t="str">
        <f>'[4]ИТОГ!'!$AT2690</f>
        <v>б/р</v>
      </c>
      <c r="E2693" s="91" t="str">
        <f>'[4]ИТОГ!'!$AU2690</f>
        <v>м</v>
      </c>
      <c r="F2693" s="189">
        <f>'[4]ИТОГ!'!$AX2690</f>
        <v>43593</v>
      </c>
      <c r="G2693" s="91" t="s">
        <v>255</v>
      </c>
      <c r="H2693" s="94" t="s">
        <v>28</v>
      </c>
      <c r="I2693" s="91" t="str">
        <f>'[4]ИТОГ!'!$AY2690</f>
        <v>ОК!</v>
      </c>
    </row>
    <row r="2694" spans="1:9">
      <c r="A2694" s="90">
        <v>2684</v>
      </c>
      <c r="B2694" s="91" t="str">
        <f>'[4]ИТОГ!'!$AP2691</f>
        <v>Панкина Олеся</v>
      </c>
      <c r="C2694" s="91">
        <f>'[4]ИТОГ!'!$AQ2691</f>
        <v>2008</v>
      </c>
      <c r="D2694" s="91" t="str">
        <f>'[4]ИТОГ!'!$AT2691</f>
        <v>б/р</v>
      </c>
      <c r="E2694" s="91" t="str">
        <f>'[4]ИТОГ!'!$AU2691</f>
        <v>ж</v>
      </c>
      <c r="F2694" s="189">
        <f>'[4]ИТОГ!'!$AX2691</f>
        <v>45045</v>
      </c>
      <c r="G2694" s="91" t="s">
        <v>255</v>
      </c>
      <c r="H2694" s="94" t="s">
        <v>28</v>
      </c>
      <c r="I2694" s="91" t="str">
        <f>'[4]ИТОГ!'!$AY2691</f>
        <v>ОК!</v>
      </c>
    </row>
    <row r="2695" spans="1:9">
      <c r="A2695" s="90">
        <v>2685</v>
      </c>
      <c r="B2695" s="91" t="str">
        <f>'[4]ИТОГ!'!$AP2692</f>
        <v>Панкратов Тимофей</v>
      </c>
      <c r="C2695" s="91">
        <f>'[4]ИТОГ!'!$AQ2692</f>
        <v>2006</v>
      </c>
      <c r="D2695" s="91">
        <f>'[4]ИТОГ!'!$AT2692</f>
        <v>3</v>
      </c>
      <c r="E2695" s="91" t="str">
        <f>'[4]ИТОГ!'!$AU2692</f>
        <v>м</v>
      </c>
      <c r="F2695" s="189">
        <f>'[4]ИТОГ!'!$AX2692</f>
        <v>45863</v>
      </c>
      <c r="G2695" s="91" t="s">
        <v>255</v>
      </c>
      <c r="H2695" s="94" t="s">
        <v>28</v>
      </c>
      <c r="I2695" s="91" t="str">
        <f>'[4]ИТОГ!'!$AY2692</f>
        <v>ОК!</v>
      </c>
    </row>
    <row r="2696" spans="1:9">
      <c r="A2696" s="90">
        <v>2686</v>
      </c>
      <c r="B2696" s="91" t="str">
        <f>'[4]ИТОГ!'!$AP2693</f>
        <v>Панкратова Марина</v>
      </c>
      <c r="C2696" s="91">
        <f>'[4]ИТОГ!'!$AQ2693</f>
        <v>2001</v>
      </c>
      <c r="D2696" s="91" t="str">
        <f>'[4]ИТОГ!'!$AT2693</f>
        <v>б/р</v>
      </c>
      <c r="E2696" s="91" t="str">
        <f>'[4]ИТОГ!'!$AU2693</f>
        <v>ж</v>
      </c>
      <c r="F2696" s="189">
        <f>'[4]ИТОГ!'!$AX2693</f>
        <v>0</v>
      </c>
      <c r="G2696" s="91" t="s">
        <v>255</v>
      </c>
      <c r="H2696" s="94" t="s">
        <v>28</v>
      </c>
      <c r="I2696" s="91" t="str">
        <f>'[4]ИТОГ!'!$AY2693</f>
        <v>ОК!</v>
      </c>
    </row>
    <row r="2697" spans="1:9">
      <c r="A2697" s="90">
        <v>2687</v>
      </c>
      <c r="B2697" s="91" t="str">
        <f>'[4]ИТОГ!'!$AP2694</f>
        <v>Панов Александр</v>
      </c>
      <c r="C2697" s="91">
        <f>'[4]ИТОГ!'!$AQ2694</f>
        <v>1966</v>
      </c>
      <c r="D2697" s="91" t="str">
        <f>'[4]ИТОГ!'!$AT2694</f>
        <v>б/р</v>
      </c>
      <c r="E2697" s="91" t="str">
        <f>'[4]ИТОГ!'!$AU2694</f>
        <v>м</v>
      </c>
      <c r="F2697" s="189">
        <f>'[4]ИТОГ!'!$AX2694</f>
        <v>43245</v>
      </c>
      <c r="G2697" s="91" t="s">
        <v>255</v>
      </c>
      <c r="H2697" s="94" t="s">
        <v>28</v>
      </c>
      <c r="I2697" s="91" t="str">
        <f>'[4]ИТОГ!'!$AY2694</f>
        <v>НАДО!!!</v>
      </c>
    </row>
    <row r="2698" spans="1:9">
      <c r="A2698" s="90">
        <v>2688</v>
      </c>
      <c r="B2698" s="91" t="str">
        <f>'[4]ИТОГ!'!$AP2695</f>
        <v>Панов Андрей В.</v>
      </c>
      <c r="C2698" s="91">
        <f>'[4]ИТОГ!'!$AQ2695</f>
        <v>0</v>
      </c>
      <c r="D2698" s="91">
        <f>'[4]ИТОГ!'!$AT2695</f>
        <v>2</v>
      </c>
      <c r="E2698" s="91" t="str">
        <f>'[4]ИТОГ!'!$AU2695</f>
        <v>м</v>
      </c>
      <c r="F2698" s="189">
        <f>'[4]ИТОГ!'!$AX2695</f>
        <v>45576</v>
      </c>
      <c r="G2698" s="91" t="s">
        <v>255</v>
      </c>
      <c r="H2698" s="94" t="s">
        <v>28</v>
      </c>
      <c r="I2698" s="91" t="str">
        <f>'[4]ИТОГ!'!$AY2695</f>
        <v>НАДО!!!</v>
      </c>
    </row>
    <row r="2699" spans="1:9">
      <c r="A2699" s="90">
        <v>2689</v>
      </c>
      <c r="B2699" s="91" t="str">
        <f>'[4]ИТОГ!'!$AP2696</f>
        <v>Панов Андрей</v>
      </c>
      <c r="C2699" s="91">
        <f>'[4]ИТОГ!'!$AQ2696</f>
        <v>1990</v>
      </c>
      <c r="D2699" s="91" t="str">
        <f>'[4]ИТОГ!'!$AT2696</f>
        <v>КМС</v>
      </c>
      <c r="E2699" s="91" t="str">
        <f>'[4]ИТОГ!'!$AU2696</f>
        <v>м</v>
      </c>
      <c r="F2699" s="189">
        <f>'[4]ИТОГ!'!$AX2696</f>
        <v>46242</v>
      </c>
      <c r="G2699" s="91" t="s">
        <v>255</v>
      </c>
      <c r="H2699" s="94" t="s">
        <v>28</v>
      </c>
      <c r="I2699" s="91" t="str">
        <f>'[4]ИТОГ!'!$AY2696</f>
        <v>ОК!</v>
      </c>
    </row>
    <row r="2700" spans="1:9">
      <c r="A2700" s="90">
        <v>2690</v>
      </c>
      <c r="B2700" s="91" t="str">
        <f>'[4]ИТОГ!'!$AP2697</f>
        <v>Панов Артем</v>
      </c>
      <c r="C2700" s="91">
        <f>'[4]ИТОГ!'!$AQ2697</f>
        <v>2009</v>
      </c>
      <c r="D2700" s="91" t="str">
        <f>'[4]ИТОГ!'!$AT2697</f>
        <v>б/р</v>
      </c>
      <c r="E2700" s="91" t="str">
        <f>'[4]ИТОГ!'!$AU2697</f>
        <v>м</v>
      </c>
      <c r="F2700" s="189">
        <f>'[4]ИТОГ!'!$AX2697</f>
        <v>45057</v>
      </c>
      <c r="G2700" s="91" t="s">
        <v>255</v>
      </c>
      <c r="H2700" s="94" t="s">
        <v>28</v>
      </c>
      <c r="I2700" s="91" t="str">
        <f>'[4]ИТОГ!'!$AY2697</f>
        <v>ОК!</v>
      </c>
    </row>
    <row r="2701" spans="1:9">
      <c r="A2701" s="90">
        <v>2691</v>
      </c>
      <c r="B2701" s="91" t="str">
        <f>'[4]ИТОГ!'!$AP2698</f>
        <v>Панов Владимир</v>
      </c>
      <c r="C2701" s="91">
        <f>'[4]ИТОГ!'!$AQ2698</f>
        <v>0</v>
      </c>
      <c r="D2701" s="91" t="str">
        <f>'[4]ИТОГ!'!$AT2698</f>
        <v>б/р</v>
      </c>
      <c r="E2701" s="91" t="str">
        <f>'[4]ИТОГ!'!$AU2698</f>
        <v>м</v>
      </c>
      <c r="F2701" s="189">
        <f>'[4]ИТОГ!'!$AX2698</f>
        <v>43954</v>
      </c>
      <c r="G2701" s="91" t="s">
        <v>255</v>
      </c>
      <c r="H2701" s="94" t="s">
        <v>28</v>
      </c>
      <c r="I2701" s="91" t="str">
        <f>'[4]ИТОГ!'!$AY2698</f>
        <v>НАДО!!!</v>
      </c>
    </row>
    <row r="2702" spans="1:9">
      <c r="A2702" s="90">
        <v>2692</v>
      </c>
      <c r="B2702" s="91" t="str">
        <f>'[4]ИТОГ!'!$AP2699</f>
        <v>Панфилов Алексей</v>
      </c>
      <c r="C2702" s="91">
        <f>'[4]ИТОГ!'!$AQ2699</f>
        <v>2007</v>
      </c>
      <c r="D2702" s="91" t="str">
        <f>'[4]ИТОГ!'!$AT2699</f>
        <v>б/р</v>
      </c>
      <c r="E2702" s="91" t="str">
        <f>'[4]ИТОГ!'!$AU2699</f>
        <v>м</v>
      </c>
      <c r="F2702" s="189">
        <f>'[4]ИТОГ!'!$AX2699</f>
        <v>0</v>
      </c>
      <c r="G2702" s="91" t="s">
        <v>255</v>
      </c>
      <c r="H2702" s="94" t="s">
        <v>28</v>
      </c>
      <c r="I2702" s="91" t="str">
        <f>'[4]ИТОГ!'!$AY2699</f>
        <v>ОК!</v>
      </c>
    </row>
    <row r="2703" spans="1:9">
      <c r="A2703" s="90">
        <v>2693</v>
      </c>
      <c r="B2703" s="91" t="str">
        <f>'[4]ИТОГ!'!$AP2700</f>
        <v>Панченков Артём</v>
      </c>
      <c r="C2703" s="91">
        <f>'[4]ИТОГ!'!$AQ2700</f>
        <v>2006</v>
      </c>
      <c r="D2703" s="91" t="str">
        <f>'[4]ИТОГ!'!$AT2700</f>
        <v>б/р</v>
      </c>
      <c r="E2703" s="91" t="str">
        <f>'[4]ИТОГ!'!$AU2700</f>
        <v>м</v>
      </c>
      <c r="F2703" s="189">
        <f>'[4]ИТОГ!'!$AX2700</f>
        <v>0</v>
      </c>
      <c r="G2703" s="91" t="s">
        <v>255</v>
      </c>
      <c r="H2703" s="94" t="s">
        <v>28</v>
      </c>
      <c r="I2703" s="91" t="str">
        <f>'[4]ИТОГ!'!$AY2700</f>
        <v>ОК!</v>
      </c>
    </row>
    <row r="2704" spans="1:9">
      <c r="A2704" s="90">
        <v>2694</v>
      </c>
      <c r="B2704" s="91" t="str">
        <f>'[4]ИТОГ!'!$AP2701</f>
        <v>Папенкова Любовь</v>
      </c>
      <c r="C2704" s="91">
        <f>'[4]ИТОГ!'!$AQ2701</f>
        <v>0</v>
      </c>
      <c r="D2704" s="91">
        <f>'[4]ИТОГ!'!$AT2701</f>
        <v>3</v>
      </c>
      <c r="E2704" s="91" t="str">
        <f>'[4]ИТОГ!'!$AU2701</f>
        <v>ж</v>
      </c>
      <c r="F2704" s="189">
        <f>'[4]ИТОГ!'!$AX2701</f>
        <v>45805</v>
      </c>
      <c r="G2704" s="91" t="s">
        <v>255</v>
      </c>
      <c r="H2704" s="94" t="s">
        <v>28</v>
      </c>
      <c r="I2704" s="91" t="str">
        <f>'[4]ИТОГ!'!$AY2701</f>
        <v>НАДО!!!</v>
      </c>
    </row>
    <row r="2705" spans="1:9">
      <c r="A2705" s="90">
        <v>2695</v>
      </c>
      <c r="B2705" s="91" t="str">
        <f>'[4]ИТОГ!'!$AP2702</f>
        <v>Папкин Иван</v>
      </c>
      <c r="C2705" s="91">
        <f>'[4]ИТОГ!'!$AQ2702</f>
        <v>2005</v>
      </c>
      <c r="D2705" s="91" t="str">
        <f>'[4]ИТОГ!'!$AT2702</f>
        <v>б/р</v>
      </c>
      <c r="E2705" s="91" t="str">
        <f>'[4]ИТОГ!'!$AU2702</f>
        <v>м</v>
      </c>
      <c r="F2705" s="189">
        <f>'[4]ИТОГ!'!$AX2702</f>
        <v>0</v>
      </c>
      <c r="G2705" s="91" t="s">
        <v>255</v>
      </c>
      <c r="H2705" s="94" t="s">
        <v>28</v>
      </c>
      <c r="I2705" s="91" t="str">
        <f>'[4]ИТОГ!'!$AY2702</f>
        <v>ОК!</v>
      </c>
    </row>
    <row r="2706" spans="1:9">
      <c r="A2706" s="90">
        <v>2696</v>
      </c>
      <c r="B2706" s="91" t="str">
        <f>'[4]ИТОГ!'!$AP2703</f>
        <v>Парамонов Максим</v>
      </c>
      <c r="C2706" s="91">
        <f>'[4]ИТОГ!'!$AQ2703</f>
        <v>2009</v>
      </c>
      <c r="D2706" s="91" t="str">
        <f>'[4]ИТОГ!'!$AT2703</f>
        <v>б/р</v>
      </c>
      <c r="E2706" s="91" t="str">
        <f>'[4]ИТОГ!'!$AU2703</f>
        <v>м</v>
      </c>
      <c r="F2706" s="189">
        <f>'[4]ИТОГ!'!$AX2703</f>
        <v>0</v>
      </c>
      <c r="G2706" s="91" t="s">
        <v>255</v>
      </c>
      <c r="H2706" s="94" t="s">
        <v>28</v>
      </c>
      <c r="I2706" s="91" t="str">
        <f>'[4]ИТОГ!'!$AY2703</f>
        <v>ОК!</v>
      </c>
    </row>
    <row r="2707" spans="1:9">
      <c r="A2707" s="90">
        <v>2697</v>
      </c>
      <c r="B2707" s="91" t="str">
        <f>'[4]ИТОГ!'!$AP2704</f>
        <v>Парамонов Никита</v>
      </c>
      <c r="C2707" s="91">
        <f>'[4]ИТОГ!'!$AQ2704</f>
        <v>2009</v>
      </c>
      <c r="D2707" s="91" t="str">
        <f>'[4]ИТОГ!'!$AT2704</f>
        <v>б/р</v>
      </c>
      <c r="E2707" s="91" t="str">
        <f>'[4]ИТОГ!'!$AU2704</f>
        <v>м</v>
      </c>
      <c r="F2707" s="189">
        <f>'[4]ИТОГ!'!$AX2704</f>
        <v>0</v>
      </c>
      <c r="G2707" s="91" t="s">
        <v>255</v>
      </c>
      <c r="H2707" s="94" t="s">
        <v>28</v>
      </c>
      <c r="I2707" s="91" t="str">
        <f>'[4]ИТОГ!'!$AY2704</f>
        <v>ОК!</v>
      </c>
    </row>
    <row r="2708" spans="1:9">
      <c r="A2708" s="90">
        <v>2698</v>
      </c>
      <c r="B2708" s="91" t="str">
        <f>'[4]ИТОГ!'!$AP2705</f>
        <v>Парафиянович Константин</v>
      </c>
      <c r="C2708" s="91">
        <f>'[4]ИТОГ!'!$AQ2705</f>
        <v>0</v>
      </c>
      <c r="D2708" s="91" t="str">
        <f>'[4]ИТОГ!'!$AT2705</f>
        <v>б/р</v>
      </c>
      <c r="E2708" s="91" t="str">
        <f>'[4]ИТОГ!'!$AU2705</f>
        <v>м</v>
      </c>
      <c r="F2708" s="189">
        <f>'[4]ИТОГ!'!$AX2705</f>
        <v>43960</v>
      </c>
      <c r="G2708" s="91" t="s">
        <v>255</v>
      </c>
      <c r="H2708" s="94" t="s">
        <v>28</v>
      </c>
      <c r="I2708" s="91" t="str">
        <f>'[4]ИТОГ!'!$AY2705</f>
        <v>НАДО!!!</v>
      </c>
    </row>
    <row r="2709" spans="1:9">
      <c r="A2709" s="90">
        <v>2699</v>
      </c>
      <c r="B2709" s="91" t="str">
        <f>'[4]ИТОГ!'!$AP2706</f>
        <v>Пархоменко Дарья</v>
      </c>
      <c r="C2709" s="91">
        <f>'[4]ИТОГ!'!$AQ2706</f>
        <v>2003</v>
      </c>
      <c r="D2709" s="91" t="str">
        <f>'[4]ИТОГ!'!$AT2706</f>
        <v>б/р</v>
      </c>
      <c r="E2709" s="91" t="str">
        <f>'[4]ИТОГ!'!$AU2706</f>
        <v>ж</v>
      </c>
      <c r="F2709" s="189">
        <f>'[4]ИТОГ!'!$AX2706</f>
        <v>0</v>
      </c>
      <c r="G2709" s="91" t="s">
        <v>255</v>
      </c>
      <c r="H2709" s="94" t="s">
        <v>28</v>
      </c>
      <c r="I2709" s="91" t="str">
        <f>'[4]ИТОГ!'!$AY2706</f>
        <v>ОК!</v>
      </c>
    </row>
    <row r="2710" spans="1:9">
      <c r="A2710" s="90">
        <v>2700</v>
      </c>
      <c r="B2710" s="91" t="str">
        <f>'[4]ИТОГ!'!$AP2707</f>
        <v>Пархоменко Никита</v>
      </c>
      <c r="C2710" s="91">
        <f>'[4]ИТОГ!'!$AQ2707</f>
        <v>2006</v>
      </c>
      <c r="D2710" s="91" t="str">
        <f>'[4]ИТОГ!'!$AT2707</f>
        <v>б/р</v>
      </c>
      <c r="E2710" s="91" t="str">
        <f>'[4]ИТОГ!'!$AU2707</f>
        <v>м</v>
      </c>
      <c r="F2710" s="189">
        <f>'[4]ИТОГ!'!$AX2707</f>
        <v>0</v>
      </c>
      <c r="G2710" s="91" t="s">
        <v>255</v>
      </c>
      <c r="H2710" s="94" t="s">
        <v>28</v>
      </c>
      <c r="I2710" s="91" t="str">
        <f>'[4]ИТОГ!'!$AY2707</f>
        <v>НАДО!!!</v>
      </c>
    </row>
    <row r="2711" spans="1:9">
      <c r="A2711" s="90">
        <v>2701</v>
      </c>
      <c r="B2711" s="91" t="str">
        <f>'[4]ИТОГ!'!$AP2708</f>
        <v>Паршин Ярослав</v>
      </c>
      <c r="C2711" s="91">
        <f>'[4]ИТОГ!'!$AQ2708</f>
        <v>0</v>
      </c>
      <c r="D2711" s="91">
        <f>'[4]ИТОГ!'!$AT2708</f>
        <v>3</v>
      </c>
      <c r="E2711" s="91" t="str">
        <f>'[4]ИТОГ!'!$AU2708</f>
        <v>м</v>
      </c>
      <c r="F2711" s="189">
        <f>'[4]ИТОГ!'!$AX2708</f>
        <v>45805</v>
      </c>
      <c r="G2711" s="91" t="s">
        <v>255</v>
      </c>
      <c r="H2711" s="94" t="s">
        <v>28</v>
      </c>
      <c r="I2711" s="91" t="str">
        <f>'[4]ИТОГ!'!$AY2708</f>
        <v>НАДО!!!</v>
      </c>
    </row>
    <row r="2712" spans="1:9">
      <c r="A2712" s="90">
        <v>2702</v>
      </c>
      <c r="B2712" s="91" t="str">
        <f>'[4]ИТОГ!'!$AP2709</f>
        <v>Паршина Екатерина</v>
      </c>
      <c r="C2712" s="91">
        <f>'[4]ИТОГ!'!$AQ2709</f>
        <v>2011</v>
      </c>
      <c r="D2712" s="91" t="str">
        <f>'[4]ИТОГ!'!$AT2709</f>
        <v>1ю</v>
      </c>
      <c r="E2712" s="91" t="str">
        <f>'[4]ИТОГ!'!$AU2709</f>
        <v>ж</v>
      </c>
      <c r="F2712" s="189">
        <f>'[4]ИТОГ!'!$AX2709</f>
        <v>45940</v>
      </c>
      <c r="G2712" s="91" t="s">
        <v>255</v>
      </c>
      <c r="H2712" s="94" t="s">
        <v>28</v>
      </c>
      <c r="I2712" s="91" t="str">
        <f>'[4]ИТОГ!'!$AY2709</f>
        <v>ОК!</v>
      </c>
    </row>
    <row r="2713" spans="1:9">
      <c r="A2713" s="90">
        <v>2703</v>
      </c>
      <c r="B2713" s="91" t="str">
        <f>'[4]ИТОГ!'!$AP2710</f>
        <v>Парыгина Юлия</v>
      </c>
      <c r="C2713" s="91">
        <f>'[4]ИТОГ!'!$AQ2710</f>
        <v>2002</v>
      </c>
      <c r="D2713" s="91" t="str">
        <f>'[4]ИТОГ!'!$AT2710</f>
        <v>б/р</v>
      </c>
      <c r="E2713" s="91" t="str">
        <f>'[4]ИТОГ!'!$AU2710</f>
        <v>ж</v>
      </c>
      <c r="F2713" s="189">
        <f>'[4]ИТОГ!'!$AX2710</f>
        <v>43794</v>
      </c>
      <c r="G2713" s="91" t="s">
        <v>255</v>
      </c>
      <c r="H2713" s="94" t="s">
        <v>28</v>
      </c>
      <c r="I2713" s="91" t="str">
        <f>'[4]ИТОГ!'!$AY2710</f>
        <v>ОК!</v>
      </c>
    </row>
    <row r="2714" spans="1:9">
      <c r="A2714" s="90">
        <v>2704</v>
      </c>
      <c r="B2714" s="91" t="str">
        <f>'[4]ИТОГ!'!$AP2711</f>
        <v>Пасиляускас Максим</v>
      </c>
      <c r="C2714" s="91">
        <f>'[4]ИТОГ!'!$AQ2711</f>
        <v>2009</v>
      </c>
      <c r="D2714" s="91">
        <f>'[4]ИТОГ!'!$AT2711</f>
        <v>3</v>
      </c>
      <c r="E2714" s="91" t="str">
        <f>'[4]ИТОГ!'!$AU2711</f>
        <v>м</v>
      </c>
      <c r="F2714" s="189">
        <f>'[4]ИТОГ!'!$AX2711</f>
        <v>45907</v>
      </c>
      <c r="G2714" s="91" t="s">
        <v>255</v>
      </c>
      <c r="H2714" s="94" t="s">
        <v>28</v>
      </c>
      <c r="I2714" s="91" t="str">
        <f>'[4]ИТОГ!'!$AY2711</f>
        <v>ОК!</v>
      </c>
    </row>
    <row r="2715" spans="1:9">
      <c r="A2715" s="90">
        <v>2705</v>
      </c>
      <c r="B2715" s="91" t="str">
        <f>'[4]ИТОГ!'!$AP2712</f>
        <v>Пассек Константин</v>
      </c>
      <c r="C2715" s="91">
        <f>'[4]ИТОГ!'!$AQ2712</f>
        <v>1992</v>
      </c>
      <c r="D2715" s="91" t="str">
        <f>'[4]ИТОГ!'!$AT2712</f>
        <v>б/р</v>
      </c>
      <c r="E2715" s="91" t="str">
        <f>'[4]ИТОГ!'!$AU2712</f>
        <v>м</v>
      </c>
      <c r="F2715" s="189">
        <f>'[4]ИТОГ!'!$AX2712</f>
        <v>43383</v>
      </c>
      <c r="G2715" s="91" t="s">
        <v>255</v>
      </c>
      <c r="H2715" s="94" t="s">
        <v>28</v>
      </c>
      <c r="I2715" s="91" t="str">
        <f>'[4]ИТОГ!'!$AY2712</f>
        <v>ОК!</v>
      </c>
    </row>
    <row r="2716" spans="1:9">
      <c r="A2716" s="90">
        <v>2706</v>
      </c>
      <c r="B2716" s="91" t="str">
        <f>'[4]ИТОГ!'!$AP2713</f>
        <v>Пастухова Юлия</v>
      </c>
      <c r="C2716" s="91">
        <f>'[4]ИТОГ!'!$AQ2713</f>
        <v>0</v>
      </c>
      <c r="D2716" s="91">
        <f>'[4]ИТОГ!'!$AT2713</f>
        <v>3</v>
      </c>
      <c r="E2716" s="91" t="str">
        <f>'[4]ИТОГ!'!$AU2713</f>
        <v>ж</v>
      </c>
      <c r="F2716" s="189">
        <f>'[4]ИТОГ!'!$AX2713</f>
        <v>45449</v>
      </c>
      <c r="G2716" s="91" t="s">
        <v>255</v>
      </c>
      <c r="H2716" s="94" t="s">
        <v>28</v>
      </c>
      <c r="I2716" s="91" t="str">
        <f>'[4]ИТОГ!'!$AY2713</f>
        <v>НАДО!!!</v>
      </c>
    </row>
    <row r="2717" spans="1:9">
      <c r="A2717" s="90">
        <v>2707</v>
      </c>
      <c r="B2717" s="91" t="str">
        <f>'[4]ИТОГ!'!$AP2714</f>
        <v>Паськов Иван</v>
      </c>
      <c r="C2717" s="91">
        <f>'[4]ИТОГ!'!$AQ2714</f>
        <v>2012</v>
      </c>
      <c r="D2717" s="91" t="str">
        <f>'[4]ИТОГ!'!$AT2714</f>
        <v>б/р</v>
      </c>
      <c r="E2717" s="91" t="str">
        <f>'[4]ИТОГ!'!$AU2714</f>
        <v>м</v>
      </c>
      <c r="F2717" s="189">
        <f>'[4]ИТОГ!'!$AX2714</f>
        <v>0</v>
      </c>
      <c r="G2717" s="91" t="s">
        <v>255</v>
      </c>
      <c r="H2717" s="94" t="s">
        <v>28</v>
      </c>
      <c r="I2717" s="91" t="str">
        <f>'[4]ИТОГ!'!$AY2714</f>
        <v>ОК!</v>
      </c>
    </row>
    <row r="2718" spans="1:9">
      <c r="A2718" s="90">
        <v>2708</v>
      </c>
      <c r="B2718" s="91" t="str">
        <f>'[4]ИТОГ!'!$AP2715</f>
        <v>Патеев Александр</v>
      </c>
      <c r="C2718" s="91">
        <f>'[4]ИТОГ!'!$AQ2715</f>
        <v>0</v>
      </c>
      <c r="D2718" s="91" t="str">
        <f>'[4]ИТОГ!'!$AT2715</f>
        <v>б/р</v>
      </c>
      <c r="E2718" s="91" t="str">
        <f>'[4]ИТОГ!'!$AU2715</f>
        <v>м</v>
      </c>
      <c r="F2718" s="189">
        <f>'[4]ИТОГ!'!$AX2715</f>
        <v>45399</v>
      </c>
      <c r="G2718" s="91" t="s">
        <v>255</v>
      </c>
      <c r="H2718" s="94" t="s">
        <v>28</v>
      </c>
      <c r="I2718" s="91" t="str">
        <f>'[4]ИТОГ!'!$AY2715</f>
        <v>НАДО!!!</v>
      </c>
    </row>
    <row r="2719" spans="1:9">
      <c r="A2719" s="90">
        <v>2709</v>
      </c>
      <c r="B2719" s="91" t="str">
        <f>'[4]ИТОГ!'!$AP2716</f>
        <v>Патрушев Евгений</v>
      </c>
      <c r="C2719" s="91">
        <f>'[4]ИТОГ!'!$AQ2716</f>
        <v>1977</v>
      </c>
      <c r="D2719" s="91" t="str">
        <f>'[4]ИТОГ!'!$AT2716</f>
        <v>б/р</v>
      </c>
      <c r="E2719" s="91" t="str">
        <f>'[4]ИТОГ!'!$AU2716</f>
        <v>м</v>
      </c>
      <c r="F2719" s="189">
        <f>'[4]ИТОГ!'!$AX2716</f>
        <v>43372</v>
      </c>
      <c r="G2719" s="91" t="s">
        <v>255</v>
      </c>
      <c r="H2719" s="94" t="s">
        <v>28</v>
      </c>
      <c r="I2719" s="91" t="str">
        <f>'[4]ИТОГ!'!$AY2716</f>
        <v>НАДО!!!</v>
      </c>
    </row>
    <row r="2720" spans="1:9">
      <c r="A2720" s="90">
        <v>2710</v>
      </c>
      <c r="B2720" s="91" t="str">
        <f>'[4]ИТОГ!'!$AP2717</f>
        <v>Патрушев Илья</v>
      </c>
      <c r="C2720" s="91">
        <f>'[4]ИТОГ!'!$AQ2717</f>
        <v>2005</v>
      </c>
      <c r="D2720" s="91" t="str">
        <f>'[4]ИТОГ!'!$AT2717</f>
        <v>б/р</v>
      </c>
      <c r="E2720" s="91" t="str">
        <f>'[4]ИТОГ!'!$AU2717</f>
        <v>м</v>
      </c>
      <c r="F2720" s="189">
        <f>'[4]ИТОГ!'!$AX2717</f>
        <v>0</v>
      </c>
      <c r="G2720" s="91" t="s">
        <v>255</v>
      </c>
      <c r="H2720" s="94" t="s">
        <v>28</v>
      </c>
      <c r="I2720" s="91" t="str">
        <f>'[4]ИТОГ!'!$AY2717</f>
        <v>ОК!</v>
      </c>
    </row>
    <row r="2721" spans="1:9">
      <c r="A2721" s="90">
        <v>2711</v>
      </c>
      <c r="B2721" s="91" t="str">
        <f>'[4]ИТОГ!'!$AP2718</f>
        <v>Паутов Василий</v>
      </c>
      <c r="C2721" s="91">
        <f>'[4]ИТОГ!'!$AQ2718</f>
        <v>2006</v>
      </c>
      <c r="D2721" s="91" t="str">
        <f>'[4]ИТОГ!'!$AT2718</f>
        <v>б/р</v>
      </c>
      <c r="E2721" s="91" t="str">
        <f>'[4]ИТОГ!'!$AU2718</f>
        <v>м</v>
      </c>
      <c r="F2721" s="189">
        <f>'[4]ИТОГ!'!$AX2718</f>
        <v>43828</v>
      </c>
      <c r="G2721" s="91" t="s">
        <v>255</v>
      </c>
      <c r="H2721" s="94" t="s">
        <v>28</v>
      </c>
      <c r="I2721" s="91" t="str">
        <f>'[4]ИТОГ!'!$AY2718</f>
        <v>ОК!</v>
      </c>
    </row>
    <row r="2722" spans="1:9">
      <c r="A2722" s="90">
        <v>2712</v>
      </c>
      <c r="B2722" s="91" t="str">
        <f>'[4]ИТОГ!'!$AP2719</f>
        <v>Пахомова Ксения</v>
      </c>
      <c r="C2722" s="91">
        <f>'[4]ИТОГ!'!$AQ2719</f>
        <v>2003</v>
      </c>
      <c r="D2722" s="91" t="str">
        <f>'[4]ИТОГ!'!$AT2719</f>
        <v>б/р</v>
      </c>
      <c r="E2722" s="91" t="str">
        <f>'[4]ИТОГ!'!$AU2719</f>
        <v>ж</v>
      </c>
      <c r="F2722" s="189">
        <f>'[4]ИТОГ!'!$AX2719</f>
        <v>43667</v>
      </c>
      <c r="G2722" s="91" t="s">
        <v>255</v>
      </c>
      <c r="H2722" s="94" t="s">
        <v>28</v>
      </c>
      <c r="I2722" s="91" t="str">
        <f>'[4]ИТОГ!'!$AY2719</f>
        <v>ОК!</v>
      </c>
    </row>
    <row r="2723" spans="1:9">
      <c r="A2723" s="90">
        <v>2713</v>
      </c>
      <c r="B2723" s="91" t="str">
        <f>'[4]ИТОГ!'!$AP2720</f>
        <v>Пашева Виктория</v>
      </c>
      <c r="C2723" s="91">
        <f>'[4]ИТОГ!'!$AQ2720</f>
        <v>0</v>
      </c>
      <c r="D2723" s="91" t="str">
        <f>'[4]ИТОГ!'!$AT2720</f>
        <v>б/р</v>
      </c>
      <c r="E2723" s="91" t="str">
        <f>'[4]ИТОГ!'!$AU2720</f>
        <v>ж</v>
      </c>
      <c r="F2723" s="189">
        <f>'[4]ИТОГ!'!$AX2720</f>
        <v>43960</v>
      </c>
      <c r="G2723" s="91" t="s">
        <v>255</v>
      </c>
      <c r="H2723" s="94" t="s">
        <v>28</v>
      </c>
      <c r="I2723" s="91" t="str">
        <f>'[4]ИТОГ!'!$AY2720</f>
        <v>НАДО!!!</v>
      </c>
    </row>
    <row r="2724" spans="1:9">
      <c r="A2724" s="90">
        <v>2714</v>
      </c>
      <c r="B2724" s="91" t="str">
        <f>'[4]ИТОГ!'!$AP2721</f>
        <v>Пашнин Илья</v>
      </c>
      <c r="C2724" s="91">
        <f>'[4]ИТОГ!'!$AQ2721</f>
        <v>2003</v>
      </c>
      <c r="D2724" s="91" t="str">
        <f>'[4]ИТОГ!'!$AT2721</f>
        <v>б/р</v>
      </c>
      <c r="E2724" s="91" t="str">
        <f>'[4]ИТОГ!'!$AU2721</f>
        <v>м</v>
      </c>
      <c r="F2724" s="189">
        <f>'[4]ИТОГ!'!$AX2721</f>
        <v>0</v>
      </c>
      <c r="G2724" s="91" t="s">
        <v>255</v>
      </c>
      <c r="H2724" s="94" t="s">
        <v>28</v>
      </c>
      <c r="I2724" s="91" t="str">
        <f>'[4]ИТОГ!'!$AY2721</f>
        <v>ОК!</v>
      </c>
    </row>
    <row r="2725" spans="1:9">
      <c r="A2725" s="90">
        <v>2715</v>
      </c>
      <c r="B2725" s="91" t="str">
        <f>'[4]ИТОГ!'!$AP2722</f>
        <v>Пекарская Екатерина</v>
      </c>
      <c r="C2725" s="91">
        <f>'[4]ИТОГ!'!$AQ2722</f>
        <v>2005</v>
      </c>
      <c r="D2725" s="91" t="str">
        <f>'[4]ИТОГ!'!$AT2722</f>
        <v>б/р</v>
      </c>
      <c r="E2725" s="91" t="str">
        <f>'[4]ИТОГ!'!$AU2722</f>
        <v>ж</v>
      </c>
      <c r="F2725" s="189">
        <f>'[4]ИТОГ!'!$AX2722</f>
        <v>43227</v>
      </c>
      <c r="G2725" s="91" t="s">
        <v>255</v>
      </c>
      <c r="H2725" s="94" t="s">
        <v>28</v>
      </c>
      <c r="I2725" s="91" t="str">
        <f>'[4]ИТОГ!'!$AY2722</f>
        <v>ОК!</v>
      </c>
    </row>
    <row r="2726" spans="1:9">
      <c r="A2726" s="90">
        <v>2716</v>
      </c>
      <c r="B2726" s="91" t="str">
        <f>'[4]ИТОГ!'!$AP2723</f>
        <v>Пендрикова Ольга</v>
      </c>
      <c r="C2726" s="91">
        <f>'[4]ИТОГ!'!$AQ2723</f>
        <v>1996</v>
      </c>
      <c r="D2726" s="91" t="str">
        <f>'[4]ИТОГ!'!$AT2723</f>
        <v>б/р</v>
      </c>
      <c r="E2726" s="91" t="str">
        <f>'[4]ИТОГ!'!$AU2723</f>
        <v>ж</v>
      </c>
      <c r="F2726" s="189">
        <f>'[4]ИТОГ!'!$AX2723</f>
        <v>44597</v>
      </c>
      <c r="G2726" s="91" t="s">
        <v>255</v>
      </c>
      <c r="H2726" s="94" t="s">
        <v>28</v>
      </c>
      <c r="I2726" s="91" t="str">
        <f>'[4]ИТОГ!'!$AY2723</f>
        <v>ОК!</v>
      </c>
    </row>
    <row r="2727" spans="1:9">
      <c r="A2727" s="90">
        <v>2717</v>
      </c>
      <c r="B2727" s="91" t="str">
        <f>'[4]ИТОГ!'!$AP2724</f>
        <v>Пентин Григорий</v>
      </c>
      <c r="C2727" s="91">
        <f>'[4]ИТОГ!'!$AQ2724</f>
        <v>1998</v>
      </c>
      <c r="D2727" s="91" t="str">
        <f>'[4]ИТОГ!'!$AT2724</f>
        <v>б/р</v>
      </c>
      <c r="E2727" s="91" t="str">
        <f>'[4]ИТОГ!'!$AU2724</f>
        <v>м</v>
      </c>
      <c r="F2727" s="189">
        <f>'[4]ИТОГ!'!$AX2724</f>
        <v>0</v>
      </c>
      <c r="G2727" s="91" t="s">
        <v>255</v>
      </c>
      <c r="H2727" s="94" t="s">
        <v>28</v>
      </c>
      <c r="I2727" s="91" t="str">
        <f>'[4]ИТОГ!'!$AY2724</f>
        <v>ОК!</v>
      </c>
    </row>
    <row r="2728" spans="1:9">
      <c r="A2728" s="90">
        <v>2718</v>
      </c>
      <c r="B2728" s="91" t="str">
        <f>'[4]ИТОГ!'!$AP2725</f>
        <v>Первушкина Василиса</v>
      </c>
      <c r="C2728" s="91">
        <f>'[4]ИТОГ!'!$AQ2725</f>
        <v>2014</v>
      </c>
      <c r="D2728" s="91" t="str">
        <f>'[4]ИТОГ!'!$AT2725</f>
        <v>б/р</v>
      </c>
      <c r="E2728" s="91" t="str">
        <f>'[4]ИТОГ!'!$AU2725</f>
        <v>ж</v>
      </c>
      <c r="F2728" s="189">
        <f>'[4]ИТОГ!'!$AX2725</f>
        <v>0</v>
      </c>
      <c r="G2728" s="91" t="s">
        <v>255</v>
      </c>
      <c r="H2728" s="94" t="s">
        <v>28</v>
      </c>
      <c r="I2728" s="91" t="str">
        <f>'[4]ИТОГ!'!$AY2725</f>
        <v>ОК!</v>
      </c>
    </row>
    <row r="2729" spans="1:9">
      <c r="A2729" s="90">
        <v>2719</v>
      </c>
      <c r="B2729" s="91" t="str">
        <f>'[4]ИТОГ!'!$AP2726</f>
        <v>Перевертова Анна</v>
      </c>
      <c r="C2729" s="91">
        <f>'[4]ИТОГ!'!$AQ2726</f>
        <v>0</v>
      </c>
      <c r="D2729" s="91" t="str">
        <f>'[4]ИТОГ!'!$AT2726</f>
        <v>б/р</v>
      </c>
      <c r="E2729" s="91" t="str">
        <f>'[4]ИТОГ!'!$AU2726</f>
        <v>ж</v>
      </c>
      <c r="F2729" s="189">
        <f>'[4]ИТОГ!'!$AX2726</f>
        <v>43954</v>
      </c>
      <c r="G2729" s="91" t="s">
        <v>255</v>
      </c>
      <c r="H2729" s="94" t="s">
        <v>28</v>
      </c>
      <c r="I2729" s="91" t="str">
        <f>'[4]ИТОГ!'!$AY2726</f>
        <v>НАДО!!!</v>
      </c>
    </row>
    <row r="2730" spans="1:9">
      <c r="A2730" s="90">
        <v>2720</v>
      </c>
      <c r="B2730" s="91" t="str">
        <f>'[4]ИТОГ!'!$AP2727</f>
        <v>Перевертова Зинаида</v>
      </c>
      <c r="C2730" s="91">
        <f>'[4]ИТОГ!'!$AQ2727</f>
        <v>0</v>
      </c>
      <c r="D2730" s="91" t="str">
        <f>'[4]ИТОГ!'!$AT2727</f>
        <v>б/р</v>
      </c>
      <c r="E2730" s="91" t="str">
        <f>'[4]ИТОГ!'!$AU2727</f>
        <v>ж</v>
      </c>
      <c r="F2730" s="189">
        <f>'[4]ИТОГ!'!$AX2727</f>
        <v>43954</v>
      </c>
      <c r="G2730" s="91" t="s">
        <v>255</v>
      </c>
      <c r="H2730" s="94" t="s">
        <v>28</v>
      </c>
      <c r="I2730" s="91" t="str">
        <f>'[4]ИТОГ!'!$AY2727</f>
        <v>НАДО!!!</v>
      </c>
    </row>
    <row r="2731" spans="1:9">
      <c r="A2731" s="90">
        <v>2721</v>
      </c>
      <c r="B2731" s="91" t="str">
        <f>'[4]ИТОГ!'!$AP2728</f>
        <v>Перекрестов Максим</v>
      </c>
      <c r="C2731" s="91">
        <f>'[4]ИТОГ!'!$AQ2728</f>
        <v>0</v>
      </c>
      <c r="D2731" s="91">
        <f>'[4]ИТОГ!'!$AT2728</f>
        <v>3</v>
      </c>
      <c r="E2731" s="91" t="str">
        <f>'[4]ИТОГ!'!$AU2728</f>
        <v>м</v>
      </c>
      <c r="F2731" s="189">
        <f>'[4]ИТОГ!'!$AX2728</f>
        <v>45778</v>
      </c>
      <c r="G2731" s="91" t="s">
        <v>255</v>
      </c>
      <c r="H2731" s="94" t="s">
        <v>28</v>
      </c>
      <c r="I2731" s="91" t="str">
        <f>'[4]ИТОГ!'!$AY2728</f>
        <v>НАДО!!!</v>
      </c>
    </row>
    <row r="2732" spans="1:9">
      <c r="A2732" s="90">
        <v>2722</v>
      </c>
      <c r="B2732" s="91" t="str">
        <f>'[4]ИТОГ!'!$AP2729</f>
        <v>Перелыгин Кирилл</v>
      </c>
      <c r="C2732" s="91">
        <f>'[4]ИТОГ!'!$AQ2729</f>
        <v>2010</v>
      </c>
      <c r="D2732" s="91" t="str">
        <f>'[4]ИТОГ!'!$AT2729</f>
        <v>2ю</v>
      </c>
      <c r="E2732" s="91" t="str">
        <f>'[4]ИТОГ!'!$AU2729</f>
        <v>м</v>
      </c>
      <c r="F2732" s="189">
        <f>'[4]ИТОГ!'!$AX2729</f>
        <v>45786</v>
      </c>
      <c r="G2732" s="91" t="s">
        <v>255</v>
      </c>
      <c r="H2732" s="94" t="s">
        <v>28</v>
      </c>
      <c r="I2732" s="91" t="str">
        <f>'[4]ИТОГ!'!$AY2729</f>
        <v>ОК!</v>
      </c>
    </row>
    <row r="2733" spans="1:9">
      <c r="A2733" s="90">
        <v>2723</v>
      </c>
      <c r="B2733" s="91" t="str">
        <f>'[4]ИТОГ!'!$AP2730</f>
        <v>Пермяков Алан</v>
      </c>
      <c r="C2733" s="91">
        <f>'[4]ИТОГ!'!$AQ2730</f>
        <v>2013</v>
      </c>
      <c r="D2733" s="91" t="str">
        <f>'[4]ИТОГ!'!$AT2730</f>
        <v>б/р</v>
      </c>
      <c r="E2733" s="91" t="str">
        <f>'[4]ИТОГ!'!$AU2730</f>
        <v>м</v>
      </c>
      <c r="F2733" s="189">
        <f>'[4]ИТОГ!'!$AX2730</f>
        <v>0</v>
      </c>
      <c r="G2733" s="91" t="s">
        <v>255</v>
      </c>
      <c r="H2733" s="94" t="s">
        <v>28</v>
      </c>
      <c r="I2733" s="91" t="str">
        <f>'[4]ИТОГ!'!$AY2730</f>
        <v>ОК!</v>
      </c>
    </row>
    <row r="2734" spans="1:9">
      <c r="A2734" s="90">
        <v>2724</v>
      </c>
      <c r="B2734" s="91" t="str">
        <f>'[4]ИТОГ!'!$AP2731</f>
        <v>Пермяков Михаил</v>
      </c>
      <c r="C2734" s="91">
        <f>'[4]ИТОГ!'!$AQ2731</f>
        <v>2011</v>
      </c>
      <c r="D2734" s="91" t="str">
        <f>'[4]ИТОГ!'!$AT2731</f>
        <v>б/р</v>
      </c>
      <c r="E2734" s="91" t="str">
        <f>'[4]ИТОГ!'!$AU2731</f>
        <v>м</v>
      </c>
      <c r="F2734" s="189">
        <f>'[4]ИТОГ!'!$AX2731</f>
        <v>0</v>
      </c>
      <c r="G2734" s="91" t="s">
        <v>255</v>
      </c>
      <c r="H2734" s="94" t="s">
        <v>28</v>
      </c>
      <c r="I2734" s="91" t="str">
        <f>'[4]ИТОГ!'!$AY2731</f>
        <v>ОК!</v>
      </c>
    </row>
    <row r="2735" spans="1:9">
      <c r="A2735" s="90">
        <v>2725</v>
      </c>
      <c r="B2735" s="91" t="str">
        <f>'[4]ИТОГ!'!$AP2732</f>
        <v>Перов Александр</v>
      </c>
      <c r="C2735" s="91">
        <f>'[4]ИТОГ!'!$AQ2732</f>
        <v>1999</v>
      </c>
      <c r="D2735" s="91" t="str">
        <f>'[4]ИТОГ!'!$AT2732</f>
        <v>б/р</v>
      </c>
      <c r="E2735" s="91" t="str">
        <f>'[4]ИТОГ!'!$AU2732</f>
        <v>м</v>
      </c>
      <c r="F2735" s="189">
        <f>'[4]ИТОГ!'!$AX2732</f>
        <v>43555</v>
      </c>
      <c r="G2735" s="91" t="s">
        <v>255</v>
      </c>
      <c r="H2735" s="94" t="s">
        <v>28</v>
      </c>
      <c r="I2735" s="91" t="str">
        <f>'[4]ИТОГ!'!$AY2732</f>
        <v>ОК!</v>
      </c>
    </row>
    <row r="2736" spans="1:9">
      <c r="A2736" s="90">
        <v>2726</v>
      </c>
      <c r="B2736" s="91" t="str">
        <f>'[4]ИТОГ!'!$AP2733</f>
        <v>Перов Иван</v>
      </c>
      <c r="C2736" s="91">
        <f>'[4]ИТОГ!'!$AQ2733</f>
        <v>2001</v>
      </c>
      <c r="D2736" s="91" t="str">
        <f>'[4]ИТОГ!'!$AT2733</f>
        <v>б/р</v>
      </c>
      <c r="E2736" s="91" t="str">
        <f>'[4]ИТОГ!'!$AU2733</f>
        <v>м</v>
      </c>
      <c r="F2736" s="189">
        <f>'[4]ИТОГ!'!$AX2733</f>
        <v>0</v>
      </c>
      <c r="G2736" s="91" t="s">
        <v>255</v>
      </c>
      <c r="H2736" s="94" t="s">
        <v>28</v>
      </c>
      <c r="I2736" s="91" t="str">
        <f>'[4]ИТОГ!'!$AY2733</f>
        <v>ОК!</v>
      </c>
    </row>
    <row r="2737" spans="1:9">
      <c r="A2737" s="90">
        <v>2727</v>
      </c>
      <c r="B2737" s="91" t="str">
        <f>'[4]ИТОГ!'!$AP2734</f>
        <v>Перова Наталья</v>
      </c>
      <c r="C2737" s="91">
        <f>'[4]ИТОГ!'!$AQ2734</f>
        <v>2003</v>
      </c>
      <c r="D2737" s="91" t="str">
        <f>'[4]ИТОГ!'!$AT2734</f>
        <v>б/р</v>
      </c>
      <c r="E2737" s="91" t="str">
        <f>'[4]ИТОГ!'!$AU2734</f>
        <v>ж</v>
      </c>
      <c r="F2737" s="189">
        <f>'[4]ИТОГ!'!$AX2734</f>
        <v>43227</v>
      </c>
      <c r="G2737" s="91" t="s">
        <v>255</v>
      </c>
      <c r="H2737" s="94" t="s">
        <v>28</v>
      </c>
      <c r="I2737" s="91" t="str">
        <f>'[4]ИТОГ!'!$AY2734</f>
        <v>ОК!</v>
      </c>
    </row>
    <row r="2738" spans="1:9">
      <c r="A2738" s="90">
        <v>2728</v>
      </c>
      <c r="B2738" s="91" t="str">
        <f>'[4]ИТОГ!'!$AP2735</f>
        <v>Песняков Владислав</v>
      </c>
      <c r="C2738" s="91">
        <f>'[4]ИТОГ!'!$AQ2735</f>
        <v>0</v>
      </c>
      <c r="D2738" s="91">
        <f>'[4]ИТОГ!'!$AT2735</f>
        <v>3</v>
      </c>
      <c r="E2738" s="91" t="str">
        <f>'[4]ИТОГ!'!$AU2735</f>
        <v>м</v>
      </c>
      <c r="F2738" s="189">
        <f>'[4]ИТОГ!'!$AX2735</f>
        <v>45778</v>
      </c>
      <c r="G2738" s="91" t="s">
        <v>255</v>
      </c>
      <c r="H2738" s="94" t="s">
        <v>28</v>
      </c>
      <c r="I2738" s="91" t="str">
        <f>'[4]ИТОГ!'!$AY2735</f>
        <v>НАДО!!!</v>
      </c>
    </row>
    <row r="2739" spans="1:9">
      <c r="A2739" s="90">
        <v>2729</v>
      </c>
      <c r="B2739" s="91" t="str">
        <f>'[4]ИТОГ!'!$AP2736</f>
        <v>Пестова Дарья</v>
      </c>
      <c r="C2739" s="91">
        <f>'[4]ИТОГ!'!$AQ2736</f>
        <v>1993</v>
      </c>
      <c r="D2739" s="91" t="str">
        <f>'[4]ИТОГ!'!$AT2736</f>
        <v>б/р</v>
      </c>
      <c r="E2739" s="91" t="str">
        <f>'[4]ИТОГ!'!$AU2736</f>
        <v>ж</v>
      </c>
      <c r="F2739" s="189">
        <f>'[4]ИТОГ!'!$AX2736</f>
        <v>44269</v>
      </c>
      <c r="G2739" s="91" t="s">
        <v>255</v>
      </c>
      <c r="H2739" s="94" t="s">
        <v>28</v>
      </c>
      <c r="I2739" s="91" t="str">
        <f>'[4]ИТОГ!'!$AY2736</f>
        <v>ОК!</v>
      </c>
    </row>
    <row r="2740" spans="1:9">
      <c r="A2740" s="90">
        <v>2730</v>
      </c>
      <c r="B2740" s="91" t="str">
        <f>'[4]ИТОГ!'!$AP2737</f>
        <v>Пестряков Кирилл</v>
      </c>
      <c r="C2740" s="91">
        <f>'[4]ИТОГ!'!$AQ2737</f>
        <v>0</v>
      </c>
      <c r="D2740" s="91">
        <f>'[4]ИТОГ!'!$AT2737</f>
        <v>3</v>
      </c>
      <c r="E2740" s="91" t="str">
        <f>'[4]ИТОГ!'!$AU2737</f>
        <v>м</v>
      </c>
      <c r="F2740" s="189">
        <f>'[4]ИТОГ!'!$AX2737</f>
        <v>45757</v>
      </c>
      <c r="G2740" s="91" t="s">
        <v>255</v>
      </c>
      <c r="H2740" s="94" t="s">
        <v>28</v>
      </c>
      <c r="I2740" s="91" t="str">
        <f>'[4]ИТОГ!'!$AY2737</f>
        <v>НАДО!!!</v>
      </c>
    </row>
    <row r="2741" spans="1:9">
      <c r="A2741" s="90">
        <v>2731</v>
      </c>
      <c r="B2741" s="91" t="str">
        <f>'[4]ИТОГ!'!$AP2738</f>
        <v>Петренко Александр</v>
      </c>
      <c r="C2741" s="91">
        <f>'[4]ИТОГ!'!$AQ2738</f>
        <v>0</v>
      </c>
      <c r="D2741" s="91" t="str">
        <f>'[4]ИТОГ!'!$AT2738</f>
        <v>1ю</v>
      </c>
      <c r="E2741" s="91" t="str">
        <f>'[4]ИТОГ!'!$AU2738</f>
        <v>м</v>
      </c>
      <c r="F2741" s="189">
        <f>'[4]ИТОГ!'!$AX2738</f>
        <v>45756</v>
      </c>
      <c r="G2741" s="91" t="s">
        <v>255</v>
      </c>
      <c r="H2741" s="94" t="s">
        <v>28</v>
      </c>
      <c r="I2741" s="91" t="str">
        <f>'[4]ИТОГ!'!$AY2738</f>
        <v>НАДО!!!</v>
      </c>
    </row>
    <row r="2742" spans="1:9">
      <c r="A2742" s="90">
        <v>2732</v>
      </c>
      <c r="B2742" s="91" t="str">
        <f>'[4]ИТОГ!'!$AP2739</f>
        <v>Петренко Анастасия</v>
      </c>
      <c r="C2742" s="91">
        <f>'[4]ИТОГ!'!$AQ2739</f>
        <v>2009</v>
      </c>
      <c r="D2742" s="91" t="str">
        <f>'[4]ИТОГ!'!$AT2739</f>
        <v>2ю</v>
      </c>
      <c r="E2742" s="91" t="str">
        <f>'[4]ИТОГ!'!$AU2739</f>
        <v>ж</v>
      </c>
      <c r="F2742" s="189">
        <f>'[4]ИТОГ!'!$AX2739</f>
        <v>45705</v>
      </c>
      <c r="G2742" s="91" t="s">
        <v>255</v>
      </c>
      <c r="H2742" s="94" t="s">
        <v>28</v>
      </c>
      <c r="I2742" s="91" t="str">
        <f>'[4]ИТОГ!'!$AY2739</f>
        <v>ОК!</v>
      </c>
    </row>
    <row r="2743" spans="1:9">
      <c r="A2743" s="90">
        <v>2733</v>
      </c>
      <c r="B2743" s="91" t="str">
        <f>'[4]ИТОГ!'!$AP2740</f>
        <v>Петренко Андрей</v>
      </c>
      <c r="C2743" s="91">
        <f>'[4]ИТОГ!'!$AQ2740</f>
        <v>0</v>
      </c>
      <c r="D2743" s="91">
        <f>'[4]ИТОГ!'!$AT2740</f>
        <v>3</v>
      </c>
      <c r="E2743" s="91" t="str">
        <f>'[4]ИТОГ!'!$AU2740</f>
        <v>м</v>
      </c>
      <c r="F2743" s="189">
        <f>'[4]ИТОГ!'!$AX2740</f>
        <v>45778</v>
      </c>
      <c r="G2743" s="91" t="s">
        <v>255</v>
      </c>
      <c r="H2743" s="94" t="s">
        <v>28</v>
      </c>
      <c r="I2743" s="91" t="str">
        <f>'[4]ИТОГ!'!$AY2740</f>
        <v>НАДО!!!</v>
      </c>
    </row>
    <row r="2744" spans="1:9">
      <c r="A2744" s="90">
        <v>2734</v>
      </c>
      <c r="B2744" s="91" t="str">
        <f>'[4]ИТОГ!'!$AP2741</f>
        <v>Петренко Артём</v>
      </c>
      <c r="C2744" s="91">
        <f>'[4]ИТОГ!'!$AQ2741</f>
        <v>2014</v>
      </c>
      <c r="D2744" s="91" t="str">
        <f>'[4]ИТОГ!'!$AT2741</f>
        <v>б/р</v>
      </c>
      <c r="E2744" s="91" t="str">
        <f>'[4]ИТОГ!'!$AU2741</f>
        <v>м</v>
      </c>
      <c r="F2744" s="189">
        <f>'[4]ИТОГ!'!$AX2741</f>
        <v>0</v>
      </c>
      <c r="G2744" s="91" t="s">
        <v>255</v>
      </c>
      <c r="H2744" s="94" t="s">
        <v>28</v>
      </c>
      <c r="I2744" s="91" t="str">
        <f>'[4]ИТОГ!'!$AY2741</f>
        <v>ОК!</v>
      </c>
    </row>
    <row r="2745" spans="1:9">
      <c r="A2745" s="90">
        <v>2735</v>
      </c>
      <c r="B2745" s="91" t="str">
        <f>'[4]ИТОГ!'!$AP2742</f>
        <v>Петренко Михаил</v>
      </c>
      <c r="C2745" s="91">
        <f>'[4]ИТОГ!'!$AQ2742</f>
        <v>2004</v>
      </c>
      <c r="D2745" s="91" t="str">
        <f>'[4]ИТОГ!'!$AT2742</f>
        <v>б/р</v>
      </c>
      <c r="E2745" s="91" t="str">
        <f>'[4]ИТОГ!'!$AU2742</f>
        <v>м</v>
      </c>
      <c r="F2745" s="189">
        <f>'[4]ИТОГ!'!$AX2742</f>
        <v>44057</v>
      </c>
      <c r="G2745" s="91" t="s">
        <v>255</v>
      </c>
      <c r="H2745" s="94" t="s">
        <v>28</v>
      </c>
      <c r="I2745" s="91" t="str">
        <f>'[4]ИТОГ!'!$AY2742</f>
        <v>ОК!</v>
      </c>
    </row>
    <row r="2746" spans="1:9">
      <c r="A2746" s="90">
        <v>2736</v>
      </c>
      <c r="B2746" s="91" t="str">
        <f>'[4]ИТОГ!'!$AP2743</f>
        <v>Петренко Сергей</v>
      </c>
      <c r="C2746" s="91">
        <f>'[4]ИТОГ!'!$AQ2743</f>
        <v>1977</v>
      </c>
      <c r="D2746" s="91" t="str">
        <f>'[4]ИТОГ!'!$AT2743</f>
        <v>б/р</v>
      </c>
      <c r="E2746" s="91" t="str">
        <f>'[4]ИТОГ!'!$AU2743</f>
        <v>м</v>
      </c>
      <c r="F2746" s="189">
        <f>'[4]ИТОГ!'!$AX2743</f>
        <v>43372</v>
      </c>
      <c r="G2746" s="91" t="s">
        <v>255</v>
      </c>
      <c r="H2746" s="94" t="s">
        <v>28</v>
      </c>
      <c r="I2746" s="91" t="str">
        <f>'[4]ИТОГ!'!$AY2743</f>
        <v>НАДО!!!</v>
      </c>
    </row>
    <row r="2747" spans="1:9">
      <c r="A2747" s="90">
        <v>2737</v>
      </c>
      <c r="B2747" s="91" t="str">
        <f>'[4]ИТОГ!'!$AP2744</f>
        <v>Петржак Артём</v>
      </c>
      <c r="C2747" s="91">
        <f>'[4]ИТОГ!'!$AQ2744</f>
        <v>2008</v>
      </c>
      <c r="D2747" s="91" t="str">
        <f>'[4]ИТОГ!'!$AT2744</f>
        <v>б/р</v>
      </c>
      <c r="E2747" s="91" t="str">
        <f>'[4]ИТОГ!'!$AU2744</f>
        <v>м</v>
      </c>
      <c r="F2747" s="189">
        <f>'[4]ИТОГ!'!$AX2744</f>
        <v>45036</v>
      </c>
      <c r="G2747" s="91" t="s">
        <v>255</v>
      </c>
      <c r="H2747" s="94" t="s">
        <v>28</v>
      </c>
      <c r="I2747" s="91" t="str">
        <f>'[4]ИТОГ!'!$AY2744</f>
        <v>ОК!</v>
      </c>
    </row>
    <row r="2748" spans="1:9">
      <c r="A2748" s="90">
        <v>2738</v>
      </c>
      <c r="B2748" s="91" t="str">
        <f>'[4]ИТОГ!'!$AP2745</f>
        <v>Петров Александр</v>
      </c>
      <c r="C2748" s="91">
        <f>'[4]ИТОГ!'!$AQ2745</f>
        <v>2009</v>
      </c>
      <c r="D2748" s="91">
        <f>'[4]ИТОГ!'!$AT2745</f>
        <v>2</v>
      </c>
      <c r="E2748" s="91" t="str">
        <f>'[4]ИТОГ!'!$AU2745</f>
        <v>м</v>
      </c>
      <c r="F2748" s="189">
        <f>'[4]ИТОГ!'!$AX2745</f>
        <v>45816</v>
      </c>
      <c r="G2748" s="91" t="s">
        <v>255</v>
      </c>
      <c r="H2748" s="94" t="s">
        <v>28</v>
      </c>
      <c r="I2748" s="91" t="str">
        <f>'[4]ИТОГ!'!$AY2745</f>
        <v>ОК!</v>
      </c>
    </row>
    <row r="2749" spans="1:9">
      <c r="A2749" s="90">
        <v>2739</v>
      </c>
      <c r="B2749" s="91" t="str">
        <f>'[4]ИТОГ!'!$AP2746</f>
        <v>Петров Алексей А.</v>
      </c>
      <c r="C2749" s="91">
        <f>'[4]ИТОГ!'!$AQ2746</f>
        <v>2006</v>
      </c>
      <c r="D2749" s="91" t="str">
        <f>'[4]ИТОГ!'!$AT2746</f>
        <v>б/р</v>
      </c>
      <c r="E2749" s="91" t="str">
        <f>'[4]ИТОГ!'!$AU2746</f>
        <v>м</v>
      </c>
      <c r="F2749" s="189">
        <f>'[4]ИТОГ!'!$AX2746</f>
        <v>0</v>
      </c>
      <c r="G2749" s="91" t="s">
        <v>255</v>
      </c>
      <c r="H2749" s="94" t="s">
        <v>28</v>
      </c>
      <c r="I2749" s="91" t="str">
        <f>'[4]ИТОГ!'!$AY2746</f>
        <v>ОК!</v>
      </c>
    </row>
    <row r="2750" spans="1:9">
      <c r="A2750" s="90">
        <v>2740</v>
      </c>
      <c r="B2750" s="91" t="str">
        <f>'[4]ИТОГ!'!$AP2747</f>
        <v>Петров Алексей</v>
      </c>
      <c r="C2750" s="91">
        <f>'[4]ИТОГ!'!$AQ2747</f>
        <v>2010</v>
      </c>
      <c r="D2750" s="91">
        <f>'[4]ИТОГ!'!$AT2747</f>
        <v>3</v>
      </c>
      <c r="E2750" s="91" t="str">
        <f>'[4]ИТОГ!'!$AU2747</f>
        <v>м</v>
      </c>
      <c r="F2750" s="189">
        <f>'[4]ИТОГ!'!$AX2747</f>
        <v>45836</v>
      </c>
      <c r="G2750" s="91" t="s">
        <v>255</v>
      </c>
      <c r="H2750" s="94" t="s">
        <v>28</v>
      </c>
      <c r="I2750" s="91" t="str">
        <f>'[4]ИТОГ!'!$AY2747</f>
        <v>ОК!</v>
      </c>
    </row>
    <row r="2751" spans="1:9">
      <c r="A2751" s="90">
        <v>2741</v>
      </c>
      <c r="B2751" s="91" t="str">
        <f>'[4]ИТОГ!'!$AP2748</f>
        <v>Петров Арсений</v>
      </c>
      <c r="C2751" s="91">
        <f>'[4]ИТОГ!'!$AQ2748</f>
        <v>0</v>
      </c>
      <c r="D2751" s="91">
        <f>'[4]ИТОГ!'!$AT2748</f>
        <v>3</v>
      </c>
      <c r="E2751" s="91" t="str">
        <f>'[4]ИТОГ!'!$AU2748</f>
        <v>м</v>
      </c>
      <c r="F2751" s="189">
        <f>'[4]ИТОГ!'!$AX2748</f>
        <v>45778</v>
      </c>
      <c r="G2751" s="91" t="s">
        <v>255</v>
      </c>
      <c r="H2751" s="94" t="s">
        <v>28</v>
      </c>
      <c r="I2751" s="91" t="str">
        <f>'[4]ИТОГ!'!$AY2748</f>
        <v>НАДО!!!</v>
      </c>
    </row>
    <row r="2752" spans="1:9">
      <c r="A2752" s="90">
        <v>2742</v>
      </c>
      <c r="B2752" s="91" t="str">
        <f>'[4]ИТОГ!'!$AP2749</f>
        <v>Петров Валерий</v>
      </c>
      <c r="C2752" s="91">
        <f>'[4]ИТОГ!'!$AQ2749</f>
        <v>1990</v>
      </c>
      <c r="D2752" s="91" t="str">
        <f>'[4]ИТОГ!'!$AT2749</f>
        <v>КМС</v>
      </c>
      <c r="E2752" s="91" t="str">
        <f>'[4]ИТОГ!'!$AU2749</f>
        <v>м</v>
      </c>
      <c r="F2752" s="189">
        <f>'[4]ИТОГ!'!$AX2749</f>
        <v>45488</v>
      </c>
      <c r="G2752" s="91" t="s">
        <v>255</v>
      </c>
      <c r="H2752" s="94" t="s">
        <v>28</v>
      </c>
      <c r="I2752" s="91" t="str">
        <f>'[4]ИТОГ!'!$AY2749</f>
        <v>ОК!</v>
      </c>
    </row>
    <row r="2753" spans="1:9">
      <c r="A2753" s="90">
        <v>2743</v>
      </c>
      <c r="B2753" s="91" t="str">
        <f>'[4]ИТОГ!'!$AP2750</f>
        <v>Петров Василий</v>
      </c>
      <c r="C2753" s="91">
        <f>'[4]ИТОГ!'!$AQ2750</f>
        <v>2005</v>
      </c>
      <c r="D2753" s="91" t="str">
        <f>'[4]ИТОГ!'!$AT2750</f>
        <v>КМС</v>
      </c>
      <c r="E2753" s="91" t="str">
        <f>'[4]ИТОГ!'!$AU2750</f>
        <v>м</v>
      </c>
      <c r="F2753" s="189">
        <f>'[4]ИТОГ!'!$AX2750</f>
        <v>45649</v>
      </c>
      <c r="G2753" s="91" t="s">
        <v>255</v>
      </c>
      <c r="H2753" s="94" t="s">
        <v>28</v>
      </c>
      <c r="I2753" s="91" t="str">
        <f>'[4]ИТОГ!'!$AY2750</f>
        <v>ОК!</v>
      </c>
    </row>
    <row r="2754" spans="1:9">
      <c r="A2754" s="90">
        <v>2744</v>
      </c>
      <c r="B2754" s="91" t="str">
        <f>'[4]ИТОГ!'!$AP2751</f>
        <v>Петров Владимир</v>
      </c>
      <c r="C2754" s="91">
        <f>'[4]ИТОГ!'!$AQ2751</f>
        <v>1998</v>
      </c>
      <c r="D2754" s="91" t="str">
        <f>'[4]ИТОГ!'!$AT2751</f>
        <v>б/р</v>
      </c>
      <c r="E2754" s="91" t="str">
        <f>'[4]ИТОГ!'!$AU2751</f>
        <v>м</v>
      </c>
      <c r="F2754" s="189">
        <f>'[4]ИТОГ!'!$AX2751</f>
        <v>0</v>
      </c>
      <c r="G2754" s="91" t="s">
        <v>255</v>
      </c>
      <c r="H2754" s="94" t="s">
        <v>28</v>
      </c>
      <c r="I2754" s="91" t="str">
        <f>'[4]ИТОГ!'!$AY2751</f>
        <v>ОК!</v>
      </c>
    </row>
    <row r="2755" spans="1:9">
      <c r="A2755" s="90">
        <v>2745</v>
      </c>
      <c r="B2755" s="91" t="str">
        <f>'[4]ИТОГ!'!$AP2752</f>
        <v>Петров Владислав Р.</v>
      </c>
      <c r="C2755" s="91">
        <f>'[4]ИТОГ!'!$AQ2752</f>
        <v>2003</v>
      </c>
      <c r="D2755" s="91" t="str">
        <f>'[4]ИТОГ!'!$AT2752</f>
        <v>б/р</v>
      </c>
      <c r="E2755" s="91" t="str">
        <f>'[4]ИТОГ!'!$AU2752</f>
        <v>м</v>
      </c>
      <c r="F2755" s="189">
        <f>'[4]ИТОГ!'!$AX2752</f>
        <v>43204</v>
      </c>
      <c r="G2755" s="91" t="s">
        <v>255</v>
      </c>
      <c r="H2755" s="94" t="s">
        <v>28</v>
      </c>
      <c r="I2755" s="91" t="str">
        <f>'[4]ИТОГ!'!$AY2752</f>
        <v>ОК!</v>
      </c>
    </row>
    <row r="2756" spans="1:9">
      <c r="A2756" s="90">
        <v>2746</v>
      </c>
      <c r="B2756" s="91" t="str">
        <f>'[4]ИТОГ!'!$AP2753</f>
        <v>Петров Владислав</v>
      </c>
      <c r="C2756" s="91">
        <f>'[4]ИТОГ!'!$AQ2753</f>
        <v>1998</v>
      </c>
      <c r="D2756" s="91" t="str">
        <f>'[4]ИТОГ!'!$AT2753</f>
        <v>б/р</v>
      </c>
      <c r="E2756" s="91" t="str">
        <f>'[4]ИТОГ!'!$AU2753</f>
        <v>м</v>
      </c>
      <c r="F2756" s="189">
        <f>'[4]ИТОГ!'!$AX2753</f>
        <v>0</v>
      </c>
      <c r="G2756" s="91" t="s">
        <v>255</v>
      </c>
      <c r="H2756" s="94" t="s">
        <v>28</v>
      </c>
      <c r="I2756" s="91" t="str">
        <f>'[4]ИТОГ!'!$AY2753</f>
        <v>ОК!</v>
      </c>
    </row>
    <row r="2757" spans="1:9">
      <c r="A2757" s="90">
        <v>2747</v>
      </c>
      <c r="B2757" s="91" t="str">
        <f>'[4]ИТОГ!'!$AP2754</f>
        <v>Петров Георгий</v>
      </c>
      <c r="C2757" s="91">
        <f>'[4]ИТОГ!'!$AQ2754</f>
        <v>0</v>
      </c>
      <c r="D2757" s="91" t="str">
        <f>'[4]ИТОГ!'!$AT2754</f>
        <v>2ю</v>
      </c>
      <c r="E2757" s="91" t="str">
        <f>'[4]ИТОГ!'!$AU2754</f>
        <v>м</v>
      </c>
      <c r="F2757" s="189">
        <f>'[4]ИТОГ!'!$AX2754</f>
        <v>45705</v>
      </c>
      <c r="G2757" s="91" t="s">
        <v>255</v>
      </c>
      <c r="H2757" s="94" t="s">
        <v>28</v>
      </c>
      <c r="I2757" s="91" t="str">
        <f>'[4]ИТОГ!'!$AY2754</f>
        <v>НАДО!!!</v>
      </c>
    </row>
    <row r="2758" spans="1:9">
      <c r="A2758" s="90">
        <v>2748</v>
      </c>
      <c r="B2758" s="91" t="str">
        <f>'[4]ИТОГ!'!$AP2755</f>
        <v>Петров Даниил</v>
      </c>
      <c r="C2758" s="91">
        <f>'[4]ИТОГ!'!$AQ2755</f>
        <v>2010</v>
      </c>
      <c r="D2758" s="91" t="str">
        <f>'[4]ИТОГ!'!$AT2755</f>
        <v>1ю</v>
      </c>
      <c r="E2758" s="91" t="str">
        <f>'[4]ИТОГ!'!$AU2755</f>
        <v>м</v>
      </c>
      <c r="F2758" s="189">
        <f>'[4]ИТОГ!'!$AX2755</f>
        <v>45786</v>
      </c>
      <c r="G2758" s="91" t="s">
        <v>255</v>
      </c>
      <c r="H2758" s="94" t="s">
        <v>28</v>
      </c>
      <c r="I2758" s="91" t="str">
        <f>'[4]ИТОГ!'!$AY2755</f>
        <v>ОК!</v>
      </c>
    </row>
    <row r="2759" spans="1:9">
      <c r="A2759" s="90">
        <v>2749</v>
      </c>
      <c r="B2759" s="91" t="str">
        <f>'[4]ИТОГ!'!$AP2756</f>
        <v>Петров Денис</v>
      </c>
      <c r="C2759" s="91">
        <f>'[4]ИТОГ!'!$AQ2756</f>
        <v>0</v>
      </c>
      <c r="D2759" s="91" t="str">
        <f>'[4]ИТОГ!'!$AT2756</f>
        <v>б/р</v>
      </c>
      <c r="E2759" s="91" t="str">
        <f>'[4]ИТОГ!'!$AU2756</f>
        <v>м</v>
      </c>
      <c r="F2759" s="189">
        <f>'[4]ИТОГ!'!$AX2756</f>
        <v>44359</v>
      </c>
      <c r="G2759" s="91" t="s">
        <v>255</v>
      </c>
      <c r="H2759" s="94" t="s">
        <v>28</v>
      </c>
      <c r="I2759" s="91" t="str">
        <f>'[4]ИТОГ!'!$AY2756</f>
        <v>НАДО!!!</v>
      </c>
    </row>
    <row r="2760" spans="1:9">
      <c r="A2760" s="90">
        <v>2750</v>
      </c>
      <c r="B2760" s="91" t="str">
        <f>'[4]ИТОГ!'!$AP2757</f>
        <v>Петров Дмитрий В.</v>
      </c>
      <c r="C2760" s="91">
        <f>'[4]ИТОГ!'!$AQ2757</f>
        <v>0</v>
      </c>
      <c r="D2760" s="91" t="str">
        <f>'[4]ИТОГ!'!$AT2757</f>
        <v>КМС</v>
      </c>
      <c r="E2760" s="91" t="str">
        <f>'[4]ИТОГ!'!$AU2757</f>
        <v>м</v>
      </c>
      <c r="F2760" s="189">
        <f>'[4]ИТОГ!'!$AX2757</f>
        <v>45740</v>
      </c>
      <c r="G2760" s="91" t="s">
        <v>255</v>
      </c>
      <c r="H2760" s="94" t="s">
        <v>28</v>
      </c>
      <c r="I2760" s="91" t="str">
        <f>'[4]ИТОГ!'!$AY2757</f>
        <v>НАДО!!!</v>
      </c>
    </row>
    <row r="2761" spans="1:9">
      <c r="A2761" s="90">
        <v>2751</v>
      </c>
      <c r="B2761" s="91" t="str">
        <f>'[4]ИТОГ!'!$AP2758</f>
        <v>Петров Дмитрий</v>
      </c>
      <c r="C2761" s="91">
        <f>'[4]ИТОГ!'!$AQ2758</f>
        <v>2013</v>
      </c>
      <c r="D2761" s="91" t="str">
        <f>'[4]ИТОГ!'!$AT2758</f>
        <v>б/р</v>
      </c>
      <c r="E2761" s="91" t="str">
        <f>'[4]ИТОГ!'!$AU2758</f>
        <v>м</v>
      </c>
      <c r="F2761" s="189">
        <f>'[4]ИТОГ!'!$AX2758</f>
        <v>0</v>
      </c>
      <c r="G2761" s="91" t="s">
        <v>255</v>
      </c>
      <c r="H2761" s="94" t="s">
        <v>28</v>
      </c>
      <c r="I2761" s="91" t="str">
        <f>'[4]ИТОГ!'!$AY2758</f>
        <v>ОК!</v>
      </c>
    </row>
    <row r="2762" spans="1:9">
      <c r="A2762" s="90">
        <v>2752</v>
      </c>
      <c r="B2762" s="91" t="str">
        <f>'[4]ИТОГ!'!$AP2759</f>
        <v>Петров Егор</v>
      </c>
      <c r="C2762" s="91">
        <f>'[4]ИТОГ!'!$AQ2759</f>
        <v>2010</v>
      </c>
      <c r="D2762" s="91" t="str">
        <f>'[4]ИТОГ!'!$AT2759</f>
        <v>б/р</v>
      </c>
      <c r="E2762" s="91" t="str">
        <f>'[4]ИТОГ!'!$AU2759</f>
        <v>м</v>
      </c>
      <c r="F2762" s="189">
        <f>'[4]ИТОГ!'!$AX2759</f>
        <v>0</v>
      </c>
      <c r="G2762" s="91" t="s">
        <v>255</v>
      </c>
      <c r="H2762" s="94" t="s">
        <v>28</v>
      </c>
      <c r="I2762" s="91" t="str">
        <f>'[4]ИТОГ!'!$AY2759</f>
        <v>ОК!</v>
      </c>
    </row>
    <row r="2763" spans="1:9">
      <c r="A2763" s="90">
        <v>2753</v>
      </c>
      <c r="B2763" s="91" t="str">
        <f>'[4]ИТОГ!'!$AP2760</f>
        <v>Петров Иван</v>
      </c>
      <c r="C2763" s="91">
        <f>'[4]ИТОГ!'!$AQ2760</f>
        <v>2008</v>
      </c>
      <c r="D2763" s="91" t="str">
        <f>'[4]ИТОГ!'!$AT2760</f>
        <v>б/р</v>
      </c>
      <c r="E2763" s="91" t="str">
        <f>'[4]ИТОГ!'!$AU2760</f>
        <v>м</v>
      </c>
      <c r="F2763" s="189">
        <f>'[4]ИТОГ!'!$AX2760</f>
        <v>0</v>
      </c>
      <c r="G2763" s="91" t="s">
        <v>255</v>
      </c>
      <c r="H2763" s="94" t="s">
        <v>28</v>
      </c>
      <c r="I2763" s="91" t="str">
        <f>'[4]ИТОГ!'!$AY2760</f>
        <v>ОК!</v>
      </c>
    </row>
    <row r="2764" spans="1:9">
      <c r="A2764" s="90">
        <v>2754</v>
      </c>
      <c r="B2764" s="91" t="str">
        <f>'[4]ИТОГ!'!$AP2761</f>
        <v>Петров Иван И.</v>
      </c>
      <c r="C2764" s="91">
        <f>'[4]ИТОГ!'!$AQ2761</f>
        <v>0</v>
      </c>
      <c r="D2764" s="91">
        <f>'[4]ИТОГ!'!$AT2761</f>
        <v>3</v>
      </c>
      <c r="E2764" s="91" t="str">
        <f>'[4]ИТОГ!'!$AU2761</f>
        <v>м</v>
      </c>
      <c r="F2764" s="189">
        <f>'[4]ИТОГ!'!$AX2761</f>
        <v>45778</v>
      </c>
      <c r="G2764" s="91" t="s">
        <v>255</v>
      </c>
      <c r="H2764" s="94" t="s">
        <v>28</v>
      </c>
      <c r="I2764" s="91" t="str">
        <f>'[4]ИТОГ!'!$AY2761</f>
        <v>НАДО!!!</v>
      </c>
    </row>
    <row r="2765" spans="1:9">
      <c r="A2765" s="90">
        <v>2755</v>
      </c>
      <c r="B2765" s="91" t="str">
        <f>'[4]ИТОГ!'!$AP2762</f>
        <v>Петров Кирилл</v>
      </c>
      <c r="C2765" s="91">
        <f>'[4]ИТОГ!'!$AQ2762</f>
        <v>1984</v>
      </c>
      <c r="D2765" s="91" t="str">
        <f>'[4]ИТОГ!'!$AT2762</f>
        <v>б/р</v>
      </c>
      <c r="E2765" s="91" t="str">
        <f>'[4]ИТОГ!'!$AU2762</f>
        <v>м</v>
      </c>
      <c r="F2765" s="189">
        <f>'[4]ИТОГ!'!$AX2762</f>
        <v>43078</v>
      </c>
      <c r="G2765" s="91" t="s">
        <v>255</v>
      </c>
      <c r="H2765" s="94" t="s">
        <v>28</v>
      </c>
      <c r="I2765" s="91" t="str">
        <f>'[4]ИТОГ!'!$AY2762</f>
        <v>НАДО!!!</v>
      </c>
    </row>
    <row r="2766" spans="1:9">
      <c r="A2766" s="90">
        <v>2756</v>
      </c>
      <c r="B2766" s="91" t="str">
        <f>'[4]ИТОГ!'!$AP2763</f>
        <v>Петров Михаил</v>
      </c>
      <c r="C2766" s="91">
        <f>'[4]ИТОГ!'!$AQ2763</f>
        <v>0</v>
      </c>
      <c r="D2766" s="91" t="str">
        <f>'[4]ИТОГ!'!$AT2763</f>
        <v>б/р</v>
      </c>
      <c r="E2766" s="91" t="str">
        <f>'[4]ИТОГ!'!$AU2763</f>
        <v>м</v>
      </c>
      <c r="F2766" s="189">
        <f>'[4]ИТОГ!'!$AX2763</f>
        <v>44323</v>
      </c>
      <c r="G2766" s="91" t="s">
        <v>255</v>
      </c>
      <c r="H2766" s="94" t="s">
        <v>28</v>
      </c>
      <c r="I2766" s="91" t="str">
        <f>'[4]ИТОГ!'!$AY2763</f>
        <v>НАДО!!!</v>
      </c>
    </row>
    <row r="2767" spans="1:9">
      <c r="A2767" s="90">
        <v>2757</v>
      </c>
      <c r="B2767" s="91" t="str">
        <f>'[4]ИТОГ!'!$AP2764</f>
        <v>Петров Роман</v>
      </c>
      <c r="C2767" s="91">
        <f>'[4]ИТОГ!'!$AQ2764</f>
        <v>2013</v>
      </c>
      <c r="D2767" s="91" t="str">
        <f>'[4]ИТОГ!'!$AT2764</f>
        <v>2ю</v>
      </c>
      <c r="E2767" s="91" t="str">
        <f>'[4]ИТОГ!'!$AU2764</f>
        <v>м</v>
      </c>
      <c r="F2767" s="189">
        <f>'[4]ИТОГ!'!$AX2764</f>
        <v>45947</v>
      </c>
      <c r="G2767" s="91" t="s">
        <v>255</v>
      </c>
      <c r="H2767" s="94" t="s">
        <v>28</v>
      </c>
      <c r="I2767" s="91" t="str">
        <f>'[4]ИТОГ!'!$AY2764</f>
        <v>ОК!</v>
      </c>
    </row>
    <row r="2768" spans="1:9">
      <c r="A2768" s="90">
        <v>2758</v>
      </c>
      <c r="B2768" s="91" t="str">
        <f>'[4]ИТОГ!'!$AP2765</f>
        <v>Петров Ярослав</v>
      </c>
      <c r="C2768" s="91">
        <f>'[4]ИТОГ!'!$AQ2765</f>
        <v>2011</v>
      </c>
      <c r="D2768" s="91">
        <f>'[4]ИТОГ!'!$AT2765</f>
        <v>2</v>
      </c>
      <c r="E2768" s="91" t="str">
        <f>'[4]ИТОГ!'!$AU2765</f>
        <v>м</v>
      </c>
      <c r="F2768" s="189">
        <f>'[4]ИТОГ!'!$AX2765</f>
        <v>45757</v>
      </c>
      <c r="G2768" s="91" t="s">
        <v>255</v>
      </c>
      <c r="H2768" s="94" t="s">
        <v>28</v>
      </c>
      <c r="I2768" s="91" t="str">
        <f>'[4]ИТОГ!'!$AY2765</f>
        <v>ОК!</v>
      </c>
    </row>
    <row r="2769" spans="1:9">
      <c r="A2769" s="90">
        <v>2759</v>
      </c>
      <c r="B2769" s="91" t="str">
        <f>'[4]ИТОГ!'!$AP2766</f>
        <v>Петров Ярослав С.</v>
      </c>
      <c r="C2769" s="91">
        <f>'[4]ИТОГ!'!$AQ2766</f>
        <v>2012</v>
      </c>
      <c r="D2769" s="91" t="str">
        <f>'[4]ИТОГ!'!$AT2766</f>
        <v>1ю</v>
      </c>
      <c r="E2769" s="91" t="str">
        <f>'[4]ИТОГ!'!$AU2766</f>
        <v>м</v>
      </c>
      <c r="F2769" s="189">
        <f>'[4]ИТОГ!'!$AX2766</f>
        <v>45422</v>
      </c>
      <c r="G2769" s="91" t="s">
        <v>255</v>
      </c>
      <c r="H2769" s="94" t="s">
        <v>28</v>
      </c>
      <c r="I2769" s="91" t="str">
        <f>'[4]ИТОГ!'!$AY2766</f>
        <v>ОК!</v>
      </c>
    </row>
    <row r="2770" spans="1:9">
      <c r="A2770" s="90">
        <v>2760</v>
      </c>
      <c r="B2770" s="91" t="str">
        <f>'[4]ИТОГ!'!$AP2767</f>
        <v>Петрова Александра</v>
      </c>
      <c r="C2770" s="91">
        <f>'[4]ИТОГ!'!$AQ2767</f>
        <v>2006</v>
      </c>
      <c r="D2770" s="91">
        <f>'[4]ИТОГ!'!$AT2767</f>
        <v>3</v>
      </c>
      <c r="E2770" s="91" t="str">
        <f>'[4]ИТОГ!'!$AU2767</f>
        <v>ж</v>
      </c>
      <c r="F2770" s="189">
        <f>'[4]ИТОГ!'!$AX2767</f>
        <v>45407</v>
      </c>
      <c r="G2770" s="91" t="s">
        <v>255</v>
      </c>
      <c r="H2770" s="94" t="s">
        <v>28</v>
      </c>
      <c r="I2770" s="91" t="str">
        <f>'[4]ИТОГ!'!$AY2767</f>
        <v>ОК!</v>
      </c>
    </row>
    <row r="2771" spans="1:9">
      <c r="A2771" s="90">
        <v>2761</v>
      </c>
      <c r="B2771" s="91" t="str">
        <f>'[4]ИТОГ!'!$AP2768</f>
        <v>Петрова Алёна</v>
      </c>
      <c r="C2771" s="91">
        <f>'[4]ИТОГ!'!$AQ2768</f>
        <v>2010</v>
      </c>
      <c r="D2771" s="91">
        <f>'[4]ИТОГ!'!$AT2768</f>
        <v>2</v>
      </c>
      <c r="E2771" s="91" t="str">
        <f>'[4]ИТОГ!'!$AU2768</f>
        <v>ж</v>
      </c>
      <c r="F2771" s="189">
        <f>'[4]ИТОГ!'!$AX2768</f>
        <v>45836</v>
      </c>
      <c r="G2771" s="91" t="s">
        <v>255</v>
      </c>
      <c r="H2771" s="94" t="s">
        <v>28</v>
      </c>
      <c r="I2771" s="91" t="str">
        <f>'[4]ИТОГ!'!$AY2768</f>
        <v>ОК!</v>
      </c>
    </row>
    <row r="2772" spans="1:9">
      <c r="A2772" s="90">
        <v>2762</v>
      </c>
      <c r="B2772" s="91" t="str">
        <f>'[4]ИТОГ!'!$AP2769</f>
        <v>Петрова Алиса</v>
      </c>
      <c r="C2772" s="91">
        <f>'[4]ИТОГ!'!$AQ2769</f>
        <v>0</v>
      </c>
      <c r="D2772" s="91">
        <f>'[4]ИТОГ!'!$AT2769</f>
        <v>3</v>
      </c>
      <c r="E2772" s="91" t="str">
        <f>'[4]ИТОГ!'!$AU2769</f>
        <v>ж</v>
      </c>
      <c r="F2772" s="189">
        <f>'[4]ИТОГ!'!$AX2769</f>
        <v>45870</v>
      </c>
      <c r="G2772" s="91" t="s">
        <v>255</v>
      </c>
      <c r="H2772" s="94" t="s">
        <v>28</v>
      </c>
      <c r="I2772" s="91" t="str">
        <f>'[4]ИТОГ!'!$AY2769</f>
        <v>НАДО!!!</v>
      </c>
    </row>
    <row r="2773" spans="1:9">
      <c r="A2773" s="90">
        <v>2763</v>
      </c>
      <c r="B2773" s="91" t="str">
        <f>'[4]ИТОГ!'!$AP2770</f>
        <v>Петрова Анна</v>
      </c>
      <c r="C2773" s="91">
        <f>'[4]ИТОГ!'!$AQ2770</f>
        <v>0</v>
      </c>
      <c r="D2773" s="91" t="str">
        <f>'[4]ИТОГ!'!$AT2770</f>
        <v>б/р</v>
      </c>
      <c r="E2773" s="91" t="str">
        <f>'[4]ИТОГ!'!$AU2770</f>
        <v>ж</v>
      </c>
      <c r="F2773" s="189">
        <f>'[4]ИТОГ!'!$AX2770</f>
        <v>43184</v>
      </c>
      <c r="G2773" s="91" t="s">
        <v>255</v>
      </c>
      <c r="H2773" s="94" t="s">
        <v>28</v>
      </c>
      <c r="I2773" s="91" t="str">
        <f>'[4]ИТОГ!'!$AY2770</f>
        <v>НАДО!!!</v>
      </c>
    </row>
    <row r="2774" spans="1:9">
      <c r="A2774" s="90">
        <v>2764</v>
      </c>
      <c r="B2774" s="91" t="str">
        <f>'[4]ИТОГ!'!$AP2771</f>
        <v>Петрова Валерия</v>
      </c>
      <c r="C2774" s="91">
        <f>'[4]ИТОГ!'!$AQ2771</f>
        <v>2009</v>
      </c>
      <c r="D2774" s="91">
        <f>'[4]ИТОГ!'!$AT2771</f>
        <v>2</v>
      </c>
      <c r="E2774" s="91" t="str">
        <f>'[4]ИТОГ!'!$AU2771</f>
        <v>ж</v>
      </c>
      <c r="F2774" s="189">
        <f>'[4]ИТОГ!'!$AX2771</f>
        <v>45319</v>
      </c>
      <c r="G2774" s="91" t="s">
        <v>255</v>
      </c>
      <c r="H2774" s="94" t="s">
        <v>28</v>
      </c>
      <c r="I2774" s="91" t="str">
        <f>'[4]ИТОГ!'!$AY2771</f>
        <v>ОК!</v>
      </c>
    </row>
    <row r="2775" spans="1:9">
      <c r="A2775" s="90">
        <v>2765</v>
      </c>
      <c r="B2775" s="91" t="str">
        <f>'[4]ИТОГ!'!$AP2772</f>
        <v>Петрова Дарья</v>
      </c>
      <c r="C2775" s="91">
        <f>'[4]ИТОГ!'!$AQ2772</f>
        <v>0</v>
      </c>
      <c r="D2775" s="91">
        <f>'[4]ИТОГ!'!$AT2772</f>
        <v>1</v>
      </c>
      <c r="E2775" s="91" t="str">
        <f>'[4]ИТОГ!'!$AU2772</f>
        <v>ж</v>
      </c>
      <c r="F2775" s="189">
        <f>'[4]ИТОГ!'!$AX2772</f>
        <v>45757</v>
      </c>
      <c r="G2775" s="91" t="s">
        <v>255</v>
      </c>
      <c r="H2775" s="94" t="s">
        <v>28</v>
      </c>
      <c r="I2775" s="91" t="str">
        <f>'[4]ИТОГ!'!$AY2772</f>
        <v>НАДО!!!</v>
      </c>
    </row>
    <row r="2776" spans="1:9">
      <c r="A2776" s="90">
        <v>2766</v>
      </c>
      <c r="B2776" s="91" t="str">
        <f>'[4]ИТОГ!'!$AP2773</f>
        <v>Петрова Елена</v>
      </c>
      <c r="C2776" s="91">
        <f>'[4]ИТОГ!'!$AQ2773</f>
        <v>1983</v>
      </c>
      <c r="D2776" s="91" t="str">
        <f>'[4]ИТОГ!'!$AT2773</f>
        <v>б/р</v>
      </c>
      <c r="E2776" s="91" t="str">
        <f>'[4]ИТОГ!'!$AU2773</f>
        <v>ж</v>
      </c>
      <c r="F2776" s="189">
        <f>'[4]ИТОГ!'!$AX2773</f>
        <v>43245</v>
      </c>
      <c r="G2776" s="91" t="s">
        <v>255</v>
      </c>
      <c r="H2776" s="94" t="s">
        <v>28</v>
      </c>
      <c r="I2776" s="91" t="str">
        <f>'[4]ИТОГ!'!$AY2773</f>
        <v>НАДО!!!</v>
      </c>
    </row>
    <row r="2777" spans="1:9">
      <c r="A2777" s="90">
        <v>2767</v>
      </c>
      <c r="B2777" s="91" t="str">
        <f>'[4]ИТОГ!'!$AP2774</f>
        <v>Петрова Елизавета</v>
      </c>
      <c r="C2777" s="91">
        <f>'[4]ИТОГ!'!$AQ2774</f>
        <v>2003</v>
      </c>
      <c r="D2777" s="91">
        <f>'[4]ИТОГ!'!$AT2774</f>
        <v>3</v>
      </c>
      <c r="E2777" s="91" t="str">
        <f>'[4]ИТОГ!'!$AU2774</f>
        <v>ж</v>
      </c>
      <c r="F2777" s="189">
        <f>'[4]ИТОГ!'!$AX2774</f>
        <v>45407</v>
      </c>
      <c r="G2777" s="91" t="s">
        <v>255</v>
      </c>
      <c r="H2777" s="94" t="s">
        <v>28</v>
      </c>
      <c r="I2777" s="91" t="str">
        <f>'[4]ИТОГ!'!$AY2774</f>
        <v>ОК!</v>
      </c>
    </row>
    <row r="2778" spans="1:9">
      <c r="A2778" s="90">
        <v>2768</v>
      </c>
      <c r="B2778" s="91" t="str">
        <f>'[4]ИТОГ!'!$AP2775</f>
        <v>Петрова Любовь</v>
      </c>
      <c r="C2778" s="91">
        <f>'[4]ИТОГ!'!$AQ2775</f>
        <v>1998</v>
      </c>
      <c r="D2778" s="91" t="str">
        <f>'[4]ИТОГ!'!$AT2775</f>
        <v>МС</v>
      </c>
      <c r="E2778" s="91" t="str">
        <f>'[4]ИТОГ!'!$AU2775</f>
        <v>ж</v>
      </c>
      <c r="F2778" s="189">
        <f>'[4]ИТОГ!'!$AX2775</f>
        <v>0</v>
      </c>
      <c r="G2778" s="91" t="s">
        <v>255</v>
      </c>
      <c r="H2778" s="94" t="s">
        <v>28</v>
      </c>
      <c r="I2778" s="91" t="str">
        <f>'[4]ИТОГ!'!$AY2775</f>
        <v>ОК!</v>
      </c>
    </row>
    <row r="2779" spans="1:9">
      <c r="A2779" s="90">
        <v>2769</v>
      </c>
      <c r="B2779" s="91" t="str">
        <f>'[4]ИТОГ!'!$AP2776</f>
        <v>Петрова Полина</v>
      </c>
      <c r="C2779" s="91">
        <f>'[4]ИТОГ!'!$AQ2776</f>
        <v>2003</v>
      </c>
      <c r="D2779" s="91" t="str">
        <f>'[4]ИТОГ!'!$AT2776</f>
        <v>б/р</v>
      </c>
      <c r="E2779" s="91" t="str">
        <f>'[4]ИТОГ!'!$AU2776</f>
        <v>ж</v>
      </c>
      <c r="F2779" s="189">
        <f>'[4]ИТОГ!'!$AX2776</f>
        <v>0</v>
      </c>
      <c r="G2779" s="91" t="s">
        <v>255</v>
      </c>
      <c r="H2779" s="94" t="s">
        <v>28</v>
      </c>
      <c r="I2779" s="91" t="str">
        <f>'[4]ИТОГ!'!$AY2776</f>
        <v>НАДО!!!</v>
      </c>
    </row>
    <row r="2780" spans="1:9">
      <c r="A2780" s="90">
        <v>2770</v>
      </c>
      <c r="B2780" s="91" t="str">
        <f>'[4]ИТОГ!'!$AP2777</f>
        <v>Петровский Андрей</v>
      </c>
      <c r="C2780" s="91">
        <f>'[4]ИТОГ!'!$AQ2777</f>
        <v>2009</v>
      </c>
      <c r="D2780" s="91" t="str">
        <f>'[4]ИТОГ!'!$AT2777</f>
        <v>б/р</v>
      </c>
      <c r="E2780" s="91" t="str">
        <f>'[4]ИТОГ!'!$AU2777</f>
        <v>м</v>
      </c>
      <c r="F2780" s="189">
        <f>'[4]ИТОГ!'!$AX2777</f>
        <v>45399</v>
      </c>
      <c r="G2780" s="91" t="s">
        <v>255</v>
      </c>
      <c r="H2780" s="94" t="s">
        <v>28</v>
      </c>
      <c r="I2780" s="91" t="str">
        <f>'[4]ИТОГ!'!$AY2777</f>
        <v>ОК!</v>
      </c>
    </row>
    <row r="2781" spans="1:9">
      <c r="A2781" s="90">
        <v>2771</v>
      </c>
      <c r="B2781" s="91" t="str">
        <f>'[4]ИТОГ!'!$AP2778</f>
        <v>Петросян Инеса</v>
      </c>
      <c r="C2781" s="91">
        <f>'[4]ИТОГ!'!$AQ2778</f>
        <v>2010</v>
      </c>
      <c r="D2781" s="91" t="str">
        <f>'[4]ИТОГ!'!$AT2778</f>
        <v>б/р</v>
      </c>
      <c r="E2781" s="91" t="str">
        <f>'[4]ИТОГ!'!$AU2778</f>
        <v>ж</v>
      </c>
      <c r="F2781" s="189">
        <f>'[4]ИТОГ!'!$AX2778</f>
        <v>45057</v>
      </c>
      <c r="G2781" s="91" t="s">
        <v>255</v>
      </c>
      <c r="H2781" s="94" t="s">
        <v>28</v>
      </c>
      <c r="I2781" s="91" t="str">
        <f>'[4]ИТОГ!'!$AY2778</f>
        <v>ОК!</v>
      </c>
    </row>
    <row r="2782" spans="1:9">
      <c r="A2782" s="90">
        <v>2772</v>
      </c>
      <c r="B2782" s="91" t="str">
        <f>'[4]ИТОГ!'!$AP2779</f>
        <v>Петрусевич Артём</v>
      </c>
      <c r="C2782" s="91">
        <f>'[4]ИТОГ!'!$AQ2779</f>
        <v>2008</v>
      </c>
      <c r="D2782" s="91" t="str">
        <f>'[4]ИТОГ!'!$AT2779</f>
        <v>б/р</v>
      </c>
      <c r="E2782" s="91" t="str">
        <f>'[4]ИТОГ!'!$AU2779</f>
        <v>м</v>
      </c>
      <c r="F2782" s="189">
        <f>'[4]ИТОГ!'!$AX2779</f>
        <v>0</v>
      </c>
      <c r="G2782" s="91" t="s">
        <v>255</v>
      </c>
      <c r="H2782" s="94" t="s">
        <v>28</v>
      </c>
      <c r="I2782" s="91" t="str">
        <f>'[4]ИТОГ!'!$AY2779</f>
        <v>ОК!</v>
      </c>
    </row>
    <row r="2783" spans="1:9">
      <c r="A2783" s="90">
        <v>2773</v>
      </c>
      <c r="B2783" s="91" t="str">
        <f>'[4]ИТОГ!'!$AP2780</f>
        <v>Петухов Алексей</v>
      </c>
      <c r="C2783" s="91">
        <f>'[4]ИТОГ!'!$AQ2780</f>
        <v>1998</v>
      </c>
      <c r="D2783" s="91" t="str">
        <f>'[4]ИТОГ!'!$AT2780</f>
        <v>б/р</v>
      </c>
      <c r="E2783" s="91" t="str">
        <f>'[4]ИТОГ!'!$AU2780</f>
        <v>м</v>
      </c>
      <c r="F2783" s="189">
        <f>'[4]ИТОГ!'!$AX2780</f>
        <v>43828</v>
      </c>
      <c r="G2783" s="91" t="s">
        <v>255</v>
      </c>
      <c r="H2783" s="94" t="s">
        <v>28</v>
      </c>
      <c r="I2783" s="91" t="str">
        <f>'[4]ИТОГ!'!$AY2780</f>
        <v>ОК!</v>
      </c>
    </row>
    <row r="2784" spans="1:9">
      <c r="A2784" s="90">
        <v>2774</v>
      </c>
      <c r="B2784" s="91" t="str">
        <f>'[4]ИТОГ!'!$AP2781</f>
        <v>Петухов Илья</v>
      </c>
      <c r="C2784" s="91">
        <f>'[4]ИТОГ!'!$AQ2781</f>
        <v>0</v>
      </c>
      <c r="D2784" s="91" t="str">
        <f>'[4]ИТОГ!'!$AT2781</f>
        <v>1ю</v>
      </c>
      <c r="E2784" s="91" t="str">
        <f>'[4]ИТОГ!'!$AU2781</f>
        <v>м</v>
      </c>
      <c r="F2784" s="189">
        <f>'[4]ИТОГ!'!$AX2781</f>
        <v>45756</v>
      </c>
      <c r="G2784" s="91" t="s">
        <v>255</v>
      </c>
      <c r="H2784" s="94" t="s">
        <v>28</v>
      </c>
      <c r="I2784" s="91" t="str">
        <f>'[4]ИТОГ!'!$AY2781</f>
        <v>НАДО!!!</v>
      </c>
    </row>
    <row r="2785" spans="1:9">
      <c r="A2785" s="90">
        <v>2775</v>
      </c>
      <c r="B2785" s="91" t="str">
        <f>'[4]ИТОГ!'!$AP2782</f>
        <v>Петухова Екатерина</v>
      </c>
      <c r="C2785" s="91">
        <f>'[4]ИТОГ!'!$AQ2782</f>
        <v>2007</v>
      </c>
      <c r="D2785" s="91">
        <f>'[4]ИТОГ!'!$AT2782</f>
        <v>3</v>
      </c>
      <c r="E2785" s="91" t="str">
        <f>'[4]ИТОГ!'!$AU2782</f>
        <v>ж</v>
      </c>
      <c r="F2785" s="189">
        <f>'[4]ИТОГ!'!$AX2782</f>
        <v>45778</v>
      </c>
      <c r="G2785" s="91" t="s">
        <v>255</v>
      </c>
      <c r="H2785" s="94" t="s">
        <v>28</v>
      </c>
      <c r="I2785" s="91" t="str">
        <f>'[4]ИТОГ!'!$AY2782</f>
        <v>ОК!</v>
      </c>
    </row>
    <row r="2786" spans="1:9">
      <c r="A2786" s="90">
        <v>2776</v>
      </c>
      <c r="B2786" s="91" t="str">
        <f>'[4]ИТОГ!'!$AP2783</f>
        <v>Печникова Юлия</v>
      </c>
      <c r="C2786" s="91">
        <f>'[4]ИТОГ!'!$AQ2783</f>
        <v>0</v>
      </c>
      <c r="D2786" s="91">
        <f>'[4]ИТОГ!'!$AT2783</f>
        <v>3</v>
      </c>
      <c r="E2786" s="91" t="str">
        <f>'[4]ИТОГ!'!$AU2783</f>
        <v>ж</v>
      </c>
      <c r="F2786" s="189">
        <f>'[4]ИТОГ!'!$AX2783</f>
        <v>45778</v>
      </c>
      <c r="G2786" s="91" t="s">
        <v>255</v>
      </c>
      <c r="H2786" s="94" t="s">
        <v>28</v>
      </c>
      <c r="I2786" s="91" t="str">
        <f>'[4]ИТОГ!'!$AY2783</f>
        <v>НАДО!!!</v>
      </c>
    </row>
    <row r="2787" spans="1:9">
      <c r="A2787" s="90">
        <v>2777</v>
      </c>
      <c r="B2787" s="91" t="str">
        <f>'[4]ИТОГ!'!$AP2784</f>
        <v>Пешехонова Анастасия</v>
      </c>
      <c r="C2787" s="91">
        <f>'[4]ИТОГ!'!$AQ2784</f>
        <v>1993</v>
      </c>
      <c r="D2787" s="91" t="str">
        <f>'[4]ИТОГ!'!$AT2784</f>
        <v>б/р</v>
      </c>
      <c r="E2787" s="91" t="str">
        <f>'[4]ИТОГ!'!$AU2784</f>
        <v>ж</v>
      </c>
      <c r="F2787" s="189">
        <f>'[4]ИТОГ!'!$AX2784</f>
        <v>41846</v>
      </c>
      <c r="G2787" s="91" t="s">
        <v>255</v>
      </c>
      <c r="H2787" s="94" t="s">
        <v>28</v>
      </c>
      <c r="I2787" s="91" t="str">
        <f>'[4]ИТОГ!'!$AY2784</f>
        <v>НАДО!!!</v>
      </c>
    </row>
    <row r="2788" spans="1:9">
      <c r="A2788" s="90">
        <v>2778</v>
      </c>
      <c r="B2788" s="91" t="str">
        <f>'[4]ИТОГ!'!$AP2785</f>
        <v>Пешина Елена</v>
      </c>
      <c r="C2788" s="91">
        <f>'[4]ИТОГ!'!$AQ2785</f>
        <v>2008</v>
      </c>
      <c r="D2788" s="91" t="str">
        <f>'[4]ИТОГ!'!$AT2785</f>
        <v>б/р</v>
      </c>
      <c r="E2788" s="91" t="str">
        <f>'[4]ИТОГ!'!$AU2785</f>
        <v>ж</v>
      </c>
      <c r="F2788" s="189">
        <f>'[4]ИТОГ!'!$AX2785</f>
        <v>0</v>
      </c>
      <c r="G2788" s="91" t="s">
        <v>255</v>
      </c>
      <c r="H2788" s="94" t="s">
        <v>28</v>
      </c>
      <c r="I2788" s="91" t="str">
        <f>'[4]ИТОГ!'!$AY2785</f>
        <v>ОК!</v>
      </c>
    </row>
    <row r="2789" spans="1:9">
      <c r="A2789" s="90">
        <v>2779</v>
      </c>
      <c r="B2789" s="91" t="str">
        <f>'[4]ИТОГ!'!$AP2786</f>
        <v xml:space="preserve">Пешкова Анастасия </v>
      </c>
      <c r="C2789" s="91">
        <f>'[4]ИТОГ!'!$AQ2786</f>
        <v>0</v>
      </c>
      <c r="D2789" s="91" t="str">
        <f>'[4]ИТОГ!'!$AT2786</f>
        <v>б/р</v>
      </c>
      <c r="E2789" s="91" t="str">
        <f>'[4]ИТОГ!'!$AU2786</f>
        <v>ж</v>
      </c>
      <c r="F2789" s="189">
        <f>'[4]ИТОГ!'!$AX2786</f>
        <v>44681</v>
      </c>
      <c r="G2789" s="91" t="s">
        <v>255</v>
      </c>
      <c r="H2789" s="94" t="s">
        <v>28</v>
      </c>
      <c r="I2789" s="91" t="str">
        <f>'[4]ИТОГ!'!$AY2786</f>
        <v>НАДО!!!</v>
      </c>
    </row>
    <row r="2790" spans="1:9">
      <c r="A2790" s="90">
        <v>2780</v>
      </c>
      <c r="B2790" s="91" t="str">
        <f>'[4]ИТОГ!'!$AP2787</f>
        <v>Пивоваров Михаил</v>
      </c>
      <c r="C2790" s="91">
        <f>'[4]ИТОГ!'!$AQ2787</f>
        <v>1980</v>
      </c>
      <c r="D2790" s="91">
        <f>'[4]ИТОГ!'!$AT2787</f>
        <v>3</v>
      </c>
      <c r="E2790" s="91" t="str">
        <f>'[4]ИТОГ!'!$AU2787</f>
        <v>м</v>
      </c>
      <c r="F2790" s="189">
        <f>'[4]ИТОГ!'!$AX2787</f>
        <v>45928</v>
      </c>
      <c r="G2790" s="91" t="s">
        <v>255</v>
      </c>
      <c r="H2790" s="94" t="s">
        <v>28</v>
      </c>
      <c r="I2790" s="91" t="str">
        <f>'[4]ИТОГ!'!$AY2787</f>
        <v>ОК!</v>
      </c>
    </row>
    <row r="2791" spans="1:9">
      <c r="A2791" s="90">
        <v>2781</v>
      </c>
      <c r="B2791" s="91" t="str">
        <f>'[4]ИТОГ!'!$AP2788</f>
        <v>Пикунов Иван</v>
      </c>
      <c r="C2791" s="91">
        <f>'[4]ИТОГ!'!$AQ2788</f>
        <v>2009</v>
      </c>
      <c r="D2791" s="91" t="str">
        <f>'[4]ИТОГ!'!$AT2788</f>
        <v>б/р</v>
      </c>
      <c r="E2791" s="91" t="str">
        <f>'[4]ИТОГ!'!$AU2788</f>
        <v>м</v>
      </c>
      <c r="F2791" s="189">
        <f>'[4]ИТОГ!'!$AX2788</f>
        <v>0</v>
      </c>
      <c r="G2791" s="91" t="s">
        <v>255</v>
      </c>
      <c r="H2791" s="94" t="s">
        <v>28</v>
      </c>
      <c r="I2791" s="91" t="str">
        <f>'[4]ИТОГ!'!$AY2788</f>
        <v>ОК!</v>
      </c>
    </row>
    <row r="2792" spans="1:9">
      <c r="A2792" s="90">
        <v>2782</v>
      </c>
      <c r="B2792" s="91" t="str">
        <f>'[4]ИТОГ!'!$AP2789</f>
        <v>Пилиневич Алина</v>
      </c>
      <c r="C2792" s="91">
        <f>'[4]ИТОГ!'!$AQ2789</f>
        <v>2004</v>
      </c>
      <c r="D2792" s="91" t="str">
        <f>'[4]ИТОГ!'!$AT2789</f>
        <v>б/р</v>
      </c>
      <c r="E2792" s="91" t="str">
        <f>'[4]ИТОГ!'!$AU2789</f>
        <v>ж</v>
      </c>
      <c r="F2792" s="189">
        <f>'[4]ИТОГ!'!$AX2789</f>
        <v>43784</v>
      </c>
      <c r="G2792" s="91" t="s">
        <v>255</v>
      </c>
      <c r="H2792" s="94" t="s">
        <v>28</v>
      </c>
      <c r="I2792" s="91" t="str">
        <f>'[4]ИТОГ!'!$AY2789</f>
        <v>ОК!</v>
      </c>
    </row>
    <row r="2793" spans="1:9">
      <c r="A2793" s="90">
        <v>2783</v>
      </c>
      <c r="B2793" s="91" t="str">
        <f>'[4]ИТОГ!'!$AP2790</f>
        <v>Пилли Олеся</v>
      </c>
      <c r="C2793" s="91">
        <f>'[4]ИТОГ!'!$AQ2790</f>
        <v>0</v>
      </c>
      <c r="D2793" s="91">
        <f>'[4]ИТОГ!'!$AT2790</f>
        <v>3</v>
      </c>
      <c r="E2793" s="91" t="str">
        <f>'[4]ИТОГ!'!$AU2790</f>
        <v>ж</v>
      </c>
      <c r="F2793" s="189">
        <f>'[4]ИТОГ!'!$AX2790</f>
        <v>45816</v>
      </c>
      <c r="G2793" s="91" t="s">
        <v>255</v>
      </c>
      <c r="H2793" s="94" t="s">
        <v>28</v>
      </c>
      <c r="I2793" s="91" t="str">
        <f>'[4]ИТОГ!'!$AY2790</f>
        <v>НАДО!!!</v>
      </c>
    </row>
    <row r="2794" spans="1:9">
      <c r="A2794" s="90">
        <v>2784</v>
      </c>
      <c r="B2794" s="91" t="str">
        <f>'[4]ИТОГ!'!$AP2791</f>
        <v>Пилль Александр</v>
      </c>
      <c r="C2794" s="91">
        <f>'[4]ИТОГ!'!$AQ2791</f>
        <v>0</v>
      </c>
      <c r="D2794" s="91" t="str">
        <f>'[4]ИТОГ!'!$AT2791</f>
        <v>б/р</v>
      </c>
      <c r="E2794" s="91" t="str">
        <f>'[4]ИТОГ!'!$AU2791</f>
        <v>м</v>
      </c>
      <c r="F2794" s="189">
        <f>'[4]ИТОГ!'!$AX2791</f>
        <v>44681</v>
      </c>
      <c r="G2794" s="91" t="s">
        <v>255</v>
      </c>
      <c r="H2794" s="94" t="s">
        <v>28</v>
      </c>
      <c r="I2794" s="91" t="str">
        <f>'[4]ИТОГ!'!$AY2791</f>
        <v>НАДО!!!</v>
      </c>
    </row>
    <row r="2795" spans="1:9">
      <c r="A2795" s="90">
        <v>2785</v>
      </c>
      <c r="B2795" s="91" t="str">
        <f>'[4]ИТОГ!'!$AP2792</f>
        <v>Пильщикова Надежда</v>
      </c>
      <c r="C2795" s="91">
        <f>'[4]ИТОГ!'!$AQ2792</f>
        <v>0</v>
      </c>
      <c r="D2795" s="91" t="str">
        <f>'[4]ИТОГ!'!$AT2792</f>
        <v>б/р</v>
      </c>
      <c r="E2795" s="91" t="str">
        <f>'[4]ИТОГ!'!$AU2792</f>
        <v>ж</v>
      </c>
      <c r="F2795" s="189">
        <f>'[4]ИТОГ!'!$AX2792</f>
        <v>44269</v>
      </c>
      <c r="G2795" s="91" t="s">
        <v>255</v>
      </c>
      <c r="H2795" s="94" t="s">
        <v>28</v>
      </c>
      <c r="I2795" s="91" t="str">
        <f>'[4]ИТОГ!'!$AY2792</f>
        <v>НАДО!!!</v>
      </c>
    </row>
    <row r="2796" spans="1:9">
      <c r="A2796" s="90">
        <v>2786</v>
      </c>
      <c r="B2796" s="91" t="str">
        <f>'[4]ИТОГ!'!$AP2793</f>
        <v>Пименов Артем</v>
      </c>
      <c r="C2796" s="91">
        <f>'[4]ИТОГ!'!$AQ2793</f>
        <v>1986</v>
      </c>
      <c r="D2796" s="91" t="str">
        <f>'[4]ИТОГ!'!$AT2793</f>
        <v>б/р</v>
      </c>
      <c r="E2796" s="91" t="str">
        <f>'[4]ИТОГ!'!$AU2793</f>
        <v>м</v>
      </c>
      <c r="F2796" s="189">
        <f>'[4]ИТОГ!'!$AX2793</f>
        <v>43245</v>
      </c>
      <c r="G2796" s="91" t="s">
        <v>255</v>
      </c>
      <c r="H2796" s="94" t="s">
        <v>28</v>
      </c>
      <c r="I2796" s="91" t="str">
        <f>'[4]ИТОГ!'!$AY2793</f>
        <v>НАДО!!!</v>
      </c>
    </row>
    <row r="2797" spans="1:9">
      <c r="A2797" s="90">
        <v>2787</v>
      </c>
      <c r="B2797" s="91" t="str">
        <f>'[4]ИТОГ!'!$AP2794</f>
        <v>Пименова Диана</v>
      </c>
      <c r="C2797" s="91">
        <f>'[4]ИТОГ!'!$AQ2794</f>
        <v>2007</v>
      </c>
      <c r="D2797" s="91" t="str">
        <f>'[4]ИТОГ!'!$AT2794</f>
        <v>б/р</v>
      </c>
      <c r="E2797" s="91" t="str">
        <f>'[4]ИТОГ!'!$AU2794</f>
        <v>ж</v>
      </c>
      <c r="F2797" s="189">
        <f>'[4]ИТОГ!'!$AX2794</f>
        <v>0</v>
      </c>
      <c r="G2797" s="91" t="s">
        <v>255</v>
      </c>
      <c r="H2797" s="94" t="s">
        <v>28</v>
      </c>
      <c r="I2797" s="91" t="str">
        <f>'[4]ИТОГ!'!$AY2794</f>
        <v>ОК!</v>
      </c>
    </row>
    <row r="2798" spans="1:9">
      <c r="A2798" s="90">
        <v>2788</v>
      </c>
      <c r="B2798" s="91" t="str">
        <f>'[4]ИТОГ!'!$AP2795</f>
        <v>Пименова Екатерина</v>
      </c>
      <c r="C2798" s="91">
        <f>'[4]ИТОГ!'!$AQ2795</f>
        <v>2008</v>
      </c>
      <c r="D2798" s="91" t="str">
        <f>'[4]ИТОГ!'!$AT2795</f>
        <v>б/р</v>
      </c>
      <c r="E2798" s="91" t="str">
        <f>'[4]ИТОГ!'!$AU2795</f>
        <v>ж</v>
      </c>
      <c r="F2798" s="189">
        <f>'[4]ИТОГ!'!$AX2795</f>
        <v>0</v>
      </c>
      <c r="G2798" s="91" t="s">
        <v>255</v>
      </c>
      <c r="H2798" s="94" t="s">
        <v>28</v>
      </c>
      <c r="I2798" s="91" t="str">
        <f>'[4]ИТОГ!'!$AY2795</f>
        <v>ОК!</v>
      </c>
    </row>
    <row r="2799" spans="1:9">
      <c r="A2799" s="90">
        <v>2789</v>
      </c>
      <c r="B2799" s="91" t="str">
        <f>'[4]ИТОГ!'!$AP2796</f>
        <v>Пимченков Кирилл</v>
      </c>
      <c r="C2799" s="91">
        <f>'[4]ИТОГ!'!$AQ2796</f>
        <v>2013</v>
      </c>
      <c r="D2799" s="91" t="str">
        <f>'[4]ИТОГ!'!$AT2796</f>
        <v>б/р</v>
      </c>
      <c r="E2799" s="91" t="str">
        <f>'[4]ИТОГ!'!$AU2796</f>
        <v>м</v>
      </c>
      <c r="F2799" s="189">
        <f>'[4]ИТОГ!'!$AX2796</f>
        <v>0</v>
      </c>
      <c r="G2799" s="91" t="s">
        <v>255</v>
      </c>
      <c r="H2799" s="94" t="s">
        <v>28</v>
      </c>
      <c r="I2799" s="91" t="str">
        <f>'[4]ИТОГ!'!$AY2796</f>
        <v>ОК!</v>
      </c>
    </row>
    <row r="2800" spans="1:9">
      <c r="A2800" s="90">
        <v>2790</v>
      </c>
      <c r="B2800" s="91" t="str">
        <f>'[4]ИТОГ!'!$AP2797</f>
        <v>Пирожков Андрей</v>
      </c>
      <c r="C2800" s="91">
        <f>'[4]ИТОГ!'!$AQ2797</f>
        <v>2002</v>
      </c>
      <c r="D2800" s="91" t="str">
        <f>'[4]ИТОГ!'!$AT2797</f>
        <v>б/р</v>
      </c>
      <c r="E2800" s="91" t="str">
        <f>'[4]ИТОГ!'!$AU2797</f>
        <v>м</v>
      </c>
      <c r="F2800" s="189">
        <f>'[4]ИТОГ!'!$AX2797</f>
        <v>42869</v>
      </c>
      <c r="G2800" s="91" t="s">
        <v>255</v>
      </c>
      <c r="H2800" s="94" t="s">
        <v>28</v>
      </c>
      <c r="I2800" s="91" t="str">
        <f>'[4]ИТОГ!'!$AY2797</f>
        <v>ОК!</v>
      </c>
    </row>
    <row r="2801" spans="1:9">
      <c r="A2801" s="90">
        <v>2791</v>
      </c>
      <c r="B2801" s="91" t="str">
        <f>'[4]ИТОГ!'!$AP2798</f>
        <v>Писарев Георгий</v>
      </c>
      <c r="C2801" s="91">
        <f>'[4]ИТОГ!'!$AQ2798</f>
        <v>1984</v>
      </c>
      <c r="D2801" s="91" t="str">
        <f>'[4]ИТОГ!'!$AT2798</f>
        <v>б/р</v>
      </c>
      <c r="E2801" s="91" t="str">
        <f>'[4]ИТОГ!'!$AU2798</f>
        <v>м</v>
      </c>
      <c r="F2801" s="189">
        <f>'[4]ИТОГ!'!$AX2798</f>
        <v>43245</v>
      </c>
      <c r="G2801" s="91" t="s">
        <v>255</v>
      </c>
      <c r="H2801" s="94" t="s">
        <v>28</v>
      </c>
      <c r="I2801" s="91" t="str">
        <f>'[4]ИТОГ!'!$AY2798</f>
        <v>НАДО!!!</v>
      </c>
    </row>
    <row r="2802" spans="1:9">
      <c r="A2802" s="90">
        <v>2792</v>
      </c>
      <c r="B2802" s="91" t="str">
        <f>'[4]ИТОГ!'!$AP2799</f>
        <v>Писарёнок Дарья</v>
      </c>
      <c r="C2802" s="91">
        <f>'[4]ИТОГ!'!$AQ2799</f>
        <v>2011</v>
      </c>
      <c r="D2802" s="91" t="str">
        <f>'[4]ИТОГ!'!$AT2799</f>
        <v>1ю</v>
      </c>
      <c r="E2802" s="91" t="str">
        <f>'[4]ИТОГ!'!$AU2799</f>
        <v>ж</v>
      </c>
      <c r="F2802" s="189">
        <f>'[4]ИТОГ!'!$AX2799</f>
        <v>45422</v>
      </c>
      <c r="G2802" s="91" t="s">
        <v>255</v>
      </c>
      <c r="H2802" s="94" t="s">
        <v>28</v>
      </c>
      <c r="I2802" s="91" t="str">
        <f>'[4]ИТОГ!'!$AY2799</f>
        <v>ОК!</v>
      </c>
    </row>
    <row r="2803" spans="1:9">
      <c r="A2803" s="90">
        <v>2793</v>
      </c>
      <c r="B2803" s="91" t="str">
        <f>'[4]ИТОГ!'!$AP2800</f>
        <v>Пискуровский Матвей</v>
      </c>
      <c r="C2803" s="91">
        <f>'[4]ИТОГ!'!$AQ2800</f>
        <v>2002</v>
      </c>
      <c r="D2803" s="91">
        <f>'[4]ИТОГ!'!$AT2800</f>
        <v>1</v>
      </c>
      <c r="E2803" s="91" t="str">
        <f>'[4]ИТОГ!'!$AU2800</f>
        <v>м</v>
      </c>
      <c r="F2803" s="189">
        <f>'[4]ИТОГ!'!$AX2800</f>
        <v>45494</v>
      </c>
      <c r="G2803" s="91" t="s">
        <v>255</v>
      </c>
      <c r="H2803" s="94" t="s">
        <v>28</v>
      </c>
      <c r="I2803" s="91" t="str">
        <f>'[4]ИТОГ!'!$AY2800</f>
        <v>ОК!</v>
      </c>
    </row>
    <row r="2804" spans="1:9">
      <c r="A2804" s="90">
        <v>2794</v>
      </c>
      <c r="B2804" s="91" t="str">
        <f>'[4]ИТОГ!'!$AP2801</f>
        <v>Пищевский Сергей</v>
      </c>
      <c r="C2804" s="91">
        <f>'[4]ИТОГ!'!$AQ2801</f>
        <v>0</v>
      </c>
      <c r="D2804" s="91" t="str">
        <f>'[4]ИТОГ!'!$AT2801</f>
        <v>б/р</v>
      </c>
      <c r="E2804" s="91" t="str">
        <f>'[4]ИТОГ!'!$AU2801</f>
        <v>м</v>
      </c>
      <c r="F2804" s="189">
        <f>'[4]ИТОГ!'!$AX2801</f>
        <v>43960</v>
      </c>
      <c r="G2804" s="91" t="s">
        <v>255</v>
      </c>
      <c r="H2804" s="94" t="s">
        <v>28</v>
      </c>
      <c r="I2804" s="91" t="str">
        <f>'[4]ИТОГ!'!$AY2801</f>
        <v>НАДО!!!</v>
      </c>
    </row>
    <row r="2805" spans="1:9">
      <c r="A2805" s="90">
        <v>2795</v>
      </c>
      <c r="B2805" s="91" t="str">
        <f>'[4]ИТОГ!'!$AP2802</f>
        <v>Платонова Агата</v>
      </c>
      <c r="C2805" s="91">
        <f>'[4]ИТОГ!'!$AQ2802</f>
        <v>2002</v>
      </c>
      <c r="D2805" s="91" t="str">
        <f>'[4]ИТОГ!'!$AT2802</f>
        <v>б/р</v>
      </c>
      <c r="E2805" s="91" t="str">
        <f>'[4]ИТОГ!'!$AU2802</f>
        <v>ж</v>
      </c>
      <c r="F2805" s="189">
        <f>'[4]ИТОГ!'!$AX2802</f>
        <v>43828</v>
      </c>
      <c r="G2805" s="91" t="s">
        <v>255</v>
      </c>
      <c r="H2805" s="94" t="s">
        <v>28</v>
      </c>
      <c r="I2805" s="91" t="str">
        <f>'[4]ИТОГ!'!$AY2802</f>
        <v>ОК!</v>
      </c>
    </row>
    <row r="2806" spans="1:9">
      <c r="A2806" s="90">
        <v>2796</v>
      </c>
      <c r="B2806" s="91" t="str">
        <f>'[4]ИТОГ!'!$AP2803</f>
        <v>Платонова Александра</v>
      </c>
      <c r="C2806" s="91">
        <f>'[4]ИТОГ!'!$AQ2803</f>
        <v>2003</v>
      </c>
      <c r="D2806" s="91" t="str">
        <f>'[4]ИТОГ!'!$AT2803</f>
        <v>б/р</v>
      </c>
      <c r="E2806" s="91" t="str">
        <f>'[4]ИТОГ!'!$AU2803</f>
        <v>ж</v>
      </c>
      <c r="F2806" s="189">
        <f>'[4]ИТОГ!'!$AX2803</f>
        <v>0</v>
      </c>
      <c r="G2806" s="91" t="s">
        <v>255</v>
      </c>
      <c r="H2806" s="94" t="s">
        <v>28</v>
      </c>
      <c r="I2806" s="91" t="str">
        <f>'[4]ИТОГ!'!$AY2803</f>
        <v>НАДО!!!</v>
      </c>
    </row>
    <row r="2807" spans="1:9">
      <c r="A2807" s="90">
        <v>2797</v>
      </c>
      <c r="B2807" s="91" t="str">
        <f>'[4]ИТОГ!'!$AP2804</f>
        <v>Платонова Наталья</v>
      </c>
      <c r="C2807" s="91">
        <f>'[4]ИТОГ!'!$AQ2804</f>
        <v>0</v>
      </c>
      <c r="D2807" s="91" t="str">
        <f>'[4]ИТОГ!'!$AT2804</f>
        <v>б/р</v>
      </c>
      <c r="E2807" s="91" t="str">
        <f>'[4]ИТОГ!'!$AU2804</f>
        <v>ж</v>
      </c>
      <c r="F2807" s="189">
        <f>'[4]ИТОГ!'!$AX2804</f>
        <v>43960</v>
      </c>
      <c r="G2807" s="91" t="s">
        <v>255</v>
      </c>
      <c r="H2807" s="94" t="s">
        <v>28</v>
      </c>
      <c r="I2807" s="91" t="str">
        <f>'[4]ИТОГ!'!$AY2804</f>
        <v>НАДО!!!</v>
      </c>
    </row>
    <row r="2808" spans="1:9">
      <c r="A2808" s="90">
        <v>2798</v>
      </c>
      <c r="B2808" s="91" t="str">
        <f>'[4]ИТОГ!'!$AP2805</f>
        <v>Платонова Таисия</v>
      </c>
      <c r="C2808" s="91">
        <f>'[4]ИТОГ!'!$AQ2805</f>
        <v>2011</v>
      </c>
      <c r="D2808" s="91">
        <f>'[4]ИТОГ!'!$AT2805</f>
        <v>2</v>
      </c>
      <c r="E2808" s="91" t="str">
        <f>'[4]ИТОГ!'!$AU2805</f>
        <v>ж</v>
      </c>
      <c r="F2808" s="189">
        <f>'[4]ИТОГ!'!$AX2805</f>
        <v>45893</v>
      </c>
      <c r="G2808" s="91" t="s">
        <v>255</v>
      </c>
      <c r="H2808" s="94" t="s">
        <v>28</v>
      </c>
      <c r="I2808" s="91" t="str">
        <f>'[4]ИТОГ!'!$AY2805</f>
        <v>ОК!</v>
      </c>
    </row>
    <row r="2809" spans="1:9">
      <c r="A2809" s="90">
        <v>2799</v>
      </c>
      <c r="B2809" s="91" t="str">
        <f>'[4]ИТОГ!'!$AP2806</f>
        <v>Плевакин Дмитрий</v>
      </c>
      <c r="C2809" s="91">
        <f>'[4]ИТОГ!'!$AQ2806</f>
        <v>2001</v>
      </c>
      <c r="D2809" s="91" t="str">
        <f>'[4]ИТОГ!'!$AT2806</f>
        <v>б/р</v>
      </c>
      <c r="E2809" s="91" t="str">
        <f>'[4]ИТОГ!'!$AU2806</f>
        <v>м</v>
      </c>
      <c r="F2809" s="189">
        <f>'[4]ИТОГ!'!$AX2806</f>
        <v>42774</v>
      </c>
      <c r="G2809" s="91" t="s">
        <v>255</v>
      </c>
      <c r="H2809" s="94" t="s">
        <v>28</v>
      </c>
      <c r="I2809" s="91" t="str">
        <f>'[4]ИТОГ!'!$AY2806</f>
        <v>ОК!</v>
      </c>
    </row>
    <row r="2810" spans="1:9">
      <c r="A2810" s="90">
        <v>2800</v>
      </c>
      <c r="B2810" s="91" t="str">
        <f>'[4]ИТОГ!'!$AP2807</f>
        <v>Плеханова Виктория</v>
      </c>
      <c r="C2810" s="91">
        <f>'[4]ИТОГ!'!$AQ2807</f>
        <v>1988</v>
      </c>
      <c r="D2810" s="91" t="str">
        <f>'[4]ИТОГ!'!$AT2807</f>
        <v>б/р</v>
      </c>
      <c r="E2810" s="91" t="str">
        <f>'[4]ИТОГ!'!$AU2807</f>
        <v>ж</v>
      </c>
      <c r="F2810" s="189">
        <f>'[4]ИТОГ!'!$AX2807</f>
        <v>45196</v>
      </c>
      <c r="G2810" s="91" t="s">
        <v>255</v>
      </c>
      <c r="H2810" s="94" t="s">
        <v>28</v>
      </c>
      <c r="I2810" s="91">
        <f>'[4]ИТОГ!'!$AY2807</f>
        <v>0</v>
      </c>
    </row>
    <row r="2811" spans="1:9">
      <c r="A2811" s="90">
        <v>2801</v>
      </c>
      <c r="B2811" s="91" t="str">
        <f>'[4]ИТОГ!'!$AP2808</f>
        <v>Плехов Никита</v>
      </c>
      <c r="C2811" s="91">
        <f>'[4]ИТОГ!'!$AQ2808</f>
        <v>1998</v>
      </c>
      <c r="D2811" s="91" t="str">
        <f>'[4]ИТОГ!'!$AT2808</f>
        <v>б/р</v>
      </c>
      <c r="E2811" s="91" t="str">
        <f>'[4]ИТОГ!'!$AU2808</f>
        <v>м</v>
      </c>
      <c r="F2811" s="189">
        <f>'[4]ИТОГ!'!$AX2808</f>
        <v>43285</v>
      </c>
      <c r="G2811" s="91" t="s">
        <v>255</v>
      </c>
      <c r="H2811" s="94" t="s">
        <v>28</v>
      </c>
      <c r="I2811" s="91" t="str">
        <f>'[4]ИТОГ!'!$AY2808</f>
        <v>ОК!</v>
      </c>
    </row>
    <row r="2812" spans="1:9">
      <c r="A2812" s="90">
        <v>2802</v>
      </c>
      <c r="B2812" s="91" t="str">
        <f>'[4]ИТОГ!'!$AP2809</f>
        <v>Плешивцев Антон</v>
      </c>
      <c r="C2812" s="91">
        <f>'[4]ИТОГ!'!$AQ2809</f>
        <v>0</v>
      </c>
      <c r="D2812" s="91" t="str">
        <f>'[4]ИТОГ!'!$AT2809</f>
        <v>б/р</v>
      </c>
      <c r="E2812" s="91" t="str">
        <f>'[4]ИТОГ!'!$AU2809</f>
        <v>м</v>
      </c>
      <c r="F2812" s="189">
        <f>'[4]ИТОГ!'!$AX2809</f>
        <v>0</v>
      </c>
      <c r="G2812" s="91" t="s">
        <v>255</v>
      </c>
      <c r="H2812" s="94" t="s">
        <v>28</v>
      </c>
      <c r="I2812" s="91" t="str">
        <f>'[4]ИТОГ!'!$AY2809</f>
        <v>НАДО!!!</v>
      </c>
    </row>
    <row r="2813" spans="1:9">
      <c r="A2813" s="90">
        <v>2803</v>
      </c>
      <c r="B2813" s="91" t="str">
        <f>'[4]ИТОГ!'!$AP2810</f>
        <v>Плиева Мария</v>
      </c>
      <c r="C2813" s="91">
        <f>'[4]ИТОГ!'!$AQ2810</f>
        <v>0</v>
      </c>
      <c r="D2813" s="91" t="str">
        <f>'[4]ИТОГ!'!$AT2810</f>
        <v>б/р</v>
      </c>
      <c r="E2813" s="91" t="str">
        <f>'[4]ИТОГ!'!$AU2810</f>
        <v>ж</v>
      </c>
      <c r="F2813" s="189">
        <f>'[4]ИТОГ!'!$AX2810</f>
        <v>0</v>
      </c>
      <c r="G2813" s="91" t="s">
        <v>255</v>
      </c>
      <c r="H2813" s="94" t="s">
        <v>28</v>
      </c>
      <c r="I2813" s="91" t="str">
        <f>'[4]ИТОГ!'!$AY2810</f>
        <v>НАДО!!!</v>
      </c>
    </row>
    <row r="2814" spans="1:9">
      <c r="A2814" s="90">
        <v>2804</v>
      </c>
      <c r="B2814" s="91" t="str">
        <f>'[4]ИТОГ!'!$AP2811</f>
        <v>Плотникова Светлана</v>
      </c>
      <c r="C2814" s="91">
        <f>'[4]ИТОГ!'!$AQ2811</f>
        <v>2012</v>
      </c>
      <c r="D2814" s="91" t="str">
        <f>'[4]ИТОГ!'!$AT2811</f>
        <v>б/р</v>
      </c>
      <c r="E2814" s="91" t="str">
        <f>'[4]ИТОГ!'!$AU2811</f>
        <v>ж</v>
      </c>
      <c r="F2814" s="189">
        <f>'[4]ИТОГ!'!$AX2811</f>
        <v>0</v>
      </c>
      <c r="G2814" s="91" t="s">
        <v>255</v>
      </c>
      <c r="H2814" s="94" t="s">
        <v>28</v>
      </c>
      <c r="I2814" s="91" t="str">
        <f>'[4]ИТОГ!'!$AY2811</f>
        <v>ОК!</v>
      </c>
    </row>
    <row r="2815" spans="1:9">
      <c r="A2815" s="90">
        <v>2805</v>
      </c>
      <c r="B2815" s="91" t="str">
        <f>'[4]ИТОГ!'!$AP2812</f>
        <v>Поварницын Дмитрий</v>
      </c>
      <c r="C2815" s="91">
        <f>'[4]ИТОГ!'!$AQ2812</f>
        <v>0</v>
      </c>
      <c r="D2815" s="91" t="str">
        <f>'[4]ИТОГ!'!$AT2812</f>
        <v>б/р</v>
      </c>
      <c r="E2815" s="91" t="str">
        <f>'[4]ИТОГ!'!$AU2812</f>
        <v>м</v>
      </c>
      <c r="F2815" s="189">
        <f>'[4]ИТОГ!'!$AX2812</f>
        <v>44323</v>
      </c>
      <c r="G2815" s="91" t="s">
        <v>255</v>
      </c>
      <c r="H2815" s="94" t="s">
        <v>28</v>
      </c>
      <c r="I2815" s="91" t="str">
        <f>'[4]ИТОГ!'!$AY2812</f>
        <v>НАДО!!!</v>
      </c>
    </row>
    <row r="2816" spans="1:9">
      <c r="A2816" s="90">
        <v>2806</v>
      </c>
      <c r="B2816" s="91" t="str">
        <f>'[4]ИТОГ!'!$AP2813</f>
        <v>Погодин Даниил</v>
      </c>
      <c r="C2816" s="91">
        <f>'[4]ИТОГ!'!$AQ2813</f>
        <v>2011</v>
      </c>
      <c r="D2816" s="91" t="str">
        <f>'[4]ИТОГ!'!$AT2813</f>
        <v>1ю</v>
      </c>
      <c r="E2816" s="91" t="str">
        <f>'[4]ИТОГ!'!$AU2813</f>
        <v>м</v>
      </c>
      <c r="F2816" s="189">
        <f>'[4]ИТОГ!'!$AX2813</f>
        <v>45582</v>
      </c>
      <c r="G2816" s="91" t="s">
        <v>255</v>
      </c>
      <c r="H2816" s="94" t="s">
        <v>28</v>
      </c>
      <c r="I2816" s="91" t="str">
        <f>'[4]ИТОГ!'!$AY2813</f>
        <v>ОК!</v>
      </c>
    </row>
    <row r="2817" spans="1:9">
      <c r="A2817" s="90">
        <v>2807</v>
      </c>
      <c r="B2817" s="91" t="str">
        <f>'[4]ИТОГ!'!$AP2814</f>
        <v>Погодин Никита</v>
      </c>
      <c r="C2817" s="91">
        <f>'[4]ИТОГ!'!$AQ2814</f>
        <v>1979</v>
      </c>
      <c r="D2817" s="91" t="str">
        <f>'[4]ИТОГ!'!$AT2814</f>
        <v>б/р</v>
      </c>
      <c r="E2817" s="91" t="str">
        <f>'[4]ИТОГ!'!$AU2814</f>
        <v>м</v>
      </c>
      <c r="F2817" s="189">
        <f>'[4]ИТОГ!'!$AX2814</f>
        <v>43559</v>
      </c>
      <c r="G2817" s="91" t="s">
        <v>255</v>
      </c>
      <c r="H2817" s="94" t="s">
        <v>28</v>
      </c>
      <c r="I2817" s="91" t="str">
        <f>'[4]ИТОГ!'!$AY2814</f>
        <v>ОК!</v>
      </c>
    </row>
    <row r="2818" spans="1:9">
      <c r="A2818" s="90">
        <v>2808</v>
      </c>
      <c r="B2818" s="91" t="str">
        <f>'[4]ИТОГ!'!$AP2815</f>
        <v>Погожаев Сергей</v>
      </c>
      <c r="C2818" s="91">
        <f>'[4]ИТОГ!'!$AQ2815</f>
        <v>0</v>
      </c>
      <c r="D2818" s="91">
        <f>'[4]ИТОГ!'!$AT2815</f>
        <v>3</v>
      </c>
      <c r="E2818" s="91" t="str">
        <f>'[4]ИТОГ!'!$AU2815</f>
        <v>м</v>
      </c>
      <c r="F2818" s="189">
        <f>'[4]ИТОГ!'!$AX2815</f>
        <v>45805</v>
      </c>
      <c r="G2818" s="91" t="s">
        <v>255</v>
      </c>
      <c r="H2818" s="94" t="s">
        <v>28</v>
      </c>
      <c r="I2818" s="91" t="str">
        <f>'[4]ИТОГ!'!$AY2815</f>
        <v>НАДО!!!</v>
      </c>
    </row>
    <row r="2819" spans="1:9">
      <c r="A2819" s="90">
        <v>2809</v>
      </c>
      <c r="B2819" s="91" t="str">
        <f>'[4]ИТОГ!'!$AP2816</f>
        <v>Погоняйло Никита</v>
      </c>
      <c r="C2819" s="91">
        <f>'[4]ИТОГ!'!$AQ2816</f>
        <v>2003</v>
      </c>
      <c r="D2819" s="91" t="str">
        <f>'[4]ИТОГ!'!$AT2816</f>
        <v>б/р</v>
      </c>
      <c r="E2819" s="91" t="str">
        <f>'[4]ИТОГ!'!$AU2816</f>
        <v>м</v>
      </c>
      <c r="F2819" s="189">
        <f>'[4]ИТОГ!'!$AX2816</f>
        <v>43577</v>
      </c>
      <c r="G2819" s="91" t="s">
        <v>255</v>
      </c>
      <c r="H2819" s="94" t="s">
        <v>28</v>
      </c>
      <c r="I2819" s="91" t="str">
        <f>'[4]ИТОГ!'!$AY2816</f>
        <v>ОК!</v>
      </c>
    </row>
    <row r="2820" spans="1:9">
      <c r="A2820" s="90">
        <v>2810</v>
      </c>
      <c r="B2820" s="91" t="str">
        <f>'[4]ИТОГ!'!$AP2817</f>
        <v>Подкорытов Глеб</v>
      </c>
      <c r="C2820" s="91">
        <f>'[4]ИТОГ!'!$AQ2817</f>
        <v>2002</v>
      </c>
      <c r="D2820" s="91" t="str">
        <f>'[4]ИТОГ!'!$AT2817</f>
        <v>б/р</v>
      </c>
      <c r="E2820" s="91" t="str">
        <f>'[4]ИТОГ!'!$AU2817</f>
        <v>м</v>
      </c>
      <c r="F2820" s="189">
        <f>'[4]ИТОГ!'!$AX2817</f>
        <v>42869</v>
      </c>
      <c r="G2820" s="91" t="s">
        <v>255</v>
      </c>
      <c r="H2820" s="94" t="s">
        <v>28</v>
      </c>
      <c r="I2820" s="91" t="str">
        <f>'[4]ИТОГ!'!$AY2817</f>
        <v>ОК!</v>
      </c>
    </row>
    <row r="2821" spans="1:9">
      <c r="A2821" s="90">
        <v>2811</v>
      </c>
      <c r="B2821" s="91" t="str">
        <f>'[4]ИТОГ!'!$AP2818</f>
        <v>Подкорытова Анна</v>
      </c>
      <c r="C2821" s="91">
        <f>'[4]ИТОГ!'!$AQ2818</f>
        <v>2012</v>
      </c>
      <c r="D2821" s="91" t="str">
        <f>'[4]ИТОГ!'!$AT2818</f>
        <v>1ю</v>
      </c>
      <c r="E2821" s="91" t="str">
        <f>'[4]ИТОГ!'!$AU2818</f>
        <v>ж</v>
      </c>
      <c r="F2821" s="189">
        <f>'[4]ИТОГ!'!$AX2818</f>
        <v>45437</v>
      </c>
      <c r="G2821" s="91" t="s">
        <v>255</v>
      </c>
      <c r="H2821" s="94" t="s">
        <v>28</v>
      </c>
      <c r="I2821" s="91" t="str">
        <f>'[4]ИТОГ!'!$AY2818</f>
        <v>ОК!</v>
      </c>
    </row>
    <row r="2822" spans="1:9">
      <c r="A2822" s="90">
        <v>2812</v>
      </c>
      <c r="B2822" s="91" t="str">
        <f>'[4]ИТОГ!'!$AP2819</f>
        <v>Подлевских Александра</v>
      </c>
      <c r="C2822" s="91">
        <f>'[4]ИТОГ!'!$AQ2819</f>
        <v>1980</v>
      </c>
      <c r="D2822" s="91" t="str">
        <f>'[4]ИТОГ!'!$AT2819</f>
        <v>б/р</v>
      </c>
      <c r="E2822" s="91" t="str">
        <f>'[4]ИТОГ!'!$AU2819</f>
        <v>ж</v>
      </c>
      <c r="F2822" s="189">
        <f>'[4]ИТОГ!'!$AX2819</f>
        <v>44436</v>
      </c>
      <c r="G2822" s="91" t="s">
        <v>255</v>
      </c>
      <c r="H2822" s="94" t="s">
        <v>28</v>
      </c>
      <c r="I2822" s="91" t="str">
        <f>'[4]ИТОГ!'!$AY2819</f>
        <v>ОК!</v>
      </c>
    </row>
    <row r="2823" spans="1:9">
      <c r="A2823" s="90">
        <v>2813</v>
      </c>
      <c r="B2823" s="91" t="str">
        <f>'[4]ИТОГ!'!$AP2820</f>
        <v>Подлесная Тамара</v>
      </c>
      <c r="C2823" s="91">
        <f>'[4]ИТОГ!'!$AQ2820</f>
        <v>0</v>
      </c>
      <c r="D2823" s="91" t="str">
        <f>'[4]ИТОГ!'!$AT2820</f>
        <v>1ю</v>
      </c>
      <c r="E2823" s="91" t="str">
        <f>'[4]ИТОГ!'!$AU2820</f>
        <v>ж</v>
      </c>
      <c r="F2823" s="189">
        <f>'[4]ИТОГ!'!$AX2820</f>
        <v>45756</v>
      </c>
      <c r="G2823" s="91" t="s">
        <v>255</v>
      </c>
      <c r="H2823" s="94" t="s">
        <v>28</v>
      </c>
      <c r="I2823" s="91" t="str">
        <f>'[4]ИТОГ!'!$AY2820</f>
        <v>НАДО!!!</v>
      </c>
    </row>
    <row r="2824" spans="1:9">
      <c r="A2824" s="90">
        <v>2814</v>
      </c>
      <c r="B2824" s="91" t="str">
        <f>'[4]ИТОГ!'!$AP2821</f>
        <v>Подобряев Алексей</v>
      </c>
      <c r="C2824" s="91">
        <f>'[4]ИТОГ!'!$AQ2821</f>
        <v>1978</v>
      </c>
      <c r="D2824" s="91" t="str">
        <f>'[4]ИТОГ!'!$AT2821</f>
        <v>б/р</v>
      </c>
      <c r="E2824" s="91" t="str">
        <f>'[4]ИТОГ!'!$AU2821</f>
        <v>м</v>
      </c>
      <c r="F2824" s="189">
        <f>'[4]ИТОГ!'!$AX2821</f>
        <v>43328</v>
      </c>
      <c r="G2824" s="91" t="s">
        <v>255</v>
      </c>
      <c r="H2824" s="94" t="s">
        <v>28</v>
      </c>
      <c r="I2824" s="91" t="str">
        <f>'[4]ИТОГ!'!$AY2821</f>
        <v>НАДО!!!</v>
      </c>
    </row>
    <row r="2825" spans="1:9">
      <c r="A2825" s="90">
        <v>2815</v>
      </c>
      <c r="B2825" s="91" t="str">
        <f>'[4]ИТОГ!'!$AP2822</f>
        <v>Подольская Анастасия</v>
      </c>
      <c r="C2825" s="91">
        <f>'[4]ИТОГ!'!$AQ2822</f>
        <v>2012</v>
      </c>
      <c r="D2825" s="91" t="str">
        <f>'[4]ИТОГ!'!$AT2822</f>
        <v>2ю</v>
      </c>
      <c r="E2825" s="91" t="str">
        <f>'[4]ИТОГ!'!$AU2822</f>
        <v>ж</v>
      </c>
      <c r="F2825" s="189">
        <f>'[4]ИТОГ!'!$AX2822</f>
        <v>45618</v>
      </c>
      <c r="G2825" s="91" t="s">
        <v>255</v>
      </c>
      <c r="H2825" s="94" t="s">
        <v>28</v>
      </c>
      <c r="I2825" s="91" t="str">
        <f>'[4]ИТОГ!'!$AY2822</f>
        <v>ОК!</v>
      </c>
    </row>
    <row r="2826" spans="1:9">
      <c r="A2826" s="90">
        <v>2816</v>
      </c>
      <c r="B2826" s="91" t="str">
        <f>'[4]ИТОГ!'!$AP2823</f>
        <v>Подопригора Иван</v>
      </c>
      <c r="C2826" s="91">
        <f>'[4]ИТОГ!'!$AQ2823</f>
        <v>1983</v>
      </c>
      <c r="D2826" s="91" t="str">
        <f>'[4]ИТОГ!'!$AT2823</f>
        <v>КМС</v>
      </c>
      <c r="E2826" s="91" t="str">
        <f>'[4]ИТОГ!'!$AU2823</f>
        <v>м</v>
      </c>
      <c r="F2826" s="189">
        <f>'[4]ИТОГ!'!$AX2823</f>
        <v>45529</v>
      </c>
      <c r="G2826" s="91" t="s">
        <v>255</v>
      </c>
      <c r="H2826" s="94" t="s">
        <v>28</v>
      </c>
      <c r="I2826" s="91" t="str">
        <f>'[4]ИТОГ!'!$AY2823</f>
        <v>ОК!</v>
      </c>
    </row>
    <row r="2827" spans="1:9">
      <c r="A2827" s="90">
        <v>2817</v>
      </c>
      <c r="B2827" s="91" t="str">
        <f>'[4]ИТОГ!'!$AP2824</f>
        <v>Подосенова Алиса</v>
      </c>
      <c r="C2827" s="91">
        <f>'[4]ИТОГ!'!$AQ2824</f>
        <v>0</v>
      </c>
      <c r="D2827" s="91" t="str">
        <f>'[4]ИТОГ!'!$AT2824</f>
        <v>б/р</v>
      </c>
      <c r="E2827" s="91" t="str">
        <f>'[4]ИТОГ!'!$AU2824</f>
        <v>ж</v>
      </c>
      <c r="F2827" s="189">
        <f>'[4]ИТОГ!'!$AX2824</f>
        <v>41822</v>
      </c>
      <c r="G2827" s="91" t="s">
        <v>255</v>
      </c>
      <c r="H2827" s="94" t="s">
        <v>28</v>
      </c>
      <c r="I2827" s="91" t="str">
        <f>'[4]ИТОГ!'!$AY2824</f>
        <v>НАДО!!!</v>
      </c>
    </row>
    <row r="2828" spans="1:9">
      <c r="A2828" s="90">
        <v>2818</v>
      </c>
      <c r="B2828" s="91" t="str">
        <f>'[4]ИТОГ!'!$AP2825</f>
        <v>Подсекаев Никита</v>
      </c>
      <c r="C2828" s="91">
        <f>'[4]ИТОГ!'!$AQ2825</f>
        <v>2005</v>
      </c>
      <c r="D2828" s="91" t="str">
        <f>'[4]ИТОГ!'!$AT2825</f>
        <v>б/р</v>
      </c>
      <c r="E2828" s="91" t="str">
        <f>'[4]ИТОГ!'!$AU2825</f>
        <v>м</v>
      </c>
      <c r="F2828" s="189">
        <f>'[4]ИТОГ!'!$AX2825</f>
        <v>44127</v>
      </c>
      <c r="G2828" s="91" t="s">
        <v>255</v>
      </c>
      <c r="H2828" s="94" t="s">
        <v>28</v>
      </c>
      <c r="I2828" s="91" t="str">
        <f>'[4]ИТОГ!'!$AY2825</f>
        <v>ОК!</v>
      </c>
    </row>
    <row r="2829" spans="1:9">
      <c r="A2829" s="90">
        <v>2819</v>
      </c>
      <c r="B2829" s="91" t="str">
        <f>'[4]ИТОГ!'!$AP2826</f>
        <v>Подшивалина Дарья</v>
      </c>
      <c r="C2829" s="91">
        <f>'[4]ИТОГ!'!$AQ2826</f>
        <v>0</v>
      </c>
      <c r="D2829" s="91" t="str">
        <f>'[4]ИТОГ!'!$AT2826</f>
        <v>б/р</v>
      </c>
      <c r="E2829" s="91" t="str">
        <f>'[4]ИТОГ!'!$AU2826</f>
        <v>ж</v>
      </c>
      <c r="F2829" s="189">
        <f>'[4]ИТОГ!'!$AX2826</f>
        <v>41938</v>
      </c>
      <c r="G2829" s="91" t="s">
        <v>255</v>
      </c>
      <c r="H2829" s="94" t="s">
        <v>28</v>
      </c>
      <c r="I2829" s="91" t="str">
        <f>'[4]ИТОГ!'!$AY2826</f>
        <v>НАДО!!!</v>
      </c>
    </row>
    <row r="2830" spans="1:9">
      <c r="A2830" s="90">
        <v>2820</v>
      </c>
      <c r="B2830" s="91" t="str">
        <f>'[4]ИТОГ!'!$AP2827</f>
        <v>Поздеев Даниил</v>
      </c>
      <c r="C2830" s="91">
        <f>'[4]ИТОГ!'!$AQ2827</f>
        <v>2006</v>
      </c>
      <c r="D2830" s="91" t="str">
        <f>'[4]ИТОГ!'!$AT2827</f>
        <v>б/р</v>
      </c>
      <c r="E2830" s="91" t="str">
        <f>'[4]ИТОГ!'!$AU2827</f>
        <v>м</v>
      </c>
      <c r="F2830" s="189">
        <f>'[4]ИТОГ!'!$AX2827</f>
        <v>44329</v>
      </c>
      <c r="G2830" s="91" t="s">
        <v>255</v>
      </c>
      <c r="H2830" s="94" t="s">
        <v>28</v>
      </c>
      <c r="I2830" s="91" t="str">
        <f>'[4]ИТОГ!'!$AY2827</f>
        <v>ОК!</v>
      </c>
    </row>
    <row r="2831" spans="1:9">
      <c r="A2831" s="90">
        <v>2821</v>
      </c>
      <c r="B2831" s="91" t="str">
        <f>'[4]ИТОГ!'!$AP2828</f>
        <v>Позднякова Александра</v>
      </c>
      <c r="C2831" s="91">
        <f>'[4]ИТОГ!'!$AQ2828</f>
        <v>1986</v>
      </c>
      <c r="D2831" s="91">
        <f>'[4]ИТОГ!'!$AT2828</f>
        <v>2</v>
      </c>
      <c r="E2831" s="91" t="str">
        <f>'[4]ИТОГ!'!$AU2828</f>
        <v>ж</v>
      </c>
      <c r="F2831" s="189">
        <f>'[4]ИТОГ!'!$AX2828</f>
        <v>45742</v>
      </c>
      <c r="G2831" s="91" t="s">
        <v>255</v>
      </c>
      <c r="H2831" s="94" t="s">
        <v>28</v>
      </c>
      <c r="I2831" s="91" t="str">
        <f>'[4]ИТОГ!'!$AY2828</f>
        <v>ОК!</v>
      </c>
    </row>
    <row r="2832" spans="1:9">
      <c r="A2832" s="90">
        <v>2822</v>
      </c>
      <c r="B2832" s="91" t="str">
        <f>'[4]ИТОГ!'!$AP2829</f>
        <v>Поздов-Зрилов Матвей</v>
      </c>
      <c r="C2832" s="91">
        <f>'[4]ИТОГ!'!$AQ2829</f>
        <v>2009</v>
      </c>
      <c r="D2832" s="91">
        <f>'[4]ИТОГ!'!$AT2829</f>
        <v>1</v>
      </c>
      <c r="E2832" s="91" t="str">
        <f>'[4]ИТОГ!'!$AU2829</f>
        <v>м</v>
      </c>
      <c r="F2832" s="189">
        <f>'[4]ИТОГ!'!$AX2829</f>
        <v>45757</v>
      </c>
      <c r="G2832" s="91" t="s">
        <v>255</v>
      </c>
      <c r="H2832" s="94" t="s">
        <v>28</v>
      </c>
      <c r="I2832" s="91" t="str">
        <f>'[4]ИТОГ!'!$AY2829</f>
        <v>ОК!</v>
      </c>
    </row>
    <row r="2833" spans="1:9">
      <c r="A2833" s="90">
        <v>2823</v>
      </c>
      <c r="B2833" s="91" t="str">
        <f>'[4]ИТОГ!'!$AP2830</f>
        <v>Покатилова Варвара</v>
      </c>
      <c r="C2833" s="91">
        <f>'[4]ИТОГ!'!$AQ2830</f>
        <v>2010</v>
      </c>
      <c r="D2833" s="91" t="str">
        <f>'[4]ИТОГ!'!$AT2830</f>
        <v>б/р</v>
      </c>
      <c r="E2833" s="91" t="str">
        <f>'[4]ИТОГ!'!$AU2830</f>
        <v>ж</v>
      </c>
      <c r="F2833" s="189">
        <f>'[4]ИТОГ!'!$AX2830</f>
        <v>0</v>
      </c>
      <c r="G2833" s="91" t="s">
        <v>255</v>
      </c>
      <c r="H2833" s="94" t="s">
        <v>28</v>
      </c>
      <c r="I2833" s="91" t="str">
        <f>'[4]ИТОГ!'!$AY2830</f>
        <v>ОК!</v>
      </c>
    </row>
    <row r="2834" spans="1:9">
      <c r="A2834" s="90">
        <v>2824</v>
      </c>
      <c r="B2834" s="91" t="str">
        <f>'[4]ИТОГ!'!$AP2831</f>
        <v>Покровская Анна</v>
      </c>
      <c r="C2834" s="91">
        <f>'[4]ИТОГ!'!$AQ2831</f>
        <v>0</v>
      </c>
      <c r="D2834" s="91">
        <f>'[4]ИТОГ!'!$AT2831</f>
        <v>3</v>
      </c>
      <c r="E2834" s="91" t="str">
        <f>'[4]ИТОГ!'!$AU2831</f>
        <v>ж</v>
      </c>
      <c r="F2834" s="189">
        <f>'[4]ИТОГ!'!$AX2831</f>
        <v>45407</v>
      </c>
      <c r="G2834" s="91" t="s">
        <v>255</v>
      </c>
      <c r="H2834" s="94" t="s">
        <v>28</v>
      </c>
      <c r="I2834" s="91" t="str">
        <f>'[4]ИТОГ!'!$AY2831</f>
        <v>НАДО!!!</v>
      </c>
    </row>
    <row r="2835" spans="1:9">
      <c r="A2835" s="90">
        <v>2825</v>
      </c>
      <c r="B2835" s="91" t="str">
        <f>'[4]ИТОГ!'!$AP2832</f>
        <v>Покровская Зоя</v>
      </c>
      <c r="C2835" s="91">
        <f>'[4]ИТОГ!'!$AQ2832</f>
        <v>0</v>
      </c>
      <c r="D2835" s="91" t="str">
        <f>'[4]ИТОГ!'!$AT2832</f>
        <v>КМС</v>
      </c>
      <c r="E2835" s="91" t="str">
        <f>'[4]ИТОГ!'!$AU2832</f>
        <v>ж</v>
      </c>
      <c r="F2835" s="189">
        <f>'[4]ИТОГ!'!$AX2832</f>
        <v>45740</v>
      </c>
      <c r="G2835" s="91" t="s">
        <v>255</v>
      </c>
      <c r="H2835" s="94" t="s">
        <v>28</v>
      </c>
      <c r="I2835" s="91" t="str">
        <f>'[4]ИТОГ!'!$AY2832</f>
        <v>НАДО!!!</v>
      </c>
    </row>
    <row r="2836" spans="1:9">
      <c r="A2836" s="90">
        <v>2826</v>
      </c>
      <c r="B2836" s="91" t="str">
        <f>'[4]ИТОГ!'!$AP2833</f>
        <v>Покровский Евгений</v>
      </c>
      <c r="C2836" s="91">
        <f>'[4]ИТОГ!'!$AQ2833</f>
        <v>1992</v>
      </c>
      <c r="D2836" s="91" t="str">
        <f>'[4]ИТОГ!'!$AT2833</f>
        <v>б/р</v>
      </c>
      <c r="E2836" s="91" t="str">
        <f>'[4]ИТОГ!'!$AU2833</f>
        <v>м</v>
      </c>
      <c r="F2836" s="189">
        <f>'[4]ИТОГ!'!$AX2833</f>
        <v>43863</v>
      </c>
      <c r="G2836" s="91" t="s">
        <v>255</v>
      </c>
      <c r="H2836" s="94" t="s">
        <v>28</v>
      </c>
      <c r="I2836" s="91" t="str">
        <f>'[4]ИТОГ!'!$AY2833</f>
        <v>ОК!</v>
      </c>
    </row>
    <row r="2837" spans="1:9">
      <c r="A2837" s="90">
        <v>2827</v>
      </c>
      <c r="B2837" s="91" t="str">
        <f>'[4]ИТОГ!'!$AP2834</f>
        <v>Покровский Павел</v>
      </c>
      <c r="C2837" s="91">
        <f>'[4]ИТОГ!'!$AQ2834</f>
        <v>1985</v>
      </c>
      <c r="D2837" s="91" t="str">
        <f>'[4]ИТОГ!'!$AT2834</f>
        <v>КМС</v>
      </c>
      <c r="E2837" s="91" t="str">
        <f>'[4]ИТОГ!'!$AU2834</f>
        <v>м</v>
      </c>
      <c r="F2837" s="189">
        <f>'[4]ИТОГ!'!$AX2834</f>
        <v>45740</v>
      </c>
      <c r="G2837" s="91" t="s">
        <v>255</v>
      </c>
      <c r="H2837" s="94" t="s">
        <v>28</v>
      </c>
      <c r="I2837" s="91" t="str">
        <f>'[4]ИТОГ!'!$AY2834</f>
        <v>ОК!</v>
      </c>
    </row>
    <row r="2838" spans="1:9">
      <c r="A2838" s="90">
        <v>2828</v>
      </c>
      <c r="B2838" s="91" t="str">
        <f>'[4]ИТОГ!'!$AP2835</f>
        <v>Поленова Валерия</v>
      </c>
      <c r="C2838" s="91">
        <f>'[4]ИТОГ!'!$AQ2835</f>
        <v>2004</v>
      </c>
      <c r="D2838" s="91" t="str">
        <f>'[4]ИТОГ!'!$AT2835</f>
        <v>б/р</v>
      </c>
      <c r="E2838" s="91" t="str">
        <f>'[4]ИТОГ!'!$AU2835</f>
        <v>ж</v>
      </c>
      <c r="F2838" s="189">
        <f>'[4]ИТОГ!'!$AX2835</f>
        <v>43383</v>
      </c>
      <c r="G2838" s="91" t="s">
        <v>255</v>
      </c>
      <c r="H2838" s="94" t="s">
        <v>28</v>
      </c>
      <c r="I2838" s="91" t="str">
        <f>'[4]ИТОГ!'!$AY2835</f>
        <v>ОК!</v>
      </c>
    </row>
    <row r="2839" spans="1:9">
      <c r="A2839" s="90">
        <v>2829</v>
      </c>
      <c r="B2839" s="91" t="str">
        <f>'[4]ИТОГ!'!$AP2836</f>
        <v>Поленок Андрей</v>
      </c>
      <c r="C2839" s="91">
        <f>'[4]ИТОГ!'!$AQ2836</f>
        <v>1983</v>
      </c>
      <c r="D2839" s="91">
        <f>'[4]ИТОГ!'!$AT2836</f>
        <v>3</v>
      </c>
      <c r="E2839" s="91" t="str">
        <f>'[4]ИТОГ!'!$AU2836</f>
        <v>м</v>
      </c>
      <c r="F2839" s="189">
        <f>'[4]ИТОГ!'!$AX2836</f>
        <v>46083</v>
      </c>
      <c r="G2839" s="91" t="s">
        <v>255</v>
      </c>
      <c r="H2839" s="94" t="s">
        <v>28</v>
      </c>
      <c r="I2839" s="91" t="str">
        <f>'[4]ИТОГ!'!$AY2836</f>
        <v>ОК!</v>
      </c>
    </row>
    <row r="2840" spans="1:9">
      <c r="A2840" s="90">
        <v>2830</v>
      </c>
      <c r="B2840" s="91" t="str">
        <f>'[4]ИТОГ!'!$AP2837</f>
        <v>Полетаев Богдан</v>
      </c>
      <c r="C2840" s="91">
        <f>'[4]ИТОГ!'!$AQ2837</f>
        <v>2011</v>
      </c>
      <c r="D2840" s="91">
        <f>'[4]ИТОГ!'!$AT2837</f>
        <v>3</v>
      </c>
      <c r="E2840" s="91" t="str">
        <f>'[4]ИТОГ!'!$AU2837</f>
        <v>м</v>
      </c>
      <c r="F2840" s="189">
        <f>'[4]ИТОГ!'!$AX2837</f>
        <v>45778</v>
      </c>
      <c r="G2840" s="91" t="s">
        <v>255</v>
      </c>
      <c r="H2840" s="94" t="s">
        <v>28</v>
      </c>
      <c r="I2840" s="91" t="str">
        <f>'[4]ИТОГ!'!$AY2837</f>
        <v>ОК!</v>
      </c>
    </row>
    <row r="2841" spans="1:9">
      <c r="A2841" s="90">
        <v>2831</v>
      </c>
      <c r="B2841" s="91" t="str">
        <f>'[4]ИТОГ!'!$AP2838</f>
        <v>Полетаев Савелий</v>
      </c>
      <c r="C2841" s="91">
        <f>'[4]ИТОГ!'!$AQ2838</f>
        <v>2007</v>
      </c>
      <c r="D2841" s="91" t="str">
        <f>'[4]ИТОГ!'!$AT2838</f>
        <v>1ю</v>
      </c>
      <c r="E2841" s="91" t="str">
        <f>'[4]ИТОГ!'!$AU2838</f>
        <v>м</v>
      </c>
      <c r="F2841" s="189">
        <f>'[4]ИТОГ!'!$AX2838</f>
        <v>45618</v>
      </c>
      <c r="G2841" s="91" t="s">
        <v>255</v>
      </c>
      <c r="H2841" s="94" t="s">
        <v>28</v>
      </c>
      <c r="I2841" s="91" t="str">
        <f>'[4]ИТОГ!'!$AY2838</f>
        <v>ОК!</v>
      </c>
    </row>
    <row r="2842" spans="1:9">
      <c r="A2842" s="90">
        <v>2832</v>
      </c>
      <c r="B2842" s="91" t="str">
        <f>'[4]ИТОГ!'!$AP2839</f>
        <v>Полетаев Ярослав</v>
      </c>
      <c r="C2842" s="91">
        <f>'[4]ИТОГ!'!$AQ2839</f>
        <v>2010</v>
      </c>
      <c r="D2842" s="91">
        <f>'[4]ИТОГ!'!$AT2839</f>
        <v>3</v>
      </c>
      <c r="E2842" s="91" t="str">
        <f>'[4]ИТОГ!'!$AU2839</f>
        <v>м</v>
      </c>
      <c r="F2842" s="189">
        <f>'[4]ИТОГ!'!$AX2839</f>
        <v>45778</v>
      </c>
      <c r="G2842" s="91" t="s">
        <v>255</v>
      </c>
      <c r="H2842" s="94" t="s">
        <v>28</v>
      </c>
      <c r="I2842" s="91" t="str">
        <f>'[4]ИТОГ!'!$AY2839</f>
        <v>ОК!</v>
      </c>
    </row>
    <row r="2843" spans="1:9">
      <c r="A2843" s="90">
        <v>2833</v>
      </c>
      <c r="B2843" s="91" t="str">
        <f>'[4]ИТОГ!'!$AP2840</f>
        <v>Поликарпов Георгий</v>
      </c>
      <c r="C2843" s="91">
        <f>'[4]ИТОГ!'!$AQ2840</f>
        <v>2011</v>
      </c>
      <c r="D2843" s="91" t="str">
        <f>'[4]ИТОГ!'!$AT2840</f>
        <v>б/р</v>
      </c>
      <c r="E2843" s="91" t="str">
        <f>'[4]ИТОГ!'!$AU2840</f>
        <v>м</v>
      </c>
      <c r="F2843" s="189">
        <f>'[4]ИТОГ!'!$AX2840</f>
        <v>0</v>
      </c>
      <c r="G2843" s="91" t="s">
        <v>255</v>
      </c>
      <c r="H2843" s="94" t="s">
        <v>28</v>
      </c>
      <c r="I2843" s="91" t="str">
        <f>'[4]ИТОГ!'!$AY2840</f>
        <v>ОК!</v>
      </c>
    </row>
    <row r="2844" spans="1:9">
      <c r="A2844" s="90">
        <v>2834</v>
      </c>
      <c r="B2844" s="91" t="str">
        <f>'[4]ИТОГ!'!$AP2841</f>
        <v>Полищук Валерия</v>
      </c>
      <c r="C2844" s="91">
        <f>'[4]ИТОГ!'!$AQ2841</f>
        <v>1991</v>
      </c>
      <c r="D2844" s="91" t="str">
        <f>'[4]ИТОГ!'!$AT2841</f>
        <v>б/р</v>
      </c>
      <c r="E2844" s="91" t="str">
        <f>'[4]ИТОГ!'!$AU2841</f>
        <v>ж</v>
      </c>
      <c r="F2844" s="189">
        <f>'[4]ИТОГ!'!$AX2841</f>
        <v>44024</v>
      </c>
      <c r="G2844" s="91" t="s">
        <v>255</v>
      </c>
      <c r="H2844" s="94" t="s">
        <v>28</v>
      </c>
      <c r="I2844" s="91" t="str">
        <f>'[4]ИТОГ!'!$AY2841</f>
        <v>ОК!</v>
      </c>
    </row>
    <row r="2845" spans="1:9">
      <c r="A2845" s="90">
        <v>2835</v>
      </c>
      <c r="B2845" s="91" t="str">
        <f>'[4]ИТОГ!'!$AP2842</f>
        <v>Полищук Роман</v>
      </c>
      <c r="C2845" s="91">
        <f>'[4]ИТОГ!'!$AQ2842</f>
        <v>2005</v>
      </c>
      <c r="D2845" s="91" t="str">
        <f>'[4]ИТОГ!'!$AT2842</f>
        <v>б/р</v>
      </c>
      <c r="E2845" s="91" t="str">
        <f>'[4]ИТОГ!'!$AU2842</f>
        <v>м</v>
      </c>
      <c r="F2845" s="189">
        <f>'[4]ИТОГ!'!$AX2842</f>
        <v>44539</v>
      </c>
      <c r="G2845" s="91" t="s">
        <v>255</v>
      </c>
      <c r="H2845" s="94" t="s">
        <v>28</v>
      </c>
      <c r="I2845" s="91" t="str">
        <f>'[4]ИТОГ!'!$AY2842</f>
        <v>ОК!</v>
      </c>
    </row>
    <row r="2846" spans="1:9">
      <c r="A2846" s="90">
        <v>2836</v>
      </c>
      <c r="B2846" s="91" t="str">
        <f>'[4]ИТОГ!'!$AP2843</f>
        <v>Половов Степан</v>
      </c>
      <c r="C2846" s="91">
        <f>'[4]ИТОГ!'!$AQ2843</f>
        <v>2001</v>
      </c>
      <c r="D2846" s="91" t="str">
        <f>'[4]ИТОГ!'!$AT2843</f>
        <v>б/р</v>
      </c>
      <c r="E2846" s="91" t="str">
        <f>'[4]ИТОГ!'!$AU2843</f>
        <v>м</v>
      </c>
      <c r="F2846" s="189">
        <f>'[4]ИТОГ!'!$AX2843</f>
        <v>43227</v>
      </c>
      <c r="G2846" s="91" t="s">
        <v>255</v>
      </c>
      <c r="H2846" s="94" t="s">
        <v>28</v>
      </c>
      <c r="I2846" s="91" t="str">
        <f>'[4]ИТОГ!'!$AY2843</f>
        <v>ОК!</v>
      </c>
    </row>
    <row r="2847" spans="1:9">
      <c r="A2847" s="90">
        <v>2837</v>
      </c>
      <c r="B2847" s="91" t="str">
        <f>'[4]ИТОГ!'!$AP2844</f>
        <v>Полосенко Екатерина</v>
      </c>
      <c r="C2847" s="91">
        <f>'[4]ИТОГ!'!$AQ2844</f>
        <v>2004</v>
      </c>
      <c r="D2847" s="91" t="str">
        <f>'[4]ИТОГ!'!$AT2844</f>
        <v>б/р</v>
      </c>
      <c r="E2847" s="91" t="str">
        <f>'[4]ИТОГ!'!$AU2844</f>
        <v>ж</v>
      </c>
      <c r="F2847" s="189">
        <f>'[4]ИТОГ!'!$AX2844</f>
        <v>45257</v>
      </c>
      <c r="G2847" s="91" t="s">
        <v>255</v>
      </c>
      <c r="H2847" s="94" t="s">
        <v>28</v>
      </c>
      <c r="I2847" s="91" t="str">
        <f>'[4]ИТОГ!'!$AY2844</f>
        <v>ОК!</v>
      </c>
    </row>
    <row r="2848" spans="1:9">
      <c r="A2848" s="90">
        <v>2838</v>
      </c>
      <c r="B2848" s="91" t="str">
        <f>'[4]ИТОГ!'!$AP2845</f>
        <v>Полуянов Константин</v>
      </c>
      <c r="C2848" s="91">
        <f>'[4]ИТОГ!'!$AQ2845</f>
        <v>2013</v>
      </c>
      <c r="D2848" s="91" t="str">
        <f>'[4]ИТОГ!'!$AT2845</f>
        <v>б/р</v>
      </c>
      <c r="E2848" s="91" t="str">
        <f>'[4]ИТОГ!'!$AU2845</f>
        <v>м</v>
      </c>
      <c r="F2848" s="189">
        <f>'[4]ИТОГ!'!$AX2845</f>
        <v>0</v>
      </c>
      <c r="G2848" s="91" t="s">
        <v>255</v>
      </c>
      <c r="H2848" s="94" t="s">
        <v>28</v>
      </c>
      <c r="I2848" s="91" t="str">
        <f>'[4]ИТОГ!'!$AY2845</f>
        <v>ОК!</v>
      </c>
    </row>
    <row r="2849" spans="1:9">
      <c r="A2849" s="90">
        <v>2839</v>
      </c>
      <c r="B2849" s="91" t="str">
        <f>'[4]ИТОГ!'!$AP2846</f>
        <v>Полуянова Александра</v>
      </c>
      <c r="C2849" s="91">
        <f>'[4]ИТОГ!'!$AQ2846</f>
        <v>2011</v>
      </c>
      <c r="D2849" s="91" t="str">
        <f>'[4]ИТОГ!'!$AT2846</f>
        <v>б/р</v>
      </c>
      <c r="E2849" s="91" t="str">
        <f>'[4]ИТОГ!'!$AU2846</f>
        <v>ж</v>
      </c>
      <c r="F2849" s="189">
        <f>'[4]ИТОГ!'!$AX2846</f>
        <v>0</v>
      </c>
      <c r="G2849" s="91" t="s">
        <v>255</v>
      </c>
      <c r="H2849" s="94" t="s">
        <v>28</v>
      </c>
      <c r="I2849" s="91" t="str">
        <f>'[4]ИТОГ!'!$AY2846</f>
        <v>ОК!</v>
      </c>
    </row>
    <row r="2850" spans="1:9">
      <c r="A2850" s="90">
        <v>2840</v>
      </c>
      <c r="B2850" s="91" t="str">
        <f>'[4]ИТОГ!'!$AP2847</f>
        <v xml:space="preserve">Полховский Павел </v>
      </c>
      <c r="C2850" s="91">
        <f>'[4]ИТОГ!'!$AQ2847</f>
        <v>0</v>
      </c>
      <c r="D2850" s="91">
        <f>'[4]ИТОГ!'!$AT2847</f>
        <v>3</v>
      </c>
      <c r="E2850" s="91" t="str">
        <f>'[4]ИТОГ!'!$AU2847</f>
        <v>м</v>
      </c>
      <c r="F2850" s="189">
        <f>'[4]ИТОГ!'!$AX2847</f>
        <v>45407</v>
      </c>
      <c r="G2850" s="91" t="s">
        <v>255</v>
      </c>
      <c r="H2850" s="94" t="s">
        <v>28</v>
      </c>
      <c r="I2850" s="91" t="str">
        <f>'[4]ИТОГ!'!$AY2847</f>
        <v>НАДО!!!</v>
      </c>
    </row>
    <row r="2851" spans="1:9">
      <c r="A2851" s="90">
        <v>2841</v>
      </c>
      <c r="B2851" s="91" t="str">
        <f>'[4]ИТОГ!'!$AP2848</f>
        <v>Полыванная Дарья</v>
      </c>
      <c r="C2851" s="91">
        <f>'[4]ИТОГ!'!$AQ2848</f>
        <v>2010</v>
      </c>
      <c r="D2851" s="91" t="str">
        <f>'[4]ИТОГ!'!$AT2848</f>
        <v>б/р</v>
      </c>
      <c r="E2851" s="91" t="str">
        <f>'[4]ИТОГ!'!$AU2848</f>
        <v>ж</v>
      </c>
      <c r="F2851" s="189">
        <f>'[4]ИТОГ!'!$AX2848</f>
        <v>0</v>
      </c>
      <c r="G2851" s="91" t="s">
        <v>255</v>
      </c>
      <c r="H2851" s="94" t="s">
        <v>28</v>
      </c>
      <c r="I2851" s="91" t="str">
        <f>'[4]ИТОГ!'!$AY2848</f>
        <v>ОК!</v>
      </c>
    </row>
    <row r="2852" spans="1:9">
      <c r="A2852" s="90">
        <v>2842</v>
      </c>
      <c r="B2852" s="91" t="str">
        <f>'[4]ИТОГ!'!$AP2849</f>
        <v>Польская Виктория</v>
      </c>
      <c r="C2852" s="91">
        <f>'[4]ИТОГ!'!$AQ2849</f>
        <v>2012</v>
      </c>
      <c r="D2852" s="91" t="str">
        <f>'[4]ИТОГ!'!$AT2849</f>
        <v>б/р</v>
      </c>
      <c r="E2852" s="91" t="str">
        <f>'[4]ИТОГ!'!$AU2849</f>
        <v>ж</v>
      </c>
      <c r="F2852" s="189">
        <f>'[4]ИТОГ!'!$AX2849</f>
        <v>0</v>
      </c>
      <c r="G2852" s="91" t="s">
        <v>255</v>
      </c>
      <c r="H2852" s="94" t="s">
        <v>28</v>
      </c>
      <c r="I2852" s="91" t="str">
        <f>'[4]ИТОГ!'!$AY2849</f>
        <v>ОК!</v>
      </c>
    </row>
    <row r="2853" spans="1:9">
      <c r="A2853" s="90">
        <v>2843</v>
      </c>
      <c r="B2853" s="91" t="str">
        <f>'[4]ИТОГ!'!$AP2850</f>
        <v>Поляков Артем</v>
      </c>
      <c r="C2853" s="91">
        <f>'[4]ИТОГ!'!$AQ2850</f>
        <v>2000</v>
      </c>
      <c r="D2853" s="91" t="str">
        <f>'[4]ИТОГ!'!$AT2850</f>
        <v>б/р</v>
      </c>
      <c r="E2853" s="91" t="str">
        <f>'[4]ИТОГ!'!$AU2850</f>
        <v>м</v>
      </c>
      <c r="F2853" s="189">
        <f>'[4]ИТОГ!'!$AX2850</f>
        <v>44191</v>
      </c>
      <c r="G2853" s="91" t="s">
        <v>255</v>
      </c>
      <c r="H2853" s="94" t="s">
        <v>28</v>
      </c>
      <c r="I2853" s="91" t="str">
        <f>'[4]ИТОГ!'!$AY2850</f>
        <v>ОК!</v>
      </c>
    </row>
    <row r="2854" spans="1:9">
      <c r="A2854" s="90">
        <v>2844</v>
      </c>
      <c r="B2854" s="91" t="str">
        <f>'[4]ИТОГ!'!$AP2851</f>
        <v>Поляков Владимир</v>
      </c>
      <c r="C2854" s="91">
        <f>'[4]ИТОГ!'!$AQ2851</f>
        <v>0</v>
      </c>
      <c r="D2854" s="91">
        <f>'[4]ИТОГ!'!$AT2851</f>
        <v>3</v>
      </c>
      <c r="E2854" s="91" t="str">
        <f>'[4]ИТОГ!'!$AU2851</f>
        <v>м</v>
      </c>
      <c r="F2854" s="189">
        <f>'[4]ИТОГ!'!$AX2851</f>
        <v>45407</v>
      </c>
      <c r="G2854" s="91" t="s">
        <v>255</v>
      </c>
      <c r="H2854" s="94" t="s">
        <v>28</v>
      </c>
      <c r="I2854" s="91" t="str">
        <f>'[4]ИТОГ!'!$AY2851</f>
        <v>НАДО!!!</v>
      </c>
    </row>
    <row r="2855" spans="1:9">
      <c r="A2855" s="90">
        <v>2845</v>
      </c>
      <c r="B2855" s="91" t="str">
        <f>'[4]ИТОГ!'!$AP2852</f>
        <v>Поляков Максим</v>
      </c>
      <c r="C2855" s="91">
        <f>'[4]ИТОГ!'!$AQ2852</f>
        <v>2015</v>
      </c>
      <c r="D2855" s="91" t="str">
        <f>'[4]ИТОГ!'!$AT2852</f>
        <v>б/р</v>
      </c>
      <c r="E2855" s="91" t="str">
        <f>'[4]ИТОГ!'!$AU2852</f>
        <v>м</v>
      </c>
      <c r="F2855" s="189">
        <f>'[4]ИТОГ!'!$AX2852</f>
        <v>0</v>
      </c>
      <c r="G2855" s="91" t="s">
        <v>255</v>
      </c>
      <c r="H2855" s="94" t="s">
        <v>28</v>
      </c>
      <c r="I2855" s="91" t="str">
        <f>'[4]ИТОГ!'!$AY2852</f>
        <v>ОК!</v>
      </c>
    </row>
    <row r="2856" spans="1:9">
      <c r="A2856" s="90">
        <v>2846</v>
      </c>
      <c r="B2856" s="91" t="str">
        <f>'[4]ИТОГ!'!$AP2853</f>
        <v>Полянская Анастасия</v>
      </c>
      <c r="C2856" s="91">
        <f>'[4]ИТОГ!'!$AQ2853</f>
        <v>2007</v>
      </c>
      <c r="D2856" s="91" t="str">
        <f>'[4]ИТОГ!'!$AT2853</f>
        <v>б/р</v>
      </c>
      <c r="E2856" s="91" t="str">
        <f>'[4]ИТОГ!'!$AU2853</f>
        <v>ж</v>
      </c>
      <c r="F2856" s="189">
        <f>'[4]ИТОГ!'!$AX2853</f>
        <v>0</v>
      </c>
      <c r="G2856" s="91" t="s">
        <v>255</v>
      </c>
      <c r="H2856" s="94" t="s">
        <v>28</v>
      </c>
      <c r="I2856" s="91" t="str">
        <f>'[4]ИТОГ!'!$AY2853</f>
        <v>ОК!</v>
      </c>
    </row>
    <row r="2857" spans="1:9">
      <c r="A2857" s="90">
        <v>2847</v>
      </c>
      <c r="B2857" s="91" t="str">
        <f>'[4]ИТОГ!'!$AP2854</f>
        <v>Поляруш Евгений</v>
      </c>
      <c r="C2857" s="91">
        <f>'[4]ИТОГ!'!$AQ2854</f>
        <v>0</v>
      </c>
      <c r="D2857" s="91">
        <f>'[4]ИТОГ!'!$AT2854</f>
        <v>3</v>
      </c>
      <c r="E2857" s="91" t="str">
        <f>'[4]ИТОГ!'!$AU2854</f>
        <v>м</v>
      </c>
      <c r="F2857" s="189">
        <f>'[4]ИТОГ!'!$AX2854</f>
        <v>45778</v>
      </c>
      <c r="G2857" s="91" t="s">
        <v>255</v>
      </c>
      <c r="H2857" s="94" t="s">
        <v>28</v>
      </c>
      <c r="I2857" s="91" t="str">
        <f>'[4]ИТОГ!'!$AY2854</f>
        <v>НАДО!!!</v>
      </c>
    </row>
    <row r="2858" spans="1:9">
      <c r="A2858" s="90">
        <v>2848</v>
      </c>
      <c r="B2858" s="91" t="str">
        <f>'[4]ИТОГ!'!$AP2855</f>
        <v>Помазков Матвей</v>
      </c>
      <c r="C2858" s="91">
        <f>'[4]ИТОГ!'!$AQ2855</f>
        <v>0</v>
      </c>
      <c r="D2858" s="91" t="str">
        <f>'[4]ИТОГ!'!$AT2855</f>
        <v>1ю</v>
      </c>
      <c r="E2858" s="91" t="str">
        <f>'[4]ИТОГ!'!$AU2855</f>
        <v>м</v>
      </c>
      <c r="F2858" s="189">
        <f>'[4]ИТОГ!'!$AX2855</f>
        <v>45705</v>
      </c>
      <c r="G2858" s="91" t="s">
        <v>255</v>
      </c>
      <c r="H2858" s="94" t="s">
        <v>28</v>
      </c>
      <c r="I2858" s="91" t="str">
        <f>'[4]ИТОГ!'!$AY2855</f>
        <v>НАДО!!!</v>
      </c>
    </row>
    <row r="2859" spans="1:9">
      <c r="A2859" s="90">
        <v>2849</v>
      </c>
      <c r="B2859" s="91" t="str">
        <f>'[4]ИТОГ!'!$AP2856</f>
        <v>Померанцева Елена</v>
      </c>
      <c r="C2859" s="91">
        <f>'[4]ИТОГ!'!$AQ2856</f>
        <v>0</v>
      </c>
      <c r="D2859" s="91" t="str">
        <f>'[4]ИТОГ!'!$AT2856</f>
        <v>б/р</v>
      </c>
      <c r="E2859" s="91" t="str">
        <f>'[4]ИТОГ!'!$AU2856</f>
        <v>ж</v>
      </c>
      <c r="F2859" s="189">
        <f>'[4]ИТОГ!'!$AX2856</f>
        <v>43478</v>
      </c>
      <c r="G2859" s="91" t="s">
        <v>255</v>
      </c>
      <c r="H2859" s="94" t="s">
        <v>28</v>
      </c>
      <c r="I2859" s="91" t="str">
        <f>'[4]ИТОГ!'!$AY2856</f>
        <v>НАДО!!!</v>
      </c>
    </row>
    <row r="2860" spans="1:9">
      <c r="A2860" s="90">
        <v>2850</v>
      </c>
      <c r="B2860" s="91" t="str">
        <f>'[4]ИТОГ!'!$AP2857</f>
        <v>Поммер Дмитрий</v>
      </c>
      <c r="C2860" s="91">
        <f>'[4]ИТОГ!'!$AQ2857</f>
        <v>1997</v>
      </c>
      <c r="D2860" s="91" t="str">
        <f>'[4]ИТОГ!'!$AT2857</f>
        <v>б/р</v>
      </c>
      <c r="E2860" s="91" t="str">
        <f>'[4]ИТОГ!'!$AU2857</f>
        <v>м</v>
      </c>
      <c r="F2860" s="189">
        <f>'[4]ИТОГ!'!$AX2857</f>
        <v>41963</v>
      </c>
      <c r="G2860" s="91" t="s">
        <v>255</v>
      </c>
      <c r="H2860" s="94" t="s">
        <v>28</v>
      </c>
      <c r="I2860" s="91" t="str">
        <f>'[4]ИТОГ!'!$AY2857</f>
        <v>ОК!</v>
      </c>
    </row>
    <row r="2861" spans="1:9">
      <c r="A2861" s="90">
        <v>2851</v>
      </c>
      <c r="B2861" s="91" t="str">
        <f>'[4]ИТОГ!'!$AP2858</f>
        <v>Пономарев Иван</v>
      </c>
      <c r="C2861" s="91">
        <f>'[4]ИТОГ!'!$AQ2858</f>
        <v>0</v>
      </c>
      <c r="D2861" s="91" t="str">
        <f>'[4]ИТОГ!'!$AT2858</f>
        <v>б/р</v>
      </c>
      <c r="E2861" s="91" t="str">
        <f>'[4]ИТОГ!'!$AU2858</f>
        <v>м</v>
      </c>
      <c r="F2861" s="189">
        <f>'[4]ИТОГ!'!$AX2858</f>
        <v>43954</v>
      </c>
      <c r="G2861" s="91" t="s">
        <v>255</v>
      </c>
      <c r="H2861" s="94" t="s">
        <v>28</v>
      </c>
      <c r="I2861" s="91" t="str">
        <f>'[4]ИТОГ!'!$AY2858</f>
        <v>НАДО!!!</v>
      </c>
    </row>
    <row r="2862" spans="1:9">
      <c r="A2862" s="90">
        <v>2852</v>
      </c>
      <c r="B2862" s="91" t="str">
        <f>'[4]ИТОГ!'!$AP2859</f>
        <v>Пономарев Максим</v>
      </c>
      <c r="C2862" s="91">
        <f>'[4]ИТОГ!'!$AQ2859</f>
        <v>0</v>
      </c>
      <c r="D2862" s="91" t="str">
        <f>'[4]ИТОГ!'!$AT2859</f>
        <v>б/р</v>
      </c>
      <c r="E2862" s="91" t="str">
        <f>'[4]ИТОГ!'!$AU2859</f>
        <v>м</v>
      </c>
      <c r="F2862" s="189">
        <f>'[4]ИТОГ!'!$AX2859</f>
        <v>43227</v>
      </c>
      <c r="G2862" s="91" t="s">
        <v>255</v>
      </c>
      <c r="H2862" s="94" t="s">
        <v>28</v>
      </c>
      <c r="I2862" s="91" t="str">
        <f>'[4]ИТОГ!'!$AY2859</f>
        <v>НАДО!!!</v>
      </c>
    </row>
    <row r="2863" spans="1:9">
      <c r="A2863" s="90">
        <v>2853</v>
      </c>
      <c r="B2863" s="91" t="str">
        <f>'[4]ИТОГ!'!$AP2860</f>
        <v>Пономаренко Максим</v>
      </c>
      <c r="C2863" s="91">
        <f>'[4]ИТОГ!'!$AQ2860</f>
        <v>2013</v>
      </c>
      <c r="D2863" s="91" t="str">
        <f>'[4]ИТОГ!'!$AT2860</f>
        <v>б/р</v>
      </c>
      <c r="E2863" s="91" t="str">
        <f>'[4]ИТОГ!'!$AU2860</f>
        <v>м</v>
      </c>
      <c r="F2863" s="189">
        <f>'[4]ИТОГ!'!$AX2860</f>
        <v>0</v>
      </c>
      <c r="G2863" s="91" t="s">
        <v>255</v>
      </c>
      <c r="H2863" s="94" t="s">
        <v>28</v>
      </c>
      <c r="I2863" s="91" t="str">
        <f>'[4]ИТОГ!'!$AY2860</f>
        <v>ОК!</v>
      </c>
    </row>
    <row r="2864" spans="1:9">
      <c r="A2864" s="90">
        <v>2854</v>
      </c>
      <c r="B2864" s="91" t="str">
        <f>'[4]ИТОГ!'!$AP2861</f>
        <v>Пономарцев Сергей</v>
      </c>
      <c r="C2864" s="91">
        <f>'[4]ИТОГ!'!$AQ2861</f>
        <v>0</v>
      </c>
      <c r="D2864" s="91" t="str">
        <f>'[4]ИТОГ!'!$AT2861</f>
        <v>б/р</v>
      </c>
      <c r="E2864" s="91" t="str">
        <f>'[4]ИТОГ!'!$AU2861</f>
        <v>м</v>
      </c>
      <c r="F2864" s="189">
        <f>'[4]ИТОГ!'!$AX2861</f>
        <v>45045</v>
      </c>
      <c r="G2864" s="91" t="s">
        <v>255</v>
      </c>
      <c r="H2864" s="94" t="s">
        <v>28</v>
      </c>
      <c r="I2864" s="91" t="str">
        <f>'[4]ИТОГ!'!$AY2861</f>
        <v>НАДО!!!</v>
      </c>
    </row>
    <row r="2865" spans="1:9">
      <c r="A2865" s="90">
        <v>2855</v>
      </c>
      <c r="B2865" s="91" t="str">
        <f>'[4]ИТОГ!'!$AP2862</f>
        <v>Поплавский Алексей</v>
      </c>
      <c r="C2865" s="91">
        <f>'[4]ИТОГ!'!$AQ2862</f>
        <v>2012</v>
      </c>
      <c r="D2865" s="91" t="str">
        <f>'[4]ИТОГ!'!$AT2862</f>
        <v>б/р</v>
      </c>
      <c r="E2865" s="91" t="str">
        <f>'[4]ИТОГ!'!$AU2862</f>
        <v>м</v>
      </c>
      <c r="F2865" s="189">
        <f>'[4]ИТОГ!'!$AX2862</f>
        <v>0</v>
      </c>
      <c r="G2865" s="91" t="s">
        <v>255</v>
      </c>
      <c r="H2865" s="94" t="s">
        <v>28</v>
      </c>
      <c r="I2865" s="91" t="str">
        <f>'[4]ИТОГ!'!$AY2862</f>
        <v>ОК!</v>
      </c>
    </row>
    <row r="2866" spans="1:9">
      <c r="A2866" s="90">
        <v>2856</v>
      </c>
      <c r="B2866" s="91" t="str">
        <f>'[4]ИТОГ!'!$AP2863</f>
        <v>Попов Александр</v>
      </c>
      <c r="C2866" s="91">
        <f>'[4]ИТОГ!'!$AQ2863</f>
        <v>1996</v>
      </c>
      <c r="D2866" s="91" t="str">
        <f>'[4]ИТОГ!'!$AT2863</f>
        <v>КМС</v>
      </c>
      <c r="E2866" s="91" t="str">
        <f>'[4]ИТОГ!'!$AU2863</f>
        <v>м</v>
      </c>
      <c r="F2866" s="189">
        <f>'[4]ИТОГ!'!$AX2863</f>
        <v>45854</v>
      </c>
      <c r="G2866" s="91" t="s">
        <v>255</v>
      </c>
      <c r="H2866" s="94" t="s">
        <v>28</v>
      </c>
      <c r="I2866" s="91" t="str">
        <f>'[4]ИТОГ!'!$AY2863</f>
        <v>ОК!</v>
      </c>
    </row>
    <row r="2867" spans="1:9">
      <c r="A2867" s="90">
        <v>2857</v>
      </c>
      <c r="B2867" s="91" t="str">
        <f>'[4]ИТОГ!'!$AP2864</f>
        <v xml:space="preserve">Попов Александр </v>
      </c>
      <c r="C2867" s="91">
        <f>'[4]ИТОГ!'!$AQ2864</f>
        <v>1992</v>
      </c>
      <c r="D2867" s="91">
        <f>'[4]ИТОГ!'!$AT2864</f>
        <v>3</v>
      </c>
      <c r="E2867" s="91" t="str">
        <f>'[4]ИТОГ!'!$AU2864</f>
        <v>м</v>
      </c>
      <c r="F2867" s="189">
        <f>'[4]ИТОГ!'!$AX2864</f>
        <v>45702</v>
      </c>
      <c r="G2867" s="91" t="s">
        <v>255</v>
      </c>
      <c r="H2867" s="94" t="s">
        <v>28</v>
      </c>
      <c r="I2867" s="91" t="str">
        <f>'[4]ИТОГ!'!$AY2864</f>
        <v>ОК!</v>
      </c>
    </row>
    <row r="2868" spans="1:9">
      <c r="A2868" s="90">
        <v>2858</v>
      </c>
      <c r="B2868" s="91" t="str">
        <f>'[4]ИТОГ!'!$AP2865</f>
        <v>Попов Алексей</v>
      </c>
      <c r="C2868" s="91">
        <f>'[4]ИТОГ!'!$AQ2865</f>
        <v>2004</v>
      </c>
      <c r="D2868" s="91" t="str">
        <f>'[4]ИТОГ!'!$AT2865</f>
        <v>б/р</v>
      </c>
      <c r="E2868" s="91" t="str">
        <f>'[4]ИТОГ!'!$AU2865</f>
        <v>м</v>
      </c>
      <c r="F2868" s="189">
        <f>'[4]ИТОГ!'!$AX2865</f>
        <v>43784</v>
      </c>
      <c r="G2868" s="91" t="s">
        <v>255</v>
      </c>
      <c r="H2868" s="94" t="s">
        <v>28</v>
      </c>
      <c r="I2868" s="91" t="str">
        <f>'[4]ИТОГ!'!$AY2865</f>
        <v>ОК!</v>
      </c>
    </row>
    <row r="2869" spans="1:9">
      <c r="A2869" s="90">
        <v>2859</v>
      </c>
      <c r="B2869" s="91" t="str">
        <f>'[4]ИТОГ!'!$AP2866</f>
        <v>Попов Андрей</v>
      </c>
      <c r="C2869" s="91">
        <f>'[4]ИТОГ!'!$AQ2866</f>
        <v>0</v>
      </c>
      <c r="D2869" s="91" t="str">
        <f>'[4]ИТОГ!'!$AT2866</f>
        <v>1ю</v>
      </c>
      <c r="E2869" s="91" t="str">
        <f>'[4]ИТОГ!'!$AU2866</f>
        <v>м</v>
      </c>
      <c r="F2869" s="189">
        <f>'[4]ИТОГ!'!$AX2866</f>
        <v>45756</v>
      </c>
      <c r="G2869" s="91" t="s">
        <v>255</v>
      </c>
      <c r="H2869" s="94" t="s">
        <v>28</v>
      </c>
      <c r="I2869" s="91" t="str">
        <f>'[4]ИТОГ!'!$AY2866</f>
        <v>НАДО!!!</v>
      </c>
    </row>
    <row r="2870" spans="1:9">
      <c r="A2870" s="90">
        <v>2860</v>
      </c>
      <c r="B2870" s="91" t="str">
        <f>'[4]ИТОГ!'!$AP2867</f>
        <v>Попов Антон</v>
      </c>
      <c r="C2870" s="91">
        <f>'[4]ИТОГ!'!$AQ2867</f>
        <v>1989</v>
      </c>
      <c r="D2870" s="91" t="str">
        <f>'[4]ИТОГ!'!$AT2867</f>
        <v>КМС</v>
      </c>
      <c r="E2870" s="91" t="str">
        <f>'[4]ИТОГ!'!$AU2867</f>
        <v>м</v>
      </c>
      <c r="F2870" s="189">
        <f>'[4]ИТОГ!'!$AX2867</f>
        <v>45896</v>
      </c>
      <c r="G2870" s="91" t="s">
        <v>255</v>
      </c>
      <c r="H2870" s="94" t="s">
        <v>28</v>
      </c>
      <c r="I2870" s="91" t="str">
        <f>'[4]ИТОГ!'!$AY2867</f>
        <v>ОК!</v>
      </c>
    </row>
    <row r="2871" spans="1:9">
      <c r="A2871" s="90">
        <v>2861</v>
      </c>
      <c r="B2871" s="91" t="str">
        <f>'[4]ИТОГ!'!$AP2868</f>
        <v>Попов Даниил</v>
      </c>
      <c r="C2871" s="91">
        <f>'[4]ИТОГ!'!$AQ2868</f>
        <v>2000</v>
      </c>
      <c r="D2871" s="91" t="str">
        <f>'[4]ИТОГ!'!$AT2868</f>
        <v>б/р</v>
      </c>
      <c r="E2871" s="91" t="str">
        <f>'[4]ИТОГ!'!$AU2868</f>
        <v>м</v>
      </c>
      <c r="F2871" s="189">
        <f>'[4]ИТОГ!'!$AX2868</f>
        <v>0</v>
      </c>
      <c r="G2871" s="91" t="s">
        <v>255</v>
      </c>
      <c r="H2871" s="94" t="s">
        <v>28</v>
      </c>
      <c r="I2871" s="91" t="str">
        <f>'[4]ИТОГ!'!$AY2868</f>
        <v>ОК!</v>
      </c>
    </row>
    <row r="2872" spans="1:9">
      <c r="A2872" s="90">
        <v>2862</v>
      </c>
      <c r="B2872" s="91" t="str">
        <f>'[4]ИТОГ!'!$AP2869</f>
        <v>Попов Максим</v>
      </c>
      <c r="C2872" s="91">
        <f>'[4]ИТОГ!'!$AQ2869</f>
        <v>2013</v>
      </c>
      <c r="D2872" s="91" t="str">
        <f>'[4]ИТОГ!'!$AT2869</f>
        <v>2ю</v>
      </c>
      <c r="E2872" s="91" t="str">
        <f>'[4]ИТОГ!'!$AU2869</f>
        <v>м</v>
      </c>
      <c r="F2872" s="189">
        <f>'[4]ИТОГ!'!$AX2869</f>
        <v>45932</v>
      </c>
      <c r="G2872" s="91" t="s">
        <v>255</v>
      </c>
      <c r="H2872" s="94" t="s">
        <v>28</v>
      </c>
      <c r="I2872" s="91" t="str">
        <f>'[4]ИТОГ!'!$AY2869</f>
        <v>ОК!</v>
      </c>
    </row>
    <row r="2873" spans="1:9">
      <c r="A2873" s="90">
        <v>2863</v>
      </c>
      <c r="B2873" s="91" t="str">
        <f>'[4]ИТОГ!'!$AP2870</f>
        <v>Попов Михаил</v>
      </c>
      <c r="C2873" s="91">
        <f>'[4]ИТОГ!'!$AQ2870</f>
        <v>2012</v>
      </c>
      <c r="D2873" s="91" t="str">
        <f>'[4]ИТОГ!'!$AT2870</f>
        <v>2ю</v>
      </c>
      <c r="E2873" s="91" t="str">
        <f>'[4]ИТОГ!'!$AU2870</f>
        <v>м</v>
      </c>
      <c r="F2873" s="189">
        <f>'[4]ИТОГ!'!$AX2870</f>
        <v>45947</v>
      </c>
      <c r="G2873" s="91" t="s">
        <v>255</v>
      </c>
      <c r="H2873" s="94" t="s">
        <v>28</v>
      </c>
      <c r="I2873" s="91" t="str">
        <f>'[4]ИТОГ!'!$AY2870</f>
        <v>ОК!</v>
      </c>
    </row>
    <row r="2874" spans="1:9">
      <c r="A2874" s="90">
        <v>2864</v>
      </c>
      <c r="B2874" s="91" t="str">
        <f>'[4]ИТОГ!'!$AP2871</f>
        <v>Попов Тимофей</v>
      </c>
      <c r="C2874" s="91">
        <f>'[4]ИТОГ!'!$AQ2871</f>
        <v>0</v>
      </c>
      <c r="D2874" s="91">
        <f>'[4]ИТОГ!'!$AT2871</f>
        <v>3</v>
      </c>
      <c r="E2874" s="91" t="str">
        <f>'[4]ИТОГ!'!$AU2871</f>
        <v>м</v>
      </c>
      <c r="F2874" s="189">
        <f>'[4]ИТОГ!'!$AX2871</f>
        <v>45407</v>
      </c>
      <c r="G2874" s="91" t="s">
        <v>255</v>
      </c>
      <c r="H2874" s="94" t="s">
        <v>28</v>
      </c>
      <c r="I2874" s="91" t="str">
        <f>'[4]ИТОГ!'!$AY2871</f>
        <v>НАДО!!!</v>
      </c>
    </row>
    <row r="2875" spans="1:9">
      <c r="A2875" s="90">
        <v>2865</v>
      </c>
      <c r="B2875" s="91" t="str">
        <f>'[4]ИТОГ!'!$AP2872</f>
        <v>Попов Филипп</v>
      </c>
      <c r="C2875" s="91">
        <f>'[4]ИТОГ!'!$AQ2872</f>
        <v>2013</v>
      </c>
      <c r="D2875" s="91" t="str">
        <f>'[4]ИТОГ!'!$AT2872</f>
        <v>б/р</v>
      </c>
      <c r="E2875" s="91" t="str">
        <f>'[4]ИТОГ!'!$AU2872</f>
        <v>м</v>
      </c>
      <c r="F2875" s="189">
        <f>'[4]ИТОГ!'!$AX2872</f>
        <v>0</v>
      </c>
      <c r="G2875" s="91" t="s">
        <v>255</v>
      </c>
      <c r="H2875" s="94" t="s">
        <v>28</v>
      </c>
      <c r="I2875" s="91" t="str">
        <f>'[4]ИТОГ!'!$AY2872</f>
        <v>ОК!</v>
      </c>
    </row>
    <row r="2876" spans="1:9">
      <c r="A2876" s="90">
        <v>2866</v>
      </c>
      <c r="B2876" s="91" t="str">
        <f>'[4]ИТОГ!'!$AP2873</f>
        <v>Попов Юрий</v>
      </c>
      <c r="C2876" s="91">
        <f>'[4]ИТОГ!'!$AQ2873</f>
        <v>1993</v>
      </c>
      <c r="D2876" s="91" t="str">
        <f>'[4]ИТОГ!'!$AT2873</f>
        <v>МС</v>
      </c>
      <c r="E2876" s="91" t="str">
        <f>'[4]ИТОГ!'!$AU2873</f>
        <v>м</v>
      </c>
      <c r="F2876" s="189">
        <f>'[4]ИТОГ!'!$AX2873</f>
        <v>0</v>
      </c>
      <c r="G2876" s="91" t="s">
        <v>255</v>
      </c>
      <c r="H2876" s="94" t="s">
        <v>28</v>
      </c>
      <c r="I2876" s="91" t="str">
        <f>'[4]ИТОГ!'!$AY2873</f>
        <v>ОК!</v>
      </c>
    </row>
    <row r="2877" spans="1:9">
      <c r="A2877" s="90">
        <v>2867</v>
      </c>
      <c r="B2877" s="91" t="str">
        <f>'[4]ИТОГ!'!$AP2874</f>
        <v>Попова Валерия А.</v>
      </c>
      <c r="C2877" s="91">
        <f>'[4]ИТОГ!'!$AQ2874</f>
        <v>2002</v>
      </c>
      <c r="D2877" s="91" t="str">
        <f>'[4]ИТОГ!'!$AT2874</f>
        <v>б/р</v>
      </c>
      <c r="E2877" s="91" t="str">
        <f>'[4]ИТОГ!'!$AU2874</f>
        <v>ж</v>
      </c>
      <c r="F2877" s="189">
        <f>'[4]ИТОГ!'!$AX2874</f>
        <v>0</v>
      </c>
      <c r="G2877" s="91" t="s">
        <v>255</v>
      </c>
      <c r="H2877" s="94" t="s">
        <v>28</v>
      </c>
      <c r="I2877" s="91" t="str">
        <f>'[4]ИТОГ!'!$AY2874</f>
        <v>ОК!</v>
      </c>
    </row>
    <row r="2878" spans="1:9">
      <c r="A2878" s="90">
        <v>2868</v>
      </c>
      <c r="B2878" s="91" t="str">
        <f>'[4]ИТОГ!'!$AP2875</f>
        <v>Попова Валерия</v>
      </c>
      <c r="C2878" s="91">
        <f>'[4]ИТОГ!'!$AQ2875</f>
        <v>2011</v>
      </c>
      <c r="D2878" s="91" t="str">
        <f>'[4]ИТОГ!'!$AT2875</f>
        <v>б/р</v>
      </c>
      <c r="E2878" s="91" t="str">
        <f>'[4]ИТОГ!'!$AU2875</f>
        <v>ж</v>
      </c>
      <c r="F2878" s="189">
        <f>'[4]ИТОГ!'!$AX2875</f>
        <v>0</v>
      </c>
      <c r="G2878" s="91" t="s">
        <v>255</v>
      </c>
      <c r="H2878" s="94" t="s">
        <v>28</v>
      </c>
      <c r="I2878" s="91" t="str">
        <f>'[4]ИТОГ!'!$AY2875</f>
        <v>ОК!</v>
      </c>
    </row>
    <row r="2879" spans="1:9">
      <c r="A2879" s="90">
        <v>2869</v>
      </c>
      <c r="B2879" s="91" t="str">
        <f>'[4]ИТОГ!'!$AP2876</f>
        <v>Попова Варвара</v>
      </c>
      <c r="C2879" s="91">
        <f>'[4]ИТОГ!'!$AQ2876</f>
        <v>2011</v>
      </c>
      <c r="D2879" s="91" t="str">
        <f>'[4]ИТОГ!'!$AT2876</f>
        <v>1ю</v>
      </c>
      <c r="E2879" s="91" t="str">
        <f>'[4]ИТОГ!'!$AU2876</f>
        <v>ж</v>
      </c>
      <c r="F2879" s="189">
        <f>'[4]ИТОГ!'!$AX2876</f>
        <v>45947</v>
      </c>
      <c r="G2879" s="91" t="s">
        <v>255</v>
      </c>
      <c r="H2879" s="94" t="s">
        <v>28</v>
      </c>
      <c r="I2879" s="91" t="str">
        <f>'[4]ИТОГ!'!$AY2876</f>
        <v>ОК!</v>
      </c>
    </row>
    <row r="2880" spans="1:9">
      <c r="A2880" s="90">
        <v>2870</v>
      </c>
      <c r="B2880" s="91" t="str">
        <f>'[4]ИТОГ!'!$AP2877</f>
        <v>Попова Дарина</v>
      </c>
      <c r="C2880" s="91">
        <f>'[4]ИТОГ!'!$AQ2877</f>
        <v>2009</v>
      </c>
      <c r="D2880" s="91" t="str">
        <f>'[4]ИТОГ!'!$AT2877</f>
        <v>б/р</v>
      </c>
      <c r="E2880" s="91" t="str">
        <f>'[4]ИТОГ!'!$AU2877</f>
        <v>ж</v>
      </c>
      <c r="F2880" s="189">
        <f>'[4]ИТОГ!'!$AX2877</f>
        <v>45072</v>
      </c>
      <c r="G2880" s="91" t="s">
        <v>255</v>
      </c>
      <c r="H2880" s="94" t="s">
        <v>28</v>
      </c>
      <c r="I2880" s="91" t="str">
        <f>'[4]ИТОГ!'!$AY2877</f>
        <v>ОК!</v>
      </c>
    </row>
    <row r="2881" spans="1:9">
      <c r="A2881" s="90">
        <v>2871</v>
      </c>
      <c r="B2881" s="91" t="str">
        <f>'[4]ИТОГ!'!$AP2878</f>
        <v>Попова Дарья</v>
      </c>
      <c r="C2881" s="91">
        <f>'[4]ИТОГ!'!$AQ2878</f>
        <v>1995</v>
      </c>
      <c r="D2881" s="91" t="str">
        <f>'[4]ИТОГ!'!$AT2878</f>
        <v>б/р</v>
      </c>
      <c r="E2881" s="91" t="str">
        <f>'[4]ИТОГ!'!$AU2878</f>
        <v>ж</v>
      </c>
      <c r="F2881" s="189">
        <f>'[4]ИТОГ!'!$AX2878</f>
        <v>44057</v>
      </c>
      <c r="G2881" s="91" t="s">
        <v>255</v>
      </c>
      <c r="H2881" s="94" t="s">
        <v>28</v>
      </c>
      <c r="I2881" s="91" t="str">
        <f>'[4]ИТОГ!'!$AY2878</f>
        <v>ОК!</v>
      </c>
    </row>
    <row r="2882" spans="1:9">
      <c r="A2882" s="90">
        <v>2872</v>
      </c>
      <c r="B2882" s="91" t="str">
        <f>'[4]ИТОГ!'!$AP2879</f>
        <v>Попова Елизавета</v>
      </c>
      <c r="C2882" s="91">
        <f>'[4]ИТОГ!'!$AQ2879</f>
        <v>0</v>
      </c>
      <c r="D2882" s="91">
        <f>'[4]ИТОГ!'!$AT2879</f>
        <v>3</v>
      </c>
      <c r="E2882" s="91" t="str">
        <f>'[4]ИТОГ!'!$AU2879</f>
        <v>ж</v>
      </c>
      <c r="F2882" s="189">
        <f>'[4]ИТОГ!'!$AX2879</f>
        <v>45540</v>
      </c>
      <c r="G2882" s="91" t="s">
        <v>255</v>
      </c>
      <c r="H2882" s="94" t="s">
        <v>28</v>
      </c>
      <c r="I2882" s="91" t="str">
        <f>'[4]ИТОГ!'!$AY2879</f>
        <v>НАДО!!!</v>
      </c>
    </row>
    <row r="2883" spans="1:9">
      <c r="A2883" s="90">
        <v>2873</v>
      </c>
      <c r="B2883" s="91" t="str">
        <f>'[4]ИТОГ!'!$AP2880</f>
        <v>Попович Даниил</v>
      </c>
      <c r="C2883" s="91">
        <f>'[4]ИТОГ!'!$AQ2880</f>
        <v>2006</v>
      </c>
      <c r="D2883" s="91">
        <f>'[4]ИТОГ!'!$AT2880</f>
        <v>2</v>
      </c>
      <c r="E2883" s="91" t="str">
        <f>'[4]ИТОГ!'!$AU2880</f>
        <v>м</v>
      </c>
      <c r="F2883" s="189">
        <f>'[4]ИТОГ!'!$AX2880</f>
        <v>45319</v>
      </c>
      <c r="G2883" s="91" t="s">
        <v>255</v>
      </c>
      <c r="H2883" s="94" t="s">
        <v>28</v>
      </c>
      <c r="I2883" s="91" t="str">
        <f>'[4]ИТОГ!'!$AY2880</f>
        <v>ОК!</v>
      </c>
    </row>
    <row r="2884" spans="1:9">
      <c r="A2884" s="90">
        <v>2874</v>
      </c>
      <c r="B2884" s="91" t="str">
        <f>'[4]ИТОГ!'!$AP2881</f>
        <v>Поповский Максим</v>
      </c>
      <c r="C2884" s="91">
        <f>'[4]ИТОГ!'!$AQ2881</f>
        <v>2006</v>
      </c>
      <c r="D2884" s="91" t="str">
        <f>'[4]ИТОГ!'!$AT2881</f>
        <v>б/р</v>
      </c>
      <c r="E2884" s="91" t="str">
        <f>'[4]ИТОГ!'!$AU2881</f>
        <v>м</v>
      </c>
      <c r="F2884" s="189">
        <f>'[4]ИТОГ!'!$AX2881</f>
        <v>43523</v>
      </c>
      <c r="G2884" s="91" t="s">
        <v>255</v>
      </c>
      <c r="H2884" s="94" t="s">
        <v>28</v>
      </c>
      <c r="I2884" s="91" t="str">
        <f>'[4]ИТОГ!'!$AY2881</f>
        <v>НАДО!!!</v>
      </c>
    </row>
    <row r="2885" spans="1:9">
      <c r="A2885" s="90">
        <v>2875</v>
      </c>
      <c r="B2885" s="91" t="str">
        <f>'[4]ИТОГ!'!$AP2882</f>
        <v>Попок Кирилл</v>
      </c>
      <c r="C2885" s="91">
        <f>'[4]ИТОГ!'!$AQ2882</f>
        <v>2012</v>
      </c>
      <c r="D2885" s="91" t="str">
        <f>'[4]ИТОГ!'!$AT2882</f>
        <v>б/р</v>
      </c>
      <c r="E2885" s="91" t="str">
        <f>'[4]ИТОГ!'!$AU2882</f>
        <v>м</v>
      </c>
      <c r="F2885" s="189">
        <f>'[4]ИТОГ!'!$AX2882</f>
        <v>0</v>
      </c>
      <c r="G2885" s="91" t="s">
        <v>255</v>
      </c>
      <c r="H2885" s="94" t="s">
        <v>28</v>
      </c>
      <c r="I2885" s="91" t="str">
        <f>'[4]ИТОГ!'!$AY2882</f>
        <v>ОК!</v>
      </c>
    </row>
    <row r="2886" spans="1:9">
      <c r="A2886" s="90">
        <v>2876</v>
      </c>
      <c r="B2886" s="91" t="str">
        <f>'[4]ИТОГ!'!$AP2883</f>
        <v>Попрыгин Владимир</v>
      </c>
      <c r="C2886" s="91">
        <f>'[4]ИТОГ!'!$AQ2883</f>
        <v>0</v>
      </c>
      <c r="D2886" s="91">
        <f>'[4]ИТОГ!'!$AT2883</f>
        <v>2</v>
      </c>
      <c r="E2886" s="91" t="str">
        <f>'[4]ИТОГ!'!$AU2883</f>
        <v>м</v>
      </c>
      <c r="F2886" s="189">
        <f>'[4]ИТОГ!'!$AX2883</f>
        <v>45407</v>
      </c>
      <c r="G2886" s="91" t="s">
        <v>255</v>
      </c>
      <c r="H2886" s="94" t="s">
        <v>28</v>
      </c>
      <c r="I2886" s="91" t="str">
        <f>'[4]ИТОГ!'!$AY2883</f>
        <v>НАДО!!!</v>
      </c>
    </row>
    <row r="2887" spans="1:9">
      <c r="A2887" s="90">
        <v>2877</v>
      </c>
      <c r="B2887" s="91" t="str">
        <f>'[4]ИТОГ!'!$AP2884</f>
        <v>Порофиев Константин</v>
      </c>
      <c r="C2887" s="91">
        <f>'[4]ИТОГ!'!$AQ2884</f>
        <v>0</v>
      </c>
      <c r="D2887" s="91" t="str">
        <f>'[4]ИТОГ!'!$AT2884</f>
        <v>б/р</v>
      </c>
      <c r="E2887" s="91" t="str">
        <f>'[4]ИТОГ!'!$AU2884</f>
        <v>м</v>
      </c>
      <c r="F2887" s="189">
        <f>'[4]ИТОГ!'!$AX2884</f>
        <v>43518</v>
      </c>
      <c r="G2887" s="91" t="s">
        <v>255</v>
      </c>
      <c r="H2887" s="94" t="s">
        <v>28</v>
      </c>
      <c r="I2887" s="91" t="str">
        <f>'[4]ИТОГ!'!$AY2884</f>
        <v>НАДО!!!</v>
      </c>
    </row>
    <row r="2888" spans="1:9">
      <c r="A2888" s="90">
        <v>2878</v>
      </c>
      <c r="B2888" s="91" t="str">
        <f>'[4]ИТОГ!'!$AP2885</f>
        <v>Порядин Михаил</v>
      </c>
      <c r="C2888" s="91">
        <f>'[4]ИТОГ!'!$AQ2885</f>
        <v>0</v>
      </c>
      <c r="D2888" s="91" t="str">
        <f>'[4]ИТОГ!'!$AT2885</f>
        <v>б/р</v>
      </c>
      <c r="E2888" s="91" t="str">
        <f>'[4]ИТОГ!'!$AU2885</f>
        <v>м</v>
      </c>
      <c r="F2888" s="189">
        <f>'[4]ИТОГ!'!$AX2885</f>
        <v>43555</v>
      </c>
      <c r="G2888" s="91" t="s">
        <v>255</v>
      </c>
      <c r="H2888" s="94" t="s">
        <v>28</v>
      </c>
      <c r="I2888" s="91" t="str">
        <f>'[4]ИТОГ!'!$AY2885</f>
        <v>НАДО!!!</v>
      </c>
    </row>
    <row r="2889" spans="1:9">
      <c r="A2889" s="90">
        <v>2879</v>
      </c>
      <c r="B2889" s="91" t="str">
        <f>'[4]ИТОГ!'!$AP2886</f>
        <v>Потанина Светлана</v>
      </c>
      <c r="C2889" s="91">
        <f>'[4]ИТОГ!'!$AQ2886</f>
        <v>0</v>
      </c>
      <c r="D2889" s="91" t="str">
        <f>'[4]ИТОГ!'!$AT2886</f>
        <v>б/р</v>
      </c>
      <c r="E2889" s="91" t="str">
        <f>'[4]ИТОГ!'!$AU2886</f>
        <v>ж</v>
      </c>
      <c r="F2889" s="189">
        <f>'[4]ИТОГ!'!$AX2886</f>
        <v>43954</v>
      </c>
      <c r="G2889" s="91" t="s">
        <v>255</v>
      </c>
      <c r="H2889" s="94" t="s">
        <v>28</v>
      </c>
      <c r="I2889" s="91" t="str">
        <f>'[4]ИТОГ!'!$AY2886</f>
        <v>НАДО!!!</v>
      </c>
    </row>
    <row r="2890" spans="1:9">
      <c r="A2890" s="90">
        <v>2880</v>
      </c>
      <c r="B2890" s="91" t="str">
        <f>'[4]ИТОГ!'!$AP2887</f>
        <v>Потапенко Анастасия</v>
      </c>
      <c r="C2890" s="91">
        <f>'[4]ИТОГ!'!$AQ2887</f>
        <v>2001</v>
      </c>
      <c r="D2890" s="91" t="str">
        <f>'[4]ИТОГ!'!$AT2887</f>
        <v>б/р</v>
      </c>
      <c r="E2890" s="91" t="str">
        <f>'[4]ИТОГ!'!$AU2887</f>
        <v>ж</v>
      </c>
      <c r="F2890" s="189">
        <f>'[4]ИТОГ!'!$AX2887</f>
        <v>0</v>
      </c>
      <c r="G2890" s="91" t="s">
        <v>255</v>
      </c>
      <c r="H2890" s="94" t="s">
        <v>28</v>
      </c>
      <c r="I2890" s="91" t="str">
        <f>'[4]ИТОГ!'!$AY2887</f>
        <v>ОК!</v>
      </c>
    </row>
    <row r="2891" spans="1:9">
      <c r="A2891" s="90">
        <v>2881</v>
      </c>
      <c r="B2891" s="91" t="str">
        <f>'[4]ИТОГ!'!$AP2888</f>
        <v>Потапов Андрей</v>
      </c>
      <c r="C2891" s="91">
        <f>'[4]ИТОГ!'!$AQ2888</f>
        <v>0</v>
      </c>
      <c r="D2891" s="91" t="str">
        <f>'[4]ИТОГ!'!$AT2888</f>
        <v>КМС</v>
      </c>
      <c r="E2891" s="91" t="str">
        <f>'[4]ИТОГ!'!$AU2888</f>
        <v>м</v>
      </c>
      <c r="F2891" s="189">
        <f>'[4]ИТОГ!'!$AX2888</f>
        <v>45772</v>
      </c>
      <c r="G2891" s="91" t="s">
        <v>255</v>
      </c>
      <c r="H2891" s="94" t="s">
        <v>28</v>
      </c>
      <c r="I2891" s="91" t="str">
        <f>'[4]ИТОГ!'!$AY2888</f>
        <v>НАДО!!!</v>
      </c>
    </row>
    <row r="2892" spans="1:9">
      <c r="A2892" s="90">
        <v>2882</v>
      </c>
      <c r="B2892" s="91" t="str">
        <f>'[4]ИТОГ!'!$AP2889</f>
        <v>Потапова Анна</v>
      </c>
      <c r="C2892" s="91">
        <f>'[4]ИТОГ!'!$AQ2889</f>
        <v>1998</v>
      </c>
      <c r="D2892" s="91" t="str">
        <f>'[4]ИТОГ!'!$AT2889</f>
        <v>КМС</v>
      </c>
      <c r="E2892" s="91" t="str">
        <f>'[4]ИТОГ!'!$AU2889</f>
        <v>ж</v>
      </c>
      <c r="F2892" s="189">
        <f>'[4]ИТОГ!'!$AX2889</f>
        <v>45905</v>
      </c>
      <c r="G2892" s="91" t="s">
        <v>255</v>
      </c>
      <c r="H2892" s="94" t="s">
        <v>28</v>
      </c>
      <c r="I2892" s="91" t="str">
        <f>'[4]ИТОГ!'!$AY2889</f>
        <v>ОК!</v>
      </c>
    </row>
    <row r="2893" spans="1:9">
      <c r="A2893" s="90">
        <v>2883</v>
      </c>
      <c r="B2893" s="91" t="str">
        <f>'[4]ИТОГ!'!$AP2890</f>
        <v>Потапова Ольга</v>
      </c>
      <c r="C2893" s="91">
        <f>'[4]ИТОГ!'!$AQ2890</f>
        <v>2010</v>
      </c>
      <c r="D2893" s="91">
        <f>'[4]ИТОГ!'!$AT2890</f>
        <v>2</v>
      </c>
      <c r="E2893" s="91" t="str">
        <f>'[4]ИТОГ!'!$AU2890</f>
        <v>ж</v>
      </c>
      <c r="F2893" s="189">
        <f>'[4]ИТОГ!'!$AX2890</f>
        <v>45623</v>
      </c>
      <c r="G2893" s="91" t="s">
        <v>255</v>
      </c>
      <c r="H2893" s="94" t="s">
        <v>28</v>
      </c>
      <c r="I2893" s="91" t="str">
        <f>'[4]ИТОГ!'!$AY2890</f>
        <v>ОК!</v>
      </c>
    </row>
    <row r="2894" spans="1:9">
      <c r="A2894" s="90">
        <v>2884</v>
      </c>
      <c r="B2894" s="91" t="str">
        <f>'[4]ИТОГ!'!$AP2891</f>
        <v>Поташев Максим</v>
      </c>
      <c r="C2894" s="91">
        <f>'[4]ИТОГ!'!$AQ2891</f>
        <v>1997</v>
      </c>
      <c r="D2894" s="91" t="str">
        <f>'[4]ИТОГ!'!$AT2891</f>
        <v>б/р</v>
      </c>
      <c r="E2894" s="91" t="str">
        <f>'[4]ИТОГ!'!$AU2891</f>
        <v>м</v>
      </c>
      <c r="F2894" s="189">
        <f>'[4]ИТОГ!'!$AX2891</f>
        <v>0</v>
      </c>
      <c r="G2894" s="91" t="s">
        <v>255</v>
      </c>
      <c r="H2894" s="94" t="s">
        <v>28</v>
      </c>
      <c r="I2894" s="91" t="str">
        <f>'[4]ИТОГ!'!$AY2891</f>
        <v>ОК!</v>
      </c>
    </row>
    <row r="2895" spans="1:9">
      <c r="A2895" s="90">
        <v>2885</v>
      </c>
      <c r="B2895" s="91" t="str">
        <f>'[4]ИТОГ!'!$AP2892</f>
        <v>Потемкина Лариса</v>
      </c>
      <c r="C2895" s="91">
        <f>'[4]ИТОГ!'!$AQ2892</f>
        <v>1965</v>
      </c>
      <c r="D2895" s="91">
        <f>'[4]ИТОГ!'!$AT2892</f>
        <v>2</v>
      </c>
      <c r="E2895" s="91" t="str">
        <f>'[4]ИТОГ!'!$AU2892</f>
        <v>ж</v>
      </c>
      <c r="F2895" s="189">
        <f>'[4]ИТОГ!'!$AX2892</f>
        <v>45520</v>
      </c>
      <c r="G2895" s="91" t="s">
        <v>255</v>
      </c>
      <c r="H2895" s="94" t="s">
        <v>28</v>
      </c>
      <c r="I2895" s="91" t="str">
        <f>'[4]ИТОГ!'!$AY2892</f>
        <v>ОК!</v>
      </c>
    </row>
    <row r="2896" spans="1:9">
      <c r="A2896" s="90">
        <v>2886</v>
      </c>
      <c r="B2896" s="91" t="str">
        <f>'[4]ИТОГ!'!$AP2893</f>
        <v xml:space="preserve">Потехин Леонид </v>
      </c>
      <c r="C2896" s="91">
        <f>'[4]ИТОГ!'!$AQ2893</f>
        <v>0</v>
      </c>
      <c r="D2896" s="91" t="str">
        <f>'[4]ИТОГ!'!$AT2893</f>
        <v>б/р</v>
      </c>
      <c r="E2896" s="91" t="str">
        <f>'[4]ИТОГ!'!$AU2893</f>
        <v>м</v>
      </c>
      <c r="F2896" s="189">
        <f>'[4]ИТОГ!'!$AX2893</f>
        <v>44708</v>
      </c>
      <c r="G2896" s="91" t="s">
        <v>255</v>
      </c>
      <c r="H2896" s="94" t="s">
        <v>28</v>
      </c>
      <c r="I2896" s="91" t="str">
        <f>'[4]ИТОГ!'!$AY2893</f>
        <v>НАДО!!!</v>
      </c>
    </row>
    <row r="2897" spans="1:9">
      <c r="A2897" s="90">
        <v>2887</v>
      </c>
      <c r="B2897" s="91" t="str">
        <f>'[4]ИТОГ!'!$AP2894</f>
        <v xml:space="preserve">Потехина Ольга </v>
      </c>
      <c r="C2897" s="91">
        <f>'[4]ИТОГ!'!$AQ2894</f>
        <v>0</v>
      </c>
      <c r="D2897" s="91" t="str">
        <f>'[4]ИТОГ!'!$AT2894</f>
        <v>б/р</v>
      </c>
      <c r="E2897" s="91" t="str">
        <f>'[4]ИТОГ!'!$AU2894</f>
        <v>ж</v>
      </c>
      <c r="F2897" s="189">
        <f>'[4]ИТОГ!'!$AX2894</f>
        <v>44708</v>
      </c>
      <c r="G2897" s="91" t="s">
        <v>255</v>
      </c>
      <c r="H2897" s="94" t="s">
        <v>28</v>
      </c>
      <c r="I2897" s="91" t="str">
        <f>'[4]ИТОГ!'!$AY2894</f>
        <v>НАДО!!!</v>
      </c>
    </row>
    <row r="2898" spans="1:9">
      <c r="A2898" s="90">
        <v>2888</v>
      </c>
      <c r="B2898" s="91" t="str">
        <f>'[4]ИТОГ!'!$AP2895</f>
        <v>Потовой Андрей</v>
      </c>
      <c r="C2898" s="91">
        <f>'[4]ИТОГ!'!$AQ2895</f>
        <v>2002</v>
      </c>
      <c r="D2898" s="91" t="str">
        <f>'[4]ИТОГ!'!$AT2895</f>
        <v>б/р</v>
      </c>
      <c r="E2898" s="91" t="str">
        <f>'[4]ИТОГ!'!$AU2895</f>
        <v>м</v>
      </c>
      <c r="F2898" s="189">
        <f>'[4]ИТОГ!'!$AX2895</f>
        <v>44556</v>
      </c>
      <c r="G2898" s="91" t="s">
        <v>255</v>
      </c>
      <c r="H2898" s="94" t="s">
        <v>28</v>
      </c>
      <c r="I2898" s="91" t="str">
        <f>'[4]ИТОГ!'!$AY2895</f>
        <v>ОК!</v>
      </c>
    </row>
    <row r="2899" spans="1:9">
      <c r="A2899" s="90">
        <v>2889</v>
      </c>
      <c r="B2899" s="91" t="str">
        <f>'[4]ИТОГ!'!$AP2896</f>
        <v>Потопаев Андрей</v>
      </c>
      <c r="C2899" s="91">
        <f>'[4]ИТОГ!'!$AQ2896</f>
        <v>1987</v>
      </c>
      <c r="D2899" s="91" t="str">
        <f>'[4]ИТОГ!'!$AT2896</f>
        <v>б/р</v>
      </c>
      <c r="E2899" s="91" t="str">
        <f>'[4]ИТОГ!'!$AU2896</f>
        <v>м</v>
      </c>
      <c r="F2899" s="189">
        <f>'[4]ИТОГ!'!$AX2896</f>
        <v>43495</v>
      </c>
      <c r="G2899" s="91" t="s">
        <v>255</v>
      </c>
      <c r="H2899" s="94" t="s">
        <v>28</v>
      </c>
      <c r="I2899" s="91" t="str">
        <f>'[4]ИТОГ!'!$AY2896</f>
        <v>ОК!</v>
      </c>
    </row>
    <row r="2900" spans="1:9">
      <c r="A2900" s="90">
        <v>2890</v>
      </c>
      <c r="B2900" s="91" t="str">
        <f>'[4]ИТОГ!'!$AP2897</f>
        <v>Почтарева Софья</v>
      </c>
      <c r="C2900" s="91">
        <f>'[4]ИТОГ!'!$AQ2897</f>
        <v>2008</v>
      </c>
      <c r="D2900" s="91" t="str">
        <f>'[4]ИТОГ!'!$AT2897</f>
        <v>1ю</v>
      </c>
      <c r="E2900" s="91" t="str">
        <f>'[4]ИТОГ!'!$AU2897</f>
        <v>ж</v>
      </c>
      <c r="F2900" s="189">
        <f>'[4]ИТОГ!'!$AX2897</f>
        <v>45947</v>
      </c>
      <c r="G2900" s="91" t="s">
        <v>255</v>
      </c>
      <c r="H2900" s="94" t="s">
        <v>28</v>
      </c>
      <c r="I2900" s="91" t="str">
        <f>'[4]ИТОГ!'!$AY2897</f>
        <v>ОК!</v>
      </c>
    </row>
    <row r="2901" spans="1:9">
      <c r="A2901" s="90">
        <v>2891</v>
      </c>
      <c r="B2901" s="91" t="str">
        <f>'[4]ИТОГ!'!$AP2898</f>
        <v>Преснова Елизавета</v>
      </c>
      <c r="C2901" s="91">
        <f>'[4]ИТОГ!'!$AQ2898</f>
        <v>2003</v>
      </c>
      <c r="D2901" s="91" t="str">
        <f>'[4]ИТОГ!'!$AT2898</f>
        <v>КМС</v>
      </c>
      <c r="E2901" s="91" t="str">
        <f>'[4]ИТОГ!'!$AU2898</f>
        <v>ж</v>
      </c>
      <c r="F2901" s="189">
        <f>'[4]ИТОГ!'!$AX2898</f>
        <v>45927</v>
      </c>
      <c r="G2901" s="91" t="s">
        <v>255</v>
      </c>
      <c r="H2901" s="94" t="s">
        <v>28</v>
      </c>
      <c r="I2901" s="91" t="str">
        <f>'[4]ИТОГ!'!$AY2898</f>
        <v>ОК!</v>
      </c>
    </row>
    <row r="2902" spans="1:9">
      <c r="A2902" s="90">
        <v>2892</v>
      </c>
      <c r="B2902" s="91" t="str">
        <f>'[4]ИТОГ!'!$AP2899</f>
        <v>Прибыловский Илья</v>
      </c>
      <c r="C2902" s="91">
        <f>'[4]ИТОГ!'!$AQ2899</f>
        <v>1984</v>
      </c>
      <c r="D2902" s="91" t="str">
        <f>'[4]ИТОГ!'!$AT2899</f>
        <v>б/р</v>
      </c>
      <c r="E2902" s="91" t="str">
        <f>'[4]ИТОГ!'!$AU2899</f>
        <v>м</v>
      </c>
      <c r="F2902" s="189">
        <f>'[4]ИТОГ!'!$AX2899</f>
        <v>0</v>
      </c>
      <c r="G2902" s="91" t="s">
        <v>255</v>
      </c>
      <c r="H2902" s="94" t="s">
        <v>28</v>
      </c>
      <c r="I2902" s="91" t="str">
        <f>'[4]ИТОГ!'!$AY2899</f>
        <v>ОК!</v>
      </c>
    </row>
    <row r="2903" spans="1:9">
      <c r="A2903" s="90">
        <v>2893</v>
      </c>
      <c r="B2903" s="91" t="str">
        <f>'[4]ИТОГ!'!$AP2900</f>
        <v>Придатко Олег</v>
      </c>
      <c r="C2903" s="91">
        <f>'[4]ИТОГ!'!$AQ2900</f>
        <v>1969</v>
      </c>
      <c r="D2903" s="91" t="str">
        <f>'[4]ИТОГ!'!$AT2900</f>
        <v>б/р</v>
      </c>
      <c r="E2903" s="91" t="str">
        <f>'[4]ИТОГ!'!$AU2900</f>
        <v>м</v>
      </c>
      <c r="F2903" s="189">
        <f>'[4]ИТОГ!'!$AX2900</f>
        <v>44499</v>
      </c>
      <c r="G2903" s="91" t="s">
        <v>255</v>
      </c>
      <c r="H2903" s="94" t="s">
        <v>28</v>
      </c>
      <c r="I2903" s="91" t="str">
        <f>'[4]ИТОГ!'!$AY2900</f>
        <v>ОК!</v>
      </c>
    </row>
    <row r="2904" spans="1:9">
      <c r="A2904" s="90">
        <v>2894</v>
      </c>
      <c r="B2904" s="91" t="str">
        <f>'[4]ИТОГ!'!$AP2901</f>
        <v>Придохин Павел</v>
      </c>
      <c r="C2904" s="91">
        <f>'[4]ИТОГ!'!$AQ2901</f>
        <v>2000</v>
      </c>
      <c r="D2904" s="91" t="str">
        <f>'[4]ИТОГ!'!$AT2901</f>
        <v>б/р</v>
      </c>
      <c r="E2904" s="91" t="str">
        <f>'[4]ИТОГ!'!$AU2901</f>
        <v>м</v>
      </c>
      <c r="F2904" s="189">
        <f>'[4]ИТОГ!'!$AX2901</f>
        <v>44313</v>
      </c>
      <c r="G2904" s="91" t="s">
        <v>255</v>
      </c>
      <c r="H2904" s="94" t="s">
        <v>28</v>
      </c>
      <c r="I2904" s="91" t="str">
        <f>'[4]ИТОГ!'!$AY2901</f>
        <v>ОК!</v>
      </c>
    </row>
    <row r="2905" spans="1:9">
      <c r="A2905" s="90">
        <v>2895</v>
      </c>
      <c r="B2905" s="91" t="str">
        <f>'[4]ИТОГ!'!$AP2902</f>
        <v>Приходько Денис</v>
      </c>
      <c r="C2905" s="91">
        <f>'[4]ИТОГ!'!$AQ2902</f>
        <v>1980</v>
      </c>
      <c r="D2905" s="91" t="str">
        <f>'[4]ИТОГ!'!$AT2902</f>
        <v>б/р</v>
      </c>
      <c r="E2905" s="91" t="str">
        <f>'[4]ИТОГ!'!$AU2902</f>
        <v>м</v>
      </c>
      <c r="F2905" s="189">
        <f>'[4]ИТОГ!'!$AX2902</f>
        <v>43716</v>
      </c>
      <c r="G2905" s="91" t="s">
        <v>255</v>
      </c>
      <c r="H2905" s="94" t="s">
        <v>28</v>
      </c>
      <c r="I2905" s="91" t="str">
        <f>'[4]ИТОГ!'!$AY2902</f>
        <v>ОК!</v>
      </c>
    </row>
    <row r="2906" spans="1:9">
      <c r="A2906" s="90">
        <v>2896</v>
      </c>
      <c r="B2906" s="91" t="str">
        <f>'[4]ИТОГ!'!$AP2903</f>
        <v>Приходько Ольга</v>
      </c>
      <c r="C2906" s="91">
        <f>'[4]ИТОГ!'!$AQ2903</f>
        <v>0</v>
      </c>
      <c r="D2906" s="91" t="str">
        <f>'[4]ИТОГ!'!$AT2903</f>
        <v>б/р</v>
      </c>
      <c r="E2906" s="91" t="str">
        <f>'[4]ИТОГ!'!$AU2903</f>
        <v>ж</v>
      </c>
      <c r="F2906" s="189">
        <f>'[4]ИТОГ!'!$AX2903</f>
        <v>43954</v>
      </c>
      <c r="G2906" s="91" t="s">
        <v>255</v>
      </c>
      <c r="H2906" s="94" t="s">
        <v>28</v>
      </c>
      <c r="I2906" s="91" t="str">
        <f>'[4]ИТОГ!'!$AY2903</f>
        <v>НАДО!!!</v>
      </c>
    </row>
    <row r="2907" spans="1:9">
      <c r="A2907" s="90">
        <v>2897</v>
      </c>
      <c r="B2907" s="91" t="str">
        <f>'[4]ИТОГ!'!$AP2904</f>
        <v>Приходько Сергей</v>
      </c>
      <c r="C2907" s="91">
        <f>'[4]ИТОГ!'!$AQ2904</f>
        <v>2002</v>
      </c>
      <c r="D2907" s="91" t="str">
        <f>'[4]ИТОГ!'!$AT2904</f>
        <v>б/р</v>
      </c>
      <c r="E2907" s="91" t="str">
        <f>'[4]ИТОГ!'!$AU2904</f>
        <v>м</v>
      </c>
      <c r="F2907" s="189">
        <f>'[4]ИТОГ!'!$AX2904</f>
        <v>44921</v>
      </c>
      <c r="G2907" s="91" t="s">
        <v>255</v>
      </c>
      <c r="H2907" s="94" t="s">
        <v>28</v>
      </c>
      <c r="I2907" s="91" t="str">
        <f>'[4]ИТОГ!'!$AY2904</f>
        <v>ОК!</v>
      </c>
    </row>
    <row r="2908" spans="1:9">
      <c r="A2908" s="90">
        <v>2898</v>
      </c>
      <c r="B2908" s="91" t="str">
        <f>'[4]ИТОГ!'!$AP2905</f>
        <v>Приходько Сергей Н.</v>
      </c>
      <c r="C2908" s="91">
        <f>'[4]ИТОГ!'!$AQ2905</f>
        <v>1960</v>
      </c>
      <c r="D2908" s="91" t="str">
        <f>'[4]ИТОГ!'!$AT2905</f>
        <v>б/р</v>
      </c>
      <c r="E2908" s="91" t="str">
        <f>'[4]ИТОГ!'!$AU2905</f>
        <v>м</v>
      </c>
      <c r="F2908" s="189">
        <f>'[4]ИТОГ!'!$AX2905</f>
        <v>0</v>
      </c>
      <c r="G2908" s="91" t="s">
        <v>255</v>
      </c>
      <c r="H2908" s="94" t="s">
        <v>28</v>
      </c>
      <c r="I2908" s="91" t="str">
        <f>'[4]ИТОГ!'!$AY2905</f>
        <v>ОК!</v>
      </c>
    </row>
    <row r="2909" spans="1:9">
      <c r="A2909" s="90">
        <v>2899</v>
      </c>
      <c r="B2909" s="91" t="str">
        <f>'[4]ИТОГ!'!$AP2906</f>
        <v>Приходько Степан</v>
      </c>
      <c r="C2909" s="91">
        <f>'[4]ИТОГ!'!$AQ2906</f>
        <v>2013</v>
      </c>
      <c r="D2909" s="91" t="str">
        <f>'[4]ИТОГ!'!$AT2906</f>
        <v>б/р</v>
      </c>
      <c r="E2909" s="91" t="str">
        <f>'[4]ИТОГ!'!$AU2906</f>
        <v>м</v>
      </c>
      <c r="F2909" s="189">
        <f>'[4]ИТОГ!'!$AX2906</f>
        <v>0</v>
      </c>
      <c r="G2909" s="91" t="s">
        <v>255</v>
      </c>
      <c r="H2909" s="94" t="s">
        <v>28</v>
      </c>
      <c r="I2909" s="91" t="str">
        <f>'[4]ИТОГ!'!$AY2906</f>
        <v>ОК!</v>
      </c>
    </row>
    <row r="2910" spans="1:9">
      <c r="A2910" s="90">
        <v>2900</v>
      </c>
      <c r="B2910" s="91" t="str">
        <f>'[4]ИТОГ!'!$AP2907</f>
        <v>Прищепа Юлия</v>
      </c>
      <c r="C2910" s="91">
        <f>'[4]ИТОГ!'!$AQ2907</f>
        <v>2009</v>
      </c>
      <c r="D2910" s="91" t="str">
        <f>'[4]ИТОГ!'!$AT2907</f>
        <v>б/р</v>
      </c>
      <c r="E2910" s="91" t="str">
        <f>'[4]ИТОГ!'!$AU2907</f>
        <v>ж</v>
      </c>
      <c r="F2910" s="189">
        <f>'[4]ИТОГ!'!$AX2907</f>
        <v>0</v>
      </c>
      <c r="G2910" s="91" t="s">
        <v>255</v>
      </c>
      <c r="H2910" s="94" t="s">
        <v>28</v>
      </c>
      <c r="I2910" s="91" t="str">
        <f>'[4]ИТОГ!'!$AY2907</f>
        <v>ОК!</v>
      </c>
    </row>
    <row r="2911" spans="1:9">
      <c r="A2911" s="90">
        <v>2901</v>
      </c>
      <c r="B2911" s="91" t="str">
        <f>'[4]ИТОГ!'!$AP2908</f>
        <v>Прозоров Кирилл</v>
      </c>
      <c r="C2911" s="91">
        <f>'[4]ИТОГ!'!$AQ2908</f>
        <v>2009</v>
      </c>
      <c r="D2911" s="91" t="str">
        <f>'[4]ИТОГ!'!$AT2908</f>
        <v>б/р</v>
      </c>
      <c r="E2911" s="91" t="str">
        <f>'[4]ИТОГ!'!$AU2908</f>
        <v>м</v>
      </c>
      <c r="F2911" s="189">
        <f>'[4]ИТОГ!'!$AX2908</f>
        <v>0</v>
      </c>
      <c r="G2911" s="91" t="s">
        <v>255</v>
      </c>
      <c r="H2911" s="94" t="s">
        <v>28</v>
      </c>
      <c r="I2911" s="91" t="str">
        <f>'[4]ИТОГ!'!$AY2908</f>
        <v>ОК!</v>
      </c>
    </row>
    <row r="2912" spans="1:9">
      <c r="A2912" s="90">
        <v>2902</v>
      </c>
      <c r="B2912" s="91" t="str">
        <f>'[4]ИТОГ!'!$AP2909</f>
        <v>Прокопович Ольга</v>
      </c>
      <c r="C2912" s="91">
        <f>'[4]ИТОГ!'!$AQ2909</f>
        <v>1978</v>
      </c>
      <c r="D2912" s="91">
        <f>'[4]ИТОГ!'!$AT2909</f>
        <v>2</v>
      </c>
      <c r="E2912" s="91" t="str">
        <f>'[4]ИТОГ!'!$AU2909</f>
        <v>ж</v>
      </c>
      <c r="F2912" s="189">
        <f>'[4]ИТОГ!'!$AX2909</f>
        <v>46005</v>
      </c>
      <c r="G2912" s="91" t="s">
        <v>255</v>
      </c>
      <c r="H2912" s="94" t="s">
        <v>28</v>
      </c>
      <c r="I2912" s="91" t="str">
        <f>'[4]ИТОГ!'!$AY2909</f>
        <v>ОК!</v>
      </c>
    </row>
    <row r="2913" spans="1:9">
      <c r="A2913" s="90">
        <v>2903</v>
      </c>
      <c r="B2913" s="91" t="str">
        <f>'[4]ИТОГ!'!$AP2910</f>
        <v>Прокофьев Даниил</v>
      </c>
      <c r="C2913" s="91">
        <f>'[4]ИТОГ!'!$AQ2910</f>
        <v>2012</v>
      </c>
      <c r="D2913" s="91" t="str">
        <f>'[4]ИТОГ!'!$AT2910</f>
        <v>б/р</v>
      </c>
      <c r="E2913" s="91" t="str">
        <f>'[4]ИТОГ!'!$AU2910</f>
        <v>м</v>
      </c>
      <c r="F2913" s="189">
        <f>'[4]ИТОГ!'!$AX2910</f>
        <v>0</v>
      </c>
      <c r="G2913" s="91" t="s">
        <v>255</v>
      </c>
      <c r="H2913" s="94" t="s">
        <v>28</v>
      </c>
      <c r="I2913" s="91" t="str">
        <f>'[4]ИТОГ!'!$AY2910</f>
        <v>ОК!</v>
      </c>
    </row>
    <row r="2914" spans="1:9">
      <c r="A2914" s="90">
        <v>2904</v>
      </c>
      <c r="B2914" s="91" t="str">
        <f>'[4]ИТОГ!'!$AP2911</f>
        <v>Прокофьев Никита</v>
      </c>
      <c r="C2914" s="91">
        <f>'[4]ИТОГ!'!$AQ2911</f>
        <v>2012</v>
      </c>
      <c r="D2914" s="91" t="str">
        <f>'[4]ИТОГ!'!$AT2911</f>
        <v>1ю</v>
      </c>
      <c r="E2914" s="91" t="str">
        <f>'[4]ИТОГ!'!$AU2911</f>
        <v>м</v>
      </c>
      <c r="F2914" s="189">
        <f>'[4]ИТОГ!'!$AX2911</f>
        <v>45932</v>
      </c>
      <c r="G2914" s="91" t="s">
        <v>255</v>
      </c>
      <c r="H2914" s="94" t="s">
        <v>28</v>
      </c>
      <c r="I2914" s="91" t="str">
        <f>'[4]ИТОГ!'!$AY2911</f>
        <v>ОК!</v>
      </c>
    </row>
    <row r="2915" spans="1:9">
      <c r="A2915" s="90">
        <v>2905</v>
      </c>
      <c r="B2915" s="91" t="str">
        <f>'[4]ИТОГ!'!$AP2912</f>
        <v>Прокофьева Екатерина</v>
      </c>
      <c r="C2915" s="91">
        <f>'[4]ИТОГ!'!$AQ2912</f>
        <v>2007</v>
      </c>
      <c r="D2915" s="91" t="str">
        <f>'[4]ИТОГ!'!$AT2912</f>
        <v>б/р</v>
      </c>
      <c r="E2915" s="91" t="str">
        <f>'[4]ИТОГ!'!$AU2912</f>
        <v>ж</v>
      </c>
      <c r="F2915" s="189">
        <f>'[4]ИТОГ!'!$AX2912</f>
        <v>45059</v>
      </c>
      <c r="G2915" s="91" t="s">
        <v>255</v>
      </c>
      <c r="H2915" s="94" t="s">
        <v>28</v>
      </c>
      <c r="I2915" s="91" t="str">
        <f>'[4]ИТОГ!'!$AY2912</f>
        <v>НАДО!!!</v>
      </c>
    </row>
    <row r="2916" spans="1:9">
      <c r="A2916" s="90">
        <v>2906</v>
      </c>
      <c r="B2916" s="91" t="str">
        <f>'[4]ИТОГ!'!$AP2913</f>
        <v>Прокошева Светлана</v>
      </c>
      <c r="C2916" s="91">
        <f>'[4]ИТОГ!'!$AQ2913</f>
        <v>2004</v>
      </c>
      <c r="D2916" s="91">
        <f>'[4]ИТОГ!'!$AT2913</f>
        <v>3</v>
      </c>
      <c r="E2916" s="91" t="str">
        <f>'[4]ИТОГ!'!$AU2913</f>
        <v>ж</v>
      </c>
      <c r="F2916" s="189">
        <f>'[4]ИТОГ!'!$AX2913</f>
        <v>45407</v>
      </c>
      <c r="G2916" s="91" t="s">
        <v>255</v>
      </c>
      <c r="H2916" s="94" t="s">
        <v>28</v>
      </c>
      <c r="I2916" s="91" t="str">
        <f>'[4]ИТОГ!'!$AY2913</f>
        <v>ОК!</v>
      </c>
    </row>
    <row r="2917" spans="1:9">
      <c r="A2917" s="90">
        <v>2907</v>
      </c>
      <c r="B2917" s="91" t="str">
        <f>'[4]ИТОГ!'!$AP2914</f>
        <v>Пронин Александр</v>
      </c>
      <c r="C2917" s="91">
        <f>'[4]ИТОГ!'!$AQ2914</f>
        <v>0</v>
      </c>
      <c r="D2917" s="91" t="str">
        <f>'[4]ИТОГ!'!$AT2914</f>
        <v>б/р</v>
      </c>
      <c r="E2917" s="91" t="str">
        <f>'[4]ИТОГ!'!$AU2914</f>
        <v>м</v>
      </c>
      <c r="F2917" s="189">
        <f>'[4]ИТОГ!'!$AX2914</f>
        <v>43281</v>
      </c>
      <c r="G2917" s="91" t="s">
        <v>255</v>
      </c>
      <c r="H2917" s="94" t="s">
        <v>28</v>
      </c>
      <c r="I2917" s="91" t="str">
        <f>'[4]ИТОГ!'!$AY2914</f>
        <v>НАДО!!!</v>
      </c>
    </row>
    <row r="2918" spans="1:9">
      <c r="A2918" s="90">
        <v>2908</v>
      </c>
      <c r="B2918" s="91" t="str">
        <f>'[4]ИТОГ!'!$AP2915</f>
        <v>Пронин Михаил</v>
      </c>
      <c r="C2918" s="91">
        <f>'[4]ИТОГ!'!$AQ2915</f>
        <v>2006</v>
      </c>
      <c r="D2918" s="91">
        <f>'[4]ИТОГ!'!$AT2915</f>
        <v>3</v>
      </c>
      <c r="E2918" s="91" t="str">
        <f>'[4]ИТОГ!'!$AU2915</f>
        <v>м</v>
      </c>
      <c r="F2918" s="189">
        <f>'[4]ИТОГ!'!$AX2915</f>
        <v>45407</v>
      </c>
      <c r="G2918" s="91" t="s">
        <v>255</v>
      </c>
      <c r="H2918" s="94" t="s">
        <v>28</v>
      </c>
      <c r="I2918" s="91" t="str">
        <f>'[4]ИТОГ!'!$AY2915</f>
        <v>ОК!</v>
      </c>
    </row>
    <row r="2919" spans="1:9">
      <c r="A2919" s="90">
        <v>2909</v>
      </c>
      <c r="B2919" s="91" t="str">
        <f>'[4]ИТОГ!'!$AP2916</f>
        <v>Пронин Степан</v>
      </c>
      <c r="C2919" s="91">
        <f>'[4]ИТОГ!'!$AQ2916</f>
        <v>2008</v>
      </c>
      <c r="D2919" s="91" t="str">
        <f>'[4]ИТОГ!'!$AT2916</f>
        <v>б/р</v>
      </c>
      <c r="E2919" s="91" t="str">
        <f>'[4]ИТОГ!'!$AU2916</f>
        <v>м</v>
      </c>
      <c r="F2919" s="189">
        <f>'[4]ИТОГ!'!$AX2916</f>
        <v>45156</v>
      </c>
      <c r="G2919" s="91" t="s">
        <v>255</v>
      </c>
      <c r="H2919" s="94" t="s">
        <v>28</v>
      </c>
      <c r="I2919" s="91" t="str">
        <f>'[4]ИТОГ!'!$AY2916</f>
        <v>ОК!</v>
      </c>
    </row>
    <row r="2920" spans="1:9">
      <c r="A2920" s="90">
        <v>2910</v>
      </c>
      <c r="B2920" s="91" t="str">
        <f>'[4]ИТОГ!'!$AP2917</f>
        <v>Пронина Мария</v>
      </c>
      <c r="C2920" s="91">
        <f>'[4]ИТОГ!'!$AQ2917</f>
        <v>2000</v>
      </c>
      <c r="D2920" s="91" t="str">
        <f>'[4]ИТОГ!'!$AT2917</f>
        <v>б/р</v>
      </c>
      <c r="E2920" s="91" t="str">
        <f>'[4]ИТОГ!'!$AU2917</f>
        <v>ж</v>
      </c>
      <c r="F2920" s="189">
        <f>'[4]ИТОГ!'!$AX2917</f>
        <v>0</v>
      </c>
      <c r="G2920" s="91" t="s">
        <v>255</v>
      </c>
      <c r="H2920" s="94" t="s">
        <v>28</v>
      </c>
      <c r="I2920" s="91" t="str">
        <f>'[4]ИТОГ!'!$AY2917</f>
        <v>ОК!</v>
      </c>
    </row>
    <row r="2921" spans="1:9">
      <c r="A2921" s="90">
        <v>2911</v>
      </c>
      <c r="B2921" s="91" t="str">
        <f>'[4]ИТОГ!'!$AP2918</f>
        <v>Проскуров Владислав</v>
      </c>
      <c r="C2921" s="91">
        <f>'[4]ИТОГ!'!$AQ2918</f>
        <v>2015</v>
      </c>
      <c r="D2921" s="91" t="str">
        <f>'[4]ИТОГ!'!$AT2918</f>
        <v>б/р</v>
      </c>
      <c r="E2921" s="91" t="str">
        <f>'[4]ИТОГ!'!$AU2918</f>
        <v>м</v>
      </c>
      <c r="F2921" s="189">
        <f>'[4]ИТОГ!'!$AX2918</f>
        <v>0</v>
      </c>
      <c r="G2921" s="91" t="s">
        <v>255</v>
      </c>
      <c r="H2921" s="94" t="s">
        <v>28</v>
      </c>
      <c r="I2921" s="91" t="str">
        <f>'[4]ИТОГ!'!$AY2918</f>
        <v>ОК!</v>
      </c>
    </row>
    <row r="2922" spans="1:9">
      <c r="A2922" s="90">
        <v>2912</v>
      </c>
      <c r="B2922" s="91" t="str">
        <f>'[4]ИТОГ!'!$AP2919</f>
        <v>Проскуров Святослав</v>
      </c>
      <c r="C2922" s="91">
        <f>'[4]ИТОГ!'!$AQ2919</f>
        <v>2011</v>
      </c>
      <c r="D2922" s="91" t="str">
        <f>'[4]ИТОГ!'!$AT2919</f>
        <v>1ю</v>
      </c>
      <c r="E2922" s="91" t="str">
        <f>'[4]ИТОГ!'!$AU2919</f>
        <v>м</v>
      </c>
      <c r="F2922" s="189">
        <f>'[4]ИТОГ!'!$AX2919</f>
        <v>45437</v>
      </c>
      <c r="G2922" s="91" t="s">
        <v>255</v>
      </c>
      <c r="H2922" s="94" t="s">
        <v>28</v>
      </c>
      <c r="I2922" s="91" t="str">
        <f>'[4]ИТОГ!'!$AY2919</f>
        <v>ОК!</v>
      </c>
    </row>
    <row r="2923" spans="1:9">
      <c r="A2923" s="90">
        <v>2913</v>
      </c>
      <c r="B2923" s="91" t="str">
        <f>'[4]ИТОГ!'!$AP2920</f>
        <v>Просолов Игорь</v>
      </c>
      <c r="C2923" s="91">
        <f>'[4]ИТОГ!'!$AQ2920</f>
        <v>2001</v>
      </c>
      <c r="D2923" s="91" t="str">
        <f>'[4]ИТОГ!'!$AT2920</f>
        <v>КМС</v>
      </c>
      <c r="E2923" s="91" t="str">
        <f>'[4]ИТОГ!'!$AU2920</f>
        <v>м</v>
      </c>
      <c r="F2923" s="189">
        <f>'[4]ИТОГ!'!$AX2920</f>
        <v>45692</v>
      </c>
      <c r="G2923" s="91" t="s">
        <v>255</v>
      </c>
      <c r="H2923" s="94" t="s">
        <v>28</v>
      </c>
      <c r="I2923" s="91" t="str">
        <f>'[4]ИТОГ!'!$AY2920</f>
        <v>ОК!</v>
      </c>
    </row>
    <row r="2924" spans="1:9">
      <c r="A2924" s="90">
        <v>2914</v>
      </c>
      <c r="B2924" s="91" t="str">
        <f>'[4]ИТОГ!'!$AP2921</f>
        <v>Просолова Александра</v>
      </c>
      <c r="C2924" s="91">
        <f>'[4]ИТОГ!'!$AQ2921</f>
        <v>1995</v>
      </c>
      <c r="D2924" s="91" t="str">
        <f>'[4]ИТОГ!'!$AT2921</f>
        <v>б/р</v>
      </c>
      <c r="E2924" s="91" t="str">
        <f>'[4]ИТОГ!'!$AU2921</f>
        <v>ж</v>
      </c>
      <c r="F2924" s="189">
        <f>'[4]ИТОГ!'!$AX2921</f>
        <v>42032</v>
      </c>
      <c r="G2924" s="91" t="s">
        <v>255</v>
      </c>
      <c r="H2924" s="94" t="s">
        <v>28</v>
      </c>
      <c r="I2924" s="91" t="str">
        <f>'[4]ИТОГ!'!$AY2921</f>
        <v>ОК!</v>
      </c>
    </row>
    <row r="2925" spans="1:9">
      <c r="A2925" s="90">
        <v>2915</v>
      </c>
      <c r="B2925" s="91" t="str">
        <f>'[4]ИТОГ!'!$AP2922</f>
        <v>Протопопова Диана</v>
      </c>
      <c r="C2925" s="91">
        <f>'[4]ИТОГ!'!$AQ2922</f>
        <v>2012</v>
      </c>
      <c r="D2925" s="91" t="str">
        <f>'[4]ИТОГ!'!$AT2922</f>
        <v>1ю</v>
      </c>
      <c r="E2925" s="91" t="str">
        <f>'[4]ИТОГ!'!$AU2922</f>
        <v>ж</v>
      </c>
      <c r="F2925" s="189">
        <f>'[4]ИТОГ!'!$AX2922</f>
        <v>45358</v>
      </c>
      <c r="G2925" s="91" t="s">
        <v>255</v>
      </c>
      <c r="H2925" s="94" t="s">
        <v>28</v>
      </c>
      <c r="I2925" s="91" t="str">
        <f>'[4]ИТОГ!'!$AY2922</f>
        <v>ОК!</v>
      </c>
    </row>
    <row r="2926" spans="1:9">
      <c r="A2926" s="90">
        <v>2916</v>
      </c>
      <c r="B2926" s="91" t="str">
        <f>'[4]ИТОГ!'!$AP2923</f>
        <v>Профе Диана</v>
      </c>
      <c r="C2926" s="91">
        <f>'[4]ИТОГ!'!$AQ2923</f>
        <v>2002</v>
      </c>
      <c r="D2926" s="91">
        <f>'[4]ИТОГ!'!$AT2923</f>
        <v>1</v>
      </c>
      <c r="E2926" s="91" t="str">
        <f>'[4]ИТОГ!'!$AU2923</f>
        <v>ж</v>
      </c>
      <c r="F2926" s="189">
        <f>'[4]ИТОГ!'!$AX2923</f>
        <v>45407</v>
      </c>
      <c r="G2926" s="91" t="s">
        <v>255</v>
      </c>
      <c r="H2926" s="94" t="s">
        <v>28</v>
      </c>
      <c r="I2926" s="91" t="str">
        <f>'[4]ИТОГ!'!$AY2923</f>
        <v>ОК!</v>
      </c>
    </row>
    <row r="2927" spans="1:9">
      <c r="A2927" s="90">
        <v>2917</v>
      </c>
      <c r="B2927" s="91" t="str">
        <f>'[4]ИТОГ!'!$AP2924</f>
        <v>Профе Павел</v>
      </c>
      <c r="C2927" s="91">
        <f>'[4]ИТОГ!'!$AQ2924</f>
        <v>1998</v>
      </c>
      <c r="D2927" s="91">
        <f>'[4]ИТОГ!'!$AT2924</f>
        <v>1</v>
      </c>
      <c r="E2927" s="91" t="str">
        <f>'[4]ИТОГ!'!$AU2924</f>
        <v>м</v>
      </c>
      <c r="F2927" s="189">
        <f>'[4]ИТОГ!'!$AX2924</f>
        <v>45757</v>
      </c>
      <c r="G2927" s="91" t="s">
        <v>255</v>
      </c>
      <c r="H2927" s="94" t="s">
        <v>28</v>
      </c>
      <c r="I2927" s="91" t="str">
        <f>'[4]ИТОГ!'!$AY2924</f>
        <v>ОК!</v>
      </c>
    </row>
    <row r="2928" spans="1:9">
      <c r="A2928" s="90">
        <v>2918</v>
      </c>
      <c r="B2928" s="91" t="str">
        <f>'[4]ИТОГ!'!$AP2925</f>
        <v>Прохоров Николай</v>
      </c>
      <c r="C2928" s="91">
        <f>'[4]ИТОГ!'!$AQ2925</f>
        <v>2009</v>
      </c>
      <c r="D2928" s="91" t="str">
        <f>'[4]ИТОГ!'!$AT2925</f>
        <v>б/р</v>
      </c>
      <c r="E2928" s="91" t="str">
        <f>'[4]ИТОГ!'!$AU2925</f>
        <v>м</v>
      </c>
      <c r="F2928" s="189">
        <f>'[4]ИТОГ!'!$AX2925</f>
        <v>0</v>
      </c>
      <c r="G2928" s="91" t="s">
        <v>255</v>
      </c>
      <c r="H2928" s="94" t="s">
        <v>28</v>
      </c>
      <c r="I2928" s="91" t="str">
        <f>'[4]ИТОГ!'!$AY2925</f>
        <v>ОК!</v>
      </c>
    </row>
    <row r="2929" spans="1:9">
      <c r="A2929" s="90">
        <v>2919</v>
      </c>
      <c r="B2929" s="91" t="str">
        <f>'[4]ИТОГ!'!$AP2926</f>
        <v>Прудиус Алексей</v>
      </c>
      <c r="C2929" s="91">
        <f>'[4]ИТОГ!'!$AQ2926</f>
        <v>1996</v>
      </c>
      <c r="D2929" s="91" t="str">
        <f>'[4]ИТОГ!'!$AT2926</f>
        <v>б/р</v>
      </c>
      <c r="E2929" s="91" t="str">
        <f>'[4]ИТОГ!'!$AU2926</f>
        <v>м</v>
      </c>
      <c r="F2929" s="189">
        <f>'[4]ИТОГ!'!$AX2926</f>
        <v>45014</v>
      </c>
      <c r="G2929" s="91" t="s">
        <v>255</v>
      </c>
      <c r="H2929" s="94" t="s">
        <v>28</v>
      </c>
      <c r="I2929" s="91" t="str">
        <f>'[4]ИТОГ!'!$AY2926</f>
        <v>ОК!</v>
      </c>
    </row>
    <row r="2930" spans="1:9">
      <c r="A2930" s="90">
        <v>2920</v>
      </c>
      <c r="B2930" s="91" t="str">
        <f>'[4]ИТОГ!'!$AP2927</f>
        <v>Прудниченков Алексей</v>
      </c>
      <c r="C2930" s="91">
        <f>'[4]ИТОГ!'!$AQ2927</f>
        <v>2010</v>
      </c>
      <c r="D2930" s="91">
        <f>'[4]ИТОГ!'!$AT2927</f>
        <v>2</v>
      </c>
      <c r="E2930" s="91" t="str">
        <f>'[4]ИТОГ!'!$AU2927</f>
        <v>м</v>
      </c>
      <c r="F2930" s="189">
        <f>'[4]ИТОГ!'!$AX2927</f>
        <v>45893</v>
      </c>
      <c r="G2930" s="91" t="s">
        <v>255</v>
      </c>
      <c r="H2930" s="94" t="s">
        <v>28</v>
      </c>
      <c r="I2930" s="91" t="str">
        <f>'[4]ИТОГ!'!$AY2927</f>
        <v>ОК!</v>
      </c>
    </row>
    <row r="2931" spans="1:9">
      <c r="A2931" s="90">
        <v>2921</v>
      </c>
      <c r="B2931" s="91" t="str">
        <f>'[4]ИТОГ!'!$AP2928</f>
        <v>Прусова Елизавета</v>
      </c>
      <c r="C2931" s="91">
        <f>'[4]ИТОГ!'!$AQ2928</f>
        <v>2008</v>
      </c>
      <c r="D2931" s="91" t="str">
        <f>'[4]ИТОГ!'!$AT2928</f>
        <v>б/р</v>
      </c>
      <c r="E2931" s="91" t="str">
        <f>'[4]ИТОГ!'!$AU2928</f>
        <v>ж</v>
      </c>
      <c r="F2931" s="189">
        <f>'[4]ИТОГ!'!$AX2928</f>
        <v>45399</v>
      </c>
      <c r="G2931" s="91" t="s">
        <v>255</v>
      </c>
      <c r="H2931" s="94" t="s">
        <v>28</v>
      </c>
      <c r="I2931" s="91" t="str">
        <f>'[4]ИТОГ!'!$AY2928</f>
        <v>ОК!</v>
      </c>
    </row>
    <row r="2932" spans="1:9">
      <c r="A2932" s="90">
        <v>2922</v>
      </c>
      <c r="B2932" s="91" t="str">
        <f>'[4]ИТОГ!'!$AP2929</f>
        <v>Прядильщиков Константин</v>
      </c>
      <c r="C2932" s="91">
        <f>'[4]ИТОГ!'!$AQ2929</f>
        <v>2012</v>
      </c>
      <c r="D2932" s="91" t="str">
        <f>'[4]ИТОГ!'!$AT2929</f>
        <v>б/р</v>
      </c>
      <c r="E2932" s="91" t="str">
        <f>'[4]ИТОГ!'!$AU2929</f>
        <v>м</v>
      </c>
      <c r="F2932" s="189">
        <f>'[4]ИТОГ!'!$AX2929</f>
        <v>0</v>
      </c>
      <c r="G2932" s="91" t="s">
        <v>255</v>
      </c>
      <c r="H2932" s="94" t="s">
        <v>28</v>
      </c>
      <c r="I2932" s="91" t="str">
        <f>'[4]ИТОГ!'!$AY2929</f>
        <v>ОК!</v>
      </c>
    </row>
    <row r="2933" spans="1:9">
      <c r="A2933" s="90">
        <v>2923</v>
      </c>
      <c r="B2933" s="91" t="str">
        <f>'[4]ИТОГ!'!$AP2930</f>
        <v>Прядохин Павел</v>
      </c>
      <c r="C2933" s="91">
        <f>'[4]ИТОГ!'!$AQ2930</f>
        <v>2000</v>
      </c>
      <c r="D2933" s="91" t="str">
        <f>'[4]ИТОГ!'!$AT2930</f>
        <v>КМС</v>
      </c>
      <c r="E2933" s="91" t="str">
        <f>'[4]ИТОГ!'!$AU2930</f>
        <v>м</v>
      </c>
      <c r="F2933" s="189">
        <f>'[4]ИТОГ!'!$AX2930</f>
        <v>45410</v>
      </c>
      <c r="G2933" s="91" t="s">
        <v>255</v>
      </c>
      <c r="H2933" s="94" t="s">
        <v>28</v>
      </c>
      <c r="I2933" s="91" t="str">
        <f>'[4]ИТОГ!'!$AY2930</f>
        <v>ОК!</v>
      </c>
    </row>
    <row r="2934" spans="1:9">
      <c r="A2934" s="90">
        <v>2924</v>
      </c>
      <c r="B2934" s="91" t="str">
        <f>'[4]ИТОГ!'!$AP2931</f>
        <v>Прядун Алексей</v>
      </c>
      <c r="C2934" s="91">
        <f>'[4]ИТОГ!'!$AQ2931</f>
        <v>2005</v>
      </c>
      <c r="D2934" s="91" t="str">
        <f>'[4]ИТОГ!'!$AT2931</f>
        <v>КМС</v>
      </c>
      <c r="E2934" s="91" t="str">
        <f>'[4]ИТОГ!'!$AU2931</f>
        <v>м</v>
      </c>
      <c r="F2934" s="189">
        <f>'[4]ИТОГ!'!$AX2931</f>
        <v>45411</v>
      </c>
      <c r="G2934" s="91" t="s">
        <v>255</v>
      </c>
      <c r="H2934" s="94" t="s">
        <v>28</v>
      </c>
      <c r="I2934" s="91" t="str">
        <f>'[4]ИТОГ!'!$AY2931</f>
        <v>ОК!</v>
      </c>
    </row>
    <row r="2935" spans="1:9">
      <c r="A2935" s="90">
        <v>2925</v>
      </c>
      <c r="B2935" s="91" t="str">
        <f>'[4]ИТОГ!'!$AP2932</f>
        <v>Пташников Игорь</v>
      </c>
      <c r="C2935" s="91">
        <f>'[4]ИТОГ!'!$AQ2932</f>
        <v>0</v>
      </c>
      <c r="D2935" s="91">
        <f>'[4]ИТОГ!'!$AT2932</f>
        <v>3</v>
      </c>
      <c r="E2935" s="91" t="str">
        <f>'[4]ИТОГ!'!$AU2932</f>
        <v>м</v>
      </c>
      <c r="F2935" s="189">
        <f>'[4]ИТОГ!'!$AX2932</f>
        <v>45407</v>
      </c>
      <c r="G2935" s="91" t="s">
        <v>255</v>
      </c>
      <c r="H2935" s="94" t="s">
        <v>28</v>
      </c>
      <c r="I2935" s="91" t="str">
        <f>'[4]ИТОГ!'!$AY2932</f>
        <v>НАДО!!!</v>
      </c>
    </row>
    <row r="2936" spans="1:9">
      <c r="A2936" s="90">
        <v>2926</v>
      </c>
      <c r="B2936" s="91" t="str">
        <f>'[4]ИТОГ!'!$AP2933</f>
        <v>Пугаев Даниил</v>
      </c>
      <c r="C2936" s="91">
        <f>'[4]ИТОГ!'!$AQ2933</f>
        <v>2002</v>
      </c>
      <c r="D2936" s="91" t="str">
        <f>'[4]ИТОГ!'!$AT2933</f>
        <v>б/р</v>
      </c>
      <c r="E2936" s="91" t="str">
        <f>'[4]ИТОГ!'!$AU2933</f>
        <v>м</v>
      </c>
      <c r="F2936" s="189">
        <f>'[4]ИТОГ!'!$AX2933</f>
        <v>43828</v>
      </c>
      <c r="G2936" s="91" t="s">
        <v>255</v>
      </c>
      <c r="H2936" s="94" t="s">
        <v>28</v>
      </c>
      <c r="I2936" s="91" t="str">
        <f>'[4]ИТОГ!'!$AY2933</f>
        <v>ОК!</v>
      </c>
    </row>
    <row r="2937" spans="1:9">
      <c r="A2937" s="90">
        <v>2927</v>
      </c>
      <c r="B2937" s="91" t="str">
        <f>'[4]ИТОГ!'!$AP2934</f>
        <v>Пугачёв Михаил</v>
      </c>
      <c r="C2937" s="91">
        <f>'[4]ИТОГ!'!$AQ2934</f>
        <v>2002</v>
      </c>
      <c r="D2937" s="91" t="str">
        <f>'[4]ИТОГ!'!$AT2934</f>
        <v>б/р</v>
      </c>
      <c r="E2937" s="91" t="str">
        <f>'[4]ИТОГ!'!$AU2934</f>
        <v>м</v>
      </c>
      <c r="F2937" s="189">
        <f>'[4]ИТОГ!'!$AX2934</f>
        <v>44556</v>
      </c>
      <c r="G2937" s="91" t="s">
        <v>255</v>
      </c>
      <c r="H2937" s="94" t="s">
        <v>28</v>
      </c>
      <c r="I2937" s="91" t="str">
        <f>'[4]ИТОГ!'!$AY2934</f>
        <v>ОК!</v>
      </c>
    </row>
    <row r="2938" spans="1:9">
      <c r="A2938" s="90">
        <v>2928</v>
      </c>
      <c r="B2938" s="91" t="str">
        <f>'[4]ИТОГ!'!$AP2935</f>
        <v>Пузанова Арина</v>
      </c>
      <c r="C2938" s="91">
        <f>'[4]ИТОГ!'!$AQ2935</f>
        <v>2014</v>
      </c>
      <c r="D2938" s="91" t="str">
        <f>'[4]ИТОГ!'!$AT2935</f>
        <v>б/р</v>
      </c>
      <c r="E2938" s="91" t="str">
        <f>'[4]ИТОГ!'!$AU2935</f>
        <v>ж</v>
      </c>
      <c r="F2938" s="189">
        <f>'[4]ИТОГ!'!$AX2935</f>
        <v>0</v>
      </c>
      <c r="G2938" s="91" t="s">
        <v>255</v>
      </c>
      <c r="H2938" s="94" t="s">
        <v>28</v>
      </c>
      <c r="I2938" s="91" t="str">
        <f>'[4]ИТОГ!'!$AY2935</f>
        <v>ОК!</v>
      </c>
    </row>
    <row r="2939" spans="1:9">
      <c r="A2939" s="90">
        <v>2929</v>
      </c>
      <c r="B2939" s="91" t="str">
        <f>'[4]ИТОГ!'!$AP2936</f>
        <v>Пузына Лев</v>
      </c>
      <c r="C2939" s="91">
        <f>'[4]ИТОГ!'!$AQ2936</f>
        <v>2009</v>
      </c>
      <c r="D2939" s="91" t="str">
        <f>'[4]ИТОГ!'!$AT2936</f>
        <v>б/р</v>
      </c>
      <c r="E2939" s="91" t="str">
        <f>'[4]ИТОГ!'!$AU2936</f>
        <v>м</v>
      </c>
      <c r="F2939" s="189">
        <f>'[4]ИТОГ!'!$AX2936</f>
        <v>43853</v>
      </c>
      <c r="G2939" s="91" t="s">
        <v>255</v>
      </c>
      <c r="H2939" s="94" t="s">
        <v>28</v>
      </c>
      <c r="I2939" s="91" t="str">
        <f>'[4]ИТОГ!'!$AY2936</f>
        <v>ОК!</v>
      </c>
    </row>
    <row r="2940" spans="1:9">
      <c r="A2940" s="90">
        <v>2930</v>
      </c>
      <c r="B2940" s="91" t="str">
        <f>'[4]ИТОГ!'!$AP2937</f>
        <v>Пузыня Альбина</v>
      </c>
      <c r="C2940" s="91">
        <f>'[4]ИТОГ!'!$AQ2937</f>
        <v>2006</v>
      </c>
      <c r="D2940" s="91" t="str">
        <f>'[4]ИТОГ!'!$AT2937</f>
        <v>б/р</v>
      </c>
      <c r="E2940" s="91" t="str">
        <f>'[4]ИТОГ!'!$AU2937</f>
        <v>ж</v>
      </c>
      <c r="F2940" s="189">
        <f>'[4]ИТОГ!'!$AX2937</f>
        <v>44165</v>
      </c>
      <c r="G2940" s="91" t="s">
        <v>255</v>
      </c>
      <c r="H2940" s="94" t="s">
        <v>28</v>
      </c>
      <c r="I2940" s="91" t="str">
        <f>'[4]ИТОГ!'!$AY2937</f>
        <v>ОК!</v>
      </c>
    </row>
    <row r="2941" spans="1:9">
      <c r="A2941" s="90">
        <v>2931</v>
      </c>
      <c r="B2941" s="91" t="str">
        <f>'[4]ИТОГ!'!$AP2938</f>
        <v>Пузырёв Кирилл</v>
      </c>
      <c r="C2941" s="91">
        <f>'[4]ИТОГ!'!$AQ2938</f>
        <v>2011</v>
      </c>
      <c r="D2941" s="91" t="str">
        <f>'[4]ИТОГ!'!$AT2938</f>
        <v>б/р</v>
      </c>
      <c r="E2941" s="91" t="str">
        <f>'[4]ИТОГ!'!$AU2938</f>
        <v>м</v>
      </c>
      <c r="F2941" s="189">
        <f>'[4]ИТОГ!'!$AX2938</f>
        <v>0</v>
      </c>
      <c r="G2941" s="91" t="s">
        <v>255</v>
      </c>
      <c r="H2941" s="94" t="s">
        <v>28</v>
      </c>
      <c r="I2941" s="91" t="str">
        <f>'[4]ИТОГ!'!$AY2938</f>
        <v>ОК!</v>
      </c>
    </row>
    <row r="2942" spans="1:9">
      <c r="A2942" s="90">
        <v>2932</v>
      </c>
      <c r="B2942" s="91" t="str">
        <f>'[4]ИТОГ!'!$AP2939</f>
        <v>Пулатов Фаррух</v>
      </c>
      <c r="C2942" s="91">
        <f>'[4]ИТОГ!'!$AQ2939</f>
        <v>1997</v>
      </c>
      <c r="D2942" s="91" t="str">
        <f>'[4]ИТОГ!'!$AT2939</f>
        <v>б/р</v>
      </c>
      <c r="E2942" s="91" t="str">
        <f>'[4]ИТОГ!'!$AU2939</f>
        <v>м</v>
      </c>
      <c r="F2942" s="189">
        <f>'[4]ИТОГ!'!$AX2939</f>
        <v>43227</v>
      </c>
      <c r="G2942" s="91" t="s">
        <v>255</v>
      </c>
      <c r="H2942" s="94" t="s">
        <v>28</v>
      </c>
      <c r="I2942" s="91" t="str">
        <f>'[4]ИТОГ!'!$AY2939</f>
        <v>ОК!</v>
      </c>
    </row>
    <row r="2943" spans="1:9">
      <c r="A2943" s="90">
        <v>2933</v>
      </c>
      <c r="B2943" s="91" t="str">
        <f>'[4]ИТОГ!'!$AP2940</f>
        <v>Пупышев Константин</v>
      </c>
      <c r="C2943" s="91">
        <f>'[4]ИТОГ!'!$AQ2940</f>
        <v>2011</v>
      </c>
      <c r="D2943" s="91" t="str">
        <f>'[4]ИТОГ!'!$AT2940</f>
        <v>1ю</v>
      </c>
      <c r="E2943" s="91" t="str">
        <f>'[4]ИТОГ!'!$AU2940</f>
        <v>м</v>
      </c>
      <c r="F2943" s="189">
        <f>'[4]ИТОГ!'!$AX2940</f>
        <v>45947</v>
      </c>
      <c r="G2943" s="91" t="s">
        <v>255</v>
      </c>
      <c r="H2943" s="94" t="s">
        <v>28</v>
      </c>
      <c r="I2943" s="91" t="str">
        <f>'[4]ИТОГ!'!$AY2940</f>
        <v>ОК!</v>
      </c>
    </row>
    <row r="2944" spans="1:9">
      <c r="A2944" s="90">
        <v>2934</v>
      </c>
      <c r="B2944" s="91" t="str">
        <f>'[4]ИТОГ!'!$AP2941</f>
        <v>Пупышева Екатерина</v>
      </c>
      <c r="C2944" s="91">
        <f>'[4]ИТОГ!'!$AQ2941</f>
        <v>2014</v>
      </c>
      <c r="D2944" s="91" t="str">
        <f>'[4]ИТОГ!'!$AT2941</f>
        <v>б/р</v>
      </c>
      <c r="E2944" s="91" t="str">
        <f>'[4]ИТОГ!'!$AU2941</f>
        <v>ж</v>
      </c>
      <c r="F2944" s="189">
        <f>'[4]ИТОГ!'!$AX2941</f>
        <v>0</v>
      </c>
      <c r="G2944" s="91" t="s">
        <v>255</v>
      </c>
      <c r="H2944" s="94" t="s">
        <v>28</v>
      </c>
      <c r="I2944" s="91" t="str">
        <f>'[4]ИТОГ!'!$AY2941</f>
        <v>ОК!</v>
      </c>
    </row>
    <row r="2945" spans="1:9">
      <c r="A2945" s="90">
        <v>2935</v>
      </c>
      <c r="B2945" s="91" t="str">
        <f>'[4]ИТОГ!'!$AP2942</f>
        <v>Пустельникова Екатерина</v>
      </c>
      <c r="C2945" s="91">
        <f>'[4]ИТОГ!'!$AQ2942</f>
        <v>1971</v>
      </c>
      <c r="D2945" s="91" t="str">
        <f>'[4]ИТОГ!'!$AT2942</f>
        <v>б/р</v>
      </c>
      <c r="E2945" s="91" t="str">
        <f>'[4]ИТОГ!'!$AU2942</f>
        <v>ж</v>
      </c>
      <c r="F2945" s="189">
        <f>'[4]ИТОГ!'!$AX2942</f>
        <v>43328</v>
      </c>
      <c r="G2945" s="91" t="s">
        <v>255</v>
      </c>
      <c r="H2945" s="94" t="s">
        <v>28</v>
      </c>
      <c r="I2945" s="91" t="str">
        <f>'[4]ИТОГ!'!$AY2942</f>
        <v>НАДО!!!</v>
      </c>
    </row>
    <row r="2946" spans="1:9">
      <c r="A2946" s="90">
        <v>2936</v>
      </c>
      <c r="B2946" s="91" t="str">
        <f>'[4]ИТОГ!'!$AP2943</f>
        <v>Путинцев Владислав</v>
      </c>
      <c r="C2946" s="91">
        <f>'[4]ИТОГ!'!$AQ2943</f>
        <v>0</v>
      </c>
      <c r="D2946" s="91" t="str">
        <f>'[4]ИТОГ!'!$AT2943</f>
        <v>б/р</v>
      </c>
      <c r="E2946" s="91" t="str">
        <f>'[4]ИТОГ!'!$AU2943</f>
        <v>м</v>
      </c>
      <c r="F2946" s="189">
        <f>'[4]ИТОГ!'!$AX2943</f>
        <v>44119</v>
      </c>
      <c r="G2946" s="91" t="s">
        <v>255</v>
      </c>
      <c r="H2946" s="94" t="s">
        <v>28</v>
      </c>
      <c r="I2946" s="91" t="str">
        <f>'[4]ИТОГ!'!$AY2943</f>
        <v>НАДО!!!</v>
      </c>
    </row>
    <row r="2947" spans="1:9">
      <c r="A2947" s="90">
        <v>2937</v>
      </c>
      <c r="B2947" s="91" t="str">
        <f>'[4]ИТОГ!'!$AP2944</f>
        <v>Путькин Вадим</v>
      </c>
      <c r="C2947" s="91">
        <f>'[4]ИТОГ!'!$AQ2944</f>
        <v>0</v>
      </c>
      <c r="D2947" s="91" t="str">
        <f>'[4]ИТОГ!'!$AT2944</f>
        <v>б/р</v>
      </c>
      <c r="E2947" s="91" t="str">
        <f>'[4]ИТОГ!'!$AU2944</f>
        <v>м</v>
      </c>
      <c r="F2947" s="189">
        <f>'[4]ИТОГ!'!$AX2944</f>
        <v>43954</v>
      </c>
      <c r="G2947" s="91" t="s">
        <v>255</v>
      </c>
      <c r="H2947" s="94" t="s">
        <v>28</v>
      </c>
      <c r="I2947" s="91" t="str">
        <f>'[4]ИТОГ!'!$AY2944</f>
        <v>НАДО!!!</v>
      </c>
    </row>
    <row r="2948" spans="1:9">
      <c r="A2948" s="90">
        <v>2938</v>
      </c>
      <c r="B2948" s="91" t="str">
        <f>'[4]ИТОГ!'!$AP2945</f>
        <v>Пухов Иван</v>
      </c>
      <c r="C2948" s="91">
        <f>'[4]ИТОГ!'!$AQ2945</f>
        <v>2007</v>
      </c>
      <c r="D2948" s="91" t="str">
        <f>'[4]ИТОГ!'!$AT2945</f>
        <v>б/р</v>
      </c>
      <c r="E2948" s="91" t="str">
        <f>'[4]ИТОГ!'!$AU2945</f>
        <v>м</v>
      </c>
      <c r="F2948" s="189">
        <f>'[4]ИТОГ!'!$AX2945</f>
        <v>44953</v>
      </c>
      <c r="G2948" s="91" t="s">
        <v>255</v>
      </c>
      <c r="H2948" s="94" t="s">
        <v>28</v>
      </c>
      <c r="I2948" s="91" t="str">
        <f>'[4]ИТОГ!'!$AY2945</f>
        <v>ОК!</v>
      </c>
    </row>
    <row r="2949" spans="1:9">
      <c r="A2949" s="90">
        <v>2939</v>
      </c>
      <c r="B2949" s="91" t="str">
        <f>'[4]ИТОГ!'!$AP2946</f>
        <v xml:space="preserve">Пушкарёв Сергей </v>
      </c>
      <c r="C2949" s="91">
        <f>'[4]ИТОГ!'!$AQ2946</f>
        <v>0</v>
      </c>
      <c r="D2949" s="91" t="str">
        <f>'[4]ИТОГ!'!$AT2946</f>
        <v>б/р</v>
      </c>
      <c r="E2949" s="91" t="str">
        <f>'[4]ИТОГ!'!$AU2946</f>
        <v>м</v>
      </c>
      <c r="F2949" s="189">
        <f>'[4]ИТОГ!'!$AX2946</f>
        <v>44708</v>
      </c>
      <c r="G2949" s="91" t="s">
        <v>255</v>
      </c>
      <c r="H2949" s="94" t="s">
        <v>28</v>
      </c>
      <c r="I2949" s="91" t="str">
        <f>'[4]ИТОГ!'!$AY2946</f>
        <v>НАДО!!!</v>
      </c>
    </row>
    <row r="2950" spans="1:9">
      <c r="A2950" s="90">
        <v>2940</v>
      </c>
      <c r="B2950" s="91" t="str">
        <f>'[4]ИТОГ!'!$AP2947</f>
        <v>Пушкина Дарья</v>
      </c>
      <c r="C2950" s="91">
        <f>'[4]ИТОГ!'!$AQ2947</f>
        <v>2008</v>
      </c>
      <c r="D2950" s="91" t="str">
        <f>'[4]ИТОГ!'!$AT2947</f>
        <v>б/р</v>
      </c>
      <c r="E2950" s="91" t="str">
        <f>'[4]ИТОГ!'!$AU2947</f>
        <v>ж</v>
      </c>
      <c r="F2950" s="189">
        <f>'[4]ИТОГ!'!$AX2947</f>
        <v>0</v>
      </c>
      <c r="G2950" s="91" t="s">
        <v>255</v>
      </c>
      <c r="H2950" s="94" t="s">
        <v>28</v>
      </c>
      <c r="I2950" s="91" t="str">
        <f>'[4]ИТОГ!'!$AY2947</f>
        <v>ОК!</v>
      </c>
    </row>
    <row r="2951" spans="1:9">
      <c r="A2951" s="90">
        <v>2941</v>
      </c>
      <c r="B2951" s="91" t="str">
        <f>'[4]ИТОГ!'!$AP2948</f>
        <v>Пушкина Наталья</v>
      </c>
      <c r="C2951" s="91">
        <f>'[4]ИТОГ!'!$AQ2948</f>
        <v>1995</v>
      </c>
      <c r="D2951" s="91" t="str">
        <f>'[4]ИТОГ!'!$AT2948</f>
        <v>б/р</v>
      </c>
      <c r="E2951" s="91" t="str">
        <f>'[4]ИТОГ!'!$AU2948</f>
        <v>ж</v>
      </c>
      <c r="F2951" s="189">
        <f>'[4]ИТОГ!'!$AX2948</f>
        <v>43163</v>
      </c>
      <c r="G2951" s="91" t="s">
        <v>255</v>
      </c>
      <c r="H2951" s="94" t="s">
        <v>28</v>
      </c>
      <c r="I2951" s="91" t="str">
        <f>'[4]ИТОГ!'!$AY2948</f>
        <v>ОК!</v>
      </c>
    </row>
    <row r="2952" spans="1:9">
      <c r="A2952" s="90">
        <v>2942</v>
      </c>
      <c r="B2952" s="91" t="str">
        <f>'[4]ИТОГ!'!$AP2949</f>
        <v>Пушков Игорь</v>
      </c>
      <c r="C2952" s="91">
        <f>'[4]ИТОГ!'!$AQ2949</f>
        <v>0</v>
      </c>
      <c r="D2952" s="91" t="str">
        <f>'[4]ИТОГ!'!$AT2949</f>
        <v>б/р</v>
      </c>
      <c r="E2952" s="91" t="str">
        <f>'[4]ИТОГ!'!$AU2949</f>
        <v>м</v>
      </c>
      <c r="F2952" s="189">
        <f>'[4]ИТОГ!'!$AX2949</f>
        <v>43863</v>
      </c>
      <c r="G2952" s="91" t="s">
        <v>255</v>
      </c>
      <c r="H2952" s="94" t="s">
        <v>28</v>
      </c>
      <c r="I2952" s="91" t="str">
        <f>'[4]ИТОГ!'!$AY2949</f>
        <v>НАДО!!!</v>
      </c>
    </row>
    <row r="2953" spans="1:9">
      <c r="A2953" s="90">
        <v>2943</v>
      </c>
      <c r="B2953" s="91" t="str">
        <f>'[4]ИТОГ!'!$AP2950</f>
        <v>Пчёлко Василий</v>
      </c>
      <c r="C2953" s="91">
        <f>'[4]ИТОГ!'!$AQ2950</f>
        <v>0</v>
      </c>
      <c r="D2953" s="91" t="str">
        <f>'[4]ИТОГ!'!$AT2950</f>
        <v>б/р</v>
      </c>
      <c r="E2953" s="91" t="str">
        <f>'[4]ИТОГ!'!$AU2950</f>
        <v>м</v>
      </c>
      <c r="F2953" s="189">
        <f>'[4]ИТОГ!'!$AX2950</f>
        <v>42774</v>
      </c>
      <c r="G2953" s="91" t="s">
        <v>255</v>
      </c>
      <c r="H2953" s="94" t="s">
        <v>28</v>
      </c>
      <c r="I2953" s="91" t="str">
        <f>'[4]ИТОГ!'!$AY2950</f>
        <v>НАДО!!!</v>
      </c>
    </row>
    <row r="2954" spans="1:9">
      <c r="A2954" s="90">
        <v>2944</v>
      </c>
      <c r="B2954" s="91" t="str">
        <f>'[4]ИТОГ!'!$AP2951</f>
        <v>Пшеничникова Оксана</v>
      </c>
      <c r="C2954" s="91">
        <f>'[4]ИТОГ!'!$AQ2951</f>
        <v>1994</v>
      </c>
      <c r="D2954" s="91" t="str">
        <f>'[4]ИТОГ!'!$AT2951</f>
        <v>б/р</v>
      </c>
      <c r="E2954" s="91" t="str">
        <f>'[4]ИТОГ!'!$AU2951</f>
        <v>ж</v>
      </c>
      <c r="F2954" s="189">
        <f>'[4]ИТОГ!'!$AX2951</f>
        <v>43227</v>
      </c>
      <c r="G2954" s="91" t="s">
        <v>255</v>
      </c>
      <c r="H2954" s="94" t="s">
        <v>28</v>
      </c>
      <c r="I2954" s="91" t="str">
        <f>'[4]ИТОГ!'!$AY2951</f>
        <v>ОК!</v>
      </c>
    </row>
    <row r="2955" spans="1:9">
      <c r="A2955" s="90">
        <v>2945</v>
      </c>
      <c r="B2955" s="91" t="str">
        <f>'[4]ИТОГ!'!$AP2952</f>
        <v>Пшеняк Филипп</v>
      </c>
      <c r="C2955" s="91">
        <f>'[4]ИТОГ!'!$AQ2952</f>
        <v>2007</v>
      </c>
      <c r="D2955" s="91" t="str">
        <f>'[4]ИТОГ!'!$AT2952</f>
        <v>б/р</v>
      </c>
      <c r="E2955" s="91" t="str">
        <f>'[4]ИТОГ!'!$AU2952</f>
        <v>м</v>
      </c>
      <c r="F2955" s="189">
        <f>'[4]ИТОГ!'!$AX2952</f>
        <v>0</v>
      </c>
      <c r="G2955" s="91" t="s">
        <v>255</v>
      </c>
      <c r="H2955" s="94" t="s">
        <v>28</v>
      </c>
      <c r="I2955" s="91" t="str">
        <f>'[4]ИТОГ!'!$AY2952</f>
        <v>ОК!</v>
      </c>
    </row>
    <row r="2956" spans="1:9">
      <c r="A2956" s="90">
        <v>2946</v>
      </c>
      <c r="B2956" s="91" t="str">
        <f>'[4]ИТОГ!'!$AP2953</f>
        <v>Пыников Валентин</v>
      </c>
      <c r="C2956" s="91">
        <f>'[4]ИТОГ!'!$AQ2953</f>
        <v>2007</v>
      </c>
      <c r="D2956" s="91" t="str">
        <f>'[4]ИТОГ!'!$AT2953</f>
        <v>б/р</v>
      </c>
      <c r="E2956" s="91" t="str">
        <f>'[4]ИТОГ!'!$AU2953</f>
        <v>м</v>
      </c>
      <c r="F2956" s="189">
        <f>'[4]ИТОГ!'!$AX2953</f>
        <v>43593</v>
      </c>
      <c r="G2956" s="91" t="s">
        <v>255</v>
      </c>
      <c r="H2956" s="94" t="s">
        <v>28</v>
      </c>
      <c r="I2956" s="91" t="str">
        <f>'[4]ИТОГ!'!$AY2953</f>
        <v>ОК!</v>
      </c>
    </row>
    <row r="2957" spans="1:9">
      <c r="A2957" s="90">
        <v>2947</v>
      </c>
      <c r="B2957" s="91" t="str">
        <f>'[4]ИТОГ!'!$AP2954</f>
        <v>Пынник Сергей</v>
      </c>
      <c r="C2957" s="91">
        <f>'[4]ИТОГ!'!$AQ2954</f>
        <v>1988</v>
      </c>
      <c r="D2957" s="91" t="str">
        <f>'[4]ИТОГ!'!$AT2954</f>
        <v>б/р</v>
      </c>
      <c r="E2957" s="91" t="str">
        <f>'[4]ИТОГ!'!$AU2954</f>
        <v>м</v>
      </c>
      <c r="F2957" s="189">
        <f>'[4]ИТОГ!'!$AX2954</f>
        <v>45109</v>
      </c>
      <c r="G2957" s="91" t="s">
        <v>255</v>
      </c>
      <c r="H2957" s="94" t="s">
        <v>28</v>
      </c>
      <c r="I2957" s="91" t="str">
        <f>'[4]ИТОГ!'!$AY2954</f>
        <v>ОК!</v>
      </c>
    </row>
    <row r="2958" spans="1:9">
      <c r="A2958" s="90">
        <v>2948</v>
      </c>
      <c r="B2958" s="91" t="str">
        <f>'[4]ИТОГ!'!$AP2955</f>
        <v>Пыхтин Иван</v>
      </c>
      <c r="C2958" s="91">
        <f>'[4]ИТОГ!'!$AQ2955</f>
        <v>2008</v>
      </c>
      <c r="D2958" s="91" t="str">
        <f>'[4]ИТОГ!'!$AT2955</f>
        <v>б/р</v>
      </c>
      <c r="E2958" s="91" t="str">
        <f>'[4]ИТОГ!'!$AU2955</f>
        <v>м</v>
      </c>
      <c r="F2958" s="189">
        <f>'[4]ИТОГ!'!$AX2955</f>
        <v>0</v>
      </c>
      <c r="G2958" s="91" t="s">
        <v>255</v>
      </c>
      <c r="H2958" s="94" t="s">
        <v>28</v>
      </c>
      <c r="I2958" s="91" t="str">
        <f>'[4]ИТОГ!'!$AY2955</f>
        <v>ОК!</v>
      </c>
    </row>
    <row r="2959" spans="1:9">
      <c r="A2959" s="90">
        <v>2949</v>
      </c>
      <c r="B2959" s="91" t="str">
        <f>'[4]ИТОГ!'!$AP2956</f>
        <v>Пятиконов Кирилл</v>
      </c>
      <c r="C2959" s="91">
        <f>'[4]ИТОГ!'!$AQ2956</f>
        <v>2000</v>
      </c>
      <c r="D2959" s="91" t="str">
        <f>'[4]ИТОГ!'!$AT2956</f>
        <v>б/р</v>
      </c>
      <c r="E2959" s="91" t="str">
        <f>'[4]ИТОГ!'!$AU2956</f>
        <v>м</v>
      </c>
      <c r="F2959" s="189">
        <f>'[4]ИТОГ!'!$AX2956</f>
        <v>43124</v>
      </c>
      <c r="G2959" s="91" t="s">
        <v>255</v>
      </c>
      <c r="H2959" s="94" t="s">
        <v>28</v>
      </c>
      <c r="I2959" s="91" t="str">
        <f>'[4]ИТОГ!'!$AY2956</f>
        <v>ОК!</v>
      </c>
    </row>
    <row r="2960" spans="1:9">
      <c r="A2960" s="90">
        <v>2950</v>
      </c>
      <c r="B2960" s="91" t="str">
        <f>'[4]ИТОГ!'!$AP2957</f>
        <v>Пятыгин Кирилл</v>
      </c>
      <c r="C2960" s="91">
        <f>'[4]ИТОГ!'!$AQ2957</f>
        <v>2005</v>
      </c>
      <c r="D2960" s="91" t="str">
        <f>'[4]ИТОГ!'!$AT2957</f>
        <v>б/р</v>
      </c>
      <c r="E2960" s="91" t="str">
        <f>'[4]ИТОГ!'!$AU2957</f>
        <v>м</v>
      </c>
      <c r="F2960" s="189">
        <f>'[4]ИТОГ!'!$AX2957</f>
        <v>44103</v>
      </c>
      <c r="G2960" s="91" t="s">
        <v>255</v>
      </c>
      <c r="H2960" s="94" t="s">
        <v>28</v>
      </c>
      <c r="I2960" s="91" t="str">
        <f>'[4]ИТОГ!'!$AY2957</f>
        <v>ОК!</v>
      </c>
    </row>
    <row r="2961" spans="1:9">
      <c r="A2961" s="90">
        <v>2951</v>
      </c>
      <c r="B2961" s="91" t="str">
        <f>'[4]ИТОГ!'!$AP2958</f>
        <v>Рагель Анастасия</v>
      </c>
      <c r="C2961" s="91">
        <f>'[4]ИТОГ!'!$AQ2958</f>
        <v>2014</v>
      </c>
      <c r="D2961" s="91" t="str">
        <f>'[4]ИТОГ!'!$AT2958</f>
        <v>б/р</v>
      </c>
      <c r="E2961" s="91" t="str">
        <f>'[4]ИТОГ!'!$AU2958</f>
        <v>ж</v>
      </c>
      <c r="F2961" s="189">
        <f>'[4]ИТОГ!'!$AX2958</f>
        <v>0</v>
      </c>
      <c r="G2961" s="91" t="s">
        <v>255</v>
      </c>
      <c r="H2961" s="94" t="s">
        <v>28</v>
      </c>
      <c r="I2961" s="91" t="str">
        <f>'[4]ИТОГ!'!$AY2958</f>
        <v>ОК!</v>
      </c>
    </row>
    <row r="2962" spans="1:9">
      <c r="A2962" s="90">
        <v>2952</v>
      </c>
      <c r="B2962" s="91" t="str">
        <f>'[4]ИТОГ!'!$AP2959</f>
        <v>Радеева Мария</v>
      </c>
      <c r="C2962" s="91">
        <f>'[4]ИТОГ!'!$AQ2959</f>
        <v>0</v>
      </c>
      <c r="D2962" s="91">
        <f>'[4]ИТОГ!'!$AT2959</f>
        <v>3</v>
      </c>
      <c r="E2962" s="91" t="str">
        <f>'[4]ИТОГ!'!$AU2959</f>
        <v>ж</v>
      </c>
      <c r="F2962" s="189">
        <f>'[4]ИТОГ!'!$AX2959</f>
        <v>45778</v>
      </c>
      <c r="G2962" s="91" t="s">
        <v>255</v>
      </c>
      <c r="H2962" s="94" t="s">
        <v>28</v>
      </c>
      <c r="I2962" s="91" t="str">
        <f>'[4]ИТОГ!'!$AY2959</f>
        <v>НАДО!!!</v>
      </c>
    </row>
    <row r="2963" spans="1:9">
      <c r="A2963" s="90">
        <v>2953</v>
      </c>
      <c r="B2963" s="91" t="str">
        <f>'[4]ИТОГ!'!$AP2960</f>
        <v>Раева Виктория</v>
      </c>
      <c r="C2963" s="91">
        <f>'[4]ИТОГ!'!$AQ2960</f>
        <v>2009</v>
      </c>
      <c r="D2963" s="91">
        <f>'[4]ИТОГ!'!$AT2960</f>
        <v>3</v>
      </c>
      <c r="E2963" s="91" t="str">
        <f>'[4]ИТОГ!'!$AU2960</f>
        <v>ж</v>
      </c>
      <c r="F2963" s="189">
        <f>'[4]ИТОГ!'!$AX2960</f>
        <v>45651</v>
      </c>
      <c r="G2963" s="91" t="s">
        <v>255</v>
      </c>
      <c r="H2963" s="94" t="s">
        <v>28</v>
      </c>
      <c r="I2963" s="91" t="str">
        <f>'[4]ИТОГ!'!$AY2960</f>
        <v>ОК!</v>
      </c>
    </row>
    <row r="2964" spans="1:9">
      <c r="A2964" s="90">
        <v>2954</v>
      </c>
      <c r="B2964" s="91" t="str">
        <f>'[4]ИТОГ!'!$AP2961</f>
        <v>Раздольская Амина</v>
      </c>
      <c r="C2964" s="91">
        <f>'[4]ИТОГ!'!$AQ2961</f>
        <v>2011</v>
      </c>
      <c r="D2964" s="91" t="str">
        <f>'[4]ИТОГ!'!$AT2961</f>
        <v>б/р</v>
      </c>
      <c r="E2964" s="91" t="str">
        <f>'[4]ИТОГ!'!$AU2961</f>
        <v>ж</v>
      </c>
      <c r="F2964" s="189">
        <f>'[4]ИТОГ!'!$AX2961</f>
        <v>0</v>
      </c>
      <c r="G2964" s="91" t="s">
        <v>255</v>
      </c>
      <c r="H2964" s="94" t="s">
        <v>28</v>
      </c>
      <c r="I2964" s="91" t="str">
        <f>'[4]ИТОГ!'!$AY2961</f>
        <v>ОК!</v>
      </c>
    </row>
    <row r="2965" spans="1:9">
      <c r="A2965" s="90">
        <v>2955</v>
      </c>
      <c r="B2965" s="91" t="str">
        <f>'[4]ИТОГ!'!$AP2962</f>
        <v>Раззак Фёдор</v>
      </c>
      <c r="C2965" s="91">
        <f>'[4]ИТОГ!'!$AQ2962</f>
        <v>2008</v>
      </c>
      <c r="D2965" s="91" t="str">
        <f>'[4]ИТОГ!'!$AT2962</f>
        <v>б/р</v>
      </c>
      <c r="E2965" s="91" t="str">
        <f>'[4]ИТОГ!'!$AU2962</f>
        <v>м</v>
      </c>
      <c r="F2965" s="189">
        <f>'[4]ИТОГ!'!$AX2962</f>
        <v>0</v>
      </c>
      <c r="G2965" s="91" t="s">
        <v>255</v>
      </c>
      <c r="H2965" s="94" t="s">
        <v>28</v>
      </c>
      <c r="I2965" s="91" t="str">
        <f>'[4]ИТОГ!'!$AY2962</f>
        <v>ОК!</v>
      </c>
    </row>
    <row r="2966" spans="1:9">
      <c r="A2966" s="90">
        <v>2956</v>
      </c>
      <c r="B2966" s="91" t="str">
        <f>'[4]ИТОГ!'!$AP2963</f>
        <v>Разноглядов Родион</v>
      </c>
      <c r="C2966" s="91">
        <f>'[4]ИТОГ!'!$AQ2963</f>
        <v>2003</v>
      </c>
      <c r="D2966" s="91">
        <f>'[4]ИТОГ!'!$AT2963</f>
        <v>3</v>
      </c>
      <c r="E2966" s="91" t="str">
        <f>'[4]ИТОГ!'!$AU2963</f>
        <v>м</v>
      </c>
      <c r="F2966" s="189">
        <f>'[4]ИТОГ!'!$AX2963</f>
        <v>45478</v>
      </c>
      <c r="G2966" s="91" t="s">
        <v>255</v>
      </c>
      <c r="H2966" s="94" t="s">
        <v>28</v>
      </c>
      <c r="I2966" s="91" t="str">
        <f>'[4]ИТОГ!'!$AY2963</f>
        <v>ОК!</v>
      </c>
    </row>
    <row r="2967" spans="1:9">
      <c r="A2967" s="90">
        <v>2957</v>
      </c>
      <c r="B2967" s="91" t="str">
        <f>'[4]ИТОГ!'!$AP2964</f>
        <v>Разумов Захар</v>
      </c>
      <c r="C2967" s="91">
        <f>'[4]ИТОГ!'!$AQ2964</f>
        <v>2005</v>
      </c>
      <c r="D2967" s="91" t="str">
        <f>'[4]ИТОГ!'!$AT2964</f>
        <v>КМС</v>
      </c>
      <c r="E2967" s="91" t="str">
        <f>'[4]ИТОГ!'!$AU2964</f>
        <v>м</v>
      </c>
      <c r="F2967" s="189">
        <f>'[4]ИТОГ!'!$AX2964</f>
        <v>46228</v>
      </c>
      <c r="G2967" s="91" t="s">
        <v>255</v>
      </c>
      <c r="H2967" s="94" t="s">
        <v>28</v>
      </c>
      <c r="I2967" s="91" t="str">
        <f>'[4]ИТОГ!'!$AY2964</f>
        <v>ОК!</v>
      </c>
    </row>
    <row r="2968" spans="1:9">
      <c r="A2968" s="90">
        <v>2958</v>
      </c>
      <c r="B2968" s="91" t="str">
        <f>'[4]ИТОГ!'!$AP2965</f>
        <v>Райтаровский Егор</v>
      </c>
      <c r="C2968" s="91">
        <f>'[4]ИТОГ!'!$AQ2965</f>
        <v>1995</v>
      </c>
      <c r="D2968" s="91" t="str">
        <f>'[4]ИТОГ!'!$AT2965</f>
        <v>КМС</v>
      </c>
      <c r="E2968" s="91" t="str">
        <f>'[4]ИТОГ!'!$AU2965</f>
        <v>м</v>
      </c>
      <c r="F2968" s="189">
        <f>'[4]ИТОГ!'!$AX2965</f>
        <v>45649</v>
      </c>
      <c r="G2968" s="91" t="s">
        <v>255</v>
      </c>
      <c r="H2968" s="94" t="s">
        <v>28</v>
      </c>
      <c r="I2968" s="91" t="str">
        <f>'[4]ИТОГ!'!$AY2965</f>
        <v>НАДО!!!</v>
      </c>
    </row>
    <row r="2969" spans="1:9">
      <c r="A2969" s="90">
        <v>2959</v>
      </c>
      <c r="B2969" s="91" t="str">
        <f>'[4]ИТОГ!'!$AP2966</f>
        <v>Ракицкая Татьяна</v>
      </c>
      <c r="C2969" s="91">
        <f>'[4]ИТОГ!'!$AQ2966</f>
        <v>2002</v>
      </c>
      <c r="D2969" s="91">
        <f>'[4]ИТОГ!'!$AT2966</f>
        <v>2</v>
      </c>
      <c r="E2969" s="91" t="str">
        <f>'[4]ИТОГ!'!$AU2966</f>
        <v>ж</v>
      </c>
      <c r="F2969" s="189">
        <f>'[4]ИТОГ!'!$AX2966</f>
        <v>45702</v>
      </c>
      <c r="G2969" s="91" t="s">
        <v>255</v>
      </c>
      <c r="H2969" s="94" t="s">
        <v>28</v>
      </c>
      <c r="I2969" s="91" t="str">
        <f>'[4]ИТОГ!'!$AY2966</f>
        <v>ОК!</v>
      </c>
    </row>
    <row r="2970" spans="1:9">
      <c r="A2970" s="90">
        <v>2960</v>
      </c>
      <c r="B2970" s="91" t="str">
        <f>'[4]ИТОГ!'!$AP2967</f>
        <v>Рамазанов Кирилл</v>
      </c>
      <c r="C2970" s="91">
        <f>'[4]ИТОГ!'!$AQ2967</f>
        <v>2010</v>
      </c>
      <c r="D2970" s="91" t="str">
        <f>'[4]ИТОГ!'!$AT2967</f>
        <v>2ю</v>
      </c>
      <c r="E2970" s="91" t="str">
        <f>'[4]ИТОГ!'!$AU2967</f>
        <v>м</v>
      </c>
      <c r="F2970" s="189">
        <f>'[4]ИТОГ!'!$AX2967</f>
        <v>45635</v>
      </c>
      <c r="G2970" s="91" t="s">
        <v>255</v>
      </c>
      <c r="H2970" s="94" t="s">
        <v>28</v>
      </c>
      <c r="I2970" s="91" t="str">
        <f>'[4]ИТОГ!'!$AY2967</f>
        <v>ОК!</v>
      </c>
    </row>
    <row r="2971" spans="1:9">
      <c r="A2971" s="90">
        <v>2961</v>
      </c>
      <c r="B2971" s="91" t="str">
        <f>'[4]ИТОГ!'!$AP2968</f>
        <v>Ранева-Медведицына Галина</v>
      </c>
      <c r="C2971" s="91">
        <f>'[4]ИТОГ!'!$AQ2968</f>
        <v>0</v>
      </c>
      <c r="D2971" s="91" t="str">
        <f>'[4]ИТОГ!'!$AT2968</f>
        <v>1ю</v>
      </c>
      <c r="E2971" s="91" t="str">
        <f>'[4]ИТОГ!'!$AU2968</f>
        <v>ж</v>
      </c>
      <c r="F2971" s="189">
        <f>'[4]ИТОГ!'!$AX2968</f>
        <v>45756</v>
      </c>
      <c r="G2971" s="91" t="s">
        <v>255</v>
      </c>
      <c r="H2971" s="94" t="s">
        <v>28</v>
      </c>
      <c r="I2971" s="91" t="str">
        <f>'[4]ИТОГ!'!$AY2968</f>
        <v>НАДО!!!</v>
      </c>
    </row>
    <row r="2972" spans="1:9">
      <c r="A2972" s="90">
        <v>2962</v>
      </c>
      <c r="B2972" s="91" t="str">
        <f>'[4]ИТОГ!'!$AP2969</f>
        <v>Раскин Василий</v>
      </c>
      <c r="C2972" s="91">
        <f>'[4]ИТОГ!'!$AQ2969</f>
        <v>0</v>
      </c>
      <c r="D2972" s="91" t="str">
        <f>'[4]ИТОГ!'!$AT2969</f>
        <v>б/р</v>
      </c>
      <c r="E2972" s="91" t="str">
        <f>'[4]ИТОГ!'!$AU2969</f>
        <v>м</v>
      </c>
      <c r="F2972" s="189">
        <f>'[4]ИТОГ!'!$AX2969</f>
        <v>0</v>
      </c>
      <c r="G2972" s="91" t="s">
        <v>255</v>
      </c>
      <c r="H2972" s="94" t="s">
        <v>28</v>
      </c>
      <c r="I2972" s="91" t="str">
        <f>'[4]ИТОГ!'!$AY2969</f>
        <v>НАДО!!!</v>
      </c>
    </row>
    <row r="2973" spans="1:9">
      <c r="A2973" s="90">
        <v>2963</v>
      </c>
      <c r="B2973" s="91" t="str">
        <f>'[4]ИТОГ!'!$AP2970</f>
        <v>Раскин Егор</v>
      </c>
      <c r="C2973" s="91">
        <f>'[4]ИТОГ!'!$AQ2970</f>
        <v>0</v>
      </c>
      <c r="D2973" s="91" t="str">
        <f>'[4]ИТОГ!'!$AT2970</f>
        <v>б/р</v>
      </c>
      <c r="E2973" s="91" t="str">
        <f>'[4]ИТОГ!'!$AU2970</f>
        <v>м</v>
      </c>
      <c r="F2973" s="189">
        <f>'[4]ИТОГ!'!$AX2970</f>
        <v>41623</v>
      </c>
      <c r="G2973" s="91" t="s">
        <v>255</v>
      </c>
      <c r="H2973" s="94" t="s">
        <v>28</v>
      </c>
      <c r="I2973" s="91" t="str">
        <f>'[4]ИТОГ!'!$AY2970</f>
        <v>НАДО!!!</v>
      </c>
    </row>
    <row r="2974" spans="1:9">
      <c r="A2974" s="90">
        <v>2964</v>
      </c>
      <c r="B2974" s="91" t="str">
        <f>'[4]ИТОГ!'!$AP2971</f>
        <v>Распопова Анна</v>
      </c>
      <c r="C2974" s="91">
        <f>'[4]ИТОГ!'!$AQ2971</f>
        <v>2013</v>
      </c>
      <c r="D2974" s="91" t="str">
        <f>'[4]ИТОГ!'!$AT2971</f>
        <v>б/р</v>
      </c>
      <c r="E2974" s="91" t="str">
        <f>'[4]ИТОГ!'!$AU2971</f>
        <v>ж</v>
      </c>
      <c r="F2974" s="189">
        <f>'[4]ИТОГ!'!$AX2971</f>
        <v>0</v>
      </c>
      <c r="G2974" s="91" t="s">
        <v>255</v>
      </c>
      <c r="H2974" s="94" t="s">
        <v>28</v>
      </c>
      <c r="I2974" s="91" t="str">
        <f>'[4]ИТОГ!'!$AY2971</f>
        <v>ОК!</v>
      </c>
    </row>
    <row r="2975" spans="1:9">
      <c r="A2975" s="90">
        <v>2965</v>
      </c>
      <c r="B2975" s="91" t="str">
        <f>'[4]ИТОГ!'!$AP2972</f>
        <v>Рассомахин Артём</v>
      </c>
      <c r="C2975" s="91">
        <f>'[4]ИТОГ!'!$AQ2972</f>
        <v>2008</v>
      </c>
      <c r="D2975" s="91" t="str">
        <f>'[4]ИТОГ!'!$AT2972</f>
        <v>б/р</v>
      </c>
      <c r="E2975" s="91" t="str">
        <f>'[4]ИТОГ!'!$AU2972</f>
        <v>м</v>
      </c>
      <c r="F2975" s="189">
        <f>'[4]ИТОГ!'!$AX2972</f>
        <v>45057</v>
      </c>
      <c r="G2975" s="91" t="s">
        <v>255</v>
      </c>
      <c r="H2975" s="94" t="s">
        <v>28</v>
      </c>
      <c r="I2975" s="91" t="str">
        <f>'[4]ИТОГ!'!$AY2972</f>
        <v>ОК!</v>
      </c>
    </row>
    <row r="2976" spans="1:9">
      <c r="A2976" s="90">
        <v>2966</v>
      </c>
      <c r="B2976" s="91" t="str">
        <f>'[4]ИТОГ!'!$AP2973</f>
        <v>Рассохин Никита</v>
      </c>
      <c r="C2976" s="91">
        <f>'[4]ИТОГ!'!$AQ2973</f>
        <v>0</v>
      </c>
      <c r="D2976" s="91" t="str">
        <f>'[4]ИТОГ!'!$AT2973</f>
        <v>б/р</v>
      </c>
      <c r="E2976" s="91" t="str">
        <f>'[4]ИТОГ!'!$AU2973</f>
        <v>м</v>
      </c>
      <c r="F2976" s="189">
        <f>'[4]ИТОГ!'!$AX2973</f>
        <v>44246</v>
      </c>
      <c r="G2976" s="91" t="s">
        <v>255</v>
      </c>
      <c r="H2976" s="94" t="s">
        <v>28</v>
      </c>
      <c r="I2976" s="91" t="str">
        <f>'[4]ИТОГ!'!$AY2973</f>
        <v>НАДО!!!</v>
      </c>
    </row>
    <row r="2977" spans="1:9">
      <c r="A2977" s="90">
        <v>2967</v>
      </c>
      <c r="B2977" s="91" t="str">
        <f>'[4]ИТОГ!'!$AP2974</f>
        <v>Расюк Дмитрий</v>
      </c>
      <c r="C2977" s="91">
        <f>'[4]ИТОГ!'!$AQ2974</f>
        <v>2001</v>
      </c>
      <c r="D2977" s="91" t="str">
        <f>'[4]ИТОГ!'!$AT2974</f>
        <v>б/р</v>
      </c>
      <c r="E2977" s="91" t="str">
        <f>'[4]ИТОГ!'!$AU2974</f>
        <v>м</v>
      </c>
      <c r="F2977" s="189">
        <f>'[4]ИТОГ!'!$AX2974</f>
        <v>0</v>
      </c>
      <c r="G2977" s="91" t="s">
        <v>255</v>
      </c>
      <c r="H2977" s="94" t="s">
        <v>28</v>
      </c>
      <c r="I2977" s="91" t="str">
        <f>'[4]ИТОГ!'!$AY2974</f>
        <v>НАДО!!!</v>
      </c>
    </row>
    <row r="2978" spans="1:9">
      <c r="A2978" s="90">
        <v>2968</v>
      </c>
      <c r="B2978" s="91" t="str">
        <f>'[4]ИТОГ!'!$AP2975</f>
        <v>Рауд Анфиса</v>
      </c>
      <c r="C2978" s="91">
        <f>'[4]ИТОГ!'!$AQ2975</f>
        <v>2010</v>
      </c>
      <c r="D2978" s="91">
        <f>'[4]ИТОГ!'!$AT2975</f>
        <v>2</v>
      </c>
      <c r="E2978" s="91" t="str">
        <f>'[4]ИТОГ!'!$AU2975</f>
        <v>ж</v>
      </c>
      <c r="F2978" s="189">
        <f>'[4]ИТОГ!'!$AX2975</f>
        <v>45623</v>
      </c>
      <c r="G2978" s="91" t="s">
        <v>255</v>
      </c>
      <c r="H2978" s="94" t="s">
        <v>28</v>
      </c>
      <c r="I2978" s="91" t="str">
        <f>'[4]ИТОГ!'!$AY2975</f>
        <v>ОК!</v>
      </c>
    </row>
    <row r="2979" spans="1:9">
      <c r="A2979" s="90">
        <v>2969</v>
      </c>
      <c r="B2979" s="91" t="str">
        <f>'[4]ИТОГ!'!$AP2976</f>
        <v>Рахманов Алексей</v>
      </c>
      <c r="C2979" s="91">
        <f>'[4]ИТОГ!'!$AQ2976</f>
        <v>2011</v>
      </c>
      <c r="D2979" s="91" t="str">
        <f>'[4]ИТОГ!'!$AT2976</f>
        <v>б/р</v>
      </c>
      <c r="E2979" s="91" t="str">
        <f>'[4]ИТОГ!'!$AU2976</f>
        <v>м</v>
      </c>
      <c r="F2979" s="189">
        <f>'[4]ИТОГ!'!$AX2976</f>
        <v>0</v>
      </c>
      <c r="G2979" s="91" t="s">
        <v>255</v>
      </c>
      <c r="H2979" s="94" t="s">
        <v>28</v>
      </c>
      <c r="I2979" s="91" t="str">
        <f>'[4]ИТОГ!'!$AY2976</f>
        <v>ОК!</v>
      </c>
    </row>
    <row r="2980" spans="1:9">
      <c r="A2980" s="90">
        <v>2970</v>
      </c>
      <c r="B2980" s="91" t="str">
        <f>'[4]ИТОГ!'!$AP2977</f>
        <v>Ревва Даниил</v>
      </c>
      <c r="C2980" s="91">
        <f>'[4]ИТОГ!'!$AQ2977</f>
        <v>2011</v>
      </c>
      <c r="D2980" s="91">
        <f>'[4]ИТОГ!'!$AT2977</f>
        <v>2</v>
      </c>
      <c r="E2980" s="91" t="str">
        <f>'[4]ИТОГ!'!$AU2977</f>
        <v>м</v>
      </c>
      <c r="F2980" s="189">
        <f>'[4]ИТОГ!'!$AX2977</f>
        <v>45757</v>
      </c>
      <c r="G2980" s="91" t="s">
        <v>255</v>
      </c>
      <c r="H2980" s="94" t="s">
        <v>28</v>
      </c>
      <c r="I2980" s="91" t="str">
        <f>'[4]ИТОГ!'!$AY2977</f>
        <v>ОК!</v>
      </c>
    </row>
    <row r="2981" spans="1:9">
      <c r="A2981" s="90">
        <v>2971</v>
      </c>
      <c r="B2981" s="91" t="str">
        <f>'[4]ИТОГ!'!$AP2978</f>
        <v>Ревва Кирилл</v>
      </c>
      <c r="C2981" s="91">
        <f>'[4]ИТОГ!'!$AQ2978</f>
        <v>2012</v>
      </c>
      <c r="D2981" s="91" t="str">
        <f>'[4]ИТОГ!'!$AT2978</f>
        <v>1ю</v>
      </c>
      <c r="E2981" s="91" t="str">
        <f>'[4]ИТОГ!'!$AU2978</f>
        <v>м</v>
      </c>
      <c r="F2981" s="189">
        <f>'[4]ИТОГ!'!$AX2978</f>
        <v>45562</v>
      </c>
      <c r="G2981" s="91" t="s">
        <v>255</v>
      </c>
      <c r="H2981" s="94" t="s">
        <v>28</v>
      </c>
      <c r="I2981" s="91" t="str">
        <f>'[4]ИТОГ!'!$AY2978</f>
        <v>ОК!</v>
      </c>
    </row>
    <row r="2982" spans="1:9">
      <c r="A2982" s="90">
        <v>2972</v>
      </c>
      <c r="B2982" s="91" t="str">
        <f>'[4]ИТОГ!'!$AP2979</f>
        <v>Резников Андрей</v>
      </c>
      <c r="C2982" s="91">
        <f>'[4]ИТОГ!'!$AQ2979</f>
        <v>1997</v>
      </c>
      <c r="D2982" s="91" t="str">
        <f>'[4]ИТОГ!'!$AT2979</f>
        <v>б/р</v>
      </c>
      <c r="E2982" s="91" t="str">
        <f>'[4]ИТОГ!'!$AU2979</f>
        <v>м</v>
      </c>
      <c r="F2982" s="189">
        <f>'[4]ИТОГ!'!$AX2979</f>
        <v>0</v>
      </c>
      <c r="G2982" s="91" t="s">
        <v>255</v>
      </c>
      <c r="H2982" s="94" t="s">
        <v>28</v>
      </c>
      <c r="I2982" s="91" t="str">
        <f>'[4]ИТОГ!'!$AY2979</f>
        <v>НАДО!!!</v>
      </c>
    </row>
    <row r="2983" spans="1:9">
      <c r="A2983" s="90">
        <v>2973</v>
      </c>
      <c r="B2983" s="91" t="str">
        <f>'[4]ИТОГ!'!$AP2980</f>
        <v>Ремезова Злата</v>
      </c>
      <c r="C2983" s="91">
        <f>'[4]ИТОГ!'!$AQ2980</f>
        <v>2009</v>
      </c>
      <c r="D2983" s="91" t="str">
        <f>'[4]ИТОГ!'!$AT2980</f>
        <v>б/р</v>
      </c>
      <c r="E2983" s="91" t="str">
        <f>'[4]ИТОГ!'!$AU2980</f>
        <v>ж</v>
      </c>
      <c r="F2983" s="189">
        <f>'[4]ИТОГ!'!$AX2980</f>
        <v>0</v>
      </c>
      <c r="G2983" s="91" t="s">
        <v>255</v>
      </c>
      <c r="H2983" s="94" t="s">
        <v>28</v>
      </c>
      <c r="I2983" s="91" t="str">
        <f>'[4]ИТОГ!'!$AY2980</f>
        <v>ОК!</v>
      </c>
    </row>
    <row r="2984" spans="1:9">
      <c r="A2984" s="90">
        <v>2974</v>
      </c>
      <c r="B2984" s="91" t="str">
        <f>'[4]ИТОГ!'!$AP2981</f>
        <v>Репин Максим</v>
      </c>
      <c r="C2984" s="91">
        <f>'[4]ИТОГ!'!$AQ2981</f>
        <v>2010</v>
      </c>
      <c r="D2984" s="91">
        <f>'[4]ИТОГ!'!$AT2981</f>
        <v>2</v>
      </c>
      <c r="E2984" s="91" t="str">
        <f>'[4]ИТОГ!'!$AU2981</f>
        <v>м</v>
      </c>
      <c r="F2984" s="189">
        <f>'[4]ИТОГ!'!$AX2981</f>
        <v>45463</v>
      </c>
      <c r="G2984" s="91" t="s">
        <v>255</v>
      </c>
      <c r="H2984" s="94" t="s">
        <v>28</v>
      </c>
      <c r="I2984" s="91" t="str">
        <f>'[4]ИТОГ!'!$AY2981</f>
        <v>ОК!</v>
      </c>
    </row>
    <row r="2985" spans="1:9">
      <c r="A2985" s="90">
        <v>2975</v>
      </c>
      <c r="B2985" s="91" t="str">
        <f>'[4]ИТОГ!'!$AP2982</f>
        <v>Репинец Варвара</v>
      </c>
      <c r="C2985" s="91">
        <f>'[4]ИТОГ!'!$AQ2982</f>
        <v>2011</v>
      </c>
      <c r="D2985" s="91" t="str">
        <f>'[4]ИТОГ!'!$AT2982</f>
        <v>1ю</v>
      </c>
      <c r="E2985" s="91" t="str">
        <f>'[4]ИТОГ!'!$AU2982</f>
        <v>ж</v>
      </c>
      <c r="F2985" s="189">
        <f>'[4]ИТОГ!'!$AX2982</f>
        <v>45683</v>
      </c>
      <c r="G2985" s="91" t="s">
        <v>255</v>
      </c>
      <c r="H2985" s="94" t="s">
        <v>28</v>
      </c>
      <c r="I2985" s="91" t="str">
        <f>'[4]ИТОГ!'!$AY2982</f>
        <v>ОК!</v>
      </c>
    </row>
    <row r="2986" spans="1:9">
      <c r="A2986" s="90">
        <v>2976</v>
      </c>
      <c r="B2986" s="91" t="str">
        <f>'[4]ИТОГ!'!$AP2983</f>
        <v>Реутова Анастасия</v>
      </c>
      <c r="C2986" s="91">
        <f>'[4]ИТОГ!'!$AQ2983</f>
        <v>2001</v>
      </c>
      <c r="D2986" s="91" t="str">
        <f>'[4]ИТОГ!'!$AT2983</f>
        <v>б/р</v>
      </c>
      <c r="E2986" s="91" t="str">
        <f>'[4]ИТОГ!'!$AU2983</f>
        <v>ж</v>
      </c>
      <c r="F2986" s="189">
        <f>'[4]ИТОГ!'!$AX2983</f>
        <v>43461</v>
      </c>
      <c r="G2986" s="91" t="s">
        <v>255</v>
      </c>
      <c r="H2986" s="94" t="s">
        <v>28</v>
      </c>
      <c r="I2986" s="91" t="str">
        <f>'[4]ИТОГ!'!$AY2983</f>
        <v>ОК!</v>
      </c>
    </row>
    <row r="2987" spans="1:9">
      <c r="A2987" s="90">
        <v>2977</v>
      </c>
      <c r="B2987" s="91" t="str">
        <f>'[4]ИТОГ!'!$AP2984</f>
        <v>Речкалов Михаил</v>
      </c>
      <c r="C2987" s="91">
        <f>'[4]ИТОГ!'!$AQ2984</f>
        <v>0</v>
      </c>
      <c r="D2987" s="91">
        <f>'[4]ИТОГ!'!$AT2984</f>
        <v>3</v>
      </c>
      <c r="E2987" s="91" t="str">
        <f>'[4]ИТОГ!'!$AU2984</f>
        <v>м</v>
      </c>
      <c r="F2987" s="189">
        <f>'[4]ИТОГ!'!$AX2984</f>
        <v>45744</v>
      </c>
      <c r="G2987" s="91" t="s">
        <v>255</v>
      </c>
      <c r="H2987" s="94" t="s">
        <v>28</v>
      </c>
      <c r="I2987" s="91" t="str">
        <f>'[4]ИТОГ!'!$AY2984</f>
        <v>НАДО!!!</v>
      </c>
    </row>
    <row r="2988" spans="1:9">
      <c r="A2988" s="90">
        <v>2978</v>
      </c>
      <c r="B2988" s="91" t="str">
        <f>'[4]ИТОГ!'!$AP2985</f>
        <v>Ривкина Алиса</v>
      </c>
      <c r="C2988" s="91">
        <f>'[4]ИТОГ!'!$AQ2985</f>
        <v>2006</v>
      </c>
      <c r="D2988" s="91" t="str">
        <f>'[4]ИТОГ!'!$AT2985</f>
        <v>б/р</v>
      </c>
      <c r="E2988" s="91" t="str">
        <f>'[4]ИТОГ!'!$AU2985</f>
        <v>ж</v>
      </c>
      <c r="F2988" s="189">
        <f>'[4]ИТОГ!'!$AX2985</f>
        <v>43735</v>
      </c>
      <c r="G2988" s="91" t="s">
        <v>255</v>
      </c>
      <c r="H2988" s="94" t="s">
        <v>28</v>
      </c>
      <c r="I2988" s="91" t="str">
        <f>'[4]ИТОГ!'!$AY2985</f>
        <v>НАДО!!!</v>
      </c>
    </row>
    <row r="2989" spans="1:9">
      <c r="A2989" s="90">
        <v>2979</v>
      </c>
      <c r="B2989" s="91" t="str">
        <f>'[4]ИТОГ!'!$AP2986</f>
        <v>Римденок Валерия</v>
      </c>
      <c r="C2989" s="91">
        <f>'[4]ИТОГ!'!$AQ2986</f>
        <v>2006</v>
      </c>
      <c r="D2989" s="91" t="str">
        <f>'[4]ИТОГ!'!$AT2986</f>
        <v>б/р</v>
      </c>
      <c r="E2989" s="91" t="str">
        <f>'[4]ИТОГ!'!$AU2986</f>
        <v>ж</v>
      </c>
      <c r="F2989" s="189">
        <f>'[4]ИТОГ!'!$AX2986</f>
        <v>43266</v>
      </c>
      <c r="G2989" s="91" t="s">
        <v>255</v>
      </c>
      <c r="H2989" s="94" t="s">
        <v>28</v>
      </c>
      <c r="I2989" s="91" t="str">
        <f>'[4]ИТОГ!'!$AY2986</f>
        <v>НАДО!!!</v>
      </c>
    </row>
    <row r="2990" spans="1:9">
      <c r="A2990" s="90">
        <v>2980</v>
      </c>
      <c r="B2990" s="91" t="str">
        <f>'[4]ИТОГ!'!$AP2987</f>
        <v>Рискулов Глеб</v>
      </c>
      <c r="C2990" s="91">
        <f>'[4]ИТОГ!'!$AQ2987</f>
        <v>2013</v>
      </c>
      <c r="D2990" s="91" t="str">
        <f>'[4]ИТОГ!'!$AT2987</f>
        <v>б/р</v>
      </c>
      <c r="E2990" s="91" t="str">
        <f>'[4]ИТОГ!'!$AU2987</f>
        <v>м</v>
      </c>
      <c r="F2990" s="189">
        <f>'[4]ИТОГ!'!$AX2987</f>
        <v>0</v>
      </c>
      <c r="G2990" s="91" t="s">
        <v>255</v>
      </c>
      <c r="H2990" s="94" t="s">
        <v>28</v>
      </c>
      <c r="I2990" s="91" t="str">
        <f>'[4]ИТОГ!'!$AY2987</f>
        <v>ОК!</v>
      </c>
    </row>
    <row r="2991" spans="1:9">
      <c r="A2991" s="90">
        <v>2981</v>
      </c>
      <c r="B2991" s="91" t="str">
        <f>'[4]ИТОГ!'!$AP2988</f>
        <v>Рисов Марк</v>
      </c>
      <c r="C2991" s="91">
        <f>'[4]ИТОГ!'!$AQ2988</f>
        <v>2007</v>
      </c>
      <c r="D2991" s="91" t="str">
        <f>'[4]ИТОГ!'!$AT2988</f>
        <v>б/р</v>
      </c>
      <c r="E2991" s="91" t="str">
        <f>'[4]ИТОГ!'!$AU2988</f>
        <v>м</v>
      </c>
      <c r="F2991" s="189">
        <f>'[4]ИТОГ!'!$AX2988</f>
        <v>44329</v>
      </c>
      <c r="G2991" s="91" t="s">
        <v>255</v>
      </c>
      <c r="H2991" s="94" t="s">
        <v>28</v>
      </c>
      <c r="I2991" s="91" t="str">
        <f>'[4]ИТОГ!'!$AY2988</f>
        <v>ОК!</v>
      </c>
    </row>
    <row r="2992" spans="1:9">
      <c r="A2992" s="90">
        <v>2982</v>
      </c>
      <c r="B2992" s="91" t="str">
        <f>'[4]ИТОГ!'!$AP2989</f>
        <v>Рисова Полина</v>
      </c>
      <c r="C2992" s="91">
        <f>'[4]ИТОГ!'!$AQ2989</f>
        <v>2007</v>
      </c>
      <c r="D2992" s="91" t="str">
        <f>'[4]ИТОГ!'!$AT2989</f>
        <v>б/р</v>
      </c>
      <c r="E2992" s="91" t="str">
        <f>'[4]ИТОГ!'!$AU2989</f>
        <v>ж</v>
      </c>
      <c r="F2992" s="189">
        <f>'[4]ИТОГ!'!$AX2989</f>
        <v>45708</v>
      </c>
      <c r="G2992" s="91" t="s">
        <v>255</v>
      </c>
      <c r="H2992" s="94" t="s">
        <v>28</v>
      </c>
      <c r="I2992" s="91" t="str">
        <f>'[4]ИТОГ!'!$AY2989</f>
        <v>ОК!</v>
      </c>
    </row>
    <row r="2993" spans="1:9">
      <c r="A2993" s="90">
        <v>2983</v>
      </c>
      <c r="B2993" s="91" t="str">
        <f>'[4]ИТОГ!'!$AP2990</f>
        <v>Рогачёв Юрий</v>
      </c>
      <c r="C2993" s="91">
        <f>'[4]ИТОГ!'!$AQ2990</f>
        <v>1978</v>
      </c>
      <c r="D2993" s="91" t="str">
        <f>'[4]ИТОГ!'!$AT2990</f>
        <v>КМС</v>
      </c>
      <c r="E2993" s="91" t="str">
        <f>'[4]ИТОГ!'!$AU2990</f>
        <v>м</v>
      </c>
      <c r="F2993" s="189">
        <f>'[4]ИТОГ!'!$AX2990</f>
        <v>45740</v>
      </c>
      <c r="G2993" s="91" t="s">
        <v>255</v>
      </c>
      <c r="H2993" s="94" t="s">
        <v>28</v>
      </c>
      <c r="I2993" s="91" t="str">
        <f>'[4]ИТОГ!'!$AY2990</f>
        <v>ОК!</v>
      </c>
    </row>
    <row r="2994" spans="1:9">
      <c r="A2994" s="90">
        <v>2984</v>
      </c>
      <c r="B2994" s="91" t="str">
        <f>'[4]ИТОГ!'!$AP2991</f>
        <v>Рогачевский Владимир</v>
      </c>
      <c r="C2994" s="91">
        <f>'[4]ИТОГ!'!$AQ2991</f>
        <v>0</v>
      </c>
      <c r="D2994" s="91" t="str">
        <f>'[4]ИТОГ!'!$AT2991</f>
        <v>б/р</v>
      </c>
      <c r="E2994" s="91" t="str">
        <f>'[4]ИТОГ!'!$AU2991</f>
        <v>м</v>
      </c>
      <c r="F2994" s="189">
        <f>'[4]ИТОГ!'!$AX2991</f>
        <v>44323</v>
      </c>
      <c r="G2994" s="91" t="s">
        <v>255</v>
      </c>
      <c r="H2994" s="94" t="s">
        <v>28</v>
      </c>
      <c r="I2994" s="91" t="str">
        <f>'[4]ИТОГ!'!$AY2991</f>
        <v>НАДО!!!</v>
      </c>
    </row>
    <row r="2995" spans="1:9">
      <c r="A2995" s="90">
        <v>2985</v>
      </c>
      <c r="B2995" s="91" t="str">
        <f>'[4]ИТОГ!'!$AP2992</f>
        <v>Рогозин Егор</v>
      </c>
      <c r="C2995" s="91">
        <f>'[4]ИТОГ!'!$AQ2992</f>
        <v>2004</v>
      </c>
      <c r="D2995" s="91" t="str">
        <f>'[4]ИТОГ!'!$AT2992</f>
        <v>б/р</v>
      </c>
      <c r="E2995" s="91" t="str">
        <f>'[4]ИТОГ!'!$AU2992</f>
        <v>м</v>
      </c>
      <c r="F2995" s="189">
        <f>'[4]ИТОГ!'!$AX2992</f>
        <v>0</v>
      </c>
      <c r="G2995" s="91" t="s">
        <v>255</v>
      </c>
      <c r="H2995" s="94" t="s">
        <v>28</v>
      </c>
      <c r="I2995" s="91" t="str">
        <f>'[4]ИТОГ!'!$AY2992</f>
        <v>ОК!</v>
      </c>
    </row>
    <row r="2996" spans="1:9">
      <c r="A2996" s="90">
        <v>2986</v>
      </c>
      <c r="B2996" s="91" t="str">
        <f>'[4]ИТОГ!'!$AP2993</f>
        <v>Рогозин Павел</v>
      </c>
      <c r="C2996" s="91">
        <f>'[4]ИТОГ!'!$AQ2993</f>
        <v>2012</v>
      </c>
      <c r="D2996" s="91" t="str">
        <f>'[4]ИТОГ!'!$AT2993</f>
        <v>б/р</v>
      </c>
      <c r="E2996" s="91" t="str">
        <f>'[4]ИТОГ!'!$AU2993</f>
        <v>м</v>
      </c>
      <c r="F2996" s="189">
        <f>'[4]ИТОГ!'!$AX2993</f>
        <v>0</v>
      </c>
      <c r="G2996" s="91" t="s">
        <v>255</v>
      </c>
      <c r="H2996" s="94" t="s">
        <v>28</v>
      </c>
      <c r="I2996" s="91" t="str">
        <f>'[4]ИТОГ!'!$AY2993</f>
        <v>ОК!</v>
      </c>
    </row>
    <row r="2997" spans="1:9">
      <c r="A2997" s="90">
        <v>2987</v>
      </c>
      <c r="B2997" s="91" t="str">
        <f>'[4]ИТОГ!'!$AP2994</f>
        <v>Рогозина Екатерина</v>
      </c>
      <c r="C2997" s="91">
        <f>'[4]ИТОГ!'!$AQ2994</f>
        <v>0</v>
      </c>
      <c r="D2997" s="91">
        <f>'[4]ИТОГ!'!$AT2994</f>
        <v>3</v>
      </c>
      <c r="E2997" s="91" t="str">
        <f>'[4]ИТОГ!'!$AU2994</f>
        <v>ж</v>
      </c>
      <c r="F2997" s="189">
        <f>'[4]ИТОГ!'!$AX2994</f>
        <v>45778</v>
      </c>
      <c r="G2997" s="91" t="s">
        <v>255</v>
      </c>
      <c r="H2997" s="94" t="s">
        <v>28</v>
      </c>
      <c r="I2997" s="91" t="str">
        <f>'[4]ИТОГ!'!$AY2994</f>
        <v>НАДО!!!</v>
      </c>
    </row>
    <row r="2998" spans="1:9">
      <c r="A2998" s="90">
        <v>2988</v>
      </c>
      <c r="B2998" s="91" t="str">
        <f>'[4]ИТОГ!'!$AP2995</f>
        <v>Рогозина Светлана</v>
      </c>
      <c r="C2998" s="91">
        <f>'[4]ИТОГ!'!$AQ2995</f>
        <v>2009</v>
      </c>
      <c r="D2998" s="91">
        <f>'[4]ИТОГ!'!$AT2995</f>
        <v>2</v>
      </c>
      <c r="E2998" s="91" t="str">
        <f>'[4]ИТОГ!'!$AU2995</f>
        <v>ж</v>
      </c>
      <c r="F2998" s="189">
        <f>'[4]ИТОГ!'!$AX2995</f>
        <v>45623</v>
      </c>
      <c r="G2998" s="91" t="s">
        <v>255</v>
      </c>
      <c r="H2998" s="94" t="s">
        <v>28</v>
      </c>
      <c r="I2998" s="91" t="str">
        <f>'[4]ИТОГ!'!$AY2995</f>
        <v>ОК!</v>
      </c>
    </row>
    <row r="2999" spans="1:9">
      <c r="A2999" s="90">
        <v>2989</v>
      </c>
      <c r="B2999" s="91" t="str">
        <f>'[4]ИТОГ!'!$AP2996</f>
        <v>Родецкий Никита</v>
      </c>
      <c r="C2999" s="91">
        <f>'[4]ИТОГ!'!$AQ2996</f>
        <v>0</v>
      </c>
      <c r="D2999" s="91">
        <f>'[4]ИТОГ!'!$AT2996</f>
        <v>3</v>
      </c>
      <c r="E2999" s="91" t="str">
        <f>'[4]ИТОГ!'!$AU2996</f>
        <v>м</v>
      </c>
      <c r="F2999" s="189">
        <f>'[4]ИТОГ!'!$AX2996</f>
        <v>45407</v>
      </c>
      <c r="G2999" s="91" t="s">
        <v>255</v>
      </c>
      <c r="H2999" s="94" t="s">
        <v>28</v>
      </c>
      <c r="I2999" s="91" t="str">
        <f>'[4]ИТОГ!'!$AY2996</f>
        <v>НАДО!!!</v>
      </c>
    </row>
    <row r="3000" spans="1:9">
      <c r="A3000" s="90">
        <v>2990</v>
      </c>
      <c r="B3000" s="91" t="str">
        <f>'[4]ИТОГ!'!$AP2997</f>
        <v>Родин Алексей</v>
      </c>
      <c r="C3000" s="91">
        <f>'[4]ИТОГ!'!$AQ2997</f>
        <v>0</v>
      </c>
      <c r="D3000" s="91" t="str">
        <f>'[4]ИТОГ!'!$AT2997</f>
        <v>б/р</v>
      </c>
      <c r="E3000" s="91" t="str">
        <f>'[4]ИТОГ!'!$AU2997</f>
        <v>м</v>
      </c>
      <c r="F3000" s="189">
        <f>'[4]ИТОГ!'!$AX2997</f>
        <v>45045</v>
      </c>
      <c r="G3000" s="91" t="s">
        <v>255</v>
      </c>
      <c r="H3000" s="94" t="s">
        <v>28</v>
      </c>
      <c r="I3000" s="91" t="str">
        <f>'[4]ИТОГ!'!$AY2997</f>
        <v>НАДО!!!</v>
      </c>
    </row>
    <row r="3001" spans="1:9">
      <c r="A3001" s="90">
        <v>2991</v>
      </c>
      <c r="B3001" s="91" t="str">
        <f>'[4]ИТОГ!'!$AP2998</f>
        <v>Родина Екатерина</v>
      </c>
      <c r="C3001" s="91">
        <f>'[4]ИТОГ!'!$AQ2998</f>
        <v>0</v>
      </c>
      <c r="D3001" s="91">
        <f>'[4]ИТОГ!'!$AT2998</f>
        <v>2</v>
      </c>
      <c r="E3001" s="91" t="str">
        <f>'[4]ИТОГ!'!$AU2998</f>
        <v>ж</v>
      </c>
      <c r="F3001" s="189">
        <f>'[4]ИТОГ!'!$AX2998</f>
        <v>45778</v>
      </c>
      <c r="G3001" s="91" t="s">
        <v>255</v>
      </c>
      <c r="H3001" s="94" t="s">
        <v>28</v>
      </c>
      <c r="I3001" s="91" t="str">
        <f>'[4]ИТОГ!'!$AY2998</f>
        <v>НАДО!!!</v>
      </c>
    </row>
    <row r="3002" spans="1:9">
      <c r="A3002" s="90">
        <v>2992</v>
      </c>
      <c r="B3002" s="91" t="str">
        <f>'[4]ИТОГ!'!$AP2999</f>
        <v>Родионов Валерий</v>
      </c>
      <c r="C3002" s="91">
        <f>'[4]ИТОГ!'!$AQ2999</f>
        <v>2007</v>
      </c>
      <c r="D3002" s="91">
        <f>'[4]ИТОГ!'!$AT2999</f>
        <v>2</v>
      </c>
      <c r="E3002" s="91" t="str">
        <f>'[4]ИТОГ!'!$AU2999</f>
        <v>м</v>
      </c>
      <c r="F3002" s="189">
        <f>'[4]ИТОГ!'!$AX2999</f>
        <v>45778</v>
      </c>
      <c r="G3002" s="91" t="s">
        <v>255</v>
      </c>
      <c r="H3002" s="94" t="s">
        <v>28</v>
      </c>
      <c r="I3002" s="91" t="str">
        <f>'[4]ИТОГ!'!$AY2999</f>
        <v>ОК!</v>
      </c>
    </row>
    <row r="3003" spans="1:9">
      <c r="A3003" s="90">
        <v>2993</v>
      </c>
      <c r="B3003" s="91" t="str">
        <f>'[4]ИТОГ!'!$AP3000</f>
        <v>Родионова Алиса</v>
      </c>
      <c r="C3003" s="91">
        <f>'[4]ИТОГ!'!$AQ3000</f>
        <v>1999</v>
      </c>
      <c r="D3003" s="91" t="str">
        <f>'[4]ИТОГ!'!$AT3000</f>
        <v>б/р</v>
      </c>
      <c r="E3003" s="91" t="str">
        <f>'[4]ИТОГ!'!$AU3000</f>
        <v>ж</v>
      </c>
      <c r="F3003" s="189">
        <f>'[4]ИТОГ!'!$AX3000</f>
        <v>0</v>
      </c>
      <c r="G3003" s="91" t="s">
        <v>255</v>
      </c>
      <c r="H3003" s="94" t="s">
        <v>28</v>
      </c>
      <c r="I3003" s="91" t="str">
        <f>'[4]ИТОГ!'!$AY3000</f>
        <v>ОК!</v>
      </c>
    </row>
    <row r="3004" spans="1:9">
      <c r="A3004" s="90">
        <v>2994</v>
      </c>
      <c r="B3004" s="91" t="str">
        <f>'[4]ИТОГ!'!$AP3001</f>
        <v>Родионова Ангелина</v>
      </c>
      <c r="C3004" s="91">
        <f>'[4]ИТОГ!'!$AQ3001</f>
        <v>2004</v>
      </c>
      <c r="D3004" s="91" t="str">
        <f>'[4]ИТОГ!'!$AT3001</f>
        <v>б/р</v>
      </c>
      <c r="E3004" s="91" t="str">
        <f>'[4]ИТОГ!'!$AU3001</f>
        <v>ж</v>
      </c>
      <c r="F3004" s="189">
        <f>'[4]ИТОГ!'!$AX3001</f>
        <v>43794</v>
      </c>
      <c r="G3004" s="91" t="s">
        <v>255</v>
      </c>
      <c r="H3004" s="94" t="s">
        <v>28</v>
      </c>
      <c r="I3004" s="91" t="str">
        <f>'[4]ИТОГ!'!$AY3001</f>
        <v>ОК!</v>
      </c>
    </row>
    <row r="3005" spans="1:9">
      <c r="A3005" s="90">
        <v>2995</v>
      </c>
      <c r="B3005" s="91" t="str">
        <f>'[4]ИТОГ!'!$AP3002</f>
        <v>Родионова Анна</v>
      </c>
      <c r="C3005" s="91">
        <f>'[4]ИТОГ!'!$AQ3002</f>
        <v>0</v>
      </c>
      <c r="D3005" s="91" t="str">
        <f>'[4]ИТОГ!'!$AT3002</f>
        <v>б/р</v>
      </c>
      <c r="E3005" s="91" t="str">
        <f>'[4]ИТОГ!'!$AU3002</f>
        <v>ж</v>
      </c>
      <c r="F3005" s="189">
        <f>'[4]ИТОГ!'!$AX3002</f>
        <v>44359</v>
      </c>
      <c r="G3005" s="91" t="s">
        <v>255</v>
      </c>
      <c r="H3005" s="94" t="s">
        <v>28</v>
      </c>
      <c r="I3005" s="91" t="str">
        <f>'[4]ИТОГ!'!$AY3002</f>
        <v>НАДО!!!</v>
      </c>
    </row>
    <row r="3006" spans="1:9">
      <c r="A3006" s="90">
        <v>2996</v>
      </c>
      <c r="B3006" s="91" t="str">
        <f>'[4]ИТОГ!'!$AP3003</f>
        <v>Родичев Александр</v>
      </c>
      <c r="C3006" s="91">
        <f>'[4]ИТОГ!'!$AQ3003</f>
        <v>0</v>
      </c>
      <c r="D3006" s="91" t="str">
        <f>'[4]ИТОГ!'!$AT3003</f>
        <v>1ю</v>
      </c>
      <c r="E3006" s="91" t="str">
        <f>'[4]ИТОГ!'!$AU3003</f>
        <v>м</v>
      </c>
      <c r="F3006" s="189">
        <f>'[4]ИТОГ!'!$AX3003</f>
        <v>45756</v>
      </c>
      <c r="G3006" s="91" t="s">
        <v>255</v>
      </c>
      <c r="H3006" s="94" t="s">
        <v>28</v>
      </c>
      <c r="I3006" s="91" t="str">
        <f>'[4]ИТОГ!'!$AY3003</f>
        <v>НАДО!!!</v>
      </c>
    </row>
    <row r="3007" spans="1:9">
      <c r="A3007" s="90">
        <v>2997</v>
      </c>
      <c r="B3007" s="91" t="str">
        <f>'[4]ИТОГ!'!$AP3004</f>
        <v>Родыгин Игорь</v>
      </c>
      <c r="C3007" s="91">
        <f>'[4]ИТОГ!'!$AQ3004</f>
        <v>0</v>
      </c>
      <c r="D3007" s="91" t="str">
        <f>'[4]ИТОГ!'!$AT3004</f>
        <v>б/р</v>
      </c>
      <c r="E3007" s="91" t="str">
        <f>'[4]ИТОГ!'!$AU3004</f>
        <v>м</v>
      </c>
      <c r="F3007" s="189">
        <f>'[4]ИТОГ!'!$AX3004</f>
        <v>44498</v>
      </c>
      <c r="G3007" s="91" t="s">
        <v>255</v>
      </c>
      <c r="H3007" s="94" t="s">
        <v>28</v>
      </c>
      <c r="I3007" s="91" t="str">
        <f>'[4]ИТОГ!'!$AY3004</f>
        <v>НАДО!!!</v>
      </c>
    </row>
    <row r="3008" spans="1:9">
      <c r="A3008" s="90">
        <v>2998</v>
      </c>
      <c r="B3008" s="91" t="str">
        <f>'[4]ИТОГ!'!$AP3005</f>
        <v>Рожевский Олег</v>
      </c>
      <c r="C3008" s="91">
        <f>'[4]ИТОГ!'!$AQ3005</f>
        <v>2008</v>
      </c>
      <c r="D3008" s="91" t="str">
        <f>'[4]ИТОГ!'!$AT3005</f>
        <v>б/р</v>
      </c>
      <c r="E3008" s="91" t="str">
        <f>'[4]ИТОГ!'!$AU3005</f>
        <v>м</v>
      </c>
      <c r="F3008" s="189">
        <f>'[4]ИТОГ!'!$AX3005</f>
        <v>0</v>
      </c>
      <c r="G3008" s="91" t="s">
        <v>255</v>
      </c>
      <c r="H3008" s="94" t="s">
        <v>28</v>
      </c>
      <c r="I3008" s="91" t="str">
        <f>'[4]ИТОГ!'!$AY3005</f>
        <v>ОК!</v>
      </c>
    </row>
    <row r="3009" spans="1:9">
      <c r="A3009" s="90">
        <v>2999</v>
      </c>
      <c r="B3009" s="91" t="str">
        <f>'[4]ИТОГ!'!$AP3006</f>
        <v>Рожкина Анастасия</v>
      </c>
      <c r="C3009" s="91">
        <f>'[4]ИТОГ!'!$AQ3006</f>
        <v>0</v>
      </c>
      <c r="D3009" s="91" t="str">
        <f>'[4]ИТОГ!'!$AT3006</f>
        <v>б/р</v>
      </c>
      <c r="E3009" s="91" t="str">
        <f>'[4]ИТОГ!'!$AU3006</f>
        <v>ж</v>
      </c>
      <c r="F3009" s="189">
        <f>'[4]ИТОГ!'!$AX3006</f>
        <v>43863</v>
      </c>
      <c r="G3009" s="91" t="s">
        <v>255</v>
      </c>
      <c r="H3009" s="94" t="s">
        <v>28</v>
      </c>
      <c r="I3009" s="91" t="str">
        <f>'[4]ИТОГ!'!$AY3006</f>
        <v>НАДО!!!</v>
      </c>
    </row>
    <row r="3010" spans="1:9">
      <c r="A3010" s="90">
        <v>3000</v>
      </c>
      <c r="B3010" s="91" t="str">
        <f>'[4]ИТОГ!'!$AP3007</f>
        <v>Рожков Александр</v>
      </c>
      <c r="C3010" s="91">
        <f>'[4]ИТОГ!'!$AQ3007</f>
        <v>0</v>
      </c>
      <c r="D3010" s="91" t="str">
        <f>'[4]ИТОГ!'!$AT3007</f>
        <v>б/р</v>
      </c>
      <c r="E3010" s="91" t="str">
        <f>'[4]ИТОГ!'!$AU3007</f>
        <v>м</v>
      </c>
      <c r="F3010" s="189">
        <f>'[4]ИТОГ!'!$AX3007</f>
        <v>41888</v>
      </c>
      <c r="G3010" s="91" t="s">
        <v>255</v>
      </c>
      <c r="H3010" s="94" t="s">
        <v>28</v>
      </c>
      <c r="I3010" s="91" t="str">
        <f>'[4]ИТОГ!'!$AY3007</f>
        <v>НАДО!!!</v>
      </c>
    </row>
    <row r="3011" spans="1:9">
      <c r="A3011" s="90">
        <v>3001</v>
      </c>
      <c r="B3011" s="91" t="str">
        <f>'[4]ИТОГ!'!$AP3008</f>
        <v>Рожкова Александра</v>
      </c>
      <c r="C3011" s="91">
        <f>'[4]ИТОГ!'!$AQ3008</f>
        <v>1991</v>
      </c>
      <c r="D3011" s="91" t="str">
        <f>'[4]ИТОГ!'!$AT3008</f>
        <v>КМС</v>
      </c>
      <c r="E3011" s="91" t="str">
        <f>'[4]ИТОГ!'!$AU3008</f>
        <v>ж</v>
      </c>
      <c r="F3011" s="189">
        <f>'[4]ИТОГ!'!$AX3008</f>
        <v>45649</v>
      </c>
      <c r="G3011" s="91" t="s">
        <v>255</v>
      </c>
      <c r="H3011" s="94" t="s">
        <v>28</v>
      </c>
      <c r="I3011" s="91" t="str">
        <f>'[4]ИТОГ!'!$AY3008</f>
        <v>ОК!</v>
      </c>
    </row>
    <row r="3012" spans="1:9">
      <c r="A3012" s="90">
        <v>3002</v>
      </c>
      <c r="B3012" s="91" t="str">
        <f>'[4]ИТОГ!'!$AP3009</f>
        <v>Рожкова Анна</v>
      </c>
      <c r="C3012" s="91">
        <f>'[4]ИТОГ!'!$AQ3009</f>
        <v>2001</v>
      </c>
      <c r="D3012" s="91" t="str">
        <f>'[4]ИТОГ!'!$AT3009</f>
        <v>б/р</v>
      </c>
      <c r="E3012" s="91" t="str">
        <f>'[4]ИТОГ!'!$AU3009</f>
        <v>ж</v>
      </c>
      <c r="F3012" s="189">
        <f>'[4]ИТОГ!'!$AX3009</f>
        <v>43807</v>
      </c>
      <c r="G3012" s="91" t="s">
        <v>255</v>
      </c>
      <c r="H3012" s="94" t="s">
        <v>28</v>
      </c>
      <c r="I3012" s="91" t="str">
        <f>'[4]ИТОГ!'!$AY3009</f>
        <v>ОК!</v>
      </c>
    </row>
    <row r="3013" spans="1:9">
      <c r="A3013" s="90">
        <v>3003</v>
      </c>
      <c r="B3013" s="91" t="str">
        <f>'[4]ИТОГ!'!$AP3010</f>
        <v>Рожнов Андрей</v>
      </c>
      <c r="C3013" s="91">
        <f>'[4]ИТОГ!'!$AQ3010</f>
        <v>2002</v>
      </c>
      <c r="D3013" s="91" t="str">
        <f>'[4]ИТОГ!'!$AT3010</f>
        <v>б/р</v>
      </c>
      <c r="E3013" s="91" t="str">
        <f>'[4]ИТОГ!'!$AU3010</f>
        <v>м</v>
      </c>
      <c r="F3013" s="189">
        <f>'[4]ИТОГ!'!$AX3010</f>
        <v>0</v>
      </c>
      <c r="G3013" s="91" t="s">
        <v>255</v>
      </c>
      <c r="H3013" s="94" t="s">
        <v>28</v>
      </c>
      <c r="I3013" s="91" t="str">
        <f>'[4]ИТОГ!'!$AY3010</f>
        <v>ОК!</v>
      </c>
    </row>
    <row r="3014" spans="1:9">
      <c r="A3014" s="90">
        <v>3004</v>
      </c>
      <c r="B3014" s="91" t="str">
        <f>'[4]ИТОГ!'!$AP3011</f>
        <v>Розина Полина</v>
      </c>
      <c r="C3014" s="91">
        <f>'[4]ИТОГ!'!$AQ3011</f>
        <v>2004</v>
      </c>
      <c r="D3014" s="91" t="str">
        <f>'[4]ИТОГ!'!$AT3011</f>
        <v>б/р</v>
      </c>
      <c r="E3014" s="91" t="str">
        <f>'[4]ИТОГ!'!$AU3011</f>
        <v>ж</v>
      </c>
      <c r="F3014" s="189">
        <f>'[4]ИТОГ!'!$AX3011</f>
        <v>0</v>
      </c>
      <c r="G3014" s="91" t="s">
        <v>255</v>
      </c>
      <c r="H3014" s="94" t="s">
        <v>28</v>
      </c>
      <c r="I3014" s="91" t="str">
        <f>'[4]ИТОГ!'!$AY3011</f>
        <v>ОК!</v>
      </c>
    </row>
    <row r="3015" spans="1:9">
      <c r="A3015" s="90">
        <v>3005</v>
      </c>
      <c r="B3015" s="91" t="str">
        <f>'[4]ИТОГ!'!$AP3012</f>
        <v>Романов Алексей</v>
      </c>
      <c r="C3015" s="91">
        <f>'[4]ИТОГ!'!$AQ3012</f>
        <v>0</v>
      </c>
      <c r="D3015" s="91" t="str">
        <f>'[4]ИТОГ!'!$AT3012</f>
        <v>б/р</v>
      </c>
      <c r="E3015" s="91" t="str">
        <f>'[4]ИТОГ!'!$AU3012</f>
        <v>м</v>
      </c>
      <c r="F3015" s="189">
        <f>'[4]ИТОГ!'!$AX3012</f>
        <v>45045</v>
      </c>
      <c r="G3015" s="91" t="s">
        <v>255</v>
      </c>
      <c r="H3015" s="94" t="s">
        <v>28</v>
      </c>
      <c r="I3015" s="91" t="str">
        <f>'[4]ИТОГ!'!$AY3012</f>
        <v>НАДО!!!</v>
      </c>
    </row>
    <row r="3016" spans="1:9">
      <c r="A3016" s="90">
        <v>3006</v>
      </c>
      <c r="B3016" s="91" t="str">
        <f>'[4]ИТОГ!'!$AP3013</f>
        <v>Романов Данила</v>
      </c>
      <c r="C3016" s="91">
        <f>'[4]ИТОГ!'!$AQ3013</f>
        <v>2006</v>
      </c>
      <c r="D3016" s="91" t="str">
        <f>'[4]ИТОГ!'!$AT3013</f>
        <v>б/р</v>
      </c>
      <c r="E3016" s="91" t="str">
        <f>'[4]ИТОГ!'!$AU3013</f>
        <v>м</v>
      </c>
      <c r="F3016" s="189">
        <f>'[4]ИТОГ!'!$AX3013</f>
        <v>43904</v>
      </c>
      <c r="G3016" s="91" t="s">
        <v>255</v>
      </c>
      <c r="H3016" s="94" t="s">
        <v>28</v>
      </c>
      <c r="I3016" s="91" t="str">
        <f>'[4]ИТОГ!'!$AY3013</f>
        <v>ОК!</v>
      </c>
    </row>
    <row r="3017" spans="1:9">
      <c r="A3017" s="90">
        <v>3007</v>
      </c>
      <c r="B3017" s="91" t="str">
        <f>'[4]ИТОГ!'!$AP3014</f>
        <v>Романов Дмитрий</v>
      </c>
      <c r="C3017" s="91">
        <f>'[4]ИТОГ!'!$AQ3014</f>
        <v>1988</v>
      </c>
      <c r="D3017" s="91" t="str">
        <f>'[4]ИТОГ!'!$AT3014</f>
        <v>б/р</v>
      </c>
      <c r="E3017" s="91" t="str">
        <f>'[4]ИТОГ!'!$AU3014</f>
        <v>м</v>
      </c>
      <c r="F3017" s="189">
        <f>'[4]ИТОГ!'!$AX3014</f>
        <v>42978</v>
      </c>
      <c r="G3017" s="91" t="s">
        <v>255</v>
      </c>
      <c r="H3017" s="94" t="s">
        <v>28</v>
      </c>
      <c r="I3017" s="91" t="str">
        <f>'[4]ИТОГ!'!$AY3014</f>
        <v>НАДО!!!</v>
      </c>
    </row>
    <row r="3018" spans="1:9">
      <c r="A3018" s="90">
        <v>3008</v>
      </c>
      <c r="B3018" s="91" t="str">
        <f>'[4]ИТОГ!'!$AP3015</f>
        <v>Романов Егор</v>
      </c>
      <c r="C3018" s="91">
        <f>'[4]ИТОГ!'!$AQ3015</f>
        <v>1990</v>
      </c>
      <c r="D3018" s="91" t="str">
        <f>'[4]ИТОГ!'!$AT3015</f>
        <v>б/р</v>
      </c>
      <c r="E3018" s="91" t="str">
        <f>'[4]ИТОГ!'!$AU3015</f>
        <v>м</v>
      </c>
      <c r="F3018" s="189">
        <f>'[4]ИТОГ!'!$AX3015</f>
        <v>43595</v>
      </c>
      <c r="G3018" s="91" t="s">
        <v>255</v>
      </c>
      <c r="H3018" s="94" t="s">
        <v>28</v>
      </c>
      <c r="I3018" s="91" t="str">
        <f>'[4]ИТОГ!'!$AY3015</f>
        <v>ОК!</v>
      </c>
    </row>
    <row r="3019" spans="1:9">
      <c r="A3019" s="90">
        <v>3009</v>
      </c>
      <c r="B3019" s="91" t="str">
        <f>'[4]ИТОГ!'!$AP3016</f>
        <v>Романов Игорь</v>
      </c>
      <c r="C3019" s="91">
        <f>'[4]ИТОГ!'!$AQ3016</f>
        <v>0</v>
      </c>
      <c r="D3019" s="91">
        <f>'[4]ИТОГ!'!$AT3016</f>
        <v>2</v>
      </c>
      <c r="E3019" s="91" t="str">
        <f>'[4]ИТОГ!'!$AU3016</f>
        <v>м</v>
      </c>
      <c r="F3019" s="189">
        <f>'[4]ИТОГ!'!$AX3016</f>
        <v>45576</v>
      </c>
      <c r="G3019" s="91" t="s">
        <v>255</v>
      </c>
      <c r="H3019" s="94" t="s">
        <v>28</v>
      </c>
      <c r="I3019" s="91" t="str">
        <f>'[4]ИТОГ!'!$AY3016</f>
        <v>НАДО!!!</v>
      </c>
    </row>
    <row r="3020" spans="1:9">
      <c r="A3020" s="90">
        <v>3010</v>
      </c>
      <c r="B3020" s="91" t="str">
        <f>'[4]ИТОГ!'!$AP3017</f>
        <v>Романов Сергей</v>
      </c>
      <c r="C3020" s="91">
        <f>'[4]ИТОГ!'!$AQ3017</f>
        <v>0</v>
      </c>
      <c r="D3020" s="91" t="str">
        <f>'[4]ИТОГ!'!$AT3017</f>
        <v>б/р</v>
      </c>
      <c r="E3020" s="91" t="str">
        <f>'[4]ИТОГ!'!$AU3017</f>
        <v>м</v>
      </c>
      <c r="F3020" s="189">
        <f>'[4]ИТОГ!'!$AX3017</f>
        <v>44246</v>
      </c>
      <c r="G3020" s="91" t="s">
        <v>255</v>
      </c>
      <c r="H3020" s="94" t="s">
        <v>28</v>
      </c>
      <c r="I3020" s="91" t="str">
        <f>'[4]ИТОГ!'!$AY3017</f>
        <v>НАДО!!!</v>
      </c>
    </row>
    <row r="3021" spans="1:9">
      <c r="A3021" s="90">
        <v>3011</v>
      </c>
      <c r="B3021" s="91" t="str">
        <f>'[4]ИТОГ!'!$AP3018</f>
        <v>Романова Ева</v>
      </c>
      <c r="C3021" s="91">
        <f>'[4]ИТОГ!'!$AQ3018</f>
        <v>2011</v>
      </c>
      <c r="D3021" s="91">
        <f>'[4]ИТОГ!'!$AT3018</f>
        <v>2</v>
      </c>
      <c r="E3021" s="91" t="str">
        <f>'[4]ИТОГ!'!$AU3018</f>
        <v>ж</v>
      </c>
      <c r="F3021" s="189">
        <f>'[4]ИТОГ!'!$AX3018</f>
        <v>45778</v>
      </c>
      <c r="G3021" s="91" t="s">
        <v>255</v>
      </c>
      <c r="H3021" s="94" t="s">
        <v>28</v>
      </c>
      <c r="I3021" s="91" t="str">
        <f>'[4]ИТОГ!'!$AY3018</f>
        <v>ОК!</v>
      </c>
    </row>
    <row r="3022" spans="1:9">
      <c r="A3022" s="90">
        <v>3012</v>
      </c>
      <c r="B3022" s="91" t="str">
        <f>'[4]ИТОГ!'!$AP3019</f>
        <v>Романова Милана</v>
      </c>
      <c r="C3022" s="91">
        <f>'[4]ИТОГ!'!$AQ3019</f>
        <v>2013</v>
      </c>
      <c r="D3022" s="91" t="str">
        <f>'[4]ИТОГ!'!$AT3019</f>
        <v>2ю</v>
      </c>
      <c r="E3022" s="91" t="str">
        <f>'[4]ИТОГ!'!$AU3019</f>
        <v>ж</v>
      </c>
      <c r="F3022" s="189">
        <f>'[4]ИТОГ!'!$AX3019</f>
        <v>45730</v>
      </c>
      <c r="G3022" s="91" t="s">
        <v>255</v>
      </c>
      <c r="H3022" s="94" t="s">
        <v>28</v>
      </c>
      <c r="I3022" s="91" t="str">
        <f>'[4]ИТОГ!'!$AY3019</f>
        <v>ОК!</v>
      </c>
    </row>
    <row r="3023" spans="1:9">
      <c r="A3023" s="90">
        <v>3013</v>
      </c>
      <c r="B3023" s="91" t="str">
        <f>'[4]ИТОГ!'!$AP3020</f>
        <v>Романча Юлия</v>
      </c>
      <c r="C3023" s="91">
        <f>'[4]ИТОГ!'!$AQ3020</f>
        <v>2010</v>
      </c>
      <c r="D3023" s="91" t="str">
        <f>'[4]ИТОГ!'!$AT3020</f>
        <v>1ю</v>
      </c>
      <c r="E3023" s="91" t="str">
        <f>'[4]ИТОГ!'!$AU3020</f>
        <v>ж</v>
      </c>
      <c r="F3023" s="189">
        <f>'[4]ИТОГ!'!$AX3020</f>
        <v>45932</v>
      </c>
      <c r="G3023" s="91" t="s">
        <v>255</v>
      </c>
      <c r="H3023" s="94" t="s">
        <v>28</v>
      </c>
      <c r="I3023" s="91" t="str">
        <f>'[4]ИТОГ!'!$AY3020</f>
        <v>ОК!</v>
      </c>
    </row>
    <row r="3024" spans="1:9">
      <c r="A3024" s="90">
        <v>3014</v>
      </c>
      <c r="B3024" s="91" t="str">
        <f>'[4]ИТОГ!'!$AP3021</f>
        <v>Романчин Юрий</v>
      </c>
      <c r="C3024" s="91">
        <f>'[4]ИТОГ!'!$AQ3021</f>
        <v>1958</v>
      </c>
      <c r="D3024" s="91">
        <f>'[4]ИТОГ!'!$AT3021</f>
        <v>2</v>
      </c>
      <c r="E3024" s="91" t="str">
        <f>'[4]ИТОГ!'!$AU3021</f>
        <v>м</v>
      </c>
      <c r="F3024" s="189">
        <f>'[4]ИТОГ!'!$AX3021</f>
        <v>45520</v>
      </c>
      <c r="G3024" s="91" t="s">
        <v>255</v>
      </c>
      <c r="H3024" s="94" t="s">
        <v>28</v>
      </c>
      <c r="I3024" s="91" t="str">
        <f>'[4]ИТОГ!'!$AY3021</f>
        <v>ОК!</v>
      </c>
    </row>
    <row r="3025" spans="1:9">
      <c r="A3025" s="90">
        <v>3015</v>
      </c>
      <c r="B3025" s="91" t="str">
        <f>'[4]ИТОГ!'!$AP3022</f>
        <v>Романчук Екатерина</v>
      </c>
      <c r="C3025" s="91">
        <f>'[4]ИТОГ!'!$AQ3022</f>
        <v>0</v>
      </c>
      <c r="D3025" s="91">
        <f>'[4]ИТОГ!'!$AT3022</f>
        <v>1</v>
      </c>
      <c r="E3025" s="91" t="str">
        <f>'[4]ИТОГ!'!$AU3022</f>
        <v>ж</v>
      </c>
      <c r="F3025" s="189">
        <f>'[4]ИТОГ!'!$AX3022</f>
        <v>45375</v>
      </c>
      <c r="G3025" s="91" t="s">
        <v>255</v>
      </c>
      <c r="H3025" s="94" t="s">
        <v>28</v>
      </c>
      <c r="I3025" s="91" t="str">
        <f>'[4]ИТОГ!'!$AY3022</f>
        <v>НАДО!!!</v>
      </c>
    </row>
    <row r="3026" spans="1:9">
      <c r="A3026" s="90">
        <v>3016</v>
      </c>
      <c r="B3026" s="91" t="str">
        <f>'[4]ИТОГ!'!$AP3023</f>
        <v>Романюк Валерия</v>
      </c>
      <c r="C3026" s="91">
        <f>'[4]ИТОГ!'!$AQ3023</f>
        <v>2004</v>
      </c>
      <c r="D3026" s="91" t="str">
        <f>'[4]ИТОГ!'!$AT3023</f>
        <v>б/р</v>
      </c>
      <c r="E3026" s="91" t="str">
        <f>'[4]ИТОГ!'!$AU3023</f>
        <v>ж</v>
      </c>
      <c r="F3026" s="189">
        <f>'[4]ИТОГ!'!$AX3023</f>
        <v>43204</v>
      </c>
      <c r="G3026" s="91" t="s">
        <v>255</v>
      </c>
      <c r="H3026" s="94" t="s">
        <v>28</v>
      </c>
      <c r="I3026" s="91" t="str">
        <f>'[4]ИТОГ!'!$AY3023</f>
        <v>ОК!</v>
      </c>
    </row>
    <row r="3027" spans="1:9">
      <c r="A3027" s="90">
        <v>3017</v>
      </c>
      <c r="B3027" s="91" t="str">
        <f>'[4]ИТОГ!'!$AP3024</f>
        <v>Ромахина Ольга</v>
      </c>
      <c r="C3027" s="91">
        <f>'[4]ИТОГ!'!$AQ3024</f>
        <v>2014</v>
      </c>
      <c r="D3027" s="91" t="str">
        <f>'[4]ИТОГ!'!$AT3024</f>
        <v>б/р</v>
      </c>
      <c r="E3027" s="91" t="str">
        <f>'[4]ИТОГ!'!$AU3024</f>
        <v>ж</v>
      </c>
      <c r="F3027" s="189">
        <f>'[4]ИТОГ!'!$AX3024</f>
        <v>0</v>
      </c>
      <c r="G3027" s="91" t="s">
        <v>255</v>
      </c>
      <c r="H3027" s="94" t="s">
        <v>28</v>
      </c>
      <c r="I3027" s="91" t="str">
        <f>'[4]ИТОГ!'!$AY3024</f>
        <v>ОК!</v>
      </c>
    </row>
    <row r="3028" spans="1:9">
      <c r="A3028" s="90">
        <v>3018</v>
      </c>
      <c r="B3028" s="91" t="str">
        <f>'[4]ИТОГ!'!$AP3025</f>
        <v>Ромашов Александр</v>
      </c>
      <c r="C3028" s="91">
        <f>'[4]ИТОГ!'!$AQ3025</f>
        <v>2006</v>
      </c>
      <c r="D3028" s="91" t="str">
        <f>'[4]ИТОГ!'!$AT3025</f>
        <v>б/р</v>
      </c>
      <c r="E3028" s="91" t="str">
        <f>'[4]ИТОГ!'!$AU3025</f>
        <v>м</v>
      </c>
      <c r="F3028" s="189">
        <f>'[4]ИТОГ!'!$AX3025</f>
        <v>44103</v>
      </c>
      <c r="G3028" s="91" t="s">
        <v>255</v>
      </c>
      <c r="H3028" s="94" t="s">
        <v>28</v>
      </c>
      <c r="I3028" s="91" t="str">
        <f>'[4]ИТОГ!'!$AY3025</f>
        <v>НАДО!!!</v>
      </c>
    </row>
    <row r="3029" spans="1:9">
      <c r="A3029" s="90">
        <v>3019</v>
      </c>
      <c r="B3029" s="91" t="str">
        <f>'[4]ИТОГ!'!$AP3026</f>
        <v>Роот Ангелина</v>
      </c>
      <c r="C3029" s="91">
        <f>'[4]ИТОГ!'!$AQ3026</f>
        <v>0</v>
      </c>
      <c r="D3029" s="91" t="str">
        <f>'[4]ИТОГ!'!$AT3026</f>
        <v>1ю</v>
      </c>
      <c r="E3029" s="91" t="str">
        <f>'[4]ИТОГ!'!$AU3026</f>
        <v>ж</v>
      </c>
      <c r="F3029" s="189">
        <f>'[4]ИТОГ!'!$AX3026</f>
        <v>45756</v>
      </c>
      <c r="G3029" s="91" t="s">
        <v>255</v>
      </c>
      <c r="H3029" s="94" t="s">
        <v>28</v>
      </c>
      <c r="I3029" s="91" t="str">
        <f>'[4]ИТОГ!'!$AY3026</f>
        <v>НАДО!!!</v>
      </c>
    </row>
    <row r="3030" spans="1:9">
      <c r="A3030" s="90">
        <v>3020</v>
      </c>
      <c r="B3030" s="91" t="str">
        <f>'[4]ИТОГ!'!$AP3027</f>
        <v>Ростовский Алексей</v>
      </c>
      <c r="C3030" s="91">
        <f>'[4]ИТОГ!'!$AQ3027</f>
        <v>2006</v>
      </c>
      <c r="D3030" s="91">
        <f>'[4]ИТОГ!'!$AT3027</f>
        <v>2</v>
      </c>
      <c r="E3030" s="91" t="str">
        <f>'[4]ИТОГ!'!$AU3027</f>
        <v>м</v>
      </c>
      <c r="F3030" s="189">
        <f>'[4]ИТОГ!'!$AX3027</f>
        <v>45407</v>
      </c>
      <c r="G3030" s="91" t="s">
        <v>255</v>
      </c>
      <c r="H3030" s="94" t="s">
        <v>28</v>
      </c>
      <c r="I3030" s="91" t="str">
        <f>'[4]ИТОГ!'!$AY3027</f>
        <v>ОК!</v>
      </c>
    </row>
    <row r="3031" spans="1:9">
      <c r="A3031" s="90">
        <v>3021</v>
      </c>
      <c r="B3031" s="91" t="str">
        <f>'[4]ИТОГ!'!$AP3028</f>
        <v>Ростовцев Егор</v>
      </c>
      <c r="C3031" s="91">
        <f>'[4]ИТОГ!'!$AQ3028</f>
        <v>2005</v>
      </c>
      <c r="D3031" s="91" t="str">
        <f>'[4]ИТОГ!'!$AT3028</f>
        <v>б/р</v>
      </c>
      <c r="E3031" s="91" t="str">
        <f>'[4]ИТОГ!'!$AU3028</f>
        <v>м</v>
      </c>
      <c r="F3031" s="189">
        <f>'[4]ИТОГ!'!$AX3028</f>
        <v>0</v>
      </c>
      <c r="G3031" s="91" t="s">
        <v>255</v>
      </c>
      <c r="H3031" s="94" t="s">
        <v>28</v>
      </c>
      <c r="I3031" s="91" t="str">
        <f>'[4]ИТОГ!'!$AY3028</f>
        <v>ОК!</v>
      </c>
    </row>
    <row r="3032" spans="1:9">
      <c r="A3032" s="90">
        <v>3022</v>
      </c>
      <c r="B3032" s="91" t="str">
        <f>'[4]ИТОГ!'!$AP3029</f>
        <v>Ротавчиков Илья</v>
      </c>
      <c r="C3032" s="91">
        <f>'[4]ИТОГ!'!$AQ3029</f>
        <v>0</v>
      </c>
      <c r="D3032" s="91" t="str">
        <f>'[4]ИТОГ!'!$AT3029</f>
        <v>б/р</v>
      </c>
      <c r="E3032" s="91" t="str">
        <f>'[4]ИТОГ!'!$AU3029</f>
        <v>м</v>
      </c>
      <c r="F3032" s="189">
        <f>'[4]ИТОГ!'!$AX3029</f>
        <v>44359</v>
      </c>
      <c r="G3032" s="91" t="s">
        <v>255</v>
      </c>
      <c r="H3032" s="94" t="s">
        <v>28</v>
      </c>
      <c r="I3032" s="91" t="str">
        <f>'[4]ИТОГ!'!$AY3029</f>
        <v>НАДО!!!</v>
      </c>
    </row>
    <row r="3033" spans="1:9">
      <c r="A3033" s="90">
        <v>3023</v>
      </c>
      <c r="B3033" s="91" t="str">
        <f>'[4]ИТОГ!'!$AP3030</f>
        <v>Ротов Александр</v>
      </c>
      <c r="C3033" s="91">
        <f>'[4]ИТОГ!'!$AQ3030</f>
        <v>2011</v>
      </c>
      <c r="D3033" s="91" t="str">
        <f>'[4]ИТОГ!'!$AT3030</f>
        <v>б/р</v>
      </c>
      <c r="E3033" s="91" t="str">
        <f>'[4]ИТОГ!'!$AU3030</f>
        <v>м</v>
      </c>
      <c r="F3033" s="189">
        <f>'[4]ИТОГ!'!$AX3030</f>
        <v>0</v>
      </c>
      <c r="G3033" s="91" t="s">
        <v>255</v>
      </c>
      <c r="H3033" s="94" t="s">
        <v>28</v>
      </c>
      <c r="I3033" s="91" t="str">
        <f>'[4]ИТОГ!'!$AY3030</f>
        <v>ОК!</v>
      </c>
    </row>
    <row r="3034" spans="1:9">
      <c r="A3034" s="90">
        <v>3024</v>
      </c>
      <c r="B3034" s="91" t="str">
        <f>'[4]ИТОГ!'!$AP3031</f>
        <v>Рочев Даниил</v>
      </c>
      <c r="C3034" s="91">
        <f>'[4]ИТОГ!'!$AQ3031</f>
        <v>2002</v>
      </c>
      <c r="D3034" s="91">
        <f>'[4]ИТОГ!'!$AT3031</f>
        <v>2</v>
      </c>
      <c r="E3034" s="91" t="str">
        <f>'[4]ИТОГ!'!$AU3031</f>
        <v>м</v>
      </c>
      <c r="F3034" s="189">
        <f>'[4]ИТОГ!'!$AX3031</f>
        <v>46005</v>
      </c>
      <c r="G3034" s="91" t="s">
        <v>255</v>
      </c>
      <c r="H3034" s="94" t="s">
        <v>28</v>
      </c>
      <c r="I3034" s="91" t="str">
        <f>'[4]ИТОГ!'!$AY3031</f>
        <v>ОК!</v>
      </c>
    </row>
    <row r="3035" spans="1:9">
      <c r="A3035" s="90">
        <v>3025</v>
      </c>
      <c r="B3035" s="91" t="str">
        <f>'[4]ИТОГ!'!$AP3032</f>
        <v>Рощупкина Надежда</v>
      </c>
      <c r="C3035" s="91">
        <f>'[4]ИТОГ!'!$AQ3032</f>
        <v>0</v>
      </c>
      <c r="D3035" s="91">
        <f>'[4]ИТОГ!'!$AT3032</f>
        <v>2</v>
      </c>
      <c r="E3035" s="91" t="str">
        <f>'[4]ИТОГ!'!$AU3032</f>
        <v>ж</v>
      </c>
      <c r="F3035" s="189">
        <f>'[4]ИТОГ!'!$AX3032</f>
        <v>45928</v>
      </c>
      <c r="G3035" s="91" t="s">
        <v>255</v>
      </c>
      <c r="H3035" s="94" t="s">
        <v>28</v>
      </c>
      <c r="I3035" s="91" t="str">
        <f>'[4]ИТОГ!'!$AY3032</f>
        <v>НАДО!!!</v>
      </c>
    </row>
    <row r="3036" spans="1:9">
      <c r="A3036" s="90">
        <v>3026</v>
      </c>
      <c r="B3036" s="91" t="str">
        <f>'[4]ИТОГ!'!$AP3033</f>
        <v>Рубан Иван</v>
      </c>
      <c r="C3036" s="91">
        <f>'[4]ИТОГ!'!$AQ3033</f>
        <v>2013</v>
      </c>
      <c r="D3036" s="91" t="str">
        <f>'[4]ИТОГ!'!$AT3033</f>
        <v>б/р</v>
      </c>
      <c r="E3036" s="91" t="str">
        <f>'[4]ИТОГ!'!$AU3033</f>
        <v>м</v>
      </c>
      <c r="F3036" s="189">
        <f>'[4]ИТОГ!'!$AX3033</f>
        <v>0</v>
      </c>
      <c r="G3036" s="91" t="s">
        <v>255</v>
      </c>
      <c r="H3036" s="94" t="s">
        <v>28</v>
      </c>
      <c r="I3036" s="91" t="str">
        <f>'[4]ИТОГ!'!$AY3033</f>
        <v>ОК!</v>
      </c>
    </row>
    <row r="3037" spans="1:9">
      <c r="A3037" s="90">
        <v>3027</v>
      </c>
      <c r="B3037" s="91" t="str">
        <f>'[4]ИТОГ!'!$AP3034</f>
        <v>Рубцова Ева</v>
      </c>
      <c r="C3037" s="91">
        <f>'[4]ИТОГ!'!$AQ3034</f>
        <v>0</v>
      </c>
      <c r="D3037" s="91">
        <f>'[4]ИТОГ!'!$AT3034</f>
        <v>3</v>
      </c>
      <c r="E3037" s="91" t="str">
        <f>'[4]ИТОГ!'!$AU3034</f>
        <v>ж</v>
      </c>
      <c r="F3037" s="189">
        <f>'[4]ИТОГ!'!$AX3034</f>
        <v>45805</v>
      </c>
      <c r="G3037" s="91" t="s">
        <v>255</v>
      </c>
      <c r="H3037" s="94" t="s">
        <v>28</v>
      </c>
      <c r="I3037" s="91" t="str">
        <f>'[4]ИТОГ!'!$AY3034</f>
        <v>НАДО!!!</v>
      </c>
    </row>
    <row r="3038" spans="1:9">
      <c r="A3038" s="90">
        <v>3028</v>
      </c>
      <c r="B3038" s="91" t="str">
        <f>'[4]ИТОГ!'!$AP3035</f>
        <v>Руденко София</v>
      </c>
      <c r="C3038" s="91">
        <f>'[4]ИТОГ!'!$AQ3035</f>
        <v>2013</v>
      </c>
      <c r="D3038" s="91" t="str">
        <f>'[4]ИТОГ!'!$AT3035</f>
        <v>б/р</v>
      </c>
      <c r="E3038" s="91" t="str">
        <f>'[4]ИТОГ!'!$AU3035</f>
        <v>ж</v>
      </c>
      <c r="F3038" s="189">
        <f>'[4]ИТОГ!'!$AX3035</f>
        <v>0</v>
      </c>
      <c r="G3038" s="91" t="s">
        <v>255</v>
      </c>
      <c r="H3038" s="94" t="s">
        <v>28</v>
      </c>
      <c r="I3038" s="91" t="str">
        <f>'[4]ИТОГ!'!$AY3035</f>
        <v>ОК!</v>
      </c>
    </row>
    <row r="3039" spans="1:9">
      <c r="A3039" s="90">
        <v>3029</v>
      </c>
      <c r="B3039" s="91" t="str">
        <f>'[4]ИТОГ!'!$AP3036</f>
        <v>Рудковская Алина</v>
      </c>
      <c r="C3039" s="91">
        <f>'[4]ИТОГ!'!$AQ3036</f>
        <v>2011</v>
      </c>
      <c r="D3039" s="91" t="str">
        <f>'[4]ИТОГ!'!$AT3036</f>
        <v>б/р</v>
      </c>
      <c r="E3039" s="91" t="str">
        <f>'[4]ИТОГ!'!$AU3036</f>
        <v>ж</v>
      </c>
      <c r="F3039" s="189">
        <f>'[4]ИТОГ!'!$AX3036</f>
        <v>0</v>
      </c>
      <c r="G3039" s="91" t="s">
        <v>255</v>
      </c>
      <c r="H3039" s="94" t="s">
        <v>28</v>
      </c>
      <c r="I3039" s="91" t="str">
        <f>'[4]ИТОГ!'!$AY3036</f>
        <v>ОК!</v>
      </c>
    </row>
    <row r="3040" spans="1:9">
      <c r="A3040" s="90">
        <v>3030</v>
      </c>
      <c r="B3040" s="91" t="str">
        <f>'[4]ИТОГ!'!$AP3037</f>
        <v>Рудник Валерия</v>
      </c>
      <c r="C3040" s="91">
        <f>'[4]ИТОГ!'!$AQ3037</f>
        <v>2010</v>
      </c>
      <c r="D3040" s="91" t="str">
        <f>'[4]ИТОГ!'!$AT3037</f>
        <v>1ю</v>
      </c>
      <c r="E3040" s="91" t="str">
        <f>'[4]ИТОГ!'!$AU3037</f>
        <v>ж</v>
      </c>
      <c r="F3040" s="189">
        <f>'[4]ИТОГ!'!$AX3037</f>
        <v>45366</v>
      </c>
      <c r="G3040" s="91" t="s">
        <v>255</v>
      </c>
      <c r="H3040" s="94" t="s">
        <v>28</v>
      </c>
      <c r="I3040" s="91" t="str">
        <f>'[4]ИТОГ!'!$AY3037</f>
        <v>ОК!</v>
      </c>
    </row>
    <row r="3041" spans="1:9">
      <c r="A3041" s="90">
        <v>3031</v>
      </c>
      <c r="B3041" s="91" t="str">
        <f>'[4]ИТОГ!'!$AP3038</f>
        <v>Ружевич Элина</v>
      </c>
      <c r="C3041" s="91">
        <f>'[4]ИТОГ!'!$AQ3038</f>
        <v>2012</v>
      </c>
      <c r="D3041" s="91" t="str">
        <f>'[4]ИТОГ!'!$AT3038</f>
        <v>1ю</v>
      </c>
      <c r="E3041" s="91" t="str">
        <f>'[4]ИТОГ!'!$AU3038</f>
        <v>ж</v>
      </c>
      <c r="F3041" s="189">
        <f>'[4]ИТОГ!'!$AX3038</f>
        <v>45582</v>
      </c>
      <c r="G3041" s="91" t="s">
        <v>255</v>
      </c>
      <c r="H3041" s="94" t="s">
        <v>28</v>
      </c>
      <c r="I3041" s="91" t="str">
        <f>'[4]ИТОГ!'!$AY3038</f>
        <v>ОК!</v>
      </c>
    </row>
    <row r="3042" spans="1:9">
      <c r="A3042" s="90">
        <v>3032</v>
      </c>
      <c r="B3042" s="91" t="str">
        <f>'[4]ИТОГ!'!$AP3039</f>
        <v>Ружейников Александр</v>
      </c>
      <c r="C3042" s="91">
        <f>'[4]ИТОГ!'!$AQ3039</f>
        <v>1978</v>
      </c>
      <c r="D3042" s="91">
        <f>'[4]ИТОГ!'!$AT3039</f>
        <v>3</v>
      </c>
      <c r="E3042" s="91" t="str">
        <f>'[4]ИТОГ!'!$AU3039</f>
        <v>м</v>
      </c>
      <c r="F3042" s="189">
        <f>'[4]ИТОГ!'!$AX3039</f>
        <v>45718</v>
      </c>
      <c r="G3042" s="91" t="s">
        <v>255</v>
      </c>
      <c r="H3042" s="94" t="s">
        <v>28</v>
      </c>
      <c r="I3042" s="91" t="str">
        <f>'[4]ИТОГ!'!$AY3039</f>
        <v>ОК!</v>
      </c>
    </row>
    <row r="3043" spans="1:9">
      <c r="A3043" s="90">
        <v>3033</v>
      </c>
      <c r="B3043" s="91" t="str">
        <f>'[4]ИТОГ!'!$AP3040</f>
        <v>Рукосуев Игорь</v>
      </c>
      <c r="C3043" s="91">
        <f>'[4]ИТОГ!'!$AQ3040</f>
        <v>2010</v>
      </c>
      <c r="D3043" s="91" t="str">
        <f>'[4]ИТОГ!'!$AT3040</f>
        <v>1ю</v>
      </c>
      <c r="E3043" s="91" t="str">
        <f>'[4]ИТОГ!'!$AU3040</f>
        <v>м</v>
      </c>
      <c r="F3043" s="189">
        <f>'[4]ИТОГ!'!$AX3040</f>
        <v>45940</v>
      </c>
      <c r="G3043" s="91" t="s">
        <v>255</v>
      </c>
      <c r="H3043" s="94" t="s">
        <v>28</v>
      </c>
      <c r="I3043" s="91" t="str">
        <f>'[4]ИТОГ!'!$AY3040</f>
        <v>ОК!</v>
      </c>
    </row>
    <row r="3044" spans="1:9">
      <c r="A3044" s="90">
        <v>3034</v>
      </c>
      <c r="B3044" s="91" t="str">
        <f>'[4]ИТОГ!'!$AP3041</f>
        <v>Румянцев Александр</v>
      </c>
      <c r="C3044" s="91">
        <f>'[4]ИТОГ!'!$AQ3041</f>
        <v>2007</v>
      </c>
      <c r="D3044" s="91" t="str">
        <f>'[4]ИТОГ!'!$AT3041</f>
        <v>б/р</v>
      </c>
      <c r="E3044" s="91" t="str">
        <f>'[4]ИТОГ!'!$AU3041</f>
        <v>м</v>
      </c>
      <c r="F3044" s="189">
        <f>'[4]ИТОГ!'!$AX3041</f>
        <v>44394</v>
      </c>
      <c r="G3044" s="91" t="s">
        <v>255</v>
      </c>
      <c r="H3044" s="94" t="s">
        <v>28</v>
      </c>
      <c r="I3044" s="91" t="str">
        <f>'[4]ИТОГ!'!$AY3041</f>
        <v>ОК!</v>
      </c>
    </row>
    <row r="3045" spans="1:9">
      <c r="A3045" s="90">
        <v>3035</v>
      </c>
      <c r="B3045" s="91" t="str">
        <f>'[4]ИТОГ!'!$AP3042</f>
        <v>Румянцев Андрей</v>
      </c>
      <c r="C3045" s="91">
        <f>'[4]ИТОГ!'!$AQ3042</f>
        <v>0</v>
      </c>
      <c r="D3045" s="91" t="str">
        <f>'[4]ИТОГ!'!$AT3042</f>
        <v>б/р</v>
      </c>
      <c r="E3045" s="91" t="str">
        <f>'[4]ИТОГ!'!$AU3042</f>
        <v>м</v>
      </c>
      <c r="F3045" s="189">
        <f>'[4]ИТОГ!'!$AX3042</f>
        <v>45046</v>
      </c>
      <c r="G3045" s="91" t="s">
        <v>255</v>
      </c>
      <c r="H3045" s="94" t="s">
        <v>28</v>
      </c>
      <c r="I3045" s="91" t="str">
        <f>'[4]ИТОГ!'!$AY3042</f>
        <v>НАДО!!!</v>
      </c>
    </row>
    <row r="3046" spans="1:9">
      <c r="A3046" s="90">
        <v>3036</v>
      </c>
      <c r="B3046" s="91" t="str">
        <f>'[4]ИТОГ!'!$AP3043</f>
        <v>Румянцев Евгений</v>
      </c>
      <c r="C3046" s="91">
        <f>'[4]ИТОГ!'!$AQ3043</f>
        <v>0</v>
      </c>
      <c r="D3046" s="91" t="str">
        <f>'[4]ИТОГ!'!$AT3043</f>
        <v>б/р</v>
      </c>
      <c r="E3046" s="91" t="str">
        <f>'[4]ИТОГ!'!$AU3043</f>
        <v>м</v>
      </c>
      <c r="F3046" s="189">
        <f>'[4]ИТОГ!'!$AX3043</f>
        <v>43595</v>
      </c>
      <c r="G3046" s="91" t="s">
        <v>255</v>
      </c>
      <c r="H3046" s="94" t="s">
        <v>28</v>
      </c>
      <c r="I3046" s="91" t="str">
        <f>'[4]ИТОГ!'!$AY3043</f>
        <v>НАДО!!!</v>
      </c>
    </row>
    <row r="3047" spans="1:9">
      <c r="A3047" s="90">
        <v>3037</v>
      </c>
      <c r="B3047" s="91" t="str">
        <f>'[4]ИТОГ!'!$AP3044</f>
        <v>Румянцев Михаил</v>
      </c>
      <c r="C3047" s="91">
        <f>'[4]ИТОГ!'!$AQ3044</f>
        <v>1981</v>
      </c>
      <c r="D3047" s="91" t="str">
        <f>'[4]ИТОГ!'!$AT3044</f>
        <v>КМС</v>
      </c>
      <c r="E3047" s="91" t="str">
        <f>'[4]ИТОГ!'!$AU3044</f>
        <v>м</v>
      </c>
      <c r="F3047" s="189">
        <f>'[4]ИТОГ!'!$AX3044</f>
        <v>45237</v>
      </c>
      <c r="G3047" s="91" t="s">
        <v>255</v>
      </c>
      <c r="H3047" s="94" t="s">
        <v>28</v>
      </c>
      <c r="I3047" s="91" t="str">
        <f>'[4]ИТОГ!'!$AY3044</f>
        <v>ОК!</v>
      </c>
    </row>
    <row r="3048" spans="1:9">
      <c r="A3048" s="90">
        <v>3038</v>
      </c>
      <c r="B3048" s="91" t="str">
        <f>'[4]ИТОГ!'!$AP3045</f>
        <v>Румянцев Роман</v>
      </c>
      <c r="C3048" s="91">
        <f>'[4]ИТОГ!'!$AQ3045</f>
        <v>2003</v>
      </c>
      <c r="D3048" s="91" t="str">
        <f>'[4]ИТОГ!'!$AT3045</f>
        <v>б/р</v>
      </c>
      <c r="E3048" s="91" t="str">
        <f>'[4]ИТОГ!'!$AU3045</f>
        <v>м</v>
      </c>
      <c r="F3048" s="189">
        <f>'[4]ИТОГ!'!$AX3045</f>
        <v>0</v>
      </c>
      <c r="G3048" s="91" t="s">
        <v>255</v>
      </c>
      <c r="H3048" s="94" t="s">
        <v>28</v>
      </c>
      <c r="I3048" s="91" t="str">
        <f>'[4]ИТОГ!'!$AY3045</f>
        <v>НАДО!!!</v>
      </c>
    </row>
    <row r="3049" spans="1:9">
      <c r="A3049" s="90">
        <v>3039</v>
      </c>
      <c r="B3049" s="91" t="str">
        <f>'[4]ИТОГ!'!$AP3046</f>
        <v>Румянцев Филипп</v>
      </c>
      <c r="C3049" s="91">
        <f>'[4]ИТОГ!'!$AQ3046</f>
        <v>2008</v>
      </c>
      <c r="D3049" s="91" t="str">
        <f>'[4]ИТОГ!'!$AT3046</f>
        <v>б/р</v>
      </c>
      <c r="E3049" s="91" t="str">
        <f>'[4]ИТОГ!'!$AU3046</f>
        <v>м</v>
      </c>
      <c r="F3049" s="189">
        <f>'[4]ИТОГ!'!$AX3046</f>
        <v>45123</v>
      </c>
      <c r="G3049" s="91" t="s">
        <v>255</v>
      </c>
      <c r="H3049" s="94" t="s">
        <v>28</v>
      </c>
      <c r="I3049" s="91" t="str">
        <f>'[4]ИТОГ!'!$AY3046</f>
        <v>ОК!</v>
      </c>
    </row>
    <row r="3050" spans="1:9">
      <c r="A3050" s="90">
        <v>3040</v>
      </c>
      <c r="B3050" s="91" t="str">
        <f>'[4]ИТОГ!'!$AP3047</f>
        <v>Румянцева Александра</v>
      </c>
      <c r="C3050" s="91">
        <f>'[4]ИТОГ!'!$AQ3047</f>
        <v>2010</v>
      </c>
      <c r="D3050" s="91" t="str">
        <f>'[4]ИТОГ!'!$AT3047</f>
        <v>1ю</v>
      </c>
      <c r="E3050" s="91" t="str">
        <f>'[4]ИТОГ!'!$AU3047</f>
        <v>ж</v>
      </c>
      <c r="F3050" s="189">
        <f>'[4]ИТОГ!'!$AX3047</f>
        <v>45422</v>
      </c>
      <c r="G3050" s="91" t="s">
        <v>255</v>
      </c>
      <c r="H3050" s="94" t="s">
        <v>28</v>
      </c>
      <c r="I3050" s="91" t="str">
        <f>'[4]ИТОГ!'!$AY3047</f>
        <v>ОК!</v>
      </c>
    </row>
    <row r="3051" spans="1:9">
      <c r="A3051" s="90">
        <v>3041</v>
      </c>
      <c r="B3051" s="91" t="str">
        <f>'[4]ИТОГ!'!$AP3048</f>
        <v>Румянцева Анастасия</v>
      </c>
      <c r="C3051" s="91">
        <f>'[4]ИТОГ!'!$AQ3048</f>
        <v>1994</v>
      </c>
      <c r="D3051" s="91" t="str">
        <f>'[4]ИТОГ!'!$AT3048</f>
        <v>б/р</v>
      </c>
      <c r="E3051" s="91" t="str">
        <f>'[4]ИТОГ!'!$AU3048</f>
        <v>ж</v>
      </c>
      <c r="F3051" s="189">
        <f>'[4]ИТОГ!'!$AX3048</f>
        <v>45014</v>
      </c>
      <c r="G3051" s="91" t="s">
        <v>255</v>
      </c>
      <c r="H3051" s="94" t="s">
        <v>28</v>
      </c>
      <c r="I3051" s="91" t="str">
        <f>'[4]ИТОГ!'!$AY3048</f>
        <v>НАДО!!!</v>
      </c>
    </row>
    <row r="3052" spans="1:9">
      <c r="A3052" s="90">
        <v>3042</v>
      </c>
      <c r="B3052" s="91" t="str">
        <f>'[4]ИТОГ!'!$AP3049</f>
        <v>Румянцева Ксения</v>
      </c>
      <c r="C3052" s="91">
        <f>'[4]ИТОГ!'!$AQ3049</f>
        <v>2011</v>
      </c>
      <c r="D3052" s="91" t="str">
        <f>'[4]ИТОГ!'!$AT3049</f>
        <v>2ю</v>
      </c>
      <c r="E3052" s="91" t="str">
        <f>'[4]ИТОГ!'!$AU3049</f>
        <v>ж</v>
      </c>
      <c r="F3052" s="189">
        <f>'[4]ИТОГ!'!$AX3049</f>
        <v>45422</v>
      </c>
      <c r="G3052" s="91" t="s">
        <v>255</v>
      </c>
      <c r="H3052" s="94" t="s">
        <v>28</v>
      </c>
      <c r="I3052" s="91" t="str">
        <f>'[4]ИТОГ!'!$AY3049</f>
        <v>ОК!</v>
      </c>
    </row>
    <row r="3053" spans="1:9">
      <c r="A3053" s="90">
        <v>3043</v>
      </c>
      <c r="B3053" s="91" t="str">
        <f>'[4]ИТОГ!'!$AP3050</f>
        <v>Румянцева Ольга</v>
      </c>
      <c r="C3053" s="91">
        <f>'[4]ИТОГ!'!$AQ3050</f>
        <v>0</v>
      </c>
      <c r="D3053" s="91">
        <f>'[4]ИТОГ!'!$AT3050</f>
        <v>3</v>
      </c>
      <c r="E3053" s="91" t="str">
        <f>'[4]ИТОГ!'!$AU3050</f>
        <v>ж</v>
      </c>
      <c r="F3053" s="189">
        <f>'[4]ИТОГ!'!$AX3050</f>
        <v>45407</v>
      </c>
      <c r="G3053" s="91" t="s">
        <v>255</v>
      </c>
      <c r="H3053" s="94" t="s">
        <v>28</v>
      </c>
      <c r="I3053" s="91" t="str">
        <f>'[4]ИТОГ!'!$AY3050</f>
        <v>НАДО!!!</v>
      </c>
    </row>
    <row r="3054" spans="1:9">
      <c r="A3054" s="90">
        <v>3044</v>
      </c>
      <c r="B3054" s="91" t="str">
        <f>'[4]ИТОГ!'!$AP3051</f>
        <v>Румянцева Эвелина</v>
      </c>
      <c r="C3054" s="91">
        <f>'[4]ИТОГ!'!$AQ3051</f>
        <v>2009</v>
      </c>
      <c r="D3054" s="91" t="str">
        <f>'[4]ИТОГ!'!$AT3051</f>
        <v>1ю</v>
      </c>
      <c r="E3054" s="91" t="str">
        <f>'[4]ИТОГ!'!$AU3051</f>
        <v>ж</v>
      </c>
      <c r="F3054" s="189">
        <f>'[4]ИТОГ!'!$AX3051</f>
        <v>45422</v>
      </c>
      <c r="G3054" s="91" t="s">
        <v>255</v>
      </c>
      <c r="H3054" s="94" t="s">
        <v>28</v>
      </c>
      <c r="I3054" s="91" t="str">
        <f>'[4]ИТОГ!'!$AY3051</f>
        <v>ОК!</v>
      </c>
    </row>
    <row r="3055" spans="1:9">
      <c r="A3055" s="90">
        <v>3045</v>
      </c>
      <c r="B3055" s="91" t="str">
        <f>'[4]ИТОГ!'!$AP3052</f>
        <v>Рутковская Юлия</v>
      </c>
      <c r="C3055" s="91">
        <f>'[4]ИТОГ!'!$AQ3052</f>
        <v>2008</v>
      </c>
      <c r="D3055" s="91" t="str">
        <f>'[4]ИТОГ!'!$AT3052</f>
        <v>б/р</v>
      </c>
      <c r="E3055" s="91" t="str">
        <f>'[4]ИТОГ!'!$AU3052</f>
        <v>ж</v>
      </c>
      <c r="F3055" s="189">
        <f>'[4]ИТОГ!'!$AX3052</f>
        <v>45839</v>
      </c>
      <c r="G3055" s="91" t="s">
        <v>255</v>
      </c>
      <c r="H3055" s="94" t="s">
        <v>28</v>
      </c>
      <c r="I3055" s="91" t="str">
        <f>'[4]ИТОГ!'!$AY3052</f>
        <v>ОК!</v>
      </c>
    </row>
    <row r="3056" spans="1:9">
      <c r="A3056" s="90">
        <v>3046</v>
      </c>
      <c r="B3056" s="91" t="str">
        <f>'[4]ИТОГ!'!$AP3053</f>
        <v>Руфимский Глеб</v>
      </c>
      <c r="C3056" s="91">
        <f>'[4]ИТОГ!'!$AQ3053</f>
        <v>2012</v>
      </c>
      <c r="D3056" s="91" t="str">
        <f>'[4]ИТОГ!'!$AT3053</f>
        <v>б/р</v>
      </c>
      <c r="E3056" s="91" t="str">
        <f>'[4]ИТОГ!'!$AU3053</f>
        <v>м</v>
      </c>
      <c r="F3056" s="189">
        <f>'[4]ИТОГ!'!$AX3053</f>
        <v>0</v>
      </c>
      <c r="G3056" s="91" t="s">
        <v>255</v>
      </c>
      <c r="H3056" s="94" t="s">
        <v>28</v>
      </c>
      <c r="I3056" s="91" t="str">
        <f>'[4]ИТОГ!'!$AY3053</f>
        <v>ОК!</v>
      </c>
    </row>
    <row r="3057" spans="1:9">
      <c r="A3057" s="90">
        <v>3047</v>
      </c>
      <c r="B3057" s="91" t="str">
        <f>'[4]ИТОГ!'!$AP3054</f>
        <v>Руфимский Михаил</v>
      </c>
      <c r="C3057" s="91">
        <f>'[4]ИТОГ!'!$AQ3054</f>
        <v>2010</v>
      </c>
      <c r="D3057" s="91" t="str">
        <f>'[4]ИТОГ!'!$AT3054</f>
        <v>2ю</v>
      </c>
      <c r="E3057" s="91" t="str">
        <f>'[4]ИТОГ!'!$AU3054</f>
        <v>м</v>
      </c>
      <c r="F3057" s="189">
        <f>'[4]ИТОГ!'!$AX3054</f>
        <v>45786</v>
      </c>
      <c r="G3057" s="91" t="s">
        <v>255</v>
      </c>
      <c r="H3057" s="94" t="s">
        <v>28</v>
      </c>
      <c r="I3057" s="91" t="str">
        <f>'[4]ИТОГ!'!$AY3054</f>
        <v>ОК!</v>
      </c>
    </row>
    <row r="3058" spans="1:9">
      <c r="A3058" s="90">
        <v>3048</v>
      </c>
      <c r="B3058" s="91" t="str">
        <f>'[4]ИТОГ!'!$AP3055</f>
        <v>Рухтина Александра</v>
      </c>
      <c r="C3058" s="91">
        <f>'[4]ИТОГ!'!$AQ3055</f>
        <v>2010</v>
      </c>
      <c r="D3058" s="91" t="str">
        <f>'[4]ИТОГ!'!$AT3055</f>
        <v>б/р</v>
      </c>
      <c r="E3058" s="91" t="str">
        <f>'[4]ИТОГ!'!$AU3055</f>
        <v>ж</v>
      </c>
      <c r="F3058" s="189">
        <f>'[4]ИТОГ!'!$AX3055</f>
        <v>0</v>
      </c>
      <c r="G3058" s="91" t="s">
        <v>255</v>
      </c>
      <c r="H3058" s="94" t="s">
        <v>28</v>
      </c>
      <c r="I3058" s="91" t="str">
        <f>'[4]ИТОГ!'!$AY3055</f>
        <v>ОК!</v>
      </c>
    </row>
    <row r="3059" spans="1:9">
      <c r="A3059" s="90">
        <v>3049</v>
      </c>
      <c r="B3059" s="91" t="str">
        <f>'[4]ИТОГ!'!$AP3056</f>
        <v>Рыбакова Вероника</v>
      </c>
      <c r="C3059" s="91">
        <f>'[4]ИТОГ!'!$AQ3056</f>
        <v>1988</v>
      </c>
      <c r="D3059" s="91">
        <f>'[4]ИТОГ!'!$AT3056</f>
        <v>3</v>
      </c>
      <c r="E3059" s="91" t="str">
        <f>'[4]ИТОГ!'!$AU3056</f>
        <v>ж</v>
      </c>
      <c r="F3059" s="189">
        <f>'[4]ИТОГ!'!$AX3056</f>
        <v>45877</v>
      </c>
      <c r="G3059" s="91" t="s">
        <v>255</v>
      </c>
      <c r="H3059" s="94" t="s">
        <v>28</v>
      </c>
      <c r="I3059" s="91" t="str">
        <f>'[4]ИТОГ!'!$AY3056</f>
        <v>ОК!</v>
      </c>
    </row>
    <row r="3060" spans="1:9">
      <c r="A3060" s="90">
        <v>3050</v>
      </c>
      <c r="B3060" s="91" t="str">
        <f>'[4]ИТОГ!'!$AP3057</f>
        <v>Рыбакова Ринуаль</v>
      </c>
      <c r="C3060" s="91">
        <f>'[4]ИТОГ!'!$AQ3057</f>
        <v>2010</v>
      </c>
      <c r="D3060" s="91">
        <f>'[4]ИТОГ!'!$AT3057</f>
        <v>2</v>
      </c>
      <c r="E3060" s="91" t="str">
        <f>'[4]ИТОГ!'!$AU3057</f>
        <v>ж</v>
      </c>
      <c r="F3060" s="189">
        <f>'[4]ИТОГ!'!$AX3057</f>
        <v>45540</v>
      </c>
      <c r="G3060" s="91" t="s">
        <v>255</v>
      </c>
      <c r="H3060" s="94" t="s">
        <v>28</v>
      </c>
      <c r="I3060" s="91" t="str">
        <f>'[4]ИТОГ!'!$AY3057</f>
        <v>ОК!</v>
      </c>
    </row>
    <row r="3061" spans="1:9">
      <c r="A3061" s="90">
        <v>3051</v>
      </c>
      <c r="B3061" s="91" t="str">
        <f>'[4]ИТОГ!'!$AP3058</f>
        <v>Рыбина Ольга</v>
      </c>
      <c r="C3061" s="91">
        <f>'[4]ИТОГ!'!$AQ3058</f>
        <v>0</v>
      </c>
      <c r="D3061" s="91" t="str">
        <f>'[4]ИТОГ!'!$AT3058</f>
        <v>б/р</v>
      </c>
      <c r="E3061" s="91" t="str">
        <f>'[4]ИТОГ!'!$AU3058</f>
        <v>ж</v>
      </c>
      <c r="F3061" s="189">
        <f>'[4]ИТОГ!'!$AX3058</f>
        <v>43595</v>
      </c>
      <c r="G3061" s="91" t="s">
        <v>255</v>
      </c>
      <c r="H3061" s="94" t="s">
        <v>28</v>
      </c>
      <c r="I3061" s="91" t="str">
        <f>'[4]ИТОГ!'!$AY3058</f>
        <v>НАДО!!!</v>
      </c>
    </row>
    <row r="3062" spans="1:9">
      <c r="A3062" s="90">
        <v>3052</v>
      </c>
      <c r="B3062" s="91" t="str">
        <f>'[4]ИТОГ!'!$AP3059</f>
        <v>Рыжиков Александр</v>
      </c>
      <c r="C3062" s="91">
        <f>'[4]ИТОГ!'!$AQ3059</f>
        <v>2009</v>
      </c>
      <c r="D3062" s="91" t="str">
        <f>'[4]ИТОГ!'!$AT3059</f>
        <v>б/р</v>
      </c>
      <c r="E3062" s="91" t="str">
        <f>'[4]ИТОГ!'!$AU3059</f>
        <v>м</v>
      </c>
      <c r="F3062" s="189">
        <f>'[4]ИТОГ!'!$AX3059</f>
        <v>0</v>
      </c>
      <c r="G3062" s="91" t="s">
        <v>255</v>
      </c>
      <c r="H3062" s="94" t="s">
        <v>28</v>
      </c>
      <c r="I3062" s="91" t="str">
        <f>'[4]ИТОГ!'!$AY3059</f>
        <v>ОК!</v>
      </c>
    </row>
    <row r="3063" spans="1:9">
      <c r="A3063" s="90">
        <v>3053</v>
      </c>
      <c r="B3063" s="91" t="str">
        <f>'[4]ИТОГ!'!$AP3060</f>
        <v>Рыжиков Максим</v>
      </c>
      <c r="C3063" s="91">
        <f>'[4]ИТОГ!'!$AQ3060</f>
        <v>1991</v>
      </c>
      <c r="D3063" s="91" t="str">
        <f>'[4]ИТОГ!'!$AT3060</f>
        <v>б/р</v>
      </c>
      <c r="E3063" s="91" t="str">
        <f>'[4]ИТОГ!'!$AU3060</f>
        <v>м</v>
      </c>
      <c r="F3063" s="189">
        <f>'[4]ИТОГ!'!$AX3060</f>
        <v>43555</v>
      </c>
      <c r="G3063" s="91" t="s">
        <v>255</v>
      </c>
      <c r="H3063" s="94" t="s">
        <v>28</v>
      </c>
      <c r="I3063" s="91" t="str">
        <f>'[4]ИТОГ!'!$AY3060</f>
        <v>ОК!</v>
      </c>
    </row>
    <row r="3064" spans="1:9">
      <c r="A3064" s="90">
        <v>3054</v>
      </c>
      <c r="B3064" s="91" t="str">
        <f>'[4]ИТОГ!'!$AP3061</f>
        <v>Рыжов Михаил</v>
      </c>
      <c r="C3064" s="91">
        <f>'[4]ИТОГ!'!$AQ3061</f>
        <v>1998</v>
      </c>
      <c r="D3064" s="91" t="str">
        <f>'[4]ИТОГ!'!$AT3061</f>
        <v>б/р</v>
      </c>
      <c r="E3064" s="91" t="str">
        <f>'[4]ИТОГ!'!$AU3061</f>
        <v>м</v>
      </c>
      <c r="F3064" s="189">
        <f>'[4]ИТОГ!'!$AX3061</f>
        <v>0</v>
      </c>
      <c r="G3064" s="91" t="s">
        <v>255</v>
      </c>
      <c r="H3064" s="94" t="s">
        <v>28</v>
      </c>
      <c r="I3064" s="91" t="str">
        <f>'[4]ИТОГ!'!$AY3061</f>
        <v>НАДО!!!</v>
      </c>
    </row>
    <row r="3065" spans="1:9">
      <c r="A3065" s="90">
        <v>3055</v>
      </c>
      <c r="B3065" s="91" t="str">
        <f>'[4]ИТОГ!'!$AP3062</f>
        <v>Рыкачев Максим</v>
      </c>
      <c r="C3065" s="91">
        <f>'[4]ИТОГ!'!$AQ3062</f>
        <v>2008</v>
      </c>
      <c r="D3065" s="91" t="str">
        <f>'[4]ИТОГ!'!$AT3062</f>
        <v>б/р</v>
      </c>
      <c r="E3065" s="91" t="str">
        <f>'[4]ИТОГ!'!$AU3062</f>
        <v>м</v>
      </c>
      <c r="F3065" s="189">
        <f>'[4]ИТОГ!'!$AX3062</f>
        <v>45045</v>
      </c>
      <c r="G3065" s="91" t="s">
        <v>255</v>
      </c>
      <c r="H3065" s="94" t="s">
        <v>28</v>
      </c>
      <c r="I3065" s="91" t="str">
        <f>'[4]ИТОГ!'!$AY3062</f>
        <v>ОК!</v>
      </c>
    </row>
    <row r="3066" spans="1:9">
      <c r="A3066" s="90">
        <v>3056</v>
      </c>
      <c r="B3066" s="91" t="str">
        <f>'[4]ИТОГ!'!$AP3063</f>
        <v>Рыкованов Мирон</v>
      </c>
      <c r="C3066" s="91">
        <f>'[4]ИТОГ!'!$AQ3063</f>
        <v>2013</v>
      </c>
      <c r="D3066" s="91" t="str">
        <f>'[4]ИТОГ!'!$AT3063</f>
        <v>б/р</v>
      </c>
      <c r="E3066" s="91" t="str">
        <f>'[4]ИТОГ!'!$AU3063</f>
        <v>м</v>
      </c>
      <c r="F3066" s="189">
        <f>'[4]ИТОГ!'!$AX3063</f>
        <v>0</v>
      </c>
      <c r="G3066" s="91" t="s">
        <v>255</v>
      </c>
      <c r="H3066" s="94" t="s">
        <v>28</v>
      </c>
      <c r="I3066" s="91" t="str">
        <f>'[4]ИТОГ!'!$AY3063</f>
        <v>ОК!</v>
      </c>
    </row>
    <row r="3067" spans="1:9">
      <c r="A3067" s="90">
        <v>3057</v>
      </c>
      <c r="B3067" s="91" t="str">
        <f>'[4]ИТОГ!'!$AP3064</f>
        <v>Рыкунов Владислав</v>
      </c>
      <c r="C3067" s="91">
        <f>'[4]ИТОГ!'!$AQ3064</f>
        <v>0</v>
      </c>
      <c r="D3067" s="91">
        <f>'[4]ИТОГ!'!$AT3064</f>
        <v>3</v>
      </c>
      <c r="E3067" s="91" t="str">
        <f>'[4]ИТОГ!'!$AU3064</f>
        <v>м</v>
      </c>
      <c r="F3067" s="189">
        <f>'[4]ИТОГ!'!$AX3064</f>
        <v>45778</v>
      </c>
      <c r="G3067" s="91" t="s">
        <v>255</v>
      </c>
      <c r="H3067" s="94" t="s">
        <v>28</v>
      </c>
      <c r="I3067" s="91" t="str">
        <f>'[4]ИТОГ!'!$AY3064</f>
        <v>НАДО!!!</v>
      </c>
    </row>
    <row r="3068" spans="1:9">
      <c r="A3068" s="90">
        <v>3058</v>
      </c>
      <c r="B3068" s="91" t="str">
        <f>'[4]ИТОГ!'!$AP3065</f>
        <v>Рысак Никита</v>
      </c>
      <c r="C3068" s="91">
        <f>'[4]ИТОГ!'!$AQ3065</f>
        <v>1981</v>
      </c>
      <c r="D3068" s="91">
        <f>'[4]ИТОГ!'!$AT3065</f>
        <v>3</v>
      </c>
      <c r="E3068" s="91" t="str">
        <f>'[4]ИТОГ!'!$AU3065</f>
        <v>м</v>
      </c>
      <c r="F3068" s="189">
        <f>'[4]ИТОГ!'!$AX3065</f>
        <v>45718</v>
      </c>
      <c r="G3068" s="91" t="s">
        <v>255</v>
      </c>
      <c r="H3068" s="94" t="s">
        <v>28</v>
      </c>
      <c r="I3068" s="91" t="str">
        <f>'[4]ИТОГ!'!$AY3065</f>
        <v>ОК!</v>
      </c>
    </row>
    <row r="3069" spans="1:9">
      <c r="A3069" s="90">
        <v>3059</v>
      </c>
      <c r="B3069" s="91" t="str">
        <f>'[4]ИТОГ!'!$AP3066</f>
        <v>Рысцов Даниил</v>
      </c>
      <c r="C3069" s="91">
        <f>'[4]ИТОГ!'!$AQ3066</f>
        <v>2011</v>
      </c>
      <c r="D3069" s="91" t="str">
        <f>'[4]ИТОГ!'!$AT3066</f>
        <v>2ю</v>
      </c>
      <c r="E3069" s="91" t="str">
        <f>'[4]ИТОГ!'!$AU3066</f>
        <v>м</v>
      </c>
      <c r="F3069" s="189">
        <f>'[4]ИТОГ!'!$AX3066</f>
        <v>45591</v>
      </c>
      <c r="G3069" s="91" t="s">
        <v>255</v>
      </c>
      <c r="H3069" s="94" t="s">
        <v>28</v>
      </c>
      <c r="I3069" s="91" t="str">
        <f>'[4]ИТОГ!'!$AY3066</f>
        <v>ОК!</v>
      </c>
    </row>
    <row r="3070" spans="1:9">
      <c r="A3070" s="90">
        <v>3060</v>
      </c>
      <c r="B3070" s="91" t="str">
        <f>'[4]ИТОГ!'!$AP3067</f>
        <v>Рябев Евгений</v>
      </c>
      <c r="C3070" s="91">
        <f>'[4]ИТОГ!'!$AQ3067</f>
        <v>1987</v>
      </c>
      <c r="D3070" s="91" t="str">
        <f>'[4]ИТОГ!'!$AT3067</f>
        <v>б/р</v>
      </c>
      <c r="E3070" s="91" t="str">
        <f>'[4]ИТОГ!'!$AU3067</f>
        <v>м</v>
      </c>
      <c r="F3070" s="189">
        <f>'[4]ИТОГ!'!$AX3067</f>
        <v>43896</v>
      </c>
      <c r="G3070" s="91" t="s">
        <v>255</v>
      </c>
      <c r="H3070" s="94" t="s">
        <v>28</v>
      </c>
      <c r="I3070" s="91" t="str">
        <f>'[4]ИТОГ!'!$AY3067</f>
        <v>ОК!</v>
      </c>
    </row>
    <row r="3071" spans="1:9">
      <c r="A3071" s="90">
        <v>3061</v>
      </c>
      <c r="B3071" s="91" t="str">
        <f>'[4]ИТОГ!'!$AP3068</f>
        <v>Рябков Владислав</v>
      </c>
      <c r="C3071" s="91">
        <f>'[4]ИТОГ!'!$AQ3068</f>
        <v>2000</v>
      </c>
      <c r="D3071" s="91" t="str">
        <f>'[4]ИТОГ!'!$AT3068</f>
        <v>б/р</v>
      </c>
      <c r="E3071" s="91" t="str">
        <f>'[4]ИТОГ!'!$AU3068</f>
        <v>м</v>
      </c>
      <c r="F3071" s="189">
        <f>'[4]ИТОГ!'!$AX3068</f>
        <v>42869</v>
      </c>
      <c r="G3071" s="91" t="s">
        <v>255</v>
      </c>
      <c r="H3071" s="94" t="s">
        <v>28</v>
      </c>
      <c r="I3071" s="91" t="str">
        <f>'[4]ИТОГ!'!$AY3068</f>
        <v>ОК!</v>
      </c>
    </row>
    <row r="3072" spans="1:9">
      <c r="A3072" s="90">
        <v>3062</v>
      </c>
      <c r="B3072" s="91" t="str">
        <f>'[4]ИТОГ!'!$AP3069</f>
        <v>Рябов Вадим</v>
      </c>
      <c r="C3072" s="91">
        <f>'[4]ИТОГ!'!$AQ3069</f>
        <v>2009</v>
      </c>
      <c r="D3072" s="91" t="str">
        <f>'[4]ИТОГ!'!$AT3069</f>
        <v>1ю</v>
      </c>
      <c r="E3072" s="91" t="str">
        <f>'[4]ИТОГ!'!$AU3069</f>
        <v>м</v>
      </c>
      <c r="F3072" s="189">
        <f>'[4]ИТОГ!'!$AX3069</f>
        <v>45422</v>
      </c>
      <c r="G3072" s="91" t="s">
        <v>255</v>
      </c>
      <c r="H3072" s="94" t="s">
        <v>28</v>
      </c>
      <c r="I3072" s="91" t="str">
        <f>'[4]ИТОГ!'!$AY3069</f>
        <v>ОК!</v>
      </c>
    </row>
    <row r="3073" spans="1:9">
      <c r="A3073" s="90">
        <v>3063</v>
      </c>
      <c r="B3073" s="91" t="str">
        <f>'[4]ИТОГ!'!$AP3070</f>
        <v>Рябов Вячеслав</v>
      </c>
      <c r="C3073" s="91">
        <f>'[4]ИТОГ!'!$AQ3070</f>
        <v>2000</v>
      </c>
      <c r="D3073" s="91" t="str">
        <f>'[4]ИТОГ!'!$AT3070</f>
        <v>б/р</v>
      </c>
      <c r="E3073" s="91" t="str">
        <f>'[4]ИТОГ!'!$AU3070</f>
        <v>м</v>
      </c>
      <c r="F3073" s="189">
        <f>'[4]ИТОГ!'!$AX3070</f>
        <v>0</v>
      </c>
      <c r="G3073" s="91" t="s">
        <v>255</v>
      </c>
      <c r="H3073" s="94" t="s">
        <v>28</v>
      </c>
      <c r="I3073" s="91" t="str">
        <f>'[4]ИТОГ!'!$AY3070</f>
        <v>ОК!</v>
      </c>
    </row>
    <row r="3074" spans="1:9">
      <c r="A3074" s="90">
        <v>3064</v>
      </c>
      <c r="B3074" s="91" t="str">
        <f>'[4]ИТОГ!'!$AP3071</f>
        <v>Рябов Даниил</v>
      </c>
      <c r="C3074" s="91">
        <f>'[4]ИТОГ!'!$AQ3071</f>
        <v>2011</v>
      </c>
      <c r="D3074" s="91" t="str">
        <f>'[4]ИТОГ!'!$AT3071</f>
        <v>б/р</v>
      </c>
      <c r="E3074" s="91" t="str">
        <f>'[4]ИТОГ!'!$AU3071</f>
        <v>м</v>
      </c>
      <c r="F3074" s="189">
        <f>'[4]ИТОГ!'!$AX3071</f>
        <v>0</v>
      </c>
      <c r="G3074" s="91" t="s">
        <v>255</v>
      </c>
      <c r="H3074" s="94" t="s">
        <v>28</v>
      </c>
      <c r="I3074" s="91" t="str">
        <f>'[4]ИТОГ!'!$AY3071</f>
        <v>ОК!</v>
      </c>
    </row>
    <row r="3075" spans="1:9">
      <c r="A3075" s="90">
        <v>3065</v>
      </c>
      <c r="B3075" s="91" t="str">
        <f>'[4]ИТОГ!'!$AP3072</f>
        <v>Рядов Андрей</v>
      </c>
      <c r="C3075" s="91">
        <f>'[4]ИТОГ!'!$AQ3072</f>
        <v>2014</v>
      </c>
      <c r="D3075" s="91" t="str">
        <f>'[4]ИТОГ!'!$AT3072</f>
        <v>б/р</v>
      </c>
      <c r="E3075" s="91" t="str">
        <f>'[4]ИТОГ!'!$AU3072</f>
        <v>м</v>
      </c>
      <c r="F3075" s="189">
        <f>'[4]ИТОГ!'!$AX3072</f>
        <v>0</v>
      </c>
      <c r="G3075" s="91" t="s">
        <v>255</v>
      </c>
      <c r="H3075" s="94" t="s">
        <v>28</v>
      </c>
      <c r="I3075" s="91" t="str">
        <f>'[4]ИТОГ!'!$AY3072</f>
        <v>ОК!</v>
      </c>
    </row>
    <row r="3076" spans="1:9">
      <c r="A3076" s="90">
        <v>3066</v>
      </c>
      <c r="B3076" s="91" t="str">
        <f>'[4]ИТОГ!'!$AP3073</f>
        <v>Рязанова Ульяна</v>
      </c>
      <c r="C3076" s="91">
        <f>'[4]ИТОГ!'!$AQ3073</f>
        <v>0</v>
      </c>
      <c r="D3076" s="91" t="str">
        <f>'[4]ИТОГ!'!$AT3073</f>
        <v>б/р</v>
      </c>
      <c r="E3076" s="91" t="str">
        <f>'[4]ИТОГ!'!$AU3073</f>
        <v>ж</v>
      </c>
      <c r="F3076" s="189">
        <f>'[4]ИТОГ!'!$AX3073</f>
        <v>44323</v>
      </c>
      <c r="G3076" s="91" t="s">
        <v>255</v>
      </c>
      <c r="H3076" s="94" t="s">
        <v>28</v>
      </c>
      <c r="I3076" s="91" t="str">
        <f>'[4]ИТОГ!'!$AY3073</f>
        <v>НАДО!!!</v>
      </c>
    </row>
    <row r="3077" spans="1:9">
      <c r="A3077" s="90">
        <v>3067</v>
      </c>
      <c r="B3077" s="91" t="str">
        <f>'[4]ИТОГ!'!$AP3074</f>
        <v>Ряскин Валерий</v>
      </c>
      <c r="C3077" s="91">
        <f>'[4]ИТОГ!'!$AQ3074</f>
        <v>2009</v>
      </c>
      <c r="D3077" s="91">
        <f>'[4]ИТОГ!'!$AT3074</f>
        <v>2</v>
      </c>
      <c r="E3077" s="91" t="str">
        <f>'[4]ИТОГ!'!$AU3074</f>
        <v>м</v>
      </c>
      <c r="F3077" s="189">
        <f>'[4]ИТОГ!'!$AX3074</f>
        <v>45836</v>
      </c>
      <c r="G3077" s="91" t="s">
        <v>255</v>
      </c>
      <c r="H3077" s="94" t="s">
        <v>28</v>
      </c>
      <c r="I3077" s="91" t="str">
        <f>'[4]ИТОГ!'!$AY3074</f>
        <v>ОК!</v>
      </c>
    </row>
    <row r="3078" spans="1:9">
      <c r="A3078" s="90">
        <v>3068</v>
      </c>
      <c r="B3078" s="91" t="str">
        <f>'[4]ИТОГ!'!$AP3075</f>
        <v>Саадаллах Шади</v>
      </c>
      <c r="C3078" s="91">
        <f>'[4]ИТОГ!'!$AQ3075</f>
        <v>2009</v>
      </c>
      <c r="D3078" s="91">
        <f>'[4]ИТОГ!'!$AT3075</f>
        <v>3</v>
      </c>
      <c r="E3078" s="91" t="str">
        <f>'[4]ИТОГ!'!$AU3075</f>
        <v>м</v>
      </c>
      <c r="F3078" s="189">
        <f>'[4]ИТОГ!'!$AX3075</f>
        <v>45836</v>
      </c>
      <c r="G3078" s="91" t="s">
        <v>255</v>
      </c>
      <c r="H3078" s="94" t="s">
        <v>28</v>
      </c>
      <c r="I3078" s="91" t="str">
        <f>'[4]ИТОГ!'!$AY3075</f>
        <v>ОК!</v>
      </c>
    </row>
    <row r="3079" spans="1:9">
      <c r="A3079" s="90">
        <v>3069</v>
      </c>
      <c r="B3079" s="91" t="str">
        <f>'[4]ИТОГ!'!$AP3076</f>
        <v>Сабидаев Борис</v>
      </c>
      <c r="C3079" s="91">
        <f>'[4]ИТОГ!'!$AQ3076</f>
        <v>0</v>
      </c>
      <c r="D3079" s="91">
        <f>'[4]ИТОГ!'!$AT3076</f>
        <v>3</v>
      </c>
      <c r="E3079" s="91" t="str">
        <f>'[4]ИТОГ!'!$AU3076</f>
        <v>м</v>
      </c>
      <c r="F3079" s="189">
        <f>'[4]ИТОГ!'!$AX3076</f>
        <v>45407</v>
      </c>
      <c r="G3079" s="91" t="s">
        <v>255</v>
      </c>
      <c r="H3079" s="94" t="s">
        <v>28</v>
      </c>
      <c r="I3079" s="91" t="str">
        <f>'[4]ИТОГ!'!$AY3076</f>
        <v>НАДО!!!</v>
      </c>
    </row>
    <row r="3080" spans="1:9">
      <c r="A3080" s="90">
        <v>3070</v>
      </c>
      <c r="B3080" s="91" t="str">
        <f>'[4]ИТОГ!'!$AP3077</f>
        <v>Сабинин Артемий</v>
      </c>
      <c r="C3080" s="91">
        <f>'[4]ИТОГ!'!$AQ3077</f>
        <v>1998</v>
      </c>
      <c r="D3080" s="91" t="str">
        <f>'[4]ИТОГ!'!$AT3077</f>
        <v>б/р</v>
      </c>
      <c r="E3080" s="91" t="str">
        <f>'[4]ИТОГ!'!$AU3077</f>
        <v>м</v>
      </c>
      <c r="F3080" s="189">
        <f>'[4]ИТОГ!'!$AX3077</f>
        <v>0</v>
      </c>
      <c r="G3080" s="91" t="s">
        <v>255</v>
      </c>
      <c r="H3080" s="94" t="s">
        <v>28</v>
      </c>
      <c r="I3080" s="91" t="str">
        <f>'[4]ИТОГ!'!$AY3077</f>
        <v>ОК!</v>
      </c>
    </row>
    <row r="3081" spans="1:9">
      <c r="A3081" s="90">
        <v>3071</v>
      </c>
      <c r="B3081" s="91" t="str">
        <f>'[4]ИТОГ!'!$AP3078</f>
        <v>Савельев Павел</v>
      </c>
      <c r="C3081" s="91">
        <f>'[4]ИТОГ!'!$AQ3078</f>
        <v>1996</v>
      </c>
      <c r="D3081" s="91" t="str">
        <f>'[4]ИТОГ!'!$AT3078</f>
        <v>б/р</v>
      </c>
      <c r="E3081" s="91" t="str">
        <f>'[4]ИТОГ!'!$AU3078</f>
        <v>м</v>
      </c>
      <c r="F3081" s="189">
        <f>'[4]ИТОГ!'!$AX3078</f>
        <v>43163</v>
      </c>
      <c r="G3081" s="91" t="s">
        <v>255</v>
      </c>
      <c r="H3081" s="94" t="s">
        <v>28</v>
      </c>
      <c r="I3081" s="91" t="str">
        <f>'[4]ИТОГ!'!$AY3078</f>
        <v>НАДО!!!</v>
      </c>
    </row>
    <row r="3082" spans="1:9">
      <c r="A3082" s="90">
        <v>3072</v>
      </c>
      <c r="B3082" s="91" t="str">
        <f>'[4]ИТОГ!'!$AP3079</f>
        <v>Савельев Эдуард</v>
      </c>
      <c r="C3082" s="91">
        <f>'[4]ИТОГ!'!$AQ3079</f>
        <v>2004</v>
      </c>
      <c r="D3082" s="91" t="str">
        <f>'[4]ИТОГ!'!$AT3079</f>
        <v>КМС</v>
      </c>
      <c r="E3082" s="91" t="str">
        <f>'[4]ИТОГ!'!$AU3079</f>
        <v>м</v>
      </c>
      <c r="F3082" s="189">
        <f>'[4]ИТОГ!'!$AX3079</f>
        <v>46054</v>
      </c>
      <c r="G3082" s="91" t="s">
        <v>255</v>
      </c>
      <c r="H3082" s="94" t="s">
        <v>28</v>
      </c>
      <c r="I3082" s="91" t="str">
        <f>'[4]ИТОГ!'!$AY3079</f>
        <v>ОК!</v>
      </c>
    </row>
    <row r="3083" spans="1:9">
      <c r="A3083" s="90">
        <v>3073</v>
      </c>
      <c r="B3083" s="91" t="str">
        <f>'[4]ИТОГ!'!$AP3080</f>
        <v>Савельева Анастасия</v>
      </c>
      <c r="C3083" s="91">
        <f>'[4]ИТОГ!'!$AQ3080</f>
        <v>2009</v>
      </c>
      <c r="D3083" s="91">
        <f>'[4]ИТОГ!'!$AT3080</f>
        <v>1</v>
      </c>
      <c r="E3083" s="91" t="str">
        <f>'[4]ИТОГ!'!$AU3080</f>
        <v>ж</v>
      </c>
      <c r="F3083" s="189">
        <f>'[4]ИТОГ!'!$AX3080</f>
        <v>45410</v>
      </c>
      <c r="G3083" s="91" t="s">
        <v>255</v>
      </c>
      <c r="H3083" s="94" t="s">
        <v>28</v>
      </c>
      <c r="I3083" s="91" t="str">
        <f>'[4]ИТОГ!'!$AY3080</f>
        <v>ОК!</v>
      </c>
    </row>
    <row r="3084" spans="1:9">
      <c r="A3084" s="90">
        <v>3074</v>
      </c>
      <c r="B3084" s="91" t="str">
        <f>'[4]ИТОГ!'!$AP3081</f>
        <v>Савельева Екатерина</v>
      </c>
      <c r="C3084" s="91">
        <f>'[4]ИТОГ!'!$AQ3081</f>
        <v>0</v>
      </c>
      <c r="D3084" s="91" t="str">
        <f>'[4]ИТОГ!'!$AT3081</f>
        <v>б/р</v>
      </c>
      <c r="E3084" s="91" t="str">
        <f>'[4]ИТОГ!'!$AU3081</f>
        <v>ж</v>
      </c>
      <c r="F3084" s="189">
        <f>'[4]ИТОГ!'!$AX3081</f>
        <v>45071</v>
      </c>
      <c r="G3084" s="91" t="s">
        <v>255</v>
      </c>
      <c r="H3084" s="94" t="s">
        <v>28</v>
      </c>
      <c r="I3084" s="91">
        <f>'[4]ИТОГ!'!$AY3081</f>
        <v>0</v>
      </c>
    </row>
    <row r="3085" spans="1:9">
      <c r="A3085" s="90">
        <v>3075</v>
      </c>
      <c r="B3085" s="91" t="str">
        <f>'[4]ИТОГ!'!$AP3082</f>
        <v>Савельева Мария</v>
      </c>
      <c r="C3085" s="91">
        <f>'[4]ИТОГ!'!$AQ3082</f>
        <v>2002</v>
      </c>
      <c r="D3085" s="91" t="str">
        <f>'[4]ИТОГ!'!$AT3082</f>
        <v>б/р</v>
      </c>
      <c r="E3085" s="91" t="str">
        <f>'[4]ИТОГ!'!$AU3082</f>
        <v>ж</v>
      </c>
      <c r="F3085" s="189">
        <f>'[4]ИТОГ!'!$AX3082</f>
        <v>43246</v>
      </c>
      <c r="G3085" s="91" t="s">
        <v>255</v>
      </c>
      <c r="H3085" s="94" t="s">
        <v>28</v>
      </c>
      <c r="I3085" s="91" t="str">
        <f>'[4]ИТОГ!'!$AY3082</f>
        <v>ОК!</v>
      </c>
    </row>
    <row r="3086" spans="1:9">
      <c r="A3086" s="90">
        <v>3076</v>
      </c>
      <c r="B3086" s="91" t="str">
        <f>'[4]ИТОГ!'!$AP3083</f>
        <v>Савин Антон</v>
      </c>
      <c r="C3086" s="91">
        <f>'[4]ИТОГ!'!$AQ3083</f>
        <v>2008</v>
      </c>
      <c r="D3086" s="91">
        <f>'[4]ИТОГ!'!$AT3083</f>
        <v>1</v>
      </c>
      <c r="E3086" s="91" t="str">
        <f>'[4]ИТОГ!'!$AU3083</f>
        <v>м</v>
      </c>
      <c r="F3086" s="189">
        <f>'[4]ИТОГ!'!$AX3083</f>
        <v>45449</v>
      </c>
      <c r="G3086" s="91" t="s">
        <v>255</v>
      </c>
      <c r="H3086" s="94" t="s">
        <v>28</v>
      </c>
      <c r="I3086" s="91" t="str">
        <f>'[4]ИТОГ!'!$AY3083</f>
        <v>ОК!</v>
      </c>
    </row>
    <row r="3087" spans="1:9">
      <c r="A3087" s="90">
        <v>3077</v>
      </c>
      <c r="B3087" s="91" t="str">
        <f>'[4]ИТОГ!'!$AP3084</f>
        <v>Савин Денис</v>
      </c>
      <c r="C3087" s="91">
        <f>'[4]ИТОГ!'!$AQ3084</f>
        <v>0</v>
      </c>
      <c r="D3087" s="91">
        <f>'[4]ИТОГ!'!$AT3084</f>
        <v>2</v>
      </c>
      <c r="E3087" s="91" t="str">
        <f>'[4]ИТОГ!'!$AU3084</f>
        <v>м</v>
      </c>
      <c r="F3087" s="189">
        <f>'[4]ИТОГ!'!$AX3084</f>
        <v>45407</v>
      </c>
      <c r="G3087" s="91" t="s">
        <v>255</v>
      </c>
      <c r="H3087" s="94" t="s">
        <v>28</v>
      </c>
      <c r="I3087" s="91" t="str">
        <f>'[4]ИТОГ!'!$AY3084</f>
        <v>НАДО!!!</v>
      </c>
    </row>
    <row r="3088" spans="1:9">
      <c r="A3088" s="90">
        <v>3078</v>
      </c>
      <c r="B3088" s="91" t="str">
        <f>'[4]ИТОГ!'!$AP3085</f>
        <v>Савина Ирина</v>
      </c>
      <c r="C3088" s="91">
        <f>'[4]ИТОГ!'!$AQ3085</f>
        <v>0</v>
      </c>
      <c r="D3088" s="91">
        <f>'[4]ИТОГ!'!$AT3085</f>
        <v>2</v>
      </c>
      <c r="E3088" s="91" t="str">
        <f>'[4]ИТОГ!'!$AU3085</f>
        <v>ж</v>
      </c>
      <c r="F3088" s="189">
        <f>'[4]ИТОГ!'!$AX3085</f>
        <v>45407</v>
      </c>
      <c r="G3088" s="91" t="s">
        <v>255</v>
      </c>
      <c r="H3088" s="94" t="s">
        <v>28</v>
      </c>
      <c r="I3088" s="91" t="str">
        <f>'[4]ИТОГ!'!$AY3085</f>
        <v>НАДО!!!</v>
      </c>
    </row>
    <row r="3089" spans="1:9">
      <c r="A3089" s="90">
        <v>3079</v>
      </c>
      <c r="B3089" s="91" t="str">
        <f>'[4]ИТОГ!'!$AP3086</f>
        <v>Савинова Олеся</v>
      </c>
      <c r="C3089" s="91">
        <f>'[4]ИТОГ!'!$AQ3086</f>
        <v>2010</v>
      </c>
      <c r="D3089" s="91" t="str">
        <f>'[4]ИТОГ!'!$AT3086</f>
        <v>1ю</v>
      </c>
      <c r="E3089" s="91" t="str">
        <f>'[4]ИТОГ!'!$AU3086</f>
        <v>ж</v>
      </c>
      <c r="F3089" s="189">
        <f>'[4]ИТОГ!'!$AX3086</f>
        <v>45422</v>
      </c>
      <c r="G3089" s="91" t="s">
        <v>255</v>
      </c>
      <c r="H3089" s="94" t="s">
        <v>28</v>
      </c>
      <c r="I3089" s="91" t="str">
        <f>'[4]ИТОГ!'!$AY3086</f>
        <v>ОК!</v>
      </c>
    </row>
    <row r="3090" spans="1:9">
      <c r="A3090" s="90">
        <v>3080</v>
      </c>
      <c r="B3090" s="91" t="str">
        <f>'[4]ИТОГ!'!$AP3087</f>
        <v>Савинский Александр</v>
      </c>
      <c r="C3090" s="91">
        <f>'[4]ИТОГ!'!$AQ3087</f>
        <v>2001</v>
      </c>
      <c r="D3090" s="91" t="str">
        <f>'[4]ИТОГ!'!$AT3087</f>
        <v>б/р</v>
      </c>
      <c r="E3090" s="91" t="str">
        <f>'[4]ИТОГ!'!$AU3087</f>
        <v>м</v>
      </c>
      <c r="F3090" s="189">
        <f>'[4]ИТОГ!'!$AX3087</f>
        <v>43555</v>
      </c>
      <c r="G3090" s="91" t="s">
        <v>255</v>
      </c>
      <c r="H3090" s="94" t="s">
        <v>28</v>
      </c>
      <c r="I3090" s="91" t="str">
        <f>'[4]ИТОГ!'!$AY3087</f>
        <v>НАДО!!!</v>
      </c>
    </row>
    <row r="3091" spans="1:9">
      <c r="A3091" s="90">
        <v>3081</v>
      </c>
      <c r="B3091" s="91" t="str">
        <f>'[4]ИТОГ!'!$AP3088</f>
        <v>Савицкая Мария</v>
      </c>
      <c r="C3091" s="91">
        <f>'[4]ИТОГ!'!$AQ3088</f>
        <v>2009</v>
      </c>
      <c r="D3091" s="91" t="str">
        <f>'[4]ИТОГ!'!$AT3088</f>
        <v>б/р</v>
      </c>
      <c r="E3091" s="91" t="str">
        <f>'[4]ИТОГ!'!$AU3088</f>
        <v>ж</v>
      </c>
      <c r="F3091" s="189">
        <f>'[4]ИТОГ!'!$AX3088</f>
        <v>44329</v>
      </c>
      <c r="G3091" s="91" t="s">
        <v>255</v>
      </c>
      <c r="H3091" s="94" t="s">
        <v>28</v>
      </c>
      <c r="I3091" s="91" t="str">
        <f>'[4]ИТОГ!'!$AY3088</f>
        <v>ОК!</v>
      </c>
    </row>
    <row r="3092" spans="1:9">
      <c r="A3092" s="90">
        <v>3082</v>
      </c>
      <c r="B3092" s="91" t="str">
        <f>'[4]ИТОГ!'!$AP3089</f>
        <v>Савичева Мария</v>
      </c>
      <c r="C3092" s="91">
        <f>'[4]ИТОГ!'!$AQ3089</f>
        <v>1998</v>
      </c>
      <c r="D3092" s="91" t="str">
        <f>'[4]ИТОГ!'!$AT3089</f>
        <v>б/р</v>
      </c>
      <c r="E3092" s="91" t="str">
        <f>'[4]ИТОГ!'!$AU3089</f>
        <v>ж</v>
      </c>
      <c r="F3092" s="189">
        <f>'[4]ИТОГ!'!$AX3089</f>
        <v>43227</v>
      </c>
      <c r="G3092" s="91" t="s">
        <v>255</v>
      </c>
      <c r="H3092" s="94" t="s">
        <v>28</v>
      </c>
      <c r="I3092" s="91" t="str">
        <f>'[4]ИТОГ!'!$AY3089</f>
        <v>НАДО!!!</v>
      </c>
    </row>
    <row r="3093" spans="1:9">
      <c r="A3093" s="90">
        <v>3083</v>
      </c>
      <c r="B3093" s="91" t="str">
        <f>'[4]ИТОГ!'!$AP3090</f>
        <v>Савкина Елизавета</v>
      </c>
      <c r="C3093" s="91">
        <f>'[4]ИТОГ!'!$AQ3090</f>
        <v>1999</v>
      </c>
      <c r="D3093" s="91" t="str">
        <f>'[4]ИТОГ!'!$AT3090</f>
        <v>б/р</v>
      </c>
      <c r="E3093" s="91" t="str">
        <f>'[4]ИТОГ!'!$AU3090</f>
        <v>ж</v>
      </c>
      <c r="F3093" s="189">
        <f>'[4]ИТОГ!'!$AX3090</f>
        <v>0</v>
      </c>
      <c r="G3093" s="91" t="s">
        <v>255</v>
      </c>
      <c r="H3093" s="94" t="s">
        <v>28</v>
      </c>
      <c r="I3093" s="91" t="str">
        <f>'[4]ИТОГ!'!$AY3090</f>
        <v>ОК!</v>
      </c>
    </row>
    <row r="3094" spans="1:9">
      <c r="A3094" s="90">
        <v>3084</v>
      </c>
      <c r="B3094" s="91" t="str">
        <f>'[4]ИТОГ!'!$AP3091</f>
        <v>Савоненкова Юлия</v>
      </c>
      <c r="C3094" s="91">
        <f>'[4]ИТОГ!'!$AQ3091</f>
        <v>0</v>
      </c>
      <c r="D3094" s="91" t="str">
        <f>'[4]ИТОГ!'!$AT3091</f>
        <v>б/р</v>
      </c>
      <c r="E3094" s="91" t="str">
        <f>'[4]ИТОГ!'!$AU3091</f>
        <v>ж</v>
      </c>
      <c r="F3094" s="189">
        <f>'[4]ИТОГ!'!$AX3091</f>
        <v>43555</v>
      </c>
      <c r="G3094" s="91" t="s">
        <v>255</v>
      </c>
      <c r="H3094" s="94" t="s">
        <v>28</v>
      </c>
      <c r="I3094" s="91" t="str">
        <f>'[4]ИТОГ!'!$AY3091</f>
        <v>НАДО!!!</v>
      </c>
    </row>
    <row r="3095" spans="1:9">
      <c r="A3095" s="90">
        <v>3085</v>
      </c>
      <c r="B3095" s="91" t="str">
        <f>'[4]ИТОГ!'!$AP3092</f>
        <v>Савочкина Ирина</v>
      </c>
      <c r="C3095" s="91">
        <f>'[4]ИТОГ!'!$AQ3092</f>
        <v>1961</v>
      </c>
      <c r="D3095" s="91" t="str">
        <f>'[4]ИТОГ!'!$AT3092</f>
        <v>б/р</v>
      </c>
      <c r="E3095" s="91" t="str">
        <f>'[4]ИТОГ!'!$AU3092</f>
        <v>ж</v>
      </c>
      <c r="F3095" s="189">
        <f>'[4]ИТОГ!'!$AX3092</f>
        <v>43352</v>
      </c>
      <c r="G3095" s="91" t="s">
        <v>255</v>
      </c>
      <c r="H3095" s="94" t="s">
        <v>28</v>
      </c>
      <c r="I3095" s="91" t="str">
        <f>'[4]ИТОГ!'!$AY3092</f>
        <v>НАДО!!!</v>
      </c>
    </row>
    <row r="3096" spans="1:9">
      <c r="A3096" s="90">
        <v>3086</v>
      </c>
      <c r="B3096" s="91" t="str">
        <f>'[4]ИТОГ!'!$AP3093</f>
        <v>Саврий Максим</v>
      </c>
      <c r="C3096" s="91">
        <f>'[4]ИТОГ!'!$AQ3093</f>
        <v>0</v>
      </c>
      <c r="D3096" s="91" t="str">
        <f>'[4]ИТОГ!'!$AT3093</f>
        <v>б/р</v>
      </c>
      <c r="E3096" s="91" t="str">
        <f>'[4]ИТОГ!'!$AU3093</f>
        <v>м</v>
      </c>
      <c r="F3096" s="189">
        <f>'[4]ИТОГ!'!$AX3093</f>
        <v>44323</v>
      </c>
      <c r="G3096" s="91" t="s">
        <v>255</v>
      </c>
      <c r="H3096" s="94" t="s">
        <v>28</v>
      </c>
      <c r="I3096" s="91" t="str">
        <f>'[4]ИТОГ!'!$AY3093</f>
        <v>НАДО!!!</v>
      </c>
    </row>
    <row r="3097" spans="1:9">
      <c r="A3097" s="90">
        <v>3087</v>
      </c>
      <c r="B3097" s="91" t="str">
        <f>'[4]ИТОГ!'!$AP3094</f>
        <v>Савченко Владимир</v>
      </c>
      <c r="C3097" s="91">
        <f>'[4]ИТОГ!'!$AQ3094</f>
        <v>1983</v>
      </c>
      <c r="D3097" s="91" t="str">
        <f>'[4]ИТОГ!'!$AT3094</f>
        <v>б/р</v>
      </c>
      <c r="E3097" s="91" t="str">
        <f>'[4]ИТОГ!'!$AU3094</f>
        <v>м</v>
      </c>
      <c r="F3097" s="189">
        <f>'[4]ИТОГ!'!$AX3094</f>
        <v>43862</v>
      </c>
      <c r="G3097" s="91" t="s">
        <v>255</v>
      </c>
      <c r="H3097" s="94" t="s">
        <v>28</v>
      </c>
      <c r="I3097" s="91" t="str">
        <f>'[4]ИТОГ!'!$AY3094</f>
        <v>ОК!</v>
      </c>
    </row>
    <row r="3098" spans="1:9">
      <c r="A3098" s="90">
        <v>3088</v>
      </c>
      <c r="B3098" s="91" t="str">
        <f>'[4]ИТОГ!'!$AP3095</f>
        <v>Савченко Роман</v>
      </c>
      <c r="C3098" s="91">
        <f>'[4]ИТОГ!'!$AQ3095</f>
        <v>2009</v>
      </c>
      <c r="D3098" s="91" t="str">
        <f>'[4]ИТОГ!'!$AT3095</f>
        <v>1ю</v>
      </c>
      <c r="E3098" s="91" t="str">
        <f>'[4]ИТОГ!'!$AU3095</f>
        <v>м</v>
      </c>
      <c r="F3098" s="189">
        <f>'[4]ИТОГ!'!$AX3095</f>
        <v>45786</v>
      </c>
      <c r="G3098" s="91" t="s">
        <v>255</v>
      </c>
      <c r="H3098" s="94" t="s">
        <v>28</v>
      </c>
      <c r="I3098" s="91" t="str">
        <f>'[4]ИТОГ!'!$AY3095</f>
        <v>ОК!</v>
      </c>
    </row>
    <row r="3099" spans="1:9">
      <c r="A3099" s="90">
        <v>3089</v>
      </c>
      <c r="B3099" s="91" t="str">
        <f>'[4]ИТОГ!'!$AP3096</f>
        <v>Савченков Константин</v>
      </c>
      <c r="C3099" s="91">
        <f>'[4]ИТОГ!'!$AQ3096</f>
        <v>0</v>
      </c>
      <c r="D3099" s="91" t="str">
        <f>'[4]ИТОГ!'!$AT3096</f>
        <v>б/р</v>
      </c>
      <c r="E3099" s="91" t="str">
        <f>'[4]ИТОГ!'!$AU3096</f>
        <v>м</v>
      </c>
      <c r="F3099" s="189">
        <f>'[4]ИТОГ!'!$AX3096</f>
        <v>43595</v>
      </c>
      <c r="G3099" s="91" t="s">
        <v>255</v>
      </c>
      <c r="H3099" s="94" t="s">
        <v>28</v>
      </c>
      <c r="I3099" s="91" t="str">
        <f>'[4]ИТОГ!'!$AY3096</f>
        <v>НАДО!!!</v>
      </c>
    </row>
    <row r="3100" spans="1:9">
      <c r="A3100" s="90">
        <v>3090</v>
      </c>
      <c r="B3100" s="91" t="str">
        <f>'[4]ИТОГ!'!$AP3097</f>
        <v>Сагалаева Дарья</v>
      </c>
      <c r="C3100" s="91">
        <f>'[4]ИТОГ!'!$AQ3097</f>
        <v>2010</v>
      </c>
      <c r="D3100" s="91">
        <f>'[4]ИТОГ!'!$AT3097</f>
        <v>2</v>
      </c>
      <c r="E3100" s="91" t="str">
        <f>'[4]ИТОГ!'!$AU3097</f>
        <v>ж</v>
      </c>
      <c r="F3100" s="189">
        <f>'[4]ИТОГ!'!$AX3097</f>
        <v>45498</v>
      </c>
      <c r="G3100" s="91" t="s">
        <v>255</v>
      </c>
      <c r="H3100" s="94" t="s">
        <v>28</v>
      </c>
      <c r="I3100" s="91" t="str">
        <f>'[4]ИТОГ!'!$AY3097</f>
        <v>ОК!</v>
      </c>
    </row>
    <row r="3101" spans="1:9">
      <c r="A3101" s="90">
        <v>3091</v>
      </c>
      <c r="B3101" s="91" t="str">
        <f>'[4]ИТОГ!'!$AP3098</f>
        <v>Садиков Сергей</v>
      </c>
      <c r="C3101" s="91">
        <f>'[4]ИТОГ!'!$AQ3098</f>
        <v>0</v>
      </c>
      <c r="D3101" s="91" t="str">
        <f>'[4]ИТОГ!'!$AT3098</f>
        <v>б/р</v>
      </c>
      <c r="E3101" s="91" t="str">
        <f>'[4]ИТОГ!'!$AU3098</f>
        <v>м</v>
      </c>
      <c r="F3101" s="189">
        <f>'[4]ИТОГ!'!$AX3098</f>
        <v>41696</v>
      </c>
      <c r="G3101" s="91" t="s">
        <v>255</v>
      </c>
      <c r="H3101" s="94" t="s">
        <v>28</v>
      </c>
      <c r="I3101" s="91" t="str">
        <f>'[4]ИТОГ!'!$AY3098</f>
        <v>НАДО!!!</v>
      </c>
    </row>
    <row r="3102" spans="1:9">
      <c r="A3102" s="90">
        <v>3092</v>
      </c>
      <c r="B3102" s="91" t="str">
        <f>'[4]ИТОГ!'!$AP3099</f>
        <v>Садовникова Ольга</v>
      </c>
      <c r="C3102" s="91">
        <f>'[4]ИТОГ!'!$AQ3099</f>
        <v>1979</v>
      </c>
      <c r="D3102" s="91">
        <f>'[4]ИТОГ!'!$AT3099</f>
        <v>2</v>
      </c>
      <c r="E3102" s="91" t="str">
        <f>'[4]ИТОГ!'!$AU3099</f>
        <v>ж</v>
      </c>
      <c r="F3102" s="189">
        <f>'[4]ИТОГ!'!$AX3099</f>
        <v>45836</v>
      </c>
      <c r="G3102" s="91" t="s">
        <v>255</v>
      </c>
      <c r="H3102" s="94" t="s">
        <v>28</v>
      </c>
      <c r="I3102" s="91" t="str">
        <f>'[4]ИТОГ!'!$AY3099</f>
        <v>ОК!</v>
      </c>
    </row>
    <row r="3103" spans="1:9">
      <c r="A3103" s="90">
        <v>3093</v>
      </c>
      <c r="B3103" s="91" t="str">
        <f>'[4]ИТОГ!'!$AP3100</f>
        <v>Садофеева Светлана</v>
      </c>
      <c r="C3103" s="91">
        <f>'[4]ИТОГ!'!$AQ3100</f>
        <v>2003</v>
      </c>
      <c r="D3103" s="91" t="str">
        <f>'[4]ИТОГ!'!$AT3100</f>
        <v>б/р</v>
      </c>
      <c r="E3103" s="91" t="str">
        <f>'[4]ИТОГ!'!$AU3100</f>
        <v>ж</v>
      </c>
      <c r="F3103" s="189">
        <f>'[4]ИТОГ!'!$AX3100</f>
        <v>43383</v>
      </c>
      <c r="G3103" s="91" t="s">
        <v>255</v>
      </c>
      <c r="H3103" s="94" t="s">
        <v>28</v>
      </c>
      <c r="I3103" s="91" t="str">
        <f>'[4]ИТОГ!'!$AY3100</f>
        <v>ОК!</v>
      </c>
    </row>
    <row r="3104" spans="1:9">
      <c r="A3104" s="90">
        <v>3094</v>
      </c>
      <c r="B3104" s="91" t="str">
        <f>'[4]ИТОГ!'!$AP3101</f>
        <v>Садуева Валентина</v>
      </c>
      <c r="C3104" s="91">
        <f>'[4]ИТОГ!'!$AQ3101</f>
        <v>1994</v>
      </c>
      <c r="D3104" s="91" t="str">
        <f>'[4]ИТОГ!'!$AT3101</f>
        <v>б/р</v>
      </c>
      <c r="E3104" s="91" t="str">
        <f>'[4]ИТОГ!'!$AU3101</f>
        <v>ж</v>
      </c>
      <c r="F3104" s="189">
        <f>'[4]ИТОГ!'!$AX3101</f>
        <v>43826</v>
      </c>
      <c r="G3104" s="91" t="s">
        <v>255</v>
      </c>
      <c r="H3104" s="94" t="s">
        <v>28</v>
      </c>
      <c r="I3104" s="91" t="str">
        <f>'[4]ИТОГ!'!$AY3101</f>
        <v>ОК!</v>
      </c>
    </row>
    <row r="3105" spans="1:9">
      <c r="A3105" s="90">
        <v>3095</v>
      </c>
      <c r="B3105" s="91" t="str">
        <f>'[4]ИТОГ!'!$AP3102</f>
        <v>Сажин Андрей</v>
      </c>
      <c r="C3105" s="91">
        <f>'[4]ИТОГ!'!$AQ3102</f>
        <v>0</v>
      </c>
      <c r="D3105" s="91" t="str">
        <f>'[4]ИТОГ!'!$AT3102</f>
        <v>б/р</v>
      </c>
      <c r="E3105" s="91" t="str">
        <f>'[4]ИТОГ!'!$AU3102</f>
        <v>м</v>
      </c>
      <c r="F3105" s="189">
        <f>'[4]ИТОГ!'!$AX3102</f>
        <v>43036</v>
      </c>
      <c r="G3105" s="91" t="s">
        <v>255</v>
      </c>
      <c r="H3105" s="94" t="s">
        <v>28</v>
      </c>
      <c r="I3105" s="91" t="str">
        <f>'[4]ИТОГ!'!$AY3102</f>
        <v>НАДО!!!</v>
      </c>
    </row>
    <row r="3106" spans="1:9">
      <c r="A3106" s="90">
        <v>3096</v>
      </c>
      <c r="B3106" s="91" t="str">
        <f>'[4]ИТОГ!'!$AP3103</f>
        <v>Сайко Василий</v>
      </c>
      <c r="C3106" s="91">
        <f>'[4]ИТОГ!'!$AQ3103</f>
        <v>1993</v>
      </c>
      <c r="D3106" s="91" t="str">
        <f>'[4]ИТОГ!'!$AT3103</f>
        <v>б/р</v>
      </c>
      <c r="E3106" s="91" t="str">
        <f>'[4]ИТОГ!'!$AU3103</f>
        <v>м</v>
      </c>
      <c r="F3106" s="189">
        <f>'[4]ИТОГ!'!$AX3103</f>
        <v>44394</v>
      </c>
      <c r="G3106" s="91" t="s">
        <v>255</v>
      </c>
      <c r="H3106" s="94" t="s">
        <v>28</v>
      </c>
      <c r="I3106" s="91" t="str">
        <f>'[4]ИТОГ!'!$AY3103</f>
        <v>НАДО!!!</v>
      </c>
    </row>
    <row r="3107" spans="1:9">
      <c r="A3107" s="90">
        <v>3097</v>
      </c>
      <c r="B3107" s="91" t="str">
        <f>'[4]ИТОГ!'!$AP3104</f>
        <v>Сайфулин Василь</v>
      </c>
      <c r="C3107" s="91">
        <f>'[4]ИТОГ!'!$AQ3104</f>
        <v>0</v>
      </c>
      <c r="D3107" s="91" t="str">
        <f>'[4]ИТОГ!'!$AT3104</f>
        <v>б/р</v>
      </c>
      <c r="E3107" s="91" t="str">
        <f>'[4]ИТОГ!'!$AU3104</f>
        <v>м</v>
      </c>
      <c r="F3107" s="189">
        <f>'[4]ИТОГ!'!$AX3104</f>
        <v>42399</v>
      </c>
      <c r="G3107" s="91" t="s">
        <v>255</v>
      </c>
      <c r="H3107" s="94" t="s">
        <v>28</v>
      </c>
      <c r="I3107" s="91" t="str">
        <f>'[4]ИТОГ!'!$AY3104</f>
        <v>НАДО!!!</v>
      </c>
    </row>
    <row r="3108" spans="1:9">
      <c r="A3108" s="90">
        <v>3098</v>
      </c>
      <c r="B3108" s="91" t="str">
        <f>'[4]ИТОГ!'!$AP3105</f>
        <v>Сакаринен Арво</v>
      </c>
      <c r="C3108" s="91">
        <f>'[4]ИТОГ!'!$AQ3105</f>
        <v>2005</v>
      </c>
      <c r="D3108" s="91">
        <f>'[4]ИТОГ!'!$AT3105</f>
        <v>3</v>
      </c>
      <c r="E3108" s="91" t="str">
        <f>'[4]ИТОГ!'!$AU3105</f>
        <v>м</v>
      </c>
      <c r="F3108" s="189">
        <f>'[4]ИТОГ!'!$AX3105</f>
        <v>45366</v>
      </c>
      <c r="G3108" s="91" t="s">
        <v>255</v>
      </c>
      <c r="H3108" s="94" t="s">
        <v>28</v>
      </c>
      <c r="I3108" s="91" t="str">
        <f>'[4]ИТОГ!'!$AY3105</f>
        <v>ОК!</v>
      </c>
    </row>
    <row r="3109" spans="1:9">
      <c r="A3109" s="90">
        <v>3099</v>
      </c>
      <c r="B3109" s="91" t="str">
        <f>'[4]ИТОГ!'!$AP3106</f>
        <v>Сакович Алеся</v>
      </c>
      <c r="C3109" s="91">
        <f>'[4]ИТОГ!'!$AQ3106</f>
        <v>1990</v>
      </c>
      <c r="D3109" s="91" t="str">
        <f>'[4]ИТОГ!'!$AT3106</f>
        <v>б/р</v>
      </c>
      <c r="E3109" s="91" t="str">
        <f>'[4]ИТОГ!'!$AU3106</f>
        <v>ж</v>
      </c>
      <c r="F3109" s="189">
        <f>'[4]ИТОГ!'!$AX3106</f>
        <v>0</v>
      </c>
      <c r="G3109" s="91" t="s">
        <v>255</v>
      </c>
      <c r="H3109" s="94" t="s">
        <v>28</v>
      </c>
      <c r="I3109" s="91" t="str">
        <f>'[4]ИТОГ!'!$AY3106</f>
        <v>ОК!</v>
      </c>
    </row>
    <row r="3110" spans="1:9">
      <c r="A3110" s="90">
        <v>3100</v>
      </c>
      <c r="B3110" s="91" t="str">
        <f>'[4]ИТОГ!'!$AP3107</f>
        <v>Саксонова Алёна</v>
      </c>
      <c r="C3110" s="91">
        <f>'[4]ИТОГ!'!$AQ3107</f>
        <v>0</v>
      </c>
      <c r="D3110" s="91">
        <f>'[4]ИТОГ!'!$AT3107</f>
        <v>3</v>
      </c>
      <c r="E3110" s="91" t="str">
        <f>'[4]ИТОГ!'!$AU3107</f>
        <v>ж</v>
      </c>
      <c r="F3110" s="189">
        <f>'[4]ИТОГ!'!$AX3107</f>
        <v>45778</v>
      </c>
      <c r="G3110" s="91" t="s">
        <v>255</v>
      </c>
      <c r="H3110" s="94" t="s">
        <v>28</v>
      </c>
      <c r="I3110" s="91" t="str">
        <f>'[4]ИТОГ!'!$AY3107</f>
        <v>НАДО!!!</v>
      </c>
    </row>
    <row r="3111" spans="1:9">
      <c r="A3111" s="90">
        <v>3101</v>
      </c>
      <c r="B3111" s="91" t="str">
        <f>'[4]ИТОГ!'!$AP3108</f>
        <v xml:space="preserve">Саламатин Дмитрий </v>
      </c>
      <c r="C3111" s="91">
        <f>'[4]ИТОГ!'!$AQ3108</f>
        <v>0</v>
      </c>
      <c r="D3111" s="91">
        <f>'[4]ИТОГ!'!$AT3108</f>
        <v>2</v>
      </c>
      <c r="E3111" s="91" t="str">
        <f>'[4]ИТОГ!'!$AU3108</f>
        <v>м</v>
      </c>
      <c r="F3111" s="189">
        <f>'[4]ИТОГ!'!$AX3108</f>
        <v>45407</v>
      </c>
      <c r="G3111" s="91" t="s">
        <v>255</v>
      </c>
      <c r="H3111" s="94" t="s">
        <v>28</v>
      </c>
      <c r="I3111" s="91" t="str">
        <f>'[4]ИТОГ!'!$AY3108</f>
        <v>НАДО!!!</v>
      </c>
    </row>
    <row r="3112" spans="1:9">
      <c r="A3112" s="90">
        <v>3102</v>
      </c>
      <c r="B3112" s="91" t="str">
        <f>'[4]ИТОГ!'!$AP3109</f>
        <v>Салбаев Тимур</v>
      </c>
      <c r="C3112" s="91">
        <f>'[4]ИТОГ!'!$AQ3109</f>
        <v>2013</v>
      </c>
      <c r="D3112" s="91" t="str">
        <f>'[4]ИТОГ!'!$AT3109</f>
        <v>б/р</v>
      </c>
      <c r="E3112" s="91" t="str">
        <f>'[4]ИТОГ!'!$AU3109</f>
        <v>м</v>
      </c>
      <c r="F3112" s="189">
        <f>'[4]ИТОГ!'!$AX3109</f>
        <v>0</v>
      </c>
      <c r="G3112" s="91" t="s">
        <v>255</v>
      </c>
      <c r="H3112" s="94" t="s">
        <v>28</v>
      </c>
      <c r="I3112" s="91" t="str">
        <f>'[4]ИТОГ!'!$AY3109</f>
        <v>ОК!</v>
      </c>
    </row>
    <row r="3113" spans="1:9">
      <c r="A3113" s="90">
        <v>3103</v>
      </c>
      <c r="B3113" s="91" t="str">
        <f>'[4]ИТОГ!'!$AP3110</f>
        <v>Салов Егор</v>
      </c>
      <c r="C3113" s="91">
        <f>'[4]ИТОГ!'!$AQ3110</f>
        <v>2007</v>
      </c>
      <c r="D3113" s="91">
        <f>'[4]ИТОГ!'!$AT3110</f>
        <v>1</v>
      </c>
      <c r="E3113" s="91" t="str">
        <f>'[4]ИТОГ!'!$AU3110</f>
        <v>м</v>
      </c>
      <c r="F3113" s="189">
        <f>'[4]ИТОГ!'!$AX3110</f>
        <v>45463</v>
      </c>
      <c r="G3113" s="91" t="s">
        <v>255</v>
      </c>
      <c r="H3113" s="94" t="s">
        <v>28</v>
      </c>
      <c r="I3113" s="91" t="str">
        <f>'[4]ИТОГ!'!$AY3110</f>
        <v>ОК!</v>
      </c>
    </row>
    <row r="3114" spans="1:9">
      <c r="A3114" s="90">
        <v>3104</v>
      </c>
      <c r="B3114" s="91" t="str">
        <f>'[4]ИТОГ!'!$AP3111</f>
        <v>Салтанов Дмитрий</v>
      </c>
      <c r="C3114" s="91">
        <f>'[4]ИТОГ!'!$AQ3111</f>
        <v>0</v>
      </c>
      <c r="D3114" s="91" t="str">
        <f>'[4]ИТОГ!'!$AT3111</f>
        <v>б/р</v>
      </c>
      <c r="E3114" s="91" t="str">
        <f>'[4]ИТОГ!'!$AU3111</f>
        <v>м</v>
      </c>
      <c r="F3114" s="189">
        <f>'[4]ИТОГ!'!$AX3111</f>
        <v>43960</v>
      </c>
      <c r="G3114" s="91" t="s">
        <v>255</v>
      </c>
      <c r="H3114" s="94" t="s">
        <v>28</v>
      </c>
      <c r="I3114" s="91" t="str">
        <f>'[4]ИТОГ!'!$AY3111</f>
        <v>НАДО!!!</v>
      </c>
    </row>
    <row r="3115" spans="1:9">
      <c r="A3115" s="90">
        <v>3105</v>
      </c>
      <c r="B3115" s="91" t="str">
        <f>'[4]ИТОГ!'!$AP3112</f>
        <v>Сальников Андрей</v>
      </c>
      <c r="C3115" s="91">
        <f>'[4]ИТОГ!'!$AQ3112</f>
        <v>1983</v>
      </c>
      <c r="D3115" s="91" t="str">
        <f>'[4]ИТОГ!'!$AT3112</f>
        <v>б/р</v>
      </c>
      <c r="E3115" s="91" t="str">
        <f>'[4]ИТОГ!'!$AU3112</f>
        <v>м</v>
      </c>
      <c r="F3115" s="189">
        <f>'[4]ИТОГ!'!$AX3112</f>
        <v>44359</v>
      </c>
      <c r="G3115" s="91" t="s">
        <v>255</v>
      </c>
      <c r="H3115" s="94" t="s">
        <v>28</v>
      </c>
      <c r="I3115" s="91" t="str">
        <f>'[4]ИТОГ!'!$AY3112</f>
        <v>НАДО!!!</v>
      </c>
    </row>
    <row r="3116" spans="1:9">
      <c r="A3116" s="90">
        <v>3106</v>
      </c>
      <c r="B3116" s="91" t="str">
        <f>'[4]ИТОГ!'!$AP3113</f>
        <v>Сальников Василий</v>
      </c>
      <c r="C3116" s="91">
        <f>'[4]ИТОГ!'!$AQ3113</f>
        <v>2008</v>
      </c>
      <c r="D3116" s="91">
        <f>'[4]ИТОГ!'!$AT3113</f>
        <v>2</v>
      </c>
      <c r="E3116" s="91" t="str">
        <f>'[4]ИТОГ!'!$AU3113</f>
        <v>м</v>
      </c>
      <c r="F3116" s="189">
        <f>'[4]ИТОГ!'!$AX3113</f>
        <v>45775</v>
      </c>
      <c r="G3116" s="91" t="s">
        <v>255</v>
      </c>
      <c r="H3116" s="94" t="s">
        <v>28</v>
      </c>
      <c r="I3116" s="91" t="str">
        <f>'[4]ИТОГ!'!$AY3113</f>
        <v>ОК!</v>
      </c>
    </row>
    <row r="3117" spans="1:9">
      <c r="A3117" s="90">
        <v>3107</v>
      </c>
      <c r="B3117" s="91" t="str">
        <f>'[4]ИТОГ!'!$AP3114</f>
        <v>Сальникова Ольга</v>
      </c>
      <c r="C3117" s="91">
        <f>'[4]ИТОГ!'!$AQ3114</f>
        <v>1982</v>
      </c>
      <c r="D3117" s="91" t="str">
        <f>'[4]ИТОГ!'!$AT3114</f>
        <v>б/р</v>
      </c>
      <c r="E3117" s="91" t="str">
        <f>'[4]ИТОГ!'!$AU3114</f>
        <v>ж</v>
      </c>
      <c r="F3117" s="189">
        <f>'[4]ИТОГ!'!$AX3114</f>
        <v>43807</v>
      </c>
      <c r="G3117" s="91" t="s">
        <v>255</v>
      </c>
      <c r="H3117" s="94" t="s">
        <v>28</v>
      </c>
      <c r="I3117" s="91" t="str">
        <f>'[4]ИТОГ!'!$AY3114</f>
        <v>ОК!</v>
      </c>
    </row>
    <row r="3118" spans="1:9">
      <c r="A3118" s="90">
        <v>3108</v>
      </c>
      <c r="B3118" s="91" t="str">
        <f>'[4]ИТОГ!'!$AP3115</f>
        <v>Сальцберг Эдвард</v>
      </c>
      <c r="C3118" s="91">
        <f>'[4]ИТОГ!'!$AQ3115</f>
        <v>0</v>
      </c>
      <c r="D3118" s="91">
        <f>'[4]ИТОГ!'!$AT3115</f>
        <v>2</v>
      </c>
      <c r="E3118" s="91" t="str">
        <f>'[4]ИТОГ!'!$AU3115</f>
        <v>м</v>
      </c>
      <c r="F3118" s="189">
        <f>'[4]ИТОГ!'!$AX3115</f>
        <v>45344</v>
      </c>
      <c r="G3118" s="91" t="s">
        <v>255</v>
      </c>
      <c r="H3118" s="94" t="s">
        <v>28</v>
      </c>
      <c r="I3118" s="91" t="str">
        <f>'[4]ИТОГ!'!$AY3115</f>
        <v>НАДО!!!</v>
      </c>
    </row>
    <row r="3119" spans="1:9">
      <c r="A3119" s="90">
        <v>3109</v>
      </c>
      <c r="B3119" s="91" t="str">
        <f>'[4]ИТОГ!'!$AP3116</f>
        <v>Самоглядов Егор</v>
      </c>
      <c r="C3119" s="91">
        <f>'[4]ИТОГ!'!$AQ3116</f>
        <v>2009</v>
      </c>
      <c r="D3119" s="91" t="str">
        <f>'[4]ИТОГ!'!$AT3116</f>
        <v>1ю</v>
      </c>
      <c r="E3119" s="91" t="str">
        <f>'[4]ИТОГ!'!$AU3116</f>
        <v>м</v>
      </c>
      <c r="F3119" s="189">
        <f>'[4]ИТОГ!'!$AX3116</f>
        <v>45702</v>
      </c>
      <c r="G3119" s="91" t="s">
        <v>255</v>
      </c>
      <c r="H3119" s="94" t="s">
        <v>28</v>
      </c>
      <c r="I3119" s="91" t="str">
        <f>'[4]ИТОГ!'!$AY3116</f>
        <v>ОК!</v>
      </c>
    </row>
    <row r="3120" spans="1:9">
      <c r="A3120" s="90">
        <v>3110</v>
      </c>
      <c r="B3120" s="91" t="str">
        <f>'[4]ИТОГ!'!$AP3117</f>
        <v>Самохин Василий</v>
      </c>
      <c r="C3120" s="91">
        <f>'[4]ИТОГ!'!$AQ3117</f>
        <v>2007</v>
      </c>
      <c r="D3120" s="91" t="str">
        <f>'[4]ИТОГ!'!$AT3117</f>
        <v>б/р</v>
      </c>
      <c r="E3120" s="91" t="str">
        <f>'[4]ИТОГ!'!$AU3117</f>
        <v>м</v>
      </c>
      <c r="F3120" s="189">
        <f>'[4]ИТОГ!'!$AX3117</f>
        <v>43960</v>
      </c>
      <c r="G3120" s="91" t="s">
        <v>255</v>
      </c>
      <c r="H3120" s="94" t="s">
        <v>28</v>
      </c>
      <c r="I3120" s="91" t="str">
        <f>'[4]ИТОГ!'!$AY3117</f>
        <v>ОК!</v>
      </c>
    </row>
    <row r="3121" spans="1:9">
      <c r="A3121" s="90">
        <v>3111</v>
      </c>
      <c r="B3121" s="91" t="str">
        <f>'[4]ИТОГ!'!$AP3118</f>
        <v>Самохин Роман</v>
      </c>
      <c r="C3121" s="91">
        <f>'[4]ИТОГ!'!$AQ3118</f>
        <v>0</v>
      </c>
      <c r="D3121" s="91" t="str">
        <f>'[4]ИТОГ!'!$AT3118</f>
        <v>КМС</v>
      </c>
      <c r="E3121" s="91" t="str">
        <f>'[4]ИТОГ!'!$AU3118</f>
        <v>м</v>
      </c>
      <c r="F3121" s="189">
        <f>'[4]ИТОГ!'!$AX3118</f>
        <v>45740</v>
      </c>
      <c r="G3121" s="91" t="s">
        <v>255</v>
      </c>
      <c r="H3121" s="94" t="s">
        <v>28</v>
      </c>
      <c r="I3121" s="91" t="str">
        <f>'[4]ИТОГ!'!$AY3118</f>
        <v>НАДО!!!</v>
      </c>
    </row>
    <row r="3122" spans="1:9">
      <c r="A3122" s="90">
        <v>3112</v>
      </c>
      <c r="B3122" s="91" t="str">
        <f>'[4]ИТОГ!'!$AP3119</f>
        <v>Самухин Илья</v>
      </c>
      <c r="C3122" s="91">
        <f>'[4]ИТОГ!'!$AQ3119</f>
        <v>2004</v>
      </c>
      <c r="D3122" s="91" t="str">
        <f>'[4]ИТОГ!'!$AT3119</f>
        <v>б/р</v>
      </c>
      <c r="E3122" s="91" t="str">
        <f>'[4]ИТОГ!'!$AU3119</f>
        <v>м</v>
      </c>
      <c r="F3122" s="189">
        <f>'[4]ИТОГ!'!$AX3119</f>
        <v>44184</v>
      </c>
      <c r="G3122" s="91" t="s">
        <v>255</v>
      </c>
      <c r="H3122" s="94" t="s">
        <v>28</v>
      </c>
      <c r="I3122" s="91" t="str">
        <f>'[4]ИТОГ!'!$AY3119</f>
        <v>ОК!</v>
      </c>
    </row>
    <row r="3123" spans="1:9">
      <c r="A3123" s="90">
        <v>3113</v>
      </c>
      <c r="B3123" s="91" t="str">
        <f>'[4]ИТОГ!'!$AP3120</f>
        <v>Санёва Елизавета</v>
      </c>
      <c r="C3123" s="91">
        <f>'[4]ИТОГ!'!$AQ3120</f>
        <v>2013</v>
      </c>
      <c r="D3123" s="91" t="str">
        <f>'[4]ИТОГ!'!$AT3120</f>
        <v>б/р</v>
      </c>
      <c r="E3123" s="91" t="str">
        <f>'[4]ИТОГ!'!$AU3120</f>
        <v>ж</v>
      </c>
      <c r="F3123" s="189">
        <f>'[4]ИТОГ!'!$AX3120</f>
        <v>0</v>
      </c>
      <c r="G3123" s="91" t="s">
        <v>255</v>
      </c>
      <c r="H3123" s="94" t="s">
        <v>28</v>
      </c>
      <c r="I3123" s="91" t="str">
        <f>'[4]ИТОГ!'!$AY3120</f>
        <v>ОК!</v>
      </c>
    </row>
    <row r="3124" spans="1:9">
      <c r="A3124" s="90">
        <v>3114</v>
      </c>
      <c r="B3124" s="91" t="str">
        <f>'[4]ИТОГ!'!$AP3121</f>
        <v>Санжара Евгений</v>
      </c>
      <c r="C3124" s="91">
        <f>'[4]ИТОГ!'!$AQ3121</f>
        <v>2000</v>
      </c>
      <c r="D3124" s="91" t="str">
        <f>'[4]ИТОГ!'!$AT3121</f>
        <v>б/р</v>
      </c>
      <c r="E3124" s="91" t="str">
        <f>'[4]ИТОГ!'!$AU3121</f>
        <v>м</v>
      </c>
      <c r="F3124" s="189">
        <f>'[4]ИТОГ!'!$AX3121</f>
        <v>43227</v>
      </c>
      <c r="G3124" s="91" t="s">
        <v>255</v>
      </c>
      <c r="H3124" s="94" t="s">
        <v>28</v>
      </c>
      <c r="I3124" s="91" t="str">
        <f>'[4]ИТОГ!'!$AY3121</f>
        <v>ОК!</v>
      </c>
    </row>
    <row r="3125" spans="1:9">
      <c r="A3125" s="90">
        <v>3115</v>
      </c>
      <c r="B3125" s="91" t="str">
        <f>'[4]ИТОГ!'!$AP3122</f>
        <v>Санковский Александр</v>
      </c>
      <c r="C3125" s="91">
        <f>'[4]ИТОГ!'!$AQ3122</f>
        <v>0</v>
      </c>
      <c r="D3125" s="91" t="str">
        <f>'[4]ИТОГ!'!$AT3122</f>
        <v>б/р</v>
      </c>
      <c r="E3125" s="91" t="str">
        <f>'[4]ИТОГ!'!$AU3122</f>
        <v>м</v>
      </c>
      <c r="F3125" s="189">
        <f>'[4]ИТОГ!'!$AX3122</f>
        <v>44323</v>
      </c>
      <c r="G3125" s="91" t="s">
        <v>255</v>
      </c>
      <c r="H3125" s="94" t="s">
        <v>28</v>
      </c>
      <c r="I3125" s="91" t="str">
        <f>'[4]ИТОГ!'!$AY3122</f>
        <v>НАДО!!!</v>
      </c>
    </row>
    <row r="3126" spans="1:9">
      <c r="A3126" s="90">
        <v>3116</v>
      </c>
      <c r="B3126" s="91" t="str">
        <f>'[4]ИТОГ!'!$AP3123</f>
        <v>Санников Даниил</v>
      </c>
      <c r="C3126" s="91">
        <f>'[4]ИТОГ!'!$AQ3123</f>
        <v>2010</v>
      </c>
      <c r="D3126" s="91">
        <f>'[4]ИТОГ!'!$AT3123</f>
        <v>2</v>
      </c>
      <c r="E3126" s="91" t="str">
        <f>'[4]ИТОГ!'!$AU3123</f>
        <v>м</v>
      </c>
      <c r="F3126" s="189">
        <f>'[4]ИТОГ!'!$AX3123</f>
        <v>45463</v>
      </c>
      <c r="G3126" s="91" t="s">
        <v>255</v>
      </c>
      <c r="H3126" s="94" t="s">
        <v>28</v>
      </c>
      <c r="I3126" s="91" t="str">
        <f>'[4]ИТОГ!'!$AY3123</f>
        <v>ОК!</v>
      </c>
    </row>
    <row r="3127" spans="1:9">
      <c r="A3127" s="90">
        <v>3117</v>
      </c>
      <c r="B3127" s="91" t="str">
        <f>'[4]ИТОГ!'!$AP3124</f>
        <v>Санников Илья</v>
      </c>
      <c r="C3127" s="91">
        <f>'[4]ИТОГ!'!$AQ3124</f>
        <v>2004</v>
      </c>
      <c r="D3127" s="91" t="str">
        <f>'[4]ИТОГ!'!$AT3124</f>
        <v>КМС</v>
      </c>
      <c r="E3127" s="91" t="str">
        <f>'[4]ИТОГ!'!$AU3124</f>
        <v>м</v>
      </c>
      <c r="F3127" s="189">
        <f>'[4]ИТОГ!'!$AX3124</f>
        <v>46054</v>
      </c>
      <c r="G3127" s="91" t="s">
        <v>255</v>
      </c>
      <c r="H3127" s="94" t="s">
        <v>28</v>
      </c>
      <c r="I3127" s="91" t="str">
        <f>'[4]ИТОГ!'!$AY3124</f>
        <v>ОК!</v>
      </c>
    </row>
    <row r="3128" spans="1:9">
      <c r="A3128" s="90">
        <v>3118</v>
      </c>
      <c r="B3128" s="91" t="str">
        <f>'[4]ИТОГ!'!$AP3125</f>
        <v>Санфирова Юлия</v>
      </c>
      <c r="C3128" s="91">
        <f>'[4]ИТОГ!'!$AQ3125</f>
        <v>1988</v>
      </c>
      <c r="D3128" s="91">
        <f>'[4]ИТОГ!'!$AT3125</f>
        <v>3</v>
      </c>
      <c r="E3128" s="91" t="str">
        <f>'[4]ИТОГ!'!$AU3125</f>
        <v>ж</v>
      </c>
      <c r="F3128" s="189">
        <f>'[4]ИТОГ!'!$AX3125</f>
        <v>45718</v>
      </c>
      <c r="G3128" s="91" t="s">
        <v>255</v>
      </c>
      <c r="H3128" s="94" t="s">
        <v>28</v>
      </c>
      <c r="I3128" s="91" t="str">
        <f>'[4]ИТОГ!'!$AY3125</f>
        <v>ОК!</v>
      </c>
    </row>
    <row r="3129" spans="1:9">
      <c r="A3129" s="90">
        <v>3119</v>
      </c>
      <c r="B3129" s="91" t="str">
        <f>'[4]ИТОГ!'!$AP3126</f>
        <v>Сапарин Артём</v>
      </c>
      <c r="C3129" s="91">
        <f>'[4]ИТОГ!'!$AQ3126</f>
        <v>2007</v>
      </c>
      <c r="D3129" s="91" t="str">
        <f>'[4]ИТОГ!'!$AT3126</f>
        <v>б/р</v>
      </c>
      <c r="E3129" s="91" t="str">
        <f>'[4]ИТОГ!'!$AU3126</f>
        <v>м</v>
      </c>
      <c r="F3129" s="189">
        <f>'[4]ИТОГ!'!$AX3126</f>
        <v>0</v>
      </c>
      <c r="G3129" s="91" t="s">
        <v>255</v>
      </c>
      <c r="H3129" s="94" t="s">
        <v>28</v>
      </c>
      <c r="I3129" s="91" t="str">
        <f>'[4]ИТОГ!'!$AY3126</f>
        <v>ОК!</v>
      </c>
    </row>
    <row r="3130" spans="1:9">
      <c r="A3130" s="90">
        <v>3120</v>
      </c>
      <c r="B3130" s="91" t="str">
        <f>'[4]ИТОГ!'!$AP3127</f>
        <v>Сапаров Николай</v>
      </c>
      <c r="C3130" s="91">
        <f>'[4]ИТОГ!'!$AQ3127</f>
        <v>2001</v>
      </c>
      <c r="D3130" s="91" t="str">
        <f>'[4]ИТОГ!'!$AT3127</f>
        <v>б/р</v>
      </c>
      <c r="E3130" s="91" t="str">
        <f>'[4]ИТОГ!'!$AU3127</f>
        <v>м</v>
      </c>
      <c r="F3130" s="189">
        <f>'[4]ИТОГ!'!$AX3127</f>
        <v>43227</v>
      </c>
      <c r="G3130" s="91" t="s">
        <v>255</v>
      </c>
      <c r="H3130" s="94" t="s">
        <v>28</v>
      </c>
      <c r="I3130" s="91" t="str">
        <f>'[4]ИТОГ!'!$AY3127</f>
        <v>ОК!</v>
      </c>
    </row>
    <row r="3131" spans="1:9">
      <c r="A3131" s="90">
        <v>3121</v>
      </c>
      <c r="B3131" s="91" t="str">
        <f>'[4]ИТОГ!'!$AP3128</f>
        <v>Саперова Виктория</v>
      </c>
      <c r="C3131" s="91">
        <f>'[4]ИТОГ!'!$AQ3128</f>
        <v>1998</v>
      </c>
      <c r="D3131" s="91">
        <f>'[4]ИТОГ!'!$AT3128</f>
        <v>2</v>
      </c>
      <c r="E3131" s="91" t="str">
        <f>'[4]ИТОГ!'!$AU3128</f>
        <v>ж</v>
      </c>
      <c r="F3131" s="189">
        <f>'[4]ИТОГ!'!$AX3128</f>
        <v>45562</v>
      </c>
      <c r="G3131" s="91" t="s">
        <v>255</v>
      </c>
      <c r="H3131" s="94" t="s">
        <v>28</v>
      </c>
      <c r="I3131" s="91" t="str">
        <f>'[4]ИТОГ!'!$AY3128</f>
        <v>ОК!</v>
      </c>
    </row>
    <row r="3132" spans="1:9">
      <c r="A3132" s="90">
        <v>3122</v>
      </c>
      <c r="B3132" s="91" t="str">
        <f>'[4]ИТОГ!'!$AP3129</f>
        <v>Сапожникова Виктория</v>
      </c>
      <c r="C3132" s="91">
        <f>'[4]ИТОГ!'!$AQ3129</f>
        <v>1994</v>
      </c>
      <c r="D3132" s="91" t="str">
        <f>'[4]ИТОГ!'!$AT3129</f>
        <v>б/р</v>
      </c>
      <c r="E3132" s="91" t="str">
        <f>'[4]ИТОГ!'!$AU3129</f>
        <v>ж</v>
      </c>
      <c r="F3132" s="189">
        <f>'[4]ИТОГ!'!$AX3129</f>
        <v>45014</v>
      </c>
      <c r="G3132" s="91" t="s">
        <v>255</v>
      </c>
      <c r="H3132" s="94" t="s">
        <v>28</v>
      </c>
      <c r="I3132" s="91" t="str">
        <f>'[4]ИТОГ!'!$AY3129</f>
        <v>ОК!</v>
      </c>
    </row>
    <row r="3133" spans="1:9">
      <c r="A3133" s="90">
        <v>3123</v>
      </c>
      <c r="B3133" s="91" t="str">
        <f>'[4]ИТОГ!'!$AP3130</f>
        <v>Сапрыкина Виктория</v>
      </c>
      <c r="C3133" s="91">
        <f>'[4]ИТОГ!'!$AQ3130</f>
        <v>2002</v>
      </c>
      <c r="D3133" s="91" t="str">
        <f>'[4]ИТОГ!'!$AT3130</f>
        <v>б/р</v>
      </c>
      <c r="E3133" s="91" t="str">
        <f>'[4]ИТОГ!'!$AU3130</f>
        <v>ж</v>
      </c>
      <c r="F3133" s="189">
        <f>'[4]ИТОГ!'!$AX3130</f>
        <v>0</v>
      </c>
      <c r="G3133" s="91" t="s">
        <v>255</v>
      </c>
      <c r="H3133" s="94" t="s">
        <v>28</v>
      </c>
      <c r="I3133" s="91" t="str">
        <f>'[4]ИТОГ!'!$AY3130</f>
        <v>ОК!</v>
      </c>
    </row>
    <row r="3134" spans="1:9">
      <c r="A3134" s="90">
        <v>3124</v>
      </c>
      <c r="B3134" s="91" t="str">
        <f>'[4]ИТОГ!'!$AP3131</f>
        <v>Сараев Павел</v>
      </c>
      <c r="C3134" s="91">
        <f>'[4]ИТОГ!'!$AQ3131</f>
        <v>0</v>
      </c>
      <c r="D3134" s="91" t="str">
        <f>'[4]ИТОГ!'!$AT3131</f>
        <v>б/р</v>
      </c>
      <c r="E3134" s="91" t="str">
        <f>'[4]ИТОГ!'!$AU3131</f>
        <v>м</v>
      </c>
      <c r="F3134" s="189">
        <f>'[4]ИТОГ!'!$AX3131</f>
        <v>44311</v>
      </c>
      <c r="G3134" s="91" t="s">
        <v>255</v>
      </c>
      <c r="H3134" s="94" t="s">
        <v>28</v>
      </c>
      <c r="I3134" s="91" t="str">
        <f>'[4]ИТОГ!'!$AY3131</f>
        <v>НАДО!!!</v>
      </c>
    </row>
    <row r="3135" spans="1:9">
      <c r="A3135" s="90">
        <v>3125</v>
      </c>
      <c r="B3135" s="91" t="str">
        <f>'[4]ИТОГ!'!$AP3132</f>
        <v>Сарычев Матвей</v>
      </c>
      <c r="C3135" s="91">
        <f>'[4]ИТОГ!'!$AQ3132</f>
        <v>0</v>
      </c>
      <c r="D3135" s="91">
        <f>'[4]ИТОГ!'!$AT3132</f>
        <v>3</v>
      </c>
      <c r="E3135" s="91" t="str">
        <f>'[4]ИТОГ!'!$AU3132</f>
        <v>ж</v>
      </c>
      <c r="F3135" s="189">
        <f>'[4]ИТОГ!'!$AX3132</f>
        <v>45778</v>
      </c>
      <c r="G3135" s="91" t="s">
        <v>255</v>
      </c>
      <c r="H3135" s="94" t="s">
        <v>28</v>
      </c>
      <c r="I3135" s="91" t="str">
        <f>'[4]ИТОГ!'!$AY3132</f>
        <v>НАДО!!!</v>
      </c>
    </row>
    <row r="3136" spans="1:9">
      <c r="A3136" s="90">
        <v>3126</v>
      </c>
      <c r="B3136" s="91" t="str">
        <f>'[4]ИТОГ!'!$AP3133</f>
        <v>Сауль Александра</v>
      </c>
      <c r="C3136" s="91">
        <f>'[4]ИТОГ!'!$AQ3133</f>
        <v>2003</v>
      </c>
      <c r="D3136" s="91" t="str">
        <f>'[4]ИТОГ!'!$AT3133</f>
        <v>б/р</v>
      </c>
      <c r="E3136" s="91" t="str">
        <f>'[4]ИТОГ!'!$AU3133</f>
        <v>ж</v>
      </c>
      <c r="F3136" s="189">
        <f>'[4]ИТОГ!'!$AX3133</f>
        <v>0</v>
      </c>
      <c r="G3136" s="91" t="s">
        <v>255</v>
      </c>
      <c r="H3136" s="94" t="s">
        <v>28</v>
      </c>
      <c r="I3136" s="91" t="str">
        <f>'[4]ИТОГ!'!$AY3133</f>
        <v>НАДО!!!</v>
      </c>
    </row>
    <row r="3137" spans="1:9">
      <c r="A3137" s="90">
        <v>3127</v>
      </c>
      <c r="B3137" s="91" t="str">
        <f>'[4]ИТОГ!'!$AP3134</f>
        <v>Сафронов Владимир</v>
      </c>
      <c r="C3137" s="91">
        <f>'[4]ИТОГ!'!$AQ3134</f>
        <v>2009</v>
      </c>
      <c r="D3137" s="91" t="str">
        <f>'[4]ИТОГ!'!$AT3134</f>
        <v>2ю</v>
      </c>
      <c r="E3137" s="91" t="str">
        <f>'[4]ИТОГ!'!$AU3134</f>
        <v>м</v>
      </c>
      <c r="F3137" s="189">
        <f>'[4]ИТОГ!'!$AX3134</f>
        <v>45786</v>
      </c>
      <c r="G3137" s="91" t="s">
        <v>255</v>
      </c>
      <c r="H3137" s="94" t="s">
        <v>28</v>
      </c>
      <c r="I3137" s="91" t="str">
        <f>'[4]ИТОГ!'!$AY3134</f>
        <v>ОК!</v>
      </c>
    </row>
    <row r="3138" spans="1:9">
      <c r="A3138" s="90">
        <v>3128</v>
      </c>
      <c r="B3138" s="91" t="str">
        <f>'[4]ИТОГ!'!$AP3135</f>
        <v>Сахаров Алексей</v>
      </c>
      <c r="C3138" s="91">
        <f>'[4]ИТОГ!'!$AQ3135</f>
        <v>0</v>
      </c>
      <c r="D3138" s="91" t="str">
        <f>'[4]ИТОГ!'!$AT3135</f>
        <v>1ю</v>
      </c>
      <c r="E3138" s="91" t="str">
        <f>'[4]ИТОГ!'!$AU3135</f>
        <v>м</v>
      </c>
      <c r="F3138" s="189">
        <f>'[4]ИТОГ!'!$AX3135</f>
        <v>45756</v>
      </c>
      <c r="G3138" s="91" t="s">
        <v>255</v>
      </c>
      <c r="H3138" s="94" t="s">
        <v>28</v>
      </c>
      <c r="I3138" s="91" t="str">
        <f>'[4]ИТОГ!'!$AY3135</f>
        <v>НАДО!!!</v>
      </c>
    </row>
    <row r="3139" spans="1:9">
      <c r="A3139" s="90">
        <v>3129</v>
      </c>
      <c r="B3139" s="91" t="str">
        <f>'[4]ИТОГ!'!$AP3136</f>
        <v>Сахаува Айгуль</v>
      </c>
      <c r="C3139" s="91">
        <f>'[4]ИТОГ!'!$AQ3136</f>
        <v>0</v>
      </c>
      <c r="D3139" s="91" t="str">
        <f>'[4]ИТОГ!'!$AT3136</f>
        <v>б/р</v>
      </c>
      <c r="E3139" s="91" t="str">
        <f>'[4]ИТОГ!'!$AU3136</f>
        <v>ж</v>
      </c>
      <c r="F3139" s="189">
        <f>'[4]ИТОГ!'!$AX3136</f>
        <v>44269</v>
      </c>
      <c r="G3139" s="91" t="s">
        <v>255</v>
      </c>
      <c r="H3139" s="94" t="s">
        <v>28</v>
      </c>
      <c r="I3139" s="91" t="str">
        <f>'[4]ИТОГ!'!$AY3136</f>
        <v>НАДО!!!</v>
      </c>
    </row>
    <row r="3140" spans="1:9">
      <c r="A3140" s="90">
        <v>3130</v>
      </c>
      <c r="B3140" s="91" t="str">
        <f>'[4]ИТОГ!'!$AP3137</f>
        <v>Сахно Илья</v>
      </c>
      <c r="C3140" s="91">
        <f>'[4]ИТОГ!'!$AQ3137</f>
        <v>1999</v>
      </c>
      <c r="D3140" s="91" t="str">
        <f>'[4]ИТОГ!'!$AT3137</f>
        <v>КМС</v>
      </c>
      <c r="E3140" s="91" t="str">
        <f>'[4]ИТОГ!'!$AU3137</f>
        <v>м</v>
      </c>
      <c r="F3140" s="189">
        <f>'[4]ИТОГ!'!$AX3137</f>
        <v>45692</v>
      </c>
      <c r="G3140" s="91" t="s">
        <v>255</v>
      </c>
      <c r="H3140" s="94" t="s">
        <v>28</v>
      </c>
      <c r="I3140" s="91" t="str">
        <f>'[4]ИТОГ!'!$AY3137</f>
        <v>ОК!</v>
      </c>
    </row>
    <row r="3141" spans="1:9">
      <c r="A3141" s="90">
        <v>3131</v>
      </c>
      <c r="B3141" s="91" t="str">
        <f>'[4]ИТОГ!'!$AP3138</f>
        <v>Саюк Матвей</v>
      </c>
      <c r="C3141" s="91">
        <f>'[4]ИТОГ!'!$AQ3138</f>
        <v>0</v>
      </c>
      <c r="D3141" s="91" t="str">
        <f>'[4]ИТОГ!'!$AT3138</f>
        <v>1ю</v>
      </c>
      <c r="E3141" s="91" t="str">
        <f>'[4]ИТОГ!'!$AU3138</f>
        <v>м</v>
      </c>
      <c r="F3141" s="189">
        <f>'[4]ИТОГ!'!$AX3138</f>
        <v>45705</v>
      </c>
      <c r="G3141" s="91" t="s">
        <v>255</v>
      </c>
      <c r="H3141" s="94" t="s">
        <v>28</v>
      </c>
      <c r="I3141" s="91" t="str">
        <f>'[4]ИТОГ!'!$AY3138</f>
        <v>НАДО!!!</v>
      </c>
    </row>
    <row r="3142" spans="1:9">
      <c r="A3142" s="90">
        <v>3132</v>
      </c>
      <c r="B3142" s="91" t="str">
        <f>'[4]ИТОГ!'!$AP3139</f>
        <v>Свеклин Андрей</v>
      </c>
      <c r="C3142" s="91">
        <f>'[4]ИТОГ!'!$AQ3139</f>
        <v>2008</v>
      </c>
      <c r="D3142" s="91" t="str">
        <f>'[4]ИТОГ!'!$AT3139</f>
        <v>1ю</v>
      </c>
      <c r="E3142" s="91" t="str">
        <f>'[4]ИТОГ!'!$AU3139</f>
        <v>м</v>
      </c>
      <c r="F3142" s="189">
        <f>'[4]ИТОГ!'!$AX3139</f>
        <v>45422</v>
      </c>
      <c r="G3142" s="91" t="s">
        <v>255</v>
      </c>
      <c r="H3142" s="94" t="s">
        <v>28</v>
      </c>
      <c r="I3142" s="91" t="str">
        <f>'[4]ИТОГ!'!$AY3139</f>
        <v>ОК!</v>
      </c>
    </row>
    <row r="3143" spans="1:9">
      <c r="A3143" s="90">
        <v>3133</v>
      </c>
      <c r="B3143" s="91" t="str">
        <f>'[4]ИТОГ!'!$AP3140</f>
        <v>Свеклина София</v>
      </c>
      <c r="C3143" s="91">
        <f>'[4]ИТОГ!'!$AQ3140</f>
        <v>2005</v>
      </c>
      <c r="D3143" s="91" t="str">
        <f>'[4]ИТОГ!'!$AT3140</f>
        <v>б/р</v>
      </c>
      <c r="E3143" s="91" t="str">
        <f>'[4]ИТОГ!'!$AU3140</f>
        <v>ж</v>
      </c>
      <c r="F3143" s="189">
        <f>'[4]ИТОГ!'!$AX3140</f>
        <v>0</v>
      </c>
      <c r="G3143" s="91" t="s">
        <v>255</v>
      </c>
      <c r="H3143" s="94" t="s">
        <v>28</v>
      </c>
      <c r="I3143" s="91" t="str">
        <f>'[4]ИТОГ!'!$AY3140</f>
        <v>ОК!</v>
      </c>
    </row>
    <row r="3144" spans="1:9">
      <c r="A3144" s="90">
        <v>3134</v>
      </c>
      <c r="B3144" s="91" t="str">
        <f>'[4]ИТОГ!'!$AP3141</f>
        <v>Светлов Андрей</v>
      </c>
      <c r="C3144" s="91">
        <f>'[4]ИТОГ!'!$AQ3141</f>
        <v>2013</v>
      </c>
      <c r="D3144" s="91" t="str">
        <f>'[4]ИТОГ!'!$AT3141</f>
        <v>2ю</v>
      </c>
      <c r="E3144" s="91" t="str">
        <f>'[4]ИТОГ!'!$AU3141</f>
        <v>м</v>
      </c>
      <c r="F3144" s="189">
        <f>'[4]ИТОГ!'!$AX3141</f>
        <v>45947</v>
      </c>
      <c r="G3144" s="91" t="s">
        <v>255</v>
      </c>
      <c r="H3144" s="94" t="s">
        <v>28</v>
      </c>
      <c r="I3144" s="91" t="str">
        <f>'[4]ИТОГ!'!$AY3141</f>
        <v>ОК!</v>
      </c>
    </row>
    <row r="3145" spans="1:9">
      <c r="A3145" s="90">
        <v>3135</v>
      </c>
      <c r="B3145" s="91" t="str">
        <f>'[4]ИТОГ!'!$AP3142</f>
        <v>Световидов Василий</v>
      </c>
      <c r="C3145" s="91">
        <f>'[4]ИТОГ!'!$AQ3142</f>
        <v>2012</v>
      </c>
      <c r="D3145" s="91" t="str">
        <f>'[4]ИТОГ!'!$AT3142</f>
        <v>б/р</v>
      </c>
      <c r="E3145" s="91" t="str">
        <f>'[4]ИТОГ!'!$AU3142</f>
        <v>м</v>
      </c>
      <c r="F3145" s="189">
        <f>'[4]ИТОГ!'!$AX3142</f>
        <v>0</v>
      </c>
      <c r="G3145" s="91" t="s">
        <v>255</v>
      </c>
      <c r="H3145" s="94" t="s">
        <v>28</v>
      </c>
      <c r="I3145" s="91" t="str">
        <f>'[4]ИТОГ!'!$AY3142</f>
        <v>ОК!</v>
      </c>
    </row>
    <row r="3146" spans="1:9">
      <c r="A3146" s="90">
        <v>3136</v>
      </c>
      <c r="B3146" s="91" t="str">
        <f>'[4]ИТОГ!'!$AP3143</f>
        <v>Светозаров Всеволод</v>
      </c>
      <c r="C3146" s="91">
        <f>'[4]ИТОГ!'!$AQ3143</f>
        <v>2012</v>
      </c>
      <c r="D3146" s="91" t="str">
        <f>'[4]ИТОГ!'!$AT3143</f>
        <v>б/р</v>
      </c>
      <c r="E3146" s="91" t="str">
        <f>'[4]ИТОГ!'!$AU3143</f>
        <v>м</v>
      </c>
      <c r="F3146" s="189">
        <f>'[4]ИТОГ!'!$AX3143</f>
        <v>0</v>
      </c>
      <c r="G3146" s="91" t="s">
        <v>255</v>
      </c>
      <c r="H3146" s="94" t="s">
        <v>28</v>
      </c>
      <c r="I3146" s="91" t="str">
        <f>'[4]ИТОГ!'!$AY3143</f>
        <v>ОК!</v>
      </c>
    </row>
    <row r="3147" spans="1:9">
      <c r="A3147" s="90">
        <v>3137</v>
      </c>
      <c r="B3147" s="91" t="str">
        <f>'[4]ИТОГ!'!$AP3144</f>
        <v>Свинцицкий Олег</v>
      </c>
      <c r="C3147" s="91">
        <f>'[4]ИТОГ!'!$AQ3144</f>
        <v>1964</v>
      </c>
      <c r="D3147" s="91">
        <f>'[4]ИТОГ!'!$AT3144</f>
        <v>3</v>
      </c>
      <c r="E3147" s="91" t="str">
        <f>'[4]ИТОГ!'!$AU3144</f>
        <v>м</v>
      </c>
      <c r="F3147" s="189">
        <f>'[4]ИТОГ!'!$AX3144</f>
        <v>45463</v>
      </c>
      <c r="G3147" s="91" t="s">
        <v>255</v>
      </c>
      <c r="H3147" s="94" t="s">
        <v>28</v>
      </c>
      <c r="I3147" s="91" t="str">
        <f>'[4]ИТОГ!'!$AY3144</f>
        <v>ОК!</v>
      </c>
    </row>
    <row r="3148" spans="1:9">
      <c r="A3148" s="90">
        <v>3138</v>
      </c>
      <c r="B3148" s="91" t="str">
        <f>'[4]ИТОГ!'!$AP3145</f>
        <v>Свириденко Екатерина</v>
      </c>
      <c r="C3148" s="91">
        <f>'[4]ИТОГ!'!$AQ3145</f>
        <v>0</v>
      </c>
      <c r="D3148" s="91" t="str">
        <f>'[4]ИТОГ!'!$AT3145</f>
        <v>б/р</v>
      </c>
      <c r="E3148" s="91" t="str">
        <f>'[4]ИТОГ!'!$AU3145</f>
        <v>ж</v>
      </c>
      <c r="F3148" s="189">
        <f>'[4]ИТОГ!'!$AX3145</f>
        <v>44359</v>
      </c>
      <c r="G3148" s="91" t="s">
        <v>255</v>
      </c>
      <c r="H3148" s="94" t="s">
        <v>28</v>
      </c>
      <c r="I3148" s="91" t="str">
        <f>'[4]ИТОГ!'!$AY3145</f>
        <v>НАДО!!!</v>
      </c>
    </row>
    <row r="3149" spans="1:9">
      <c r="A3149" s="90">
        <v>3139</v>
      </c>
      <c r="B3149" s="91" t="str">
        <f>'[4]ИТОГ!'!$AP3146</f>
        <v>Свиридов Владислав</v>
      </c>
      <c r="C3149" s="91">
        <f>'[4]ИТОГ!'!$AQ3146</f>
        <v>2005</v>
      </c>
      <c r="D3149" s="91">
        <f>'[4]ИТОГ!'!$AT3146</f>
        <v>2</v>
      </c>
      <c r="E3149" s="91" t="str">
        <f>'[4]ИТОГ!'!$AU3146</f>
        <v>м</v>
      </c>
      <c r="F3149" s="189">
        <f>'[4]ИТОГ!'!$AX3146</f>
        <v>45863</v>
      </c>
      <c r="G3149" s="91" t="s">
        <v>255</v>
      </c>
      <c r="H3149" s="94" t="s">
        <v>28</v>
      </c>
      <c r="I3149" s="91" t="str">
        <f>'[4]ИТОГ!'!$AY3146</f>
        <v>ОК!</v>
      </c>
    </row>
    <row r="3150" spans="1:9">
      <c r="A3150" s="90">
        <v>3140</v>
      </c>
      <c r="B3150" s="91" t="str">
        <f>'[4]ИТОГ!'!$AP3147</f>
        <v>Святкин Павел</v>
      </c>
      <c r="C3150" s="91">
        <f>'[4]ИТОГ!'!$AQ3147</f>
        <v>2012</v>
      </c>
      <c r="D3150" s="91" t="str">
        <f>'[4]ИТОГ!'!$AT3147</f>
        <v>б/р</v>
      </c>
      <c r="E3150" s="91" t="str">
        <f>'[4]ИТОГ!'!$AU3147</f>
        <v>м</v>
      </c>
      <c r="F3150" s="189">
        <f>'[4]ИТОГ!'!$AX3147</f>
        <v>0</v>
      </c>
      <c r="G3150" s="91" t="s">
        <v>255</v>
      </c>
      <c r="H3150" s="94" t="s">
        <v>28</v>
      </c>
      <c r="I3150" s="91" t="str">
        <f>'[4]ИТОГ!'!$AY3147</f>
        <v>ОК!</v>
      </c>
    </row>
    <row r="3151" spans="1:9">
      <c r="A3151" s="90">
        <v>3141</v>
      </c>
      <c r="B3151" s="91" t="str">
        <f>'[4]ИТОГ!'!$AP3148</f>
        <v>Северюхина Оксана</v>
      </c>
      <c r="C3151" s="91">
        <f>'[4]ИТОГ!'!$AQ3148</f>
        <v>0</v>
      </c>
      <c r="D3151" s="91">
        <f>'[4]ИТОГ!'!$AT3148</f>
        <v>3</v>
      </c>
      <c r="E3151" s="91" t="str">
        <f>'[4]ИТОГ!'!$AU3148</f>
        <v>ж</v>
      </c>
      <c r="F3151" s="189">
        <f>'[4]ИТОГ!'!$AX3148</f>
        <v>45407</v>
      </c>
      <c r="G3151" s="91" t="s">
        <v>255</v>
      </c>
      <c r="H3151" s="94" t="s">
        <v>28</v>
      </c>
      <c r="I3151" s="91" t="str">
        <f>'[4]ИТОГ!'!$AY3148</f>
        <v>НАДО!!!</v>
      </c>
    </row>
    <row r="3152" spans="1:9">
      <c r="A3152" s="90">
        <v>3142</v>
      </c>
      <c r="B3152" s="91" t="str">
        <f>'[4]ИТОГ!'!$AP3149</f>
        <v>Севостьянов Ярослав</v>
      </c>
      <c r="C3152" s="91">
        <f>'[4]ИТОГ!'!$AQ3149</f>
        <v>0</v>
      </c>
      <c r="D3152" s="91" t="str">
        <f>'[4]ИТОГ!'!$AT3149</f>
        <v>1ю</v>
      </c>
      <c r="E3152" s="91" t="str">
        <f>'[4]ИТОГ!'!$AU3149</f>
        <v>м</v>
      </c>
      <c r="F3152" s="189">
        <f>'[4]ИТОГ!'!$AX3149</f>
        <v>45705</v>
      </c>
      <c r="G3152" s="91" t="s">
        <v>255</v>
      </c>
      <c r="H3152" s="94" t="s">
        <v>28</v>
      </c>
      <c r="I3152" s="91" t="str">
        <f>'[4]ИТОГ!'!$AY3149</f>
        <v>НАДО!!!</v>
      </c>
    </row>
    <row r="3153" spans="1:9">
      <c r="A3153" s="90">
        <v>3143</v>
      </c>
      <c r="B3153" s="91" t="str">
        <f>'[4]ИТОГ!'!$AP3150</f>
        <v>Седегова Алена</v>
      </c>
      <c r="C3153" s="91">
        <f>'[4]ИТОГ!'!$AQ3150</f>
        <v>1989</v>
      </c>
      <c r="D3153" s="91" t="str">
        <f>'[4]ИТОГ!'!$AT3150</f>
        <v>б/р</v>
      </c>
      <c r="E3153" s="91" t="str">
        <f>'[4]ИТОГ!'!$AU3150</f>
        <v>ж</v>
      </c>
      <c r="F3153" s="189">
        <f>'[4]ИТОГ!'!$AX3150</f>
        <v>0</v>
      </c>
      <c r="G3153" s="91" t="s">
        <v>255</v>
      </c>
      <c r="H3153" s="94" t="s">
        <v>28</v>
      </c>
      <c r="I3153" s="91" t="str">
        <f>'[4]ИТОГ!'!$AY3150</f>
        <v>НАДО!!!</v>
      </c>
    </row>
    <row r="3154" spans="1:9">
      <c r="A3154" s="90">
        <v>3144</v>
      </c>
      <c r="B3154" s="91" t="str">
        <f>'[4]ИТОГ!'!$AP3151</f>
        <v>Седельников Алексей</v>
      </c>
      <c r="C3154" s="91">
        <f>'[4]ИТОГ!'!$AQ3151</f>
        <v>2003</v>
      </c>
      <c r="D3154" s="91" t="str">
        <f>'[4]ИТОГ!'!$AT3151</f>
        <v>б/р</v>
      </c>
      <c r="E3154" s="91" t="str">
        <f>'[4]ИТОГ!'!$AU3151</f>
        <v>м</v>
      </c>
      <c r="F3154" s="189">
        <f>'[4]ИТОГ!'!$AX3151</f>
        <v>0</v>
      </c>
      <c r="G3154" s="91" t="s">
        <v>255</v>
      </c>
      <c r="H3154" s="94" t="s">
        <v>28</v>
      </c>
      <c r="I3154" s="91" t="str">
        <f>'[4]ИТОГ!'!$AY3151</f>
        <v>ОК!</v>
      </c>
    </row>
    <row r="3155" spans="1:9">
      <c r="A3155" s="90">
        <v>3145</v>
      </c>
      <c r="B3155" s="91" t="str">
        <f>'[4]ИТОГ!'!$AP3152</f>
        <v>Сединина Екатерина</v>
      </c>
      <c r="C3155" s="91">
        <f>'[4]ИТОГ!'!$AQ3152</f>
        <v>0</v>
      </c>
      <c r="D3155" s="91" t="str">
        <f>'[4]ИТОГ!'!$AT3152</f>
        <v>б/р</v>
      </c>
      <c r="E3155" s="91" t="str">
        <f>'[4]ИТОГ!'!$AU3152</f>
        <v>ж</v>
      </c>
      <c r="F3155" s="189">
        <f>'[4]ИТОГ!'!$AX3152</f>
        <v>45045</v>
      </c>
      <c r="G3155" s="91" t="s">
        <v>255</v>
      </c>
      <c r="H3155" s="94" t="s">
        <v>28</v>
      </c>
      <c r="I3155" s="91" t="str">
        <f>'[4]ИТОГ!'!$AY3152</f>
        <v>НАДО!!!</v>
      </c>
    </row>
    <row r="3156" spans="1:9">
      <c r="A3156" s="90">
        <v>3146</v>
      </c>
      <c r="B3156" s="91" t="str">
        <f>'[4]ИТОГ!'!$AP3153</f>
        <v>Седова Кристина</v>
      </c>
      <c r="C3156" s="91">
        <f>'[4]ИТОГ!'!$AQ3153</f>
        <v>2006</v>
      </c>
      <c r="D3156" s="91" t="str">
        <f>'[4]ИТОГ!'!$AT3153</f>
        <v>б/р</v>
      </c>
      <c r="E3156" s="91" t="str">
        <f>'[4]ИТОГ!'!$AU3153</f>
        <v>ж</v>
      </c>
      <c r="F3156" s="189">
        <f>'[4]ИТОГ!'!$AX3153</f>
        <v>0</v>
      </c>
      <c r="G3156" s="91" t="s">
        <v>255</v>
      </c>
      <c r="H3156" s="94" t="s">
        <v>28</v>
      </c>
      <c r="I3156" s="91" t="str">
        <f>'[4]ИТОГ!'!$AY3153</f>
        <v>ОК!</v>
      </c>
    </row>
    <row r="3157" spans="1:9">
      <c r="A3157" s="90">
        <v>3147</v>
      </c>
      <c r="B3157" s="91" t="str">
        <f>'[4]ИТОГ!'!$AP3154</f>
        <v>Сейга Антон</v>
      </c>
      <c r="C3157" s="91">
        <f>'[4]ИТОГ!'!$AQ3154</f>
        <v>2004</v>
      </c>
      <c r="D3157" s="91" t="str">
        <f>'[4]ИТОГ!'!$AT3154</f>
        <v>б/р</v>
      </c>
      <c r="E3157" s="91" t="str">
        <f>'[4]ИТОГ!'!$AU3154</f>
        <v>м</v>
      </c>
      <c r="F3157" s="189">
        <f>'[4]ИТОГ!'!$AX3154</f>
        <v>43804</v>
      </c>
      <c r="G3157" s="91" t="s">
        <v>255</v>
      </c>
      <c r="H3157" s="94" t="s">
        <v>28</v>
      </c>
      <c r="I3157" s="91" t="str">
        <f>'[4]ИТОГ!'!$AY3154</f>
        <v>ОК!</v>
      </c>
    </row>
    <row r="3158" spans="1:9">
      <c r="A3158" s="90">
        <v>3148</v>
      </c>
      <c r="B3158" s="91" t="str">
        <f>'[4]ИТОГ!'!$AP3155</f>
        <v>Секретарёва Мария</v>
      </c>
      <c r="C3158" s="91">
        <f>'[4]ИТОГ!'!$AQ3155</f>
        <v>0</v>
      </c>
      <c r="D3158" s="91">
        <f>'[4]ИТОГ!'!$AT3155</f>
        <v>3</v>
      </c>
      <c r="E3158" s="91" t="str">
        <f>'[4]ИТОГ!'!$AU3155</f>
        <v>ж</v>
      </c>
      <c r="F3158" s="189">
        <f>'[4]ИТОГ!'!$AX3155</f>
        <v>45407</v>
      </c>
      <c r="G3158" s="91" t="s">
        <v>255</v>
      </c>
      <c r="H3158" s="94" t="s">
        <v>28</v>
      </c>
      <c r="I3158" s="91" t="str">
        <f>'[4]ИТОГ!'!$AY3155</f>
        <v>НАДО!!!</v>
      </c>
    </row>
    <row r="3159" spans="1:9">
      <c r="A3159" s="90">
        <v>3149</v>
      </c>
      <c r="B3159" s="91" t="str">
        <f>'[4]ИТОГ!'!$AP3156</f>
        <v>Селезнев Михаил</v>
      </c>
      <c r="C3159" s="91">
        <f>'[4]ИТОГ!'!$AQ3156</f>
        <v>0</v>
      </c>
      <c r="D3159" s="91" t="str">
        <f>'[4]ИТОГ!'!$AT3156</f>
        <v>б/р</v>
      </c>
      <c r="E3159" s="91" t="str">
        <f>'[4]ИТОГ!'!$AU3156</f>
        <v>м</v>
      </c>
      <c r="F3159" s="189">
        <f>'[4]ИТОГ!'!$AX3156</f>
        <v>44154</v>
      </c>
      <c r="G3159" s="91" t="s">
        <v>255</v>
      </c>
      <c r="H3159" s="94" t="s">
        <v>28</v>
      </c>
      <c r="I3159" s="91" t="str">
        <f>'[4]ИТОГ!'!$AY3156</f>
        <v>НАДО!!!</v>
      </c>
    </row>
    <row r="3160" spans="1:9">
      <c r="A3160" s="90">
        <v>3150</v>
      </c>
      <c r="B3160" s="91" t="str">
        <f>'[4]ИТОГ!'!$AP3157</f>
        <v>Селезнева Арина</v>
      </c>
      <c r="C3160" s="91">
        <f>'[4]ИТОГ!'!$AQ3157</f>
        <v>2010</v>
      </c>
      <c r="D3160" s="91" t="str">
        <f>'[4]ИТОГ!'!$AT3157</f>
        <v>б/р</v>
      </c>
      <c r="E3160" s="91" t="str">
        <f>'[4]ИТОГ!'!$AU3157</f>
        <v>ж</v>
      </c>
      <c r="F3160" s="189">
        <f>'[4]ИТОГ!'!$AX3157</f>
        <v>0</v>
      </c>
      <c r="G3160" s="91" t="s">
        <v>255</v>
      </c>
      <c r="H3160" s="94" t="s">
        <v>28</v>
      </c>
      <c r="I3160" s="91" t="str">
        <f>'[4]ИТОГ!'!$AY3157</f>
        <v>ОК!</v>
      </c>
    </row>
    <row r="3161" spans="1:9">
      <c r="A3161" s="90">
        <v>3151</v>
      </c>
      <c r="B3161" s="91" t="str">
        <f>'[4]ИТОГ!'!$AP3158</f>
        <v>Селезнёва Александра</v>
      </c>
      <c r="C3161" s="91">
        <f>'[4]ИТОГ!'!$AQ3158</f>
        <v>2009</v>
      </c>
      <c r="D3161" s="91" t="str">
        <f>'[4]ИТОГ!'!$AT3158</f>
        <v>б/р</v>
      </c>
      <c r="E3161" s="91" t="str">
        <f>'[4]ИТОГ!'!$AU3158</f>
        <v>ж</v>
      </c>
      <c r="F3161" s="189">
        <f>'[4]ИТОГ!'!$AX3158</f>
        <v>0</v>
      </c>
      <c r="G3161" s="91" t="s">
        <v>255</v>
      </c>
      <c r="H3161" s="94" t="s">
        <v>28</v>
      </c>
      <c r="I3161" s="91" t="str">
        <f>'[4]ИТОГ!'!$AY3158</f>
        <v>ОК!</v>
      </c>
    </row>
    <row r="3162" spans="1:9">
      <c r="A3162" s="90">
        <v>3152</v>
      </c>
      <c r="B3162" s="91" t="str">
        <f>'[4]ИТОГ!'!$AP3159</f>
        <v>Селиванов Роман</v>
      </c>
      <c r="C3162" s="91">
        <f>'[4]ИТОГ!'!$AQ3159</f>
        <v>0</v>
      </c>
      <c r="D3162" s="91">
        <f>'[4]ИТОГ!'!$AT3159</f>
        <v>1</v>
      </c>
      <c r="E3162" s="91" t="str">
        <f>'[4]ИТОГ!'!$AU3159</f>
        <v>м</v>
      </c>
      <c r="F3162" s="189">
        <f>'[4]ИТОГ!'!$AX3159</f>
        <v>45375</v>
      </c>
      <c r="G3162" s="91" t="s">
        <v>255</v>
      </c>
      <c r="H3162" s="94" t="s">
        <v>28</v>
      </c>
      <c r="I3162" s="91" t="str">
        <f>'[4]ИТОГ!'!$AY3159</f>
        <v>НАДО!!!</v>
      </c>
    </row>
    <row r="3163" spans="1:9">
      <c r="A3163" s="90">
        <v>3153</v>
      </c>
      <c r="B3163" s="91" t="str">
        <f>'[4]ИТОГ!'!$AP3160</f>
        <v>Селиверстова Юлия</v>
      </c>
      <c r="C3163" s="91">
        <f>'[4]ИТОГ!'!$AQ3160</f>
        <v>2009</v>
      </c>
      <c r="D3163" s="91" t="str">
        <f>'[4]ИТОГ!'!$AT3160</f>
        <v>1ю</v>
      </c>
      <c r="E3163" s="91" t="str">
        <f>'[4]ИТОГ!'!$AU3160</f>
        <v>ж</v>
      </c>
      <c r="F3163" s="189">
        <f>'[4]ИТОГ!'!$AX3160</f>
        <v>45787</v>
      </c>
      <c r="G3163" s="91" t="s">
        <v>255</v>
      </c>
      <c r="H3163" s="94" t="s">
        <v>28</v>
      </c>
      <c r="I3163" s="91" t="str">
        <f>'[4]ИТОГ!'!$AY3160</f>
        <v>ОК!</v>
      </c>
    </row>
    <row r="3164" spans="1:9">
      <c r="A3164" s="90">
        <v>3154</v>
      </c>
      <c r="B3164" s="91" t="str">
        <f>'[4]ИТОГ!'!$AP3161</f>
        <v>Семашин Константин</v>
      </c>
      <c r="C3164" s="91">
        <f>'[4]ИТОГ!'!$AQ3161</f>
        <v>2006</v>
      </c>
      <c r="D3164" s="91" t="str">
        <f>'[4]ИТОГ!'!$AT3161</f>
        <v>1ю</v>
      </c>
      <c r="E3164" s="91" t="str">
        <f>'[4]ИТОГ!'!$AU3161</f>
        <v>м</v>
      </c>
      <c r="F3164" s="189">
        <f>'[4]ИТОГ!'!$AX3161</f>
        <v>45756</v>
      </c>
      <c r="G3164" s="91" t="s">
        <v>255</v>
      </c>
      <c r="H3164" s="94" t="s">
        <v>28</v>
      </c>
      <c r="I3164" s="91" t="str">
        <f>'[4]ИТОГ!'!$AY3161</f>
        <v>ОК!</v>
      </c>
    </row>
    <row r="3165" spans="1:9">
      <c r="A3165" s="90">
        <v>3155</v>
      </c>
      <c r="B3165" s="91" t="str">
        <f>'[4]ИТОГ!'!$AP3162</f>
        <v>Семененко Егор</v>
      </c>
      <c r="C3165" s="91">
        <f>'[4]ИТОГ!'!$AQ3162</f>
        <v>2004</v>
      </c>
      <c r="D3165" s="91" t="str">
        <f>'[4]ИТОГ!'!$AT3162</f>
        <v>б/р</v>
      </c>
      <c r="E3165" s="91" t="str">
        <f>'[4]ИТОГ!'!$AU3162</f>
        <v>м</v>
      </c>
      <c r="F3165" s="189">
        <f>'[4]ИТОГ!'!$AX3162</f>
        <v>43527</v>
      </c>
      <c r="G3165" s="91" t="s">
        <v>255</v>
      </c>
      <c r="H3165" s="94" t="s">
        <v>28</v>
      </c>
      <c r="I3165" s="91" t="str">
        <f>'[4]ИТОГ!'!$AY3162</f>
        <v>ОК!</v>
      </c>
    </row>
    <row r="3166" spans="1:9">
      <c r="A3166" s="90">
        <v>3156</v>
      </c>
      <c r="B3166" s="91" t="str">
        <f>'[4]ИТОГ!'!$AP3163</f>
        <v>Семененко Михаил</v>
      </c>
      <c r="C3166" s="91">
        <f>'[4]ИТОГ!'!$AQ3163</f>
        <v>1969</v>
      </c>
      <c r="D3166" s="91">
        <f>'[4]ИТОГ!'!$AT3163</f>
        <v>3</v>
      </c>
      <c r="E3166" s="91" t="str">
        <f>'[4]ИТОГ!'!$AU3163</f>
        <v>м</v>
      </c>
      <c r="F3166" s="189">
        <f>'[4]ИТОГ!'!$AX3163</f>
        <v>45702</v>
      </c>
      <c r="G3166" s="91" t="s">
        <v>255</v>
      </c>
      <c r="H3166" s="94" t="s">
        <v>28</v>
      </c>
      <c r="I3166" s="91" t="str">
        <f>'[4]ИТОГ!'!$AY3163</f>
        <v>ОК!</v>
      </c>
    </row>
    <row r="3167" spans="1:9">
      <c r="A3167" s="90">
        <v>3157</v>
      </c>
      <c r="B3167" s="91" t="str">
        <f>'[4]ИТОГ!'!$AP3164</f>
        <v>Семенихин Константин</v>
      </c>
      <c r="C3167" s="91">
        <f>'[4]ИТОГ!'!$AQ3164</f>
        <v>1994</v>
      </c>
      <c r="D3167" s="91" t="str">
        <f>'[4]ИТОГ!'!$AT3164</f>
        <v>б/р</v>
      </c>
      <c r="E3167" s="91" t="str">
        <f>'[4]ИТОГ!'!$AU3164</f>
        <v>м</v>
      </c>
      <c r="F3167" s="189">
        <f>'[4]ИТОГ!'!$AX3164</f>
        <v>43828</v>
      </c>
      <c r="G3167" s="91" t="s">
        <v>255</v>
      </c>
      <c r="H3167" s="94" t="s">
        <v>28</v>
      </c>
      <c r="I3167" s="91" t="str">
        <f>'[4]ИТОГ!'!$AY3164</f>
        <v>ОК!</v>
      </c>
    </row>
    <row r="3168" spans="1:9">
      <c r="A3168" s="90">
        <v>3158</v>
      </c>
      <c r="B3168" s="91" t="str">
        <f>'[4]ИТОГ!'!$AP3165</f>
        <v>Семенов Александр А.</v>
      </c>
      <c r="C3168" s="91">
        <f>'[4]ИТОГ!'!$AQ3165</f>
        <v>2011</v>
      </c>
      <c r="D3168" s="91" t="str">
        <f>'[4]ИТОГ!'!$AT3165</f>
        <v>2ю</v>
      </c>
      <c r="E3168" s="91" t="str">
        <f>'[4]ИТОГ!'!$AU3165</f>
        <v>м</v>
      </c>
      <c r="F3168" s="189">
        <f>'[4]ИТОГ!'!$AX3165</f>
        <v>45582</v>
      </c>
      <c r="G3168" s="91" t="s">
        <v>255</v>
      </c>
      <c r="H3168" s="94" t="s">
        <v>28</v>
      </c>
      <c r="I3168" s="91" t="str">
        <f>'[4]ИТОГ!'!$AY3165</f>
        <v>ОК!</v>
      </c>
    </row>
    <row r="3169" spans="1:9">
      <c r="A3169" s="90">
        <v>3159</v>
      </c>
      <c r="B3169" s="91" t="str">
        <f>'[4]ИТОГ!'!$AP3166</f>
        <v>Семенов Александр</v>
      </c>
      <c r="C3169" s="91">
        <f>'[4]ИТОГ!'!$AQ3166</f>
        <v>2009</v>
      </c>
      <c r="D3169" s="91" t="str">
        <f>'[4]ИТОГ!'!$AT3166</f>
        <v>2ю</v>
      </c>
      <c r="E3169" s="91" t="str">
        <f>'[4]ИТОГ!'!$AU3166</f>
        <v>м</v>
      </c>
      <c r="F3169" s="189">
        <f>'[4]ИТОГ!'!$AX3166</f>
        <v>45422</v>
      </c>
      <c r="G3169" s="91" t="s">
        <v>255</v>
      </c>
      <c r="H3169" s="94" t="s">
        <v>28</v>
      </c>
      <c r="I3169" s="91" t="str">
        <f>'[4]ИТОГ!'!$AY3166</f>
        <v>ОК!</v>
      </c>
    </row>
    <row r="3170" spans="1:9">
      <c r="A3170" s="90">
        <v>3160</v>
      </c>
      <c r="B3170" s="91" t="str">
        <f>'[4]ИТОГ!'!$AP3167</f>
        <v>Семенов Алексей</v>
      </c>
      <c r="C3170" s="91">
        <f>'[4]ИТОГ!'!$AQ3167</f>
        <v>1993</v>
      </c>
      <c r="D3170" s="91">
        <f>'[4]ИТОГ!'!$AT3167</f>
        <v>2</v>
      </c>
      <c r="E3170" s="91" t="str">
        <f>'[4]ИТОГ!'!$AU3167</f>
        <v>м</v>
      </c>
      <c r="F3170" s="189">
        <f>'[4]ИТОГ!'!$AX3167</f>
        <v>45927</v>
      </c>
      <c r="G3170" s="91" t="s">
        <v>255</v>
      </c>
      <c r="H3170" s="94" t="s">
        <v>28</v>
      </c>
      <c r="I3170" s="91" t="str">
        <f>'[4]ИТОГ!'!$AY3167</f>
        <v>ОК!</v>
      </c>
    </row>
    <row r="3171" spans="1:9">
      <c r="A3171" s="90">
        <v>3161</v>
      </c>
      <c r="B3171" s="91" t="str">
        <f>'[4]ИТОГ!'!$AP3168</f>
        <v>Семенов Андрей</v>
      </c>
      <c r="C3171" s="91">
        <f>'[4]ИТОГ!'!$AQ3168</f>
        <v>0</v>
      </c>
      <c r="D3171" s="91" t="str">
        <f>'[4]ИТОГ!'!$AT3168</f>
        <v>б/р</v>
      </c>
      <c r="E3171" s="91" t="str">
        <f>'[4]ИТОГ!'!$AU3168</f>
        <v>м</v>
      </c>
      <c r="F3171" s="189">
        <f>'[4]ИТОГ!'!$AX3168</f>
        <v>44269</v>
      </c>
      <c r="G3171" s="91" t="s">
        <v>255</v>
      </c>
      <c r="H3171" s="94" t="s">
        <v>28</v>
      </c>
      <c r="I3171" s="91" t="str">
        <f>'[4]ИТОГ!'!$AY3168</f>
        <v>НАДО!!!</v>
      </c>
    </row>
    <row r="3172" spans="1:9">
      <c r="A3172" s="90">
        <v>3162</v>
      </c>
      <c r="B3172" s="91" t="str">
        <f>'[4]ИТОГ!'!$AP3169</f>
        <v>Семенов Артем</v>
      </c>
      <c r="C3172" s="91">
        <f>'[4]ИТОГ!'!$AQ3169</f>
        <v>1979</v>
      </c>
      <c r="D3172" s="91" t="str">
        <f>'[4]ИТОГ!'!$AT3169</f>
        <v>б/р</v>
      </c>
      <c r="E3172" s="91" t="str">
        <f>'[4]ИТОГ!'!$AU3169</f>
        <v>м</v>
      </c>
      <c r="F3172" s="189">
        <f>'[4]ИТОГ!'!$AX3169</f>
        <v>43078</v>
      </c>
      <c r="G3172" s="91" t="s">
        <v>255</v>
      </c>
      <c r="H3172" s="94" t="s">
        <v>28</v>
      </c>
      <c r="I3172" s="91" t="str">
        <f>'[4]ИТОГ!'!$AY3169</f>
        <v>НАДО!!!</v>
      </c>
    </row>
    <row r="3173" spans="1:9">
      <c r="A3173" s="90">
        <v>3163</v>
      </c>
      <c r="B3173" s="91" t="str">
        <f>'[4]ИТОГ!'!$AP3170</f>
        <v>Семенов Григорий</v>
      </c>
      <c r="C3173" s="91">
        <f>'[4]ИТОГ!'!$AQ3170</f>
        <v>2005</v>
      </c>
      <c r="D3173" s="91" t="str">
        <f>'[4]ИТОГ!'!$AT3170</f>
        <v>б/р</v>
      </c>
      <c r="E3173" s="91" t="str">
        <f>'[4]ИТОГ!'!$AU3170</f>
        <v>м</v>
      </c>
      <c r="F3173" s="189">
        <f>'[4]ИТОГ!'!$AX3170</f>
        <v>44329</v>
      </c>
      <c r="G3173" s="91" t="s">
        <v>255</v>
      </c>
      <c r="H3173" s="94" t="s">
        <v>28</v>
      </c>
      <c r="I3173" s="91" t="str">
        <f>'[4]ИТОГ!'!$AY3170</f>
        <v>НАДО!!!</v>
      </c>
    </row>
    <row r="3174" spans="1:9">
      <c r="A3174" s="90">
        <v>3164</v>
      </c>
      <c r="B3174" s="91" t="str">
        <f>'[4]ИТОГ!'!$AP3171</f>
        <v>Семенов Дмитрий</v>
      </c>
      <c r="C3174" s="91">
        <f>'[4]ИТОГ!'!$AQ3171</f>
        <v>2005</v>
      </c>
      <c r="D3174" s="91" t="str">
        <f>'[4]ИТОГ!'!$AT3171</f>
        <v>МС</v>
      </c>
      <c r="E3174" s="91" t="str">
        <f>'[4]ИТОГ!'!$AU3171</f>
        <v>м</v>
      </c>
      <c r="F3174" s="189">
        <f>'[4]ИТОГ!'!$AX3171</f>
        <v>0</v>
      </c>
      <c r="G3174" s="91" t="s">
        <v>255</v>
      </c>
      <c r="H3174" s="94" t="s">
        <v>28</v>
      </c>
      <c r="I3174" s="91" t="str">
        <f>'[4]ИТОГ!'!$AY3171</f>
        <v>ОК!</v>
      </c>
    </row>
    <row r="3175" spans="1:9">
      <c r="A3175" s="90">
        <v>3165</v>
      </c>
      <c r="B3175" s="91" t="str">
        <f>'[4]ИТОГ!'!$AP3172</f>
        <v>Семенов Игорь</v>
      </c>
      <c r="C3175" s="91">
        <f>'[4]ИТОГ!'!$AQ3172</f>
        <v>0</v>
      </c>
      <c r="D3175" s="91" t="str">
        <f>'[4]ИТОГ!'!$AT3172</f>
        <v>б/р</v>
      </c>
      <c r="E3175" s="91" t="str">
        <f>'[4]ИТОГ!'!$AU3172</f>
        <v>м</v>
      </c>
      <c r="F3175" s="189">
        <f>'[4]ИТОГ!'!$AX3172</f>
        <v>44359</v>
      </c>
      <c r="G3175" s="91" t="s">
        <v>255</v>
      </c>
      <c r="H3175" s="94" t="s">
        <v>28</v>
      </c>
      <c r="I3175" s="91" t="str">
        <f>'[4]ИТОГ!'!$AY3172</f>
        <v>НАДО!!!</v>
      </c>
    </row>
    <row r="3176" spans="1:9">
      <c r="A3176" s="90">
        <v>3166</v>
      </c>
      <c r="B3176" s="91" t="str">
        <f>'[4]ИТОГ!'!$AP3173</f>
        <v>Семенов Максим</v>
      </c>
      <c r="C3176" s="91">
        <f>'[4]ИТОГ!'!$AQ3173</f>
        <v>1996</v>
      </c>
      <c r="D3176" s="91" t="str">
        <f>'[4]ИТОГ!'!$AT3173</f>
        <v>б/р</v>
      </c>
      <c r="E3176" s="91" t="str">
        <f>'[4]ИТОГ!'!$AU3173</f>
        <v>м</v>
      </c>
      <c r="F3176" s="189">
        <f>'[4]ИТОГ!'!$AX3173</f>
        <v>44313</v>
      </c>
      <c r="G3176" s="91" t="s">
        <v>255</v>
      </c>
      <c r="H3176" s="94" t="s">
        <v>28</v>
      </c>
      <c r="I3176" s="91" t="str">
        <f>'[4]ИТОГ!'!$AY3173</f>
        <v>ОК!</v>
      </c>
    </row>
    <row r="3177" spans="1:9">
      <c r="A3177" s="90">
        <v>3167</v>
      </c>
      <c r="B3177" s="91" t="str">
        <f>'[4]ИТОГ!'!$AP3174</f>
        <v>Семенов Михаил</v>
      </c>
      <c r="C3177" s="91">
        <f>'[4]ИТОГ!'!$AQ3174</f>
        <v>2004</v>
      </c>
      <c r="D3177" s="91" t="str">
        <f>'[4]ИТОГ!'!$AT3174</f>
        <v>б/р</v>
      </c>
      <c r="E3177" s="91" t="str">
        <f>'[4]ИТОГ!'!$AU3174</f>
        <v>м</v>
      </c>
      <c r="F3177" s="189">
        <f>'[4]ИТОГ!'!$AX3174</f>
        <v>0</v>
      </c>
      <c r="G3177" s="91" t="s">
        <v>255</v>
      </c>
      <c r="H3177" s="94" t="s">
        <v>28</v>
      </c>
      <c r="I3177" s="91" t="str">
        <f>'[4]ИТОГ!'!$AY3174</f>
        <v>ОК!</v>
      </c>
    </row>
    <row r="3178" spans="1:9">
      <c r="A3178" s="90">
        <v>3168</v>
      </c>
      <c r="B3178" s="91" t="str">
        <f>'[4]ИТОГ!'!$AP3175</f>
        <v>Семенов Никита</v>
      </c>
      <c r="C3178" s="91">
        <f>'[4]ИТОГ!'!$AQ3175</f>
        <v>2012</v>
      </c>
      <c r="D3178" s="91" t="str">
        <f>'[4]ИТОГ!'!$AT3175</f>
        <v>1ю</v>
      </c>
      <c r="E3178" s="91" t="str">
        <f>'[4]ИТОГ!'!$AU3175</f>
        <v>м</v>
      </c>
      <c r="F3178" s="189">
        <f>'[4]ИТОГ!'!$AX3175</f>
        <v>45786</v>
      </c>
      <c r="G3178" s="91" t="s">
        <v>255</v>
      </c>
      <c r="H3178" s="94" t="s">
        <v>28</v>
      </c>
      <c r="I3178" s="91" t="str">
        <f>'[4]ИТОГ!'!$AY3175</f>
        <v>ОК!</v>
      </c>
    </row>
    <row r="3179" spans="1:9">
      <c r="A3179" s="90">
        <v>3169</v>
      </c>
      <c r="B3179" s="91" t="str">
        <f>'[4]ИТОГ!'!$AP3176</f>
        <v>Семенов Тимофей</v>
      </c>
      <c r="C3179" s="91">
        <f>'[4]ИТОГ!'!$AQ3176</f>
        <v>2004</v>
      </c>
      <c r="D3179" s="91" t="str">
        <f>'[4]ИТОГ!'!$AT3176</f>
        <v>б/р</v>
      </c>
      <c r="E3179" s="91" t="str">
        <f>'[4]ИТОГ!'!$AU3176</f>
        <v>м</v>
      </c>
      <c r="F3179" s="189">
        <f>'[4]ИТОГ!'!$AX3176</f>
        <v>0</v>
      </c>
      <c r="G3179" s="91" t="s">
        <v>255</v>
      </c>
      <c r="H3179" s="94" t="s">
        <v>28</v>
      </c>
      <c r="I3179" s="91" t="str">
        <f>'[4]ИТОГ!'!$AY3176</f>
        <v>ОК!</v>
      </c>
    </row>
    <row r="3180" spans="1:9">
      <c r="A3180" s="90">
        <v>3170</v>
      </c>
      <c r="B3180" s="91" t="str">
        <f>'[4]ИТОГ!'!$AP3177</f>
        <v>Семёнов Данил</v>
      </c>
      <c r="C3180" s="91">
        <f>'[4]ИТОГ!'!$AQ3177</f>
        <v>2012</v>
      </c>
      <c r="D3180" s="91" t="str">
        <f>'[4]ИТОГ!'!$AT3177</f>
        <v>б/р</v>
      </c>
      <c r="E3180" s="91" t="str">
        <f>'[4]ИТОГ!'!$AU3177</f>
        <v>м</v>
      </c>
      <c r="F3180" s="189">
        <f>'[4]ИТОГ!'!$AX3177</f>
        <v>0</v>
      </c>
      <c r="G3180" s="91" t="s">
        <v>255</v>
      </c>
      <c r="H3180" s="94" t="s">
        <v>28</v>
      </c>
      <c r="I3180" s="91" t="str">
        <f>'[4]ИТОГ!'!$AY3177</f>
        <v>ОК!</v>
      </c>
    </row>
    <row r="3181" spans="1:9">
      <c r="A3181" s="90">
        <v>3171</v>
      </c>
      <c r="B3181" s="91" t="str">
        <f>'[4]ИТОГ!'!$AP3178</f>
        <v>Семенова Анастасия</v>
      </c>
      <c r="C3181" s="91">
        <f>'[4]ИТОГ!'!$AQ3178</f>
        <v>2003</v>
      </c>
      <c r="D3181" s="91" t="str">
        <f>'[4]ИТОГ!'!$AT3178</f>
        <v>б/р</v>
      </c>
      <c r="E3181" s="91" t="str">
        <f>'[4]ИТОГ!'!$AU3178</f>
        <v>ж</v>
      </c>
      <c r="F3181" s="189">
        <f>'[4]ИТОГ!'!$AX3178</f>
        <v>0</v>
      </c>
      <c r="G3181" s="91" t="s">
        <v>255</v>
      </c>
      <c r="H3181" s="94" t="s">
        <v>28</v>
      </c>
      <c r="I3181" s="91" t="str">
        <f>'[4]ИТОГ!'!$AY3178</f>
        <v>НАДО!!!</v>
      </c>
    </row>
    <row r="3182" spans="1:9">
      <c r="A3182" s="90">
        <v>3172</v>
      </c>
      <c r="B3182" s="91" t="str">
        <f>'[4]ИТОГ!'!$AP3179</f>
        <v>Семенова Екатерина</v>
      </c>
      <c r="C3182" s="91">
        <f>'[4]ИТОГ!'!$AQ3179</f>
        <v>1988</v>
      </c>
      <c r="D3182" s="91">
        <f>'[4]ИТОГ!'!$AT3179</f>
        <v>2</v>
      </c>
      <c r="E3182" s="91" t="str">
        <f>'[4]ИТОГ!'!$AU3179</f>
        <v>ж</v>
      </c>
      <c r="F3182" s="189">
        <f>'[4]ИТОГ!'!$AX3179</f>
        <v>45344</v>
      </c>
      <c r="G3182" s="91" t="s">
        <v>255</v>
      </c>
      <c r="H3182" s="94" t="s">
        <v>28</v>
      </c>
      <c r="I3182" s="91" t="str">
        <f>'[4]ИТОГ!'!$AY3179</f>
        <v>ОК!</v>
      </c>
    </row>
    <row r="3183" spans="1:9">
      <c r="A3183" s="90">
        <v>3173</v>
      </c>
      <c r="B3183" s="91" t="str">
        <f>'[4]ИТОГ!'!$AP3180</f>
        <v>Семенова Мария</v>
      </c>
      <c r="C3183" s="91">
        <f>'[4]ИТОГ!'!$AQ3180</f>
        <v>2002</v>
      </c>
      <c r="D3183" s="91" t="str">
        <f>'[4]ИТОГ!'!$AT3180</f>
        <v>б/р</v>
      </c>
      <c r="E3183" s="91" t="str">
        <f>'[4]ИТОГ!'!$AU3180</f>
        <v>ж</v>
      </c>
      <c r="F3183" s="189">
        <f>'[4]ИТОГ!'!$AX3180</f>
        <v>0</v>
      </c>
      <c r="G3183" s="91" t="s">
        <v>255</v>
      </c>
      <c r="H3183" s="94" t="s">
        <v>28</v>
      </c>
      <c r="I3183" s="91" t="str">
        <f>'[4]ИТОГ!'!$AY3180</f>
        <v>ОК!</v>
      </c>
    </row>
    <row r="3184" spans="1:9">
      <c r="A3184" s="90">
        <v>3174</v>
      </c>
      <c r="B3184" s="91" t="str">
        <f>'[4]ИТОГ!'!$AP3181</f>
        <v>Семенова Милана</v>
      </c>
      <c r="C3184" s="91">
        <f>'[4]ИТОГ!'!$AQ3181</f>
        <v>0</v>
      </c>
      <c r="D3184" s="91" t="str">
        <f>'[4]ИТОГ!'!$AT3181</f>
        <v>б/р</v>
      </c>
      <c r="E3184" s="91" t="str">
        <f>'[4]ИТОГ!'!$AU3181</f>
        <v>ж</v>
      </c>
      <c r="F3184" s="189">
        <f>'[4]ИТОГ!'!$AX3181</f>
        <v>44359</v>
      </c>
      <c r="G3184" s="91" t="s">
        <v>255</v>
      </c>
      <c r="H3184" s="94" t="s">
        <v>28</v>
      </c>
      <c r="I3184" s="91" t="str">
        <f>'[4]ИТОГ!'!$AY3181</f>
        <v>НАДО!!!</v>
      </c>
    </row>
    <row r="3185" spans="1:9">
      <c r="A3185" s="90">
        <v>3175</v>
      </c>
      <c r="B3185" s="91" t="str">
        <f>'[4]ИТОГ!'!$AP3182</f>
        <v>Семенова Ольга</v>
      </c>
      <c r="C3185" s="91">
        <f>'[4]ИТОГ!'!$AQ3182</f>
        <v>1992</v>
      </c>
      <c r="D3185" s="91" t="str">
        <f>'[4]ИТОГ!'!$AT3182</f>
        <v>б/р</v>
      </c>
      <c r="E3185" s="91" t="str">
        <f>'[4]ИТОГ!'!$AU3182</f>
        <v>ж</v>
      </c>
      <c r="F3185" s="189">
        <f>'[4]ИТОГ!'!$AX3182</f>
        <v>45156</v>
      </c>
      <c r="G3185" s="91" t="s">
        <v>255</v>
      </c>
      <c r="H3185" s="94" t="s">
        <v>28</v>
      </c>
      <c r="I3185" s="91" t="str">
        <f>'[4]ИТОГ!'!$AY3182</f>
        <v>ОК!</v>
      </c>
    </row>
    <row r="3186" spans="1:9">
      <c r="A3186" s="90">
        <v>3176</v>
      </c>
      <c r="B3186" s="91" t="str">
        <f>'[4]ИТОГ!'!$AP3183</f>
        <v>Семенова Татьяна</v>
      </c>
      <c r="C3186" s="91">
        <f>'[4]ИТОГ!'!$AQ3183</f>
        <v>1991</v>
      </c>
      <c r="D3186" s="91" t="str">
        <f>'[4]ИТОГ!'!$AT3183</f>
        <v>б/р</v>
      </c>
      <c r="E3186" s="91" t="str">
        <f>'[4]ИТОГ!'!$AU3183</f>
        <v>ж</v>
      </c>
      <c r="F3186" s="189">
        <f>'[4]ИТОГ!'!$AX3183</f>
        <v>44081</v>
      </c>
      <c r="G3186" s="91" t="s">
        <v>255</v>
      </c>
      <c r="H3186" s="94" t="s">
        <v>28</v>
      </c>
      <c r="I3186" s="91" t="str">
        <f>'[4]ИТОГ!'!$AY3183</f>
        <v>ОК!</v>
      </c>
    </row>
    <row r="3187" spans="1:9">
      <c r="A3187" s="90">
        <v>3177</v>
      </c>
      <c r="B3187" s="91" t="str">
        <f>'[4]ИТОГ!'!$AP3184</f>
        <v>Семёнова Екатерина</v>
      </c>
      <c r="C3187" s="91">
        <f>'[4]ИТОГ!'!$AQ3184</f>
        <v>2014</v>
      </c>
      <c r="D3187" s="91" t="str">
        <f>'[4]ИТОГ!'!$AT3184</f>
        <v>б/р</v>
      </c>
      <c r="E3187" s="91" t="str">
        <f>'[4]ИТОГ!'!$AU3184</f>
        <v>ж</v>
      </c>
      <c r="F3187" s="189">
        <f>'[4]ИТОГ!'!$AX3184</f>
        <v>0</v>
      </c>
      <c r="G3187" s="91" t="s">
        <v>255</v>
      </c>
      <c r="H3187" s="94" t="s">
        <v>28</v>
      </c>
      <c r="I3187" s="91" t="str">
        <f>'[4]ИТОГ!'!$AY3184</f>
        <v>ОК!</v>
      </c>
    </row>
    <row r="3188" spans="1:9">
      <c r="A3188" s="90">
        <v>3178</v>
      </c>
      <c r="B3188" s="91" t="str">
        <f>'[4]ИТОГ!'!$AP3185</f>
        <v>Семёнова Олеся</v>
      </c>
      <c r="C3188" s="91">
        <f>'[4]ИТОГ!'!$AQ3185</f>
        <v>2012</v>
      </c>
      <c r="D3188" s="91" t="str">
        <f>'[4]ИТОГ!'!$AT3185</f>
        <v>б/р</v>
      </c>
      <c r="E3188" s="91" t="str">
        <f>'[4]ИТОГ!'!$AU3185</f>
        <v>ж</v>
      </c>
      <c r="F3188" s="189">
        <f>'[4]ИТОГ!'!$AX3185</f>
        <v>0</v>
      </c>
      <c r="G3188" s="91" t="s">
        <v>255</v>
      </c>
      <c r="H3188" s="94" t="s">
        <v>28</v>
      </c>
      <c r="I3188" s="91" t="str">
        <f>'[4]ИТОГ!'!$AY3185</f>
        <v>ОК!</v>
      </c>
    </row>
    <row r="3189" spans="1:9">
      <c r="A3189" s="90">
        <v>3179</v>
      </c>
      <c r="B3189" s="91" t="str">
        <f>'[4]ИТОГ!'!$AP3186</f>
        <v>Семишкур Роман</v>
      </c>
      <c r="C3189" s="91">
        <f>'[4]ИТОГ!'!$AQ3186</f>
        <v>1975</v>
      </c>
      <c r="D3189" s="91" t="str">
        <f>'[4]ИТОГ!'!$AT3186</f>
        <v>б/р</v>
      </c>
      <c r="E3189" s="91" t="str">
        <f>'[4]ИТОГ!'!$AU3186</f>
        <v>м</v>
      </c>
      <c r="F3189" s="189">
        <f>'[4]ИТОГ!'!$AX3186</f>
        <v>43555</v>
      </c>
      <c r="G3189" s="91" t="s">
        <v>255</v>
      </c>
      <c r="H3189" s="94" t="s">
        <v>28</v>
      </c>
      <c r="I3189" s="91" t="str">
        <f>'[4]ИТОГ!'!$AY3186</f>
        <v>ОК!</v>
      </c>
    </row>
    <row r="3190" spans="1:9">
      <c r="A3190" s="90">
        <v>3180</v>
      </c>
      <c r="B3190" s="91" t="str">
        <f>'[4]ИТОГ!'!$AP3187</f>
        <v>Сенина Мария</v>
      </c>
      <c r="C3190" s="91">
        <f>'[4]ИТОГ!'!$AQ3187</f>
        <v>2002</v>
      </c>
      <c r="D3190" s="91">
        <f>'[4]ИТОГ!'!$AT3187</f>
        <v>3</v>
      </c>
      <c r="E3190" s="91" t="str">
        <f>'[4]ИТОГ!'!$AU3187</f>
        <v>ж</v>
      </c>
      <c r="F3190" s="189">
        <f>'[4]ИТОГ!'!$AX3187</f>
        <v>45520</v>
      </c>
      <c r="G3190" s="91" t="s">
        <v>255</v>
      </c>
      <c r="H3190" s="94" t="s">
        <v>28</v>
      </c>
      <c r="I3190" s="91" t="str">
        <f>'[4]ИТОГ!'!$AY3187</f>
        <v>ОК!</v>
      </c>
    </row>
    <row r="3191" spans="1:9">
      <c r="A3191" s="90">
        <v>3181</v>
      </c>
      <c r="B3191" s="91" t="str">
        <f>'[4]ИТОГ!'!$AP3188</f>
        <v>Сенькевич Марк</v>
      </c>
      <c r="C3191" s="91">
        <f>'[4]ИТОГ!'!$AQ3188</f>
        <v>0</v>
      </c>
      <c r="D3191" s="91" t="str">
        <f>'[4]ИТОГ!'!$AT3188</f>
        <v>б/р</v>
      </c>
      <c r="E3191" s="91" t="str">
        <f>'[4]ИТОГ!'!$AU3188</f>
        <v>м</v>
      </c>
      <c r="F3191" s="189">
        <f>'[4]ИТОГ!'!$AX3188</f>
        <v>44323</v>
      </c>
      <c r="G3191" s="91" t="s">
        <v>255</v>
      </c>
      <c r="H3191" s="94" t="s">
        <v>28</v>
      </c>
      <c r="I3191" s="91" t="str">
        <f>'[4]ИТОГ!'!$AY3188</f>
        <v>НАДО!!!</v>
      </c>
    </row>
    <row r="3192" spans="1:9">
      <c r="A3192" s="90">
        <v>3182</v>
      </c>
      <c r="B3192" s="91" t="str">
        <f>'[4]ИТОГ!'!$AP3189</f>
        <v>Сенькова Дарья</v>
      </c>
      <c r="C3192" s="91">
        <f>'[4]ИТОГ!'!$AQ3189</f>
        <v>2006</v>
      </c>
      <c r="D3192" s="91" t="str">
        <f>'[4]ИТОГ!'!$AT3189</f>
        <v>б/р</v>
      </c>
      <c r="E3192" s="91" t="str">
        <f>'[4]ИТОГ!'!$AU3189</f>
        <v>ж</v>
      </c>
      <c r="F3192" s="189">
        <f>'[4]ИТОГ!'!$AX3189</f>
        <v>44103</v>
      </c>
      <c r="G3192" s="91" t="s">
        <v>255</v>
      </c>
      <c r="H3192" s="94" t="s">
        <v>28</v>
      </c>
      <c r="I3192" s="91" t="str">
        <f>'[4]ИТОГ!'!$AY3189</f>
        <v>НАДО!!!</v>
      </c>
    </row>
    <row r="3193" spans="1:9">
      <c r="A3193" s="90">
        <v>3183</v>
      </c>
      <c r="B3193" s="91" t="str">
        <f>'[4]ИТОГ!'!$AP3190</f>
        <v xml:space="preserve">Серажутдинова Анна </v>
      </c>
      <c r="C3193" s="91">
        <f>'[4]ИТОГ!'!$AQ3190</f>
        <v>0</v>
      </c>
      <c r="D3193" s="91" t="str">
        <f>'[4]ИТОГ!'!$AT3190</f>
        <v>б/р</v>
      </c>
      <c r="E3193" s="91" t="str">
        <f>'[4]ИТОГ!'!$AU3190</f>
        <v>ж</v>
      </c>
      <c r="F3193" s="189">
        <f>'[4]ИТОГ!'!$AX3190</f>
        <v>44708</v>
      </c>
      <c r="G3193" s="91" t="s">
        <v>255</v>
      </c>
      <c r="H3193" s="94" t="s">
        <v>28</v>
      </c>
      <c r="I3193" s="91" t="str">
        <f>'[4]ИТОГ!'!$AY3190</f>
        <v>НАДО!!!</v>
      </c>
    </row>
    <row r="3194" spans="1:9">
      <c r="A3194" s="90">
        <v>3184</v>
      </c>
      <c r="B3194" s="91" t="str">
        <f>'[4]ИТОГ!'!$AP3191</f>
        <v>Серасхова Софья</v>
      </c>
      <c r="C3194" s="91">
        <f>'[4]ИТОГ!'!$AQ3191</f>
        <v>2000</v>
      </c>
      <c r="D3194" s="91" t="str">
        <f>'[4]ИТОГ!'!$AT3191</f>
        <v>б/р</v>
      </c>
      <c r="E3194" s="91" t="str">
        <f>'[4]ИТОГ!'!$AU3191</f>
        <v>ж</v>
      </c>
      <c r="F3194" s="189">
        <f>'[4]ИТОГ!'!$AX3191</f>
        <v>0</v>
      </c>
      <c r="G3194" s="91" t="s">
        <v>255</v>
      </c>
      <c r="H3194" s="94" t="s">
        <v>28</v>
      </c>
      <c r="I3194" s="91" t="str">
        <f>'[4]ИТОГ!'!$AY3191</f>
        <v>ОК!</v>
      </c>
    </row>
    <row r="3195" spans="1:9">
      <c r="A3195" s="90">
        <v>3185</v>
      </c>
      <c r="B3195" s="91" t="str">
        <f>'[4]ИТОГ!'!$AP3192</f>
        <v>Сергеев Александр</v>
      </c>
      <c r="C3195" s="91">
        <f>'[4]ИТОГ!'!$AQ3192</f>
        <v>2014</v>
      </c>
      <c r="D3195" s="91" t="str">
        <f>'[4]ИТОГ!'!$AT3192</f>
        <v>б/р</v>
      </c>
      <c r="E3195" s="91" t="str">
        <f>'[4]ИТОГ!'!$AU3192</f>
        <v>м</v>
      </c>
      <c r="F3195" s="189">
        <f>'[4]ИТОГ!'!$AX3192</f>
        <v>0</v>
      </c>
      <c r="G3195" s="91" t="s">
        <v>255</v>
      </c>
      <c r="H3195" s="94" t="s">
        <v>28</v>
      </c>
      <c r="I3195" s="91" t="str">
        <f>'[4]ИТОГ!'!$AY3192</f>
        <v>ОК!</v>
      </c>
    </row>
    <row r="3196" spans="1:9">
      <c r="A3196" s="90">
        <v>3186</v>
      </c>
      <c r="B3196" s="91" t="str">
        <f>'[4]ИТОГ!'!$AP3193</f>
        <v>Сергеев Артём</v>
      </c>
      <c r="C3196" s="91">
        <f>'[4]ИТОГ!'!$AQ3193</f>
        <v>2014</v>
      </c>
      <c r="D3196" s="91" t="str">
        <f>'[4]ИТОГ!'!$AT3193</f>
        <v>б/р</v>
      </c>
      <c r="E3196" s="91" t="str">
        <f>'[4]ИТОГ!'!$AU3193</f>
        <v>м</v>
      </c>
      <c r="F3196" s="189">
        <f>'[4]ИТОГ!'!$AX3193</f>
        <v>0</v>
      </c>
      <c r="G3196" s="91" t="s">
        <v>255</v>
      </c>
      <c r="H3196" s="94" t="s">
        <v>28</v>
      </c>
      <c r="I3196" s="91" t="str">
        <f>'[4]ИТОГ!'!$AY3193</f>
        <v>ОК!</v>
      </c>
    </row>
    <row r="3197" spans="1:9">
      <c r="A3197" s="90">
        <v>3187</v>
      </c>
      <c r="B3197" s="91" t="str">
        <f>'[4]ИТОГ!'!$AP3194</f>
        <v>Сергеев Вадим</v>
      </c>
      <c r="C3197" s="91">
        <f>'[4]ИТОГ!'!$AQ3194</f>
        <v>2007</v>
      </c>
      <c r="D3197" s="91">
        <f>'[4]ИТОГ!'!$AT3194</f>
        <v>2</v>
      </c>
      <c r="E3197" s="91" t="str">
        <f>'[4]ИТОГ!'!$AU3194</f>
        <v>м</v>
      </c>
      <c r="F3197" s="189">
        <f>'[4]ИТОГ!'!$AX3194</f>
        <v>45651</v>
      </c>
      <c r="G3197" s="91" t="s">
        <v>255</v>
      </c>
      <c r="H3197" s="94" t="s">
        <v>28</v>
      </c>
      <c r="I3197" s="91" t="str">
        <f>'[4]ИТОГ!'!$AY3194</f>
        <v>ОК!</v>
      </c>
    </row>
    <row r="3198" spans="1:9">
      <c r="A3198" s="90">
        <v>3188</v>
      </c>
      <c r="B3198" s="91" t="str">
        <f>'[4]ИТОГ!'!$AP3195</f>
        <v xml:space="preserve">Сергеев Дмитрий </v>
      </c>
      <c r="C3198" s="91">
        <f>'[4]ИТОГ!'!$AQ3195</f>
        <v>0</v>
      </c>
      <c r="D3198" s="91" t="str">
        <f>'[4]ИТОГ!'!$AT3195</f>
        <v>б/р</v>
      </c>
      <c r="E3198" s="91" t="str">
        <f>'[4]ИТОГ!'!$AU3195</f>
        <v>м</v>
      </c>
      <c r="F3198" s="189">
        <f>'[4]ИТОГ!'!$AX3195</f>
        <v>44681</v>
      </c>
      <c r="G3198" s="91" t="s">
        <v>255</v>
      </c>
      <c r="H3198" s="94" t="s">
        <v>28</v>
      </c>
      <c r="I3198" s="91" t="str">
        <f>'[4]ИТОГ!'!$AY3195</f>
        <v>НАДО!!!</v>
      </c>
    </row>
    <row r="3199" spans="1:9">
      <c r="A3199" s="90">
        <v>3189</v>
      </c>
      <c r="B3199" s="91" t="str">
        <f>'[4]ИТОГ!'!$AP3196</f>
        <v>Сергеев Дмитрий А.</v>
      </c>
      <c r="C3199" s="91">
        <f>'[4]ИТОГ!'!$AQ3196</f>
        <v>2001</v>
      </c>
      <c r="D3199" s="91" t="str">
        <f>'[4]ИТОГ!'!$AT3196</f>
        <v>б/р</v>
      </c>
      <c r="E3199" s="91" t="str">
        <f>'[4]ИТОГ!'!$AU3196</f>
        <v>м</v>
      </c>
      <c r="F3199" s="189">
        <f>'[4]ИТОГ!'!$AX3196</f>
        <v>43383</v>
      </c>
      <c r="G3199" s="91" t="s">
        <v>255</v>
      </c>
      <c r="H3199" s="94" t="s">
        <v>28</v>
      </c>
      <c r="I3199" s="91" t="str">
        <f>'[4]ИТОГ!'!$AY3196</f>
        <v>ОК!</v>
      </c>
    </row>
    <row r="3200" spans="1:9">
      <c r="A3200" s="90">
        <v>3190</v>
      </c>
      <c r="B3200" s="91" t="str">
        <f>'[4]ИТОГ!'!$AP3197</f>
        <v>Сергеев Егор</v>
      </c>
      <c r="C3200" s="91">
        <f>'[4]ИТОГ!'!$AQ3197</f>
        <v>2009</v>
      </c>
      <c r="D3200" s="91" t="str">
        <f>'[4]ИТОГ!'!$AT3197</f>
        <v>б/р</v>
      </c>
      <c r="E3200" s="91" t="str">
        <f>'[4]ИТОГ!'!$AU3197</f>
        <v>м</v>
      </c>
      <c r="F3200" s="189">
        <f>'[4]ИТОГ!'!$AX3197</f>
        <v>0</v>
      </c>
      <c r="G3200" s="91" t="s">
        <v>255</v>
      </c>
      <c r="H3200" s="94" t="s">
        <v>28</v>
      </c>
      <c r="I3200" s="91" t="str">
        <f>'[4]ИТОГ!'!$AY3197</f>
        <v>ОК!</v>
      </c>
    </row>
    <row r="3201" spans="1:9">
      <c r="A3201" s="90">
        <v>3191</v>
      </c>
      <c r="B3201" s="91" t="str">
        <f>'[4]ИТОГ!'!$AP3198</f>
        <v>Сергеев Игнатий</v>
      </c>
      <c r="C3201" s="91">
        <f>'[4]ИТОГ!'!$AQ3198</f>
        <v>2005</v>
      </c>
      <c r="D3201" s="91" t="str">
        <f>'[4]ИТОГ!'!$AT3198</f>
        <v>б/р</v>
      </c>
      <c r="E3201" s="91" t="str">
        <f>'[4]ИТОГ!'!$AU3198</f>
        <v>м</v>
      </c>
      <c r="F3201" s="189">
        <f>'[4]ИТОГ!'!$AX3198</f>
        <v>44267</v>
      </c>
      <c r="G3201" s="91" t="s">
        <v>255</v>
      </c>
      <c r="H3201" s="94" t="s">
        <v>28</v>
      </c>
      <c r="I3201" s="91" t="str">
        <f>'[4]ИТОГ!'!$AY3198</f>
        <v>ОК!</v>
      </c>
    </row>
    <row r="3202" spans="1:9">
      <c r="A3202" s="90">
        <v>3192</v>
      </c>
      <c r="B3202" s="91" t="str">
        <f>'[4]ИТОГ!'!$AP3199</f>
        <v>Сергеев Кирилл</v>
      </c>
      <c r="C3202" s="91">
        <f>'[4]ИТОГ!'!$AQ3199</f>
        <v>2007</v>
      </c>
      <c r="D3202" s="91">
        <f>'[4]ИТОГ!'!$AT3199</f>
        <v>2</v>
      </c>
      <c r="E3202" s="91" t="str">
        <f>'[4]ИТОГ!'!$AU3199</f>
        <v>м</v>
      </c>
      <c r="F3202" s="189">
        <f>'[4]ИТОГ!'!$AX3199</f>
        <v>45853</v>
      </c>
      <c r="G3202" s="91" t="s">
        <v>255</v>
      </c>
      <c r="H3202" s="94" t="s">
        <v>28</v>
      </c>
      <c r="I3202" s="91" t="str">
        <f>'[4]ИТОГ!'!$AY3199</f>
        <v>ОК!</v>
      </c>
    </row>
    <row r="3203" spans="1:9">
      <c r="A3203" s="90">
        <v>3193</v>
      </c>
      <c r="B3203" s="91" t="str">
        <f>'[4]ИТОГ!'!$AP3200</f>
        <v>Сергеев Максим</v>
      </c>
      <c r="C3203" s="91">
        <f>'[4]ИТОГ!'!$AQ3200</f>
        <v>1996</v>
      </c>
      <c r="D3203" s="91" t="str">
        <f>'[4]ИТОГ!'!$AT3200</f>
        <v>б/р</v>
      </c>
      <c r="E3203" s="91" t="str">
        <f>'[4]ИТОГ!'!$AU3200</f>
        <v>м</v>
      </c>
      <c r="F3203" s="189">
        <f>'[4]ИТОГ!'!$AX3200</f>
        <v>0</v>
      </c>
      <c r="G3203" s="91" t="s">
        <v>255</v>
      </c>
      <c r="H3203" s="94" t="s">
        <v>28</v>
      </c>
      <c r="I3203" s="91" t="str">
        <f>'[4]ИТОГ!'!$AY3200</f>
        <v>ОК!</v>
      </c>
    </row>
    <row r="3204" spans="1:9">
      <c r="A3204" s="90">
        <v>3194</v>
      </c>
      <c r="B3204" s="91" t="str">
        <f>'[4]ИТОГ!'!$AP3201</f>
        <v>Сергеев Никита</v>
      </c>
      <c r="C3204" s="91">
        <f>'[4]ИТОГ!'!$AQ3201</f>
        <v>2009</v>
      </c>
      <c r="D3204" s="91" t="str">
        <f>'[4]ИТОГ!'!$AT3201</f>
        <v>б/р</v>
      </c>
      <c r="E3204" s="91" t="str">
        <f>'[4]ИТОГ!'!$AU3201</f>
        <v>м</v>
      </c>
      <c r="F3204" s="189">
        <f>'[4]ИТОГ!'!$AX3201</f>
        <v>0</v>
      </c>
      <c r="G3204" s="91" t="s">
        <v>255</v>
      </c>
      <c r="H3204" s="94" t="s">
        <v>28</v>
      </c>
      <c r="I3204" s="91" t="str">
        <f>'[4]ИТОГ!'!$AY3201</f>
        <v>ОК!</v>
      </c>
    </row>
    <row r="3205" spans="1:9">
      <c r="A3205" s="90">
        <v>3195</v>
      </c>
      <c r="B3205" s="91" t="str">
        <f>'[4]ИТОГ!'!$AP3202</f>
        <v>Сергеева Александра</v>
      </c>
      <c r="C3205" s="91">
        <f>'[4]ИТОГ!'!$AQ3202</f>
        <v>0</v>
      </c>
      <c r="D3205" s="91" t="str">
        <f>'[4]ИТОГ!'!$AT3202</f>
        <v>б/р</v>
      </c>
      <c r="E3205" s="91" t="str">
        <f>'[4]ИТОГ!'!$AU3202</f>
        <v>ж</v>
      </c>
      <c r="F3205" s="189">
        <f>'[4]ИТОГ!'!$AX3202</f>
        <v>44681</v>
      </c>
      <c r="G3205" s="91" t="s">
        <v>255</v>
      </c>
      <c r="H3205" s="94" t="s">
        <v>28</v>
      </c>
      <c r="I3205" s="91" t="str">
        <f>'[4]ИТОГ!'!$AY3202</f>
        <v>НАДО!!!</v>
      </c>
    </row>
    <row r="3206" spans="1:9">
      <c r="A3206" s="90">
        <v>3196</v>
      </c>
      <c r="B3206" s="91" t="str">
        <f>'[4]ИТОГ!'!$AP3203</f>
        <v>Сергеева Алина</v>
      </c>
      <c r="C3206" s="91">
        <f>'[4]ИТОГ!'!$AQ3203</f>
        <v>1992</v>
      </c>
      <c r="D3206" s="91" t="str">
        <f>'[4]ИТОГ!'!$AT3203</f>
        <v>б/р</v>
      </c>
      <c r="E3206" s="91" t="str">
        <f>'[4]ИТОГ!'!$AU3203</f>
        <v>ж</v>
      </c>
      <c r="F3206" s="189">
        <f>'[4]ИТОГ!'!$AX3203</f>
        <v>44597</v>
      </c>
      <c r="G3206" s="91" t="s">
        <v>255</v>
      </c>
      <c r="H3206" s="94" t="s">
        <v>28</v>
      </c>
      <c r="I3206" s="91" t="str">
        <f>'[4]ИТОГ!'!$AY3203</f>
        <v>ОК!</v>
      </c>
    </row>
    <row r="3207" spans="1:9">
      <c r="A3207" s="90">
        <v>3197</v>
      </c>
      <c r="B3207" s="91" t="str">
        <f>'[4]ИТОГ!'!$AP3204</f>
        <v>Сергеева Анастасия</v>
      </c>
      <c r="C3207" s="91">
        <f>'[4]ИТОГ!'!$AQ3204</f>
        <v>2010</v>
      </c>
      <c r="D3207" s="91">
        <f>'[4]ИТОГ!'!$AT3204</f>
        <v>2</v>
      </c>
      <c r="E3207" s="91" t="str">
        <f>'[4]ИТОГ!'!$AU3204</f>
        <v>ж</v>
      </c>
      <c r="F3207" s="189">
        <f>'[4]ИТОГ!'!$AX3204</f>
        <v>45955</v>
      </c>
      <c r="G3207" s="91" t="s">
        <v>255</v>
      </c>
      <c r="H3207" s="94" t="s">
        <v>28</v>
      </c>
      <c r="I3207" s="91" t="str">
        <f>'[4]ИТОГ!'!$AY3204</f>
        <v>ОК!</v>
      </c>
    </row>
    <row r="3208" spans="1:9">
      <c r="A3208" s="90">
        <v>3198</v>
      </c>
      <c r="B3208" s="91" t="str">
        <f>'[4]ИТОГ!'!$AP3205</f>
        <v>Сергеева Анастасия С.</v>
      </c>
      <c r="C3208" s="91">
        <f>'[4]ИТОГ!'!$AQ3205</f>
        <v>1997</v>
      </c>
      <c r="D3208" s="91" t="str">
        <f>'[4]ИТОГ!'!$AT3205</f>
        <v>б/р</v>
      </c>
      <c r="E3208" s="91" t="str">
        <f>'[4]ИТОГ!'!$AU3205</f>
        <v>ж</v>
      </c>
      <c r="F3208" s="189">
        <f>'[4]ИТОГ!'!$AX3205</f>
        <v>0</v>
      </c>
      <c r="G3208" s="91" t="s">
        <v>255</v>
      </c>
      <c r="H3208" s="94" t="s">
        <v>28</v>
      </c>
      <c r="I3208" s="91" t="str">
        <f>'[4]ИТОГ!'!$AY3205</f>
        <v>ОК!</v>
      </c>
    </row>
    <row r="3209" spans="1:9">
      <c r="A3209" s="90">
        <v>3199</v>
      </c>
      <c r="B3209" s="91" t="str">
        <f>'[4]ИТОГ!'!$AP3206</f>
        <v>Сергеева Дарья</v>
      </c>
      <c r="C3209" s="91">
        <f>'[4]ИТОГ!'!$AQ3206</f>
        <v>2011</v>
      </c>
      <c r="D3209" s="91" t="str">
        <f>'[4]ИТОГ!'!$AT3206</f>
        <v>1ю</v>
      </c>
      <c r="E3209" s="91" t="str">
        <f>'[4]ИТОГ!'!$AU3206</f>
        <v>ж</v>
      </c>
      <c r="F3209" s="189">
        <f>'[4]ИТОГ!'!$AX3206</f>
        <v>45582</v>
      </c>
      <c r="G3209" s="91" t="s">
        <v>255</v>
      </c>
      <c r="H3209" s="94" t="s">
        <v>28</v>
      </c>
      <c r="I3209" s="91" t="str">
        <f>'[4]ИТОГ!'!$AY3206</f>
        <v>ОК!</v>
      </c>
    </row>
    <row r="3210" spans="1:9">
      <c r="A3210" s="90">
        <v>3200</v>
      </c>
      <c r="B3210" s="91" t="str">
        <f>'[4]ИТОГ!'!$AP3207</f>
        <v>Сергеева Дарья Е.</v>
      </c>
      <c r="C3210" s="91">
        <f>'[4]ИТОГ!'!$AQ3207</f>
        <v>2012</v>
      </c>
      <c r="D3210" s="91" t="str">
        <f>'[4]ИТОГ!'!$AT3207</f>
        <v>2ю</v>
      </c>
      <c r="E3210" s="91" t="str">
        <f>'[4]ИТОГ!'!$AU3207</f>
        <v>ж</v>
      </c>
      <c r="F3210" s="189">
        <f>'[4]ИТОГ!'!$AX3207</f>
        <v>45932</v>
      </c>
      <c r="G3210" s="91" t="s">
        <v>255</v>
      </c>
      <c r="H3210" s="94" t="s">
        <v>28</v>
      </c>
      <c r="I3210" s="91" t="str">
        <f>'[4]ИТОГ!'!$AY3207</f>
        <v>ОК!</v>
      </c>
    </row>
    <row r="3211" spans="1:9">
      <c r="A3211" s="90">
        <v>3201</v>
      </c>
      <c r="B3211" s="91" t="str">
        <f>'[4]ИТОГ!'!$AP3208</f>
        <v>Сергеева Екатерина</v>
      </c>
      <c r="C3211" s="91">
        <f>'[4]ИТОГ!'!$AQ3208</f>
        <v>0</v>
      </c>
      <c r="D3211" s="91" t="str">
        <f>'[4]ИТОГ!'!$AT3208</f>
        <v>б/р</v>
      </c>
      <c r="E3211" s="91" t="str">
        <f>'[4]ИТОГ!'!$AU3208</f>
        <v>ж</v>
      </c>
      <c r="F3211" s="189">
        <f>'[4]ИТОГ!'!$AX3208</f>
        <v>41888</v>
      </c>
      <c r="G3211" s="91" t="s">
        <v>255</v>
      </c>
      <c r="H3211" s="94" t="s">
        <v>28</v>
      </c>
      <c r="I3211" s="91" t="str">
        <f>'[4]ИТОГ!'!$AY3208</f>
        <v>НАДО!!!</v>
      </c>
    </row>
    <row r="3212" spans="1:9">
      <c r="A3212" s="90">
        <v>3202</v>
      </c>
      <c r="B3212" s="91" t="str">
        <f>'[4]ИТОГ!'!$AP3209</f>
        <v>Сергеева Мария</v>
      </c>
      <c r="C3212" s="91">
        <f>'[4]ИТОГ!'!$AQ3209</f>
        <v>2008</v>
      </c>
      <c r="D3212" s="91">
        <f>'[4]ИТОГ!'!$AT3209</f>
        <v>1</v>
      </c>
      <c r="E3212" s="91" t="str">
        <f>'[4]ИТОГ!'!$AU3209</f>
        <v>ж</v>
      </c>
      <c r="F3212" s="189">
        <f>'[4]ИТОГ!'!$AX3209</f>
        <v>45449</v>
      </c>
      <c r="G3212" s="91" t="s">
        <v>255</v>
      </c>
      <c r="H3212" s="94" t="s">
        <v>28</v>
      </c>
      <c r="I3212" s="91" t="str">
        <f>'[4]ИТОГ!'!$AY3209</f>
        <v>ОК!</v>
      </c>
    </row>
    <row r="3213" spans="1:9">
      <c r="A3213" s="90">
        <v>3203</v>
      </c>
      <c r="B3213" s="91" t="str">
        <f>'[4]ИТОГ!'!$AP3210</f>
        <v>Сергеева Мария О.</v>
      </c>
      <c r="C3213" s="91">
        <f>'[4]ИТОГ!'!$AQ3210</f>
        <v>2006</v>
      </c>
      <c r="D3213" s="91" t="str">
        <f>'[4]ИТОГ!'!$AT3210</f>
        <v>б/р</v>
      </c>
      <c r="E3213" s="91" t="str">
        <f>'[4]ИТОГ!'!$AU3210</f>
        <v>ж</v>
      </c>
      <c r="F3213" s="189">
        <f>'[4]ИТОГ!'!$AX3210</f>
        <v>43960</v>
      </c>
      <c r="G3213" s="91" t="s">
        <v>255</v>
      </c>
      <c r="H3213" s="94" t="s">
        <v>28</v>
      </c>
      <c r="I3213" s="91" t="str">
        <f>'[4]ИТОГ!'!$AY3210</f>
        <v>ОК!</v>
      </c>
    </row>
    <row r="3214" spans="1:9">
      <c r="A3214" s="90">
        <v>3204</v>
      </c>
      <c r="B3214" s="91" t="str">
        <f>'[4]ИТОГ!'!$AP3211</f>
        <v>Сергеева Татьяна</v>
      </c>
      <c r="C3214" s="91">
        <f>'[4]ИТОГ!'!$AQ3211</f>
        <v>0</v>
      </c>
      <c r="D3214" s="91">
        <f>'[4]ИТОГ!'!$AT3211</f>
        <v>2</v>
      </c>
      <c r="E3214" s="91" t="str">
        <f>'[4]ИТОГ!'!$AU3211</f>
        <v>ж</v>
      </c>
      <c r="F3214" s="189">
        <f>'[4]ИТОГ!'!$AX3211</f>
        <v>45778</v>
      </c>
      <c r="G3214" s="91" t="s">
        <v>255</v>
      </c>
      <c r="H3214" s="94" t="s">
        <v>28</v>
      </c>
      <c r="I3214" s="91" t="str">
        <f>'[4]ИТОГ!'!$AY3211</f>
        <v>НАДО!!!</v>
      </c>
    </row>
    <row r="3215" spans="1:9">
      <c r="A3215" s="90">
        <v>3205</v>
      </c>
      <c r="B3215" s="91" t="str">
        <f>'[4]ИТОГ!'!$AP3212</f>
        <v>Сергеенко Никита</v>
      </c>
      <c r="C3215" s="91">
        <f>'[4]ИТОГ!'!$AQ3212</f>
        <v>2010</v>
      </c>
      <c r="D3215" s="91" t="str">
        <f>'[4]ИТОГ!'!$AT3212</f>
        <v>1ю</v>
      </c>
      <c r="E3215" s="91" t="str">
        <f>'[4]ИТОГ!'!$AU3212</f>
        <v>м</v>
      </c>
      <c r="F3215" s="189">
        <f>'[4]ИТОГ!'!$AX3212</f>
        <v>45422</v>
      </c>
      <c r="G3215" s="91" t="s">
        <v>255</v>
      </c>
      <c r="H3215" s="94" t="s">
        <v>28</v>
      </c>
      <c r="I3215" s="91" t="str">
        <f>'[4]ИТОГ!'!$AY3212</f>
        <v>ОК!</v>
      </c>
    </row>
    <row r="3216" spans="1:9">
      <c r="A3216" s="90">
        <v>3206</v>
      </c>
      <c r="B3216" s="91" t="str">
        <f>'[4]ИТОГ!'!$AP3213</f>
        <v>Сергейчик Денис</v>
      </c>
      <c r="C3216" s="91">
        <f>'[4]ИТОГ!'!$AQ3213</f>
        <v>2007</v>
      </c>
      <c r="D3216" s="91" t="str">
        <f>'[4]ИТОГ!'!$AT3213</f>
        <v>б/р</v>
      </c>
      <c r="E3216" s="91" t="str">
        <f>'[4]ИТОГ!'!$AU3213</f>
        <v>м</v>
      </c>
      <c r="F3216" s="189">
        <f>'[4]ИТОГ!'!$AX3213</f>
        <v>0</v>
      </c>
      <c r="G3216" s="91" t="s">
        <v>255</v>
      </c>
      <c r="H3216" s="94" t="s">
        <v>28</v>
      </c>
      <c r="I3216" s="91" t="str">
        <f>'[4]ИТОГ!'!$AY3213</f>
        <v>ОК!</v>
      </c>
    </row>
    <row r="3217" spans="1:9">
      <c r="A3217" s="90">
        <v>3207</v>
      </c>
      <c r="B3217" s="91" t="str">
        <f>'[4]ИТОГ!'!$AP3214</f>
        <v>Сергутина Юлия</v>
      </c>
      <c r="C3217" s="91">
        <f>'[4]ИТОГ!'!$AQ3214</f>
        <v>2001</v>
      </c>
      <c r="D3217" s="91" t="str">
        <f>'[4]ИТОГ!'!$AT3214</f>
        <v>б/р</v>
      </c>
      <c r="E3217" s="91" t="str">
        <f>'[4]ИТОГ!'!$AU3214</f>
        <v>ж</v>
      </c>
      <c r="F3217" s="189">
        <f>'[4]ИТОГ!'!$AX3214</f>
        <v>45071</v>
      </c>
      <c r="G3217" s="91" t="s">
        <v>255</v>
      </c>
      <c r="H3217" s="94" t="s">
        <v>28</v>
      </c>
      <c r="I3217" s="91" t="str">
        <f>'[4]ИТОГ!'!$AY3214</f>
        <v>ОК!</v>
      </c>
    </row>
    <row r="3218" spans="1:9">
      <c r="A3218" s="90">
        <v>3208</v>
      </c>
      <c r="B3218" s="91" t="str">
        <f>'[4]ИТОГ!'!$AP3215</f>
        <v>Серебренникова Маргарита</v>
      </c>
      <c r="C3218" s="91">
        <f>'[4]ИТОГ!'!$AQ3215</f>
        <v>2002</v>
      </c>
      <c r="D3218" s="91">
        <f>'[4]ИТОГ!'!$AT3215</f>
        <v>1</v>
      </c>
      <c r="E3218" s="91" t="str">
        <f>'[4]ИТОГ!'!$AU3215</f>
        <v>ж</v>
      </c>
      <c r="F3218" s="189">
        <f>'[4]ИТОГ!'!$AX3215</f>
        <v>45375</v>
      </c>
      <c r="G3218" s="91" t="s">
        <v>255</v>
      </c>
      <c r="H3218" s="94" t="s">
        <v>28</v>
      </c>
      <c r="I3218" s="91" t="str">
        <f>'[4]ИТОГ!'!$AY3215</f>
        <v>ОК!</v>
      </c>
    </row>
    <row r="3219" spans="1:9">
      <c r="A3219" s="90">
        <v>3209</v>
      </c>
      <c r="B3219" s="91" t="str">
        <f>'[4]ИТОГ!'!$AP3216</f>
        <v>Серебряков Виктор</v>
      </c>
      <c r="C3219" s="91">
        <f>'[4]ИТОГ!'!$AQ3216</f>
        <v>2001</v>
      </c>
      <c r="D3219" s="91" t="str">
        <f>'[4]ИТОГ!'!$AT3216</f>
        <v>б/р</v>
      </c>
      <c r="E3219" s="91" t="str">
        <f>'[4]ИТОГ!'!$AU3216</f>
        <v>м</v>
      </c>
      <c r="F3219" s="189">
        <f>'[4]ИТОГ!'!$AX3216</f>
        <v>43555</v>
      </c>
      <c r="G3219" s="91" t="s">
        <v>255</v>
      </c>
      <c r="H3219" s="94" t="s">
        <v>28</v>
      </c>
      <c r="I3219" s="91" t="str">
        <f>'[4]ИТОГ!'!$AY3216</f>
        <v>ОК!</v>
      </c>
    </row>
    <row r="3220" spans="1:9">
      <c r="A3220" s="90">
        <v>3210</v>
      </c>
      <c r="B3220" s="91" t="str">
        <f>'[4]ИТОГ!'!$AP3217</f>
        <v>Серебрякова Александра</v>
      </c>
      <c r="C3220" s="91">
        <f>'[4]ИТОГ!'!$AQ3217</f>
        <v>2004</v>
      </c>
      <c r="D3220" s="91" t="str">
        <f>'[4]ИТОГ!'!$AT3217</f>
        <v>б/р</v>
      </c>
      <c r="E3220" s="91" t="str">
        <f>'[4]ИТОГ!'!$AU3217</f>
        <v>ж</v>
      </c>
      <c r="F3220" s="189">
        <f>'[4]ИТОГ!'!$AX3217</f>
        <v>43960</v>
      </c>
      <c r="G3220" s="91" t="s">
        <v>255</v>
      </c>
      <c r="H3220" s="94" t="s">
        <v>28</v>
      </c>
      <c r="I3220" s="91" t="str">
        <f>'[4]ИТОГ!'!$AY3217</f>
        <v>НАДО!!!</v>
      </c>
    </row>
    <row r="3221" spans="1:9">
      <c r="A3221" s="90">
        <v>3211</v>
      </c>
      <c r="B3221" s="91" t="str">
        <f>'[4]ИТОГ!'!$AP3218</f>
        <v>Серёгина Виктория</v>
      </c>
      <c r="C3221" s="91">
        <f>'[4]ИТОГ!'!$AQ3218</f>
        <v>2002</v>
      </c>
      <c r="D3221" s="91" t="str">
        <f>'[4]ИТОГ!'!$AT3218</f>
        <v>б/р</v>
      </c>
      <c r="E3221" s="91" t="str">
        <f>'[4]ИТОГ!'!$AU3218</f>
        <v>ж</v>
      </c>
      <c r="F3221" s="189">
        <f>'[4]ИТОГ!'!$AX3218</f>
        <v>0</v>
      </c>
      <c r="G3221" s="91" t="s">
        <v>255</v>
      </c>
      <c r="H3221" s="94" t="s">
        <v>28</v>
      </c>
      <c r="I3221" s="91" t="str">
        <f>'[4]ИТОГ!'!$AY3218</f>
        <v>НАДО!!!</v>
      </c>
    </row>
    <row r="3222" spans="1:9">
      <c r="A3222" s="90">
        <v>3212</v>
      </c>
      <c r="B3222" s="91" t="str">
        <f>'[4]ИТОГ!'!$AP3219</f>
        <v>Сереченкова Екатерина</v>
      </c>
      <c r="C3222" s="91">
        <f>'[4]ИТОГ!'!$AQ3219</f>
        <v>2005</v>
      </c>
      <c r="D3222" s="91">
        <f>'[4]ИТОГ!'!$AT3219</f>
        <v>3</v>
      </c>
      <c r="E3222" s="91" t="str">
        <f>'[4]ИТОГ!'!$AU3219</f>
        <v>ж</v>
      </c>
      <c r="F3222" s="189">
        <f>'[4]ИТОГ!'!$AX3219</f>
        <v>45836</v>
      </c>
      <c r="G3222" s="91" t="s">
        <v>255</v>
      </c>
      <c r="H3222" s="94" t="s">
        <v>28</v>
      </c>
      <c r="I3222" s="91" t="str">
        <f>'[4]ИТОГ!'!$AY3219</f>
        <v>ОК!</v>
      </c>
    </row>
    <row r="3223" spans="1:9">
      <c r="A3223" s="90">
        <v>3213</v>
      </c>
      <c r="B3223" s="91" t="str">
        <f>'[4]ИТОГ!'!$AP3220</f>
        <v>Сериков Николай</v>
      </c>
      <c r="C3223" s="91">
        <f>'[4]ИТОГ!'!$AQ3220</f>
        <v>1989</v>
      </c>
      <c r="D3223" s="91" t="str">
        <f>'[4]ИТОГ!'!$AT3220</f>
        <v>б/р</v>
      </c>
      <c r="E3223" s="91" t="str">
        <f>'[4]ИТОГ!'!$AU3220</f>
        <v>м</v>
      </c>
      <c r="F3223" s="189">
        <f>'[4]ИТОГ!'!$AX3220</f>
        <v>43716</v>
      </c>
      <c r="G3223" s="91" t="s">
        <v>255</v>
      </c>
      <c r="H3223" s="94" t="s">
        <v>28</v>
      </c>
      <c r="I3223" s="91" t="str">
        <f>'[4]ИТОГ!'!$AY3220</f>
        <v>ОК!</v>
      </c>
    </row>
    <row r="3224" spans="1:9">
      <c r="A3224" s="90">
        <v>3214</v>
      </c>
      <c r="B3224" s="91" t="str">
        <f>'[4]ИТОГ!'!$AP3221</f>
        <v>Серов Алексей</v>
      </c>
      <c r="C3224" s="91">
        <f>'[4]ИТОГ!'!$AQ3221</f>
        <v>0</v>
      </c>
      <c r="D3224" s="91">
        <f>'[4]ИТОГ!'!$AT3221</f>
        <v>3</v>
      </c>
      <c r="E3224" s="91" t="str">
        <f>'[4]ИТОГ!'!$AU3221</f>
        <v>м</v>
      </c>
      <c r="F3224" s="189">
        <f>'[4]ИТОГ!'!$AX3221</f>
        <v>45778</v>
      </c>
      <c r="G3224" s="91" t="s">
        <v>255</v>
      </c>
      <c r="H3224" s="94" t="s">
        <v>28</v>
      </c>
      <c r="I3224" s="91" t="str">
        <f>'[4]ИТОГ!'!$AY3221</f>
        <v>НАДО!!!</v>
      </c>
    </row>
    <row r="3225" spans="1:9">
      <c r="A3225" s="90">
        <v>3215</v>
      </c>
      <c r="B3225" s="91" t="str">
        <f>'[4]ИТОГ!'!$AP3222</f>
        <v>Серов Николай</v>
      </c>
      <c r="C3225" s="91">
        <f>'[4]ИТОГ!'!$AQ3222</f>
        <v>2005</v>
      </c>
      <c r="D3225" s="91" t="str">
        <f>'[4]ИТОГ!'!$AT3222</f>
        <v>б/р</v>
      </c>
      <c r="E3225" s="91" t="str">
        <f>'[4]ИТОГ!'!$AU3222</f>
        <v>м</v>
      </c>
      <c r="F3225" s="189">
        <f>'[4]ИТОГ!'!$AX3222</f>
        <v>45226</v>
      </c>
      <c r="G3225" s="91" t="s">
        <v>255</v>
      </c>
      <c r="H3225" s="94" t="s">
        <v>28</v>
      </c>
      <c r="I3225" s="91" t="str">
        <f>'[4]ИТОГ!'!$AY3222</f>
        <v>ОК!</v>
      </c>
    </row>
    <row r="3226" spans="1:9">
      <c r="A3226" s="90">
        <v>3216</v>
      </c>
      <c r="B3226" s="91" t="str">
        <f>'[4]ИТОГ!'!$AP3223</f>
        <v>Серова Дарья</v>
      </c>
      <c r="C3226" s="91">
        <f>'[4]ИТОГ!'!$AQ3223</f>
        <v>2008</v>
      </c>
      <c r="D3226" s="91" t="str">
        <f>'[4]ИТОГ!'!$AT3223</f>
        <v>1ю</v>
      </c>
      <c r="E3226" s="91" t="str">
        <f>'[4]ИТОГ!'!$AU3223</f>
        <v>ж</v>
      </c>
      <c r="F3226" s="189">
        <f>'[4]ИТОГ!'!$AX3223</f>
        <v>45786</v>
      </c>
      <c r="G3226" s="91" t="s">
        <v>255</v>
      </c>
      <c r="H3226" s="94" t="s">
        <v>28</v>
      </c>
      <c r="I3226" s="91" t="str">
        <f>'[4]ИТОГ!'!$AY3223</f>
        <v>ОК!</v>
      </c>
    </row>
    <row r="3227" spans="1:9">
      <c r="A3227" s="90">
        <v>3217</v>
      </c>
      <c r="B3227" s="91" t="str">
        <f>'[4]ИТОГ!'!$AP3224</f>
        <v>Сертаков Даниил</v>
      </c>
      <c r="C3227" s="91">
        <f>'[4]ИТОГ!'!$AQ3224</f>
        <v>0</v>
      </c>
      <c r="D3227" s="91" t="str">
        <f>'[4]ИТОГ!'!$AT3224</f>
        <v>б/р</v>
      </c>
      <c r="E3227" s="91" t="str">
        <f>'[4]ИТОГ!'!$AU3224</f>
        <v>м</v>
      </c>
      <c r="F3227" s="189">
        <f>'[4]ИТОГ!'!$AX3224</f>
        <v>44269</v>
      </c>
      <c r="G3227" s="91" t="s">
        <v>255</v>
      </c>
      <c r="H3227" s="94" t="s">
        <v>28</v>
      </c>
      <c r="I3227" s="91" t="str">
        <f>'[4]ИТОГ!'!$AY3224</f>
        <v>НАДО!!!</v>
      </c>
    </row>
    <row r="3228" spans="1:9">
      <c r="A3228" s="90">
        <v>3218</v>
      </c>
      <c r="B3228" s="91" t="str">
        <f>'[4]ИТОГ!'!$AP3225</f>
        <v>Сечкина Ангелина</v>
      </c>
      <c r="C3228" s="91">
        <f>'[4]ИТОГ!'!$AQ3225</f>
        <v>2007</v>
      </c>
      <c r="D3228" s="91" t="str">
        <f>'[4]ИТОГ!'!$AT3225</f>
        <v>б/р</v>
      </c>
      <c r="E3228" s="91" t="str">
        <f>'[4]ИТОГ!'!$AU3225</f>
        <v>ж</v>
      </c>
      <c r="F3228" s="189">
        <f>'[4]ИТОГ!'!$AX3225</f>
        <v>0</v>
      </c>
      <c r="G3228" s="91" t="s">
        <v>255</v>
      </c>
      <c r="H3228" s="94" t="s">
        <v>28</v>
      </c>
      <c r="I3228" s="91" t="str">
        <f>'[4]ИТОГ!'!$AY3225</f>
        <v>ОК!</v>
      </c>
    </row>
    <row r="3229" spans="1:9">
      <c r="A3229" s="90">
        <v>3219</v>
      </c>
      <c r="B3229" s="91" t="str">
        <f>'[4]ИТОГ!'!$AP3226</f>
        <v>Сибиряков Николай</v>
      </c>
      <c r="C3229" s="91">
        <f>'[4]ИТОГ!'!$AQ3226</f>
        <v>1994</v>
      </c>
      <c r="D3229" s="91" t="str">
        <f>'[4]ИТОГ!'!$AT3226</f>
        <v>б/р</v>
      </c>
      <c r="E3229" s="91" t="str">
        <f>'[4]ИТОГ!'!$AU3226</f>
        <v>м</v>
      </c>
      <c r="F3229" s="189">
        <f>'[4]ИТОГ!'!$AX3226</f>
        <v>44921</v>
      </c>
      <c r="G3229" s="91" t="s">
        <v>255</v>
      </c>
      <c r="H3229" s="94" t="s">
        <v>28</v>
      </c>
      <c r="I3229" s="91" t="str">
        <f>'[4]ИТОГ!'!$AY3226</f>
        <v>ОК!</v>
      </c>
    </row>
    <row r="3230" spans="1:9">
      <c r="A3230" s="90">
        <v>3220</v>
      </c>
      <c r="B3230" s="91" t="str">
        <f>'[4]ИТОГ!'!$AP3227</f>
        <v>Сибирякова Елена</v>
      </c>
      <c r="C3230" s="91">
        <f>'[4]ИТОГ!'!$AQ3227</f>
        <v>2009</v>
      </c>
      <c r="D3230" s="91" t="str">
        <f>'[4]ИТОГ!'!$AT3227</f>
        <v>б/р</v>
      </c>
      <c r="E3230" s="91" t="str">
        <f>'[4]ИТОГ!'!$AU3227</f>
        <v>ж</v>
      </c>
      <c r="F3230" s="189">
        <f>'[4]ИТОГ!'!$AX3227</f>
        <v>44329</v>
      </c>
      <c r="G3230" s="91" t="s">
        <v>255</v>
      </c>
      <c r="H3230" s="94" t="s">
        <v>28</v>
      </c>
      <c r="I3230" s="91" t="str">
        <f>'[4]ИТОГ!'!$AY3227</f>
        <v>ОК!</v>
      </c>
    </row>
    <row r="3231" spans="1:9">
      <c r="A3231" s="90">
        <v>3221</v>
      </c>
      <c r="B3231" s="91" t="str">
        <f>'[4]ИТОГ!'!$AP3228</f>
        <v>Сибирякова Мария</v>
      </c>
      <c r="C3231" s="91">
        <f>'[4]ИТОГ!'!$AQ3228</f>
        <v>0</v>
      </c>
      <c r="D3231" s="91">
        <f>'[4]ИТОГ!'!$AT3228</f>
        <v>2</v>
      </c>
      <c r="E3231" s="91" t="str">
        <f>'[4]ИТОГ!'!$AU3228</f>
        <v>ж</v>
      </c>
      <c r="F3231" s="189">
        <f>'[4]ИТОГ!'!$AX3228</f>
        <v>45778</v>
      </c>
      <c r="G3231" s="91" t="s">
        <v>255</v>
      </c>
      <c r="H3231" s="94" t="s">
        <v>28</v>
      </c>
      <c r="I3231" s="91" t="str">
        <f>'[4]ИТОГ!'!$AY3228</f>
        <v>НАДО!!!</v>
      </c>
    </row>
    <row r="3232" spans="1:9">
      <c r="A3232" s="90">
        <v>3222</v>
      </c>
      <c r="B3232" s="91" t="str">
        <f>'[4]ИТОГ!'!$AP3229</f>
        <v>Сивожелезов Дмитрий</v>
      </c>
      <c r="C3232" s="91">
        <f>'[4]ИТОГ!'!$AQ3229</f>
        <v>0</v>
      </c>
      <c r="D3232" s="91" t="str">
        <f>'[4]ИТОГ!'!$AT3229</f>
        <v>б/р</v>
      </c>
      <c r="E3232" s="91" t="str">
        <f>'[4]ИТОГ!'!$AU3229</f>
        <v>м</v>
      </c>
      <c r="F3232" s="189">
        <f>'[4]ИТОГ!'!$AX3229</f>
        <v>44359</v>
      </c>
      <c r="G3232" s="91" t="s">
        <v>255</v>
      </c>
      <c r="H3232" s="94" t="s">
        <v>28</v>
      </c>
      <c r="I3232" s="91" t="str">
        <f>'[4]ИТОГ!'!$AY3229</f>
        <v>НАДО!!!</v>
      </c>
    </row>
    <row r="3233" spans="1:9">
      <c r="A3233" s="90">
        <v>3223</v>
      </c>
      <c r="B3233" s="91" t="str">
        <f>'[4]ИТОГ!'!$AP3230</f>
        <v>Сивцов Владислав</v>
      </c>
      <c r="C3233" s="91">
        <f>'[4]ИТОГ!'!$AQ3230</f>
        <v>2007</v>
      </c>
      <c r="D3233" s="91" t="str">
        <f>'[4]ИТОГ!'!$AT3230</f>
        <v>б/р</v>
      </c>
      <c r="E3233" s="91" t="str">
        <f>'[4]ИТОГ!'!$AU3230</f>
        <v>м</v>
      </c>
      <c r="F3233" s="189">
        <f>'[4]ИТОГ!'!$AX3230</f>
        <v>44953</v>
      </c>
      <c r="G3233" s="91" t="s">
        <v>255</v>
      </c>
      <c r="H3233" s="94" t="s">
        <v>28</v>
      </c>
      <c r="I3233" s="91" t="str">
        <f>'[4]ИТОГ!'!$AY3230</f>
        <v>ОК!</v>
      </c>
    </row>
    <row r="3234" spans="1:9">
      <c r="A3234" s="90">
        <v>3224</v>
      </c>
      <c r="B3234" s="91" t="str">
        <f>'[4]ИТОГ!'!$AP3231</f>
        <v>Сигетий Евгений</v>
      </c>
      <c r="C3234" s="91">
        <f>'[4]ИТОГ!'!$AQ3231</f>
        <v>1979</v>
      </c>
      <c r="D3234" s="91" t="str">
        <f>'[4]ИТОГ!'!$AT3231</f>
        <v>б/р</v>
      </c>
      <c r="E3234" s="91" t="str">
        <f>'[4]ИТОГ!'!$AU3231</f>
        <v>м</v>
      </c>
      <c r="F3234" s="189">
        <f>'[4]ИТОГ!'!$AX3231</f>
        <v>43245</v>
      </c>
      <c r="G3234" s="91" t="s">
        <v>255</v>
      </c>
      <c r="H3234" s="94" t="s">
        <v>28</v>
      </c>
      <c r="I3234" s="91" t="str">
        <f>'[4]ИТОГ!'!$AY3231</f>
        <v>НАДО!!!</v>
      </c>
    </row>
    <row r="3235" spans="1:9">
      <c r="A3235" s="90">
        <v>3225</v>
      </c>
      <c r="B3235" s="91" t="str">
        <f>'[4]ИТОГ!'!$AP3232</f>
        <v>Сигунова Анна</v>
      </c>
      <c r="C3235" s="91">
        <f>'[4]ИТОГ!'!$AQ3232</f>
        <v>2006</v>
      </c>
      <c r="D3235" s="91" t="str">
        <f>'[4]ИТОГ!'!$AT3232</f>
        <v>б/р</v>
      </c>
      <c r="E3235" s="91" t="str">
        <f>'[4]ИТОГ!'!$AU3232</f>
        <v>ж</v>
      </c>
      <c r="F3235" s="189">
        <f>'[4]ИТОГ!'!$AX3232</f>
        <v>43527</v>
      </c>
      <c r="G3235" s="91" t="s">
        <v>255</v>
      </c>
      <c r="H3235" s="94" t="s">
        <v>28</v>
      </c>
      <c r="I3235" s="91" t="str">
        <f>'[4]ИТОГ!'!$AY3232</f>
        <v>ОК!</v>
      </c>
    </row>
    <row r="3236" spans="1:9">
      <c r="A3236" s="90">
        <v>3226</v>
      </c>
      <c r="B3236" s="91" t="str">
        <f>'[4]ИТОГ!'!$AP3233</f>
        <v>Сигунова Юлия</v>
      </c>
      <c r="C3236" s="91">
        <f>'[4]ИТОГ!'!$AQ3233</f>
        <v>2006</v>
      </c>
      <c r="D3236" s="91" t="str">
        <f>'[4]ИТОГ!'!$AT3233</f>
        <v>б/р</v>
      </c>
      <c r="E3236" s="91" t="str">
        <f>'[4]ИТОГ!'!$AU3233</f>
        <v>ж</v>
      </c>
      <c r="F3236" s="189">
        <f>'[4]ИТОГ!'!$AX3233</f>
        <v>0</v>
      </c>
      <c r="G3236" s="91" t="s">
        <v>255</v>
      </c>
      <c r="H3236" s="94" t="s">
        <v>28</v>
      </c>
      <c r="I3236" s="91" t="str">
        <f>'[4]ИТОГ!'!$AY3233</f>
        <v>ОК!</v>
      </c>
    </row>
    <row r="3237" spans="1:9">
      <c r="A3237" s="90">
        <v>3227</v>
      </c>
      <c r="B3237" s="91" t="str">
        <f>'[4]ИТОГ!'!$AP3234</f>
        <v>Сидельников Никита</v>
      </c>
      <c r="C3237" s="91">
        <f>'[4]ИТОГ!'!$AQ3234</f>
        <v>2000</v>
      </c>
      <c r="D3237" s="91" t="str">
        <f>'[4]ИТОГ!'!$AT3234</f>
        <v>б/р</v>
      </c>
      <c r="E3237" s="91" t="str">
        <f>'[4]ИТОГ!'!$AU3234</f>
        <v>м</v>
      </c>
      <c r="F3237" s="189">
        <f>'[4]ИТОГ!'!$AX3234</f>
        <v>43954</v>
      </c>
      <c r="G3237" s="91" t="s">
        <v>255</v>
      </c>
      <c r="H3237" s="94" t="s">
        <v>28</v>
      </c>
      <c r="I3237" s="91" t="str">
        <f>'[4]ИТОГ!'!$AY3234</f>
        <v>ОК!</v>
      </c>
    </row>
    <row r="3238" spans="1:9">
      <c r="A3238" s="90">
        <v>3228</v>
      </c>
      <c r="B3238" s="91" t="str">
        <f>'[4]ИТОГ!'!$AP3235</f>
        <v>Сидоров Александр</v>
      </c>
      <c r="C3238" s="91">
        <f>'[4]ИТОГ!'!$AQ3235</f>
        <v>0</v>
      </c>
      <c r="D3238" s="91" t="str">
        <f>'[4]ИТОГ!'!$AT3235</f>
        <v>б/р</v>
      </c>
      <c r="E3238" s="91" t="str">
        <f>'[4]ИТОГ!'!$AU3235</f>
        <v>м</v>
      </c>
      <c r="F3238" s="189">
        <f>'[4]ИТОГ!'!$AX3235</f>
        <v>42918</v>
      </c>
      <c r="G3238" s="91" t="s">
        <v>255</v>
      </c>
      <c r="H3238" s="94" t="s">
        <v>28</v>
      </c>
      <c r="I3238" s="91" t="str">
        <f>'[4]ИТОГ!'!$AY3235</f>
        <v>НАДО!!!</v>
      </c>
    </row>
    <row r="3239" spans="1:9">
      <c r="A3239" s="90">
        <v>3229</v>
      </c>
      <c r="B3239" s="91" t="str">
        <f>'[4]ИТОГ!'!$AP3236</f>
        <v>Сидоров Алексей</v>
      </c>
      <c r="C3239" s="91">
        <f>'[4]ИТОГ!'!$AQ3236</f>
        <v>2007</v>
      </c>
      <c r="D3239" s="91" t="str">
        <f>'[4]ИТОГ!'!$AT3236</f>
        <v>1ю</v>
      </c>
      <c r="E3239" s="91" t="str">
        <f>'[4]ИТОГ!'!$AU3236</f>
        <v>м</v>
      </c>
      <c r="F3239" s="189">
        <f>'[4]ИТОГ!'!$AX3236</f>
        <v>45786</v>
      </c>
      <c r="G3239" s="91" t="s">
        <v>255</v>
      </c>
      <c r="H3239" s="94" t="s">
        <v>28</v>
      </c>
      <c r="I3239" s="91" t="str">
        <f>'[4]ИТОГ!'!$AY3236</f>
        <v>ОК!</v>
      </c>
    </row>
    <row r="3240" spans="1:9">
      <c r="A3240" s="90">
        <v>3230</v>
      </c>
      <c r="B3240" s="91" t="str">
        <f>'[4]ИТОГ!'!$AP3237</f>
        <v>Сидоров Артём</v>
      </c>
      <c r="C3240" s="91">
        <f>'[4]ИТОГ!'!$AQ3237</f>
        <v>1994</v>
      </c>
      <c r="D3240" s="91" t="str">
        <f>'[4]ИТОГ!'!$AT3237</f>
        <v>МС</v>
      </c>
      <c r="E3240" s="91" t="str">
        <f>'[4]ИТОГ!'!$AU3237</f>
        <v>м</v>
      </c>
      <c r="F3240" s="189">
        <f>'[4]ИТОГ!'!$AX3237</f>
        <v>0</v>
      </c>
      <c r="G3240" s="91" t="s">
        <v>255</v>
      </c>
      <c r="H3240" s="94" t="s">
        <v>28</v>
      </c>
      <c r="I3240" s="91" t="str">
        <f>'[4]ИТОГ!'!$AY3237</f>
        <v>НАДО!!!</v>
      </c>
    </row>
    <row r="3241" spans="1:9">
      <c r="A3241" s="90">
        <v>3231</v>
      </c>
      <c r="B3241" s="91" t="str">
        <f>'[4]ИТОГ!'!$AP3238</f>
        <v>Сидоров Иван</v>
      </c>
      <c r="C3241" s="91">
        <f>'[4]ИТОГ!'!$AQ3238</f>
        <v>2004</v>
      </c>
      <c r="D3241" s="91" t="str">
        <f>'[4]ИТОГ!'!$AT3238</f>
        <v>б/р</v>
      </c>
      <c r="E3241" s="91" t="str">
        <f>'[4]ИТОГ!'!$AU3238</f>
        <v>м</v>
      </c>
      <c r="F3241" s="189">
        <f>'[4]ИТОГ!'!$AX3238</f>
        <v>44329</v>
      </c>
      <c r="G3241" s="91" t="s">
        <v>255</v>
      </c>
      <c r="H3241" s="94" t="s">
        <v>28</v>
      </c>
      <c r="I3241" s="91" t="str">
        <f>'[4]ИТОГ!'!$AY3238</f>
        <v>ОК!</v>
      </c>
    </row>
    <row r="3242" spans="1:9">
      <c r="A3242" s="90">
        <v>3232</v>
      </c>
      <c r="B3242" s="91" t="str">
        <f>'[4]ИТОГ!'!$AP3239</f>
        <v>Сидоров Илья</v>
      </c>
      <c r="C3242" s="91">
        <f>'[4]ИТОГ!'!$AQ3239</f>
        <v>2002</v>
      </c>
      <c r="D3242" s="91" t="str">
        <f>'[4]ИТОГ!'!$AT3239</f>
        <v>б/р</v>
      </c>
      <c r="E3242" s="91" t="str">
        <f>'[4]ИТОГ!'!$AU3239</f>
        <v>м</v>
      </c>
      <c r="F3242" s="189">
        <f>'[4]ИТОГ!'!$AX3239</f>
        <v>42869</v>
      </c>
      <c r="G3242" s="91" t="s">
        <v>255</v>
      </c>
      <c r="H3242" s="94" t="s">
        <v>28</v>
      </c>
      <c r="I3242" s="91" t="str">
        <f>'[4]ИТОГ!'!$AY3239</f>
        <v>НАДО!!!</v>
      </c>
    </row>
    <row r="3243" spans="1:9">
      <c r="A3243" s="90">
        <v>3233</v>
      </c>
      <c r="B3243" s="91" t="str">
        <f>'[4]ИТОГ!'!$AP3240</f>
        <v>Сидоров Филипп</v>
      </c>
      <c r="C3243" s="91">
        <f>'[4]ИТОГ!'!$AQ3240</f>
        <v>2012</v>
      </c>
      <c r="D3243" s="91" t="str">
        <f>'[4]ИТОГ!'!$AT3240</f>
        <v>б/р</v>
      </c>
      <c r="E3243" s="91" t="str">
        <f>'[4]ИТОГ!'!$AU3240</f>
        <v>м</v>
      </c>
      <c r="F3243" s="189">
        <f>'[4]ИТОГ!'!$AX3240</f>
        <v>0</v>
      </c>
      <c r="G3243" s="91" t="s">
        <v>255</v>
      </c>
      <c r="H3243" s="94" t="s">
        <v>28</v>
      </c>
      <c r="I3243" s="91" t="str">
        <f>'[4]ИТОГ!'!$AY3240</f>
        <v>ОК!</v>
      </c>
    </row>
    <row r="3244" spans="1:9">
      <c r="A3244" s="90">
        <v>3234</v>
      </c>
      <c r="B3244" s="91" t="str">
        <f>'[4]ИТОГ!'!$AP3241</f>
        <v>Сидорова Анастасия</v>
      </c>
      <c r="C3244" s="91">
        <f>'[4]ИТОГ!'!$AQ3241</f>
        <v>2006</v>
      </c>
      <c r="D3244" s="91" t="str">
        <f>'[4]ИТОГ!'!$AT3241</f>
        <v>б/р</v>
      </c>
      <c r="E3244" s="91" t="str">
        <f>'[4]ИТОГ!'!$AU3241</f>
        <v>ж</v>
      </c>
      <c r="F3244" s="189">
        <f>'[4]ИТОГ!'!$AX3241</f>
        <v>0</v>
      </c>
      <c r="G3244" s="91" t="s">
        <v>255</v>
      </c>
      <c r="H3244" s="94" t="s">
        <v>28</v>
      </c>
      <c r="I3244" s="91" t="str">
        <f>'[4]ИТОГ!'!$AY3241</f>
        <v>ОК!</v>
      </c>
    </row>
    <row r="3245" spans="1:9">
      <c r="A3245" s="90">
        <v>3235</v>
      </c>
      <c r="B3245" s="91" t="str">
        <f>'[4]ИТОГ!'!$AP3242</f>
        <v>Сидорова Светлана</v>
      </c>
      <c r="C3245" s="91">
        <f>'[4]ИТОГ!'!$AQ3242</f>
        <v>0</v>
      </c>
      <c r="D3245" s="91" t="str">
        <f>'[4]ИТОГ!'!$AT3242</f>
        <v>б/р</v>
      </c>
      <c r="E3245" s="91" t="str">
        <f>'[4]ИТОГ!'!$AU3242</f>
        <v>ж</v>
      </c>
      <c r="F3245" s="189">
        <f>'[4]ИТОГ!'!$AX3242</f>
        <v>44323</v>
      </c>
      <c r="G3245" s="91" t="s">
        <v>255</v>
      </c>
      <c r="H3245" s="94" t="s">
        <v>28</v>
      </c>
      <c r="I3245" s="91" t="str">
        <f>'[4]ИТОГ!'!$AY3242</f>
        <v>НАДО!!!</v>
      </c>
    </row>
    <row r="3246" spans="1:9">
      <c r="A3246" s="90">
        <v>3236</v>
      </c>
      <c r="B3246" s="91" t="str">
        <f>'[4]ИТОГ!'!$AP3243</f>
        <v>Сидорович Борис</v>
      </c>
      <c r="C3246" s="91">
        <f>'[4]ИТОГ!'!$AQ3243</f>
        <v>2010</v>
      </c>
      <c r="D3246" s="91" t="str">
        <f>'[4]ИТОГ!'!$AT3243</f>
        <v>б/р</v>
      </c>
      <c r="E3246" s="91" t="str">
        <f>'[4]ИТОГ!'!$AU3243</f>
        <v>м</v>
      </c>
      <c r="F3246" s="189">
        <f>'[4]ИТОГ!'!$AX3243</f>
        <v>0</v>
      </c>
      <c r="G3246" s="91" t="s">
        <v>255</v>
      </c>
      <c r="H3246" s="94" t="s">
        <v>28</v>
      </c>
      <c r="I3246" s="91" t="str">
        <f>'[4]ИТОГ!'!$AY3243</f>
        <v>ОК!</v>
      </c>
    </row>
    <row r="3247" spans="1:9">
      <c r="A3247" s="90">
        <v>3237</v>
      </c>
      <c r="B3247" s="91" t="str">
        <f>'[4]ИТОГ!'!$AP3244</f>
        <v>Сидорович Фёдор</v>
      </c>
      <c r="C3247" s="91">
        <f>'[4]ИТОГ!'!$AQ3244</f>
        <v>2012</v>
      </c>
      <c r="D3247" s="91" t="str">
        <f>'[4]ИТОГ!'!$AT3244</f>
        <v>б/р</v>
      </c>
      <c r="E3247" s="91" t="str">
        <f>'[4]ИТОГ!'!$AU3244</f>
        <v>м</v>
      </c>
      <c r="F3247" s="189">
        <f>'[4]ИТОГ!'!$AX3244</f>
        <v>0</v>
      </c>
      <c r="G3247" s="91" t="s">
        <v>255</v>
      </c>
      <c r="H3247" s="94" t="s">
        <v>28</v>
      </c>
      <c r="I3247" s="91" t="str">
        <f>'[4]ИТОГ!'!$AY3244</f>
        <v>ОК!</v>
      </c>
    </row>
    <row r="3248" spans="1:9">
      <c r="A3248" s="90">
        <v>3238</v>
      </c>
      <c r="B3248" s="91" t="str">
        <f>'[4]ИТОГ!'!$AP3245</f>
        <v>Сидорук Сергей</v>
      </c>
      <c r="C3248" s="91">
        <f>'[4]ИТОГ!'!$AQ3245</f>
        <v>1976</v>
      </c>
      <c r="D3248" s="91" t="str">
        <f>'[4]ИТОГ!'!$AT3245</f>
        <v>б/р</v>
      </c>
      <c r="E3248" s="91" t="str">
        <f>'[4]ИТОГ!'!$AU3245</f>
        <v>м</v>
      </c>
      <c r="F3248" s="189">
        <f>'[4]ИТОГ!'!$AX3245</f>
        <v>43405</v>
      </c>
      <c r="G3248" s="91" t="s">
        <v>255</v>
      </c>
      <c r="H3248" s="94" t="s">
        <v>28</v>
      </c>
      <c r="I3248" s="91" t="str">
        <f>'[4]ИТОГ!'!$AY3245</f>
        <v>НАДО!!!</v>
      </c>
    </row>
    <row r="3249" spans="1:9">
      <c r="A3249" s="90">
        <v>3239</v>
      </c>
      <c r="B3249" s="91" t="str">
        <f>'[4]ИТОГ!'!$AP3246</f>
        <v>Сидяков Максим</v>
      </c>
      <c r="C3249" s="91">
        <f>'[4]ИТОГ!'!$AQ3246</f>
        <v>2005</v>
      </c>
      <c r="D3249" s="91" t="str">
        <f>'[4]ИТОГ!'!$AT3246</f>
        <v>б/р</v>
      </c>
      <c r="E3249" s="91" t="str">
        <f>'[4]ИТОГ!'!$AU3246</f>
        <v>м</v>
      </c>
      <c r="F3249" s="189">
        <f>'[4]ИТОГ!'!$AX3246</f>
        <v>0</v>
      </c>
      <c r="G3249" s="91" t="s">
        <v>255</v>
      </c>
      <c r="H3249" s="94" t="s">
        <v>28</v>
      </c>
      <c r="I3249" s="91" t="str">
        <f>'[4]ИТОГ!'!$AY3246</f>
        <v>НАДО!!!</v>
      </c>
    </row>
    <row r="3250" spans="1:9">
      <c r="A3250" s="90">
        <v>3240</v>
      </c>
      <c r="B3250" s="91" t="str">
        <f>'[4]ИТОГ!'!$AP3247</f>
        <v>Сизоненко Андрей</v>
      </c>
      <c r="C3250" s="91">
        <f>'[4]ИТОГ!'!$AQ3247</f>
        <v>2014</v>
      </c>
      <c r="D3250" s="91" t="str">
        <f>'[4]ИТОГ!'!$AT3247</f>
        <v>б/р</v>
      </c>
      <c r="E3250" s="91" t="str">
        <f>'[4]ИТОГ!'!$AU3247</f>
        <v>м</v>
      </c>
      <c r="F3250" s="189">
        <f>'[4]ИТОГ!'!$AX3247</f>
        <v>0</v>
      </c>
      <c r="G3250" s="91" t="s">
        <v>255</v>
      </c>
      <c r="H3250" s="94" t="s">
        <v>28</v>
      </c>
      <c r="I3250" s="91" t="str">
        <f>'[4]ИТОГ!'!$AY3247</f>
        <v>ОК!</v>
      </c>
    </row>
    <row r="3251" spans="1:9">
      <c r="A3251" s="90">
        <v>3241</v>
      </c>
      <c r="B3251" s="91" t="str">
        <f>'[4]ИТОГ!'!$AP3248</f>
        <v>Сизых Николай</v>
      </c>
      <c r="C3251" s="91">
        <f>'[4]ИТОГ!'!$AQ3248</f>
        <v>2011</v>
      </c>
      <c r="D3251" s="91" t="str">
        <f>'[4]ИТОГ!'!$AT3248</f>
        <v>1ю</v>
      </c>
      <c r="E3251" s="91" t="str">
        <f>'[4]ИТОГ!'!$AU3248</f>
        <v>м</v>
      </c>
      <c r="F3251" s="189">
        <f>'[4]ИТОГ!'!$AX3248</f>
        <v>45954</v>
      </c>
      <c r="G3251" s="91" t="s">
        <v>255</v>
      </c>
      <c r="H3251" s="94" t="s">
        <v>28</v>
      </c>
      <c r="I3251" s="91" t="str">
        <f>'[4]ИТОГ!'!$AY3248</f>
        <v>ОК!</v>
      </c>
    </row>
    <row r="3252" spans="1:9">
      <c r="A3252" s="90">
        <v>3242</v>
      </c>
      <c r="B3252" s="91" t="str">
        <f>'[4]ИТОГ!'!$AP3249</f>
        <v>Сикора Катрин</v>
      </c>
      <c r="C3252" s="91">
        <f>'[4]ИТОГ!'!$AQ3249</f>
        <v>1998</v>
      </c>
      <c r="D3252" s="91" t="str">
        <f>'[4]ИТОГ!'!$AT3249</f>
        <v>б/р</v>
      </c>
      <c r="E3252" s="91" t="str">
        <f>'[4]ИТОГ!'!$AU3249</f>
        <v>ж</v>
      </c>
      <c r="F3252" s="189">
        <f>'[4]ИТОГ!'!$AX3249</f>
        <v>44498</v>
      </c>
      <c r="G3252" s="91" t="s">
        <v>255</v>
      </c>
      <c r="H3252" s="94" t="s">
        <v>28</v>
      </c>
      <c r="I3252" s="91" t="str">
        <f>'[4]ИТОГ!'!$AY3249</f>
        <v>НАДО!!!</v>
      </c>
    </row>
    <row r="3253" spans="1:9">
      <c r="A3253" s="90">
        <v>3243</v>
      </c>
      <c r="B3253" s="91" t="str">
        <f>'[4]ИТОГ!'!$AP3250</f>
        <v>Сикора Мартин</v>
      </c>
      <c r="C3253" s="91">
        <f>'[4]ИТОГ!'!$AQ3250</f>
        <v>1997</v>
      </c>
      <c r="D3253" s="91" t="str">
        <f>'[4]ИТОГ!'!$AT3250</f>
        <v>б/р</v>
      </c>
      <c r="E3253" s="91" t="str">
        <f>'[4]ИТОГ!'!$AU3250</f>
        <v>м</v>
      </c>
      <c r="F3253" s="189">
        <f>'[4]ИТОГ!'!$AX3250</f>
        <v>44597</v>
      </c>
      <c r="G3253" s="91" t="s">
        <v>255</v>
      </c>
      <c r="H3253" s="94" t="s">
        <v>28</v>
      </c>
      <c r="I3253" s="91" t="str">
        <f>'[4]ИТОГ!'!$AY3250</f>
        <v>ОК!</v>
      </c>
    </row>
    <row r="3254" spans="1:9">
      <c r="A3254" s="90">
        <v>3244</v>
      </c>
      <c r="B3254" s="91" t="str">
        <f>'[4]ИТОГ!'!$AP3251</f>
        <v>Силаев Алексей</v>
      </c>
      <c r="C3254" s="91">
        <f>'[4]ИТОГ!'!$AQ3251</f>
        <v>1994</v>
      </c>
      <c r="D3254" s="91" t="str">
        <f>'[4]ИТОГ!'!$AT3251</f>
        <v>МС</v>
      </c>
      <c r="E3254" s="91" t="str">
        <f>'[4]ИТОГ!'!$AU3251</f>
        <v>м</v>
      </c>
      <c r="F3254" s="189">
        <f>'[4]ИТОГ!'!$AX3251</f>
        <v>0</v>
      </c>
      <c r="G3254" s="91" t="s">
        <v>255</v>
      </c>
      <c r="H3254" s="94" t="s">
        <v>28</v>
      </c>
      <c r="I3254" s="91" t="str">
        <f>'[4]ИТОГ!'!$AY3251</f>
        <v>ОК!</v>
      </c>
    </row>
    <row r="3255" spans="1:9">
      <c r="A3255" s="90">
        <v>3245</v>
      </c>
      <c r="B3255" s="91" t="str">
        <f>'[4]ИТОГ!'!$AP3252</f>
        <v>Силаева Анна</v>
      </c>
      <c r="C3255" s="91">
        <f>'[4]ИТОГ!'!$AQ3252</f>
        <v>2001</v>
      </c>
      <c r="D3255" s="91" t="str">
        <f>'[4]ИТОГ!'!$AT3252</f>
        <v>б/р</v>
      </c>
      <c r="E3255" s="91" t="str">
        <f>'[4]ИТОГ!'!$AU3252</f>
        <v>ж</v>
      </c>
      <c r="F3255" s="189">
        <f>'[4]ИТОГ!'!$AX3252</f>
        <v>43227</v>
      </c>
      <c r="G3255" s="91" t="s">
        <v>255</v>
      </c>
      <c r="H3255" s="94" t="s">
        <v>28</v>
      </c>
      <c r="I3255" s="91" t="str">
        <f>'[4]ИТОГ!'!$AY3252</f>
        <v>ОК!</v>
      </c>
    </row>
    <row r="3256" spans="1:9">
      <c r="A3256" s="90">
        <v>3246</v>
      </c>
      <c r="B3256" s="91" t="str">
        <f>'[4]ИТОГ!'!$AP3253</f>
        <v>Силина Мария</v>
      </c>
      <c r="C3256" s="91">
        <f>'[4]ИТОГ!'!$AQ3253</f>
        <v>1999</v>
      </c>
      <c r="D3256" s="91" t="str">
        <f>'[4]ИТОГ!'!$AT3253</f>
        <v>б/р</v>
      </c>
      <c r="E3256" s="91" t="str">
        <f>'[4]ИТОГ!'!$AU3253</f>
        <v>ж</v>
      </c>
      <c r="F3256" s="189">
        <f>'[4]ИТОГ!'!$AX3253</f>
        <v>44107</v>
      </c>
      <c r="G3256" s="91" t="s">
        <v>255</v>
      </c>
      <c r="H3256" s="94" t="s">
        <v>28</v>
      </c>
      <c r="I3256" s="91" t="str">
        <f>'[4]ИТОГ!'!$AY3253</f>
        <v>ОК!</v>
      </c>
    </row>
    <row r="3257" spans="1:9">
      <c r="A3257" s="90">
        <v>3247</v>
      </c>
      <c r="B3257" s="91" t="str">
        <f>'[4]ИТОГ!'!$AP3254</f>
        <v>Силина Римма</v>
      </c>
      <c r="C3257" s="91">
        <f>'[4]ИТОГ!'!$AQ3254</f>
        <v>0</v>
      </c>
      <c r="D3257" s="91" t="str">
        <f>'[4]ИТОГ!'!$AT3254</f>
        <v>б/р</v>
      </c>
      <c r="E3257" s="91" t="str">
        <f>'[4]ИТОГ!'!$AU3254</f>
        <v>ж</v>
      </c>
      <c r="F3257" s="189">
        <f>'[4]ИТОГ!'!$AX3254</f>
        <v>45045</v>
      </c>
      <c r="G3257" s="91" t="s">
        <v>255</v>
      </c>
      <c r="H3257" s="94" t="s">
        <v>28</v>
      </c>
      <c r="I3257" s="91" t="str">
        <f>'[4]ИТОГ!'!$AY3254</f>
        <v>НАДО!!!</v>
      </c>
    </row>
    <row r="3258" spans="1:9">
      <c r="A3258" s="90">
        <v>3248</v>
      </c>
      <c r="B3258" s="91" t="str">
        <f>'[4]ИТОГ!'!$AP3255</f>
        <v>Силкина Валерия</v>
      </c>
      <c r="C3258" s="91">
        <f>'[4]ИТОГ!'!$AQ3255</f>
        <v>0</v>
      </c>
      <c r="D3258" s="91">
        <f>'[4]ИТОГ!'!$AT3255</f>
        <v>3</v>
      </c>
      <c r="E3258" s="91" t="str">
        <f>'[4]ИТОГ!'!$AU3255</f>
        <v>ж</v>
      </c>
      <c r="F3258" s="189">
        <f>'[4]ИТОГ!'!$AX3255</f>
        <v>45778</v>
      </c>
      <c r="G3258" s="91" t="s">
        <v>255</v>
      </c>
      <c r="H3258" s="94" t="s">
        <v>28</v>
      </c>
      <c r="I3258" s="91" t="str">
        <f>'[4]ИТОГ!'!$AY3255</f>
        <v>НАДО!!!</v>
      </c>
    </row>
    <row r="3259" spans="1:9">
      <c r="A3259" s="90">
        <v>3249</v>
      </c>
      <c r="B3259" s="91" t="str">
        <f>'[4]ИТОГ!'!$AP3256</f>
        <v>Силкина Дарья</v>
      </c>
      <c r="C3259" s="91">
        <f>'[4]ИТОГ!'!$AQ3256</f>
        <v>0</v>
      </c>
      <c r="D3259" s="91" t="str">
        <f>'[4]ИТОГ!'!$AT3256</f>
        <v>1ю</v>
      </c>
      <c r="E3259" s="91" t="str">
        <f>'[4]ИТОГ!'!$AU3256</f>
        <v>ж</v>
      </c>
      <c r="F3259" s="189">
        <f>'[4]ИТОГ!'!$AX3256</f>
        <v>45756</v>
      </c>
      <c r="G3259" s="91" t="s">
        <v>255</v>
      </c>
      <c r="H3259" s="94" t="s">
        <v>28</v>
      </c>
      <c r="I3259" s="91" t="str">
        <f>'[4]ИТОГ!'!$AY3256</f>
        <v>НАДО!!!</v>
      </c>
    </row>
    <row r="3260" spans="1:9">
      <c r="A3260" s="90">
        <v>3250</v>
      </c>
      <c r="B3260" s="91" t="str">
        <f>'[4]ИТОГ!'!$AP3257</f>
        <v>Сильченко Александр</v>
      </c>
      <c r="C3260" s="91">
        <f>'[4]ИТОГ!'!$AQ3257</f>
        <v>1998</v>
      </c>
      <c r="D3260" s="91">
        <f>'[4]ИТОГ!'!$AT3257</f>
        <v>2</v>
      </c>
      <c r="E3260" s="91" t="str">
        <f>'[4]ИТОГ!'!$AU3257</f>
        <v>м</v>
      </c>
      <c r="F3260" s="189">
        <f>'[4]ИТОГ!'!$AX3257</f>
        <v>45702</v>
      </c>
      <c r="G3260" s="91" t="s">
        <v>255</v>
      </c>
      <c r="H3260" s="94" t="s">
        <v>28</v>
      </c>
      <c r="I3260" s="91" t="str">
        <f>'[4]ИТОГ!'!$AY3257</f>
        <v>ОК!</v>
      </c>
    </row>
    <row r="3261" spans="1:9">
      <c r="A3261" s="90">
        <v>3251</v>
      </c>
      <c r="B3261" s="91" t="str">
        <f>'[4]ИТОГ!'!$AP3258</f>
        <v>Сильченко Алексей</v>
      </c>
      <c r="C3261" s="91">
        <f>'[4]ИТОГ!'!$AQ3258</f>
        <v>2012</v>
      </c>
      <c r="D3261" s="91" t="str">
        <f>'[4]ИТОГ!'!$AT3258</f>
        <v>1ю</v>
      </c>
      <c r="E3261" s="91" t="str">
        <f>'[4]ИТОГ!'!$AU3258</f>
        <v>м</v>
      </c>
      <c r="F3261" s="189">
        <f>'[4]ИТОГ!'!$AX3258</f>
        <v>45582</v>
      </c>
      <c r="G3261" s="91" t="s">
        <v>255</v>
      </c>
      <c r="H3261" s="94" t="s">
        <v>28</v>
      </c>
      <c r="I3261" s="91" t="str">
        <f>'[4]ИТОГ!'!$AY3258</f>
        <v>ОК!</v>
      </c>
    </row>
    <row r="3262" spans="1:9">
      <c r="A3262" s="90">
        <v>3252</v>
      </c>
      <c r="B3262" s="91" t="str">
        <f>'[4]ИТОГ!'!$AP3259</f>
        <v>Сильченкова Дарья</v>
      </c>
      <c r="C3262" s="91">
        <f>'[4]ИТОГ!'!$AQ3259</f>
        <v>2013</v>
      </c>
      <c r="D3262" s="91" t="str">
        <f>'[4]ИТОГ!'!$AT3259</f>
        <v>б/р</v>
      </c>
      <c r="E3262" s="91" t="str">
        <f>'[4]ИТОГ!'!$AU3259</f>
        <v>ж</v>
      </c>
      <c r="F3262" s="189">
        <f>'[4]ИТОГ!'!$AX3259</f>
        <v>0</v>
      </c>
      <c r="G3262" s="91" t="s">
        <v>255</v>
      </c>
      <c r="H3262" s="94" t="s">
        <v>28</v>
      </c>
      <c r="I3262" s="91" t="str">
        <f>'[4]ИТОГ!'!$AY3259</f>
        <v>ОК!</v>
      </c>
    </row>
    <row r="3263" spans="1:9">
      <c r="A3263" s="90">
        <v>3253</v>
      </c>
      <c r="B3263" s="91" t="str">
        <f>'[4]ИТОГ!'!$AP3260</f>
        <v>Симаго Александр</v>
      </c>
      <c r="C3263" s="91">
        <f>'[4]ИТОГ!'!$AQ3260</f>
        <v>2004</v>
      </c>
      <c r="D3263" s="91" t="str">
        <f>'[4]ИТОГ!'!$AT3260</f>
        <v>б/р</v>
      </c>
      <c r="E3263" s="91" t="str">
        <f>'[4]ИТОГ!'!$AU3260</f>
        <v>м</v>
      </c>
      <c r="F3263" s="189">
        <f>'[4]ИТОГ!'!$AX3260</f>
        <v>43828</v>
      </c>
      <c r="G3263" s="91" t="s">
        <v>255</v>
      </c>
      <c r="H3263" s="94" t="s">
        <v>28</v>
      </c>
      <c r="I3263" s="91" t="str">
        <f>'[4]ИТОГ!'!$AY3260</f>
        <v>ОК!</v>
      </c>
    </row>
    <row r="3264" spans="1:9">
      <c r="A3264" s="90">
        <v>3254</v>
      </c>
      <c r="B3264" s="91" t="str">
        <f>'[4]ИТОГ!'!$AP3261</f>
        <v>Симакин Леонид</v>
      </c>
      <c r="C3264" s="91">
        <f>'[4]ИТОГ!'!$AQ3261</f>
        <v>2009</v>
      </c>
      <c r="D3264" s="91">
        <f>'[4]ИТОГ!'!$AT3261</f>
        <v>2</v>
      </c>
      <c r="E3264" s="91" t="str">
        <f>'[4]ИТОГ!'!$AU3261</f>
        <v>м</v>
      </c>
      <c r="F3264" s="189">
        <f>'[4]ИТОГ!'!$AX3261</f>
        <v>45955</v>
      </c>
      <c r="G3264" s="91" t="s">
        <v>255</v>
      </c>
      <c r="H3264" s="94" t="s">
        <v>28</v>
      </c>
      <c r="I3264" s="91" t="str">
        <f>'[4]ИТОГ!'!$AY3261</f>
        <v>ОК!</v>
      </c>
    </row>
    <row r="3265" spans="1:9">
      <c r="A3265" s="90">
        <v>3255</v>
      </c>
      <c r="B3265" s="91" t="str">
        <f>'[4]ИТОГ!'!$AP3262</f>
        <v>Симашков Максим</v>
      </c>
      <c r="C3265" s="91">
        <f>'[4]ИТОГ!'!$AQ3262</f>
        <v>2007</v>
      </c>
      <c r="D3265" s="91" t="str">
        <f>'[4]ИТОГ!'!$AT3262</f>
        <v>б/р</v>
      </c>
      <c r="E3265" s="91" t="str">
        <f>'[4]ИТОГ!'!$AU3262</f>
        <v>м</v>
      </c>
      <c r="F3265" s="189">
        <f>'[4]ИТОГ!'!$AX3262</f>
        <v>43227</v>
      </c>
      <c r="G3265" s="91" t="s">
        <v>255</v>
      </c>
      <c r="H3265" s="94" t="s">
        <v>28</v>
      </c>
      <c r="I3265" s="91" t="str">
        <f>'[4]ИТОГ!'!$AY3262</f>
        <v>НАДО!!!</v>
      </c>
    </row>
    <row r="3266" spans="1:9">
      <c r="A3266" s="90">
        <v>3256</v>
      </c>
      <c r="B3266" s="91" t="str">
        <f>'[4]ИТОГ!'!$AP3263</f>
        <v>Симкин Александр</v>
      </c>
      <c r="C3266" s="91">
        <f>'[4]ИТОГ!'!$AQ3263</f>
        <v>1949</v>
      </c>
      <c r="D3266" s="91">
        <f>'[4]ИТОГ!'!$AT3263</f>
        <v>3</v>
      </c>
      <c r="E3266" s="91" t="str">
        <f>'[4]ИТОГ!'!$AU3263</f>
        <v>м</v>
      </c>
      <c r="F3266" s="189">
        <f>'[4]ИТОГ!'!$AX3263</f>
        <v>45718</v>
      </c>
      <c r="G3266" s="91" t="s">
        <v>255</v>
      </c>
      <c r="H3266" s="94" t="s">
        <v>28</v>
      </c>
      <c r="I3266" s="91" t="str">
        <f>'[4]ИТОГ!'!$AY3263</f>
        <v>ОК!</v>
      </c>
    </row>
    <row r="3267" spans="1:9">
      <c r="A3267" s="90">
        <v>3257</v>
      </c>
      <c r="B3267" s="91" t="str">
        <f>'[4]ИТОГ!'!$AP3264</f>
        <v>Симоненко Дмитрий</v>
      </c>
      <c r="C3267" s="91">
        <f>'[4]ИТОГ!'!$AQ3264</f>
        <v>0</v>
      </c>
      <c r="D3267" s="91" t="str">
        <f>'[4]ИТОГ!'!$AT3264</f>
        <v>б/р</v>
      </c>
      <c r="E3267" s="91" t="str">
        <f>'[4]ИТОГ!'!$AU3264</f>
        <v>м</v>
      </c>
      <c r="F3267" s="189">
        <f>'[4]ИТОГ!'!$AX3264</f>
        <v>43933</v>
      </c>
      <c r="G3267" s="91" t="s">
        <v>255</v>
      </c>
      <c r="H3267" s="94" t="s">
        <v>28</v>
      </c>
      <c r="I3267" s="91" t="str">
        <f>'[4]ИТОГ!'!$AY3264</f>
        <v>НАДО!!!</v>
      </c>
    </row>
    <row r="3268" spans="1:9">
      <c r="A3268" s="90">
        <v>3258</v>
      </c>
      <c r="B3268" s="91" t="str">
        <f>'[4]ИТОГ!'!$AP3265</f>
        <v>Симонов Николай</v>
      </c>
      <c r="C3268" s="91">
        <f>'[4]ИТОГ!'!$AQ3265</f>
        <v>0</v>
      </c>
      <c r="D3268" s="91" t="str">
        <f>'[4]ИТОГ!'!$AT3265</f>
        <v>б/р</v>
      </c>
      <c r="E3268" s="91" t="str">
        <f>'[4]ИТОГ!'!$AU3265</f>
        <v>м</v>
      </c>
      <c r="F3268" s="189">
        <f>'[4]ИТОГ!'!$AX3265</f>
        <v>44359</v>
      </c>
      <c r="G3268" s="91" t="s">
        <v>255</v>
      </c>
      <c r="H3268" s="94" t="s">
        <v>28</v>
      </c>
      <c r="I3268" s="91" t="str">
        <f>'[4]ИТОГ!'!$AY3265</f>
        <v>НАДО!!!</v>
      </c>
    </row>
    <row r="3269" spans="1:9">
      <c r="A3269" s="90">
        <v>3259</v>
      </c>
      <c r="B3269" s="91" t="str">
        <f>'[4]ИТОГ!'!$AP3266</f>
        <v>Симонова Наталья</v>
      </c>
      <c r="C3269" s="91">
        <f>'[4]ИТОГ!'!$AQ3266</f>
        <v>1998</v>
      </c>
      <c r="D3269" s="91">
        <f>'[4]ИТОГ!'!$AT3266</f>
        <v>2</v>
      </c>
      <c r="E3269" s="91" t="str">
        <f>'[4]ИТОГ!'!$AU3266</f>
        <v>ж</v>
      </c>
      <c r="F3269" s="189">
        <f>'[4]ИТОГ!'!$AX3266</f>
        <v>45520</v>
      </c>
      <c r="G3269" s="91" t="s">
        <v>255</v>
      </c>
      <c r="H3269" s="94" t="s">
        <v>28</v>
      </c>
      <c r="I3269" s="91" t="str">
        <f>'[4]ИТОГ!'!$AY3266</f>
        <v>ОК!</v>
      </c>
    </row>
    <row r="3270" spans="1:9">
      <c r="A3270" s="90">
        <v>3260</v>
      </c>
      <c r="B3270" s="91" t="str">
        <f>'[4]ИТОГ!'!$AP3267</f>
        <v>Симонян Андрей</v>
      </c>
      <c r="C3270" s="91">
        <f>'[4]ИТОГ!'!$AQ3267</f>
        <v>2005</v>
      </c>
      <c r="D3270" s="91" t="str">
        <f>'[4]ИТОГ!'!$AT3267</f>
        <v>2ю</v>
      </c>
      <c r="E3270" s="91" t="str">
        <f>'[4]ИТОГ!'!$AU3267</f>
        <v>м</v>
      </c>
      <c r="F3270" s="189">
        <f>'[4]ИТОГ!'!$AX3267</f>
        <v>45422</v>
      </c>
      <c r="G3270" s="91" t="s">
        <v>255</v>
      </c>
      <c r="H3270" s="94" t="s">
        <v>28</v>
      </c>
      <c r="I3270" s="91" t="str">
        <f>'[4]ИТОГ!'!$AY3267</f>
        <v>ОК!</v>
      </c>
    </row>
    <row r="3271" spans="1:9">
      <c r="A3271" s="90">
        <v>3261</v>
      </c>
      <c r="B3271" s="91" t="str">
        <f>'[4]ИТОГ!'!$AP3268</f>
        <v>Синельник Надежда</v>
      </c>
      <c r="C3271" s="91">
        <f>'[4]ИТОГ!'!$AQ3268</f>
        <v>0</v>
      </c>
      <c r="D3271" s="91" t="str">
        <f>'[4]ИТОГ!'!$AT3268</f>
        <v>б/р</v>
      </c>
      <c r="E3271" s="91" t="str">
        <f>'[4]ИТОГ!'!$AU3268</f>
        <v>ж</v>
      </c>
      <c r="F3271" s="189">
        <f>'[4]ИТОГ!'!$AX3268</f>
        <v>45045</v>
      </c>
      <c r="G3271" s="91" t="s">
        <v>255</v>
      </c>
      <c r="H3271" s="94" t="s">
        <v>28</v>
      </c>
      <c r="I3271" s="91" t="str">
        <f>'[4]ИТОГ!'!$AY3268</f>
        <v>НАДО!!!</v>
      </c>
    </row>
    <row r="3272" spans="1:9">
      <c r="A3272" s="90">
        <v>3262</v>
      </c>
      <c r="B3272" s="91" t="str">
        <f>'[4]ИТОГ!'!$AP3269</f>
        <v>Синельник Пётр</v>
      </c>
      <c r="C3272" s="91">
        <f>'[4]ИТОГ!'!$AQ3269</f>
        <v>0</v>
      </c>
      <c r="D3272" s="91" t="str">
        <f>'[4]ИТОГ!'!$AT3269</f>
        <v>б/р</v>
      </c>
      <c r="E3272" s="91" t="str">
        <f>'[4]ИТОГ!'!$AU3269</f>
        <v>м</v>
      </c>
      <c r="F3272" s="189">
        <f>'[4]ИТОГ!'!$AX3269</f>
        <v>45045</v>
      </c>
      <c r="G3272" s="91" t="s">
        <v>255</v>
      </c>
      <c r="H3272" s="94" t="s">
        <v>28</v>
      </c>
      <c r="I3272" s="91" t="str">
        <f>'[4]ИТОГ!'!$AY3269</f>
        <v>НАДО!!!</v>
      </c>
    </row>
    <row r="3273" spans="1:9">
      <c r="A3273" s="90">
        <v>3263</v>
      </c>
      <c r="B3273" s="91" t="str">
        <f>'[4]ИТОГ!'!$AP3270</f>
        <v>Синенок Полина</v>
      </c>
      <c r="C3273" s="91">
        <f>'[4]ИТОГ!'!$AQ3270</f>
        <v>2006</v>
      </c>
      <c r="D3273" s="91" t="str">
        <f>'[4]ИТОГ!'!$AT3270</f>
        <v>б/р</v>
      </c>
      <c r="E3273" s="91" t="str">
        <f>'[4]ИТОГ!'!$AU3270</f>
        <v>ж</v>
      </c>
      <c r="F3273" s="189">
        <f>'[4]ИТОГ!'!$AX3270</f>
        <v>0</v>
      </c>
      <c r="G3273" s="91" t="s">
        <v>255</v>
      </c>
      <c r="H3273" s="94" t="s">
        <v>28</v>
      </c>
      <c r="I3273" s="91" t="str">
        <f>'[4]ИТОГ!'!$AY3270</f>
        <v>ОК!</v>
      </c>
    </row>
    <row r="3274" spans="1:9">
      <c r="A3274" s="90">
        <v>3264</v>
      </c>
      <c r="B3274" s="91" t="str">
        <f>'[4]ИТОГ!'!$AP3271</f>
        <v>Синицин Глеб</v>
      </c>
      <c r="C3274" s="91">
        <f>'[4]ИТОГ!'!$AQ3271</f>
        <v>2010</v>
      </c>
      <c r="D3274" s="91">
        <f>'[4]ИТОГ!'!$AT3271</f>
        <v>2</v>
      </c>
      <c r="E3274" s="91" t="str">
        <f>'[4]ИТОГ!'!$AU3271</f>
        <v>м</v>
      </c>
      <c r="F3274" s="189">
        <f>'[4]ИТОГ!'!$AX3271</f>
        <v>45893</v>
      </c>
      <c r="G3274" s="91" t="s">
        <v>255</v>
      </c>
      <c r="H3274" s="94" t="s">
        <v>28</v>
      </c>
      <c r="I3274" s="91" t="str">
        <f>'[4]ИТОГ!'!$AY3271</f>
        <v>ОК!</v>
      </c>
    </row>
    <row r="3275" spans="1:9">
      <c r="A3275" s="90">
        <v>3265</v>
      </c>
      <c r="B3275" s="91" t="str">
        <f>'[4]ИТОГ!'!$AP3272</f>
        <v>Синицын Владимир</v>
      </c>
      <c r="C3275" s="91">
        <f>'[4]ИТОГ!'!$AQ3272</f>
        <v>1988</v>
      </c>
      <c r="D3275" s="91" t="str">
        <f>'[4]ИТОГ!'!$AT3272</f>
        <v>б/р</v>
      </c>
      <c r="E3275" s="91" t="str">
        <f>'[4]ИТОГ!'!$AU3272</f>
        <v>м</v>
      </c>
      <c r="F3275" s="189">
        <f>'[4]ИТОГ!'!$AX3272</f>
        <v>43245</v>
      </c>
      <c r="G3275" s="91" t="s">
        <v>255</v>
      </c>
      <c r="H3275" s="94" t="s">
        <v>28</v>
      </c>
      <c r="I3275" s="91" t="str">
        <f>'[4]ИТОГ!'!$AY3272</f>
        <v>НАДО!!!</v>
      </c>
    </row>
    <row r="3276" spans="1:9">
      <c r="A3276" s="90">
        <v>3266</v>
      </c>
      <c r="B3276" s="91" t="str">
        <f>'[4]ИТОГ!'!$AP3273</f>
        <v>Синьков Александр</v>
      </c>
      <c r="C3276" s="91">
        <f>'[4]ИТОГ!'!$AQ3273</f>
        <v>1979</v>
      </c>
      <c r="D3276" s="91" t="str">
        <f>'[4]ИТОГ!'!$AT3273</f>
        <v>б/р</v>
      </c>
      <c r="E3276" s="91" t="str">
        <f>'[4]ИТОГ!'!$AU3273</f>
        <v>м</v>
      </c>
      <c r="F3276" s="189">
        <f>'[4]ИТОГ!'!$AX3273</f>
        <v>43245</v>
      </c>
      <c r="G3276" s="91" t="s">
        <v>255</v>
      </c>
      <c r="H3276" s="94" t="s">
        <v>28</v>
      </c>
      <c r="I3276" s="91" t="str">
        <f>'[4]ИТОГ!'!$AY3273</f>
        <v>НАДО!!!</v>
      </c>
    </row>
    <row r="3277" spans="1:9">
      <c r="A3277" s="90">
        <v>3267</v>
      </c>
      <c r="B3277" s="91" t="str">
        <f>'[4]ИТОГ!'!$AP3274</f>
        <v>Синявин Антон</v>
      </c>
      <c r="C3277" s="91">
        <f>'[4]ИТОГ!'!$AQ3274</f>
        <v>0</v>
      </c>
      <c r="D3277" s="91">
        <f>'[4]ИТОГ!'!$AT3274</f>
        <v>2</v>
      </c>
      <c r="E3277" s="91" t="str">
        <f>'[4]ИТОГ!'!$AU3274</f>
        <v>м</v>
      </c>
      <c r="F3277" s="189">
        <f>'[4]ИТОГ!'!$AX3274</f>
        <v>45775</v>
      </c>
      <c r="G3277" s="91" t="s">
        <v>255</v>
      </c>
      <c r="H3277" s="94" t="s">
        <v>28</v>
      </c>
      <c r="I3277" s="91" t="str">
        <f>'[4]ИТОГ!'!$AY3274</f>
        <v>НАДО!!!</v>
      </c>
    </row>
    <row r="3278" spans="1:9">
      <c r="A3278" s="90">
        <v>3268</v>
      </c>
      <c r="B3278" s="91" t="str">
        <f>'[4]ИТОГ!'!$AP3275</f>
        <v>Сипинева Вероника</v>
      </c>
      <c r="C3278" s="91">
        <f>'[4]ИТОГ!'!$AQ3275</f>
        <v>2011</v>
      </c>
      <c r="D3278" s="91" t="str">
        <f>'[4]ИТОГ!'!$AT3275</f>
        <v>2ю</v>
      </c>
      <c r="E3278" s="91" t="str">
        <f>'[4]ИТОГ!'!$AU3275</f>
        <v>ж</v>
      </c>
      <c r="F3278" s="189">
        <f>'[4]ИТОГ!'!$AX3275</f>
        <v>45422</v>
      </c>
      <c r="G3278" s="91" t="s">
        <v>255</v>
      </c>
      <c r="H3278" s="94" t="s">
        <v>28</v>
      </c>
      <c r="I3278" s="91" t="str">
        <f>'[4]ИТОГ!'!$AY3275</f>
        <v>ОК!</v>
      </c>
    </row>
    <row r="3279" spans="1:9">
      <c r="A3279" s="90">
        <v>3269</v>
      </c>
      <c r="B3279" s="91" t="str">
        <f>'[4]ИТОГ!'!$AP3276</f>
        <v>Сиротенко Артем</v>
      </c>
      <c r="C3279" s="91">
        <f>'[4]ИТОГ!'!$AQ3276</f>
        <v>2003</v>
      </c>
      <c r="D3279" s="91" t="str">
        <f>'[4]ИТОГ!'!$AT3276</f>
        <v>б/р</v>
      </c>
      <c r="E3279" s="91" t="str">
        <f>'[4]ИТОГ!'!$AU3276</f>
        <v>м</v>
      </c>
      <c r="F3279" s="189">
        <f>'[4]ИТОГ!'!$AX3276</f>
        <v>44759</v>
      </c>
      <c r="G3279" s="91" t="s">
        <v>255</v>
      </c>
      <c r="H3279" s="94" t="s">
        <v>28</v>
      </c>
      <c r="I3279" s="91" t="str">
        <f>'[4]ИТОГ!'!$AY3276</f>
        <v>ОК!</v>
      </c>
    </row>
    <row r="3280" spans="1:9">
      <c r="A3280" s="90">
        <v>3270</v>
      </c>
      <c r="B3280" s="91" t="str">
        <f>'[4]ИТОГ!'!$AP3277</f>
        <v>Сиротин Даниил</v>
      </c>
      <c r="C3280" s="91">
        <f>'[4]ИТОГ!'!$AQ3277</f>
        <v>2003</v>
      </c>
      <c r="D3280" s="91" t="str">
        <f>'[4]ИТОГ!'!$AT3277</f>
        <v>б/р</v>
      </c>
      <c r="E3280" s="91" t="str">
        <f>'[4]ИТОГ!'!$AU3277</f>
        <v>м</v>
      </c>
      <c r="F3280" s="189">
        <f>'[4]ИТОГ!'!$AX3277</f>
        <v>0</v>
      </c>
      <c r="G3280" s="91" t="s">
        <v>255</v>
      </c>
      <c r="H3280" s="94" t="s">
        <v>28</v>
      </c>
      <c r="I3280" s="91" t="str">
        <f>'[4]ИТОГ!'!$AY3277</f>
        <v>ОК!</v>
      </c>
    </row>
    <row r="3281" spans="1:9">
      <c r="A3281" s="90">
        <v>3271</v>
      </c>
      <c r="B3281" s="91" t="str">
        <f>'[4]ИТОГ!'!$AP3278</f>
        <v>Сиротинина Валентина</v>
      </c>
      <c r="C3281" s="91">
        <f>'[4]ИТОГ!'!$AQ3278</f>
        <v>0</v>
      </c>
      <c r="D3281" s="91">
        <f>'[4]ИТОГ!'!$AT3278</f>
        <v>3</v>
      </c>
      <c r="E3281" s="91" t="str">
        <f>'[4]ИТОГ!'!$AU3278</f>
        <v>ж</v>
      </c>
      <c r="F3281" s="189">
        <f>'[4]ИТОГ!'!$AX3278</f>
        <v>45407</v>
      </c>
      <c r="G3281" s="91" t="s">
        <v>255</v>
      </c>
      <c r="H3281" s="94" t="s">
        <v>28</v>
      </c>
      <c r="I3281" s="91" t="str">
        <f>'[4]ИТОГ!'!$AY3278</f>
        <v>НАДО!!!</v>
      </c>
    </row>
    <row r="3282" spans="1:9">
      <c r="A3282" s="90">
        <v>3272</v>
      </c>
      <c r="B3282" s="91" t="str">
        <f>'[4]ИТОГ!'!$AP3279</f>
        <v>Сироткина Диана</v>
      </c>
      <c r="C3282" s="91">
        <f>'[4]ИТОГ!'!$AQ3279</f>
        <v>2012</v>
      </c>
      <c r="D3282" s="91" t="str">
        <f>'[4]ИТОГ!'!$AT3279</f>
        <v>б/р</v>
      </c>
      <c r="E3282" s="91" t="str">
        <f>'[4]ИТОГ!'!$AU3279</f>
        <v>ж</v>
      </c>
      <c r="F3282" s="189">
        <f>'[4]ИТОГ!'!$AX3279</f>
        <v>0</v>
      </c>
      <c r="G3282" s="91" t="s">
        <v>255</v>
      </c>
      <c r="H3282" s="94" t="s">
        <v>28</v>
      </c>
      <c r="I3282" s="91" t="str">
        <f>'[4]ИТОГ!'!$AY3279</f>
        <v>ОК!</v>
      </c>
    </row>
    <row r="3283" spans="1:9">
      <c r="A3283" s="90">
        <v>3273</v>
      </c>
      <c r="B3283" s="91" t="str">
        <f>'[4]ИТОГ!'!$AP3280</f>
        <v>Ситник Чеслав</v>
      </c>
      <c r="C3283" s="91">
        <f>'[4]ИТОГ!'!$AQ3280</f>
        <v>2006</v>
      </c>
      <c r="D3283" s="91" t="str">
        <f>'[4]ИТОГ!'!$AT3280</f>
        <v>б/р</v>
      </c>
      <c r="E3283" s="91" t="str">
        <f>'[4]ИТОГ!'!$AU3280</f>
        <v>м</v>
      </c>
      <c r="F3283" s="189">
        <f>'[4]ИТОГ!'!$AX3280</f>
        <v>43960</v>
      </c>
      <c r="G3283" s="91" t="s">
        <v>255</v>
      </c>
      <c r="H3283" s="94" t="s">
        <v>28</v>
      </c>
      <c r="I3283" s="91" t="str">
        <f>'[4]ИТОГ!'!$AY3280</f>
        <v>ОК!</v>
      </c>
    </row>
    <row r="3284" spans="1:9">
      <c r="A3284" s="90">
        <v>3274</v>
      </c>
      <c r="B3284" s="91" t="str">
        <f>'[4]ИТОГ!'!$AP3281</f>
        <v>Ситникова София</v>
      </c>
      <c r="C3284" s="91">
        <f>'[4]ИТОГ!'!$AQ3281</f>
        <v>2007</v>
      </c>
      <c r="D3284" s="91" t="str">
        <f>'[4]ИТОГ!'!$AT3281</f>
        <v>б/р</v>
      </c>
      <c r="E3284" s="91" t="str">
        <f>'[4]ИТОГ!'!$AU3281</f>
        <v>ж</v>
      </c>
      <c r="F3284" s="189">
        <f>'[4]ИТОГ!'!$AX3281</f>
        <v>0</v>
      </c>
      <c r="G3284" s="91" t="s">
        <v>255</v>
      </c>
      <c r="H3284" s="94" t="s">
        <v>28</v>
      </c>
      <c r="I3284" s="91" t="str">
        <f>'[4]ИТОГ!'!$AY3281</f>
        <v>ОК!</v>
      </c>
    </row>
    <row r="3285" spans="1:9">
      <c r="A3285" s="90">
        <v>3275</v>
      </c>
      <c r="B3285" s="91" t="str">
        <f>'[4]ИТОГ!'!$AP3282</f>
        <v>Скакунов Сергей</v>
      </c>
      <c r="C3285" s="91">
        <f>'[4]ИТОГ!'!$AQ3282</f>
        <v>2014</v>
      </c>
      <c r="D3285" s="91" t="str">
        <f>'[4]ИТОГ!'!$AT3282</f>
        <v>б/р</v>
      </c>
      <c r="E3285" s="91" t="str">
        <f>'[4]ИТОГ!'!$AU3282</f>
        <v>м</v>
      </c>
      <c r="F3285" s="189">
        <f>'[4]ИТОГ!'!$AX3282</f>
        <v>0</v>
      </c>
      <c r="G3285" s="91" t="s">
        <v>255</v>
      </c>
      <c r="H3285" s="94" t="s">
        <v>28</v>
      </c>
      <c r="I3285" s="91" t="str">
        <f>'[4]ИТОГ!'!$AY3282</f>
        <v>ОК!</v>
      </c>
    </row>
    <row r="3286" spans="1:9">
      <c r="A3286" s="90">
        <v>3276</v>
      </c>
      <c r="B3286" s="91" t="str">
        <f>'[4]ИТОГ!'!$AP3283</f>
        <v>Сквозников Иван</v>
      </c>
      <c r="C3286" s="91">
        <f>'[4]ИТОГ!'!$AQ3283</f>
        <v>2009</v>
      </c>
      <c r="D3286" s="91" t="str">
        <f>'[4]ИТОГ!'!$AT3283</f>
        <v>б/р</v>
      </c>
      <c r="E3286" s="91" t="str">
        <f>'[4]ИТОГ!'!$AU3283</f>
        <v>м</v>
      </c>
      <c r="F3286" s="189">
        <f>'[4]ИТОГ!'!$AX3283</f>
        <v>45156</v>
      </c>
      <c r="G3286" s="91" t="s">
        <v>255</v>
      </c>
      <c r="H3286" s="94" t="s">
        <v>28</v>
      </c>
      <c r="I3286" s="91" t="str">
        <f>'[4]ИТОГ!'!$AY3283</f>
        <v>ОК!</v>
      </c>
    </row>
    <row r="3287" spans="1:9">
      <c r="A3287" s="90">
        <v>3277</v>
      </c>
      <c r="B3287" s="91" t="str">
        <f>'[4]ИТОГ!'!$AP3284</f>
        <v>Скворцова Катрин</v>
      </c>
      <c r="C3287" s="91">
        <f>'[4]ИТОГ!'!$AQ3284</f>
        <v>0</v>
      </c>
      <c r="D3287" s="91">
        <f>'[4]ИТОГ!'!$AT3284</f>
        <v>3</v>
      </c>
      <c r="E3287" s="91" t="str">
        <f>'[4]ИТОГ!'!$AU3284</f>
        <v>ж</v>
      </c>
      <c r="F3287" s="189">
        <f>'[4]ИТОГ!'!$AX3284</f>
        <v>45576</v>
      </c>
      <c r="G3287" s="91" t="s">
        <v>255</v>
      </c>
      <c r="H3287" s="94" t="s">
        <v>28</v>
      </c>
      <c r="I3287" s="91" t="str">
        <f>'[4]ИТОГ!'!$AY3284</f>
        <v>НАДО!!!</v>
      </c>
    </row>
    <row r="3288" spans="1:9">
      <c r="A3288" s="90">
        <v>3278</v>
      </c>
      <c r="B3288" s="91" t="str">
        <f>'[4]ИТОГ!'!$AP3285</f>
        <v>Складчикова Светлана</v>
      </c>
      <c r="C3288" s="91">
        <f>'[4]ИТОГ!'!$AQ3285</f>
        <v>0</v>
      </c>
      <c r="D3288" s="91" t="str">
        <f>'[4]ИТОГ!'!$AT3285</f>
        <v>б/р</v>
      </c>
      <c r="E3288" s="91" t="str">
        <f>'[4]ИТОГ!'!$AU3285</f>
        <v>ж</v>
      </c>
      <c r="F3288" s="189">
        <f>'[4]ИТОГ!'!$AX3285</f>
        <v>43954</v>
      </c>
      <c r="G3288" s="91" t="s">
        <v>255</v>
      </c>
      <c r="H3288" s="94" t="s">
        <v>28</v>
      </c>
      <c r="I3288" s="91" t="str">
        <f>'[4]ИТОГ!'!$AY3285</f>
        <v>НАДО!!!</v>
      </c>
    </row>
    <row r="3289" spans="1:9">
      <c r="A3289" s="90">
        <v>3279</v>
      </c>
      <c r="B3289" s="91" t="str">
        <f>'[4]ИТОГ!'!$AP3286</f>
        <v>Склюева Мария</v>
      </c>
      <c r="C3289" s="91">
        <f>'[4]ИТОГ!'!$AQ3286</f>
        <v>2007</v>
      </c>
      <c r="D3289" s="91" t="str">
        <f>'[4]ИТОГ!'!$AT3286</f>
        <v>б/р</v>
      </c>
      <c r="E3289" s="91" t="str">
        <f>'[4]ИТОГ!'!$AU3286</f>
        <v>ж</v>
      </c>
      <c r="F3289" s="189">
        <f>'[4]ИТОГ!'!$AX3286</f>
        <v>0</v>
      </c>
      <c r="G3289" s="91" t="s">
        <v>255</v>
      </c>
      <c r="H3289" s="94" t="s">
        <v>28</v>
      </c>
      <c r="I3289" s="91" t="str">
        <f>'[4]ИТОГ!'!$AY3286</f>
        <v>ОК!</v>
      </c>
    </row>
    <row r="3290" spans="1:9">
      <c r="A3290" s="90">
        <v>3280</v>
      </c>
      <c r="B3290" s="91" t="str">
        <f>'[4]ИТОГ!'!$AP3287</f>
        <v>Скорик Артем</v>
      </c>
      <c r="C3290" s="91">
        <f>'[4]ИТОГ!'!$AQ3287</f>
        <v>0</v>
      </c>
      <c r="D3290" s="91" t="str">
        <f>'[4]ИТОГ!'!$AT3287</f>
        <v>б/р</v>
      </c>
      <c r="E3290" s="91" t="str">
        <f>'[4]ИТОГ!'!$AU3287</f>
        <v>м</v>
      </c>
      <c r="F3290" s="189">
        <f>'[4]ИТОГ!'!$AX3287</f>
        <v>45045</v>
      </c>
      <c r="G3290" s="91" t="s">
        <v>255</v>
      </c>
      <c r="H3290" s="94" t="s">
        <v>28</v>
      </c>
      <c r="I3290" s="91" t="str">
        <f>'[4]ИТОГ!'!$AY3287</f>
        <v>НАДО!!!</v>
      </c>
    </row>
    <row r="3291" spans="1:9">
      <c r="A3291" s="90">
        <v>3281</v>
      </c>
      <c r="B3291" s="91" t="str">
        <f>'[4]ИТОГ!'!$AP3288</f>
        <v>Скородумова Анна</v>
      </c>
      <c r="C3291" s="91">
        <f>'[4]ИТОГ!'!$AQ3288</f>
        <v>1999</v>
      </c>
      <c r="D3291" s="91" t="str">
        <f>'[4]ИТОГ!'!$AT3288</f>
        <v>б/р</v>
      </c>
      <c r="E3291" s="91" t="str">
        <f>'[4]ИТОГ!'!$AU3288</f>
        <v>ж</v>
      </c>
      <c r="F3291" s="189">
        <f>'[4]ИТОГ!'!$AX3288</f>
        <v>0</v>
      </c>
      <c r="G3291" s="91" t="s">
        <v>255</v>
      </c>
      <c r="H3291" s="94" t="s">
        <v>28</v>
      </c>
      <c r="I3291" s="91" t="str">
        <f>'[4]ИТОГ!'!$AY3288</f>
        <v>ОК!</v>
      </c>
    </row>
    <row r="3292" spans="1:9">
      <c r="A3292" s="90">
        <v>3282</v>
      </c>
      <c r="B3292" s="91" t="str">
        <f>'[4]ИТОГ!'!$AP3289</f>
        <v>Скотников Евгений</v>
      </c>
      <c r="C3292" s="91">
        <f>'[4]ИТОГ!'!$AQ3289</f>
        <v>1981</v>
      </c>
      <c r="D3292" s="91" t="str">
        <f>'[4]ИТОГ!'!$AT3289</f>
        <v>б/р</v>
      </c>
      <c r="E3292" s="91" t="str">
        <f>'[4]ИТОГ!'!$AU3289</f>
        <v>м</v>
      </c>
      <c r="F3292" s="189">
        <f>'[4]ИТОГ!'!$AX3289</f>
        <v>0</v>
      </c>
      <c r="G3292" s="91" t="s">
        <v>255</v>
      </c>
      <c r="H3292" s="94" t="s">
        <v>28</v>
      </c>
      <c r="I3292" s="91" t="str">
        <f>'[4]ИТОГ!'!$AY3289</f>
        <v>ОК!</v>
      </c>
    </row>
    <row r="3293" spans="1:9">
      <c r="A3293" s="90">
        <v>3283</v>
      </c>
      <c r="B3293" s="91" t="str">
        <f>'[4]ИТОГ!'!$AP3290</f>
        <v>Скотский Константин</v>
      </c>
      <c r="C3293" s="91">
        <f>'[4]ИТОГ!'!$AQ3290</f>
        <v>2013</v>
      </c>
      <c r="D3293" s="91" t="str">
        <f>'[4]ИТОГ!'!$AT3290</f>
        <v>б/р</v>
      </c>
      <c r="E3293" s="91" t="str">
        <f>'[4]ИТОГ!'!$AU3290</f>
        <v>м</v>
      </c>
      <c r="F3293" s="189">
        <f>'[4]ИТОГ!'!$AX3290</f>
        <v>0</v>
      </c>
      <c r="G3293" s="91" t="s">
        <v>255</v>
      </c>
      <c r="H3293" s="94" t="s">
        <v>28</v>
      </c>
      <c r="I3293" s="91" t="str">
        <f>'[4]ИТОГ!'!$AY3290</f>
        <v>ОК!</v>
      </c>
    </row>
    <row r="3294" spans="1:9">
      <c r="A3294" s="90">
        <v>3284</v>
      </c>
      <c r="B3294" s="91" t="str">
        <f>'[4]ИТОГ!'!$AP3291</f>
        <v>Скрипилов Антон</v>
      </c>
      <c r="C3294" s="91">
        <f>'[4]ИТОГ!'!$AQ3291</f>
        <v>0</v>
      </c>
      <c r="D3294" s="91" t="str">
        <f>'[4]ИТОГ!'!$AT3291</f>
        <v>б/р</v>
      </c>
      <c r="E3294" s="91" t="str">
        <f>'[4]ИТОГ!'!$AU3291</f>
        <v>м</v>
      </c>
      <c r="F3294" s="189">
        <f>'[4]ИТОГ!'!$AX3291</f>
        <v>43863</v>
      </c>
      <c r="G3294" s="91" t="s">
        <v>255</v>
      </c>
      <c r="H3294" s="94" t="s">
        <v>28</v>
      </c>
      <c r="I3294" s="91" t="str">
        <f>'[4]ИТОГ!'!$AY3291</f>
        <v>НАДО!!!</v>
      </c>
    </row>
    <row r="3295" spans="1:9">
      <c r="A3295" s="90">
        <v>3285</v>
      </c>
      <c r="B3295" s="91" t="str">
        <f>'[4]ИТОГ!'!$AP3292</f>
        <v>Скрипниченко Владислав</v>
      </c>
      <c r="C3295" s="91">
        <f>'[4]ИТОГ!'!$AQ3292</f>
        <v>1998</v>
      </c>
      <c r="D3295" s="91" t="str">
        <f>'[4]ИТОГ!'!$AT3292</f>
        <v>б/р</v>
      </c>
      <c r="E3295" s="91" t="str">
        <f>'[4]ИТОГ!'!$AU3292</f>
        <v>м</v>
      </c>
      <c r="F3295" s="189">
        <f>'[4]ИТОГ!'!$AX3292</f>
        <v>44269</v>
      </c>
      <c r="G3295" s="91" t="s">
        <v>255</v>
      </c>
      <c r="H3295" s="94" t="s">
        <v>28</v>
      </c>
      <c r="I3295" s="91" t="str">
        <f>'[4]ИТОГ!'!$AY3292</f>
        <v>ОК!</v>
      </c>
    </row>
    <row r="3296" spans="1:9">
      <c r="A3296" s="90">
        <v>3286</v>
      </c>
      <c r="B3296" s="91" t="str">
        <f>'[4]ИТОГ!'!$AP3293</f>
        <v>Скрундик Алексей</v>
      </c>
      <c r="C3296" s="91">
        <f>'[4]ИТОГ!'!$AQ3293</f>
        <v>2000</v>
      </c>
      <c r="D3296" s="91" t="str">
        <f>'[4]ИТОГ!'!$AT3293</f>
        <v>б/р</v>
      </c>
      <c r="E3296" s="91" t="str">
        <f>'[4]ИТОГ!'!$AU3293</f>
        <v>м</v>
      </c>
      <c r="F3296" s="189">
        <f>'[4]ИТОГ!'!$AX3293</f>
        <v>0</v>
      </c>
      <c r="G3296" s="91" t="s">
        <v>255</v>
      </c>
      <c r="H3296" s="94" t="s">
        <v>28</v>
      </c>
      <c r="I3296" s="91" t="str">
        <f>'[4]ИТОГ!'!$AY3293</f>
        <v>НАДО!!!</v>
      </c>
    </row>
    <row r="3297" spans="1:9">
      <c r="A3297" s="90">
        <v>3287</v>
      </c>
      <c r="B3297" s="91" t="str">
        <f>'[4]ИТОГ!'!$AP3294</f>
        <v>Скрыгловецкий Роман</v>
      </c>
      <c r="C3297" s="91">
        <f>'[4]ИТОГ!'!$AQ3294</f>
        <v>2006</v>
      </c>
      <c r="D3297" s="91" t="str">
        <f>'[4]ИТОГ!'!$AT3294</f>
        <v>1ю</v>
      </c>
      <c r="E3297" s="91" t="str">
        <f>'[4]ИТОГ!'!$AU3294</f>
        <v>м</v>
      </c>
      <c r="F3297" s="189">
        <f>'[4]ИТОГ!'!$AX3294</f>
        <v>45786</v>
      </c>
      <c r="G3297" s="91" t="s">
        <v>255</v>
      </c>
      <c r="H3297" s="94" t="s">
        <v>28</v>
      </c>
      <c r="I3297" s="91" t="str">
        <f>'[4]ИТОГ!'!$AY3294</f>
        <v>ОК!</v>
      </c>
    </row>
    <row r="3298" spans="1:9">
      <c r="A3298" s="90">
        <v>3288</v>
      </c>
      <c r="B3298" s="91" t="str">
        <f>'[4]ИТОГ!'!$AP3295</f>
        <v>Скуднова Ирина</v>
      </c>
      <c r="C3298" s="91">
        <f>'[4]ИТОГ!'!$AQ3295</f>
        <v>0</v>
      </c>
      <c r="D3298" s="91" t="str">
        <f>'[4]ИТОГ!'!$AT3295</f>
        <v>б/р</v>
      </c>
      <c r="E3298" s="91" t="str">
        <f>'[4]ИТОГ!'!$AU3295</f>
        <v>ж</v>
      </c>
      <c r="F3298" s="189">
        <f>'[4]ИТОГ!'!$AX3295</f>
        <v>44359</v>
      </c>
      <c r="G3298" s="91" t="s">
        <v>255</v>
      </c>
      <c r="H3298" s="94" t="s">
        <v>28</v>
      </c>
      <c r="I3298" s="91" t="str">
        <f>'[4]ИТОГ!'!$AY3295</f>
        <v>НАДО!!!</v>
      </c>
    </row>
    <row r="3299" spans="1:9">
      <c r="A3299" s="90">
        <v>3289</v>
      </c>
      <c r="B3299" s="91" t="str">
        <f>'[4]ИТОГ!'!$AP3296</f>
        <v>Скуратов Илья</v>
      </c>
      <c r="C3299" s="91">
        <f>'[4]ИТОГ!'!$AQ3296</f>
        <v>2007</v>
      </c>
      <c r="D3299" s="91" t="str">
        <f>'[4]ИТОГ!'!$AT3296</f>
        <v>б/р</v>
      </c>
      <c r="E3299" s="91" t="str">
        <f>'[4]ИТОГ!'!$AU3296</f>
        <v>м</v>
      </c>
      <c r="F3299" s="189">
        <f>'[4]ИТОГ!'!$AX3296</f>
        <v>0</v>
      </c>
      <c r="G3299" s="91" t="s">
        <v>255</v>
      </c>
      <c r="H3299" s="94" t="s">
        <v>28</v>
      </c>
      <c r="I3299" s="91" t="str">
        <f>'[4]ИТОГ!'!$AY3296</f>
        <v>ОК!</v>
      </c>
    </row>
    <row r="3300" spans="1:9">
      <c r="A3300" s="90">
        <v>3290</v>
      </c>
      <c r="B3300" s="91" t="str">
        <f>'[4]ИТОГ!'!$AP3297</f>
        <v>Скутина Валерия</v>
      </c>
      <c r="C3300" s="91">
        <f>'[4]ИТОГ!'!$AQ3297</f>
        <v>1997</v>
      </c>
      <c r="D3300" s="91" t="str">
        <f>'[4]ИТОГ!'!$AT3297</f>
        <v>б/р</v>
      </c>
      <c r="E3300" s="91" t="str">
        <f>'[4]ИТОГ!'!$AU3297</f>
        <v>ж</v>
      </c>
      <c r="F3300" s="189">
        <f>'[4]ИТОГ!'!$AX3297</f>
        <v>0</v>
      </c>
      <c r="G3300" s="91" t="s">
        <v>255</v>
      </c>
      <c r="H3300" s="94" t="s">
        <v>28</v>
      </c>
      <c r="I3300" s="91" t="str">
        <f>'[4]ИТОГ!'!$AY3297</f>
        <v>НАДО!!!</v>
      </c>
    </row>
    <row r="3301" spans="1:9">
      <c r="A3301" s="90">
        <v>3291</v>
      </c>
      <c r="B3301" s="91" t="str">
        <f>'[4]ИТОГ!'!$AP3298</f>
        <v>Скутницкий Игорь</v>
      </c>
      <c r="C3301" s="91">
        <f>'[4]ИТОГ!'!$AQ3298</f>
        <v>0</v>
      </c>
      <c r="D3301" s="91" t="str">
        <f>'[4]ИТОГ!'!$AT3298</f>
        <v>б/р</v>
      </c>
      <c r="E3301" s="91" t="str">
        <f>'[4]ИТОГ!'!$AU3298</f>
        <v>м</v>
      </c>
      <c r="F3301" s="189">
        <f>'[4]ИТОГ!'!$AX3298</f>
        <v>43595</v>
      </c>
      <c r="G3301" s="91" t="s">
        <v>255</v>
      </c>
      <c r="H3301" s="94" t="s">
        <v>28</v>
      </c>
      <c r="I3301" s="91" t="str">
        <f>'[4]ИТОГ!'!$AY3298</f>
        <v>НАДО!!!</v>
      </c>
    </row>
    <row r="3302" spans="1:9">
      <c r="A3302" s="90">
        <v>3292</v>
      </c>
      <c r="B3302" s="91" t="str">
        <f>'[4]ИТОГ!'!$AP3299</f>
        <v>Славин Александр</v>
      </c>
      <c r="C3302" s="91">
        <f>'[4]ИТОГ!'!$AQ3299</f>
        <v>2009</v>
      </c>
      <c r="D3302" s="91">
        <f>'[4]ИТОГ!'!$AT3299</f>
        <v>2</v>
      </c>
      <c r="E3302" s="91" t="str">
        <f>'[4]ИТОГ!'!$AU3299</f>
        <v>м</v>
      </c>
      <c r="F3302" s="189">
        <f>'[4]ИТОГ!'!$AX3299</f>
        <v>45757</v>
      </c>
      <c r="G3302" s="91" t="s">
        <v>255</v>
      </c>
      <c r="H3302" s="94" t="s">
        <v>28</v>
      </c>
      <c r="I3302" s="91" t="str">
        <f>'[4]ИТОГ!'!$AY3299</f>
        <v>ОК!</v>
      </c>
    </row>
    <row r="3303" spans="1:9">
      <c r="A3303" s="90">
        <v>3293</v>
      </c>
      <c r="B3303" s="91" t="str">
        <f>'[4]ИТОГ!'!$AP3300</f>
        <v>Славкин Максим</v>
      </c>
      <c r="C3303" s="91">
        <f>'[4]ИТОГ!'!$AQ3300</f>
        <v>1987</v>
      </c>
      <c r="D3303" s="91" t="str">
        <f>'[4]ИТОГ!'!$AT3300</f>
        <v>б/р</v>
      </c>
      <c r="E3303" s="91" t="str">
        <f>'[4]ИТОГ!'!$AU3300</f>
        <v>м</v>
      </c>
      <c r="F3303" s="189">
        <f>'[4]ИТОГ!'!$AX3300</f>
        <v>43245</v>
      </c>
      <c r="G3303" s="91" t="s">
        <v>255</v>
      </c>
      <c r="H3303" s="94" t="s">
        <v>28</v>
      </c>
      <c r="I3303" s="91" t="str">
        <f>'[4]ИТОГ!'!$AY3300</f>
        <v>НАДО!!!</v>
      </c>
    </row>
    <row r="3304" spans="1:9">
      <c r="A3304" s="90">
        <v>3294</v>
      </c>
      <c r="B3304" s="91" t="str">
        <f>'[4]ИТОГ!'!$AP3301</f>
        <v>Славкина Олеся</v>
      </c>
      <c r="C3304" s="91">
        <f>'[4]ИТОГ!'!$AQ3301</f>
        <v>1989</v>
      </c>
      <c r="D3304" s="91" t="str">
        <f>'[4]ИТОГ!'!$AT3301</f>
        <v>б/р</v>
      </c>
      <c r="E3304" s="91" t="str">
        <f>'[4]ИТОГ!'!$AU3301</f>
        <v>ж</v>
      </c>
      <c r="F3304" s="189">
        <f>'[4]ИТОГ!'!$AX3301</f>
        <v>43245</v>
      </c>
      <c r="G3304" s="91" t="s">
        <v>255</v>
      </c>
      <c r="H3304" s="94" t="s">
        <v>28</v>
      </c>
      <c r="I3304" s="91" t="str">
        <f>'[4]ИТОГ!'!$AY3301</f>
        <v>НАДО!!!</v>
      </c>
    </row>
    <row r="3305" spans="1:9">
      <c r="A3305" s="90">
        <v>3295</v>
      </c>
      <c r="B3305" s="91" t="str">
        <f>'[4]ИТОГ!'!$AP3302</f>
        <v>Слажнева Карина</v>
      </c>
      <c r="C3305" s="91">
        <f>'[4]ИТОГ!'!$AQ3302</f>
        <v>2008</v>
      </c>
      <c r="D3305" s="91" t="str">
        <f>'[4]ИТОГ!'!$AT3302</f>
        <v>б/р</v>
      </c>
      <c r="E3305" s="91" t="str">
        <f>'[4]ИТОГ!'!$AU3302</f>
        <v>ж</v>
      </c>
      <c r="F3305" s="189">
        <f>'[4]ИТОГ!'!$AX3302</f>
        <v>43960</v>
      </c>
      <c r="G3305" s="91" t="s">
        <v>255</v>
      </c>
      <c r="H3305" s="94" t="s">
        <v>28</v>
      </c>
      <c r="I3305" s="91" t="str">
        <f>'[4]ИТОГ!'!$AY3302</f>
        <v>ОК!</v>
      </c>
    </row>
    <row r="3306" spans="1:9">
      <c r="A3306" s="90">
        <v>3296</v>
      </c>
      <c r="B3306" s="91" t="str">
        <f>'[4]ИТОГ!'!$AP3303</f>
        <v>Слепенкова Мария</v>
      </c>
      <c r="C3306" s="91">
        <f>'[4]ИТОГ!'!$AQ3303</f>
        <v>2005</v>
      </c>
      <c r="D3306" s="91">
        <f>'[4]ИТОГ!'!$AT3303</f>
        <v>3</v>
      </c>
      <c r="E3306" s="91" t="str">
        <f>'[4]ИТОГ!'!$AU3303</f>
        <v>ж</v>
      </c>
      <c r="F3306" s="189">
        <f>'[4]ИТОГ!'!$AX3303</f>
        <v>45863</v>
      </c>
      <c r="G3306" s="91" t="s">
        <v>255</v>
      </c>
      <c r="H3306" s="94" t="s">
        <v>28</v>
      </c>
      <c r="I3306" s="91" t="str">
        <f>'[4]ИТОГ!'!$AY3303</f>
        <v>ОК!</v>
      </c>
    </row>
    <row r="3307" spans="1:9">
      <c r="A3307" s="90">
        <v>3297</v>
      </c>
      <c r="B3307" s="91" t="str">
        <f>'[4]ИТОГ!'!$AP3304</f>
        <v>Слепцов Иван</v>
      </c>
      <c r="C3307" s="91">
        <f>'[4]ИТОГ!'!$AQ3304</f>
        <v>2009</v>
      </c>
      <c r="D3307" s="91">
        <f>'[4]ИТОГ!'!$AT3304</f>
        <v>2</v>
      </c>
      <c r="E3307" s="91" t="str">
        <f>'[4]ИТОГ!'!$AU3304</f>
        <v>м</v>
      </c>
      <c r="F3307" s="189">
        <f>'[4]ИТОГ!'!$AX3304</f>
        <v>45623</v>
      </c>
      <c r="G3307" s="91" t="s">
        <v>255</v>
      </c>
      <c r="H3307" s="94" t="s">
        <v>28</v>
      </c>
      <c r="I3307" s="91" t="str">
        <f>'[4]ИТОГ!'!$AY3304</f>
        <v>ОК!</v>
      </c>
    </row>
    <row r="3308" spans="1:9">
      <c r="A3308" s="90">
        <v>3298</v>
      </c>
      <c r="B3308" s="91" t="str">
        <f>'[4]ИТОГ!'!$AP3305</f>
        <v>Слепцова Наталия</v>
      </c>
      <c r="C3308" s="91">
        <f>'[4]ИТОГ!'!$AQ3305</f>
        <v>2012</v>
      </c>
      <c r="D3308" s="91" t="str">
        <f>'[4]ИТОГ!'!$AT3305</f>
        <v>1ю</v>
      </c>
      <c r="E3308" s="91" t="str">
        <f>'[4]ИТОГ!'!$AU3305</f>
        <v>ж</v>
      </c>
      <c r="F3308" s="189">
        <f>'[4]ИТОГ!'!$AX3305</f>
        <v>45954</v>
      </c>
      <c r="G3308" s="91" t="s">
        <v>255</v>
      </c>
      <c r="H3308" s="94" t="s">
        <v>28</v>
      </c>
      <c r="I3308" s="91" t="str">
        <f>'[4]ИТОГ!'!$AY3305</f>
        <v>ОК!</v>
      </c>
    </row>
    <row r="3309" spans="1:9">
      <c r="A3309" s="90">
        <v>3299</v>
      </c>
      <c r="B3309" s="91" t="str">
        <f>'[4]ИТОГ!'!$AP3306</f>
        <v>Слесарев Никита</v>
      </c>
      <c r="C3309" s="91">
        <f>'[4]ИТОГ!'!$AQ3306</f>
        <v>2004</v>
      </c>
      <c r="D3309" s="91" t="str">
        <f>'[4]ИТОГ!'!$AT3306</f>
        <v>б/р</v>
      </c>
      <c r="E3309" s="91" t="str">
        <f>'[4]ИТОГ!'!$AU3306</f>
        <v>м</v>
      </c>
      <c r="F3309" s="189">
        <f>'[4]ИТОГ!'!$AX3306</f>
        <v>0</v>
      </c>
      <c r="G3309" s="91" t="s">
        <v>255</v>
      </c>
      <c r="H3309" s="94" t="s">
        <v>28</v>
      </c>
      <c r="I3309" s="91" t="str">
        <f>'[4]ИТОГ!'!$AY3306</f>
        <v>НАДО!!!</v>
      </c>
    </row>
    <row r="3310" spans="1:9">
      <c r="A3310" s="90">
        <v>3300</v>
      </c>
      <c r="B3310" s="91" t="str">
        <f>'[4]ИТОГ!'!$AP3307</f>
        <v>Сливкина Варвара</v>
      </c>
      <c r="C3310" s="91">
        <f>'[4]ИТОГ!'!$AQ3307</f>
        <v>0</v>
      </c>
      <c r="D3310" s="91" t="str">
        <f>'[4]ИТОГ!'!$AT3307</f>
        <v>б/р</v>
      </c>
      <c r="E3310" s="91" t="str">
        <f>'[4]ИТОГ!'!$AU3307</f>
        <v>ж</v>
      </c>
      <c r="F3310" s="189">
        <f>'[4]ИТОГ!'!$AX3307</f>
        <v>43954</v>
      </c>
      <c r="G3310" s="91" t="s">
        <v>255</v>
      </c>
      <c r="H3310" s="94" t="s">
        <v>28</v>
      </c>
      <c r="I3310" s="91" t="str">
        <f>'[4]ИТОГ!'!$AY3307</f>
        <v>НАДО!!!</v>
      </c>
    </row>
    <row r="3311" spans="1:9">
      <c r="A3311" s="90">
        <v>3301</v>
      </c>
      <c r="B3311" s="91" t="str">
        <f>'[4]ИТОГ!'!$AP3308</f>
        <v>Слученков Александр</v>
      </c>
      <c r="C3311" s="91">
        <f>'[4]ИТОГ!'!$AQ3308</f>
        <v>2004</v>
      </c>
      <c r="D3311" s="91" t="str">
        <f>'[4]ИТОГ!'!$AT3308</f>
        <v>б/р</v>
      </c>
      <c r="E3311" s="91" t="str">
        <f>'[4]ИТОГ!'!$AU3308</f>
        <v>м</v>
      </c>
      <c r="F3311" s="189">
        <f>'[4]ИТОГ!'!$AX3308</f>
        <v>0</v>
      </c>
      <c r="G3311" s="91" t="s">
        <v>255</v>
      </c>
      <c r="H3311" s="94" t="s">
        <v>28</v>
      </c>
      <c r="I3311" s="91" t="str">
        <f>'[4]ИТОГ!'!$AY3308</f>
        <v>ОК!</v>
      </c>
    </row>
    <row r="3312" spans="1:9">
      <c r="A3312" s="90">
        <v>3302</v>
      </c>
      <c r="B3312" s="91" t="str">
        <f>'[4]ИТОГ!'!$AP3309</f>
        <v>Смекалов Семён</v>
      </c>
      <c r="C3312" s="91">
        <f>'[4]ИТОГ!'!$AQ3309</f>
        <v>2015</v>
      </c>
      <c r="D3312" s="91" t="str">
        <f>'[4]ИТОГ!'!$AT3309</f>
        <v>б/р</v>
      </c>
      <c r="E3312" s="91" t="str">
        <f>'[4]ИТОГ!'!$AU3309</f>
        <v>м</v>
      </c>
      <c r="F3312" s="189">
        <f>'[4]ИТОГ!'!$AX3309</f>
        <v>0</v>
      </c>
      <c r="G3312" s="91" t="s">
        <v>255</v>
      </c>
      <c r="H3312" s="94" t="s">
        <v>28</v>
      </c>
      <c r="I3312" s="91" t="str">
        <f>'[4]ИТОГ!'!$AY3309</f>
        <v>ОК!</v>
      </c>
    </row>
    <row r="3313" spans="1:9">
      <c r="A3313" s="90">
        <v>3303</v>
      </c>
      <c r="B3313" s="91" t="str">
        <f>'[4]ИТОГ!'!$AP3310</f>
        <v>Смелянец Данил</v>
      </c>
      <c r="C3313" s="91">
        <f>'[4]ИТОГ!'!$AQ3310</f>
        <v>2003</v>
      </c>
      <c r="D3313" s="91" t="str">
        <f>'[4]ИТОГ!'!$AT3310</f>
        <v>б/р</v>
      </c>
      <c r="E3313" s="91" t="str">
        <f>'[4]ИТОГ!'!$AU3310</f>
        <v>м</v>
      </c>
      <c r="F3313" s="189">
        <f>'[4]ИТОГ!'!$AX3310</f>
        <v>44968</v>
      </c>
      <c r="G3313" s="91" t="s">
        <v>255</v>
      </c>
      <c r="H3313" s="94" t="s">
        <v>28</v>
      </c>
      <c r="I3313" s="91" t="str">
        <f>'[4]ИТОГ!'!$AY3310</f>
        <v>ОК!</v>
      </c>
    </row>
    <row r="3314" spans="1:9">
      <c r="A3314" s="90">
        <v>3304</v>
      </c>
      <c r="B3314" s="91" t="str">
        <f>'[4]ИТОГ!'!$AP3311</f>
        <v>Сметанин Сергей</v>
      </c>
      <c r="C3314" s="91">
        <f>'[4]ИТОГ!'!$AQ3311</f>
        <v>0</v>
      </c>
      <c r="D3314" s="91" t="str">
        <f>'[4]ИТОГ!'!$AT3311</f>
        <v>б/р</v>
      </c>
      <c r="E3314" s="91" t="str">
        <f>'[4]ИТОГ!'!$AU3311</f>
        <v>м</v>
      </c>
      <c r="F3314" s="189">
        <f>'[4]ИТОГ!'!$AX3311</f>
        <v>44269</v>
      </c>
      <c r="G3314" s="91" t="s">
        <v>255</v>
      </c>
      <c r="H3314" s="94" t="s">
        <v>28</v>
      </c>
      <c r="I3314" s="91" t="str">
        <f>'[4]ИТОГ!'!$AY3311</f>
        <v>НАДО!!!</v>
      </c>
    </row>
    <row r="3315" spans="1:9">
      <c r="A3315" s="90">
        <v>3305</v>
      </c>
      <c r="B3315" s="91" t="str">
        <f>'[4]ИТОГ!'!$AP3312</f>
        <v>Смирнов Александр Ал.</v>
      </c>
      <c r="C3315" s="91">
        <f>'[4]ИТОГ!'!$AQ3312</f>
        <v>2004</v>
      </c>
      <c r="D3315" s="91" t="str">
        <f>'[4]ИТОГ!'!$AT3312</f>
        <v>б/р</v>
      </c>
      <c r="E3315" s="91" t="str">
        <f>'[4]ИТОГ!'!$AU3312</f>
        <v>м</v>
      </c>
      <c r="F3315" s="189">
        <f>'[4]ИТОГ!'!$AX3312</f>
        <v>43503</v>
      </c>
      <c r="G3315" s="91" t="s">
        <v>255</v>
      </c>
      <c r="H3315" s="94" t="s">
        <v>28</v>
      </c>
      <c r="I3315" s="91" t="str">
        <f>'[4]ИТОГ!'!$AY3312</f>
        <v>ОК!</v>
      </c>
    </row>
    <row r="3316" spans="1:9">
      <c r="A3316" s="90">
        <v>3306</v>
      </c>
      <c r="B3316" s="91" t="str">
        <f>'[4]ИТОГ!'!$AP3313</f>
        <v>Смирнов Александр</v>
      </c>
      <c r="C3316" s="91">
        <f>'[4]ИТОГ!'!$AQ3313</f>
        <v>1999</v>
      </c>
      <c r="D3316" s="91" t="str">
        <f>'[4]ИТОГ!'!$AT3313</f>
        <v>б/р</v>
      </c>
      <c r="E3316" s="91" t="str">
        <f>'[4]ИТОГ!'!$AU3313</f>
        <v>м</v>
      </c>
      <c r="F3316" s="189">
        <f>'[4]ИТОГ!'!$AX3313</f>
        <v>0</v>
      </c>
      <c r="G3316" s="91" t="s">
        <v>255</v>
      </c>
      <c r="H3316" s="94" t="s">
        <v>28</v>
      </c>
      <c r="I3316" s="91" t="str">
        <f>'[4]ИТОГ!'!$AY3313</f>
        <v>ОК!</v>
      </c>
    </row>
    <row r="3317" spans="1:9">
      <c r="A3317" s="90">
        <v>3307</v>
      </c>
      <c r="B3317" s="91" t="str">
        <f>'[4]ИТОГ!'!$AP3314</f>
        <v>Смирнов Всеволод</v>
      </c>
      <c r="C3317" s="91">
        <f>'[4]ИТОГ!'!$AQ3314</f>
        <v>2014</v>
      </c>
      <c r="D3317" s="91" t="str">
        <f>'[4]ИТОГ!'!$AT3314</f>
        <v>б/р</v>
      </c>
      <c r="E3317" s="91" t="str">
        <f>'[4]ИТОГ!'!$AU3314</f>
        <v>м</v>
      </c>
      <c r="F3317" s="189">
        <f>'[4]ИТОГ!'!$AX3314</f>
        <v>0</v>
      </c>
      <c r="G3317" s="91" t="s">
        <v>255</v>
      </c>
      <c r="H3317" s="94" t="s">
        <v>28</v>
      </c>
      <c r="I3317" s="91" t="str">
        <f>'[4]ИТОГ!'!$AY3314</f>
        <v>ОК!</v>
      </c>
    </row>
    <row r="3318" spans="1:9">
      <c r="A3318" s="90">
        <v>3308</v>
      </c>
      <c r="B3318" s="91" t="str">
        <f>'[4]ИТОГ!'!$AP3315</f>
        <v>Смирнов Данила</v>
      </c>
      <c r="C3318" s="91">
        <f>'[4]ИТОГ!'!$AQ3315</f>
        <v>0</v>
      </c>
      <c r="D3318" s="91" t="str">
        <f>'[4]ИТОГ!'!$AT3315</f>
        <v>б/р</v>
      </c>
      <c r="E3318" s="91" t="str">
        <f>'[4]ИТОГ!'!$AU3315</f>
        <v>м</v>
      </c>
      <c r="F3318" s="189">
        <f>'[4]ИТОГ!'!$AX3315</f>
        <v>0</v>
      </c>
      <c r="G3318" s="91" t="s">
        <v>255</v>
      </c>
      <c r="H3318" s="94" t="s">
        <v>28</v>
      </c>
      <c r="I3318" s="91" t="str">
        <f>'[4]ИТОГ!'!$AY3315</f>
        <v>НАДО!!!</v>
      </c>
    </row>
    <row r="3319" spans="1:9">
      <c r="A3319" s="90">
        <v>3309</v>
      </c>
      <c r="B3319" s="91" t="str">
        <f>'[4]ИТОГ!'!$AP3316</f>
        <v>Смирнов Денис Н.</v>
      </c>
      <c r="C3319" s="91">
        <f>'[4]ИТОГ!'!$AQ3316</f>
        <v>0</v>
      </c>
      <c r="D3319" s="91" t="str">
        <f>'[4]ИТОГ!'!$AT3316</f>
        <v>б/р</v>
      </c>
      <c r="E3319" s="91" t="str">
        <f>'[4]ИТОГ!'!$AU3316</f>
        <v>м</v>
      </c>
      <c r="F3319" s="189">
        <f>'[4]ИТОГ!'!$AX3316</f>
        <v>42918</v>
      </c>
      <c r="G3319" s="91" t="s">
        <v>255</v>
      </c>
      <c r="H3319" s="94" t="s">
        <v>28</v>
      </c>
      <c r="I3319" s="91" t="str">
        <f>'[4]ИТОГ!'!$AY3316</f>
        <v>НАДО!!!</v>
      </c>
    </row>
    <row r="3320" spans="1:9">
      <c r="A3320" s="90">
        <v>3310</v>
      </c>
      <c r="B3320" s="91" t="str">
        <f>'[4]ИТОГ!'!$AP3317</f>
        <v>Смирнов Денис</v>
      </c>
      <c r="C3320" s="91">
        <f>'[4]ИТОГ!'!$AQ3317</f>
        <v>2014</v>
      </c>
      <c r="D3320" s="91" t="str">
        <f>'[4]ИТОГ!'!$AT3317</f>
        <v>б/р</v>
      </c>
      <c r="E3320" s="91" t="str">
        <f>'[4]ИТОГ!'!$AU3317</f>
        <v>м</v>
      </c>
      <c r="F3320" s="189">
        <f>'[4]ИТОГ!'!$AX3317</f>
        <v>0</v>
      </c>
      <c r="G3320" s="91" t="s">
        <v>255</v>
      </c>
      <c r="H3320" s="94" t="s">
        <v>28</v>
      </c>
      <c r="I3320" s="91" t="str">
        <f>'[4]ИТОГ!'!$AY3317</f>
        <v>ОК!</v>
      </c>
    </row>
    <row r="3321" spans="1:9">
      <c r="A3321" s="90">
        <v>3311</v>
      </c>
      <c r="B3321" s="91" t="str">
        <f>'[4]ИТОГ!'!$AP3318</f>
        <v>Смирнов Дмитрий А.</v>
      </c>
      <c r="C3321" s="91">
        <f>'[4]ИТОГ!'!$AQ3318</f>
        <v>0</v>
      </c>
      <c r="D3321" s="91" t="str">
        <f>'[4]ИТОГ!'!$AT3318</f>
        <v>1ю</v>
      </c>
      <c r="E3321" s="91" t="str">
        <f>'[4]ИТОГ!'!$AU3318</f>
        <v>м</v>
      </c>
      <c r="F3321" s="189">
        <f>'[4]ИТОГ!'!$AX3318</f>
        <v>45756</v>
      </c>
      <c r="G3321" s="91" t="s">
        <v>255</v>
      </c>
      <c r="H3321" s="94" t="s">
        <v>28</v>
      </c>
      <c r="I3321" s="91" t="str">
        <f>'[4]ИТОГ!'!$AY3318</f>
        <v>НАДО!!!</v>
      </c>
    </row>
    <row r="3322" spans="1:9">
      <c r="A3322" s="90">
        <v>3312</v>
      </c>
      <c r="B3322" s="91" t="str">
        <f>'[4]ИТОГ!'!$AP3319</f>
        <v>Смирнов Дмитрий</v>
      </c>
      <c r="C3322" s="91">
        <f>'[4]ИТОГ!'!$AQ3319</f>
        <v>2013</v>
      </c>
      <c r="D3322" s="91" t="str">
        <f>'[4]ИТОГ!'!$AT3319</f>
        <v>2ю</v>
      </c>
      <c r="E3322" s="91" t="str">
        <f>'[4]ИТОГ!'!$AU3319</f>
        <v>м</v>
      </c>
      <c r="F3322" s="189">
        <f>'[4]ИТОГ!'!$AX3319</f>
        <v>45702</v>
      </c>
      <c r="G3322" s="91" t="s">
        <v>255</v>
      </c>
      <c r="H3322" s="94" t="s">
        <v>28</v>
      </c>
      <c r="I3322" s="91" t="str">
        <f>'[4]ИТОГ!'!$AY3319</f>
        <v>ОК!</v>
      </c>
    </row>
    <row r="3323" spans="1:9">
      <c r="A3323" s="90">
        <v>3313</v>
      </c>
      <c r="B3323" s="91" t="str">
        <f>'[4]ИТОГ!'!$AP3320</f>
        <v>Смирнов Дмитрий М.</v>
      </c>
      <c r="C3323" s="91">
        <f>'[4]ИТОГ!'!$AQ3320</f>
        <v>2005</v>
      </c>
      <c r="D3323" s="91" t="str">
        <f>'[4]ИТОГ!'!$AT3320</f>
        <v>б/р</v>
      </c>
      <c r="E3323" s="91" t="str">
        <f>'[4]ИТОГ!'!$AU3320</f>
        <v>м</v>
      </c>
      <c r="F3323" s="189">
        <f>'[4]ИТОГ!'!$AX3320</f>
        <v>44329</v>
      </c>
      <c r="G3323" s="91" t="s">
        <v>255</v>
      </c>
      <c r="H3323" s="94" t="s">
        <v>28</v>
      </c>
      <c r="I3323" s="91" t="str">
        <f>'[4]ИТОГ!'!$AY3320</f>
        <v>ОК!</v>
      </c>
    </row>
    <row r="3324" spans="1:9">
      <c r="A3324" s="90">
        <v>3314</v>
      </c>
      <c r="B3324" s="91" t="str">
        <f>'[4]ИТОГ!'!$AP3321</f>
        <v>Смирнов Евгений В.</v>
      </c>
      <c r="C3324" s="91">
        <f>'[4]ИТОГ!'!$AQ3321</f>
        <v>0</v>
      </c>
      <c r="D3324" s="91" t="str">
        <f>'[4]ИТОГ!'!$AT3321</f>
        <v>б/р</v>
      </c>
      <c r="E3324" s="91" t="str">
        <f>'[4]ИТОГ!'!$AU3321</f>
        <v>м</v>
      </c>
      <c r="F3324" s="189">
        <f>'[4]ИТОГ!'!$AX3321</f>
        <v>44154</v>
      </c>
      <c r="G3324" s="91" t="s">
        <v>255</v>
      </c>
      <c r="H3324" s="94" t="s">
        <v>28</v>
      </c>
      <c r="I3324" s="91" t="str">
        <f>'[4]ИТОГ!'!$AY3321</f>
        <v>НАДО!!!</v>
      </c>
    </row>
    <row r="3325" spans="1:9">
      <c r="A3325" s="90">
        <v>3315</v>
      </c>
      <c r="B3325" s="91" t="str">
        <f>'[4]ИТОГ!'!$AP3322</f>
        <v>Смирнов Евгений</v>
      </c>
      <c r="C3325" s="91">
        <f>'[4]ИТОГ!'!$AQ3322</f>
        <v>1989</v>
      </c>
      <c r="D3325" s="91" t="str">
        <f>'[4]ИТОГ!'!$AT3322</f>
        <v>б/р</v>
      </c>
      <c r="E3325" s="91" t="str">
        <f>'[4]ИТОГ!'!$AU3322</f>
        <v>м</v>
      </c>
      <c r="F3325" s="189">
        <f>'[4]ИТОГ!'!$AX3322</f>
        <v>43328</v>
      </c>
      <c r="G3325" s="91" t="s">
        <v>255</v>
      </c>
      <c r="H3325" s="94" t="s">
        <v>28</v>
      </c>
      <c r="I3325" s="91" t="str">
        <f>'[4]ИТОГ!'!$AY3322</f>
        <v>НАДО!!!</v>
      </c>
    </row>
    <row r="3326" spans="1:9">
      <c r="A3326" s="90">
        <v>3316</v>
      </c>
      <c r="B3326" s="91" t="str">
        <f>'[4]ИТОГ!'!$AP3323</f>
        <v>Смирнов Илья</v>
      </c>
      <c r="C3326" s="91">
        <f>'[4]ИТОГ!'!$AQ3323</f>
        <v>2007</v>
      </c>
      <c r="D3326" s="91" t="str">
        <f>'[4]ИТОГ!'!$AT3323</f>
        <v>б/р</v>
      </c>
      <c r="E3326" s="91" t="str">
        <f>'[4]ИТОГ!'!$AU3323</f>
        <v>м</v>
      </c>
      <c r="F3326" s="189">
        <f>'[4]ИТОГ!'!$AX3323</f>
        <v>43960</v>
      </c>
      <c r="G3326" s="91" t="s">
        <v>255</v>
      </c>
      <c r="H3326" s="94" t="s">
        <v>28</v>
      </c>
      <c r="I3326" s="91" t="str">
        <f>'[4]ИТОГ!'!$AY3323</f>
        <v>ОК!</v>
      </c>
    </row>
    <row r="3327" spans="1:9">
      <c r="A3327" s="90">
        <v>3317</v>
      </c>
      <c r="B3327" s="91" t="str">
        <f>'[4]ИТОГ!'!$AP3324</f>
        <v>Смирнов Кирилл</v>
      </c>
      <c r="C3327" s="91">
        <f>'[4]ИТОГ!'!$AQ3324</f>
        <v>1996</v>
      </c>
      <c r="D3327" s="91" t="str">
        <f>'[4]ИТОГ!'!$AT3324</f>
        <v>б/р</v>
      </c>
      <c r="E3327" s="91" t="str">
        <f>'[4]ИТОГ!'!$AU3324</f>
        <v>м</v>
      </c>
      <c r="F3327" s="189">
        <f>'[4]ИТОГ!'!$AX3324</f>
        <v>43716</v>
      </c>
      <c r="G3327" s="91" t="s">
        <v>255</v>
      </c>
      <c r="H3327" s="94" t="s">
        <v>28</v>
      </c>
      <c r="I3327" s="91" t="str">
        <f>'[4]ИТОГ!'!$AY3324</f>
        <v>ОК!</v>
      </c>
    </row>
    <row r="3328" spans="1:9">
      <c r="A3328" s="90">
        <v>3318</v>
      </c>
      <c r="B3328" s="91" t="str">
        <f>'[4]ИТОГ!'!$AP3325</f>
        <v>Смирнов Михаил</v>
      </c>
      <c r="C3328" s="91">
        <f>'[4]ИТОГ!'!$AQ3325</f>
        <v>1999</v>
      </c>
      <c r="D3328" s="91">
        <f>'[4]ИТОГ!'!$AT3325</f>
        <v>2</v>
      </c>
      <c r="E3328" s="91" t="str">
        <f>'[4]ИТОГ!'!$AU3325</f>
        <v>м</v>
      </c>
      <c r="F3328" s="189">
        <f>'[4]ИТОГ!'!$AX3325</f>
        <v>45863</v>
      </c>
      <c r="G3328" s="91" t="s">
        <v>255</v>
      </c>
      <c r="H3328" s="94" t="s">
        <v>28</v>
      </c>
      <c r="I3328" s="91" t="str">
        <f>'[4]ИТОГ!'!$AY3325</f>
        <v>ОК!</v>
      </c>
    </row>
    <row r="3329" spans="1:9">
      <c r="A3329" s="90">
        <v>3319</v>
      </c>
      <c r="B3329" s="91" t="str">
        <f>'[4]ИТОГ!'!$AP3326</f>
        <v>Смирнов Олег</v>
      </c>
      <c r="C3329" s="91">
        <f>'[4]ИТОГ!'!$AQ3326</f>
        <v>2006</v>
      </c>
      <c r="D3329" s="91" t="str">
        <f>'[4]ИТОГ!'!$AT3326</f>
        <v>б/р</v>
      </c>
      <c r="E3329" s="91" t="str">
        <f>'[4]ИТОГ!'!$AU3326</f>
        <v>м</v>
      </c>
      <c r="F3329" s="189">
        <f>'[4]ИТОГ!'!$AX3326</f>
        <v>0</v>
      </c>
      <c r="G3329" s="91" t="s">
        <v>255</v>
      </c>
      <c r="H3329" s="94" t="s">
        <v>28</v>
      </c>
      <c r="I3329" s="91" t="str">
        <f>'[4]ИТОГ!'!$AY3326</f>
        <v>ОК!</v>
      </c>
    </row>
    <row r="3330" spans="1:9">
      <c r="A3330" s="90">
        <v>3320</v>
      </c>
      <c r="B3330" s="91" t="str">
        <f>'[4]ИТОГ!'!$AP3327</f>
        <v>Смирнов Фёдор</v>
      </c>
      <c r="C3330" s="91">
        <f>'[4]ИТОГ!'!$AQ3327</f>
        <v>2009</v>
      </c>
      <c r="D3330" s="91" t="str">
        <f>'[4]ИТОГ!'!$AT3327</f>
        <v>б/р</v>
      </c>
      <c r="E3330" s="91" t="str">
        <f>'[4]ИТОГ!'!$AU3327</f>
        <v>м</v>
      </c>
      <c r="F3330" s="189">
        <f>'[4]ИТОГ!'!$AX3327</f>
        <v>0</v>
      </c>
      <c r="G3330" s="91" t="s">
        <v>255</v>
      </c>
      <c r="H3330" s="94" t="s">
        <v>28</v>
      </c>
      <c r="I3330" s="91" t="str">
        <f>'[4]ИТОГ!'!$AY3327</f>
        <v>ОК!</v>
      </c>
    </row>
    <row r="3331" spans="1:9">
      <c r="A3331" s="90">
        <v>3321</v>
      </c>
      <c r="B3331" s="91" t="str">
        <f>'[4]ИТОГ!'!$AP3328</f>
        <v>Смирнов Филипп</v>
      </c>
      <c r="C3331" s="91">
        <f>'[4]ИТОГ!'!$AQ3328</f>
        <v>2005</v>
      </c>
      <c r="D3331" s="91" t="str">
        <f>'[4]ИТОГ!'!$AT3328</f>
        <v>б/р</v>
      </c>
      <c r="E3331" s="91" t="str">
        <f>'[4]ИТОГ!'!$AU3328</f>
        <v>м</v>
      </c>
      <c r="F3331" s="189">
        <f>'[4]ИТОГ!'!$AX3328</f>
        <v>44748</v>
      </c>
      <c r="G3331" s="91" t="s">
        <v>255</v>
      </c>
      <c r="H3331" s="94" t="s">
        <v>28</v>
      </c>
      <c r="I3331" s="91" t="str">
        <f>'[4]ИТОГ!'!$AY3328</f>
        <v>ОК!</v>
      </c>
    </row>
    <row r="3332" spans="1:9">
      <c r="A3332" s="90">
        <v>3322</v>
      </c>
      <c r="B3332" s="91" t="str">
        <f>'[4]ИТОГ!'!$AP3329</f>
        <v>Смирнов Ярослав</v>
      </c>
      <c r="C3332" s="91">
        <f>'[4]ИТОГ!'!$AQ3329</f>
        <v>2000</v>
      </c>
      <c r="D3332" s="91" t="str">
        <f>'[4]ИТОГ!'!$AT3329</f>
        <v>б/р</v>
      </c>
      <c r="E3332" s="91" t="str">
        <f>'[4]ИТОГ!'!$AU3329</f>
        <v>м</v>
      </c>
      <c r="F3332" s="189">
        <f>'[4]ИТОГ!'!$AX3329</f>
        <v>0</v>
      </c>
      <c r="G3332" s="91" t="s">
        <v>255</v>
      </c>
      <c r="H3332" s="94" t="s">
        <v>28</v>
      </c>
      <c r="I3332" s="91" t="str">
        <f>'[4]ИТОГ!'!$AY3329</f>
        <v>НАДО!!!</v>
      </c>
    </row>
    <row r="3333" spans="1:9">
      <c r="A3333" s="90">
        <v>3323</v>
      </c>
      <c r="B3333" s="91" t="str">
        <f>'[4]ИТОГ!'!$AP3330</f>
        <v>Смирнова Алина</v>
      </c>
      <c r="C3333" s="91">
        <f>'[4]ИТОГ!'!$AQ3330</f>
        <v>2001</v>
      </c>
      <c r="D3333" s="91" t="str">
        <f>'[4]ИТОГ!'!$AT3330</f>
        <v>б/р</v>
      </c>
      <c r="E3333" s="91" t="str">
        <f>'[4]ИТОГ!'!$AU3330</f>
        <v>ж</v>
      </c>
      <c r="F3333" s="189">
        <f>'[4]ИТОГ!'!$AX3330</f>
        <v>0</v>
      </c>
      <c r="G3333" s="91" t="s">
        <v>255</v>
      </c>
      <c r="H3333" s="94" t="s">
        <v>28</v>
      </c>
      <c r="I3333" s="91" t="str">
        <f>'[4]ИТОГ!'!$AY3330</f>
        <v>ОК!</v>
      </c>
    </row>
    <row r="3334" spans="1:9">
      <c r="A3334" s="90">
        <v>3324</v>
      </c>
      <c r="B3334" s="91" t="str">
        <f>'[4]ИТОГ!'!$AP3331</f>
        <v>Смирнова Ангелина</v>
      </c>
      <c r="C3334" s="91">
        <f>'[4]ИТОГ!'!$AQ3331</f>
        <v>2005</v>
      </c>
      <c r="D3334" s="91" t="str">
        <f>'[4]ИТОГ!'!$AT3331</f>
        <v>б/р</v>
      </c>
      <c r="E3334" s="91" t="str">
        <f>'[4]ИТОГ!'!$AU3331</f>
        <v>ж</v>
      </c>
      <c r="F3334" s="189">
        <f>'[4]ИТОГ!'!$AX3331</f>
        <v>0</v>
      </c>
      <c r="G3334" s="91" t="s">
        <v>255</v>
      </c>
      <c r="H3334" s="94" t="s">
        <v>28</v>
      </c>
      <c r="I3334" s="91" t="str">
        <f>'[4]ИТОГ!'!$AY3331</f>
        <v>ОК!</v>
      </c>
    </row>
    <row r="3335" spans="1:9">
      <c r="A3335" s="90">
        <v>3325</v>
      </c>
      <c r="B3335" s="91" t="str">
        <f>'[4]ИТОГ!'!$AP3332</f>
        <v>Смирнова Анжелика</v>
      </c>
      <c r="C3335" s="91">
        <f>'[4]ИТОГ!'!$AQ3332</f>
        <v>2000</v>
      </c>
      <c r="D3335" s="91" t="str">
        <f>'[4]ИТОГ!'!$AT3332</f>
        <v>КМС</v>
      </c>
      <c r="E3335" s="91" t="str">
        <f>'[4]ИТОГ!'!$AU3332</f>
        <v>ж</v>
      </c>
      <c r="F3335" s="189">
        <f>'[4]ИТОГ!'!$AX3332</f>
        <v>45326</v>
      </c>
      <c r="G3335" s="91" t="s">
        <v>255</v>
      </c>
      <c r="H3335" s="94" t="s">
        <v>28</v>
      </c>
      <c r="I3335" s="91" t="str">
        <f>'[4]ИТОГ!'!$AY3332</f>
        <v>ОК!</v>
      </c>
    </row>
    <row r="3336" spans="1:9">
      <c r="A3336" s="90">
        <v>3326</v>
      </c>
      <c r="B3336" s="91" t="str">
        <f>'[4]ИТОГ!'!$AP3333</f>
        <v>Смирнова Анна</v>
      </c>
      <c r="C3336" s="91">
        <f>'[4]ИТОГ!'!$AQ3333</f>
        <v>0</v>
      </c>
      <c r="D3336" s="91" t="str">
        <f>'[4]ИТОГ!'!$AT3333</f>
        <v>б/р</v>
      </c>
      <c r="E3336" s="91" t="str">
        <f>'[4]ИТОГ!'!$AU3333</f>
        <v>ж</v>
      </c>
      <c r="F3336" s="189">
        <f>'[4]ИТОГ!'!$AX3333</f>
        <v>41754</v>
      </c>
      <c r="G3336" s="91" t="s">
        <v>255</v>
      </c>
      <c r="H3336" s="94" t="s">
        <v>28</v>
      </c>
      <c r="I3336" s="91" t="str">
        <f>'[4]ИТОГ!'!$AY3333</f>
        <v>НАДО!!!</v>
      </c>
    </row>
    <row r="3337" spans="1:9">
      <c r="A3337" s="90">
        <v>3327</v>
      </c>
      <c r="B3337" s="91" t="str">
        <f>'[4]ИТОГ!'!$AP3334</f>
        <v>Смирнова Анна А.</v>
      </c>
      <c r="C3337" s="91">
        <f>'[4]ИТОГ!'!$AQ3334</f>
        <v>0</v>
      </c>
      <c r="D3337" s="91" t="str">
        <f>'[4]ИТОГ!'!$AT3334</f>
        <v>б/р</v>
      </c>
      <c r="E3337" s="91" t="str">
        <f>'[4]ИТОГ!'!$AU3334</f>
        <v>ж</v>
      </c>
      <c r="F3337" s="189">
        <f>'[4]ИТОГ!'!$AX3334</f>
        <v>43954</v>
      </c>
      <c r="G3337" s="91" t="s">
        <v>255</v>
      </c>
      <c r="H3337" s="94" t="s">
        <v>28</v>
      </c>
      <c r="I3337" s="91" t="str">
        <f>'[4]ИТОГ!'!$AY3334</f>
        <v>НАДО!!!</v>
      </c>
    </row>
    <row r="3338" spans="1:9">
      <c r="A3338" s="90">
        <v>3328</v>
      </c>
      <c r="B3338" s="91" t="str">
        <f>'[4]ИТОГ!'!$AP3335</f>
        <v>Смирнова Дарья</v>
      </c>
      <c r="C3338" s="91">
        <f>'[4]ИТОГ!'!$AQ3335</f>
        <v>2000</v>
      </c>
      <c r="D3338" s="91" t="str">
        <f>'[4]ИТОГ!'!$AT3335</f>
        <v>б/р</v>
      </c>
      <c r="E3338" s="91" t="str">
        <f>'[4]ИТОГ!'!$AU3335</f>
        <v>ж</v>
      </c>
      <c r="F3338" s="189">
        <f>'[4]ИТОГ!'!$AX3335</f>
        <v>42903</v>
      </c>
      <c r="G3338" s="91" t="s">
        <v>255</v>
      </c>
      <c r="H3338" s="94" t="s">
        <v>28</v>
      </c>
      <c r="I3338" s="91" t="str">
        <f>'[4]ИТОГ!'!$AY3335</f>
        <v>ОК!</v>
      </c>
    </row>
    <row r="3339" spans="1:9">
      <c r="A3339" s="90">
        <v>3329</v>
      </c>
      <c r="B3339" s="91" t="str">
        <f>'[4]ИТОГ!'!$AP3336</f>
        <v>Смирнова Наталья</v>
      </c>
      <c r="C3339" s="91">
        <f>'[4]ИТОГ!'!$AQ3336</f>
        <v>1998</v>
      </c>
      <c r="D3339" s="91" t="str">
        <f>'[4]ИТОГ!'!$AT3336</f>
        <v>б/р</v>
      </c>
      <c r="E3339" s="91" t="str">
        <f>'[4]ИТОГ!'!$AU3336</f>
        <v>ж</v>
      </c>
      <c r="F3339" s="189">
        <f>'[4]ИТОГ!'!$AX3336</f>
        <v>0</v>
      </c>
      <c r="G3339" s="91" t="s">
        <v>255</v>
      </c>
      <c r="H3339" s="94" t="s">
        <v>28</v>
      </c>
      <c r="I3339" s="91" t="str">
        <f>'[4]ИТОГ!'!$AY3336</f>
        <v>ОК!</v>
      </c>
    </row>
    <row r="3340" spans="1:9">
      <c r="A3340" s="90">
        <v>3330</v>
      </c>
      <c r="B3340" s="91" t="str">
        <f>'[4]ИТОГ!'!$AP3337</f>
        <v>Смирнова Ольга</v>
      </c>
      <c r="C3340" s="91">
        <f>'[4]ИТОГ!'!$AQ3337</f>
        <v>0</v>
      </c>
      <c r="D3340" s="91" t="str">
        <f>'[4]ИТОГ!'!$AT3337</f>
        <v>б/р</v>
      </c>
      <c r="E3340" s="91" t="str">
        <f>'[4]ИТОГ!'!$AU3337</f>
        <v>ж</v>
      </c>
      <c r="F3340" s="189">
        <f>'[4]ИТОГ!'!$AX3337</f>
        <v>44323</v>
      </c>
      <c r="G3340" s="91" t="s">
        <v>255</v>
      </c>
      <c r="H3340" s="94" t="s">
        <v>28</v>
      </c>
      <c r="I3340" s="91" t="str">
        <f>'[4]ИТОГ!'!$AY3337</f>
        <v>НАДО!!!</v>
      </c>
    </row>
    <row r="3341" spans="1:9">
      <c r="A3341" s="90">
        <v>3331</v>
      </c>
      <c r="B3341" s="91" t="str">
        <f>'[4]ИТОГ!'!$AP3338</f>
        <v>Смирнова Ольга И.</v>
      </c>
      <c r="C3341" s="91">
        <f>'[4]ИТОГ!'!$AQ3338</f>
        <v>0</v>
      </c>
      <c r="D3341" s="91" t="str">
        <f>'[4]ИТОГ!'!$AT3338</f>
        <v>б/р</v>
      </c>
      <c r="E3341" s="91" t="str">
        <f>'[4]ИТОГ!'!$AU3338</f>
        <v>ж</v>
      </c>
      <c r="F3341" s="189">
        <f>'[4]ИТОГ!'!$AX3338</f>
        <v>44024</v>
      </c>
      <c r="G3341" s="91" t="s">
        <v>255</v>
      </c>
      <c r="H3341" s="94" t="s">
        <v>28</v>
      </c>
      <c r="I3341" s="91" t="str">
        <f>'[4]ИТОГ!'!$AY3338</f>
        <v>НАДО!!!</v>
      </c>
    </row>
    <row r="3342" spans="1:9">
      <c r="A3342" s="90">
        <v>3332</v>
      </c>
      <c r="B3342" s="91" t="str">
        <f>'[4]ИТОГ!'!$AP3339</f>
        <v>Смирнова Светлана</v>
      </c>
      <c r="C3342" s="91">
        <f>'[4]ИТОГ!'!$AQ3339</f>
        <v>0</v>
      </c>
      <c r="D3342" s="91">
        <f>'[4]ИТОГ!'!$AT3339</f>
        <v>2</v>
      </c>
      <c r="E3342" s="91" t="str">
        <f>'[4]ИТОГ!'!$AU3339</f>
        <v>ж</v>
      </c>
      <c r="F3342" s="189">
        <f>'[4]ИТОГ!'!$AX3339</f>
        <v>45407</v>
      </c>
      <c r="G3342" s="91" t="s">
        <v>255</v>
      </c>
      <c r="H3342" s="94" t="s">
        <v>28</v>
      </c>
      <c r="I3342" s="91" t="str">
        <f>'[4]ИТОГ!'!$AY3339</f>
        <v>НАДО!!!</v>
      </c>
    </row>
    <row r="3343" spans="1:9">
      <c r="A3343" s="90">
        <v>3333</v>
      </c>
      <c r="B3343" s="91" t="str">
        <f>'[4]ИТОГ!'!$AP3340</f>
        <v>Смирнова София</v>
      </c>
      <c r="C3343" s="91">
        <f>'[4]ИТОГ!'!$AQ3340</f>
        <v>2009</v>
      </c>
      <c r="D3343" s="91">
        <f>'[4]ИТОГ!'!$AT3340</f>
        <v>1</v>
      </c>
      <c r="E3343" s="91" t="str">
        <f>'[4]ИТОГ!'!$AU3340</f>
        <v>ж</v>
      </c>
      <c r="F3343" s="189">
        <f>'[4]ИТОГ!'!$AX3340</f>
        <v>45682</v>
      </c>
      <c r="G3343" s="91" t="s">
        <v>255</v>
      </c>
      <c r="H3343" s="94" t="s">
        <v>28</v>
      </c>
      <c r="I3343" s="91" t="str">
        <f>'[4]ИТОГ!'!$AY3340</f>
        <v>ОК!</v>
      </c>
    </row>
    <row r="3344" spans="1:9">
      <c r="A3344" s="90">
        <v>3334</v>
      </c>
      <c r="B3344" s="91" t="str">
        <f>'[4]ИТОГ!'!$AP3341</f>
        <v>Смирнова София Д.</v>
      </c>
      <c r="C3344" s="91">
        <f>'[4]ИТОГ!'!$AQ3341</f>
        <v>2010</v>
      </c>
      <c r="D3344" s="91" t="str">
        <f>'[4]ИТОГ!'!$AT3341</f>
        <v>б/р</v>
      </c>
      <c r="E3344" s="91" t="str">
        <f>'[4]ИТОГ!'!$AU3341</f>
        <v>ж</v>
      </c>
      <c r="F3344" s="189">
        <f>'[4]ИТОГ!'!$AX3341</f>
        <v>0</v>
      </c>
      <c r="G3344" s="91" t="s">
        <v>255</v>
      </c>
      <c r="H3344" s="94" t="s">
        <v>28</v>
      </c>
      <c r="I3344" s="91" t="str">
        <f>'[4]ИТОГ!'!$AY3341</f>
        <v>ОК!</v>
      </c>
    </row>
    <row r="3345" spans="1:9">
      <c r="A3345" s="90">
        <v>3335</v>
      </c>
      <c r="B3345" s="91" t="str">
        <f>'[4]ИТОГ!'!$AP3342</f>
        <v>Смирнова Софья</v>
      </c>
      <c r="C3345" s="91">
        <f>'[4]ИТОГ!'!$AQ3342</f>
        <v>2005</v>
      </c>
      <c r="D3345" s="91" t="str">
        <f>'[4]ИТОГ!'!$AT3342</f>
        <v>б/р</v>
      </c>
      <c r="E3345" s="91" t="str">
        <f>'[4]ИТОГ!'!$AU3342</f>
        <v>ж</v>
      </c>
      <c r="F3345" s="189">
        <f>'[4]ИТОГ!'!$AX3342</f>
        <v>44184</v>
      </c>
      <c r="G3345" s="91" t="s">
        <v>255</v>
      </c>
      <c r="H3345" s="94" t="s">
        <v>28</v>
      </c>
      <c r="I3345" s="91" t="str">
        <f>'[4]ИТОГ!'!$AY3342</f>
        <v>ОК!</v>
      </c>
    </row>
    <row r="3346" spans="1:9">
      <c r="A3346" s="90">
        <v>3336</v>
      </c>
      <c r="B3346" s="91" t="str">
        <f>'[4]ИТОГ!'!$AP3343</f>
        <v>Смирнова Татьяна</v>
      </c>
      <c r="C3346" s="91">
        <f>'[4]ИТОГ!'!$AQ3343</f>
        <v>0</v>
      </c>
      <c r="D3346" s="91" t="str">
        <f>'[4]ИТОГ!'!$AT3343</f>
        <v>б/р</v>
      </c>
      <c r="E3346" s="91" t="str">
        <f>'[4]ИТОГ!'!$AU3343</f>
        <v>ж</v>
      </c>
      <c r="F3346" s="189">
        <f>'[4]ИТОГ!'!$AX3343</f>
        <v>43595</v>
      </c>
      <c r="G3346" s="91" t="s">
        <v>255</v>
      </c>
      <c r="H3346" s="94" t="s">
        <v>28</v>
      </c>
      <c r="I3346" s="91" t="str">
        <f>'[4]ИТОГ!'!$AY3343</f>
        <v>НАДО!!!</v>
      </c>
    </row>
    <row r="3347" spans="1:9">
      <c r="A3347" s="90">
        <v>3337</v>
      </c>
      <c r="B3347" s="91" t="str">
        <f>'[4]ИТОГ!'!$AP3344</f>
        <v>Смолина Карина</v>
      </c>
      <c r="C3347" s="91">
        <f>'[4]ИТОГ!'!$AQ3344</f>
        <v>2005</v>
      </c>
      <c r="D3347" s="91" t="str">
        <f>'[4]ИТОГ!'!$AT3344</f>
        <v>б/р</v>
      </c>
      <c r="E3347" s="91" t="str">
        <f>'[4]ИТОГ!'!$AU3344</f>
        <v>ж</v>
      </c>
      <c r="F3347" s="189">
        <f>'[4]ИТОГ!'!$AX3344</f>
        <v>43383</v>
      </c>
      <c r="G3347" s="91" t="s">
        <v>255</v>
      </c>
      <c r="H3347" s="94" t="s">
        <v>28</v>
      </c>
      <c r="I3347" s="91" t="str">
        <f>'[4]ИТОГ!'!$AY3344</f>
        <v>ОК!</v>
      </c>
    </row>
    <row r="3348" spans="1:9">
      <c r="A3348" s="90">
        <v>3338</v>
      </c>
      <c r="B3348" s="91" t="str">
        <f>'[4]ИТОГ!'!$AP3345</f>
        <v>Сморчков Егор</v>
      </c>
      <c r="C3348" s="91">
        <f>'[4]ИТОГ!'!$AQ3345</f>
        <v>0</v>
      </c>
      <c r="D3348" s="91" t="str">
        <f>'[4]ИТОГ!'!$AT3345</f>
        <v>б/р</v>
      </c>
      <c r="E3348" s="91" t="str">
        <f>'[4]ИТОГ!'!$AU3345</f>
        <v>м</v>
      </c>
      <c r="F3348" s="189">
        <f>'[4]ИТОГ!'!$AX3345</f>
        <v>44359</v>
      </c>
      <c r="G3348" s="91" t="s">
        <v>255</v>
      </c>
      <c r="H3348" s="94" t="s">
        <v>28</v>
      </c>
      <c r="I3348" s="91" t="str">
        <f>'[4]ИТОГ!'!$AY3345</f>
        <v>НАДО!!!</v>
      </c>
    </row>
    <row r="3349" spans="1:9">
      <c r="A3349" s="90">
        <v>3339</v>
      </c>
      <c r="B3349" s="91" t="str">
        <f>'[4]ИТОГ!'!$AP3346</f>
        <v>Снетков Никита</v>
      </c>
      <c r="C3349" s="91">
        <f>'[4]ИТОГ!'!$AQ3346</f>
        <v>2010</v>
      </c>
      <c r="D3349" s="91">
        <f>'[4]ИТОГ!'!$AT3346</f>
        <v>2</v>
      </c>
      <c r="E3349" s="91" t="str">
        <f>'[4]ИТОГ!'!$AU3346</f>
        <v>м</v>
      </c>
      <c r="F3349" s="189">
        <f>'[4]ИТОГ!'!$AX3346</f>
        <v>45778</v>
      </c>
      <c r="G3349" s="91" t="s">
        <v>255</v>
      </c>
      <c r="H3349" s="94" t="s">
        <v>28</v>
      </c>
      <c r="I3349" s="91" t="str">
        <f>'[4]ИТОГ!'!$AY3346</f>
        <v>ОК!</v>
      </c>
    </row>
    <row r="3350" spans="1:9">
      <c r="A3350" s="90">
        <v>3340</v>
      </c>
      <c r="B3350" s="91" t="str">
        <f>'[4]ИТОГ!'!$AP3347</f>
        <v>Снеткова Екатерина</v>
      </c>
      <c r="C3350" s="91">
        <f>'[4]ИТОГ!'!$AQ3347</f>
        <v>2008</v>
      </c>
      <c r="D3350" s="91">
        <f>'[4]ИТОГ!'!$AT3347</f>
        <v>2</v>
      </c>
      <c r="E3350" s="91" t="str">
        <f>'[4]ИТОГ!'!$AU3347</f>
        <v>ж</v>
      </c>
      <c r="F3350" s="189">
        <f>'[4]ИТОГ!'!$AX3347</f>
        <v>45407</v>
      </c>
      <c r="G3350" s="91" t="s">
        <v>255</v>
      </c>
      <c r="H3350" s="94" t="s">
        <v>28</v>
      </c>
      <c r="I3350" s="91" t="str">
        <f>'[4]ИТОГ!'!$AY3347</f>
        <v>ОК!</v>
      </c>
    </row>
    <row r="3351" spans="1:9">
      <c r="A3351" s="90">
        <v>3341</v>
      </c>
      <c r="B3351" s="91" t="str">
        <f>'[4]ИТОГ!'!$AP3348</f>
        <v>Сниг Илья</v>
      </c>
      <c r="C3351" s="91">
        <f>'[4]ИТОГ!'!$AQ3348</f>
        <v>2008</v>
      </c>
      <c r="D3351" s="91" t="str">
        <f>'[4]ИТОГ!'!$AT3348</f>
        <v>б/р</v>
      </c>
      <c r="E3351" s="91" t="str">
        <f>'[4]ИТОГ!'!$AU3348</f>
        <v>м</v>
      </c>
      <c r="F3351" s="189">
        <f>'[4]ИТОГ!'!$AX3348</f>
        <v>0</v>
      </c>
      <c r="G3351" s="91" t="s">
        <v>255</v>
      </c>
      <c r="H3351" s="94" t="s">
        <v>28</v>
      </c>
      <c r="I3351" s="91" t="str">
        <f>'[4]ИТОГ!'!$AY3348</f>
        <v>ОК!</v>
      </c>
    </row>
    <row r="3352" spans="1:9">
      <c r="A3352" s="90">
        <v>3342</v>
      </c>
      <c r="B3352" s="91" t="str">
        <f>'[4]ИТОГ!'!$AP3349</f>
        <v>Собкалов Евгений</v>
      </c>
      <c r="C3352" s="91">
        <f>'[4]ИТОГ!'!$AQ3349</f>
        <v>2002</v>
      </c>
      <c r="D3352" s="91" t="str">
        <f>'[4]ИТОГ!'!$AT3349</f>
        <v>б/р</v>
      </c>
      <c r="E3352" s="91" t="str">
        <f>'[4]ИТОГ!'!$AU3349</f>
        <v>м</v>
      </c>
      <c r="F3352" s="189">
        <f>'[4]ИТОГ!'!$AX3349</f>
        <v>44359</v>
      </c>
      <c r="G3352" s="91" t="s">
        <v>255</v>
      </c>
      <c r="H3352" s="94" t="s">
        <v>28</v>
      </c>
      <c r="I3352" s="91" t="str">
        <f>'[4]ИТОГ!'!$AY3349</f>
        <v>ОК!</v>
      </c>
    </row>
    <row r="3353" spans="1:9">
      <c r="A3353" s="90">
        <v>3343</v>
      </c>
      <c r="B3353" s="91" t="str">
        <f>'[4]ИТОГ!'!$AP3350</f>
        <v>Соболева Ксения</v>
      </c>
      <c r="C3353" s="91">
        <f>'[4]ИТОГ!'!$AQ3350</f>
        <v>2009</v>
      </c>
      <c r="D3353" s="91">
        <f>'[4]ИТОГ!'!$AT3350</f>
        <v>3</v>
      </c>
      <c r="E3353" s="91" t="str">
        <f>'[4]ИТОГ!'!$AU3350</f>
        <v>ж</v>
      </c>
      <c r="F3353" s="189">
        <f>'[4]ИТОГ!'!$AX3350</f>
        <v>45778</v>
      </c>
      <c r="G3353" s="91" t="s">
        <v>255</v>
      </c>
      <c r="H3353" s="94" t="s">
        <v>28</v>
      </c>
      <c r="I3353" s="91" t="str">
        <f>'[4]ИТОГ!'!$AY3350</f>
        <v>ОК!</v>
      </c>
    </row>
    <row r="3354" spans="1:9">
      <c r="A3354" s="90">
        <v>3344</v>
      </c>
      <c r="B3354" s="91" t="str">
        <f>'[4]ИТОГ!'!$AP3351</f>
        <v>Соваткина Татьяна</v>
      </c>
      <c r="C3354" s="91">
        <f>'[4]ИТОГ!'!$AQ3351</f>
        <v>0</v>
      </c>
      <c r="D3354" s="91" t="str">
        <f>'[4]ИТОГ!'!$AT3351</f>
        <v>б/р</v>
      </c>
      <c r="E3354" s="91" t="str">
        <f>'[4]ИТОГ!'!$AU3351</f>
        <v>ж</v>
      </c>
      <c r="F3354" s="189">
        <f>'[4]ИТОГ!'!$AX3351</f>
        <v>44676</v>
      </c>
      <c r="G3354" s="91" t="s">
        <v>255</v>
      </c>
      <c r="H3354" s="94" t="s">
        <v>28</v>
      </c>
      <c r="I3354" s="91" t="str">
        <f>'[4]ИТОГ!'!$AY3351</f>
        <v>НАДО!!!</v>
      </c>
    </row>
    <row r="3355" spans="1:9">
      <c r="A3355" s="90">
        <v>3345</v>
      </c>
      <c r="B3355" s="91" t="str">
        <f>'[4]ИТОГ!'!$AP3352</f>
        <v>Созинов Кузьма</v>
      </c>
      <c r="C3355" s="91">
        <f>'[4]ИТОГ!'!$AQ3352</f>
        <v>0</v>
      </c>
      <c r="D3355" s="91" t="str">
        <f>'[4]ИТОГ!'!$AT3352</f>
        <v>б/р</v>
      </c>
      <c r="E3355" s="91" t="str">
        <f>'[4]ИТОГ!'!$AU3352</f>
        <v>м</v>
      </c>
      <c r="F3355" s="189">
        <f>'[4]ИТОГ!'!$AX3352</f>
        <v>43595</v>
      </c>
      <c r="G3355" s="91" t="s">
        <v>255</v>
      </c>
      <c r="H3355" s="94" t="s">
        <v>28</v>
      </c>
      <c r="I3355" s="91" t="str">
        <f>'[4]ИТОГ!'!$AY3352</f>
        <v>НАДО!!!</v>
      </c>
    </row>
    <row r="3356" spans="1:9">
      <c r="A3356" s="90">
        <v>3346</v>
      </c>
      <c r="B3356" s="91" t="str">
        <f>'[4]ИТОГ!'!$AP3353</f>
        <v>Соколов Артём</v>
      </c>
      <c r="C3356" s="91">
        <f>'[4]ИТОГ!'!$AQ3353</f>
        <v>2013</v>
      </c>
      <c r="D3356" s="91" t="str">
        <f>'[4]ИТОГ!'!$AT3353</f>
        <v>б/р</v>
      </c>
      <c r="E3356" s="91" t="str">
        <f>'[4]ИТОГ!'!$AU3353</f>
        <v>м</v>
      </c>
      <c r="F3356" s="189">
        <f>'[4]ИТОГ!'!$AX3353</f>
        <v>0</v>
      </c>
      <c r="G3356" s="91" t="s">
        <v>255</v>
      </c>
      <c r="H3356" s="94" t="s">
        <v>28</v>
      </c>
      <c r="I3356" s="91" t="str">
        <f>'[4]ИТОГ!'!$AY3353</f>
        <v>ОК!</v>
      </c>
    </row>
    <row r="3357" spans="1:9">
      <c r="A3357" s="90">
        <v>3347</v>
      </c>
      <c r="B3357" s="91" t="str">
        <f>'[4]ИТОГ!'!$AP3354</f>
        <v>Соколов Владислав В.</v>
      </c>
      <c r="C3357" s="91">
        <f>'[4]ИТОГ!'!$AQ3354</f>
        <v>2010</v>
      </c>
      <c r="D3357" s="91" t="str">
        <f>'[4]ИТОГ!'!$AT3354</f>
        <v>1ю</v>
      </c>
      <c r="E3357" s="91" t="str">
        <f>'[4]ИТОГ!'!$AU3354</f>
        <v>м</v>
      </c>
      <c r="F3357" s="189">
        <f>'[4]ИТОГ!'!$AX3354</f>
        <v>45582</v>
      </c>
      <c r="G3357" s="91" t="s">
        <v>255</v>
      </c>
      <c r="H3357" s="94" t="s">
        <v>28</v>
      </c>
      <c r="I3357" s="91" t="str">
        <f>'[4]ИТОГ!'!$AY3354</f>
        <v>ОК!</v>
      </c>
    </row>
    <row r="3358" spans="1:9">
      <c r="A3358" s="90">
        <v>3348</v>
      </c>
      <c r="B3358" s="91" t="str">
        <f>'[4]ИТОГ!'!$AP3355</f>
        <v>Соколов Владислав</v>
      </c>
      <c r="C3358" s="91">
        <f>'[4]ИТОГ!'!$AQ3355</f>
        <v>1997</v>
      </c>
      <c r="D3358" s="91">
        <f>'[4]ИТОГ!'!$AT3355</f>
        <v>2</v>
      </c>
      <c r="E3358" s="91" t="str">
        <f>'[4]ИТОГ!'!$AU3355</f>
        <v>м</v>
      </c>
      <c r="F3358" s="189">
        <f>'[4]ИТОГ!'!$AX3355</f>
        <v>45651</v>
      </c>
      <c r="G3358" s="91" t="s">
        <v>255</v>
      </c>
      <c r="H3358" s="94" t="s">
        <v>28</v>
      </c>
      <c r="I3358" s="91" t="str">
        <f>'[4]ИТОГ!'!$AY3355</f>
        <v>ОК!</v>
      </c>
    </row>
    <row r="3359" spans="1:9">
      <c r="A3359" s="90">
        <v>3349</v>
      </c>
      <c r="B3359" s="91" t="str">
        <f>'[4]ИТОГ!'!$AP3356</f>
        <v>Соколов Даниил</v>
      </c>
      <c r="C3359" s="91">
        <f>'[4]ИТОГ!'!$AQ3356</f>
        <v>2003</v>
      </c>
      <c r="D3359" s="91" t="str">
        <f>'[4]ИТОГ!'!$AT3356</f>
        <v>б/р</v>
      </c>
      <c r="E3359" s="91" t="str">
        <f>'[4]ИТОГ!'!$AU3356</f>
        <v>м</v>
      </c>
      <c r="F3359" s="189">
        <f>'[4]ИТОГ!'!$AX3356</f>
        <v>43577</v>
      </c>
      <c r="G3359" s="91" t="s">
        <v>255</v>
      </c>
      <c r="H3359" s="94" t="s">
        <v>28</v>
      </c>
      <c r="I3359" s="91" t="str">
        <f>'[4]ИТОГ!'!$AY3356</f>
        <v>ОК!</v>
      </c>
    </row>
    <row r="3360" spans="1:9">
      <c r="A3360" s="90">
        <v>3350</v>
      </c>
      <c r="B3360" s="91" t="str">
        <f>'[4]ИТОГ!'!$AP3357</f>
        <v>Соколов Дмитрий</v>
      </c>
      <c r="C3360" s="91">
        <f>'[4]ИТОГ!'!$AQ3357</f>
        <v>1982</v>
      </c>
      <c r="D3360" s="91" t="str">
        <f>'[4]ИТОГ!'!$AT3357</f>
        <v>б/р</v>
      </c>
      <c r="E3360" s="91" t="str">
        <f>'[4]ИТОГ!'!$AU3357</f>
        <v>м</v>
      </c>
      <c r="F3360" s="189">
        <f>'[4]ИТОГ!'!$AX3357</f>
        <v>43245</v>
      </c>
      <c r="G3360" s="91" t="s">
        <v>255</v>
      </c>
      <c r="H3360" s="94" t="s">
        <v>28</v>
      </c>
      <c r="I3360" s="91" t="str">
        <f>'[4]ИТОГ!'!$AY3357</f>
        <v>НАДО!!!</v>
      </c>
    </row>
    <row r="3361" spans="1:9">
      <c r="A3361" s="90">
        <v>3351</v>
      </c>
      <c r="B3361" s="91" t="str">
        <f>'[4]ИТОГ!'!$AP3358</f>
        <v>Соколов Никита</v>
      </c>
      <c r="C3361" s="91">
        <f>'[4]ИТОГ!'!$AQ3358</f>
        <v>0</v>
      </c>
      <c r="D3361" s="91" t="str">
        <f>'[4]ИТОГ!'!$AT3358</f>
        <v>б/р</v>
      </c>
      <c r="E3361" s="91" t="str">
        <f>'[4]ИТОГ!'!$AU3358</f>
        <v>м</v>
      </c>
      <c r="F3361" s="189">
        <f>'[4]ИТОГ!'!$AX3358</f>
        <v>45014</v>
      </c>
      <c r="G3361" s="91" t="s">
        <v>255</v>
      </c>
      <c r="H3361" s="94" t="s">
        <v>28</v>
      </c>
      <c r="I3361" s="91" t="str">
        <f>'[4]ИТОГ!'!$AY3358</f>
        <v>НАДО!!!</v>
      </c>
    </row>
    <row r="3362" spans="1:9">
      <c r="A3362" s="90">
        <v>3352</v>
      </c>
      <c r="B3362" s="91" t="str">
        <f>'[4]ИТОГ!'!$AP3359</f>
        <v>Соколов Олег А.</v>
      </c>
      <c r="C3362" s="91">
        <f>'[4]ИТОГ!'!$AQ3359</f>
        <v>1989</v>
      </c>
      <c r="D3362" s="91" t="str">
        <f>'[4]ИТОГ!'!$AT3359</f>
        <v>б/р</v>
      </c>
      <c r="E3362" s="91" t="str">
        <f>'[4]ИТОГ!'!$AU3359</f>
        <v>м</v>
      </c>
      <c r="F3362" s="189">
        <f>'[4]ИТОГ!'!$AX3359</f>
        <v>43372</v>
      </c>
      <c r="G3362" s="91" t="s">
        <v>255</v>
      </c>
      <c r="H3362" s="94" t="s">
        <v>28</v>
      </c>
      <c r="I3362" s="91" t="str">
        <f>'[4]ИТОГ!'!$AY3359</f>
        <v>НАДО!!!</v>
      </c>
    </row>
    <row r="3363" spans="1:9">
      <c r="A3363" s="90">
        <v>3353</v>
      </c>
      <c r="B3363" s="91" t="str">
        <f>'[4]ИТОГ!'!$AP3360</f>
        <v>Соколова Алёна</v>
      </c>
      <c r="C3363" s="91">
        <f>'[4]ИТОГ!'!$AQ3360</f>
        <v>0</v>
      </c>
      <c r="D3363" s="91" t="str">
        <f>'[4]ИТОГ!'!$AT3360</f>
        <v>б/р</v>
      </c>
      <c r="E3363" s="91" t="str">
        <f>'[4]ИТОГ!'!$AU3360</f>
        <v>ж</v>
      </c>
      <c r="F3363" s="189">
        <f>'[4]ИТОГ!'!$AX3360</f>
        <v>43036</v>
      </c>
      <c r="G3363" s="91" t="s">
        <v>255</v>
      </c>
      <c r="H3363" s="94" t="s">
        <v>28</v>
      </c>
      <c r="I3363" s="91" t="str">
        <f>'[4]ИТОГ!'!$AY3360</f>
        <v>НАДО!!!</v>
      </c>
    </row>
    <row r="3364" spans="1:9">
      <c r="A3364" s="90">
        <v>3354</v>
      </c>
      <c r="B3364" s="91" t="str">
        <f>'[4]ИТОГ!'!$AP3361</f>
        <v>Соколова Анна</v>
      </c>
      <c r="C3364" s="91">
        <f>'[4]ИТОГ!'!$AQ3361</f>
        <v>1985</v>
      </c>
      <c r="D3364" s="91" t="str">
        <f>'[4]ИТОГ!'!$AT3361</f>
        <v>б/р</v>
      </c>
      <c r="E3364" s="91" t="str">
        <f>'[4]ИТОГ!'!$AU3361</f>
        <v>ж</v>
      </c>
      <c r="F3364" s="189">
        <f>'[4]ИТОГ!'!$AX3361</f>
        <v>0</v>
      </c>
      <c r="G3364" s="91" t="s">
        <v>255</v>
      </c>
      <c r="H3364" s="94" t="s">
        <v>28</v>
      </c>
      <c r="I3364" s="91" t="str">
        <f>'[4]ИТОГ!'!$AY3361</f>
        <v>ОК!</v>
      </c>
    </row>
    <row r="3365" spans="1:9">
      <c r="A3365" s="90">
        <v>3355</v>
      </c>
      <c r="B3365" s="91" t="str">
        <f>'[4]ИТОГ!'!$AP3362</f>
        <v>Соколова Валерия</v>
      </c>
      <c r="C3365" s="91">
        <f>'[4]ИТОГ!'!$AQ3362</f>
        <v>2004</v>
      </c>
      <c r="D3365" s="91" t="str">
        <f>'[4]ИТОГ!'!$AT3362</f>
        <v>б/р</v>
      </c>
      <c r="E3365" s="91" t="str">
        <f>'[4]ИТОГ!'!$AU3362</f>
        <v>ж</v>
      </c>
      <c r="F3365" s="189">
        <f>'[4]ИТОГ!'!$AX3362</f>
        <v>43960</v>
      </c>
      <c r="G3365" s="91" t="s">
        <v>255</v>
      </c>
      <c r="H3365" s="94" t="s">
        <v>28</v>
      </c>
      <c r="I3365" s="91" t="str">
        <f>'[4]ИТОГ!'!$AY3362</f>
        <v>ОК!</v>
      </c>
    </row>
    <row r="3366" spans="1:9">
      <c r="A3366" s="90">
        <v>3356</v>
      </c>
      <c r="B3366" s="91" t="str">
        <f>'[4]ИТОГ!'!$AP3363</f>
        <v>Соколова Дарья</v>
      </c>
      <c r="C3366" s="91">
        <f>'[4]ИТОГ!'!$AQ3363</f>
        <v>2006</v>
      </c>
      <c r="D3366" s="91" t="str">
        <f>'[4]ИТОГ!'!$AT3363</f>
        <v>б/р</v>
      </c>
      <c r="E3366" s="91" t="str">
        <f>'[4]ИТОГ!'!$AU3363</f>
        <v>ж</v>
      </c>
      <c r="F3366" s="189">
        <f>'[4]ИТОГ!'!$AX3363</f>
        <v>0</v>
      </c>
      <c r="G3366" s="91" t="s">
        <v>255</v>
      </c>
      <c r="H3366" s="94" t="s">
        <v>28</v>
      </c>
      <c r="I3366" s="91" t="str">
        <f>'[4]ИТОГ!'!$AY3363</f>
        <v>ОК!</v>
      </c>
    </row>
    <row r="3367" spans="1:9">
      <c r="A3367" s="90">
        <v>3357</v>
      </c>
      <c r="B3367" s="91" t="str">
        <f>'[4]ИТОГ!'!$AP3364</f>
        <v>Соколова Евгения</v>
      </c>
      <c r="C3367" s="91">
        <f>'[4]ИТОГ!'!$AQ3364</f>
        <v>2000</v>
      </c>
      <c r="D3367" s="91" t="str">
        <f>'[4]ИТОГ!'!$AT3364</f>
        <v>КМС</v>
      </c>
      <c r="E3367" s="91" t="str">
        <f>'[4]ИТОГ!'!$AU3364</f>
        <v>ж</v>
      </c>
      <c r="F3367" s="189">
        <f>'[4]ИТОГ!'!$AX3364</f>
        <v>45436</v>
      </c>
      <c r="G3367" s="91" t="s">
        <v>255</v>
      </c>
      <c r="H3367" s="94" t="s">
        <v>28</v>
      </c>
      <c r="I3367" s="91" t="str">
        <f>'[4]ИТОГ!'!$AY3364</f>
        <v>ОК!</v>
      </c>
    </row>
    <row r="3368" spans="1:9">
      <c r="A3368" s="90">
        <v>3358</v>
      </c>
      <c r="B3368" s="91" t="str">
        <f>'[4]ИТОГ!'!$AP3365</f>
        <v>Соколова Екатерина</v>
      </c>
      <c r="C3368" s="91">
        <f>'[4]ИТОГ!'!$AQ3365</f>
        <v>2011</v>
      </c>
      <c r="D3368" s="91" t="str">
        <f>'[4]ИТОГ!'!$AT3365</f>
        <v>б/р</v>
      </c>
      <c r="E3368" s="91" t="str">
        <f>'[4]ИТОГ!'!$AU3365</f>
        <v>ж</v>
      </c>
      <c r="F3368" s="189">
        <f>'[4]ИТОГ!'!$AX3365</f>
        <v>0</v>
      </c>
      <c r="G3368" s="91" t="s">
        <v>255</v>
      </c>
      <c r="H3368" s="94" t="s">
        <v>28</v>
      </c>
      <c r="I3368" s="91" t="str">
        <f>'[4]ИТОГ!'!$AY3365</f>
        <v>ОК!</v>
      </c>
    </row>
    <row r="3369" spans="1:9">
      <c r="A3369" s="90">
        <v>3359</v>
      </c>
      <c r="B3369" s="91" t="str">
        <f>'[4]ИТОГ!'!$AP3366</f>
        <v>Соколова Екатерина Н.</v>
      </c>
      <c r="C3369" s="91">
        <f>'[4]ИТОГ!'!$AQ3366</f>
        <v>2010</v>
      </c>
      <c r="D3369" s="91" t="str">
        <f>'[4]ИТОГ!'!$AT3366</f>
        <v>б/р</v>
      </c>
      <c r="E3369" s="91" t="str">
        <f>'[4]ИТОГ!'!$AU3366</f>
        <v>ж</v>
      </c>
      <c r="F3369" s="189">
        <f>'[4]ИТОГ!'!$AX3366</f>
        <v>0</v>
      </c>
      <c r="G3369" s="91" t="s">
        <v>255</v>
      </c>
      <c r="H3369" s="94" t="s">
        <v>28</v>
      </c>
      <c r="I3369" s="91" t="str">
        <f>'[4]ИТОГ!'!$AY3366</f>
        <v>ОК!</v>
      </c>
    </row>
    <row r="3370" spans="1:9">
      <c r="A3370" s="90">
        <v>3360</v>
      </c>
      <c r="B3370" s="91" t="str">
        <f>'[4]ИТОГ!'!$AP3367</f>
        <v>Соколова Елизавета</v>
      </c>
      <c r="C3370" s="91">
        <f>'[4]ИТОГ!'!$AQ3367</f>
        <v>0</v>
      </c>
      <c r="D3370" s="91">
        <f>'[4]ИТОГ!'!$AT3367</f>
        <v>3</v>
      </c>
      <c r="E3370" s="91" t="str">
        <f>'[4]ИТОГ!'!$AU3367</f>
        <v>ж</v>
      </c>
      <c r="F3370" s="189">
        <f>'[4]ИТОГ!'!$AX3367</f>
        <v>45778</v>
      </c>
      <c r="G3370" s="91" t="s">
        <v>255</v>
      </c>
      <c r="H3370" s="94" t="s">
        <v>28</v>
      </c>
      <c r="I3370" s="91" t="str">
        <f>'[4]ИТОГ!'!$AY3367</f>
        <v>НАДО!!!</v>
      </c>
    </row>
    <row r="3371" spans="1:9">
      <c r="A3371" s="90">
        <v>3361</v>
      </c>
      <c r="B3371" s="91" t="str">
        <f>'[4]ИТОГ!'!$AP3368</f>
        <v>Соколова Кристина</v>
      </c>
      <c r="C3371" s="91">
        <f>'[4]ИТОГ!'!$AQ3368</f>
        <v>2006</v>
      </c>
      <c r="D3371" s="91" t="str">
        <f>'[4]ИТОГ!'!$AT3368</f>
        <v>б/р</v>
      </c>
      <c r="E3371" s="91" t="str">
        <f>'[4]ИТОГ!'!$AU3368</f>
        <v>ж</v>
      </c>
      <c r="F3371" s="189">
        <f>'[4]ИТОГ!'!$AX3368</f>
        <v>0</v>
      </c>
      <c r="G3371" s="91" t="s">
        <v>255</v>
      </c>
      <c r="H3371" s="94" t="s">
        <v>28</v>
      </c>
      <c r="I3371" s="91" t="str">
        <f>'[4]ИТОГ!'!$AY3368</f>
        <v>ОК!</v>
      </c>
    </row>
    <row r="3372" spans="1:9">
      <c r="A3372" s="90">
        <v>3362</v>
      </c>
      <c r="B3372" s="91" t="str">
        <f>'[4]ИТОГ!'!$AP3369</f>
        <v>Соколова Мария</v>
      </c>
      <c r="C3372" s="91">
        <f>'[4]ИТОГ!'!$AQ3369</f>
        <v>2004</v>
      </c>
      <c r="D3372" s="91" t="str">
        <f>'[4]ИТОГ!'!$AT3369</f>
        <v>КМС</v>
      </c>
      <c r="E3372" s="91" t="str">
        <f>'[4]ИТОГ!'!$AU3369</f>
        <v>ж</v>
      </c>
      <c r="F3372" s="189">
        <f>'[4]ИТОГ!'!$AX3369</f>
        <v>45834</v>
      </c>
      <c r="G3372" s="91" t="s">
        <v>255</v>
      </c>
      <c r="H3372" s="94" t="s">
        <v>28</v>
      </c>
      <c r="I3372" s="91" t="str">
        <f>'[4]ИТОГ!'!$AY3369</f>
        <v>ОК!</v>
      </c>
    </row>
    <row r="3373" spans="1:9">
      <c r="A3373" s="90">
        <v>3363</v>
      </c>
      <c r="B3373" s="91" t="str">
        <f>'[4]ИТОГ!'!$AP3370</f>
        <v>Соколова Ольга</v>
      </c>
      <c r="C3373" s="91">
        <f>'[4]ИТОГ!'!$AQ3370</f>
        <v>0</v>
      </c>
      <c r="D3373" s="91" t="str">
        <f>'[4]ИТОГ!'!$AT3370</f>
        <v>б/р</v>
      </c>
      <c r="E3373" s="91" t="str">
        <f>'[4]ИТОГ!'!$AU3370</f>
        <v>ж</v>
      </c>
      <c r="F3373" s="189">
        <f>'[4]ИТОГ!'!$AX3370</f>
        <v>43954</v>
      </c>
      <c r="G3373" s="91" t="s">
        <v>255</v>
      </c>
      <c r="H3373" s="94" t="s">
        <v>28</v>
      </c>
      <c r="I3373" s="91" t="str">
        <f>'[4]ИТОГ!'!$AY3370</f>
        <v>НАДО!!!</v>
      </c>
    </row>
    <row r="3374" spans="1:9">
      <c r="A3374" s="90">
        <v>3364</v>
      </c>
      <c r="B3374" s="91" t="str">
        <f>'[4]ИТОГ!'!$AP3371</f>
        <v>Соколова Светлана</v>
      </c>
      <c r="C3374" s="91">
        <f>'[4]ИТОГ!'!$AQ3371</f>
        <v>0</v>
      </c>
      <c r="D3374" s="91" t="str">
        <f>'[4]ИТОГ!'!$AT3371</f>
        <v>б/р</v>
      </c>
      <c r="E3374" s="91" t="str">
        <f>'[4]ИТОГ!'!$AU3371</f>
        <v>ж</v>
      </c>
      <c r="F3374" s="189">
        <f>'[4]ИТОГ!'!$AX3371</f>
        <v>45071</v>
      </c>
      <c r="G3374" s="91" t="s">
        <v>255</v>
      </c>
      <c r="H3374" s="94" t="s">
        <v>28</v>
      </c>
      <c r="I3374" s="91" t="str">
        <f>'[4]ИТОГ!'!$AY3371</f>
        <v>НАДО!!!</v>
      </c>
    </row>
    <row r="3375" spans="1:9">
      <c r="A3375" s="90">
        <v>3365</v>
      </c>
      <c r="B3375" s="91" t="str">
        <f>'[4]ИТОГ!'!$AP3372</f>
        <v>Соколовская Мария</v>
      </c>
      <c r="C3375" s="91">
        <f>'[4]ИТОГ!'!$AQ3372</f>
        <v>2011</v>
      </c>
      <c r="D3375" s="91" t="str">
        <f>'[4]ИТОГ!'!$AT3372</f>
        <v>1ю</v>
      </c>
      <c r="E3375" s="91" t="str">
        <f>'[4]ИТОГ!'!$AU3372</f>
        <v>ж</v>
      </c>
      <c r="F3375" s="189">
        <f>'[4]ИТОГ!'!$AX3372</f>
        <v>45437</v>
      </c>
      <c r="G3375" s="91" t="s">
        <v>255</v>
      </c>
      <c r="H3375" s="94" t="s">
        <v>28</v>
      </c>
      <c r="I3375" s="91" t="str">
        <f>'[4]ИТОГ!'!$AY3372</f>
        <v>ОК!</v>
      </c>
    </row>
    <row r="3376" spans="1:9">
      <c r="A3376" s="90">
        <v>3366</v>
      </c>
      <c r="B3376" s="91" t="str">
        <f>'[4]ИТОГ!'!$AP3373</f>
        <v>Сокольский Григорий</v>
      </c>
      <c r="C3376" s="91">
        <f>'[4]ИТОГ!'!$AQ3373</f>
        <v>1995</v>
      </c>
      <c r="D3376" s="91" t="str">
        <f>'[4]ИТОГ!'!$AT3373</f>
        <v>б/р</v>
      </c>
      <c r="E3376" s="91" t="str">
        <f>'[4]ИТОГ!'!$AU3373</f>
        <v>м</v>
      </c>
      <c r="F3376" s="189">
        <f>'[4]ИТОГ!'!$AX3373</f>
        <v>45109</v>
      </c>
      <c r="G3376" s="91" t="s">
        <v>255</v>
      </c>
      <c r="H3376" s="94" t="s">
        <v>28</v>
      </c>
      <c r="I3376" s="91" t="str">
        <f>'[4]ИТОГ!'!$AY3373</f>
        <v>ОК!</v>
      </c>
    </row>
    <row r="3377" spans="1:9">
      <c r="A3377" s="90">
        <v>3367</v>
      </c>
      <c r="B3377" s="91" t="str">
        <f>'[4]ИТОГ!'!$AP3374</f>
        <v>Соленая Юлия</v>
      </c>
      <c r="C3377" s="91">
        <f>'[4]ИТОГ!'!$AQ3374</f>
        <v>1985</v>
      </c>
      <c r="D3377" s="91">
        <f>'[4]ИТОГ!'!$AT3374</f>
        <v>2</v>
      </c>
      <c r="E3377" s="91" t="str">
        <f>'[4]ИТОГ!'!$AU3374</f>
        <v>ж</v>
      </c>
      <c r="F3377" s="189">
        <f>'[4]ИТОГ!'!$AX3374</f>
        <v>45407</v>
      </c>
      <c r="G3377" s="91" t="s">
        <v>255</v>
      </c>
      <c r="H3377" s="94" t="s">
        <v>28</v>
      </c>
      <c r="I3377" s="91" t="str">
        <f>'[4]ИТОГ!'!$AY3374</f>
        <v>НАДО!!!</v>
      </c>
    </row>
    <row r="3378" spans="1:9">
      <c r="A3378" s="90">
        <v>3368</v>
      </c>
      <c r="B3378" s="91" t="str">
        <f>'[4]ИТОГ!'!$AP3375</f>
        <v>Солнцев Артём</v>
      </c>
      <c r="C3378" s="91">
        <f>'[4]ИТОГ!'!$AQ3375</f>
        <v>2006</v>
      </c>
      <c r="D3378" s="91" t="str">
        <f>'[4]ИТОГ!'!$AT3375</f>
        <v>б/р</v>
      </c>
      <c r="E3378" s="91" t="str">
        <f>'[4]ИТОГ!'!$AU3375</f>
        <v>м</v>
      </c>
      <c r="F3378" s="189">
        <f>'[4]ИТОГ!'!$AX3375</f>
        <v>44218</v>
      </c>
      <c r="G3378" s="91" t="s">
        <v>255</v>
      </c>
      <c r="H3378" s="94" t="s">
        <v>28</v>
      </c>
      <c r="I3378" s="91" t="str">
        <f>'[4]ИТОГ!'!$AY3375</f>
        <v>ОК!</v>
      </c>
    </row>
    <row r="3379" spans="1:9">
      <c r="A3379" s="90">
        <v>3369</v>
      </c>
      <c r="B3379" s="91" t="str">
        <f>'[4]ИТОГ!'!$AP3376</f>
        <v>Соловьев Владимир</v>
      </c>
      <c r="C3379" s="91">
        <f>'[4]ИТОГ!'!$AQ3376</f>
        <v>1972</v>
      </c>
      <c r="D3379" s="91" t="str">
        <f>'[4]ИТОГ!'!$AT3376</f>
        <v>КМС</v>
      </c>
      <c r="E3379" s="91" t="str">
        <f>'[4]ИТОГ!'!$AU3376</f>
        <v>м</v>
      </c>
      <c r="F3379" s="189">
        <f>'[4]ИТОГ!'!$AX3376</f>
        <v>45538</v>
      </c>
      <c r="G3379" s="91" t="s">
        <v>255</v>
      </c>
      <c r="H3379" s="94" t="s">
        <v>28</v>
      </c>
      <c r="I3379" s="91" t="str">
        <f>'[4]ИТОГ!'!$AY3376</f>
        <v>ОК!</v>
      </c>
    </row>
    <row r="3380" spans="1:9">
      <c r="A3380" s="90">
        <v>3370</v>
      </c>
      <c r="B3380" s="91" t="str">
        <f>'[4]ИТОГ!'!$AP3377</f>
        <v>Соловьев Павел</v>
      </c>
      <c r="C3380" s="91">
        <f>'[4]ИТОГ!'!$AQ3377</f>
        <v>2008</v>
      </c>
      <c r="D3380" s="91">
        <f>'[4]ИТОГ!'!$AT3377</f>
        <v>2</v>
      </c>
      <c r="E3380" s="91" t="str">
        <f>'[4]ИТОГ!'!$AU3377</f>
        <v>м</v>
      </c>
      <c r="F3380" s="189">
        <f>'[4]ИТОГ!'!$AX3377</f>
        <v>45319</v>
      </c>
      <c r="G3380" s="91" t="s">
        <v>255</v>
      </c>
      <c r="H3380" s="94" t="s">
        <v>28</v>
      </c>
      <c r="I3380" s="91" t="str">
        <f>'[4]ИТОГ!'!$AY3377</f>
        <v>ОК!</v>
      </c>
    </row>
    <row r="3381" spans="1:9">
      <c r="A3381" s="90">
        <v>3371</v>
      </c>
      <c r="B3381" s="91" t="str">
        <f>'[4]ИТОГ!'!$AP3378</f>
        <v>Соловьева Алиса</v>
      </c>
      <c r="C3381" s="91">
        <f>'[4]ИТОГ!'!$AQ3378</f>
        <v>2008</v>
      </c>
      <c r="D3381" s="91" t="str">
        <f>'[4]ИТОГ!'!$AT3378</f>
        <v>1ю</v>
      </c>
      <c r="E3381" s="91" t="str">
        <f>'[4]ИТОГ!'!$AU3378</f>
        <v>ж</v>
      </c>
      <c r="F3381" s="189">
        <f>'[4]ИТОГ!'!$AX3378</f>
        <v>45932</v>
      </c>
      <c r="G3381" s="91" t="s">
        <v>255</v>
      </c>
      <c r="H3381" s="94" t="s">
        <v>28</v>
      </c>
      <c r="I3381" s="91" t="str">
        <f>'[4]ИТОГ!'!$AY3378</f>
        <v>ОК!</v>
      </c>
    </row>
    <row r="3382" spans="1:9">
      <c r="A3382" s="90">
        <v>3372</v>
      </c>
      <c r="B3382" s="91" t="str">
        <f>'[4]ИТОГ!'!$AP3379</f>
        <v>Сологубов Николай</v>
      </c>
      <c r="C3382" s="91">
        <f>'[4]ИТОГ!'!$AQ3379</f>
        <v>2001</v>
      </c>
      <c r="D3382" s="91" t="str">
        <f>'[4]ИТОГ!'!$AT3379</f>
        <v>б/р</v>
      </c>
      <c r="E3382" s="91" t="str">
        <f>'[4]ИТОГ!'!$AU3379</f>
        <v>м</v>
      </c>
      <c r="F3382" s="189">
        <f>'[4]ИТОГ!'!$AX3379</f>
        <v>45045</v>
      </c>
      <c r="G3382" s="91" t="s">
        <v>255</v>
      </c>
      <c r="H3382" s="94" t="s">
        <v>28</v>
      </c>
      <c r="I3382" s="91" t="str">
        <f>'[4]ИТОГ!'!$AY3379</f>
        <v>ОК!</v>
      </c>
    </row>
    <row r="3383" spans="1:9">
      <c r="A3383" s="90">
        <v>3373</v>
      </c>
      <c r="B3383" s="91" t="str">
        <f>'[4]ИТОГ!'!$AP3380</f>
        <v>Солод Владислав</v>
      </c>
      <c r="C3383" s="91">
        <f>'[4]ИТОГ!'!$AQ3380</f>
        <v>2001</v>
      </c>
      <c r="D3383" s="91" t="str">
        <f>'[4]ИТОГ!'!$AT3380</f>
        <v>б/р</v>
      </c>
      <c r="E3383" s="91" t="str">
        <f>'[4]ИТОГ!'!$AU3380</f>
        <v>м</v>
      </c>
      <c r="F3383" s="189">
        <f>'[4]ИТОГ!'!$AX3380</f>
        <v>43555</v>
      </c>
      <c r="G3383" s="91" t="s">
        <v>255</v>
      </c>
      <c r="H3383" s="94" t="s">
        <v>28</v>
      </c>
      <c r="I3383" s="91" t="str">
        <f>'[4]ИТОГ!'!$AY3380</f>
        <v>ОК!</v>
      </c>
    </row>
    <row r="3384" spans="1:9">
      <c r="A3384" s="90">
        <v>3374</v>
      </c>
      <c r="B3384" s="91" t="str">
        <f>'[4]ИТОГ!'!$AP3381</f>
        <v>Солодовник Роман</v>
      </c>
      <c r="C3384" s="91">
        <f>'[4]ИТОГ!'!$AQ3381</f>
        <v>2008</v>
      </c>
      <c r="D3384" s="91" t="str">
        <f>'[4]ИТОГ!'!$AT3381</f>
        <v>б/р</v>
      </c>
      <c r="E3384" s="91" t="str">
        <f>'[4]ИТОГ!'!$AU3381</f>
        <v>м</v>
      </c>
      <c r="F3384" s="189">
        <f>'[4]ИТОГ!'!$AX3381</f>
        <v>0</v>
      </c>
      <c r="G3384" s="91" t="s">
        <v>255</v>
      </c>
      <c r="H3384" s="94" t="s">
        <v>28</v>
      </c>
      <c r="I3384" s="91" t="str">
        <f>'[4]ИТОГ!'!$AY3381</f>
        <v>ОК!</v>
      </c>
    </row>
    <row r="3385" spans="1:9">
      <c r="A3385" s="90">
        <v>3375</v>
      </c>
      <c r="B3385" s="91" t="str">
        <f>'[4]ИТОГ!'!$AP3382</f>
        <v>Соломенников Савва</v>
      </c>
      <c r="C3385" s="91">
        <f>'[4]ИТОГ!'!$AQ3382</f>
        <v>2010</v>
      </c>
      <c r="D3385" s="91" t="str">
        <f>'[4]ИТОГ!'!$AT3382</f>
        <v>1ю</v>
      </c>
      <c r="E3385" s="91" t="str">
        <f>'[4]ИТОГ!'!$AU3382</f>
        <v>м</v>
      </c>
      <c r="F3385" s="189">
        <f>'[4]ИТОГ!'!$AX3382</f>
        <v>45786</v>
      </c>
      <c r="G3385" s="91" t="s">
        <v>255</v>
      </c>
      <c r="H3385" s="94" t="s">
        <v>28</v>
      </c>
      <c r="I3385" s="91" t="str">
        <f>'[4]ИТОГ!'!$AY3382</f>
        <v>ОК!</v>
      </c>
    </row>
    <row r="3386" spans="1:9">
      <c r="A3386" s="90">
        <v>3376</v>
      </c>
      <c r="B3386" s="91" t="str">
        <f>'[4]ИТОГ!'!$AP3383</f>
        <v>Соломенцев Алексей</v>
      </c>
      <c r="C3386" s="91">
        <f>'[4]ИТОГ!'!$AQ3383</f>
        <v>0</v>
      </c>
      <c r="D3386" s="91" t="str">
        <f>'[4]ИТОГ!'!$AT3383</f>
        <v>б/р</v>
      </c>
      <c r="E3386" s="91" t="str">
        <f>'[4]ИТОГ!'!$AU3383</f>
        <v>м</v>
      </c>
      <c r="F3386" s="189">
        <f>'[4]ИТОГ!'!$AX3383</f>
        <v>45045</v>
      </c>
      <c r="G3386" s="91" t="s">
        <v>255</v>
      </c>
      <c r="H3386" s="94" t="s">
        <v>28</v>
      </c>
      <c r="I3386" s="91" t="str">
        <f>'[4]ИТОГ!'!$AY3383</f>
        <v>НАДО!!!</v>
      </c>
    </row>
    <row r="3387" spans="1:9">
      <c r="A3387" s="90">
        <v>3377</v>
      </c>
      <c r="B3387" s="91" t="str">
        <f>'[4]ИТОГ!'!$AP3384</f>
        <v>Соломенчук Павел</v>
      </c>
      <c r="C3387" s="91">
        <f>'[4]ИТОГ!'!$AQ3384</f>
        <v>0</v>
      </c>
      <c r="D3387" s="91" t="str">
        <f>'[4]ИТОГ!'!$AT3384</f>
        <v>б/р</v>
      </c>
      <c r="E3387" s="91" t="str">
        <f>'[4]ИТОГ!'!$AU3384</f>
        <v>м</v>
      </c>
      <c r="F3387" s="189">
        <f>'[4]ИТОГ!'!$AX3384</f>
        <v>43777</v>
      </c>
      <c r="G3387" s="91" t="s">
        <v>255</v>
      </c>
      <c r="H3387" s="94" t="s">
        <v>28</v>
      </c>
      <c r="I3387" s="91" t="str">
        <f>'[4]ИТОГ!'!$AY3384</f>
        <v>НАДО!!!</v>
      </c>
    </row>
    <row r="3388" spans="1:9">
      <c r="A3388" s="90">
        <v>3378</v>
      </c>
      <c r="B3388" s="91" t="str">
        <f>'[4]ИТОГ!'!$AP3385</f>
        <v>Соломин Михаил</v>
      </c>
      <c r="C3388" s="91">
        <f>'[4]ИТОГ!'!$AQ3385</f>
        <v>2008</v>
      </c>
      <c r="D3388" s="91" t="str">
        <f>'[4]ИТОГ!'!$AT3385</f>
        <v>б/р</v>
      </c>
      <c r="E3388" s="91" t="str">
        <f>'[4]ИТОГ!'!$AU3385</f>
        <v>м</v>
      </c>
      <c r="F3388" s="189">
        <f>'[4]ИТОГ!'!$AX3385</f>
        <v>45786</v>
      </c>
      <c r="G3388" s="91" t="s">
        <v>255</v>
      </c>
      <c r="H3388" s="94" t="s">
        <v>28</v>
      </c>
      <c r="I3388" s="91" t="str">
        <f>'[4]ИТОГ!'!$AY3385</f>
        <v>ОК!</v>
      </c>
    </row>
    <row r="3389" spans="1:9">
      <c r="A3389" s="90">
        <v>3379</v>
      </c>
      <c r="B3389" s="91" t="str">
        <f>'[4]ИТОГ!'!$AP3386</f>
        <v>Солоный Андрей</v>
      </c>
      <c r="C3389" s="91">
        <f>'[4]ИТОГ!'!$AQ3386</f>
        <v>2002</v>
      </c>
      <c r="D3389" s="91" t="str">
        <f>'[4]ИТОГ!'!$AT3386</f>
        <v>б/р</v>
      </c>
      <c r="E3389" s="91" t="str">
        <f>'[4]ИТОГ!'!$AU3386</f>
        <v>м</v>
      </c>
      <c r="F3389" s="189">
        <f>'[4]ИТОГ!'!$AX3386</f>
        <v>44681</v>
      </c>
      <c r="G3389" s="91" t="s">
        <v>255</v>
      </c>
      <c r="H3389" s="94" t="s">
        <v>28</v>
      </c>
      <c r="I3389" s="91" t="str">
        <f>'[4]ИТОГ!'!$AY3386</f>
        <v>ОК!</v>
      </c>
    </row>
    <row r="3390" spans="1:9">
      <c r="A3390" s="90">
        <v>3380</v>
      </c>
      <c r="B3390" s="91" t="str">
        <f>'[4]ИТОГ!'!$AP3387</f>
        <v>Сооц Владлен</v>
      </c>
      <c r="C3390" s="91">
        <f>'[4]ИТОГ!'!$AQ3387</f>
        <v>2005</v>
      </c>
      <c r="D3390" s="91" t="str">
        <f>'[4]ИТОГ!'!$AT3387</f>
        <v>б/р</v>
      </c>
      <c r="E3390" s="91" t="str">
        <f>'[4]ИТОГ!'!$AU3387</f>
        <v>м</v>
      </c>
      <c r="F3390" s="189">
        <f>'[4]ИТОГ!'!$AX3387</f>
        <v>0</v>
      </c>
      <c r="G3390" s="91" t="s">
        <v>255</v>
      </c>
      <c r="H3390" s="94" t="s">
        <v>28</v>
      </c>
      <c r="I3390" s="91" t="str">
        <f>'[4]ИТОГ!'!$AY3387</f>
        <v>НАДО!!!</v>
      </c>
    </row>
    <row r="3391" spans="1:9">
      <c r="A3391" s="90">
        <v>3381</v>
      </c>
      <c r="B3391" s="91" t="str">
        <f>'[4]ИТОГ!'!$AP3388</f>
        <v>Сопегина Елизавета</v>
      </c>
      <c r="C3391" s="91">
        <f>'[4]ИТОГ!'!$AQ3388</f>
        <v>2000</v>
      </c>
      <c r="D3391" s="91" t="str">
        <f>'[4]ИТОГ!'!$AT3388</f>
        <v>б/р</v>
      </c>
      <c r="E3391" s="91" t="str">
        <f>'[4]ИТОГ!'!$AU3388</f>
        <v>ж</v>
      </c>
      <c r="F3391" s="189">
        <f>'[4]ИТОГ!'!$AX3388</f>
        <v>0</v>
      </c>
      <c r="G3391" s="91" t="s">
        <v>255</v>
      </c>
      <c r="H3391" s="94" t="s">
        <v>28</v>
      </c>
      <c r="I3391" s="91" t="str">
        <f>'[4]ИТОГ!'!$AY3388</f>
        <v>ОК!</v>
      </c>
    </row>
    <row r="3392" spans="1:9">
      <c r="A3392" s="90">
        <v>3382</v>
      </c>
      <c r="B3392" s="91" t="str">
        <f>'[4]ИТОГ!'!$AP3389</f>
        <v>Сопыряев Иван</v>
      </c>
      <c r="C3392" s="91">
        <f>'[4]ИТОГ!'!$AQ3389</f>
        <v>1999</v>
      </c>
      <c r="D3392" s="91" t="str">
        <f>'[4]ИТОГ!'!$AT3389</f>
        <v>б/р</v>
      </c>
      <c r="E3392" s="91" t="str">
        <f>'[4]ИТОГ!'!$AU3389</f>
        <v>м</v>
      </c>
      <c r="F3392" s="189">
        <f>'[4]ИТОГ!'!$AX3389</f>
        <v>0</v>
      </c>
      <c r="G3392" s="91" t="s">
        <v>255</v>
      </c>
      <c r="H3392" s="94" t="s">
        <v>28</v>
      </c>
      <c r="I3392" s="91" t="str">
        <f>'[4]ИТОГ!'!$AY3389</f>
        <v>ОК!</v>
      </c>
    </row>
    <row r="3393" spans="1:9">
      <c r="A3393" s="90">
        <v>3383</v>
      </c>
      <c r="B3393" s="91" t="str">
        <f>'[4]ИТОГ!'!$AP3390</f>
        <v>Сорин Александр</v>
      </c>
      <c r="C3393" s="91">
        <f>'[4]ИТОГ!'!$AQ3390</f>
        <v>2006</v>
      </c>
      <c r="D3393" s="91" t="str">
        <f>'[4]ИТОГ!'!$AT3390</f>
        <v>б/р</v>
      </c>
      <c r="E3393" s="91" t="str">
        <f>'[4]ИТОГ!'!$AU3390</f>
        <v>м</v>
      </c>
      <c r="F3393" s="189">
        <f>'[4]ИТОГ!'!$AX3390</f>
        <v>44311</v>
      </c>
      <c r="G3393" s="91" t="s">
        <v>255</v>
      </c>
      <c r="H3393" s="94" t="s">
        <v>28</v>
      </c>
      <c r="I3393" s="91" t="str">
        <f>'[4]ИТОГ!'!$AY3390</f>
        <v>ОК!</v>
      </c>
    </row>
    <row r="3394" spans="1:9">
      <c r="A3394" s="90">
        <v>3384</v>
      </c>
      <c r="B3394" s="91" t="str">
        <f>'[4]ИТОГ!'!$AP3391</f>
        <v>Сормаков Дмитрий</v>
      </c>
      <c r="C3394" s="91">
        <f>'[4]ИТОГ!'!$AQ3391</f>
        <v>0</v>
      </c>
      <c r="D3394" s="91">
        <f>'[4]ИТОГ!'!$AT3391</f>
        <v>3</v>
      </c>
      <c r="E3394" s="91" t="str">
        <f>'[4]ИТОГ!'!$AU3391</f>
        <v>м</v>
      </c>
      <c r="F3394" s="189">
        <f>'[4]ИТОГ!'!$AX3391</f>
        <v>45407</v>
      </c>
      <c r="G3394" s="91" t="s">
        <v>255</v>
      </c>
      <c r="H3394" s="94" t="s">
        <v>28</v>
      </c>
      <c r="I3394" s="91">
        <f>'[4]ИТОГ!'!$AY3391</f>
        <v>0</v>
      </c>
    </row>
    <row r="3395" spans="1:9">
      <c r="A3395" s="90">
        <v>3385</v>
      </c>
      <c r="B3395" s="91" t="str">
        <f>'[4]ИТОГ!'!$AP3392</f>
        <v>Сорокин Андрей</v>
      </c>
      <c r="C3395" s="91">
        <f>'[4]ИТОГ!'!$AQ3392</f>
        <v>0</v>
      </c>
      <c r="D3395" s="91">
        <f>'[4]ИТОГ!'!$AT3392</f>
        <v>3</v>
      </c>
      <c r="E3395" s="91" t="str">
        <f>'[4]ИТОГ!'!$AU3392</f>
        <v>м</v>
      </c>
      <c r="F3395" s="189">
        <f>'[4]ИТОГ!'!$AX3392</f>
        <v>45742</v>
      </c>
      <c r="G3395" s="91" t="s">
        <v>255</v>
      </c>
      <c r="H3395" s="94" t="s">
        <v>28</v>
      </c>
      <c r="I3395" s="91" t="str">
        <f>'[4]ИТОГ!'!$AY3392</f>
        <v>НАДО!!!</v>
      </c>
    </row>
    <row r="3396" spans="1:9">
      <c r="A3396" s="90">
        <v>3386</v>
      </c>
      <c r="B3396" s="91" t="str">
        <f>'[4]ИТОГ!'!$AP3393</f>
        <v>Сорокин Антон</v>
      </c>
      <c r="C3396" s="91">
        <f>'[4]ИТОГ!'!$AQ3393</f>
        <v>0</v>
      </c>
      <c r="D3396" s="91">
        <f>'[4]ИТОГ!'!$AT3393</f>
        <v>3</v>
      </c>
      <c r="E3396" s="91" t="str">
        <f>'[4]ИТОГ!'!$AU3393</f>
        <v>м</v>
      </c>
      <c r="F3396" s="189">
        <f>'[4]ИТОГ!'!$AX3393</f>
        <v>45778</v>
      </c>
      <c r="G3396" s="91" t="s">
        <v>255</v>
      </c>
      <c r="H3396" s="94" t="s">
        <v>28</v>
      </c>
      <c r="I3396" s="91" t="str">
        <f>'[4]ИТОГ!'!$AY3393</f>
        <v>НАДО!!!</v>
      </c>
    </row>
    <row r="3397" spans="1:9">
      <c r="A3397" s="90">
        <v>3387</v>
      </c>
      <c r="B3397" s="91" t="str">
        <f>'[4]ИТОГ!'!$AP3394</f>
        <v>Сорокин Владимир</v>
      </c>
      <c r="C3397" s="91">
        <f>'[4]ИТОГ!'!$AQ3394</f>
        <v>0</v>
      </c>
      <c r="D3397" s="91" t="str">
        <f>'[4]ИТОГ!'!$AT3394</f>
        <v>б/р</v>
      </c>
      <c r="E3397" s="91" t="str">
        <f>'[4]ИТОГ!'!$AU3394</f>
        <v>м</v>
      </c>
      <c r="F3397" s="189">
        <f>'[4]ИТОГ!'!$AX3394</f>
        <v>45045</v>
      </c>
      <c r="G3397" s="91" t="s">
        <v>255</v>
      </c>
      <c r="H3397" s="94" t="s">
        <v>28</v>
      </c>
      <c r="I3397" s="91" t="str">
        <f>'[4]ИТОГ!'!$AY3394</f>
        <v>НАДО!!!</v>
      </c>
    </row>
    <row r="3398" spans="1:9">
      <c r="A3398" s="90">
        <v>3388</v>
      </c>
      <c r="B3398" s="91" t="str">
        <f>'[4]ИТОГ!'!$AP3395</f>
        <v>Сорокин Иван</v>
      </c>
      <c r="C3398" s="91">
        <f>'[4]ИТОГ!'!$AQ3395</f>
        <v>0</v>
      </c>
      <c r="D3398" s="91">
        <f>'[4]ИТОГ!'!$AT3395</f>
        <v>3</v>
      </c>
      <c r="E3398" s="91" t="str">
        <f>'[4]ИТОГ!'!$AU3395</f>
        <v>м</v>
      </c>
      <c r="F3398" s="189">
        <f>'[4]ИТОГ!'!$AX3395</f>
        <v>45778</v>
      </c>
      <c r="G3398" s="91" t="s">
        <v>255</v>
      </c>
      <c r="H3398" s="94" t="s">
        <v>28</v>
      </c>
      <c r="I3398" s="91" t="str">
        <f>'[4]ИТОГ!'!$AY3395</f>
        <v>НАДО!!!</v>
      </c>
    </row>
    <row r="3399" spans="1:9">
      <c r="A3399" s="90">
        <v>3389</v>
      </c>
      <c r="B3399" s="91" t="str">
        <f>'[4]ИТОГ!'!$AP3396</f>
        <v>Сорокин Максим</v>
      </c>
      <c r="C3399" s="91">
        <f>'[4]ИТОГ!'!$AQ3396</f>
        <v>0</v>
      </c>
      <c r="D3399" s="91" t="str">
        <f>'[4]ИТОГ!'!$AT3396</f>
        <v>б/р</v>
      </c>
      <c r="E3399" s="91" t="str">
        <f>'[4]ИТОГ!'!$AU3396</f>
        <v>м</v>
      </c>
      <c r="F3399" s="189">
        <f>'[4]ИТОГ!'!$AX3396</f>
        <v>45014</v>
      </c>
      <c r="G3399" s="91" t="s">
        <v>255</v>
      </c>
      <c r="H3399" s="94" t="s">
        <v>28</v>
      </c>
      <c r="I3399" s="91" t="str">
        <f>'[4]ИТОГ!'!$AY3396</f>
        <v>НАДО!!!</v>
      </c>
    </row>
    <row r="3400" spans="1:9">
      <c r="A3400" s="90">
        <v>3390</v>
      </c>
      <c r="B3400" s="91" t="str">
        <f>'[4]ИТОГ!'!$AP3397</f>
        <v>Сорокина Елизавета</v>
      </c>
      <c r="C3400" s="91">
        <f>'[4]ИТОГ!'!$AQ3397</f>
        <v>2002</v>
      </c>
      <c r="D3400" s="91">
        <f>'[4]ИТОГ!'!$AT3397</f>
        <v>3</v>
      </c>
      <c r="E3400" s="91" t="str">
        <f>'[4]ИТОГ!'!$AU3397</f>
        <v>ж</v>
      </c>
      <c r="F3400" s="189">
        <f>'[4]ИТОГ!'!$AX3397</f>
        <v>45863</v>
      </c>
      <c r="G3400" s="91" t="s">
        <v>255</v>
      </c>
      <c r="H3400" s="94" t="s">
        <v>28</v>
      </c>
      <c r="I3400" s="91" t="str">
        <f>'[4]ИТОГ!'!$AY3397</f>
        <v>ОК!</v>
      </c>
    </row>
    <row r="3401" spans="1:9">
      <c r="A3401" s="90">
        <v>3391</v>
      </c>
      <c r="B3401" s="91" t="str">
        <f>'[4]ИТОГ!'!$AP3398</f>
        <v>Сорокина Мария</v>
      </c>
      <c r="C3401" s="91">
        <f>'[4]ИТОГ!'!$AQ3398</f>
        <v>2004</v>
      </c>
      <c r="D3401" s="91" t="str">
        <f>'[4]ИТОГ!'!$AT3398</f>
        <v>б/р</v>
      </c>
      <c r="E3401" s="91" t="str">
        <f>'[4]ИТОГ!'!$AU3398</f>
        <v>ж</v>
      </c>
      <c r="F3401" s="189">
        <f>'[4]ИТОГ!'!$AX3398</f>
        <v>43828</v>
      </c>
      <c r="G3401" s="91" t="s">
        <v>255</v>
      </c>
      <c r="H3401" s="94" t="s">
        <v>28</v>
      </c>
      <c r="I3401" s="91" t="str">
        <f>'[4]ИТОГ!'!$AY3398</f>
        <v>ОК!</v>
      </c>
    </row>
    <row r="3402" spans="1:9">
      <c r="A3402" s="90">
        <v>3392</v>
      </c>
      <c r="B3402" s="91" t="str">
        <f>'[4]ИТОГ!'!$AP3399</f>
        <v>Сорокоумов Ярослав</v>
      </c>
      <c r="C3402" s="91">
        <f>'[4]ИТОГ!'!$AQ3399</f>
        <v>0</v>
      </c>
      <c r="D3402" s="91" t="str">
        <f>'[4]ИТОГ!'!$AT3399</f>
        <v>б/р</v>
      </c>
      <c r="E3402" s="91" t="str">
        <f>'[4]ИТОГ!'!$AU3399</f>
        <v>м</v>
      </c>
      <c r="F3402" s="189">
        <f>'[4]ИТОГ!'!$AX3399</f>
        <v>44708</v>
      </c>
      <c r="G3402" s="91" t="s">
        <v>255</v>
      </c>
      <c r="H3402" s="94" t="s">
        <v>28</v>
      </c>
      <c r="I3402" s="91" t="str">
        <f>'[4]ИТОГ!'!$AY3399</f>
        <v>НАДО!!!</v>
      </c>
    </row>
    <row r="3403" spans="1:9">
      <c r="A3403" s="90">
        <v>3393</v>
      </c>
      <c r="B3403" s="91" t="str">
        <f>'[4]ИТОГ!'!$AP3400</f>
        <v>Сосновский Макар</v>
      </c>
      <c r="C3403" s="91">
        <f>'[4]ИТОГ!'!$AQ3400</f>
        <v>2005</v>
      </c>
      <c r="D3403" s="91" t="str">
        <f>'[4]ИТОГ!'!$AT3400</f>
        <v>б/р</v>
      </c>
      <c r="E3403" s="91" t="str">
        <f>'[4]ИТОГ!'!$AU3400</f>
        <v>м</v>
      </c>
      <c r="F3403" s="189">
        <f>'[4]ИТОГ!'!$AX3400</f>
        <v>0</v>
      </c>
      <c r="G3403" s="91" t="s">
        <v>255</v>
      </c>
      <c r="H3403" s="94" t="s">
        <v>28</v>
      </c>
      <c r="I3403" s="91" t="str">
        <f>'[4]ИТОГ!'!$AY3400</f>
        <v>ОК!</v>
      </c>
    </row>
    <row r="3404" spans="1:9">
      <c r="A3404" s="90">
        <v>3394</v>
      </c>
      <c r="B3404" s="91" t="str">
        <f>'[4]ИТОГ!'!$AP3401</f>
        <v>Соцков Александр</v>
      </c>
      <c r="C3404" s="91">
        <f>'[4]ИТОГ!'!$AQ3401</f>
        <v>2006</v>
      </c>
      <c r="D3404" s="91" t="str">
        <f>'[4]ИТОГ!'!$AT3401</f>
        <v>б/р</v>
      </c>
      <c r="E3404" s="91" t="str">
        <f>'[4]ИТОГ!'!$AU3401</f>
        <v>м</v>
      </c>
      <c r="F3404" s="189">
        <f>'[4]ИТОГ!'!$AX3401</f>
        <v>0</v>
      </c>
      <c r="G3404" s="91" t="s">
        <v>255</v>
      </c>
      <c r="H3404" s="94" t="s">
        <v>28</v>
      </c>
      <c r="I3404" s="91" t="str">
        <f>'[4]ИТОГ!'!$AY3401</f>
        <v>ОК!</v>
      </c>
    </row>
    <row r="3405" spans="1:9">
      <c r="A3405" s="90">
        <v>3395</v>
      </c>
      <c r="B3405" s="91" t="str">
        <f>'[4]ИТОГ!'!$AP3402</f>
        <v>Спасский Фёдор</v>
      </c>
      <c r="C3405" s="91">
        <f>'[4]ИТОГ!'!$AQ3402</f>
        <v>2010</v>
      </c>
      <c r="D3405" s="91" t="str">
        <f>'[4]ИТОГ!'!$AT3402</f>
        <v>б/р</v>
      </c>
      <c r="E3405" s="91" t="str">
        <f>'[4]ИТОГ!'!$AU3402</f>
        <v>м</v>
      </c>
      <c r="F3405" s="189">
        <f>'[4]ИТОГ!'!$AX3402</f>
        <v>45210</v>
      </c>
      <c r="G3405" s="91" t="s">
        <v>255</v>
      </c>
      <c r="H3405" s="94" t="s">
        <v>28</v>
      </c>
      <c r="I3405" s="91" t="str">
        <f>'[4]ИТОГ!'!$AY3402</f>
        <v>ОК!</v>
      </c>
    </row>
    <row r="3406" spans="1:9">
      <c r="A3406" s="90">
        <v>3396</v>
      </c>
      <c r="B3406" s="91" t="str">
        <f>'[4]ИТОГ!'!$AP3403</f>
        <v>Спигин Павел</v>
      </c>
      <c r="C3406" s="91">
        <f>'[4]ИТОГ!'!$AQ3403</f>
        <v>1988</v>
      </c>
      <c r="D3406" s="91" t="str">
        <f>'[4]ИТОГ!'!$AT3403</f>
        <v>КМС</v>
      </c>
      <c r="E3406" s="91" t="str">
        <f>'[4]ИТОГ!'!$AU3403</f>
        <v>м</v>
      </c>
      <c r="F3406" s="189">
        <f>'[4]ИТОГ!'!$AX3403</f>
        <v>45323</v>
      </c>
      <c r="G3406" s="91" t="s">
        <v>255</v>
      </c>
      <c r="H3406" s="94" t="s">
        <v>28</v>
      </c>
      <c r="I3406" s="91" t="str">
        <f>'[4]ИТОГ!'!$AY3403</f>
        <v>ОК!</v>
      </c>
    </row>
    <row r="3407" spans="1:9">
      <c r="A3407" s="90">
        <v>3397</v>
      </c>
      <c r="B3407" s="91" t="str">
        <f>'[4]ИТОГ!'!$AP3404</f>
        <v>Спиридонова Любовь</v>
      </c>
      <c r="C3407" s="91">
        <f>'[4]ИТОГ!'!$AQ3404</f>
        <v>0</v>
      </c>
      <c r="D3407" s="91">
        <f>'[4]ИТОГ!'!$AT3404</f>
        <v>3</v>
      </c>
      <c r="E3407" s="91" t="str">
        <f>'[4]ИТОГ!'!$AU3404</f>
        <v>ж</v>
      </c>
      <c r="F3407" s="189">
        <f>'[4]ИТОГ!'!$AX3404</f>
        <v>45778</v>
      </c>
      <c r="G3407" s="91" t="s">
        <v>255</v>
      </c>
      <c r="H3407" s="94" t="s">
        <v>28</v>
      </c>
      <c r="I3407" s="91" t="str">
        <f>'[4]ИТОГ!'!$AY3404</f>
        <v>НАДО!!!</v>
      </c>
    </row>
    <row r="3408" spans="1:9">
      <c r="A3408" s="90">
        <v>3398</v>
      </c>
      <c r="B3408" s="91" t="str">
        <f>'[4]ИТОГ!'!$AP3405</f>
        <v>Спирин Кирилл</v>
      </c>
      <c r="C3408" s="91">
        <f>'[4]ИТОГ!'!$AQ3405</f>
        <v>0</v>
      </c>
      <c r="D3408" s="91" t="str">
        <f>'[4]ИТОГ!'!$AT3405</f>
        <v>КМС</v>
      </c>
      <c r="E3408" s="91" t="str">
        <f>'[4]ИТОГ!'!$AU3405</f>
        <v>м</v>
      </c>
      <c r="F3408" s="189">
        <f>'[4]ИТОГ!'!$AX3405</f>
        <v>45436</v>
      </c>
      <c r="G3408" s="91" t="s">
        <v>255</v>
      </c>
      <c r="H3408" s="94" t="s">
        <v>28</v>
      </c>
      <c r="I3408" s="91" t="str">
        <f>'[4]ИТОГ!'!$AY3405</f>
        <v>НАДО!!!</v>
      </c>
    </row>
    <row r="3409" spans="1:9">
      <c r="A3409" s="90">
        <v>3399</v>
      </c>
      <c r="B3409" s="91" t="str">
        <f>'[4]ИТОГ!'!$AP3406</f>
        <v>Спирин Сергей</v>
      </c>
      <c r="C3409" s="91">
        <f>'[4]ИТОГ!'!$AQ3406</f>
        <v>0</v>
      </c>
      <c r="D3409" s="91">
        <f>'[4]ИТОГ!'!$AT3406</f>
        <v>3</v>
      </c>
      <c r="E3409" s="91" t="str">
        <f>'[4]ИТОГ!'!$AU3406</f>
        <v>м</v>
      </c>
      <c r="F3409" s="189">
        <f>'[4]ИТОГ!'!$AX3406</f>
        <v>45407</v>
      </c>
      <c r="G3409" s="91" t="s">
        <v>255</v>
      </c>
      <c r="H3409" s="94" t="s">
        <v>28</v>
      </c>
      <c r="I3409" s="91" t="str">
        <f>'[4]ИТОГ!'!$AY3406</f>
        <v>НАДО!!!</v>
      </c>
    </row>
    <row r="3410" spans="1:9">
      <c r="A3410" s="90">
        <v>3400</v>
      </c>
      <c r="B3410" s="91" t="str">
        <f>'[4]ИТОГ!'!$AP3407</f>
        <v>Стариков Ярослав</v>
      </c>
      <c r="C3410" s="91">
        <f>'[4]ИТОГ!'!$AQ3407</f>
        <v>2003</v>
      </c>
      <c r="D3410" s="91" t="str">
        <f>'[4]ИТОГ!'!$AT3407</f>
        <v>б/р</v>
      </c>
      <c r="E3410" s="91" t="str">
        <f>'[4]ИТОГ!'!$AU3407</f>
        <v>м</v>
      </c>
      <c r="F3410" s="189">
        <f>'[4]ИТОГ!'!$AX3407</f>
        <v>43227</v>
      </c>
      <c r="G3410" s="91" t="s">
        <v>255</v>
      </c>
      <c r="H3410" s="94" t="s">
        <v>28</v>
      </c>
      <c r="I3410" s="91" t="str">
        <f>'[4]ИТОГ!'!$AY3407</f>
        <v>ОК!</v>
      </c>
    </row>
    <row r="3411" spans="1:9">
      <c r="A3411" s="90">
        <v>3401</v>
      </c>
      <c r="B3411" s="91" t="str">
        <f>'[4]ИТОГ!'!$AP3408</f>
        <v>Старикова Елена</v>
      </c>
      <c r="C3411" s="91">
        <f>'[4]ИТОГ!'!$AQ3408</f>
        <v>2008</v>
      </c>
      <c r="D3411" s="91" t="str">
        <f>'[4]ИТОГ!'!$AT3408</f>
        <v>1ю</v>
      </c>
      <c r="E3411" s="91" t="str">
        <f>'[4]ИТОГ!'!$AU3408</f>
        <v>ж</v>
      </c>
      <c r="F3411" s="189">
        <f>'[4]ИТОГ!'!$AX3408</f>
        <v>45422</v>
      </c>
      <c r="G3411" s="91" t="s">
        <v>255</v>
      </c>
      <c r="H3411" s="94" t="s">
        <v>28</v>
      </c>
      <c r="I3411" s="91" t="str">
        <f>'[4]ИТОГ!'!$AY3408</f>
        <v>ОК!</v>
      </c>
    </row>
    <row r="3412" spans="1:9">
      <c r="A3412" s="90">
        <v>3402</v>
      </c>
      <c r="B3412" s="91" t="str">
        <f>'[4]ИТОГ!'!$AP3409</f>
        <v>Старикова Любовь</v>
      </c>
      <c r="C3412" s="91">
        <f>'[4]ИТОГ!'!$AQ3409</f>
        <v>2005</v>
      </c>
      <c r="D3412" s="91" t="str">
        <f>'[4]ИТОГ!'!$AT3409</f>
        <v>1ю</v>
      </c>
      <c r="E3412" s="91" t="str">
        <f>'[4]ИТОГ!'!$AU3409</f>
        <v>ж</v>
      </c>
      <c r="F3412" s="189">
        <f>'[4]ИТОГ!'!$AX3409</f>
        <v>45422</v>
      </c>
      <c r="G3412" s="91" t="s">
        <v>255</v>
      </c>
      <c r="H3412" s="94" t="s">
        <v>28</v>
      </c>
      <c r="I3412" s="91" t="str">
        <f>'[4]ИТОГ!'!$AY3409</f>
        <v>ОК!</v>
      </c>
    </row>
    <row r="3413" spans="1:9">
      <c r="A3413" s="90">
        <v>3403</v>
      </c>
      <c r="B3413" s="91" t="str">
        <f>'[4]ИТОГ!'!$AP3410</f>
        <v>Старков Роман</v>
      </c>
      <c r="C3413" s="91">
        <f>'[4]ИТОГ!'!$AQ3410</f>
        <v>2006</v>
      </c>
      <c r="D3413" s="91" t="str">
        <f>'[4]ИТОГ!'!$AT3410</f>
        <v>б/р</v>
      </c>
      <c r="E3413" s="91" t="str">
        <f>'[4]ИТОГ!'!$AU3410</f>
        <v>м</v>
      </c>
      <c r="F3413" s="189">
        <f>'[4]ИТОГ!'!$AX3410</f>
        <v>0</v>
      </c>
      <c r="G3413" s="91" t="s">
        <v>255</v>
      </c>
      <c r="H3413" s="94" t="s">
        <v>28</v>
      </c>
      <c r="I3413" s="91" t="str">
        <f>'[4]ИТОГ!'!$AY3410</f>
        <v>ОК!</v>
      </c>
    </row>
    <row r="3414" spans="1:9">
      <c r="A3414" s="90">
        <v>3404</v>
      </c>
      <c r="B3414" s="91" t="str">
        <f>'[4]ИТОГ!'!$AP3411</f>
        <v>Старовойтов Алексей</v>
      </c>
      <c r="C3414" s="91">
        <f>'[4]ИТОГ!'!$AQ3411</f>
        <v>1998</v>
      </c>
      <c r="D3414" s="91" t="str">
        <f>'[4]ИТОГ!'!$AT3411</f>
        <v>б/р</v>
      </c>
      <c r="E3414" s="91" t="str">
        <f>'[4]ИТОГ!'!$AU3411</f>
        <v>м</v>
      </c>
      <c r="F3414" s="189">
        <f>'[4]ИТОГ!'!$AX3411</f>
        <v>0</v>
      </c>
      <c r="G3414" s="91" t="s">
        <v>255</v>
      </c>
      <c r="H3414" s="94" t="s">
        <v>28</v>
      </c>
      <c r="I3414" s="91" t="str">
        <f>'[4]ИТОГ!'!$AY3411</f>
        <v>НАДО!!!</v>
      </c>
    </row>
    <row r="3415" spans="1:9">
      <c r="A3415" s="90">
        <v>3405</v>
      </c>
      <c r="B3415" s="91" t="str">
        <f>'[4]ИТОГ!'!$AP3412</f>
        <v>Стародубцев Игорь</v>
      </c>
      <c r="C3415" s="91">
        <f>'[4]ИТОГ!'!$AQ3412</f>
        <v>0</v>
      </c>
      <c r="D3415" s="91" t="str">
        <f>'[4]ИТОГ!'!$AT3412</f>
        <v>б/р</v>
      </c>
      <c r="E3415" s="91" t="str">
        <f>'[4]ИТОГ!'!$AU3412</f>
        <v>м</v>
      </c>
      <c r="F3415" s="189">
        <f>'[4]ИТОГ!'!$AX3412</f>
        <v>43518</v>
      </c>
      <c r="G3415" s="91" t="s">
        <v>255</v>
      </c>
      <c r="H3415" s="94" t="s">
        <v>28</v>
      </c>
      <c r="I3415" s="91" t="str">
        <f>'[4]ИТОГ!'!$AY3412</f>
        <v>НАДО!!!</v>
      </c>
    </row>
    <row r="3416" spans="1:9">
      <c r="A3416" s="90">
        <v>3406</v>
      </c>
      <c r="B3416" s="91" t="str">
        <f>'[4]ИТОГ!'!$AP3413</f>
        <v>Стародубцева Милана</v>
      </c>
      <c r="C3416" s="91">
        <f>'[4]ИТОГ!'!$AQ3413</f>
        <v>2003</v>
      </c>
      <c r="D3416" s="91" t="str">
        <f>'[4]ИТОГ!'!$AT3413</f>
        <v>б/р</v>
      </c>
      <c r="E3416" s="91" t="str">
        <f>'[4]ИТОГ!'!$AU3413</f>
        <v>ж</v>
      </c>
      <c r="F3416" s="189">
        <f>'[4]ИТОГ!'!$AX3413</f>
        <v>44057</v>
      </c>
      <c r="G3416" s="91" t="s">
        <v>255</v>
      </c>
      <c r="H3416" s="94" t="s">
        <v>28</v>
      </c>
      <c r="I3416" s="91" t="str">
        <f>'[4]ИТОГ!'!$AY3413</f>
        <v>ОК!</v>
      </c>
    </row>
    <row r="3417" spans="1:9">
      <c r="A3417" s="90">
        <v>3407</v>
      </c>
      <c r="B3417" s="91" t="str">
        <f>'[4]ИТОГ!'!$AP3414</f>
        <v>Старостин Михаил</v>
      </c>
      <c r="C3417" s="91">
        <f>'[4]ИТОГ!'!$AQ3414</f>
        <v>2009</v>
      </c>
      <c r="D3417" s="91" t="str">
        <f>'[4]ИТОГ!'!$AT3414</f>
        <v>2ю</v>
      </c>
      <c r="E3417" s="91" t="str">
        <f>'[4]ИТОГ!'!$AU3414</f>
        <v>м</v>
      </c>
      <c r="F3417" s="189">
        <f>'[4]ИТОГ!'!$AX3414</f>
        <v>45786</v>
      </c>
      <c r="G3417" s="91" t="s">
        <v>255</v>
      </c>
      <c r="H3417" s="94" t="s">
        <v>28</v>
      </c>
      <c r="I3417" s="91" t="str">
        <f>'[4]ИТОГ!'!$AY3414</f>
        <v>ОК!</v>
      </c>
    </row>
    <row r="3418" spans="1:9">
      <c r="A3418" s="90">
        <v>3408</v>
      </c>
      <c r="B3418" s="91" t="str">
        <f>'[4]ИТОГ!'!$AP3415</f>
        <v>Старшев Ярослав</v>
      </c>
      <c r="C3418" s="91">
        <f>'[4]ИТОГ!'!$AQ3415</f>
        <v>2007</v>
      </c>
      <c r="D3418" s="91" t="str">
        <f>'[4]ИТОГ!'!$AT3415</f>
        <v>б/р</v>
      </c>
      <c r="E3418" s="91" t="str">
        <f>'[4]ИТОГ!'!$AU3415</f>
        <v>м</v>
      </c>
      <c r="F3418" s="189">
        <f>'[4]ИТОГ!'!$AX3415</f>
        <v>45059</v>
      </c>
      <c r="G3418" s="91" t="s">
        <v>255</v>
      </c>
      <c r="H3418" s="94" t="s">
        <v>28</v>
      </c>
      <c r="I3418" s="91" t="str">
        <f>'[4]ИТОГ!'!$AY3415</f>
        <v>ОК!</v>
      </c>
    </row>
    <row r="3419" spans="1:9">
      <c r="A3419" s="90">
        <v>3409</v>
      </c>
      <c r="B3419" s="91" t="str">
        <f>'[4]ИТОГ!'!$AP3416</f>
        <v>Стахурский Константин</v>
      </c>
      <c r="C3419" s="91">
        <f>'[4]ИТОГ!'!$AQ3416</f>
        <v>2014</v>
      </c>
      <c r="D3419" s="91" t="str">
        <f>'[4]ИТОГ!'!$AT3416</f>
        <v>б/р</v>
      </c>
      <c r="E3419" s="91" t="str">
        <f>'[4]ИТОГ!'!$AU3416</f>
        <v>м</v>
      </c>
      <c r="F3419" s="189">
        <f>'[4]ИТОГ!'!$AX3416</f>
        <v>0</v>
      </c>
      <c r="G3419" s="91" t="s">
        <v>255</v>
      </c>
      <c r="H3419" s="94" t="s">
        <v>28</v>
      </c>
      <c r="I3419" s="91" t="str">
        <f>'[4]ИТОГ!'!$AY3416</f>
        <v>ОК!</v>
      </c>
    </row>
    <row r="3420" spans="1:9">
      <c r="A3420" s="90">
        <v>3410</v>
      </c>
      <c r="B3420" s="91" t="str">
        <f>'[4]ИТОГ!'!$AP3417</f>
        <v>Стацура Александр</v>
      </c>
      <c r="C3420" s="91">
        <f>'[4]ИТОГ!'!$AQ3417</f>
        <v>1971</v>
      </c>
      <c r="D3420" s="91" t="str">
        <f>'[4]ИТОГ!'!$AT3417</f>
        <v>б/р</v>
      </c>
      <c r="E3420" s="91" t="str">
        <f>'[4]ИТОГ!'!$AU3417</f>
        <v>м</v>
      </c>
      <c r="F3420" s="189">
        <f>'[4]ИТОГ!'!$AX3417</f>
        <v>43352</v>
      </c>
      <c r="G3420" s="91" t="s">
        <v>255</v>
      </c>
      <c r="H3420" s="94" t="s">
        <v>28</v>
      </c>
      <c r="I3420" s="91" t="str">
        <f>'[4]ИТОГ!'!$AY3417</f>
        <v>НАДО!!!</v>
      </c>
    </row>
    <row r="3421" spans="1:9">
      <c r="A3421" s="90">
        <v>3411</v>
      </c>
      <c r="B3421" s="91" t="str">
        <f>'[4]ИТОГ!'!$AP3418</f>
        <v>Стацюк Александра</v>
      </c>
      <c r="C3421" s="91">
        <f>'[4]ИТОГ!'!$AQ3418</f>
        <v>2011</v>
      </c>
      <c r="D3421" s="91" t="str">
        <f>'[4]ИТОГ!'!$AT3418</f>
        <v>б/р</v>
      </c>
      <c r="E3421" s="91" t="str">
        <f>'[4]ИТОГ!'!$AU3418</f>
        <v>ж</v>
      </c>
      <c r="F3421" s="189">
        <f>'[4]ИТОГ!'!$AX3418</f>
        <v>0</v>
      </c>
      <c r="G3421" s="91" t="s">
        <v>255</v>
      </c>
      <c r="H3421" s="94" t="s">
        <v>28</v>
      </c>
      <c r="I3421" s="91" t="str">
        <f>'[4]ИТОГ!'!$AY3418</f>
        <v>ОК!</v>
      </c>
    </row>
    <row r="3422" spans="1:9">
      <c r="A3422" s="90">
        <v>3412</v>
      </c>
      <c r="B3422" s="91" t="str">
        <f>'[4]ИТОГ!'!$AP3419</f>
        <v>Стельмаков Михаил</v>
      </c>
      <c r="C3422" s="91">
        <f>'[4]ИТОГ!'!$AQ3419</f>
        <v>2009</v>
      </c>
      <c r="D3422" s="91">
        <f>'[4]ИТОГ!'!$AT3419</f>
        <v>2</v>
      </c>
      <c r="E3422" s="91" t="str">
        <f>'[4]ИТОГ!'!$AU3419</f>
        <v>м</v>
      </c>
      <c r="F3422" s="189">
        <f>'[4]ИТОГ!'!$AX3419</f>
        <v>45463</v>
      </c>
      <c r="G3422" s="91" t="s">
        <v>255</v>
      </c>
      <c r="H3422" s="94" t="s">
        <v>28</v>
      </c>
      <c r="I3422" s="91" t="str">
        <f>'[4]ИТОГ!'!$AY3419</f>
        <v>ОК!</v>
      </c>
    </row>
    <row r="3423" spans="1:9">
      <c r="A3423" s="90">
        <v>3413</v>
      </c>
      <c r="B3423" s="91" t="str">
        <f>'[4]ИТОГ!'!$AP3420</f>
        <v>Степаненко Вера</v>
      </c>
      <c r="C3423" s="91">
        <f>'[4]ИТОГ!'!$AQ3420</f>
        <v>2007</v>
      </c>
      <c r="D3423" s="91" t="str">
        <f>'[4]ИТОГ!'!$AT3420</f>
        <v>б/р</v>
      </c>
      <c r="E3423" s="91" t="str">
        <f>'[4]ИТОГ!'!$AU3420</f>
        <v>ж</v>
      </c>
      <c r="F3423" s="189">
        <f>'[4]ИТОГ!'!$AX3420</f>
        <v>45362</v>
      </c>
      <c r="G3423" s="91" t="s">
        <v>255</v>
      </c>
      <c r="H3423" s="94" t="s">
        <v>28</v>
      </c>
      <c r="I3423" s="91" t="str">
        <f>'[4]ИТОГ!'!$AY3420</f>
        <v>ОК!</v>
      </c>
    </row>
    <row r="3424" spans="1:9">
      <c r="A3424" s="90">
        <v>3414</v>
      </c>
      <c r="B3424" s="91" t="str">
        <f>'[4]ИТОГ!'!$AP3421</f>
        <v>Степанов Дмитрий</v>
      </c>
      <c r="C3424" s="91">
        <f>'[4]ИТОГ!'!$AQ3421</f>
        <v>2009</v>
      </c>
      <c r="D3424" s="91">
        <f>'[4]ИТОГ!'!$AT3421</f>
        <v>2</v>
      </c>
      <c r="E3424" s="91" t="str">
        <f>'[4]ИТОГ!'!$AU3421</f>
        <v>м</v>
      </c>
      <c r="F3424" s="189">
        <f>'[4]ИТОГ!'!$AX3421</f>
        <v>45463</v>
      </c>
      <c r="G3424" s="91" t="s">
        <v>255</v>
      </c>
      <c r="H3424" s="94" t="s">
        <v>28</v>
      </c>
      <c r="I3424" s="91" t="str">
        <f>'[4]ИТОГ!'!$AY3421</f>
        <v>ОК!</v>
      </c>
    </row>
    <row r="3425" spans="1:9">
      <c r="A3425" s="90">
        <v>3415</v>
      </c>
      <c r="B3425" s="91" t="str">
        <f>'[4]ИТОГ!'!$AP3422</f>
        <v>Степанов Дмитрий В.</v>
      </c>
      <c r="C3425" s="91">
        <f>'[4]ИТОГ!'!$AQ3422</f>
        <v>0</v>
      </c>
      <c r="D3425" s="91" t="str">
        <f>'[4]ИТОГ!'!$AT3422</f>
        <v>б/р</v>
      </c>
      <c r="E3425" s="91" t="str">
        <f>'[4]ИТОГ!'!$AU3422</f>
        <v>м</v>
      </c>
      <c r="F3425" s="189">
        <f>'[4]ИТОГ!'!$AX3422</f>
        <v>43595</v>
      </c>
      <c r="G3425" s="91" t="s">
        <v>255</v>
      </c>
      <c r="H3425" s="94" t="s">
        <v>28</v>
      </c>
      <c r="I3425" s="91" t="str">
        <f>'[4]ИТОГ!'!$AY3422</f>
        <v>НАДО!!!</v>
      </c>
    </row>
    <row r="3426" spans="1:9">
      <c r="A3426" s="90">
        <v>3416</v>
      </c>
      <c r="B3426" s="91" t="str">
        <f>'[4]ИТОГ!'!$AP3423</f>
        <v>Степанов Иван</v>
      </c>
      <c r="C3426" s="91">
        <f>'[4]ИТОГ!'!$AQ3423</f>
        <v>2005</v>
      </c>
      <c r="D3426" s="91" t="str">
        <f>'[4]ИТОГ!'!$AT3423</f>
        <v>КМС</v>
      </c>
      <c r="E3426" s="91" t="str">
        <f>'[4]ИТОГ!'!$AU3423</f>
        <v>м</v>
      </c>
      <c r="F3426" s="189">
        <f>'[4]ИТОГ!'!$AX3423</f>
        <v>45649</v>
      </c>
      <c r="G3426" s="91" t="s">
        <v>255</v>
      </c>
      <c r="H3426" s="94" t="s">
        <v>28</v>
      </c>
      <c r="I3426" s="91" t="str">
        <f>'[4]ИТОГ!'!$AY3423</f>
        <v>ОК!</v>
      </c>
    </row>
    <row r="3427" spans="1:9">
      <c r="A3427" s="90">
        <v>3417</v>
      </c>
      <c r="B3427" s="91" t="str">
        <f>'[4]ИТОГ!'!$AP3424</f>
        <v>Степанова Анна</v>
      </c>
      <c r="C3427" s="91">
        <f>'[4]ИТОГ!'!$AQ3424</f>
        <v>2007</v>
      </c>
      <c r="D3427" s="91" t="str">
        <f>'[4]ИТОГ!'!$AT3424</f>
        <v>1ю</v>
      </c>
      <c r="E3427" s="91" t="str">
        <f>'[4]ИТОГ!'!$AU3424</f>
        <v>ж</v>
      </c>
      <c r="F3427" s="189">
        <f>'[4]ИТОГ!'!$AX3424</f>
        <v>45422</v>
      </c>
      <c r="G3427" s="91" t="s">
        <v>255</v>
      </c>
      <c r="H3427" s="94" t="s">
        <v>28</v>
      </c>
      <c r="I3427" s="91" t="str">
        <f>'[4]ИТОГ!'!$AY3424</f>
        <v>ОК!</v>
      </c>
    </row>
    <row r="3428" spans="1:9">
      <c r="A3428" s="90">
        <v>3418</v>
      </c>
      <c r="B3428" s="91" t="str">
        <f>'[4]ИТОГ!'!$AP3425</f>
        <v>Степанова Арина</v>
      </c>
      <c r="C3428" s="91">
        <f>'[4]ИТОГ!'!$AQ3425</f>
        <v>2007</v>
      </c>
      <c r="D3428" s="91" t="str">
        <f>'[4]ИТОГ!'!$AT3425</f>
        <v>б/р</v>
      </c>
      <c r="E3428" s="91" t="str">
        <f>'[4]ИТОГ!'!$AU3425</f>
        <v>ж</v>
      </c>
      <c r="F3428" s="189">
        <f>'[4]ИТОГ!'!$AX3425</f>
        <v>44329</v>
      </c>
      <c r="G3428" s="91" t="s">
        <v>255</v>
      </c>
      <c r="H3428" s="94" t="s">
        <v>28</v>
      </c>
      <c r="I3428" s="91" t="str">
        <f>'[4]ИТОГ!'!$AY3425</f>
        <v>НАДО!!!</v>
      </c>
    </row>
    <row r="3429" spans="1:9">
      <c r="A3429" s="90">
        <v>3419</v>
      </c>
      <c r="B3429" s="91" t="str">
        <f>'[4]ИТОГ!'!$AP3426</f>
        <v>Степанова Кристина</v>
      </c>
      <c r="C3429" s="91">
        <f>'[4]ИТОГ!'!$AQ3426</f>
        <v>2011</v>
      </c>
      <c r="D3429" s="91" t="str">
        <f>'[4]ИТОГ!'!$AT3426</f>
        <v>1ю</v>
      </c>
      <c r="E3429" s="91" t="str">
        <f>'[4]ИТОГ!'!$AU3426</f>
        <v>ж</v>
      </c>
      <c r="F3429" s="189">
        <f>'[4]ИТОГ!'!$AX3426</f>
        <v>45947</v>
      </c>
      <c r="G3429" s="91" t="s">
        <v>255</v>
      </c>
      <c r="H3429" s="94" t="s">
        <v>28</v>
      </c>
      <c r="I3429" s="91" t="str">
        <f>'[4]ИТОГ!'!$AY3426</f>
        <v>ОК!</v>
      </c>
    </row>
    <row r="3430" spans="1:9">
      <c r="A3430" s="90">
        <v>3420</v>
      </c>
      <c r="B3430" s="91" t="str">
        <f>'[4]ИТОГ!'!$AP3427</f>
        <v>Степанова Ксения</v>
      </c>
      <c r="C3430" s="91">
        <f>'[4]ИТОГ!'!$AQ3427</f>
        <v>2006</v>
      </c>
      <c r="D3430" s="91" t="str">
        <f>'[4]ИТОГ!'!$AT3427</f>
        <v>б/р</v>
      </c>
      <c r="E3430" s="91" t="str">
        <f>'[4]ИТОГ!'!$AU3427</f>
        <v>ж</v>
      </c>
      <c r="F3430" s="189">
        <f>'[4]ИТОГ!'!$AX3427</f>
        <v>0</v>
      </c>
      <c r="G3430" s="91" t="s">
        <v>255</v>
      </c>
      <c r="H3430" s="94" t="s">
        <v>28</v>
      </c>
      <c r="I3430" s="91" t="str">
        <f>'[4]ИТОГ!'!$AY3427</f>
        <v>ОК!</v>
      </c>
    </row>
    <row r="3431" spans="1:9">
      <c r="A3431" s="90">
        <v>3421</v>
      </c>
      <c r="B3431" s="91" t="str">
        <f>'[4]ИТОГ!'!$AP3428</f>
        <v>Степанова Людмила</v>
      </c>
      <c r="C3431" s="91">
        <f>'[4]ИТОГ!'!$AQ3428</f>
        <v>0</v>
      </c>
      <c r="D3431" s="91">
        <f>'[4]ИТОГ!'!$AT3428</f>
        <v>2</v>
      </c>
      <c r="E3431" s="91" t="str">
        <f>'[4]ИТОГ!'!$AU3428</f>
        <v>ж</v>
      </c>
      <c r="F3431" s="189">
        <f>'[4]ИТОГ!'!$AX3428</f>
        <v>45407</v>
      </c>
      <c r="G3431" s="91" t="s">
        <v>255</v>
      </c>
      <c r="H3431" s="94" t="s">
        <v>28</v>
      </c>
      <c r="I3431" s="91" t="str">
        <f>'[4]ИТОГ!'!$AY3428</f>
        <v>НАДО!!!</v>
      </c>
    </row>
    <row r="3432" spans="1:9">
      <c r="A3432" s="90">
        <v>3422</v>
      </c>
      <c r="B3432" s="91" t="str">
        <f>'[4]ИТОГ!'!$AP3429</f>
        <v>Степанова Майя</v>
      </c>
      <c r="C3432" s="91">
        <f>'[4]ИТОГ!'!$AQ3429</f>
        <v>2008</v>
      </c>
      <c r="D3432" s="91">
        <f>'[4]ИТОГ!'!$AT3429</f>
        <v>1</v>
      </c>
      <c r="E3432" s="91" t="str">
        <f>'[4]ИТОГ!'!$AU3429</f>
        <v>ж</v>
      </c>
      <c r="F3432" s="189">
        <f>'[4]ИТОГ!'!$AX3429</f>
        <v>45955</v>
      </c>
      <c r="G3432" s="91" t="s">
        <v>255</v>
      </c>
      <c r="H3432" s="94" t="s">
        <v>28</v>
      </c>
      <c r="I3432" s="91" t="str">
        <f>'[4]ИТОГ!'!$AY3429</f>
        <v>ОК!</v>
      </c>
    </row>
    <row r="3433" spans="1:9">
      <c r="A3433" s="90">
        <v>3423</v>
      </c>
      <c r="B3433" s="91" t="str">
        <f>'[4]ИТОГ!'!$AP3430</f>
        <v>Степанова Надежда</v>
      </c>
      <c r="C3433" s="91">
        <f>'[4]ИТОГ!'!$AQ3430</f>
        <v>2009</v>
      </c>
      <c r="D3433" s="91" t="str">
        <f>'[4]ИТОГ!'!$AT3430</f>
        <v>б/р</v>
      </c>
      <c r="E3433" s="91" t="str">
        <f>'[4]ИТОГ!'!$AU3430</f>
        <v>ж</v>
      </c>
      <c r="F3433" s="189">
        <f>'[4]ИТОГ!'!$AX3430</f>
        <v>0</v>
      </c>
      <c r="G3433" s="91" t="s">
        <v>255</v>
      </c>
      <c r="H3433" s="94" t="s">
        <v>28</v>
      </c>
      <c r="I3433" s="91" t="str">
        <f>'[4]ИТОГ!'!$AY3430</f>
        <v>ОК!</v>
      </c>
    </row>
    <row r="3434" spans="1:9">
      <c r="A3434" s="90">
        <v>3424</v>
      </c>
      <c r="B3434" s="91" t="str">
        <f>'[4]ИТОГ!'!$AP3431</f>
        <v>Степанова Полина</v>
      </c>
      <c r="C3434" s="91">
        <f>'[4]ИТОГ!'!$AQ3431</f>
        <v>2003</v>
      </c>
      <c r="D3434" s="91" t="str">
        <f>'[4]ИТОГ!'!$AT3431</f>
        <v>б/р</v>
      </c>
      <c r="E3434" s="91" t="str">
        <f>'[4]ИТОГ!'!$AU3431</f>
        <v>ж</v>
      </c>
      <c r="F3434" s="189">
        <f>'[4]ИТОГ!'!$AX3431</f>
        <v>0</v>
      </c>
      <c r="G3434" s="91" t="s">
        <v>255</v>
      </c>
      <c r="H3434" s="94" t="s">
        <v>28</v>
      </c>
      <c r="I3434" s="91" t="str">
        <f>'[4]ИТОГ!'!$AY3431</f>
        <v>НАДО!!!</v>
      </c>
    </row>
    <row r="3435" spans="1:9">
      <c r="A3435" s="90">
        <v>3425</v>
      </c>
      <c r="B3435" s="91" t="str">
        <f>'[4]ИТОГ!'!$AP3432</f>
        <v>Степанова Светлана</v>
      </c>
      <c r="C3435" s="91">
        <f>'[4]ИТОГ!'!$AQ3432</f>
        <v>1984</v>
      </c>
      <c r="D3435" s="91" t="str">
        <f>'[4]ИТОГ!'!$AT3432</f>
        <v>б/р</v>
      </c>
      <c r="E3435" s="91" t="str">
        <f>'[4]ИТОГ!'!$AU3432</f>
        <v>ж</v>
      </c>
      <c r="F3435" s="189">
        <f>'[4]ИТОГ!'!$AX3432</f>
        <v>0</v>
      </c>
      <c r="G3435" s="91" t="s">
        <v>255</v>
      </c>
      <c r="H3435" s="94" t="s">
        <v>28</v>
      </c>
      <c r="I3435" s="91" t="str">
        <f>'[4]ИТОГ!'!$AY3432</f>
        <v>ОК!</v>
      </c>
    </row>
    <row r="3436" spans="1:9">
      <c r="A3436" s="90">
        <v>3426</v>
      </c>
      <c r="B3436" s="91" t="str">
        <f>'[4]ИТОГ!'!$AP3433</f>
        <v>Степанова Ярослава</v>
      </c>
      <c r="C3436" s="91">
        <f>'[4]ИТОГ!'!$AQ3433</f>
        <v>0</v>
      </c>
      <c r="D3436" s="91" t="str">
        <f>'[4]ИТОГ!'!$AT3433</f>
        <v>б/р</v>
      </c>
      <c r="E3436" s="91" t="str">
        <f>'[4]ИТОГ!'!$AU3433</f>
        <v>ж</v>
      </c>
      <c r="F3436" s="189">
        <f>'[4]ИТОГ!'!$AX3433</f>
        <v>43960</v>
      </c>
      <c r="G3436" s="91" t="s">
        <v>255</v>
      </c>
      <c r="H3436" s="94" t="s">
        <v>28</v>
      </c>
      <c r="I3436" s="91" t="str">
        <f>'[4]ИТОГ!'!$AY3433</f>
        <v>НАДО!!!</v>
      </c>
    </row>
    <row r="3437" spans="1:9">
      <c r="A3437" s="90">
        <v>3427</v>
      </c>
      <c r="B3437" s="91" t="str">
        <f>'[4]ИТОГ!'!$AP3434</f>
        <v>Степнов Геннадий</v>
      </c>
      <c r="C3437" s="91">
        <f>'[4]ИТОГ!'!$AQ3434</f>
        <v>2012</v>
      </c>
      <c r="D3437" s="91" t="str">
        <f>'[4]ИТОГ!'!$AT3434</f>
        <v>1ю</v>
      </c>
      <c r="E3437" s="91" t="str">
        <f>'[4]ИТОГ!'!$AU3434</f>
        <v>м</v>
      </c>
      <c r="F3437" s="189">
        <f>'[4]ИТОГ!'!$AX3434</f>
        <v>45582</v>
      </c>
      <c r="G3437" s="91" t="s">
        <v>255</v>
      </c>
      <c r="H3437" s="94" t="s">
        <v>28</v>
      </c>
      <c r="I3437" s="91" t="str">
        <f>'[4]ИТОГ!'!$AY3434</f>
        <v>ОК!</v>
      </c>
    </row>
    <row r="3438" spans="1:9">
      <c r="A3438" s="90">
        <v>3428</v>
      </c>
      <c r="B3438" s="91" t="str">
        <f>'[4]ИТОГ!'!$AP3435</f>
        <v>Степнов Леонид</v>
      </c>
      <c r="C3438" s="91">
        <f>'[4]ИТОГ!'!$AQ3435</f>
        <v>2009</v>
      </c>
      <c r="D3438" s="91">
        <f>'[4]ИТОГ!'!$AT3435</f>
        <v>1</v>
      </c>
      <c r="E3438" s="91" t="str">
        <f>'[4]ИТОГ!'!$AU3435</f>
        <v>м</v>
      </c>
      <c r="F3438" s="189">
        <f>'[4]ИТОГ!'!$AX3435</f>
        <v>45863</v>
      </c>
      <c r="G3438" s="91" t="s">
        <v>255</v>
      </c>
      <c r="H3438" s="94" t="s">
        <v>28</v>
      </c>
      <c r="I3438" s="91" t="str">
        <f>'[4]ИТОГ!'!$AY3435</f>
        <v>ОК!</v>
      </c>
    </row>
    <row r="3439" spans="1:9">
      <c r="A3439" s="90">
        <v>3429</v>
      </c>
      <c r="B3439" s="91" t="str">
        <f>'[4]ИТОГ!'!$AP3436</f>
        <v>Степнов Павел</v>
      </c>
      <c r="C3439" s="91">
        <f>'[4]ИТОГ!'!$AQ3436</f>
        <v>1995</v>
      </c>
      <c r="D3439" s="91" t="str">
        <f>'[4]ИТОГ!'!$AT3436</f>
        <v>б/р</v>
      </c>
      <c r="E3439" s="91" t="str">
        <f>'[4]ИТОГ!'!$AU3436</f>
        <v>м</v>
      </c>
      <c r="F3439" s="189">
        <f>'[4]ИТОГ!'!$AX3436</f>
        <v>0</v>
      </c>
      <c r="G3439" s="91" t="s">
        <v>255</v>
      </c>
      <c r="H3439" s="94" t="s">
        <v>28</v>
      </c>
      <c r="I3439" s="91" t="str">
        <f>'[4]ИТОГ!'!$AY3436</f>
        <v>ОК!</v>
      </c>
    </row>
    <row r="3440" spans="1:9">
      <c r="A3440" s="90">
        <v>3430</v>
      </c>
      <c r="B3440" s="91" t="str">
        <f>'[4]ИТОГ!'!$AP3437</f>
        <v>Степнова Диана</v>
      </c>
      <c r="C3440" s="91">
        <f>'[4]ИТОГ!'!$AQ3437</f>
        <v>0</v>
      </c>
      <c r="D3440" s="91">
        <f>'[4]ИТОГ!'!$AT3437</f>
        <v>3</v>
      </c>
      <c r="E3440" s="91" t="str">
        <f>'[4]ИТОГ!'!$AU3437</f>
        <v>ж</v>
      </c>
      <c r="F3440" s="189">
        <f>'[4]ИТОГ!'!$AX3437</f>
        <v>45407</v>
      </c>
      <c r="G3440" s="91" t="s">
        <v>255</v>
      </c>
      <c r="H3440" s="94" t="s">
        <v>28</v>
      </c>
      <c r="I3440" s="91" t="str">
        <f>'[4]ИТОГ!'!$AY3437</f>
        <v>НАДО!!!</v>
      </c>
    </row>
    <row r="3441" spans="1:9">
      <c r="A3441" s="90">
        <v>3431</v>
      </c>
      <c r="B3441" s="91" t="str">
        <f>'[4]ИТОГ!'!$AP3438</f>
        <v>Стерчак Игорь</v>
      </c>
      <c r="C3441" s="91">
        <f>'[4]ИТОГ!'!$AQ3438</f>
        <v>1977</v>
      </c>
      <c r="D3441" s="91" t="str">
        <f>'[4]ИТОГ!'!$AT3438</f>
        <v>б/р</v>
      </c>
      <c r="E3441" s="91" t="str">
        <f>'[4]ИТОГ!'!$AU3438</f>
        <v>м</v>
      </c>
      <c r="F3441" s="189">
        <f>'[4]ИТОГ!'!$AX3438</f>
        <v>43555</v>
      </c>
      <c r="G3441" s="91" t="s">
        <v>255</v>
      </c>
      <c r="H3441" s="94" t="s">
        <v>28</v>
      </c>
      <c r="I3441" s="91" t="str">
        <f>'[4]ИТОГ!'!$AY3438</f>
        <v>ОК!</v>
      </c>
    </row>
    <row r="3442" spans="1:9">
      <c r="A3442" s="90">
        <v>3432</v>
      </c>
      <c r="B3442" s="91" t="str">
        <f>'[4]ИТОГ!'!$AP3439</f>
        <v>Стесев Глеб</v>
      </c>
      <c r="C3442" s="91">
        <f>'[4]ИТОГ!'!$AQ3439</f>
        <v>1998</v>
      </c>
      <c r="D3442" s="91" t="str">
        <f>'[4]ИТОГ!'!$AT3439</f>
        <v>б/р</v>
      </c>
      <c r="E3442" s="91" t="str">
        <f>'[4]ИТОГ!'!$AU3439</f>
        <v>м</v>
      </c>
      <c r="F3442" s="189">
        <f>'[4]ИТОГ!'!$AX3439</f>
        <v>0</v>
      </c>
      <c r="G3442" s="91" t="s">
        <v>255</v>
      </c>
      <c r="H3442" s="94" t="s">
        <v>28</v>
      </c>
      <c r="I3442" s="91" t="str">
        <f>'[4]ИТОГ!'!$AY3439</f>
        <v>НАДО!!!</v>
      </c>
    </row>
    <row r="3443" spans="1:9">
      <c r="A3443" s="90">
        <v>3433</v>
      </c>
      <c r="B3443" s="91" t="str">
        <f>'[4]ИТОГ!'!$AP3440</f>
        <v>Стинский Матвей</v>
      </c>
      <c r="C3443" s="91">
        <f>'[4]ИТОГ!'!$AQ3440</f>
        <v>2009</v>
      </c>
      <c r="D3443" s="91" t="str">
        <f>'[4]ИТОГ!'!$AT3440</f>
        <v>б/р</v>
      </c>
      <c r="E3443" s="91" t="str">
        <f>'[4]ИТОГ!'!$AU3440</f>
        <v>м</v>
      </c>
      <c r="F3443" s="189">
        <f>'[4]ИТОГ!'!$AX3440</f>
        <v>43960</v>
      </c>
      <c r="G3443" s="91" t="s">
        <v>255</v>
      </c>
      <c r="H3443" s="94" t="s">
        <v>28</v>
      </c>
      <c r="I3443" s="91" t="str">
        <f>'[4]ИТОГ!'!$AY3440</f>
        <v>ОК!</v>
      </c>
    </row>
    <row r="3444" spans="1:9">
      <c r="A3444" s="90">
        <v>3434</v>
      </c>
      <c r="B3444" s="91" t="str">
        <f>'[4]ИТОГ!'!$AP3441</f>
        <v>Столбова Анжела</v>
      </c>
      <c r="C3444" s="91">
        <f>'[4]ИТОГ!'!$AQ3441</f>
        <v>0</v>
      </c>
      <c r="D3444" s="91" t="str">
        <f>'[4]ИТОГ!'!$AT3441</f>
        <v>б/р</v>
      </c>
      <c r="E3444" s="91" t="str">
        <f>'[4]ИТОГ!'!$AU3441</f>
        <v>ж</v>
      </c>
      <c r="F3444" s="189">
        <f>'[4]ИТОГ!'!$AX3441</f>
        <v>45071</v>
      </c>
      <c r="G3444" s="91" t="s">
        <v>255</v>
      </c>
      <c r="H3444" s="94" t="s">
        <v>28</v>
      </c>
      <c r="I3444" s="91">
        <f>'[4]ИТОГ!'!$AY3441</f>
        <v>0</v>
      </c>
    </row>
    <row r="3445" spans="1:9">
      <c r="A3445" s="90">
        <v>3435</v>
      </c>
      <c r="B3445" s="91" t="str">
        <f>'[4]ИТОГ!'!$AP3442</f>
        <v>Страшко Лев</v>
      </c>
      <c r="C3445" s="91">
        <f>'[4]ИТОГ!'!$AQ3442</f>
        <v>0</v>
      </c>
      <c r="D3445" s="91" t="str">
        <f>'[4]ИТОГ!'!$AT3442</f>
        <v>б/р</v>
      </c>
      <c r="E3445" s="91" t="str">
        <f>'[4]ИТОГ!'!$AU3442</f>
        <v>м</v>
      </c>
      <c r="F3445" s="189">
        <f>'[4]ИТОГ!'!$AX3442</f>
        <v>44323</v>
      </c>
      <c r="G3445" s="91" t="s">
        <v>255</v>
      </c>
      <c r="H3445" s="94" t="s">
        <v>28</v>
      </c>
      <c r="I3445" s="91" t="str">
        <f>'[4]ИТОГ!'!$AY3442</f>
        <v>НАДО!!!</v>
      </c>
    </row>
    <row r="3446" spans="1:9">
      <c r="A3446" s="90">
        <v>3436</v>
      </c>
      <c r="B3446" s="91" t="str">
        <f>'[4]ИТОГ!'!$AP3443</f>
        <v>Стребкова Валентина</v>
      </c>
      <c r="C3446" s="91">
        <f>'[4]ИТОГ!'!$AQ3443</f>
        <v>2000</v>
      </c>
      <c r="D3446" s="91" t="str">
        <f>'[4]ИТОГ!'!$AT3443</f>
        <v>б/р</v>
      </c>
      <c r="E3446" s="91" t="str">
        <f>'[4]ИТОГ!'!$AU3443</f>
        <v>ж</v>
      </c>
      <c r="F3446" s="189">
        <f>'[4]ИТОГ!'!$AX3443</f>
        <v>0</v>
      </c>
      <c r="G3446" s="91" t="s">
        <v>255</v>
      </c>
      <c r="H3446" s="94" t="s">
        <v>28</v>
      </c>
      <c r="I3446" s="91" t="str">
        <f>'[4]ИТОГ!'!$AY3443</f>
        <v>ОК!</v>
      </c>
    </row>
    <row r="3447" spans="1:9">
      <c r="A3447" s="90">
        <v>3437</v>
      </c>
      <c r="B3447" s="91" t="str">
        <f>'[4]ИТОГ!'!$AP3444</f>
        <v>Стрелков Кирилл</v>
      </c>
      <c r="C3447" s="91">
        <f>'[4]ИТОГ!'!$AQ3444</f>
        <v>2001</v>
      </c>
      <c r="D3447" s="91" t="str">
        <f>'[4]ИТОГ!'!$AT3444</f>
        <v>б/р</v>
      </c>
      <c r="E3447" s="91" t="str">
        <f>'[4]ИТОГ!'!$AU3444</f>
        <v>м</v>
      </c>
      <c r="F3447" s="189">
        <f>'[4]ИТОГ!'!$AX3444</f>
        <v>44394</v>
      </c>
      <c r="G3447" s="91" t="s">
        <v>255</v>
      </c>
      <c r="H3447" s="94" t="s">
        <v>28</v>
      </c>
      <c r="I3447" s="91" t="str">
        <f>'[4]ИТОГ!'!$AY3444</f>
        <v>ОК!</v>
      </c>
    </row>
    <row r="3448" spans="1:9">
      <c r="A3448" s="90">
        <v>3438</v>
      </c>
      <c r="B3448" s="91" t="str">
        <f>'[4]ИТОГ!'!$AP3445</f>
        <v>Стрелков Никита</v>
      </c>
      <c r="C3448" s="91">
        <f>'[4]ИТОГ!'!$AQ3445</f>
        <v>2008</v>
      </c>
      <c r="D3448" s="91">
        <f>'[4]ИТОГ!'!$AT3445</f>
        <v>1</v>
      </c>
      <c r="E3448" s="91" t="str">
        <f>'[4]ИТОГ!'!$AU3445</f>
        <v>м</v>
      </c>
      <c r="F3448" s="189">
        <f>'[4]ИТОГ!'!$AX3445</f>
        <v>45463</v>
      </c>
      <c r="G3448" s="91" t="s">
        <v>255</v>
      </c>
      <c r="H3448" s="94" t="s">
        <v>28</v>
      </c>
      <c r="I3448" s="91" t="str">
        <f>'[4]ИТОГ!'!$AY3445</f>
        <v>ОК!</v>
      </c>
    </row>
    <row r="3449" spans="1:9">
      <c r="A3449" s="90">
        <v>3439</v>
      </c>
      <c r="B3449" s="91" t="str">
        <f>'[4]ИТОГ!'!$AP3446</f>
        <v>Стрелова Эмилия</v>
      </c>
      <c r="C3449" s="91">
        <f>'[4]ИТОГ!'!$AQ3446</f>
        <v>2012</v>
      </c>
      <c r="D3449" s="91" t="str">
        <f>'[4]ИТОГ!'!$AT3446</f>
        <v>б/р</v>
      </c>
      <c r="E3449" s="91" t="str">
        <f>'[4]ИТОГ!'!$AU3446</f>
        <v>ж</v>
      </c>
      <c r="F3449" s="189">
        <f>'[4]ИТОГ!'!$AX3446</f>
        <v>0</v>
      </c>
      <c r="G3449" s="91" t="s">
        <v>255</v>
      </c>
      <c r="H3449" s="94" t="s">
        <v>28</v>
      </c>
      <c r="I3449" s="91" t="str">
        <f>'[4]ИТОГ!'!$AY3446</f>
        <v>ОК!</v>
      </c>
    </row>
    <row r="3450" spans="1:9">
      <c r="A3450" s="90">
        <v>3440</v>
      </c>
      <c r="B3450" s="91" t="str">
        <f>'[4]ИТОГ!'!$AP3447</f>
        <v>Стрельцова Виктория</v>
      </c>
      <c r="C3450" s="91">
        <f>'[4]ИТОГ!'!$AQ3447</f>
        <v>2003</v>
      </c>
      <c r="D3450" s="91" t="str">
        <f>'[4]ИТОГ!'!$AT3447</f>
        <v>б/р</v>
      </c>
      <c r="E3450" s="91" t="str">
        <f>'[4]ИТОГ!'!$AU3447</f>
        <v>ж</v>
      </c>
      <c r="F3450" s="189">
        <f>'[4]ИТОГ!'!$AX3447</f>
        <v>44527</v>
      </c>
      <c r="G3450" s="91" t="s">
        <v>255</v>
      </c>
      <c r="H3450" s="94" t="s">
        <v>28</v>
      </c>
      <c r="I3450" s="91" t="str">
        <f>'[4]ИТОГ!'!$AY3447</f>
        <v>ОК!</v>
      </c>
    </row>
    <row r="3451" spans="1:9">
      <c r="A3451" s="90">
        <v>3441</v>
      </c>
      <c r="B3451" s="91" t="str">
        <f>'[4]ИТОГ!'!$AP3448</f>
        <v>Строгалев Николай</v>
      </c>
      <c r="C3451" s="91">
        <f>'[4]ИТОГ!'!$AQ3448</f>
        <v>2005</v>
      </c>
      <c r="D3451" s="91" t="str">
        <f>'[4]ИТОГ!'!$AT3448</f>
        <v>б/р</v>
      </c>
      <c r="E3451" s="91" t="str">
        <f>'[4]ИТОГ!'!$AU3448</f>
        <v>м</v>
      </c>
      <c r="F3451" s="189">
        <f>'[4]ИТОГ!'!$AX3448</f>
        <v>43960</v>
      </c>
      <c r="G3451" s="91" t="s">
        <v>255</v>
      </c>
      <c r="H3451" s="94" t="s">
        <v>28</v>
      </c>
      <c r="I3451" s="91" t="str">
        <f>'[4]ИТОГ!'!$AY3448</f>
        <v>ОК!</v>
      </c>
    </row>
    <row r="3452" spans="1:9">
      <c r="A3452" s="90">
        <v>3442</v>
      </c>
      <c r="B3452" s="91" t="str">
        <f>'[4]ИТОГ!'!$AP3449</f>
        <v>Строганова София</v>
      </c>
      <c r="C3452" s="91">
        <f>'[4]ИТОГ!'!$AQ3449</f>
        <v>2006</v>
      </c>
      <c r="D3452" s="91" t="str">
        <f>'[4]ИТОГ!'!$AT3449</f>
        <v>б/р</v>
      </c>
      <c r="E3452" s="91" t="str">
        <f>'[4]ИТОГ!'!$AU3449</f>
        <v>ж</v>
      </c>
      <c r="F3452" s="189">
        <f>'[4]ИТОГ!'!$AX3449</f>
        <v>0</v>
      </c>
      <c r="G3452" s="91" t="s">
        <v>255</v>
      </c>
      <c r="H3452" s="94" t="s">
        <v>28</v>
      </c>
      <c r="I3452" s="91" t="str">
        <f>'[4]ИТОГ!'!$AY3449</f>
        <v>ОК!</v>
      </c>
    </row>
    <row r="3453" spans="1:9">
      <c r="A3453" s="90">
        <v>3443</v>
      </c>
      <c r="B3453" s="91" t="str">
        <f>'[4]ИТОГ!'!$AP3450</f>
        <v>Строкин Максим</v>
      </c>
      <c r="C3453" s="91">
        <f>'[4]ИТОГ!'!$AQ3450</f>
        <v>2007</v>
      </c>
      <c r="D3453" s="91" t="str">
        <f>'[4]ИТОГ!'!$AT3450</f>
        <v>б/р</v>
      </c>
      <c r="E3453" s="91" t="str">
        <f>'[4]ИТОГ!'!$AU3450</f>
        <v>м</v>
      </c>
      <c r="F3453" s="189">
        <f>'[4]ИТОГ!'!$AX3450</f>
        <v>43960</v>
      </c>
      <c r="G3453" s="91" t="s">
        <v>255</v>
      </c>
      <c r="H3453" s="94" t="s">
        <v>28</v>
      </c>
      <c r="I3453" s="91" t="str">
        <f>'[4]ИТОГ!'!$AY3450</f>
        <v>ОК!</v>
      </c>
    </row>
    <row r="3454" spans="1:9">
      <c r="A3454" s="90">
        <v>3444</v>
      </c>
      <c r="B3454" s="91" t="str">
        <f>'[4]ИТОГ!'!$AP3451</f>
        <v>Струков Артём</v>
      </c>
      <c r="C3454" s="91">
        <f>'[4]ИТОГ!'!$AQ3451</f>
        <v>2013</v>
      </c>
      <c r="D3454" s="91" t="str">
        <f>'[4]ИТОГ!'!$AT3451</f>
        <v>1ю</v>
      </c>
      <c r="E3454" s="91" t="str">
        <f>'[4]ИТОГ!'!$AU3451</f>
        <v>м</v>
      </c>
      <c r="F3454" s="189">
        <f>'[4]ИТОГ!'!$AX3451</f>
        <v>45799</v>
      </c>
      <c r="G3454" s="91" t="s">
        <v>255</v>
      </c>
      <c r="H3454" s="94" t="s">
        <v>28</v>
      </c>
      <c r="I3454" s="91" t="str">
        <f>'[4]ИТОГ!'!$AY3451</f>
        <v>ОК!</v>
      </c>
    </row>
    <row r="3455" spans="1:9">
      <c r="A3455" s="90">
        <v>3445</v>
      </c>
      <c r="B3455" s="91" t="str">
        <f>'[4]ИТОГ!'!$AP3452</f>
        <v>Струков Павел</v>
      </c>
      <c r="C3455" s="91">
        <f>'[4]ИТОГ!'!$AQ3452</f>
        <v>1996</v>
      </c>
      <c r="D3455" s="91" t="str">
        <f>'[4]ИТОГ!'!$AT3452</f>
        <v>МС</v>
      </c>
      <c r="E3455" s="91" t="str">
        <f>'[4]ИТОГ!'!$AU3452</f>
        <v>м</v>
      </c>
      <c r="F3455" s="189">
        <f>'[4]ИТОГ!'!$AX3452</f>
        <v>0</v>
      </c>
      <c r="G3455" s="91" t="s">
        <v>255</v>
      </c>
      <c r="H3455" s="94" t="s">
        <v>28</v>
      </c>
      <c r="I3455" s="91" t="str">
        <f>'[4]ИТОГ!'!$AY3452</f>
        <v>ОК!</v>
      </c>
    </row>
    <row r="3456" spans="1:9">
      <c r="A3456" s="90">
        <v>3446</v>
      </c>
      <c r="B3456" s="91" t="str">
        <f>'[4]ИТОГ!'!$AP3453</f>
        <v>Струкова Анастасия</v>
      </c>
      <c r="C3456" s="91">
        <f>'[4]ИТОГ!'!$AQ3453</f>
        <v>1996</v>
      </c>
      <c r="D3456" s="91" t="str">
        <f>'[4]ИТОГ!'!$AT3453</f>
        <v>КМС</v>
      </c>
      <c r="E3456" s="91" t="str">
        <f>'[4]ИТОГ!'!$AU3453</f>
        <v>ж</v>
      </c>
      <c r="F3456" s="189">
        <f>'[4]ИТОГ!'!$AX3453</f>
        <v>45538</v>
      </c>
      <c r="G3456" s="91" t="s">
        <v>255</v>
      </c>
      <c r="H3456" s="94" t="s">
        <v>28</v>
      </c>
      <c r="I3456" s="91" t="str">
        <f>'[4]ИТОГ!'!$AY3453</f>
        <v>ОК!</v>
      </c>
    </row>
    <row r="3457" spans="1:9">
      <c r="A3457" s="90">
        <v>3447</v>
      </c>
      <c r="B3457" s="91" t="str">
        <f>'[4]ИТОГ!'!$AP3454</f>
        <v>Стручков Иван</v>
      </c>
      <c r="C3457" s="91">
        <f>'[4]ИТОГ!'!$AQ3454</f>
        <v>0</v>
      </c>
      <c r="D3457" s="91" t="str">
        <f>'[4]ИТОГ!'!$AT3454</f>
        <v>б/р</v>
      </c>
      <c r="E3457" s="91" t="str">
        <f>'[4]ИТОГ!'!$AU3454</f>
        <v>м</v>
      </c>
      <c r="F3457" s="189">
        <f>'[4]ИТОГ!'!$AX3454</f>
        <v>43383</v>
      </c>
      <c r="G3457" s="91" t="s">
        <v>255</v>
      </c>
      <c r="H3457" s="94" t="s">
        <v>28</v>
      </c>
      <c r="I3457" s="91" t="str">
        <f>'[4]ИТОГ!'!$AY3454</f>
        <v>НАДО!!!</v>
      </c>
    </row>
    <row r="3458" spans="1:9">
      <c r="A3458" s="90">
        <v>3448</v>
      </c>
      <c r="B3458" s="91" t="str">
        <f>'[4]ИТОГ!'!$AP3455</f>
        <v>Стукачёв Лев</v>
      </c>
      <c r="C3458" s="91">
        <f>'[4]ИТОГ!'!$AQ3455</f>
        <v>2012</v>
      </c>
      <c r="D3458" s="91" t="str">
        <f>'[4]ИТОГ!'!$AT3455</f>
        <v>б/р</v>
      </c>
      <c r="E3458" s="91" t="str">
        <f>'[4]ИТОГ!'!$AU3455</f>
        <v>м</v>
      </c>
      <c r="F3458" s="189">
        <f>'[4]ИТОГ!'!$AX3455</f>
        <v>0</v>
      </c>
      <c r="G3458" s="91" t="s">
        <v>255</v>
      </c>
      <c r="H3458" s="94" t="s">
        <v>28</v>
      </c>
      <c r="I3458" s="91" t="str">
        <f>'[4]ИТОГ!'!$AY3455</f>
        <v>НАДО!!!</v>
      </c>
    </row>
    <row r="3459" spans="1:9">
      <c r="A3459" s="90">
        <v>3449</v>
      </c>
      <c r="B3459" s="91" t="str">
        <f>'[4]ИТОГ!'!$AP3456</f>
        <v>Стукачёва Вероника</v>
      </c>
      <c r="C3459" s="91">
        <f>'[4]ИТОГ!'!$AQ3456</f>
        <v>2010</v>
      </c>
      <c r="D3459" s="91" t="str">
        <f>'[4]ИТОГ!'!$AT3456</f>
        <v>б/р</v>
      </c>
      <c r="E3459" s="91" t="str">
        <f>'[4]ИТОГ!'!$AU3456</f>
        <v>ж</v>
      </c>
      <c r="F3459" s="189">
        <f>'[4]ИТОГ!'!$AX3456</f>
        <v>0</v>
      </c>
      <c r="G3459" s="91" t="s">
        <v>255</v>
      </c>
      <c r="H3459" s="94" t="s">
        <v>28</v>
      </c>
      <c r="I3459" s="91" t="str">
        <f>'[4]ИТОГ!'!$AY3456</f>
        <v>НАДО!!!</v>
      </c>
    </row>
    <row r="3460" spans="1:9">
      <c r="A3460" s="90">
        <v>3450</v>
      </c>
      <c r="B3460" s="91" t="str">
        <f>'[4]ИТОГ!'!$AP3457</f>
        <v>Субботин Всеволод</v>
      </c>
      <c r="C3460" s="91">
        <f>'[4]ИТОГ!'!$AQ3457</f>
        <v>2003</v>
      </c>
      <c r="D3460" s="91" t="str">
        <f>'[4]ИТОГ!'!$AT3457</f>
        <v>б/р</v>
      </c>
      <c r="E3460" s="91" t="str">
        <f>'[4]ИТОГ!'!$AU3457</f>
        <v>м</v>
      </c>
      <c r="F3460" s="189">
        <f>'[4]ИТОГ!'!$AX3457</f>
        <v>0</v>
      </c>
      <c r="G3460" s="91" t="s">
        <v>255</v>
      </c>
      <c r="H3460" s="94" t="s">
        <v>28</v>
      </c>
      <c r="I3460" s="91" t="str">
        <f>'[4]ИТОГ!'!$AY3457</f>
        <v>ОК!</v>
      </c>
    </row>
    <row r="3461" spans="1:9">
      <c r="A3461" s="90">
        <v>3451</v>
      </c>
      <c r="B3461" s="91" t="str">
        <f>'[4]ИТОГ!'!$AP3458</f>
        <v>Суворина Светлана</v>
      </c>
      <c r="C3461" s="91">
        <f>'[4]ИТОГ!'!$AQ3458</f>
        <v>1991</v>
      </c>
      <c r="D3461" s="91" t="str">
        <f>'[4]ИТОГ!'!$AT3458</f>
        <v>б/р</v>
      </c>
      <c r="E3461" s="91" t="str">
        <f>'[4]ИТОГ!'!$AU3458</f>
        <v>ж</v>
      </c>
      <c r="F3461" s="189">
        <f>'[4]ИТОГ!'!$AX3458</f>
        <v>45071</v>
      </c>
      <c r="G3461" s="91" t="s">
        <v>255</v>
      </c>
      <c r="H3461" s="94" t="s">
        <v>28</v>
      </c>
      <c r="I3461" s="91" t="str">
        <f>'[4]ИТОГ!'!$AY3458</f>
        <v>НАДО!!!</v>
      </c>
    </row>
    <row r="3462" spans="1:9">
      <c r="A3462" s="90">
        <v>3452</v>
      </c>
      <c r="B3462" s="91" t="str">
        <f>'[4]ИТОГ!'!$AP3459</f>
        <v>Суворкина Татьяна</v>
      </c>
      <c r="C3462" s="91">
        <f>'[4]ИТОГ!'!$AQ3459</f>
        <v>0</v>
      </c>
      <c r="D3462" s="91">
        <f>'[4]ИТОГ!'!$AT3459</f>
        <v>3</v>
      </c>
      <c r="E3462" s="91" t="str">
        <f>'[4]ИТОГ!'!$AU3459</f>
        <v>ж</v>
      </c>
      <c r="F3462" s="189">
        <f>'[4]ИТОГ!'!$AX3459</f>
        <v>45407</v>
      </c>
      <c r="G3462" s="91" t="s">
        <v>255</v>
      </c>
      <c r="H3462" s="94" t="s">
        <v>28</v>
      </c>
      <c r="I3462" s="91" t="str">
        <f>'[4]ИТОГ!'!$AY3459</f>
        <v>НАДО!!!</v>
      </c>
    </row>
    <row r="3463" spans="1:9">
      <c r="A3463" s="90">
        <v>3453</v>
      </c>
      <c r="B3463" s="91" t="str">
        <f>'[4]ИТОГ!'!$AP3460</f>
        <v>Суворов Дмитрий</v>
      </c>
      <c r="C3463" s="91">
        <f>'[4]ИТОГ!'!$AQ3460</f>
        <v>2011</v>
      </c>
      <c r="D3463" s="91">
        <f>'[4]ИТОГ!'!$AT3460</f>
        <v>2</v>
      </c>
      <c r="E3463" s="91" t="str">
        <f>'[4]ИТОГ!'!$AU3460</f>
        <v>м</v>
      </c>
      <c r="F3463" s="189">
        <f>'[4]ИТОГ!'!$AX3460</f>
        <v>45718</v>
      </c>
      <c r="G3463" s="91" t="s">
        <v>255</v>
      </c>
      <c r="H3463" s="94" t="s">
        <v>28</v>
      </c>
      <c r="I3463" s="91" t="str">
        <f>'[4]ИТОГ!'!$AY3460</f>
        <v>ОК!</v>
      </c>
    </row>
    <row r="3464" spans="1:9">
      <c r="A3464" s="90">
        <v>3454</v>
      </c>
      <c r="B3464" s="91" t="str">
        <f>'[4]ИТОГ!'!$AP3461</f>
        <v>Суворова Анастасия</v>
      </c>
      <c r="C3464" s="91">
        <f>'[4]ИТОГ!'!$AQ3461</f>
        <v>2009</v>
      </c>
      <c r="D3464" s="91">
        <f>'[4]ИТОГ!'!$AT3461</f>
        <v>3</v>
      </c>
      <c r="E3464" s="91" t="str">
        <f>'[4]ИТОГ!'!$AU3461</f>
        <v>ж</v>
      </c>
      <c r="F3464" s="189">
        <f>'[4]ИТОГ!'!$AX3461</f>
        <v>45778</v>
      </c>
      <c r="G3464" s="91" t="s">
        <v>255</v>
      </c>
      <c r="H3464" s="94" t="s">
        <v>28</v>
      </c>
      <c r="I3464" s="91" t="str">
        <f>'[4]ИТОГ!'!$AY3461</f>
        <v>ОК!</v>
      </c>
    </row>
    <row r="3465" spans="1:9">
      <c r="A3465" s="90">
        <v>3455</v>
      </c>
      <c r="B3465" s="91" t="str">
        <f>'[4]ИТОГ!'!$AP3462</f>
        <v>Судаков Тимофей</v>
      </c>
      <c r="C3465" s="91">
        <f>'[4]ИТОГ!'!$AQ3462</f>
        <v>2006</v>
      </c>
      <c r="D3465" s="91" t="str">
        <f>'[4]ИТОГ!'!$AT3462</f>
        <v>б/р</v>
      </c>
      <c r="E3465" s="91" t="str">
        <f>'[4]ИТОГ!'!$AU3462</f>
        <v>м</v>
      </c>
      <c r="F3465" s="189">
        <f>'[4]ИТОГ!'!$AX3462</f>
        <v>44165</v>
      </c>
      <c r="G3465" s="91" t="s">
        <v>255</v>
      </c>
      <c r="H3465" s="94" t="s">
        <v>28</v>
      </c>
      <c r="I3465" s="91" t="str">
        <f>'[4]ИТОГ!'!$AY3462</f>
        <v>ОК!</v>
      </c>
    </row>
    <row r="3466" spans="1:9">
      <c r="A3466" s="90">
        <v>3456</v>
      </c>
      <c r="B3466" s="91" t="str">
        <f>'[4]ИТОГ!'!$AP3463</f>
        <v>Судакова Анна</v>
      </c>
      <c r="C3466" s="91">
        <f>'[4]ИТОГ!'!$AQ3463</f>
        <v>0</v>
      </c>
      <c r="D3466" s="91">
        <f>'[4]ИТОГ!'!$AT3463</f>
        <v>2</v>
      </c>
      <c r="E3466" s="91" t="str">
        <f>'[4]ИТОГ!'!$AU3463</f>
        <v>ж</v>
      </c>
      <c r="F3466" s="189">
        <f>'[4]ИТОГ!'!$AX3463</f>
        <v>45431</v>
      </c>
      <c r="G3466" s="91" t="s">
        <v>255</v>
      </c>
      <c r="H3466" s="94" t="s">
        <v>28</v>
      </c>
      <c r="I3466" s="91" t="str">
        <f>'[4]ИТОГ!'!$AY3463</f>
        <v>НАДО!!!</v>
      </c>
    </row>
    <row r="3467" spans="1:9">
      <c r="A3467" s="90">
        <v>3457</v>
      </c>
      <c r="B3467" s="91" t="str">
        <f>'[4]ИТОГ!'!$AP3464</f>
        <v>Суздалев Дмитрий</v>
      </c>
      <c r="C3467" s="91">
        <f>'[4]ИТОГ!'!$AQ3464</f>
        <v>1971</v>
      </c>
      <c r="D3467" s="91" t="str">
        <f>'[4]ИТОГ!'!$AT3464</f>
        <v>б/р</v>
      </c>
      <c r="E3467" s="91" t="str">
        <f>'[4]ИТОГ!'!$AU3464</f>
        <v>м</v>
      </c>
      <c r="F3467" s="189">
        <f>'[4]ИТОГ!'!$AX3464</f>
        <v>43352</v>
      </c>
      <c r="G3467" s="91" t="s">
        <v>255</v>
      </c>
      <c r="H3467" s="94" t="s">
        <v>28</v>
      </c>
      <c r="I3467" s="91" t="str">
        <f>'[4]ИТОГ!'!$AY3464</f>
        <v>НАДО!!!</v>
      </c>
    </row>
    <row r="3468" spans="1:9">
      <c r="A3468" s="90">
        <v>3458</v>
      </c>
      <c r="B3468" s="91" t="str">
        <f>'[4]ИТОГ!'!$AP3465</f>
        <v>Суздальцева Людмила</v>
      </c>
      <c r="C3468" s="91">
        <f>'[4]ИТОГ!'!$AQ3465</f>
        <v>0</v>
      </c>
      <c r="D3468" s="91" t="str">
        <f>'[4]ИТОГ!'!$AT3465</f>
        <v>б/р</v>
      </c>
      <c r="E3468" s="91" t="str">
        <f>'[4]ИТОГ!'!$AU3465</f>
        <v>ж</v>
      </c>
      <c r="F3468" s="189">
        <f>'[4]ИТОГ!'!$AX3465</f>
        <v>43555</v>
      </c>
      <c r="G3468" s="91" t="s">
        <v>255</v>
      </c>
      <c r="H3468" s="94" t="s">
        <v>28</v>
      </c>
      <c r="I3468" s="91" t="str">
        <f>'[4]ИТОГ!'!$AY3465</f>
        <v>НАДО!!!</v>
      </c>
    </row>
    <row r="3469" spans="1:9">
      <c r="A3469" s="90">
        <v>3459</v>
      </c>
      <c r="B3469" s="91" t="str">
        <f>'[4]ИТОГ!'!$AP3466</f>
        <v>Суконников Дмитрий</v>
      </c>
      <c r="C3469" s="91">
        <f>'[4]ИТОГ!'!$AQ3466</f>
        <v>2005</v>
      </c>
      <c r="D3469" s="91" t="str">
        <f>'[4]ИТОГ!'!$AT3466</f>
        <v>б/р</v>
      </c>
      <c r="E3469" s="91" t="str">
        <f>'[4]ИТОГ!'!$AU3466</f>
        <v>м</v>
      </c>
      <c r="F3469" s="189">
        <f>'[4]ИТОГ!'!$AX3466</f>
        <v>43443</v>
      </c>
      <c r="G3469" s="91" t="s">
        <v>255</v>
      </c>
      <c r="H3469" s="94" t="s">
        <v>28</v>
      </c>
      <c r="I3469" s="91" t="str">
        <f>'[4]ИТОГ!'!$AY3466</f>
        <v>ОК!</v>
      </c>
    </row>
    <row r="3470" spans="1:9">
      <c r="A3470" s="90">
        <v>3460</v>
      </c>
      <c r="B3470" s="91" t="str">
        <f>'[4]ИТОГ!'!$AP3467</f>
        <v>Султанова Нинель</v>
      </c>
      <c r="C3470" s="91">
        <f>'[4]ИТОГ!'!$AQ3467</f>
        <v>0</v>
      </c>
      <c r="D3470" s="91">
        <f>'[4]ИТОГ!'!$AT3467</f>
        <v>3</v>
      </c>
      <c r="E3470" s="91" t="str">
        <f>'[4]ИТОГ!'!$AU3467</f>
        <v>ж</v>
      </c>
      <c r="F3470" s="189">
        <f>'[4]ИТОГ!'!$AX3467</f>
        <v>45407</v>
      </c>
      <c r="G3470" s="91" t="s">
        <v>255</v>
      </c>
      <c r="H3470" s="94" t="s">
        <v>28</v>
      </c>
      <c r="I3470" s="91" t="str">
        <f>'[4]ИТОГ!'!$AY3467</f>
        <v>НАДО!!!</v>
      </c>
    </row>
    <row r="3471" spans="1:9">
      <c r="A3471" s="90">
        <v>3461</v>
      </c>
      <c r="B3471" s="91" t="str">
        <f>'[4]ИТОГ!'!$AP3468</f>
        <v>Сундуков Артем</v>
      </c>
      <c r="C3471" s="91">
        <f>'[4]ИТОГ!'!$AQ3468</f>
        <v>0</v>
      </c>
      <c r="D3471" s="91" t="str">
        <f>'[4]ИТОГ!'!$AT3468</f>
        <v>б/р</v>
      </c>
      <c r="E3471" s="91" t="str">
        <f>'[4]ИТОГ!'!$AU3468</f>
        <v>м</v>
      </c>
      <c r="F3471" s="189">
        <f>'[4]ИТОГ!'!$AX3468</f>
        <v>42774</v>
      </c>
      <c r="G3471" s="91" t="s">
        <v>255</v>
      </c>
      <c r="H3471" s="94" t="s">
        <v>28</v>
      </c>
      <c r="I3471" s="91" t="str">
        <f>'[4]ИТОГ!'!$AY3468</f>
        <v>НАДО!!!</v>
      </c>
    </row>
    <row r="3472" spans="1:9">
      <c r="A3472" s="90">
        <v>3462</v>
      </c>
      <c r="B3472" s="91" t="str">
        <f>'[4]ИТОГ!'!$AP3469</f>
        <v>Суокас Ольга</v>
      </c>
      <c r="C3472" s="91">
        <f>'[4]ИТОГ!'!$AQ3469</f>
        <v>2002</v>
      </c>
      <c r="D3472" s="91" t="str">
        <f>'[4]ИТОГ!'!$AT3469</f>
        <v>б/р</v>
      </c>
      <c r="E3472" s="91" t="str">
        <f>'[4]ИТОГ!'!$AU3469</f>
        <v>ж</v>
      </c>
      <c r="F3472" s="189">
        <f>'[4]ИТОГ!'!$AX3469</f>
        <v>43675</v>
      </c>
      <c r="G3472" s="91" t="s">
        <v>255</v>
      </c>
      <c r="H3472" s="94" t="s">
        <v>28</v>
      </c>
      <c r="I3472" s="91" t="str">
        <f>'[4]ИТОГ!'!$AY3469</f>
        <v>ОК!</v>
      </c>
    </row>
    <row r="3473" spans="1:9">
      <c r="A3473" s="90">
        <v>3463</v>
      </c>
      <c r="B3473" s="91" t="str">
        <f>'[4]ИТОГ!'!$AP3470</f>
        <v>Суровцева Ксения</v>
      </c>
      <c r="C3473" s="91">
        <f>'[4]ИТОГ!'!$AQ3470</f>
        <v>2013</v>
      </c>
      <c r="D3473" s="91" t="str">
        <f>'[4]ИТОГ!'!$AT3470</f>
        <v>б/р</v>
      </c>
      <c r="E3473" s="91" t="str">
        <f>'[4]ИТОГ!'!$AU3470</f>
        <v>ж</v>
      </c>
      <c r="F3473" s="189">
        <f>'[4]ИТОГ!'!$AX3470</f>
        <v>0</v>
      </c>
      <c r="G3473" s="91" t="s">
        <v>255</v>
      </c>
      <c r="H3473" s="94" t="s">
        <v>28</v>
      </c>
      <c r="I3473" s="91" t="str">
        <f>'[4]ИТОГ!'!$AY3470</f>
        <v>ОК!</v>
      </c>
    </row>
    <row r="3474" spans="1:9">
      <c r="A3474" s="90">
        <v>3464</v>
      </c>
      <c r="B3474" s="91" t="str">
        <f>'[4]ИТОГ!'!$AP3471</f>
        <v>Сутягин Сергей</v>
      </c>
      <c r="C3474" s="91">
        <f>'[4]ИТОГ!'!$AQ3471</f>
        <v>2003</v>
      </c>
      <c r="D3474" s="91" t="str">
        <f>'[4]ИТОГ!'!$AT3471</f>
        <v>б/р</v>
      </c>
      <c r="E3474" s="91" t="str">
        <f>'[4]ИТОГ!'!$AU3471</f>
        <v>м</v>
      </c>
      <c r="F3474" s="189">
        <f>'[4]ИТОГ!'!$AX3471</f>
        <v>44708</v>
      </c>
      <c r="G3474" s="91" t="s">
        <v>255</v>
      </c>
      <c r="H3474" s="94" t="s">
        <v>28</v>
      </c>
      <c r="I3474" s="91" t="str">
        <f>'[4]ИТОГ!'!$AY3471</f>
        <v>ОК!</v>
      </c>
    </row>
    <row r="3475" spans="1:9">
      <c r="A3475" s="90">
        <v>3465</v>
      </c>
      <c r="B3475" s="91" t="str">
        <f>'[4]ИТОГ!'!$AP3472</f>
        <v>Сухарева Олеся</v>
      </c>
      <c r="C3475" s="91">
        <f>'[4]ИТОГ!'!$AQ3472</f>
        <v>2003</v>
      </c>
      <c r="D3475" s="91" t="str">
        <f>'[4]ИТОГ!'!$AT3472</f>
        <v>КМС</v>
      </c>
      <c r="E3475" s="91" t="str">
        <f>'[4]ИТОГ!'!$AU3472</f>
        <v>ж</v>
      </c>
      <c r="F3475" s="189">
        <f>'[4]ИТОГ!'!$AX3472</f>
        <v>45488</v>
      </c>
      <c r="G3475" s="91" t="s">
        <v>255</v>
      </c>
      <c r="H3475" s="94" t="s">
        <v>28</v>
      </c>
      <c r="I3475" s="91" t="str">
        <f>'[4]ИТОГ!'!$AY3472</f>
        <v>ОК!</v>
      </c>
    </row>
    <row r="3476" spans="1:9">
      <c r="A3476" s="90">
        <v>3466</v>
      </c>
      <c r="B3476" s="91" t="str">
        <f>'[4]ИТОГ!'!$AP3473</f>
        <v>Сухинина Мария</v>
      </c>
      <c r="C3476" s="91">
        <f>'[4]ИТОГ!'!$AQ3473</f>
        <v>0</v>
      </c>
      <c r="D3476" s="91" t="str">
        <f>'[4]ИТОГ!'!$AT3473</f>
        <v>б/р</v>
      </c>
      <c r="E3476" s="91" t="str">
        <f>'[4]ИТОГ!'!$AU3473</f>
        <v>ж</v>
      </c>
      <c r="F3476" s="189">
        <f>'[4]ИТОГ!'!$AX3473</f>
        <v>44323</v>
      </c>
      <c r="G3476" s="91" t="s">
        <v>255</v>
      </c>
      <c r="H3476" s="94" t="s">
        <v>28</v>
      </c>
      <c r="I3476" s="91" t="str">
        <f>'[4]ИТОГ!'!$AY3473</f>
        <v>НАДО!!!</v>
      </c>
    </row>
    <row r="3477" spans="1:9">
      <c r="A3477" s="90">
        <v>3467</v>
      </c>
      <c r="B3477" s="91" t="str">
        <f>'[4]ИТОГ!'!$AP3474</f>
        <v>Сухнева Анна</v>
      </c>
      <c r="C3477" s="91">
        <f>'[4]ИТОГ!'!$AQ3474</f>
        <v>0</v>
      </c>
      <c r="D3477" s="91" t="str">
        <f>'[4]ИТОГ!'!$AT3474</f>
        <v>б/р</v>
      </c>
      <c r="E3477" s="91" t="str">
        <f>'[4]ИТОГ!'!$AU3474</f>
        <v>ж</v>
      </c>
      <c r="F3477" s="189">
        <f>'[4]ИТОГ!'!$AX3474</f>
        <v>43036</v>
      </c>
      <c r="G3477" s="91" t="s">
        <v>255</v>
      </c>
      <c r="H3477" s="94" t="s">
        <v>28</v>
      </c>
      <c r="I3477" s="91" t="str">
        <f>'[4]ИТОГ!'!$AY3474</f>
        <v>НАДО!!!</v>
      </c>
    </row>
    <row r="3478" spans="1:9">
      <c r="A3478" s="90">
        <v>3468</v>
      </c>
      <c r="B3478" s="91" t="str">
        <f>'[4]ИТОГ!'!$AP3475</f>
        <v>Суховаров Георгий</v>
      </c>
      <c r="C3478" s="91">
        <f>'[4]ИТОГ!'!$AQ3475</f>
        <v>2005</v>
      </c>
      <c r="D3478" s="91" t="str">
        <f>'[4]ИТОГ!'!$AT3475</f>
        <v>б/р</v>
      </c>
      <c r="E3478" s="91" t="str">
        <f>'[4]ИТОГ!'!$AU3475</f>
        <v>м</v>
      </c>
      <c r="F3478" s="189">
        <f>'[4]ИТОГ!'!$AX3475</f>
        <v>0</v>
      </c>
      <c r="G3478" s="91" t="s">
        <v>255</v>
      </c>
      <c r="H3478" s="94" t="s">
        <v>28</v>
      </c>
      <c r="I3478" s="91" t="str">
        <f>'[4]ИТОГ!'!$AY3475</f>
        <v>ОК!</v>
      </c>
    </row>
    <row r="3479" spans="1:9">
      <c r="A3479" s="90">
        <v>3469</v>
      </c>
      <c r="B3479" s="91" t="str">
        <f>'[4]ИТОГ!'!$AP3476</f>
        <v>Сухомлинов Андрей</v>
      </c>
      <c r="C3479" s="91">
        <f>'[4]ИТОГ!'!$AQ3476</f>
        <v>2001</v>
      </c>
      <c r="D3479" s="91" t="str">
        <f>'[4]ИТОГ!'!$AT3476</f>
        <v>б/р</v>
      </c>
      <c r="E3479" s="91" t="str">
        <f>'[4]ИТОГ!'!$AU3476</f>
        <v>м</v>
      </c>
      <c r="F3479" s="189">
        <f>'[4]ИТОГ!'!$AX3476</f>
        <v>44597</v>
      </c>
      <c r="G3479" s="91" t="s">
        <v>255</v>
      </c>
      <c r="H3479" s="94" t="s">
        <v>28</v>
      </c>
      <c r="I3479" s="91" t="str">
        <f>'[4]ИТОГ!'!$AY3476</f>
        <v>ОК!</v>
      </c>
    </row>
    <row r="3480" spans="1:9">
      <c r="A3480" s="90">
        <v>3470</v>
      </c>
      <c r="B3480" s="91" t="str">
        <f>'[4]ИТОГ!'!$AP3477</f>
        <v>Сухоруков Даниил</v>
      </c>
      <c r="C3480" s="91">
        <f>'[4]ИТОГ!'!$AQ3477</f>
        <v>2000</v>
      </c>
      <c r="D3480" s="91" t="str">
        <f>'[4]ИТОГ!'!$AT3477</f>
        <v>б/р</v>
      </c>
      <c r="E3480" s="91" t="str">
        <f>'[4]ИТОГ!'!$AU3477</f>
        <v>м</v>
      </c>
      <c r="F3480" s="189">
        <f>'[4]ИТОГ!'!$AX3477</f>
        <v>42874</v>
      </c>
      <c r="G3480" s="91" t="s">
        <v>255</v>
      </c>
      <c r="H3480" s="94" t="s">
        <v>28</v>
      </c>
      <c r="I3480" s="91" t="str">
        <f>'[4]ИТОГ!'!$AY3477</f>
        <v>ОК!</v>
      </c>
    </row>
    <row r="3481" spans="1:9">
      <c r="A3481" s="90">
        <v>3471</v>
      </c>
      <c r="B3481" s="91" t="str">
        <f>'[4]ИТОГ!'!$AP3478</f>
        <v>Сушкин Николай</v>
      </c>
      <c r="C3481" s="91">
        <f>'[4]ИТОГ!'!$AQ3478</f>
        <v>1999</v>
      </c>
      <c r="D3481" s="91" t="str">
        <f>'[4]ИТОГ!'!$AT3478</f>
        <v>б/р</v>
      </c>
      <c r="E3481" s="91" t="str">
        <f>'[4]ИТОГ!'!$AU3478</f>
        <v>м</v>
      </c>
      <c r="F3481" s="189">
        <f>'[4]ИТОГ!'!$AX3478</f>
        <v>43579</v>
      </c>
      <c r="G3481" s="91" t="s">
        <v>255</v>
      </c>
      <c r="H3481" s="94" t="s">
        <v>28</v>
      </c>
      <c r="I3481" s="91" t="str">
        <f>'[4]ИТОГ!'!$AY3478</f>
        <v>ОК!</v>
      </c>
    </row>
    <row r="3482" spans="1:9">
      <c r="A3482" s="90">
        <v>3472</v>
      </c>
      <c r="B3482" s="91" t="str">
        <f>'[4]ИТОГ!'!$AP3479</f>
        <v>Сущенко Дарья</v>
      </c>
      <c r="C3482" s="91">
        <f>'[4]ИТОГ!'!$AQ3479</f>
        <v>2009</v>
      </c>
      <c r="D3482" s="91">
        <f>'[4]ИТОГ!'!$AT3479</f>
        <v>2</v>
      </c>
      <c r="E3482" s="91" t="str">
        <f>'[4]ИТОГ!'!$AU3479</f>
        <v>ж</v>
      </c>
      <c r="F3482" s="189">
        <f>'[4]ИТОГ!'!$AX3479</f>
        <v>45870</v>
      </c>
      <c r="G3482" s="91" t="s">
        <v>255</v>
      </c>
      <c r="H3482" s="94" t="s">
        <v>28</v>
      </c>
      <c r="I3482" s="91" t="str">
        <f>'[4]ИТОГ!'!$AY3479</f>
        <v>ОК!</v>
      </c>
    </row>
    <row r="3483" spans="1:9">
      <c r="A3483" s="90">
        <v>3473</v>
      </c>
      <c r="B3483" s="91" t="str">
        <f>'[4]ИТОГ!'!$AP3480</f>
        <v>Сцепуро Борис</v>
      </c>
      <c r="C3483" s="91">
        <f>'[4]ИТОГ!'!$AQ3480</f>
        <v>2008</v>
      </c>
      <c r="D3483" s="91" t="str">
        <f>'[4]ИТОГ!'!$AT3480</f>
        <v>б/р</v>
      </c>
      <c r="E3483" s="91" t="str">
        <f>'[4]ИТОГ!'!$AU3480</f>
        <v>м</v>
      </c>
      <c r="F3483" s="189">
        <f>'[4]ИТОГ!'!$AX3480</f>
        <v>0</v>
      </c>
      <c r="G3483" s="91" t="s">
        <v>255</v>
      </c>
      <c r="H3483" s="94" t="s">
        <v>28</v>
      </c>
      <c r="I3483" s="91" t="str">
        <f>'[4]ИТОГ!'!$AY3480</f>
        <v>ОК!</v>
      </c>
    </row>
    <row r="3484" spans="1:9">
      <c r="A3484" s="90">
        <v>3474</v>
      </c>
      <c r="B3484" s="91" t="str">
        <f>'[4]ИТОГ!'!$AP3481</f>
        <v>Сыкалова Мария</v>
      </c>
      <c r="C3484" s="91">
        <f>'[4]ИТОГ!'!$AQ3481</f>
        <v>2010</v>
      </c>
      <c r="D3484" s="91" t="str">
        <f>'[4]ИТОГ!'!$AT3481</f>
        <v>1ю</v>
      </c>
      <c r="E3484" s="91" t="str">
        <f>'[4]ИТОГ!'!$AU3481</f>
        <v>ж</v>
      </c>
      <c r="F3484" s="189">
        <f>'[4]ИТОГ!'!$AX3481</f>
        <v>45422</v>
      </c>
      <c r="G3484" s="91" t="s">
        <v>255</v>
      </c>
      <c r="H3484" s="94" t="s">
        <v>28</v>
      </c>
      <c r="I3484" s="91" t="str">
        <f>'[4]ИТОГ!'!$AY3481</f>
        <v>ОК!</v>
      </c>
    </row>
    <row r="3485" spans="1:9">
      <c r="A3485" s="90">
        <v>3475</v>
      </c>
      <c r="B3485" s="91" t="str">
        <f>'[4]ИТОГ!'!$AP3482</f>
        <v>Сырцова Валерия</v>
      </c>
      <c r="C3485" s="91">
        <f>'[4]ИТОГ!'!$AQ3482</f>
        <v>1999</v>
      </c>
      <c r="D3485" s="91" t="str">
        <f>'[4]ИТОГ!'!$AT3482</f>
        <v>б/р</v>
      </c>
      <c r="E3485" s="91" t="str">
        <f>'[4]ИТОГ!'!$AU3482</f>
        <v>ж</v>
      </c>
      <c r="F3485" s="189">
        <f>'[4]ИТОГ!'!$AX3482</f>
        <v>0</v>
      </c>
      <c r="G3485" s="91" t="s">
        <v>255</v>
      </c>
      <c r="H3485" s="94" t="s">
        <v>28</v>
      </c>
      <c r="I3485" s="91" t="str">
        <f>'[4]ИТОГ!'!$AY3482</f>
        <v>НАДО!!!</v>
      </c>
    </row>
    <row r="3486" spans="1:9">
      <c r="A3486" s="90">
        <v>3476</v>
      </c>
      <c r="B3486" s="91" t="str">
        <f>'[4]ИТОГ!'!$AP3483</f>
        <v>Сысалова Дарья</v>
      </c>
      <c r="C3486" s="91">
        <f>'[4]ИТОГ!'!$AQ3483</f>
        <v>2011</v>
      </c>
      <c r="D3486" s="91" t="str">
        <f>'[4]ИТОГ!'!$AT3483</f>
        <v>1ю</v>
      </c>
      <c r="E3486" s="91" t="str">
        <f>'[4]ИТОГ!'!$AU3483</f>
        <v>ж</v>
      </c>
      <c r="F3486" s="189">
        <f>'[4]ИТОГ!'!$AX3483</f>
        <v>45618</v>
      </c>
      <c r="G3486" s="91" t="s">
        <v>255</v>
      </c>
      <c r="H3486" s="94" t="s">
        <v>28</v>
      </c>
      <c r="I3486" s="91" t="str">
        <f>'[4]ИТОГ!'!$AY3483</f>
        <v>ОК!</v>
      </c>
    </row>
    <row r="3487" spans="1:9">
      <c r="A3487" s="90">
        <v>3477</v>
      </c>
      <c r="B3487" s="91" t="str">
        <f>'[4]ИТОГ!'!$AP3484</f>
        <v>Сысуева Татьяна</v>
      </c>
      <c r="C3487" s="91">
        <f>'[4]ИТОГ!'!$AQ3484</f>
        <v>2002</v>
      </c>
      <c r="D3487" s="91" t="str">
        <f>'[4]ИТОГ!'!$AT3484</f>
        <v>б/р</v>
      </c>
      <c r="E3487" s="91" t="str">
        <f>'[4]ИТОГ!'!$AU3484</f>
        <v>ж</v>
      </c>
      <c r="F3487" s="189">
        <f>'[4]ИТОГ!'!$AX3484</f>
        <v>0</v>
      </c>
      <c r="G3487" s="91" t="s">
        <v>255</v>
      </c>
      <c r="H3487" s="94" t="s">
        <v>28</v>
      </c>
      <c r="I3487" s="91" t="str">
        <f>'[4]ИТОГ!'!$AY3484</f>
        <v>ОК!</v>
      </c>
    </row>
    <row r="3488" spans="1:9">
      <c r="A3488" s="90">
        <v>3478</v>
      </c>
      <c r="B3488" s="91" t="str">
        <f>'[4]ИТОГ!'!$AP3485</f>
        <v>Сычев Алексей</v>
      </c>
      <c r="C3488" s="91">
        <f>'[4]ИТОГ!'!$AQ3485</f>
        <v>1973</v>
      </c>
      <c r="D3488" s="91" t="str">
        <f>'[4]ИТОГ!'!$AT3485</f>
        <v>б/р</v>
      </c>
      <c r="E3488" s="91" t="str">
        <f>'[4]ИТОГ!'!$AU3485</f>
        <v>м</v>
      </c>
      <c r="F3488" s="189">
        <f>'[4]ИТОГ!'!$AX3485</f>
        <v>43078</v>
      </c>
      <c r="G3488" s="91" t="s">
        <v>255</v>
      </c>
      <c r="H3488" s="94" t="s">
        <v>28</v>
      </c>
      <c r="I3488" s="91" t="str">
        <f>'[4]ИТОГ!'!$AY3485</f>
        <v>НАДО!!!</v>
      </c>
    </row>
    <row r="3489" spans="1:9">
      <c r="A3489" s="90">
        <v>3479</v>
      </c>
      <c r="B3489" s="91" t="str">
        <f>'[4]ИТОГ!'!$AP3486</f>
        <v>Сычева Дарья</v>
      </c>
      <c r="C3489" s="91">
        <f>'[4]ИТОГ!'!$AQ3486</f>
        <v>2002</v>
      </c>
      <c r="D3489" s="91" t="str">
        <f>'[4]ИТОГ!'!$AT3486</f>
        <v>б/р</v>
      </c>
      <c r="E3489" s="91" t="str">
        <f>'[4]ИТОГ!'!$AU3486</f>
        <v>ж</v>
      </c>
      <c r="F3489" s="189">
        <f>'[4]ИТОГ!'!$AX3486</f>
        <v>44593</v>
      </c>
      <c r="G3489" s="91" t="s">
        <v>255</v>
      </c>
      <c r="H3489" s="94" t="s">
        <v>28</v>
      </c>
      <c r="I3489" s="91" t="str">
        <f>'[4]ИТОГ!'!$AY3486</f>
        <v>ОК!</v>
      </c>
    </row>
    <row r="3490" spans="1:9">
      <c r="A3490" s="90">
        <v>3480</v>
      </c>
      <c r="B3490" s="91" t="str">
        <f>'[4]ИТОГ!'!$AP3487</f>
        <v>Тайлаков Сергей</v>
      </c>
      <c r="C3490" s="91">
        <f>'[4]ИТОГ!'!$AQ3487</f>
        <v>1988</v>
      </c>
      <c r="D3490" s="91" t="str">
        <f>'[4]ИТОГ!'!$AT3487</f>
        <v>б/р</v>
      </c>
      <c r="E3490" s="91" t="str">
        <f>'[4]ИТОГ!'!$AU3487</f>
        <v>м</v>
      </c>
      <c r="F3490" s="189">
        <f>'[4]ИТОГ!'!$AX3487</f>
        <v>43896</v>
      </c>
      <c r="G3490" s="91" t="s">
        <v>255</v>
      </c>
      <c r="H3490" s="94" t="s">
        <v>28</v>
      </c>
      <c r="I3490" s="91" t="str">
        <f>'[4]ИТОГ!'!$AY3487</f>
        <v>ОК!</v>
      </c>
    </row>
    <row r="3491" spans="1:9">
      <c r="A3491" s="90">
        <v>3481</v>
      </c>
      <c r="B3491" s="91" t="str">
        <f>'[4]ИТОГ!'!$AP3488</f>
        <v>Тактаров Сергей</v>
      </c>
      <c r="C3491" s="91">
        <f>'[4]ИТОГ!'!$AQ3488</f>
        <v>2000</v>
      </c>
      <c r="D3491" s="91" t="str">
        <f>'[4]ИТОГ!'!$AT3488</f>
        <v>б/р</v>
      </c>
      <c r="E3491" s="91" t="str">
        <f>'[4]ИТОГ!'!$AU3488</f>
        <v>м</v>
      </c>
      <c r="F3491" s="189">
        <f>'[4]ИТОГ!'!$AX3488</f>
        <v>43124</v>
      </c>
      <c r="G3491" s="91" t="s">
        <v>255</v>
      </c>
      <c r="H3491" s="94" t="s">
        <v>28</v>
      </c>
      <c r="I3491" s="91" t="str">
        <f>'[4]ИТОГ!'!$AY3488</f>
        <v>ОК!</v>
      </c>
    </row>
    <row r="3492" spans="1:9">
      <c r="A3492" s="90">
        <v>3482</v>
      </c>
      <c r="B3492" s="91" t="str">
        <f>'[4]ИТОГ!'!$AP3489</f>
        <v>Таланцев Данил</v>
      </c>
      <c r="C3492" s="91">
        <f>'[4]ИТОГ!'!$AQ3489</f>
        <v>1999</v>
      </c>
      <c r="D3492" s="91" t="str">
        <f>'[4]ИТОГ!'!$AT3489</f>
        <v>б/р</v>
      </c>
      <c r="E3492" s="91" t="str">
        <f>'[4]ИТОГ!'!$AU3489</f>
        <v>м</v>
      </c>
      <c r="F3492" s="189">
        <f>'[4]ИТОГ!'!$AX3489</f>
        <v>0</v>
      </c>
      <c r="G3492" s="91" t="s">
        <v>255</v>
      </c>
      <c r="H3492" s="94" t="s">
        <v>28</v>
      </c>
      <c r="I3492" s="91" t="str">
        <f>'[4]ИТОГ!'!$AY3489</f>
        <v>ОК!</v>
      </c>
    </row>
    <row r="3493" spans="1:9">
      <c r="A3493" s="90">
        <v>3483</v>
      </c>
      <c r="B3493" s="91" t="str">
        <f>'[4]ИТОГ!'!$AP3490</f>
        <v>Талашенко Ольга</v>
      </c>
      <c r="C3493" s="91">
        <f>'[4]ИТОГ!'!$AQ3490</f>
        <v>0</v>
      </c>
      <c r="D3493" s="91" t="str">
        <f>'[4]ИТОГ!'!$AT3490</f>
        <v>КМС</v>
      </c>
      <c r="E3493" s="91" t="str">
        <f>'[4]ИТОГ!'!$AU3490</f>
        <v>ж</v>
      </c>
      <c r="F3493" s="189">
        <f>'[4]ИТОГ!'!$AX3490</f>
        <v>46143</v>
      </c>
      <c r="G3493" s="91" t="s">
        <v>255</v>
      </c>
      <c r="H3493" s="94" t="s">
        <v>28</v>
      </c>
      <c r="I3493" s="91">
        <f>'[4]ИТОГ!'!$AY3490</f>
        <v>0</v>
      </c>
    </row>
    <row r="3494" spans="1:9">
      <c r="A3494" s="90">
        <v>3484</v>
      </c>
      <c r="B3494" s="91" t="str">
        <f>'[4]ИТОГ!'!$AP3491</f>
        <v>Тапчиева Дарья</v>
      </c>
      <c r="C3494" s="91">
        <f>'[4]ИТОГ!'!$AQ3491</f>
        <v>2001</v>
      </c>
      <c r="D3494" s="91" t="str">
        <f>'[4]ИТОГ!'!$AT3491</f>
        <v>б/р</v>
      </c>
      <c r="E3494" s="91" t="str">
        <f>'[4]ИТОГ!'!$AU3491</f>
        <v>ж</v>
      </c>
      <c r="F3494" s="189">
        <f>'[4]ИТОГ!'!$AX3491</f>
        <v>0</v>
      </c>
      <c r="G3494" s="91" t="s">
        <v>255</v>
      </c>
      <c r="H3494" s="94" t="s">
        <v>28</v>
      </c>
      <c r="I3494" s="91" t="str">
        <f>'[4]ИТОГ!'!$AY3491</f>
        <v>ОК!</v>
      </c>
    </row>
    <row r="3495" spans="1:9">
      <c r="A3495" s="90">
        <v>3485</v>
      </c>
      <c r="B3495" s="91" t="str">
        <f>'[4]ИТОГ!'!$AP3492</f>
        <v>Тараканов Денис</v>
      </c>
      <c r="C3495" s="91">
        <f>'[4]ИТОГ!'!$AQ3492</f>
        <v>2010</v>
      </c>
      <c r="D3495" s="91" t="str">
        <f>'[4]ИТОГ!'!$AT3492</f>
        <v>1ю</v>
      </c>
      <c r="E3495" s="91" t="str">
        <f>'[4]ИТОГ!'!$AU3492</f>
        <v>м</v>
      </c>
      <c r="F3495" s="189">
        <f>'[4]ИТОГ!'!$AX3492</f>
        <v>45702</v>
      </c>
      <c r="G3495" s="91" t="s">
        <v>255</v>
      </c>
      <c r="H3495" s="94" t="s">
        <v>28</v>
      </c>
      <c r="I3495" s="91" t="str">
        <f>'[4]ИТОГ!'!$AY3492</f>
        <v>ОК!</v>
      </c>
    </row>
    <row r="3496" spans="1:9">
      <c r="A3496" s="90">
        <v>3486</v>
      </c>
      <c r="B3496" s="91" t="str">
        <f>'[4]ИТОГ!'!$AP3493</f>
        <v>Таранцова Мария</v>
      </c>
      <c r="C3496" s="91">
        <f>'[4]ИТОГ!'!$AQ3493</f>
        <v>2004</v>
      </c>
      <c r="D3496" s="91" t="str">
        <f>'[4]ИТОГ!'!$AT3493</f>
        <v>б/р</v>
      </c>
      <c r="E3496" s="91" t="str">
        <f>'[4]ИТОГ!'!$AU3493</f>
        <v>ж</v>
      </c>
      <c r="F3496" s="189">
        <f>'[4]ИТОГ!'!$AX3493</f>
        <v>0</v>
      </c>
      <c r="G3496" s="91" t="s">
        <v>255</v>
      </c>
      <c r="H3496" s="94" t="s">
        <v>28</v>
      </c>
      <c r="I3496" s="91" t="str">
        <f>'[4]ИТОГ!'!$AY3493</f>
        <v>ОК!</v>
      </c>
    </row>
    <row r="3497" spans="1:9">
      <c r="A3497" s="90">
        <v>3487</v>
      </c>
      <c r="B3497" s="91" t="str">
        <f>'[4]ИТОГ!'!$AP3494</f>
        <v>Тарасеня Андрей</v>
      </c>
      <c r="C3497" s="91">
        <f>'[4]ИТОГ!'!$AQ3494</f>
        <v>1993</v>
      </c>
      <c r="D3497" s="91" t="str">
        <f>'[4]ИТОГ!'!$AT3494</f>
        <v>б/р</v>
      </c>
      <c r="E3497" s="91" t="str">
        <f>'[4]ИТОГ!'!$AU3494</f>
        <v>м</v>
      </c>
      <c r="F3497" s="189">
        <f>'[4]ИТОГ!'!$AX3494</f>
        <v>43163</v>
      </c>
      <c r="G3497" s="91" t="s">
        <v>255</v>
      </c>
      <c r="H3497" s="94" t="s">
        <v>28</v>
      </c>
      <c r="I3497" s="91" t="str">
        <f>'[4]ИТОГ!'!$AY3494</f>
        <v>ОК!</v>
      </c>
    </row>
    <row r="3498" spans="1:9">
      <c r="A3498" s="90">
        <v>3488</v>
      </c>
      <c r="B3498" s="91" t="str">
        <f>'[4]ИТОГ!'!$AP3495</f>
        <v>Тарасов Александр</v>
      </c>
      <c r="C3498" s="91">
        <f>'[4]ИТОГ!'!$AQ3495</f>
        <v>1974</v>
      </c>
      <c r="D3498" s="91" t="str">
        <f>'[4]ИТОГ!'!$AT3495</f>
        <v>б/р</v>
      </c>
      <c r="E3498" s="91" t="str">
        <f>'[4]ИТОГ!'!$AU3495</f>
        <v>м</v>
      </c>
      <c r="F3498" s="189">
        <f>'[4]ИТОГ!'!$AX3495</f>
        <v>43595</v>
      </c>
      <c r="G3498" s="91" t="s">
        <v>255</v>
      </c>
      <c r="H3498" s="94" t="s">
        <v>28</v>
      </c>
      <c r="I3498" s="91" t="str">
        <f>'[4]ИТОГ!'!$AY3495</f>
        <v>ОК!</v>
      </c>
    </row>
    <row r="3499" spans="1:9">
      <c r="A3499" s="90">
        <v>3489</v>
      </c>
      <c r="B3499" s="91" t="str">
        <f>'[4]ИТОГ!'!$AP3496</f>
        <v>Тарасов Матвей</v>
      </c>
      <c r="C3499" s="91">
        <f>'[4]ИТОГ!'!$AQ3496</f>
        <v>2007</v>
      </c>
      <c r="D3499" s="91">
        <f>'[4]ИТОГ!'!$AT3496</f>
        <v>1</v>
      </c>
      <c r="E3499" s="91" t="str">
        <f>'[4]ИТОГ!'!$AU3496</f>
        <v>м</v>
      </c>
      <c r="F3499" s="189">
        <f>'[4]ИТОГ!'!$AX3496</f>
        <v>45319</v>
      </c>
      <c r="G3499" s="91" t="s">
        <v>255</v>
      </c>
      <c r="H3499" s="94" t="s">
        <v>28</v>
      </c>
      <c r="I3499" s="91" t="str">
        <f>'[4]ИТОГ!'!$AY3496</f>
        <v>ОК!</v>
      </c>
    </row>
    <row r="3500" spans="1:9">
      <c r="A3500" s="90">
        <v>3490</v>
      </c>
      <c r="B3500" s="91" t="str">
        <f>'[4]ИТОГ!'!$AP3497</f>
        <v>Тарасов Мирон</v>
      </c>
      <c r="C3500" s="91">
        <f>'[4]ИТОГ!'!$AQ3497</f>
        <v>2007</v>
      </c>
      <c r="D3500" s="91">
        <f>'[4]ИТОГ!'!$AT3497</f>
        <v>1</v>
      </c>
      <c r="E3500" s="91" t="str">
        <f>'[4]ИТОГ!'!$AU3497</f>
        <v>м</v>
      </c>
      <c r="F3500" s="189">
        <f>'[4]ИТОГ!'!$AX3497</f>
        <v>45319</v>
      </c>
      <c r="G3500" s="91" t="s">
        <v>255</v>
      </c>
      <c r="H3500" s="94" t="s">
        <v>28</v>
      </c>
      <c r="I3500" s="91" t="str">
        <f>'[4]ИТОГ!'!$AY3497</f>
        <v>ОК!</v>
      </c>
    </row>
    <row r="3501" spans="1:9">
      <c r="A3501" s="90">
        <v>3491</v>
      </c>
      <c r="B3501" s="91" t="str">
        <f>'[4]ИТОГ!'!$AP3498</f>
        <v>Тарасов Михаил</v>
      </c>
      <c r="C3501" s="91">
        <f>'[4]ИТОГ!'!$AQ3498</f>
        <v>1994</v>
      </c>
      <c r="D3501" s="91" t="str">
        <f>'[4]ИТОГ!'!$AT3498</f>
        <v>б/р</v>
      </c>
      <c r="E3501" s="91" t="str">
        <f>'[4]ИТОГ!'!$AU3498</f>
        <v>м</v>
      </c>
      <c r="F3501" s="189">
        <f>'[4]ИТОГ!'!$AX3498</f>
        <v>43595</v>
      </c>
      <c r="G3501" s="91" t="s">
        <v>255</v>
      </c>
      <c r="H3501" s="94" t="s">
        <v>28</v>
      </c>
      <c r="I3501" s="91" t="str">
        <f>'[4]ИТОГ!'!$AY3498</f>
        <v>ОК!</v>
      </c>
    </row>
    <row r="3502" spans="1:9">
      <c r="A3502" s="90">
        <v>3492</v>
      </c>
      <c r="B3502" s="91" t="str">
        <f>'[4]ИТОГ!'!$AP3499</f>
        <v>Тарасов Роман</v>
      </c>
      <c r="C3502" s="91">
        <f>'[4]ИТОГ!'!$AQ3499</f>
        <v>2005</v>
      </c>
      <c r="D3502" s="91" t="str">
        <f>'[4]ИТОГ!'!$AT3499</f>
        <v>б/р</v>
      </c>
      <c r="E3502" s="91" t="str">
        <f>'[4]ИТОГ!'!$AU3499</f>
        <v>м</v>
      </c>
      <c r="F3502" s="189">
        <f>'[4]ИТОГ!'!$AX3499</f>
        <v>44342</v>
      </c>
      <c r="G3502" s="91" t="s">
        <v>255</v>
      </c>
      <c r="H3502" s="94" t="s">
        <v>28</v>
      </c>
      <c r="I3502" s="91" t="str">
        <f>'[4]ИТОГ!'!$AY3499</f>
        <v>ОК!</v>
      </c>
    </row>
    <row r="3503" spans="1:9">
      <c r="A3503" s="90">
        <v>3493</v>
      </c>
      <c r="B3503" s="91" t="str">
        <f>'[4]ИТОГ!'!$AP3500</f>
        <v>Тарасова Анастасия</v>
      </c>
      <c r="C3503" s="91">
        <f>'[4]ИТОГ!'!$AQ3500</f>
        <v>2000</v>
      </c>
      <c r="D3503" s="91" t="str">
        <f>'[4]ИТОГ!'!$AT3500</f>
        <v>б/р</v>
      </c>
      <c r="E3503" s="91" t="str">
        <f>'[4]ИТОГ!'!$AU3500</f>
        <v>ж</v>
      </c>
      <c r="F3503" s="189">
        <f>'[4]ИТОГ!'!$AX3500</f>
        <v>42774</v>
      </c>
      <c r="G3503" s="91" t="s">
        <v>255</v>
      </c>
      <c r="H3503" s="94" t="s">
        <v>28</v>
      </c>
      <c r="I3503" s="91" t="str">
        <f>'[4]ИТОГ!'!$AY3500</f>
        <v>ОК!</v>
      </c>
    </row>
    <row r="3504" spans="1:9">
      <c r="A3504" s="90">
        <v>3494</v>
      </c>
      <c r="B3504" s="91" t="str">
        <f>'[4]ИТОГ!'!$AP3501</f>
        <v>Тарасова Ирина</v>
      </c>
      <c r="C3504" s="91">
        <f>'[4]ИТОГ!'!$AQ3501</f>
        <v>2006</v>
      </c>
      <c r="D3504" s="91" t="str">
        <f>'[4]ИТОГ!'!$AT3501</f>
        <v>б/р</v>
      </c>
      <c r="E3504" s="91" t="str">
        <f>'[4]ИТОГ!'!$AU3501</f>
        <v>ж</v>
      </c>
      <c r="F3504" s="189">
        <f>'[4]ИТОГ!'!$AX3501</f>
        <v>44436</v>
      </c>
      <c r="G3504" s="91" t="s">
        <v>255</v>
      </c>
      <c r="H3504" s="94" t="s">
        <v>28</v>
      </c>
      <c r="I3504" s="91" t="str">
        <f>'[4]ИТОГ!'!$AY3501</f>
        <v>ОК!</v>
      </c>
    </row>
    <row r="3505" spans="1:9">
      <c r="A3505" s="90">
        <v>3495</v>
      </c>
      <c r="B3505" s="91" t="str">
        <f>'[4]ИТОГ!'!$AP3502</f>
        <v>Тарасова Татьяна</v>
      </c>
      <c r="C3505" s="91">
        <f>'[4]ИТОГ!'!$AQ3502</f>
        <v>1980</v>
      </c>
      <c r="D3505" s="91">
        <f>'[4]ИТОГ!'!$AT3502</f>
        <v>2</v>
      </c>
      <c r="E3505" s="91" t="str">
        <f>'[4]ИТОГ!'!$AU3502</f>
        <v>ж</v>
      </c>
      <c r="F3505" s="189">
        <f>'[4]ИТОГ!'!$AX3502</f>
        <v>45431</v>
      </c>
      <c r="G3505" s="91" t="s">
        <v>255</v>
      </c>
      <c r="H3505" s="94" t="s">
        <v>28</v>
      </c>
      <c r="I3505" s="91" t="str">
        <f>'[4]ИТОГ!'!$AY3502</f>
        <v>ОК!</v>
      </c>
    </row>
    <row r="3506" spans="1:9">
      <c r="A3506" s="90">
        <v>3496</v>
      </c>
      <c r="B3506" s="91" t="str">
        <f>'[4]ИТОГ!'!$AP3503</f>
        <v>Тарасова Юлия</v>
      </c>
      <c r="C3506" s="91">
        <f>'[4]ИТОГ!'!$AQ3503</f>
        <v>2010</v>
      </c>
      <c r="D3506" s="91" t="str">
        <f>'[4]ИТОГ!'!$AT3503</f>
        <v>1ю</v>
      </c>
      <c r="E3506" s="91" t="str">
        <f>'[4]ИТОГ!'!$AU3503</f>
        <v>ж</v>
      </c>
      <c r="F3506" s="189">
        <f>'[4]ИТОГ!'!$AX3503</f>
        <v>45618</v>
      </c>
      <c r="G3506" s="91" t="s">
        <v>255</v>
      </c>
      <c r="H3506" s="94" t="s">
        <v>28</v>
      </c>
      <c r="I3506" s="91" t="str">
        <f>'[4]ИТОГ!'!$AY3503</f>
        <v>ОК!</v>
      </c>
    </row>
    <row r="3507" spans="1:9">
      <c r="A3507" s="90">
        <v>3497</v>
      </c>
      <c r="B3507" s="91" t="str">
        <f>'[4]ИТОГ!'!$AP3504</f>
        <v>Тарасюк Виктория</v>
      </c>
      <c r="C3507" s="91">
        <f>'[4]ИТОГ!'!$AQ3504</f>
        <v>2005</v>
      </c>
      <c r="D3507" s="91" t="str">
        <f>'[4]ИТОГ!'!$AT3504</f>
        <v>б/р</v>
      </c>
      <c r="E3507" s="91" t="str">
        <f>'[4]ИТОГ!'!$AU3504</f>
        <v>ж</v>
      </c>
      <c r="F3507" s="189">
        <f>'[4]ИТОГ!'!$AX3504</f>
        <v>0</v>
      </c>
      <c r="G3507" s="91" t="s">
        <v>255</v>
      </c>
      <c r="H3507" s="94" t="s">
        <v>28</v>
      </c>
      <c r="I3507" s="91" t="str">
        <f>'[4]ИТОГ!'!$AY3504</f>
        <v>ОК!</v>
      </c>
    </row>
    <row r="3508" spans="1:9">
      <c r="A3508" s="90">
        <v>3498</v>
      </c>
      <c r="B3508" s="91" t="str">
        <f>'[4]ИТОГ!'!$AP3505</f>
        <v>Таратенко Юлия</v>
      </c>
      <c r="C3508" s="91">
        <f>'[4]ИТОГ!'!$AQ3505</f>
        <v>2002</v>
      </c>
      <c r="D3508" s="91" t="str">
        <f>'[4]ИТОГ!'!$AT3505</f>
        <v>КМС</v>
      </c>
      <c r="E3508" s="91" t="str">
        <f>'[4]ИТОГ!'!$AU3505</f>
        <v>ж</v>
      </c>
      <c r="F3508" s="189">
        <f>'[4]ИТОГ!'!$AX3505</f>
        <v>46107</v>
      </c>
      <c r="G3508" s="91" t="s">
        <v>255</v>
      </c>
      <c r="H3508" s="94" t="s">
        <v>28</v>
      </c>
      <c r="I3508" s="91" t="str">
        <f>'[4]ИТОГ!'!$AY3505</f>
        <v>ОК!</v>
      </c>
    </row>
    <row r="3509" spans="1:9">
      <c r="A3509" s="90">
        <v>3499</v>
      </c>
      <c r="B3509" s="91" t="str">
        <f>'[4]ИТОГ!'!$AP3506</f>
        <v>Таратин Николай</v>
      </c>
      <c r="C3509" s="91">
        <f>'[4]ИТОГ!'!$AQ3506</f>
        <v>1986</v>
      </c>
      <c r="D3509" s="91" t="str">
        <f>'[4]ИТОГ!'!$AT3506</f>
        <v>б/р</v>
      </c>
      <c r="E3509" s="91" t="str">
        <f>'[4]ИТОГ!'!$AU3506</f>
        <v>м</v>
      </c>
      <c r="F3509" s="189">
        <f>'[4]ИТОГ!'!$AX3506</f>
        <v>43595</v>
      </c>
      <c r="G3509" s="91" t="s">
        <v>255</v>
      </c>
      <c r="H3509" s="94" t="s">
        <v>28</v>
      </c>
      <c r="I3509" s="91" t="str">
        <f>'[4]ИТОГ!'!$AY3506</f>
        <v>ОК!</v>
      </c>
    </row>
    <row r="3510" spans="1:9">
      <c r="A3510" s="90">
        <v>3500</v>
      </c>
      <c r="B3510" s="91" t="str">
        <f>'[4]ИТОГ!'!$AP3507</f>
        <v>Таратынов Олег</v>
      </c>
      <c r="C3510" s="91">
        <f>'[4]ИТОГ!'!$AQ3507</f>
        <v>2000</v>
      </c>
      <c r="D3510" s="91" t="str">
        <f>'[4]ИТОГ!'!$AT3507</f>
        <v>б/р</v>
      </c>
      <c r="E3510" s="91" t="str">
        <f>'[4]ИТОГ!'!$AU3507</f>
        <v>м</v>
      </c>
      <c r="F3510" s="189">
        <f>'[4]ИТОГ!'!$AX3507</f>
        <v>0</v>
      </c>
      <c r="G3510" s="91" t="s">
        <v>255</v>
      </c>
      <c r="H3510" s="94" t="s">
        <v>28</v>
      </c>
      <c r="I3510" s="91" t="str">
        <f>'[4]ИТОГ!'!$AY3507</f>
        <v>ОК!</v>
      </c>
    </row>
    <row r="3511" spans="1:9">
      <c r="A3511" s="90">
        <v>3501</v>
      </c>
      <c r="B3511" s="91" t="str">
        <f>'[4]ИТОГ!'!$AP3508</f>
        <v>Тарицин Алексей</v>
      </c>
      <c r="C3511" s="91">
        <f>'[4]ИТОГ!'!$AQ3508</f>
        <v>1977</v>
      </c>
      <c r="D3511" s="91" t="str">
        <f>'[4]ИТОГ!'!$AT3508</f>
        <v>б/р</v>
      </c>
      <c r="E3511" s="91" t="str">
        <f>'[4]ИТОГ!'!$AU3508</f>
        <v>м</v>
      </c>
      <c r="F3511" s="189">
        <f>'[4]ИТОГ!'!$AX3508</f>
        <v>43328</v>
      </c>
      <c r="G3511" s="91" t="s">
        <v>255</v>
      </c>
      <c r="H3511" s="94" t="s">
        <v>28</v>
      </c>
      <c r="I3511" s="91" t="str">
        <f>'[4]ИТОГ!'!$AY3508</f>
        <v>НАДО!!!</v>
      </c>
    </row>
    <row r="3512" spans="1:9">
      <c r="A3512" s="90">
        <v>3502</v>
      </c>
      <c r="B3512" s="91" t="str">
        <f>'[4]ИТОГ!'!$AP3509</f>
        <v>Татарин Петр</v>
      </c>
      <c r="C3512" s="91">
        <f>'[4]ИТОГ!'!$AQ3509</f>
        <v>1998</v>
      </c>
      <c r="D3512" s="91">
        <f>'[4]ИТОГ!'!$AT3509</f>
        <v>3</v>
      </c>
      <c r="E3512" s="91" t="str">
        <f>'[4]ИТОГ!'!$AU3509</f>
        <v>м</v>
      </c>
      <c r="F3512" s="189">
        <f>'[4]ИТОГ!'!$AX3509</f>
        <v>45407</v>
      </c>
      <c r="G3512" s="91" t="s">
        <v>255</v>
      </c>
      <c r="H3512" s="94" t="s">
        <v>28</v>
      </c>
      <c r="I3512" s="91" t="str">
        <f>'[4]ИТОГ!'!$AY3509</f>
        <v>ОК!</v>
      </c>
    </row>
    <row r="3513" spans="1:9">
      <c r="A3513" s="90">
        <v>3503</v>
      </c>
      <c r="B3513" s="91" t="str">
        <f>'[4]ИТОГ!'!$AP3510</f>
        <v>Татаринов Денис</v>
      </c>
      <c r="C3513" s="91">
        <f>'[4]ИТОГ!'!$AQ3510</f>
        <v>0</v>
      </c>
      <c r="D3513" s="91" t="str">
        <f>'[4]ИТОГ!'!$AT3510</f>
        <v>б/р</v>
      </c>
      <c r="E3513" s="91" t="str">
        <f>'[4]ИТОГ!'!$AU3510</f>
        <v>м</v>
      </c>
      <c r="F3513" s="189">
        <f>'[4]ИТОГ!'!$AX3510</f>
        <v>43383</v>
      </c>
      <c r="G3513" s="91" t="s">
        <v>255</v>
      </c>
      <c r="H3513" s="94" t="s">
        <v>28</v>
      </c>
      <c r="I3513" s="91" t="str">
        <f>'[4]ИТОГ!'!$AY3510</f>
        <v>НАДО!!!</v>
      </c>
    </row>
    <row r="3514" spans="1:9">
      <c r="A3514" s="90">
        <v>3504</v>
      </c>
      <c r="B3514" s="91" t="str">
        <f>'[4]ИТОГ!'!$AP3511</f>
        <v>Татаринова Полина</v>
      </c>
      <c r="C3514" s="91">
        <f>'[4]ИТОГ!'!$AQ3511</f>
        <v>2005</v>
      </c>
      <c r="D3514" s="91" t="str">
        <f>'[4]ИТОГ!'!$AT3511</f>
        <v>б/р</v>
      </c>
      <c r="E3514" s="91" t="str">
        <f>'[4]ИТОГ!'!$AU3511</f>
        <v>ж</v>
      </c>
      <c r="F3514" s="189">
        <f>'[4]ИТОГ!'!$AX3511</f>
        <v>0</v>
      </c>
      <c r="G3514" s="91" t="s">
        <v>255</v>
      </c>
      <c r="H3514" s="94" t="s">
        <v>28</v>
      </c>
      <c r="I3514" s="91" t="str">
        <f>'[4]ИТОГ!'!$AY3511</f>
        <v>ОК!</v>
      </c>
    </row>
    <row r="3515" spans="1:9">
      <c r="A3515" s="90">
        <v>3505</v>
      </c>
      <c r="B3515" s="91" t="str">
        <f>'[4]ИТОГ!'!$AP3512</f>
        <v>Ташматова Арууке</v>
      </c>
      <c r="C3515" s="91">
        <f>'[4]ИТОГ!'!$AQ3512</f>
        <v>2011</v>
      </c>
      <c r="D3515" s="91" t="str">
        <f>'[4]ИТОГ!'!$AT3512</f>
        <v>б/р</v>
      </c>
      <c r="E3515" s="91" t="str">
        <f>'[4]ИТОГ!'!$AU3512</f>
        <v>ж</v>
      </c>
      <c r="F3515" s="189">
        <f>'[4]ИТОГ!'!$AX3512</f>
        <v>0</v>
      </c>
      <c r="G3515" s="91" t="s">
        <v>255</v>
      </c>
      <c r="H3515" s="94" t="s">
        <v>28</v>
      </c>
      <c r="I3515" s="91" t="str">
        <f>'[4]ИТОГ!'!$AY3512</f>
        <v>ОК!</v>
      </c>
    </row>
    <row r="3516" spans="1:9">
      <c r="A3516" s="90">
        <v>3506</v>
      </c>
      <c r="B3516" s="91" t="str">
        <f>'[4]ИТОГ!'!$AP3513</f>
        <v>Таюрова Анастасия</v>
      </c>
      <c r="C3516" s="91">
        <f>'[4]ИТОГ!'!$AQ3513</f>
        <v>1998</v>
      </c>
      <c r="D3516" s="91" t="str">
        <f>'[4]ИТОГ!'!$AT3513</f>
        <v>б/р</v>
      </c>
      <c r="E3516" s="91" t="str">
        <f>'[4]ИТОГ!'!$AU3513</f>
        <v>ж</v>
      </c>
      <c r="F3516" s="189">
        <f>'[4]ИТОГ!'!$AX3513</f>
        <v>43794</v>
      </c>
      <c r="G3516" s="91" t="s">
        <v>255</v>
      </c>
      <c r="H3516" s="94" t="s">
        <v>28</v>
      </c>
      <c r="I3516" s="91" t="str">
        <f>'[4]ИТОГ!'!$AY3513</f>
        <v>ОК!</v>
      </c>
    </row>
    <row r="3517" spans="1:9">
      <c r="A3517" s="90">
        <v>3507</v>
      </c>
      <c r="B3517" s="91" t="str">
        <f>'[4]ИТОГ!'!$AP3514</f>
        <v>Таюрский Тимофей</v>
      </c>
      <c r="C3517" s="91">
        <f>'[4]ИТОГ!'!$AQ3514</f>
        <v>0</v>
      </c>
      <c r="D3517" s="91">
        <f>'[4]ИТОГ!'!$AT3514</f>
        <v>3</v>
      </c>
      <c r="E3517" s="91" t="str">
        <f>'[4]ИТОГ!'!$AU3514</f>
        <v>м</v>
      </c>
      <c r="F3517" s="189">
        <f>'[4]ИТОГ!'!$AX3514</f>
        <v>45576</v>
      </c>
      <c r="G3517" s="91" t="s">
        <v>255</v>
      </c>
      <c r="H3517" s="94" t="s">
        <v>28</v>
      </c>
      <c r="I3517" s="91" t="str">
        <f>'[4]ИТОГ!'!$AY3514</f>
        <v>НАДО!!!</v>
      </c>
    </row>
    <row r="3518" spans="1:9">
      <c r="A3518" s="90">
        <v>3508</v>
      </c>
      <c r="B3518" s="91" t="str">
        <f>'[4]ИТОГ!'!$AP3515</f>
        <v>Телегин Даниил</v>
      </c>
      <c r="C3518" s="91">
        <f>'[4]ИТОГ!'!$AQ3515</f>
        <v>2013</v>
      </c>
      <c r="D3518" s="91" t="str">
        <f>'[4]ИТОГ!'!$AT3515</f>
        <v>б/р</v>
      </c>
      <c r="E3518" s="91" t="str">
        <f>'[4]ИТОГ!'!$AU3515</f>
        <v>м</v>
      </c>
      <c r="F3518" s="189">
        <f>'[4]ИТОГ!'!$AX3515</f>
        <v>0</v>
      </c>
      <c r="G3518" s="91" t="s">
        <v>255</v>
      </c>
      <c r="H3518" s="94" t="s">
        <v>28</v>
      </c>
      <c r="I3518" s="91" t="str">
        <f>'[4]ИТОГ!'!$AY3515</f>
        <v>ОК!</v>
      </c>
    </row>
    <row r="3519" spans="1:9">
      <c r="A3519" s="90">
        <v>3509</v>
      </c>
      <c r="B3519" s="91" t="str">
        <f>'[4]ИТОГ!'!$AP3516</f>
        <v>Телеш Григорий</v>
      </c>
      <c r="C3519" s="91">
        <f>'[4]ИТОГ!'!$AQ3516</f>
        <v>2012</v>
      </c>
      <c r="D3519" s="91" t="str">
        <f>'[4]ИТОГ!'!$AT3516</f>
        <v>2ю</v>
      </c>
      <c r="E3519" s="91" t="str">
        <f>'[4]ИТОГ!'!$AU3516</f>
        <v>м</v>
      </c>
      <c r="F3519" s="189">
        <f>'[4]ИТОГ!'!$AX3516</f>
        <v>45582</v>
      </c>
      <c r="G3519" s="91" t="s">
        <v>255</v>
      </c>
      <c r="H3519" s="94" t="s">
        <v>28</v>
      </c>
      <c r="I3519" s="91" t="str">
        <f>'[4]ИТОГ!'!$AY3516</f>
        <v>ОК!</v>
      </c>
    </row>
    <row r="3520" spans="1:9">
      <c r="A3520" s="90">
        <v>3510</v>
      </c>
      <c r="B3520" s="91" t="str">
        <f>'[4]ИТОГ!'!$AP3517</f>
        <v>Тельнова Анна</v>
      </c>
      <c r="C3520" s="91">
        <f>'[4]ИТОГ!'!$AQ3517</f>
        <v>0</v>
      </c>
      <c r="D3520" s="91" t="str">
        <f>'[4]ИТОГ!'!$AT3517</f>
        <v>б/р</v>
      </c>
      <c r="E3520" s="91" t="str">
        <f>'[4]ИТОГ!'!$AU3517</f>
        <v>ж</v>
      </c>
      <c r="F3520" s="189">
        <f>'[4]ИТОГ!'!$AX3517</f>
        <v>45045</v>
      </c>
      <c r="G3520" s="91" t="s">
        <v>255</v>
      </c>
      <c r="H3520" s="94" t="s">
        <v>28</v>
      </c>
      <c r="I3520" s="91" t="str">
        <f>'[4]ИТОГ!'!$AY3517</f>
        <v>НАДО!!!</v>
      </c>
    </row>
    <row r="3521" spans="1:9">
      <c r="A3521" s="90">
        <v>3511</v>
      </c>
      <c r="B3521" s="91" t="str">
        <f>'[4]ИТОГ!'!$AP3518</f>
        <v>Телятников Олег</v>
      </c>
      <c r="C3521" s="91">
        <f>'[4]ИТОГ!'!$AQ3518</f>
        <v>2000</v>
      </c>
      <c r="D3521" s="91" t="str">
        <f>'[4]ИТОГ!'!$AT3518</f>
        <v>б/р</v>
      </c>
      <c r="E3521" s="91" t="str">
        <f>'[4]ИТОГ!'!$AU3518</f>
        <v>м</v>
      </c>
      <c r="F3521" s="189">
        <f>'[4]ИТОГ!'!$AX3518</f>
        <v>43383</v>
      </c>
      <c r="G3521" s="91" t="s">
        <v>255</v>
      </c>
      <c r="H3521" s="94" t="s">
        <v>28</v>
      </c>
      <c r="I3521" s="91" t="str">
        <f>'[4]ИТОГ!'!$AY3518</f>
        <v>ОК!</v>
      </c>
    </row>
    <row r="3522" spans="1:9">
      <c r="A3522" s="90">
        <v>3512</v>
      </c>
      <c r="B3522" s="91" t="str">
        <f>'[4]ИТОГ!'!$AP3519</f>
        <v>Телятников Роман</v>
      </c>
      <c r="C3522" s="91">
        <f>'[4]ИТОГ!'!$AQ3519</f>
        <v>2003</v>
      </c>
      <c r="D3522" s="91" t="str">
        <f>'[4]ИТОГ!'!$AT3519</f>
        <v>б/р</v>
      </c>
      <c r="E3522" s="91" t="str">
        <f>'[4]ИТОГ!'!$AU3519</f>
        <v>м</v>
      </c>
      <c r="F3522" s="189">
        <f>'[4]ИТОГ!'!$AX3519</f>
        <v>42869</v>
      </c>
      <c r="G3522" s="91" t="s">
        <v>255</v>
      </c>
      <c r="H3522" s="94" t="s">
        <v>28</v>
      </c>
      <c r="I3522" s="91" t="str">
        <f>'[4]ИТОГ!'!$AY3519</f>
        <v>ОК!</v>
      </c>
    </row>
    <row r="3523" spans="1:9">
      <c r="A3523" s="90">
        <v>3513</v>
      </c>
      <c r="B3523" s="91" t="str">
        <f>'[4]ИТОГ!'!$AP3520</f>
        <v>Тенищева Анастасия</v>
      </c>
      <c r="C3523" s="91">
        <f>'[4]ИТОГ!'!$AQ3520</f>
        <v>2004</v>
      </c>
      <c r="D3523" s="91">
        <f>'[4]ИТОГ!'!$AT3520</f>
        <v>3</v>
      </c>
      <c r="E3523" s="91" t="str">
        <f>'[4]ИТОГ!'!$AU3520</f>
        <v>ж</v>
      </c>
      <c r="F3523" s="189">
        <f>'[4]ИТОГ!'!$AX3520</f>
        <v>45907</v>
      </c>
      <c r="G3523" s="91" t="s">
        <v>255</v>
      </c>
      <c r="H3523" s="94" t="s">
        <v>28</v>
      </c>
      <c r="I3523" s="91" t="str">
        <f>'[4]ИТОГ!'!$AY3520</f>
        <v>ОК!</v>
      </c>
    </row>
    <row r="3524" spans="1:9">
      <c r="A3524" s="90">
        <v>3514</v>
      </c>
      <c r="B3524" s="91" t="str">
        <f>'[4]ИТОГ!'!$AP3521</f>
        <v>Теплова Дарья</v>
      </c>
      <c r="C3524" s="91">
        <f>'[4]ИТОГ!'!$AQ3521</f>
        <v>1986</v>
      </c>
      <c r="D3524" s="91" t="str">
        <f>'[4]ИТОГ!'!$AT3521</f>
        <v>б/р</v>
      </c>
      <c r="E3524" s="91" t="str">
        <f>'[4]ИТОГ!'!$AU3521</f>
        <v>ж</v>
      </c>
      <c r="F3524" s="189">
        <f>'[4]ИТОГ!'!$AX3521</f>
        <v>43372</v>
      </c>
      <c r="G3524" s="91" t="s">
        <v>255</v>
      </c>
      <c r="H3524" s="94" t="s">
        <v>28</v>
      </c>
      <c r="I3524" s="91" t="str">
        <f>'[4]ИТОГ!'!$AY3521</f>
        <v>НАДО!!!</v>
      </c>
    </row>
    <row r="3525" spans="1:9">
      <c r="A3525" s="90">
        <v>3515</v>
      </c>
      <c r="B3525" s="91" t="str">
        <f>'[4]ИТОГ!'!$AP3522</f>
        <v>Теплоухова Елизавета</v>
      </c>
      <c r="C3525" s="91">
        <f>'[4]ИТОГ!'!$AQ3522</f>
        <v>2003</v>
      </c>
      <c r="D3525" s="91">
        <f>'[4]ИТОГ!'!$AT3522</f>
        <v>2</v>
      </c>
      <c r="E3525" s="91" t="str">
        <f>'[4]ИТОГ!'!$AU3522</f>
        <v>ж</v>
      </c>
      <c r="F3525" s="189">
        <f>'[4]ИТОГ!'!$AX3522</f>
        <v>45863</v>
      </c>
      <c r="G3525" s="91" t="s">
        <v>255</v>
      </c>
      <c r="H3525" s="94" t="s">
        <v>28</v>
      </c>
      <c r="I3525" s="91" t="str">
        <f>'[4]ИТОГ!'!$AY3522</f>
        <v>ОК!</v>
      </c>
    </row>
    <row r="3526" spans="1:9">
      <c r="A3526" s="90">
        <v>3516</v>
      </c>
      <c r="B3526" s="91" t="str">
        <f>'[4]ИТОГ!'!$AP3523</f>
        <v>Теплоухова Любовь</v>
      </c>
      <c r="C3526" s="91">
        <f>'[4]ИТОГ!'!$AQ3523</f>
        <v>1998</v>
      </c>
      <c r="D3526" s="91" t="str">
        <f>'[4]ИТОГ!'!$AT3523</f>
        <v>МС</v>
      </c>
      <c r="E3526" s="91" t="str">
        <f>'[4]ИТОГ!'!$AU3523</f>
        <v>ж</v>
      </c>
      <c r="F3526" s="189">
        <f>'[4]ИТОГ!'!$AX3523</f>
        <v>0</v>
      </c>
      <c r="G3526" s="91" t="s">
        <v>255</v>
      </c>
      <c r="H3526" s="94" t="s">
        <v>28</v>
      </c>
      <c r="I3526" s="91" t="str">
        <f>'[4]ИТОГ!'!$AY3523</f>
        <v>ОК!</v>
      </c>
    </row>
    <row r="3527" spans="1:9">
      <c r="A3527" s="90">
        <v>3517</v>
      </c>
      <c r="B3527" s="91" t="str">
        <f>'[4]ИТОГ!'!$AP3524</f>
        <v>Теренин Алексей</v>
      </c>
      <c r="C3527" s="91">
        <f>'[4]ИТОГ!'!$AQ3524</f>
        <v>0</v>
      </c>
      <c r="D3527" s="91" t="str">
        <f>'[4]ИТОГ!'!$AT3524</f>
        <v>б/р</v>
      </c>
      <c r="E3527" s="91" t="str">
        <f>'[4]ИТОГ!'!$AU3524</f>
        <v>м</v>
      </c>
      <c r="F3527" s="189">
        <f>'[4]ИТОГ!'!$AX3524</f>
        <v>42246</v>
      </c>
      <c r="G3527" s="91" t="s">
        <v>255</v>
      </c>
      <c r="H3527" s="94" t="s">
        <v>28</v>
      </c>
      <c r="I3527" s="91" t="str">
        <f>'[4]ИТОГ!'!$AY3524</f>
        <v>НАДО!!!</v>
      </c>
    </row>
    <row r="3528" spans="1:9">
      <c r="A3528" s="90">
        <v>3518</v>
      </c>
      <c r="B3528" s="91" t="str">
        <f>'[4]ИТОГ!'!$AP3525</f>
        <v>Терентьев Александр</v>
      </c>
      <c r="C3528" s="91">
        <f>'[4]ИТОГ!'!$AQ3525</f>
        <v>2003</v>
      </c>
      <c r="D3528" s="91" t="str">
        <f>'[4]ИТОГ!'!$AT3525</f>
        <v>б/р</v>
      </c>
      <c r="E3528" s="91" t="str">
        <f>'[4]ИТОГ!'!$AU3525</f>
        <v>м</v>
      </c>
      <c r="F3528" s="189">
        <f>'[4]ИТОГ!'!$AX3525</f>
        <v>0</v>
      </c>
      <c r="G3528" s="91" t="s">
        <v>255</v>
      </c>
      <c r="H3528" s="94" t="s">
        <v>28</v>
      </c>
      <c r="I3528" s="91" t="str">
        <f>'[4]ИТОГ!'!$AY3525</f>
        <v>ОК!</v>
      </c>
    </row>
    <row r="3529" spans="1:9">
      <c r="A3529" s="90">
        <v>3519</v>
      </c>
      <c r="B3529" s="91" t="str">
        <f>'[4]ИТОГ!'!$AP3526</f>
        <v>Терентьева Вероника</v>
      </c>
      <c r="C3529" s="91">
        <f>'[4]ИТОГ!'!$AQ3526</f>
        <v>2013</v>
      </c>
      <c r="D3529" s="91" t="str">
        <f>'[4]ИТОГ!'!$AT3526</f>
        <v>2ю</v>
      </c>
      <c r="E3529" s="91" t="str">
        <f>'[4]ИТОГ!'!$AU3526</f>
        <v>ж</v>
      </c>
      <c r="F3529" s="189">
        <f>'[4]ИТОГ!'!$AX3526</f>
        <v>45932</v>
      </c>
      <c r="G3529" s="91" t="s">
        <v>255</v>
      </c>
      <c r="H3529" s="94" t="s">
        <v>28</v>
      </c>
      <c r="I3529" s="91" t="str">
        <f>'[4]ИТОГ!'!$AY3526</f>
        <v>ОК!</v>
      </c>
    </row>
    <row r="3530" spans="1:9">
      <c r="A3530" s="90">
        <v>3520</v>
      </c>
      <c r="B3530" s="91" t="str">
        <f>'[4]ИТОГ!'!$AP3527</f>
        <v>Терентьева Елена</v>
      </c>
      <c r="C3530" s="91">
        <f>'[4]ИТОГ!'!$AQ3527</f>
        <v>0</v>
      </c>
      <c r="D3530" s="91" t="str">
        <f>'[4]ИТОГ!'!$AT3527</f>
        <v>б/р</v>
      </c>
      <c r="E3530" s="91" t="str">
        <f>'[4]ИТОГ!'!$AU3527</f>
        <v>ж</v>
      </c>
      <c r="F3530" s="189">
        <f>'[4]ИТОГ!'!$AX3527</f>
        <v>0</v>
      </c>
      <c r="G3530" s="91" t="s">
        <v>255</v>
      </c>
      <c r="H3530" s="94" t="s">
        <v>28</v>
      </c>
      <c r="I3530" s="91" t="str">
        <f>'[4]ИТОГ!'!$AY3527</f>
        <v>НАДО!!!</v>
      </c>
    </row>
    <row r="3531" spans="1:9">
      <c r="A3531" s="90">
        <v>3521</v>
      </c>
      <c r="B3531" s="91" t="str">
        <f>'[4]ИТОГ!'!$AP3528</f>
        <v>Терёхина Мария</v>
      </c>
      <c r="C3531" s="91">
        <f>'[4]ИТОГ!'!$AQ3528</f>
        <v>2006</v>
      </c>
      <c r="D3531" s="91" t="str">
        <f>'[4]ИТОГ!'!$AT3528</f>
        <v>б/р</v>
      </c>
      <c r="E3531" s="91" t="str">
        <f>'[4]ИТОГ!'!$AU3528</f>
        <v>ж</v>
      </c>
      <c r="F3531" s="189">
        <f>'[4]ИТОГ!'!$AX3528</f>
        <v>0</v>
      </c>
      <c r="G3531" s="91" t="s">
        <v>255</v>
      </c>
      <c r="H3531" s="94" t="s">
        <v>28</v>
      </c>
      <c r="I3531" s="91" t="str">
        <f>'[4]ИТОГ!'!$AY3528</f>
        <v>ОК!</v>
      </c>
    </row>
    <row r="3532" spans="1:9">
      <c r="A3532" s="90">
        <v>3522</v>
      </c>
      <c r="B3532" s="91" t="str">
        <f>'[4]ИТОГ!'!$AP3529</f>
        <v>Терехов Михаил</v>
      </c>
      <c r="C3532" s="91">
        <f>'[4]ИТОГ!'!$AQ3529</f>
        <v>0</v>
      </c>
      <c r="D3532" s="91" t="str">
        <f>'[4]ИТОГ!'!$AT3529</f>
        <v>б/р</v>
      </c>
      <c r="E3532" s="91" t="str">
        <f>'[4]ИТОГ!'!$AU3529</f>
        <v>м</v>
      </c>
      <c r="F3532" s="189">
        <f>'[4]ИТОГ!'!$AX3529</f>
        <v>43595</v>
      </c>
      <c r="G3532" s="91" t="s">
        <v>255</v>
      </c>
      <c r="H3532" s="94" t="s">
        <v>28</v>
      </c>
      <c r="I3532" s="91" t="str">
        <f>'[4]ИТОГ!'!$AY3529</f>
        <v>НАДО!!!</v>
      </c>
    </row>
    <row r="3533" spans="1:9">
      <c r="A3533" s="90">
        <v>3523</v>
      </c>
      <c r="B3533" s="91" t="str">
        <f>'[4]ИТОГ!'!$AP3530</f>
        <v>Терешкин Егор</v>
      </c>
      <c r="C3533" s="91">
        <f>'[4]ИТОГ!'!$AQ3530</f>
        <v>0</v>
      </c>
      <c r="D3533" s="91" t="str">
        <f>'[4]ИТОГ!'!$AT3530</f>
        <v>б/р</v>
      </c>
      <c r="E3533" s="91" t="str">
        <f>'[4]ИТОГ!'!$AU3530</f>
        <v>м</v>
      </c>
      <c r="F3533" s="189">
        <f>'[4]ИТОГ!'!$AX3530</f>
        <v>44323</v>
      </c>
      <c r="G3533" s="91" t="s">
        <v>255</v>
      </c>
      <c r="H3533" s="94" t="s">
        <v>28</v>
      </c>
      <c r="I3533" s="91" t="str">
        <f>'[4]ИТОГ!'!$AY3530</f>
        <v>НАДО!!!</v>
      </c>
    </row>
    <row r="3534" spans="1:9">
      <c r="A3534" s="90">
        <v>3524</v>
      </c>
      <c r="B3534" s="91" t="str">
        <f>'[4]ИТОГ!'!$AP3531</f>
        <v>Терешонок Иван</v>
      </c>
      <c r="C3534" s="91">
        <f>'[4]ИТОГ!'!$AQ3531</f>
        <v>2006</v>
      </c>
      <c r="D3534" s="91" t="str">
        <f>'[4]ИТОГ!'!$AT3531</f>
        <v>б/р</v>
      </c>
      <c r="E3534" s="91" t="str">
        <f>'[4]ИТОГ!'!$AU3531</f>
        <v>м</v>
      </c>
      <c r="F3534" s="189">
        <f>'[4]ИТОГ!'!$AX3531</f>
        <v>45166</v>
      </c>
      <c r="G3534" s="91" t="s">
        <v>255</v>
      </c>
      <c r="H3534" s="94" t="s">
        <v>28</v>
      </c>
      <c r="I3534" s="91" t="str">
        <f>'[4]ИТОГ!'!$AY3531</f>
        <v>ОК!</v>
      </c>
    </row>
    <row r="3535" spans="1:9">
      <c r="A3535" s="90">
        <v>3525</v>
      </c>
      <c r="B3535" s="91" t="str">
        <f>'[4]ИТОГ!'!$AP3532</f>
        <v>Терещенко Сергей</v>
      </c>
      <c r="C3535" s="91">
        <f>'[4]ИТОГ!'!$AQ3532</f>
        <v>0</v>
      </c>
      <c r="D3535" s="91" t="str">
        <f>'[4]ИТОГ!'!$AT3532</f>
        <v>б/р</v>
      </c>
      <c r="E3535" s="91" t="str">
        <f>'[4]ИТОГ!'!$AU3532</f>
        <v>м</v>
      </c>
      <c r="F3535" s="189">
        <f>'[4]ИТОГ!'!$AX3532</f>
        <v>45041</v>
      </c>
      <c r="G3535" s="91" t="s">
        <v>255</v>
      </c>
      <c r="H3535" s="94" t="s">
        <v>28</v>
      </c>
      <c r="I3535" s="91" t="str">
        <f>'[4]ИТОГ!'!$AY3532</f>
        <v>НАДО!!!</v>
      </c>
    </row>
    <row r="3536" spans="1:9">
      <c r="A3536" s="90">
        <v>3526</v>
      </c>
      <c r="B3536" s="91" t="str">
        <f>'[4]ИТОГ!'!$AP3533</f>
        <v>Тертерян Андрей</v>
      </c>
      <c r="C3536" s="91">
        <f>'[4]ИТОГ!'!$AQ3533</f>
        <v>1999</v>
      </c>
      <c r="D3536" s="91" t="str">
        <f>'[4]ИТОГ!'!$AT3533</f>
        <v>б/р</v>
      </c>
      <c r="E3536" s="91" t="str">
        <f>'[4]ИТОГ!'!$AU3533</f>
        <v>м</v>
      </c>
      <c r="F3536" s="189">
        <f>'[4]ИТОГ!'!$AX3533</f>
        <v>0</v>
      </c>
      <c r="G3536" s="91" t="s">
        <v>255</v>
      </c>
      <c r="H3536" s="94" t="s">
        <v>28</v>
      </c>
      <c r="I3536" s="91" t="str">
        <f>'[4]ИТОГ!'!$AY3533</f>
        <v>НАДО!!!</v>
      </c>
    </row>
    <row r="3537" spans="1:9">
      <c r="A3537" s="90">
        <v>3527</v>
      </c>
      <c r="B3537" s="91" t="str">
        <f>'[4]ИТОГ!'!$AP3534</f>
        <v>Тертычный Илья</v>
      </c>
      <c r="C3537" s="91">
        <f>'[4]ИТОГ!'!$AQ3534</f>
        <v>0</v>
      </c>
      <c r="D3537" s="91" t="str">
        <f>'[4]ИТОГ!'!$AT3534</f>
        <v>б/р</v>
      </c>
      <c r="E3537" s="91" t="str">
        <f>'[4]ИТОГ!'!$AU3534</f>
        <v>м</v>
      </c>
      <c r="F3537" s="189">
        <f>'[4]ИТОГ!'!$AX3534</f>
        <v>42869</v>
      </c>
      <c r="G3537" s="91" t="s">
        <v>255</v>
      </c>
      <c r="H3537" s="94" t="s">
        <v>28</v>
      </c>
      <c r="I3537" s="91" t="str">
        <f>'[4]ИТОГ!'!$AY3534</f>
        <v>НАДО!!!</v>
      </c>
    </row>
    <row r="3538" spans="1:9">
      <c r="A3538" s="90">
        <v>3528</v>
      </c>
      <c r="B3538" s="91" t="str">
        <f>'[4]ИТОГ!'!$AP3535</f>
        <v>Тикка Мария</v>
      </c>
      <c r="C3538" s="91">
        <f>'[4]ИТОГ!'!$AQ3535</f>
        <v>0</v>
      </c>
      <c r="D3538" s="91" t="str">
        <f>'[4]ИТОГ!'!$AT3535</f>
        <v>б/р</v>
      </c>
      <c r="E3538" s="91" t="str">
        <f>'[4]ИТОГ!'!$AU3535</f>
        <v>ж</v>
      </c>
      <c r="F3538" s="189">
        <f>'[4]ИТОГ!'!$AX3535</f>
        <v>0</v>
      </c>
      <c r="G3538" s="91" t="s">
        <v>255</v>
      </c>
      <c r="H3538" s="94" t="s">
        <v>28</v>
      </c>
      <c r="I3538" s="91" t="str">
        <f>'[4]ИТОГ!'!$AY3535</f>
        <v>НАДО!!!</v>
      </c>
    </row>
    <row r="3539" spans="1:9">
      <c r="A3539" s="90">
        <v>3529</v>
      </c>
      <c r="B3539" s="91" t="str">
        <f>'[4]ИТОГ!'!$AP3536</f>
        <v>Тимирьянова Анастасия</v>
      </c>
      <c r="C3539" s="91">
        <f>'[4]ИТОГ!'!$AQ3536</f>
        <v>1997</v>
      </c>
      <c r="D3539" s="91" t="str">
        <f>'[4]ИТОГ!'!$AT3536</f>
        <v>б/р</v>
      </c>
      <c r="E3539" s="91" t="str">
        <f>'[4]ИТОГ!'!$AU3536</f>
        <v>ж</v>
      </c>
      <c r="F3539" s="189">
        <f>'[4]ИТОГ!'!$AX3536</f>
        <v>44269</v>
      </c>
      <c r="G3539" s="91" t="s">
        <v>255</v>
      </c>
      <c r="H3539" s="94" t="s">
        <v>28</v>
      </c>
      <c r="I3539" s="91" t="str">
        <f>'[4]ИТОГ!'!$AY3536</f>
        <v>ОК!</v>
      </c>
    </row>
    <row r="3540" spans="1:9">
      <c r="A3540" s="90">
        <v>3530</v>
      </c>
      <c r="B3540" s="91" t="str">
        <f>'[4]ИТОГ!'!$AP3537</f>
        <v>Тимофеев Виктор</v>
      </c>
      <c r="C3540" s="91">
        <f>'[4]ИТОГ!'!$AQ3537</f>
        <v>2006</v>
      </c>
      <c r="D3540" s="91" t="str">
        <f>'[4]ИТОГ!'!$AT3537</f>
        <v>б/р</v>
      </c>
      <c r="E3540" s="91" t="str">
        <f>'[4]ИТОГ!'!$AU3537</f>
        <v>м</v>
      </c>
      <c r="F3540" s="189">
        <f>'[4]ИТОГ!'!$AX3537</f>
        <v>43723</v>
      </c>
      <c r="G3540" s="91" t="s">
        <v>255</v>
      </c>
      <c r="H3540" s="94" t="s">
        <v>28</v>
      </c>
      <c r="I3540" s="91" t="str">
        <f>'[4]ИТОГ!'!$AY3537</f>
        <v>ОК!</v>
      </c>
    </row>
    <row r="3541" spans="1:9">
      <c r="A3541" s="90">
        <v>3531</v>
      </c>
      <c r="B3541" s="91" t="str">
        <f>'[4]ИТОГ!'!$AP3538</f>
        <v>Тимофеев Егор</v>
      </c>
      <c r="C3541" s="91">
        <f>'[4]ИТОГ!'!$AQ3538</f>
        <v>2005</v>
      </c>
      <c r="D3541" s="91" t="str">
        <f>'[4]ИТОГ!'!$AT3538</f>
        <v>2ю</v>
      </c>
      <c r="E3541" s="91" t="str">
        <f>'[4]ИТОГ!'!$AU3538</f>
        <v>м</v>
      </c>
      <c r="F3541" s="189">
        <f>'[4]ИТОГ!'!$AX3538</f>
        <v>45366</v>
      </c>
      <c r="G3541" s="91" t="s">
        <v>255</v>
      </c>
      <c r="H3541" s="94" t="s">
        <v>28</v>
      </c>
      <c r="I3541" s="91" t="str">
        <f>'[4]ИТОГ!'!$AY3538</f>
        <v>ОК!</v>
      </c>
    </row>
    <row r="3542" spans="1:9">
      <c r="A3542" s="90">
        <v>3532</v>
      </c>
      <c r="B3542" s="91" t="str">
        <f>'[4]ИТОГ!'!$AP3539</f>
        <v>Тимофеев Иван</v>
      </c>
      <c r="C3542" s="91">
        <f>'[4]ИТОГ!'!$AQ3539</f>
        <v>2002</v>
      </c>
      <c r="D3542" s="91" t="str">
        <f>'[4]ИТОГ!'!$AT3539</f>
        <v>б/р</v>
      </c>
      <c r="E3542" s="91" t="str">
        <f>'[4]ИТОГ!'!$AU3539</f>
        <v>м</v>
      </c>
      <c r="F3542" s="189">
        <f>'[4]ИТОГ!'!$AX3539</f>
        <v>0</v>
      </c>
      <c r="G3542" s="91" t="s">
        <v>255</v>
      </c>
      <c r="H3542" s="94" t="s">
        <v>28</v>
      </c>
      <c r="I3542" s="91" t="str">
        <f>'[4]ИТОГ!'!$AY3539</f>
        <v>НАДО!!!</v>
      </c>
    </row>
    <row r="3543" spans="1:9">
      <c r="A3543" s="90">
        <v>3533</v>
      </c>
      <c r="B3543" s="91" t="str">
        <f>'[4]ИТОГ!'!$AP3540</f>
        <v>Тимофеева Ева</v>
      </c>
      <c r="C3543" s="91">
        <f>'[4]ИТОГ!'!$AQ3540</f>
        <v>2013</v>
      </c>
      <c r="D3543" s="91" t="str">
        <f>'[4]ИТОГ!'!$AT3540</f>
        <v>б/р</v>
      </c>
      <c r="E3543" s="91" t="str">
        <f>'[4]ИТОГ!'!$AU3540</f>
        <v>ж</v>
      </c>
      <c r="F3543" s="189">
        <f>'[4]ИТОГ!'!$AX3540</f>
        <v>0</v>
      </c>
      <c r="G3543" s="91" t="s">
        <v>255</v>
      </c>
      <c r="H3543" s="94" t="s">
        <v>28</v>
      </c>
      <c r="I3543" s="91" t="str">
        <f>'[4]ИТОГ!'!$AY3540</f>
        <v>ОК!</v>
      </c>
    </row>
    <row r="3544" spans="1:9">
      <c r="A3544" s="90">
        <v>3534</v>
      </c>
      <c r="B3544" s="91" t="str">
        <f>'[4]ИТОГ!'!$AP3541</f>
        <v>Тимофеева Ульяна</v>
      </c>
      <c r="C3544" s="91">
        <f>'[4]ИТОГ!'!$AQ3541</f>
        <v>2008</v>
      </c>
      <c r="D3544" s="91" t="str">
        <f>'[4]ИТОГ!'!$AT3541</f>
        <v>б/р</v>
      </c>
      <c r="E3544" s="91" t="str">
        <f>'[4]ИТОГ!'!$AU3541</f>
        <v>ж</v>
      </c>
      <c r="F3544" s="189">
        <f>'[4]ИТОГ!'!$AX3541</f>
        <v>43779</v>
      </c>
      <c r="G3544" s="91" t="s">
        <v>255</v>
      </c>
      <c r="H3544" s="94" t="s">
        <v>28</v>
      </c>
      <c r="I3544" s="91" t="str">
        <f>'[4]ИТОГ!'!$AY3541</f>
        <v>ОК!</v>
      </c>
    </row>
    <row r="3545" spans="1:9">
      <c r="A3545" s="90">
        <v>3535</v>
      </c>
      <c r="B3545" s="91" t="str">
        <f>'[4]ИТОГ!'!$AP3542</f>
        <v>Тимофеева Юлия</v>
      </c>
      <c r="C3545" s="91">
        <f>'[4]ИТОГ!'!$AQ3542</f>
        <v>2012</v>
      </c>
      <c r="D3545" s="91" t="str">
        <f>'[4]ИТОГ!'!$AT3542</f>
        <v>1ю</v>
      </c>
      <c r="E3545" s="91" t="str">
        <f>'[4]ИТОГ!'!$AU3542</f>
        <v>ж</v>
      </c>
      <c r="F3545" s="189">
        <f>'[4]ИТОГ!'!$AX3542</f>
        <v>45932</v>
      </c>
      <c r="G3545" s="91" t="s">
        <v>255</v>
      </c>
      <c r="H3545" s="94" t="s">
        <v>28</v>
      </c>
      <c r="I3545" s="91" t="str">
        <f>'[4]ИТОГ!'!$AY3542</f>
        <v>ОК!</v>
      </c>
    </row>
    <row r="3546" spans="1:9">
      <c r="A3546" s="90">
        <v>3536</v>
      </c>
      <c r="B3546" s="91" t="str">
        <f>'[4]ИТОГ!'!$AP3543</f>
        <v>Тимохин Алексей</v>
      </c>
      <c r="C3546" s="91">
        <f>'[4]ИТОГ!'!$AQ3543</f>
        <v>2012</v>
      </c>
      <c r="D3546" s="91" t="str">
        <f>'[4]ИТОГ!'!$AT3543</f>
        <v>б/р</v>
      </c>
      <c r="E3546" s="91" t="str">
        <f>'[4]ИТОГ!'!$AU3543</f>
        <v>м</v>
      </c>
      <c r="F3546" s="189">
        <f>'[4]ИТОГ!'!$AX3543</f>
        <v>0</v>
      </c>
      <c r="G3546" s="91" t="s">
        <v>255</v>
      </c>
      <c r="H3546" s="94" t="s">
        <v>28</v>
      </c>
      <c r="I3546" s="91" t="str">
        <f>'[4]ИТОГ!'!$AY3543</f>
        <v>ОК!</v>
      </c>
    </row>
    <row r="3547" spans="1:9">
      <c r="A3547" s="90">
        <v>3537</v>
      </c>
      <c r="B3547" s="91" t="str">
        <f>'[4]ИТОГ!'!$AP3544</f>
        <v>Тимошенко Аксинья</v>
      </c>
      <c r="C3547" s="91">
        <f>'[4]ИТОГ!'!$AQ3544</f>
        <v>2009</v>
      </c>
      <c r="D3547" s="91" t="str">
        <f>'[4]ИТОГ!'!$AT3544</f>
        <v>1ю</v>
      </c>
      <c r="E3547" s="91" t="str">
        <f>'[4]ИТОГ!'!$AU3544</f>
        <v>ж</v>
      </c>
      <c r="F3547" s="189">
        <f>'[4]ИТОГ!'!$AX3544</f>
        <v>45591</v>
      </c>
      <c r="G3547" s="91" t="s">
        <v>255</v>
      </c>
      <c r="H3547" s="94" t="s">
        <v>28</v>
      </c>
      <c r="I3547" s="91" t="str">
        <f>'[4]ИТОГ!'!$AY3544</f>
        <v>ОК!</v>
      </c>
    </row>
    <row r="3548" spans="1:9">
      <c r="A3548" s="90">
        <v>3538</v>
      </c>
      <c r="B3548" s="91" t="str">
        <f>'[4]ИТОГ!'!$AP3545</f>
        <v>Тинта Кира</v>
      </c>
      <c r="C3548" s="91">
        <f>'[4]ИТОГ!'!$AQ3545</f>
        <v>2009</v>
      </c>
      <c r="D3548" s="91" t="str">
        <f>'[4]ИТОГ!'!$AT3545</f>
        <v>1ю</v>
      </c>
      <c r="E3548" s="91" t="str">
        <f>'[4]ИТОГ!'!$AU3545</f>
        <v>ж</v>
      </c>
      <c r="F3548" s="189">
        <f>'[4]ИТОГ!'!$AX3545</f>
        <v>45947</v>
      </c>
      <c r="G3548" s="91" t="s">
        <v>255</v>
      </c>
      <c r="H3548" s="94" t="s">
        <v>28</v>
      </c>
      <c r="I3548" s="91" t="str">
        <f>'[4]ИТОГ!'!$AY3545</f>
        <v>ОК!</v>
      </c>
    </row>
    <row r="3549" spans="1:9">
      <c r="A3549" s="90">
        <v>3539</v>
      </c>
      <c r="B3549" s="91" t="str">
        <f>'[4]ИТОГ!'!$AP3546</f>
        <v>Титов Артём С.</v>
      </c>
      <c r="C3549" s="91">
        <f>'[4]ИТОГ!'!$AQ3546</f>
        <v>2000</v>
      </c>
      <c r="D3549" s="91" t="str">
        <f>'[4]ИТОГ!'!$AT3546</f>
        <v>б/р</v>
      </c>
      <c r="E3549" s="91" t="str">
        <f>'[4]ИТОГ!'!$AU3546</f>
        <v>м</v>
      </c>
      <c r="F3549" s="189">
        <f>'[4]ИТОГ!'!$AX3546</f>
        <v>0</v>
      </c>
      <c r="G3549" s="91" t="s">
        <v>255</v>
      </c>
      <c r="H3549" s="94" t="s">
        <v>28</v>
      </c>
      <c r="I3549" s="91" t="str">
        <f>'[4]ИТОГ!'!$AY3546</f>
        <v>ОК!</v>
      </c>
    </row>
    <row r="3550" spans="1:9">
      <c r="A3550" s="90">
        <v>3540</v>
      </c>
      <c r="B3550" s="91" t="str">
        <f>'[4]ИТОГ!'!$AP3547</f>
        <v>Титов Артём</v>
      </c>
      <c r="C3550" s="91">
        <f>'[4]ИТОГ!'!$AQ3547</f>
        <v>2012</v>
      </c>
      <c r="D3550" s="91" t="str">
        <f>'[4]ИТОГ!'!$AT3547</f>
        <v>2ю</v>
      </c>
      <c r="E3550" s="91" t="str">
        <f>'[4]ИТОГ!'!$AU3547</f>
        <v>м</v>
      </c>
      <c r="F3550" s="189">
        <f>'[4]ИТОГ!'!$AX3547</f>
        <v>45422</v>
      </c>
      <c r="G3550" s="91" t="s">
        <v>255</v>
      </c>
      <c r="H3550" s="94" t="s">
        <v>28</v>
      </c>
      <c r="I3550" s="91" t="str">
        <f>'[4]ИТОГ!'!$AY3547</f>
        <v>ОК!</v>
      </c>
    </row>
    <row r="3551" spans="1:9">
      <c r="A3551" s="90">
        <v>3541</v>
      </c>
      <c r="B3551" s="91" t="str">
        <f>'[4]ИТОГ!'!$AP3548</f>
        <v>Титова Алёна</v>
      </c>
      <c r="C3551" s="91">
        <f>'[4]ИТОГ!'!$AQ3548</f>
        <v>2014</v>
      </c>
      <c r="D3551" s="91" t="str">
        <f>'[4]ИТОГ!'!$AT3548</f>
        <v>б/р</v>
      </c>
      <c r="E3551" s="91" t="str">
        <f>'[4]ИТОГ!'!$AU3548</f>
        <v>ж</v>
      </c>
      <c r="F3551" s="189">
        <f>'[4]ИТОГ!'!$AX3548</f>
        <v>0</v>
      </c>
      <c r="G3551" s="91" t="s">
        <v>255</v>
      </c>
      <c r="H3551" s="94" t="s">
        <v>28</v>
      </c>
      <c r="I3551" s="91" t="str">
        <f>'[4]ИТОГ!'!$AY3548</f>
        <v>ОК!</v>
      </c>
    </row>
    <row r="3552" spans="1:9">
      <c r="A3552" s="90">
        <v>3542</v>
      </c>
      <c r="B3552" s="91" t="str">
        <f>'[4]ИТОГ!'!$AP3549</f>
        <v>Титова Екатерина</v>
      </c>
      <c r="C3552" s="91">
        <f>'[4]ИТОГ!'!$AQ3549</f>
        <v>2002</v>
      </c>
      <c r="D3552" s="91" t="str">
        <f>'[4]ИТОГ!'!$AT3549</f>
        <v>КМС</v>
      </c>
      <c r="E3552" s="91" t="str">
        <f>'[4]ИТОГ!'!$AU3549</f>
        <v>ж</v>
      </c>
      <c r="F3552" s="189">
        <f>'[4]ИТОГ!'!$AX3549</f>
        <v>46272</v>
      </c>
      <c r="G3552" s="91" t="s">
        <v>255</v>
      </c>
      <c r="H3552" s="94" t="s">
        <v>28</v>
      </c>
      <c r="I3552" s="91" t="str">
        <f>'[4]ИТОГ!'!$AY3549</f>
        <v>ОК!</v>
      </c>
    </row>
    <row r="3553" spans="1:9">
      <c r="A3553" s="90">
        <v>3543</v>
      </c>
      <c r="B3553" s="91" t="str">
        <f>'[4]ИТОГ!'!$AP3550</f>
        <v>Титовец Кристиан</v>
      </c>
      <c r="C3553" s="91">
        <f>'[4]ИТОГ!'!$AQ3550</f>
        <v>2004</v>
      </c>
      <c r="D3553" s="91" t="str">
        <f>'[4]ИТОГ!'!$AT3550</f>
        <v>б/р</v>
      </c>
      <c r="E3553" s="91" t="str">
        <f>'[4]ИТОГ!'!$AU3550</f>
        <v>м</v>
      </c>
      <c r="F3553" s="189">
        <f>'[4]ИТОГ!'!$AX3550</f>
        <v>0</v>
      </c>
      <c r="G3553" s="91" t="s">
        <v>255</v>
      </c>
      <c r="H3553" s="94" t="s">
        <v>28</v>
      </c>
      <c r="I3553" s="91" t="str">
        <f>'[4]ИТОГ!'!$AY3550</f>
        <v>ОК!</v>
      </c>
    </row>
    <row r="3554" spans="1:9">
      <c r="A3554" s="90">
        <v>3544</v>
      </c>
      <c r="B3554" s="91" t="str">
        <f>'[4]ИТОГ!'!$AP3551</f>
        <v>Титченко Варвара</v>
      </c>
      <c r="C3554" s="91">
        <f>'[4]ИТОГ!'!$AQ3551</f>
        <v>2012</v>
      </c>
      <c r="D3554" s="91" t="str">
        <f>'[4]ИТОГ!'!$AT3551</f>
        <v>б/р</v>
      </c>
      <c r="E3554" s="91" t="str">
        <f>'[4]ИТОГ!'!$AU3551</f>
        <v>ж</v>
      </c>
      <c r="F3554" s="189">
        <f>'[4]ИТОГ!'!$AX3551</f>
        <v>0</v>
      </c>
      <c r="G3554" s="91" t="s">
        <v>255</v>
      </c>
      <c r="H3554" s="94" t="s">
        <v>28</v>
      </c>
      <c r="I3554" s="91" t="str">
        <f>'[4]ИТОГ!'!$AY3551</f>
        <v>ОК!</v>
      </c>
    </row>
    <row r="3555" spans="1:9">
      <c r="A3555" s="90">
        <v>3545</v>
      </c>
      <c r="B3555" s="91" t="str">
        <f>'[4]ИТОГ!'!$AP3552</f>
        <v>Титченко Тимофей</v>
      </c>
      <c r="C3555" s="91">
        <f>'[4]ИТОГ!'!$AQ3552</f>
        <v>2011</v>
      </c>
      <c r="D3555" s="91" t="str">
        <f>'[4]ИТОГ!'!$AT3552</f>
        <v>б/р</v>
      </c>
      <c r="E3555" s="91" t="str">
        <f>'[4]ИТОГ!'!$AU3552</f>
        <v>м</v>
      </c>
      <c r="F3555" s="189">
        <f>'[4]ИТОГ!'!$AX3552</f>
        <v>0</v>
      </c>
      <c r="G3555" s="91" t="s">
        <v>255</v>
      </c>
      <c r="H3555" s="94" t="s">
        <v>28</v>
      </c>
      <c r="I3555" s="91" t="str">
        <f>'[4]ИТОГ!'!$AY3552</f>
        <v>ОК!</v>
      </c>
    </row>
    <row r="3556" spans="1:9">
      <c r="A3556" s="90">
        <v>3546</v>
      </c>
      <c r="B3556" s="91" t="str">
        <f>'[4]ИТОГ!'!$AP3553</f>
        <v>Тиунова Мария</v>
      </c>
      <c r="C3556" s="91">
        <f>'[4]ИТОГ!'!$AQ3553</f>
        <v>2008</v>
      </c>
      <c r="D3556" s="91">
        <f>'[4]ИТОГ!'!$AT3553</f>
        <v>3</v>
      </c>
      <c r="E3556" s="91" t="str">
        <f>'[4]ИТОГ!'!$AU3553</f>
        <v>ж</v>
      </c>
      <c r="F3556" s="189">
        <f>'[4]ИТОГ!'!$AX3553</f>
        <v>45805</v>
      </c>
      <c r="G3556" s="91" t="s">
        <v>255</v>
      </c>
      <c r="H3556" s="94" t="s">
        <v>28</v>
      </c>
      <c r="I3556" s="91" t="str">
        <f>'[4]ИТОГ!'!$AY3553</f>
        <v>ОК!</v>
      </c>
    </row>
    <row r="3557" spans="1:9">
      <c r="A3557" s="90">
        <v>3547</v>
      </c>
      <c r="B3557" s="91" t="str">
        <f>'[4]ИТОГ!'!$AP3554</f>
        <v>Тиунова Ольга</v>
      </c>
      <c r="C3557" s="91">
        <f>'[4]ИТОГ!'!$AQ3554</f>
        <v>2010</v>
      </c>
      <c r="D3557" s="91" t="str">
        <f>'[4]ИТОГ!'!$AT3554</f>
        <v>2ю</v>
      </c>
      <c r="E3557" s="91" t="str">
        <f>'[4]ИТОГ!'!$AU3554</f>
        <v>ж</v>
      </c>
      <c r="F3557" s="189">
        <f>'[4]ИТОГ!'!$AX3554</f>
        <v>45786</v>
      </c>
      <c r="G3557" s="91" t="s">
        <v>255</v>
      </c>
      <c r="H3557" s="94" t="s">
        <v>28</v>
      </c>
      <c r="I3557" s="91" t="str">
        <f>'[4]ИТОГ!'!$AY3554</f>
        <v>ОК!</v>
      </c>
    </row>
    <row r="3558" spans="1:9">
      <c r="A3558" s="90">
        <v>3548</v>
      </c>
      <c r="B3558" s="91" t="str">
        <f>'[4]ИТОГ!'!$AP3555</f>
        <v>Тихомиров Артем</v>
      </c>
      <c r="C3558" s="91">
        <f>'[4]ИТОГ!'!$AQ3555</f>
        <v>2004</v>
      </c>
      <c r="D3558" s="91" t="str">
        <f>'[4]ИТОГ!'!$AT3555</f>
        <v>б/р</v>
      </c>
      <c r="E3558" s="91" t="str">
        <f>'[4]ИТОГ!'!$AU3555</f>
        <v>м</v>
      </c>
      <c r="F3558" s="189">
        <f>'[4]ИТОГ!'!$AX3555</f>
        <v>45109</v>
      </c>
      <c r="G3558" s="91" t="s">
        <v>255</v>
      </c>
      <c r="H3558" s="94" t="s">
        <v>28</v>
      </c>
      <c r="I3558" s="91" t="str">
        <f>'[4]ИТОГ!'!$AY3555</f>
        <v>ОК!</v>
      </c>
    </row>
    <row r="3559" spans="1:9">
      <c r="A3559" s="90">
        <v>3549</v>
      </c>
      <c r="B3559" s="91" t="str">
        <f>'[4]ИТОГ!'!$AP3556</f>
        <v>Тихомиров Евгений</v>
      </c>
      <c r="C3559" s="91">
        <f>'[4]ИТОГ!'!$AQ3556</f>
        <v>1975</v>
      </c>
      <c r="D3559" s="91" t="str">
        <f>'[4]ИТОГ!'!$AT3556</f>
        <v>б/р</v>
      </c>
      <c r="E3559" s="91" t="str">
        <f>'[4]ИТОГ!'!$AU3556</f>
        <v>м</v>
      </c>
      <c r="F3559" s="189">
        <f>'[4]ИТОГ!'!$AX3556</f>
        <v>44359</v>
      </c>
      <c r="G3559" s="91" t="s">
        <v>255</v>
      </c>
      <c r="H3559" s="94" t="s">
        <v>28</v>
      </c>
      <c r="I3559" s="91" t="str">
        <f>'[4]ИТОГ!'!$AY3556</f>
        <v>НАДО!!!</v>
      </c>
    </row>
    <row r="3560" spans="1:9">
      <c r="A3560" s="90">
        <v>3550</v>
      </c>
      <c r="B3560" s="91" t="str">
        <f>'[4]ИТОГ!'!$AP3557</f>
        <v>Тихомирова Анна</v>
      </c>
      <c r="C3560" s="91">
        <f>'[4]ИТОГ!'!$AQ3557</f>
        <v>0</v>
      </c>
      <c r="D3560" s="91" t="str">
        <f>'[4]ИТОГ!'!$AT3557</f>
        <v>1ю</v>
      </c>
      <c r="E3560" s="91" t="str">
        <f>'[4]ИТОГ!'!$AU3557</f>
        <v>ж</v>
      </c>
      <c r="F3560" s="189">
        <f>'[4]ИТОГ!'!$AX3557</f>
        <v>45756</v>
      </c>
      <c r="G3560" s="91" t="s">
        <v>255</v>
      </c>
      <c r="H3560" s="94" t="s">
        <v>28</v>
      </c>
      <c r="I3560" s="91" t="str">
        <f>'[4]ИТОГ!'!$AY3557</f>
        <v>НАДО!!!</v>
      </c>
    </row>
    <row r="3561" spans="1:9">
      <c r="A3561" s="90">
        <v>3551</v>
      </c>
      <c r="B3561" s="91" t="str">
        <f>'[4]ИТОГ!'!$AP3558</f>
        <v>Тихомирова Наталья</v>
      </c>
      <c r="C3561" s="91">
        <f>'[4]ИТОГ!'!$AQ3558</f>
        <v>0</v>
      </c>
      <c r="D3561" s="91" t="str">
        <f>'[4]ИТОГ!'!$AT3558</f>
        <v>б/р</v>
      </c>
      <c r="E3561" s="91" t="str">
        <f>'[4]ИТОГ!'!$AU3558</f>
        <v>ж</v>
      </c>
      <c r="F3561" s="189">
        <f>'[4]ИТОГ!'!$AX3558</f>
        <v>45014</v>
      </c>
      <c r="G3561" s="91" t="s">
        <v>255</v>
      </c>
      <c r="H3561" s="94" t="s">
        <v>28</v>
      </c>
      <c r="I3561" s="91" t="str">
        <f>'[4]ИТОГ!'!$AY3558</f>
        <v>НАДО!!!</v>
      </c>
    </row>
    <row r="3562" spans="1:9">
      <c r="A3562" s="90">
        <v>3552</v>
      </c>
      <c r="B3562" s="91" t="str">
        <f>'[4]ИТОГ!'!$AP3559</f>
        <v>Тихонова Диана</v>
      </c>
      <c r="C3562" s="91">
        <f>'[4]ИТОГ!'!$AQ3559</f>
        <v>2005</v>
      </c>
      <c r="D3562" s="91" t="str">
        <f>'[4]ИТОГ!'!$AT3559</f>
        <v>б/р</v>
      </c>
      <c r="E3562" s="91" t="str">
        <f>'[4]ИТОГ!'!$AU3559</f>
        <v>ж</v>
      </c>
      <c r="F3562" s="189">
        <f>'[4]ИТОГ!'!$AX3559</f>
        <v>43523</v>
      </c>
      <c r="G3562" s="91" t="s">
        <v>255</v>
      </c>
      <c r="H3562" s="94" t="s">
        <v>28</v>
      </c>
      <c r="I3562" s="91" t="str">
        <f>'[4]ИТОГ!'!$AY3559</f>
        <v>ОК!</v>
      </c>
    </row>
    <row r="3563" spans="1:9">
      <c r="A3563" s="90">
        <v>3553</v>
      </c>
      <c r="B3563" s="91" t="str">
        <f>'[4]ИТОГ!'!$AP3560</f>
        <v>Тихонова Юлия</v>
      </c>
      <c r="C3563" s="91">
        <f>'[4]ИТОГ!'!$AQ3560</f>
        <v>0</v>
      </c>
      <c r="D3563" s="91" t="str">
        <f>'[4]ИТОГ!'!$AT3560</f>
        <v>б/р</v>
      </c>
      <c r="E3563" s="91" t="str">
        <f>'[4]ИТОГ!'!$AU3560</f>
        <v>ж</v>
      </c>
      <c r="F3563" s="189">
        <f>'[4]ИТОГ!'!$AX3560</f>
        <v>43954</v>
      </c>
      <c r="G3563" s="91" t="s">
        <v>255</v>
      </c>
      <c r="H3563" s="94" t="s">
        <v>28</v>
      </c>
      <c r="I3563" s="91" t="str">
        <f>'[4]ИТОГ!'!$AY3560</f>
        <v>НАДО!!!</v>
      </c>
    </row>
    <row r="3564" spans="1:9">
      <c r="A3564" s="90">
        <v>3554</v>
      </c>
      <c r="B3564" s="91" t="str">
        <f>'[4]ИТОГ!'!$AP3561</f>
        <v>Тишкин Денис</v>
      </c>
      <c r="C3564" s="91">
        <f>'[4]ИТОГ!'!$AQ3561</f>
        <v>2015</v>
      </c>
      <c r="D3564" s="91" t="str">
        <f>'[4]ИТОГ!'!$AT3561</f>
        <v>б/р</v>
      </c>
      <c r="E3564" s="91" t="str">
        <f>'[4]ИТОГ!'!$AU3561</f>
        <v>м</v>
      </c>
      <c r="F3564" s="189">
        <f>'[4]ИТОГ!'!$AX3561</f>
        <v>0</v>
      </c>
      <c r="G3564" s="91" t="s">
        <v>255</v>
      </c>
      <c r="H3564" s="94" t="s">
        <v>28</v>
      </c>
      <c r="I3564" s="91" t="str">
        <f>'[4]ИТОГ!'!$AY3561</f>
        <v>ОК!</v>
      </c>
    </row>
    <row r="3565" spans="1:9">
      <c r="A3565" s="90">
        <v>3555</v>
      </c>
      <c r="B3565" s="91" t="str">
        <f>'[4]ИТОГ!'!$AP3562</f>
        <v>Ткач Никита</v>
      </c>
      <c r="C3565" s="91">
        <f>'[4]ИТОГ!'!$AQ3562</f>
        <v>0</v>
      </c>
      <c r="D3565" s="91" t="str">
        <f>'[4]ИТОГ!'!$AT3562</f>
        <v>б/р</v>
      </c>
      <c r="E3565" s="91" t="str">
        <f>'[4]ИТОГ!'!$AU3562</f>
        <v>м</v>
      </c>
      <c r="F3565" s="189">
        <f>'[4]ИТОГ!'!$AX3562</f>
        <v>41963</v>
      </c>
      <c r="G3565" s="91" t="s">
        <v>255</v>
      </c>
      <c r="H3565" s="94" t="s">
        <v>28</v>
      </c>
      <c r="I3565" s="91" t="str">
        <f>'[4]ИТОГ!'!$AY3562</f>
        <v>НАДО!!!</v>
      </c>
    </row>
    <row r="3566" spans="1:9">
      <c r="A3566" s="90">
        <v>3556</v>
      </c>
      <c r="B3566" s="91" t="str">
        <f>'[4]ИТОГ!'!$AP3563</f>
        <v>Ткачев Максим</v>
      </c>
      <c r="C3566" s="91">
        <f>'[4]ИТОГ!'!$AQ3563</f>
        <v>2006</v>
      </c>
      <c r="D3566" s="91" t="str">
        <f>'[4]ИТОГ!'!$AT3563</f>
        <v>б/р</v>
      </c>
      <c r="E3566" s="91" t="str">
        <f>'[4]ИТОГ!'!$AU3563</f>
        <v>м</v>
      </c>
      <c r="F3566" s="189">
        <f>'[4]ИТОГ!'!$AX3563</f>
        <v>44165</v>
      </c>
      <c r="G3566" s="91" t="s">
        <v>255</v>
      </c>
      <c r="H3566" s="94" t="s">
        <v>28</v>
      </c>
      <c r="I3566" s="91" t="str">
        <f>'[4]ИТОГ!'!$AY3563</f>
        <v>ОК!</v>
      </c>
    </row>
    <row r="3567" spans="1:9">
      <c r="A3567" s="90">
        <v>3557</v>
      </c>
      <c r="B3567" s="91" t="str">
        <f>'[4]ИТОГ!'!$AP3564</f>
        <v>Ткачев Никон</v>
      </c>
      <c r="C3567" s="91">
        <f>'[4]ИТОГ!'!$AQ3564</f>
        <v>2010</v>
      </c>
      <c r="D3567" s="91" t="str">
        <f>'[4]ИТОГ!'!$AT3564</f>
        <v>б/р</v>
      </c>
      <c r="E3567" s="91" t="str">
        <f>'[4]ИТОГ!'!$AU3564</f>
        <v>м</v>
      </c>
      <c r="F3567" s="189">
        <f>'[4]ИТОГ!'!$AX3564</f>
        <v>0</v>
      </c>
      <c r="G3567" s="91" t="s">
        <v>255</v>
      </c>
      <c r="H3567" s="94" t="s">
        <v>28</v>
      </c>
      <c r="I3567" s="91" t="str">
        <f>'[4]ИТОГ!'!$AY3564</f>
        <v>ОК!</v>
      </c>
    </row>
    <row r="3568" spans="1:9">
      <c r="A3568" s="90">
        <v>3558</v>
      </c>
      <c r="B3568" s="91" t="str">
        <f>'[4]ИТОГ!'!$AP3565</f>
        <v>Ткаченко Василиса</v>
      </c>
      <c r="C3568" s="91">
        <f>'[4]ИТОГ!'!$AQ3565</f>
        <v>0</v>
      </c>
      <c r="D3568" s="91" t="str">
        <f>'[4]ИТОГ!'!$AT3565</f>
        <v>б/р</v>
      </c>
      <c r="E3568" s="91" t="str">
        <f>'[4]ИТОГ!'!$AU3565</f>
        <v>ж</v>
      </c>
      <c r="F3568" s="189">
        <f>'[4]ИТОГ!'!$AX3565</f>
        <v>44269</v>
      </c>
      <c r="G3568" s="91" t="s">
        <v>255</v>
      </c>
      <c r="H3568" s="94" t="s">
        <v>28</v>
      </c>
      <c r="I3568" s="91" t="str">
        <f>'[4]ИТОГ!'!$AY3565</f>
        <v>НАДО!!!</v>
      </c>
    </row>
    <row r="3569" spans="1:9">
      <c r="A3569" s="90">
        <v>3559</v>
      </c>
      <c r="B3569" s="91" t="str">
        <f>'[4]ИТОГ!'!$AP3566</f>
        <v>Ткаченко Яков</v>
      </c>
      <c r="C3569" s="91">
        <f>'[4]ИТОГ!'!$AQ3566</f>
        <v>2002</v>
      </c>
      <c r="D3569" s="91" t="str">
        <f>'[4]ИТОГ!'!$AT3566</f>
        <v>б/р</v>
      </c>
      <c r="E3569" s="91" t="str">
        <f>'[4]ИТОГ!'!$AU3566</f>
        <v>м</v>
      </c>
      <c r="F3569" s="189">
        <f>'[4]ИТОГ!'!$AX3566</f>
        <v>44191</v>
      </c>
      <c r="G3569" s="91" t="s">
        <v>255</v>
      </c>
      <c r="H3569" s="94" t="s">
        <v>28</v>
      </c>
      <c r="I3569" s="91" t="str">
        <f>'[4]ИТОГ!'!$AY3566</f>
        <v>ОК!</v>
      </c>
    </row>
    <row r="3570" spans="1:9">
      <c r="A3570" s="90">
        <v>3560</v>
      </c>
      <c r="B3570" s="91" t="str">
        <f>'[4]ИТОГ!'!$AP3567</f>
        <v>Ткачёнок Андрей</v>
      </c>
      <c r="C3570" s="91">
        <f>'[4]ИТОГ!'!$AQ3567</f>
        <v>0</v>
      </c>
      <c r="D3570" s="91" t="str">
        <f>'[4]ИТОГ!'!$AT3567</f>
        <v>б/р</v>
      </c>
      <c r="E3570" s="91" t="str">
        <f>'[4]ИТОГ!'!$AU3567</f>
        <v>м</v>
      </c>
      <c r="F3570" s="189">
        <f>'[4]ИТОГ!'!$AX3567</f>
        <v>42032</v>
      </c>
      <c r="G3570" s="91" t="s">
        <v>255</v>
      </c>
      <c r="H3570" s="94" t="s">
        <v>28</v>
      </c>
      <c r="I3570" s="91" t="str">
        <f>'[4]ИТОГ!'!$AY3567</f>
        <v>НАДО!!!</v>
      </c>
    </row>
    <row r="3571" spans="1:9">
      <c r="A3571" s="90">
        <v>3561</v>
      </c>
      <c r="B3571" s="91" t="str">
        <f>'[4]ИТОГ!'!$AP3568</f>
        <v>Ткачук Анастасия</v>
      </c>
      <c r="C3571" s="91">
        <f>'[4]ИТОГ!'!$AQ3568</f>
        <v>1994</v>
      </c>
      <c r="D3571" s="91" t="str">
        <f>'[4]ИТОГ!'!$AT3568</f>
        <v>б/р</v>
      </c>
      <c r="E3571" s="91" t="str">
        <f>'[4]ИТОГ!'!$AU3568</f>
        <v>ж</v>
      </c>
      <c r="F3571" s="189">
        <f>'[4]ИТОГ!'!$AX3568</f>
        <v>42032</v>
      </c>
      <c r="G3571" s="91" t="s">
        <v>255</v>
      </c>
      <c r="H3571" s="94" t="s">
        <v>28</v>
      </c>
      <c r="I3571" s="91" t="str">
        <f>'[4]ИТОГ!'!$AY3568</f>
        <v>ОК!</v>
      </c>
    </row>
    <row r="3572" spans="1:9">
      <c r="A3572" s="90">
        <v>3562</v>
      </c>
      <c r="B3572" s="91" t="str">
        <f>'[4]ИТОГ!'!$AP3569</f>
        <v>Ткачук Анастасия С.</v>
      </c>
      <c r="C3572" s="91">
        <f>'[4]ИТОГ!'!$AQ3569</f>
        <v>0</v>
      </c>
      <c r="D3572" s="91" t="str">
        <f>'[4]ИТОГ!'!$AT3569</f>
        <v>б/р</v>
      </c>
      <c r="E3572" s="91" t="str">
        <f>'[4]ИТОГ!'!$AU3569</f>
        <v>ж</v>
      </c>
      <c r="F3572" s="189">
        <f>'[4]ИТОГ!'!$AX3569</f>
        <v>44323</v>
      </c>
      <c r="G3572" s="91" t="s">
        <v>255</v>
      </c>
      <c r="H3572" s="94" t="s">
        <v>28</v>
      </c>
      <c r="I3572" s="91" t="str">
        <f>'[4]ИТОГ!'!$AY3569</f>
        <v>НАДО!!!</v>
      </c>
    </row>
    <row r="3573" spans="1:9">
      <c r="A3573" s="90">
        <v>3563</v>
      </c>
      <c r="B3573" s="91" t="str">
        <f>'[4]ИТОГ!'!$AP3570</f>
        <v>Тогонидзе Камилла</v>
      </c>
      <c r="C3573" s="91">
        <f>'[4]ИТОГ!'!$AQ3570</f>
        <v>2007</v>
      </c>
      <c r="D3573" s="91" t="str">
        <f>'[4]ИТОГ!'!$AT3570</f>
        <v>б/р</v>
      </c>
      <c r="E3573" s="91" t="str">
        <f>'[4]ИТОГ!'!$AU3570</f>
        <v>ж</v>
      </c>
      <c r="F3573" s="189">
        <f>'[4]ИТОГ!'!$AX3570</f>
        <v>43960</v>
      </c>
      <c r="G3573" s="91" t="s">
        <v>255</v>
      </c>
      <c r="H3573" s="94" t="s">
        <v>28</v>
      </c>
      <c r="I3573" s="91" t="str">
        <f>'[4]ИТОГ!'!$AY3570</f>
        <v>ОК!</v>
      </c>
    </row>
    <row r="3574" spans="1:9">
      <c r="A3574" s="90">
        <v>3564</v>
      </c>
      <c r="B3574" s="91" t="str">
        <f>'[4]ИТОГ!'!$AP3571</f>
        <v>Тожибоев Аброр</v>
      </c>
      <c r="C3574" s="91">
        <f>'[4]ИТОГ!'!$AQ3571</f>
        <v>0</v>
      </c>
      <c r="D3574" s="91" t="str">
        <f>'[4]ИТОГ!'!$AT3571</f>
        <v>б/р</v>
      </c>
      <c r="E3574" s="91" t="str">
        <f>'[4]ИТОГ!'!$AU3571</f>
        <v>м</v>
      </c>
      <c r="F3574" s="189">
        <f>'[4]ИТОГ!'!$AX3571</f>
        <v>43863</v>
      </c>
      <c r="G3574" s="91" t="s">
        <v>255</v>
      </c>
      <c r="H3574" s="94" t="s">
        <v>28</v>
      </c>
      <c r="I3574" s="91" t="str">
        <f>'[4]ИТОГ!'!$AY3571</f>
        <v>НАДО!!!</v>
      </c>
    </row>
    <row r="3575" spans="1:9">
      <c r="A3575" s="90">
        <v>3565</v>
      </c>
      <c r="B3575" s="91" t="str">
        <f>'[4]ИТОГ!'!$AP3572</f>
        <v>Токарев Александр</v>
      </c>
      <c r="C3575" s="91">
        <f>'[4]ИТОГ!'!$AQ3572</f>
        <v>1994</v>
      </c>
      <c r="D3575" s="91" t="str">
        <f>'[4]ИТОГ!'!$AT3572</f>
        <v>б/р</v>
      </c>
      <c r="E3575" s="91" t="str">
        <f>'[4]ИТОГ!'!$AU3572</f>
        <v>м</v>
      </c>
      <c r="F3575" s="189">
        <f>'[4]ИТОГ!'!$AX3572</f>
        <v>45071</v>
      </c>
      <c r="G3575" s="91" t="s">
        <v>255</v>
      </c>
      <c r="H3575" s="94" t="s">
        <v>28</v>
      </c>
      <c r="I3575" s="91" t="str">
        <f>'[4]ИТОГ!'!$AY3572</f>
        <v>ОК!</v>
      </c>
    </row>
    <row r="3576" spans="1:9">
      <c r="A3576" s="90">
        <v>3566</v>
      </c>
      <c r="B3576" s="91" t="str">
        <f>'[4]ИТОГ!'!$AP3573</f>
        <v>Токмаков Мирон</v>
      </c>
      <c r="C3576" s="91">
        <f>'[4]ИТОГ!'!$AQ3573</f>
        <v>2009</v>
      </c>
      <c r="D3576" s="91" t="str">
        <f>'[4]ИТОГ!'!$AT3573</f>
        <v>б/р</v>
      </c>
      <c r="E3576" s="91" t="str">
        <f>'[4]ИТОГ!'!$AU3573</f>
        <v>м</v>
      </c>
      <c r="F3576" s="189">
        <f>'[4]ИТОГ!'!$AX3573</f>
        <v>0</v>
      </c>
      <c r="G3576" s="91" t="s">
        <v>255</v>
      </c>
      <c r="H3576" s="94" t="s">
        <v>28</v>
      </c>
      <c r="I3576" s="91" t="str">
        <f>'[4]ИТОГ!'!$AY3573</f>
        <v>ОК!</v>
      </c>
    </row>
    <row r="3577" spans="1:9">
      <c r="A3577" s="90">
        <v>3567</v>
      </c>
      <c r="B3577" s="91" t="str">
        <f>'[4]ИТОГ!'!$AP3574</f>
        <v>Толкунова Александра</v>
      </c>
      <c r="C3577" s="91">
        <f>'[4]ИТОГ!'!$AQ3574</f>
        <v>0</v>
      </c>
      <c r="D3577" s="91" t="str">
        <f>'[4]ИТОГ!'!$AT3574</f>
        <v>б/р</v>
      </c>
      <c r="E3577" s="91" t="str">
        <f>'[4]ИТОГ!'!$AU3574</f>
        <v>ж</v>
      </c>
      <c r="F3577" s="189">
        <f>'[4]ИТОГ!'!$AX3574</f>
        <v>44269</v>
      </c>
      <c r="G3577" s="91" t="s">
        <v>255</v>
      </c>
      <c r="H3577" s="94" t="s">
        <v>28</v>
      </c>
      <c r="I3577" s="91" t="str">
        <f>'[4]ИТОГ!'!$AY3574</f>
        <v>НАДО!!!</v>
      </c>
    </row>
    <row r="3578" spans="1:9">
      <c r="A3578" s="90">
        <v>3568</v>
      </c>
      <c r="B3578" s="91" t="str">
        <f>'[4]ИТОГ!'!$AP3575</f>
        <v>Толстов Евгений</v>
      </c>
      <c r="C3578" s="91">
        <f>'[4]ИТОГ!'!$AQ3575</f>
        <v>1984</v>
      </c>
      <c r="D3578" s="91" t="str">
        <f>'[4]ИТОГ!'!$AT3575</f>
        <v>б/р</v>
      </c>
      <c r="E3578" s="91" t="str">
        <f>'[4]ИТОГ!'!$AU3575</f>
        <v>м</v>
      </c>
      <c r="F3578" s="189">
        <f>'[4]ИТОГ!'!$AX3575</f>
        <v>43555</v>
      </c>
      <c r="G3578" s="91" t="s">
        <v>255</v>
      </c>
      <c r="H3578" s="94" t="s">
        <v>28</v>
      </c>
      <c r="I3578" s="91" t="str">
        <f>'[4]ИТОГ!'!$AY3575</f>
        <v>ОК!</v>
      </c>
    </row>
    <row r="3579" spans="1:9">
      <c r="A3579" s="90">
        <v>3569</v>
      </c>
      <c r="B3579" s="91" t="str">
        <f>'[4]ИТОГ!'!$AP3576</f>
        <v>Толстоухов Кирилл</v>
      </c>
      <c r="C3579" s="91">
        <f>'[4]ИТОГ!'!$AQ3576</f>
        <v>2002</v>
      </c>
      <c r="D3579" s="91" t="str">
        <f>'[4]ИТОГ!'!$AT3576</f>
        <v>б/р</v>
      </c>
      <c r="E3579" s="91" t="str">
        <f>'[4]ИТОГ!'!$AU3576</f>
        <v>м</v>
      </c>
      <c r="F3579" s="189">
        <f>'[4]ИТОГ!'!$AX3576</f>
        <v>0</v>
      </c>
      <c r="G3579" s="91" t="s">
        <v>255</v>
      </c>
      <c r="H3579" s="94" t="s">
        <v>28</v>
      </c>
      <c r="I3579" s="91" t="str">
        <f>'[4]ИТОГ!'!$AY3576</f>
        <v>ОК!</v>
      </c>
    </row>
    <row r="3580" spans="1:9">
      <c r="A3580" s="90">
        <v>3570</v>
      </c>
      <c r="B3580" s="91" t="str">
        <f>'[4]ИТОГ!'!$AP3577</f>
        <v>Толстунов Владимир</v>
      </c>
      <c r="C3580" s="91">
        <f>'[4]ИТОГ!'!$AQ3577</f>
        <v>2008</v>
      </c>
      <c r="D3580" s="91">
        <f>'[4]ИТОГ!'!$AT3577</f>
        <v>3</v>
      </c>
      <c r="E3580" s="91" t="str">
        <f>'[4]ИТОГ!'!$AU3577</f>
        <v>м</v>
      </c>
      <c r="F3580" s="189">
        <f>'[4]ИТОГ!'!$AX3577</f>
        <v>45836</v>
      </c>
      <c r="G3580" s="91" t="s">
        <v>255</v>
      </c>
      <c r="H3580" s="94" t="s">
        <v>28</v>
      </c>
      <c r="I3580" s="91" t="str">
        <f>'[4]ИТОГ!'!$AY3577</f>
        <v>ОК!</v>
      </c>
    </row>
    <row r="3581" spans="1:9">
      <c r="A3581" s="90">
        <v>3571</v>
      </c>
      <c r="B3581" s="91" t="str">
        <f>'[4]ИТОГ!'!$AP3578</f>
        <v>Толубаева Екатерина</v>
      </c>
      <c r="C3581" s="91">
        <f>'[4]ИТОГ!'!$AQ3578</f>
        <v>1997</v>
      </c>
      <c r="D3581" s="91" t="str">
        <f>'[4]ИТОГ!'!$AT3578</f>
        <v>б/р</v>
      </c>
      <c r="E3581" s="91" t="str">
        <f>'[4]ИТОГ!'!$AU3578</f>
        <v>ж</v>
      </c>
      <c r="F3581" s="189">
        <f>'[4]ИТОГ!'!$AX3578</f>
        <v>0</v>
      </c>
      <c r="G3581" s="91" t="s">
        <v>255</v>
      </c>
      <c r="H3581" s="94" t="s">
        <v>28</v>
      </c>
      <c r="I3581" s="91" t="str">
        <f>'[4]ИТОГ!'!$AY3578</f>
        <v>НАДО!!!</v>
      </c>
    </row>
    <row r="3582" spans="1:9">
      <c r="A3582" s="90">
        <v>3572</v>
      </c>
      <c r="B3582" s="91" t="str">
        <f>'[4]ИТОГ!'!$AP3579</f>
        <v>Томский Алексей</v>
      </c>
      <c r="C3582" s="91">
        <f>'[4]ИТОГ!'!$AQ3579</f>
        <v>2005</v>
      </c>
      <c r="D3582" s="91" t="str">
        <f>'[4]ИТОГ!'!$AT3579</f>
        <v>б/р</v>
      </c>
      <c r="E3582" s="91" t="str">
        <f>'[4]ИТОГ!'!$AU3579</f>
        <v>м</v>
      </c>
      <c r="F3582" s="189">
        <f>'[4]ИТОГ!'!$AX3579</f>
        <v>0</v>
      </c>
      <c r="G3582" s="91" t="s">
        <v>255</v>
      </c>
      <c r="H3582" s="94" t="s">
        <v>28</v>
      </c>
      <c r="I3582" s="91" t="str">
        <f>'[4]ИТОГ!'!$AY3579</f>
        <v>НАДО!!!</v>
      </c>
    </row>
    <row r="3583" spans="1:9">
      <c r="A3583" s="90">
        <v>3573</v>
      </c>
      <c r="B3583" s="91" t="str">
        <f>'[4]ИТОГ!'!$AP3580</f>
        <v>Тополь Петр</v>
      </c>
      <c r="C3583" s="91">
        <f>'[4]ИТОГ!'!$AQ3580</f>
        <v>2002</v>
      </c>
      <c r="D3583" s="91" t="str">
        <f>'[4]ИТОГ!'!$AT3580</f>
        <v>б/р</v>
      </c>
      <c r="E3583" s="91" t="str">
        <f>'[4]ИТОГ!'!$AU3580</f>
        <v>м</v>
      </c>
      <c r="F3583" s="189">
        <f>'[4]ИТОГ!'!$AX3580</f>
        <v>43716</v>
      </c>
      <c r="G3583" s="91" t="s">
        <v>255</v>
      </c>
      <c r="H3583" s="94" t="s">
        <v>28</v>
      </c>
      <c r="I3583" s="91" t="str">
        <f>'[4]ИТОГ!'!$AY3580</f>
        <v>ОК!</v>
      </c>
    </row>
    <row r="3584" spans="1:9">
      <c r="A3584" s="90">
        <v>3574</v>
      </c>
      <c r="B3584" s="91" t="str">
        <f>'[4]ИТОГ!'!$AP3581</f>
        <v>Топоров Илья</v>
      </c>
      <c r="C3584" s="91">
        <f>'[4]ИТОГ!'!$AQ3581</f>
        <v>2010</v>
      </c>
      <c r="D3584" s="91" t="str">
        <f>'[4]ИТОГ!'!$AT3581</f>
        <v>б/р</v>
      </c>
      <c r="E3584" s="91" t="str">
        <f>'[4]ИТОГ!'!$AU3581</f>
        <v>м</v>
      </c>
      <c r="F3584" s="189">
        <f>'[4]ИТОГ!'!$AX3581</f>
        <v>0</v>
      </c>
      <c r="G3584" s="91" t="s">
        <v>255</v>
      </c>
      <c r="H3584" s="94" t="s">
        <v>28</v>
      </c>
      <c r="I3584" s="91" t="str">
        <f>'[4]ИТОГ!'!$AY3581</f>
        <v>ОК!</v>
      </c>
    </row>
    <row r="3585" spans="1:9">
      <c r="A3585" s="90">
        <v>3575</v>
      </c>
      <c r="B3585" s="91" t="str">
        <f>'[4]ИТОГ!'!$AP3582</f>
        <v>Торбеев Егор</v>
      </c>
      <c r="C3585" s="91">
        <f>'[4]ИТОГ!'!$AQ3582</f>
        <v>2010</v>
      </c>
      <c r="D3585" s="91" t="str">
        <f>'[4]ИТОГ!'!$AT3582</f>
        <v>б/р</v>
      </c>
      <c r="E3585" s="91" t="str">
        <f>'[4]ИТОГ!'!$AU3582</f>
        <v>м</v>
      </c>
      <c r="F3585" s="189">
        <f>'[4]ИТОГ!'!$AX3582</f>
        <v>45057</v>
      </c>
      <c r="G3585" s="91" t="s">
        <v>255</v>
      </c>
      <c r="H3585" s="94" t="s">
        <v>28</v>
      </c>
      <c r="I3585" s="91" t="str">
        <f>'[4]ИТОГ!'!$AY3582</f>
        <v>ОК!</v>
      </c>
    </row>
    <row r="3586" spans="1:9">
      <c r="A3586" s="90">
        <v>3576</v>
      </c>
      <c r="B3586" s="91" t="str">
        <f>'[4]ИТОГ!'!$AP3583</f>
        <v>Тормозов Егор</v>
      </c>
      <c r="C3586" s="91">
        <f>'[4]ИТОГ!'!$AQ3583</f>
        <v>2013</v>
      </c>
      <c r="D3586" s="91" t="str">
        <f>'[4]ИТОГ!'!$AT3583</f>
        <v>2ю</v>
      </c>
      <c r="E3586" s="91" t="str">
        <f>'[4]ИТОГ!'!$AU3583</f>
        <v>м</v>
      </c>
      <c r="F3586" s="189">
        <f>'[4]ИТОГ!'!$AX3583</f>
        <v>45932</v>
      </c>
      <c r="G3586" s="91" t="s">
        <v>255</v>
      </c>
      <c r="H3586" s="94" t="s">
        <v>28</v>
      </c>
      <c r="I3586" s="91" t="str">
        <f>'[4]ИТОГ!'!$AY3583</f>
        <v>ОК!</v>
      </c>
    </row>
    <row r="3587" spans="1:9">
      <c r="A3587" s="90">
        <v>3577</v>
      </c>
      <c r="B3587" s="91" t="str">
        <f>'[4]ИТОГ!'!$AP3584</f>
        <v>Тормозов Матвей</v>
      </c>
      <c r="C3587" s="91">
        <f>'[4]ИТОГ!'!$AQ3584</f>
        <v>2007</v>
      </c>
      <c r="D3587" s="91">
        <f>'[4]ИТОГ!'!$AT3584</f>
        <v>1</v>
      </c>
      <c r="E3587" s="91" t="str">
        <f>'[4]ИТОГ!'!$AU3584</f>
        <v>м</v>
      </c>
      <c r="F3587" s="189">
        <f>'[4]ИТОГ!'!$AX3584</f>
        <v>45449</v>
      </c>
      <c r="G3587" s="91" t="s">
        <v>255</v>
      </c>
      <c r="H3587" s="94" t="s">
        <v>28</v>
      </c>
      <c r="I3587" s="91" t="str">
        <f>'[4]ИТОГ!'!$AY3584</f>
        <v>ОК!</v>
      </c>
    </row>
    <row r="3588" spans="1:9">
      <c r="A3588" s="90">
        <v>3578</v>
      </c>
      <c r="B3588" s="91" t="str">
        <f>'[4]ИТОГ!'!$AP3585</f>
        <v>Торопов Севастьян</v>
      </c>
      <c r="C3588" s="91">
        <f>'[4]ИТОГ!'!$AQ3585</f>
        <v>2004</v>
      </c>
      <c r="D3588" s="91" t="str">
        <f>'[4]ИТОГ!'!$AT3585</f>
        <v>б/р</v>
      </c>
      <c r="E3588" s="91" t="str">
        <f>'[4]ИТОГ!'!$AU3585</f>
        <v>м</v>
      </c>
      <c r="F3588" s="189">
        <f>'[4]ИТОГ!'!$AX3585</f>
        <v>43869</v>
      </c>
      <c r="G3588" s="91" t="s">
        <v>255</v>
      </c>
      <c r="H3588" s="94" t="s">
        <v>28</v>
      </c>
      <c r="I3588" s="91" t="str">
        <f>'[4]ИТОГ!'!$AY3585</f>
        <v>ОК!</v>
      </c>
    </row>
    <row r="3589" spans="1:9">
      <c r="A3589" s="90">
        <v>3579</v>
      </c>
      <c r="B3589" s="91" t="str">
        <f>'[4]ИТОГ!'!$AP3586</f>
        <v>Торопова София</v>
      </c>
      <c r="C3589" s="91">
        <f>'[4]ИТОГ!'!$AQ3586</f>
        <v>2014</v>
      </c>
      <c r="D3589" s="91" t="str">
        <f>'[4]ИТОГ!'!$AT3586</f>
        <v>б/р</v>
      </c>
      <c r="E3589" s="91" t="str">
        <f>'[4]ИТОГ!'!$AU3586</f>
        <v>ж</v>
      </c>
      <c r="F3589" s="189">
        <f>'[4]ИТОГ!'!$AX3586</f>
        <v>0</v>
      </c>
      <c r="G3589" s="91" t="s">
        <v>255</v>
      </c>
      <c r="H3589" s="94" t="s">
        <v>28</v>
      </c>
      <c r="I3589" s="91" t="str">
        <f>'[4]ИТОГ!'!$AY3586</f>
        <v>ОК!</v>
      </c>
    </row>
    <row r="3590" spans="1:9">
      <c r="A3590" s="90">
        <v>3580</v>
      </c>
      <c r="B3590" s="91" t="str">
        <f>'[4]ИТОГ!'!$AP3587</f>
        <v>Торубарин Илья</v>
      </c>
      <c r="C3590" s="91">
        <f>'[4]ИТОГ!'!$AQ3587</f>
        <v>0</v>
      </c>
      <c r="D3590" s="91" t="str">
        <f>'[4]ИТОГ!'!$AT3587</f>
        <v>б/р</v>
      </c>
      <c r="E3590" s="91" t="str">
        <f>'[4]ИТОГ!'!$AU3587</f>
        <v>м</v>
      </c>
      <c r="F3590" s="189">
        <f>'[4]ИТОГ!'!$AX3587</f>
        <v>44024</v>
      </c>
      <c r="G3590" s="91" t="s">
        <v>255</v>
      </c>
      <c r="H3590" s="94" t="s">
        <v>28</v>
      </c>
      <c r="I3590" s="91" t="str">
        <f>'[4]ИТОГ!'!$AY3587</f>
        <v>НАДО!!!</v>
      </c>
    </row>
    <row r="3591" spans="1:9">
      <c r="A3591" s="90">
        <v>3581</v>
      </c>
      <c r="B3591" s="91" t="str">
        <f>'[4]ИТОГ!'!$AP3588</f>
        <v>Торубарина Александра</v>
      </c>
      <c r="C3591" s="91">
        <f>'[4]ИТОГ!'!$AQ3588</f>
        <v>0</v>
      </c>
      <c r="D3591" s="91" t="str">
        <f>'[4]ИТОГ!'!$AT3588</f>
        <v>б/р</v>
      </c>
      <c r="E3591" s="91" t="str">
        <f>'[4]ИТОГ!'!$AU3588</f>
        <v>ж</v>
      </c>
      <c r="F3591" s="189">
        <f>'[4]ИТОГ!'!$AX3588</f>
        <v>44024</v>
      </c>
      <c r="G3591" s="91" t="s">
        <v>255</v>
      </c>
      <c r="H3591" s="94" t="s">
        <v>28</v>
      </c>
      <c r="I3591" s="91" t="str">
        <f>'[4]ИТОГ!'!$AY3588</f>
        <v>НАДО!!!</v>
      </c>
    </row>
    <row r="3592" spans="1:9">
      <c r="A3592" s="90">
        <v>3582</v>
      </c>
      <c r="B3592" s="91" t="str">
        <f>'[4]ИТОГ!'!$AP3589</f>
        <v>Травкина Екатерина</v>
      </c>
      <c r="C3592" s="91">
        <f>'[4]ИТОГ!'!$AQ3589</f>
        <v>2009</v>
      </c>
      <c r="D3592" s="91" t="str">
        <f>'[4]ИТОГ!'!$AT3589</f>
        <v>б/р</v>
      </c>
      <c r="E3592" s="91" t="str">
        <f>'[4]ИТОГ!'!$AU3589</f>
        <v>ж</v>
      </c>
      <c r="F3592" s="189">
        <f>'[4]ИТОГ!'!$AX3589</f>
        <v>0</v>
      </c>
      <c r="G3592" s="91" t="s">
        <v>255</v>
      </c>
      <c r="H3592" s="94" t="s">
        <v>28</v>
      </c>
      <c r="I3592" s="91" t="str">
        <f>'[4]ИТОГ!'!$AY3589</f>
        <v>ОК!</v>
      </c>
    </row>
    <row r="3593" spans="1:9">
      <c r="A3593" s="90">
        <v>3583</v>
      </c>
      <c r="B3593" s="91" t="str">
        <f>'[4]ИТОГ!'!$AP3590</f>
        <v>Травкина Мария</v>
      </c>
      <c r="C3593" s="91">
        <f>'[4]ИТОГ!'!$AQ3590</f>
        <v>2009</v>
      </c>
      <c r="D3593" s="91" t="str">
        <f>'[4]ИТОГ!'!$AT3590</f>
        <v>б/р</v>
      </c>
      <c r="E3593" s="91" t="str">
        <f>'[4]ИТОГ!'!$AU3590</f>
        <v>ж</v>
      </c>
      <c r="F3593" s="189">
        <f>'[4]ИТОГ!'!$AX3590</f>
        <v>44986</v>
      </c>
      <c r="G3593" s="91" t="s">
        <v>255</v>
      </c>
      <c r="H3593" s="94" t="s">
        <v>28</v>
      </c>
      <c r="I3593" s="91" t="str">
        <f>'[4]ИТОГ!'!$AY3590</f>
        <v>ОК!</v>
      </c>
    </row>
    <row r="3594" spans="1:9">
      <c r="A3594" s="90">
        <v>3584</v>
      </c>
      <c r="B3594" s="91" t="str">
        <f>'[4]ИТОГ!'!$AP3591</f>
        <v>Трапкачева Елизавета</v>
      </c>
      <c r="C3594" s="91">
        <f>'[4]ИТОГ!'!$AQ3591</f>
        <v>1996</v>
      </c>
      <c r="D3594" s="91" t="str">
        <f>'[4]ИТОГ!'!$AT3591</f>
        <v>б/р</v>
      </c>
      <c r="E3594" s="91" t="str">
        <f>'[4]ИТОГ!'!$AU3591</f>
        <v>ж</v>
      </c>
      <c r="F3594" s="189">
        <f>'[4]ИТОГ!'!$AX3591</f>
        <v>44359</v>
      </c>
      <c r="G3594" s="91" t="s">
        <v>255</v>
      </c>
      <c r="H3594" s="94" t="s">
        <v>28</v>
      </c>
      <c r="I3594" s="91" t="str">
        <f>'[4]ИТОГ!'!$AY3591</f>
        <v>НАДО!!!</v>
      </c>
    </row>
    <row r="3595" spans="1:9">
      <c r="A3595" s="90">
        <v>3585</v>
      </c>
      <c r="B3595" s="91" t="str">
        <f>'[4]ИТОГ!'!$AP3592</f>
        <v>Трегубова Любовь</v>
      </c>
      <c r="C3595" s="91">
        <f>'[4]ИТОГ!'!$AQ3592</f>
        <v>2000</v>
      </c>
      <c r="D3595" s="91" t="str">
        <f>'[4]ИТОГ!'!$AT3592</f>
        <v>б/р</v>
      </c>
      <c r="E3595" s="91" t="str">
        <f>'[4]ИТОГ!'!$AU3592</f>
        <v>ж</v>
      </c>
      <c r="F3595" s="189">
        <f>'[4]ИТОГ!'!$AX3592</f>
        <v>44443</v>
      </c>
      <c r="G3595" s="91" t="s">
        <v>255</v>
      </c>
      <c r="H3595" s="94" t="s">
        <v>28</v>
      </c>
      <c r="I3595" s="91" t="str">
        <f>'[4]ИТОГ!'!$AY3592</f>
        <v>ОК!</v>
      </c>
    </row>
    <row r="3596" spans="1:9">
      <c r="A3596" s="90">
        <v>3586</v>
      </c>
      <c r="B3596" s="91" t="str">
        <f>'[4]ИТОГ!'!$AP3593</f>
        <v>Треплин Михаил</v>
      </c>
      <c r="C3596" s="91">
        <f>'[4]ИТОГ!'!$AQ3593</f>
        <v>2007</v>
      </c>
      <c r="D3596" s="91" t="str">
        <f>'[4]ИТОГ!'!$AT3593</f>
        <v>б/р</v>
      </c>
      <c r="E3596" s="91" t="str">
        <f>'[4]ИТОГ!'!$AU3593</f>
        <v>м</v>
      </c>
      <c r="F3596" s="189">
        <f>'[4]ИТОГ!'!$AX3593</f>
        <v>45088</v>
      </c>
      <c r="G3596" s="91" t="s">
        <v>255</v>
      </c>
      <c r="H3596" s="94" t="s">
        <v>28</v>
      </c>
      <c r="I3596" s="91" t="str">
        <f>'[4]ИТОГ!'!$AY3593</f>
        <v>ОК!</v>
      </c>
    </row>
    <row r="3597" spans="1:9">
      <c r="A3597" s="90">
        <v>3587</v>
      </c>
      <c r="B3597" s="91" t="str">
        <f>'[4]ИТОГ!'!$AP3594</f>
        <v>Третьяк Александр</v>
      </c>
      <c r="C3597" s="91">
        <f>'[4]ИТОГ!'!$AQ3594</f>
        <v>1965</v>
      </c>
      <c r="D3597" s="91" t="str">
        <f>'[4]ИТОГ!'!$AT3594</f>
        <v>б/р</v>
      </c>
      <c r="E3597" s="91" t="str">
        <f>'[4]ИТОГ!'!$AU3594</f>
        <v>м</v>
      </c>
      <c r="F3597" s="189">
        <f>'[4]ИТОГ!'!$AX3594</f>
        <v>42978</v>
      </c>
      <c r="G3597" s="91" t="s">
        <v>255</v>
      </c>
      <c r="H3597" s="94" t="s">
        <v>28</v>
      </c>
      <c r="I3597" s="91" t="str">
        <f>'[4]ИТОГ!'!$AY3594</f>
        <v>НАДО!!!</v>
      </c>
    </row>
    <row r="3598" spans="1:9">
      <c r="A3598" s="90">
        <v>3588</v>
      </c>
      <c r="B3598" s="91" t="str">
        <f>'[4]ИТОГ!'!$AP3595</f>
        <v>Третьякова Мария</v>
      </c>
      <c r="C3598" s="91">
        <f>'[4]ИТОГ!'!$AQ3595</f>
        <v>2010</v>
      </c>
      <c r="D3598" s="91" t="str">
        <f>'[4]ИТОГ!'!$AT3595</f>
        <v>б/р</v>
      </c>
      <c r="E3598" s="91" t="str">
        <f>'[4]ИТОГ!'!$AU3595</f>
        <v>ж</v>
      </c>
      <c r="F3598" s="189">
        <f>'[4]ИТОГ!'!$AX3595</f>
        <v>45028</v>
      </c>
      <c r="G3598" s="91" t="s">
        <v>255</v>
      </c>
      <c r="H3598" s="94" t="s">
        <v>28</v>
      </c>
      <c r="I3598" s="91" t="str">
        <f>'[4]ИТОГ!'!$AY3595</f>
        <v>ОК!</v>
      </c>
    </row>
    <row r="3599" spans="1:9">
      <c r="A3599" s="90">
        <v>3589</v>
      </c>
      <c r="B3599" s="91" t="str">
        <f>'[4]ИТОГ!'!$AP3596</f>
        <v>Трикозов Виктор</v>
      </c>
      <c r="C3599" s="91">
        <f>'[4]ИТОГ!'!$AQ3596</f>
        <v>1988</v>
      </c>
      <c r="D3599" s="91" t="str">
        <f>'[4]ИТОГ!'!$AT3596</f>
        <v>МС</v>
      </c>
      <c r="E3599" s="91" t="str">
        <f>'[4]ИТОГ!'!$AU3596</f>
        <v>м</v>
      </c>
      <c r="F3599" s="189">
        <f>'[4]ИТОГ!'!$AX3596</f>
        <v>0</v>
      </c>
      <c r="G3599" s="91" t="s">
        <v>255</v>
      </c>
      <c r="H3599" s="94" t="s">
        <v>28</v>
      </c>
      <c r="I3599" s="91" t="str">
        <f>'[4]ИТОГ!'!$AY3596</f>
        <v>ОК!</v>
      </c>
    </row>
    <row r="3600" spans="1:9">
      <c r="A3600" s="90">
        <v>3590</v>
      </c>
      <c r="B3600" s="91" t="str">
        <f>'[4]ИТОГ!'!$AP3597</f>
        <v>Трифонов Тимофей</v>
      </c>
      <c r="C3600" s="91">
        <f>'[4]ИТОГ!'!$AQ3597</f>
        <v>1992</v>
      </c>
      <c r="D3600" s="91" t="str">
        <f>'[4]ИТОГ!'!$AT3597</f>
        <v>б/р</v>
      </c>
      <c r="E3600" s="91" t="str">
        <f>'[4]ИТОГ!'!$AU3597</f>
        <v>м</v>
      </c>
      <c r="F3600" s="189">
        <f>'[4]ИТОГ!'!$AX3597</f>
        <v>42802</v>
      </c>
      <c r="G3600" s="91" t="s">
        <v>255</v>
      </c>
      <c r="H3600" s="94" t="s">
        <v>28</v>
      </c>
      <c r="I3600" s="91" t="str">
        <f>'[4]ИТОГ!'!$AY3597</f>
        <v>ОК!</v>
      </c>
    </row>
    <row r="3601" spans="1:9">
      <c r="A3601" s="90">
        <v>3591</v>
      </c>
      <c r="B3601" s="91" t="str">
        <f>'[4]ИТОГ!'!$AP3598</f>
        <v>Трофименко Александр</v>
      </c>
      <c r="C3601" s="91">
        <f>'[4]ИТОГ!'!$AQ3598</f>
        <v>1999</v>
      </c>
      <c r="D3601" s="91" t="str">
        <f>'[4]ИТОГ!'!$AT3598</f>
        <v>б/р</v>
      </c>
      <c r="E3601" s="91" t="str">
        <f>'[4]ИТОГ!'!$AU3598</f>
        <v>м</v>
      </c>
      <c r="F3601" s="189">
        <f>'[4]ИТОГ!'!$AX3598</f>
        <v>43595</v>
      </c>
      <c r="G3601" s="91" t="s">
        <v>255</v>
      </c>
      <c r="H3601" s="94" t="s">
        <v>28</v>
      </c>
      <c r="I3601" s="91" t="str">
        <f>'[4]ИТОГ!'!$AY3598</f>
        <v>ОК!</v>
      </c>
    </row>
    <row r="3602" spans="1:9">
      <c r="A3602" s="90">
        <v>3592</v>
      </c>
      <c r="B3602" s="91" t="str">
        <f>'[4]ИТОГ!'!$AP3599</f>
        <v>Трофименко Кирилл</v>
      </c>
      <c r="C3602" s="91">
        <f>'[4]ИТОГ!'!$AQ3599</f>
        <v>1983</v>
      </c>
      <c r="D3602" s="91" t="str">
        <f>'[4]ИТОГ!'!$AT3599</f>
        <v>б/р</v>
      </c>
      <c r="E3602" s="91" t="str">
        <f>'[4]ИТОГ!'!$AU3599</f>
        <v>м</v>
      </c>
      <c r="F3602" s="189">
        <f>'[4]ИТОГ!'!$AX3599</f>
        <v>43667</v>
      </c>
      <c r="G3602" s="91" t="s">
        <v>255</v>
      </c>
      <c r="H3602" s="94" t="s">
        <v>28</v>
      </c>
      <c r="I3602" s="91" t="str">
        <f>'[4]ИТОГ!'!$AY3599</f>
        <v>ОК!</v>
      </c>
    </row>
    <row r="3603" spans="1:9">
      <c r="A3603" s="90">
        <v>3593</v>
      </c>
      <c r="B3603" s="91" t="str">
        <f>'[4]ИТОГ!'!$AP3600</f>
        <v>Трофименко Оксана</v>
      </c>
      <c r="C3603" s="91">
        <f>'[4]ИТОГ!'!$AQ3600</f>
        <v>1988</v>
      </c>
      <c r="D3603" s="91" t="str">
        <f>'[4]ИТОГ!'!$AT3600</f>
        <v>б/р</v>
      </c>
      <c r="E3603" s="91" t="str">
        <f>'[4]ИТОГ!'!$AU3600</f>
        <v>ж</v>
      </c>
      <c r="F3603" s="189">
        <f>'[4]ИТОГ!'!$AX3600</f>
        <v>43667</v>
      </c>
      <c r="G3603" s="91" t="s">
        <v>255</v>
      </c>
      <c r="H3603" s="94" t="s">
        <v>28</v>
      </c>
      <c r="I3603" s="91" t="str">
        <f>'[4]ИТОГ!'!$AY3600</f>
        <v>ОК!</v>
      </c>
    </row>
    <row r="3604" spans="1:9">
      <c r="A3604" s="90">
        <v>3594</v>
      </c>
      <c r="B3604" s="91" t="str">
        <f>'[4]ИТОГ!'!$AP3601</f>
        <v>Трофимов Александр</v>
      </c>
      <c r="C3604" s="91">
        <f>'[4]ИТОГ!'!$AQ3601</f>
        <v>2006</v>
      </c>
      <c r="D3604" s="91" t="str">
        <f>'[4]ИТОГ!'!$AT3601</f>
        <v>б/р</v>
      </c>
      <c r="E3604" s="91" t="str">
        <f>'[4]ИТОГ!'!$AU3601</f>
        <v>м</v>
      </c>
      <c r="F3604" s="189">
        <f>'[4]ИТОГ!'!$AX3601</f>
        <v>43593</v>
      </c>
      <c r="G3604" s="91" t="s">
        <v>255</v>
      </c>
      <c r="H3604" s="94" t="s">
        <v>28</v>
      </c>
      <c r="I3604" s="91" t="str">
        <f>'[4]ИТОГ!'!$AY3601</f>
        <v>ОК!</v>
      </c>
    </row>
    <row r="3605" spans="1:9">
      <c r="A3605" s="90">
        <v>3595</v>
      </c>
      <c r="B3605" s="91" t="str">
        <f>'[4]ИТОГ!'!$AP3602</f>
        <v>Трофимов Алексей</v>
      </c>
      <c r="C3605" s="91">
        <f>'[4]ИТОГ!'!$AQ3602</f>
        <v>2011</v>
      </c>
      <c r="D3605" s="91" t="str">
        <f>'[4]ИТОГ!'!$AT3602</f>
        <v>б/р</v>
      </c>
      <c r="E3605" s="91" t="str">
        <f>'[4]ИТОГ!'!$AU3602</f>
        <v>м</v>
      </c>
      <c r="F3605" s="189">
        <f>'[4]ИТОГ!'!$AX3602</f>
        <v>45245</v>
      </c>
      <c r="G3605" s="91" t="s">
        <v>255</v>
      </c>
      <c r="H3605" s="94" t="s">
        <v>28</v>
      </c>
      <c r="I3605" s="91" t="str">
        <f>'[4]ИТОГ!'!$AY3602</f>
        <v>ОК!</v>
      </c>
    </row>
    <row r="3606" spans="1:9">
      <c r="A3606" s="90">
        <v>3596</v>
      </c>
      <c r="B3606" s="91" t="str">
        <f>'[4]ИТОГ!'!$AP3603</f>
        <v>Трофимов Глеб</v>
      </c>
      <c r="C3606" s="91">
        <f>'[4]ИТОГ!'!$AQ3603</f>
        <v>0</v>
      </c>
      <c r="D3606" s="91">
        <f>'[4]ИТОГ!'!$AT3603</f>
        <v>3</v>
      </c>
      <c r="E3606" s="91" t="str">
        <f>'[4]ИТОГ!'!$AU3603</f>
        <v>м</v>
      </c>
      <c r="F3606" s="189">
        <f>'[4]ИТОГ!'!$AX3603</f>
        <v>45576</v>
      </c>
      <c r="G3606" s="91" t="s">
        <v>255</v>
      </c>
      <c r="H3606" s="94" t="s">
        <v>28</v>
      </c>
      <c r="I3606" s="91" t="str">
        <f>'[4]ИТОГ!'!$AY3603</f>
        <v>НАДО!!!</v>
      </c>
    </row>
    <row r="3607" spans="1:9">
      <c r="A3607" s="90">
        <v>3597</v>
      </c>
      <c r="B3607" s="91" t="str">
        <f>'[4]ИТОГ!'!$AP3604</f>
        <v>Трофимова Полина</v>
      </c>
      <c r="C3607" s="91">
        <f>'[4]ИТОГ!'!$AQ3604</f>
        <v>1972</v>
      </c>
      <c r="D3607" s="91" t="str">
        <f>'[4]ИТОГ!'!$AT3604</f>
        <v>б/р</v>
      </c>
      <c r="E3607" s="91" t="str">
        <f>'[4]ИТОГ!'!$AU3604</f>
        <v>ж</v>
      </c>
      <c r="F3607" s="189">
        <f>'[4]ИТОГ!'!$AX3604</f>
        <v>43673</v>
      </c>
      <c r="G3607" s="91" t="s">
        <v>255</v>
      </c>
      <c r="H3607" s="94" t="s">
        <v>28</v>
      </c>
      <c r="I3607" s="91" t="str">
        <f>'[4]ИТОГ!'!$AY3604</f>
        <v>ОК!</v>
      </c>
    </row>
    <row r="3608" spans="1:9">
      <c r="A3608" s="90">
        <v>3598</v>
      </c>
      <c r="B3608" s="91" t="str">
        <f>'[4]ИТОГ!'!$AP3605</f>
        <v>Трошин Александр</v>
      </c>
      <c r="C3608" s="91">
        <f>'[4]ИТОГ!'!$AQ3605</f>
        <v>2006</v>
      </c>
      <c r="D3608" s="91" t="str">
        <f>'[4]ИТОГ!'!$AT3605</f>
        <v>б/р</v>
      </c>
      <c r="E3608" s="91" t="str">
        <f>'[4]ИТОГ!'!$AU3605</f>
        <v>м</v>
      </c>
      <c r="F3608" s="189">
        <f>'[4]ИТОГ!'!$AX3605</f>
        <v>0</v>
      </c>
      <c r="G3608" s="91" t="s">
        <v>255</v>
      </c>
      <c r="H3608" s="94" t="s">
        <v>28</v>
      </c>
      <c r="I3608" s="91" t="str">
        <f>'[4]ИТОГ!'!$AY3605</f>
        <v>ОК!</v>
      </c>
    </row>
    <row r="3609" spans="1:9">
      <c r="A3609" s="90">
        <v>3599</v>
      </c>
      <c r="B3609" s="91" t="str">
        <f>'[4]ИТОГ!'!$AP3606</f>
        <v>Трунин Даниил</v>
      </c>
      <c r="C3609" s="91">
        <f>'[4]ИТОГ!'!$AQ3606</f>
        <v>2008</v>
      </c>
      <c r="D3609" s="91" t="str">
        <f>'[4]ИТОГ!'!$AT3606</f>
        <v>2ю</v>
      </c>
      <c r="E3609" s="91" t="str">
        <f>'[4]ИТОГ!'!$AU3606</f>
        <v>м</v>
      </c>
      <c r="F3609" s="189">
        <f>'[4]ИТОГ!'!$AX3606</f>
        <v>45422</v>
      </c>
      <c r="G3609" s="91" t="s">
        <v>255</v>
      </c>
      <c r="H3609" s="94" t="s">
        <v>28</v>
      </c>
      <c r="I3609" s="91" t="str">
        <f>'[4]ИТОГ!'!$AY3606</f>
        <v>ОК!</v>
      </c>
    </row>
    <row r="3610" spans="1:9">
      <c r="A3610" s="90">
        <v>3600</v>
      </c>
      <c r="B3610" s="91" t="str">
        <f>'[4]ИТОГ!'!$AP3607</f>
        <v>Трусова Светлана</v>
      </c>
      <c r="C3610" s="91">
        <f>'[4]ИТОГ!'!$AQ3607</f>
        <v>1998</v>
      </c>
      <c r="D3610" s="91" t="str">
        <f>'[4]ИТОГ!'!$AT3607</f>
        <v>б/р</v>
      </c>
      <c r="E3610" s="91" t="str">
        <f>'[4]ИТОГ!'!$AU3607</f>
        <v>ж</v>
      </c>
      <c r="F3610" s="189">
        <f>'[4]ИТОГ!'!$AX3607</f>
        <v>43464</v>
      </c>
      <c r="G3610" s="91" t="s">
        <v>255</v>
      </c>
      <c r="H3610" s="94" t="s">
        <v>28</v>
      </c>
      <c r="I3610" s="91" t="str">
        <f>'[4]ИТОГ!'!$AY3607</f>
        <v>ОК!</v>
      </c>
    </row>
    <row r="3611" spans="1:9">
      <c r="A3611" s="90">
        <v>3601</v>
      </c>
      <c r="B3611" s="91" t="str">
        <f>'[4]ИТОГ!'!$AP3608</f>
        <v>Труханов Максим</v>
      </c>
      <c r="C3611" s="91">
        <f>'[4]ИТОГ!'!$AQ3608</f>
        <v>2001</v>
      </c>
      <c r="D3611" s="91" t="str">
        <f>'[4]ИТОГ!'!$AT3608</f>
        <v>б/р</v>
      </c>
      <c r="E3611" s="91" t="str">
        <f>'[4]ИТОГ!'!$AU3608</f>
        <v>м</v>
      </c>
      <c r="F3611" s="189">
        <f>'[4]ИТОГ!'!$AX3608</f>
        <v>43227</v>
      </c>
      <c r="G3611" s="91" t="s">
        <v>255</v>
      </c>
      <c r="H3611" s="94" t="s">
        <v>28</v>
      </c>
      <c r="I3611" s="91" t="str">
        <f>'[4]ИТОГ!'!$AY3608</f>
        <v>ОК!</v>
      </c>
    </row>
    <row r="3612" spans="1:9">
      <c r="A3612" s="90">
        <v>3602</v>
      </c>
      <c r="B3612" s="91" t="str">
        <f>'[4]ИТОГ!'!$AP3609</f>
        <v>Трухачева Виктория</v>
      </c>
      <c r="C3612" s="91">
        <f>'[4]ИТОГ!'!$AQ3609</f>
        <v>1992</v>
      </c>
      <c r="D3612" s="91" t="str">
        <f>'[4]ИТОГ!'!$AT3609</f>
        <v>б/р</v>
      </c>
      <c r="E3612" s="91" t="str">
        <f>'[4]ИТОГ!'!$AU3609</f>
        <v>ж</v>
      </c>
      <c r="F3612" s="189">
        <f>'[4]ИТОГ!'!$AX3609</f>
        <v>0</v>
      </c>
      <c r="G3612" s="91" t="s">
        <v>255</v>
      </c>
      <c r="H3612" s="94" t="s">
        <v>28</v>
      </c>
      <c r="I3612" s="91" t="str">
        <f>'[4]ИТОГ!'!$AY3609</f>
        <v>ОК!</v>
      </c>
    </row>
    <row r="3613" spans="1:9">
      <c r="A3613" s="90">
        <v>3603</v>
      </c>
      <c r="B3613" s="91" t="str">
        <f>'[4]ИТОГ!'!$AP3610</f>
        <v>Трушкин Дмитрий</v>
      </c>
      <c r="C3613" s="91">
        <f>'[4]ИТОГ!'!$AQ3610</f>
        <v>1983</v>
      </c>
      <c r="D3613" s="91" t="str">
        <f>'[4]ИТОГ!'!$AT3610</f>
        <v>б/р</v>
      </c>
      <c r="E3613" s="91" t="str">
        <f>'[4]ИТОГ!'!$AU3610</f>
        <v>м</v>
      </c>
      <c r="F3613" s="189">
        <f>'[4]ИТОГ!'!$AX3610</f>
        <v>43245</v>
      </c>
      <c r="G3613" s="91" t="s">
        <v>255</v>
      </c>
      <c r="H3613" s="94" t="s">
        <v>28</v>
      </c>
      <c r="I3613" s="91" t="str">
        <f>'[4]ИТОГ!'!$AY3610</f>
        <v>НАДО!!!</v>
      </c>
    </row>
    <row r="3614" spans="1:9">
      <c r="A3614" s="90">
        <v>3604</v>
      </c>
      <c r="B3614" s="91" t="str">
        <f>'[4]ИТОГ!'!$AP3611</f>
        <v>Трыканов Семён</v>
      </c>
      <c r="C3614" s="91">
        <f>'[4]ИТОГ!'!$AQ3611</f>
        <v>2007</v>
      </c>
      <c r="D3614" s="91" t="str">
        <f>'[4]ИТОГ!'!$AT3611</f>
        <v>б/р</v>
      </c>
      <c r="E3614" s="91" t="str">
        <f>'[4]ИТОГ!'!$AU3611</f>
        <v>м</v>
      </c>
      <c r="F3614" s="189">
        <f>'[4]ИТОГ!'!$AX3611</f>
        <v>43960</v>
      </c>
      <c r="G3614" s="91" t="s">
        <v>255</v>
      </c>
      <c r="H3614" s="94" t="s">
        <v>28</v>
      </c>
      <c r="I3614" s="91" t="str">
        <f>'[4]ИТОГ!'!$AY3611</f>
        <v>ОК!</v>
      </c>
    </row>
    <row r="3615" spans="1:9">
      <c r="A3615" s="90">
        <v>3605</v>
      </c>
      <c r="B3615" s="91" t="str">
        <f>'[4]ИТОГ!'!$AP3612</f>
        <v>Тужикова Евгения</v>
      </c>
      <c r="C3615" s="91">
        <f>'[4]ИТОГ!'!$AQ3612</f>
        <v>0</v>
      </c>
      <c r="D3615" s="91" t="str">
        <f>'[4]ИТОГ!'!$AT3612</f>
        <v>б/р</v>
      </c>
      <c r="E3615" s="91" t="str">
        <f>'[4]ИТОГ!'!$AU3612</f>
        <v>ж</v>
      </c>
      <c r="F3615" s="189">
        <f>'[4]ИТОГ!'!$AX3612</f>
        <v>45045</v>
      </c>
      <c r="G3615" s="91" t="s">
        <v>255</v>
      </c>
      <c r="H3615" s="94" t="s">
        <v>28</v>
      </c>
      <c r="I3615" s="91" t="str">
        <f>'[4]ИТОГ!'!$AY3612</f>
        <v>НАДО!!!</v>
      </c>
    </row>
    <row r="3616" spans="1:9">
      <c r="A3616" s="90">
        <v>3606</v>
      </c>
      <c r="B3616" s="91" t="str">
        <f>'[4]ИТОГ!'!$AP3613</f>
        <v>Тузов Роман</v>
      </c>
      <c r="C3616" s="91">
        <f>'[4]ИТОГ!'!$AQ3613</f>
        <v>2010</v>
      </c>
      <c r="D3616" s="91" t="str">
        <f>'[4]ИТОГ!'!$AT3613</f>
        <v>2ю</v>
      </c>
      <c r="E3616" s="91" t="str">
        <f>'[4]ИТОГ!'!$AU3613</f>
        <v>м</v>
      </c>
      <c r="F3616" s="189">
        <f>'[4]ИТОГ!'!$AX3613</f>
        <v>45422</v>
      </c>
      <c r="G3616" s="91" t="s">
        <v>255</v>
      </c>
      <c r="H3616" s="94" t="s">
        <v>28</v>
      </c>
      <c r="I3616" s="91" t="str">
        <f>'[4]ИТОГ!'!$AY3613</f>
        <v>ОК!</v>
      </c>
    </row>
    <row r="3617" spans="1:9">
      <c r="A3617" s="90">
        <v>3607</v>
      </c>
      <c r="B3617" s="91" t="str">
        <f>'[4]ИТОГ!'!$AP3614</f>
        <v>Тулупова Дана</v>
      </c>
      <c r="C3617" s="91">
        <f>'[4]ИТОГ!'!$AQ3614</f>
        <v>2002</v>
      </c>
      <c r="D3617" s="91" t="str">
        <f>'[4]ИТОГ!'!$AT3614</f>
        <v>б/р</v>
      </c>
      <c r="E3617" s="91" t="str">
        <f>'[4]ИТОГ!'!$AU3614</f>
        <v>ж</v>
      </c>
      <c r="F3617" s="189">
        <f>'[4]ИТОГ!'!$AX3614</f>
        <v>43622</v>
      </c>
      <c r="G3617" s="91" t="s">
        <v>255</v>
      </c>
      <c r="H3617" s="94" t="s">
        <v>28</v>
      </c>
      <c r="I3617" s="91" t="str">
        <f>'[4]ИТОГ!'!$AY3614</f>
        <v>ОК!</v>
      </c>
    </row>
    <row r="3618" spans="1:9">
      <c r="A3618" s="90">
        <v>3608</v>
      </c>
      <c r="B3618" s="91" t="str">
        <f>'[4]ИТОГ!'!$AP3615</f>
        <v>Туманов Андрей</v>
      </c>
      <c r="C3618" s="91">
        <f>'[4]ИТОГ!'!$AQ3615</f>
        <v>1983</v>
      </c>
      <c r="D3618" s="91" t="str">
        <f>'[4]ИТОГ!'!$AT3615</f>
        <v>б/р</v>
      </c>
      <c r="E3618" s="91" t="str">
        <f>'[4]ИТОГ!'!$AU3615</f>
        <v>м</v>
      </c>
      <c r="F3618" s="189">
        <f>'[4]ИТОГ!'!$AX3615</f>
        <v>43399</v>
      </c>
      <c r="G3618" s="91" t="s">
        <v>255</v>
      </c>
      <c r="H3618" s="94" t="s">
        <v>28</v>
      </c>
      <c r="I3618" s="91" t="str">
        <f>'[4]ИТОГ!'!$AY3615</f>
        <v>НАДО!!!</v>
      </c>
    </row>
    <row r="3619" spans="1:9">
      <c r="A3619" s="90">
        <v>3609</v>
      </c>
      <c r="B3619" s="91" t="str">
        <f>'[4]ИТОГ!'!$AP3616</f>
        <v>Туманов Семен</v>
      </c>
      <c r="C3619" s="91">
        <f>'[4]ИТОГ!'!$AQ3616</f>
        <v>2000</v>
      </c>
      <c r="D3619" s="91" t="str">
        <f>'[4]ИТОГ!'!$AT3616</f>
        <v>б/р</v>
      </c>
      <c r="E3619" s="91" t="str">
        <f>'[4]ИТОГ!'!$AU3616</f>
        <v>м</v>
      </c>
      <c r="F3619" s="189">
        <f>'[4]ИТОГ!'!$AX3616</f>
        <v>0</v>
      </c>
      <c r="G3619" s="91" t="s">
        <v>255</v>
      </c>
      <c r="H3619" s="94" t="s">
        <v>28</v>
      </c>
      <c r="I3619" s="91" t="str">
        <f>'[4]ИТОГ!'!$AY3616</f>
        <v>ОК!</v>
      </c>
    </row>
    <row r="3620" spans="1:9">
      <c r="A3620" s="90">
        <v>3610</v>
      </c>
      <c r="B3620" s="91" t="str">
        <f>'[4]ИТОГ!'!$AP3617</f>
        <v>Туманова Марина</v>
      </c>
      <c r="C3620" s="91">
        <f>'[4]ИТОГ!'!$AQ3617</f>
        <v>0</v>
      </c>
      <c r="D3620" s="91">
        <f>'[4]ИТОГ!'!$AT3617</f>
        <v>3</v>
      </c>
      <c r="E3620" s="91" t="str">
        <f>'[4]ИТОГ!'!$AU3617</f>
        <v>ж</v>
      </c>
      <c r="F3620" s="189">
        <f>'[4]ИТОГ!'!$AX3617</f>
        <v>45407</v>
      </c>
      <c r="G3620" s="91" t="s">
        <v>255</v>
      </c>
      <c r="H3620" s="94" t="s">
        <v>28</v>
      </c>
      <c r="I3620" s="91" t="str">
        <f>'[4]ИТОГ!'!$AY3617</f>
        <v>НАДО!!!</v>
      </c>
    </row>
    <row r="3621" spans="1:9">
      <c r="A3621" s="90">
        <v>3611</v>
      </c>
      <c r="B3621" s="91" t="str">
        <f>'[4]ИТОГ!'!$AP3618</f>
        <v>Тумасян Альбина</v>
      </c>
      <c r="C3621" s="91">
        <f>'[4]ИТОГ!'!$AQ3618</f>
        <v>1963</v>
      </c>
      <c r="D3621" s="91">
        <f>'[4]ИТОГ!'!$AT3618</f>
        <v>2</v>
      </c>
      <c r="E3621" s="91" t="str">
        <f>'[4]ИТОГ!'!$AU3618</f>
        <v>ж</v>
      </c>
      <c r="F3621" s="189">
        <f>'[4]ИТОГ!'!$AX3618</f>
        <v>45520</v>
      </c>
      <c r="G3621" s="91" t="s">
        <v>255</v>
      </c>
      <c r="H3621" s="94" t="s">
        <v>28</v>
      </c>
      <c r="I3621" s="91" t="str">
        <f>'[4]ИТОГ!'!$AY3618</f>
        <v>ОК!</v>
      </c>
    </row>
    <row r="3622" spans="1:9">
      <c r="A3622" s="90">
        <v>3612</v>
      </c>
      <c r="B3622" s="91" t="str">
        <f>'[4]ИТОГ!'!$AP3619</f>
        <v>Тумашова Ольга</v>
      </c>
      <c r="C3622" s="91">
        <f>'[4]ИТОГ!'!$AQ3619</f>
        <v>0</v>
      </c>
      <c r="D3622" s="91" t="str">
        <f>'[4]ИТОГ!'!$AT3619</f>
        <v>б/р</v>
      </c>
      <c r="E3622" s="91" t="str">
        <f>'[4]ИТОГ!'!$AU3619</f>
        <v>ж</v>
      </c>
      <c r="F3622" s="189">
        <f>'[4]ИТОГ!'!$AX3619</f>
        <v>43954</v>
      </c>
      <c r="G3622" s="91" t="s">
        <v>255</v>
      </c>
      <c r="H3622" s="94" t="s">
        <v>28</v>
      </c>
      <c r="I3622" s="91" t="str">
        <f>'[4]ИТОГ!'!$AY3619</f>
        <v>НАДО!!!</v>
      </c>
    </row>
    <row r="3623" spans="1:9">
      <c r="A3623" s="90">
        <v>3613</v>
      </c>
      <c r="B3623" s="91" t="str">
        <f>'[4]ИТОГ!'!$AP3620</f>
        <v>Тунеков Тимофей</v>
      </c>
      <c r="C3623" s="91">
        <f>'[4]ИТОГ!'!$AQ3620</f>
        <v>2002</v>
      </c>
      <c r="D3623" s="91" t="str">
        <f>'[4]ИТОГ!'!$AT3620</f>
        <v>б/р</v>
      </c>
      <c r="E3623" s="91" t="str">
        <f>'[4]ИТОГ!'!$AU3620</f>
        <v>м</v>
      </c>
      <c r="F3623" s="189">
        <f>'[4]ИТОГ!'!$AX3620</f>
        <v>0</v>
      </c>
      <c r="G3623" s="91" t="s">
        <v>255</v>
      </c>
      <c r="H3623" s="94" t="s">
        <v>28</v>
      </c>
      <c r="I3623" s="91" t="str">
        <f>'[4]ИТОГ!'!$AY3620</f>
        <v>ОК!</v>
      </c>
    </row>
    <row r="3624" spans="1:9">
      <c r="A3624" s="90">
        <v>3614</v>
      </c>
      <c r="B3624" s="91" t="str">
        <f>'[4]ИТОГ!'!$AP3621</f>
        <v>Туров Захар</v>
      </c>
      <c r="C3624" s="91">
        <f>'[4]ИТОГ!'!$AQ3621</f>
        <v>0</v>
      </c>
      <c r="D3624" s="91" t="str">
        <f>'[4]ИТОГ!'!$AT3621</f>
        <v>1ю</v>
      </c>
      <c r="E3624" s="91" t="str">
        <f>'[4]ИТОГ!'!$AU3621</f>
        <v>м</v>
      </c>
      <c r="F3624" s="189">
        <f>'[4]ИТОГ!'!$AX3621</f>
        <v>45756</v>
      </c>
      <c r="G3624" s="91" t="s">
        <v>255</v>
      </c>
      <c r="H3624" s="94" t="s">
        <v>28</v>
      </c>
      <c r="I3624" s="91" t="str">
        <f>'[4]ИТОГ!'!$AY3621</f>
        <v>НАДО!!!</v>
      </c>
    </row>
    <row r="3625" spans="1:9">
      <c r="A3625" s="90">
        <v>3615</v>
      </c>
      <c r="B3625" s="91" t="str">
        <f>'[4]ИТОГ!'!$AP3622</f>
        <v>Туров Макар</v>
      </c>
      <c r="C3625" s="91">
        <f>'[4]ИТОГ!'!$AQ3622</f>
        <v>0</v>
      </c>
      <c r="D3625" s="91" t="str">
        <f>'[4]ИТОГ!'!$AT3622</f>
        <v>1ю</v>
      </c>
      <c r="E3625" s="91" t="str">
        <f>'[4]ИТОГ!'!$AU3622</f>
        <v>м</v>
      </c>
      <c r="F3625" s="189">
        <f>'[4]ИТОГ!'!$AX3622</f>
        <v>45756</v>
      </c>
      <c r="G3625" s="91" t="s">
        <v>255</v>
      </c>
      <c r="H3625" s="94" t="s">
        <v>28</v>
      </c>
      <c r="I3625" s="91" t="str">
        <f>'[4]ИТОГ!'!$AY3622</f>
        <v>НАДО!!!</v>
      </c>
    </row>
    <row r="3626" spans="1:9">
      <c r="A3626" s="90">
        <v>3616</v>
      </c>
      <c r="B3626" s="91" t="str">
        <f>'[4]ИТОГ!'!$AP3623</f>
        <v>Турцев Василий</v>
      </c>
      <c r="C3626" s="91">
        <f>'[4]ИТОГ!'!$AQ3623</f>
        <v>0</v>
      </c>
      <c r="D3626" s="91" t="str">
        <f>'[4]ИТОГ!'!$AT3623</f>
        <v>б/р</v>
      </c>
      <c r="E3626" s="91" t="str">
        <f>'[4]ИТОГ!'!$AU3623</f>
        <v>м</v>
      </c>
      <c r="F3626" s="189">
        <f>'[4]ИТОГ!'!$AX3623</f>
        <v>44323</v>
      </c>
      <c r="G3626" s="91" t="s">
        <v>255</v>
      </c>
      <c r="H3626" s="94" t="s">
        <v>28</v>
      </c>
      <c r="I3626" s="91" t="str">
        <f>'[4]ИТОГ!'!$AY3623</f>
        <v>НАДО!!!</v>
      </c>
    </row>
    <row r="3627" spans="1:9">
      <c r="A3627" s="90">
        <v>3617</v>
      </c>
      <c r="B3627" s="91" t="str">
        <f>'[4]ИТОГ!'!$AP3624</f>
        <v>Турцев Дмитрий</v>
      </c>
      <c r="C3627" s="91">
        <f>'[4]ИТОГ!'!$AQ3624</f>
        <v>1986</v>
      </c>
      <c r="D3627" s="91" t="str">
        <f>'[4]ИТОГ!'!$AT3624</f>
        <v>б/р</v>
      </c>
      <c r="E3627" s="91" t="str">
        <f>'[4]ИТОГ!'!$AU3624</f>
        <v>м</v>
      </c>
      <c r="F3627" s="189">
        <f>'[4]ИТОГ!'!$AX3624</f>
        <v>42844</v>
      </c>
      <c r="G3627" s="91" t="s">
        <v>255</v>
      </c>
      <c r="H3627" s="94" t="s">
        <v>28</v>
      </c>
      <c r="I3627" s="91" t="str">
        <f>'[4]ИТОГ!'!$AY3624</f>
        <v>ОК!</v>
      </c>
    </row>
    <row r="3628" spans="1:9">
      <c r="A3628" s="90">
        <v>3618</v>
      </c>
      <c r="B3628" s="91" t="str">
        <f>'[4]ИТОГ!'!$AP3625</f>
        <v>Тухватуллина Карина</v>
      </c>
      <c r="C3628" s="91">
        <f>'[4]ИТОГ!'!$AQ3625</f>
        <v>2005</v>
      </c>
      <c r="D3628" s="91" t="str">
        <f>'[4]ИТОГ!'!$AT3625</f>
        <v>б/р</v>
      </c>
      <c r="E3628" s="91" t="str">
        <f>'[4]ИТОГ!'!$AU3625</f>
        <v>ж</v>
      </c>
      <c r="F3628" s="189">
        <f>'[4]ИТОГ!'!$AX3625</f>
        <v>43266</v>
      </c>
      <c r="G3628" s="91" t="s">
        <v>255</v>
      </c>
      <c r="H3628" s="94" t="s">
        <v>28</v>
      </c>
      <c r="I3628" s="91" t="str">
        <f>'[4]ИТОГ!'!$AY3625</f>
        <v>ОК!</v>
      </c>
    </row>
    <row r="3629" spans="1:9">
      <c r="A3629" s="90">
        <v>3619</v>
      </c>
      <c r="B3629" s="91" t="str">
        <f>'[4]ИТОГ!'!$AP3626</f>
        <v>Тухканен Павел</v>
      </c>
      <c r="C3629" s="91">
        <f>'[4]ИТОГ!'!$AQ3626</f>
        <v>1981</v>
      </c>
      <c r="D3629" s="91" t="str">
        <f>'[4]ИТОГ!'!$AT3626</f>
        <v>б/р</v>
      </c>
      <c r="E3629" s="91" t="str">
        <f>'[4]ИТОГ!'!$AU3626</f>
        <v>м</v>
      </c>
      <c r="F3629" s="189">
        <f>'[4]ИТОГ!'!$AX3626</f>
        <v>43352</v>
      </c>
      <c r="G3629" s="91" t="s">
        <v>255</v>
      </c>
      <c r="H3629" s="94" t="s">
        <v>28</v>
      </c>
      <c r="I3629" s="91" t="str">
        <f>'[4]ИТОГ!'!$AY3626</f>
        <v>НАДО!!!</v>
      </c>
    </row>
    <row r="3630" spans="1:9">
      <c r="A3630" s="374">
        <v>3620</v>
      </c>
      <c r="B3630" s="91" t="str">
        <f>'[4]ИТОГ!'!$AP3627</f>
        <v>Тушевский Никита</v>
      </c>
      <c r="C3630" s="91">
        <f>'[4]ИТОГ!'!$AQ3627</f>
        <v>2002</v>
      </c>
      <c r="D3630" s="91" t="str">
        <f>'[4]ИТОГ!'!$AT3627</f>
        <v>б/р</v>
      </c>
      <c r="E3630" s="91" t="str">
        <f>'[4]ИТОГ!'!$AU3627</f>
        <v>м</v>
      </c>
      <c r="F3630" s="189">
        <f>'[4]ИТОГ!'!$AX3627</f>
        <v>43807</v>
      </c>
      <c r="G3630" s="91" t="s">
        <v>255</v>
      </c>
      <c r="H3630" s="94" t="s">
        <v>28</v>
      </c>
      <c r="I3630" s="91" t="str">
        <f>'[4]ИТОГ!'!$AY3627</f>
        <v>ОК!</v>
      </c>
    </row>
    <row r="3631" spans="1:9">
      <c r="A3631" s="375">
        <v>3621</v>
      </c>
      <c r="B3631" s="91" t="str">
        <f>'[4]ИТОГ!'!$AP3628</f>
        <v>Тушин Дмитрий</v>
      </c>
      <c r="C3631" s="91">
        <f>'[4]ИТОГ!'!$AQ3628</f>
        <v>0</v>
      </c>
      <c r="D3631" s="91" t="str">
        <f>'[4]ИТОГ!'!$AT3628</f>
        <v>1ю</v>
      </c>
      <c r="E3631" s="91" t="str">
        <f>'[4]ИТОГ!'!$AU3628</f>
        <v>м</v>
      </c>
      <c r="F3631" s="189">
        <f>'[4]ИТОГ!'!$AX3628</f>
        <v>45756</v>
      </c>
      <c r="G3631" s="91" t="s">
        <v>255</v>
      </c>
      <c r="H3631" s="94" t="s">
        <v>28</v>
      </c>
      <c r="I3631" s="91" t="str">
        <f>'[4]ИТОГ!'!$AY3628</f>
        <v>НАДО!!!</v>
      </c>
    </row>
    <row r="3632" spans="1:9">
      <c r="A3632" s="375">
        <v>3622</v>
      </c>
      <c r="B3632" s="91" t="str">
        <f>'[4]ИТОГ!'!$AP3629</f>
        <v>Тыльтин Алексей</v>
      </c>
      <c r="C3632" s="91">
        <f>'[4]ИТОГ!'!$AQ3629</f>
        <v>0</v>
      </c>
      <c r="D3632" s="91">
        <f>'[4]ИТОГ!'!$AT3629</f>
        <v>3</v>
      </c>
      <c r="E3632" s="91" t="str">
        <f>'[4]ИТОГ!'!$AU3629</f>
        <v>м</v>
      </c>
      <c r="F3632" s="189">
        <f>'[4]ИТОГ!'!$AX3629</f>
        <v>45778</v>
      </c>
      <c r="G3632" s="91" t="s">
        <v>255</v>
      </c>
      <c r="H3632" s="94" t="s">
        <v>28</v>
      </c>
      <c r="I3632" s="91" t="str">
        <f>'[4]ИТОГ!'!$AY3629</f>
        <v>НАДО!!!</v>
      </c>
    </row>
    <row r="3633" spans="1:9">
      <c r="A3633" s="375">
        <v>3623</v>
      </c>
      <c r="B3633" s="91" t="str">
        <f>'[4]ИТОГ!'!$AP3630</f>
        <v>Тырс Дарья</v>
      </c>
      <c r="C3633" s="91">
        <f>'[4]ИТОГ!'!$AQ3630</f>
        <v>2014</v>
      </c>
      <c r="D3633" s="91" t="str">
        <f>'[4]ИТОГ!'!$AT3630</f>
        <v>б/р</v>
      </c>
      <c r="E3633" s="91" t="str">
        <f>'[4]ИТОГ!'!$AU3630</f>
        <v>ж</v>
      </c>
      <c r="F3633" s="189">
        <f>'[4]ИТОГ!'!$AX3630</f>
        <v>0</v>
      </c>
      <c r="G3633" s="91" t="s">
        <v>255</v>
      </c>
      <c r="H3633" s="94" t="s">
        <v>28</v>
      </c>
      <c r="I3633" s="91" t="str">
        <f>'[4]ИТОГ!'!$AY3630</f>
        <v>ОК!</v>
      </c>
    </row>
    <row r="3634" spans="1:9">
      <c r="A3634" s="375">
        <v>3624</v>
      </c>
      <c r="B3634" s="91" t="str">
        <f>'[4]ИТОГ!'!$AP3631</f>
        <v>Тышкевич Вероника</v>
      </c>
      <c r="C3634" s="91">
        <f>'[4]ИТОГ!'!$AQ3631</f>
        <v>0</v>
      </c>
      <c r="D3634" s="91" t="str">
        <f>'[4]ИТОГ!'!$AT3631</f>
        <v>б/р</v>
      </c>
      <c r="E3634" s="91" t="str">
        <f>'[4]ИТОГ!'!$AU3631</f>
        <v>ж</v>
      </c>
      <c r="F3634" s="189">
        <f>'[4]ИТОГ!'!$AX3631</f>
        <v>44024</v>
      </c>
      <c r="G3634" s="91" t="s">
        <v>255</v>
      </c>
      <c r="H3634" s="94" t="s">
        <v>28</v>
      </c>
      <c r="I3634" s="91" t="str">
        <f>'[4]ИТОГ!'!$AY3631</f>
        <v>НАДО!!!</v>
      </c>
    </row>
    <row r="3635" spans="1:9">
      <c r="A3635" s="375">
        <v>3625</v>
      </c>
      <c r="B3635" s="91" t="str">
        <f>'[4]ИТОГ!'!$AP3632</f>
        <v>Тышковская София</v>
      </c>
      <c r="C3635" s="91">
        <f>'[4]ИТОГ!'!$AQ3632</f>
        <v>2009</v>
      </c>
      <c r="D3635" s="91">
        <f>'[4]ИТОГ!'!$AT3632</f>
        <v>2</v>
      </c>
      <c r="E3635" s="91" t="str">
        <f>'[4]ИТОГ!'!$AU3632</f>
        <v>ж</v>
      </c>
      <c r="F3635" s="189">
        <f>'[4]ИТОГ!'!$AX3632</f>
        <v>45651</v>
      </c>
      <c r="G3635" s="91" t="s">
        <v>255</v>
      </c>
      <c r="H3635" s="94" t="s">
        <v>28</v>
      </c>
      <c r="I3635" s="91" t="str">
        <f>'[4]ИТОГ!'!$AY3632</f>
        <v>ОК!</v>
      </c>
    </row>
    <row r="3636" spans="1:9">
      <c r="A3636" s="375">
        <v>3626</v>
      </c>
      <c r="B3636" s="91" t="str">
        <f>'[4]ИТОГ!'!$AP3633</f>
        <v>Тюкаев Гавриил</v>
      </c>
      <c r="C3636" s="91">
        <f>'[4]ИТОГ!'!$AQ3633</f>
        <v>2005</v>
      </c>
      <c r="D3636" s="91" t="str">
        <f>'[4]ИТОГ!'!$AT3633</f>
        <v>б/р</v>
      </c>
      <c r="E3636" s="91" t="str">
        <f>'[4]ИТОГ!'!$AU3633</f>
        <v>м</v>
      </c>
      <c r="F3636" s="189">
        <f>'[4]ИТОГ!'!$AX3633</f>
        <v>44127</v>
      </c>
      <c r="G3636" s="91" t="s">
        <v>255</v>
      </c>
      <c r="H3636" s="94" t="s">
        <v>28</v>
      </c>
      <c r="I3636" s="91" t="str">
        <f>'[4]ИТОГ!'!$AY3633</f>
        <v>НАДО!!!</v>
      </c>
    </row>
    <row r="3637" spans="1:9">
      <c r="A3637" s="375">
        <v>3627</v>
      </c>
      <c r="B3637" s="91" t="str">
        <f>'[4]ИТОГ!'!$AP3634</f>
        <v>Тюриков Артём</v>
      </c>
      <c r="C3637" s="91">
        <f>'[4]ИТОГ!'!$AQ3634</f>
        <v>2012</v>
      </c>
      <c r="D3637" s="91" t="str">
        <f>'[4]ИТОГ!'!$AT3634</f>
        <v>б/р</v>
      </c>
      <c r="E3637" s="91" t="str">
        <f>'[4]ИТОГ!'!$AU3634</f>
        <v>м</v>
      </c>
      <c r="F3637" s="189">
        <f>'[4]ИТОГ!'!$AX3634</f>
        <v>0</v>
      </c>
      <c r="G3637" s="91" t="s">
        <v>255</v>
      </c>
      <c r="H3637" s="94" t="s">
        <v>28</v>
      </c>
      <c r="I3637" s="91" t="str">
        <f>'[4]ИТОГ!'!$AY3634</f>
        <v>ОК!</v>
      </c>
    </row>
    <row r="3638" spans="1:9">
      <c r="A3638" s="375">
        <v>3628</v>
      </c>
      <c r="B3638" s="91" t="str">
        <f>'[4]ИТОГ!'!$AP3635</f>
        <v>Тюрин Владимир</v>
      </c>
      <c r="C3638" s="91">
        <f>'[4]ИТОГ!'!$AQ3635</f>
        <v>0</v>
      </c>
      <c r="D3638" s="91" t="str">
        <f>'[4]ИТОГ!'!$AT3635</f>
        <v>б/р</v>
      </c>
      <c r="E3638" s="91" t="str">
        <f>'[4]ИТОГ!'!$AU3635</f>
        <v>м</v>
      </c>
      <c r="F3638" s="189">
        <f>'[4]ИТОГ!'!$AX3635</f>
        <v>43960</v>
      </c>
      <c r="G3638" s="91" t="s">
        <v>255</v>
      </c>
      <c r="H3638" s="94" t="s">
        <v>28</v>
      </c>
      <c r="I3638" s="91" t="str">
        <f>'[4]ИТОГ!'!$AY3635</f>
        <v>НАДО!!!</v>
      </c>
    </row>
    <row r="3639" spans="1:9">
      <c r="A3639" s="375">
        <v>3629</v>
      </c>
      <c r="B3639" s="91" t="str">
        <f>'[4]ИТОГ!'!$AP3636</f>
        <v>Тюрин Роман</v>
      </c>
      <c r="C3639" s="91">
        <f>'[4]ИТОГ!'!$AQ3636</f>
        <v>0</v>
      </c>
      <c r="D3639" s="91" t="str">
        <f>'[4]ИТОГ!'!$AT3636</f>
        <v>б/р</v>
      </c>
      <c r="E3639" s="91" t="str">
        <f>'[4]ИТОГ!'!$AU3636</f>
        <v>м</v>
      </c>
      <c r="F3639" s="189">
        <f>'[4]ИТОГ!'!$AX3636</f>
        <v>44269</v>
      </c>
      <c r="G3639" s="91" t="s">
        <v>255</v>
      </c>
      <c r="H3639" s="94" t="s">
        <v>28</v>
      </c>
      <c r="I3639" s="91" t="str">
        <f>'[4]ИТОГ!'!$AY3636</f>
        <v>НАДО!!!</v>
      </c>
    </row>
    <row r="3640" spans="1:9">
      <c r="A3640" s="375">
        <v>3630</v>
      </c>
      <c r="B3640" s="91" t="str">
        <f>'[4]ИТОГ!'!$AP3637</f>
        <v>Тягур Игорь</v>
      </c>
      <c r="C3640" s="91">
        <f>'[4]ИТОГ!'!$AQ3637</f>
        <v>0</v>
      </c>
      <c r="D3640" s="91" t="str">
        <f>'[4]ИТОГ!'!$AT3637</f>
        <v>КМС</v>
      </c>
      <c r="E3640" s="91" t="str">
        <f>'[4]ИТОГ!'!$AU3637</f>
        <v>м</v>
      </c>
      <c r="F3640" s="189">
        <f>'[4]ИТОГ!'!$AX3637</f>
        <v>45740</v>
      </c>
      <c r="G3640" s="91" t="s">
        <v>255</v>
      </c>
      <c r="H3640" s="94" t="s">
        <v>28</v>
      </c>
      <c r="I3640" s="91" t="str">
        <f>'[4]ИТОГ!'!$AY3637</f>
        <v>НАДО!!!</v>
      </c>
    </row>
    <row r="3641" spans="1:9">
      <c r="A3641" s="375">
        <v>3631</v>
      </c>
      <c r="B3641" s="91" t="str">
        <f>'[4]ИТОГ!'!$AP3638</f>
        <v>Тяпина Мария</v>
      </c>
      <c r="C3641" s="91">
        <f>'[4]ИТОГ!'!$AQ3638</f>
        <v>0</v>
      </c>
      <c r="D3641" s="91">
        <f>'[4]ИТОГ!'!$AT3638</f>
        <v>3</v>
      </c>
      <c r="E3641" s="91" t="str">
        <f>'[4]ИТОГ!'!$AU3638</f>
        <v>ж</v>
      </c>
      <c r="F3641" s="189">
        <f>'[4]ИТОГ!'!$AX3638</f>
        <v>45778</v>
      </c>
      <c r="G3641" s="91" t="s">
        <v>255</v>
      </c>
      <c r="H3641" s="94" t="s">
        <v>28</v>
      </c>
      <c r="I3641" s="91" t="str">
        <f>'[4]ИТОГ!'!$AY3638</f>
        <v>НАДО!!!</v>
      </c>
    </row>
    <row r="3642" spans="1:9">
      <c r="A3642" s="375">
        <v>3632</v>
      </c>
      <c r="B3642" s="91" t="str">
        <f>'[4]ИТОГ!'!$AP3639</f>
        <v>Тяпков Кирилл</v>
      </c>
      <c r="C3642" s="91">
        <f>'[4]ИТОГ!'!$AQ3639</f>
        <v>2008</v>
      </c>
      <c r="D3642" s="91" t="str">
        <f>'[4]ИТОГ!'!$AT3639</f>
        <v>1ю</v>
      </c>
      <c r="E3642" s="91" t="str">
        <f>'[4]ИТОГ!'!$AU3639</f>
        <v>м</v>
      </c>
      <c r="F3642" s="189">
        <f>'[4]ИТОГ!'!$AX3639</f>
        <v>45422</v>
      </c>
      <c r="G3642" s="91" t="s">
        <v>255</v>
      </c>
      <c r="H3642" s="94" t="s">
        <v>28</v>
      </c>
      <c r="I3642" s="91" t="str">
        <f>'[4]ИТОГ!'!$AY3639</f>
        <v>ОК!</v>
      </c>
    </row>
    <row r="3643" spans="1:9">
      <c r="A3643" s="375">
        <v>3633</v>
      </c>
      <c r="B3643" s="91" t="str">
        <f>'[4]ИТОГ!'!$AP3640</f>
        <v>Уваров Леонид</v>
      </c>
      <c r="C3643" s="91">
        <f>'[4]ИТОГ!'!$AQ3640</f>
        <v>2005</v>
      </c>
      <c r="D3643" s="91" t="str">
        <f>'[4]ИТОГ!'!$AT3640</f>
        <v>б/р</v>
      </c>
      <c r="E3643" s="91" t="str">
        <f>'[4]ИТОГ!'!$AU3640</f>
        <v>м</v>
      </c>
      <c r="F3643" s="189">
        <f>'[4]ИТОГ!'!$AX3640</f>
        <v>0</v>
      </c>
      <c r="G3643" s="91" t="s">
        <v>255</v>
      </c>
      <c r="H3643" s="94" t="s">
        <v>28</v>
      </c>
      <c r="I3643" s="91" t="str">
        <f>'[4]ИТОГ!'!$AY3640</f>
        <v>ОК!</v>
      </c>
    </row>
    <row r="3644" spans="1:9">
      <c r="A3644" s="375">
        <v>3634</v>
      </c>
      <c r="B3644" s="91" t="str">
        <f>'[4]ИТОГ!'!$AP3641</f>
        <v>Уваров Семён</v>
      </c>
      <c r="C3644" s="91">
        <f>'[4]ИТОГ!'!$AQ3641</f>
        <v>0</v>
      </c>
      <c r="D3644" s="91">
        <f>'[4]ИТОГ!'!$AT3641</f>
        <v>1</v>
      </c>
      <c r="E3644" s="91" t="str">
        <f>'[4]ИТОГ!'!$AU3641</f>
        <v>м</v>
      </c>
      <c r="F3644" s="189">
        <f>'[4]ИТОГ!'!$AX3641</f>
        <v>45375</v>
      </c>
      <c r="G3644" s="91" t="s">
        <v>255</v>
      </c>
      <c r="H3644" s="94" t="s">
        <v>28</v>
      </c>
      <c r="I3644" s="91" t="str">
        <f>'[4]ИТОГ!'!$AY3641</f>
        <v>НАДО!!!</v>
      </c>
    </row>
    <row r="3645" spans="1:9">
      <c r="A3645" s="375">
        <v>3635</v>
      </c>
      <c r="B3645" s="91" t="str">
        <f>'[4]ИТОГ!'!$AP3642</f>
        <v>Угленко Юрий</v>
      </c>
      <c r="C3645" s="91">
        <f>'[4]ИТОГ!'!$AQ3642</f>
        <v>2000</v>
      </c>
      <c r="D3645" s="91" t="str">
        <f>'[4]ИТОГ!'!$AT3642</f>
        <v>б/р</v>
      </c>
      <c r="E3645" s="91" t="str">
        <f>'[4]ИТОГ!'!$AU3642</f>
        <v>м</v>
      </c>
      <c r="F3645" s="189">
        <f>'[4]ИТОГ!'!$AX3642</f>
        <v>42869</v>
      </c>
      <c r="G3645" s="91" t="s">
        <v>255</v>
      </c>
      <c r="H3645" s="94" t="s">
        <v>28</v>
      </c>
      <c r="I3645" s="91" t="str">
        <f>'[4]ИТОГ!'!$AY3642</f>
        <v>ОК!</v>
      </c>
    </row>
    <row r="3646" spans="1:9">
      <c r="A3646" s="375">
        <v>3636</v>
      </c>
      <c r="B3646" s="91" t="str">
        <f>'[4]ИТОГ!'!$AP3643</f>
        <v>Угрюмова Антонина</v>
      </c>
      <c r="C3646" s="91">
        <f>'[4]ИТОГ!'!$AQ3643</f>
        <v>2014</v>
      </c>
      <c r="D3646" s="91" t="str">
        <f>'[4]ИТОГ!'!$AT3643</f>
        <v>б/р</v>
      </c>
      <c r="E3646" s="91" t="str">
        <f>'[4]ИТОГ!'!$AU3643</f>
        <v>ж</v>
      </c>
      <c r="F3646" s="189">
        <f>'[4]ИТОГ!'!$AX3643</f>
        <v>0</v>
      </c>
      <c r="G3646" s="91" t="s">
        <v>255</v>
      </c>
      <c r="H3646" s="94" t="s">
        <v>28</v>
      </c>
      <c r="I3646" s="91" t="str">
        <f>'[4]ИТОГ!'!$AY3643</f>
        <v>ОК!</v>
      </c>
    </row>
    <row r="3647" spans="1:9">
      <c r="A3647" s="375">
        <v>3637</v>
      </c>
      <c r="B3647" s="91" t="str">
        <f>'[4]ИТОГ!'!$AP3644</f>
        <v>Удальцова Полина</v>
      </c>
      <c r="C3647" s="91">
        <f>'[4]ИТОГ!'!$AQ3644</f>
        <v>2006</v>
      </c>
      <c r="D3647" s="91" t="str">
        <f>'[4]ИТОГ!'!$AT3644</f>
        <v>б/р</v>
      </c>
      <c r="E3647" s="91" t="str">
        <f>'[4]ИТОГ!'!$AU3644</f>
        <v>ж</v>
      </c>
      <c r="F3647" s="189">
        <f>'[4]ИТОГ!'!$AX3644</f>
        <v>44238</v>
      </c>
      <c r="G3647" s="91" t="s">
        <v>255</v>
      </c>
      <c r="H3647" s="94" t="s">
        <v>28</v>
      </c>
      <c r="I3647" s="91" t="str">
        <f>'[4]ИТОГ!'!$AY3644</f>
        <v>ОК!</v>
      </c>
    </row>
    <row r="3648" spans="1:9">
      <c r="A3648" s="375">
        <v>3638</v>
      </c>
      <c r="B3648" s="91" t="str">
        <f>'[4]ИТОГ!'!$AP3645</f>
        <v>Удовиченко Александр</v>
      </c>
      <c r="C3648" s="91">
        <f>'[4]ИТОГ!'!$AQ3645</f>
        <v>1961</v>
      </c>
      <c r="D3648" s="91" t="str">
        <f>'[4]ИТОГ!'!$AT3645</f>
        <v>б/р</v>
      </c>
      <c r="E3648" s="91" t="str">
        <f>'[4]ИТОГ!'!$AU3645</f>
        <v>м</v>
      </c>
      <c r="F3648" s="189">
        <f>'[4]ИТОГ!'!$AX3645</f>
        <v>43281</v>
      </c>
      <c r="G3648" s="91" t="s">
        <v>255</v>
      </c>
      <c r="H3648" s="94" t="s">
        <v>28</v>
      </c>
      <c r="I3648" s="91" t="str">
        <f>'[4]ИТОГ!'!$AY3645</f>
        <v>НАДО!!!</v>
      </c>
    </row>
    <row r="3649" spans="1:9">
      <c r="A3649" s="375">
        <v>3639</v>
      </c>
      <c r="B3649" s="91" t="str">
        <f>'[4]ИТОГ!'!$AP3646</f>
        <v>Уколова Ольга</v>
      </c>
      <c r="C3649" s="91">
        <f>'[4]ИТОГ!'!$AQ3646</f>
        <v>0</v>
      </c>
      <c r="D3649" s="91" t="str">
        <f>'[4]ИТОГ!'!$AT3646</f>
        <v>б/р</v>
      </c>
      <c r="E3649" s="91" t="str">
        <f>'[4]ИТОГ!'!$AU3646</f>
        <v>ж</v>
      </c>
      <c r="F3649" s="189">
        <f>'[4]ИТОГ!'!$AX3646</f>
        <v>42903</v>
      </c>
      <c r="G3649" s="91" t="s">
        <v>255</v>
      </c>
      <c r="H3649" s="94" t="s">
        <v>28</v>
      </c>
      <c r="I3649" s="91" t="str">
        <f>'[4]ИТОГ!'!$AY3646</f>
        <v>НАДО!!!</v>
      </c>
    </row>
    <row r="3650" spans="1:9">
      <c r="A3650" s="375">
        <v>3640</v>
      </c>
      <c r="B3650" s="91" t="str">
        <f>'[4]ИТОГ!'!$AP3647</f>
        <v>Украинская Юлия</v>
      </c>
      <c r="C3650" s="91">
        <f>'[4]ИТОГ!'!$AQ3647</f>
        <v>0</v>
      </c>
      <c r="D3650" s="91">
        <f>'[4]ИТОГ!'!$AT3647</f>
        <v>3</v>
      </c>
      <c r="E3650" s="91" t="str">
        <f>'[4]ИТОГ!'!$AU3647</f>
        <v>ж</v>
      </c>
      <c r="F3650" s="189">
        <f>'[4]ИТОГ!'!$AX3647</f>
        <v>45778</v>
      </c>
      <c r="G3650" s="91" t="s">
        <v>255</v>
      </c>
      <c r="H3650" s="94" t="s">
        <v>28</v>
      </c>
      <c r="I3650" s="91" t="str">
        <f>'[4]ИТОГ!'!$AY3647</f>
        <v>НАДО!!!</v>
      </c>
    </row>
    <row r="3651" spans="1:9">
      <c r="A3651" s="375">
        <v>3641</v>
      </c>
      <c r="B3651" s="91" t="str">
        <f>'[4]ИТОГ!'!$AP3648</f>
        <v>Уланов Владислав</v>
      </c>
      <c r="C3651" s="91">
        <f>'[4]ИТОГ!'!$AQ3648</f>
        <v>0</v>
      </c>
      <c r="D3651" s="91">
        <f>'[4]ИТОГ!'!$AT3648</f>
        <v>3</v>
      </c>
      <c r="E3651" s="91" t="str">
        <f>'[4]ИТОГ!'!$AU3648</f>
        <v>м</v>
      </c>
      <c r="F3651" s="189">
        <f>'[4]ИТОГ!'!$AX3648</f>
        <v>45778</v>
      </c>
      <c r="G3651" s="91" t="s">
        <v>255</v>
      </c>
      <c r="H3651" s="94" t="s">
        <v>28</v>
      </c>
      <c r="I3651" s="91" t="str">
        <f>'[4]ИТОГ!'!$AY3648</f>
        <v>НАДО!!!</v>
      </c>
    </row>
    <row r="3652" spans="1:9">
      <c r="A3652" s="375">
        <v>3642</v>
      </c>
      <c r="B3652" s="91" t="str">
        <f>'[4]ИТОГ!'!$AP3649</f>
        <v>Уланова Станислава</v>
      </c>
      <c r="C3652" s="91">
        <f>'[4]ИТОГ!'!$AQ3649</f>
        <v>0</v>
      </c>
      <c r="D3652" s="91">
        <f>'[4]ИТОГ!'!$AT3649</f>
        <v>3</v>
      </c>
      <c r="E3652" s="91" t="str">
        <f>'[4]ИТОГ!'!$AU3649</f>
        <v>ж</v>
      </c>
      <c r="F3652" s="189">
        <f>'[4]ИТОГ!'!$AX3649</f>
        <v>45778</v>
      </c>
      <c r="G3652" s="91" t="s">
        <v>255</v>
      </c>
      <c r="H3652" s="94" t="s">
        <v>28</v>
      </c>
      <c r="I3652" s="91" t="str">
        <f>'[4]ИТОГ!'!$AY3649</f>
        <v>НАДО!!!</v>
      </c>
    </row>
    <row r="3653" spans="1:9">
      <c r="A3653" s="375">
        <v>3643</v>
      </c>
      <c r="B3653" s="91" t="str">
        <f>'[4]ИТОГ!'!$AP3650</f>
        <v>Уласевич Роман</v>
      </c>
      <c r="C3653" s="91">
        <f>'[4]ИТОГ!'!$AQ3650</f>
        <v>1991</v>
      </c>
      <c r="D3653" s="91" t="str">
        <f>'[4]ИТОГ!'!$AT3650</f>
        <v>б/р</v>
      </c>
      <c r="E3653" s="91" t="str">
        <f>'[4]ИТОГ!'!$AU3650</f>
        <v>м</v>
      </c>
      <c r="F3653" s="189">
        <f>'[4]ИТОГ!'!$AX3650</f>
        <v>0</v>
      </c>
      <c r="G3653" s="91" t="s">
        <v>255</v>
      </c>
      <c r="H3653" s="94" t="s">
        <v>28</v>
      </c>
      <c r="I3653" s="91" t="str">
        <f>'[4]ИТОГ!'!$AY3650</f>
        <v>НАДО!!!</v>
      </c>
    </row>
    <row r="3654" spans="1:9">
      <c r="A3654" s="375">
        <v>3644</v>
      </c>
      <c r="B3654" s="91" t="str">
        <f>'[4]ИТОГ!'!$AP3651</f>
        <v>Улинский Олег</v>
      </c>
      <c r="C3654" s="91">
        <f>'[4]ИТОГ!'!$AQ3651</f>
        <v>2008</v>
      </c>
      <c r="D3654" s="91">
        <f>'[4]ИТОГ!'!$AT3651</f>
        <v>3</v>
      </c>
      <c r="E3654" s="91" t="str">
        <f>'[4]ИТОГ!'!$AU3651</f>
        <v>м</v>
      </c>
      <c r="F3654" s="189">
        <f>'[4]ИТОГ!'!$AX3651</f>
        <v>45344</v>
      </c>
      <c r="G3654" s="91" t="s">
        <v>255</v>
      </c>
      <c r="H3654" s="94" t="s">
        <v>28</v>
      </c>
      <c r="I3654" s="91" t="str">
        <f>'[4]ИТОГ!'!$AY3651</f>
        <v>ОК!</v>
      </c>
    </row>
    <row r="3655" spans="1:9">
      <c r="A3655" s="375">
        <v>3645</v>
      </c>
      <c r="B3655" s="91" t="str">
        <f>'[4]ИТОГ!'!$AP3652</f>
        <v>Ульянов Александр</v>
      </c>
      <c r="C3655" s="91">
        <f>'[4]ИТОГ!'!$AQ3652</f>
        <v>1972</v>
      </c>
      <c r="D3655" s="91" t="str">
        <f>'[4]ИТОГ!'!$AT3652</f>
        <v>б/р</v>
      </c>
      <c r="E3655" s="91" t="str">
        <f>'[4]ИТОГ!'!$AU3652</f>
        <v>м</v>
      </c>
      <c r="F3655" s="189">
        <f>'[4]ИТОГ!'!$AX3652</f>
        <v>45285</v>
      </c>
      <c r="G3655" s="91" t="s">
        <v>255</v>
      </c>
      <c r="H3655" s="94" t="s">
        <v>28</v>
      </c>
      <c r="I3655" s="91" t="str">
        <f>'[4]ИТОГ!'!$AY3652</f>
        <v>ОК!</v>
      </c>
    </row>
    <row r="3656" spans="1:9">
      <c r="A3656" s="375">
        <v>3646</v>
      </c>
      <c r="B3656" s="91" t="str">
        <f>'[4]ИТОГ!'!$AP3653</f>
        <v>Ульянов Олег</v>
      </c>
      <c r="C3656" s="91">
        <f>'[4]ИТОГ!'!$AQ3653</f>
        <v>2015</v>
      </c>
      <c r="D3656" s="91" t="str">
        <f>'[4]ИТОГ!'!$AT3653</f>
        <v>б/р</v>
      </c>
      <c r="E3656" s="91" t="str">
        <f>'[4]ИТОГ!'!$AU3653</f>
        <v>м</v>
      </c>
      <c r="F3656" s="189">
        <f>'[4]ИТОГ!'!$AX3653</f>
        <v>0</v>
      </c>
      <c r="G3656" s="91" t="s">
        <v>255</v>
      </c>
      <c r="H3656" s="94" t="s">
        <v>28</v>
      </c>
      <c r="I3656" s="91" t="str">
        <f>'[4]ИТОГ!'!$AY3653</f>
        <v>ОК!</v>
      </c>
    </row>
    <row r="3657" spans="1:9">
      <c r="A3657" s="375">
        <v>3647</v>
      </c>
      <c r="B3657" s="91" t="str">
        <f>'[4]ИТОГ!'!$AP3654</f>
        <v>Ульянова Ольга</v>
      </c>
      <c r="C3657" s="91">
        <f>'[4]ИТОГ!'!$AQ3654</f>
        <v>2006</v>
      </c>
      <c r="D3657" s="91" t="str">
        <f>'[4]ИТОГ!'!$AT3654</f>
        <v>б/р</v>
      </c>
      <c r="E3657" s="91" t="str">
        <f>'[4]ИТОГ!'!$AU3654</f>
        <v>ж</v>
      </c>
      <c r="F3657" s="189">
        <f>'[4]ИТОГ!'!$AX3654</f>
        <v>43383</v>
      </c>
      <c r="G3657" s="91" t="s">
        <v>255</v>
      </c>
      <c r="H3657" s="94" t="s">
        <v>28</v>
      </c>
      <c r="I3657" s="91" t="str">
        <f>'[4]ИТОГ!'!$AY3654</f>
        <v>ОК!</v>
      </c>
    </row>
    <row r="3658" spans="1:9">
      <c r="A3658" s="375">
        <v>3648</v>
      </c>
      <c r="B3658" s="91" t="str">
        <f>'[4]ИТОГ!'!$AP3655</f>
        <v>Умницина Ирина</v>
      </c>
      <c r="C3658" s="91">
        <f>'[4]ИТОГ!'!$AQ3655</f>
        <v>2003</v>
      </c>
      <c r="D3658" s="91">
        <f>'[4]ИТОГ!'!$AT3655</f>
        <v>2</v>
      </c>
      <c r="E3658" s="91" t="str">
        <f>'[4]ИТОГ!'!$AU3655</f>
        <v>ж</v>
      </c>
      <c r="F3658" s="189">
        <f>'[4]ИТОГ!'!$AX3655</f>
        <v>45805</v>
      </c>
      <c r="G3658" s="91" t="s">
        <v>255</v>
      </c>
      <c r="H3658" s="94" t="s">
        <v>28</v>
      </c>
      <c r="I3658" s="91" t="str">
        <f>'[4]ИТОГ!'!$AY3655</f>
        <v>ОК!</v>
      </c>
    </row>
    <row r="3659" spans="1:9">
      <c r="A3659" s="375">
        <v>3649</v>
      </c>
      <c r="B3659" s="91" t="str">
        <f>'[4]ИТОГ!'!$AP3656</f>
        <v>Унжаков Владимир</v>
      </c>
      <c r="C3659" s="91">
        <f>'[4]ИТОГ!'!$AQ3656</f>
        <v>0</v>
      </c>
      <c r="D3659" s="91">
        <f>'[4]ИТОГ!'!$AT3656</f>
        <v>3</v>
      </c>
      <c r="E3659" s="91" t="str">
        <f>'[4]ИТОГ!'!$AU3656</f>
        <v>м</v>
      </c>
      <c r="F3659" s="189">
        <f>'[4]ИТОГ!'!$AX3656</f>
        <v>45407</v>
      </c>
      <c r="G3659" s="91" t="s">
        <v>255</v>
      </c>
      <c r="H3659" s="94" t="s">
        <v>28</v>
      </c>
      <c r="I3659" s="91" t="str">
        <f>'[4]ИТОГ!'!$AY3656</f>
        <v>НАДО!!!</v>
      </c>
    </row>
    <row r="3660" spans="1:9">
      <c r="A3660" s="375">
        <v>3650</v>
      </c>
      <c r="B3660" s="91" t="str">
        <f>'[4]ИТОГ!'!$AP3657</f>
        <v>Упитис Анастасия</v>
      </c>
      <c r="C3660" s="91">
        <f>'[4]ИТОГ!'!$AQ3657</f>
        <v>2009</v>
      </c>
      <c r="D3660" s="91" t="str">
        <f>'[4]ИТОГ!'!$AT3657</f>
        <v>1ю</v>
      </c>
      <c r="E3660" s="91" t="str">
        <f>'[4]ИТОГ!'!$AU3657</f>
        <v>ж</v>
      </c>
      <c r="F3660" s="189">
        <f>'[4]ИТОГ!'!$AX3657</f>
        <v>45422</v>
      </c>
      <c r="G3660" s="91" t="s">
        <v>255</v>
      </c>
      <c r="H3660" s="94" t="s">
        <v>28</v>
      </c>
      <c r="I3660" s="91" t="str">
        <f>'[4]ИТОГ!'!$AY3657</f>
        <v>ОК!</v>
      </c>
    </row>
    <row r="3661" spans="1:9">
      <c r="A3661" s="375">
        <v>3651</v>
      </c>
      <c r="B3661" s="91" t="str">
        <f>'[4]ИТОГ!'!$AP3658</f>
        <v>Урлашова Ирина</v>
      </c>
      <c r="C3661" s="91">
        <f>'[4]ИТОГ!'!$AQ3658</f>
        <v>0</v>
      </c>
      <c r="D3661" s="91" t="str">
        <f>'[4]ИТОГ!'!$AT3658</f>
        <v>б/р</v>
      </c>
      <c r="E3661" s="91" t="str">
        <f>'[4]ИТОГ!'!$AU3658</f>
        <v>ж</v>
      </c>
      <c r="F3661" s="189">
        <f>'[4]ИТОГ!'!$AX3658</f>
        <v>0</v>
      </c>
      <c r="G3661" s="91" t="s">
        <v>255</v>
      </c>
      <c r="H3661" s="94" t="s">
        <v>28</v>
      </c>
      <c r="I3661" s="91" t="str">
        <f>'[4]ИТОГ!'!$AY3658</f>
        <v>НАДО!!!</v>
      </c>
    </row>
    <row r="3662" spans="1:9">
      <c r="A3662" s="375">
        <v>3652</v>
      </c>
      <c r="B3662" s="91" t="str">
        <f>'[4]ИТОГ!'!$AP3659</f>
        <v xml:space="preserve">Уросов Александр </v>
      </c>
      <c r="C3662" s="91">
        <f>'[4]ИТОГ!'!$AQ3659</f>
        <v>0</v>
      </c>
      <c r="D3662" s="91" t="str">
        <f>'[4]ИТОГ!'!$AT3659</f>
        <v>б/р</v>
      </c>
      <c r="E3662" s="91" t="str">
        <f>'[4]ИТОГ!'!$AU3659</f>
        <v>м</v>
      </c>
      <c r="F3662" s="189">
        <f>'[4]ИТОГ!'!$AX3659</f>
        <v>44708</v>
      </c>
      <c r="G3662" s="91" t="s">
        <v>255</v>
      </c>
      <c r="H3662" s="94" t="s">
        <v>28</v>
      </c>
      <c r="I3662" s="91" t="str">
        <f>'[4]ИТОГ!'!$AY3659</f>
        <v>НАДО!!!</v>
      </c>
    </row>
    <row r="3663" spans="1:9">
      <c r="A3663" s="375">
        <v>3653</v>
      </c>
      <c r="B3663" s="91" t="str">
        <f>'[4]ИТОГ!'!$AP3660</f>
        <v>Урывков Роман</v>
      </c>
      <c r="C3663" s="91">
        <f>'[4]ИТОГ!'!$AQ3660</f>
        <v>2012</v>
      </c>
      <c r="D3663" s="91" t="str">
        <f>'[4]ИТОГ!'!$AT3660</f>
        <v>1ю</v>
      </c>
      <c r="E3663" s="91" t="str">
        <f>'[4]ИТОГ!'!$AU3660</f>
        <v>м</v>
      </c>
      <c r="F3663" s="189">
        <f>'[4]ИТОГ!'!$AX3660</f>
        <v>45437</v>
      </c>
      <c r="G3663" s="91" t="s">
        <v>255</v>
      </c>
      <c r="H3663" s="94" t="s">
        <v>28</v>
      </c>
      <c r="I3663" s="91" t="str">
        <f>'[4]ИТОГ!'!$AY3660</f>
        <v>ОК!</v>
      </c>
    </row>
    <row r="3664" spans="1:9">
      <c r="A3664" s="375">
        <v>3654</v>
      </c>
      <c r="B3664" s="91" t="str">
        <f>'[4]ИТОГ!'!$AP3661</f>
        <v>Усатенко Андрей</v>
      </c>
      <c r="C3664" s="91">
        <f>'[4]ИТОГ!'!$AQ3661</f>
        <v>0</v>
      </c>
      <c r="D3664" s="91" t="str">
        <f>'[4]ИТОГ!'!$AT3661</f>
        <v>б/р</v>
      </c>
      <c r="E3664" s="91" t="str">
        <f>'[4]ИТОГ!'!$AU3661</f>
        <v>м</v>
      </c>
      <c r="F3664" s="189">
        <f>'[4]ИТОГ!'!$AX3661</f>
        <v>43555</v>
      </c>
      <c r="G3664" s="91" t="s">
        <v>255</v>
      </c>
      <c r="H3664" s="94" t="s">
        <v>28</v>
      </c>
      <c r="I3664" s="91" t="str">
        <f>'[4]ИТОГ!'!$AY3661</f>
        <v>НАДО!!!</v>
      </c>
    </row>
    <row r="3665" spans="1:9">
      <c r="A3665" s="375">
        <v>3655</v>
      </c>
      <c r="B3665" s="91" t="str">
        <f>'[4]ИТОГ!'!$AP3662</f>
        <v>Усикова Диана</v>
      </c>
      <c r="C3665" s="91">
        <f>'[4]ИТОГ!'!$AQ3662</f>
        <v>2011</v>
      </c>
      <c r="D3665" s="91" t="str">
        <f>'[4]ИТОГ!'!$AT3662</f>
        <v>б/р</v>
      </c>
      <c r="E3665" s="91" t="str">
        <f>'[4]ИТОГ!'!$AU3662</f>
        <v>ж</v>
      </c>
      <c r="F3665" s="189">
        <f>'[4]ИТОГ!'!$AX3662</f>
        <v>0</v>
      </c>
      <c r="G3665" s="91" t="s">
        <v>255</v>
      </c>
      <c r="H3665" s="94" t="s">
        <v>28</v>
      </c>
      <c r="I3665" s="91" t="str">
        <f>'[4]ИТОГ!'!$AY3662</f>
        <v>ОК!</v>
      </c>
    </row>
    <row r="3666" spans="1:9">
      <c r="A3666" s="375">
        <v>3656</v>
      </c>
      <c r="B3666" s="91" t="str">
        <f>'[4]ИТОГ!'!$AP3663</f>
        <v>Усков Савелий</v>
      </c>
      <c r="C3666" s="91">
        <f>'[4]ИТОГ!'!$AQ3663</f>
        <v>2006</v>
      </c>
      <c r="D3666" s="91" t="str">
        <f>'[4]ИТОГ!'!$AT3663</f>
        <v>б/р</v>
      </c>
      <c r="E3666" s="91" t="str">
        <f>'[4]ИТОГ!'!$AU3663</f>
        <v>м</v>
      </c>
      <c r="F3666" s="189">
        <f>'[4]ИТОГ!'!$AX3663</f>
        <v>45156</v>
      </c>
      <c r="G3666" s="91" t="s">
        <v>255</v>
      </c>
      <c r="H3666" s="94" t="s">
        <v>28</v>
      </c>
      <c r="I3666" s="91" t="str">
        <f>'[4]ИТОГ!'!$AY3663</f>
        <v>ОК!</v>
      </c>
    </row>
    <row r="3667" spans="1:9">
      <c r="A3667" s="375">
        <v>3657</v>
      </c>
      <c r="B3667" s="91" t="str">
        <f>'[4]ИТОГ!'!$AP3664</f>
        <v>Усов Александр</v>
      </c>
      <c r="C3667" s="91">
        <f>'[4]ИТОГ!'!$AQ3664</f>
        <v>1992</v>
      </c>
      <c r="D3667" s="91" t="str">
        <f>'[4]ИТОГ!'!$AT3664</f>
        <v>б/р</v>
      </c>
      <c r="E3667" s="91" t="str">
        <f>'[4]ИТОГ!'!$AU3664</f>
        <v>м</v>
      </c>
      <c r="F3667" s="189">
        <f>'[4]ИТОГ!'!$AX3664</f>
        <v>43163</v>
      </c>
      <c r="G3667" s="91" t="s">
        <v>255</v>
      </c>
      <c r="H3667" s="94" t="s">
        <v>28</v>
      </c>
      <c r="I3667" s="91" t="str">
        <f>'[4]ИТОГ!'!$AY3664</f>
        <v>ОК!</v>
      </c>
    </row>
    <row r="3668" spans="1:9">
      <c r="A3668" s="375">
        <v>3658</v>
      </c>
      <c r="B3668" s="91" t="str">
        <f>'[4]ИТОГ!'!$AP3665</f>
        <v>Успенская Ксения</v>
      </c>
      <c r="C3668" s="91">
        <f>'[4]ИТОГ!'!$AQ3665</f>
        <v>2006</v>
      </c>
      <c r="D3668" s="91" t="str">
        <f>'[4]ИТОГ!'!$AT3665</f>
        <v>б/р</v>
      </c>
      <c r="E3668" s="91" t="str">
        <f>'[4]ИТОГ!'!$AU3665</f>
        <v>ж</v>
      </c>
      <c r="F3668" s="189">
        <f>'[4]ИТОГ!'!$AX3665</f>
        <v>45045</v>
      </c>
      <c r="G3668" s="91" t="s">
        <v>255</v>
      </c>
      <c r="H3668" s="94" t="s">
        <v>28</v>
      </c>
      <c r="I3668" s="91" t="str">
        <f>'[4]ИТОГ!'!$AY3665</f>
        <v>ОК!</v>
      </c>
    </row>
    <row r="3669" spans="1:9">
      <c r="A3669" s="375">
        <v>3659</v>
      </c>
      <c r="B3669" s="91" t="str">
        <f>'[4]ИТОГ!'!$AP3666</f>
        <v>Устинов Александр</v>
      </c>
      <c r="C3669" s="91">
        <f>'[4]ИТОГ!'!$AQ3666</f>
        <v>1977</v>
      </c>
      <c r="D3669" s="91" t="str">
        <f>'[4]ИТОГ!'!$AT3666</f>
        <v>б/р</v>
      </c>
      <c r="E3669" s="91" t="str">
        <f>'[4]ИТОГ!'!$AU3666</f>
        <v>м</v>
      </c>
      <c r="F3669" s="189">
        <f>'[4]ИТОГ!'!$AX3666</f>
        <v>0</v>
      </c>
      <c r="G3669" s="91" t="s">
        <v>255</v>
      </c>
      <c r="H3669" s="94" t="s">
        <v>28</v>
      </c>
      <c r="I3669" s="91" t="str">
        <f>'[4]ИТОГ!'!$AY3666</f>
        <v>ОК!</v>
      </c>
    </row>
    <row r="3670" spans="1:9">
      <c r="A3670" s="375">
        <v>3660</v>
      </c>
      <c r="B3670" s="91" t="str">
        <f>'[4]ИТОГ!'!$AP3667</f>
        <v>Устинова Ольга</v>
      </c>
      <c r="C3670" s="91">
        <f>'[4]ИТОГ!'!$AQ3667</f>
        <v>2009</v>
      </c>
      <c r="D3670" s="91" t="str">
        <f>'[4]ИТОГ!'!$AT3667</f>
        <v>1ю</v>
      </c>
      <c r="E3670" s="91" t="str">
        <f>'[4]ИТОГ!'!$AU3667</f>
        <v>ж</v>
      </c>
      <c r="F3670" s="189">
        <f>'[4]ИТОГ!'!$AX3667</f>
        <v>45947</v>
      </c>
      <c r="G3670" s="91" t="s">
        <v>255</v>
      </c>
      <c r="H3670" s="94" t="s">
        <v>28</v>
      </c>
      <c r="I3670" s="91" t="str">
        <f>'[4]ИТОГ!'!$AY3667</f>
        <v>ОК!</v>
      </c>
    </row>
    <row r="3671" spans="1:9">
      <c r="A3671" s="375">
        <v>3661</v>
      </c>
      <c r="B3671" s="91" t="str">
        <f>'[4]ИТОГ!'!$AP3668</f>
        <v>Устрафеев Герман</v>
      </c>
      <c r="C3671" s="91">
        <f>'[4]ИТОГ!'!$AQ3668</f>
        <v>1977</v>
      </c>
      <c r="D3671" s="91" t="str">
        <f>'[4]ИТОГ!'!$AT3668</f>
        <v>б/р</v>
      </c>
      <c r="E3671" s="91" t="str">
        <f>'[4]ИТОГ!'!$AU3668</f>
        <v>м</v>
      </c>
      <c r="F3671" s="189">
        <f>'[4]ИТОГ!'!$AX3668</f>
        <v>43352</v>
      </c>
      <c r="G3671" s="91" t="s">
        <v>255</v>
      </c>
      <c r="H3671" s="94" t="s">
        <v>28</v>
      </c>
      <c r="I3671" s="91" t="str">
        <f>'[4]ИТОГ!'!$AY3668</f>
        <v>НАДО!!!</v>
      </c>
    </row>
    <row r="3672" spans="1:9">
      <c r="A3672" s="375">
        <v>3662</v>
      </c>
      <c r="B3672" s="91" t="str">
        <f>'[4]ИТОГ!'!$AP3669</f>
        <v>Устрафеева Людмила</v>
      </c>
      <c r="C3672" s="91">
        <f>'[4]ИТОГ!'!$AQ3669</f>
        <v>1976</v>
      </c>
      <c r="D3672" s="91" t="str">
        <f>'[4]ИТОГ!'!$AT3669</f>
        <v>б/р</v>
      </c>
      <c r="E3672" s="91" t="str">
        <f>'[4]ИТОГ!'!$AU3669</f>
        <v>ж</v>
      </c>
      <c r="F3672" s="189">
        <f>'[4]ИТОГ!'!$AX3669</f>
        <v>43352</v>
      </c>
      <c r="G3672" s="91" t="s">
        <v>255</v>
      </c>
      <c r="H3672" s="94" t="s">
        <v>28</v>
      </c>
      <c r="I3672" s="91" t="str">
        <f>'[4]ИТОГ!'!$AY3669</f>
        <v>НАДО!!!</v>
      </c>
    </row>
    <row r="3673" spans="1:9">
      <c r="A3673" s="375">
        <v>3663</v>
      </c>
      <c r="B3673" s="91" t="str">
        <f>'[4]ИТОГ!'!$AP3670</f>
        <v>Утенков Роман</v>
      </c>
      <c r="C3673" s="91">
        <f>'[4]ИТОГ!'!$AQ3670</f>
        <v>0</v>
      </c>
      <c r="D3673" s="91">
        <f>'[4]ИТОГ!'!$AT3670</f>
        <v>3</v>
      </c>
      <c r="E3673" s="91" t="str">
        <f>'[4]ИТОГ!'!$AU3670</f>
        <v>м</v>
      </c>
      <c r="F3673" s="189">
        <f>'[4]ИТОГ!'!$AX3670</f>
        <v>45778</v>
      </c>
      <c r="G3673" s="91" t="s">
        <v>255</v>
      </c>
      <c r="H3673" s="94" t="s">
        <v>28</v>
      </c>
      <c r="I3673" s="91" t="str">
        <f>'[4]ИТОГ!'!$AY3670</f>
        <v>НАДО!!!</v>
      </c>
    </row>
    <row r="3674" spans="1:9">
      <c r="A3674" s="375">
        <v>3664</v>
      </c>
      <c r="B3674" s="91" t="str">
        <f>'[4]ИТОГ!'!$AP3671</f>
        <v>Утенов Ренат</v>
      </c>
      <c r="C3674" s="91">
        <f>'[4]ИТОГ!'!$AQ3671</f>
        <v>0</v>
      </c>
      <c r="D3674" s="91">
        <f>'[4]ИТОГ!'!$AT3671</f>
        <v>2</v>
      </c>
      <c r="E3674" s="91" t="str">
        <f>'[4]ИТОГ!'!$AU3671</f>
        <v>м</v>
      </c>
      <c r="F3674" s="189">
        <f>'[4]ИТОГ!'!$AX3671</f>
        <v>45520</v>
      </c>
      <c r="G3674" s="91" t="s">
        <v>255</v>
      </c>
      <c r="H3674" s="94" t="s">
        <v>28</v>
      </c>
      <c r="I3674" s="91" t="str">
        <f>'[4]ИТОГ!'!$AY3671</f>
        <v>НАДО!!!</v>
      </c>
    </row>
    <row r="3675" spans="1:9">
      <c r="A3675" s="375">
        <v>3665</v>
      </c>
      <c r="B3675" s="91" t="str">
        <f>'[4]ИТОГ!'!$AP3672</f>
        <v>Уткин Иван</v>
      </c>
      <c r="C3675" s="91">
        <f>'[4]ИТОГ!'!$AQ3672</f>
        <v>2010</v>
      </c>
      <c r="D3675" s="91" t="str">
        <f>'[4]ИТОГ!'!$AT3672</f>
        <v>1ю</v>
      </c>
      <c r="E3675" s="91" t="str">
        <f>'[4]ИТОГ!'!$AU3672</f>
        <v>м</v>
      </c>
      <c r="F3675" s="189">
        <f>'[4]ИТОГ!'!$AX3672</f>
        <v>45947</v>
      </c>
      <c r="G3675" s="91" t="s">
        <v>255</v>
      </c>
      <c r="H3675" s="94" t="s">
        <v>28</v>
      </c>
      <c r="I3675" s="91" t="str">
        <f>'[4]ИТОГ!'!$AY3672</f>
        <v>ОК!</v>
      </c>
    </row>
    <row r="3676" spans="1:9">
      <c r="A3676" s="375">
        <v>3666</v>
      </c>
      <c r="B3676" s="91" t="str">
        <f>'[4]ИТОГ!'!$AP3673</f>
        <v>Уханов Андрей</v>
      </c>
      <c r="C3676" s="91">
        <f>'[4]ИТОГ!'!$AQ3673</f>
        <v>2004</v>
      </c>
      <c r="D3676" s="91" t="str">
        <f>'[4]ИТОГ!'!$AT3673</f>
        <v>б/р</v>
      </c>
      <c r="E3676" s="91" t="str">
        <f>'[4]ИТОГ!'!$AU3673</f>
        <v>м</v>
      </c>
      <c r="F3676" s="189">
        <f>'[4]ИТОГ!'!$AX3673</f>
        <v>43222</v>
      </c>
      <c r="G3676" s="91" t="s">
        <v>255</v>
      </c>
      <c r="H3676" s="94" t="s">
        <v>28</v>
      </c>
      <c r="I3676" s="91" t="str">
        <f>'[4]ИТОГ!'!$AY3673</f>
        <v>ОК!</v>
      </c>
    </row>
    <row r="3677" spans="1:9">
      <c r="A3677" s="375">
        <v>3667</v>
      </c>
      <c r="B3677" s="91" t="str">
        <f>'[4]ИТОГ!'!$AP3674</f>
        <v>Ухин Кирилл</v>
      </c>
      <c r="C3677" s="91">
        <f>'[4]ИТОГ!'!$AQ3674</f>
        <v>2004</v>
      </c>
      <c r="D3677" s="91" t="str">
        <f>'[4]ИТОГ!'!$AT3674</f>
        <v>б/р</v>
      </c>
      <c r="E3677" s="91" t="str">
        <f>'[4]ИТОГ!'!$AU3674</f>
        <v>м</v>
      </c>
      <c r="F3677" s="189">
        <f>'[4]ИТОГ!'!$AX3674</f>
        <v>43610</v>
      </c>
      <c r="G3677" s="91" t="s">
        <v>255</v>
      </c>
      <c r="H3677" s="94" t="s">
        <v>28</v>
      </c>
      <c r="I3677" s="91" t="str">
        <f>'[4]ИТОГ!'!$AY3674</f>
        <v>НАДО!!!</v>
      </c>
    </row>
    <row r="3678" spans="1:9">
      <c r="A3678" s="375">
        <v>3668</v>
      </c>
      <c r="B3678" s="91" t="str">
        <f>'[4]ИТОГ!'!$AP3675</f>
        <v>Ушакевич Роман</v>
      </c>
      <c r="C3678" s="91">
        <f>'[4]ИТОГ!'!$AQ3675</f>
        <v>0</v>
      </c>
      <c r="D3678" s="91" t="str">
        <f>'[4]ИТОГ!'!$AT3675</f>
        <v>б/р</v>
      </c>
      <c r="E3678" s="91" t="str">
        <f>'[4]ИТОГ!'!$AU3675</f>
        <v>м</v>
      </c>
      <c r="F3678" s="189">
        <f>'[4]ИТОГ!'!$AX3675</f>
        <v>42246</v>
      </c>
      <c r="G3678" s="91" t="s">
        <v>255</v>
      </c>
      <c r="H3678" s="94" t="s">
        <v>28</v>
      </c>
      <c r="I3678" s="91" t="str">
        <f>'[4]ИТОГ!'!$AY3675</f>
        <v>НАДО!!!</v>
      </c>
    </row>
    <row r="3679" spans="1:9">
      <c r="A3679" s="375">
        <v>3669</v>
      </c>
      <c r="B3679" s="91" t="str">
        <f>'[4]ИТОГ!'!$AP3676</f>
        <v>Ушаков Дмитрий</v>
      </c>
      <c r="C3679" s="91">
        <f>'[4]ИТОГ!'!$AQ3676</f>
        <v>2013</v>
      </c>
      <c r="D3679" s="91" t="str">
        <f>'[4]ИТОГ!'!$AT3676</f>
        <v>б/р</v>
      </c>
      <c r="E3679" s="91" t="str">
        <f>'[4]ИТОГ!'!$AU3676</f>
        <v>м</v>
      </c>
      <c r="F3679" s="189">
        <f>'[4]ИТОГ!'!$AX3676</f>
        <v>0</v>
      </c>
      <c r="G3679" s="91" t="s">
        <v>255</v>
      </c>
      <c r="H3679" s="94" t="s">
        <v>28</v>
      </c>
      <c r="I3679" s="91" t="str">
        <f>'[4]ИТОГ!'!$AY3676</f>
        <v>ОК!</v>
      </c>
    </row>
    <row r="3680" spans="1:9">
      <c r="A3680" s="375">
        <v>3670</v>
      </c>
      <c r="B3680" s="91" t="str">
        <f>'[4]ИТОГ!'!$AP3677</f>
        <v>Ушаков Константин</v>
      </c>
      <c r="C3680" s="91">
        <f>'[4]ИТОГ!'!$AQ3677</f>
        <v>2012</v>
      </c>
      <c r="D3680" s="91" t="str">
        <f>'[4]ИТОГ!'!$AT3677</f>
        <v>1ю</v>
      </c>
      <c r="E3680" s="91" t="str">
        <f>'[4]ИТОГ!'!$AU3677</f>
        <v>м</v>
      </c>
      <c r="F3680" s="189">
        <f>'[4]ИТОГ!'!$AX3677</f>
        <v>45437</v>
      </c>
      <c r="G3680" s="91" t="s">
        <v>255</v>
      </c>
      <c r="H3680" s="94" t="s">
        <v>28</v>
      </c>
      <c r="I3680" s="91" t="str">
        <f>'[4]ИТОГ!'!$AY3677</f>
        <v>ОК!</v>
      </c>
    </row>
    <row r="3681" spans="1:9">
      <c r="A3681" s="375">
        <v>3671</v>
      </c>
      <c r="B3681" s="91" t="str">
        <f>'[4]ИТОГ!'!$AP3678</f>
        <v>Ушаков Федор</v>
      </c>
      <c r="C3681" s="91">
        <f>'[4]ИТОГ!'!$AQ3678</f>
        <v>0</v>
      </c>
      <c r="D3681" s="91">
        <f>'[4]ИТОГ!'!$AT3678</f>
        <v>3</v>
      </c>
      <c r="E3681" s="91" t="str">
        <f>'[4]ИТОГ!'!$AU3678</f>
        <v>м</v>
      </c>
      <c r="F3681" s="189">
        <f>'[4]ИТОГ!'!$AX3678</f>
        <v>45778</v>
      </c>
      <c r="G3681" s="91" t="s">
        <v>255</v>
      </c>
      <c r="H3681" s="94" t="s">
        <v>28</v>
      </c>
      <c r="I3681" s="91" t="str">
        <f>'[4]ИТОГ!'!$AY3678</f>
        <v>НАДО!!!</v>
      </c>
    </row>
    <row r="3682" spans="1:9">
      <c r="A3682" s="375">
        <v>3672</v>
      </c>
      <c r="B3682" s="91" t="str">
        <f>'[4]ИТОГ!'!$AP3679</f>
        <v>Фадеева Мария</v>
      </c>
      <c r="C3682" s="91">
        <f>'[4]ИТОГ!'!$AQ3679</f>
        <v>2009</v>
      </c>
      <c r="D3682" s="91" t="str">
        <f>'[4]ИТОГ!'!$AT3679</f>
        <v>б/р</v>
      </c>
      <c r="E3682" s="91" t="str">
        <f>'[4]ИТОГ!'!$AU3679</f>
        <v>ж</v>
      </c>
      <c r="F3682" s="189">
        <f>'[4]ИТОГ!'!$AX3679</f>
        <v>0</v>
      </c>
      <c r="G3682" s="91" t="s">
        <v>255</v>
      </c>
      <c r="H3682" s="94" t="s">
        <v>28</v>
      </c>
      <c r="I3682" s="91" t="str">
        <f>'[4]ИТОГ!'!$AY3679</f>
        <v>ОК!</v>
      </c>
    </row>
    <row r="3683" spans="1:9">
      <c r="A3683" s="375">
        <v>3673</v>
      </c>
      <c r="B3683" s="91" t="str">
        <f>'[4]ИТОГ!'!$AP3680</f>
        <v>Фадеенков Никита</v>
      </c>
      <c r="C3683" s="91">
        <f>'[4]ИТОГ!'!$AQ3680</f>
        <v>2010</v>
      </c>
      <c r="D3683" s="91" t="str">
        <f>'[4]ИТОГ!'!$AT3680</f>
        <v>б/р</v>
      </c>
      <c r="E3683" s="91" t="str">
        <f>'[4]ИТОГ!'!$AU3680</f>
        <v>м</v>
      </c>
      <c r="F3683" s="189">
        <f>'[4]ИТОГ!'!$AX3680</f>
        <v>0</v>
      </c>
      <c r="G3683" s="91" t="s">
        <v>255</v>
      </c>
      <c r="H3683" s="94" t="s">
        <v>28</v>
      </c>
      <c r="I3683" s="91" t="str">
        <f>'[4]ИТОГ!'!$AY3680</f>
        <v>ОК!</v>
      </c>
    </row>
    <row r="3684" spans="1:9">
      <c r="A3684" s="375">
        <v>3674</v>
      </c>
      <c r="B3684" s="91" t="str">
        <f>'[4]ИТОГ!'!$AP3681</f>
        <v>Фазлиахматов Максим</v>
      </c>
      <c r="C3684" s="91">
        <f>'[4]ИТОГ!'!$AQ3681</f>
        <v>1999</v>
      </c>
      <c r="D3684" s="91" t="str">
        <f>'[4]ИТОГ!'!$AT3681</f>
        <v>б/р</v>
      </c>
      <c r="E3684" s="91" t="str">
        <f>'[4]ИТОГ!'!$AU3681</f>
        <v>м</v>
      </c>
      <c r="F3684" s="189">
        <f>'[4]ИТОГ!'!$AX3681</f>
        <v>0</v>
      </c>
      <c r="G3684" s="91" t="s">
        <v>255</v>
      </c>
      <c r="H3684" s="94" t="s">
        <v>28</v>
      </c>
      <c r="I3684" s="91" t="str">
        <f>'[4]ИТОГ!'!$AY3681</f>
        <v>ОК!</v>
      </c>
    </row>
    <row r="3685" spans="1:9">
      <c r="A3685" s="375">
        <v>3675</v>
      </c>
      <c r="B3685" s="91" t="str">
        <f>'[4]ИТОГ!'!$AP3682</f>
        <v>Фалько Дарья</v>
      </c>
      <c r="C3685" s="91">
        <f>'[4]ИТОГ!'!$AQ3682</f>
        <v>0</v>
      </c>
      <c r="D3685" s="91">
        <f>'[4]ИТОГ!'!$AT3682</f>
        <v>2</v>
      </c>
      <c r="E3685" s="91" t="str">
        <f>'[4]ИТОГ!'!$AU3682</f>
        <v>ж</v>
      </c>
      <c r="F3685" s="189">
        <f>'[4]ИТОГ!'!$AX3682</f>
        <v>45407</v>
      </c>
      <c r="G3685" s="91" t="s">
        <v>255</v>
      </c>
      <c r="H3685" s="94" t="s">
        <v>28</v>
      </c>
      <c r="I3685" s="91" t="str">
        <f>'[4]ИТОГ!'!$AY3682</f>
        <v>НАДО!!!</v>
      </c>
    </row>
    <row r="3686" spans="1:9">
      <c r="A3686" s="375">
        <v>3676</v>
      </c>
      <c r="B3686" s="91" t="str">
        <f>'[4]ИТОГ!'!$AP3683</f>
        <v>Фаттоев Эмир</v>
      </c>
      <c r="C3686" s="91">
        <f>'[4]ИТОГ!'!$AQ3683</f>
        <v>2005</v>
      </c>
      <c r="D3686" s="91" t="str">
        <f>'[4]ИТОГ!'!$AT3683</f>
        <v>б/р</v>
      </c>
      <c r="E3686" s="91" t="str">
        <f>'[4]ИТОГ!'!$AU3683</f>
        <v>м</v>
      </c>
      <c r="F3686" s="189">
        <f>'[4]ИТОГ!'!$AX3683</f>
        <v>43804</v>
      </c>
      <c r="G3686" s="91" t="s">
        <v>255</v>
      </c>
      <c r="H3686" s="94" t="s">
        <v>28</v>
      </c>
      <c r="I3686" s="91" t="str">
        <f>'[4]ИТОГ!'!$AY3683</f>
        <v>ОК!</v>
      </c>
    </row>
    <row r="3687" spans="1:9">
      <c r="A3687" s="375">
        <v>3677</v>
      </c>
      <c r="B3687" s="91" t="str">
        <f>'[4]ИТОГ!'!$AP3684</f>
        <v>Фахриева Евгения</v>
      </c>
      <c r="C3687" s="91">
        <f>'[4]ИТОГ!'!$AQ3684</f>
        <v>2001</v>
      </c>
      <c r="D3687" s="91" t="str">
        <f>'[4]ИТОГ!'!$AT3684</f>
        <v>КМС</v>
      </c>
      <c r="E3687" s="91" t="str">
        <f>'[4]ИТОГ!'!$AU3684</f>
        <v>ж</v>
      </c>
      <c r="F3687" s="189">
        <f>'[4]ИТОГ!'!$AX3684</f>
        <v>45709</v>
      </c>
      <c r="G3687" s="91" t="s">
        <v>255</v>
      </c>
      <c r="H3687" s="94" t="s">
        <v>28</v>
      </c>
      <c r="I3687" s="91" t="str">
        <f>'[4]ИТОГ!'!$AY3684</f>
        <v>ОК!</v>
      </c>
    </row>
    <row r="3688" spans="1:9">
      <c r="A3688" s="375">
        <v>3678</v>
      </c>
      <c r="B3688" s="91" t="str">
        <f>'[4]ИТОГ!'!$AP3685</f>
        <v>Феданков Кирилл</v>
      </c>
      <c r="C3688" s="91">
        <f>'[4]ИТОГ!'!$AQ3685</f>
        <v>2008</v>
      </c>
      <c r="D3688" s="91">
        <f>'[4]ИТОГ!'!$AT3685</f>
        <v>2</v>
      </c>
      <c r="E3688" s="91" t="str">
        <f>'[4]ИТОГ!'!$AU3685</f>
        <v>м</v>
      </c>
      <c r="F3688" s="189">
        <f>'[4]ИТОГ!'!$AX3685</f>
        <v>45778</v>
      </c>
      <c r="G3688" s="91" t="s">
        <v>255</v>
      </c>
      <c r="H3688" s="94" t="s">
        <v>28</v>
      </c>
      <c r="I3688" s="91" t="str">
        <f>'[4]ИТОГ!'!$AY3685</f>
        <v>ОК!</v>
      </c>
    </row>
    <row r="3689" spans="1:9">
      <c r="A3689" s="375">
        <v>3679</v>
      </c>
      <c r="B3689" s="91" t="str">
        <f>'[4]ИТОГ!'!$AP3686</f>
        <v>Федоренко Анна</v>
      </c>
      <c r="C3689" s="91">
        <f>'[4]ИТОГ!'!$AQ3686</f>
        <v>2010</v>
      </c>
      <c r="D3689" s="91">
        <f>'[4]ИТОГ!'!$AT3686</f>
        <v>3</v>
      </c>
      <c r="E3689" s="91" t="str">
        <f>'[4]ИТОГ!'!$AU3686</f>
        <v>ж</v>
      </c>
      <c r="F3689" s="189">
        <f>'[4]ИТОГ!'!$AX3686</f>
        <v>45836</v>
      </c>
      <c r="G3689" s="91" t="s">
        <v>255</v>
      </c>
      <c r="H3689" s="94" t="s">
        <v>28</v>
      </c>
      <c r="I3689" s="91" t="str">
        <f>'[4]ИТОГ!'!$AY3686</f>
        <v>ОК!</v>
      </c>
    </row>
    <row r="3690" spans="1:9">
      <c r="A3690" s="375">
        <v>3680</v>
      </c>
      <c r="B3690" s="91" t="str">
        <f>'[4]ИТОГ!'!$AP3687</f>
        <v>Федоренко Сергей</v>
      </c>
      <c r="C3690" s="91">
        <f>'[4]ИТОГ!'!$AQ3687</f>
        <v>2003</v>
      </c>
      <c r="D3690" s="91" t="str">
        <f>'[4]ИТОГ!'!$AT3687</f>
        <v>б/р</v>
      </c>
      <c r="E3690" s="91" t="str">
        <f>'[4]ИТОГ!'!$AU3687</f>
        <v>м</v>
      </c>
      <c r="F3690" s="189">
        <f>'[4]ИТОГ!'!$AX3687</f>
        <v>42869</v>
      </c>
      <c r="G3690" s="91" t="s">
        <v>255</v>
      </c>
      <c r="H3690" s="94" t="s">
        <v>28</v>
      </c>
      <c r="I3690" s="91" t="str">
        <f>'[4]ИТОГ!'!$AY3687</f>
        <v>ОК!</v>
      </c>
    </row>
    <row r="3691" spans="1:9">
      <c r="A3691" s="375">
        <v>3681</v>
      </c>
      <c r="B3691" s="91" t="str">
        <f>'[4]ИТОГ!'!$AP3688</f>
        <v>Федорищева Анастасия</v>
      </c>
      <c r="C3691" s="91">
        <f>'[4]ИТОГ!'!$AQ3688</f>
        <v>1998</v>
      </c>
      <c r="D3691" s="91" t="str">
        <f>'[4]ИТОГ!'!$AT3688</f>
        <v>б/р</v>
      </c>
      <c r="E3691" s="91" t="str">
        <f>'[4]ИТОГ!'!$AU3688</f>
        <v>ж</v>
      </c>
      <c r="F3691" s="189">
        <f>'[4]ИТОГ!'!$AX3688</f>
        <v>0</v>
      </c>
      <c r="G3691" s="91" t="s">
        <v>255</v>
      </c>
      <c r="H3691" s="94" t="s">
        <v>28</v>
      </c>
      <c r="I3691" s="91" t="str">
        <f>'[4]ИТОГ!'!$AY3688</f>
        <v>ОК!</v>
      </c>
    </row>
    <row r="3692" spans="1:9">
      <c r="A3692" s="375">
        <v>3682</v>
      </c>
      <c r="B3692" s="91" t="str">
        <f>'[4]ИТОГ!'!$AP3689</f>
        <v>Федоров Анатолий</v>
      </c>
      <c r="C3692" s="91">
        <f>'[4]ИТОГ!'!$AQ3689</f>
        <v>0</v>
      </c>
      <c r="D3692" s="91">
        <f>'[4]ИТОГ!'!$AT3689</f>
        <v>3</v>
      </c>
      <c r="E3692" s="91" t="str">
        <f>'[4]ИТОГ!'!$AU3689</f>
        <v>м</v>
      </c>
      <c r="F3692" s="189">
        <f>'[4]ИТОГ!'!$AX3689</f>
        <v>45778</v>
      </c>
      <c r="G3692" s="91" t="s">
        <v>255</v>
      </c>
      <c r="H3692" s="94" t="s">
        <v>28</v>
      </c>
      <c r="I3692" s="91" t="str">
        <f>'[4]ИТОГ!'!$AY3689</f>
        <v>НАДО!!!</v>
      </c>
    </row>
    <row r="3693" spans="1:9">
      <c r="A3693" s="375">
        <v>3683</v>
      </c>
      <c r="B3693" s="91" t="str">
        <f>'[4]ИТОГ!'!$AP3690</f>
        <v>Федоров Андрей</v>
      </c>
      <c r="C3693" s="91">
        <f>'[4]ИТОГ!'!$AQ3690</f>
        <v>2004</v>
      </c>
      <c r="D3693" s="91" t="str">
        <f>'[4]ИТОГ!'!$AT3690</f>
        <v>КМС</v>
      </c>
      <c r="E3693" s="91" t="str">
        <f>'[4]ИТОГ!'!$AU3690</f>
        <v>м</v>
      </c>
      <c r="F3693" s="189">
        <f>'[4]ИТОГ!'!$AX3690</f>
        <v>46054</v>
      </c>
      <c r="G3693" s="91" t="s">
        <v>255</v>
      </c>
      <c r="H3693" s="94" t="s">
        <v>28</v>
      </c>
      <c r="I3693" s="91" t="str">
        <f>'[4]ИТОГ!'!$AY3690</f>
        <v>ОК!</v>
      </c>
    </row>
    <row r="3694" spans="1:9">
      <c r="A3694" s="375">
        <v>3684</v>
      </c>
      <c r="B3694" s="91" t="str">
        <f>'[4]ИТОГ!'!$AP3691</f>
        <v>Федоров Даниил</v>
      </c>
      <c r="C3694" s="91">
        <f>'[4]ИТОГ!'!$AQ3691</f>
        <v>2010</v>
      </c>
      <c r="D3694" s="91" t="str">
        <f>'[4]ИТОГ!'!$AT3691</f>
        <v>1ю</v>
      </c>
      <c r="E3694" s="91" t="str">
        <f>'[4]ИТОГ!'!$AU3691</f>
        <v>м</v>
      </c>
      <c r="F3694" s="189">
        <f>'[4]ИТОГ!'!$AX3691</f>
        <v>45932</v>
      </c>
      <c r="G3694" s="91" t="s">
        <v>255</v>
      </c>
      <c r="H3694" s="94" t="s">
        <v>28</v>
      </c>
      <c r="I3694" s="91" t="str">
        <f>'[4]ИТОГ!'!$AY3691</f>
        <v>ОК!</v>
      </c>
    </row>
    <row r="3695" spans="1:9">
      <c r="A3695" s="375">
        <v>3685</v>
      </c>
      <c r="B3695" s="91" t="str">
        <f>'[4]ИТОГ!'!$AP3692</f>
        <v>Федоров Данил</v>
      </c>
      <c r="C3695" s="91">
        <f>'[4]ИТОГ!'!$AQ3692</f>
        <v>1997</v>
      </c>
      <c r="D3695" s="91" t="str">
        <f>'[4]ИТОГ!'!$AT3692</f>
        <v>б/р</v>
      </c>
      <c r="E3695" s="91" t="str">
        <f>'[4]ИТОГ!'!$AU3692</f>
        <v>м</v>
      </c>
      <c r="F3695" s="189">
        <f>'[4]ИТОГ!'!$AX3692</f>
        <v>43246</v>
      </c>
      <c r="G3695" s="91" t="s">
        <v>255</v>
      </c>
      <c r="H3695" s="94" t="s">
        <v>28</v>
      </c>
      <c r="I3695" s="91" t="str">
        <f>'[4]ИТОГ!'!$AY3692</f>
        <v>ОК!</v>
      </c>
    </row>
    <row r="3696" spans="1:9">
      <c r="A3696" s="375">
        <v>3686</v>
      </c>
      <c r="B3696" s="91" t="str">
        <f>'[4]ИТОГ!'!$AP3693</f>
        <v>Федоров Денис Е.</v>
      </c>
      <c r="C3696" s="91">
        <f>'[4]ИТОГ!'!$AQ3693</f>
        <v>2007</v>
      </c>
      <c r="D3696" s="91" t="str">
        <f>'[4]ИТОГ!'!$AT3693</f>
        <v>б/р</v>
      </c>
      <c r="E3696" s="91" t="str">
        <f>'[4]ИТОГ!'!$AU3693</f>
        <v>м</v>
      </c>
      <c r="F3696" s="189">
        <f>'[4]ИТОГ!'!$AX3693</f>
        <v>43824</v>
      </c>
      <c r="G3696" s="91" t="s">
        <v>255</v>
      </c>
      <c r="H3696" s="94" t="s">
        <v>28</v>
      </c>
      <c r="I3696" s="91" t="str">
        <f>'[4]ИТОГ!'!$AY3693</f>
        <v>ОК!</v>
      </c>
    </row>
    <row r="3697" spans="1:9">
      <c r="A3697" s="375">
        <v>3687</v>
      </c>
      <c r="B3697" s="91" t="str">
        <f>'[4]ИТОГ!'!$AP3694</f>
        <v>Федоров Денис</v>
      </c>
      <c r="C3697" s="91">
        <f>'[4]ИТОГ!'!$AQ3694</f>
        <v>1985</v>
      </c>
      <c r="D3697" s="91" t="str">
        <f>'[4]ИТОГ!'!$AT3694</f>
        <v>б/р</v>
      </c>
      <c r="E3697" s="91" t="str">
        <f>'[4]ИТОГ!'!$AU3694</f>
        <v>м</v>
      </c>
      <c r="F3697" s="189">
        <f>'[4]ИТОГ!'!$AX3694</f>
        <v>44269</v>
      </c>
      <c r="G3697" s="91" t="s">
        <v>255</v>
      </c>
      <c r="H3697" s="94" t="s">
        <v>28</v>
      </c>
      <c r="I3697" s="91" t="str">
        <f>'[4]ИТОГ!'!$AY3694</f>
        <v>ОК!</v>
      </c>
    </row>
    <row r="3698" spans="1:9">
      <c r="A3698" s="375">
        <v>3688</v>
      </c>
      <c r="B3698" s="91" t="str">
        <f>'[4]ИТОГ!'!$AP3695</f>
        <v>Федоров Евгений</v>
      </c>
      <c r="C3698" s="91">
        <f>'[4]ИТОГ!'!$AQ3695</f>
        <v>0</v>
      </c>
      <c r="D3698" s="91" t="str">
        <f>'[4]ИТОГ!'!$AT3695</f>
        <v>б/р</v>
      </c>
      <c r="E3698" s="91" t="str">
        <f>'[4]ИТОГ!'!$AU3695</f>
        <v>м</v>
      </c>
      <c r="F3698" s="189">
        <f>'[4]ИТОГ!'!$AX3695</f>
        <v>43777</v>
      </c>
      <c r="G3698" s="91" t="s">
        <v>255</v>
      </c>
      <c r="H3698" s="94" t="s">
        <v>28</v>
      </c>
      <c r="I3698" s="91" t="str">
        <f>'[4]ИТОГ!'!$AY3695</f>
        <v>НАДО!!!</v>
      </c>
    </row>
    <row r="3699" spans="1:9">
      <c r="A3699" s="375">
        <v>3689</v>
      </c>
      <c r="B3699" s="91" t="str">
        <f>'[4]ИТОГ!'!$AP3696</f>
        <v>Федоров Егор</v>
      </c>
      <c r="C3699" s="91">
        <f>'[4]ИТОГ!'!$AQ3696</f>
        <v>2010</v>
      </c>
      <c r="D3699" s="91" t="str">
        <f>'[4]ИТОГ!'!$AT3696</f>
        <v>б/р</v>
      </c>
      <c r="E3699" s="91" t="str">
        <f>'[4]ИТОГ!'!$AU3696</f>
        <v>м</v>
      </c>
      <c r="F3699" s="189">
        <f>'[4]ИТОГ!'!$AX3696</f>
        <v>0</v>
      </c>
      <c r="G3699" s="91" t="s">
        <v>255</v>
      </c>
      <c r="H3699" s="94" t="s">
        <v>28</v>
      </c>
      <c r="I3699" s="91" t="str">
        <f>'[4]ИТОГ!'!$AY3696</f>
        <v>ОК!</v>
      </c>
    </row>
    <row r="3700" spans="1:9">
      <c r="A3700" s="375">
        <v>3690</v>
      </c>
      <c r="B3700" s="91" t="str">
        <f>'[4]ИТОГ!'!$AP3697</f>
        <v>Федоров Иван</v>
      </c>
      <c r="C3700" s="91">
        <f>'[4]ИТОГ!'!$AQ3697</f>
        <v>0</v>
      </c>
      <c r="D3700" s="91" t="str">
        <f>'[4]ИТОГ!'!$AT3697</f>
        <v>б/р</v>
      </c>
      <c r="E3700" s="91" t="str">
        <f>'[4]ИТОГ!'!$AU3697</f>
        <v>м</v>
      </c>
      <c r="F3700" s="189">
        <f>'[4]ИТОГ!'!$AX3697</f>
        <v>44154</v>
      </c>
      <c r="G3700" s="91" t="s">
        <v>255</v>
      </c>
      <c r="H3700" s="94" t="s">
        <v>28</v>
      </c>
      <c r="I3700" s="91" t="str">
        <f>'[4]ИТОГ!'!$AY3697</f>
        <v>НАДО!!!</v>
      </c>
    </row>
    <row r="3701" spans="1:9">
      <c r="A3701" s="375">
        <v>3691</v>
      </c>
      <c r="B3701" s="91" t="str">
        <f>'[4]ИТОГ!'!$AP3698</f>
        <v>Федоров Кирилл</v>
      </c>
      <c r="C3701" s="91">
        <f>'[4]ИТОГ!'!$AQ3698</f>
        <v>2000</v>
      </c>
      <c r="D3701" s="91" t="str">
        <f>'[4]ИТОГ!'!$AT3698</f>
        <v>б/р</v>
      </c>
      <c r="E3701" s="91" t="str">
        <f>'[4]ИТОГ!'!$AU3698</f>
        <v>м</v>
      </c>
      <c r="F3701" s="189">
        <f>'[4]ИТОГ!'!$AX3698</f>
        <v>42869</v>
      </c>
      <c r="G3701" s="91" t="s">
        <v>255</v>
      </c>
      <c r="H3701" s="94" t="s">
        <v>28</v>
      </c>
      <c r="I3701" s="91" t="str">
        <f>'[4]ИТОГ!'!$AY3698</f>
        <v>ОК!</v>
      </c>
    </row>
    <row r="3702" spans="1:9">
      <c r="A3702" s="375">
        <v>3692</v>
      </c>
      <c r="B3702" s="91" t="str">
        <f>'[4]ИТОГ!'!$AP3699</f>
        <v>Федоров Максим</v>
      </c>
      <c r="C3702" s="91">
        <f>'[4]ИТОГ!'!$AQ3699</f>
        <v>2007</v>
      </c>
      <c r="D3702" s="91" t="str">
        <f>'[4]ИТОГ!'!$AT3699</f>
        <v>б/р</v>
      </c>
      <c r="E3702" s="91" t="str">
        <f>'[4]ИТОГ!'!$AU3699</f>
        <v>м</v>
      </c>
      <c r="F3702" s="189">
        <f>'[4]ИТОГ!'!$AX3699</f>
        <v>0</v>
      </c>
      <c r="G3702" s="91" t="s">
        <v>255</v>
      </c>
      <c r="H3702" s="94" t="s">
        <v>28</v>
      </c>
      <c r="I3702" s="91" t="str">
        <f>'[4]ИТОГ!'!$AY3699</f>
        <v>ОК!</v>
      </c>
    </row>
    <row r="3703" spans="1:9">
      <c r="A3703" s="375">
        <v>3693</v>
      </c>
      <c r="B3703" s="91" t="str">
        <f>'[4]ИТОГ!'!$AP3700</f>
        <v>Федоров Михаил</v>
      </c>
      <c r="C3703" s="91">
        <f>'[4]ИТОГ!'!$AQ3700</f>
        <v>0</v>
      </c>
      <c r="D3703" s="91">
        <f>'[4]ИТОГ!'!$AT3700</f>
        <v>3</v>
      </c>
      <c r="E3703" s="91" t="str">
        <f>'[4]ИТОГ!'!$AU3700</f>
        <v>м</v>
      </c>
      <c r="F3703" s="189">
        <f>'[4]ИТОГ!'!$AX3700</f>
        <v>45407</v>
      </c>
      <c r="G3703" s="91" t="s">
        <v>255</v>
      </c>
      <c r="H3703" s="94" t="s">
        <v>28</v>
      </c>
      <c r="I3703" s="91" t="str">
        <f>'[4]ИТОГ!'!$AY3700</f>
        <v>НАДО!!!</v>
      </c>
    </row>
    <row r="3704" spans="1:9">
      <c r="A3704" s="375">
        <v>3694</v>
      </c>
      <c r="B3704" s="91" t="str">
        <f>'[4]ИТОГ!'!$AP3701</f>
        <v>Федоров Николай</v>
      </c>
      <c r="C3704" s="91">
        <f>'[4]ИТОГ!'!$AQ3701</f>
        <v>0</v>
      </c>
      <c r="D3704" s="91" t="str">
        <f>'[4]ИТОГ!'!$AT3701</f>
        <v>б/р</v>
      </c>
      <c r="E3704" s="91" t="str">
        <f>'[4]ИТОГ!'!$AU3701</f>
        <v>м</v>
      </c>
      <c r="F3704" s="189">
        <f>'[4]ИТОГ!'!$AX3701</f>
        <v>41720</v>
      </c>
      <c r="G3704" s="91" t="s">
        <v>255</v>
      </c>
      <c r="H3704" s="94" t="s">
        <v>28</v>
      </c>
      <c r="I3704" s="91" t="str">
        <f>'[4]ИТОГ!'!$AY3701</f>
        <v>НАДО!!!</v>
      </c>
    </row>
    <row r="3705" spans="1:9">
      <c r="A3705" s="375">
        <v>3695</v>
      </c>
      <c r="B3705" s="91" t="str">
        <f>'[4]ИТОГ!'!$AP3702</f>
        <v>Федоров Павел</v>
      </c>
      <c r="C3705" s="91">
        <f>'[4]ИТОГ!'!$AQ3702</f>
        <v>2003</v>
      </c>
      <c r="D3705" s="91" t="str">
        <f>'[4]ИТОГ!'!$AT3702</f>
        <v>б/р</v>
      </c>
      <c r="E3705" s="91" t="str">
        <f>'[4]ИТОГ!'!$AU3702</f>
        <v>м</v>
      </c>
      <c r="F3705" s="189">
        <f>'[4]ИТОГ!'!$AX3702</f>
        <v>43434</v>
      </c>
      <c r="G3705" s="91" t="s">
        <v>255</v>
      </c>
      <c r="H3705" s="94" t="s">
        <v>28</v>
      </c>
      <c r="I3705" s="91" t="str">
        <f>'[4]ИТОГ!'!$AY3702</f>
        <v>ОК!</v>
      </c>
    </row>
    <row r="3706" spans="1:9">
      <c r="A3706" s="375">
        <v>3696</v>
      </c>
      <c r="B3706" s="91" t="str">
        <f>'[4]ИТОГ!'!$AP3703</f>
        <v>Федоров Роман А.</v>
      </c>
      <c r="C3706" s="91">
        <f>'[4]ИТОГ!'!$AQ3703</f>
        <v>2011</v>
      </c>
      <c r="D3706" s="91" t="str">
        <f>'[4]ИТОГ!'!$AT3703</f>
        <v>2ю</v>
      </c>
      <c r="E3706" s="91" t="str">
        <f>'[4]ИТОГ!'!$AU3703</f>
        <v>м</v>
      </c>
      <c r="F3706" s="189">
        <f>'[4]ИТОГ!'!$AX3703</f>
        <v>45582</v>
      </c>
      <c r="G3706" s="91" t="s">
        <v>255</v>
      </c>
      <c r="H3706" s="94" t="s">
        <v>28</v>
      </c>
      <c r="I3706" s="91" t="str">
        <f>'[4]ИТОГ!'!$AY3703</f>
        <v>ОК!</v>
      </c>
    </row>
    <row r="3707" spans="1:9">
      <c r="A3707" s="375">
        <v>3697</v>
      </c>
      <c r="B3707" s="91" t="str">
        <f>'[4]ИТОГ!'!$AP3704</f>
        <v>Федоров Роман</v>
      </c>
      <c r="C3707" s="91">
        <f>'[4]ИТОГ!'!$AQ3704</f>
        <v>2011</v>
      </c>
      <c r="D3707" s="91" t="str">
        <f>'[4]ИТОГ!'!$AT3704</f>
        <v>б/р</v>
      </c>
      <c r="E3707" s="91" t="str">
        <f>'[4]ИТОГ!'!$AU3704</f>
        <v>м</v>
      </c>
      <c r="F3707" s="189">
        <f>'[4]ИТОГ!'!$AX3704</f>
        <v>0</v>
      </c>
      <c r="G3707" s="91" t="s">
        <v>255</v>
      </c>
      <c r="H3707" s="94" t="s">
        <v>28</v>
      </c>
      <c r="I3707" s="91" t="str">
        <f>'[4]ИТОГ!'!$AY3704</f>
        <v>ОК!</v>
      </c>
    </row>
    <row r="3708" spans="1:9">
      <c r="A3708" s="375">
        <v>3698</v>
      </c>
      <c r="B3708" s="91" t="str">
        <f>'[4]ИТОГ!'!$AP3705</f>
        <v>Фёдоров Кирилл</v>
      </c>
      <c r="C3708" s="91">
        <f>'[4]ИТОГ!'!$AQ3705</f>
        <v>2000</v>
      </c>
      <c r="D3708" s="91" t="str">
        <f>'[4]ИТОГ!'!$AT3705</f>
        <v>б/р</v>
      </c>
      <c r="E3708" s="91" t="str">
        <f>'[4]ИТОГ!'!$AU3705</f>
        <v>м</v>
      </c>
      <c r="F3708" s="189">
        <f>'[4]ИТОГ!'!$AX3705</f>
        <v>44057</v>
      </c>
      <c r="G3708" s="91" t="s">
        <v>255</v>
      </c>
      <c r="H3708" s="94" t="s">
        <v>28</v>
      </c>
      <c r="I3708" s="91" t="str">
        <f>'[4]ИТОГ!'!$AY3705</f>
        <v>ОК!</v>
      </c>
    </row>
    <row r="3709" spans="1:9">
      <c r="A3709" s="375">
        <v>3699</v>
      </c>
      <c r="B3709" s="91" t="str">
        <f>'[4]ИТОГ!'!$AP3706</f>
        <v>Федорова Александра</v>
      </c>
      <c r="C3709" s="91">
        <f>'[4]ИТОГ!'!$AQ3706</f>
        <v>0</v>
      </c>
      <c r="D3709" s="91">
        <f>'[4]ИТОГ!'!$AT3706</f>
        <v>3</v>
      </c>
      <c r="E3709" s="91" t="str">
        <f>'[4]ИТОГ!'!$AU3706</f>
        <v>ж</v>
      </c>
      <c r="F3709" s="189">
        <f>'[4]ИТОГ!'!$AX3706</f>
        <v>45955</v>
      </c>
      <c r="G3709" s="91" t="s">
        <v>255</v>
      </c>
      <c r="H3709" s="94" t="s">
        <v>28</v>
      </c>
      <c r="I3709" s="91" t="str">
        <f>'[4]ИТОГ!'!$AY3706</f>
        <v>НАДО!!!</v>
      </c>
    </row>
    <row r="3710" spans="1:9">
      <c r="A3710" s="375">
        <v>3700</v>
      </c>
      <c r="B3710" s="91" t="str">
        <f>'[4]ИТОГ!'!$AP3707</f>
        <v>Федорова Вера</v>
      </c>
      <c r="C3710" s="91">
        <f>'[4]ИТОГ!'!$AQ3707</f>
        <v>2010</v>
      </c>
      <c r="D3710" s="91" t="str">
        <f>'[4]ИТОГ!'!$AT3707</f>
        <v>б/р</v>
      </c>
      <c r="E3710" s="91" t="str">
        <f>'[4]ИТОГ!'!$AU3707</f>
        <v>ж</v>
      </c>
      <c r="F3710" s="189">
        <f>'[4]ИТОГ!'!$AX3707</f>
        <v>45245</v>
      </c>
      <c r="G3710" s="91" t="s">
        <v>255</v>
      </c>
      <c r="H3710" s="94" t="s">
        <v>28</v>
      </c>
      <c r="I3710" s="91" t="str">
        <f>'[4]ИТОГ!'!$AY3707</f>
        <v>ОК!</v>
      </c>
    </row>
    <row r="3711" spans="1:9">
      <c r="A3711" s="375">
        <v>3701</v>
      </c>
      <c r="B3711" s="91" t="str">
        <f>'[4]ИТОГ!'!$AP3708</f>
        <v>Федорова Вера Е.</v>
      </c>
      <c r="C3711" s="91">
        <f>'[4]ИТОГ!'!$AQ3708</f>
        <v>2004</v>
      </c>
      <c r="D3711" s="91" t="str">
        <f>'[4]ИТОГ!'!$AT3708</f>
        <v>б/р</v>
      </c>
      <c r="E3711" s="91" t="str">
        <f>'[4]ИТОГ!'!$AU3708</f>
        <v>ж</v>
      </c>
      <c r="F3711" s="189">
        <f>'[4]ИТОГ!'!$AX3708</f>
        <v>44465</v>
      </c>
      <c r="G3711" s="91" t="s">
        <v>255</v>
      </c>
      <c r="H3711" s="94" t="s">
        <v>28</v>
      </c>
      <c r="I3711" s="91" t="str">
        <f>'[4]ИТОГ!'!$AY3708</f>
        <v>ОК!</v>
      </c>
    </row>
    <row r="3712" spans="1:9">
      <c r="A3712" s="375">
        <v>3702</v>
      </c>
      <c r="B3712" s="91" t="str">
        <f>'[4]ИТОГ!'!$AP3709</f>
        <v>Федорова Вита</v>
      </c>
      <c r="C3712" s="91">
        <f>'[4]ИТОГ!'!$AQ3709</f>
        <v>2002</v>
      </c>
      <c r="D3712" s="91">
        <f>'[4]ИТОГ!'!$AT3709</f>
        <v>3</v>
      </c>
      <c r="E3712" s="91" t="str">
        <f>'[4]ИТОГ!'!$AU3709</f>
        <v>ж</v>
      </c>
      <c r="F3712" s="189">
        <f>'[4]ИТОГ!'!$AX3709</f>
        <v>45494</v>
      </c>
      <c r="G3712" s="91" t="s">
        <v>255</v>
      </c>
      <c r="H3712" s="94" t="s">
        <v>28</v>
      </c>
      <c r="I3712" s="91" t="str">
        <f>'[4]ИТОГ!'!$AY3709</f>
        <v>ОК!</v>
      </c>
    </row>
    <row r="3713" spans="1:9">
      <c r="A3713" s="375">
        <v>3703</v>
      </c>
      <c r="B3713" s="91" t="str">
        <f>'[4]ИТОГ!'!$AP3710</f>
        <v>Федорова Ева</v>
      </c>
      <c r="C3713" s="91">
        <f>'[4]ИТОГ!'!$AQ3710</f>
        <v>2002</v>
      </c>
      <c r="D3713" s="91" t="str">
        <f>'[4]ИТОГ!'!$AT3710</f>
        <v>б/р</v>
      </c>
      <c r="E3713" s="91" t="str">
        <f>'[4]ИТОГ!'!$AU3710</f>
        <v>ж</v>
      </c>
      <c r="F3713" s="189">
        <f>'[4]ИТОГ!'!$AX3710</f>
        <v>43923</v>
      </c>
      <c r="G3713" s="91" t="s">
        <v>255</v>
      </c>
      <c r="H3713" s="94" t="s">
        <v>28</v>
      </c>
      <c r="I3713" s="91" t="str">
        <f>'[4]ИТОГ!'!$AY3710</f>
        <v>ОК!</v>
      </c>
    </row>
    <row r="3714" spans="1:9">
      <c r="A3714" s="375">
        <v>3704</v>
      </c>
      <c r="B3714" s="91" t="str">
        <f>'[4]ИТОГ!'!$AP3711</f>
        <v>Федорова Елизавета</v>
      </c>
      <c r="C3714" s="91">
        <f>'[4]ИТОГ!'!$AQ3711</f>
        <v>2007</v>
      </c>
      <c r="D3714" s="91" t="str">
        <f>'[4]ИТОГ!'!$AT3711</f>
        <v>1ю</v>
      </c>
      <c r="E3714" s="91" t="str">
        <f>'[4]ИТОГ!'!$AU3711</f>
        <v>ж</v>
      </c>
      <c r="F3714" s="189">
        <f>'[4]ИТОГ!'!$AX3711</f>
        <v>45787</v>
      </c>
      <c r="G3714" s="91" t="s">
        <v>255</v>
      </c>
      <c r="H3714" s="94" t="s">
        <v>28</v>
      </c>
      <c r="I3714" s="91" t="str">
        <f>'[4]ИТОГ!'!$AY3711</f>
        <v>ОК!</v>
      </c>
    </row>
    <row r="3715" spans="1:9">
      <c r="A3715" s="375">
        <v>3705</v>
      </c>
      <c r="B3715" s="91" t="str">
        <f>'[4]ИТОГ!'!$AP3712</f>
        <v>Федорова Злата</v>
      </c>
      <c r="C3715" s="91">
        <f>'[4]ИТОГ!'!$AQ3712</f>
        <v>2004</v>
      </c>
      <c r="D3715" s="91" t="str">
        <f>'[4]ИТОГ!'!$AT3712</f>
        <v>б/р</v>
      </c>
      <c r="E3715" s="91" t="str">
        <f>'[4]ИТОГ!'!$AU3712</f>
        <v>ж</v>
      </c>
      <c r="F3715" s="189">
        <f>'[4]ИТОГ!'!$AX3712</f>
        <v>42774</v>
      </c>
      <c r="G3715" s="91" t="s">
        <v>255</v>
      </c>
      <c r="H3715" s="94" t="s">
        <v>28</v>
      </c>
      <c r="I3715" s="91" t="str">
        <f>'[4]ИТОГ!'!$AY3712</f>
        <v>ОК!</v>
      </c>
    </row>
    <row r="3716" spans="1:9">
      <c r="A3716" s="375">
        <v>3706</v>
      </c>
      <c r="B3716" s="91" t="str">
        <f>'[4]ИТОГ!'!$AP3713</f>
        <v>Федорова Кристина</v>
      </c>
      <c r="C3716" s="91">
        <f>'[4]ИТОГ!'!$AQ3713</f>
        <v>1981</v>
      </c>
      <c r="D3716" s="91">
        <f>'[4]ИТОГ!'!$AT3713</f>
        <v>3</v>
      </c>
      <c r="E3716" s="91" t="str">
        <f>'[4]ИТОГ!'!$AU3713</f>
        <v>ж</v>
      </c>
      <c r="F3716" s="189">
        <f>'[4]ИТОГ!'!$AX3713</f>
        <v>45449</v>
      </c>
      <c r="G3716" s="91" t="s">
        <v>255</v>
      </c>
      <c r="H3716" s="94" t="s">
        <v>28</v>
      </c>
      <c r="I3716" s="91" t="str">
        <f>'[4]ИТОГ!'!$AY3713</f>
        <v>ОК!</v>
      </c>
    </row>
    <row r="3717" spans="1:9">
      <c r="A3717" s="375">
        <v>3707</v>
      </c>
      <c r="B3717" s="91" t="str">
        <f>'[4]ИТОГ!'!$AP3714</f>
        <v>Федорова Мария</v>
      </c>
      <c r="C3717" s="91">
        <f>'[4]ИТОГ!'!$AQ3714</f>
        <v>0</v>
      </c>
      <c r="D3717" s="91" t="str">
        <f>'[4]ИТОГ!'!$AT3714</f>
        <v>б/р</v>
      </c>
      <c r="E3717" s="91" t="str">
        <f>'[4]ИТОГ!'!$AU3714</f>
        <v>ж</v>
      </c>
      <c r="F3717" s="189">
        <f>'[4]ИТОГ!'!$AX3714</f>
        <v>0</v>
      </c>
      <c r="G3717" s="91" t="s">
        <v>255</v>
      </c>
      <c r="H3717" s="94" t="s">
        <v>28</v>
      </c>
      <c r="I3717" s="91" t="str">
        <f>'[4]ИТОГ!'!$AY3714</f>
        <v>НАДО!!!</v>
      </c>
    </row>
    <row r="3718" spans="1:9">
      <c r="A3718" s="375">
        <v>3708</v>
      </c>
      <c r="B3718" s="91" t="str">
        <f>'[4]ИТОГ!'!$AP3715</f>
        <v>Федорова Наталья</v>
      </c>
      <c r="C3718" s="91">
        <f>'[4]ИТОГ!'!$AQ3715</f>
        <v>0</v>
      </c>
      <c r="D3718" s="91" t="str">
        <f>'[4]ИТОГ!'!$AT3715</f>
        <v>б/р</v>
      </c>
      <c r="E3718" s="91" t="str">
        <f>'[4]ИТОГ!'!$AU3715</f>
        <v>ж</v>
      </c>
      <c r="F3718" s="189">
        <f>'[4]ИТОГ!'!$AX3715</f>
        <v>43777</v>
      </c>
      <c r="G3718" s="91" t="s">
        <v>255</v>
      </c>
      <c r="H3718" s="94" t="s">
        <v>28</v>
      </c>
      <c r="I3718" s="91" t="str">
        <f>'[4]ИТОГ!'!$AY3715</f>
        <v>НАДО!!!</v>
      </c>
    </row>
    <row r="3719" spans="1:9">
      <c r="A3719" s="375">
        <v>3709</v>
      </c>
      <c r="B3719" s="91" t="str">
        <f>'[4]ИТОГ!'!$AP3716</f>
        <v xml:space="preserve">Федорова Светлана </v>
      </c>
      <c r="C3719" s="91">
        <f>'[4]ИТОГ!'!$AQ3716</f>
        <v>1979</v>
      </c>
      <c r="D3719" s="91" t="str">
        <f>'[4]ИТОГ!'!$AT3716</f>
        <v>б/р</v>
      </c>
      <c r="E3719" s="91" t="str">
        <f>'[4]ИТОГ!'!$AU3716</f>
        <v>ж</v>
      </c>
      <c r="F3719" s="189">
        <f>'[4]ИТОГ!'!$AX3716</f>
        <v>43245</v>
      </c>
      <c r="G3719" s="91" t="s">
        <v>255</v>
      </c>
      <c r="H3719" s="94" t="s">
        <v>28</v>
      </c>
      <c r="I3719" s="91" t="str">
        <f>'[4]ИТОГ!'!$AY3716</f>
        <v>НАДО!!!</v>
      </c>
    </row>
    <row r="3720" spans="1:9">
      <c r="A3720" s="375">
        <v>3710</v>
      </c>
      <c r="B3720" s="91" t="str">
        <f>'[4]ИТОГ!'!$AP3717</f>
        <v>Федосенко Максим</v>
      </c>
      <c r="C3720" s="91">
        <f>'[4]ИТОГ!'!$AQ3717</f>
        <v>2000</v>
      </c>
      <c r="D3720" s="91" t="str">
        <f>'[4]ИТОГ!'!$AT3717</f>
        <v>б/р</v>
      </c>
      <c r="E3720" s="91" t="str">
        <f>'[4]ИТОГ!'!$AU3717</f>
        <v>м</v>
      </c>
      <c r="F3720" s="189">
        <f>'[4]ИТОГ!'!$AX3717</f>
        <v>43078</v>
      </c>
      <c r="G3720" s="91" t="s">
        <v>255</v>
      </c>
      <c r="H3720" s="94" t="s">
        <v>28</v>
      </c>
      <c r="I3720" s="91" t="str">
        <f>'[4]ИТОГ!'!$AY3717</f>
        <v>ОК!</v>
      </c>
    </row>
    <row r="3721" spans="1:9">
      <c r="A3721" s="375">
        <v>3711</v>
      </c>
      <c r="B3721" s="91" t="str">
        <f>'[4]ИТОГ!'!$AP3718</f>
        <v>Федосова Иоанна</v>
      </c>
      <c r="C3721" s="91">
        <f>'[4]ИТОГ!'!$AQ3718</f>
        <v>2013</v>
      </c>
      <c r="D3721" s="91" t="str">
        <f>'[4]ИТОГ!'!$AT3718</f>
        <v>б/р</v>
      </c>
      <c r="E3721" s="91" t="str">
        <f>'[4]ИТОГ!'!$AU3718</f>
        <v>ж</v>
      </c>
      <c r="F3721" s="189">
        <f>'[4]ИТОГ!'!$AX3718</f>
        <v>0</v>
      </c>
      <c r="G3721" s="91" t="s">
        <v>255</v>
      </c>
      <c r="H3721" s="94" t="s">
        <v>28</v>
      </c>
      <c r="I3721" s="91" t="str">
        <f>'[4]ИТОГ!'!$AY3718</f>
        <v>ОК!</v>
      </c>
    </row>
    <row r="3722" spans="1:9">
      <c r="A3722" s="375">
        <v>3712</v>
      </c>
      <c r="B3722" s="91" t="str">
        <f>'[4]ИТОГ!'!$AP3719</f>
        <v>Федотов Даниил</v>
      </c>
      <c r="C3722" s="91">
        <f>'[4]ИТОГ!'!$AQ3719</f>
        <v>2007</v>
      </c>
      <c r="D3722" s="91" t="str">
        <f>'[4]ИТОГ!'!$AT3719</f>
        <v>б/р</v>
      </c>
      <c r="E3722" s="91" t="str">
        <f>'[4]ИТОГ!'!$AU3719</f>
        <v>м</v>
      </c>
      <c r="F3722" s="189">
        <f>'[4]ИТОГ!'!$AX3719</f>
        <v>43878</v>
      </c>
      <c r="G3722" s="91" t="s">
        <v>255</v>
      </c>
      <c r="H3722" s="94" t="s">
        <v>28</v>
      </c>
      <c r="I3722" s="91" t="str">
        <f>'[4]ИТОГ!'!$AY3719</f>
        <v>ОК!</v>
      </c>
    </row>
    <row r="3723" spans="1:9">
      <c r="A3723" s="375">
        <v>3713</v>
      </c>
      <c r="B3723" s="91" t="str">
        <f>'[4]ИТОГ!'!$AP3720</f>
        <v>Федотов Денис</v>
      </c>
      <c r="C3723" s="91">
        <f>'[4]ИТОГ!'!$AQ3720</f>
        <v>2004</v>
      </c>
      <c r="D3723" s="91">
        <f>'[4]ИТОГ!'!$AT3720</f>
        <v>2</v>
      </c>
      <c r="E3723" s="91" t="str">
        <f>'[4]ИТОГ!'!$AU3720</f>
        <v>м</v>
      </c>
      <c r="F3723" s="189">
        <f>'[4]ИТОГ!'!$AX3720</f>
        <v>45407</v>
      </c>
      <c r="G3723" s="91" t="s">
        <v>255</v>
      </c>
      <c r="H3723" s="94" t="s">
        <v>28</v>
      </c>
      <c r="I3723" s="91" t="str">
        <f>'[4]ИТОГ!'!$AY3720</f>
        <v>ОК!</v>
      </c>
    </row>
    <row r="3724" spans="1:9">
      <c r="A3724" s="375">
        <v>3714</v>
      </c>
      <c r="B3724" s="91" t="str">
        <f>'[4]ИТОГ!'!$AP3721</f>
        <v>Федотова Анна</v>
      </c>
      <c r="C3724" s="91">
        <f>'[4]ИТОГ!'!$AQ3721</f>
        <v>0</v>
      </c>
      <c r="D3724" s="91" t="str">
        <f>'[4]ИТОГ!'!$AT3721</f>
        <v>б/р</v>
      </c>
      <c r="E3724" s="91" t="str">
        <f>'[4]ИТОГ!'!$AU3721</f>
        <v>ж</v>
      </c>
      <c r="F3724" s="189">
        <f>'[4]ИТОГ!'!$AX3721</f>
        <v>44359</v>
      </c>
      <c r="G3724" s="91" t="s">
        <v>255</v>
      </c>
      <c r="H3724" s="94" t="s">
        <v>28</v>
      </c>
      <c r="I3724" s="91" t="str">
        <f>'[4]ИТОГ!'!$AY3721</f>
        <v>НАДО!!!</v>
      </c>
    </row>
    <row r="3725" spans="1:9">
      <c r="A3725" s="375">
        <v>3715</v>
      </c>
      <c r="B3725" s="91" t="str">
        <f>'[4]ИТОГ!'!$AP3722</f>
        <v>Федотова Евгения</v>
      </c>
      <c r="C3725" s="91">
        <f>'[4]ИТОГ!'!$AQ3722</f>
        <v>1989</v>
      </c>
      <c r="D3725" s="91" t="str">
        <f>'[4]ИТОГ!'!$AT3722</f>
        <v>МС</v>
      </c>
      <c r="E3725" s="91" t="str">
        <f>'[4]ИТОГ!'!$AU3722</f>
        <v>ж</v>
      </c>
      <c r="F3725" s="189">
        <f>'[4]ИТОГ!'!$AX3722</f>
        <v>0</v>
      </c>
      <c r="G3725" s="91" t="s">
        <v>255</v>
      </c>
      <c r="H3725" s="94" t="s">
        <v>28</v>
      </c>
      <c r="I3725" s="91" t="str">
        <f>'[4]ИТОГ!'!$AY3722</f>
        <v>ОК!</v>
      </c>
    </row>
    <row r="3726" spans="1:9">
      <c r="A3726" s="375">
        <v>3716</v>
      </c>
      <c r="B3726" s="91" t="str">
        <f>'[4]ИТОГ!'!$AP3723</f>
        <v>Федькин Иван</v>
      </c>
      <c r="C3726" s="91">
        <f>'[4]ИТОГ!'!$AQ3723</f>
        <v>2003</v>
      </c>
      <c r="D3726" s="91" t="str">
        <f>'[4]ИТОГ!'!$AT3723</f>
        <v>б/р</v>
      </c>
      <c r="E3726" s="91" t="str">
        <f>'[4]ИТОГ!'!$AU3723</f>
        <v>м</v>
      </c>
      <c r="F3726" s="189">
        <f>'[4]ИТОГ!'!$AX3723</f>
        <v>44232</v>
      </c>
      <c r="G3726" s="91" t="s">
        <v>255</v>
      </c>
      <c r="H3726" s="94" t="s">
        <v>28</v>
      </c>
      <c r="I3726" s="91" t="str">
        <f>'[4]ИТОГ!'!$AY3723</f>
        <v>ОК!</v>
      </c>
    </row>
    <row r="3727" spans="1:9">
      <c r="A3727" s="375">
        <v>3717</v>
      </c>
      <c r="B3727" s="91" t="str">
        <f>'[4]ИТОГ!'!$AP3724</f>
        <v>Ферафонтова Дарья</v>
      </c>
      <c r="C3727" s="91">
        <f>'[4]ИТОГ!'!$AQ3724</f>
        <v>2010</v>
      </c>
      <c r="D3727" s="91">
        <f>'[4]ИТОГ!'!$AT3724</f>
        <v>2</v>
      </c>
      <c r="E3727" s="91" t="str">
        <f>'[4]ИТОГ!'!$AU3724</f>
        <v>ж</v>
      </c>
      <c r="F3727" s="189">
        <f>'[4]ИТОГ!'!$AX3724</f>
        <v>45463</v>
      </c>
      <c r="G3727" s="91" t="s">
        <v>255</v>
      </c>
      <c r="H3727" s="94" t="s">
        <v>28</v>
      </c>
      <c r="I3727" s="91" t="str">
        <f>'[4]ИТОГ!'!$AY3724</f>
        <v>ОК!</v>
      </c>
    </row>
    <row r="3728" spans="1:9">
      <c r="A3728" s="375">
        <v>3718</v>
      </c>
      <c r="B3728" s="91" t="str">
        <f>'[4]ИТОГ!'!$AP3725</f>
        <v>Фефелова Оксана</v>
      </c>
      <c r="C3728" s="91">
        <f>'[4]ИТОГ!'!$AQ3725</f>
        <v>0</v>
      </c>
      <c r="D3728" s="91" t="str">
        <f>'[4]ИТОГ!'!$AT3725</f>
        <v>1ю</v>
      </c>
      <c r="E3728" s="91" t="str">
        <f>'[4]ИТОГ!'!$AU3725</f>
        <v>ж</v>
      </c>
      <c r="F3728" s="189">
        <f>'[4]ИТОГ!'!$AX3725</f>
        <v>45756</v>
      </c>
      <c r="G3728" s="91" t="s">
        <v>255</v>
      </c>
      <c r="H3728" s="94" t="s">
        <v>28</v>
      </c>
      <c r="I3728" s="91" t="str">
        <f>'[4]ИТОГ!'!$AY3725</f>
        <v>НАДО!!!</v>
      </c>
    </row>
    <row r="3729" spans="1:9">
      <c r="A3729" s="375">
        <v>3719</v>
      </c>
      <c r="B3729" s="91" t="str">
        <f>'[4]ИТОГ!'!$AP3726</f>
        <v>Филатов Артём</v>
      </c>
      <c r="C3729" s="91">
        <f>'[4]ИТОГ!'!$AQ3726</f>
        <v>2000</v>
      </c>
      <c r="D3729" s="91" t="str">
        <f>'[4]ИТОГ!'!$AT3726</f>
        <v>б/р</v>
      </c>
      <c r="E3729" s="91" t="str">
        <f>'[4]ИТОГ!'!$AU3726</f>
        <v>м</v>
      </c>
      <c r="F3729" s="189">
        <f>'[4]ИТОГ!'!$AX3726</f>
        <v>0</v>
      </c>
      <c r="G3729" s="91" t="s">
        <v>255</v>
      </c>
      <c r="H3729" s="94" t="s">
        <v>28</v>
      </c>
      <c r="I3729" s="91" t="str">
        <f>'[4]ИТОГ!'!$AY3726</f>
        <v>НАДО!!!</v>
      </c>
    </row>
    <row r="3730" spans="1:9">
      <c r="A3730" s="375">
        <v>3720</v>
      </c>
      <c r="B3730" s="91" t="str">
        <f>'[4]ИТОГ!'!$AP3727</f>
        <v>Филатов Владислав</v>
      </c>
      <c r="C3730" s="91">
        <f>'[4]ИТОГ!'!$AQ3727</f>
        <v>0</v>
      </c>
      <c r="D3730" s="91" t="str">
        <f>'[4]ИТОГ!'!$AT3727</f>
        <v>б/р</v>
      </c>
      <c r="E3730" s="91" t="str">
        <f>'[4]ИТОГ!'!$AU3727</f>
        <v>м</v>
      </c>
      <c r="F3730" s="189">
        <f>'[4]ИТОГ!'!$AX3727</f>
        <v>42869</v>
      </c>
      <c r="G3730" s="91" t="s">
        <v>255</v>
      </c>
      <c r="H3730" s="94" t="s">
        <v>28</v>
      </c>
      <c r="I3730" s="91" t="str">
        <f>'[4]ИТОГ!'!$AY3727</f>
        <v>НАДО!!!</v>
      </c>
    </row>
    <row r="3731" spans="1:9">
      <c r="A3731" s="375">
        <v>3721</v>
      </c>
      <c r="B3731" s="91" t="str">
        <f>'[4]ИТОГ!'!$AP3728</f>
        <v>Филатов Тарас</v>
      </c>
      <c r="C3731" s="91">
        <f>'[4]ИТОГ!'!$AQ3728</f>
        <v>0</v>
      </c>
      <c r="D3731" s="91">
        <f>'[4]ИТОГ!'!$AT3728</f>
        <v>2</v>
      </c>
      <c r="E3731" s="91" t="str">
        <f>'[4]ИТОГ!'!$AU3728</f>
        <v>м</v>
      </c>
      <c r="F3731" s="189">
        <f>'[4]ИТОГ!'!$AX3728</f>
        <v>45877</v>
      </c>
      <c r="G3731" s="91" t="s">
        <v>255</v>
      </c>
      <c r="H3731" s="94" t="s">
        <v>28</v>
      </c>
      <c r="I3731" s="91" t="str">
        <f>'[4]ИТОГ!'!$AY3728</f>
        <v>НАДО!!!</v>
      </c>
    </row>
    <row r="3732" spans="1:9">
      <c r="A3732" s="375">
        <v>3722</v>
      </c>
      <c r="B3732" s="91" t="str">
        <f>'[4]ИТОГ!'!$AP3729</f>
        <v>Филатова Катарина</v>
      </c>
      <c r="C3732" s="91">
        <f>'[4]ИТОГ!'!$AQ3729</f>
        <v>2003</v>
      </c>
      <c r="D3732" s="91" t="str">
        <f>'[4]ИТОГ!'!$AT3729</f>
        <v>б/р</v>
      </c>
      <c r="E3732" s="91" t="str">
        <f>'[4]ИТОГ!'!$AU3729</f>
        <v>ж</v>
      </c>
      <c r="F3732" s="189">
        <f>'[4]ИТОГ!'!$AX3729</f>
        <v>43227</v>
      </c>
      <c r="G3732" s="91" t="s">
        <v>255</v>
      </c>
      <c r="H3732" s="94" t="s">
        <v>28</v>
      </c>
      <c r="I3732" s="91" t="str">
        <f>'[4]ИТОГ!'!$AY3729</f>
        <v>ОК!</v>
      </c>
    </row>
    <row r="3733" spans="1:9">
      <c r="A3733" s="375">
        <v>3723</v>
      </c>
      <c r="B3733" s="91" t="str">
        <f>'[4]ИТОГ!'!$AP3730</f>
        <v>Филатова Полина</v>
      </c>
      <c r="C3733" s="91">
        <f>'[4]ИТОГ!'!$AQ3730</f>
        <v>2003</v>
      </c>
      <c r="D3733" s="91" t="str">
        <f>'[4]ИТОГ!'!$AT3730</f>
        <v>б/р</v>
      </c>
      <c r="E3733" s="91" t="str">
        <f>'[4]ИТОГ!'!$AU3730</f>
        <v>ж</v>
      </c>
      <c r="F3733" s="189">
        <f>'[4]ИТОГ!'!$AX3730</f>
        <v>43896</v>
      </c>
      <c r="G3733" s="91" t="s">
        <v>255</v>
      </c>
      <c r="H3733" s="94" t="s">
        <v>28</v>
      </c>
      <c r="I3733" s="91" t="str">
        <f>'[4]ИТОГ!'!$AY3730</f>
        <v>ОК!</v>
      </c>
    </row>
    <row r="3734" spans="1:9">
      <c r="A3734" s="375">
        <v>3724</v>
      </c>
      <c r="B3734" s="91" t="str">
        <f>'[4]ИТОГ!'!$AP3731</f>
        <v>Филенков Филипп</v>
      </c>
      <c r="C3734" s="91">
        <f>'[4]ИТОГ!'!$AQ3731</f>
        <v>2008</v>
      </c>
      <c r="D3734" s="91" t="str">
        <f>'[4]ИТОГ!'!$AT3731</f>
        <v>б/р</v>
      </c>
      <c r="E3734" s="91" t="str">
        <f>'[4]ИТОГ!'!$AU3731</f>
        <v>м</v>
      </c>
      <c r="F3734" s="189">
        <f>'[4]ИТОГ!'!$AX3731</f>
        <v>0</v>
      </c>
      <c r="G3734" s="91" t="s">
        <v>255</v>
      </c>
      <c r="H3734" s="94" t="s">
        <v>28</v>
      </c>
      <c r="I3734" s="91" t="str">
        <f>'[4]ИТОГ!'!$AY3731</f>
        <v>ОК!</v>
      </c>
    </row>
    <row r="3735" spans="1:9">
      <c r="A3735" s="375">
        <v>3725</v>
      </c>
      <c r="B3735" s="91" t="str">
        <f>'[4]ИТОГ!'!$AP3732</f>
        <v>Филенкова Дарья</v>
      </c>
      <c r="C3735" s="91">
        <f>'[4]ИТОГ!'!$AQ3732</f>
        <v>2010</v>
      </c>
      <c r="D3735" s="91" t="str">
        <f>'[4]ИТОГ!'!$AT3732</f>
        <v>б/р</v>
      </c>
      <c r="E3735" s="91" t="str">
        <f>'[4]ИТОГ!'!$AU3732</f>
        <v>ж</v>
      </c>
      <c r="F3735" s="189">
        <f>'[4]ИТОГ!'!$AX3732</f>
        <v>0</v>
      </c>
      <c r="G3735" s="91" t="s">
        <v>255</v>
      </c>
      <c r="H3735" s="94" t="s">
        <v>28</v>
      </c>
      <c r="I3735" s="91" t="str">
        <f>'[4]ИТОГ!'!$AY3732</f>
        <v>ОК!</v>
      </c>
    </row>
    <row r="3736" spans="1:9">
      <c r="A3736" s="375">
        <v>3726</v>
      </c>
      <c r="B3736" s="91" t="str">
        <f>'[4]ИТОГ!'!$AP3733</f>
        <v>Филимоненков Евгений</v>
      </c>
      <c r="C3736" s="91">
        <f>'[4]ИТОГ!'!$AQ3733</f>
        <v>1995</v>
      </c>
      <c r="D3736" s="91" t="str">
        <f>'[4]ИТОГ!'!$AT3733</f>
        <v>МС</v>
      </c>
      <c r="E3736" s="91" t="str">
        <f>'[4]ИТОГ!'!$AU3733</f>
        <v>м</v>
      </c>
      <c r="F3736" s="189">
        <f>'[4]ИТОГ!'!$AX3733</f>
        <v>0</v>
      </c>
      <c r="G3736" s="91" t="s">
        <v>255</v>
      </c>
      <c r="H3736" s="94" t="s">
        <v>28</v>
      </c>
      <c r="I3736" s="91" t="str">
        <f>'[4]ИТОГ!'!$AY3733</f>
        <v>ОК!</v>
      </c>
    </row>
    <row r="3737" spans="1:9">
      <c r="A3737" s="375">
        <v>3727</v>
      </c>
      <c r="B3737" s="91" t="str">
        <f>'[4]ИТОГ!'!$AP3734</f>
        <v>Филимонов Матвей</v>
      </c>
      <c r="C3737" s="91">
        <f>'[4]ИТОГ!'!$AQ3734</f>
        <v>0</v>
      </c>
      <c r="D3737" s="91">
        <f>'[4]ИТОГ!'!$AT3734</f>
        <v>3</v>
      </c>
      <c r="E3737" s="91" t="str">
        <f>'[4]ИТОГ!'!$AU3734</f>
        <v>м</v>
      </c>
      <c r="F3737" s="189">
        <f>'[4]ИТОГ!'!$AX3734</f>
        <v>45778</v>
      </c>
      <c r="G3737" s="91" t="s">
        <v>255</v>
      </c>
      <c r="H3737" s="94" t="s">
        <v>28</v>
      </c>
      <c r="I3737" s="91" t="str">
        <f>'[4]ИТОГ!'!$AY3734</f>
        <v>НАДО!!!</v>
      </c>
    </row>
    <row r="3738" spans="1:9">
      <c r="A3738" s="375">
        <v>3728</v>
      </c>
      <c r="B3738" s="91" t="str">
        <f>'[4]ИТОГ!'!$AP3735</f>
        <v>Филиппов Артём</v>
      </c>
      <c r="C3738" s="91">
        <f>'[4]ИТОГ!'!$AQ3735</f>
        <v>2009</v>
      </c>
      <c r="D3738" s="91" t="str">
        <f>'[4]ИТОГ!'!$AT3735</f>
        <v>б/р</v>
      </c>
      <c r="E3738" s="91" t="str">
        <f>'[4]ИТОГ!'!$AU3735</f>
        <v>м</v>
      </c>
      <c r="F3738" s="189">
        <f>'[4]ИТОГ!'!$AX3735</f>
        <v>0</v>
      </c>
      <c r="G3738" s="91" t="s">
        <v>255</v>
      </c>
      <c r="H3738" s="94" t="s">
        <v>28</v>
      </c>
      <c r="I3738" s="91" t="str">
        <f>'[4]ИТОГ!'!$AY3735</f>
        <v>ОК!</v>
      </c>
    </row>
    <row r="3739" spans="1:9">
      <c r="A3739" s="375">
        <v>3729</v>
      </c>
      <c r="B3739" s="91" t="str">
        <f>'[4]ИТОГ!'!$AP3736</f>
        <v>Филиппов Владимир</v>
      </c>
      <c r="C3739" s="91">
        <f>'[4]ИТОГ!'!$AQ3736</f>
        <v>1965</v>
      </c>
      <c r="D3739" s="91" t="str">
        <f>'[4]ИТОГ!'!$AT3736</f>
        <v>б/р</v>
      </c>
      <c r="E3739" s="91" t="str">
        <f>'[4]ИТОГ!'!$AU3736</f>
        <v>м</v>
      </c>
      <c r="F3739" s="189">
        <f>'[4]ИТОГ!'!$AX3736</f>
        <v>43078</v>
      </c>
      <c r="G3739" s="91" t="s">
        <v>255</v>
      </c>
      <c r="H3739" s="94" t="s">
        <v>28</v>
      </c>
      <c r="I3739" s="91" t="str">
        <f>'[4]ИТОГ!'!$AY3736</f>
        <v>НАДО!!!</v>
      </c>
    </row>
    <row r="3740" spans="1:9">
      <c r="A3740" s="375">
        <v>3730</v>
      </c>
      <c r="B3740" s="91" t="str">
        <f>'[4]ИТОГ!'!$AP3737</f>
        <v>Филиппов Григорий</v>
      </c>
      <c r="C3740" s="91">
        <f>'[4]ИТОГ!'!$AQ3737</f>
        <v>0</v>
      </c>
      <c r="D3740" s="91" t="str">
        <f>'[4]ИТОГ!'!$AT3737</f>
        <v>б/р</v>
      </c>
      <c r="E3740" s="91" t="str">
        <f>'[4]ИТОГ!'!$AU3737</f>
        <v>м</v>
      </c>
      <c r="F3740" s="189">
        <f>'[4]ИТОГ!'!$AX3737</f>
        <v>43954</v>
      </c>
      <c r="G3740" s="91" t="s">
        <v>255</v>
      </c>
      <c r="H3740" s="94" t="s">
        <v>28</v>
      </c>
      <c r="I3740" s="91" t="str">
        <f>'[4]ИТОГ!'!$AY3737</f>
        <v>НАДО!!!</v>
      </c>
    </row>
    <row r="3741" spans="1:9">
      <c r="A3741" s="375">
        <v>3731</v>
      </c>
      <c r="B3741" s="91" t="str">
        <f>'[4]ИТОГ!'!$AP3738</f>
        <v>Филиппов Илья</v>
      </c>
      <c r="C3741" s="91">
        <f>'[4]ИТОГ!'!$AQ3738</f>
        <v>1995</v>
      </c>
      <c r="D3741" s="91" t="str">
        <f>'[4]ИТОГ!'!$AT3738</f>
        <v>б/р</v>
      </c>
      <c r="E3741" s="91" t="str">
        <f>'[4]ИТОГ!'!$AU3738</f>
        <v>м</v>
      </c>
      <c r="F3741" s="189">
        <f>'[4]ИТОГ!'!$AX3738</f>
        <v>41938</v>
      </c>
      <c r="G3741" s="91" t="s">
        <v>255</v>
      </c>
      <c r="H3741" s="94" t="s">
        <v>28</v>
      </c>
      <c r="I3741" s="91" t="str">
        <f>'[4]ИТОГ!'!$AY3738</f>
        <v>ОК!</v>
      </c>
    </row>
    <row r="3742" spans="1:9">
      <c r="A3742" s="375">
        <v>3732</v>
      </c>
      <c r="B3742" s="91" t="str">
        <f>'[4]ИТОГ!'!$AP3739</f>
        <v>Филиппов Тимофей</v>
      </c>
      <c r="C3742" s="91">
        <f>'[4]ИТОГ!'!$AQ3739</f>
        <v>2004</v>
      </c>
      <c r="D3742" s="91" t="str">
        <f>'[4]ИТОГ!'!$AT3739</f>
        <v>б/р</v>
      </c>
      <c r="E3742" s="91" t="str">
        <f>'[4]ИТОГ!'!$AU3739</f>
        <v>м</v>
      </c>
      <c r="F3742" s="189">
        <f>'[4]ИТОГ!'!$AX3739</f>
        <v>0</v>
      </c>
      <c r="G3742" s="91" t="s">
        <v>255</v>
      </c>
      <c r="H3742" s="94" t="s">
        <v>28</v>
      </c>
      <c r="I3742" s="91" t="str">
        <f>'[4]ИТОГ!'!$AY3739</f>
        <v>ОК!</v>
      </c>
    </row>
    <row r="3743" spans="1:9">
      <c r="A3743" s="375">
        <v>3733</v>
      </c>
      <c r="B3743" s="91" t="str">
        <f>'[4]ИТОГ!'!$AP3740</f>
        <v>Филиппов Филипп</v>
      </c>
      <c r="C3743" s="91">
        <f>'[4]ИТОГ!'!$AQ3740</f>
        <v>2005</v>
      </c>
      <c r="D3743" s="91">
        <f>'[4]ИТОГ!'!$AT3740</f>
        <v>2</v>
      </c>
      <c r="E3743" s="91" t="str">
        <f>'[4]ИТОГ!'!$AU3740</f>
        <v>м</v>
      </c>
      <c r="F3743" s="189">
        <f>'[4]ИТОГ!'!$AX3740</f>
        <v>45407</v>
      </c>
      <c r="G3743" s="91" t="s">
        <v>255</v>
      </c>
      <c r="H3743" s="94" t="s">
        <v>28</v>
      </c>
      <c r="I3743" s="91" t="str">
        <f>'[4]ИТОГ!'!$AY3740</f>
        <v>ОК!</v>
      </c>
    </row>
    <row r="3744" spans="1:9">
      <c r="A3744" s="375">
        <v>3734</v>
      </c>
      <c r="B3744" s="91" t="str">
        <f>'[4]ИТОГ!'!$AP3741</f>
        <v>Филиппова Арина</v>
      </c>
      <c r="C3744" s="91">
        <f>'[4]ИТОГ!'!$AQ3741</f>
        <v>2012</v>
      </c>
      <c r="D3744" s="91" t="str">
        <f>'[4]ИТОГ!'!$AT3741</f>
        <v>б/р</v>
      </c>
      <c r="E3744" s="91" t="str">
        <f>'[4]ИТОГ!'!$AU3741</f>
        <v>ж</v>
      </c>
      <c r="F3744" s="189">
        <f>'[4]ИТОГ!'!$AX3741</f>
        <v>0</v>
      </c>
      <c r="G3744" s="91" t="s">
        <v>255</v>
      </c>
      <c r="H3744" s="94" t="s">
        <v>28</v>
      </c>
      <c r="I3744" s="91" t="str">
        <f>'[4]ИТОГ!'!$AY3741</f>
        <v>ОК!</v>
      </c>
    </row>
    <row r="3745" spans="1:9">
      <c r="A3745" s="375">
        <v>3735</v>
      </c>
      <c r="B3745" s="91" t="str">
        <f>'[4]ИТОГ!'!$AP3742</f>
        <v>Филиппова Маргарита</v>
      </c>
      <c r="C3745" s="91">
        <f>'[4]ИТОГ!'!$AQ3742</f>
        <v>1974</v>
      </c>
      <c r="D3745" s="91" t="str">
        <f>'[4]ИТОГ!'!$AT3742</f>
        <v>б/р</v>
      </c>
      <c r="E3745" s="91" t="str">
        <f>'[4]ИТОГ!'!$AU3742</f>
        <v>ж</v>
      </c>
      <c r="F3745" s="189">
        <f>'[4]ИТОГ!'!$AX3742</f>
        <v>44172</v>
      </c>
      <c r="G3745" s="91" t="s">
        <v>255</v>
      </c>
      <c r="H3745" s="94" t="s">
        <v>28</v>
      </c>
      <c r="I3745" s="91" t="str">
        <f>'[4]ИТОГ!'!$AY3742</f>
        <v>ОК!</v>
      </c>
    </row>
    <row r="3746" spans="1:9">
      <c r="A3746" s="375">
        <v>3736</v>
      </c>
      <c r="B3746" s="91" t="str">
        <f>'[4]ИТОГ!'!$AP3743</f>
        <v>Филипьев Владимир</v>
      </c>
      <c r="C3746" s="91">
        <f>'[4]ИТОГ!'!$AQ3743</f>
        <v>1995</v>
      </c>
      <c r="D3746" s="91" t="str">
        <f>'[4]ИТОГ!'!$AT3743</f>
        <v>б/р</v>
      </c>
      <c r="E3746" s="91" t="str">
        <f>'[4]ИТОГ!'!$AU3743</f>
        <v>м</v>
      </c>
      <c r="F3746" s="189">
        <f>'[4]ИТОГ!'!$AX3743</f>
        <v>43163</v>
      </c>
      <c r="G3746" s="91" t="s">
        <v>255</v>
      </c>
      <c r="H3746" s="94" t="s">
        <v>28</v>
      </c>
      <c r="I3746" s="91" t="str">
        <f>'[4]ИТОГ!'!$AY3743</f>
        <v>НАДО!!!</v>
      </c>
    </row>
    <row r="3747" spans="1:9">
      <c r="A3747" s="375">
        <v>3737</v>
      </c>
      <c r="B3747" s="91" t="str">
        <f>'[4]ИТОГ!'!$AP3744</f>
        <v>Филюшкин Фёдор</v>
      </c>
      <c r="C3747" s="91">
        <f>'[4]ИТОГ!'!$AQ3744</f>
        <v>2004</v>
      </c>
      <c r="D3747" s="91" t="str">
        <f>'[4]ИТОГ!'!$AT3744</f>
        <v>б/р</v>
      </c>
      <c r="E3747" s="91" t="str">
        <f>'[4]ИТОГ!'!$AU3744</f>
        <v>м</v>
      </c>
      <c r="F3747" s="189">
        <f>'[4]ИТОГ!'!$AX3744</f>
        <v>44619</v>
      </c>
      <c r="G3747" s="91" t="s">
        <v>255</v>
      </c>
      <c r="H3747" s="94" t="s">
        <v>28</v>
      </c>
      <c r="I3747" s="91" t="str">
        <f>'[4]ИТОГ!'!$AY3744</f>
        <v>ОК!</v>
      </c>
    </row>
    <row r="3748" spans="1:9">
      <c r="A3748" s="375">
        <v>3738</v>
      </c>
      <c r="B3748" s="91" t="str">
        <f>'[4]ИТОГ!'!$AP3745</f>
        <v>Финогенова Александра</v>
      </c>
      <c r="C3748" s="91">
        <f>'[4]ИТОГ!'!$AQ3745</f>
        <v>2002</v>
      </c>
      <c r="D3748" s="91" t="str">
        <f>'[4]ИТОГ!'!$AT3745</f>
        <v>б/р</v>
      </c>
      <c r="E3748" s="91" t="str">
        <f>'[4]ИТОГ!'!$AU3745</f>
        <v>ж</v>
      </c>
      <c r="F3748" s="189">
        <f>'[4]ИТОГ!'!$AX3745</f>
        <v>43716</v>
      </c>
      <c r="G3748" s="91" t="s">
        <v>255</v>
      </c>
      <c r="H3748" s="94" t="s">
        <v>28</v>
      </c>
      <c r="I3748" s="91" t="str">
        <f>'[4]ИТОГ!'!$AY3745</f>
        <v>ОК!</v>
      </c>
    </row>
    <row r="3749" spans="1:9">
      <c r="A3749" s="375">
        <v>3739</v>
      </c>
      <c r="B3749" s="91" t="str">
        <f>'[4]ИТОГ!'!$AP3746</f>
        <v>Финтисова Полина</v>
      </c>
      <c r="C3749" s="91">
        <f>'[4]ИТОГ!'!$AQ3746</f>
        <v>2007</v>
      </c>
      <c r="D3749" s="91" t="str">
        <f>'[4]ИТОГ!'!$AT3746</f>
        <v>б/р</v>
      </c>
      <c r="E3749" s="91" t="str">
        <f>'[4]ИТОГ!'!$AU3746</f>
        <v>ж</v>
      </c>
      <c r="F3749" s="189">
        <f>'[4]ИТОГ!'!$AX3746</f>
        <v>44165</v>
      </c>
      <c r="G3749" s="91" t="s">
        <v>255</v>
      </c>
      <c r="H3749" s="94" t="s">
        <v>28</v>
      </c>
      <c r="I3749" s="91" t="str">
        <f>'[4]ИТОГ!'!$AY3746</f>
        <v>ОК!</v>
      </c>
    </row>
    <row r="3750" spans="1:9">
      <c r="A3750" s="375">
        <v>3740</v>
      </c>
      <c r="B3750" s="91" t="str">
        <f>'[4]ИТОГ!'!$AP3747</f>
        <v xml:space="preserve">Фирсова Александра </v>
      </c>
      <c r="C3750" s="91">
        <f>'[4]ИТОГ!'!$AQ3747</f>
        <v>0</v>
      </c>
      <c r="D3750" s="91">
        <f>'[4]ИТОГ!'!$AT3747</f>
        <v>2</v>
      </c>
      <c r="E3750" s="91" t="str">
        <f>'[4]ИТОГ!'!$AU3747</f>
        <v>ж</v>
      </c>
      <c r="F3750" s="189">
        <f>'[4]ИТОГ!'!$AX3747</f>
        <v>45407</v>
      </c>
      <c r="G3750" s="91" t="s">
        <v>255</v>
      </c>
      <c r="H3750" s="94" t="s">
        <v>28</v>
      </c>
      <c r="I3750" s="91" t="str">
        <f>'[4]ИТОГ!'!$AY3747</f>
        <v>НАДО!!!</v>
      </c>
    </row>
    <row r="3751" spans="1:9">
      <c r="A3751" s="375">
        <v>3741</v>
      </c>
      <c r="B3751" s="91" t="str">
        <f>'[4]ИТОГ!'!$AP3748</f>
        <v>Фирсова Глафира</v>
      </c>
      <c r="C3751" s="91">
        <f>'[4]ИТОГ!'!$AQ3748</f>
        <v>2009</v>
      </c>
      <c r="D3751" s="91" t="str">
        <f>'[4]ИТОГ!'!$AT3748</f>
        <v>б/р</v>
      </c>
      <c r="E3751" s="91" t="str">
        <f>'[4]ИТОГ!'!$AU3748</f>
        <v>ж</v>
      </c>
      <c r="F3751" s="189">
        <f>'[4]ИТОГ!'!$AX3748</f>
        <v>44342</v>
      </c>
      <c r="G3751" s="91" t="s">
        <v>255</v>
      </c>
      <c r="H3751" s="94" t="s">
        <v>28</v>
      </c>
      <c r="I3751" s="91" t="str">
        <f>'[4]ИТОГ!'!$AY3748</f>
        <v>ОК!</v>
      </c>
    </row>
    <row r="3752" spans="1:9">
      <c r="A3752" s="375">
        <v>3742</v>
      </c>
      <c r="B3752" s="91" t="str">
        <f>'[4]ИТОГ!'!$AP3749</f>
        <v>Фирсова Зоя</v>
      </c>
      <c r="C3752" s="91">
        <f>'[4]ИТОГ!'!$AQ3749</f>
        <v>2005</v>
      </c>
      <c r="D3752" s="91" t="str">
        <f>'[4]ИТОГ!'!$AT3749</f>
        <v>б/р</v>
      </c>
      <c r="E3752" s="91" t="str">
        <f>'[4]ИТОГ!'!$AU3749</f>
        <v>ж</v>
      </c>
      <c r="F3752" s="189">
        <f>'[4]ИТОГ!'!$AX3749</f>
        <v>43828</v>
      </c>
      <c r="G3752" s="91" t="s">
        <v>255</v>
      </c>
      <c r="H3752" s="94" t="s">
        <v>28</v>
      </c>
      <c r="I3752" s="91" t="str">
        <f>'[4]ИТОГ!'!$AY3749</f>
        <v>ОК!</v>
      </c>
    </row>
    <row r="3753" spans="1:9">
      <c r="A3753" s="375">
        <v>3743</v>
      </c>
      <c r="B3753" s="91" t="str">
        <f>'[4]ИТОГ!'!$AP3750</f>
        <v>Фирсова Серафима</v>
      </c>
      <c r="C3753" s="91">
        <f>'[4]ИТОГ!'!$AQ3750</f>
        <v>2005</v>
      </c>
      <c r="D3753" s="91" t="str">
        <f>'[4]ИТОГ!'!$AT3750</f>
        <v>б/р</v>
      </c>
      <c r="E3753" s="91" t="str">
        <f>'[4]ИТОГ!'!$AU3750</f>
        <v>ж</v>
      </c>
      <c r="F3753" s="189">
        <f>'[4]ИТОГ!'!$AX3750</f>
        <v>44057</v>
      </c>
      <c r="G3753" s="91" t="s">
        <v>255</v>
      </c>
      <c r="H3753" s="94" t="s">
        <v>28</v>
      </c>
      <c r="I3753" s="91" t="str">
        <f>'[4]ИТОГ!'!$AY3750</f>
        <v>ОК!</v>
      </c>
    </row>
    <row r="3754" spans="1:9">
      <c r="A3754" s="375">
        <v>3744</v>
      </c>
      <c r="B3754" s="91" t="str">
        <f>'[4]ИТОГ!'!$AP3751</f>
        <v>Фирстова Анастасия</v>
      </c>
      <c r="C3754" s="91">
        <f>'[4]ИТОГ!'!$AQ3751</f>
        <v>1993</v>
      </c>
      <c r="D3754" s="91" t="str">
        <f>'[4]ИТОГ!'!$AT3751</f>
        <v>б/р</v>
      </c>
      <c r="E3754" s="91" t="str">
        <f>'[4]ИТОГ!'!$AU3751</f>
        <v>ж</v>
      </c>
      <c r="F3754" s="189">
        <f>'[4]ИТОГ!'!$AX3751</f>
        <v>42802</v>
      </c>
      <c r="G3754" s="91" t="s">
        <v>255</v>
      </c>
      <c r="H3754" s="94" t="s">
        <v>28</v>
      </c>
      <c r="I3754" s="91" t="str">
        <f>'[4]ИТОГ!'!$AY3751</f>
        <v>ОК!</v>
      </c>
    </row>
    <row r="3755" spans="1:9">
      <c r="A3755" s="375">
        <v>3745</v>
      </c>
      <c r="B3755" s="91" t="str">
        <f>'[4]ИТОГ!'!$AP3752</f>
        <v>Флоринская Александра</v>
      </c>
      <c r="C3755" s="91">
        <f>'[4]ИТОГ!'!$AQ3752</f>
        <v>1999</v>
      </c>
      <c r="D3755" s="91" t="str">
        <f>'[4]ИТОГ!'!$AT3752</f>
        <v>б/р</v>
      </c>
      <c r="E3755" s="91" t="str">
        <f>'[4]ИТОГ!'!$AU3752</f>
        <v>ж</v>
      </c>
      <c r="F3755" s="189">
        <f>'[4]ИТОГ!'!$AX3752</f>
        <v>43078</v>
      </c>
      <c r="G3755" s="91" t="s">
        <v>255</v>
      </c>
      <c r="H3755" s="94" t="s">
        <v>28</v>
      </c>
      <c r="I3755" s="91" t="str">
        <f>'[4]ИТОГ!'!$AY3752</f>
        <v>ОК!</v>
      </c>
    </row>
    <row r="3756" spans="1:9">
      <c r="A3756" s="375">
        <v>3746</v>
      </c>
      <c r="B3756" s="91" t="str">
        <f>'[4]ИТОГ!'!$AP3753</f>
        <v>Флоринский Игорь</v>
      </c>
      <c r="C3756" s="91">
        <f>'[4]ИТОГ!'!$AQ3753</f>
        <v>2003</v>
      </c>
      <c r="D3756" s="91">
        <f>'[4]ИТОГ!'!$AT3753</f>
        <v>3</v>
      </c>
      <c r="E3756" s="91" t="str">
        <f>'[4]ИТОГ!'!$AU3753</f>
        <v>м</v>
      </c>
      <c r="F3756" s="189">
        <f>'[4]ИТОГ!'!$AX3753</f>
        <v>45863</v>
      </c>
      <c r="G3756" s="91" t="s">
        <v>255</v>
      </c>
      <c r="H3756" s="94" t="s">
        <v>28</v>
      </c>
      <c r="I3756" s="91" t="str">
        <f>'[4]ИТОГ!'!$AY3753</f>
        <v>ОК!</v>
      </c>
    </row>
    <row r="3757" spans="1:9">
      <c r="A3757" s="375">
        <v>3747</v>
      </c>
      <c r="B3757" s="91" t="str">
        <f>'[4]ИТОГ!'!$AP3754</f>
        <v>Фоменко Анастасия</v>
      </c>
      <c r="C3757" s="91">
        <f>'[4]ИТОГ!'!$AQ3754</f>
        <v>2011</v>
      </c>
      <c r="D3757" s="91">
        <f>'[4]ИТОГ!'!$AT3754</f>
        <v>2</v>
      </c>
      <c r="E3757" s="91" t="str">
        <f>'[4]ИТОГ!'!$AU3754</f>
        <v>ж</v>
      </c>
      <c r="F3757" s="189">
        <f>'[4]ИТОГ!'!$AX3754</f>
        <v>46005</v>
      </c>
      <c r="G3757" s="91" t="s">
        <v>255</v>
      </c>
      <c r="H3757" s="94" t="s">
        <v>28</v>
      </c>
      <c r="I3757" s="91" t="str">
        <f>'[4]ИТОГ!'!$AY3754</f>
        <v>ОК!</v>
      </c>
    </row>
    <row r="3758" spans="1:9">
      <c r="A3758" s="375">
        <v>3748</v>
      </c>
      <c r="B3758" s="91" t="str">
        <f>'[4]ИТОГ!'!$AP3755</f>
        <v>Фомин Никита</v>
      </c>
      <c r="C3758" s="91">
        <f>'[4]ИТОГ!'!$AQ3755</f>
        <v>2003</v>
      </c>
      <c r="D3758" s="91" t="str">
        <f>'[4]ИТОГ!'!$AT3755</f>
        <v>б/р</v>
      </c>
      <c r="E3758" s="91" t="str">
        <f>'[4]ИТОГ!'!$AU3755</f>
        <v>м</v>
      </c>
      <c r="F3758" s="189">
        <f>'[4]ИТОГ!'!$AX3755</f>
        <v>0</v>
      </c>
      <c r="G3758" s="91" t="s">
        <v>255</v>
      </c>
      <c r="H3758" s="94" t="s">
        <v>28</v>
      </c>
      <c r="I3758" s="91" t="str">
        <f>'[4]ИТОГ!'!$AY3755</f>
        <v>НАДО!!!</v>
      </c>
    </row>
    <row r="3759" spans="1:9">
      <c r="A3759" s="375">
        <v>3749</v>
      </c>
      <c r="B3759" s="91" t="str">
        <f>'[4]ИТОГ!'!$AP3756</f>
        <v>Фомин Фёдор</v>
      </c>
      <c r="C3759" s="91">
        <f>'[4]ИТОГ!'!$AQ3756</f>
        <v>2003</v>
      </c>
      <c r="D3759" s="91" t="str">
        <f>'[4]ИТОГ!'!$AT3756</f>
        <v>б/р</v>
      </c>
      <c r="E3759" s="91" t="str">
        <f>'[4]ИТОГ!'!$AU3756</f>
        <v>м</v>
      </c>
      <c r="F3759" s="189">
        <f>'[4]ИТОГ!'!$AX3756</f>
        <v>0</v>
      </c>
      <c r="G3759" s="91" t="s">
        <v>255</v>
      </c>
      <c r="H3759" s="94" t="s">
        <v>28</v>
      </c>
      <c r="I3759" s="91" t="str">
        <f>'[4]ИТОГ!'!$AY3756</f>
        <v>ОК!</v>
      </c>
    </row>
    <row r="3760" spans="1:9">
      <c r="A3760" s="375">
        <v>3750</v>
      </c>
      <c r="B3760" s="91" t="str">
        <f>'[4]ИТОГ!'!$AP3757</f>
        <v>Фомина Аксинья</v>
      </c>
      <c r="C3760" s="91">
        <f>'[4]ИТОГ!'!$AQ3757</f>
        <v>2012</v>
      </c>
      <c r="D3760" s="91" t="str">
        <f>'[4]ИТОГ!'!$AT3757</f>
        <v>б/р</v>
      </c>
      <c r="E3760" s="91" t="str">
        <f>'[4]ИТОГ!'!$AU3757</f>
        <v>ж</v>
      </c>
      <c r="F3760" s="189">
        <f>'[4]ИТОГ!'!$AX3757</f>
        <v>0</v>
      </c>
      <c r="G3760" s="91" t="s">
        <v>255</v>
      </c>
      <c r="H3760" s="94" t="s">
        <v>28</v>
      </c>
      <c r="I3760" s="91" t="str">
        <f>'[4]ИТОГ!'!$AY3757</f>
        <v>ОК!</v>
      </c>
    </row>
    <row r="3761" spans="1:9">
      <c r="A3761" s="375">
        <v>3751</v>
      </c>
      <c r="B3761" s="91" t="str">
        <f>'[4]ИТОГ!'!$AP3758</f>
        <v>Фомина Анна</v>
      </c>
      <c r="C3761" s="91">
        <f>'[4]ИТОГ!'!$AQ3758</f>
        <v>1980</v>
      </c>
      <c r="D3761" s="91">
        <f>'[4]ИТОГ!'!$AT3758</f>
        <v>2</v>
      </c>
      <c r="E3761" s="91" t="str">
        <f>'[4]ИТОГ!'!$AU3758</f>
        <v>ж</v>
      </c>
      <c r="F3761" s="189">
        <f>'[4]ИТОГ!'!$AX3758</f>
        <v>45449</v>
      </c>
      <c r="G3761" s="91" t="s">
        <v>255</v>
      </c>
      <c r="H3761" s="94" t="s">
        <v>28</v>
      </c>
      <c r="I3761" s="91" t="str">
        <f>'[4]ИТОГ!'!$AY3758</f>
        <v>ОК!</v>
      </c>
    </row>
    <row r="3762" spans="1:9">
      <c r="A3762" s="375">
        <v>3752</v>
      </c>
      <c r="B3762" s="91" t="str">
        <f>'[4]ИТОГ!'!$AP3759</f>
        <v>Фоминова Алина</v>
      </c>
      <c r="C3762" s="91">
        <f>'[4]ИТОГ!'!$AQ3759</f>
        <v>2001</v>
      </c>
      <c r="D3762" s="91" t="str">
        <f>'[4]ИТОГ!'!$AT3759</f>
        <v>б/р</v>
      </c>
      <c r="E3762" s="91" t="str">
        <f>'[4]ИТОГ!'!$AU3759</f>
        <v>ж</v>
      </c>
      <c r="F3762" s="189">
        <f>'[4]ИТОГ!'!$AX3759</f>
        <v>43954</v>
      </c>
      <c r="G3762" s="91" t="s">
        <v>255</v>
      </c>
      <c r="H3762" s="94" t="s">
        <v>28</v>
      </c>
      <c r="I3762" s="91" t="str">
        <f>'[4]ИТОГ!'!$AY3759</f>
        <v>ОК!</v>
      </c>
    </row>
    <row r="3763" spans="1:9">
      <c r="A3763" s="375">
        <v>3753</v>
      </c>
      <c r="B3763" s="91" t="str">
        <f>'[4]ИТОГ!'!$AP3760</f>
        <v>Фомичев Прохор</v>
      </c>
      <c r="C3763" s="91">
        <f>'[4]ИТОГ!'!$AQ3760</f>
        <v>2004</v>
      </c>
      <c r="D3763" s="91" t="str">
        <f>'[4]ИТОГ!'!$AT3760</f>
        <v>б/р</v>
      </c>
      <c r="E3763" s="91" t="str">
        <f>'[4]ИТОГ!'!$AU3760</f>
        <v>м</v>
      </c>
      <c r="F3763" s="189">
        <f>'[4]ИТОГ!'!$AX3760</f>
        <v>44650</v>
      </c>
      <c r="G3763" s="91" t="s">
        <v>255</v>
      </c>
      <c r="H3763" s="94" t="s">
        <v>28</v>
      </c>
      <c r="I3763" s="91" t="str">
        <f>'[4]ИТОГ!'!$AY3760</f>
        <v>ОК!</v>
      </c>
    </row>
    <row r="3764" spans="1:9">
      <c r="A3764" s="375">
        <v>3754</v>
      </c>
      <c r="B3764" s="91" t="str">
        <f>'[4]ИТОГ!'!$AP3761</f>
        <v>Фомичёв Фёдор</v>
      </c>
      <c r="C3764" s="91">
        <f>'[4]ИТОГ!'!$AQ3761</f>
        <v>2002</v>
      </c>
      <c r="D3764" s="91" t="str">
        <f>'[4]ИТОГ!'!$AT3761</f>
        <v>б/р</v>
      </c>
      <c r="E3764" s="91" t="str">
        <f>'[4]ИТОГ!'!$AU3761</f>
        <v>м</v>
      </c>
      <c r="F3764" s="189">
        <f>'[4]ИТОГ!'!$AX3761</f>
        <v>0</v>
      </c>
      <c r="G3764" s="91" t="s">
        <v>255</v>
      </c>
      <c r="H3764" s="94" t="s">
        <v>28</v>
      </c>
      <c r="I3764" s="91" t="str">
        <f>'[4]ИТОГ!'!$AY3761</f>
        <v>НАДО!!!</v>
      </c>
    </row>
    <row r="3765" spans="1:9">
      <c r="A3765" s="375">
        <v>3755</v>
      </c>
      <c r="B3765" s="91" t="str">
        <f>'[4]ИТОГ!'!$AP3762</f>
        <v>Фомченков Василий</v>
      </c>
      <c r="C3765" s="91">
        <f>'[4]ИТОГ!'!$AQ3762</f>
        <v>1979</v>
      </c>
      <c r="D3765" s="91" t="str">
        <f>'[4]ИТОГ!'!$AT3762</f>
        <v>б/р</v>
      </c>
      <c r="E3765" s="91" t="str">
        <f>'[4]ИТОГ!'!$AU3762</f>
        <v>м</v>
      </c>
      <c r="F3765" s="189">
        <f>'[4]ИТОГ!'!$AX3762</f>
        <v>0</v>
      </c>
      <c r="G3765" s="91" t="s">
        <v>255</v>
      </c>
      <c r="H3765" s="94" t="s">
        <v>28</v>
      </c>
      <c r="I3765" s="91" t="str">
        <f>'[4]ИТОГ!'!$AY3762</f>
        <v>ОК!</v>
      </c>
    </row>
    <row r="3766" spans="1:9">
      <c r="A3766" s="375">
        <v>3756</v>
      </c>
      <c r="B3766" s="91" t="str">
        <f>'[4]ИТОГ!'!$AP3763</f>
        <v>Фролов Глеб</v>
      </c>
      <c r="C3766" s="91">
        <f>'[4]ИТОГ!'!$AQ3763</f>
        <v>2006</v>
      </c>
      <c r="D3766" s="91" t="str">
        <f>'[4]ИТОГ!'!$AT3763</f>
        <v>б/р</v>
      </c>
      <c r="E3766" s="91" t="str">
        <f>'[4]ИТОГ!'!$AU3763</f>
        <v>м</v>
      </c>
      <c r="F3766" s="189">
        <f>'[4]ИТОГ!'!$AX3763</f>
        <v>0</v>
      </c>
      <c r="G3766" s="91" t="s">
        <v>255</v>
      </c>
      <c r="H3766" s="94" t="s">
        <v>28</v>
      </c>
      <c r="I3766" s="91" t="str">
        <f>'[4]ИТОГ!'!$AY3763</f>
        <v>ОК!</v>
      </c>
    </row>
    <row r="3767" spans="1:9">
      <c r="A3767" s="375">
        <v>3757</v>
      </c>
      <c r="B3767" s="91" t="str">
        <f>'[4]ИТОГ!'!$AP3764</f>
        <v>Фролов Данила</v>
      </c>
      <c r="C3767" s="91">
        <f>'[4]ИТОГ!'!$AQ3764</f>
        <v>2007</v>
      </c>
      <c r="D3767" s="91" t="str">
        <f>'[4]ИТОГ!'!$AT3764</f>
        <v>б/р</v>
      </c>
      <c r="E3767" s="91" t="str">
        <f>'[4]ИТОГ!'!$AU3764</f>
        <v>м</v>
      </c>
      <c r="F3767" s="189">
        <f>'[4]ИТОГ!'!$AX3764</f>
        <v>0</v>
      </c>
      <c r="G3767" s="91" t="s">
        <v>255</v>
      </c>
      <c r="H3767" s="94" t="s">
        <v>28</v>
      </c>
      <c r="I3767" s="91" t="str">
        <f>'[4]ИТОГ!'!$AY3764</f>
        <v>НАДО!!!</v>
      </c>
    </row>
    <row r="3768" spans="1:9">
      <c r="A3768" s="375">
        <v>3758</v>
      </c>
      <c r="B3768" s="91" t="str">
        <f>'[4]ИТОГ!'!$AP3765</f>
        <v>Фролов Михаил</v>
      </c>
      <c r="C3768" s="91">
        <f>'[4]ИТОГ!'!$AQ3765</f>
        <v>2001</v>
      </c>
      <c r="D3768" s="91">
        <f>'[4]ИТОГ!'!$AT3765</f>
        <v>2</v>
      </c>
      <c r="E3768" s="91" t="str">
        <f>'[4]ИТОГ!'!$AU3765</f>
        <v>м</v>
      </c>
      <c r="F3768" s="189">
        <f>'[4]ИТОГ!'!$AX3765</f>
        <v>45805</v>
      </c>
      <c r="G3768" s="91" t="s">
        <v>255</v>
      </c>
      <c r="H3768" s="94" t="s">
        <v>28</v>
      </c>
      <c r="I3768" s="91" t="str">
        <f>'[4]ИТОГ!'!$AY3765</f>
        <v>ОК!</v>
      </c>
    </row>
    <row r="3769" spans="1:9">
      <c r="A3769" s="375">
        <v>3759</v>
      </c>
      <c r="B3769" s="91" t="str">
        <f>'[4]ИТОГ!'!$AP3766</f>
        <v>Фролова Варвара</v>
      </c>
      <c r="C3769" s="91">
        <f>'[4]ИТОГ!'!$AQ3766</f>
        <v>2011</v>
      </c>
      <c r="D3769" s="91" t="str">
        <f>'[4]ИТОГ!'!$AT3766</f>
        <v>б/р</v>
      </c>
      <c r="E3769" s="91" t="str">
        <f>'[4]ИТОГ!'!$AU3766</f>
        <v>ж</v>
      </c>
      <c r="F3769" s="189">
        <f>'[4]ИТОГ!'!$AX3766</f>
        <v>0</v>
      </c>
      <c r="G3769" s="91" t="s">
        <v>255</v>
      </c>
      <c r="H3769" s="94" t="s">
        <v>28</v>
      </c>
      <c r="I3769" s="91" t="str">
        <f>'[4]ИТОГ!'!$AY3766</f>
        <v>ОК!</v>
      </c>
    </row>
    <row r="3770" spans="1:9">
      <c r="A3770" s="375">
        <v>3760</v>
      </c>
      <c r="B3770" s="91" t="str">
        <f>'[4]ИТОГ!'!$AP3767</f>
        <v>Фувенлян Полина</v>
      </c>
      <c r="C3770" s="91">
        <f>'[4]ИТОГ!'!$AQ3767</f>
        <v>2013</v>
      </c>
      <c r="D3770" s="91" t="str">
        <f>'[4]ИТОГ!'!$AT3767</f>
        <v>1ю</v>
      </c>
      <c r="E3770" s="91" t="str">
        <f>'[4]ИТОГ!'!$AU3767</f>
        <v>ж</v>
      </c>
      <c r="F3770" s="189">
        <f>'[4]ИТОГ!'!$AX3767</f>
        <v>45947</v>
      </c>
      <c r="G3770" s="91" t="s">
        <v>255</v>
      </c>
      <c r="H3770" s="94" t="s">
        <v>28</v>
      </c>
      <c r="I3770" s="91" t="str">
        <f>'[4]ИТОГ!'!$AY3767</f>
        <v>ОК!</v>
      </c>
    </row>
    <row r="3771" spans="1:9">
      <c r="A3771" s="375">
        <v>3761</v>
      </c>
      <c r="B3771" s="91" t="str">
        <f>'[4]ИТОГ!'!$AP3768</f>
        <v>Фурдук Анна</v>
      </c>
      <c r="C3771" s="91">
        <f>'[4]ИТОГ!'!$AQ3768</f>
        <v>1976</v>
      </c>
      <c r="D3771" s="91">
        <f>'[4]ИТОГ!'!$AT3768</f>
        <v>3</v>
      </c>
      <c r="E3771" s="91" t="str">
        <f>'[4]ИТОГ!'!$AU3768</f>
        <v>ж</v>
      </c>
      <c r="F3771" s="189">
        <f>'[4]ИТОГ!'!$AX3768</f>
        <v>45718</v>
      </c>
      <c r="G3771" s="91" t="s">
        <v>255</v>
      </c>
      <c r="H3771" s="94" t="s">
        <v>28</v>
      </c>
      <c r="I3771" s="91" t="str">
        <f>'[4]ИТОГ!'!$AY3768</f>
        <v>ОК!</v>
      </c>
    </row>
    <row r="3772" spans="1:9">
      <c r="A3772" s="375">
        <v>3762</v>
      </c>
      <c r="B3772" s="91" t="str">
        <f>'[4]ИТОГ!'!$AP3769</f>
        <v>Фурманов Василий</v>
      </c>
      <c r="C3772" s="91">
        <f>'[4]ИТОГ!'!$AQ3769</f>
        <v>0</v>
      </c>
      <c r="D3772" s="91" t="str">
        <f>'[4]ИТОГ!'!$AT3769</f>
        <v>б/р</v>
      </c>
      <c r="E3772" s="91" t="str">
        <f>'[4]ИТОГ!'!$AU3769</f>
        <v>м</v>
      </c>
      <c r="F3772" s="189">
        <f>'[4]ИТОГ!'!$AX3769</f>
        <v>44323</v>
      </c>
      <c r="G3772" s="91" t="s">
        <v>255</v>
      </c>
      <c r="H3772" s="94" t="s">
        <v>28</v>
      </c>
      <c r="I3772" s="91" t="str">
        <f>'[4]ИТОГ!'!$AY3769</f>
        <v>НАДО!!!</v>
      </c>
    </row>
    <row r="3773" spans="1:9">
      <c r="A3773" s="375">
        <v>3763</v>
      </c>
      <c r="B3773" s="91" t="str">
        <f>'[4]ИТОГ!'!$AP3770</f>
        <v>Фурсов Вячеслав</v>
      </c>
      <c r="C3773" s="91">
        <f>'[4]ИТОГ!'!$AQ3770</f>
        <v>1954</v>
      </c>
      <c r="D3773" s="91">
        <f>'[4]ИТОГ!'!$AT3770</f>
        <v>3</v>
      </c>
      <c r="E3773" s="91" t="str">
        <f>'[4]ИТОГ!'!$AU3770</f>
        <v>м</v>
      </c>
      <c r="F3773" s="189">
        <f>'[4]ИТОГ!'!$AX3770</f>
        <v>45928</v>
      </c>
      <c r="G3773" s="91" t="s">
        <v>255</v>
      </c>
      <c r="H3773" s="94" t="s">
        <v>28</v>
      </c>
      <c r="I3773" s="91" t="str">
        <f>'[4]ИТОГ!'!$AY3770</f>
        <v>ОК!</v>
      </c>
    </row>
    <row r="3774" spans="1:9">
      <c r="A3774" s="375">
        <v>3764</v>
      </c>
      <c r="B3774" s="91" t="str">
        <f>'[4]ИТОГ!'!$AP3771</f>
        <v>Фыгина Анна</v>
      </c>
      <c r="C3774" s="91">
        <f>'[4]ИТОГ!'!$AQ3771</f>
        <v>2005</v>
      </c>
      <c r="D3774" s="91" t="str">
        <f>'[4]ИТОГ!'!$AT3771</f>
        <v>КМС</v>
      </c>
      <c r="E3774" s="91" t="str">
        <f>'[4]ИТОГ!'!$AU3771</f>
        <v>ж</v>
      </c>
      <c r="F3774" s="189">
        <f>'[4]ИТОГ!'!$AX3771</f>
        <v>45488</v>
      </c>
      <c r="G3774" s="91" t="s">
        <v>255</v>
      </c>
      <c r="H3774" s="94" t="s">
        <v>28</v>
      </c>
      <c r="I3774" s="91" t="str">
        <f>'[4]ИТОГ!'!$AY3771</f>
        <v>ОК!</v>
      </c>
    </row>
    <row r="3775" spans="1:9">
      <c r="A3775" s="375">
        <v>3765</v>
      </c>
      <c r="B3775" s="91" t="str">
        <f>'[4]ИТОГ!'!$AP3772</f>
        <v>Хабаров Григорий</v>
      </c>
      <c r="C3775" s="91">
        <f>'[4]ИТОГ!'!$AQ3772</f>
        <v>2010</v>
      </c>
      <c r="D3775" s="91">
        <f>'[4]ИТОГ!'!$AT3772</f>
        <v>2</v>
      </c>
      <c r="E3775" s="91" t="str">
        <f>'[4]ИТОГ!'!$AU3772</f>
        <v>м</v>
      </c>
      <c r="F3775" s="189">
        <f>'[4]ИТОГ!'!$AX3772</f>
        <v>45623</v>
      </c>
      <c r="G3775" s="91" t="s">
        <v>255</v>
      </c>
      <c r="H3775" s="94" t="s">
        <v>28</v>
      </c>
      <c r="I3775" s="91" t="str">
        <f>'[4]ИТОГ!'!$AY3772</f>
        <v>ОК!</v>
      </c>
    </row>
    <row r="3776" spans="1:9">
      <c r="A3776" s="375">
        <v>3766</v>
      </c>
      <c r="B3776" s="91" t="str">
        <f>'[4]ИТОГ!'!$AP3773</f>
        <v>Хабаров Николай</v>
      </c>
      <c r="C3776" s="91">
        <f>'[4]ИТОГ!'!$AQ3773</f>
        <v>2012</v>
      </c>
      <c r="D3776" s="91" t="str">
        <f>'[4]ИТОГ!'!$AT3773</f>
        <v>1ю</v>
      </c>
      <c r="E3776" s="91" t="str">
        <f>'[4]ИТОГ!'!$AU3773</f>
        <v>м</v>
      </c>
      <c r="F3776" s="189">
        <f>'[4]ИТОГ!'!$AX3773</f>
        <v>45635</v>
      </c>
      <c r="G3776" s="91" t="s">
        <v>255</v>
      </c>
      <c r="H3776" s="94" t="s">
        <v>28</v>
      </c>
      <c r="I3776" s="91" t="str">
        <f>'[4]ИТОГ!'!$AY3773</f>
        <v>ОК!</v>
      </c>
    </row>
    <row r="3777" spans="1:9">
      <c r="A3777" s="375">
        <v>3767</v>
      </c>
      <c r="B3777" s="91" t="str">
        <f>'[4]ИТОГ!'!$AP3774</f>
        <v>Хазова Янина</v>
      </c>
      <c r="C3777" s="91">
        <f>'[4]ИТОГ!'!$AQ3774</f>
        <v>0</v>
      </c>
      <c r="D3777" s="91">
        <f>'[4]ИТОГ!'!$AT3774</f>
        <v>3</v>
      </c>
      <c r="E3777" s="91" t="str">
        <f>'[4]ИТОГ!'!$AU3774</f>
        <v>ж</v>
      </c>
      <c r="F3777" s="189">
        <f>'[4]ИТОГ!'!$AX3774</f>
        <v>45778</v>
      </c>
      <c r="G3777" s="91" t="s">
        <v>255</v>
      </c>
      <c r="H3777" s="94" t="s">
        <v>28</v>
      </c>
      <c r="I3777" s="91" t="str">
        <f>'[4]ИТОГ!'!$AY3774</f>
        <v>НАДО!!!</v>
      </c>
    </row>
    <row r="3778" spans="1:9">
      <c r="A3778" s="375">
        <v>3768</v>
      </c>
      <c r="B3778" s="91" t="str">
        <f>'[4]ИТОГ!'!$AP3775</f>
        <v>Хайбулин Александр</v>
      </c>
      <c r="C3778" s="91">
        <f>'[4]ИТОГ!'!$AQ3775</f>
        <v>0</v>
      </c>
      <c r="D3778" s="91" t="str">
        <f>'[4]ИТОГ!'!$AT3775</f>
        <v>б/р</v>
      </c>
      <c r="E3778" s="91" t="str">
        <f>'[4]ИТОГ!'!$AU3775</f>
        <v>м</v>
      </c>
      <c r="F3778" s="189">
        <f>'[4]ИТОГ!'!$AX3775</f>
        <v>42792</v>
      </c>
      <c r="G3778" s="91" t="s">
        <v>255</v>
      </c>
      <c r="H3778" s="94" t="s">
        <v>28</v>
      </c>
      <c r="I3778" s="91" t="str">
        <f>'[4]ИТОГ!'!$AY3775</f>
        <v>НАДО!!!</v>
      </c>
    </row>
    <row r="3779" spans="1:9">
      <c r="A3779" s="375">
        <v>3769</v>
      </c>
      <c r="B3779" s="91" t="str">
        <f>'[4]ИТОГ!'!$AP3776</f>
        <v>Хайруллина Дана</v>
      </c>
      <c r="C3779" s="91">
        <f>'[4]ИТОГ!'!$AQ3776</f>
        <v>2008</v>
      </c>
      <c r="D3779" s="91" t="str">
        <f>'[4]ИТОГ!'!$AT3776</f>
        <v>1ю</v>
      </c>
      <c r="E3779" s="91" t="str">
        <f>'[4]ИТОГ!'!$AU3776</f>
        <v>ж</v>
      </c>
      <c r="F3779" s="189">
        <f>'[4]ИТОГ!'!$AX3776</f>
        <v>45399</v>
      </c>
      <c r="G3779" s="91" t="s">
        <v>255</v>
      </c>
      <c r="H3779" s="94" t="s">
        <v>28</v>
      </c>
      <c r="I3779" s="91" t="str">
        <f>'[4]ИТОГ!'!$AY3776</f>
        <v>ОК!</v>
      </c>
    </row>
    <row r="3780" spans="1:9">
      <c r="A3780" s="375">
        <v>3770</v>
      </c>
      <c r="B3780" s="91" t="str">
        <f>'[4]ИТОГ!'!$AP3777</f>
        <v>Хайтбаева Ольга</v>
      </c>
      <c r="C3780" s="91">
        <f>'[4]ИТОГ!'!$AQ3777</f>
        <v>2005</v>
      </c>
      <c r="D3780" s="91" t="str">
        <f>'[4]ИТОГ!'!$AT3777</f>
        <v>б/р</v>
      </c>
      <c r="E3780" s="91" t="str">
        <f>'[4]ИТОГ!'!$AU3777</f>
        <v>ж</v>
      </c>
      <c r="F3780" s="189">
        <f>'[4]ИТОГ!'!$AX3777</f>
        <v>0</v>
      </c>
      <c r="G3780" s="91" t="s">
        <v>255</v>
      </c>
      <c r="H3780" s="94" t="s">
        <v>28</v>
      </c>
      <c r="I3780" s="91" t="str">
        <f>'[4]ИТОГ!'!$AY3777</f>
        <v>ОК!</v>
      </c>
    </row>
    <row r="3781" spans="1:9">
      <c r="A3781" s="375">
        <v>3771</v>
      </c>
      <c r="B3781" s="91" t="str">
        <f>'[4]ИТОГ!'!$AP3778</f>
        <v>Хаков Артем</v>
      </c>
      <c r="C3781" s="91">
        <f>'[4]ИТОГ!'!$AQ3778</f>
        <v>2008</v>
      </c>
      <c r="D3781" s="91" t="str">
        <f>'[4]ИТОГ!'!$AT3778</f>
        <v>б/р</v>
      </c>
      <c r="E3781" s="91" t="str">
        <f>'[4]ИТОГ!'!$AU3778</f>
        <v>м</v>
      </c>
      <c r="F3781" s="189">
        <f>'[4]ИТОГ!'!$AX3778</f>
        <v>43960</v>
      </c>
      <c r="G3781" s="91" t="s">
        <v>255</v>
      </c>
      <c r="H3781" s="94" t="s">
        <v>28</v>
      </c>
      <c r="I3781" s="91" t="str">
        <f>'[4]ИТОГ!'!$AY3778</f>
        <v>НАДО!!!</v>
      </c>
    </row>
    <row r="3782" spans="1:9">
      <c r="A3782" s="375">
        <v>3772</v>
      </c>
      <c r="B3782" s="91" t="str">
        <f>'[4]ИТОГ!'!$AP3779</f>
        <v>Халезова Виктория</v>
      </c>
      <c r="C3782" s="91">
        <f>'[4]ИТОГ!'!$AQ3779</f>
        <v>2010</v>
      </c>
      <c r="D3782" s="91" t="str">
        <f>'[4]ИТОГ!'!$AT3779</f>
        <v>б/р</v>
      </c>
      <c r="E3782" s="91" t="str">
        <f>'[4]ИТОГ!'!$AU3779</f>
        <v>ж</v>
      </c>
      <c r="F3782" s="189">
        <f>'[4]ИТОГ!'!$AX3779</f>
        <v>0</v>
      </c>
      <c r="G3782" s="91" t="s">
        <v>255</v>
      </c>
      <c r="H3782" s="94" t="s">
        <v>28</v>
      </c>
      <c r="I3782" s="91" t="str">
        <f>'[4]ИТОГ!'!$AY3779</f>
        <v>ОК!</v>
      </c>
    </row>
    <row r="3783" spans="1:9">
      <c r="A3783" s="375">
        <v>3773</v>
      </c>
      <c r="B3783" s="91" t="str">
        <f>'[4]ИТОГ!'!$AP3780</f>
        <v>Халилулин Эрик</v>
      </c>
      <c r="C3783" s="91">
        <f>'[4]ИТОГ!'!$AQ3780</f>
        <v>2006</v>
      </c>
      <c r="D3783" s="91" t="str">
        <f>'[4]ИТОГ!'!$AT3780</f>
        <v>б/р</v>
      </c>
      <c r="E3783" s="91" t="str">
        <f>'[4]ИТОГ!'!$AU3780</f>
        <v>м</v>
      </c>
      <c r="F3783" s="189">
        <f>'[4]ИТОГ!'!$AX3780</f>
        <v>0</v>
      </c>
      <c r="G3783" s="91" t="s">
        <v>255</v>
      </c>
      <c r="H3783" s="94" t="s">
        <v>28</v>
      </c>
      <c r="I3783" s="91" t="str">
        <f>'[4]ИТОГ!'!$AY3780</f>
        <v>ОК!</v>
      </c>
    </row>
    <row r="3784" spans="1:9">
      <c r="A3784" s="375">
        <v>3774</v>
      </c>
      <c r="B3784" s="91" t="str">
        <f>'[4]ИТОГ!'!$AP3781</f>
        <v>Халиулин Эрик</v>
      </c>
      <c r="C3784" s="91">
        <f>'[4]ИТОГ!'!$AQ3781</f>
        <v>2006</v>
      </c>
      <c r="D3784" s="91" t="str">
        <f>'[4]ИТОГ!'!$AT3781</f>
        <v>б/р</v>
      </c>
      <c r="E3784" s="91" t="str">
        <f>'[4]ИТОГ!'!$AU3781</f>
        <v>м</v>
      </c>
      <c r="F3784" s="189">
        <f>'[4]ИТОГ!'!$AX3781</f>
        <v>0</v>
      </c>
      <c r="G3784" s="91" t="s">
        <v>255</v>
      </c>
      <c r="H3784" s="94" t="s">
        <v>28</v>
      </c>
      <c r="I3784" s="91" t="str">
        <f>'[4]ИТОГ!'!$AY3781</f>
        <v>ОК!</v>
      </c>
    </row>
    <row r="3785" spans="1:9">
      <c r="A3785" s="375">
        <v>3775</v>
      </c>
      <c r="B3785" s="91" t="str">
        <f>'[4]ИТОГ!'!$AP3782</f>
        <v>Халов Богдан</v>
      </c>
      <c r="C3785" s="91">
        <f>'[4]ИТОГ!'!$AQ3782</f>
        <v>2007</v>
      </c>
      <c r="D3785" s="91">
        <f>'[4]ИТОГ!'!$AT3782</f>
        <v>2</v>
      </c>
      <c r="E3785" s="91" t="str">
        <f>'[4]ИТОГ!'!$AU3782</f>
        <v>м</v>
      </c>
      <c r="F3785" s="189">
        <f>'[4]ИТОГ!'!$AX3782</f>
        <v>45319</v>
      </c>
      <c r="G3785" s="91" t="s">
        <v>255</v>
      </c>
      <c r="H3785" s="94" t="s">
        <v>28</v>
      </c>
      <c r="I3785" s="91" t="str">
        <f>'[4]ИТОГ!'!$AY3782</f>
        <v>ОК!</v>
      </c>
    </row>
    <row r="3786" spans="1:9">
      <c r="A3786" s="375">
        <v>3776</v>
      </c>
      <c r="B3786" s="91" t="str">
        <f>'[4]ИТОГ!'!$AP3783</f>
        <v>Хаматнуров Александр</v>
      </c>
      <c r="C3786" s="91">
        <f>'[4]ИТОГ!'!$AQ3783</f>
        <v>2009</v>
      </c>
      <c r="D3786" s="91" t="str">
        <f>'[4]ИТОГ!'!$AT3783</f>
        <v>б/р</v>
      </c>
      <c r="E3786" s="91" t="str">
        <f>'[4]ИТОГ!'!$AU3783</f>
        <v>м</v>
      </c>
      <c r="F3786" s="189">
        <f>'[4]ИТОГ!'!$AX3783</f>
        <v>0</v>
      </c>
      <c r="G3786" s="91" t="s">
        <v>255</v>
      </c>
      <c r="H3786" s="94" t="s">
        <v>28</v>
      </c>
      <c r="I3786" s="91" t="str">
        <f>'[4]ИТОГ!'!$AY3783</f>
        <v>ОК!</v>
      </c>
    </row>
    <row r="3787" spans="1:9">
      <c r="A3787" s="375">
        <v>3777</v>
      </c>
      <c r="B3787" s="91" t="str">
        <f>'[4]ИТОГ!'!$AP3784</f>
        <v>Хамчановская Татьяна</v>
      </c>
      <c r="C3787" s="91">
        <f>'[4]ИТОГ!'!$AQ3784</f>
        <v>2002</v>
      </c>
      <c r="D3787" s="91" t="str">
        <f>'[4]ИТОГ!'!$AT3784</f>
        <v>б/р</v>
      </c>
      <c r="E3787" s="91" t="str">
        <f>'[4]ИТОГ!'!$AU3784</f>
        <v>ж</v>
      </c>
      <c r="F3787" s="189">
        <f>'[4]ИТОГ!'!$AX3784</f>
        <v>0</v>
      </c>
      <c r="G3787" s="91" t="s">
        <v>255</v>
      </c>
      <c r="H3787" s="94" t="s">
        <v>28</v>
      </c>
      <c r="I3787" s="91" t="str">
        <f>'[4]ИТОГ!'!$AY3784</f>
        <v>ОК!</v>
      </c>
    </row>
    <row r="3788" spans="1:9">
      <c r="A3788" s="375">
        <v>3778</v>
      </c>
      <c r="B3788" s="91" t="str">
        <f>'[4]ИТОГ!'!$AP3785</f>
        <v>Хананнов Борис</v>
      </c>
      <c r="C3788" s="91">
        <f>'[4]ИТОГ!'!$AQ3785</f>
        <v>0</v>
      </c>
      <c r="D3788" s="91" t="str">
        <f>'[4]ИТОГ!'!$AT3785</f>
        <v>б/р</v>
      </c>
      <c r="E3788" s="91" t="str">
        <f>'[4]ИТОГ!'!$AU3785</f>
        <v>м</v>
      </c>
      <c r="F3788" s="189">
        <f>'[4]ИТОГ!'!$AX3785</f>
        <v>44359</v>
      </c>
      <c r="G3788" s="91" t="s">
        <v>255</v>
      </c>
      <c r="H3788" s="94" t="s">
        <v>28</v>
      </c>
      <c r="I3788" s="91" t="str">
        <f>'[4]ИТОГ!'!$AY3785</f>
        <v>НАДО!!!</v>
      </c>
    </row>
    <row r="3789" spans="1:9">
      <c r="A3789" s="375">
        <v>3779</v>
      </c>
      <c r="B3789" s="91" t="str">
        <f>'[4]ИТОГ!'!$AP3786</f>
        <v>Ханева Дарья</v>
      </c>
      <c r="C3789" s="91">
        <f>'[4]ИТОГ!'!$AQ3786</f>
        <v>2008</v>
      </c>
      <c r="D3789" s="91" t="str">
        <f>'[4]ИТОГ!'!$AT3786</f>
        <v>б/р</v>
      </c>
      <c r="E3789" s="91" t="str">
        <f>'[4]ИТОГ!'!$AU3786</f>
        <v>ж</v>
      </c>
      <c r="F3789" s="189">
        <f>'[4]ИТОГ!'!$AX3786</f>
        <v>0</v>
      </c>
      <c r="G3789" s="91" t="s">
        <v>255</v>
      </c>
      <c r="H3789" s="94" t="s">
        <v>28</v>
      </c>
      <c r="I3789" s="91" t="str">
        <f>'[4]ИТОГ!'!$AY3786</f>
        <v>ОК!</v>
      </c>
    </row>
    <row r="3790" spans="1:9">
      <c r="A3790" s="375">
        <v>3780</v>
      </c>
      <c r="B3790" s="91" t="str">
        <f>'[4]ИТОГ!'!$AP3787</f>
        <v>Ханукаев Роман</v>
      </c>
      <c r="C3790" s="91">
        <f>'[4]ИТОГ!'!$AQ3787</f>
        <v>2014</v>
      </c>
      <c r="D3790" s="91" t="str">
        <f>'[4]ИТОГ!'!$AT3787</f>
        <v>б/р</v>
      </c>
      <c r="E3790" s="91" t="str">
        <f>'[4]ИТОГ!'!$AU3787</f>
        <v>м</v>
      </c>
      <c r="F3790" s="189">
        <f>'[4]ИТОГ!'!$AX3787</f>
        <v>0</v>
      </c>
      <c r="G3790" s="91" t="s">
        <v>255</v>
      </c>
      <c r="H3790" s="94" t="s">
        <v>28</v>
      </c>
      <c r="I3790" s="91" t="str">
        <f>'[4]ИТОГ!'!$AY3787</f>
        <v>ОК!</v>
      </c>
    </row>
    <row r="3791" spans="1:9">
      <c r="A3791" s="375">
        <v>3781</v>
      </c>
      <c r="B3791" s="91" t="str">
        <f>'[4]ИТОГ!'!$AP3788</f>
        <v>Хардикова Виктория</v>
      </c>
      <c r="C3791" s="91">
        <f>'[4]ИТОГ!'!$AQ3788</f>
        <v>2013</v>
      </c>
      <c r="D3791" s="91" t="str">
        <f>'[4]ИТОГ!'!$AT3788</f>
        <v>б/р</v>
      </c>
      <c r="E3791" s="91" t="str">
        <f>'[4]ИТОГ!'!$AU3788</f>
        <v>ж</v>
      </c>
      <c r="F3791" s="189">
        <f>'[4]ИТОГ!'!$AX3788</f>
        <v>0</v>
      </c>
      <c r="G3791" s="91" t="s">
        <v>255</v>
      </c>
      <c r="H3791" s="94" t="s">
        <v>28</v>
      </c>
      <c r="I3791" s="91" t="str">
        <f>'[4]ИТОГ!'!$AY3788</f>
        <v>ОК!</v>
      </c>
    </row>
    <row r="3792" spans="1:9">
      <c r="A3792" s="375">
        <v>3782</v>
      </c>
      <c r="B3792" s="91" t="str">
        <f>'[4]ИТОГ!'!$AP3789</f>
        <v>Харитонов Александр</v>
      </c>
      <c r="C3792" s="91">
        <f>'[4]ИТОГ!'!$AQ3789</f>
        <v>0</v>
      </c>
      <c r="D3792" s="91" t="str">
        <f>'[4]ИТОГ!'!$AT3789</f>
        <v>б/р</v>
      </c>
      <c r="E3792" s="91" t="str">
        <f>'[4]ИТОГ!'!$AU3789</f>
        <v>м</v>
      </c>
      <c r="F3792" s="189">
        <f>'[4]ИТОГ!'!$AX3789</f>
        <v>44269</v>
      </c>
      <c r="G3792" s="91" t="s">
        <v>255</v>
      </c>
      <c r="H3792" s="94" t="s">
        <v>28</v>
      </c>
      <c r="I3792" s="91" t="str">
        <f>'[4]ИТОГ!'!$AY3789</f>
        <v>НАДО!!!</v>
      </c>
    </row>
    <row r="3793" spans="1:9">
      <c r="A3793" s="375">
        <v>3783</v>
      </c>
      <c r="B3793" s="91" t="str">
        <f>'[4]ИТОГ!'!$AP3790</f>
        <v>Харитонцев Кирилл</v>
      </c>
      <c r="C3793" s="91">
        <f>'[4]ИТОГ!'!$AQ3790</f>
        <v>2005</v>
      </c>
      <c r="D3793" s="91" t="str">
        <f>'[4]ИТОГ!'!$AT3790</f>
        <v>б/р</v>
      </c>
      <c r="E3793" s="91" t="str">
        <f>'[4]ИТОГ!'!$AU3790</f>
        <v>м</v>
      </c>
      <c r="F3793" s="189">
        <f>'[4]ИТОГ!'!$AX3790</f>
        <v>0</v>
      </c>
      <c r="G3793" s="91" t="s">
        <v>255</v>
      </c>
      <c r="H3793" s="94" t="s">
        <v>28</v>
      </c>
      <c r="I3793" s="91" t="str">
        <f>'[4]ИТОГ!'!$AY3790</f>
        <v>НАДО!!!</v>
      </c>
    </row>
    <row r="3794" spans="1:9">
      <c r="A3794" s="375">
        <v>3784</v>
      </c>
      <c r="B3794" s="91" t="str">
        <f>'[4]ИТОГ!'!$AP3791</f>
        <v>Харлапенко Алиса</v>
      </c>
      <c r="C3794" s="91">
        <f>'[4]ИТОГ!'!$AQ3791</f>
        <v>1999</v>
      </c>
      <c r="D3794" s="91" t="str">
        <f>'[4]ИТОГ!'!$AT3791</f>
        <v>б/р</v>
      </c>
      <c r="E3794" s="91" t="str">
        <f>'[4]ИТОГ!'!$AU3791</f>
        <v>ж</v>
      </c>
      <c r="F3794" s="189">
        <f>'[4]ИТОГ!'!$AX3791</f>
        <v>0</v>
      </c>
      <c r="G3794" s="91" t="s">
        <v>255</v>
      </c>
      <c r="H3794" s="94" t="s">
        <v>28</v>
      </c>
      <c r="I3794" s="91" t="str">
        <f>'[4]ИТОГ!'!$AY3791</f>
        <v>ОК!</v>
      </c>
    </row>
    <row r="3795" spans="1:9">
      <c r="A3795" s="375">
        <v>3785</v>
      </c>
      <c r="B3795" s="91" t="str">
        <f>'[4]ИТОГ!'!$AP3792</f>
        <v>Харлашин Алексей</v>
      </c>
      <c r="C3795" s="91">
        <f>'[4]ИТОГ!'!$AQ3792</f>
        <v>2000</v>
      </c>
      <c r="D3795" s="91" t="str">
        <f>'[4]ИТОГ!'!$AT3792</f>
        <v>б/р</v>
      </c>
      <c r="E3795" s="91" t="str">
        <f>'[4]ИТОГ!'!$AU3792</f>
        <v>м</v>
      </c>
      <c r="F3795" s="189">
        <f>'[4]ИТОГ!'!$AX3792</f>
        <v>43555</v>
      </c>
      <c r="G3795" s="91" t="s">
        <v>255</v>
      </c>
      <c r="H3795" s="94" t="s">
        <v>28</v>
      </c>
      <c r="I3795" s="91" t="str">
        <f>'[4]ИТОГ!'!$AY3792</f>
        <v>ОК!</v>
      </c>
    </row>
    <row r="3796" spans="1:9">
      <c r="A3796" s="375">
        <v>3786</v>
      </c>
      <c r="B3796" s="91" t="str">
        <f>'[4]ИТОГ!'!$AP3793</f>
        <v>Харлашин Михаил</v>
      </c>
      <c r="C3796" s="91">
        <f>'[4]ИТОГ!'!$AQ3793</f>
        <v>2008</v>
      </c>
      <c r="D3796" s="91">
        <f>'[4]ИТОГ!'!$AT3793</f>
        <v>1</v>
      </c>
      <c r="E3796" s="91" t="str">
        <f>'[4]ИТОГ!'!$AU3793</f>
        <v>м</v>
      </c>
      <c r="F3796" s="189">
        <f>'[4]ИТОГ!'!$AX3793</f>
        <v>45907</v>
      </c>
      <c r="G3796" s="91" t="s">
        <v>255</v>
      </c>
      <c r="H3796" s="94" t="s">
        <v>28</v>
      </c>
      <c r="I3796" s="91" t="str">
        <f>'[4]ИТОГ!'!$AY3793</f>
        <v>ОК!</v>
      </c>
    </row>
    <row r="3797" spans="1:9">
      <c r="A3797" s="375">
        <v>3787</v>
      </c>
      <c r="B3797" s="91" t="str">
        <f>'[4]ИТОГ!'!$AP3794</f>
        <v>Харлашин Павел</v>
      </c>
      <c r="C3797" s="91">
        <f>'[4]ИТОГ!'!$AQ3794</f>
        <v>2008</v>
      </c>
      <c r="D3797" s="91">
        <f>'[4]ИТОГ!'!$AT3794</f>
        <v>1</v>
      </c>
      <c r="E3797" s="91" t="str">
        <f>'[4]ИТОГ!'!$AU3794</f>
        <v>м</v>
      </c>
      <c r="F3797" s="189">
        <f>'[4]ИТОГ!'!$AX3794</f>
        <v>45863</v>
      </c>
      <c r="G3797" s="91" t="s">
        <v>255</v>
      </c>
      <c r="H3797" s="94" t="s">
        <v>28</v>
      </c>
      <c r="I3797" s="91" t="str">
        <f>'[4]ИТОГ!'!$AY3794</f>
        <v>ОК!</v>
      </c>
    </row>
    <row r="3798" spans="1:9">
      <c r="A3798" s="375">
        <v>3788</v>
      </c>
      <c r="B3798" s="91" t="str">
        <f>'[4]ИТОГ!'!$AP3795</f>
        <v>Харлашина Анастасия</v>
      </c>
      <c r="C3798" s="91">
        <f>'[4]ИТОГ!'!$AQ3795</f>
        <v>0</v>
      </c>
      <c r="D3798" s="91" t="str">
        <f>'[4]ИТОГ!'!$AT3795</f>
        <v>б/р</v>
      </c>
      <c r="E3798" s="91" t="str">
        <f>'[4]ИТОГ!'!$AU3795</f>
        <v>ж</v>
      </c>
      <c r="F3798" s="189">
        <f>'[4]ИТОГ!'!$AX3795</f>
        <v>44154</v>
      </c>
      <c r="G3798" s="91" t="s">
        <v>255</v>
      </c>
      <c r="H3798" s="94" t="s">
        <v>28</v>
      </c>
      <c r="I3798" s="91" t="str">
        <f>'[4]ИТОГ!'!$AY3795</f>
        <v>НАДО!!!</v>
      </c>
    </row>
    <row r="3799" spans="1:9">
      <c r="A3799" s="375">
        <v>3789</v>
      </c>
      <c r="B3799" s="91" t="str">
        <f>'[4]ИТОГ!'!$AP3796</f>
        <v>Харцызов Роман</v>
      </c>
      <c r="C3799" s="91">
        <f>'[4]ИТОГ!'!$AQ3796</f>
        <v>0</v>
      </c>
      <c r="D3799" s="91" t="str">
        <f>'[4]ИТОГ!'!$AT3796</f>
        <v>б/р</v>
      </c>
      <c r="E3799" s="91" t="str">
        <f>'[4]ИТОГ!'!$AU3796</f>
        <v>м</v>
      </c>
      <c r="F3799" s="189">
        <f>'[4]ИТОГ!'!$AX3796</f>
        <v>43954</v>
      </c>
      <c r="G3799" s="91" t="s">
        <v>255</v>
      </c>
      <c r="H3799" s="94" t="s">
        <v>28</v>
      </c>
      <c r="I3799" s="91" t="str">
        <f>'[4]ИТОГ!'!$AY3796</f>
        <v>НАДО!!!</v>
      </c>
    </row>
    <row r="3800" spans="1:9">
      <c r="A3800" s="375">
        <v>3790</v>
      </c>
      <c r="B3800" s="91" t="str">
        <f>'[4]ИТОГ!'!$AP3797</f>
        <v>Хаслер Григорий</v>
      </c>
      <c r="C3800" s="91">
        <f>'[4]ИТОГ!'!$AQ3797</f>
        <v>2012</v>
      </c>
      <c r="D3800" s="91" t="str">
        <f>'[4]ИТОГ!'!$AT3797</f>
        <v>б/р</v>
      </c>
      <c r="E3800" s="91" t="str">
        <f>'[4]ИТОГ!'!$AU3797</f>
        <v>м</v>
      </c>
      <c r="F3800" s="189">
        <f>'[4]ИТОГ!'!$AX3797</f>
        <v>0</v>
      </c>
      <c r="G3800" s="91" t="s">
        <v>255</v>
      </c>
      <c r="H3800" s="94" t="s">
        <v>28</v>
      </c>
      <c r="I3800" s="91" t="str">
        <f>'[4]ИТОГ!'!$AY3797</f>
        <v>ОК!</v>
      </c>
    </row>
    <row r="3801" spans="1:9">
      <c r="A3801" s="375">
        <v>3791</v>
      </c>
      <c r="B3801" s="91" t="str">
        <f>'[4]ИТОГ!'!$AP3798</f>
        <v>Хаустов Александр</v>
      </c>
      <c r="C3801" s="91">
        <f>'[4]ИТОГ!'!$AQ3798</f>
        <v>1980</v>
      </c>
      <c r="D3801" s="91" t="str">
        <f>'[4]ИТОГ!'!$AT3798</f>
        <v>б/р</v>
      </c>
      <c r="E3801" s="91" t="str">
        <f>'[4]ИТОГ!'!$AU3798</f>
        <v>м</v>
      </c>
      <c r="F3801" s="189">
        <f>'[4]ИТОГ!'!$AX3798</f>
        <v>43328</v>
      </c>
      <c r="G3801" s="91" t="s">
        <v>255</v>
      </c>
      <c r="H3801" s="94" t="s">
        <v>28</v>
      </c>
      <c r="I3801" s="91" t="str">
        <f>'[4]ИТОГ!'!$AY3798</f>
        <v>ОК!</v>
      </c>
    </row>
    <row r="3802" spans="1:9">
      <c r="A3802" s="375">
        <v>3792</v>
      </c>
      <c r="B3802" s="91" t="str">
        <f>'[4]ИТОГ!'!$AP3799</f>
        <v>Хаустова Анна</v>
      </c>
      <c r="C3802" s="91">
        <f>'[4]ИТОГ!'!$AQ3799</f>
        <v>2004</v>
      </c>
      <c r="D3802" s="91" t="str">
        <f>'[4]ИТОГ!'!$AT3799</f>
        <v>б/р</v>
      </c>
      <c r="E3802" s="91" t="str">
        <f>'[4]ИТОГ!'!$AU3799</f>
        <v>ж</v>
      </c>
      <c r="F3802" s="189">
        <f>'[4]ИТОГ!'!$AX3799</f>
        <v>0</v>
      </c>
      <c r="G3802" s="91" t="s">
        <v>255</v>
      </c>
      <c r="H3802" s="94" t="s">
        <v>28</v>
      </c>
      <c r="I3802" s="91" t="str">
        <f>'[4]ИТОГ!'!$AY3799</f>
        <v>НАДО!!!</v>
      </c>
    </row>
    <row r="3803" spans="1:9">
      <c r="A3803" s="375">
        <v>3793</v>
      </c>
      <c r="B3803" s="91" t="str">
        <f>'[4]ИТОГ!'!$AP3800</f>
        <v>Хафизов Азат</v>
      </c>
      <c r="C3803" s="91">
        <f>'[4]ИТОГ!'!$AQ3800</f>
        <v>1998</v>
      </c>
      <c r="D3803" s="91" t="str">
        <f>'[4]ИТОГ!'!$AT3800</f>
        <v>б/р</v>
      </c>
      <c r="E3803" s="91" t="str">
        <f>'[4]ИТОГ!'!$AU3800</f>
        <v>м</v>
      </c>
      <c r="F3803" s="189">
        <f>'[4]ИТОГ!'!$AX3800</f>
        <v>44269</v>
      </c>
      <c r="G3803" s="91" t="s">
        <v>255</v>
      </c>
      <c r="H3803" s="94" t="s">
        <v>28</v>
      </c>
      <c r="I3803" s="91" t="str">
        <f>'[4]ИТОГ!'!$AY3800</f>
        <v>ОК!</v>
      </c>
    </row>
    <row r="3804" spans="1:9">
      <c r="A3804" s="375">
        <v>3794</v>
      </c>
      <c r="B3804" s="91" t="str">
        <f>'[4]ИТОГ!'!$AP3801</f>
        <v>Хафизов Максим</v>
      </c>
      <c r="C3804" s="91">
        <f>'[4]ИТОГ!'!$AQ3801</f>
        <v>2000</v>
      </c>
      <c r="D3804" s="91" t="str">
        <f>'[4]ИТОГ!'!$AT3801</f>
        <v>б/р</v>
      </c>
      <c r="E3804" s="91" t="str">
        <f>'[4]ИТОГ!'!$AU3801</f>
        <v>м</v>
      </c>
      <c r="F3804" s="189">
        <f>'[4]ИТОГ!'!$AX3801</f>
        <v>0</v>
      </c>
      <c r="G3804" s="91" t="s">
        <v>255</v>
      </c>
      <c r="H3804" s="94" t="s">
        <v>28</v>
      </c>
      <c r="I3804" s="91" t="str">
        <f>'[4]ИТОГ!'!$AY3801</f>
        <v>НАДО!!!</v>
      </c>
    </row>
    <row r="3805" spans="1:9">
      <c r="A3805" s="375">
        <v>3795</v>
      </c>
      <c r="B3805" s="91" t="str">
        <f>'[4]ИТОГ!'!$AP3802</f>
        <v>Хафизова Инга</v>
      </c>
      <c r="C3805" s="91">
        <f>'[4]ИТОГ!'!$AQ3802</f>
        <v>1988</v>
      </c>
      <c r="D3805" s="91" t="str">
        <f>'[4]ИТОГ!'!$AT3802</f>
        <v>б/р</v>
      </c>
      <c r="E3805" s="91" t="str">
        <f>'[4]ИТОГ!'!$AU3802</f>
        <v>ж</v>
      </c>
      <c r="F3805" s="189">
        <f>'[4]ИТОГ!'!$AX3802</f>
        <v>45156</v>
      </c>
      <c r="G3805" s="91" t="s">
        <v>255</v>
      </c>
      <c r="H3805" s="94" t="s">
        <v>28</v>
      </c>
      <c r="I3805" s="91" t="str">
        <f>'[4]ИТОГ!'!$AY3802</f>
        <v>ОК!</v>
      </c>
    </row>
    <row r="3806" spans="1:9">
      <c r="A3806" s="375">
        <v>3796</v>
      </c>
      <c r="B3806" s="91" t="str">
        <f>'[4]ИТОГ!'!$AP3803</f>
        <v>Хафизова Татьяна</v>
      </c>
      <c r="C3806" s="91">
        <f>'[4]ИТОГ!'!$AQ3803</f>
        <v>2009</v>
      </c>
      <c r="D3806" s="91" t="str">
        <f>'[4]ИТОГ!'!$AT3803</f>
        <v>б/р</v>
      </c>
      <c r="E3806" s="91" t="str">
        <f>'[4]ИТОГ!'!$AU3803</f>
        <v>ж</v>
      </c>
      <c r="F3806" s="189">
        <f>'[4]ИТОГ!'!$AX3803</f>
        <v>0</v>
      </c>
      <c r="G3806" s="91" t="s">
        <v>255</v>
      </c>
      <c r="H3806" s="94" t="s">
        <v>28</v>
      </c>
      <c r="I3806" s="91" t="str">
        <f>'[4]ИТОГ!'!$AY3803</f>
        <v>ОК!</v>
      </c>
    </row>
    <row r="3807" spans="1:9">
      <c r="A3807" s="375">
        <v>3797</v>
      </c>
      <c r="B3807" s="91" t="str">
        <f>'[4]ИТОГ!'!$AP3804</f>
        <v>Хаянен Максим</v>
      </c>
      <c r="C3807" s="91">
        <f>'[4]ИТОГ!'!$AQ3804</f>
        <v>2002</v>
      </c>
      <c r="D3807" s="91" t="str">
        <f>'[4]ИТОГ!'!$AT3804</f>
        <v>б/р</v>
      </c>
      <c r="E3807" s="91" t="str">
        <f>'[4]ИТОГ!'!$AU3804</f>
        <v>м</v>
      </c>
      <c r="F3807" s="189">
        <f>'[4]ИТОГ!'!$AX3804</f>
        <v>0</v>
      </c>
      <c r="G3807" s="91" t="s">
        <v>255</v>
      </c>
      <c r="H3807" s="94" t="s">
        <v>28</v>
      </c>
      <c r="I3807" s="91" t="str">
        <f>'[4]ИТОГ!'!$AY3804</f>
        <v>ОК!</v>
      </c>
    </row>
    <row r="3808" spans="1:9">
      <c r="A3808" s="375">
        <v>3798</v>
      </c>
      <c r="B3808" s="91" t="str">
        <f>'[4]ИТОГ!'!$AP3805</f>
        <v>Хвостова Вероника</v>
      </c>
      <c r="C3808" s="91">
        <f>'[4]ИТОГ!'!$AQ3805</f>
        <v>2013</v>
      </c>
      <c r="D3808" s="91" t="str">
        <f>'[4]ИТОГ!'!$AT3805</f>
        <v>2ю</v>
      </c>
      <c r="E3808" s="91" t="str">
        <f>'[4]ИТОГ!'!$AU3805</f>
        <v>ж</v>
      </c>
      <c r="F3808" s="189">
        <f>'[4]ИТОГ!'!$AX3805</f>
        <v>45786</v>
      </c>
      <c r="G3808" s="91" t="s">
        <v>255</v>
      </c>
      <c r="H3808" s="94" t="s">
        <v>28</v>
      </c>
      <c r="I3808" s="91" t="str">
        <f>'[4]ИТОГ!'!$AY3805</f>
        <v>ОК!</v>
      </c>
    </row>
    <row r="3809" spans="1:9">
      <c r="A3809" s="375">
        <v>3799</v>
      </c>
      <c r="B3809" s="91" t="str">
        <f>'[4]ИТОГ!'!$AP3806</f>
        <v>Хедрот Юлия</v>
      </c>
      <c r="C3809" s="91">
        <f>'[4]ИТОГ!'!$AQ3806</f>
        <v>1969</v>
      </c>
      <c r="D3809" s="91" t="str">
        <f>'[4]ИТОГ!'!$AT3806</f>
        <v>б/р</v>
      </c>
      <c r="E3809" s="91" t="str">
        <f>'[4]ИТОГ!'!$AU3806</f>
        <v>ж</v>
      </c>
      <c r="F3809" s="189">
        <f>'[4]ИТОГ!'!$AX3806</f>
        <v>43135</v>
      </c>
      <c r="G3809" s="91" t="s">
        <v>255</v>
      </c>
      <c r="H3809" s="94" t="s">
        <v>28</v>
      </c>
      <c r="I3809" s="91" t="str">
        <f>'[4]ИТОГ!'!$AY3806</f>
        <v>НАДО!!!</v>
      </c>
    </row>
    <row r="3810" spans="1:9">
      <c r="A3810" s="375">
        <v>3800</v>
      </c>
      <c r="B3810" s="91" t="str">
        <f>'[4]ИТОГ!'!$AP3807</f>
        <v>Хейсо Иван</v>
      </c>
      <c r="C3810" s="91">
        <f>'[4]ИТОГ!'!$AQ3807</f>
        <v>2013</v>
      </c>
      <c r="D3810" s="91" t="str">
        <f>'[4]ИТОГ!'!$AT3807</f>
        <v>б/р</v>
      </c>
      <c r="E3810" s="91" t="str">
        <f>'[4]ИТОГ!'!$AU3807</f>
        <v>м</v>
      </c>
      <c r="F3810" s="189">
        <f>'[4]ИТОГ!'!$AX3807</f>
        <v>0</v>
      </c>
      <c r="G3810" s="91" t="s">
        <v>255</v>
      </c>
      <c r="H3810" s="94" t="s">
        <v>28</v>
      </c>
      <c r="I3810" s="91" t="str">
        <f>'[4]ИТОГ!'!$AY3807</f>
        <v>ОК!</v>
      </c>
    </row>
    <row r="3811" spans="1:9">
      <c r="A3811" s="375">
        <v>3801</v>
      </c>
      <c r="B3811" s="91" t="str">
        <f>'[4]ИТОГ!'!$AP3808</f>
        <v>Хилькевич Евгений</v>
      </c>
      <c r="C3811" s="91">
        <f>'[4]ИТОГ!'!$AQ3808</f>
        <v>0</v>
      </c>
      <c r="D3811" s="91" t="str">
        <f>'[4]ИТОГ!'!$AT3808</f>
        <v>МС</v>
      </c>
      <c r="E3811" s="91" t="str">
        <f>'[4]ИТОГ!'!$AU3808</f>
        <v>м</v>
      </c>
      <c r="F3811" s="189">
        <f>'[4]ИТОГ!'!$AX3808</f>
        <v>0</v>
      </c>
      <c r="G3811" s="91" t="s">
        <v>255</v>
      </c>
      <c r="H3811" s="94" t="s">
        <v>28</v>
      </c>
      <c r="I3811" s="91" t="str">
        <f>'[4]ИТОГ!'!$AY3808</f>
        <v>НАДО!!!</v>
      </c>
    </row>
    <row r="3812" spans="1:9">
      <c r="A3812" s="375">
        <v>3802</v>
      </c>
      <c r="B3812" s="91" t="str">
        <f>'[4]ИТОГ!'!$AP3809</f>
        <v>Хиля Артём</v>
      </c>
      <c r="C3812" s="91">
        <f>'[4]ИТОГ!'!$AQ3809</f>
        <v>2003</v>
      </c>
      <c r="D3812" s="91" t="str">
        <f>'[4]ИТОГ!'!$AT3809</f>
        <v>б/р</v>
      </c>
      <c r="E3812" s="91" t="str">
        <f>'[4]ИТОГ!'!$AU3809</f>
        <v>м</v>
      </c>
      <c r="F3812" s="189">
        <f>'[4]ИТОГ!'!$AX3809</f>
        <v>0</v>
      </c>
      <c r="G3812" s="91" t="s">
        <v>255</v>
      </c>
      <c r="H3812" s="94" t="s">
        <v>28</v>
      </c>
      <c r="I3812" s="91" t="str">
        <f>'[4]ИТОГ!'!$AY3809</f>
        <v>НАДО!!!</v>
      </c>
    </row>
    <row r="3813" spans="1:9">
      <c r="A3813" s="375">
        <v>3803</v>
      </c>
      <c r="B3813" s="91" t="str">
        <f>'[4]ИТОГ!'!$AP3810</f>
        <v>Химунина Екатерина</v>
      </c>
      <c r="C3813" s="91">
        <f>'[4]ИТОГ!'!$AQ3810</f>
        <v>1998</v>
      </c>
      <c r="D3813" s="91">
        <f>'[4]ИТОГ!'!$AT3810</f>
        <v>3</v>
      </c>
      <c r="E3813" s="91" t="str">
        <f>'[4]ИТОГ!'!$AU3810</f>
        <v>ж</v>
      </c>
      <c r="F3813" s="189">
        <f>'[4]ИТОГ!'!$AX3810</f>
        <v>45375</v>
      </c>
      <c r="G3813" s="91" t="s">
        <v>255</v>
      </c>
      <c r="H3813" s="94" t="s">
        <v>28</v>
      </c>
      <c r="I3813" s="91" t="str">
        <f>'[4]ИТОГ!'!$AY3810</f>
        <v>ОК!</v>
      </c>
    </row>
    <row r="3814" spans="1:9">
      <c r="A3814" s="375">
        <v>3804</v>
      </c>
      <c r="B3814" s="91" t="str">
        <f>'[4]ИТОГ!'!$AP3811</f>
        <v>Хисамова Гузель</v>
      </c>
      <c r="C3814" s="91">
        <f>'[4]ИТОГ!'!$AQ3811</f>
        <v>1995</v>
      </c>
      <c r="D3814" s="91" t="str">
        <f>'[4]ИТОГ!'!$AT3811</f>
        <v>МС</v>
      </c>
      <c r="E3814" s="91" t="str">
        <f>'[4]ИТОГ!'!$AU3811</f>
        <v>ж</v>
      </c>
      <c r="F3814" s="189">
        <f>'[4]ИТОГ!'!$AX3811</f>
        <v>0</v>
      </c>
      <c r="G3814" s="91" t="s">
        <v>255</v>
      </c>
      <c r="H3814" s="94" t="s">
        <v>28</v>
      </c>
      <c r="I3814" s="91" t="str">
        <f>'[4]ИТОГ!'!$AY3811</f>
        <v>ОК!</v>
      </c>
    </row>
    <row r="3815" spans="1:9">
      <c r="A3815" s="375">
        <v>3805</v>
      </c>
      <c r="B3815" s="91" t="str">
        <f>'[4]ИТОГ!'!$AP3812</f>
        <v>Хлебов Виктор</v>
      </c>
      <c r="C3815" s="91">
        <f>'[4]ИТОГ!'!$AQ3812</f>
        <v>0</v>
      </c>
      <c r="D3815" s="91">
        <f>'[4]ИТОГ!'!$AT3812</f>
        <v>2</v>
      </c>
      <c r="E3815" s="91" t="str">
        <f>'[4]ИТОГ!'!$AU3812</f>
        <v>м</v>
      </c>
      <c r="F3815" s="189">
        <f>'[4]ИТОГ!'!$AX3812</f>
        <v>45407</v>
      </c>
      <c r="G3815" s="91" t="s">
        <v>255</v>
      </c>
      <c r="H3815" s="94" t="s">
        <v>28</v>
      </c>
      <c r="I3815" s="91" t="str">
        <f>'[4]ИТОГ!'!$AY3812</f>
        <v>НАДО!!!</v>
      </c>
    </row>
    <row r="3816" spans="1:9">
      <c r="A3816" s="375">
        <v>3806</v>
      </c>
      <c r="B3816" s="91" t="str">
        <f>'[4]ИТОГ!'!$AP3813</f>
        <v>Хлопоткин Сергей</v>
      </c>
      <c r="C3816" s="91">
        <f>'[4]ИТОГ!'!$AQ3813</f>
        <v>0</v>
      </c>
      <c r="D3816" s="91" t="str">
        <f>'[4]ИТОГ!'!$AT3813</f>
        <v>б/р</v>
      </c>
      <c r="E3816" s="91" t="str">
        <f>'[4]ИТОГ!'!$AU3813</f>
        <v>м</v>
      </c>
      <c r="F3816" s="189">
        <f>'[4]ИТОГ!'!$AX3813</f>
        <v>44708</v>
      </c>
      <c r="G3816" s="91" t="s">
        <v>255</v>
      </c>
      <c r="H3816" s="94" t="s">
        <v>28</v>
      </c>
      <c r="I3816" s="91" t="str">
        <f>'[4]ИТОГ!'!$AY3813</f>
        <v>НАДО!!!</v>
      </c>
    </row>
    <row r="3817" spans="1:9">
      <c r="A3817" s="375">
        <v>3807</v>
      </c>
      <c r="B3817" s="91" t="str">
        <f>'[4]ИТОГ!'!$AP3814</f>
        <v>Хлопцев Дмитрий</v>
      </c>
      <c r="C3817" s="91">
        <f>'[4]ИТОГ!'!$AQ3814</f>
        <v>2011</v>
      </c>
      <c r="D3817" s="91" t="str">
        <f>'[4]ИТОГ!'!$AT3814</f>
        <v>б/р</v>
      </c>
      <c r="E3817" s="91" t="str">
        <f>'[4]ИТОГ!'!$AU3814</f>
        <v>м</v>
      </c>
      <c r="F3817" s="189">
        <f>'[4]ИТОГ!'!$AX3814</f>
        <v>45057</v>
      </c>
      <c r="G3817" s="91" t="s">
        <v>255</v>
      </c>
      <c r="H3817" s="94" t="s">
        <v>28</v>
      </c>
      <c r="I3817" s="91" t="str">
        <f>'[4]ИТОГ!'!$AY3814</f>
        <v>ОК!</v>
      </c>
    </row>
    <row r="3818" spans="1:9">
      <c r="A3818" s="375">
        <v>3808</v>
      </c>
      <c r="B3818" s="91" t="str">
        <f>'[4]ИТОГ!'!$AP3815</f>
        <v>Хлусов Матвей</v>
      </c>
      <c r="C3818" s="91">
        <f>'[4]ИТОГ!'!$AQ3815</f>
        <v>2004</v>
      </c>
      <c r="D3818" s="91" t="str">
        <f>'[4]ИТОГ!'!$AT3815</f>
        <v>б/р</v>
      </c>
      <c r="E3818" s="91" t="str">
        <f>'[4]ИТОГ!'!$AU3815</f>
        <v>м</v>
      </c>
      <c r="F3818" s="189">
        <f>'[4]ИТОГ!'!$AX3815</f>
        <v>43593</v>
      </c>
      <c r="G3818" s="91" t="s">
        <v>255</v>
      </c>
      <c r="H3818" s="94" t="s">
        <v>28</v>
      </c>
      <c r="I3818" s="91" t="str">
        <f>'[4]ИТОГ!'!$AY3815</f>
        <v>ОК!</v>
      </c>
    </row>
    <row r="3819" spans="1:9">
      <c r="A3819" s="375">
        <v>3809</v>
      </c>
      <c r="B3819" s="91" t="str">
        <f>'[4]ИТОГ!'!$AP3816</f>
        <v>Хлямова Александра</v>
      </c>
      <c r="C3819" s="91">
        <f>'[4]ИТОГ!'!$AQ3816</f>
        <v>0</v>
      </c>
      <c r="D3819" s="91" t="str">
        <f>'[4]ИТОГ!'!$AT3816</f>
        <v>б/р</v>
      </c>
      <c r="E3819" s="91" t="str">
        <f>'[4]ИТОГ!'!$AU3816</f>
        <v>ж</v>
      </c>
      <c r="F3819" s="189">
        <f>'[4]ИТОГ!'!$AX3816</f>
        <v>44323</v>
      </c>
      <c r="G3819" s="91" t="s">
        <v>255</v>
      </c>
      <c r="H3819" s="94" t="s">
        <v>28</v>
      </c>
      <c r="I3819" s="91" t="str">
        <f>'[4]ИТОГ!'!$AY3816</f>
        <v>НАДО!!!</v>
      </c>
    </row>
    <row r="3820" spans="1:9">
      <c r="A3820" s="375">
        <v>3810</v>
      </c>
      <c r="B3820" s="91" t="str">
        <f>'[4]ИТОГ!'!$AP3817</f>
        <v>Хмеленко Полина</v>
      </c>
      <c r="C3820" s="91">
        <f>'[4]ИТОГ!'!$AQ3817</f>
        <v>0</v>
      </c>
      <c r="D3820" s="91" t="str">
        <f>'[4]ИТОГ!'!$AT3817</f>
        <v>б/р</v>
      </c>
      <c r="E3820" s="91" t="str">
        <f>'[4]ИТОГ!'!$AU3817</f>
        <v>ж</v>
      </c>
      <c r="F3820" s="189">
        <f>'[4]ИТОГ!'!$AX3817</f>
        <v>44269</v>
      </c>
      <c r="G3820" s="91" t="s">
        <v>255</v>
      </c>
      <c r="H3820" s="94" t="s">
        <v>28</v>
      </c>
      <c r="I3820" s="91" t="str">
        <f>'[4]ИТОГ!'!$AY3817</f>
        <v>НАДО!!!</v>
      </c>
    </row>
    <row r="3821" spans="1:9">
      <c r="A3821" s="375">
        <v>3811</v>
      </c>
      <c r="B3821" s="91" t="str">
        <f>'[4]ИТОГ!'!$AP3818</f>
        <v>Хованский Сергей</v>
      </c>
      <c r="C3821" s="91">
        <f>'[4]ИТОГ!'!$AQ3818</f>
        <v>0</v>
      </c>
      <c r="D3821" s="91">
        <f>'[4]ИТОГ!'!$AT3818</f>
        <v>3</v>
      </c>
      <c r="E3821" s="91" t="str">
        <f>'[4]ИТОГ!'!$AU3818</f>
        <v>м</v>
      </c>
      <c r="F3821" s="189">
        <f>'[4]ИТОГ!'!$AX3818</f>
        <v>45778</v>
      </c>
      <c r="G3821" s="91" t="s">
        <v>255</v>
      </c>
      <c r="H3821" s="94" t="s">
        <v>28</v>
      </c>
      <c r="I3821" s="91" t="str">
        <f>'[4]ИТОГ!'!$AY3818</f>
        <v>НАДО!!!</v>
      </c>
    </row>
    <row r="3822" spans="1:9">
      <c r="A3822" s="375">
        <v>3812</v>
      </c>
      <c r="B3822" s="91" t="str">
        <f>'[4]ИТОГ!'!$AP3819</f>
        <v>Ходин Даниил</v>
      </c>
      <c r="C3822" s="91">
        <f>'[4]ИТОГ!'!$AQ3819</f>
        <v>2005</v>
      </c>
      <c r="D3822" s="91" t="str">
        <f>'[4]ИТОГ!'!$AT3819</f>
        <v>б/р</v>
      </c>
      <c r="E3822" s="91" t="str">
        <f>'[4]ИТОГ!'!$AU3819</f>
        <v>м</v>
      </c>
      <c r="F3822" s="189">
        <f>'[4]ИТОГ!'!$AX3819</f>
        <v>44748</v>
      </c>
      <c r="G3822" s="91" t="s">
        <v>255</v>
      </c>
      <c r="H3822" s="94" t="s">
        <v>28</v>
      </c>
      <c r="I3822" s="91" t="str">
        <f>'[4]ИТОГ!'!$AY3819</f>
        <v>ОК!</v>
      </c>
    </row>
    <row r="3823" spans="1:9">
      <c r="A3823" s="375">
        <v>3813</v>
      </c>
      <c r="B3823" s="91" t="str">
        <f>'[4]ИТОГ!'!$AP3820</f>
        <v>Ходурова Эмилия</v>
      </c>
      <c r="C3823" s="91">
        <f>'[4]ИТОГ!'!$AQ3820</f>
        <v>2010</v>
      </c>
      <c r="D3823" s="91" t="str">
        <f>'[4]ИТОГ!'!$AT3820</f>
        <v>1ю</v>
      </c>
      <c r="E3823" s="91" t="str">
        <f>'[4]ИТОГ!'!$AU3820</f>
        <v>ж</v>
      </c>
      <c r="F3823" s="189">
        <f>'[4]ИТОГ!'!$AX3820</f>
        <v>45399</v>
      </c>
      <c r="G3823" s="91" t="s">
        <v>255</v>
      </c>
      <c r="H3823" s="94" t="s">
        <v>28</v>
      </c>
      <c r="I3823" s="91" t="str">
        <f>'[4]ИТОГ!'!$AY3820</f>
        <v>ОК!</v>
      </c>
    </row>
    <row r="3824" spans="1:9">
      <c r="A3824" s="375">
        <v>3814</v>
      </c>
      <c r="B3824" s="91" t="str">
        <f>'[4]ИТОГ!'!$AP3821</f>
        <v>Ходырев Андрей</v>
      </c>
      <c r="C3824" s="91">
        <f>'[4]ИТОГ!'!$AQ3821</f>
        <v>1977</v>
      </c>
      <c r="D3824" s="91" t="str">
        <f>'[4]ИТОГ!'!$AT3821</f>
        <v>б/р</v>
      </c>
      <c r="E3824" s="91" t="str">
        <f>'[4]ИТОГ!'!$AU3821</f>
        <v>м</v>
      </c>
      <c r="F3824" s="189">
        <f>'[4]ИТОГ!'!$AX3821</f>
        <v>43245</v>
      </c>
      <c r="G3824" s="91" t="s">
        <v>255</v>
      </c>
      <c r="H3824" s="94" t="s">
        <v>28</v>
      </c>
      <c r="I3824" s="91" t="str">
        <f>'[4]ИТОГ!'!$AY3821</f>
        <v>НАДО!!!</v>
      </c>
    </row>
    <row r="3825" spans="1:9">
      <c r="A3825" s="375">
        <v>3815</v>
      </c>
      <c r="B3825" s="91" t="str">
        <f>'[4]ИТОГ!'!$AP3822</f>
        <v>Хожаинова Алина</v>
      </c>
      <c r="C3825" s="91">
        <f>'[4]ИТОГ!'!$AQ3822</f>
        <v>2004</v>
      </c>
      <c r="D3825" s="91" t="str">
        <f>'[4]ИТОГ!'!$AT3822</f>
        <v>б/р</v>
      </c>
      <c r="E3825" s="91" t="str">
        <f>'[4]ИТОГ!'!$AU3822</f>
        <v>ж</v>
      </c>
      <c r="F3825" s="189">
        <f>'[4]ИТОГ!'!$AX3822</f>
        <v>0</v>
      </c>
      <c r="G3825" s="91" t="s">
        <v>255</v>
      </c>
      <c r="H3825" s="94" t="s">
        <v>28</v>
      </c>
      <c r="I3825" s="91" t="str">
        <f>'[4]ИТОГ!'!$AY3822</f>
        <v>ОК!</v>
      </c>
    </row>
    <row r="3826" spans="1:9">
      <c r="A3826" s="375">
        <v>3816</v>
      </c>
      <c r="B3826" s="91" t="str">
        <f>'[4]ИТОГ!'!$AP3823</f>
        <v>Холод Анастасия</v>
      </c>
      <c r="C3826" s="91">
        <f>'[4]ИТОГ!'!$AQ3823</f>
        <v>2011</v>
      </c>
      <c r="D3826" s="91" t="str">
        <f>'[4]ИТОГ!'!$AT3823</f>
        <v>б/р</v>
      </c>
      <c r="E3826" s="91" t="str">
        <f>'[4]ИТОГ!'!$AU3823</f>
        <v>ж</v>
      </c>
      <c r="F3826" s="189">
        <f>'[4]ИТОГ!'!$AX3823</f>
        <v>0</v>
      </c>
      <c r="G3826" s="91" t="s">
        <v>255</v>
      </c>
      <c r="H3826" s="94" t="s">
        <v>28</v>
      </c>
      <c r="I3826" s="91" t="str">
        <f>'[4]ИТОГ!'!$AY3823</f>
        <v>ОК!</v>
      </c>
    </row>
    <row r="3827" spans="1:9">
      <c r="A3827" s="375">
        <v>3817</v>
      </c>
      <c r="B3827" s="91" t="str">
        <f>'[4]ИТОГ!'!$AP3824</f>
        <v>Холодилов Георгий</v>
      </c>
      <c r="C3827" s="91">
        <f>'[4]ИТОГ!'!$AQ3824</f>
        <v>2008</v>
      </c>
      <c r="D3827" s="91" t="str">
        <f>'[4]ИТОГ!'!$AT3824</f>
        <v>б/р</v>
      </c>
      <c r="E3827" s="91" t="str">
        <f>'[4]ИТОГ!'!$AU3824</f>
        <v>м</v>
      </c>
      <c r="F3827" s="189">
        <f>'[4]ИТОГ!'!$AX3824</f>
        <v>0</v>
      </c>
      <c r="G3827" s="91" t="s">
        <v>255</v>
      </c>
      <c r="H3827" s="94" t="s">
        <v>28</v>
      </c>
      <c r="I3827" s="91" t="str">
        <f>'[4]ИТОГ!'!$AY3824</f>
        <v>ОК!</v>
      </c>
    </row>
    <row r="3828" spans="1:9">
      <c r="A3828" s="375">
        <v>3818</v>
      </c>
      <c r="B3828" s="91" t="str">
        <f>'[4]ИТОГ!'!$AP3825</f>
        <v>Холодняков Виктор</v>
      </c>
      <c r="C3828" s="91">
        <f>'[4]ИТОГ!'!$AQ3825</f>
        <v>1993</v>
      </c>
      <c r="D3828" s="91" t="str">
        <f>'[4]ИТОГ!'!$AT3825</f>
        <v>б/р</v>
      </c>
      <c r="E3828" s="91" t="str">
        <f>'[4]ИТОГ!'!$AU3825</f>
        <v>м</v>
      </c>
      <c r="F3828" s="189">
        <f>'[4]ИТОГ!'!$AX3825</f>
        <v>43163</v>
      </c>
      <c r="G3828" s="91" t="s">
        <v>255</v>
      </c>
      <c r="H3828" s="94" t="s">
        <v>28</v>
      </c>
      <c r="I3828" s="91" t="str">
        <f>'[4]ИТОГ!'!$AY3825</f>
        <v>ОК!</v>
      </c>
    </row>
    <row r="3829" spans="1:9">
      <c r="A3829" s="375">
        <v>3819</v>
      </c>
      <c r="B3829" s="91" t="str">
        <f>'[4]ИТОГ!'!$AP3826</f>
        <v>Холодова Светлана</v>
      </c>
      <c r="C3829" s="91">
        <f>'[4]ИТОГ!'!$AQ3826</f>
        <v>2001</v>
      </c>
      <c r="D3829" s="91">
        <f>'[4]ИТОГ!'!$AT3826</f>
        <v>3</v>
      </c>
      <c r="E3829" s="91" t="str">
        <f>'[4]ИТОГ!'!$AU3826</f>
        <v>ж</v>
      </c>
      <c r="F3829" s="189">
        <f>'[4]ИТОГ!'!$AX3826</f>
        <v>45407</v>
      </c>
      <c r="G3829" s="91" t="s">
        <v>255</v>
      </c>
      <c r="H3829" s="94" t="s">
        <v>28</v>
      </c>
      <c r="I3829" s="91" t="str">
        <f>'[4]ИТОГ!'!$AY3826</f>
        <v>ОК!</v>
      </c>
    </row>
    <row r="3830" spans="1:9">
      <c r="A3830" s="375">
        <v>3820</v>
      </c>
      <c r="B3830" s="91" t="str">
        <f>'[4]ИТОГ!'!$AP3827</f>
        <v>Хоменко Владимир</v>
      </c>
      <c r="C3830" s="91">
        <f>'[4]ИТОГ!'!$AQ3827</f>
        <v>1975</v>
      </c>
      <c r="D3830" s="91" t="str">
        <f>'[4]ИТОГ!'!$AT3827</f>
        <v>б/р</v>
      </c>
      <c r="E3830" s="91" t="str">
        <f>'[4]ИТОГ!'!$AU3827</f>
        <v>м</v>
      </c>
      <c r="F3830" s="189">
        <f>'[4]ИТОГ!'!$AX3827</f>
        <v>43667</v>
      </c>
      <c r="G3830" s="91" t="s">
        <v>255</v>
      </c>
      <c r="H3830" s="94" t="s">
        <v>28</v>
      </c>
      <c r="I3830" s="91" t="str">
        <f>'[4]ИТОГ!'!$AY3827</f>
        <v>ОК!</v>
      </c>
    </row>
    <row r="3831" spans="1:9">
      <c r="A3831" s="375">
        <v>3821</v>
      </c>
      <c r="B3831" s="91" t="str">
        <f>'[4]ИТОГ!'!$AP3828</f>
        <v>Хоменко София</v>
      </c>
      <c r="C3831" s="91">
        <f>'[4]ИТОГ!'!$AQ3828</f>
        <v>2002</v>
      </c>
      <c r="D3831" s="91" t="str">
        <f>'[4]ИТОГ!'!$AT3828</f>
        <v>б/р</v>
      </c>
      <c r="E3831" s="91" t="str">
        <f>'[4]ИТОГ!'!$AU3828</f>
        <v>ж</v>
      </c>
      <c r="F3831" s="189">
        <f>'[4]ИТОГ!'!$AX3828</f>
        <v>43227</v>
      </c>
      <c r="G3831" s="91" t="s">
        <v>255</v>
      </c>
      <c r="H3831" s="94" t="s">
        <v>28</v>
      </c>
      <c r="I3831" s="91" t="str">
        <f>'[4]ИТОГ!'!$AY3828</f>
        <v>ОК!</v>
      </c>
    </row>
    <row r="3832" spans="1:9">
      <c r="A3832" s="375">
        <v>3822</v>
      </c>
      <c r="B3832" s="91" t="str">
        <f>'[4]ИТОГ!'!$AP3829</f>
        <v>Хоминич Яна</v>
      </c>
      <c r="C3832" s="91">
        <f>'[4]ИТОГ!'!$AQ3829</f>
        <v>0</v>
      </c>
      <c r="D3832" s="91" t="str">
        <f>'[4]ИТОГ!'!$AT3829</f>
        <v>б/р</v>
      </c>
      <c r="E3832" s="91" t="str">
        <f>'[4]ИТОГ!'!$AU3829</f>
        <v>ж</v>
      </c>
      <c r="F3832" s="189">
        <f>'[4]ИТОГ!'!$AX3829</f>
        <v>0</v>
      </c>
      <c r="G3832" s="91" t="s">
        <v>255</v>
      </c>
      <c r="H3832" s="94" t="s">
        <v>28</v>
      </c>
      <c r="I3832" s="91" t="str">
        <f>'[4]ИТОГ!'!$AY3829</f>
        <v>НАДО!!!</v>
      </c>
    </row>
    <row r="3833" spans="1:9">
      <c r="A3833" s="375">
        <v>3823</v>
      </c>
      <c r="B3833" s="91" t="str">
        <f>'[4]ИТОГ!'!$AP3830</f>
        <v>Хомяков Михаил</v>
      </c>
      <c r="C3833" s="91">
        <f>'[4]ИТОГ!'!$AQ3830</f>
        <v>1988</v>
      </c>
      <c r="D3833" s="91" t="str">
        <f>'[4]ИТОГ!'!$AT3830</f>
        <v>б/р</v>
      </c>
      <c r="E3833" s="91" t="str">
        <f>'[4]ИТОГ!'!$AU3830</f>
        <v>м</v>
      </c>
      <c r="F3833" s="189">
        <f>'[4]ИТОГ!'!$AX3830</f>
        <v>43352</v>
      </c>
      <c r="G3833" s="91" t="s">
        <v>255</v>
      </c>
      <c r="H3833" s="94" t="s">
        <v>28</v>
      </c>
      <c r="I3833" s="91" t="str">
        <f>'[4]ИТОГ!'!$AY3830</f>
        <v>НАДО!!!</v>
      </c>
    </row>
    <row r="3834" spans="1:9">
      <c r="A3834" s="375">
        <v>3824</v>
      </c>
      <c r="B3834" s="91" t="str">
        <f>'[4]ИТОГ!'!$AP3831</f>
        <v>Хорольский Марк</v>
      </c>
      <c r="C3834" s="91">
        <f>'[4]ИТОГ!'!$AQ3831</f>
        <v>2010</v>
      </c>
      <c r="D3834" s="91" t="str">
        <f>'[4]ИТОГ!'!$AT3831</f>
        <v>1ю</v>
      </c>
      <c r="E3834" s="91" t="str">
        <f>'[4]ИТОГ!'!$AU3831</f>
        <v>м</v>
      </c>
      <c r="F3834" s="189">
        <f>'[4]ИТОГ!'!$AX3831</f>
        <v>46019</v>
      </c>
      <c r="G3834" s="91" t="s">
        <v>255</v>
      </c>
      <c r="H3834" s="94" t="s">
        <v>28</v>
      </c>
      <c r="I3834" s="91" t="str">
        <f>'[4]ИТОГ!'!$AY3831</f>
        <v>ОК!</v>
      </c>
    </row>
    <row r="3835" spans="1:9">
      <c r="A3835" s="375">
        <v>3825</v>
      </c>
      <c r="B3835" s="91" t="str">
        <f>'[4]ИТОГ!'!$AP3832</f>
        <v>Хорьков Андрей</v>
      </c>
      <c r="C3835" s="91">
        <f>'[4]ИТОГ!'!$AQ3832</f>
        <v>1974</v>
      </c>
      <c r="D3835" s="91" t="str">
        <f>'[4]ИТОГ!'!$AT3832</f>
        <v>б/р</v>
      </c>
      <c r="E3835" s="91" t="str">
        <f>'[4]ИТОГ!'!$AU3832</f>
        <v>м</v>
      </c>
      <c r="F3835" s="189">
        <f>'[4]ИТОГ!'!$AX3832</f>
        <v>44499</v>
      </c>
      <c r="G3835" s="91" t="s">
        <v>255</v>
      </c>
      <c r="H3835" s="94" t="s">
        <v>28</v>
      </c>
      <c r="I3835" s="91" t="str">
        <f>'[4]ИТОГ!'!$AY3832</f>
        <v>ОК!</v>
      </c>
    </row>
    <row r="3836" spans="1:9">
      <c r="A3836" s="375">
        <v>3826</v>
      </c>
      <c r="B3836" s="91" t="str">
        <f>'[4]ИТОГ!'!$AP3833</f>
        <v>Хохина Дарья</v>
      </c>
      <c r="C3836" s="91">
        <f>'[4]ИТОГ!'!$AQ3833</f>
        <v>0</v>
      </c>
      <c r="D3836" s="91">
        <f>'[4]ИТОГ!'!$AT3833</f>
        <v>3</v>
      </c>
      <c r="E3836" s="91" t="str">
        <f>'[4]ИТОГ!'!$AU3833</f>
        <v>ж</v>
      </c>
      <c r="F3836" s="189">
        <f>'[4]ИТОГ!'!$AX3833</f>
        <v>45778</v>
      </c>
      <c r="G3836" s="91" t="s">
        <v>255</v>
      </c>
      <c r="H3836" s="94" t="s">
        <v>28</v>
      </c>
      <c r="I3836" s="91" t="str">
        <f>'[4]ИТОГ!'!$AY3833</f>
        <v>НАДО!!!</v>
      </c>
    </row>
    <row r="3837" spans="1:9">
      <c r="A3837" s="375">
        <v>3827</v>
      </c>
      <c r="B3837" s="91" t="str">
        <f>'[4]ИТОГ!'!$AP3834</f>
        <v>Хохлов Николай Е.</v>
      </c>
      <c r="C3837" s="91">
        <f>'[4]ИТОГ!'!$AQ3834</f>
        <v>0</v>
      </c>
      <c r="D3837" s="91">
        <f>'[4]ИТОГ!'!$AT3834</f>
        <v>3</v>
      </c>
      <c r="E3837" s="91" t="str">
        <f>'[4]ИТОГ!'!$AU3834</f>
        <v>м</v>
      </c>
      <c r="F3837" s="189">
        <f>'[4]ИТОГ!'!$AX3834</f>
        <v>45778</v>
      </c>
      <c r="G3837" s="91" t="s">
        <v>255</v>
      </c>
      <c r="H3837" s="94" t="s">
        <v>28</v>
      </c>
      <c r="I3837" s="91" t="str">
        <f>'[4]ИТОГ!'!$AY3834</f>
        <v>НАДО!!!</v>
      </c>
    </row>
    <row r="3838" spans="1:9">
      <c r="A3838" s="375">
        <v>3828</v>
      </c>
      <c r="B3838" s="91" t="str">
        <f>'[4]ИТОГ!'!$AP3835</f>
        <v>Хохлов Николай</v>
      </c>
      <c r="C3838" s="91">
        <f>'[4]ИТОГ!'!$AQ3835</f>
        <v>0</v>
      </c>
      <c r="D3838" s="91" t="str">
        <f>'[4]ИТОГ!'!$AT3835</f>
        <v>б/р</v>
      </c>
      <c r="E3838" s="91" t="str">
        <f>'[4]ИТОГ!'!$AU3835</f>
        <v>м</v>
      </c>
      <c r="F3838" s="189">
        <f>'[4]ИТОГ!'!$AX3835</f>
        <v>44676</v>
      </c>
      <c r="G3838" s="91" t="s">
        <v>255</v>
      </c>
      <c r="H3838" s="94" t="s">
        <v>28</v>
      </c>
      <c r="I3838" s="91" t="str">
        <f>'[4]ИТОГ!'!$AY3835</f>
        <v>НАДО!!!</v>
      </c>
    </row>
    <row r="3839" spans="1:9">
      <c r="A3839" s="375">
        <v>3829</v>
      </c>
      <c r="B3839" s="91" t="str">
        <f>'[4]ИТОГ!'!$AP3836</f>
        <v>Хохолев Егор</v>
      </c>
      <c r="C3839" s="91">
        <f>'[4]ИТОГ!'!$AQ3836</f>
        <v>2001</v>
      </c>
      <c r="D3839" s="91" t="str">
        <f>'[4]ИТОГ!'!$AT3836</f>
        <v>б/р</v>
      </c>
      <c r="E3839" s="91" t="str">
        <f>'[4]ИТОГ!'!$AU3836</f>
        <v>м</v>
      </c>
      <c r="F3839" s="189">
        <f>'[4]ИТОГ!'!$AX3836</f>
        <v>43341</v>
      </c>
      <c r="G3839" s="91" t="s">
        <v>255</v>
      </c>
      <c r="H3839" s="94" t="s">
        <v>28</v>
      </c>
      <c r="I3839" s="91" t="str">
        <f>'[4]ИТОГ!'!$AY3836</f>
        <v>ОК!</v>
      </c>
    </row>
    <row r="3840" spans="1:9">
      <c r="A3840" s="375">
        <v>3830</v>
      </c>
      <c r="B3840" s="91" t="str">
        <f>'[4]ИТОГ!'!$AP3837</f>
        <v>Хохрина Ксения</v>
      </c>
      <c r="C3840" s="91">
        <f>'[4]ИТОГ!'!$AQ3837</f>
        <v>0</v>
      </c>
      <c r="D3840" s="91" t="str">
        <f>'[4]ИТОГ!'!$AT3837</f>
        <v>1ю</v>
      </c>
      <c r="E3840" s="91" t="str">
        <f>'[4]ИТОГ!'!$AU3837</f>
        <v>ж</v>
      </c>
      <c r="F3840" s="189">
        <f>'[4]ИТОГ!'!$AX3837</f>
        <v>45756</v>
      </c>
      <c r="G3840" s="91" t="s">
        <v>255</v>
      </c>
      <c r="H3840" s="94" t="s">
        <v>28</v>
      </c>
      <c r="I3840" s="91" t="str">
        <f>'[4]ИТОГ!'!$AY3837</f>
        <v>НАДО!!!</v>
      </c>
    </row>
    <row r="3841" spans="1:9">
      <c r="A3841" s="375">
        <v>3831</v>
      </c>
      <c r="B3841" s="91" t="str">
        <f>'[4]ИТОГ!'!$AP3838</f>
        <v>Храмова Ольга</v>
      </c>
      <c r="C3841" s="91">
        <f>'[4]ИТОГ!'!$AQ3838</f>
        <v>2009</v>
      </c>
      <c r="D3841" s="91" t="str">
        <f>'[4]ИТОГ!'!$AT3838</f>
        <v>б/р</v>
      </c>
      <c r="E3841" s="91" t="str">
        <f>'[4]ИТОГ!'!$AU3838</f>
        <v>ж</v>
      </c>
      <c r="F3841" s="189">
        <f>'[4]ИТОГ!'!$AX3838</f>
        <v>0</v>
      </c>
      <c r="G3841" s="91" t="s">
        <v>255</v>
      </c>
      <c r="H3841" s="94" t="s">
        <v>28</v>
      </c>
      <c r="I3841" s="91" t="str">
        <f>'[4]ИТОГ!'!$AY3838</f>
        <v>ОК!</v>
      </c>
    </row>
    <row r="3842" spans="1:9">
      <c r="A3842" s="375">
        <v>3832</v>
      </c>
      <c r="B3842" s="91" t="str">
        <f>'[4]ИТОГ!'!$AP3839</f>
        <v>Хримян Ирина</v>
      </c>
      <c r="C3842" s="91">
        <f>'[4]ИТОГ!'!$AQ3839</f>
        <v>1965</v>
      </c>
      <c r="D3842" s="91">
        <f>'[4]ИТОГ!'!$AT3839</f>
        <v>3</v>
      </c>
      <c r="E3842" s="91" t="str">
        <f>'[4]ИТОГ!'!$AU3839</f>
        <v>ж</v>
      </c>
      <c r="F3842" s="189">
        <f>'[4]ИТОГ!'!$AX3839</f>
        <v>45870</v>
      </c>
      <c r="G3842" s="91" t="s">
        <v>255</v>
      </c>
      <c r="H3842" s="94" t="s">
        <v>28</v>
      </c>
      <c r="I3842" s="91" t="str">
        <f>'[4]ИТОГ!'!$AY3839</f>
        <v>ОК!</v>
      </c>
    </row>
    <row r="3843" spans="1:9">
      <c r="A3843" s="375">
        <v>3833</v>
      </c>
      <c r="B3843" s="91" t="str">
        <f>'[4]ИТОГ!'!$AP3840</f>
        <v>Хрипченко Константин</v>
      </c>
      <c r="C3843" s="91">
        <f>'[4]ИТОГ!'!$AQ3840</f>
        <v>2006</v>
      </c>
      <c r="D3843" s="91" t="str">
        <f>'[4]ИТОГ!'!$AT3840</f>
        <v>б/р</v>
      </c>
      <c r="E3843" s="91" t="str">
        <f>'[4]ИТОГ!'!$AU3840</f>
        <v>м</v>
      </c>
      <c r="F3843" s="189">
        <f>'[4]ИТОГ!'!$AX3840</f>
        <v>0</v>
      </c>
      <c r="G3843" s="91" t="s">
        <v>255</v>
      </c>
      <c r="H3843" s="94" t="s">
        <v>28</v>
      </c>
      <c r="I3843" s="91" t="str">
        <f>'[4]ИТОГ!'!$AY3840</f>
        <v>ОК!</v>
      </c>
    </row>
    <row r="3844" spans="1:9">
      <c r="A3844" s="375">
        <v>3834</v>
      </c>
      <c r="B3844" s="91" t="str">
        <f>'[4]ИТОГ!'!$AP3841</f>
        <v>Хрол Анастасия</v>
      </c>
      <c r="C3844" s="91">
        <f>'[4]ИТОГ!'!$AQ3841</f>
        <v>2014</v>
      </c>
      <c r="D3844" s="91" t="str">
        <f>'[4]ИТОГ!'!$AT3841</f>
        <v>б/р</v>
      </c>
      <c r="E3844" s="91" t="str">
        <f>'[4]ИТОГ!'!$AU3841</f>
        <v>ж</v>
      </c>
      <c r="F3844" s="189">
        <f>'[4]ИТОГ!'!$AX3841</f>
        <v>0</v>
      </c>
      <c r="G3844" s="91" t="s">
        <v>255</v>
      </c>
      <c r="H3844" s="94" t="s">
        <v>28</v>
      </c>
      <c r="I3844" s="91" t="str">
        <f>'[4]ИТОГ!'!$AY3841</f>
        <v>ОК!</v>
      </c>
    </row>
    <row r="3845" spans="1:9">
      <c r="A3845" s="375">
        <v>3835</v>
      </c>
      <c r="B3845" s="91" t="str">
        <f>'[4]ИТОГ!'!$AP3842</f>
        <v>Хромцов Антон</v>
      </c>
      <c r="C3845" s="91">
        <f>'[4]ИТОГ!'!$AQ3842</f>
        <v>0</v>
      </c>
      <c r="D3845" s="91" t="str">
        <f>'[4]ИТОГ!'!$AT3842</f>
        <v>б/р</v>
      </c>
      <c r="E3845" s="91" t="str">
        <f>'[4]ИТОГ!'!$AU3842</f>
        <v>м</v>
      </c>
      <c r="F3845" s="189">
        <f>'[4]ИТОГ!'!$AX3842</f>
        <v>44359</v>
      </c>
      <c r="G3845" s="91" t="s">
        <v>255</v>
      </c>
      <c r="H3845" s="94" t="s">
        <v>28</v>
      </c>
      <c r="I3845" s="91" t="str">
        <f>'[4]ИТОГ!'!$AY3842</f>
        <v>НАДО!!!</v>
      </c>
    </row>
    <row r="3846" spans="1:9">
      <c r="A3846" s="375">
        <v>3836</v>
      </c>
      <c r="B3846" s="91" t="str">
        <f>'[4]ИТОГ!'!$AP3843</f>
        <v>Хрычев Александр</v>
      </c>
      <c r="C3846" s="91">
        <f>'[4]ИТОГ!'!$AQ3843</f>
        <v>1998</v>
      </c>
      <c r="D3846" s="91" t="str">
        <f>'[4]ИТОГ!'!$AT3843</f>
        <v>б/р</v>
      </c>
      <c r="E3846" s="91" t="str">
        <f>'[4]ИТОГ!'!$AU3843</f>
        <v>м</v>
      </c>
      <c r="F3846" s="189">
        <f>'[4]ИТОГ!'!$AX3843</f>
        <v>0</v>
      </c>
      <c r="G3846" s="91" t="s">
        <v>255</v>
      </c>
      <c r="H3846" s="94" t="s">
        <v>28</v>
      </c>
      <c r="I3846" s="91" t="str">
        <f>'[4]ИТОГ!'!$AY3843</f>
        <v>ОК!</v>
      </c>
    </row>
    <row r="3847" spans="1:9">
      <c r="A3847" s="375">
        <v>3837</v>
      </c>
      <c r="B3847" s="91" t="str">
        <f>'[4]ИТОГ!'!$AP3844</f>
        <v>Худенев Евгений</v>
      </c>
      <c r="C3847" s="91">
        <f>'[4]ИТОГ!'!$AQ3844</f>
        <v>2007</v>
      </c>
      <c r="D3847" s="91" t="str">
        <f>'[4]ИТОГ!'!$AT3844</f>
        <v>б/р</v>
      </c>
      <c r="E3847" s="91" t="str">
        <f>'[4]ИТОГ!'!$AU3844</f>
        <v>м</v>
      </c>
      <c r="F3847" s="189">
        <f>'[4]ИТОГ!'!$AX3844</f>
        <v>0</v>
      </c>
      <c r="G3847" s="91" t="s">
        <v>255</v>
      </c>
      <c r="H3847" s="94" t="s">
        <v>28</v>
      </c>
      <c r="I3847" s="91" t="str">
        <f>'[4]ИТОГ!'!$AY3844</f>
        <v>ОК!</v>
      </c>
    </row>
    <row r="3848" spans="1:9">
      <c r="A3848" s="375">
        <v>3838</v>
      </c>
      <c r="B3848" s="91" t="str">
        <f>'[4]ИТОГ!'!$AP3845</f>
        <v>Хурматуллина Анна</v>
      </c>
      <c r="C3848" s="91">
        <f>'[4]ИТОГ!'!$AQ3845</f>
        <v>0</v>
      </c>
      <c r="D3848" s="91">
        <f>'[4]ИТОГ!'!$AT3845</f>
        <v>3</v>
      </c>
      <c r="E3848" s="91" t="str">
        <f>'[4]ИТОГ!'!$AU3845</f>
        <v>ж</v>
      </c>
      <c r="F3848" s="189">
        <f>'[4]ИТОГ!'!$AX3845</f>
        <v>45778</v>
      </c>
      <c r="G3848" s="91" t="s">
        <v>255</v>
      </c>
      <c r="H3848" s="94" t="s">
        <v>28</v>
      </c>
      <c r="I3848" s="91" t="str">
        <f>'[4]ИТОГ!'!$AY3845</f>
        <v>НАДО!!!</v>
      </c>
    </row>
    <row r="3849" spans="1:9">
      <c r="A3849" s="375">
        <v>3839</v>
      </c>
      <c r="B3849" s="91" t="str">
        <f>'[4]ИТОГ!'!$AP3846</f>
        <v>Хурсан Андрей</v>
      </c>
      <c r="C3849" s="91">
        <f>'[4]ИТОГ!'!$AQ3846</f>
        <v>0</v>
      </c>
      <c r="D3849" s="91">
        <f>'[4]ИТОГ!'!$AT3846</f>
        <v>3</v>
      </c>
      <c r="E3849" s="91" t="str">
        <f>'[4]ИТОГ!'!$AU3846</f>
        <v>м</v>
      </c>
      <c r="F3849" s="189">
        <f>'[4]ИТОГ!'!$AX3846</f>
        <v>45407</v>
      </c>
      <c r="G3849" s="91" t="s">
        <v>255</v>
      </c>
      <c r="H3849" s="94" t="s">
        <v>28</v>
      </c>
      <c r="I3849" s="91" t="str">
        <f>'[4]ИТОГ!'!$AY3846</f>
        <v>НАДО!!!</v>
      </c>
    </row>
    <row r="3850" spans="1:9">
      <c r="A3850" s="375">
        <v>3840</v>
      </c>
      <c r="B3850" s="91" t="str">
        <f>'[4]ИТОГ!'!$AP3847</f>
        <v>Хуртин Николай</v>
      </c>
      <c r="C3850" s="91">
        <f>'[4]ИТОГ!'!$AQ3847</f>
        <v>1951</v>
      </c>
      <c r="D3850" s="91">
        <f>'[4]ИТОГ!'!$AT3847</f>
        <v>3</v>
      </c>
      <c r="E3850" s="91" t="str">
        <f>'[4]ИТОГ!'!$AU3847</f>
        <v>м</v>
      </c>
      <c r="F3850" s="189">
        <f>'[4]ИТОГ!'!$AX3847</f>
        <v>45718</v>
      </c>
      <c r="G3850" s="91" t="s">
        <v>255</v>
      </c>
      <c r="H3850" s="94" t="s">
        <v>28</v>
      </c>
      <c r="I3850" s="91" t="str">
        <f>'[4]ИТОГ!'!$AY3847</f>
        <v>ОК!</v>
      </c>
    </row>
    <row r="3851" spans="1:9">
      <c r="A3851" s="375">
        <v>3841</v>
      </c>
      <c r="B3851" s="91" t="str">
        <f>'[4]ИТОГ!'!$AP3848</f>
        <v>Хуснутдинов Марат</v>
      </c>
      <c r="C3851" s="91">
        <f>'[4]ИТОГ!'!$AQ3848</f>
        <v>2002</v>
      </c>
      <c r="D3851" s="91" t="str">
        <f>'[4]ИТОГ!'!$AT3848</f>
        <v>б/р</v>
      </c>
      <c r="E3851" s="91" t="str">
        <f>'[4]ИТОГ!'!$AU3848</f>
        <v>м</v>
      </c>
      <c r="F3851" s="189">
        <f>'[4]ИТОГ!'!$AX3848</f>
        <v>43098</v>
      </c>
      <c r="G3851" s="91" t="s">
        <v>255</v>
      </c>
      <c r="H3851" s="94" t="s">
        <v>28</v>
      </c>
      <c r="I3851" s="91" t="str">
        <f>'[4]ИТОГ!'!$AY3848</f>
        <v>ОК!</v>
      </c>
    </row>
    <row r="3852" spans="1:9">
      <c r="A3852" s="375">
        <v>3842</v>
      </c>
      <c r="B3852" s="91" t="str">
        <f>'[4]ИТОГ!'!$AP3849</f>
        <v>Хянин Александр</v>
      </c>
      <c r="C3852" s="91">
        <f>'[4]ИТОГ!'!$AQ3849</f>
        <v>1967</v>
      </c>
      <c r="D3852" s="91" t="str">
        <f>'[4]ИТОГ!'!$AT3849</f>
        <v>б/р</v>
      </c>
      <c r="E3852" s="91" t="str">
        <f>'[4]ИТОГ!'!$AU3849</f>
        <v>м</v>
      </c>
      <c r="F3852" s="189">
        <f>'[4]ИТОГ!'!$AX3849</f>
        <v>43281</v>
      </c>
      <c r="G3852" s="91" t="s">
        <v>255</v>
      </c>
      <c r="H3852" s="94" t="s">
        <v>28</v>
      </c>
      <c r="I3852" s="91" t="str">
        <f>'[4]ИТОГ!'!$AY3849</f>
        <v>НАДО!!!</v>
      </c>
    </row>
    <row r="3853" spans="1:9">
      <c r="A3853" s="375">
        <v>3843</v>
      </c>
      <c r="B3853" s="91" t="str">
        <f>'[4]ИТОГ!'!$AP3850</f>
        <v>Царёва Любовь</v>
      </c>
      <c r="C3853" s="91">
        <f>'[4]ИТОГ!'!$AQ3850</f>
        <v>2004</v>
      </c>
      <c r="D3853" s="91" t="str">
        <f>'[4]ИТОГ!'!$AT3850</f>
        <v>б/р</v>
      </c>
      <c r="E3853" s="91" t="str">
        <f>'[4]ИТОГ!'!$AU3850</f>
        <v>ж</v>
      </c>
      <c r="F3853" s="189">
        <f>'[4]ИТОГ!'!$AX3850</f>
        <v>0</v>
      </c>
      <c r="G3853" s="91" t="s">
        <v>255</v>
      </c>
      <c r="H3853" s="94" t="s">
        <v>28</v>
      </c>
      <c r="I3853" s="91" t="str">
        <f>'[4]ИТОГ!'!$AY3850</f>
        <v>ОК!</v>
      </c>
    </row>
    <row r="3854" spans="1:9">
      <c r="A3854" s="375">
        <v>3844</v>
      </c>
      <c r="B3854" s="91" t="str">
        <f>'[4]ИТОГ!'!$AP3851</f>
        <v>Царенкова Антонина</v>
      </c>
      <c r="C3854" s="91">
        <f>'[4]ИТОГ!'!$AQ3851</f>
        <v>0</v>
      </c>
      <c r="D3854" s="91">
        <f>'[4]ИТОГ!'!$AT3851</f>
        <v>3</v>
      </c>
      <c r="E3854" s="91" t="str">
        <f>'[4]ИТОГ!'!$AU3851</f>
        <v>ж</v>
      </c>
      <c r="F3854" s="189">
        <f>'[4]ИТОГ!'!$AX3851</f>
        <v>45757</v>
      </c>
      <c r="G3854" s="91" t="s">
        <v>255</v>
      </c>
      <c r="H3854" s="94" t="s">
        <v>28</v>
      </c>
      <c r="I3854" s="91" t="str">
        <f>'[4]ИТОГ!'!$AY3851</f>
        <v>НАДО!!!</v>
      </c>
    </row>
    <row r="3855" spans="1:9">
      <c r="A3855" s="375">
        <v>3845</v>
      </c>
      <c r="B3855" s="91" t="str">
        <f>'[4]ИТОГ!'!$AP3852</f>
        <v>Цветков Андрей</v>
      </c>
      <c r="C3855" s="91">
        <f>'[4]ИТОГ!'!$AQ3852</f>
        <v>0</v>
      </c>
      <c r="D3855" s="91" t="str">
        <f>'[4]ИТОГ!'!$AT3852</f>
        <v>б/р</v>
      </c>
      <c r="E3855" s="91" t="str">
        <f>'[4]ИТОГ!'!$AU3852</f>
        <v>м</v>
      </c>
      <c r="F3855" s="189">
        <f>'[4]ИТОГ!'!$AX3852</f>
        <v>43777</v>
      </c>
      <c r="G3855" s="91" t="s">
        <v>255</v>
      </c>
      <c r="H3855" s="94" t="s">
        <v>28</v>
      </c>
      <c r="I3855" s="91" t="str">
        <f>'[4]ИТОГ!'!$AY3852</f>
        <v>НАДО!!!</v>
      </c>
    </row>
    <row r="3856" spans="1:9">
      <c r="A3856" s="375">
        <v>3846</v>
      </c>
      <c r="B3856" s="91" t="str">
        <f>'[4]ИТОГ!'!$AP3853</f>
        <v>Цветков Владимир</v>
      </c>
      <c r="C3856" s="91">
        <f>'[4]ИТОГ!'!$AQ3853</f>
        <v>2015</v>
      </c>
      <c r="D3856" s="91" t="str">
        <f>'[4]ИТОГ!'!$AT3853</f>
        <v>б/р</v>
      </c>
      <c r="E3856" s="91" t="str">
        <f>'[4]ИТОГ!'!$AU3853</f>
        <v>м</v>
      </c>
      <c r="F3856" s="189">
        <f>'[4]ИТОГ!'!$AX3853</f>
        <v>0</v>
      </c>
      <c r="G3856" s="91" t="s">
        <v>255</v>
      </c>
      <c r="H3856" s="94" t="s">
        <v>28</v>
      </c>
      <c r="I3856" s="91" t="str">
        <f>'[4]ИТОГ!'!$AY3853</f>
        <v>ОК!</v>
      </c>
    </row>
    <row r="3857" spans="1:9">
      <c r="A3857" s="375">
        <v>3847</v>
      </c>
      <c r="B3857" s="91" t="str">
        <f>'[4]ИТОГ!'!$AP3854</f>
        <v>Цветков Роман</v>
      </c>
      <c r="C3857" s="91">
        <f>'[4]ИТОГ!'!$AQ3854</f>
        <v>2015</v>
      </c>
      <c r="D3857" s="91" t="str">
        <f>'[4]ИТОГ!'!$AT3854</f>
        <v>б/р</v>
      </c>
      <c r="E3857" s="91" t="str">
        <f>'[4]ИТОГ!'!$AU3854</f>
        <v>м</v>
      </c>
      <c r="F3857" s="189">
        <f>'[4]ИТОГ!'!$AX3854</f>
        <v>0</v>
      </c>
      <c r="G3857" s="91" t="s">
        <v>255</v>
      </c>
      <c r="H3857" s="94" t="s">
        <v>28</v>
      </c>
      <c r="I3857" s="91" t="str">
        <f>'[4]ИТОГ!'!$AY3854</f>
        <v>ОК!</v>
      </c>
    </row>
    <row r="3858" spans="1:9">
      <c r="A3858" s="375">
        <v>3848</v>
      </c>
      <c r="B3858" s="91" t="str">
        <f>'[4]ИТОГ!'!$AP3855</f>
        <v>Цветков Ярослав</v>
      </c>
      <c r="C3858" s="91">
        <f>'[4]ИТОГ!'!$AQ3855</f>
        <v>2014</v>
      </c>
      <c r="D3858" s="91" t="str">
        <f>'[4]ИТОГ!'!$AT3855</f>
        <v>б/р</v>
      </c>
      <c r="E3858" s="91" t="str">
        <f>'[4]ИТОГ!'!$AU3855</f>
        <v>м</v>
      </c>
      <c r="F3858" s="189">
        <f>'[4]ИТОГ!'!$AX3855</f>
        <v>0</v>
      </c>
      <c r="G3858" s="91" t="s">
        <v>255</v>
      </c>
      <c r="H3858" s="94" t="s">
        <v>28</v>
      </c>
      <c r="I3858" s="91" t="str">
        <f>'[4]ИТОГ!'!$AY3855</f>
        <v>ОК!</v>
      </c>
    </row>
    <row r="3859" spans="1:9">
      <c r="A3859" s="375">
        <v>3849</v>
      </c>
      <c r="B3859" s="91" t="str">
        <f>'[4]ИТОГ!'!$AP3856</f>
        <v>Цветкова Ангелина</v>
      </c>
      <c r="C3859" s="91">
        <f>'[4]ИТОГ!'!$AQ3856</f>
        <v>2005</v>
      </c>
      <c r="D3859" s="91" t="str">
        <f>'[4]ИТОГ!'!$AT3856</f>
        <v>б/р</v>
      </c>
      <c r="E3859" s="91" t="str">
        <f>'[4]ИТОГ!'!$AU3856</f>
        <v>ж</v>
      </c>
      <c r="F3859" s="189">
        <f>'[4]ИТОГ!'!$AX3856</f>
        <v>43960</v>
      </c>
      <c r="G3859" s="91" t="s">
        <v>255</v>
      </c>
      <c r="H3859" s="94" t="s">
        <v>28</v>
      </c>
      <c r="I3859" s="91" t="str">
        <f>'[4]ИТОГ!'!$AY3856</f>
        <v>ОК!</v>
      </c>
    </row>
    <row r="3860" spans="1:9">
      <c r="A3860" s="375">
        <v>3850</v>
      </c>
      <c r="B3860" s="91" t="str">
        <f>'[4]ИТОГ!'!$AP3857</f>
        <v>Цветкова Елена</v>
      </c>
      <c r="C3860" s="91">
        <f>'[4]ИТОГ!'!$AQ3857</f>
        <v>2000</v>
      </c>
      <c r="D3860" s="91" t="str">
        <f>'[4]ИТОГ!'!$AT3857</f>
        <v>б/р</v>
      </c>
      <c r="E3860" s="91" t="str">
        <f>'[4]ИТОГ!'!$AU3857</f>
        <v>ж</v>
      </c>
      <c r="F3860" s="189">
        <f>'[4]ИТОГ!'!$AX3857</f>
        <v>44443</v>
      </c>
      <c r="G3860" s="91" t="s">
        <v>255</v>
      </c>
      <c r="H3860" s="94" t="s">
        <v>28</v>
      </c>
      <c r="I3860" s="91" t="str">
        <f>'[4]ИТОГ!'!$AY3857</f>
        <v>ОК!</v>
      </c>
    </row>
    <row r="3861" spans="1:9">
      <c r="A3861" s="375">
        <v>3851</v>
      </c>
      <c r="B3861" s="91" t="str">
        <f>'[4]ИТОГ!'!$AP3858</f>
        <v>Цвикевич София</v>
      </c>
      <c r="C3861" s="91">
        <f>'[4]ИТОГ!'!$AQ3858</f>
        <v>2012</v>
      </c>
      <c r="D3861" s="91" t="str">
        <f>'[4]ИТОГ!'!$AT3858</f>
        <v>б/р</v>
      </c>
      <c r="E3861" s="91" t="str">
        <f>'[4]ИТОГ!'!$AU3858</f>
        <v>ж</v>
      </c>
      <c r="F3861" s="189">
        <f>'[4]ИТОГ!'!$AX3858</f>
        <v>0</v>
      </c>
      <c r="G3861" s="91" t="s">
        <v>255</v>
      </c>
      <c r="H3861" s="94" t="s">
        <v>28</v>
      </c>
      <c r="I3861" s="91" t="str">
        <f>'[4]ИТОГ!'!$AY3858</f>
        <v>ОК!</v>
      </c>
    </row>
    <row r="3862" spans="1:9">
      <c r="A3862" s="375">
        <v>3852</v>
      </c>
      <c r="B3862" s="91" t="str">
        <f>'[4]ИТОГ!'!$AP3859</f>
        <v>Целикова Полина</v>
      </c>
      <c r="C3862" s="91">
        <f>'[4]ИТОГ!'!$AQ3859</f>
        <v>2005</v>
      </c>
      <c r="D3862" s="91" t="str">
        <f>'[4]ИТОГ!'!$AT3859</f>
        <v>б/р</v>
      </c>
      <c r="E3862" s="91" t="str">
        <f>'[4]ИТОГ!'!$AU3859</f>
        <v>ж</v>
      </c>
      <c r="F3862" s="189">
        <f>'[4]ИТОГ!'!$AX3859</f>
        <v>43227</v>
      </c>
      <c r="G3862" s="91" t="s">
        <v>255</v>
      </c>
      <c r="H3862" s="94" t="s">
        <v>28</v>
      </c>
      <c r="I3862" s="91" t="str">
        <f>'[4]ИТОГ!'!$AY3859</f>
        <v>ОК!</v>
      </c>
    </row>
    <row r="3863" spans="1:9">
      <c r="A3863" s="375">
        <v>3853</v>
      </c>
      <c r="B3863" s="91" t="str">
        <f>'[4]ИТОГ!'!$AP3860</f>
        <v>Цепенников Тимофей</v>
      </c>
      <c r="C3863" s="91">
        <f>'[4]ИТОГ!'!$AQ3860</f>
        <v>2007</v>
      </c>
      <c r="D3863" s="91" t="str">
        <f>'[4]ИТОГ!'!$AT3860</f>
        <v>б/р</v>
      </c>
      <c r="E3863" s="91" t="str">
        <f>'[4]ИТОГ!'!$AU3860</f>
        <v>м</v>
      </c>
      <c r="F3863" s="189">
        <f>'[4]ИТОГ!'!$AX3860</f>
        <v>45071</v>
      </c>
      <c r="G3863" s="91" t="s">
        <v>255</v>
      </c>
      <c r="H3863" s="94" t="s">
        <v>28</v>
      </c>
      <c r="I3863" s="91" t="str">
        <f>'[4]ИТОГ!'!$AY3860</f>
        <v>ОК!</v>
      </c>
    </row>
    <row r="3864" spans="1:9">
      <c r="A3864" s="375">
        <v>3854</v>
      </c>
      <c r="B3864" s="91" t="str">
        <f>'[4]ИТОГ!'!$AP3861</f>
        <v>Церетели Борис</v>
      </c>
      <c r="C3864" s="91">
        <f>'[4]ИТОГ!'!$AQ3861</f>
        <v>2006</v>
      </c>
      <c r="D3864" s="91">
        <f>'[4]ИТОГ!'!$AT3861</f>
        <v>2</v>
      </c>
      <c r="E3864" s="91" t="str">
        <f>'[4]ИТОГ!'!$AU3861</f>
        <v>м</v>
      </c>
      <c r="F3864" s="189">
        <f>'[4]ИТОГ!'!$AX3861</f>
        <v>45407</v>
      </c>
      <c r="G3864" s="91" t="s">
        <v>255</v>
      </c>
      <c r="H3864" s="94" t="s">
        <v>28</v>
      </c>
      <c r="I3864" s="91" t="str">
        <f>'[4]ИТОГ!'!$AY3861</f>
        <v>ОК!</v>
      </c>
    </row>
    <row r="3865" spans="1:9">
      <c r="A3865" s="375">
        <v>3855</v>
      </c>
      <c r="B3865" s="91" t="str">
        <f>'[4]ИТОГ!'!$AP3862</f>
        <v>Цибиров Роман</v>
      </c>
      <c r="C3865" s="91">
        <f>'[4]ИТОГ!'!$AQ3862</f>
        <v>2011</v>
      </c>
      <c r="D3865" s="91" t="str">
        <f>'[4]ИТОГ!'!$AT3862</f>
        <v>1ю</v>
      </c>
      <c r="E3865" s="91" t="str">
        <f>'[4]ИТОГ!'!$AU3862</f>
        <v>м</v>
      </c>
      <c r="F3865" s="189">
        <f>'[4]ИТОГ!'!$AX3862</f>
        <v>45786</v>
      </c>
      <c r="G3865" s="91" t="s">
        <v>255</v>
      </c>
      <c r="H3865" s="94" t="s">
        <v>28</v>
      </c>
      <c r="I3865" s="91" t="str">
        <f>'[4]ИТОГ!'!$AY3862</f>
        <v>ОК!</v>
      </c>
    </row>
    <row r="3866" spans="1:9">
      <c r="A3866" s="375">
        <v>3856</v>
      </c>
      <c r="B3866" s="91" t="str">
        <f>'[4]ИТОГ!'!$AP3863</f>
        <v>Цибульский Алексей</v>
      </c>
      <c r="C3866" s="91">
        <f>'[4]ИТОГ!'!$AQ3863</f>
        <v>1982</v>
      </c>
      <c r="D3866" s="91" t="str">
        <f>'[4]ИТОГ!'!$AT3863</f>
        <v>б/р</v>
      </c>
      <c r="E3866" s="91" t="str">
        <f>'[4]ИТОГ!'!$AU3863</f>
        <v>м</v>
      </c>
      <c r="F3866" s="189">
        <f>'[4]ИТОГ!'!$AX3863</f>
        <v>44078</v>
      </c>
      <c r="G3866" s="91" t="s">
        <v>255</v>
      </c>
      <c r="H3866" s="94" t="s">
        <v>28</v>
      </c>
      <c r="I3866" s="91" t="str">
        <f>'[4]ИТОГ!'!$AY3863</f>
        <v>ОК!</v>
      </c>
    </row>
    <row r="3867" spans="1:9">
      <c r="A3867" s="375">
        <v>3857</v>
      </c>
      <c r="B3867" s="91" t="str">
        <f>'[4]ИТОГ!'!$AP3864</f>
        <v>Циликин Михаил</v>
      </c>
      <c r="C3867" s="91">
        <f>'[4]ИТОГ!'!$AQ3864</f>
        <v>2006</v>
      </c>
      <c r="D3867" s="91">
        <f>'[4]ИТОГ!'!$AT3864</f>
        <v>3</v>
      </c>
      <c r="E3867" s="91" t="str">
        <f>'[4]ИТОГ!'!$AU3864</f>
        <v>м</v>
      </c>
      <c r="F3867" s="189">
        <f>'[4]ИТОГ!'!$AX3864</f>
        <v>45863</v>
      </c>
      <c r="G3867" s="91" t="s">
        <v>255</v>
      </c>
      <c r="H3867" s="94" t="s">
        <v>28</v>
      </c>
      <c r="I3867" s="91" t="str">
        <f>'[4]ИТОГ!'!$AY3864</f>
        <v>ОК!</v>
      </c>
    </row>
    <row r="3868" spans="1:9">
      <c r="A3868" s="375">
        <v>3858</v>
      </c>
      <c r="B3868" s="91" t="str">
        <f>'[4]ИТОГ!'!$AP3865</f>
        <v>Цимеринова Феона</v>
      </c>
      <c r="C3868" s="91">
        <f>'[4]ИТОГ!'!$AQ3865</f>
        <v>2005</v>
      </c>
      <c r="D3868" s="91" t="str">
        <f>'[4]ИТОГ!'!$AT3865</f>
        <v>б/р</v>
      </c>
      <c r="E3868" s="91" t="str">
        <f>'[4]ИТОГ!'!$AU3865</f>
        <v>ж</v>
      </c>
      <c r="F3868" s="189">
        <f>'[4]ИТОГ!'!$AX3865</f>
        <v>44311</v>
      </c>
      <c r="G3868" s="91" t="s">
        <v>255</v>
      </c>
      <c r="H3868" s="94" t="s">
        <v>28</v>
      </c>
      <c r="I3868" s="91" t="str">
        <f>'[4]ИТОГ!'!$AY3865</f>
        <v>ОК!</v>
      </c>
    </row>
    <row r="3869" spans="1:9">
      <c r="A3869" s="375">
        <v>3859</v>
      </c>
      <c r="B3869" s="91" t="str">
        <f>'[4]ИТОГ!'!$AP3866</f>
        <v>Цолин Дмитрий</v>
      </c>
      <c r="C3869" s="91">
        <f>'[4]ИТОГ!'!$AQ3866</f>
        <v>0</v>
      </c>
      <c r="D3869" s="91" t="str">
        <f>'[4]ИТОГ!'!$AT3866</f>
        <v>б/р</v>
      </c>
      <c r="E3869" s="91" t="str">
        <f>'[4]ИТОГ!'!$AU3866</f>
        <v>м</v>
      </c>
      <c r="F3869" s="189">
        <f>'[4]ИТОГ!'!$AX3866</f>
        <v>0</v>
      </c>
      <c r="G3869" s="91" t="s">
        <v>255</v>
      </c>
      <c r="H3869" s="94" t="s">
        <v>28</v>
      </c>
      <c r="I3869" s="91" t="str">
        <f>'[4]ИТОГ!'!$AY3866</f>
        <v>НАДО!!!</v>
      </c>
    </row>
    <row r="3870" spans="1:9">
      <c r="A3870" s="375">
        <v>3860</v>
      </c>
      <c r="B3870" s="91" t="str">
        <f>'[4]ИТОГ!'!$AP3867</f>
        <v>Цуркова Мария</v>
      </c>
      <c r="C3870" s="91">
        <f>'[4]ИТОГ!'!$AQ3867</f>
        <v>2009</v>
      </c>
      <c r="D3870" s="91">
        <f>'[4]ИТОГ!'!$AT3867</f>
        <v>1</v>
      </c>
      <c r="E3870" s="91" t="str">
        <f>'[4]ИТОГ!'!$AU3867</f>
        <v>ж</v>
      </c>
      <c r="F3870" s="189">
        <f>'[4]ИТОГ!'!$AX3867</f>
        <v>45907</v>
      </c>
      <c r="G3870" s="91" t="s">
        <v>255</v>
      </c>
      <c r="H3870" s="94" t="s">
        <v>28</v>
      </c>
      <c r="I3870" s="91" t="str">
        <f>'[4]ИТОГ!'!$AY3867</f>
        <v>ОК!</v>
      </c>
    </row>
    <row r="3871" spans="1:9">
      <c r="A3871" s="375">
        <v>3861</v>
      </c>
      <c r="B3871" s="91" t="str">
        <f>'[4]ИТОГ!'!$AP3868</f>
        <v>Цыбанов Николай</v>
      </c>
      <c r="C3871" s="91">
        <f>'[4]ИТОГ!'!$AQ3868</f>
        <v>1995</v>
      </c>
      <c r="D3871" s="91" t="str">
        <f>'[4]ИТОГ!'!$AT3868</f>
        <v>б/р</v>
      </c>
      <c r="E3871" s="91" t="str">
        <f>'[4]ИТОГ!'!$AU3868</f>
        <v>м</v>
      </c>
      <c r="F3871" s="189">
        <f>'[4]ИТОГ!'!$AX3868</f>
        <v>0</v>
      </c>
      <c r="G3871" s="91" t="s">
        <v>255</v>
      </c>
      <c r="H3871" s="94" t="s">
        <v>28</v>
      </c>
      <c r="I3871" s="91" t="str">
        <f>'[4]ИТОГ!'!$AY3868</f>
        <v>ОК!</v>
      </c>
    </row>
    <row r="3872" spans="1:9">
      <c r="A3872" s="375">
        <v>3862</v>
      </c>
      <c r="B3872" s="91" t="str">
        <f>'[4]ИТОГ!'!$AP3869</f>
        <v>Цыкунов Олег</v>
      </c>
      <c r="C3872" s="91">
        <f>'[4]ИТОГ!'!$AQ3869</f>
        <v>0</v>
      </c>
      <c r="D3872" s="91" t="str">
        <f>'[4]ИТОГ!'!$AT3869</f>
        <v>б/р</v>
      </c>
      <c r="E3872" s="91" t="str">
        <f>'[4]ИТОГ!'!$AU3869</f>
        <v>м</v>
      </c>
      <c r="F3872" s="189">
        <f>'[4]ИТОГ!'!$AX3869</f>
        <v>44269</v>
      </c>
      <c r="G3872" s="91" t="s">
        <v>255</v>
      </c>
      <c r="H3872" s="94" t="s">
        <v>28</v>
      </c>
      <c r="I3872" s="91" t="str">
        <f>'[4]ИТОГ!'!$AY3869</f>
        <v>НАДО!!!</v>
      </c>
    </row>
    <row r="3873" spans="1:9">
      <c r="A3873" s="375">
        <v>3863</v>
      </c>
      <c r="B3873" s="91" t="str">
        <f>'[4]ИТОГ!'!$AP3870</f>
        <v>Цыцарев Александр</v>
      </c>
      <c r="C3873" s="91">
        <f>'[4]ИТОГ!'!$AQ3870</f>
        <v>1987</v>
      </c>
      <c r="D3873" s="91" t="str">
        <f>'[4]ИТОГ!'!$AT3870</f>
        <v>КМС</v>
      </c>
      <c r="E3873" s="91" t="str">
        <f>'[4]ИТОГ!'!$AU3870</f>
        <v>м</v>
      </c>
      <c r="F3873" s="189">
        <f>'[4]ИТОГ!'!$AX3870</f>
        <v>45237</v>
      </c>
      <c r="G3873" s="91" t="s">
        <v>255</v>
      </c>
      <c r="H3873" s="94" t="s">
        <v>28</v>
      </c>
      <c r="I3873" s="91" t="str">
        <f>'[4]ИТОГ!'!$AY3870</f>
        <v>ОК!</v>
      </c>
    </row>
    <row r="3874" spans="1:9">
      <c r="A3874" s="375">
        <v>3864</v>
      </c>
      <c r="B3874" s="91" t="str">
        <f>'[4]ИТОГ!'!$AP3871</f>
        <v>Чадов Артём</v>
      </c>
      <c r="C3874" s="91">
        <f>'[4]ИТОГ!'!$AQ3871</f>
        <v>2009</v>
      </c>
      <c r="D3874" s="91">
        <f>'[4]ИТОГ!'!$AT3871</f>
        <v>1</v>
      </c>
      <c r="E3874" s="91" t="str">
        <f>'[4]ИТОГ!'!$AU3871</f>
        <v>м</v>
      </c>
      <c r="F3874" s="189">
        <f>'[4]ИТОГ!'!$AX3871</f>
        <v>45757</v>
      </c>
      <c r="G3874" s="91" t="s">
        <v>255</v>
      </c>
      <c r="H3874" s="94" t="s">
        <v>28</v>
      </c>
      <c r="I3874" s="91" t="str">
        <f>'[4]ИТОГ!'!$AY3871</f>
        <v>ОК!</v>
      </c>
    </row>
    <row r="3875" spans="1:9">
      <c r="A3875" s="375">
        <v>3865</v>
      </c>
      <c r="B3875" s="91" t="str">
        <f>'[4]ИТОГ!'!$AP3872</f>
        <v>Чайка Ирина</v>
      </c>
      <c r="C3875" s="91">
        <f>'[4]ИТОГ!'!$AQ3872</f>
        <v>2002</v>
      </c>
      <c r="D3875" s="91">
        <f>'[4]ИТОГ!'!$AT3872</f>
        <v>3</v>
      </c>
      <c r="E3875" s="91" t="str">
        <f>'[4]ИТОГ!'!$AU3872</f>
        <v>ж</v>
      </c>
      <c r="F3875" s="189">
        <f>'[4]ИТОГ!'!$AX3872</f>
        <v>45863</v>
      </c>
      <c r="G3875" s="91" t="s">
        <v>255</v>
      </c>
      <c r="H3875" s="94" t="s">
        <v>28</v>
      </c>
      <c r="I3875" s="91" t="str">
        <f>'[4]ИТОГ!'!$AY3872</f>
        <v>ОК!</v>
      </c>
    </row>
    <row r="3876" spans="1:9">
      <c r="A3876" s="375">
        <v>3866</v>
      </c>
      <c r="B3876" s="91" t="str">
        <f>'[4]ИТОГ!'!$AP3873</f>
        <v>Чайка Кристина</v>
      </c>
      <c r="C3876" s="91">
        <f>'[4]ИТОГ!'!$AQ3873</f>
        <v>0</v>
      </c>
      <c r="D3876" s="91" t="str">
        <f>'[4]ИТОГ!'!$AT3873</f>
        <v>б/р</v>
      </c>
      <c r="E3876" s="91" t="str">
        <f>'[4]ИТОГ!'!$AU3873</f>
        <v>ж</v>
      </c>
      <c r="F3876" s="189">
        <f>'[4]ИТОГ!'!$AX3873</f>
        <v>43383</v>
      </c>
      <c r="G3876" s="91" t="s">
        <v>255</v>
      </c>
      <c r="H3876" s="94" t="s">
        <v>28</v>
      </c>
      <c r="I3876" s="91" t="str">
        <f>'[4]ИТОГ!'!$AY3873</f>
        <v>НАДО!!!</v>
      </c>
    </row>
    <row r="3877" spans="1:9">
      <c r="A3877" s="375">
        <v>3867</v>
      </c>
      <c r="B3877" s="91" t="str">
        <f>'[4]ИТОГ!'!$AP3874</f>
        <v>Чайкина Наталья</v>
      </c>
      <c r="C3877" s="91">
        <f>'[4]ИТОГ!'!$AQ3874</f>
        <v>0</v>
      </c>
      <c r="D3877" s="91">
        <f>'[4]ИТОГ!'!$AT3874</f>
        <v>3</v>
      </c>
      <c r="E3877" s="91" t="str">
        <f>'[4]ИТОГ!'!$AU3874</f>
        <v>ж</v>
      </c>
      <c r="F3877" s="189">
        <f>'[4]ИТОГ!'!$AX3874</f>
        <v>45757</v>
      </c>
      <c r="G3877" s="91" t="s">
        <v>255</v>
      </c>
      <c r="H3877" s="94" t="s">
        <v>28</v>
      </c>
      <c r="I3877" s="91" t="str">
        <f>'[4]ИТОГ!'!$AY3874</f>
        <v>НАДО!!!</v>
      </c>
    </row>
    <row r="3878" spans="1:9">
      <c r="A3878" s="375">
        <v>3868</v>
      </c>
      <c r="B3878" s="91" t="str">
        <f>'[4]ИТОГ!'!$AP3875</f>
        <v>Чанышева Амина</v>
      </c>
      <c r="C3878" s="91">
        <f>'[4]ИТОГ!'!$AQ3875</f>
        <v>0</v>
      </c>
      <c r="D3878" s="91" t="str">
        <f>'[4]ИТОГ!'!$AT3875</f>
        <v>б/р</v>
      </c>
      <c r="E3878" s="91" t="str">
        <f>'[4]ИТОГ!'!$AU3875</f>
        <v>ж</v>
      </c>
      <c r="F3878" s="189">
        <f>'[4]ИТОГ!'!$AX3875</f>
        <v>42799</v>
      </c>
      <c r="G3878" s="91" t="s">
        <v>255</v>
      </c>
      <c r="H3878" s="94" t="s">
        <v>28</v>
      </c>
      <c r="I3878" s="91" t="str">
        <f>'[4]ИТОГ!'!$AY3875</f>
        <v>НАДО!!!</v>
      </c>
    </row>
    <row r="3879" spans="1:9">
      <c r="A3879" s="375">
        <v>3869</v>
      </c>
      <c r="B3879" s="91" t="str">
        <f>'[4]ИТОГ!'!$AP3876</f>
        <v>Чащин Денис</v>
      </c>
      <c r="C3879" s="91">
        <f>'[4]ИТОГ!'!$AQ3876</f>
        <v>0</v>
      </c>
      <c r="D3879" s="91">
        <f>'[4]ИТОГ!'!$AT3876</f>
        <v>3</v>
      </c>
      <c r="E3879" s="91" t="str">
        <f>'[4]ИТОГ!'!$AU3876</f>
        <v>м</v>
      </c>
      <c r="F3879" s="189">
        <f>'[4]ИТОГ!'!$AX3876</f>
        <v>45778</v>
      </c>
      <c r="G3879" s="91" t="s">
        <v>255</v>
      </c>
      <c r="H3879" s="94" t="s">
        <v>28</v>
      </c>
      <c r="I3879" s="91" t="str">
        <f>'[4]ИТОГ!'!$AY3876</f>
        <v>НАДО!!!</v>
      </c>
    </row>
    <row r="3880" spans="1:9">
      <c r="A3880" s="375">
        <v>3870</v>
      </c>
      <c r="B3880" s="91" t="str">
        <f>'[4]ИТОГ!'!$AP3877</f>
        <v>Чвалаев Илья</v>
      </c>
      <c r="C3880" s="91">
        <f>'[4]ИТОГ!'!$AQ3877</f>
        <v>2000</v>
      </c>
      <c r="D3880" s="91" t="str">
        <f>'[4]ИТОГ!'!$AT3877</f>
        <v>б/р</v>
      </c>
      <c r="E3880" s="91" t="str">
        <f>'[4]ИТОГ!'!$AU3877</f>
        <v>м</v>
      </c>
      <c r="F3880" s="189">
        <f>'[4]ИТОГ!'!$AX3877</f>
        <v>0</v>
      </c>
      <c r="G3880" s="91" t="s">
        <v>255</v>
      </c>
      <c r="H3880" s="94" t="s">
        <v>28</v>
      </c>
      <c r="I3880" s="91" t="str">
        <f>'[4]ИТОГ!'!$AY3877</f>
        <v>НАДО!!!</v>
      </c>
    </row>
    <row r="3881" spans="1:9">
      <c r="A3881" s="375">
        <v>3871</v>
      </c>
      <c r="B3881" s="91" t="str">
        <f>'[4]ИТОГ!'!$AP3878</f>
        <v>Чеботарева Алена</v>
      </c>
      <c r="C3881" s="91">
        <f>'[4]ИТОГ!'!$AQ3878</f>
        <v>0</v>
      </c>
      <c r="D3881" s="91">
        <f>'[4]ИТОГ!'!$AT3878</f>
        <v>3</v>
      </c>
      <c r="E3881" s="91" t="str">
        <f>'[4]ИТОГ!'!$AU3878</f>
        <v>ж</v>
      </c>
      <c r="F3881" s="189">
        <f>'[4]ИТОГ!'!$AX3878</f>
        <v>45778</v>
      </c>
      <c r="G3881" s="91" t="s">
        <v>255</v>
      </c>
      <c r="H3881" s="94" t="s">
        <v>28</v>
      </c>
      <c r="I3881" s="91" t="str">
        <f>'[4]ИТОГ!'!$AY3878</f>
        <v>НАДО!!!</v>
      </c>
    </row>
    <row r="3882" spans="1:9">
      <c r="A3882" s="375">
        <v>3872</v>
      </c>
      <c r="B3882" s="91" t="str">
        <f>'[4]ИТОГ!'!$AP3879</f>
        <v>Чеботарева Юлия</v>
      </c>
      <c r="C3882" s="91">
        <f>'[4]ИТОГ!'!$AQ3879</f>
        <v>0</v>
      </c>
      <c r="D3882" s="91" t="str">
        <f>'[4]ИТОГ!'!$AT3879</f>
        <v>б/р</v>
      </c>
      <c r="E3882" s="91" t="str">
        <f>'[4]ИТОГ!'!$AU3879</f>
        <v>ж</v>
      </c>
      <c r="F3882" s="189">
        <f>'[4]ИТОГ!'!$AX3879</f>
        <v>0</v>
      </c>
      <c r="G3882" s="91" t="s">
        <v>255</v>
      </c>
      <c r="H3882" s="94" t="s">
        <v>28</v>
      </c>
      <c r="I3882" s="91" t="str">
        <f>'[4]ИТОГ!'!$AY3879</f>
        <v>НАДО!!!</v>
      </c>
    </row>
    <row r="3883" spans="1:9">
      <c r="A3883" s="375">
        <v>3873</v>
      </c>
      <c r="B3883" s="91" t="str">
        <f>'[4]ИТОГ!'!$AP3880</f>
        <v>Чевнюк Юлиана</v>
      </c>
      <c r="C3883" s="91">
        <f>'[4]ИТОГ!'!$AQ3880</f>
        <v>2009</v>
      </c>
      <c r="D3883" s="91" t="str">
        <f>'[4]ИТОГ!'!$AT3880</f>
        <v>1ю</v>
      </c>
      <c r="E3883" s="91" t="str">
        <f>'[4]ИТОГ!'!$AU3880</f>
        <v>ж</v>
      </c>
      <c r="F3883" s="189">
        <f>'[4]ИТОГ!'!$AX3880</f>
        <v>45422</v>
      </c>
      <c r="G3883" s="91" t="s">
        <v>255</v>
      </c>
      <c r="H3883" s="94" t="s">
        <v>28</v>
      </c>
      <c r="I3883" s="91" t="str">
        <f>'[4]ИТОГ!'!$AY3880</f>
        <v>ОК!</v>
      </c>
    </row>
    <row r="3884" spans="1:9">
      <c r="A3884" s="375">
        <v>3874</v>
      </c>
      <c r="B3884" s="91" t="str">
        <f>'[4]ИТОГ!'!$AP3881</f>
        <v>Чегодаев Артём</v>
      </c>
      <c r="C3884" s="91">
        <f>'[4]ИТОГ!'!$AQ3881</f>
        <v>2010</v>
      </c>
      <c r="D3884" s="91" t="str">
        <f>'[4]ИТОГ!'!$AT3881</f>
        <v>б/р</v>
      </c>
      <c r="E3884" s="91" t="str">
        <f>'[4]ИТОГ!'!$AU3881</f>
        <v>м</v>
      </c>
      <c r="F3884" s="189">
        <f>'[4]ИТОГ!'!$AX3881</f>
        <v>0</v>
      </c>
      <c r="G3884" s="91" t="s">
        <v>255</v>
      </c>
      <c r="H3884" s="94" t="s">
        <v>28</v>
      </c>
      <c r="I3884" s="91" t="str">
        <f>'[4]ИТОГ!'!$AY3881</f>
        <v>ОК!</v>
      </c>
    </row>
    <row r="3885" spans="1:9">
      <c r="A3885" s="375">
        <v>3875</v>
      </c>
      <c r="B3885" s="91" t="str">
        <f>'[4]ИТОГ!'!$AP3882</f>
        <v>Чегодаева Надежда</v>
      </c>
      <c r="C3885" s="91">
        <f>'[4]ИТОГ!'!$AQ3882</f>
        <v>0</v>
      </c>
      <c r="D3885" s="91">
        <f>'[4]ИТОГ!'!$AT3882</f>
        <v>3</v>
      </c>
      <c r="E3885" s="91" t="str">
        <f>'[4]ИТОГ!'!$AU3882</f>
        <v>ж</v>
      </c>
      <c r="F3885" s="189">
        <f>'[4]ИТОГ!'!$AX3882</f>
        <v>45407</v>
      </c>
      <c r="G3885" s="91" t="s">
        <v>255</v>
      </c>
      <c r="H3885" s="94" t="s">
        <v>28</v>
      </c>
      <c r="I3885" s="91" t="str">
        <f>'[4]ИТОГ!'!$AY3882</f>
        <v>НАДО!!!</v>
      </c>
    </row>
    <row r="3886" spans="1:9">
      <c r="A3886" s="375">
        <v>3876</v>
      </c>
      <c r="B3886" s="91" t="str">
        <f>'[4]ИТОГ!'!$AP3883</f>
        <v>Чекаева Анастасия</v>
      </c>
      <c r="C3886" s="91">
        <f>'[4]ИТОГ!'!$AQ3883</f>
        <v>2006</v>
      </c>
      <c r="D3886" s="91" t="str">
        <f>'[4]ИТОГ!'!$AT3883</f>
        <v>б/р</v>
      </c>
      <c r="E3886" s="91" t="str">
        <f>'[4]ИТОГ!'!$AU3883</f>
        <v>ж</v>
      </c>
      <c r="F3886" s="189">
        <f>'[4]ИТОГ!'!$AX3883</f>
        <v>0</v>
      </c>
      <c r="G3886" s="91" t="s">
        <v>255</v>
      </c>
      <c r="H3886" s="94" t="s">
        <v>28</v>
      </c>
      <c r="I3886" s="91" t="str">
        <f>'[4]ИТОГ!'!$AY3883</f>
        <v>ОК!</v>
      </c>
    </row>
    <row r="3887" spans="1:9">
      <c r="A3887" s="375">
        <v>3877</v>
      </c>
      <c r="B3887" s="91" t="str">
        <f>'[4]ИТОГ!'!$AP3884</f>
        <v>Чекмасов Климент</v>
      </c>
      <c r="C3887" s="91">
        <f>'[4]ИТОГ!'!$AQ3884</f>
        <v>2006</v>
      </c>
      <c r="D3887" s="91" t="str">
        <f>'[4]ИТОГ!'!$AT3884</f>
        <v>б/р</v>
      </c>
      <c r="E3887" s="91" t="str">
        <f>'[4]ИТОГ!'!$AU3884</f>
        <v>м</v>
      </c>
      <c r="F3887" s="189">
        <f>'[4]ИТОГ!'!$AX3884</f>
        <v>0</v>
      </c>
      <c r="G3887" s="91" t="s">
        <v>255</v>
      </c>
      <c r="H3887" s="94" t="s">
        <v>28</v>
      </c>
      <c r="I3887" s="91" t="str">
        <f>'[4]ИТОГ!'!$AY3884</f>
        <v>ОК!</v>
      </c>
    </row>
    <row r="3888" spans="1:9">
      <c r="A3888" s="375">
        <v>3878</v>
      </c>
      <c r="B3888" s="91" t="str">
        <f>'[4]ИТОГ!'!$AP3885</f>
        <v>Чекунин Максим</v>
      </c>
      <c r="C3888" s="91">
        <f>'[4]ИТОГ!'!$AQ3885</f>
        <v>2010</v>
      </c>
      <c r="D3888" s="91" t="str">
        <f>'[4]ИТОГ!'!$AT3885</f>
        <v>2ю</v>
      </c>
      <c r="E3888" s="91" t="str">
        <f>'[4]ИТОГ!'!$AU3885</f>
        <v>м</v>
      </c>
      <c r="F3888" s="189">
        <f>'[4]ИТОГ!'!$AX3885</f>
        <v>45422</v>
      </c>
      <c r="G3888" s="91" t="s">
        <v>255</v>
      </c>
      <c r="H3888" s="94" t="s">
        <v>28</v>
      </c>
      <c r="I3888" s="91" t="str">
        <f>'[4]ИТОГ!'!$AY3885</f>
        <v>ОК!</v>
      </c>
    </row>
    <row r="3889" spans="1:9">
      <c r="A3889" s="375">
        <v>3879</v>
      </c>
      <c r="B3889" s="91" t="str">
        <f>'[4]ИТОГ!'!$AP3886</f>
        <v>Чемерисов Алексей</v>
      </c>
      <c r="C3889" s="91">
        <f>'[4]ИТОГ!'!$AQ3886</f>
        <v>2003</v>
      </c>
      <c r="D3889" s="91" t="str">
        <f>'[4]ИТОГ!'!$AT3886</f>
        <v>б/р</v>
      </c>
      <c r="E3889" s="91" t="str">
        <f>'[4]ИТОГ!'!$AU3886</f>
        <v>м</v>
      </c>
      <c r="F3889" s="189">
        <f>'[4]ИТОГ!'!$AX3886</f>
        <v>44436</v>
      </c>
      <c r="G3889" s="91" t="s">
        <v>255</v>
      </c>
      <c r="H3889" s="94" t="s">
        <v>28</v>
      </c>
      <c r="I3889" s="91" t="str">
        <f>'[4]ИТОГ!'!$AY3886</f>
        <v>ОК!</v>
      </c>
    </row>
    <row r="3890" spans="1:9">
      <c r="A3890" s="375">
        <v>3880</v>
      </c>
      <c r="B3890" s="91" t="str">
        <f>'[4]ИТОГ!'!$AP3887</f>
        <v>Чемерисов Николай</v>
      </c>
      <c r="C3890" s="91">
        <f>'[4]ИТОГ!'!$AQ3887</f>
        <v>2009</v>
      </c>
      <c r="D3890" s="91" t="str">
        <f>'[4]ИТОГ!'!$AT3887</f>
        <v>б/р</v>
      </c>
      <c r="E3890" s="91" t="str">
        <f>'[4]ИТОГ!'!$AU3887</f>
        <v>м</v>
      </c>
      <c r="F3890" s="189">
        <f>'[4]ИТОГ!'!$AX3887</f>
        <v>45156</v>
      </c>
      <c r="G3890" s="91" t="s">
        <v>255</v>
      </c>
      <c r="H3890" s="94" t="s">
        <v>28</v>
      </c>
      <c r="I3890" s="91" t="str">
        <f>'[4]ИТОГ!'!$AY3887</f>
        <v>ОК!</v>
      </c>
    </row>
    <row r="3891" spans="1:9">
      <c r="A3891" s="375">
        <v>3881</v>
      </c>
      <c r="B3891" s="91" t="str">
        <f>'[4]ИТОГ!'!$AP3888</f>
        <v>Чемякин Андрей</v>
      </c>
      <c r="C3891" s="91">
        <f>'[4]ИТОГ!'!$AQ3888</f>
        <v>2001</v>
      </c>
      <c r="D3891" s="91">
        <f>'[4]ИТОГ!'!$AT3888</f>
        <v>3</v>
      </c>
      <c r="E3891" s="91" t="str">
        <f>'[4]ИТОГ!'!$AU3888</f>
        <v>м</v>
      </c>
      <c r="F3891" s="189">
        <f>'[4]ИТОГ!'!$AX3888</f>
        <v>45805</v>
      </c>
      <c r="G3891" s="91" t="s">
        <v>255</v>
      </c>
      <c r="H3891" s="94" t="s">
        <v>28</v>
      </c>
      <c r="I3891" s="91" t="str">
        <f>'[4]ИТОГ!'!$AY3888</f>
        <v>ОК!</v>
      </c>
    </row>
    <row r="3892" spans="1:9">
      <c r="A3892" s="375">
        <v>3882</v>
      </c>
      <c r="B3892" s="91" t="str">
        <f>'[4]ИТОГ!'!$AP3889</f>
        <v>Чепонас Антанас</v>
      </c>
      <c r="C3892" s="91">
        <f>'[4]ИТОГ!'!$AQ3889</f>
        <v>2007</v>
      </c>
      <c r="D3892" s="91">
        <f>'[4]ИТОГ!'!$AT3889</f>
        <v>2</v>
      </c>
      <c r="E3892" s="91" t="str">
        <f>'[4]ИТОГ!'!$AU3889</f>
        <v>м</v>
      </c>
      <c r="F3892" s="189">
        <f>'[4]ИТОГ!'!$AX3889</f>
        <v>45407</v>
      </c>
      <c r="G3892" s="91" t="s">
        <v>255</v>
      </c>
      <c r="H3892" s="94" t="s">
        <v>28</v>
      </c>
      <c r="I3892" s="91" t="str">
        <f>'[4]ИТОГ!'!$AY3889</f>
        <v>ОК!</v>
      </c>
    </row>
    <row r="3893" spans="1:9">
      <c r="A3893" s="375">
        <v>3883</v>
      </c>
      <c r="B3893" s="91" t="str">
        <f>'[4]ИТОГ!'!$AP3890</f>
        <v>Чепонас Каролина</v>
      </c>
      <c r="C3893" s="91">
        <f>'[4]ИТОГ!'!$AQ3890</f>
        <v>2014</v>
      </c>
      <c r="D3893" s="91" t="str">
        <f>'[4]ИТОГ!'!$AT3890</f>
        <v>б/р</v>
      </c>
      <c r="E3893" s="91" t="str">
        <f>'[4]ИТОГ!'!$AU3890</f>
        <v>ж</v>
      </c>
      <c r="F3893" s="189">
        <f>'[4]ИТОГ!'!$AX3890</f>
        <v>0</v>
      </c>
      <c r="G3893" s="91" t="s">
        <v>255</v>
      </c>
      <c r="H3893" s="94" t="s">
        <v>28</v>
      </c>
      <c r="I3893" s="91" t="str">
        <f>'[4]ИТОГ!'!$AY3890</f>
        <v>ОК!</v>
      </c>
    </row>
    <row r="3894" spans="1:9">
      <c r="A3894" s="375">
        <v>3884</v>
      </c>
      <c r="B3894" s="91" t="str">
        <f>'[4]ИТОГ!'!$AP3891</f>
        <v>Чепуровский Дмитрий</v>
      </c>
      <c r="C3894" s="91">
        <f>'[4]ИТОГ!'!$AQ3891</f>
        <v>0</v>
      </c>
      <c r="D3894" s="91" t="str">
        <f>'[4]ИТОГ!'!$AT3891</f>
        <v>б/р</v>
      </c>
      <c r="E3894" s="91" t="str">
        <f>'[4]ИТОГ!'!$AU3891</f>
        <v>м</v>
      </c>
      <c r="F3894" s="189">
        <f>'[4]ИТОГ!'!$AX3891</f>
        <v>43595</v>
      </c>
      <c r="G3894" s="91" t="s">
        <v>255</v>
      </c>
      <c r="H3894" s="94" t="s">
        <v>28</v>
      </c>
      <c r="I3894" s="91" t="str">
        <f>'[4]ИТОГ!'!$AY3891</f>
        <v>НАДО!!!</v>
      </c>
    </row>
    <row r="3895" spans="1:9">
      <c r="A3895" s="375">
        <v>3885</v>
      </c>
      <c r="B3895" s="91" t="str">
        <f>'[4]ИТОГ!'!$AP3892</f>
        <v>Черданцева Елена</v>
      </c>
      <c r="C3895" s="91">
        <f>'[4]ИТОГ!'!$AQ3892</f>
        <v>2001</v>
      </c>
      <c r="D3895" s="91" t="str">
        <f>'[4]ИТОГ!'!$AT3892</f>
        <v>б/р</v>
      </c>
      <c r="E3895" s="91" t="str">
        <f>'[4]ИТОГ!'!$AU3892</f>
        <v>ж</v>
      </c>
      <c r="F3895" s="189">
        <f>'[4]ИТОГ!'!$AX3892</f>
        <v>43555</v>
      </c>
      <c r="G3895" s="91" t="s">
        <v>255</v>
      </c>
      <c r="H3895" s="94" t="s">
        <v>28</v>
      </c>
      <c r="I3895" s="91" t="str">
        <f>'[4]ИТОГ!'!$AY3892</f>
        <v>ОК!</v>
      </c>
    </row>
    <row r="3896" spans="1:9">
      <c r="A3896" s="375">
        <v>3886</v>
      </c>
      <c r="B3896" s="91" t="str">
        <f>'[4]ИТОГ!'!$AP3893</f>
        <v>Черевацкий Сергей</v>
      </c>
      <c r="C3896" s="91">
        <f>'[4]ИТОГ!'!$AQ3893</f>
        <v>2013</v>
      </c>
      <c r="D3896" s="91" t="str">
        <f>'[4]ИТОГ!'!$AT3893</f>
        <v>1ю</v>
      </c>
      <c r="E3896" s="91" t="str">
        <f>'[4]ИТОГ!'!$AU3893</f>
        <v>м</v>
      </c>
      <c r="F3896" s="189">
        <f>'[4]ИТОГ!'!$AX3893</f>
        <v>45683</v>
      </c>
      <c r="G3896" s="91" t="s">
        <v>255</v>
      </c>
      <c r="H3896" s="94" t="s">
        <v>28</v>
      </c>
      <c r="I3896" s="91" t="str">
        <f>'[4]ИТОГ!'!$AY3893</f>
        <v>ОК!</v>
      </c>
    </row>
    <row r="3897" spans="1:9">
      <c r="A3897" s="375">
        <v>3887</v>
      </c>
      <c r="B3897" s="91" t="str">
        <f>'[4]ИТОГ!'!$AP3894</f>
        <v>Черевичкин Дмитрий</v>
      </c>
      <c r="C3897" s="91">
        <f>'[4]ИТОГ!'!$AQ3894</f>
        <v>1996</v>
      </c>
      <c r="D3897" s="91" t="str">
        <f>'[4]ИТОГ!'!$AT3894</f>
        <v>б/р</v>
      </c>
      <c r="E3897" s="91" t="str">
        <f>'[4]ИТОГ!'!$AU3894</f>
        <v>м</v>
      </c>
      <c r="F3897" s="189">
        <f>'[4]ИТОГ!'!$AX3894</f>
        <v>43341</v>
      </c>
      <c r="G3897" s="91" t="s">
        <v>255</v>
      </c>
      <c r="H3897" s="94" t="s">
        <v>28</v>
      </c>
      <c r="I3897" s="91" t="str">
        <f>'[4]ИТОГ!'!$AY3894</f>
        <v>ОК!</v>
      </c>
    </row>
    <row r="3898" spans="1:9">
      <c r="A3898" s="375">
        <v>3888</v>
      </c>
      <c r="B3898" s="91" t="str">
        <f>'[4]ИТОГ!'!$AP3895</f>
        <v>Чередниченко Даниил</v>
      </c>
      <c r="C3898" s="91">
        <f>'[4]ИТОГ!'!$AQ3895</f>
        <v>0</v>
      </c>
      <c r="D3898" s="91" t="str">
        <f>'[4]ИТОГ!'!$AT3895</f>
        <v>МС</v>
      </c>
      <c r="E3898" s="91" t="str">
        <f>'[4]ИТОГ!'!$AU3895</f>
        <v>м</v>
      </c>
      <c r="F3898" s="189">
        <f>'[4]ИТОГ!'!$AX3895</f>
        <v>0</v>
      </c>
      <c r="G3898" s="91" t="s">
        <v>255</v>
      </c>
      <c r="H3898" s="94" t="s">
        <v>28</v>
      </c>
      <c r="I3898" s="91" t="str">
        <f>'[4]ИТОГ!'!$AY3895</f>
        <v>НАДО!!!</v>
      </c>
    </row>
    <row r="3899" spans="1:9">
      <c r="A3899" s="375">
        <v>3889</v>
      </c>
      <c r="B3899" s="91" t="str">
        <f>'[4]ИТОГ!'!$AP3896</f>
        <v>Чередниченко Станислава</v>
      </c>
      <c r="C3899" s="91">
        <f>'[4]ИТОГ!'!$AQ3896</f>
        <v>0</v>
      </c>
      <c r="D3899" s="91" t="str">
        <f>'[4]ИТОГ!'!$AT3896</f>
        <v>б/р</v>
      </c>
      <c r="E3899" s="91" t="str">
        <f>'[4]ИТОГ!'!$AU3896</f>
        <v>ж</v>
      </c>
      <c r="F3899" s="189">
        <f>'[4]ИТОГ!'!$AX3896</f>
        <v>42399</v>
      </c>
      <c r="G3899" s="91" t="s">
        <v>255</v>
      </c>
      <c r="H3899" s="94" t="s">
        <v>28</v>
      </c>
      <c r="I3899" s="91" t="str">
        <f>'[4]ИТОГ!'!$AY3896</f>
        <v>НАДО!!!</v>
      </c>
    </row>
    <row r="3900" spans="1:9">
      <c r="A3900" s="375">
        <v>3890</v>
      </c>
      <c r="B3900" s="91" t="str">
        <f>'[4]ИТОГ!'!$AP3897</f>
        <v>Чередниченко Филипп</v>
      </c>
      <c r="C3900" s="91">
        <f>'[4]ИТОГ!'!$AQ3897</f>
        <v>0</v>
      </c>
      <c r="D3900" s="91" t="str">
        <f>'[4]ИТОГ!'!$AT3897</f>
        <v>МС</v>
      </c>
      <c r="E3900" s="91" t="str">
        <f>'[4]ИТОГ!'!$AU3897</f>
        <v>м</v>
      </c>
      <c r="F3900" s="189">
        <f>'[4]ИТОГ!'!$AX3897</f>
        <v>0</v>
      </c>
      <c r="G3900" s="91" t="s">
        <v>255</v>
      </c>
      <c r="H3900" s="94" t="s">
        <v>28</v>
      </c>
      <c r="I3900" s="91" t="str">
        <f>'[4]ИТОГ!'!$AY3897</f>
        <v>НАДО!!!</v>
      </c>
    </row>
    <row r="3901" spans="1:9">
      <c r="A3901" s="375">
        <v>3891</v>
      </c>
      <c r="B3901" s="91" t="str">
        <f>'[4]ИТОГ!'!$AP3898</f>
        <v>Черезов Игорь</v>
      </c>
      <c r="C3901" s="91">
        <f>'[4]ИТОГ!'!$AQ3898</f>
        <v>1999</v>
      </c>
      <c r="D3901" s="91" t="str">
        <f>'[4]ИТОГ!'!$AT3898</f>
        <v>МС</v>
      </c>
      <c r="E3901" s="91" t="str">
        <f>'[4]ИТОГ!'!$AU3898</f>
        <v>м</v>
      </c>
      <c r="F3901" s="189">
        <f>'[4]ИТОГ!'!$AX3898</f>
        <v>0</v>
      </c>
      <c r="G3901" s="91" t="s">
        <v>255</v>
      </c>
      <c r="H3901" s="94" t="s">
        <v>28</v>
      </c>
      <c r="I3901" s="91" t="str">
        <f>'[4]ИТОГ!'!$AY3898</f>
        <v>ОК!</v>
      </c>
    </row>
    <row r="3902" spans="1:9">
      <c r="A3902" s="375">
        <v>3892</v>
      </c>
      <c r="B3902" s="91" t="str">
        <f>'[4]ИТОГ!'!$AP3899</f>
        <v>Черезов Юрий</v>
      </c>
      <c r="C3902" s="91">
        <f>'[4]ИТОГ!'!$AQ3899</f>
        <v>1999</v>
      </c>
      <c r="D3902" s="91" t="str">
        <f>'[4]ИТОГ!'!$AT3899</f>
        <v>б/р</v>
      </c>
      <c r="E3902" s="91" t="str">
        <f>'[4]ИТОГ!'!$AU3899</f>
        <v>м</v>
      </c>
      <c r="F3902" s="189">
        <f>'[4]ИТОГ!'!$AX3899</f>
        <v>44269</v>
      </c>
      <c r="G3902" s="91" t="s">
        <v>255</v>
      </c>
      <c r="H3902" s="94" t="s">
        <v>28</v>
      </c>
      <c r="I3902" s="91" t="str">
        <f>'[4]ИТОГ!'!$AY3899</f>
        <v>ОК!</v>
      </c>
    </row>
    <row r="3903" spans="1:9">
      <c r="A3903" s="375">
        <v>3893</v>
      </c>
      <c r="B3903" s="91" t="str">
        <f>'[4]ИТОГ!'!$AP3900</f>
        <v>Черепанова Злата</v>
      </c>
      <c r="C3903" s="91">
        <f>'[4]ИТОГ!'!$AQ3900</f>
        <v>2013</v>
      </c>
      <c r="D3903" s="91" t="str">
        <f>'[4]ИТОГ!'!$AT3900</f>
        <v>б/р</v>
      </c>
      <c r="E3903" s="91" t="str">
        <f>'[4]ИТОГ!'!$AU3900</f>
        <v>ж</v>
      </c>
      <c r="F3903" s="189">
        <f>'[4]ИТОГ!'!$AX3900</f>
        <v>0</v>
      </c>
      <c r="G3903" s="91" t="s">
        <v>255</v>
      </c>
      <c r="H3903" s="94" t="s">
        <v>28</v>
      </c>
      <c r="I3903" s="91" t="str">
        <f>'[4]ИТОГ!'!$AY3900</f>
        <v>ОК!</v>
      </c>
    </row>
    <row r="3904" spans="1:9">
      <c r="A3904" s="375">
        <v>3894</v>
      </c>
      <c r="B3904" s="91" t="str">
        <f>'[4]ИТОГ!'!$AP3901</f>
        <v>Черепанова Мария</v>
      </c>
      <c r="C3904" s="91">
        <f>'[4]ИТОГ!'!$AQ3901</f>
        <v>2013</v>
      </c>
      <c r="D3904" s="91" t="str">
        <f>'[4]ИТОГ!'!$AT3901</f>
        <v>б/р</v>
      </c>
      <c r="E3904" s="91" t="str">
        <f>'[4]ИТОГ!'!$AU3901</f>
        <v>ж</v>
      </c>
      <c r="F3904" s="189">
        <f>'[4]ИТОГ!'!$AX3901</f>
        <v>0</v>
      </c>
      <c r="G3904" s="91" t="s">
        <v>255</v>
      </c>
      <c r="H3904" s="94" t="s">
        <v>28</v>
      </c>
      <c r="I3904" s="91" t="str">
        <f>'[4]ИТОГ!'!$AY3901</f>
        <v>ОК!</v>
      </c>
    </row>
    <row r="3905" spans="1:9">
      <c r="A3905" s="375">
        <v>3895</v>
      </c>
      <c r="B3905" s="91" t="str">
        <f>'[4]ИТОГ!'!$AP3902</f>
        <v>Черепанова Юлия</v>
      </c>
      <c r="C3905" s="91">
        <f>'[4]ИТОГ!'!$AQ3902</f>
        <v>1998</v>
      </c>
      <c r="D3905" s="91" t="str">
        <f>'[4]ИТОГ!'!$AT3902</f>
        <v>МС</v>
      </c>
      <c r="E3905" s="91" t="str">
        <f>'[4]ИТОГ!'!$AU3902</f>
        <v>ж</v>
      </c>
      <c r="F3905" s="189">
        <f>'[4]ИТОГ!'!$AX3902</f>
        <v>0</v>
      </c>
      <c r="G3905" s="91" t="s">
        <v>255</v>
      </c>
      <c r="H3905" s="94" t="s">
        <v>28</v>
      </c>
      <c r="I3905" s="91" t="str">
        <f>'[4]ИТОГ!'!$AY3902</f>
        <v>ОК!</v>
      </c>
    </row>
    <row r="3906" spans="1:9">
      <c r="A3906" s="375">
        <v>3896</v>
      </c>
      <c r="B3906" s="91" t="str">
        <f>'[4]ИТОГ!'!$AP3903</f>
        <v>Черепков Никита</v>
      </c>
      <c r="C3906" s="91">
        <f>'[4]ИТОГ!'!$AQ3903</f>
        <v>1988</v>
      </c>
      <c r="D3906" s="91" t="str">
        <f>'[4]ИТОГ!'!$AT3903</f>
        <v>б/р</v>
      </c>
      <c r="E3906" s="91" t="str">
        <f>'[4]ИТОГ!'!$AU3903</f>
        <v>м</v>
      </c>
      <c r="F3906" s="189">
        <f>'[4]ИТОГ!'!$AX3903</f>
        <v>43245</v>
      </c>
      <c r="G3906" s="91" t="s">
        <v>255</v>
      </c>
      <c r="H3906" s="94" t="s">
        <v>28</v>
      </c>
      <c r="I3906" s="91" t="str">
        <f>'[4]ИТОГ!'!$AY3903</f>
        <v>НАДО!!!</v>
      </c>
    </row>
    <row r="3907" spans="1:9">
      <c r="A3907" s="375">
        <v>3897</v>
      </c>
      <c r="B3907" s="91" t="str">
        <f>'[4]ИТОГ!'!$AP3904</f>
        <v>Черепков Сергей</v>
      </c>
      <c r="C3907" s="91">
        <f>'[4]ИТОГ!'!$AQ3904</f>
        <v>1962</v>
      </c>
      <c r="D3907" s="91" t="str">
        <f>'[4]ИТОГ!'!$AT3904</f>
        <v>б/р</v>
      </c>
      <c r="E3907" s="91" t="str">
        <f>'[4]ИТОГ!'!$AU3904</f>
        <v>м</v>
      </c>
      <c r="F3907" s="189">
        <f>'[4]ИТОГ!'!$AX3904</f>
        <v>43245</v>
      </c>
      <c r="G3907" s="91" t="s">
        <v>255</v>
      </c>
      <c r="H3907" s="94" t="s">
        <v>28</v>
      </c>
      <c r="I3907" s="91" t="str">
        <f>'[4]ИТОГ!'!$AY3904</f>
        <v>НАДО!!!</v>
      </c>
    </row>
    <row r="3908" spans="1:9">
      <c r="A3908" s="375">
        <v>3898</v>
      </c>
      <c r="B3908" s="91" t="str">
        <f>'[4]ИТОГ!'!$AP3905</f>
        <v>Черкасов Георгий</v>
      </c>
      <c r="C3908" s="91">
        <f>'[4]ИТОГ!'!$AQ3905</f>
        <v>2007</v>
      </c>
      <c r="D3908" s="91" t="str">
        <f>'[4]ИТОГ!'!$AT3905</f>
        <v>б/р</v>
      </c>
      <c r="E3908" s="91" t="str">
        <f>'[4]ИТОГ!'!$AU3905</f>
        <v>м</v>
      </c>
      <c r="F3908" s="189">
        <f>'[4]ИТОГ!'!$AX3905</f>
        <v>44311</v>
      </c>
      <c r="G3908" s="91" t="s">
        <v>255</v>
      </c>
      <c r="H3908" s="94" t="s">
        <v>28</v>
      </c>
      <c r="I3908" s="91" t="str">
        <f>'[4]ИТОГ!'!$AY3905</f>
        <v>ОК!</v>
      </c>
    </row>
    <row r="3909" spans="1:9">
      <c r="A3909" s="375">
        <v>3899</v>
      </c>
      <c r="B3909" s="91" t="str">
        <f>'[4]ИТОГ!'!$AP3906</f>
        <v>Черкасова Маргарита</v>
      </c>
      <c r="C3909" s="91">
        <f>'[4]ИТОГ!'!$AQ3906</f>
        <v>1987</v>
      </c>
      <c r="D3909" s="91" t="str">
        <f>'[4]ИТОГ!'!$AT3906</f>
        <v>МС</v>
      </c>
      <c r="E3909" s="91" t="str">
        <f>'[4]ИТОГ!'!$AU3906</f>
        <v>ж</v>
      </c>
      <c r="F3909" s="189">
        <f>'[4]ИТОГ!'!$AX3906</f>
        <v>0</v>
      </c>
      <c r="G3909" s="91" t="s">
        <v>255</v>
      </c>
      <c r="H3909" s="94" t="s">
        <v>28</v>
      </c>
      <c r="I3909" s="91" t="str">
        <f>'[4]ИТОГ!'!$AY3906</f>
        <v>ОК!</v>
      </c>
    </row>
    <row r="3910" spans="1:9">
      <c r="A3910" s="375">
        <v>3900</v>
      </c>
      <c r="B3910" s="91" t="str">
        <f>'[4]ИТОГ!'!$AP3907</f>
        <v>Черкасская Елизавета</v>
      </c>
      <c r="C3910" s="91">
        <f>'[4]ИТОГ!'!$AQ3907</f>
        <v>2009</v>
      </c>
      <c r="D3910" s="91" t="str">
        <f>'[4]ИТОГ!'!$AT3907</f>
        <v>б/р</v>
      </c>
      <c r="E3910" s="91" t="str">
        <f>'[4]ИТОГ!'!$AU3907</f>
        <v>ж</v>
      </c>
      <c r="F3910" s="189">
        <f>'[4]ИТОГ!'!$AX3907</f>
        <v>0</v>
      </c>
      <c r="G3910" s="91" t="s">
        <v>255</v>
      </c>
      <c r="H3910" s="94" t="s">
        <v>28</v>
      </c>
      <c r="I3910" s="91" t="str">
        <f>'[4]ИТОГ!'!$AY3907</f>
        <v>ОК!</v>
      </c>
    </row>
    <row r="3911" spans="1:9">
      <c r="A3911" s="375">
        <v>3901</v>
      </c>
      <c r="B3911" s="91" t="str">
        <f>'[4]ИТОГ!'!$AP3908</f>
        <v>Черкасский Леонид</v>
      </c>
      <c r="C3911" s="91">
        <f>'[4]ИТОГ!'!$AQ3908</f>
        <v>2010</v>
      </c>
      <c r="D3911" s="91" t="str">
        <f>'[4]ИТОГ!'!$AT3908</f>
        <v>б/р</v>
      </c>
      <c r="E3911" s="91" t="str">
        <f>'[4]ИТОГ!'!$AU3908</f>
        <v>м</v>
      </c>
      <c r="F3911" s="189">
        <f>'[4]ИТОГ!'!$AX3908</f>
        <v>0</v>
      </c>
      <c r="G3911" s="91" t="s">
        <v>255</v>
      </c>
      <c r="H3911" s="94" t="s">
        <v>28</v>
      </c>
      <c r="I3911" s="91" t="str">
        <f>'[4]ИТОГ!'!$AY3908</f>
        <v>ОК!</v>
      </c>
    </row>
    <row r="3912" spans="1:9">
      <c r="A3912" s="375">
        <v>3902</v>
      </c>
      <c r="B3912" s="91" t="str">
        <f>'[4]ИТОГ!'!$AP3909</f>
        <v>Черкашин Иван</v>
      </c>
      <c r="C3912" s="91">
        <f>'[4]ИТОГ!'!$AQ3909</f>
        <v>0</v>
      </c>
      <c r="D3912" s="91">
        <f>'[4]ИТОГ!'!$AT3909</f>
        <v>2</v>
      </c>
      <c r="E3912" s="91" t="str">
        <f>'[4]ИТОГ!'!$AU3909</f>
        <v>м</v>
      </c>
      <c r="F3912" s="189">
        <f>'[4]ИТОГ!'!$AX3909</f>
        <v>45520</v>
      </c>
      <c r="G3912" s="91" t="s">
        <v>255</v>
      </c>
      <c r="H3912" s="94" t="s">
        <v>28</v>
      </c>
      <c r="I3912" s="91" t="str">
        <f>'[4]ИТОГ!'!$AY3909</f>
        <v>НАДО!!!</v>
      </c>
    </row>
    <row r="3913" spans="1:9">
      <c r="A3913" s="375">
        <v>3903</v>
      </c>
      <c r="B3913" s="91" t="str">
        <f>'[4]ИТОГ!'!$AP3910</f>
        <v>Чернега Константин</v>
      </c>
      <c r="C3913" s="91">
        <f>'[4]ИТОГ!'!$AQ3910</f>
        <v>2001</v>
      </c>
      <c r="D3913" s="91" t="str">
        <f>'[4]ИТОГ!'!$AT3910</f>
        <v>б/р</v>
      </c>
      <c r="E3913" s="91" t="str">
        <f>'[4]ИТОГ!'!$AU3910</f>
        <v>м</v>
      </c>
      <c r="F3913" s="189">
        <f>'[4]ИТОГ!'!$AX3910</f>
        <v>43828</v>
      </c>
      <c r="G3913" s="91" t="s">
        <v>255</v>
      </c>
      <c r="H3913" s="94" t="s">
        <v>28</v>
      </c>
      <c r="I3913" s="91" t="str">
        <f>'[4]ИТОГ!'!$AY3910</f>
        <v>ОК!</v>
      </c>
    </row>
    <row r="3914" spans="1:9">
      <c r="A3914" s="375">
        <v>3904</v>
      </c>
      <c r="B3914" s="91" t="str">
        <f>'[4]ИТОГ!'!$AP3911</f>
        <v>Черненко Даниил</v>
      </c>
      <c r="C3914" s="91">
        <f>'[4]ИТОГ!'!$AQ3911</f>
        <v>0</v>
      </c>
      <c r="D3914" s="91" t="str">
        <f>'[4]ИТОГ!'!$AT3911</f>
        <v>б/р</v>
      </c>
      <c r="E3914" s="91" t="str">
        <f>'[4]ИТОГ!'!$AU3911</f>
        <v>м</v>
      </c>
      <c r="F3914" s="189">
        <f>'[4]ИТОГ!'!$AX3911</f>
        <v>0</v>
      </c>
      <c r="G3914" s="91" t="s">
        <v>255</v>
      </c>
      <c r="H3914" s="94" t="s">
        <v>28</v>
      </c>
      <c r="I3914" s="91" t="str">
        <f>'[4]ИТОГ!'!$AY3911</f>
        <v>НАДО!!!</v>
      </c>
    </row>
    <row r="3915" spans="1:9">
      <c r="A3915" s="375">
        <v>3905</v>
      </c>
      <c r="B3915" s="91" t="str">
        <f>'[4]ИТОГ!'!$AP3912</f>
        <v>Чернов Денис</v>
      </c>
      <c r="C3915" s="91">
        <f>'[4]ИТОГ!'!$AQ3912</f>
        <v>1998</v>
      </c>
      <c r="D3915" s="91" t="str">
        <f>'[4]ИТОГ!'!$AT3912</f>
        <v>б/р</v>
      </c>
      <c r="E3915" s="91" t="str">
        <f>'[4]ИТОГ!'!$AU3912</f>
        <v>м</v>
      </c>
      <c r="F3915" s="189">
        <f>'[4]ИТОГ!'!$AX3912</f>
        <v>42774</v>
      </c>
      <c r="G3915" s="91" t="s">
        <v>255</v>
      </c>
      <c r="H3915" s="94" t="s">
        <v>28</v>
      </c>
      <c r="I3915" s="91" t="str">
        <f>'[4]ИТОГ!'!$AY3912</f>
        <v>ОК!</v>
      </c>
    </row>
    <row r="3916" spans="1:9">
      <c r="A3916" s="375">
        <v>3906</v>
      </c>
      <c r="B3916" s="91" t="str">
        <f>'[4]ИТОГ!'!$AP3913</f>
        <v>Чернов Егор</v>
      </c>
      <c r="C3916" s="91">
        <f>'[4]ИТОГ!'!$AQ3913</f>
        <v>2014</v>
      </c>
      <c r="D3916" s="91" t="str">
        <f>'[4]ИТОГ!'!$AT3913</f>
        <v>б/р</v>
      </c>
      <c r="E3916" s="91" t="str">
        <f>'[4]ИТОГ!'!$AU3913</f>
        <v>м</v>
      </c>
      <c r="F3916" s="189">
        <f>'[4]ИТОГ!'!$AX3913</f>
        <v>0</v>
      </c>
      <c r="G3916" s="91" t="s">
        <v>255</v>
      </c>
      <c r="H3916" s="94" t="s">
        <v>28</v>
      </c>
      <c r="I3916" s="91" t="str">
        <f>'[4]ИТОГ!'!$AY3913</f>
        <v>ОК!</v>
      </c>
    </row>
    <row r="3917" spans="1:9">
      <c r="A3917" s="375">
        <v>3907</v>
      </c>
      <c r="B3917" s="91" t="str">
        <f>'[4]ИТОГ!'!$AP3914</f>
        <v>Чернов Павел</v>
      </c>
      <c r="C3917" s="91">
        <f>'[4]ИТОГ!'!$AQ3914</f>
        <v>1986</v>
      </c>
      <c r="D3917" s="91" t="str">
        <f>'[4]ИТОГ!'!$AT3914</f>
        <v>КМС</v>
      </c>
      <c r="E3917" s="91" t="str">
        <f>'[4]ИТОГ!'!$AU3914</f>
        <v>м</v>
      </c>
      <c r="F3917" s="189">
        <f>'[4]ИТОГ!'!$AX3914</f>
        <v>45488</v>
      </c>
      <c r="G3917" s="91" t="s">
        <v>255</v>
      </c>
      <c r="H3917" s="94" t="s">
        <v>28</v>
      </c>
      <c r="I3917" s="91" t="str">
        <f>'[4]ИТОГ!'!$AY3914</f>
        <v>НАДО!!!</v>
      </c>
    </row>
    <row r="3918" spans="1:9">
      <c r="A3918" s="375">
        <v>3908</v>
      </c>
      <c r="B3918" s="91" t="str">
        <f>'[4]ИТОГ!'!$AP3915</f>
        <v>Чернова Мария</v>
      </c>
      <c r="C3918" s="91">
        <f>'[4]ИТОГ!'!$AQ3915</f>
        <v>1997</v>
      </c>
      <c r="D3918" s="91" t="str">
        <f>'[4]ИТОГ!'!$AT3915</f>
        <v>КМС</v>
      </c>
      <c r="E3918" s="91" t="str">
        <f>'[4]ИТОГ!'!$AU3915</f>
        <v>ж</v>
      </c>
      <c r="F3918" s="189">
        <f>'[4]ИТОГ!'!$AX3915</f>
        <v>45854</v>
      </c>
      <c r="G3918" s="91" t="s">
        <v>255</v>
      </c>
      <c r="H3918" s="94" t="s">
        <v>28</v>
      </c>
      <c r="I3918" s="91" t="str">
        <f>'[4]ИТОГ!'!$AY3915</f>
        <v>ОК!</v>
      </c>
    </row>
    <row r="3919" spans="1:9">
      <c r="A3919" s="375">
        <v>3909</v>
      </c>
      <c r="B3919" s="91" t="str">
        <f>'[4]ИТОГ!'!$AP3916</f>
        <v>Черногребель Максим</v>
      </c>
      <c r="C3919" s="91">
        <f>'[4]ИТОГ!'!$AQ3916</f>
        <v>2008</v>
      </c>
      <c r="D3919" s="91" t="str">
        <f>'[4]ИТОГ!'!$AT3916</f>
        <v>б/р</v>
      </c>
      <c r="E3919" s="91" t="str">
        <f>'[4]ИТОГ!'!$AU3916</f>
        <v>м</v>
      </c>
      <c r="F3919" s="189">
        <f>'[4]ИТОГ!'!$AX3916</f>
        <v>44486</v>
      </c>
      <c r="G3919" s="91" t="s">
        <v>255</v>
      </c>
      <c r="H3919" s="94" t="s">
        <v>28</v>
      </c>
      <c r="I3919" s="91" t="str">
        <f>'[4]ИТОГ!'!$AY3916</f>
        <v>ОК!</v>
      </c>
    </row>
    <row r="3920" spans="1:9">
      <c r="A3920" s="375">
        <v>3910</v>
      </c>
      <c r="B3920" s="91" t="str">
        <f>'[4]ИТОГ!'!$AP3917</f>
        <v>Черноног Алина</v>
      </c>
      <c r="C3920" s="91">
        <f>'[4]ИТОГ!'!$AQ3917</f>
        <v>2001</v>
      </c>
      <c r="D3920" s="91" t="str">
        <f>'[4]ИТОГ!'!$AT3917</f>
        <v>б/р</v>
      </c>
      <c r="E3920" s="91" t="str">
        <f>'[4]ИТОГ!'!$AU3917</f>
        <v>ж</v>
      </c>
      <c r="F3920" s="189">
        <f>'[4]ИТОГ!'!$AX3917</f>
        <v>0</v>
      </c>
      <c r="G3920" s="91" t="s">
        <v>255</v>
      </c>
      <c r="H3920" s="94" t="s">
        <v>28</v>
      </c>
      <c r="I3920" s="91" t="str">
        <f>'[4]ИТОГ!'!$AY3917</f>
        <v>ОК!</v>
      </c>
    </row>
    <row r="3921" spans="1:9">
      <c r="A3921" s="375">
        <v>3911</v>
      </c>
      <c r="B3921" s="91" t="str">
        <f>'[4]ИТОГ!'!$AP3918</f>
        <v>Чернушевич Екатерина</v>
      </c>
      <c r="C3921" s="91">
        <f>'[4]ИТОГ!'!$AQ3918</f>
        <v>1997</v>
      </c>
      <c r="D3921" s="91" t="str">
        <f>'[4]ИТОГ!'!$AT3918</f>
        <v>б/р</v>
      </c>
      <c r="E3921" s="91" t="str">
        <f>'[4]ИТОГ!'!$AU3918</f>
        <v>ж</v>
      </c>
      <c r="F3921" s="189">
        <f>'[4]ИТОГ!'!$AX3918</f>
        <v>0</v>
      </c>
      <c r="G3921" s="91" t="s">
        <v>255</v>
      </c>
      <c r="H3921" s="94" t="s">
        <v>28</v>
      </c>
      <c r="I3921" s="91" t="str">
        <f>'[4]ИТОГ!'!$AY3918</f>
        <v>ОК!</v>
      </c>
    </row>
    <row r="3922" spans="1:9">
      <c r="A3922" s="375">
        <v>3912</v>
      </c>
      <c r="B3922" s="91" t="str">
        <f>'[4]ИТОГ!'!$AP3919</f>
        <v>Черных Ростислав</v>
      </c>
      <c r="C3922" s="91">
        <f>'[4]ИТОГ!'!$AQ3919</f>
        <v>2005</v>
      </c>
      <c r="D3922" s="91" t="str">
        <f>'[4]ИТОГ!'!$AT3919</f>
        <v>б/р</v>
      </c>
      <c r="E3922" s="91" t="str">
        <f>'[4]ИТОГ!'!$AU3919</f>
        <v>м</v>
      </c>
      <c r="F3922" s="189">
        <f>'[4]ИТОГ!'!$AX3919</f>
        <v>0</v>
      </c>
      <c r="G3922" s="91" t="s">
        <v>255</v>
      </c>
      <c r="H3922" s="94" t="s">
        <v>28</v>
      </c>
      <c r="I3922" s="91" t="str">
        <f>'[4]ИТОГ!'!$AY3919</f>
        <v>НАДО!!!</v>
      </c>
    </row>
    <row r="3923" spans="1:9">
      <c r="A3923" s="375">
        <v>3913</v>
      </c>
      <c r="B3923" s="91" t="str">
        <f>'[4]ИТОГ!'!$AP3920</f>
        <v>Чернышев Виталий</v>
      </c>
      <c r="C3923" s="91">
        <f>'[4]ИТОГ!'!$AQ3920</f>
        <v>2002</v>
      </c>
      <c r="D3923" s="91" t="str">
        <f>'[4]ИТОГ!'!$AT3920</f>
        <v>б/р</v>
      </c>
      <c r="E3923" s="91" t="str">
        <f>'[4]ИТОГ!'!$AU3920</f>
        <v>м</v>
      </c>
      <c r="F3923" s="189">
        <f>'[4]ИТОГ!'!$AX3920</f>
        <v>42869</v>
      </c>
      <c r="G3923" s="91" t="s">
        <v>255</v>
      </c>
      <c r="H3923" s="94" t="s">
        <v>28</v>
      </c>
      <c r="I3923" s="91" t="str">
        <f>'[4]ИТОГ!'!$AY3920</f>
        <v>НАДО!!!</v>
      </c>
    </row>
    <row r="3924" spans="1:9">
      <c r="A3924" s="375">
        <v>3914</v>
      </c>
      <c r="B3924" s="91" t="str">
        <f>'[4]ИТОГ!'!$AP3921</f>
        <v>Чернышев Лоренс</v>
      </c>
      <c r="C3924" s="91">
        <f>'[4]ИТОГ!'!$AQ3921</f>
        <v>0</v>
      </c>
      <c r="D3924" s="91" t="str">
        <f>'[4]ИТОГ!'!$AT3921</f>
        <v>б/р</v>
      </c>
      <c r="E3924" s="91" t="str">
        <f>'[4]ИТОГ!'!$AU3921</f>
        <v>м</v>
      </c>
      <c r="F3924" s="189">
        <f>'[4]ИТОГ!'!$AX3921</f>
        <v>43036</v>
      </c>
      <c r="G3924" s="91" t="s">
        <v>255</v>
      </c>
      <c r="H3924" s="94" t="s">
        <v>28</v>
      </c>
      <c r="I3924" s="91" t="str">
        <f>'[4]ИТОГ!'!$AY3921</f>
        <v>НАДО!!!</v>
      </c>
    </row>
    <row r="3925" spans="1:9">
      <c r="A3925" s="375">
        <v>3915</v>
      </c>
      <c r="B3925" s="91" t="str">
        <f>'[4]ИТОГ!'!$AP3922</f>
        <v>Чернышева Виктория</v>
      </c>
      <c r="C3925" s="91">
        <f>'[4]ИТОГ!'!$AQ3922</f>
        <v>2004</v>
      </c>
      <c r="D3925" s="91">
        <f>'[4]ИТОГ!'!$AT3922</f>
        <v>2</v>
      </c>
      <c r="E3925" s="91" t="str">
        <f>'[4]ИТОГ!'!$AU3922</f>
        <v>ж</v>
      </c>
      <c r="F3925" s="189">
        <f>'[4]ИТОГ!'!$AX3922</f>
        <v>45863</v>
      </c>
      <c r="G3925" s="91" t="s">
        <v>255</v>
      </c>
      <c r="H3925" s="94" t="s">
        <v>28</v>
      </c>
      <c r="I3925" s="91" t="str">
        <f>'[4]ИТОГ!'!$AY3922</f>
        <v>ОК!</v>
      </c>
    </row>
    <row r="3926" spans="1:9">
      <c r="A3926" s="375">
        <v>3916</v>
      </c>
      <c r="B3926" s="91" t="str">
        <f>'[4]ИТОГ!'!$AP3923</f>
        <v>Чернышёва Ксения</v>
      </c>
      <c r="C3926" s="91">
        <f>'[4]ИТОГ!'!$AQ3923</f>
        <v>0</v>
      </c>
      <c r="D3926" s="91" t="str">
        <f>'[4]ИТОГ!'!$AT3923</f>
        <v>б/р</v>
      </c>
      <c r="E3926" s="91" t="str">
        <f>'[4]ИТОГ!'!$AU3923</f>
        <v>ж</v>
      </c>
      <c r="F3926" s="189">
        <f>'[4]ИТОГ!'!$AX3923</f>
        <v>45045</v>
      </c>
      <c r="G3926" s="91" t="s">
        <v>255</v>
      </c>
      <c r="H3926" s="94" t="s">
        <v>28</v>
      </c>
      <c r="I3926" s="91" t="str">
        <f>'[4]ИТОГ!'!$AY3923</f>
        <v>НАДО!!!</v>
      </c>
    </row>
    <row r="3927" spans="1:9">
      <c r="A3927" s="375">
        <v>3917</v>
      </c>
      <c r="B3927" s="91" t="str">
        <f>'[4]ИТОГ!'!$AP3924</f>
        <v>Чернышенко Фадей</v>
      </c>
      <c r="C3927" s="91">
        <f>'[4]ИТОГ!'!$AQ3924</f>
        <v>2010</v>
      </c>
      <c r="D3927" s="91" t="str">
        <f>'[4]ИТОГ!'!$AT3924</f>
        <v>б/р</v>
      </c>
      <c r="E3927" s="91" t="str">
        <f>'[4]ИТОГ!'!$AU3924</f>
        <v>м</v>
      </c>
      <c r="F3927" s="189">
        <f>'[4]ИТОГ!'!$AX3924</f>
        <v>0</v>
      </c>
      <c r="G3927" s="91" t="s">
        <v>255</v>
      </c>
      <c r="H3927" s="94" t="s">
        <v>28</v>
      </c>
      <c r="I3927" s="91" t="str">
        <f>'[4]ИТОГ!'!$AY3924</f>
        <v>ОК!</v>
      </c>
    </row>
    <row r="3928" spans="1:9">
      <c r="A3928" s="375">
        <v>3918</v>
      </c>
      <c r="B3928" s="91" t="str">
        <f>'[4]ИТОГ!'!$AP3925</f>
        <v>Черняев Александр</v>
      </c>
      <c r="C3928" s="91">
        <f>'[4]ИТОГ!'!$AQ3925</f>
        <v>2006</v>
      </c>
      <c r="D3928" s="91" t="str">
        <f>'[4]ИТОГ!'!$AT3925</f>
        <v>б/р</v>
      </c>
      <c r="E3928" s="91" t="str">
        <f>'[4]ИТОГ!'!$AU3925</f>
        <v>м</v>
      </c>
      <c r="F3928" s="189">
        <f>'[4]ИТОГ!'!$AX3925</f>
        <v>44953</v>
      </c>
      <c r="G3928" s="91" t="s">
        <v>255</v>
      </c>
      <c r="H3928" s="94" t="s">
        <v>28</v>
      </c>
      <c r="I3928" s="91" t="str">
        <f>'[4]ИТОГ!'!$AY3925</f>
        <v>ОК!</v>
      </c>
    </row>
    <row r="3929" spans="1:9">
      <c r="A3929" s="375">
        <v>3919</v>
      </c>
      <c r="B3929" s="91" t="str">
        <f>'[4]ИТОГ!'!$AP3926</f>
        <v>Чернякова Полина</v>
      </c>
      <c r="C3929" s="91">
        <f>'[4]ИТОГ!'!$AQ3926</f>
        <v>1982</v>
      </c>
      <c r="D3929" s="91">
        <f>'[4]ИТОГ!'!$AT3926</f>
        <v>2</v>
      </c>
      <c r="E3929" s="91" t="str">
        <f>'[4]ИТОГ!'!$AU3926</f>
        <v>ж</v>
      </c>
      <c r="F3929" s="189">
        <f>'[4]ИТОГ!'!$AX3926</f>
        <v>45742</v>
      </c>
      <c r="G3929" s="91" t="s">
        <v>255</v>
      </c>
      <c r="H3929" s="94" t="s">
        <v>28</v>
      </c>
      <c r="I3929" s="91" t="str">
        <f>'[4]ИТОГ!'!$AY3926</f>
        <v>ОК!</v>
      </c>
    </row>
    <row r="3930" spans="1:9">
      <c r="A3930" s="375">
        <v>3920</v>
      </c>
      <c r="B3930" s="91" t="str">
        <f>'[4]ИТОГ!'!$AP3927</f>
        <v>Чертков Евгений</v>
      </c>
      <c r="C3930" s="91">
        <f>'[4]ИТОГ!'!$AQ3927</f>
        <v>1994</v>
      </c>
      <c r="D3930" s="91" t="str">
        <f>'[4]ИТОГ!'!$AT3927</f>
        <v>б/р</v>
      </c>
      <c r="E3930" s="91" t="str">
        <f>'[4]ИТОГ!'!$AU3927</f>
        <v>м</v>
      </c>
      <c r="F3930" s="189">
        <f>'[4]ИТОГ!'!$AX3927</f>
        <v>44081</v>
      </c>
      <c r="G3930" s="91" t="s">
        <v>255</v>
      </c>
      <c r="H3930" s="94" t="s">
        <v>28</v>
      </c>
      <c r="I3930" s="91" t="str">
        <f>'[4]ИТОГ!'!$AY3927</f>
        <v>ОК!</v>
      </c>
    </row>
    <row r="3931" spans="1:9">
      <c r="A3931" s="375">
        <v>3921</v>
      </c>
      <c r="B3931" s="91" t="str">
        <f>'[4]ИТОГ!'!$AP3928</f>
        <v>Черченко Нико</v>
      </c>
      <c r="C3931" s="91">
        <f>'[4]ИТОГ!'!$AQ3928</f>
        <v>0</v>
      </c>
      <c r="D3931" s="91">
        <f>'[4]ИТОГ!'!$AT3928</f>
        <v>2</v>
      </c>
      <c r="E3931" s="91" t="str">
        <f>'[4]ИТОГ!'!$AU3928</f>
        <v>м</v>
      </c>
      <c r="F3931" s="189">
        <f>'[4]ИТОГ!'!$AX3928</f>
        <v>45778</v>
      </c>
      <c r="G3931" s="91" t="s">
        <v>255</v>
      </c>
      <c r="H3931" s="94" t="s">
        <v>28</v>
      </c>
      <c r="I3931" s="91" t="str">
        <f>'[4]ИТОГ!'!$AY3928</f>
        <v>НАДО!!!</v>
      </c>
    </row>
    <row r="3932" spans="1:9">
      <c r="A3932" s="375">
        <v>3922</v>
      </c>
      <c r="B3932" s="91" t="str">
        <f>'[4]ИТОГ!'!$AP3929</f>
        <v>Чесноков Виталий</v>
      </c>
      <c r="C3932" s="91">
        <f>'[4]ИТОГ!'!$AQ3929</f>
        <v>2006</v>
      </c>
      <c r="D3932" s="91" t="str">
        <f>'[4]ИТОГ!'!$AT3929</f>
        <v>б/р</v>
      </c>
      <c r="E3932" s="91" t="str">
        <f>'[4]ИТОГ!'!$AU3929</f>
        <v>м</v>
      </c>
      <c r="F3932" s="189">
        <f>'[4]ИТОГ!'!$AX3929</f>
        <v>43204</v>
      </c>
      <c r="G3932" s="91" t="s">
        <v>255</v>
      </c>
      <c r="H3932" s="94" t="s">
        <v>28</v>
      </c>
      <c r="I3932" s="91" t="str">
        <f>'[4]ИТОГ!'!$AY3929</f>
        <v>ОК!</v>
      </c>
    </row>
    <row r="3933" spans="1:9">
      <c r="A3933" s="375">
        <v>3923</v>
      </c>
      <c r="B3933" s="91" t="str">
        <f>'[4]ИТОГ!'!$AP3930</f>
        <v>Чесноков Дмитрий</v>
      </c>
      <c r="C3933" s="91">
        <f>'[4]ИТОГ!'!$AQ3930</f>
        <v>1990</v>
      </c>
      <c r="D3933" s="91" t="str">
        <f>'[4]ИТОГ!'!$AT3930</f>
        <v>МС</v>
      </c>
      <c r="E3933" s="91" t="str">
        <f>'[4]ИТОГ!'!$AU3930</f>
        <v>м</v>
      </c>
      <c r="F3933" s="189">
        <f>'[4]ИТОГ!'!$AX3930</f>
        <v>0</v>
      </c>
      <c r="G3933" s="91" t="s">
        <v>255</v>
      </c>
      <c r="H3933" s="94" t="s">
        <v>28</v>
      </c>
      <c r="I3933" s="91" t="str">
        <f>'[4]ИТОГ!'!$AY3930</f>
        <v>ОК!</v>
      </c>
    </row>
    <row r="3934" spans="1:9">
      <c r="A3934" s="375">
        <v>3924</v>
      </c>
      <c r="B3934" s="91" t="str">
        <f>'[4]ИТОГ!'!$AP3931</f>
        <v>Чеснокова Дарья</v>
      </c>
      <c r="C3934" s="91">
        <f>'[4]ИТОГ!'!$AQ3931</f>
        <v>1999</v>
      </c>
      <c r="D3934" s="91" t="str">
        <f>'[4]ИТОГ!'!$AT3931</f>
        <v>б/р</v>
      </c>
      <c r="E3934" s="91" t="str">
        <f>'[4]ИТОГ!'!$AU3931</f>
        <v>ж</v>
      </c>
      <c r="F3934" s="189">
        <f>'[4]ИТОГ!'!$AX3931</f>
        <v>44169</v>
      </c>
      <c r="G3934" s="91" t="s">
        <v>255</v>
      </c>
      <c r="H3934" s="94" t="s">
        <v>28</v>
      </c>
      <c r="I3934" s="91" t="str">
        <f>'[4]ИТОГ!'!$AY3931</f>
        <v>ОК!</v>
      </c>
    </row>
    <row r="3935" spans="1:9">
      <c r="A3935" s="375">
        <v>3925</v>
      </c>
      <c r="B3935" s="91" t="str">
        <f>'[4]ИТОГ!'!$AP3932</f>
        <v>Четвериков Владимир</v>
      </c>
      <c r="C3935" s="91">
        <f>'[4]ИТОГ!'!$AQ3932</f>
        <v>1998</v>
      </c>
      <c r="D3935" s="91" t="str">
        <f>'[4]ИТОГ!'!$AT3932</f>
        <v>б/р</v>
      </c>
      <c r="E3935" s="91" t="str">
        <f>'[4]ИТОГ!'!$AU3932</f>
        <v>м</v>
      </c>
      <c r="F3935" s="189">
        <f>'[4]ИТОГ!'!$AX3932</f>
        <v>42869</v>
      </c>
      <c r="G3935" s="91" t="s">
        <v>255</v>
      </c>
      <c r="H3935" s="94" t="s">
        <v>28</v>
      </c>
      <c r="I3935" s="91" t="str">
        <f>'[4]ИТОГ!'!$AY3932</f>
        <v>ОК!</v>
      </c>
    </row>
    <row r="3936" spans="1:9">
      <c r="A3936" s="375">
        <v>3926</v>
      </c>
      <c r="B3936" s="91" t="str">
        <f>'[4]ИТОГ!'!$AP3933</f>
        <v>Чечель Василий</v>
      </c>
      <c r="C3936" s="91">
        <f>'[4]ИТОГ!'!$AQ3933</f>
        <v>2007</v>
      </c>
      <c r="D3936" s="91" t="str">
        <f>'[4]ИТОГ!'!$AT3933</f>
        <v>б/р</v>
      </c>
      <c r="E3936" s="91" t="str">
        <f>'[4]ИТОГ!'!$AU3933</f>
        <v>м</v>
      </c>
      <c r="F3936" s="189">
        <f>'[4]ИТОГ!'!$AX3933</f>
        <v>43904</v>
      </c>
      <c r="G3936" s="91" t="s">
        <v>255</v>
      </c>
      <c r="H3936" s="94" t="s">
        <v>28</v>
      </c>
      <c r="I3936" s="91" t="str">
        <f>'[4]ИТОГ!'!$AY3933</f>
        <v>ОК!</v>
      </c>
    </row>
    <row r="3937" spans="1:9">
      <c r="A3937" s="375">
        <v>3927</v>
      </c>
      <c r="B3937" s="91" t="str">
        <f>'[4]ИТОГ!'!$AP3934</f>
        <v>Чечета Виктория</v>
      </c>
      <c r="C3937" s="91">
        <f>'[4]ИТОГ!'!$AQ3934</f>
        <v>2002</v>
      </c>
      <c r="D3937" s="91" t="str">
        <f>'[4]ИТОГ!'!$AT3934</f>
        <v>б/р</v>
      </c>
      <c r="E3937" s="91" t="str">
        <f>'[4]ИТОГ!'!$AU3934</f>
        <v>ж</v>
      </c>
      <c r="F3937" s="189">
        <f>'[4]ИТОГ!'!$AX3934</f>
        <v>0</v>
      </c>
      <c r="G3937" s="91" t="s">
        <v>255</v>
      </c>
      <c r="H3937" s="94" t="s">
        <v>28</v>
      </c>
      <c r="I3937" s="91" t="str">
        <f>'[4]ИТОГ!'!$AY3934</f>
        <v>ОК!</v>
      </c>
    </row>
    <row r="3938" spans="1:9">
      <c r="A3938" s="375">
        <v>3928</v>
      </c>
      <c r="B3938" s="91" t="str">
        <f>'[4]ИТОГ!'!$AP3935</f>
        <v>Чечеткин Александр</v>
      </c>
      <c r="C3938" s="91">
        <f>'[4]ИТОГ!'!$AQ3935</f>
        <v>0</v>
      </c>
      <c r="D3938" s="91" t="str">
        <f>'[4]ИТОГ!'!$AT3935</f>
        <v>1ю</v>
      </c>
      <c r="E3938" s="91" t="str">
        <f>'[4]ИТОГ!'!$AU3935</f>
        <v>м</v>
      </c>
      <c r="F3938" s="189">
        <f>'[4]ИТОГ!'!$AX3935</f>
        <v>45756</v>
      </c>
      <c r="G3938" s="91" t="s">
        <v>255</v>
      </c>
      <c r="H3938" s="94" t="s">
        <v>28</v>
      </c>
      <c r="I3938" s="91" t="str">
        <f>'[4]ИТОГ!'!$AY3935</f>
        <v>НАДО!!!</v>
      </c>
    </row>
    <row r="3939" spans="1:9">
      <c r="A3939" s="375">
        <v>3929</v>
      </c>
      <c r="B3939" s="91" t="str">
        <f>'[4]ИТОГ!'!$AP3936</f>
        <v>Чечин Алексей</v>
      </c>
      <c r="C3939" s="91">
        <f>'[4]ИТОГ!'!$AQ3936</f>
        <v>1982</v>
      </c>
      <c r="D3939" s="91" t="str">
        <f>'[4]ИТОГ!'!$AT3936</f>
        <v>б/р</v>
      </c>
      <c r="E3939" s="91" t="str">
        <f>'[4]ИТОГ!'!$AU3936</f>
        <v>м</v>
      </c>
      <c r="F3939" s="189">
        <f>'[4]ИТОГ!'!$AX3936</f>
        <v>43716</v>
      </c>
      <c r="G3939" s="91" t="s">
        <v>255</v>
      </c>
      <c r="H3939" s="94" t="s">
        <v>28</v>
      </c>
      <c r="I3939" s="91" t="str">
        <f>'[4]ИТОГ!'!$AY3936</f>
        <v>ОК!</v>
      </c>
    </row>
    <row r="3940" spans="1:9">
      <c r="A3940" s="375">
        <v>3930</v>
      </c>
      <c r="B3940" s="91" t="str">
        <f>'[4]ИТОГ!'!$AP3937</f>
        <v>Чечнев Максим</v>
      </c>
      <c r="C3940" s="91">
        <f>'[4]ИТОГ!'!$AQ3937</f>
        <v>2011</v>
      </c>
      <c r="D3940" s="91" t="str">
        <f>'[4]ИТОГ!'!$AT3937</f>
        <v>2ю</v>
      </c>
      <c r="E3940" s="91" t="str">
        <f>'[4]ИТОГ!'!$AU3937</f>
        <v>м</v>
      </c>
      <c r="F3940" s="189">
        <f>'[4]ИТОГ!'!$AX3937</f>
        <v>45582</v>
      </c>
      <c r="G3940" s="91" t="s">
        <v>255</v>
      </c>
      <c r="H3940" s="94" t="s">
        <v>28</v>
      </c>
      <c r="I3940" s="91" t="str">
        <f>'[4]ИТОГ!'!$AY3937</f>
        <v>ОК!</v>
      </c>
    </row>
    <row r="3941" spans="1:9">
      <c r="A3941" s="375">
        <v>3931</v>
      </c>
      <c r="B3941" s="91" t="str">
        <f>'[4]ИТОГ!'!$AP3938</f>
        <v>Чешина Владелина</v>
      </c>
      <c r="C3941" s="91">
        <f>'[4]ИТОГ!'!$AQ3938</f>
        <v>0</v>
      </c>
      <c r="D3941" s="91">
        <f>'[4]ИТОГ!'!$AT3938</f>
        <v>2</v>
      </c>
      <c r="E3941" s="91" t="str">
        <f>'[4]ИТОГ!'!$AU3938</f>
        <v>ж</v>
      </c>
      <c r="F3941" s="189">
        <f>'[4]ИТОГ!'!$AX3938</f>
        <v>45778</v>
      </c>
      <c r="G3941" s="91" t="s">
        <v>255</v>
      </c>
      <c r="H3941" s="94" t="s">
        <v>28</v>
      </c>
      <c r="I3941" s="91" t="str">
        <f>'[4]ИТОГ!'!$AY3938</f>
        <v>НАДО!!!</v>
      </c>
    </row>
    <row r="3942" spans="1:9">
      <c r="A3942" s="375">
        <v>3932</v>
      </c>
      <c r="B3942" s="91" t="str">
        <f>'[4]ИТОГ!'!$AP3939</f>
        <v>Чижик Влада</v>
      </c>
      <c r="C3942" s="91">
        <f>'[4]ИТОГ!'!$AQ3939</f>
        <v>1996</v>
      </c>
      <c r="D3942" s="91" t="str">
        <f>'[4]ИТОГ!'!$AT3939</f>
        <v>б/р</v>
      </c>
      <c r="E3942" s="91" t="str">
        <f>'[4]ИТОГ!'!$AU3939</f>
        <v>ж</v>
      </c>
      <c r="F3942" s="189">
        <f>'[4]ИТОГ!'!$AX3939</f>
        <v>0</v>
      </c>
      <c r="G3942" s="91" t="s">
        <v>255</v>
      </c>
      <c r="H3942" s="94" t="s">
        <v>28</v>
      </c>
      <c r="I3942" s="91" t="str">
        <f>'[4]ИТОГ!'!$AY3939</f>
        <v>ОК!</v>
      </c>
    </row>
    <row r="3943" spans="1:9">
      <c r="A3943" s="375">
        <v>3933</v>
      </c>
      <c r="B3943" s="91" t="str">
        <f>'[4]ИТОГ!'!$AP3940</f>
        <v>Чижик-Фриновский Алексей</v>
      </c>
      <c r="C3943" s="91">
        <f>'[4]ИТОГ!'!$AQ3940</f>
        <v>0</v>
      </c>
      <c r="D3943" s="91" t="str">
        <f>'[4]ИТОГ!'!$AT3940</f>
        <v>б/р</v>
      </c>
      <c r="E3943" s="91" t="str">
        <f>'[4]ИТОГ!'!$AU3940</f>
        <v>м</v>
      </c>
      <c r="F3943" s="189">
        <f>'[4]ИТОГ!'!$AX3940</f>
        <v>45071</v>
      </c>
      <c r="G3943" s="91" t="s">
        <v>255</v>
      </c>
      <c r="H3943" s="94" t="s">
        <v>28</v>
      </c>
      <c r="I3943" s="91" t="str">
        <f>'[4]ИТОГ!'!$AY3940</f>
        <v>НАДО!!!</v>
      </c>
    </row>
    <row r="3944" spans="1:9">
      <c r="A3944" s="375">
        <v>3934</v>
      </c>
      <c r="B3944" s="91" t="str">
        <f>'[4]ИТОГ!'!$AP3941</f>
        <v>Чижов Владислав</v>
      </c>
      <c r="C3944" s="91">
        <f>'[4]ИТОГ!'!$AQ3941</f>
        <v>2004</v>
      </c>
      <c r="D3944" s="91" t="str">
        <f>'[4]ИТОГ!'!$AT3941</f>
        <v>б/р</v>
      </c>
      <c r="E3944" s="91" t="str">
        <f>'[4]ИТОГ!'!$AU3941</f>
        <v>м</v>
      </c>
      <c r="F3944" s="189">
        <f>'[4]ИТОГ!'!$AX3941</f>
        <v>0</v>
      </c>
      <c r="G3944" s="91" t="s">
        <v>255</v>
      </c>
      <c r="H3944" s="94" t="s">
        <v>28</v>
      </c>
      <c r="I3944" s="91" t="str">
        <f>'[4]ИТОГ!'!$AY3941</f>
        <v>ОК!</v>
      </c>
    </row>
    <row r="3945" spans="1:9">
      <c r="A3945" s="375">
        <v>3935</v>
      </c>
      <c r="B3945" s="91" t="str">
        <f>'[4]ИТОГ!'!$AP3942</f>
        <v>Чикишев Никита</v>
      </c>
      <c r="C3945" s="91">
        <f>'[4]ИТОГ!'!$AQ3942</f>
        <v>2010</v>
      </c>
      <c r="D3945" s="91">
        <f>'[4]ИТОГ!'!$AT3942</f>
        <v>2</v>
      </c>
      <c r="E3945" s="91" t="str">
        <f>'[4]ИТОГ!'!$AU3942</f>
        <v>м</v>
      </c>
      <c r="F3945" s="189">
        <f>'[4]ИТОГ!'!$AX3942</f>
        <v>45955</v>
      </c>
      <c r="G3945" s="91" t="s">
        <v>255</v>
      </c>
      <c r="H3945" s="94" t="s">
        <v>28</v>
      </c>
      <c r="I3945" s="91" t="str">
        <f>'[4]ИТОГ!'!$AY3942</f>
        <v>ОК!</v>
      </c>
    </row>
    <row r="3946" spans="1:9">
      <c r="A3946" s="375">
        <v>3936</v>
      </c>
      <c r="B3946" s="91" t="str">
        <f>'[4]ИТОГ!'!$AP3943</f>
        <v>Чинная Евгения</v>
      </c>
      <c r="C3946" s="91">
        <f>'[4]ИТОГ!'!$AQ3943</f>
        <v>2012</v>
      </c>
      <c r="D3946" s="91" t="str">
        <f>'[4]ИТОГ!'!$AT3943</f>
        <v>1ю</v>
      </c>
      <c r="E3946" s="91" t="str">
        <f>'[4]ИТОГ!'!$AU3943</f>
        <v>ж</v>
      </c>
      <c r="F3946" s="189">
        <f>'[4]ИТОГ!'!$AX3943</f>
        <v>45358</v>
      </c>
      <c r="G3946" s="91" t="s">
        <v>255</v>
      </c>
      <c r="H3946" s="94" t="s">
        <v>28</v>
      </c>
      <c r="I3946" s="91" t="str">
        <f>'[4]ИТОГ!'!$AY3943</f>
        <v>ОК!</v>
      </c>
    </row>
    <row r="3947" spans="1:9">
      <c r="A3947" s="375">
        <v>3937</v>
      </c>
      <c r="B3947" s="91" t="str">
        <f>'[4]ИТОГ!'!$AP3944</f>
        <v>Чирков Платон</v>
      </c>
      <c r="C3947" s="91">
        <f>'[4]ИТОГ!'!$AQ3944</f>
        <v>2013</v>
      </c>
      <c r="D3947" s="91" t="str">
        <f>'[4]ИТОГ!'!$AT3944</f>
        <v>б/р</v>
      </c>
      <c r="E3947" s="91" t="str">
        <f>'[4]ИТОГ!'!$AU3944</f>
        <v>м</v>
      </c>
      <c r="F3947" s="189">
        <f>'[4]ИТОГ!'!$AX3944</f>
        <v>0</v>
      </c>
      <c r="G3947" s="91" t="s">
        <v>255</v>
      </c>
      <c r="H3947" s="94" t="s">
        <v>28</v>
      </c>
      <c r="I3947" s="91" t="str">
        <f>'[4]ИТОГ!'!$AY3944</f>
        <v>ОК!</v>
      </c>
    </row>
    <row r="3948" spans="1:9">
      <c r="A3948" s="375">
        <v>3938</v>
      </c>
      <c r="B3948" s="91" t="str">
        <f>'[4]ИТОГ!'!$AP3945</f>
        <v>Чистяков Тимофей</v>
      </c>
      <c r="C3948" s="91">
        <f>'[4]ИТОГ!'!$AQ3945</f>
        <v>2005</v>
      </c>
      <c r="D3948" s="91" t="str">
        <f>'[4]ИТОГ!'!$AT3945</f>
        <v>б/р</v>
      </c>
      <c r="E3948" s="91" t="str">
        <f>'[4]ИТОГ!'!$AU3945</f>
        <v>м</v>
      </c>
      <c r="F3948" s="189">
        <f>'[4]ИТОГ!'!$AX3945</f>
        <v>0</v>
      </c>
      <c r="G3948" s="91" t="s">
        <v>255</v>
      </c>
      <c r="H3948" s="94" t="s">
        <v>28</v>
      </c>
      <c r="I3948" s="91" t="str">
        <f>'[4]ИТОГ!'!$AY3945</f>
        <v>ОК!</v>
      </c>
    </row>
    <row r="3949" spans="1:9">
      <c r="A3949" s="375">
        <v>3939</v>
      </c>
      <c r="B3949" s="91" t="str">
        <f>'[4]ИТОГ!'!$AP3946</f>
        <v>Чмирев Алексей</v>
      </c>
      <c r="C3949" s="91">
        <f>'[4]ИТОГ!'!$AQ3946</f>
        <v>1983</v>
      </c>
      <c r="D3949" s="91" t="str">
        <f>'[4]ИТОГ!'!$AT3946</f>
        <v>КМС</v>
      </c>
      <c r="E3949" s="91" t="str">
        <f>'[4]ИТОГ!'!$AU3946</f>
        <v>м</v>
      </c>
      <c r="F3949" s="189">
        <f>'[4]ИТОГ!'!$AX3946</f>
        <v>45729</v>
      </c>
      <c r="G3949" s="91" t="s">
        <v>255</v>
      </c>
      <c r="H3949" s="94" t="s">
        <v>28</v>
      </c>
      <c r="I3949" s="91" t="str">
        <f>'[4]ИТОГ!'!$AY3946</f>
        <v>ОК!</v>
      </c>
    </row>
    <row r="3950" spans="1:9">
      <c r="A3950" s="375">
        <v>3940</v>
      </c>
      <c r="B3950" s="91" t="str">
        <f>'[4]ИТОГ!'!$AP3947</f>
        <v>Чорней Владислав</v>
      </c>
      <c r="C3950" s="91">
        <f>'[4]ИТОГ!'!$AQ3947</f>
        <v>2000</v>
      </c>
      <c r="D3950" s="91" t="str">
        <f>'[4]ИТОГ!'!$AT3947</f>
        <v>б/р</v>
      </c>
      <c r="E3950" s="91" t="str">
        <f>'[4]ИТОГ!'!$AU3947</f>
        <v>м</v>
      </c>
      <c r="F3950" s="189">
        <f>'[4]ИТОГ!'!$AX3947</f>
        <v>0</v>
      </c>
      <c r="G3950" s="91" t="s">
        <v>255</v>
      </c>
      <c r="H3950" s="94" t="s">
        <v>28</v>
      </c>
      <c r="I3950" s="91" t="str">
        <f>'[4]ИТОГ!'!$AY3947</f>
        <v>НАДО!!!</v>
      </c>
    </row>
    <row r="3951" spans="1:9">
      <c r="A3951" s="375">
        <v>3941</v>
      </c>
      <c r="B3951" s="91" t="str">
        <f>'[4]ИТОГ!'!$AP3948</f>
        <v>Чорней Ольга</v>
      </c>
      <c r="C3951" s="91">
        <f>'[4]ИТОГ!'!$AQ3948</f>
        <v>1995</v>
      </c>
      <c r="D3951" s="91" t="str">
        <f>'[4]ИТОГ!'!$AT3948</f>
        <v>б/р</v>
      </c>
      <c r="E3951" s="91" t="str">
        <f>'[4]ИТОГ!'!$AU3948</f>
        <v>ж</v>
      </c>
      <c r="F3951" s="189">
        <f>'[4]ИТОГ!'!$AX3948</f>
        <v>43013</v>
      </c>
      <c r="G3951" s="91" t="s">
        <v>255</v>
      </c>
      <c r="H3951" s="94" t="s">
        <v>28</v>
      </c>
      <c r="I3951" s="91" t="str">
        <f>'[4]ИТОГ!'!$AY3948</f>
        <v>ОК!</v>
      </c>
    </row>
    <row r="3952" spans="1:9">
      <c r="A3952" s="375">
        <v>3942</v>
      </c>
      <c r="B3952" s="91" t="str">
        <f>'[4]ИТОГ!'!$AP3949</f>
        <v>Чортонова Акниет</v>
      </c>
      <c r="C3952" s="91">
        <f>'[4]ИТОГ!'!$AQ3949</f>
        <v>2009</v>
      </c>
      <c r="D3952" s="91" t="str">
        <f>'[4]ИТОГ!'!$AT3949</f>
        <v>1ю</v>
      </c>
      <c r="E3952" s="91" t="str">
        <f>'[4]ИТОГ!'!$AU3949</f>
        <v>ж</v>
      </c>
      <c r="F3952" s="189">
        <f>'[4]ИТОГ!'!$AX3949</f>
        <v>45786</v>
      </c>
      <c r="G3952" s="91" t="s">
        <v>255</v>
      </c>
      <c r="H3952" s="94" t="s">
        <v>28</v>
      </c>
      <c r="I3952" s="91" t="str">
        <f>'[4]ИТОГ!'!$AY3949</f>
        <v>ОК!</v>
      </c>
    </row>
    <row r="3953" spans="1:9">
      <c r="A3953" s="375">
        <v>3943</v>
      </c>
      <c r="B3953" s="91" t="str">
        <f>'[4]ИТОГ!'!$AP3950</f>
        <v>Чоудхури Исабель Пакита Оксана Валериа</v>
      </c>
      <c r="C3953" s="91">
        <f>'[4]ИТОГ!'!$AQ3950</f>
        <v>2011</v>
      </c>
      <c r="D3953" s="91" t="str">
        <f>'[4]ИТОГ!'!$AT3950</f>
        <v>1ю</v>
      </c>
      <c r="E3953" s="91" t="str">
        <f>'[4]ИТОГ!'!$AU3950</f>
        <v>ж</v>
      </c>
      <c r="F3953" s="189">
        <f>'[4]ИТОГ!'!$AX3950</f>
        <v>45932</v>
      </c>
      <c r="G3953" s="91" t="s">
        <v>255</v>
      </c>
      <c r="H3953" s="94" t="s">
        <v>28</v>
      </c>
      <c r="I3953" s="91" t="str">
        <f>'[4]ИТОГ!'!$AY3950</f>
        <v>ОК!</v>
      </c>
    </row>
    <row r="3954" spans="1:9">
      <c r="A3954" s="375">
        <v>3944</v>
      </c>
      <c r="B3954" s="91" t="str">
        <f>'[4]ИТОГ!'!$AP3951</f>
        <v>Чубей Ольга</v>
      </c>
      <c r="C3954" s="91">
        <f>'[4]ИТОГ!'!$AQ3951</f>
        <v>1996</v>
      </c>
      <c r="D3954" s="91" t="str">
        <f>'[4]ИТОГ!'!$AT3951</f>
        <v>б/р</v>
      </c>
      <c r="E3954" s="91" t="str">
        <f>'[4]ИТОГ!'!$AU3951</f>
        <v>ж</v>
      </c>
      <c r="F3954" s="189">
        <f>'[4]ИТОГ!'!$AX3951</f>
        <v>43490</v>
      </c>
      <c r="G3954" s="91" t="s">
        <v>255</v>
      </c>
      <c r="H3954" s="94" t="s">
        <v>28</v>
      </c>
      <c r="I3954" s="91" t="str">
        <f>'[4]ИТОГ!'!$AY3951</f>
        <v>ОК!</v>
      </c>
    </row>
    <row r="3955" spans="1:9">
      <c r="A3955" s="375">
        <v>3945</v>
      </c>
      <c r="B3955" s="91" t="str">
        <f>'[4]ИТОГ!'!$AP3952</f>
        <v>Чудаков Кирилл</v>
      </c>
      <c r="C3955" s="91">
        <f>'[4]ИТОГ!'!$AQ3952</f>
        <v>2002</v>
      </c>
      <c r="D3955" s="91" t="str">
        <f>'[4]ИТОГ!'!$AT3952</f>
        <v>б/р</v>
      </c>
      <c r="E3955" s="91" t="str">
        <f>'[4]ИТОГ!'!$AU3952</f>
        <v>м</v>
      </c>
      <c r="F3955" s="189">
        <f>'[4]ИТОГ!'!$AX3952</f>
        <v>0</v>
      </c>
      <c r="G3955" s="91" t="s">
        <v>255</v>
      </c>
      <c r="H3955" s="94" t="s">
        <v>28</v>
      </c>
      <c r="I3955" s="91" t="str">
        <f>'[4]ИТОГ!'!$AY3952</f>
        <v>НАДО!!!</v>
      </c>
    </row>
    <row r="3956" spans="1:9">
      <c r="A3956" s="375">
        <v>3946</v>
      </c>
      <c r="B3956" s="91" t="str">
        <f>'[4]ИТОГ!'!$AP3953</f>
        <v>Чудакова Ольга</v>
      </c>
      <c r="C3956" s="91">
        <f>'[4]ИТОГ!'!$AQ3953</f>
        <v>0</v>
      </c>
      <c r="D3956" s="91" t="str">
        <f>'[4]ИТОГ!'!$AT3953</f>
        <v>б/р</v>
      </c>
      <c r="E3956" s="91" t="str">
        <f>'[4]ИТОГ!'!$AU3953</f>
        <v>ж</v>
      </c>
      <c r="F3956" s="189">
        <f>'[4]ИТОГ!'!$AX3953</f>
        <v>43896</v>
      </c>
      <c r="G3956" s="91" t="s">
        <v>255</v>
      </c>
      <c r="H3956" s="94" t="s">
        <v>28</v>
      </c>
      <c r="I3956" s="91" t="str">
        <f>'[4]ИТОГ!'!$AY3953</f>
        <v>НАДО!!!</v>
      </c>
    </row>
    <row r="3957" spans="1:9">
      <c r="A3957" s="375">
        <v>3947</v>
      </c>
      <c r="B3957" s="91" t="str">
        <f>'[4]ИТОГ!'!$AP3954</f>
        <v>Чулков Андрей</v>
      </c>
      <c r="C3957" s="91">
        <f>'[4]ИТОГ!'!$AQ3954</f>
        <v>2000</v>
      </c>
      <c r="D3957" s="91" t="str">
        <f>'[4]ИТОГ!'!$AT3954</f>
        <v>б/р</v>
      </c>
      <c r="E3957" s="91" t="str">
        <f>'[4]ИТОГ!'!$AU3954</f>
        <v>м</v>
      </c>
      <c r="F3957" s="189">
        <f>'[4]ИТОГ!'!$AX3954</f>
        <v>42869</v>
      </c>
      <c r="G3957" s="91" t="s">
        <v>255</v>
      </c>
      <c r="H3957" s="94" t="s">
        <v>28</v>
      </c>
      <c r="I3957" s="91" t="str">
        <f>'[4]ИТОГ!'!$AY3954</f>
        <v>ОК!</v>
      </c>
    </row>
    <row r="3958" spans="1:9">
      <c r="A3958" s="375">
        <v>3948</v>
      </c>
      <c r="B3958" s="91" t="str">
        <f>'[4]ИТОГ!'!$AP3955</f>
        <v>Чумаков Михаил</v>
      </c>
      <c r="C3958" s="91">
        <f>'[4]ИТОГ!'!$AQ3955</f>
        <v>2013</v>
      </c>
      <c r="D3958" s="91" t="str">
        <f>'[4]ИТОГ!'!$AT3955</f>
        <v>б/р</v>
      </c>
      <c r="E3958" s="91" t="str">
        <f>'[4]ИТОГ!'!$AU3955</f>
        <v>м</v>
      </c>
      <c r="F3958" s="189">
        <f>'[4]ИТОГ!'!$AX3955</f>
        <v>0</v>
      </c>
      <c r="G3958" s="91" t="s">
        <v>255</v>
      </c>
      <c r="H3958" s="94" t="s">
        <v>28</v>
      </c>
      <c r="I3958" s="91" t="str">
        <f>'[4]ИТОГ!'!$AY3955</f>
        <v>ОК!</v>
      </c>
    </row>
    <row r="3959" spans="1:9">
      <c r="A3959" s="375">
        <v>3949</v>
      </c>
      <c r="B3959" s="91" t="str">
        <f>'[4]ИТОГ!'!$AP3956</f>
        <v>Чумаченко Сергей</v>
      </c>
      <c r="C3959" s="91">
        <f>'[4]ИТОГ!'!$AQ3956</f>
        <v>1984</v>
      </c>
      <c r="D3959" s="91" t="str">
        <f>'[4]ИТОГ!'!$AT3956</f>
        <v>б/р</v>
      </c>
      <c r="E3959" s="91" t="str">
        <f>'[4]ИТОГ!'!$AU3956</f>
        <v>м</v>
      </c>
      <c r="F3959" s="189">
        <f>'[4]ИТОГ!'!$AX3956</f>
        <v>43399</v>
      </c>
      <c r="G3959" s="91" t="s">
        <v>255</v>
      </c>
      <c r="H3959" s="94" t="s">
        <v>28</v>
      </c>
      <c r="I3959" s="91" t="str">
        <f>'[4]ИТОГ!'!$AY3956</f>
        <v>ОК!</v>
      </c>
    </row>
    <row r="3960" spans="1:9">
      <c r="A3960" s="375">
        <v>3950</v>
      </c>
      <c r="B3960" s="91" t="str">
        <f>'[4]ИТОГ!'!$AP3957</f>
        <v>Чупиков Сергей</v>
      </c>
      <c r="C3960" s="91">
        <f>'[4]ИТОГ!'!$AQ3957</f>
        <v>1994</v>
      </c>
      <c r="D3960" s="91" t="str">
        <f>'[4]ИТОГ!'!$AT3957</f>
        <v>б/р</v>
      </c>
      <c r="E3960" s="91" t="str">
        <f>'[4]ИТОГ!'!$AU3957</f>
        <v>м</v>
      </c>
      <c r="F3960" s="189">
        <f>'[4]ИТОГ!'!$AX3957</f>
        <v>43828</v>
      </c>
      <c r="G3960" s="91" t="s">
        <v>255</v>
      </c>
      <c r="H3960" s="94" t="s">
        <v>28</v>
      </c>
      <c r="I3960" s="91" t="str">
        <f>'[4]ИТОГ!'!$AY3957</f>
        <v>ОК!</v>
      </c>
    </row>
    <row r="3961" spans="1:9">
      <c r="A3961" s="375">
        <v>3951</v>
      </c>
      <c r="B3961" s="91" t="str">
        <f>'[4]ИТОГ!'!$AP3958</f>
        <v>Чупрак Дарья</v>
      </c>
      <c r="C3961" s="91">
        <f>'[4]ИТОГ!'!$AQ3958</f>
        <v>0</v>
      </c>
      <c r="D3961" s="91" t="str">
        <f>'[4]ИТОГ!'!$AT3958</f>
        <v>б/р</v>
      </c>
      <c r="E3961" s="91" t="str">
        <f>'[4]ИТОГ!'!$AU3958</f>
        <v>ж</v>
      </c>
      <c r="F3961" s="189">
        <f>'[4]ИТОГ!'!$AX3958</f>
        <v>43954</v>
      </c>
      <c r="G3961" s="91" t="s">
        <v>255</v>
      </c>
      <c r="H3961" s="94" t="s">
        <v>28</v>
      </c>
      <c r="I3961" s="91" t="str">
        <f>'[4]ИТОГ!'!$AY3958</f>
        <v>НАДО!!!</v>
      </c>
    </row>
    <row r="3962" spans="1:9">
      <c r="A3962" s="375">
        <v>3952</v>
      </c>
      <c r="B3962" s="91" t="str">
        <f>'[4]ИТОГ!'!$AP3959</f>
        <v>Чупрынин Тимур</v>
      </c>
      <c r="C3962" s="91">
        <f>'[4]ИТОГ!'!$AQ3959</f>
        <v>2013</v>
      </c>
      <c r="D3962" s="91" t="str">
        <f>'[4]ИТОГ!'!$AT3959</f>
        <v>1ю</v>
      </c>
      <c r="E3962" s="91" t="str">
        <f>'[4]ИТОГ!'!$AU3959</f>
        <v>м</v>
      </c>
      <c r="F3962" s="189">
        <f>'[4]ИТОГ!'!$AX3959</f>
        <v>45730</v>
      </c>
      <c r="G3962" s="91" t="s">
        <v>255</v>
      </c>
      <c r="H3962" s="94" t="s">
        <v>28</v>
      </c>
      <c r="I3962" s="91" t="str">
        <f>'[4]ИТОГ!'!$AY3959</f>
        <v>ОК!</v>
      </c>
    </row>
    <row r="3963" spans="1:9">
      <c r="A3963" s="375">
        <v>3953</v>
      </c>
      <c r="B3963" s="91" t="str">
        <f>'[4]ИТОГ!'!$AP3960</f>
        <v>Чупряева Мария</v>
      </c>
      <c r="C3963" s="91">
        <f>'[4]ИТОГ!'!$AQ3960</f>
        <v>2006</v>
      </c>
      <c r="D3963" s="91" t="str">
        <f>'[4]ИТОГ!'!$AT3960</f>
        <v>б/р</v>
      </c>
      <c r="E3963" s="91" t="str">
        <f>'[4]ИТОГ!'!$AU3960</f>
        <v>ж</v>
      </c>
      <c r="F3963" s="189">
        <f>'[4]ИТОГ!'!$AX3960</f>
        <v>0</v>
      </c>
      <c r="G3963" s="91" t="s">
        <v>255</v>
      </c>
      <c r="H3963" s="94" t="s">
        <v>28</v>
      </c>
      <c r="I3963" s="91" t="str">
        <f>'[4]ИТОГ!'!$AY3960</f>
        <v>ОК!</v>
      </c>
    </row>
    <row r="3964" spans="1:9">
      <c r="A3964" s="375">
        <v>3954</v>
      </c>
      <c r="B3964" s="91" t="str">
        <f>'[4]ИТОГ!'!$AP3961</f>
        <v>Чурилова Алевтина</v>
      </c>
      <c r="C3964" s="91">
        <f>'[4]ИТОГ!'!$AQ3961</f>
        <v>2008</v>
      </c>
      <c r="D3964" s="91">
        <f>'[4]ИТОГ!'!$AT3961</f>
        <v>3</v>
      </c>
      <c r="E3964" s="91" t="str">
        <f>'[4]ИТОГ!'!$AU3961</f>
        <v>ж</v>
      </c>
      <c r="F3964" s="189">
        <f>'[4]ИТОГ!'!$AX3961</f>
        <v>45907</v>
      </c>
      <c r="G3964" s="91" t="s">
        <v>255</v>
      </c>
      <c r="H3964" s="94" t="s">
        <v>28</v>
      </c>
      <c r="I3964" s="91" t="str">
        <f>'[4]ИТОГ!'!$AY3961</f>
        <v>ОК!</v>
      </c>
    </row>
    <row r="3965" spans="1:9">
      <c r="A3965" s="375">
        <v>3955</v>
      </c>
      <c r="B3965" s="91" t="str">
        <f>'[4]ИТОГ!'!$AP3962</f>
        <v>Чуркина Дарья</v>
      </c>
      <c r="C3965" s="91">
        <f>'[4]ИТОГ!'!$AQ3962</f>
        <v>2010</v>
      </c>
      <c r="D3965" s="91" t="str">
        <f>'[4]ИТОГ!'!$AT3962</f>
        <v>1ю</v>
      </c>
      <c r="E3965" s="91" t="str">
        <f>'[4]ИТОГ!'!$AU3962</f>
        <v>ж</v>
      </c>
      <c r="F3965" s="189">
        <f>'[4]ИТОГ!'!$AX3962</f>
        <v>45422</v>
      </c>
      <c r="G3965" s="91" t="s">
        <v>255</v>
      </c>
      <c r="H3965" s="94" t="s">
        <v>28</v>
      </c>
      <c r="I3965" s="91" t="str">
        <f>'[4]ИТОГ!'!$AY3962</f>
        <v>ОК!</v>
      </c>
    </row>
    <row r="3966" spans="1:9">
      <c r="A3966" s="375">
        <v>3956</v>
      </c>
      <c r="B3966" s="91" t="str">
        <f>'[4]ИТОГ!'!$AP3963</f>
        <v>Чутков Егор</v>
      </c>
      <c r="C3966" s="91">
        <f>'[4]ИТОГ!'!$AQ3963</f>
        <v>2010</v>
      </c>
      <c r="D3966" s="91" t="str">
        <f>'[4]ИТОГ!'!$AT3963</f>
        <v>б/р</v>
      </c>
      <c r="E3966" s="91" t="str">
        <f>'[4]ИТОГ!'!$AU3963</f>
        <v>м</v>
      </c>
      <c r="F3966" s="189">
        <f>'[4]ИТОГ!'!$AX3963</f>
        <v>0</v>
      </c>
      <c r="G3966" s="91" t="s">
        <v>255</v>
      </c>
      <c r="H3966" s="94" t="s">
        <v>28</v>
      </c>
      <c r="I3966" s="91" t="str">
        <f>'[4]ИТОГ!'!$AY3963</f>
        <v>ОК!</v>
      </c>
    </row>
    <row r="3967" spans="1:9">
      <c r="A3967" s="375">
        <v>3957</v>
      </c>
      <c r="B3967" s="91" t="str">
        <f>'[4]ИТОГ!'!$AP3964</f>
        <v>Чухнина Екатерина</v>
      </c>
      <c r="C3967" s="91">
        <f>'[4]ИТОГ!'!$AQ3964</f>
        <v>0</v>
      </c>
      <c r="D3967" s="91">
        <f>'[4]ИТОГ!'!$AT3964</f>
        <v>2</v>
      </c>
      <c r="E3967" s="91" t="str">
        <f>'[4]ИТОГ!'!$AU3964</f>
        <v>ж</v>
      </c>
      <c r="F3967" s="189">
        <f>'[4]ИТОГ!'!$AX3964</f>
        <v>45757</v>
      </c>
      <c r="G3967" s="91" t="s">
        <v>255</v>
      </c>
      <c r="H3967" s="94" t="s">
        <v>28</v>
      </c>
      <c r="I3967" s="91" t="str">
        <f>'[4]ИТОГ!'!$AY3964</f>
        <v>НАДО!!!</v>
      </c>
    </row>
    <row r="3968" spans="1:9">
      <c r="A3968" s="375">
        <v>3958</v>
      </c>
      <c r="B3968" s="91" t="str">
        <f>'[4]ИТОГ!'!$AP3965</f>
        <v>Чучаев Константин</v>
      </c>
      <c r="C3968" s="91">
        <f>'[4]ИТОГ!'!$AQ3965</f>
        <v>0</v>
      </c>
      <c r="D3968" s="91" t="str">
        <f>'[4]ИТОГ!'!$AT3965</f>
        <v>б/р</v>
      </c>
      <c r="E3968" s="91" t="str">
        <f>'[4]ИТОГ!'!$AU3965</f>
        <v>м</v>
      </c>
      <c r="F3968" s="189">
        <f>'[4]ИТОГ!'!$AX3965</f>
        <v>43954</v>
      </c>
      <c r="G3968" s="91" t="s">
        <v>255</v>
      </c>
      <c r="H3968" s="94" t="s">
        <v>28</v>
      </c>
      <c r="I3968" s="91" t="str">
        <f>'[4]ИТОГ!'!$AY3965</f>
        <v>НАДО!!!</v>
      </c>
    </row>
    <row r="3969" spans="1:9">
      <c r="A3969" s="375">
        <v>3959</v>
      </c>
      <c r="B3969" s="91" t="str">
        <f>'[4]ИТОГ!'!$AP3966</f>
        <v>Шабалин Алексей</v>
      </c>
      <c r="C3969" s="91">
        <f>'[4]ИТОГ!'!$AQ3966</f>
        <v>1999</v>
      </c>
      <c r="D3969" s="91" t="str">
        <f>'[4]ИТОГ!'!$AT3966</f>
        <v>б/р</v>
      </c>
      <c r="E3969" s="91" t="str">
        <f>'[4]ИТОГ!'!$AU3966</f>
        <v>м</v>
      </c>
      <c r="F3969" s="189">
        <f>'[4]ИТОГ!'!$AX3966</f>
        <v>0</v>
      </c>
      <c r="G3969" s="91" t="s">
        <v>255</v>
      </c>
      <c r="H3969" s="94" t="s">
        <v>28</v>
      </c>
      <c r="I3969" s="91" t="str">
        <f>'[4]ИТОГ!'!$AY3966</f>
        <v>ОК!</v>
      </c>
    </row>
    <row r="3970" spans="1:9">
      <c r="A3970" s="375">
        <v>3960</v>
      </c>
      <c r="B3970" s="91" t="str">
        <f>'[4]ИТОГ!'!$AP3967</f>
        <v>Шабанов Максим</v>
      </c>
      <c r="C3970" s="91">
        <f>'[4]ИТОГ!'!$AQ3967</f>
        <v>2012</v>
      </c>
      <c r="D3970" s="91" t="str">
        <f>'[4]ИТОГ!'!$AT3967</f>
        <v>б/р</v>
      </c>
      <c r="E3970" s="91" t="str">
        <f>'[4]ИТОГ!'!$AU3967</f>
        <v>м</v>
      </c>
      <c r="F3970" s="189">
        <f>'[4]ИТОГ!'!$AX3967</f>
        <v>0</v>
      </c>
      <c r="G3970" s="91" t="s">
        <v>255</v>
      </c>
      <c r="H3970" s="94" t="s">
        <v>28</v>
      </c>
      <c r="I3970" s="91" t="str">
        <f>'[4]ИТОГ!'!$AY3967</f>
        <v>ОК!</v>
      </c>
    </row>
    <row r="3971" spans="1:9">
      <c r="A3971" s="375">
        <v>3961</v>
      </c>
      <c r="B3971" s="91" t="str">
        <f>'[4]ИТОГ!'!$AP3968</f>
        <v>Шабаш Алина</v>
      </c>
      <c r="C3971" s="91">
        <f>'[4]ИТОГ!'!$AQ3968</f>
        <v>2005</v>
      </c>
      <c r="D3971" s="91" t="str">
        <f>'[4]ИТОГ!'!$AT3968</f>
        <v>б/р</v>
      </c>
      <c r="E3971" s="91" t="str">
        <f>'[4]ИТОГ!'!$AU3968</f>
        <v>ж</v>
      </c>
      <c r="F3971" s="189">
        <f>'[4]ИТОГ!'!$AX3968</f>
        <v>43853</v>
      </c>
      <c r="G3971" s="91" t="s">
        <v>255</v>
      </c>
      <c r="H3971" s="94" t="s">
        <v>28</v>
      </c>
      <c r="I3971" s="91" t="str">
        <f>'[4]ИТОГ!'!$AY3968</f>
        <v>ОК!</v>
      </c>
    </row>
    <row r="3972" spans="1:9">
      <c r="A3972" s="375">
        <v>3962</v>
      </c>
      <c r="B3972" s="91" t="str">
        <f>'[4]ИТОГ!'!$AP3969</f>
        <v>Шабельников Сергей</v>
      </c>
      <c r="C3972" s="91">
        <f>'[4]ИТОГ!'!$AQ3969</f>
        <v>1981</v>
      </c>
      <c r="D3972" s="91" t="str">
        <f>'[4]ИТОГ!'!$AT3969</f>
        <v>б/р</v>
      </c>
      <c r="E3972" s="91" t="str">
        <f>'[4]ИТОГ!'!$AU3969</f>
        <v>м</v>
      </c>
      <c r="F3972" s="189">
        <f>'[4]ИТОГ!'!$AX3969</f>
        <v>44434</v>
      </c>
      <c r="G3972" s="91" t="s">
        <v>255</v>
      </c>
      <c r="H3972" s="94" t="s">
        <v>28</v>
      </c>
      <c r="I3972" s="91" t="str">
        <f>'[4]ИТОГ!'!$AY3969</f>
        <v>ОК!</v>
      </c>
    </row>
    <row r="3973" spans="1:9">
      <c r="A3973" s="375">
        <v>3963</v>
      </c>
      <c r="B3973" s="91" t="str">
        <f>'[4]ИТОГ!'!$AP3970</f>
        <v>Шагалов Андрей</v>
      </c>
      <c r="C3973" s="91">
        <f>'[4]ИТОГ!'!$AQ3970</f>
        <v>2007</v>
      </c>
      <c r="D3973" s="91" t="str">
        <f>'[4]ИТОГ!'!$AT3970</f>
        <v>б/р</v>
      </c>
      <c r="E3973" s="91" t="str">
        <f>'[4]ИТОГ!'!$AU3970</f>
        <v>м</v>
      </c>
      <c r="F3973" s="189">
        <f>'[4]ИТОГ!'!$AX3970</f>
        <v>43735</v>
      </c>
      <c r="G3973" s="91" t="s">
        <v>255</v>
      </c>
      <c r="H3973" s="94" t="s">
        <v>28</v>
      </c>
      <c r="I3973" s="91" t="str">
        <f>'[4]ИТОГ!'!$AY3970</f>
        <v>ОК!</v>
      </c>
    </row>
    <row r="3974" spans="1:9">
      <c r="A3974" s="375">
        <v>3964</v>
      </c>
      <c r="B3974" s="91" t="str">
        <f>'[4]ИТОГ!'!$AP3971</f>
        <v>Шагалова Екатерина</v>
      </c>
      <c r="C3974" s="91">
        <f>'[4]ИТОГ!'!$AQ3971</f>
        <v>2009</v>
      </c>
      <c r="D3974" s="91" t="str">
        <f>'[4]ИТОГ!'!$AT3971</f>
        <v>б/р</v>
      </c>
      <c r="E3974" s="91" t="str">
        <f>'[4]ИТОГ!'!$AU3971</f>
        <v>ж</v>
      </c>
      <c r="F3974" s="189">
        <f>'[4]ИТОГ!'!$AX3971</f>
        <v>0</v>
      </c>
      <c r="G3974" s="91" t="s">
        <v>255</v>
      </c>
      <c r="H3974" s="94" t="s">
        <v>28</v>
      </c>
      <c r="I3974" s="91" t="str">
        <f>'[4]ИТОГ!'!$AY3971</f>
        <v>ОК!</v>
      </c>
    </row>
    <row r="3975" spans="1:9">
      <c r="A3975" s="375">
        <v>3965</v>
      </c>
      <c r="B3975" s="91" t="str">
        <f>'[4]ИТОГ!'!$AP3972</f>
        <v>Шагин Алексей</v>
      </c>
      <c r="C3975" s="91">
        <f>'[4]ИТОГ!'!$AQ3972</f>
        <v>0</v>
      </c>
      <c r="D3975" s="91" t="str">
        <f>'[4]ИТОГ!'!$AT3972</f>
        <v>б/р</v>
      </c>
      <c r="E3975" s="91" t="str">
        <f>'[4]ИТОГ!'!$AU3972</f>
        <v>ж</v>
      </c>
      <c r="F3975" s="189">
        <f>'[4]ИТОГ!'!$AX3972</f>
        <v>43960</v>
      </c>
      <c r="G3975" s="91" t="s">
        <v>255</v>
      </c>
      <c r="H3975" s="94" t="s">
        <v>28</v>
      </c>
      <c r="I3975" s="91" t="str">
        <f>'[4]ИТОГ!'!$AY3972</f>
        <v>НАДО!!!</v>
      </c>
    </row>
    <row r="3976" spans="1:9">
      <c r="A3976" s="375">
        <v>3966</v>
      </c>
      <c r="B3976" s="91" t="str">
        <f>'[4]ИТОГ!'!$AP3973</f>
        <v>Шадрин Андрей</v>
      </c>
      <c r="C3976" s="91">
        <f>'[4]ИТОГ!'!$AQ3973</f>
        <v>0</v>
      </c>
      <c r="D3976" s="91" t="str">
        <f>'[4]ИТОГ!'!$AT3973</f>
        <v>б/р</v>
      </c>
      <c r="E3976" s="91" t="str">
        <f>'[4]ИТОГ!'!$AU3973</f>
        <v>м</v>
      </c>
      <c r="F3976" s="189">
        <f>'[4]ИТОГ!'!$AX3973</f>
        <v>43555</v>
      </c>
      <c r="G3976" s="91" t="s">
        <v>255</v>
      </c>
      <c r="H3976" s="94" t="s">
        <v>28</v>
      </c>
      <c r="I3976" s="91" t="str">
        <f>'[4]ИТОГ!'!$AY3973</f>
        <v>НАДО!!!</v>
      </c>
    </row>
    <row r="3977" spans="1:9">
      <c r="A3977" s="375">
        <v>3967</v>
      </c>
      <c r="B3977" s="91" t="str">
        <f>'[4]ИТОГ!'!$AP3974</f>
        <v>Шадрина Кира</v>
      </c>
      <c r="C3977" s="91">
        <f>'[4]ИТОГ!'!$AQ3974</f>
        <v>2008</v>
      </c>
      <c r="D3977" s="91">
        <f>'[4]ИТОГ!'!$AT3974</f>
        <v>1</v>
      </c>
      <c r="E3977" s="91" t="str">
        <f>'[4]ИТОГ!'!$AU3974</f>
        <v>ж</v>
      </c>
      <c r="F3977" s="189">
        <f>'[4]ИТОГ!'!$AX3974</f>
        <v>45955</v>
      </c>
      <c r="G3977" s="91" t="s">
        <v>255</v>
      </c>
      <c r="H3977" s="94" t="s">
        <v>28</v>
      </c>
      <c r="I3977" s="91" t="str">
        <f>'[4]ИТОГ!'!$AY3974</f>
        <v>ОК!</v>
      </c>
    </row>
    <row r="3978" spans="1:9">
      <c r="A3978" s="375">
        <v>3968</v>
      </c>
      <c r="B3978" s="91" t="str">
        <f>'[4]ИТОГ!'!$AP3975</f>
        <v>Шакиров Михаил</v>
      </c>
      <c r="C3978" s="91">
        <f>'[4]ИТОГ!'!$AQ3975</f>
        <v>2014</v>
      </c>
      <c r="D3978" s="91" t="str">
        <f>'[4]ИТОГ!'!$AT3975</f>
        <v>б/р</v>
      </c>
      <c r="E3978" s="91" t="str">
        <f>'[4]ИТОГ!'!$AU3975</f>
        <v>м</v>
      </c>
      <c r="F3978" s="189">
        <f>'[4]ИТОГ!'!$AX3975</f>
        <v>0</v>
      </c>
      <c r="G3978" s="91" t="s">
        <v>255</v>
      </c>
      <c r="H3978" s="94" t="s">
        <v>28</v>
      </c>
      <c r="I3978" s="91" t="str">
        <f>'[4]ИТОГ!'!$AY3975</f>
        <v>ОК!</v>
      </c>
    </row>
    <row r="3979" spans="1:9">
      <c r="A3979" s="375">
        <v>3969</v>
      </c>
      <c r="B3979" s="91" t="str">
        <f>'[4]ИТОГ!'!$AP3976</f>
        <v>Шакирова Мария</v>
      </c>
      <c r="C3979" s="91">
        <f>'[4]ИТОГ!'!$AQ3976</f>
        <v>2015</v>
      </c>
      <c r="D3979" s="91" t="str">
        <f>'[4]ИТОГ!'!$AT3976</f>
        <v>б/р</v>
      </c>
      <c r="E3979" s="91" t="str">
        <f>'[4]ИТОГ!'!$AU3976</f>
        <v>ж</v>
      </c>
      <c r="F3979" s="189">
        <f>'[4]ИТОГ!'!$AX3976</f>
        <v>0</v>
      </c>
      <c r="G3979" s="91" t="s">
        <v>255</v>
      </c>
      <c r="H3979" s="94" t="s">
        <v>28</v>
      </c>
      <c r="I3979" s="91" t="str">
        <f>'[4]ИТОГ!'!$AY3976</f>
        <v>ОК!</v>
      </c>
    </row>
    <row r="3980" spans="1:9">
      <c r="A3980" s="375">
        <v>3970</v>
      </c>
      <c r="B3980" s="91" t="str">
        <f>'[4]ИТОГ!'!$AP3977</f>
        <v>Шалагинова Екатерина</v>
      </c>
      <c r="C3980" s="91">
        <f>'[4]ИТОГ!'!$AQ3977</f>
        <v>1988</v>
      </c>
      <c r="D3980" s="91">
        <f>'[4]ИТОГ!'!$AT3977</f>
        <v>3</v>
      </c>
      <c r="E3980" s="91" t="str">
        <f>'[4]ИТОГ!'!$AU3977</f>
        <v>ж</v>
      </c>
      <c r="F3980" s="189">
        <f>'[4]ИТОГ!'!$AX3977</f>
        <v>45449</v>
      </c>
      <c r="G3980" s="91" t="s">
        <v>255</v>
      </c>
      <c r="H3980" s="94" t="s">
        <v>28</v>
      </c>
      <c r="I3980" s="91" t="str">
        <f>'[4]ИТОГ!'!$AY3977</f>
        <v>ОК!</v>
      </c>
    </row>
    <row r="3981" spans="1:9">
      <c r="A3981" s="375">
        <v>3971</v>
      </c>
      <c r="B3981" s="91" t="str">
        <f>'[4]ИТОГ!'!$AP3978</f>
        <v>Шалденков Никита</v>
      </c>
      <c r="C3981" s="91">
        <f>'[4]ИТОГ!'!$AQ3978</f>
        <v>2000</v>
      </c>
      <c r="D3981" s="91" t="str">
        <f>'[4]ИТОГ!'!$AT3978</f>
        <v>б/р</v>
      </c>
      <c r="E3981" s="91" t="str">
        <f>'[4]ИТОГ!'!$AU3978</f>
        <v>м</v>
      </c>
      <c r="F3981" s="189">
        <f>'[4]ИТОГ!'!$AX3978</f>
        <v>45045</v>
      </c>
      <c r="G3981" s="91" t="s">
        <v>255</v>
      </c>
      <c r="H3981" s="94" t="s">
        <v>28</v>
      </c>
      <c r="I3981" s="91" t="str">
        <f>'[4]ИТОГ!'!$AY3978</f>
        <v>ОК!</v>
      </c>
    </row>
    <row r="3982" spans="1:9">
      <c r="A3982" s="375">
        <v>3972</v>
      </c>
      <c r="B3982" s="91" t="str">
        <f>'[4]ИТОГ!'!$AP3979</f>
        <v>Шалденков Юрий</v>
      </c>
      <c r="C3982" s="91">
        <f>'[4]ИТОГ!'!$AQ3979</f>
        <v>0</v>
      </c>
      <c r="D3982" s="91" t="str">
        <f>'[4]ИТОГ!'!$AT3979</f>
        <v>б/р</v>
      </c>
      <c r="E3982" s="91" t="str">
        <f>'[4]ИТОГ!'!$AU3979</f>
        <v>м</v>
      </c>
      <c r="F3982" s="189">
        <f>'[4]ИТОГ!'!$AX3979</f>
        <v>43555</v>
      </c>
      <c r="G3982" s="91" t="s">
        <v>255</v>
      </c>
      <c r="H3982" s="94" t="s">
        <v>28</v>
      </c>
      <c r="I3982" s="91" t="str">
        <f>'[4]ИТОГ!'!$AY3979</f>
        <v>НАДО!!!</v>
      </c>
    </row>
    <row r="3983" spans="1:9">
      <c r="A3983" s="375">
        <v>3973</v>
      </c>
      <c r="B3983" s="91" t="str">
        <f>'[4]ИТОГ!'!$AP3980</f>
        <v>Шальнова Елизавета</v>
      </c>
      <c r="C3983" s="91">
        <f>'[4]ИТОГ!'!$AQ3980</f>
        <v>0</v>
      </c>
      <c r="D3983" s="91" t="str">
        <f>'[4]ИТОГ!'!$AT3980</f>
        <v>б/р</v>
      </c>
      <c r="E3983" s="91" t="str">
        <f>'[4]ИТОГ!'!$AU3980</f>
        <v>ж</v>
      </c>
      <c r="F3983" s="189">
        <f>'[4]ИТОГ!'!$AX3980</f>
        <v>44191</v>
      </c>
      <c r="G3983" s="91" t="s">
        <v>255</v>
      </c>
      <c r="H3983" s="94" t="s">
        <v>28</v>
      </c>
      <c r="I3983" s="91" t="str">
        <f>'[4]ИТОГ!'!$AY3980</f>
        <v>НАДО!!!</v>
      </c>
    </row>
    <row r="3984" spans="1:9">
      <c r="A3984" s="375">
        <v>3974</v>
      </c>
      <c r="B3984" s="91" t="str">
        <f>'[4]ИТОГ!'!$AP3981</f>
        <v>Шальнова Мария</v>
      </c>
      <c r="C3984" s="91">
        <f>'[4]ИТОГ!'!$AQ3981</f>
        <v>2000</v>
      </c>
      <c r="D3984" s="91" t="str">
        <f>'[4]ИТОГ!'!$AT3981</f>
        <v>б/р</v>
      </c>
      <c r="E3984" s="91" t="str">
        <f>'[4]ИТОГ!'!$AU3981</f>
        <v>ж</v>
      </c>
      <c r="F3984" s="189">
        <f>'[4]ИТОГ!'!$AX3981</f>
        <v>43918</v>
      </c>
      <c r="G3984" s="91" t="s">
        <v>255</v>
      </c>
      <c r="H3984" s="94" t="s">
        <v>28</v>
      </c>
      <c r="I3984" s="91" t="str">
        <f>'[4]ИТОГ!'!$AY3981</f>
        <v>НАДО!!!</v>
      </c>
    </row>
    <row r="3985" spans="1:9">
      <c r="A3985" s="375">
        <v>3975</v>
      </c>
      <c r="B3985" s="91" t="str">
        <f>'[4]ИТОГ!'!$AP3982</f>
        <v>Шамахова Анастасия</v>
      </c>
      <c r="C3985" s="91">
        <f>'[4]ИТОГ!'!$AQ3982</f>
        <v>2008</v>
      </c>
      <c r="D3985" s="91" t="str">
        <f>'[4]ИТОГ!'!$AT3982</f>
        <v>б/р</v>
      </c>
      <c r="E3985" s="91" t="str">
        <f>'[4]ИТОГ!'!$AU3982</f>
        <v>ж</v>
      </c>
      <c r="F3985" s="189">
        <f>'[4]ИТОГ!'!$AX3982</f>
        <v>0</v>
      </c>
      <c r="G3985" s="91" t="s">
        <v>255</v>
      </c>
      <c r="H3985" s="94" t="s">
        <v>28</v>
      </c>
      <c r="I3985" s="91" t="str">
        <f>'[4]ИТОГ!'!$AY3982</f>
        <v>ОК!</v>
      </c>
    </row>
    <row r="3986" spans="1:9">
      <c r="A3986" s="375">
        <v>3976</v>
      </c>
      <c r="B3986" s="91" t="str">
        <f>'[4]ИТОГ!'!$AP3983</f>
        <v>Шамсиева Амина</v>
      </c>
      <c r="C3986" s="91">
        <f>'[4]ИТОГ!'!$AQ3983</f>
        <v>2011</v>
      </c>
      <c r="D3986" s="91" t="str">
        <f>'[4]ИТОГ!'!$AT3983</f>
        <v>б/р</v>
      </c>
      <c r="E3986" s="91" t="str">
        <f>'[4]ИТОГ!'!$AU3983</f>
        <v>ж</v>
      </c>
      <c r="F3986" s="189">
        <f>'[4]ИТОГ!'!$AX3983</f>
        <v>0</v>
      </c>
      <c r="G3986" s="91" t="s">
        <v>255</v>
      </c>
      <c r="H3986" s="94" t="s">
        <v>28</v>
      </c>
      <c r="I3986" s="91" t="str">
        <f>'[4]ИТОГ!'!$AY3983</f>
        <v>ОК!</v>
      </c>
    </row>
    <row r="3987" spans="1:9">
      <c r="A3987" s="375">
        <v>3977</v>
      </c>
      <c r="B3987" s="91" t="str">
        <f>'[4]ИТОГ!'!$AP3984</f>
        <v>Шанбахер Владимир</v>
      </c>
      <c r="C3987" s="91">
        <f>'[4]ИТОГ!'!$AQ3984</f>
        <v>2009</v>
      </c>
      <c r="D3987" s="91">
        <f>'[4]ИТОГ!'!$AT3984</f>
        <v>2</v>
      </c>
      <c r="E3987" s="91" t="str">
        <f>'[4]ИТОГ!'!$AU3984</f>
        <v>м</v>
      </c>
      <c r="F3987" s="189">
        <f>'[4]ИТОГ!'!$AX3984</f>
        <v>45853</v>
      </c>
      <c r="G3987" s="91" t="s">
        <v>255</v>
      </c>
      <c r="H3987" s="94" t="s">
        <v>28</v>
      </c>
      <c r="I3987" s="91" t="str">
        <f>'[4]ИТОГ!'!$AY3984</f>
        <v>ОК!</v>
      </c>
    </row>
    <row r="3988" spans="1:9">
      <c r="A3988" s="375">
        <v>3978</v>
      </c>
      <c r="B3988" s="91" t="str">
        <f>'[4]ИТОГ!'!$AP3985</f>
        <v>Шанина Арина</v>
      </c>
      <c r="C3988" s="91">
        <f>'[4]ИТОГ!'!$AQ3985</f>
        <v>2006</v>
      </c>
      <c r="D3988" s="91">
        <f>'[4]ИТОГ!'!$AT3985</f>
        <v>3</v>
      </c>
      <c r="E3988" s="91" t="str">
        <f>'[4]ИТОГ!'!$AU3985</f>
        <v>ж</v>
      </c>
      <c r="F3988" s="189">
        <f>'[4]ИТОГ!'!$AX3985</f>
        <v>45907</v>
      </c>
      <c r="G3988" s="91" t="s">
        <v>255</v>
      </c>
      <c r="H3988" s="94" t="s">
        <v>28</v>
      </c>
      <c r="I3988" s="91" t="str">
        <f>'[4]ИТОГ!'!$AY3985</f>
        <v>ОК!</v>
      </c>
    </row>
    <row r="3989" spans="1:9">
      <c r="A3989" s="375">
        <v>3979</v>
      </c>
      <c r="B3989" s="91" t="str">
        <f>'[4]ИТОГ!'!$AP3986</f>
        <v>Шаньгин Андрей</v>
      </c>
      <c r="C3989" s="91">
        <f>'[4]ИТОГ!'!$AQ3986</f>
        <v>2002</v>
      </c>
      <c r="D3989" s="91" t="str">
        <f>'[4]ИТОГ!'!$AT3986</f>
        <v>б/р</v>
      </c>
      <c r="E3989" s="91" t="str">
        <f>'[4]ИТОГ!'!$AU3986</f>
        <v>м</v>
      </c>
      <c r="F3989" s="189">
        <f>'[4]ИТОГ!'!$AX3986</f>
        <v>0</v>
      </c>
      <c r="G3989" s="91" t="s">
        <v>255</v>
      </c>
      <c r="H3989" s="94" t="s">
        <v>28</v>
      </c>
      <c r="I3989" s="91" t="str">
        <f>'[4]ИТОГ!'!$AY3986</f>
        <v>ОК!</v>
      </c>
    </row>
    <row r="3990" spans="1:9">
      <c r="A3990" s="375">
        <v>3980</v>
      </c>
      <c r="B3990" s="91" t="str">
        <f>'[4]ИТОГ!'!$AP3987</f>
        <v>Шапко Вера</v>
      </c>
      <c r="C3990" s="91">
        <f>'[4]ИТОГ!'!$AQ3987</f>
        <v>1997</v>
      </c>
      <c r="D3990" s="91" t="str">
        <f>'[4]ИТОГ!'!$AT3987</f>
        <v>МС</v>
      </c>
      <c r="E3990" s="91" t="str">
        <f>'[4]ИТОГ!'!$AU3987</f>
        <v>ж</v>
      </c>
      <c r="F3990" s="189">
        <f>'[4]ИТОГ!'!$AX3987</f>
        <v>0</v>
      </c>
      <c r="G3990" s="91" t="s">
        <v>255</v>
      </c>
      <c r="H3990" s="94" t="s">
        <v>28</v>
      </c>
      <c r="I3990" s="91" t="str">
        <f>'[4]ИТОГ!'!$AY3987</f>
        <v>ОК!</v>
      </c>
    </row>
    <row r="3991" spans="1:9">
      <c r="A3991" s="375">
        <v>3981</v>
      </c>
      <c r="B3991" s="91" t="str">
        <f>'[4]ИТОГ!'!$AP3988</f>
        <v>Шапко Дмитрий</v>
      </c>
      <c r="C3991" s="91">
        <f>'[4]ИТОГ!'!$AQ3988</f>
        <v>1998</v>
      </c>
      <c r="D3991" s="91" t="str">
        <f>'[4]ИТОГ!'!$AT3988</f>
        <v>б/р</v>
      </c>
      <c r="E3991" s="91" t="str">
        <f>'[4]ИТОГ!'!$AU3988</f>
        <v>м</v>
      </c>
      <c r="F3991" s="189">
        <f>'[4]ИТОГ!'!$AX3988</f>
        <v>43863</v>
      </c>
      <c r="G3991" s="91" t="s">
        <v>255</v>
      </c>
      <c r="H3991" s="94" t="s">
        <v>28</v>
      </c>
      <c r="I3991" s="91" t="str">
        <f>'[4]ИТОГ!'!$AY3988</f>
        <v>ОК!</v>
      </c>
    </row>
    <row r="3992" spans="1:9">
      <c r="A3992" s="375">
        <v>3982</v>
      </c>
      <c r="B3992" s="91" t="str">
        <f>'[4]ИТОГ!'!$AP3989</f>
        <v>Шаргородский Сергей</v>
      </c>
      <c r="C3992" s="91">
        <f>'[4]ИТОГ!'!$AQ3989</f>
        <v>0</v>
      </c>
      <c r="D3992" s="91">
        <f>'[4]ИТОГ!'!$AT3989</f>
        <v>3</v>
      </c>
      <c r="E3992" s="91" t="str">
        <f>'[4]ИТОГ!'!$AU3989</f>
        <v>м</v>
      </c>
      <c r="F3992" s="189">
        <f>'[4]ИТОГ!'!$AX3989</f>
        <v>45778</v>
      </c>
      <c r="G3992" s="91" t="s">
        <v>255</v>
      </c>
      <c r="H3992" s="94" t="s">
        <v>28</v>
      </c>
      <c r="I3992" s="91" t="str">
        <f>'[4]ИТОГ!'!$AY3989</f>
        <v>НАДО!!!</v>
      </c>
    </row>
    <row r="3993" spans="1:9">
      <c r="A3993" s="375">
        <v>3983</v>
      </c>
      <c r="B3993" s="91" t="str">
        <f>'[4]ИТОГ!'!$AP3990</f>
        <v>Шаркова Дарья</v>
      </c>
      <c r="C3993" s="91">
        <f>'[4]ИТОГ!'!$AQ3990</f>
        <v>0</v>
      </c>
      <c r="D3993" s="91">
        <f>'[4]ИТОГ!'!$AT3990</f>
        <v>3</v>
      </c>
      <c r="E3993" s="91" t="str">
        <f>'[4]ИТОГ!'!$AU3990</f>
        <v>ж</v>
      </c>
      <c r="F3993" s="189">
        <f>'[4]ИТОГ!'!$AX3990</f>
        <v>45778</v>
      </c>
      <c r="G3993" s="91" t="s">
        <v>255</v>
      </c>
      <c r="H3993" s="94" t="s">
        <v>28</v>
      </c>
      <c r="I3993" s="91" t="str">
        <f>'[4]ИТОГ!'!$AY3990</f>
        <v>НАДО!!!</v>
      </c>
    </row>
    <row r="3994" spans="1:9">
      <c r="A3994" s="375">
        <v>3984</v>
      </c>
      <c r="B3994" s="91" t="str">
        <f>'[4]ИТОГ!'!$AP3991</f>
        <v>Шаршавикова Вероника</v>
      </c>
      <c r="C3994" s="91">
        <f>'[4]ИТОГ!'!$AQ3991</f>
        <v>2001</v>
      </c>
      <c r="D3994" s="91" t="str">
        <f>'[4]ИТОГ!'!$AT3991</f>
        <v>б/р</v>
      </c>
      <c r="E3994" s="91" t="str">
        <f>'[4]ИТОГ!'!$AU3991</f>
        <v>ж</v>
      </c>
      <c r="F3994" s="189">
        <f>'[4]ИТОГ!'!$AX3991</f>
        <v>0</v>
      </c>
      <c r="G3994" s="91" t="s">
        <v>255</v>
      </c>
      <c r="H3994" s="94" t="s">
        <v>28</v>
      </c>
      <c r="I3994" s="91" t="str">
        <f>'[4]ИТОГ!'!$AY3991</f>
        <v>ОК!</v>
      </c>
    </row>
    <row r="3995" spans="1:9">
      <c r="A3995" s="375">
        <v>3985</v>
      </c>
      <c r="B3995" s="91" t="str">
        <f>'[4]ИТОГ!'!$AP3992</f>
        <v>Шарыпов Рафаэль</v>
      </c>
      <c r="C3995" s="91">
        <f>'[4]ИТОГ!'!$AQ3992</f>
        <v>2011</v>
      </c>
      <c r="D3995" s="91" t="str">
        <f>'[4]ИТОГ!'!$AT3992</f>
        <v>б/р</v>
      </c>
      <c r="E3995" s="91" t="str">
        <f>'[4]ИТОГ!'!$AU3992</f>
        <v>м</v>
      </c>
      <c r="F3995" s="189">
        <f>'[4]ИТОГ!'!$AX3992</f>
        <v>45399</v>
      </c>
      <c r="G3995" s="91" t="s">
        <v>255</v>
      </c>
      <c r="H3995" s="94" t="s">
        <v>28</v>
      </c>
      <c r="I3995" s="91" t="str">
        <f>'[4]ИТОГ!'!$AY3992</f>
        <v>ОК!</v>
      </c>
    </row>
    <row r="3996" spans="1:9">
      <c r="A3996" s="375">
        <v>3986</v>
      </c>
      <c r="B3996" s="91" t="str">
        <f>'[4]ИТОГ!'!$AP3993</f>
        <v>Шарыпова Наталья</v>
      </c>
      <c r="C3996" s="91">
        <f>'[4]ИТОГ!'!$AQ3993</f>
        <v>2002</v>
      </c>
      <c r="D3996" s="91" t="str">
        <f>'[4]ИТОГ!'!$AT3993</f>
        <v>б/р</v>
      </c>
      <c r="E3996" s="91" t="str">
        <f>'[4]ИТОГ!'!$AU3993</f>
        <v>ж</v>
      </c>
      <c r="F3996" s="189">
        <f>'[4]ИТОГ!'!$AX3993</f>
        <v>42774</v>
      </c>
      <c r="G3996" s="91" t="s">
        <v>255</v>
      </c>
      <c r="H3996" s="94" t="s">
        <v>28</v>
      </c>
      <c r="I3996" s="91" t="str">
        <f>'[4]ИТОГ!'!$AY3993</f>
        <v>НАДО!!!</v>
      </c>
    </row>
    <row r="3997" spans="1:9">
      <c r="A3997" s="375">
        <v>3987</v>
      </c>
      <c r="B3997" s="91" t="str">
        <f>'[4]ИТОГ!'!$AP3994</f>
        <v>Шафикова Лилия</v>
      </c>
      <c r="C3997" s="91">
        <f>'[4]ИТОГ!'!$AQ3994</f>
        <v>1997</v>
      </c>
      <c r="D3997" s="91" t="str">
        <f>'[4]ИТОГ!'!$AT3994</f>
        <v>б/р</v>
      </c>
      <c r="E3997" s="91" t="str">
        <f>'[4]ИТОГ!'!$AU3994</f>
        <v>ж</v>
      </c>
      <c r="F3997" s="189">
        <f>'[4]ИТОГ!'!$AX3994</f>
        <v>44191</v>
      </c>
      <c r="G3997" s="91" t="s">
        <v>255</v>
      </c>
      <c r="H3997" s="94" t="s">
        <v>28</v>
      </c>
      <c r="I3997" s="91" t="str">
        <f>'[4]ИТОГ!'!$AY3994</f>
        <v>ОК!</v>
      </c>
    </row>
    <row r="3998" spans="1:9">
      <c r="A3998" s="375">
        <v>3988</v>
      </c>
      <c r="B3998" s="91" t="str">
        <f>'[4]ИТОГ!'!$AP3995</f>
        <v>Шахвердов Константин</v>
      </c>
      <c r="C3998" s="91">
        <f>'[4]ИТОГ!'!$AQ3995</f>
        <v>1997</v>
      </c>
      <c r="D3998" s="91" t="str">
        <f>'[4]ИТОГ!'!$AT3995</f>
        <v>б/р</v>
      </c>
      <c r="E3998" s="91" t="str">
        <f>'[4]ИТОГ!'!$AU3995</f>
        <v>м</v>
      </c>
      <c r="F3998" s="189">
        <f>'[4]ИТОГ!'!$AX3995</f>
        <v>45014</v>
      </c>
      <c r="G3998" s="91" t="s">
        <v>255</v>
      </c>
      <c r="H3998" s="94" t="s">
        <v>28</v>
      </c>
      <c r="I3998" s="91" t="str">
        <f>'[4]ИТОГ!'!$AY3995</f>
        <v>ОК!</v>
      </c>
    </row>
    <row r="3999" spans="1:9">
      <c r="A3999" s="375">
        <v>3989</v>
      </c>
      <c r="B3999" s="91" t="str">
        <f>'[4]ИТОГ!'!$AP3996</f>
        <v>Шахидов Денис</v>
      </c>
      <c r="C3999" s="91">
        <f>'[4]ИТОГ!'!$AQ3996</f>
        <v>2014</v>
      </c>
      <c r="D3999" s="91" t="str">
        <f>'[4]ИТОГ!'!$AT3996</f>
        <v>б/р</v>
      </c>
      <c r="E3999" s="91" t="str">
        <f>'[4]ИТОГ!'!$AU3996</f>
        <v>м</v>
      </c>
      <c r="F3999" s="189">
        <f>'[4]ИТОГ!'!$AX3996</f>
        <v>0</v>
      </c>
      <c r="G3999" s="91" t="s">
        <v>255</v>
      </c>
      <c r="H3999" s="94" t="s">
        <v>28</v>
      </c>
      <c r="I3999" s="91" t="str">
        <f>'[4]ИТОГ!'!$AY3996</f>
        <v>ОК!</v>
      </c>
    </row>
    <row r="4000" spans="1:9">
      <c r="A4000" s="375">
        <v>3990</v>
      </c>
      <c r="B4000" s="91" t="str">
        <f>'[4]ИТОГ!'!$AP3997</f>
        <v>Шахидов Максим</v>
      </c>
      <c r="C4000" s="91">
        <f>'[4]ИТОГ!'!$AQ3997</f>
        <v>2012</v>
      </c>
      <c r="D4000" s="91" t="str">
        <f>'[4]ИТОГ!'!$AT3997</f>
        <v>1ю</v>
      </c>
      <c r="E4000" s="91" t="str">
        <f>'[4]ИТОГ!'!$AU3997</f>
        <v>м</v>
      </c>
      <c r="F4000" s="189">
        <f>'[4]ИТОГ!'!$AX3997</f>
        <v>45422</v>
      </c>
      <c r="G4000" s="91" t="s">
        <v>255</v>
      </c>
      <c r="H4000" s="94" t="s">
        <v>28</v>
      </c>
      <c r="I4000" s="91" t="str">
        <f>'[4]ИТОГ!'!$AY3997</f>
        <v>ОК!</v>
      </c>
    </row>
    <row r="4001" spans="1:9">
      <c r="A4001" s="375">
        <v>3991</v>
      </c>
      <c r="B4001" s="91" t="str">
        <f>'[4]ИТОГ!'!$AP3998</f>
        <v>Шашкин Никита</v>
      </c>
      <c r="C4001" s="91">
        <f>'[4]ИТОГ!'!$AQ3998</f>
        <v>2012</v>
      </c>
      <c r="D4001" s="91" t="str">
        <f>'[4]ИТОГ!'!$AT3998</f>
        <v>б/р</v>
      </c>
      <c r="E4001" s="91" t="str">
        <f>'[4]ИТОГ!'!$AU3998</f>
        <v>м</v>
      </c>
      <c r="F4001" s="189">
        <f>'[4]ИТОГ!'!$AX3998</f>
        <v>0</v>
      </c>
      <c r="G4001" s="91" t="s">
        <v>255</v>
      </c>
      <c r="H4001" s="94" t="s">
        <v>28</v>
      </c>
      <c r="I4001" s="91" t="str">
        <f>'[4]ИТОГ!'!$AY3998</f>
        <v>ОК!</v>
      </c>
    </row>
    <row r="4002" spans="1:9">
      <c r="A4002" s="375">
        <v>3992</v>
      </c>
      <c r="B4002" s="91" t="str">
        <f>'[4]ИТОГ!'!$AP3999</f>
        <v>Шашков Леонид</v>
      </c>
      <c r="C4002" s="91">
        <f>'[4]ИТОГ!'!$AQ3999</f>
        <v>1972</v>
      </c>
      <c r="D4002" s="91">
        <f>'[4]ИТОГ!'!$AT3999</f>
        <v>3</v>
      </c>
      <c r="E4002" s="91" t="str">
        <f>'[4]ИТОГ!'!$AU3999</f>
        <v>м</v>
      </c>
      <c r="F4002" s="189">
        <f>'[4]ИТОГ!'!$AX3999</f>
        <v>45742</v>
      </c>
      <c r="G4002" s="91" t="s">
        <v>255</v>
      </c>
      <c r="H4002" s="94" t="s">
        <v>28</v>
      </c>
      <c r="I4002" s="91" t="str">
        <f>'[4]ИТОГ!'!$AY3999</f>
        <v>ОК!</v>
      </c>
    </row>
    <row r="4003" spans="1:9">
      <c r="A4003" s="375">
        <v>3993</v>
      </c>
      <c r="B4003" s="91" t="str">
        <f>'[4]ИТОГ!'!$AP4000</f>
        <v xml:space="preserve">Шваев Сергей </v>
      </c>
      <c r="C4003" s="91">
        <f>'[4]ИТОГ!'!$AQ4000</f>
        <v>0</v>
      </c>
      <c r="D4003" s="91" t="str">
        <f>'[4]ИТОГ!'!$AT4000</f>
        <v>б/р</v>
      </c>
      <c r="E4003" s="91" t="str">
        <f>'[4]ИТОГ!'!$AU4000</f>
        <v>м</v>
      </c>
      <c r="F4003" s="189">
        <f>'[4]ИТОГ!'!$AX4000</f>
        <v>44708</v>
      </c>
      <c r="G4003" s="91" t="s">
        <v>255</v>
      </c>
      <c r="H4003" s="94" t="s">
        <v>28</v>
      </c>
      <c r="I4003" s="91" t="str">
        <f>'[4]ИТОГ!'!$AY4000</f>
        <v>НАДО!!!</v>
      </c>
    </row>
    <row r="4004" spans="1:9">
      <c r="A4004" s="375">
        <v>3994</v>
      </c>
      <c r="B4004" s="91" t="str">
        <f>'[4]ИТОГ!'!$AP4001</f>
        <v>Шведов Иван</v>
      </c>
      <c r="C4004" s="91">
        <f>'[4]ИТОГ!'!$AQ4001</f>
        <v>2007</v>
      </c>
      <c r="D4004" s="91" t="str">
        <f>'[4]ИТОГ!'!$AT4001</f>
        <v>б/р</v>
      </c>
      <c r="E4004" s="91" t="str">
        <f>'[4]ИТОГ!'!$AU4001</f>
        <v>м</v>
      </c>
      <c r="F4004" s="189">
        <f>'[4]ИТОГ!'!$AX4001</f>
        <v>43960</v>
      </c>
      <c r="G4004" s="91" t="s">
        <v>255</v>
      </c>
      <c r="H4004" s="94" t="s">
        <v>28</v>
      </c>
      <c r="I4004" s="91" t="str">
        <f>'[4]ИТОГ!'!$AY4001</f>
        <v>ОК!</v>
      </c>
    </row>
    <row r="4005" spans="1:9">
      <c r="A4005" s="375">
        <v>3995</v>
      </c>
      <c r="B4005" s="91" t="str">
        <f>'[4]ИТОГ!'!$AP4002</f>
        <v>Швец Алина</v>
      </c>
      <c r="C4005" s="91">
        <f>'[4]ИТОГ!'!$AQ4002</f>
        <v>0</v>
      </c>
      <c r="D4005" s="91">
        <f>'[4]ИТОГ!'!$AT4002</f>
        <v>3</v>
      </c>
      <c r="E4005" s="91" t="str">
        <f>'[4]ИТОГ!'!$AU4002</f>
        <v>ж</v>
      </c>
      <c r="F4005" s="189">
        <f>'[4]ИТОГ!'!$AX4002</f>
        <v>45407</v>
      </c>
      <c r="G4005" s="91" t="s">
        <v>255</v>
      </c>
      <c r="H4005" s="94" t="s">
        <v>28</v>
      </c>
      <c r="I4005" s="91">
        <f>'[4]ИТОГ!'!$AY4002</f>
        <v>0</v>
      </c>
    </row>
    <row r="4006" spans="1:9">
      <c r="A4006" s="375">
        <v>3996</v>
      </c>
      <c r="B4006" s="91" t="str">
        <f>'[4]ИТОГ!'!$AP4003</f>
        <v>Швец Дарья</v>
      </c>
      <c r="C4006" s="91">
        <f>'[4]ИТОГ!'!$AQ4003</f>
        <v>0</v>
      </c>
      <c r="D4006" s="91">
        <f>'[4]ИТОГ!'!$AT4003</f>
        <v>3</v>
      </c>
      <c r="E4006" s="91" t="str">
        <f>'[4]ИТОГ!'!$AU4003</f>
        <v>ж</v>
      </c>
      <c r="F4006" s="189">
        <f>'[4]ИТОГ!'!$AX4003</f>
        <v>45778</v>
      </c>
      <c r="G4006" s="91" t="s">
        <v>255</v>
      </c>
      <c r="H4006" s="94" t="s">
        <v>28</v>
      </c>
      <c r="I4006" s="91" t="str">
        <f>'[4]ИТОГ!'!$AY4003</f>
        <v>НАДО!!!</v>
      </c>
    </row>
    <row r="4007" spans="1:9">
      <c r="A4007" s="375">
        <v>3997</v>
      </c>
      <c r="B4007" s="91" t="str">
        <f>'[4]ИТОГ!'!$AP4004</f>
        <v>Шевелев Григорий</v>
      </c>
      <c r="C4007" s="91">
        <f>'[4]ИТОГ!'!$AQ4004</f>
        <v>2003</v>
      </c>
      <c r="D4007" s="91" t="str">
        <f>'[4]ИТОГ!'!$AT4004</f>
        <v>б/р</v>
      </c>
      <c r="E4007" s="91" t="str">
        <f>'[4]ИТОГ!'!$AU4004</f>
        <v>м</v>
      </c>
      <c r="F4007" s="189">
        <f>'[4]ИТОГ!'!$AX4004</f>
        <v>0</v>
      </c>
      <c r="G4007" s="91" t="s">
        <v>255</v>
      </c>
      <c r="H4007" s="94" t="s">
        <v>28</v>
      </c>
      <c r="I4007" s="91" t="str">
        <f>'[4]ИТОГ!'!$AY4004</f>
        <v>ОК!</v>
      </c>
    </row>
    <row r="4008" spans="1:9">
      <c r="A4008" s="375">
        <v>3998</v>
      </c>
      <c r="B4008" s="91" t="str">
        <f>'[4]ИТОГ!'!$AP4005</f>
        <v>Шевелев Матвей</v>
      </c>
      <c r="C4008" s="91">
        <f>'[4]ИТОГ!'!$AQ4005</f>
        <v>2011</v>
      </c>
      <c r="D4008" s="91" t="str">
        <f>'[4]ИТОГ!'!$AT4005</f>
        <v>б/р</v>
      </c>
      <c r="E4008" s="91" t="str">
        <f>'[4]ИТОГ!'!$AU4005</f>
        <v>м</v>
      </c>
      <c r="F4008" s="189">
        <f>'[4]ИТОГ!'!$AX4005</f>
        <v>0</v>
      </c>
      <c r="G4008" s="91" t="s">
        <v>255</v>
      </c>
      <c r="H4008" s="94" t="s">
        <v>28</v>
      </c>
      <c r="I4008" s="91" t="str">
        <f>'[4]ИТОГ!'!$AY4005</f>
        <v>ОК!</v>
      </c>
    </row>
    <row r="4009" spans="1:9">
      <c r="A4009" s="375">
        <v>3999</v>
      </c>
      <c r="B4009" s="91" t="str">
        <f>'[4]ИТОГ!'!$AP4006</f>
        <v>Шевцов Александр</v>
      </c>
      <c r="C4009" s="91">
        <f>'[4]ИТОГ!'!$AQ4006</f>
        <v>2002</v>
      </c>
      <c r="D4009" s="91" t="str">
        <f>'[4]ИТОГ!'!$AT4006</f>
        <v>б/р</v>
      </c>
      <c r="E4009" s="91" t="str">
        <f>'[4]ИТОГ!'!$AU4006</f>
        <v>м</v>
      </c>
      <c r="F4009" s="189">
        <f>'[4]ИТОГ!'!$AX4006</f>
        <v>0</v>
      </c>
      <c r="G4009" s="91" t="s">
        <v>255</v>
      </c>
      <c r="H4009" s="94" t="s">
        <v>28</v>
      </c>
      <c r="I4009" s="91" t="str">
        <f>'[4]ИТОГ!'!$AY4006</f>
        <v>ОК!</v>
      </c>
    </row>
    <row r="4010" spans="1:9">
      <c r="A4010" s="375">
        <v>4000</v>
      </c>
      <c r="B4010" s="91" t="str">
        <f>'[4]ИТОГ!'!$AP4007</f>
        <v>Шевцова Анастасия</v>
      </c>
      <c r="C4010" s="91">
        <f>'[4]ИТОГ!'!$AQ4007</f>
        <v>2004</v>
      </c>
      <c r="D4010" s="91" t="str">
        <f>'[4]ИТОГ!'!$AT4007</f>
        <v>б/р</v>
      </c>
      <c r="E4010" s="91" t="str">
        <f>'[4]ИТОГ!'!$AU4007</f>
        <v>ж</v>
      </c>
      <c r="F4010" s="189">
        <f>'[4]ИТОГ!'!$AX4007</f>
        <v>0</v>
      </c>
      <c r="G4010" s="91" t="s">
        <v>255</v>
      </c>
      <c r="H4010" s="94" t="s">
        <v>28</v>
      </c>
      <c r="I4010" s="91" t="str">
        <f>'[4]ИТОГ!'!$AY4007</f>
        <v>ОК!</v>
      </c>
    </row>
    <row r="4011" spans="1:9">
      <c r="A4011" s="375">
        <v>4001</v>
      </c>
      <c r="B4011" s="91" t="str">
        <f>'[4]ИТОГ!'!$AP4008</f>
        <v>Шейнберг Евгений</v>
      </c>
      <c r="C4011" s="91">
        <f>'[4]ИТОГ!'!$AQ4008</f>
        <v>0</v>
      </c>
      <c r="D4011" s="91">
        <f>'[4]ИТОГ!'!$AT4008</f>
        <v>3</v>
      </c>
      <c r="E4011" s="91" t="str">
        <f>'[4]ИТОГ!'!$AU4008</f>
        <v>м</v>
      </c>
      <c r="F4011" s="189">
        <f>'[4]ИТОГ!'!$AX4008</f>
        <v>45778</v>
      </c>
      <c r="G4011" s="91" t="s">
        <v>255</v>
      </c>
      <c r="H4011" s="94" t="s">
        <v>28</v>
      </c>
      <c r="I4011" s="91" t="str">
        <f>'[4]ИТОГ!'!$AY4008</f>
        <v>НАДО!!!</v>
      </c>
    </row>
    <row r="4012" spans="1:9">
      <c r="A4012" s="375">
        <v>4002</v>
      </c>
      <c r="B4012" s="91" t="str">
        <f>'[4]ИТОГ!'!$AP4009</f>
        <v>Шелехова Алина</v>
      </c>
      <c r="C4012" s="91">
        <f>'[4]ИТОГ!'!$AQ4009</f>
        <v>0</v>
      </c>
      <c r="D4012" s="91">
        <f>'[4]ИТОГ!'!$AT4009</f>
        <v>3</v>
      </c>
      <c r="E4012" s="91" t="str">
        <f>'[4]ИТОГ!'!$AU4009</f>
        <v>ж</v>
      </c>
      <c r="F4012" s="189">
        <f>'[4]ИТОГ!'!$AX4009</f>
        <v>45407</v>
      </c>
      <c r="G4012" s="91" t="s">
        <v>255</v>
      </c>
      <c r="H4012" s="94" t="s">
        <v>28</v>
      </c>
      <c r="I4012" s="91" t="str">
        <f>'[4]ИТОГ!'!$AY4009</f>
        <v>НАДО!!!</v>
      </c>
    </row>
    <row r="4013" spans="1:9">
      <c r="A4013" s="375">
        <v>4003</v>
      </c>
      <c r="B4013" s="91" t="str">
        <f>'[4]ИТОГ!'!$AP4010</f>
        <v>Шеломянова Галина</v>
      </c>
      <c r="C4013" s="91">
        <f>'[4]ИТОГ!'!$AQ4010</f>
        <v>1964</v>
      </c>
      <c r="D4013" s="91" t="str">
        <f>'[4]ИТОГ!'!$AT4010</f>
        <v>б/р</v>
      </c>
      <c r="E4013" s="91" t="str">
        <f>'[4]ИТОГ!'!$AU4010</f>
        <v>ж</v>
      </c>
      <c r="F4013" s="189">
        <f>'[4]ИТОГ!'!$AX4010</f>
        <v>43716</v>
      </c>
      <c r="G4013" s="91" t="s">
        <v>255</v>
      </c>
      <c r="H4013" s="94" t="s">
        <v>28</v>
      </c>
      <c r="I4013" s="91" t="str">
        <f>'[4]ИТОГ!'!$AY4010</f>
        <v>ОК!</v>
      </c>
    </row>
    <row r="4014" spans="1:9">
      <c r="A4014" s="375">
        <v>4004</v>
      </c>
      <c r="B4014" s="91" t="str">
        <f>'[4]ИТОГ!'!$AP4011</f>
        <v>Шелудько Кирилл</v>
      </c>
      <c r="C4014" s="91">
        <f>'[4]ИТОГ!'!$AQ4011</f>
        <v>2013</v>
      </c>
      <c r="D4014" s="91" t="str">
        <f>'[4]ИТОГ!'!$AT4011</f>
        <v>б/р</v>
      </c>
      <c r="E4014" s="91" t="str">
        <f>'[4]ИТОГ!'!$AU4011</f>
        <v>м</v>
      </c>
      <c r="F4014" s="189">
        <f>'[4]ИТОГ!'!$AX4011</f>
        <v>0</v>
      </c>
      <c r="G4014" s="91" t="s">
        <v>255</v>
      </c>
      <c r="H4014" s="94" t="s">
        <v>28</v>
      </c>
      <c r="I4014" s="91" t="str">
        <f>'[4]ИТОГ!'!$AY4011</f>
        <v>ОК!</v>
      </c>
    </row>
    <row r="4015" spans="1:9">
      <c r="A4015" s="375">
        <v>4005</v>
      </c>
      <c r="B4015" s="91" t="str">
        <f>'[4]ИТОГ!'!$AP4012</f>
        <v>Шелудько Константин</v>
      </c>
      <c r="C4015" s="91">
        <f>'[4]ИТОГ!'!$AQ4012</f>
        <v>2009</v>
      </c>
      <c r="D4015" s="91" t="str">
        <f>'[4]ИТОГ!'!$AT4012</f>
        <v>1ю</v>
      </c>
      <c r="E4015" s="91" t="str">
        <f>'[4]ИТОГ!'!$AU4012</f>
        <v>м</v>
      </c>
      <c r="F4015" s="189">
        <f>'[4]ИТОГ!'!$AX4012</f>
        <v>45582</v>
      </c>
      <c r="G4015" s="91" t="s">
        <v>255</v>
      </c>
      <c r="H4015" s="94" t="s">
        <v>28</v>
      </c>
      <c r="I4015" s="91" t="str">
        <f>'[4]ИТОГ!'!$AY4012</f>
        <v>ОК!</v>
      </c>
    </row>
    <row r="4016" spans="1:9">
      <c r="A4016" s="375">
        <v>4006</v>
      </c>
      <c r="B4016" s="91" t="str">
        <f>'[4]ИТОГ!'!$AP4013</f>
        <v>Шемякин Дмитрий</v>
      </c>
      <c r="C4016" s="91">
        <f>'[4]ИТОГ!'!$AQ4013</f>
        <v>2000</v>
      </c>
      <c r="D4016" s="91" t="str">
        <f>'[4]ИТОГ!'!$AT4013</f>
        <v>б/р</v>
      </c>
      <c r="E4016" s="91" t="str">
        <f>'[4]ИТОГ!'!$AU4013</f>
        <v>м</v>
      </c>
      <c r="F4016" s="189">
        <f>'[4]ИТОГ!'!$AX4013</f>
        <v>42869</v>
      </c>
      <c r="G4016" s="91" t="s">
        <v>255</v>
      </c>
      <c r="H4016" s="94" t="s">
        <v>28</v>
      </c>
      <c r="I4016" s="91" t="str">
        <f>'[4]ИТОГ!'!$AY4013</f>
        <v>ОК!</v>
      </c>
    </row>
    <row r="4017" spans="1:9">
      <c r="A4017" s="375">
        <v>4007</v>
      </c>
      <c r="B4017" s="91" t="str">
        <f>'[4]ИТОГ!'!$AP4014</f>
        <v>Шептунов Сергей</v>
      </c>
      <c r="C4017" s="91">
        <f>'[4]ИТОГ!'!$AQ4014</f>
        <v>0</v>
      </c>
      <c r="D4017" s="91">
        <f>'[4]ИТОГ!'!$AT4014</f>
        <v>3</v>
      </c>
      <c r="E4017" s="91" t="str">
        <f>'[4]ИТОГ!'!$AU4014</f>
        <v>м</v>
      </c>
      <c r="F4017" s="189">
        <f>'[4]ИТОГ!'!$AX4014</f>
        <v>45778</v>
      </c>
      <c r="G4017" s="91" t="s">
        <v>255</v>
      </c>
      <c r="H4017" s="94" t="s">
        <v>28</v>
      </c>
      <c r="I4017" s="91" t="str">
        <f>'[4]ИТОГ!'!$AY4014</f>
        <v>НАДО!!!</v>
      </c>
    </row>
    <row r="4018" spans="1:9">
      <c r="A4018" s="375">
        <v>4008</v>
      </c>
      <c r="B4018" s="91" t="str">
        <f>'[4]ИТОГ!'!$AP4015</f>
        <v>Шерешевская Зоя</v>
      </c>
      <c r="C4018" s="91">
        <f>'[4]ИТОГ!'!$AQ4015</f>
        <v>2009</v>
      </c>
      <c r="D4018" s="91" t="str">
        <f>'[4]ИТОГ!'!$AT4015</f>
        <v>б/р</v>
      </c>
      <c r="E4018" s="91" t="str">
        <f>'[4]ИТОГ!'!$AU4015</f>
        <v>ж</v>
      </c>
      <c r="F4018" s="189">
        <f>'[4]ИТОГ!'!$AX4015</f>
        <v>0</v>
      </c>
      <c r="G4018" s="91" t="s">
        <v>255</v>
      </c>
      <c r="H4018" s="94" t="s">
        <v>28</v>
      </c>
      <c r="I4018" s="91" t="str">
        <f>'[4]ИТОГ!'!$AY4015</f>
        <v>ОК!</v>
      </c>
    </row>
    <row r="4019" spans="1:9">
      <c r="A4019" s="375">
        <v>4009</v>
      </c>
      <c r="B4019" s="91" t="str">
        <f>'[4]ИТОГ!'!$AP4016</f>
        <v>Шеринов Алексей</v>
      </c>
      <c r="C4019" s="91">
        <f>'[4]ИТОГ!'!$AQ4016</f>
        <v>2011</v>
      </c>
      <c r="D4019" s="91">
        <f>'[4]ИТОГ!'!$AT4016</f>
        <v>2</v>
      </c>
      <c r="E4019" s="91" t="str">
        <f>'[4]ИТОГ!'!$AU4016</f>
        <v>м</v>
      </c>
      <c r="F4019" s="189">
        <f>'[4]ИТОГ!'!$AX4016</f>
        <v>45893</v>
      </c>
      <c r="G4019" s="91" t="s">
        <v>255</v>
      </c>
      <c r="H4019" s="94" t="s">
        <v>28</v>
      </c>
      <c r="I4019" s="91" t="str">
        <f>'[4]ИТОГ!'!$AY4016</f>
        <v>ОК!</v>
      </c>
    </row>
    <row r="4020" spans="1:9">
      <c r="A4020" s="375">
        <v>4010</v>
      </c>
      <c r="B4020" s="91" t="str">
        <f>'[4]ИТОГ!'!$AP4017</f>
        <v>Шершеневич Дарья</v>
      </c>
      <c r="C4020" s="91">
        <f>'[4]ИТОГ!'!$AQ4017</f>
        <v>2002</v>
      </c>
      <c r="D4020" s="91" t="str">
        <f>'[4]ИТОГ!'!$AT4017</f>
        <v>б/р</v>
      </c>
      <c r="E4020" s="91" t="str">
        <f>'[4]ИТОГ!'!$AU4017</f>
        <v>ж</v>
      </c>
      <c r="F4020" s="189">
        <f>'[4]ИТОГ!'!$AX4017</f>
        <v>0</v>
      </c>
      <c r="G4020" s="91" t="s">
        <v>255</v>
      </c>
      <c r="H4020" s="94" t="s">
        <v>28</v>
      </c>
      <c r="I4020" s="91" t="str">
        <f>'[4]ИТОГ!'!$AY4017</f>
        <v>ОК!</v>
      </c>
    </row>
    <row r="4021" spans="1:9">
      <c r="A4021" s="375">
        <v>4011</v>
      </c>
      <c r="B4021" s="91" t="str">
        <f>'[4]ИТОГ!'!$AP4018</f>
        <v>Шерышев Олег</v>
      </c>
      <c r="C4021" s="91">
        <f>'[4]ИТОГ!'!$AQ4018</f>
        <v>2007</v>
      </c>
      <c r="D4021" s="91" t="str">
        <f>'[4]ИТОГ!'!$AT4018</f>
        <v>б/р</v>
      </c>
      <c r="E4021" s="91" t="str">
        <f>'[4]ИТОГ!'!$AU4018</f>
        <v>м</v>
      </c>
      <c r="F4021" s="189">
        <f>'[4]ИТОГ!'!$AX4018</f>
        <v>0</v>
      </c>
      <c r="G4021" s="91" t="s">
        <v>255</v>
      </c>
      <c r="H4021" s="94" t="s">
        <v>28</v>
      </c>
      <c r="I4021" s="91" t="str">
        <f>'[4]ИТОГ!'!$AY4018</f>
        <v>ОК!</v>
      </c>
    </row>
    <row r="4022" spans="1:9">
      <c r="A4022" s="375">
        <v>4012</v>
      </c>
      <c r="B4022" s="91" t="str">
        <f>'[4]ИТОГ!'!$AP4019</f>
        <v>Шестакова Александра</v>
      </c>
      <c r="C4022" s="91">
        <f>'[4]ИТОГ!'!$AQ4019</f>
        <v>2000</v>
      </c>
      <c r="D4022" s="91" t="str">
        <f>'[4]ИТОГ!'!$AT4019</f>
        <v>б/р</v>
      </c>
      <c r="E4022" s="91" t="str">
        <f>'[4]ИТОГ!'!$AU4019</f>
        <v>ж</v>
      </c>
      <c r="F4022" s="189">
        <f>'[4]ИТОГ!'!$AX4019</f>
        <v>44708</v>
      </c>
      <c r="G4022" s="91" t="s">
        <v>255</v>
      </c>
      <c r="H4022" s="94" t="s">
        <v>28</v>
      </c>
      <c r="I4022" s="91" t="str">
        <f>'[4]ИТОГ!'!$AY4019</f>
        <v>ОК!</v>
      </c>
    </row>
    <row r="4023" spans="1:9">
      <c r="A4023" s="375">
        <v>4013</v>
      </c>
      <c r="B4023" s="91" t="str">
        <f>'[4]ИТОГ!'!$AP4020</f>
        <v>Шестакова Алёна</v>
      </c>
      <c r="C4023" s="91">
        <f>'[4]ИТОГ!'!$AQ4020</f>
        <v>2009</v>
      </c>
      <c r="D4023" s="91">
        <f>'[4]ИТОГ!'!$AT4020</f>
        <v>2</v>
      </c>
      <c r="E4023" s="91" t="str">
        <f>'[4]ИТОГ!'!$AU4020</f>
        <v>ж</v>
      </c>
      <c r="F4023" s="189">
        <f>'[4]ИТОГ!'!$AX4020</f>
        <v>45928</v>
      </c>
      <c r="G4023" s="91" t="s">
        <v>255</v>
      </c>
      <c r="H4023" s="94" t="s">
        <v>28</v>
      </c>
      <c r="I4023" s="91" t="str">
        <f>'[4]ИТОГ!'!$AY4020</f>
        <v>ОК!</v>
      </c>
    </row>
    <row r="4024" spans="1:9">
      <c r="A4024" s="375">
        <v>4014</v>
      </c>
      <c r="B4024" s="91" t="str">
        <f>'[4]ИТОГ!'!$AP4021</f>
        <v>Шефов Данил</v>
      </c>
      <c r="C4024" s="91">
        <f>'[4]ИТОГ!'!$AQ4021</f>
        <v>2006</v>
      </c>
      <c r="D4024" s="91" t="str">
        <f>'[4]ИТОГ!'!$AT4021</f>
        <v>б/р</v>
      </c>
      <c r="E4024" s="91" t="str">
        <f>'[4]ИТОГ!'!$AU4021</f>
        <v>м</v>
      </c>
      <c r="F4024" s="189">
        <f>'[4]ИТОГ!'!$AX4021</f>
        <v>44329</v>
      </c>
      <c r="G4024" s="91" t="s">
        <v>255</v>
      </c>
      <c r="H4024" s="94" t="s">
        <v>28</v>
      </c>
      <c r="I4024" s="91" t="str">
        <f>'[4]ИТОГ!'!$AY4021</f>
        <v>НАДО!!!</v>
      </c>
    </row>
    <row r="4025" spans="1:9">
      <c r="A4025" s="375">
        <v>4015</v>
      </c>
      <c r="B4025" s="91" t="str">
        <f>'[4]ИТОГ!'!$AP4022</f>
        <v>Шехтман Илья</v>
      </c>
      <c r="C4025" s="91">
        <f>'[4]ИТОГ!'!$AQ4022</f>
        <v>2004</v>
      </c>
      <c r="D4025" s="91">
        <f>'[4]ИТОГ!'!$AT4022</f>
        <v>2</v>
      </c>
      <c r="E4025" s="91" t="str">
        <f>'[4]ИТОГ!'!$AU4022</f>
        <v>м</v>
      </c>
      <c r="F4025" s="189">
        <f>'[4]ИТОГ!'!$AX4022</f>
        <v>45407</v>
      </c>
      <c r="G4025" s="91" t="s">
        <v>255</v>
      </c>
      <c r="H4025" s="94" t="s">
        <v>28</v>
      </c>
      <c r="I4025" s="91" t="str">
        <f>'[4]ИТОГ!'!$AY4022</f>
        <v>ОК!</v>
      </c>
    </row>
    <row r="4026" spans="1:9">
      <c r="A4026" s="375">
        <v>4016</v>
      </c>
      <c r="B4026" s="91" t="str">
        <f>'[4]ИТОГ!'!$AP4023</f>
        <v>Шешев Семён</v>
      </c>
      <c r="C4026" s="91">
        <f>'[4]ИТОГ!'!$AQ4023</f>
        <v>0</v>
      </c>
      <c r="D4026" s="91" t="str">
        <f>'[4]ИТОГ!'!$AT4023</f>
        <v>б/р</v>
      </c>
      <c r="E4026" s="91" t="str">
        <f>'[4]ИТОГ!'!$AU4023</f>
        <v>м</v>
      </c>
      <c r="F4026" s="189">
        <f>'[4]ИТОГ!'!$AX4023</f>
        <v>45071</v>
      </c>
      <c r="G4026" s="91" t="s">
        <v>255</v>
      </c>
      <c r="H4026" s="94" t="s">
        <v>28</v>
      </c>
      <c r="I4026" s="91">
        <f>'[4]ИТОГ!'!$AY4023</f>
        <v>0</v>
      </c>
    </row>
    <row r="4027" spans="1:9">
      <c r="A4027" s="375">
        <v>4017</v>
      </c>
      <c r="B4027" s="91" t="str">
        <f>'[4]ИТОГ!'!$AP4024</f>
        <v>Шешкель Софья</v>
      </c>
      <c r="C4027" s="91">
        <f>'[4]ИТОГ!'!$AQ4024</f>
        <v>0</v>
      </c>
      <c r="D4027" s="91" t="str">
        <f>'[4]ИТОГ!'!$AT4024</f>
        <v>1ю</v>
      </c>
      <c r="E4027" s="91" t="str">
        <f>'[4]ИТОГ!'!$AU4024</f>
        <v>ж</v>
      </c>
      <c r="F4027" s="189">
        <f>'[4]ИТОГ!'!$AX4024</f>
        <v>45756</v>
      </c>
      <c r="G4027" s="91" t="s">
        <v>255</v>
      </c>
      <c r="H4027" s="94" t="s">
        <v>28</v>
      </c>
      <c r="I4027" s="91" t="str">
        <f>'[4]ИТОГ!'!$AY4024</f>
        <v>НАДО!!!</v>
      </c>
    </row>
    <row r="4028" spans="1:9">
      <c r="A4028" s="375">
        <v>4018</v>
      </c>
      <c r="B4028" s="91" t="str">
        <f>'[4]ИТОГ!'!$AP4025</f>
        <v>Шиколай Кира</v>
      </c>
      <c r="C4028" s="91">
        <f>'[4]ИТОГ!'!$AQ4025</f>
        <v>2008</v>
      </c>
      <c r="D4028" s="91" t="str">
        <f>'[4]ИТОГ!'!$AT4025</f>
        <v>б/р</v>
      </c>
      <c r="E4028" s="91" t="str">
        <f>'[4]ИТОГ!'!$AU4025</f>
        <v>ж</v>
      </c>
      <c r="F4028" s="189">
        <f>'[4]ИТОГ!'!$AX4025</f>
        <v>44329</v>
      </c>
      <c r="G4028" s="91" t="s">
        <v>255</v>
      </c>
      <c r="H4028" s="94" t="s">
        <v>28</v>
      </c>
      <c r="I4028" s="91" t="str">
        <f>'[4]ИТОГ!'!$AY4025</f>
        <v>ОК!</v>
      </c>
    </row>
    <row r="4029" spans="1:9">
      <c r="A4029" s="375">
        <v>4019</v>
      </c>
      <c r="B4029" s="91" t="str">
        <f>'[4]ИТОГ!'!$AP4026</f>
        <v>Шилов Макарий</v>
      </c>
      <c r="C4029" s="91">
        <f>'[4]ИТОГ!'!$AQ4026</f>
        <v>2006</v>
      </c>
      <c r="D4029" s="91" t="str">
        <f>'[4]ИТОГ!'!$AT4026</f>
        <v>б/р</v>
      </c>
      <c r="E4029" s="91" t="str">
        <f>'[4]ИТОГ!'!$AU4026</f>
        <v>м</v>
      </c>
      <c r="F4029" s="189">
        <f>'[4]ИТОГ!'!$AX4026</f>
        <v>0</v>
      </c>
      <c r="G4029" s="91" t="s">
        <v>255</v>
      </c>
      <c r="H4029" s="94" t="s">
        <v>28</v>
      </c>
      <c r="I4029" s="91" t="str">
        <f>'[4]ИТОГ!'!$AY4026</f>
        <v>ОК!</v>
      </c>
    </row>
    <row r="4030" spans="1:9">
      <c r="A4030" s="375">
        <v>4020</v>
      </c>
      <c r="B4030" s="91" t="str">
        <f>'[4]ИТОГ!'!$AP4027</f>
        <v>Шильдт Елена</v>
      </c>
      <c r="C4030" s="91">
        <f>'[4]ИТОГ!'!$AQ4027</f>
        <v>0</v>
      </c>
      <c r="D4030" s="91">
        <f>'[4]ИТОГ!'!$AT4027</f>
        <v>3</v>
      </c>
      <c r="E4030" s="91" t="str">
        <f>'[4]ИТОГ!'!$AU4027</f>
        <v>ж</v>
      </c>
      <c r="F4030" s="189">
        <f>'[4]ИТОГ!'!$AX4027</f>
        <v>45742</v>
      </c>
      <c r="G4030" s="91" t="s">
        <v>255</v>
      </c>
      <c r="H4030" s="94" t="s">
        <v>28</v>
      </c>
      <c r="I4030" s="91" t="str">
        <f>'[4]ИТОГ!'!$AY4027</f>
        <v>НАДО!!!</v>
      </c>
    </row>
    <row r="4031" spans="1:9">
      <c r="A4031" s="375">
        <v>4021</v>
      </c>
      <c r="B4031" s="91" t="str">
        <f>'[4]ИТОГ!'!$AP4028</f>
        <v>Шильков Константин</v>
      </c>
      <c r="C4031" s="91">
        <f>'[4]ИТОГ!'!$AQ4028</f>
        <v>0</v>
      </c>
      <c r="D4031" s="91" t="str">
        <f>'[4]ИТОГ!'!$AT4028</f>
        <v>б/р</v>
      </c>
      <c r="E4031" s="91" t="str">
        <f>'[4]ИТОГ!'!$AU4028</f>
        <v>м</v>
      </c>
      <c r="F4031" s="189">
        <f>'[4]ИТОГ!'!$AX4028</f>
        <v>44359</v>
      </c>
      <c r="G4031" s="91" t="s">
        <v>255</v>
      </c>
      <c r="H4031" s="94" t="s">
        <v>28</v>
      </c>
      <c r="I4031" s="91" t="str">
        <f>'[4]ИТОГ!'!$AY4028</f>
        <v>НАДО!!!</v>
      </c>
    </row>
    <row r="4032" spans="1:9">
      <c r="A4032" s="375">
        <v>4022</v>
      </c>
      <c r="B4032" s="91" t="str">
        <f>'[4]ИТОГ!'!$AP4029</f>
        <v>Шильников Павел</v>
      </c>
      <c r="C4032" s="91">
        <f>'[4]ИТОГ!'!$AQ4029</f>
        <v>2008</v>
      </c>
      <c r="D4032" s="91">
        <f>'[4]ИТОГ!'!$AT4029</f>
        <v>3</v>
      </c>
      <c r="E4032" s="91" t="str">
        <f>'[4]ИТОГ!'!$AU4029</f>
        <v>м</v>
      </c>
      <c r="F4032" s="189">
        <f>'[4]ИТОГ!'!$AX4029</f>
        <v>45907</v>
      </c>
      <c r="G4032" s="91" t="s">
        <v>255</v>
      </c>
      <c r="H4032" s="94" t="s">
        <v>28</v>
      </c>
      <c r="I4032" s="91" t="str">
        <f>'[4]ИТОГ!'!$AY4029</f>
        <v>ОК!</v>
      </c>
    </row>
    <row r="4033" spans="1:9">
      <c r="A4033" s="375">
        <v>4023</v>
      </c>
      <c r="B4033" s="91" t="str">
        <f>'[4]ИТОГ!'!$AP4030</f>
        <v>Шиляев Алексей</v>
      </c>
      <c r="C4033" s="91">
        <f>'[4]ИТОГ!'!$AQ4030</f>
        <v>0</v>
      </c>
      <c r="D4033" s="91">
        <f>'[4]ИТОГ!'!$AT4030</f>
        <v>3</v>
      </c>
      <c r="E4033" s="91" t="str">
        <f>'[4]ИТОГ!'!$AU4030</f>
        <v>м</v>
      </c>
      <c r="F4033" s="189">
        <f>'[4]ИТОГ!'!$AX4030</f>
        <v>45886</v>
      </c>
      <c r="G4033" s="91" t="s">
        <v>255</v>
      </c>
      <c r="H4033" s="94" t="s">
        <v>28</v>
      </c>
      <c r="I4033" s="91" t="str">
        <f>'[4]ИТОГ!'!$AY4030</f>
        <v>НАДО!!!</v>
      </c>
    </row>
    <row r="4034" spans="1:9">
      <c r="A4034" s="375">
        <v>4024</v>
      </c>
      <c r="B4034" s="91" t="str">
        <f>'[4]ИТОГ!'!$AP4031</f>
        <v>Шиманская Влада</v>
      </c>
      <c r="C4034" s="91">
        <f>'[4]ИТОГ!'!$AQ4031</f>
        <v>2005</v>
      </c>
      <c r="D4034" s="91" t="str">
        <f>'[4]ИТОГ!'!$AT4031</f>
        <v>б/р</v>
      </c>
      <c r="E4034" s="91" t="str">
        <f>'[4]ИТОГ!'!$AU4031</f>
        <v>ж</v>
      </c>
      <c r="F4034" s="189">
        <f>'[4]ИТОГ!'!$AX4031</f>
        <v>43960</v>
      </c>
      <c r="G4034" s="91" t="s">
        <v>255</v>
      </c>
      <c r="H4034" s="94" t="s">
        <v>28</v>
      </c>
      <c r="I4034" s="91" t="str">
        <f>'[4]ИТОГ!'!$AY4031</f>
        <v>ОК!</v>
      </c>
    </row>
    <row r="4035" spans="1:9">
      <c r="A4035" s="375">
        <v>4025</v>
      </c>
      <c r="B4035" s="91" t="str">
        <f>'[4]ИТОГ!'!$AP4032</f>
        <v>Шимкин Матвей</v>
      </c>
      <c r="C4035" s="91">
        <f>'[4]ИТОГ!'!$AQ4032</f>
        <v>2008</v>
      </c>
      <c r="D4035" s="91" t="str">
        <f>'[4]ИТОГ!'!$AT4032</f>
        <v>б/р</v>
      </c>
      <c r="E4035" s="91" t="str">
        <f>'[4]ИТОГ!'!$AU4032</f>
        <v>м</v>
      </c>
      <c r="F4035" s="189">
        <f>'[4]ИТОГ!'!$AX4032</f>
        <v>45057</v>
      </c>
      <c r="G4035" s="91" t="s">
        <v>255</v>
      </c>
      <c r="H4035" s="94" t="s">
        <v>28</v>
      </c>
      <c r="I4035" s="91" t="str">
        <f>'[4]ИТОГ!'!$AY4032</f>
        <v>ОК!</v>
      </c>
    </row>
    <row r="4036" spans="1:9">
      <c r="A4036" s="375">
        <v>4026</v>
      </c>
      <c r="B4036" s="91" t="str">
        <f>'[4]ИТОГ!'!$AP4033</f>
        <v>Шимков Данила</v>
      </c>
      <c r="C4036" s="91">
        <f>'[4]ИТОГ!'!$AQ4033</f>
        <v>2003</v>
      </c>
      <c r="D4036" s="91" t="str">
        <f>'[4]ИТОГ!'!$AT4033</f>
        <v>б/р</v>
      </c>
      <c r="E4036" s="91" t="str">
        <f>'[4]ИТОГ!'!$AU4033</f>
        <v>м</v>
      </c>
      <c r="F4036" s="189">
        <f>'[4]ИТОГ!'!$AX4033</f>
        <v>42869</v>
      </c>
      <c r="G4036" s="91" t="s">
        <v>255</v>
      </c>
      <c r="H4036" s="94" t="s">
        <v>28</v>
      </c>
      <c r="I4036" s="91" t="str">
        <f>'[4]ИТОГ!'!$AY4033</f>
        <v>НАДО!!!</v>
      </c>
    </row>
    <row r="4037" spans="1:9">
      <c r="A4037" s="375">
        <v>4027</v>
      </c>
      <c r="B4037" s="91" t="str">
        <f>'[4]ИТОГ!'!$AP4034</f>
        <v>Шимков Дмитрий</v>
      </c>
      <c r="C4037" s="91">
        <f>'[4]ИТОГ!'!$AQ4034</f>
        <v>2003</v>
      </c>
      <c r="D4037" s="91" t="str">
        <f>'[4]ИТОГ!'!$AT4034</f>
        <v>б/р</v>
      </c>
      <c r="E4037" s="91" t="str">
        <f>'[4]ИТОГ!'!$AU4034</f>
        <v>м</v>
      </c>
      <c r="F4037" s="189">
        <f>'[4]ИТОГ!'!$AX4034</f>
        <v>42869</v>
      </c>
      <c r="G4037" s="91" t="s">
        <v>255</v>
      </c>
      <c r="H4037" s="94" t="s">
        <v>28</v>
      </c>
      <c r="I4037" s="91" t="str">
        <f>'[4]ИТОГ!'!$AY4034</f>
        <v>ОК!</v>
      </c>
    </row>
    <row r="4038" spans="1:9">
      <c r="A4038" s="375">
        <v>4028</v>
      </c>
      <c r="B4038" s="91" t="str">
        <f>'[4]ИТОГ!'!$AP4035</f>
        <v>Шиндориков Сергей</v>
      </c>
      <c r="C4038" s="91">
        <f>'[4]ИТОГ!'!$AQ4035</f>
        <v>0</v>
      </c>
      <c r="D4038" s="91" t="str">
        <f>'[4]ИТОГ!'!$AT4035</f>
        <v>б/р</v>
      </c>
      <c r="E4038" s="91" t="str">
        <f>'[4]ИТОГ!'!$AU4035</f>
        <v>м</v>
      </c>
      <c r="F4038" s="189">
        <f>'[4]ИТОГ!'!$AX4035</f>
        <v>44154</v>
      </c>
      <c r="G4038" s="91" t="s">
        <v>255</v>
      </c>
      <c r="H4038" s="94" t="s">
        <v>28</v>
      </c>
      <c r="I4038" s="91" t="str">
        <f>'[4]ИТОГ!'!$AY4035</f>
        <v>НАДО!!!</v>
      </c>
    </row>
    <row r="4039" spans="1:9">
      <c r="A4039" s="375">
        <v>4029</v>
      </c>
      <c r="B4039" s="91" t="str">
        <f>'[4]ИТОГ!'!$AP4036</f>
        <v>Шинкаренко Агний</v>
      </c>
      <c r="C4039" s="91">
        <f>'[4]ИТОГ!'!$AQ4036</f>
        <v>2010</v>
      </c>
      <c r="D4039" s="91">
        <f>'[4]ИТОГ!'!$AT4036</f>
        <v>2</v>
      </c>
      <c r="E4039" s="91" t="str">
        <f>'[4]ИТОГ!'!$AU4036</f>
        <v>м</v>
      </c>
      <c r="F4039" s="189">
        <f>'[4]ИТОГ!'!$AX4036</f>
        <v>45757</v>
      </c>
      <c r="G4039" s="91" t="s">
        <v>255</v>
      </c>
      <c r="H4039" s="94" t="s">
        <v>28</v>
      </c>
      <c r="I4039" s="91" t="str">
        <f>'[4]ИТОГ!'!$AY4036</f>
        <v>ОК!</v>
      </c>
    </row>
    <row r="4040" spans="1:9">
      <c r="A4040" s="375">
        <v>4030</v>
      </c>
      <c r="B4040" s="91" t="str">
        <f>'[4]ИТОГ!'!$AP4037</f>
        <v>Шинкаренко Тарислава</v>
      </c>
      <c r="C4040" s="91">
        <f>'[4]ИТОГ!'!$AQ4037</f>
        <v>2014</v>
      </c>
      <c r="D4040" s="91" t="str">
        <f>'[4]ИТОГ!'!$AT4037</f>
        <v>б/р</v>
      </c>
      <c r="E4040" s="91" t="str">
        <f>'[4]ИТОГ!'!$AU4037</f>
        <v>ж</v>
      </c>
      <c r="F4040" s="189">
        <f>'[4]ИТОГ!'!$AX4037</f>
        <v>0</v>
      </c>
      <c r="G4040" s="91" t="s">
        <v>255</v>
      </c>
      <c r="H4040" s="94" t="s">
        <v>28</v>
      </c>
      <c r="I4040" s="91" t="str">
        <f>'[4]ИТОГ!'!$AY4037</f>
        <v>ОК!</v>
      </c>
    </row>
    <row r="4041" spans="1:9">
      <c r="A4041" s="375">
        <v>4031</v>
      </c>
      <c r="B4041" s="91" t="str">
        <f>'[4]ИТОГ!'!$AP4038</f>
        <v>Шинкаренко Титомир</v>
      </c>
      <c r="C4041" s="91">
        <f>'[4]ИТОГ!'!$AQ4038</f>
        <v>2012</v>
      </c>
      <c r="D4041" s="91" t="str">
        <f>'[4]ИТОГ!'!$AT4038</f>
        <v>1ю</v>
      </c>
      <c r="E4041" s="91" t="str">
        <f>'[4]ИТОГ!'!$AU4038</f>
        <v>м</v>
      </c>
      <c r="F4041" s="189">
        <f>'[4]ИТОГ!'!$AX4038</f>
        <v>45366</v>
      </c>
      <c r="G4041" s="91" t="s">
        <v>255</v>
      </c>
      <c r="H4041" s="94" t="s">
        <v>28</v>
      </c>
      <c r="I4041" s="91" t="str">
        <f>'[4]ИТОГ!'!$AY4038</f>
        <v>ОК!</v>
      </c>
    </row>
    <row r="4042" spans="1:9">
      <c r="A4042" s="375">
        <v>4032</v>
      </c>
      <c r="B4042" s="91" t="str">
        <f>'[4]ИТОГ!'!$AP4039</f>
        <v>Шипигузов Андрей</v>
      </c>
      <c r="C4042" s="91">
        <f>'[4]ИТОГ!'!$AQ4039</f>
        <v>0</v>
      </c>
      <c r="D4042" s="91">
        <f>'[4]ИТОГ!'!$AT4039</f>
        <v>2</v>
      </c>
      <c r="E4042" s="91" t="str">
        <f>'[4]ИТОГ!'!$AU4039</f>
        <v>м</v>
      </c>
      <c r="F4042" s="189">
        <f>'[4]ИТОГ!'!$AX4039</f>
        <v>45344</v>
      </c>
      <c r="G4042" s="91" t="s">
        <v>255</v>
      </c>
      <c r="H4042" s="94" t="s">
        <v>28</v>
      </c>
      <c r="I4042" s="91" t="str">
        <f>'[4]ИТОГ!'!$AY4039</f>
        <v>НАДО!!!</v>
      </c>
    </row>
    <row r="4043" spans="1:9">
      <c r="A4043" s="375">
        <v>4033</v>
      </c>
      <c r="B4043" s="91" t="str">
        <f>'[4]ИТОГ!'!$AP4040</f>
        <v>Шипилина Анна</v>
      </c>
      <c r="C4043" s="91">
        <f>'[4]ИТОГ!'!$AQ4040</f>
        <v>1989</v>
      </c>
      <c r="D4043" s="91" t="str">
        <f>'[4]ИТОГ!'!$AT4040</f>
        <v>б/р</v>
      </c>
      <c r="E4043" s="91" t="str">
        <f>'[4]ИТОГ!'!$AU4040</f>
        <v>ж</v>
      </c>
      <c r="F4043" s="189">
        <f>'[4]ИТОГ!'!$AX4040</f>
        <v>42844</v>
      </c>
      <c r="G4043" s="91" t="s">
        <v>255</v>
      </c>
      <c r="H4043" s="94" t="s">
        <v>28</v>
      </c>
      <c r="I4043" s="91" t="str">
        <f>'[4]ИТОГ!'!$AY4040</f>
        <v>ОК!</v>
      </c>
    </row>
    <row r="4044" spans="1:9">
      <c r="A4044" s="375">
        <v>4034</v>
      </c>
      <c r="B4044" s="91" t="str">
        <f>'[4]ИТОГ!'!$AP4041</f>
        <v>Шипилова Дилара</v>
      </c>
      <c r="C4044" s="91">
        <f>'[4]ИТОГ!'!$AQ4041</f>
        <v>0</v>
      </c>
      <c r="D4044" s="91">
        <f>'[4]ИТОГ!'!$AT4041</f>
        <v>3</v>
      </c>
      <c r="E4044" s="91" t="str">
        <f>'[4]ИТОГ!'!$AU4041</f>
        <v>ж</v>
      </c>
      <c r="F4044" s="189">
        <f>'[4]ИТОГ!'!$AX4041</f>
        <v>45407</v>
      </c>
      <c r="G4044" s="91" t="s">
        <v>255</v>
      </c>
      <c r="H4044" s="94" t="s">
        <v>28</v>
      </c>
      <c r="I4044" s="91" t="str">
        <f>'[4]ИТОГ!'!$AY4041</f>
        <v>НАДО!!!</v>
      </c>
    </row>
    <row r="4045" spans="1:9">
      <c r="A4045" s="375">
        <v>4035</v>
      </c>
      <c r="B4045" s="91" t="str">
        <f>'[4]ИТОГ!'!$AP4042</f>
        <v>Шипицин Иван</v>
      </c>
      <c r="C4045" s="91">
        <f>'[4]ИТОГ!'!$AQ4042</f>
        <v>2003</v>
      </c>
      <c r="D4045" s="91" t="str">
        <f>'[4]ИТОГ!'!$AT4042</f>
        <v>б/р</v>
      </c>
      <c r="E4045" s="91" t="str">
        <f>'[4]ИТОГ!'!$AU4042</f>
        <v>м</v>
      </c>
      <c r="F4045" s="189">
        <f>'[4]ИТОГ!'!$AX4042</f>
        <v>0</v>
      </c>
      <c r="G4045" s="91" t="s">
        <v>255</v>
      </c>
      <c r="H4045" s="94" t="s">
        <v>28</v>
      </c>
      <c r="I4045" s="91" t="str">
        <f>'[4]ИТОГ!'!$AY4042</f>
        <v>ОК!</v>
      </c>
    </row>
    <row r="4046" spans="1:9">
      <c r="A4046" s="375">
        <v>4036</v>
      </c>
      <c r="B4046" s="91" t="str">
        <f>'[4]ИТОГ!'!$AP4043</f>
        <v>Ширипов Денис</v>
      </c>
      <c r="C4046" s="91">
        <f>'[4]ИТОГ!'!$AQ4043</f>
        <v>2005</v>
      </c>
      <c r="D4046" s="91" t="str">
        <f>'[4]ИТОГ!'!$AT4043</f>
        <v>б/р</v>
      </c>
      <c r="E4046" s="91" t="str">
        <f>'[4]ИТОГ!'!$AU4043</f>
        <v>м</v>
      </c>
      <c r="F4046" s="189">
        <f>'[4]ИТОГ!'!$AX4043</f>
        <v>0</v>
      </c>
      <c r="G4046" s="91" t="s">
        <v>255</v>
      </c>
      <c r="H4046" s="94" t="s">
        <v>28</v>
      </c>
      <c r="I4046" s="91" t="str">
        <f>'[4]ИТОГ!'!$AY4043</f>
        <v>НАДО!!!</v>
      </c>
    </row>
    <row r="4047" spans="1:9">
      <c r="A4047" s="375">
        <v>4037</v>
      </c>
      <c r="B4047" s="91" t="str">
        <f>'[4]ИТОГ!'!$AP4044</f>
        <v>Ширшова Анастасия</v>
      </c>
      <c r="C4047" s="91">
        <f>'[4]ИТОГ!'!$AQ4044</f>
        <v>2011</v>
      </c>
      <c r="D4047" s="91" t="str">
        <f>'[4]ИТОГ!'!$AT4044</f>
        <v>б/р</v>
      </c>
      <c r="E4047" s="91" t="str">
        <f>'[4]ИТОГ!'!$AU4044</f>
        <v>ж</v>
      </c>
      <c r="F4047" s="189">
        <f>'[4]ИТОГ!'!$AX4044</f>
        <v>0</v>
      </c>
      <c r="G4047" s="91" t="s">
        <v>255</v>
      </c>
      <c r="H4047" s="94" t="s">
        <v>28</v>
      </c>
      <c r="I4047" s="91" t="str">
        <f>'[4]ИТОГ!'!$AY4044</f>
        <v>ОК!</v>
      </c>
    </row>
    <row r="4048" spans="1:9">
      <c r="A4048" s="375">
        <v>4038</v>
      </c>
      <c r="B4048" s="91" t="str">
        <f>'[4]ИТОГ!'!$AP4045</f>
        <v>Ширыкалова Диана</v>
      </c>
      <c r="C4048" s="91">
        <f>'[4]ИТОГ!'!$AQ4045</f>
        <v>2003</v>
      </c>
      <c r="D4048" s="91" t="str">
        <f>'[4]ИТОГ!'!$AT4045</f>
        <v>б/р</v>
      </c>
      <c r="E4048" s="91" t="str">
        <f>'[4]ИТОГ!'!$AU4045</f>
        <v>ж</v>
      </c>
      <c r="F4048" s="189">
        <f>'[4]ИТОГ!'!$AX4045</f>
        <v>43863</v>
      </c>
      <c r="G4048" s="91" t="s">
        <v>255</v>
      </c>
      <c r="H4048" s="94" t="s">
        <v>28</v>
      </c>
      <c r="I4048" s="91" t="str">
        <f>'[4]ИТОГ!'!$AY4045</f>
        <v>ОК!</v>
      </c>
    </row>
    <row r="4049" spans="1:9">
      <c r="A4049" s="375">
        <v>4039</v>
      </c>
      <c r="B4049" s="91" t="str">
        <f>'[4]ИТОГ!'!$AP4046</f>
        <v>Ширяев Илья</v>
      </c>
      <c r="C4049" s="91">
        <f>'[4]ИТОГ!'!$AQ4046</f>
        <v>1995</v>
      </c>
      <c r="D4049" s="91" t="str">
        <f>'[4]ИТОГ!'!$AT4046</f>
        <v>б/р</v>
      </c>
      <c r="E4049" s="91" t="str">
        <f>'[4]ИТОГ!'!$AU4046</f>
        <v>м</v>
      </c>
      <c r="F4049" s="189">
        <f>'[4]ИТОГ!'!$AX4046</f>
        <v>43218</v>
      </c>
      <c r="G4049" s="91" t="s">
        <v>255</v>
      </c>
      <c r="H4049" s="94" t="s">
        <v>28</v>
      </c>
      <c r="I4049" s="91" t="str">
        <f>'[4]ИТОГ!'!$AY4046</f>
        <v>ОК!</v>
      </c>
    </row>
    <row r="4050" spans="1:9">
      <c r="A4050" s="375">
        <v>4040</v>
      </c>
      <c r="B4050" s="91" t="str">
        <f>'[4]ИТОГ!'!$AP4047</f>
        <v>Шишкина Элина</v>
      </c>
      <c r="C4050" s="91">
        <f>'[4]ИТОГ!'!$AQ4047</f>
        <v>2009</v>
      </c>
      <c r="D4050" s="91" t="str">
        <f>'[4]ИТОГ!'!$AT4047</f>
        <v>1ю</v>
      </c>
      <c r="E4050" s="91" t="str">
        <f>'[4]ИТОГ!'!$AU4047</f>
        <v>ж</v>
      </c>
      <c r="F4050" s="189">
        <f>'[4]ИТОГ!'!$AX4047</f>
        <v>45940</v>
      </c>
      <c r="G4050" s="91" t="s">
        <v>255</v>
      </c>
      <c r="H4050" s="94" t="s">
        <v>28</v>
      </c>
      <c r="I4050" s="91" t="str">
        <f>'[4]ИТОГ!'!$AY4047</f>
        <v>ОК!</v>
      </c>
    </row>
    <row r="4051" spans="1:9">
      <c r="A4051" s="375">
        <v>4041</v>
      </c>
      <c r="B4051" s="91" t="str">
        <f>'[4]ИТОГ!'!$AP4048</f>
        <v>Шишкова Валерия</v>
      </c>
      <c r="C4051" s="91">
        <f>'[4]ИТОГ!'!$AQ4048</f>
        <v>2011</v>
      </c>
      <c r="D4051" s="91" t="str">
        <f>'[4]ИТОГ!'!$AT4048</f>
        <v>б/р</v>
      </c>
      <c r="E4051" s="91" t="str">
        <f>'[4]ИТОГ!'!$AU4048</f>
        <v>ж</v>
      </c>
      <c r="F4051" s="189">
        <f>'[4]ИТОГ!'!$AX4048</f>
        <v>0</v>
      </c>
      <c r="G4051" s="91" t="s">
        <v>255</v>
      </c>
      <c r="H4051" s="94" t="s">
        <v>28</v>
      </c>
      <c r="I4051" s="91" t="str">
        <f>'[4]ИТОГ!'!$AY4048</f>
        <v>ОК!</v>
      </c>
    </row>
    <row r="4052" spans="1:9">
      <c r="A4052" s="375">
        <v>4042</v>
      </c>
      <c r="B4052" s="91" t="str">
        <f>'[4]ИТОГ!'!$AP4049</f>
        <v>Шишов Александр</v>
      </c>
      <c r="C4052" s="91">
        <f>'[4]ИТОГ!'!$AQ4049</f>
        <v>2008</v>
      </c>
      <c r="D4052" s="91" t="str">
        <f>'[4]ИТОГ!'!$AT4049</f>
        <v>б/р</v>
      </c>
      <c r="E4052" s="91" t="str">
        <f>'[4]ИТОГ!'!$AU4049</f>
        <v>м</v>
      </c>
      <c r="F4052" s="189">
        <f>'[4]ИТОГ!'!$AX4049</f>
        <v>0</v>
      </c>
      <c r="G4052" s="91" t="s">
        <v>255</v>
      </c>
      <c r="H4052" s="94" t="s">
        <v>28</v>
      </c>
      <c r="I4052" s="91" t="str">
        <f>'[4]ИТОГ!'!$AY4049</f>
        <v>ОК!</v>
      </c>
    </row>
    <row r="4053" spans="1:9">
      <c r="A4053" s="375">
        <v>4043</v>
      </c>
      <c r="B4053" s="91" t="str">
        <f>'[4]ИТОГ!'!$AP4050</f>
        <v>Шишов Леонид</v>
      </c>
      <c r="C4053" s="91">
        <f>'[4]ИТОГ!'!$AQ4050</f>
        <v>2008</v>
      </c>
      <c r="D4053" s="91" t="str">
        <f>'[4]ИТОГ!'!$AT4050</f>
        <v>б/р</v>
      </c>
      <c r="E4053" s="91" t="str">
        <f>'[4]ИТОГ!'!$AU4050</f>
        <v>м</v>
      </c>
      <c r="F4053" s="189">
        <f>'[4]ИТОГ!'!$AX4050</f>
        <v>0</v>
      </c>
      <c r="G4053" s="91" t="s">
        <v>255</v>
      </c>
      <c r="H4053" s="94" t="s">
        <v>28</v>
      </c>
      <c r="I4053" s="91" t="str">
        <f>'[4]ИТОГ!'!$AY4050</f>
        <v>ОК!</v>
      </c>
    </row>
    <row r="4054" spans="1:9">
      <c r="A4054" s="375">
        <v>4044</v>
      </c>
      <c r="B4054" s="91" t="str">
        <f>'[4]ИТОГ!'!$AP4051</f>
        <v>Шкавро Анастасия</v>
      </c>
      <c r="C4054" s="91">
        <f>'[4]ИТОГ!'!$AQ4051</f>
        <v>1995</v>
      </c>
      <c r="D4054" s="91" t="str">
        <f>'[4]ИТОГ!'!$AT4051</f>
        <v>б/р</v>
      </c>
      <c r="E4054" s="91" t="str">
        <f>'[4]ИТОГ!'!$AU4051</f>
        <v>ж</v>
      </c>
      <c r="F4054" s="189">
        <f>'[4]ИТОГ!'!$AX4051</f>
        <v>43163</v>
      </c>
      <c r="G4054" s="91" t="s">
        <v>255</v>
      </c>
      <c r="H4054" s="94" t="s">
        <v>28</v>
      </c>
      <c r="I4054" s="91" t="str">
        <f>'[4]ИТОГ!'!$AY4051</f>
        <v>ОК!</v>
      </c>
    </row>
    <row r="4055" spans="1:9">
      <c r="A4055" s="375">
        <v>4045</v>
      </c>
      <c r="B4055" s="91" t="str">
        <f>'[4]ИТОГ!'!$AP4052</f>
        <v>Шкилев Виталий</v>
      </c>
      <c r="C4055" s="91">
        <f>'[4]ИТОГ!'!$AQ4052</f>
        <v>0</v>
      </c>
      <c r="D4055" s="91" t="str">
        <f>'[4]ИТОГ!'!$AT4052</f>
        <v>МС</v>
      </c>
      <c r="E4055" s="91" t="str">
        <f>'[4]ИТОГ!'!$AU4052</f>
        <v>м</v>
      </c>
      <c r="F4055" s="189">
        <f>'[4]ИТОГ!'!$AX4052</f>
        <v>0</v>
      </c>
      <c r="G4055" s="91" t="s">
        <v>255</v>
      </c>
      <c r="H4055" s="94" t="s">
        <v>28</v>
      </c>
      <c r="I4055" s="91" t="str">
        <f>'[4]ИТОГ!'!$AY4052</f>
        <v>НАДО!!!</v>
      </c>
    </row>
    <row r="4056" spans="1:9">
      <c r="A4056" s="375">
        <v>4046</v>
      </c>
      <c r="B4056" s="91" t="str">
        <f>'[4]ИТОГ!'!$AP4053</f>
        <v>Шлыкова Наталья</v>
      </c>
      <c r="C4056" s="91">
        <f>'[4]ИТОГ!'!$AQ4053</f>
        <v>0</v>
      </c>
      <c r="D4056" s="91" t="str">
        <f>'[4]ИТОГ!'!$AT4053</f>
        <v>б/р</v>
      </c>
      <c r="E4056" s="91" t="str">
        <f>'[4]ИТОГ!'!$AU4053</f>
        <v>ж</v>
      </c>
      <c r="F4056" s="189">
        <f>'[4]ИТОГ!'!$AX4053</f>
        <v>43954</v>
      </c>
      <c r="G4056" s="91" t="s">
        <v>255</v>
      </c>
      <c r="H4056" s="94" t="s">
        <v>28</v>
      </c>
      <c r="I4056" s="91" t="str">
        <f>'[4]ИТОГ!'!$AY4053</f>
        <v>НАДО!!!</v>
      </c>
    </row>
    <row r="4057" spans="1:9">
      <c r="A4057" s="375">
        <v>4047</v>
      </c>
      <c r="B4057" s="91" t="str">
        <f>'[4]ИТОГ!'!$AP4054</f>
        <v>Шмарова Елизавета</v>
      </c>
      <c r="C4057" s="91">
        <f>'[4]ИТОГ!'!$AQ4054</f>
        <v>2011</v>
      </c>
      <c r="D4057" s="91" t="str">
        <f>'[4]ИТОГ!'!$AT4054</f>
        <v>б/р</v>
      </c>
      <c r="E4057" s="91" t="str">
        <f>'[4]ИТОГ!'!$AU4054</f>
        <v>ж</v>
      </c>
      <c r="F4057" s="189">
        <f>'[4]ИТОГ!'!$AX4054</f>
        <v>0</v>
      </c>
      <c r="G4057" s="91" t="s">
        <v>255</v>
      </c>
      <c r="H4057" s="94" t="s">
        <v>28</v>
      </c>
      <c r="I4057" s="91" t="str">
        <f>'[4]ИТОГ!'!$AY4054</f>
        <v>ОК!</v>
      </c>
    </row>
    <row r="4058" spans="1:9">
      <c r="A4058" s="375">
        <v>4048</v>
      </c>
      <c r="B4058" s="91" t="str">
        <f>'[4]ИТОГ!'!$AP4055</f>
        <v>Шмелев Виталий</v>
      </c>
      <c r="C4058" s="91">
        <f>'[4]ИТОГ!'!$AQ4055</f>
        <v>2011</v>
      </c>
      <c r="D4058" s="91">
        <f>'[4]ИТОГ!'!$AT4055</f>
        <v>2</v>
      </c>
      <c r="E4058" s="91" t="str">
        <f>'[4]ИТОГ!'!$AU4055</f>
        <v>м</v>
      </c>
      <c r="F4058" s="189">
        <f>'[4]ИТОГ!'!$AX4055</f>
        <v>45757</v>
      </c>
      <c r="G4058" s="91" t="s">
        <v>255</v>
      </c>
      <c r="H4058" s="94" t="s">
        <v>28</v>
      </c>
      <c r="I4058" s="91" t="str">
        <f>'[4]ИТОГ!'!$AY4055</f>
        <v>ОК!</v>
      </c>
    </row>
    <row r="4059" spans="1:9">
      <c r="A4059" s="375">
        <v>4049</v>
      </c>
      <c r="B4059" s="91" t="str">
        <f>'[4]ИТОГ!'!$AP4056</f>
        <v>Шмелев Владимир</v>
      </c>
      <c r="C4059" s="91">
        <f>'[4]ИТОГ!'!$AQ4056</f>
        <v>2011</v>
      </c>
      <c r="D4059" s="91" t="str">
        <f>'[4]ИТОГ!'!$AT4056</f>
        <v>1ю</v>
      </c>
      <c r="E4059" s="91" t="str">
        <f>'[4]ИТОГ!'!$AU4056</f>
        <v>м</v>
      </c>
      <c r="F4059" s="189">
        <f>'[4]ИТОГ!'!$AX4056</f>
        <v>45422</v>
      </c>
      <c r="G4059" s="91" t="s">
        <v>255</v>
      </c>
      <c r="H4059" s="94" t="s">
        <v>28</v>
      </c>
      <c r="I4059" s="91" t="str">
        <f>'[4]ИТОГ!'!$AY4056</f>
        <v>ОК!</v>
      </c>
    </row>
    <row r="4060" spans="1:9">
      <c r="A4060" s="375">
        <v>4050</v>
      </c>
      <c r="B4060" s="91" t="str">
        <f>'[4]ИТОГ!'!$AP4057</f>
        <v>Шмелев Сергей</v>
      </c>
      <c r="C4060" s="91">
        <f>'[4]ИТОГ!'!$AQ4057</f>
        <v>0</v>
      </c>
      <c r="D4060" s="91" t="str">
        <f>'[4]ИТОГ!'!$AT4057</f>
        <v>б/р</v>
      </c>
      <c r="E4060" s="91" t="str">
        <f>'[4]ИТОГ!'!$AU4057</f>
        <v>м</v>
      </c>
      <c r="F4060" s="189">
        <f>'[4]ИТОГ!'!$AX4057</f>
        <v>42918</v>
      </c>
      <c r="G4060" s="91" t="s">
        <v>255</v>
      </c>
      <c r="H4060" s="94" t="s">
        <v>28</v>
      </c>
      <c r="I4060" s="91" t="str">
        <f>'[4]ИТОГ!'!$AY4057</f>
        <v>НАДО!!!</v>
      </c>
    </row>
    <row r="4061" spans="1:9">
      <c r="A4061" s="375">
        <v>4051</v>
      </c>
      <c r="B4061" s="91" t="str">
        <f>'[4]ИТОГ!'!$AP4058</f>
        <v xml:space="preserve">Шмелев Сергей </v>
      </c>
      <c r="C4061" s="91">
        <f>'[4]ИТОГ!'!$AQ4058</f>
        <v>0</v>
      </c>
      <c r="D4061" s="91">
        <f>'[4]ИТОГ!'!$AT4058</f>
        <v>3</v>
      </c>
      <c r="E4061" s="91" t="str">
        <f>'[4]ИТОГ!'!$AU4058</f>
        <v>м</v>
      </c>
      <c r="F4061" s="189">
        <f>'[4]ИТОГ!'!$AX4058</f>
        <v>45407</v>
      </c>
      <c r="G4061" s="91" t="s">
        <v>255</v>
      </c>
      <c r="H4061" s="94" t="s">
        <v>28</v>
      </c>
      <c r="I4061" s="91" t="str">
        <f>'[4]ИТОГ!'!$AY4058</f>
        <v>НАДО!!!</v>
      </c>
    </row>
    <row r="4062" spans="1:9">
      <c r="A4062" s="375">
        <v>4052</v>
      </c>
      <c r="B4062" s="91" t="str">
        <f>'[4]ИТОГ!'!$AP4059</f>
        <v>Шмелева Ксения</v>
      </c>
      <c r="C4062" s="91">
        <f>'[4]ИТОГ!'!$AQ4059</f>
        <v>2014</v>
      </c>
      <c r="D4062" s="91" t="str">
        <f>'[4]ИТОГ!'!$AT4059</f>
        <v>б/р</v>
      </c>
      <c r="E4062" s="91" t="str">
        <f>'[4]ИТОГ!'!$AU4059</f>
        <v>ж</v>
      </c>
      <c r="F4062" s="189">
        <f>'[4]ИТОГ!'!$AX4059</f>
        <v>0</v>
      </c>
      <c r="G4062" s="91" t="s">
        <v>255</v>
      </c>
      <c r="H4062" s="94" t="s">
        <v>28</v>
      </c>
      <c r="I4062" s="91" t="str">
        <f>'[4]ИТОГ!'!$AY4059</f>
        <v>ОК!</v>
      </c>
    </row>
    <row r="4063" spans="1:9">
      <c r="A4063" s="375">
        <v>4053</v>
      </c>
      <c r="B4063" s="91" t="str">
        <f>'[4]ИТОГ!'!$AP4060</f>
        <v>Шнитке Виктор</v>
      </c>
      <c r="C4063" s="91">
        <f>'[4]ИТОГ!'!$AQ4060</f>
        <v>2006</v>
      </c>
      <c r="D4063" s="91" t="str">
        <f>'[4]ИТОГ!'!$AT4060</f>
        <v>б/р</v>
      </c>
      <c r="E4063" s="91" t="str">
        <f>'[4]ИТОГ!'!$AU4060</f>
        <v>м</v>
      </c>
      <c r="F4063" s="189">
        <f>'[4]ИТОГ!'!$AX4060</f>
        <v>0</v>
      </c>
      <c r="G4063" s="91" t="s">
        <v>255</v>
      </c>
      <c r="H4063" s="94" t="s">
        <v>28</v>
      </c>
      <c r="I4063" s="91" t="str">
        <f>'[4]ИТОГ!'!$AY4060</f>
        <v>ОК!</v>
      </c>
    </row>
    <row r="4064" spans="1:9">
      <c r="A4064" s="375">
        <v>4054</v>
      </c>
      <c r="B4064" s="91" t="str">
        <f>'[4]ИТОГ!'!$AP4061</f>
        <v>Шнякин Андрей</v>
      </c>
      <c r="C4064" s="91">
        <f>'[4]ИТОГ!'!$AQ4061</f>
        <v>1980</v>
      </c>
      <c r="D4064" s="91" t="str">
        <f>'[4]ИТОГ!'!$AT4061</f>
        <v>б/р</v>
      </c>
      <c r="E4064" s="91" t="str">
        <f>'[4]ИТОГ!'!$AU4061</f>
        <v>м</v>
      </c>
      <c r="F4064" s="189">
        <f>'[4]ИТОГ!'!$AX4061</f>
        <v>43078</v>
      </c>
      <c r="G4064" s="91" t="s">
        <v>255</v>
      </c>
      <c r="H4064" s="94" t="s">
        <v>28</v>
      </c>
      <c r="I4064" s="91" t="str">
        <f>'[4]ИТОГ!'!$AY4061</f>
        <v>НАДО!!!</v>
      </c>
    </row>
    <row r="4065" spans="1:9">
      <c r="A4065" s="375">
        <v>4055</v>
      </c>
      <c r="B4065" s="91" t="str">
        <f>'[4]ИТОГ!'!$AP4062</f>
        <v>Шорохов Владимир</v>
      </c>
      <c r="C4065" s="91">
        <f>'[4]ИТОГ!'!$AQ4062</f>
        <v>2005</v>
      </c>
      <c r="D4065" s="91" t="str">
        <f>'[4]ИТОГ!'!$AT4062</f>
        <v>б/р</v>
      </c>
      <c r="E4065" s="91" t="str">
        <f>'[4]ИТОГ!'!$AU4062</f>
        <v>м</v>
      </c>
      <c r="F4065" s="189">
        <f>'[4]ИТОГ!'!$AX4062</f>
        <v>43960</v>
      </c>
      <c r="G4065" s="91" t="s">
        <v>255</v>
      </c>
      <c r="H4065" s="94" t="s">
        <v>28</v>
      </c>
      <c r="I4065" s="91" t="str">
        <f>'[4]ИТОГ!'!$AY4062</f>
        <v>ОК!</v>
      </c>
    </row>
    <row r="4066" spans="1:9">
      <c r="A4066" s="375">
        <v>4056</v>
      </c>
      <c r="B4066" s="91" t="str">
        <f>'[4]ИТОГ!'!$AP4063</f>
        <v>Шорохова Полина</v>
      </c>
      <c r="C4066" s="91">
        <f>'[4]ИТОГ!'!$AQ4063</f>
        <v>2009</v>
      </c>
      <c r="D4066" s="91" t="str">
        <f>'[4]ИТОГ!'!$AT4063</f>
        <v>б/р</v>
      </c>
      <c r="E4066" s="91" t="str">
        <f>'[4]ИТОГ!'!$AU4063</f>
        <v>ж</v>
      </c>
      <c r="F4066" s="189">
        <f>'[4]ИТОГ!'!$AX4063</f>
        <v>43960</v>
      </c>
      <c r="G4066" s="91" t="s">
        <v>255</v>
      </c>
      <c r="H4066" s="94" t="s">
        <v>28</v>
      </c>
      <c r="I4066" s="91" t="str">
        <f>'[4]ИТОГ!'!$AY4063</f>
        <v>ОК!</v>
      </c>
    </row>
    <row r="4067" spans="1:9">
      <c r="A4067" s="375">
        <v>4057</v>
      </c>
      <c r="B4067" s="91" t="str">
        <f>'[4]ИТОГ!'!$AP4064</f>
        <v>Шошина Полина</v>
      </c>
      <c r="C4067" s="91">
        <f>'[4]ИТОГ!'!$AQ4064</f>
        <v>2009</v>
      </c>
      <c r="D4067" s="91">
        <f>'[4]ИТОГ!'!$AT4064</f>
        <v>1</v>
      </c>
      <c r="E4067" s="91" t="str">
        <f>'[4]ИТОГ!'!$AU4064</f>
        <v>ж</v>
      </c>
      <c r="F4067" s="189">
        <f>'[4]ИТОГ!'!$AX4064</f>
        <v>45863</v>
      </c>
      <c r="G4067" s="91" t="s">
        <v>255</v>
      </c>
      <c r="H4067" s="94" t="s">
        <v>28</v>
      </c>
      <c r="I4067" s="91" t="str">
        <f>'[4]ИТОГ!'!$AY4064</f>
        <v>ОК!</v>
      </c>
    </row>
    <row r="4068" spans="1:9">
      <c r="A4068" s="375">
        <v>4058</v>
      </c>
      <c r="B4068" s="91" t="str">
        <f>'[4]ИТОГ!'!$AP4065</f>
        <v>Шпаков Илья</v>
      </c>
      <c r="C4068" s="91">
        <f>'[4]ИТОГ!'!$AQ4065</f>
        <v>2007</v>
      </c>
      <c r="D4068" s="91">
        <f>'[4]ИТОГ!'!$AT4065</f>
        <v>3</v>
      </c>
      <c r="E4068" s="91" t="str">
        <f>'[4]ИТОГ!'!$AU4065</f>
        <v>м</v>
      </c>
      <c r="F4068" s="189">
        <f>'[4]ИТОГ!'!$AX4065</f>
        <v>45344</v>
      </c>
      <c r="G4068" s="91" t="s">
        <v>255</v>
      </c>
      <c r="H4068" s="94" t="s">
        <v>28</v>
      </c>
      <c r="I4068" s="91" t="str">
        <f>'[4]ИТОГ!'!$AY4065</f>
        <v>ОК!</v>
      </c>
    </row>
    <row r="4069" spans="1:9">
      <c r="A4069" s="375">
        <v>4059</v>
      </c>
      <c r="B4069" s="91" t="str">
        <f>'[4]ИТОГ!'!$AP4066</f>
        <v>Шпаковская Яна</v>
      </c>
      <c r="C4069" s="91">
        <f>'[4]ИТОГ!'!$AQ4066</f>
        <v>2005</v>
      </c>
      <c r="D4069" s="91" t="str">
        <f>'[4]ИТОГ!'!$AT4066</f>
        <v>б/р</v>
      </c>
      <c r="E4069" s="91" t="str">
        <f>'[4]ИТОГ!'!$AU4066</f>
        <v>ж</v>
      </c>
      <c r="F4069" s="189">
        <f>'[4]ИТОГ!'!$AX4066</f>
        <v>44103</v>
      </c>
      <c r="G4069" s="91" t="s">
        <v>255</v>
      </c>
      <c r="H4069" s="94" t="s">
        <v>28</v>
      </c>
      <c r="I4069" s="91" t="str">
        <f>'[4]ИТОГ!'!$AY4066</f>
        <v>ОК!</v>
      </c>
    </row>
    <row r="4070" spans="1:9">
      <c r="A4070" s="375">
        <v>4060</v>
      </c>
      <c r="B4070" s="91" t="str">
        <f>'[4]ИТОГ!'!$AP4067</f>
        <v>Шпаковский Давид</v>
      </c>
      <c r="C4070" s="91">
        <f>'[4]ИТОГ!'!$AQ4067</f>
        <v>2007</v>
      </c>
      <c r="D4070" s="91" t="str">
        <f>'[4]ИТОГ!'!$AT4067</f>
        <v>б/р</v>
      </c>
      <c r="E4070" s="91" t="str">
        <f>'[4]ИТОГ!'!$AU4067</f>
        <v>м</v>
      </c>
      <c r="F4070" s="189">
        <f>'[4]ИТОГ!'!$AX4067</f>
        <v>44103</v>
      </c>
      <c r="G4070" s="91" t="s">
        <v>255</v>
      </c>
      <c r="H4070" s="94" t="s">
        <v>28</v>
      </c>
      <c r="I4070" s="91" t="str">
        <f>'[4]ИТОГ!'!$AY4067</f>
        <v>ОК!</v>
      </c>
    </row>
    <row r="4071" spans="1:9">
      <c r="A4071" s="375">
        <v>4061</v>
      </c>
      <c r="B4071" s="91" t="str">
        <f>'[4]ИТОГ!'!$AP4068</f>
        <v>Шпанский Василий</v>
      </c>
      <c r="C4071" s="91">
        <f>'[4]ИТОГ!'!$AQ4068</f>
        <v>0</v>
      </c>
      <c r="D4071" s="91">
        <f>'[4]ИТОГ!'!$AT4068</f>
        <v>3</v>
      </c>
      <c r="E4071" s="91" t="str">
        <f>'[4]ИТОГ!'!$AU4068</f>
        <v>м</v>
      </c>
      <c r="F4071" s="189">
        <f>'[4]ИТОГ!'!$AX4068</f>
        <v>45407</v>
      </c>
      <c r="G4071" s="91" t="s">
        <v>255</v>
      </c>
      <c r="H4071" s="94" t="s">
        <v>28</v>
      </c>
      <c r="I4071" s="91" t="str">
        <f>'[4]ИТОГ!'!$AY4068</f>
        <v>НАДО!!!</v>
      </c>
    </row>
    <row r="4072" spans="1:9">
      <c r="A4072" s="375">
        <v>4062</v>
      </c>
      <c r="B4072" s="91" t="str">
        <f>'[4]ИТОГ!'!$AP4069</f>
        <v>Шпарага Ольга</v>
      </c>
      <c r="C4072" s="91">
        <f>'[4]ИТОГ!'!$AQ4069</f>
        <v>2006</v>
      </c>
      <c r="D4072" s="91" t="str">
        <f>'[4]ИТОГ!'!$AT4069</f>
        <v>б/р</v>
      </c>
      <c r="E4072" s="91" t="str">
        <f>'[4]ИТОГ!'!$AU4069</f>
        <v>ж</v>
      </c>
      <c r="F4072" s="189">
        <f>'[4]ИТОГ!'!$AX4069</f>
        <v>43735</v>
      </c>
      <c r="G4072" s="91" t="s">
        <v>255</v>
      </c>
      <c r="H4072" s="94" t="s">
        <v>28</v>
      </c>
      <c r="I4072" s="91" t="str">
        <f>'[4]ИТОГ!'!$AY4069</f>
        <v>ОК!</v>
      </c>
    </row>
    <row r="4073" spans="1:9">
      <c r="A4073" s="375">
        <v>4063</v>
      </c>
      <c r="B4073" s="91" t="str">
        <f>'[4]ИТОГ!'!$AP4070</f>
        <v>Шрагина Мария</v>
      </c>
      <c r="C4073" s="91">
        <f>'[4]ИТОГ!'!$AQ4070</f>
        <v>2007</v>
      </c>
      <c r="D4073" s="91" t="str">
        <f>'[4]ИТОГ!'!$AT4070</f>
        <v>б/р</v>
      </c>
      <c r="E4073" s="91" t="str">
        <f>'[4]ИТОГ!'!$AU4070</f>
        <v>ж</v>
      </c>
      <c r="F4073" s="189">
        <f>'[4]ИТОГ!'!$AX4070</f>
        <v>0</v>
      </c>
      <c r="G4073" s="91" t="s">
        <v>255</v>
      </c>
      <c r="H4073" s="94" t="s">
        <v>28</v>
      </c>
      <c r="I4073" s="91" t="str">
        <f>'[4]ИТОГ!'!$AY4070</f>
        <v>ОК!</v>
      </c>
    </row>
    <row r="4074" spans="1:9">
      <c r="A4074" s="375">
        <v>4064</v>
      </c>
      <c r="B4074" s="91" t="str">
        <f>'[4]ИТОГ!'!$AP4071</f>
        <v>Шрубова Елена</v>
      </c>
      <c r="C4074" s="91">
        <f>'[4]ИТОГ!'!$AQ4071</f>
        <v>0</v>
      </c>
      <c r="D4074" s="91" t="str">
        <f>'[4]ИТОГ!'!$AT4071</f>
        <v>б/р</v>
      </c>
      <c r="E4074" s="91" t="str">
        <f>'[4]ИТОГ!'!$AU4071</f>
        <v>ж</v>
      </c>
      <c r="F4074" s="189">
        <f>'[4]ИТОГ!'!$AX4071</f>
        <v>44619</v>
      </c>
      <c r="G4074" s="91" t="s">
        <v>255</v>
      </c>
      <c r="H4074" s="94" t="s">
        <v>28</v>
      </c>
      <c r="I4074" s="91" t="str">
        <f>'[4]ИТОГ!'!$AY4071</f>
        <v>НАДО!!!</v>
      </c>
    </row>
    <row r="4075" spans="1:9">
      <c r="A4075" s="375">
        <v>4065</v>
      </c>
      <c r="B4075" s="91" t="str">
        <f>'[4]ИТОГ!'!$AP4072</f>
        <v>Штейнварг Алексей</v>
      </c>
      <c r="C4075" s="91">
        <f>'[4]ИТОГ!'!$AQ4072</f>
        <v>0</v>
      </c>
      <c r="D4075" s="91">
        <f>'[4]ИТОГ!'!$AT4072</f>
        <v>3</v>
      </c>
      <c r="E4075" s="91" t="str">
        <f>'[4]ИТОГ!'!$AU4072</f>
        <v>м</v>
      </c>
      <c r="F4075" s="189">
        <f>'[4]ИТОГ!'!$AX4072</f>
        <v>45778</v>
      </c>
      <c r="G4075" s="91" t="s">
        <v>255</v>
      </c>
      <c r="H4075" s="94" t="s">
        <v>28</v>
      </c>
      <c r="I4075" s="91" t="str">
        <f>'[4]ИТОГ!'!$AY4072</f>
        <v>НАДО!!!</v>
      </c>
    </row>
    <row r="4076" spans="1:9">
      <c r="A4076" s="375">
        <v>4066</v>
      </c>
      <c r="B4076" s="91" t="str">
        <f>'[4]ИТОГ!'!$AP4073</f>
        <v>Штейнварг Марина</v>
      </c>
      <c r="C4076" s="91">
        <f>'[4]ИТОГ!'!$AQ4073</f>
        <v>0</v>
      </c>
      <c r="D4076" s="91">
        <f>'[4]ИТОГ!'!$AT4073</f>
        <v>3</v>
      </c>
      <c r="E4076" s="91" t="str">
        <f>'[4]ИТОГ!'!$AU4073</f>
        <v>ж</v>
      </c>
      <c r="F4076" s="189">
        <f>'[4]ИТОГ!'!$AX4073</f>
        <v>45778</v>
      </c>
      <c r="G4076" s="91" t="s">
        <v>255</v>
      </c>
      <c r="H4076" s="94" t="s">
        <v>28</v>
      </c>
      <c r="I4076" s="91" t="str">
        <f>'[4]ИТОГ!'!$AY4073</f>
        <v>НАДО!!!</v>
      </c>
    </row>
    <row r="4077" spans="1:9">
      <c r="A4077" s="375">
        <v>4067</v>
      </c>
      <c r="B4077" s="91" t="str">
        <f>'[4]ИТОГ!'!$AP4074</f>
        <v>Штейнварг Наталья</v>
      </c>
      <c r="C4077" s="91">
        <f>'[4]ИТОГ!'!$AQ4074</f>
        <v>0</v>
      </c>
      <c r="D4077" s="91" t="str">
        <f>'[4]ИТОГ!'!$AT4074</f>
        <v>1ю</v>
      </c>
      <c r="E4077" s="91" t="str">
        <f>'[4]ИТОГ!'!$AU4074</f>
        <v>ж</v>
      </c>
      <c r="F4077" s="189">
        <f>'[4]ИТОГ!'!$AX4074</f>
        <v>45705</v>
      </c>
      <c r="G4077" s="91" t="s">
        <v>255</v>
      </c>
      <c r="H4077" s="94" t="s">
        <v>28</v>
      </c>
      <c r="I4077" s="91" t="str">
        <f>'[4]ИТОГ!'!$AY4074</f>
        <v>НАДО!!!</v>
      </c>
    </row>
    <row r="4078" spans="1:9">
      <c r="A4078" s="375">
        <v>4068</v>
      </c>
      <c r="B4078" s="91" t="str">
        <f>'[4]ИТОГ!'!$AP4075</f>
        <v>Штейнварг Татьяна</v>
      </c>
      <c r="C4078" s="91">
        <f>'[4]ИТОГ!'!$AQ4075</f>
        <v>0</v>
      </c>
      <c r="D4078" s="91">
        <f>'[4]ИТОГ!'!$AT4075</f>
        <v>3</v>
      </c>
      <c r="E4078" s="91" t="str">
        <f>'[4]ИТОГ!'!$AU4075</f>
        <v>ж</v>
      </c>
      <c r="F4078" s="189">
        <f>'[4]ИТОГ!'!$AX4075</f>
        <v>45805</v>
      </c>
      <c r="G4078" s="91" t="s">
        <v>255</v>
      </c>
      <c r="H4078" s="94" t="s">
        <v>28</v>
      </c>
      <c r="I4078" s="91" t="str">
        <f>'[4]ИТОГ!'!$AY4075</f>
        <v>НАДО!!!</v>
      </c>
    </row>
    <row r="4079" spans="1:9">
      <c r="A4079" s="375">
        <v>4069</v>
      </c>
      <c r="B4079" s="91" t="str">
        <f>'[4]ИТОГ!'!$AP4076</f>
        <v>Штейнцайг Константин</v>
      </c>
      <c r="C4079" s="91">
        <f>'[4]ИТОГ!'!$AQ4076</f>
        <v>0</v>
      </c>
      <c r="D4079" s="91" t="str">
        <f>'[4]ИТОГ!'!$AT4076</f>
        <v>б/р</v>
      </c>
      <c r="E4079" s="91" t="str">
        <f>'[4]ИТОГ!'!$AU4076</f>
        <v>м</v>
      </c>
      <c r="F4079" s="189">
        <f>'[4]ИТОГ!'!$AX4076</f>
        <v>44238</v>
      </c>
      <c r="G4079" s="91" t="s">
        <v>255</v>
      </c>
      <c r="H4079" s="94" t="s">
        <v>28</v>
      </c>
      <c r="I4079" s="91" t="str">
        <f>'[4]ИТОГ!'!$AY4076</f>
        <v>НАДО!!!</v>
      </c>
    </row>
    <row r="4080" spans="1:9">
      <c r="A4080" s="375">
        <v>4070</v>
      </c>
      <c r="B4080" s="91" t="str">
        <f>'[4]ИТОГ!'!$AP4077</f>
        <v>Шувалов Денис</v>
      </c>
      <c r="C4080" s="91">
        <f>'[4]ИТОГ!'!$AQ4077</f>
        <v>1993</v>
      </c>
      <c r="D4080" s="91" t="str">
        <f>'[4]ИТОГ!'!$AT4077</f>
        <v>б/р</v>
      </c>
      <c r="E4080" s="91" t="str">
        <f>'[4]ИТОГ!'!$AU4077</f>
        <v>м</v>
      </c>
      <c r="F4080" s="189">
        <f>'[4]ИТОГ!'!$AX4077</f>
        <v>42802</v>
      </c>
      <c r="G4080" s="91" t="s">
        <v>255</v>
      </c>
      <c r="H4080" s="94" t="s">
        <v>28</v>
      </c>
      <c r="I4080" s="91" t="str">
        <f>'[4]ИТОГ!'!$AY4077</f>
        <v>ОК!</v>
      </c>
    </row>
    <row r="4081" spans="1:9">
      <c r="A4081" s="375">
        <v>4071</v>
      </c>
      <c r="B4081" s="91" t="str">
        <f>'[4]ИТОГ!'!$AP4078</f>
        <v>Шувалова Анна</v>
      </c>
      <c r="C4081" s="91">
        <f>'[4]ИТОГ!'!$AQ4078</f>
        <v>2000</v>
      </c>
      <c r="D4081" s="91" t="str">
        <f>'[4]ИТОГ!'!$AT4078</f>
        <v>б/р</v>
      </c>
      <c r="E4081" s="91" t="str">
        <f>'[4]ИТОГ!'!$AU4078</f>
        <v>ж</v>
      </c>
      <c r="F4081" s="189">
        <f>'[4]ИТОГ!'!$AX4078</f>
        <v>43954</v>
      </c>
      <c r="G4081" s="91" t="s">
        <v>255</v>
      </c>
      <c r="H4081" s="94" t="s">
        <v>28</v>
      </c>
      <c r="I4081" s="91" t="str">
        <f>'[4]ИТОГ!'!$AY4078</f>
        <v>ОК!</v>
      </c>
    </row>
    <row r="4082" spans="1:9">
      <c r="A4082" s="375">
        <v>4072</v>
      </c>
      <c r="B4082" s="91" t="str">
        <f>'[4]ИТОГ!'!$AP4079</f>
        <v>Шувалова Дарина</v>
      </c>
      <c r="C4082" s="91">
        <f>'[4]ИТОГ!'!$AQ4079</f>
        <v>0</v>
      </c>
      <c r="D4082" s="91">
        <f>'[4]ИТОГ!'!$AT4079</f>
        <v>3</v>
      </c>
      <c r="E4082" s="91" t="str">
        <f>'[4]ИТОГ!'!$AU4079</f>
        <v>ж</v>
      </c>
      <c r="F4082" s="189">
        <f>'[4]ИТОГ!'!$AX4079</f>
        <v>45778</v>
      </c>
      <c r="G4082" s="91" t="s">
        <v>255</v>
      </c>
      <c r="H4082" s="94" t="s">
        <v>28</v>
      </c>
      <c r="I4082" s="91" t="str">
        <f>'[4]ИТОГ!'!$AY4079</f>
        <v>НАДО!!!</v>
      </c>
    </row>
    <row r="4083" spans="1:9">
      <c r="A4083" s="375">
        <v>4073</v>
      </c>
      <c r="B4083" s="91" t="str">
        <f>'[4]ИТОГ!'!$AP4080</f>
        <v>Шукалов Андрей</v>
      </c>
      <c r="C4083" s="91">
        <f>'[4]ИТОГ!'!$AQ4080</f>
        <v>0</v>
      </c>
      <c r="D4083" s="91">
        <f>'[4]ИТОГ!'!$AT4080</f>
        <v>3</v>
      </c>
      <c r="E4083" s="91" t="str">
        <f>'[4]ИТОГ!'!$AU4080</f>
        <v>м</v>
      </c>
      <c r="F4083" s="189">
        <f>'[4]ИТОГ!'!$AX4080</f>
        <v>45407</v>
      </c>
      <c r="G4083" s="91" t="s">
        <v>255</v>
      </c>
      <c r="H4083" s="94" t="s">
        <v>28</v>
      </c>
      <c r="I4083" s="91" t="str">
        <f>'[4]ИТОГ!'!$AY4080</f>
        <v>НАДО!!!</v>
      </c>
    </row>
    <row r="4084" spans="1:9">
      <c r="A4084" s="375">
        <v>4074</v>
      </c>
      <c r="B4084" s="91" t="str">
        <f>'[4]ИТОГ!'!$AP4081</f>
        <v>Шукатов Карим</v>
      </c>
      <c r="C4084" s="91">
        <f>'[4]ИТОГ!'!$AQ4081</f>
        <v>2007</v>
      </c>
      <c r="D4084" s="91" t="str">
        <f>'[4]ИТОГ!'!$AT4081</f>
        <v>б/р</v>
      </c>
      <c r="E4084" s="91" t="str">
        <f>'[4]ИТОГ!'!$AU4081</f>
        <v>м</v>
      </c>
      <c r="F4084" s="189">
        <f>'[4]ИТОГ!'!$AX4081</f>
        <v>0</v>
      </c>
      <c r="G4084" s="91" t="s">
        <v>255</v>
      </c>
      <c r="H4084" s="94" t="s">
        <v>28</v>
      </c>
      <c r="I4084" s="91" t="str">
        <f>'[4]ИТОГ!'!$AY4081</f>
        <v>ОК!</v>
      </c>
    </row>
    <row r="4085" spans="1:9">
      <c r="A4085" s="375">
        <v>4075</v>
      </c>
      <c r="B4085" s="91" t="str">
        <f>'[4]ИТОГ!'!$AP4082</f>
        <v>Шульгин Александр</v>
      </c>
      <c r="C4085" s="91">
        <f>'[4]ИТОГ!'!$AQ4082</f>
        <v>0</v>
      </c>
      <c r="D4085" s="91">
        <f>'[4]ИТОГ!'!$AT4082</f>
        <v>3</v>
      </c>
      <c r="E4085" s="91" t="str">
        <f>'[4]ИТОГ!'!$AU4082</f>
        <v>м</v>
      </c>
      <c r="F4085" s="189">
        <f>'[4]ИТОГ!'!$AX4082</f>
        <v>45955</v>
      </c>
      <c r="G4085" s="91" t="s">
        <v>255</v>
      </c>
      <c r="H4085" s="94" t="s">
        <v>28</v>
      </c>
      <c r="I4085" s="91" t="str">
        <f>'[4]ИТОГ!'!$AY4082</f>
        <v>НАДО!!!</v>
      </c>
    </row>
    <row r="4086" spans="1:9">
      <c r="A4086" s="375">
        <v>4076</v>
      </c>
      <c r="B4086" s="91" t="str">
        <f>'[4]ИТОГ!'!$AP4083</f>
        <v>Шульгин Павел</v>
      </c>
      <c r="C4086" s="91">
        <f>'[4]ИТОГ!'!$AQ4083</f>
        <v>2002</v>
      </c>
      <c r="D4086" s="91" t="str">
        <f>'[4]ИТОГ!'!$AT4083</f>
        <v>б/р</v>
      </c>
      <c r="E4086" s="91" t="str">
        <f>'[4]ИТОГ!'!$AU4083</f>
        <v>м</v>
      </c>
      <c r="F4086" s="189">
        <f>'[4]ИТОГ!'!$AX4083</f>
        <v>0</v>
      </c>
      <c r="G4086" s="91" t="s">
        <v>255</v>
      </c>
      <c r="H4086" s="94" t="s">
        <v>28</v>
      </c>
      <c r="I4086" s="91" t="str">
        <f>'[4]ИТОГ!'!$AY4083</f>
        <v>НАДО!!!</v>
      </c>
    </row>
    <row r="4087" spans="1:9">
      <c r="A4087" s="375">
        <v>4077</v>
      </c>
      <c r="B4087" s="91" t="str">
        <f>'[4]ИТОГ!'!$AP4084</f>
        <v>Шульман Диана</v>
      </c>
      <c r="C4087" s="91">
        <f>'[4]ИТОГ!'!$AQ4084</f>
        <v>0</v>
      </c>
      <c r="D4087" s="91" t="str">
        <f>'[4]ИТОГ!'!$AT4084</f>
        <v>2ю</v>
      </c>
      <c r="E4087" s="91" t="str">
        <f>'[4]ИТОГ!'!$AU4084</f>
        <v>ж</v>
      </c>
      <c r="F4087" s="189">
        <f>'[4]ИТОГ!'!$AX4084</f>
        <v>45705</v>
      </c>
      <c r="G4087" s="91" t="s">
        <v>255</v>
      </c>
      <c r="H4087" s="94" t="s">
        <v>28</v>
      </c>
      <c r="I4087" s="91" t="str">
        <f>'[4]ИТОГ!'!$AY4084</f>
        <v>НАДО!!!</v>
      </c>
    </row>
    <row r="4088" spans="1:9">
      <c r="A4088" s="375">
        <v>4078</v>
      </c>
      <c r="B4088" s="91" t="str">
        <f>'[4]ИТОГ!'!$AP4085</f>
        <v>Шумейко Руслан</v>
      </c>
      <c r="C4088" s="91">
        <f>'[4]ИТОГ!'!$AQ4085</f>
        <v>2003</v>
      </c>
      <c r="D4088" s="91" t="str">
        <f>'[4]ИТОГ!'!$AT4085</f>
        <v>б/р</v>
      </c>
      <c r="E4088" s="91" t="str">
        <f>'[4]ИТОГ!'!$AU4085</f>
        <v>м</v>
      </c>
      <c r="F4088" s="189">
        <f>'[4]ИТОГ!'!$AX4085</f>
        <v>0</v>
      </c>
      <c r="G4088" s="91" t="s">
        <v>255</v>
      </c>
      <c r="H4088" s="94" t="s">
        <v>28</v>
      </c>
      <c r="I4088" s="91" t="str">
        <f>'[4]ИТОГ!'!$AY4085</f>
        <v>ОК!</v>
      </c>
    </row>
    <row r="4089" spans="1:9">
      <c r="A4089" s="375">
        <v>4079</v>
      </c>
      <c r="B4089" s="91" t="str">
        <f>'[4]ИТОГ!'!$AP4086</f>
        <v>Шумилов Сергей</v>
      </c>
      <c r="C4089" s="91">
        <f>'[4]ИТОГ!'!$AQ4086</f>
        <v>1988</v>
      </c>
      <c r="D4089" s="91" t="str">
        <f>'[4]ИТОГ!'!$AT4086</f>
        <v>КМС</v>
      </c>
      <c r="E4089" s="91" t="str">
        <f>'[4]ИТОГ!'!$AU4086</f>
        <v>м</v>
      </c>
      <c r="F4089" s="189">
        <f>'[4]ИТОГ!'!$AX4086</f>
        <v>45488</v>
      </c>
      <c r="G4089" s="91" t="s">
        <v>255</v>
      </c>
      <c r="H4089" s="94" t="s">
        <v>28</v>
      </c>
      <c r="I4089" s="91" t="str">
        <f>'[4]ИТОГ!'!$AY4086</f>
        <v>НАДО!!!</v>
      </c>
    </row>
    <row r="4090" spans="1:9">
      <c r="A4090" s="375">
        <v>4080</v>
      </c>
      <c r="B4090" s="91" t="str">
        <f>'[4]ИТОГ!'!$AP4087</f>
        <v>Шумилова Анастасия</v>
      </c>
      <c r="C4090" s="91">
        <f>'[4]ИТОГ!'!$AQ4087</f>
        <v>2006</v>
      </c>
      <c r="D4090" s="91" t="str">
        <f>'[4]ИТОГ!'!$AT4087</f>
        <v>б/р</v>
      </c>
      <c r="E4090" s="91" t="str">
        <f>'[4]ИТОГ!'!$AU4087</f>
        <v>ж</v>
      </c>
      <c r="F4090" s="189">
        <f>'[4]ИТОГ!'!$AX4087</f>
        <v>44246</v>
      </c>
      <c r="G4090" s="91" t="s">
        <v>255</v>
      </c>
      <c r="H4090" s="94" t="s">
        <v>28</v>
      </c>
      <c r="I4090" s="91" t="str">
        <f>'[4]ИТОГ!'!$AY4087</f>
        <v>ОК!</v>
      </c>
    </row>
    <row r="4091" spans="1:9">
      <c r="A4091" s="375">
        <v>4081</v>
      </c>
      <c r="B4091" s="91" t="str">
        <f>'[4]ИТОГ!'!$AP4088</f>
        <v>Шумов Олег</v>
      </c>
      <c r="C4091" s="91">
        <f>'[4]ИТОГ!'!$AQ4088</f>
        <v>2004</v>
      </c>
      <c r="D4091" s="91">
        <f>'[4]ИТОГ!'!$AT4088</f>
        <v>1</v>
      </c>
      <c r="E4091" s="91" t="str">
        <f>'[4]ИТОГ!'!$AU4088</f>
        <v>м</v>
      </c>
      <c r="F4091" s="189">
        <f>'[4]ИТОГ!'!$AX4088</f>
        <v>45520</v>
      </c>
      <c r="G4091" s="91" t="s">
        <v>255</v>
      </c>
      <c r="H4091" s="94" t="s">
        <v>28</v>
      </c>
      <c r="I4091" s="91" t="str">
        <f>'[4]ИТОГ!'!$AY4088</f>
        <v>ОК!</v>
      </c>
    </row>
    <row r="4092" spans="1:9">
      <c r="A4092" s="375">
        <v>4082</v>
      </c>
      <c r="B4092" s="91" t="str">
        <f>'[4]ИТОГ!'!$AP4089</f>
        <v>Шурманов Никита</v>
      </c>
      <c r="C4092" s="91">
        <f>'[4]ИТОГ!'!$AQ4089</f>
        <v>2011</v>
      </c>
      <c r="D4092" s="91">
        <f>'[4]ИТОГ!'!$AT4089</f>
        <v>3</v>
      </c>
      <c r="E4092" s="91" t="str">
        <f>'[4]ИТОГ!'!$AU4089</f>
        <v>м</v>
      </c>
      <c r="F4092" s="189">
        <f>'[4]ИТОГ!'!$AX4089</f>
        <v>45778</v>
      </c>
      <c r="G4092" s="91" t="s">
        <v>255</v>
      </c>
      <c r="H4092" s="94" t="s">
        <v>28</v>
      </c>
      <c r="I4092" s="91" t="str">
        <f>'[4]ИТОГ!'!$AY4089</f>
        <v>ОК!</v>
      </c>
    </row>
    <row r="4093" spans="1:9">
      <c r="A4093" s="375">
        <v>4083</v>
      </c>
      <c r="B4093" s="91" t="str">
        <f>'[4]ИТОГ!'!$AP4090</f>
        <v>Щевелев Дмитрий</v>
      </c>
      <c r="C4093" s="91">
        <f>'[4]ИТОГ!'!$AQ4090</f>
        <v>1986</v>
      </c>
      <c r="D4093" s="91" t="str">
        <f>'[4]ИТОГ!'!$AT4090</f>
        <v>б/р</v>
      </c>
      <c r="E4093" s="91" t="str">
        <f>'[4]ИТОГ!'!$AU4090</f>
        <v>м</v>
      </c>
      <c r="F4093" s="189">
        <f>'[4]ИТОГ!'!$AX4090</f>
        <v>44323</v>
      </c>
      <c r="G4093" s="91" t="s">
        <v>255</v>
      </c>
      <c r="H4093" s="94" t="s">
        <v>28</v>
      </c>
      <c r="I4093" s="91" t="str">
        <f>'[4]ИТОГ!'!$AY4090</f>
        <v>ОК!</v>
      </c>
    </row>
    <row r="4094" spans="1:9">
      <c r="A4094" s="375">
        <v>4084</v>
      </c>
      <c r="B4094" s="91" t="str">
        <f>'[4]ИТОГ!'!$AP4091</f>
        <v>Щепачёва Алёна</v>
      </c>
      <c r="C4094" s="91">
        <f>'[4]ИТОГ!'!$AQ4091</f>
        <v>2006</v>
      </c>
      <c r="D4094" s="91">
        <f>'[4]ИТОГ!'!$AT4091</f>
        <v>2</v>
      </c>
      <c r="E4094" s="91" t="str">
        <f>'[4]ИТОГ!'!$AU4091</f>
        <v>ж</v>
      </c>
      <c r="F4094" s="189">
        <f>'[4]ИТОГ!'!$AX4091</f>
        <v>45563</v>
      </c>
      <c r="G4094" s="91" t="s">
        <v>255</v>
      </c>
      <c r="H4094" s="94" t="s">
        <v>28</v>
      </c>
      <c r="I4094" s="91" t="str">
        <f>'[4]ИТОГ!'!$AY4091</f>
        <v>ОК!</v>
      </c>
    </row>
    <row r="4095" spans="1:9">
      <c r="A4095" s="375">
        <v>4085</v>
      </c>
      <c r="B4095" s="91" t="str">
        <f>'[4]ИТОГ!'!$AP4092</f>
        <v>Щербаков Кирилл</v>
      </c>
      <c r="C4095" s="91">
        <f>'[4]ИТОГ!'!$AQ4092</f>
        <v>2010</v>
      </c>
      <c r="D4095" s="91">
        <f>'[4]ИТОГ!'!$AT4092</f>
        <v>2</v>
      </c>
      <c r="E4095" s="91" t="str">
        <f>'[4]ИТОГ!'!$AU4092</f>
        <v>м</v>
      </c>
      <c r="F4095" s="189">
        <f>'[4]ИТОГ!'!$AX4092</f>
        <v>45836</v>
      </c>
      <c r="G4095" s="91" t="s">
        <v>255</v>
      </c>
      <c r="H4095" s="94" t="s">
        <v>28</v>
      </c>
      <c r="I4095" s="91" t="str">
        <f>'[4]ИТОГ!'!$AY4092</f>
        <v>ОК!</v>
      </c>
    </row>
    <row r="4096" spans="1:9">
      <c r="A4096" s="375">
        <v>4086</v>
      </c>
      <c r="B4096" s="91" t="str">
        <f>'[4]ИТОГ!'!$AP4093</f>
        <v>Щербакова Виктория</v>
      </c>
      <c r="C4096" s="91">
        <f>'[4]ИТОГ!'!$AQ4093</f>
        <v>2006</v>
      </c>
      <c r="D4096" s="91" t="str">
        <f>'[4]ИТОГ!'!$AT4093</f>
        <v>б/р</v>
      </c>
      <c r="E4096" s="91" t="str">
        <f>'[4]ИТОГ!'!$AU4093</f>
        <v>ж</v>
      </c>
      <c r="F4096" s="189">
        <f>'[4]ИТОГ!'!$AX4093</f>
        <v>0</v>
      </c>
      <c r="G4096" s="91" t="s">
        <v>255</v>
      </c>
      <c r="H4096" s="94" t="s">
        <v>28</v>
      </c>
      <c r="I4096" s="91" t="str">
        <f>'[4]ИТОГ!'!$AY4093</f>
        <v>ОК!</v>
      </c>
    </row>
    <row r="4097" spans="1:9">
      <c r="A4097" s="375">
        <v>4087</v>
      </c>
      <c r="B4097" s="91" t="str">
        <f>'[4]ИТОГ!'!$AP4094</f>
        <v>Щербакова Мария</v>
      </c>
      <c r="C4097" s="91">
        <f>'[4]ИТОГ!'!$AQ4094</f>
        <v>0</v>
      </c>
      <c r="D4097" s="91">
        <f>'[4]ИТОГ!'!$AT4094</f>
        <v>3</v>
      </c>
      <c r="E4097" s="91" t="str">
        <f>'[4]ИТОГ!'!$AU4094</f>
        <v>ж</v>
      </c>
      <c r="F4097" s="189">
        <f>'[4]ИТОГ!'!$AX4094</f>
        <v>45778</v>
      </c>
      <c r="G4097" s="91" t="s">
        <v>255</v>
      </c>
      <c r="H4097" s="94" t="s">
        <v>28</v>
      </c>
      <c r="I4097" s="91" t="str">
        <f>'[4]ИТОГ!'!$AY4094</f>
        <v>НАДО!!!</v>
      </c>
    </row>
    <row r="4098" spans="1:9">
      <c r="A4098" s="375">
        <v>4088</v>
      </c>
      <c r="B4098" s="91" t="str">
        <f>'[4]ИТОГ!'!$AP4095</f>
        <v>Щербан Анна</v>
      </c>
      <c r="C4098" s="91">
        <f>'[4]ИТОГ!'!$AQ4095</f>
        <v>2004</v>
      </c>
      <c r="D4098" s="91">
        <f>'[4]ИТОГ!'!$AT4095</f>
        <v>3</v>
      </c>
      <c r="E4098" s="91" t="str">
        <f>'[4]ИТОГ!'!$AU4095</f>
        <v>ж</v>
      </c>
      <c r="F4098" s="189">
        <f>'[4]ИТОГ!'!$AX4095</f>
        <v>45407</v>
      </c>
      <c r="G4098" s="91" t="s">
        <v>255</v>
      </c>
      <c r="H4098" s="94" t="s">
        <v>28</v>
      </c>
      <c r="I4098" s="91" t="str">
        <f>'[4]ИТОГ!'!$AY4095</f>
        <v>НАДО!!!</v>
      </c>
    </row>
    <row r="4099" spans="1:9">
      <c r="A4099" s="375">
        <v>4089</v>
      </c>
      <c r="B4099" s="91" t="str">
        <f>'[4]ИТОГ!'!$AP4096</f>
        <v>Щербачевич Алексей</v>
      </c>
      <c r="C4099" s="91">
        <f>'[4]ИТОГ!'!$AQ4096</f>
        <v>2008</v>
      </c>
      <c r="D4099" s="91" t="str">
        <f>'[4]ИТОГ!'!$AT4096</f>
        <v>б/р</v>
      </c>
      <c r="E4099" s="91" t="str">
        <f>'[4]ИТОГ!'!$AU4096</f>
        <v>м</v>
      </c>
      <c r="F4099" s="189">
        <f>'[4]ИТОГ!'!$AX4096</f>
        <v>0</v>
      </c>
      <c r="G4099" s="91" t="s">
        <v>255</v>
      </c>
      <c r="H4099" s="94" t="s">
        <v>28</v>
      </c>
      <c r="I4099" s="91" t="str">
        <f>'[4]ИТОГ!'!$AY4096</f>
        <v>ОК!</v>
      </c>
    </row>
    <row r="4100" spans="1:9">
      <c r="A4100" s="375">
        <v>4090</v>
      </c>
      <c r="B4100" s="91" t="str">
        <f>'[4]ИТОГ!'!$AP4097</f>
        <v>Щербинин Лев</v>
      </c>
      <c r="C4100" s="91">
        <f>'[4]ИТОГ!'!$AQ4097</f>
        <v>2003</v>
      </c>
      <c r="D4100" s="91">
        <f>'[4]ИТОГ!'!$AT4097</f>
        <v>3</v>
      </c>
      <c r="E4100" s="91" t="str">
        <f>'[4]ИТОГ!'!$AU4097</f>
        <v>м</v>
      </c>
      <c r="F4100" s="189">
        <f>'[4]ИТОГ!'!$AX4097</f>
        <v>45540</v>
      </c>
      <c r="G4100" s="91" t="s">
        <v>255</v>
      </c>
      <c r="H4100" s="94" t="s">
        <v>28</v>
      </c>
      <c r="I4100" s="91" t="str">
        <f>'[4]ИТОГ!'!$AY4097</f>
        <v>ОК!</v>
      </c>
    </row>
    <row r="4101" spans="1:9">
      <c r="A4101" s="375">
        <v>4091</v>
      </c>
      <c r="B4101" s="91" t="str">
        <f>'[4]ИТОГ!'!$AP4098</f>
        <v>Щеткин Олег</v>
      </c>
      <c r="C4101" s="91">
        <f>'[4]ИТОГ!'!$AQ4098</f>
        <v>0</v>
      </c>
      <c r="D4101" s="91" t="str">
        <f>'[4]ИТОГ!'!$AT4098</f>
        <v>б/р</v>
      </c>
      <c r="E4101" s="91" t="str">
        <f>'[4]ИТОГ!'!$AU4098</f>
        <v>м</v>
      </c>
      <c r="F4101" s="189">
        <f>'[4]ИТОГ!'!$AX4098</f>
        <v>45071</v>
      </c>
      <c r="G4101" s="91" t="s">
        <v>255</v>
      </c>
      <c r="H4101" s="94" t="s">
        <v>28</v>
      </c>
      <c r="I4101" s="91">
        <f>'[4]ИТОГ!'!$AY4098</f>
        <v>0</v>
      </c>
    </row>
    <row r="4102" spans="1:9">
      <c r="A4102" s="375">
        <v>4092</v>
      </c>
      <c r="B4102" s="91" t="str">
        <f>'[4]ИТОГ!'!$AP4099</f>
        <v>Щетков Андрей</v>
      </c>
      <c r="C4102" s="91">
        <f>'[4]ИТОГ!'!$AQ4099</f>
        <v>2012</v>
      </c>
      <c r="D4102" s="91" t="str">
        <f>'[4]ИТОГ!'!$AT4099</f>
        <v>1ю</v>
      </c>
      <c r="E4102" s="91" t="str">
        <f>'[4]ИТОГ!'!$AU4099</f>
        <v>м</v>
      </c>
      <c r="F4102" s="189">
        <f>'[4]ИТОГ!'!$AX4099</f>
        <v>45422</v>
      </c>
      <c r="G4102" s="91" t="s">
        <v>255</v>
      </c>
      <c r="H4102" s="94" t="s">
        <v>28</v>
      </c>
      <c r="I4102" s="91" t="str">
        <f>'[4]ИТОГ!'!$AY4099</f>
        <v>ОК!</v>
      </c>
    </row>
    <row r="4103" spans="1:9">
      <c r="A4103" s="375">
        <v>4093</v>
      </c>
      <c r="B4103" s="91" t="str">
        <f>'[4]ИТОГ!'!$AP4100</f>
        <v>Щеткова Наталья</v>
      </c>
      <c r="C4103" s="91">
        <f>'[4]ИТОГ!'!$AQ4100</f>
        <v>0</v>
      </c>
      <c r="D4103" s="91" t="str">
        <f>'[4]ИТОГ!'!$AT4100</f>
        <v>б/р</v>
      </c>
      <c r="E4103" s="91" t="str">
        <f>'[4]ИТОГ!'!$AU4100</f>
        <v>ж</v>
      </c>
      <c r="F4103" s="189">
        <f>'[4]ИТОГ!'!$AX4100</f>
        <v>44191</v>
      </c>
      <c r="G4103" s="91" t="s">
        <v>255</v>
      </c>
      <c r="H4103" s="94" t="s">
        <v>28</v>
      </c>
      <c r="I4103" s="91" t="str">
        <f>'[4]ИТОГ!'!$AY4100</f>
        <v>НАДО!!!</v>
      </c>
    </row>
    <row r="4104" spans="1:9">
      <c r="A4104" s="375">
        <v>4094</v>
      </c>
      <c r="B4104" s="91" t="str">
        <f>'[4]ИТОГ!'!$AP4101</f>
        <v>Щиголев Егор</v>
      </c>
      <c r="C4104" s="91">
        <f>'[4]ИТОГ!'!$AQ4101</f>
        <v>2004</v>
      </c>
      <c r="D4104" s="91" t="str">
        <f>'[4]ИТОГ!'!$AT4101</f>
        <v>б/р</v>
      </c>
      <c r="E4104" s="91" t="str">
        <f>'[4]ИТОГ!'!$AU4101</f>
        <v>м</v>
      </c>
      <c r="F4104" s="189">
        <f>'[4]ИТОГ!'!$AX4101</f>
        <v>44394</v>
      </c>
      <c r="G4104" s="91" t="s">
        <v>255</v>
      </c>
      <c r="H4104" s="94" t="s">
        <v>28</v>
      </c>
      <c r="I4104" s="91" t="str">
        <f>'[4]ИТОГ!'!$AY4101</f>
        <v>ОК!</v>
      </c>
    </row>
    <row r="4105" spans="1:9">
      <c r="A4105" s="375">
        <v>4095</v>
      </c>
      <c r="B4105" s="91" t="str">
        <f>'[4]ИТОГ!'!$AP4102</f>
        <v>Щин Владислав</v>
      </c>
      <c r="C4105" s="91">
        <f>'[4]ИТОГ!'!$AQ4102</f>
        <v>2003</v>
      </c>
      <c r="D4105" s="91" t="str">
        <f>'[4]ИТОГ!'!$AT4102</f>
        <v>б/р</v>
      </c>
      <c r="E4105" s="91" t="str">
        <f>'[4]ИТОГ!'!$AU4102</f>
        <v>м</v>
      </c>
      <c r="F4105" s="189">
        <f>'[4]ИТОГ!'!$AX4102</f>
        <v>0</v>
      </c>
      <c r="G4105" s="91" t="s">
        <v>255</v>
      </c>
      <c r="H4105" s="94" t="s">
        <v>28</v>
      </c>
      <c r="I4105" s="91" t="str">
        <f>'[4]ИТОГ!'!$AY4102</f>
        <v>НАДО!!!</v>
      </c>
    </row>
    <row r="4106" spans="1:9">
      <c r="A4106" s="375">
        <v>4096</v>
      </c>
      <c r="B4106" s="91" t="str">
        <f>'[4]ИТОГ!'!$AP4103</f>
        <v>Щукин Иван</v>
      </c>
      <c r="C4106" s="91">
        <f>'[4]ИТОГ!'!$AQ4103</f>
        <v>1998</v>
      </c>
      <c r="D4106" s="91" t="str">
        <f>'[4]ИТОГ!'!$AT4103</f>
        <v>б/р</v>
      </c>
      <c r="E4106" s="91" t="str">
        <f>'[4]ИТОГ!'!$AU4103</f>
        <v>м</v>
      </c>
      <c r="F4106" s="189">
        <f>'[4]ИТОГ!'!$AX4103</f>
        <v>44311</v>
      </c>
      <c r="G4106" s="91" t="s">
        <v>255</v>
      </c>
      <c r="H4106" s="94" t="s">
        <v>28</v>
      </c>
      <c r="I4106" s="91" t="str">
        <f>'[4]ИТОГ!'!$AY4103</f>
        <v>ОК!</v>
      </c>
    </row>
    <row r="4107" spans="1:9">
      <c r="A4107" s="375">
        <v>4097</v>
      </c>
      <c r="B4107" s="91" t="str">
        <f>'[4]ИТОГ!'!$AP4104</f>
        <v>Щуров Илья</v>
      </c>
      <c r="C4107" s="91">
        <f>'[4]ИТОГ!'!$AQ4104</f>
        <v>2011</v>
      </c>
      <c r="D4107" s="91" t="str">
        <f>'[4]ИТОГ!'!$AT4104</f>
        <v>1ю</v>
      </c>
      <c r="E4107" s="91" t="str">
        <f>'[4]ИТОГ!'!$AU4104</f>
        <v>м</v>
      </c>
      <c r="F4107" s="189">
        <f>'[4]ИТОГ!'!$AX4104</f>
        <v>46003</v>
      </c>
      <c r="G4107" s="91" t="s">
        <v>255</v>
      </c>
      <c r="H4107" s="94" t="s">
        <v>28</v>
      </c>
      <c r="I4107" s="91" t="str">
        <f>'[4]ИТОГ!'!$AY4104</f>
        <v>ОК!</v>
      </c>
    </row>
    <row r="4108" spans="1:9">
      <c r="A4108" s="375">
        <v>4098</v>
      </c>
      <c r="B4108" s="91" t="str">
        <f>'[4]ИТОГ!'!$AP4105</f>
        <v>Эллер Константин</v>
      </c>
      <c r="C4108" s="91">
        <f>'[4]ИТОГ!'!$AQ4105</f>
        <v>2008</v>
      </c>
      <c r="D4108" s="91" t="str">
        <f>'[4]ИТОГ!'!$AT4105</f>
        <v>1ю</v>
      </c>
      <c r="E4108" s="91" t="str">
        <f>'[4]ИТОГ!'!$AU4105</f>
        <v>м</v>
      </c>
      <c r="F4108" s="189">
        <f>'[4]ИТОГ!'!$AX4105</f>
        <v>45582</v>
      </c>
      <c r="G4108" s="91" t="s">
        <v>255</v>
      </c>
      <c r="H4108" s="94" t="s">
        <v>28</v>
      </c>
      <c r="I4108" s="91" t="str">
        <f>'[4]ИТОГ!'!$AY4105</f>
        <v>ОК!</v>
      </c>
    </row>
    <row r="4109" spans="1:9">
      <c r="A4109" s="375">
        <v>4099</v>
      </c>
      <c r="B4109" s="91" t="str">
        <f>'[4]ИТОГ!'!$AP4106</f>
        <v>Элмеметов Владислав</v>
      </c>
      <c r="C4109" s="91">
        <f>'[4]ИТОГ!'!$AQ4106</f>
        <v>0</v>
      </c>
      <c r="D4109" s="91">
        <f>'[4]ИТОГ!'!$AT4106</f>
        <v>3</v>
      </c>
      <c r="E4109" s="91" t="str">
        <f>'[4]ИТОГ!'!$AU4106</f>
        <v>м</v>
      </c>
      <c r="F4109" s="189">
        <f>'[4]ИТОГ!'!$AX4106</f>
        <v>45778</v>
      </c>
      <c r="G4109" s="91" t="s">
        <v>255</v>
      </c>
      <c r="H4109" s="94" t="s">
        <v>28</v>
      </c>
      <c r="I4109" s="91" t="str">
        <f>'[4]ИТОГ!'!$AY4106</f>
        <v>НАДО!!!</v>
      </c>
    </row>
    <row r="4110" spans="1:9">
      <c r="A4110" s="375">
        <v>4100</v>
      </c>
      <c r="B4110" s="91" t="str">
        <f>'[4]ИТОГ!'!$AP4107</f>
        <v>Элмеметов Сергей</v>
      </c>
      <c r="C4110" s="91">
        <f>'[4]ИТОГ!'!$AQ4107</f>
        <v>2010</v>
      </c>
      <c r="D4110" s="91" t="str">
        <f>'[4]ИТОГ!'!$AT4107</f>
        <v>1ю</v>
      </c>
      <c r="E4110" s="91" t="str">
        <f>'[4]ИТОГ!'!$AU4107</f>
        <v>м</v>
      </c>
      <c r="F4110" s="189">
        <f>'[4]ИТОГ!'!$AX4107</f>
        <v>45947</v>
      </c>
      <c r="G4110" s="91" t="s">
        <v>255</v>
      </c>
      <c r="H4110" s="94" t="s">
        <v>28</v>
      </c>
      <c r="I4110" s="91" t="str">
        <f>'[4]ИТОГ!'!$AY4107</f>
        <v>ОК!</v>
      </c>
    </row>
    <row r="4111" spans="1:9">
      <c r="A4111" s="375">
        <v>4101</v>
      </c>
      <c r="B4111" s="91" t="str">
        <f>'[4]ИТОГ!'!$AP4108</f>
        <v>Эргубаева Анна</v>
      </c>
      <c r="C4111" s="91">
        <f>'[4]ИТОГ!'!$AQ4108</f>
        <v>2006</v>
      </c>
      <c r="D4111" s="91" t="str">
        <f>'[4]ИТОГ!'!$AT4108</f>
        <v>б/р</v>
      </c>
      <c r="E4111" s="91" t="str">
        <f>'[4]ИТОГ!'!$AU4108</f>
        <v>ж</v>
      </c>
      <c r="F4111" s="189">
        <f>'[4]ИТОГ!'!$AX4108</f>
        <v>44436</v>
      </c>
      <c r="G4111" s="91" t="s">
        <v>255</v>
      </c>
      <c r="H4111" s="94" t="s">
        <v>28</v>
      </c>
      <c r="I4111" s="91" t="str">
        <f>'[4]ИТОГ!'!$AY4108</f>
        <v>ОК!</v>
      </c>
    </row>
    <row r="4112" spans="1:9">
      <c r="A4112" s="375">
        <v>4102</v>
      </c>
      <c r="B4112" s="91" t="str">
        <f>'[4]ИТОГ!'!$AP4109</f>
        <v>Югин Константин</v>
      </c>
      <c r="C4112" s="91">
        <f>'[4]ИТОГ!'!$AQ4109</f>
        <v>2007</v>
      </c>
      <c r="D4112" s="91">
        <f>'[4]ИТОГ!'!$AT4109</f>
        <v>1</v>
      </c>
      <c r="E4112" s="91" t="str">
        <f>'[4]ИТОГ!'!$AU4109</f>
        <v>м</v>
      </c>
      <c r="F4112" s="189">
        <f>'[4]ИТОГ!'!$AX4109</f>
        <v>45463</v>
      </c>
      <c r="G4112" s="91" t="s">
        <v>255</v>
      </c>
      <c r="H4112" s="94" t="s">
        <v>28</v>
      </c>
      <c r="I4112" s="91" t="str">
        <f>'[4]ИТОГ!'!$AY4109</f>
        <v>ОК!</v>
      </c>
    </row>
    <row r="4113" spans="1:9">
      <c r="A4113" s="375">
        <v>4103</v>
      </c>
      <c r="B4113" s="91" t="str">
        <f>'[4]ИТОГ!'!$AP4110</f>
        <v>Югин Савва</v>
      </c>
      <c r="C4113" s="91">
        <f>'[4]ИТОГ!'!$AQ4110</f>
        <v>0</v>
      </c>
      <c r="D4113" s="91" t="str">
        <f>'[4]ИТОГ!'!$AT4110</f>
        <v>б/р</v>
      </c>
      <c r="E4113" s="91" t="str">
        <f>'[4]ИТОГ!'!$AU4110</f>
        <v>м</v>
      </c>
      <c r="F4113" s="189">
        <f>'[4]ИТОГ!'!$AX4110</f>
        <v>42869</v>
      </c>
      <c r="G4113" s="91" t="s">
        <v>255</v>
      </c>
      <c r="H4113" s="94" t="s">
        <v>28</v>
      </c>
      <c r="I4113" s="91" t="str">
        <f>'[4]ИТОГ!'!$AY4110</f>
        <v>НАДО!!!</v>
      </c>
    </row>
    <row r="4114" spans="1:9">
      <c r="A4114" s="375">
        <v>4104</v>
      </c>
      <c r="B4114" s="91" t="str">
        <f>'[4]ИТОГ!'!$AP4111</f>
        <v>Юданова Кира</v>
      </c>
      <c r="C4114" s="91">
        <f>'[4]ИТОГ!'!$AQ4111</f>
        <v>2011</v>
      </c>
      <c r="D4114" s="91" t="str">
        <f>'[4]ИТОГ!'!$AT4111</f>
        <v>2ю</v>
      </c>
      <c r="E4114" s="91" t="str">
        <f>'[4]ИТОГ!'!$AU4111</f>
        <v>ж</v>
      </c>
      <c r="F4114" s="189">
        <f>'[4]ИТОГ!'!$AX4111</f>
        <v>45422</v>
      </c>
      <c r="G4114" s="91" t="s">
        <v>255</v>
      </c>
      <c r="H4114" s="94" t="s">
        <v>28</v>
      </c>
      <c r="I4114" s="91" t="str">
        <f>'[4]ИТОГ!'!$AY4111</f>
        <v>ОК!</v>
      </c>
    </row>
    <row r="4115" spans="1:9">
      <c r="A4115" s="375">
        <v>4105</v>
      </c>
      <c r="B4115" s="91" t="str">
        <f>'[4]ИТОГ!'!$AP4112</f>
        <v>Юдин Алексей</v>
      </c>
      <c r="C4115" s="91">
        <f>'[4]ИТОГ!'!$AQ4112</f>
        <v>2012</v>
      </c>
      <c r="D4115" s="91" t="str">
        <f>'[4]ИТОГ!'!$AT4112</f>
        <v>1ю</v>
      </c>
      <c r="E4115" s="91" t="str">
        <f>'[4]ИТОГ!'!$AU4112</f>
        <v>м</v>
      </c>
      <c r="F4115" s="189">
        <f>'[4]ИТОГ!'!$AX4112</f>
        <v>45786</v>
      </c>
      <c r="G4115" s="91" t="s">
        <v>255</v>
      </c>
      <c r="H4115" s="94" t="s">
        <v>28</v>
      </c>
      <c r="I4115" s="91" t="str">
        <f>'[4]ИТОГ!'!$AY4112</f>
        <v>ОК!</v>
      </c>
    </row>
    <row r="4116" spans="1:9">
      <c r="A4116" s="375">
        <v>4106</v>
      </c>
      <c r="B4116" s="91" t="str">
        <f>'[4]ИТОГ!'!$AP4113</f>
        <v>Юдин Вячеслав</v>
      </c>
      <c r="C4116" s="91">
        <f>'[4]ИТОГ!'!$AQ4113</f>
        <v>1956</v>
      </c>
      <c r="D4116" s="91" t="str">
        <f>'[4]ИТОГ!'!$AT4113</f>
        <v>б/р</v>
      </c>
      <c r="E4116" s="91" t="str">
        <f>'[4]ИТОГ!'!$AU4113</f>
        <v>м</v>
      </c>
      <c r="F4116" s="189">
        <f>'[4]ИТОГ!'!$AX4113</f>
        <v>0</v>
      </c>
      <c r="G4116" s="91" t="s">
        <v>255</v>
      </c>
      <c r="H4116" s="94" t="s">
        <v>28</v>
      </c>
      <c r="I4116" s="91" t="str">
        <f>'[4]ИТОГ!'!$AY4113</f>
        <v>ОК!</v>
      </c>
    </row>
    <row r="4117" spans="1:9">
      <c r="A4117" s="375">
        <v>4107</v>
      </c>
      <c r="B4117" s="91" t="str">
        <f>'[4]ИТОГ!'!$AP4114</f>
        <v>Юдина Юлиана</v>
      </c>
      <c r="C4117" s="91">
        <f>'[4]ИТОГ!'!$AQ4114</f>
        <v>2009</v>
      </c>
      <c r="D4117" s="91">
        <f>'[4]ИТОГ!'!$AT4114</f>
        <v>2</v>
      </c>
      <c r="E4117" s="91" t="str">
        <f>'[4]ИТОГ!'!$AU4114</f>
        <v>ж</v>
      </c>
      <c r="F4117" s="189">
        <f>'[4]ИТОГ!'!$AX4114</f>
        <v>45928</v>
      </c>
      <c r="G4117" s="91" t="s">
        <v>255</v>
      </c>
      <c r="H4117" s="94" t="s">
        <v>28</v>
      </c>
      <c r="I4117" s="91" t="str">
        <f>'[4]ИТОГ!'!$AY4114</f>
        <v>ОК!</v>
      </c>
    </row>
    <row r="4118" spans="1:9">
      <c r="A4118" s="375">
        <v>4108</v>
      </c>
      <c r="B4118" s="91" t="str">
        <f>'[4]ИТОГ!'!$AP4115</f>
        <v>Юдов Вадим</v>
      </c>
      <c r="C4118" s="91">
        <f>'[4]ИТОГ!'!$AQ4115</f>
        <v>1980</v>
      </c>
      <c r="D4118" s="91" t="str">
        <f>'[4]ИТОГ!'!$AT4115</f>
        <v>б/р</v>
      </c>
      <c r="E4118" s="91" t="str">
        <f>'[4]ИТОГ!'!$AU4115</f>
        <v>м</v>
      </c>
      <c r="F4118" s="189">
        <f>'[4]ИТОГ!'!$AX4115</f>
        <v>43078</v>
      </c>
      <c r="G4118" s="91" t="s">
        <v>255</v>
      </c>
      <c r="H4118" s="94" t="s">
        <v>28</v>
      </c>
      <c r="I4118" s="91" t="str">
        <f>'[4]ИТОГ!'!$AY4115</f>
        <v>НАДО!!!</v>
      </c>
    </row>
    <row r="4119" spans="1:9">
      <c r="A4119" s="375">
        <v>4109</v>
      </c>
      <c r="B4119" s="91" t="str">
        <f>'[4]ИТОГ!'!$AP4116</f>
        <v>Юльметов Родион</v>
      </c>
      <c r="C4119" s="91">
        <f>'[4]ИТОГ!'!$AQ4116</f>
        <v>1993</v>
      </c>
      <c r="D4119" s="91" t="str">
        <f>'[4]ИТОГ!'!$AT4116</f>
        <v>б/р</v>
      </c>
      <c r="E4119" s="91" t="str">
        <f>'[4]ИТОГ!'!$AU4116</f>
        <v>м</v>
      </c>
      <c r="F4119" s="189">
        <f>'[4]ИТОГ!'!$AX4116</f>
        <v>43227</v>
      </c>
      <c r="G4119" s="91" t="s">
        <v>255</v>
      </c>
      <c r="H4119" s="94" t="s">
        <v>28</v>
      </c>
      <c r="I4119" s="91" t="str">
        <f>'[4]ИТОГ!'!$AY4116</f>
        <v>ОК!</v>
      </c>
    </row>
    <row r="4120" spans="1:9">
      <c r="A4120" s="375">
        <v>4110</v>
      </c>
      <c r="B4120" s="91" t="str">
        <f>'[4]ИТОГ!'!$AP4117</f>
        <v>Юн Антон</v>
      </c>
      <c r="C4120" s="91">
        <f>'[4]ИТОГ!'!$AQ4117</f>
        <v>1996</v>
      </c>
      <c r="D4120" s="91" t="str">
        <f>'[4]ИТОГ!'!$AT4117</f>
        <v>б/р</v>
      </c>
      <c r="E4120" s="91" t="str">
        <f>'[4]ИТОГ!'!$AU4117</f>
        <v>м</v>
      </c>
      <c r="F4120" s="189">
        <f>'[4]ИТОГ!'!$AX4117</f>
        <v>42118</v>
      </c>
      <c r="G4120" s="91" t="s">
        <v>255</v>
      </c>
      <c r="H4120" s="94" t="s">
        <v>28</v>
      </c>
      <c r="I4120" s="91" t="str">
        <f>'[4]ИТОГ!'!$AY4117</f>
        <v>ОК!</v>
      </c>
    </row>
    <row r="4121" spans="1:9">
      <c r="A4121" s="375">
        <v>4111</v>
      </c>
      <c r="B4121" s="91" t="str">
        <f>'[4]ИТОГ!'!$AP4118</f>
        <v>Юнин Александр</v>
      </c>
      <c r="C4121" s="91">
        <f>'[4]ИТОГ!'!$AQ4118</f>
        <v>1989</v>
      </c>
      <c r="D4121" s="91" t="str">
        <f>'[4]ИТОГ!'!$AT4118</f>
        <v>б/р</v>
      </c>
      <c r="E4121" s="91" t="str">
        <f>'[4]ИТОГ!'!$AU4118</f>
        <v>м</v>
      </c>
      <c r="F4121" s="189">
        <f>'[4]ИТОГ!'!$AX4118</f>
        <v>45156</v>
      </c>
      <c r="G4121" s="91" t="s">
        <v>255</v>
      </c>
      <c r="H4121" s="94" t="s">
        <v>28</v>
      </c>
      <c r="I4121" s="91" t="str">
        <f>'[4]ИТОГ!'!$AY4118</f>
        <v>ОК!</v>
      </c>
    </row>
    <row r="4122" spans="1:9">
      <c r="A4122" s="375">
        <v>4112</v>
      </c>
      <c r="B4122" s="91" t="str">
        <f>'[4]ИТОГ!'!$AP4119</f>
        <v>Юржиц Мирослав</v>
      </c>
      <c r="C4122" s="91">
        <f>'[4]ИТОГ!'!$AQ4119</f>
        <v>2010</v>
      </c>
      <c r="D4122" s="91" t="str">
        <f>'[4]ИТОГ!'!$AT4119</f>
        <v>1ю</v>
      </c>
      <c r="E4122" s="91" t="str">
        <f>'[4]ИТОГ!'!$AU4119</f>
        <v>м</v>
      </c>
      <c r="F4122" s="189">
        <f>'[4]ИТОГ!'!$AX4119</f>
        <v>45947</v>
      </c>
      <c r="G4122" s="91" t="s">
        <v>255</v>
      </c>
      <c r="H4122" s="94" t="s">
        <v>28</v>
      </c>
      <c r="I4122" s="91" t="str">
        <f>'[4]ИТОГ!'!$AY4119</f>
        <v>ОК!</v>
      </c>
    </row>
    <row r="4123" spans="1:9">
      <c r="A4123" s="375">
        <v>4113</v>
      </c>
      <c r="B4123" s="91" t="str">
        <f>'[4]ИТОГ!'!$AP4120</f>
        <v>Юров Константин</v>
      </c>
      <c r="C4123" s="91">
        <f>'[4]ИТОГ!'!$AQ4120</f>
        <v>0</v>
      </c>
      <c r="D4123" s="91">
        <f>'[4]ИТОГ!'!$AT4120</f>
        <v>3</v>
      </c>
      <c r="E4123" s="91" t="str">
        <f>'[4]ИТОГ!'!$AU4120</f>
        <v>м</v>
      </c>
      <c r="F4123" s="189">
        <f>'[4]ИТОГ!'!$AX4120</f>
        <v>45407</v>
      </c>
      <c r="G4123" s="91" t="s">
        <v>255</v>
      </c>
      <c r="H4123" s="94" t="s">
        <v>28</v>
      </c>
      <c r="I4123" s="91" t="str">
        <f>'[4]ИТОГ!'!$AY4120</f>
        <v>НАДО!!!</v>
      </c>
    </row>
    <row r="4124" spans="1:9">
      <c r="A4124" s="375">
        <v>4114</v>
      </c>
      <c r="B4124" s="91" t="str">
        <f>'[4]ИТОГ!'!$AP4121</f>
        <v>Юрова Алёна</v>
      </c>
      <c r="C4124" s="91">
        <f>'[4]ИТОГ!'!$AQ4121</f>
        <v>0</v>
      </c>
      <c r="D4124" s="91">
        <f>'[4]ИТОГ!'!$AT4121</f>
        <v>3</v>
      </c>
      <c r="E4124" s="91" t="str">
        <f>'[4]ИТОГ!'!$AU4121</f>
        <v>ж</v>
      </c>
      <c r="F4124" s="189">
        <f>'[4]ИТОГ!'!$AX4121</f>
        <v>45805</v>
      </c>
      <c r="G4124" s="91" t="s">
        <v>255</v>
      </c>
      <c r="H4124" s="94" t="s">
        <v>28</v>
      </c>
      <c r="I4124" s="91" t="str">
        <f>'[4]ИТОГ!'!$AY4121</f>
        <v>НАДО!!!</v>
      </c>
    </row>
    <row r="4125" spans="1:9">
      <c r="A4125" s="375">
        <v>4115</v>
      </c>
      <c r="B4125" s="91" t="str">
        <f>'[4]ИТОГ!'!$AP4122</f>
        <v>Юрчук Никита</v>
      </c>
      <c r="C4125" s="91">
        <f>'[4]ИТОГ!'!$AQ4122</f>
        <v>2012</v>
      </c>
      <c r="D4125" s="91" t="str">
        <f>'[4]ИТОГ!'!$AT4122</f>
        <v>б/р</v>
      </c>
      <c r="E4125" s="91" t="str">
        <f>'[4]ИТОГ!'!$AU4122</f>
        <v>м</v>
      </c>
      <c r="F4125" s="189">
        <f>'[4]ИТОГ!'!$AX4122</f>
        <v>0</v>
      </c>
      <c r="G4125" s="91" t="s">
        <v>255</v>
      </c>
      <c r="H4125" s="94" t="s">
        <v>28</v>
      </c>
      <c r="I4125" s="91" t="str">
        <f>'[4]ИТОГ!'!$AY4122</f>
        <v>ОК!</v>
      </c>
    </row>
    <row r="4126" spans="1:9">
      <c r="A4126" s="375">
        <v>4116</v>
      </c>
      <c r="B4126" s="91" t="str">
        <f>'[4]ИТОГ!'!$AP4123</f>
        <v>Юрьев Александр</v>
      </c>
      <c r="C4126" s="91">
        <f>'[4]ИТОГ!'!$AQ4123</f>
        <v>2002</v>
      </c>
      <c r="D4126" s="91">
        <f>'[4]ИТОГ!'!$AT4123</f>
        <v>2</v>
      </c>
      <c r="E4126" s="91" t="str">
        <f>'[4]ИТОГ!'!$AU4123</f>
        <v>м</v>
      </c>
      <c r="F4126" s="189">
        <f>'[4]ИТОГ!'!$AX4123</f>
        <v>45805</v>
      </c>
      <c r="G4126" s="91" t="s">
        <v>255</v>
      </c>
      <c r="H4126" s="94" t="s">
        <v>28</v>
      </c>
      <c r="I4126" s="91" t="str">
        <f>'[4]ИТОГ!'!$AY4123</f>
        <v>ОК!</v>
      </c>
    </row>
    <row r="4127" spans="1:9">
      <c r="A4127" s="375">
        <v>4117</v>
      </c>
      <c r="B4127" s="91" t="str">
        <f>'[4]ИТОГ!'!$AP4124</f>
        <v>Юсупова Милена</v>
      </c>
      <c r="C4127" s="91">
        <f>'[4]ИТОГ!'!$AQ4124</f>
        <v>2005</v>
      </c>
      <c r="D4127" s="91" t="str">
        <f>'[4]ИТОГ!'!$AT4124</f>
        <v>б/р</v>
      </c>
      <c r="E4127" s="91" t="str">
        <f>'[4]ИТОГ!'!$AU4124</f>
        <v>ж</v>
      </c>
      <c r="F4127" s="189">
        <f>'[4]ИТОГ!'!$AX4124</f>
        <v>44156</v>
      </c>
      <c r="G4127" s="91" t="s">
        <v>255</v>
      </c>
      <c r="H4127" s="94" t="s">
        <v>28</v>
      </c>
      <c r="I4127" s="91" t="str">
        <f>'[4]ИТОГ!'!$AY4124</f>
        <v>ОК!</v>
      </c>
    </row>
    <row r="4128" spans="1:9">
      <c r="A4128" s="375">
        <v>4118</v>
      </c>
      <c r="B4128" s="91" t="str">
        <f>'[4]ИТОГ!'!$AP4125</f>
        <v>Ютилова Елена</v>
      </c>
      <c r="C4128" s="91">
        <f>'[4]ИТОГ!'!$AQ4125</f>
        <v>0</v>
      </c>
      <c r="D4128" s="91" t="str">
        <f>'[4]ИТОГ!'!$AT4125</f>
        <v>б/р</v>
      </c>
      <c r="E4128" s="91" t="str">
        <f>'[4]ИТОГ!'!$AU4125</f>
        <v>ж</v>
      </c>
      <c r="F4128" s="189">
        <f>'[4]ИТОГ!'!$AX4125</f>
        <v>44708</v>
      </c>
      <c r="G4128" s="91" t="s">
        <v>255</v>
      </c>
      <c r="H4128" s="94" t="s">
        <v>28</v>
      </c>
      <c r="I4128" s="91" t="str">
        <f>'[4]ИТОГ!'!$AY4125</f>
        <v>НАДО!!!</v>
      </c>
    </row>
    <row r="4129" spans="1:9">
      <c r="A4129" s="375">
        <v>4119</v>
      </c>
      <c r="B4129" s="91" t="str">
        <f>'[4]ИТОГ!'!$AP4126</f>
        <v>Юшкевич Анатолий</v>
      </c>
      <c r="C4129" s="91">
        <f>'[4]ИТОГ!'!$AQ4126</f>
        <v>2012</v>
      </c>
      <c r="D4129" s="91" t="str">
        <f>'[4]ИТОГ!'!$AT4126</f>
        <v>б/р</v>
      </c>
      <c r="E4129" s="91" t="str">
        <f>'[4]ИТОГ!'!$AU4126</f>
        <v>м</v>
      </c>
      <c r="F4129" s="189">
        <f>'[4]ИТОГ!'!$AX4126</f>
        <v>0</v>
      </c>
      <c r="G4129" s="91" t="s">
        <v>255</v>
      </c>
      <c r="H4129" s="94" t="s">
        <v>28</v>
      </c>
      <c r="I4129" s="91" t="str">
        <f>'[4]ИТОГ!'!$AY4126</f>
        <v>ОК!</v>
      </c>
    </row>
    <row r="4130" spans="1:9">
      <c r="A4130" s="375">
        <v>4120</v>
      </c>
      <c r="B4130" s="91" t="str">
        <f>'[4]ИТОГ!'!$AP4127</f>
        <v>Юшманова Нина</v>
      </c>
      <c r="C4130" s="91">
        <f>'[4]ИТОГ!'!$AQ4127</f>
        <v>2009</v>
      </c>
      <c r="D4130" s="91" t="str">
        <f>'[4]ИТОГ!'!$AT4127</f>
        <v>1ю</v>
      </c>
      <c r="E4130" s="91" t="str">
        <f>'[4]ИТОГ!'!$AU4127</f>
        <v>ж</v>
      </c>
      <c r="F4130" s="189">
        <f>'[4]ИТОГ!'!$AX4127</f>
        <v>45787</v>
      </c>
      <c r="G4130" s="91" t="s">
        <v>255</v>
      </c>
      <c r="H4130" s="94" t="s">
        <v>28</v>
      </c>
      <c r="I4130" s="91" t="str">
        <f>'[4]ИТОГ!'!$AY4127</f>
        <v>ОК!</v>
      </c>
    </row>
    <row r="4131" spans="1:9">
      <c r="A4131" s="375">
        <v>4121</v>
      </c>
      <c r="B4131" s="91" t="str">
        <f>'[4]ИТОГ!'!$AP4128</f>
        <v>Яблочкова Светлана</v>
      </c>
      <c r="C4131" s="91">
        <f>'[4]ИТОГ!'!$AQ4128</f>
        <v>2004</v>
      </c>
      <c r="D4131" s="91">
        <f>'[4]ИТОГ!'!$AT4128</f>
        <v>1</v>
      </c>
      <c r="E4131" s="91" t="str">
        <f>'[4]ИТОГ!'!$AU4128</f>
        <v>ж</v>
      </c>
      <c r="F4131" s="189">
        <f>'[4]ИТОГ!'!$AX4128</f>
        <v>45907</v>
      </c>
      <c r="G4131" s="91" t="s">
        <v>255</v>
      </c>
      <c r="H4131" s="94" t="s">
        <v>28</v>
      </c>
      <c r="I4131" s="91" t="str">
        <f>'[4]ИТОГ!'!$AY4128</f>
        <v>ОК!</v>
      </c>
    </row>
    <row r="4132" spans="1:9">
      <c r="A4132" s="375">
        <v>4122</v>
      </c>
      <c r="B4132" s="91" t="str">
        <f>'[4]ИТОГ!'!$AP4129</f>
        <v>Яворенко Роман</v>
      </c>
      <c r="C4132" s="91">
        <f>'[4]ИТОГ!'!$AQ4129</f>
        <v>2007</v>
      </c>
      <c r="D4132" s="91" t="str">
        <f>'[4]ИТОГ!'!$AT4129</f>
        <v>б/р</v>
      </c>
      <c r="E4132" s="91" t="str">
        <f>'[4]ИТОГ!'!$AU4129</f>
        <v>м</v>
      </c>
      <c r="F4132" s="189">
        <f>'[4]ИТОГ!'!$AX4129</f>
        <v>0</v>
      </c>
      <c r="G4132" s="91" t="s">
        <v>255</v>
      </c>
      <c r="H4132" s="94" t="s">
        <v>28</v>
      </c>
      <c r="I4132" s="91" t="str">
        <f>'[4]ИТОГ!'!$AY4129</f>
        <v>ОК!</v>
      </c>
    </row>
    <row r="4133" spans="1:9">
      <c r="A4133" s="375">
        <v>4123</v>
      </c>
      <c r="B4133" s="91" t="str">
        <f>'[4]ИТОГ!'!$AP4130</f>
        <v>Яговкина Ирина</v>
      </c>
      <c r="C4133" s="91">
        <f>'[4]ИТОГ!'!$AQ4130</f>
        <v>0</v>
      </c>
      <c r="D4133" s="91" t="str">
        <f>'[4]ИТОГ!'!$AT4130</f>
        <v>б/р</v>
      </c>
      <c r="E4133" s="91" t="str">
        <f>'[4]ИТОГ!'!$AU4130</f>
        <v>ж</v>
      </c>
      <c r="F4133" s="189">
        <f>'[4]ИТОГ!'!$AX4130</f>
        <v>44708</v>
      </c>
      <c r="G4133" s="91" t="s">
        <v>255</v>
      </c>
      <c r="H4133" s="94" t="s">
        <v>28</v>
      </c>
      <c r="I4133" s="91" t="str">
        <f>'[4]ИТОГ!'!$AY4130</f>
        <v>НАДО!!!</v>
      </c>
    </row>
    <row r="4134" spans="1:9">
      <c r="A4134" s="375">
        <v>4124</v>
      </c>
      <c r="B4134" s="91" t="str">
        <f>'[4]ИТОГ!'!$AP4131</f>
        <v>Ягуткина Ольга</v>
      </c>
      <c r="C4134" s="91">
        <f>'[4]ИТОГ!'!$AQ4131</f>
        <v>0</v>
      </c>
      <c r="D4134" s="91">
        <f>'[4]ИТОГ!'!$AT4131</f>
        <v>3</v>
      </c>
      <c r="E4134" s="91" t="str">
        <f>'[4]ИТОГ!'!$AU4131</f>
        <v>ж</v>
      </c>
      <c r="F4134" s="189">
        <f>'[4]ИТОГ!'!$AX4131</f>
        <v>45375</v>
      </c>
      <c r="G4134" s="91" t="s">
        <v>255</v>
      </c>
      <c r="H4134" s="94" t="s">
        <v>28</v>
      </c>
      <c r="I4134" s="91" t="str">
        <f>'[4]ИТОГ!'!$AY4131</f>
        <v>НАДО!!!</v>
      </c>
    </row>
    <row r="4135" spans="1:9">
      <c r="A4135" s="375">
        <v>4125</v>
      </c>
      <c r="B4135" s="91" t="str">
        <f>'[4]ИТОГ!'!$AP4132</f>
        <v>Язвенко Тимур</v>
      </c>
      <c r="C4135" s="91">
        <f>'[4]ИТОГ!'!$AQ4132</f>
        <v>2006</v>
      </c>
      <c r="D4135" s="91" t="str">
        <f>'[4]ИТОГ!'!$AT4132</f>
        <v>б/р</v>
      </c>
      <c r="E4135" s="91" t="str">
        <f>'[4]ИТОГ!'!$AU4132</f>
        <v>м</v>
      </c>
      <c r="F4135" s="189">
        <f>'[4]ИТОГ!'!$AX4132</f>
        <v>44329</v>
      </c>
      <c r="G4135" s="91" t="s">
        <v>255</v>
      </c>
      <c r="H4135" s="94" t="s">
        <v>28</v>
      </c>
      <c r="I4135" s="91" t="str">
        <f>'[4]ИТОГ!'!$AY4132</f>
        <v>НАДО!!!</v>
      </c>
    </row>
    <row r="4136" spans="1:9">
      <c r="A4136" s="375">
        <v>4126</v>
      </c>
      <c r="B4136" s="91" t="str">
        <f>'[4]ИТОГ!'!$AP4133</f>
        <v>Якимов Михаил</v>
      </c>
      <c r="C4136" s="91">
        <f>'[4]ИТОГ!'!$AQ4133</f>
        <v>2011</v>
      </c>
      <c r="D4136" s="91">
        <f>'[4]ИТОГ!'!$AT4133</f>
        <v>2</v>
      </c>
      <c r="E4136" s="91" t="str">
        <f>'[4]ИТОГ!'!$AU4133</f>
        <v>м</v>
      </c>
      <c r="F4136" s="189">
        <f>'[4]ИТОГ!'!$AX4133</f>
        <v>45757</v>
      </c>
      <c r="G4136" s="91" t="s">
        <v>255</v>
      </c>
      <c r="H4136" s="94" t="s">
        <v>28</v>
      </c>
      <c r="I4136" s="91" t="str">
        <f>'[4]ИТОГ!'!$AY4133</f>
        <v>ОК!</v>
      </c>
    </row>
    <row r="4137" spans="1:9">
      <c r="A4137" s="375">
        <v>4127</v>
      </c>
      <c r="B4137" s="91" t="str">
        <f>'[4]ИТОГ!'!$AP4134</f>
        <v>Якимов Никита</v>
      </c>
      <c r="C4137" s="91">
        <f>'[4]ИТОГ!'!$AQ4134</f>
        <v>1997</v>
      </c>
      <c r="D4137" s="91" t="str">
        <f>'[4]ИТОГ!'!$AT4134</f>
        <v>б/р</v>
      </c>
      <c r="E4137" s="91" t="str">
        <f>'[4]ИТОГ!'!$AU4134</f>
        <v>м</v>
      </c>
      <c r="F4137" s="189">
        <f>'[4]ИТОГ!'!$AX4134</f>
        <v>43398</v>
      </c>
      <c r="G4137" s="91" t="s">
        <v>255</v>
      </c>
      <c r="H4137" s="94" t="s">
        <v>28</v>
      </c>
      <c r="I4137" s="91" t="str">
        <f>'[4]ИТОГ!'!$AY4134</f>
        <v>ОК!</v>
      </c>
    </row>
    <row r="4138" spans="1:9">
      <c r="A4138" s="375">
        <v>4128</v>
      </c>
      <c r="B4138" s="91" t="str">
        <f>'[4]ИТОГ!'!$AP4135</f>
        <v>Якимович Максим</v>
      </c>
      <c r="C4138" s="91">
        <f>'[4]ИТОГ!'!$AQ4135</f>
        <v>0</v>
      </c>
      <c r="D4138" s="91">
        <f>'[4]ИТОГ!'!$AT4135</f>
        <v>3</v>
      </c>
      <c r="E4138" s="91" t="str">
        <f>'[4]ИТОГ!'!$AU4135</f>
        <v>м</v>
      </c>
      <c r="F4138" s="189">
        <f>'[4]ИТОГ!'!$AX4135</f>
        <v>45407</v>
      </c>
      <c r="G4138" s="91" t="s">
        <v>255</v>
      </c>
      <c r="H4138" s="94" t="s">
        <v>28</v>
      </c>
      <c r="I4138" s="91" t="str">
        <f>'[4]ИТОГ!'!$AY4135</f>
        <v>НАДО!!!</v>
      </c>
    </row>
    <row r="4139" spans="1:9">
      <c r="A4139" s="375">
        <v>4129</v>
      </c>
      <c r="B4139" s="91" t="str">
        <f>'[4]ИТОГ!'!$AP4136</f>
        <v>Якобсон Дмитрий</v>
      </c>
      <c r="C4139" s="91">
        <f>'[4]ИТОГ!'!$AQ4136</f>
        <v>1979</v>
      </c>
      <c r="D4139" s="91" t="str">
        <f>'[4]ИТОГ!'!$AT4136</f>
        <v>б/р</v>
      </c>
      <c r="E4139" s="91" t="str">
        <f>'[4]ИТОГ!'!$AU4136</f>
        <v>м</v>
      </c>
      <c r="F4139" s="189">
        <f>'[4]ИТОГ!'!$AX4136</f>
        <v>43245</v>
      </c>
      <c r="G4139" s="91" t="s">
        <v>255</v>
      </c>
      <c r="H4139" s="94" t="s">
        <v>28</v>
      </c>
      <c r="I4139" s="91" t="str">
        <f>'[4]ИТОГ!'!$AY4136</f>
        <v>НАДО!!!</v>
      </c>
    </row>
    <row r="4140" spans="1:9">
      <c r="A4140" s="375">
        <v>4130</v>
      </c>
      <c r="B4140" s="91" t="str">
        <f>'[4]ИТОГ!'!$AP4137</f>
        <v>Яковенко Григорий</v>
      </c>
      <c r="C4140" s="91">
        <f>'[4]ИТОГ!'!$AQ4137</f>
        <v>2002</v>
      </c>
      <c r="D4140" s="91" t="str">
        <f>'[4]ИТОГ!'!$AT4137</f>
        <v>б/р</v>
      </c>
      <c r="E4140" s="91" t="str">
        <f>'[4]ИТОГ!'!$AU4137</f>
        <v>м</v>
      </c>
      <c r="F4140" s="189">
        <f>'[4]ИТОГ!'!$AX4137</f>
        <v>0</v>
      </c>
      <c r="G4140" s="91" t="s">
        <v>255</v>
      </c>
      <c r="H4140" s="94" t="s">
        <v>28</v>
      </c>
      <c r="I4140" s="91" t="str">
        <f>'[4]ИТОГ!'!$AY4137</f>
        <v>ОК!</v>
      </c>
    </row>
    <row r="4141" spans="1:9">
      <c r="A4141" s="375">
        <v>4131</v>
      </c>
      <c r="B4141" s="91" t="str">
        <f>'[4]ИТОГ!'!$AP4138</f>
        <v>Яковлев Александр</v>
      </c>
      <c r="C4141" s="91">
        <f>'[4]ИТОГ!'!$AQ4138</f>
        <v>2008</v>
      </c>
      <c r="D4141" s="91" t="str">
        <f>'[4]ИТОГ!'!$AT4138</f>
        <v>1ю</v>
      </c>
      <c r="E4141" s="91" t="str">
        <f>'[4]ИТОГ!'!$AU4138</f>
        <v>м</v>
      </c>
      <c r="F4141" s="189">
        <f>'[4]ИТОГ!'!$AX4138</f>
        <v>45422</v>
      </c>
      <c r="G4141" s="91" t="s">
        <v>255</v>
      </c>
      <c r="H4141" s="94" t="s">
        <v>28</v>
      </c>
      <c r="I4141" s="91" t="str">
        <f>'[4]ИТОГ!'!$AY4138</f>
        <v>ОК!</v>
      </c>
    </row>
    <row r="4142" spans="1:9">
      <c r="A4142" s="375">
        <v>4132</v>
      </c>
      <c r="B4142" s="91" t="str">
        <f>'[4]ИТОГ!'!$AP4139</f>
        <v>Яковлев Александр В.</v>
      </c>
      <c r="C4142" s="91">
        <f>'[4]ИТОГ!'!$AQ4139</f>
        <v>0</v>
      </c>
      <c r="D4142" s="91">
        <f>'[4]ИТОГ!'!$AT4139</f>
        <v>2</v>
      </c>
      <c r="E4142" s="91" t="str">
        <f>'[4]ИТОГ!'!$AU4139</f>
        <v>м</v>
      </c>
      <c r="F4142" s="189">
        <f>'[4]ИТОГ!'!$AX4139</f>
        <v>45863</v>
      </c>
      <c r="G4142" s="91" t="s">
        <v>255</v>
      </c>
      <c r="H4142" s="94" t="s">
        <v>28</v>
      </c>
      <c r="I4142" s="91" t="str">
        <f>'[4]ИТОГ!'!$AY4139</f>
        <v>НАДО!!!</v>
      </c>
    </row>
    <row r="4143" spans="1:9">
      <c r="A4143" s="375">
        <v>4133</v>
      </c>
      <c r="B4143" s="91" t="str">
        <f>'[4]ИТОГ!'!$AP4140</f>
        <v>Яковлев Александр С.</v>
      </c>
      <c r="C4143" s="91">
        <f>'[4]ИТОГ!'!$AQ4140</f>
        <v>0</v>
      </c>
      <c r="D4143" s="91" t="str">
        <f>'[4]ИТОГ!'!$AT4140</f>
        <v>б/р</v>
      </c>
      <c r="E4143" s="91" t="str">
        <f>'[4]ИТОГ!'!$AU4140</f>
        <v>м</v>
      </c>
      <c r="F4143" s="189">
        <f>'[4]ИТОГ!'!$AX4140</f>
        <v>43777</v>
      </c>
      <c r="G4143" s="91" t="s">
        <v>255</v>
      </c>
      <c r="H4143" s="94" t="s">
        <v>28</v>
      </c>
      <c r="I4143" s="91" t="str">
        <f>'[4]ИТОГ!'!$AY4140</f>
        <v>НАДО!!!</v>
      </c>
    </row>
    <row r="4144" spans="1:9">
      <c r="A4144" s="375">
        <v>4134</v>
      </c>
      <c r="B4144" s="91" t="str">
        <f>'[4]ИТОГ!'!$AP4141</f>
        <v>Яковлев Василий</v>
      </c>
      <c r="C4144" s="91">
        <f>'[4]ИТОГ!'!$AQ4141</f>
        <v>2002</v>
      </c>
      <c r="D4144" s="91">
        <f>'[4]ИТОГ!'!$AT4141</f>
        <v>1</v>
      </c>
      <c r="E4144" s="91" t="str">
        <f>'[4]ИТОГ!'!$AU4141</f>
        <v>м</v>
      </c>
      <c r="F4144" s="189">
        <f>'[4]ИТОГ!'!$AX4141</f>
        <v>45805</v>
      </c>
      <c r="G4144" s="91" t="s">
        <v>255</v>
      </c>
      <c r="H4144" s="94" t="s">
        <v>28</v>
      </c>
      <c r="I4144" s="91" t="str">
        <f>'[4]ИТОГ!'!$AY4141</f>
        <v>ОК!</v>
      </c>
    </row>
    <row r="4145" spans="1:9">
      <c r="A4145" s="375">
        <v>4135</v>
      </c>
      <c r="B4145" s="91" t="str">
        <f>'[4]ИТОГ!'!$AP4142</f>
        <v>Яковлев Владислав</v>
      </c>
      <c r="C4145" s="91">
        <f>'[4]ИТОГ!'!$AQ4142</f>
        <v>2009</v>
      </c>
      <c r="D4145" s="91" t="str">
        <f>'[4]ИТОГ!'!$AT4142</f>
        <v>2ю</v>
      </c>
      <c r="E4145" s="91" t="str">
        <f>'[4]ИТОГ!'!$AU4142</f>
        <v>м</v>
      </c>
      <c r="F4145" s="189">
        <f>'[4]ИТОГ!'!$AX4142</f>
        <v>45786</v>
      </c>
      <c r="G4145" s="91" t="s">
        <v>255</v>
      </c>
      <c r="H4145" s="94" t="s">
        <v>28</v>
      </c>
      <c r="I4145" s="91" t="str">
        <f>'[4]ИТОГ!'!$AY4142</f>
        <v>ОК!</v>
      </c>
    </row>
    <row r="4146" spans="1:9">
      <c r="A4146" s="375">
        <v>4136</v>
      </c>
      <c r="B4146" s="91" t="str">
        <f>'[4]ИТОГ!'!$AP4143</f>
        <v>Яковлев Вячеслав</v>
      </c>
      <c r="C4146" s="91">
        <f>'[4]ИТОГ!'!$AQ4143</f>
        <v>2006</v>
      </c>
      <c r="D4146" s="91" t="str">
        <f>'[4]ИТОГ!'!$AT4143</f>
        <v>б/р</v>
      </c>
      <c r="E4146" s="91" t="str">
        <f>'[4]ИТОГ!'!$AU4143</f>
        <v>м</v>
      </c>
      <c r="F4146" s="189">
        <f>'[4]ИТОГ!'!$AX4143</f>
        <v>0</v>
      </c>
      <c r="G4146" s="91" t="s">
        <v>255</v>
      </c>
      <c r="H4146" s="94" t="s">
        <v>28</v>
      </c>
      <c r="I4146" s="91" t="str">
        <f>'[4]ИТОГ!'!$AY4143</f>
        <v>ОК!</v>
      </c>
    </row>
    <row r="4147" spans="1:9">
      <c r="A4147" s="375">
        <v>4137</v>
      </c>
      <c r="B4147" s="91" t="str">
        <f>'[4]ИТОГ!'!$AP4144</f>
        <v>Яковлев Георгий</v>
      </c>
      <c r="C4147" s="91">
        <f>'[4]ИТОГ!'!$AQ4144</f>
        <v>0</v>
      </c>
      <c r="D4147" s="91" t="str">
        <f>'[4]ИТОГ!'!$AT4144</f>
        <v>КМС</v>
      </c>
      <c r="E4147" s="91" t="str">
        <f>'[4]ИТОГ!'!$AU4144</f>
        <v>м</v>
      </c>
      <c r="F4147" s="189">
        <f>'[4]ИТОГ!'!$AX4144</f>
        <v>45772</v>
      </c>
      <c r="G4147" s="91" t="s">
        <v>255</v>
      </c>
      <c r="H4147" s="94" t="s">
        <v>28</v>
      </c>
      <c r="I4147" s="91" t="str">
        <f>'[4]ИТОГ!'!$AY4144</f>
        <v>НАДО!!!</v>
      </c>
    </row>
    <row r="4148" spans="1:9">
      <c r="A4148" s="375">
        <v>4138</v>
      </c>
      <c r="B4148" s="91" t="str">
        <f>'[4]ИТОГ!'!$AP4145</f>
        <v>Яковлев Иван В.</v>
      </c>
      <c r="C4148" s="91">
        <f>'[4]ИТОГ!'!$AQ4145</f>
        <v>0</v>
      </c>
      <c r="D4148" s="91">
        <f>'[4]ИТОГ!'!$AT4145</f>
        <v>2</v>
      </c>
      <c r="E4148" s="91" t="str">
        <f>'[4]ИТОГ!'!$AU4145</f>
        <v>м</v>
      </c>
      <c r="F4148" s="189">
        <f>'[4]ИТОГ!'!$AX4145</f>
        <v>45344</v>
      </c>
      <c r="G4148" s="91" t="s">
        <v>255</v>
      </c>
      <c r="H4148" s="94" t="s">
        <v>28</v>
      </c>
      <c r="I4148" s="91" t="str">
        <f>'[4]ИТОГ!'!$AY4145</f>
        <v>НАДО!!!</v>
      </c>
    </row>
    <row r="4149" spans="1:9">
      <c r="A4149" s="375">
        <v>4139</v>
      </c>
      <c r="B4149" s="91" t="str">
        <f>'[4]ИТОГ!'!$AP4146</f>
        <v>Яковлев Иван</v>
      </c>
      <c r="C4149" s="91">
        <f>'[4]ИТОГ!'!$AQ4146</f>
        <v>2006</v>
      </c>
      <c r="D4149" s="91">
        <f>'[4]ИТОГ!'!$AT4146</f>
        <v>1</v>
      </c>
      <c r="E4149" s="91" t="str">
        <f>'[4]ИТОГ!'!$AU4146</f>
        <v>м</v>
      </c>
      <c r="F4149" s="189">
        <f>'[4]ИТОГ!'!$AX4146</f>
        <v>45449</v>
      </c>
      <c r="G4149" s="91" t="s">
        <v>255</v>
      </c>
      <c r="H4149" s="94" t="s">
        <v>28</v>
      </c>
      <c r="I4149" s="91" t="str">
        <f>'[4]ИТОГ!'!$AY4146</f>
        <v>ОК!</v>
      </c>
    </row>
    <row r="4150" spans="1:9">
      <c r="A4150" s="375">
        <v>4140</v>
      </c>
      <c r="B4150" s="91" t="str">
        <f>'[4]ИТОГ!'!$AP4147</f>
        <v>Яковлев Максим Вит.</v>
      </c>
      <c r="C4150" s="91">
        <f>'[4]ИТОГ!'!$AQ4147</f>
        <v>2003</v>
      </c>
      <c r="D4150" s="91" t="str">
        <f>'[4]ИТОГ!'!$AT4147</f>
        <v>б/р</v>
      </c>
      <c r="E4150" s="91" t="str">
        <f>'[4]ИТОГ!'!$AU4147</f>
        <v>м</v>
      </c>
      <c r="F4150" s="189">
        <f>'[4]ИТОГ!'!$AX4147</f>
        <v>43960</v>
      </c>
      <c r="G4150" s="91" t="s">
        <v>255</v>
      </c>
      <c r="H4150" s="94" t="s">
        <v>28</v>
      </c>
      <c r="I4150" s="91" t="str">
        <f>'[4]ИТОГ!'!$AY4147</f>
        <v>ОК!</v>
      </c>
    </row>
    <row r="4151" spans="1:9">
      <c r="A4151" s="375">
        <v>4141</v>
      </c>
      <c r="B4151" s="91" t="str">
        <f>'[4]ИТОГ!'!$AP4148</f>
        <v>Яковлев Максим Вл.</v>
      </c>
      <c r="C4151" s="91">
        <f>'[4]ИТОГ!'!$AQ4148</f>
        <v>2001</v>
      </c>
      <c r="D4151" s="91" t="str">
        <f>'[4]ИТОГ!'!$AT4148</f>
        <v>б/р</v>
      </c>
      <c r="E4151" s="91" t="str">
        <f>'[4]ИТОГ!'!$AU4148</f>
        <v>м</v>
      </c>
      <c r="F4151" s="189">
        <f>'[4]ИТОГ!'!$AX4148</f>
        <v>0</v>
      </c>
      <c r="G4151" s="91" t="s">
        <v>255</v>
      </c>
      <c r="H4151" s="94" t="s">
        <v>28</v>
      </c>
      <c r="I4151" s="91" t="str">
        <f>'[4]ИТОГ!'!$AY4148</f>
        <v>ОК!</v>
      </c>
    </row>
    <row r="4152" spans="1:9">
      <c r="A4152" s="375">
        <v>4142</v>
      </c>
      <c r="B4152" s="91" t="str">
        <f>'[4]ИТОГ!'!$AP4149</f>
        <v>Яковлева Алиса</v>
      </c>
      <c r="C4152" s="91">
        <f>'[4]ИТОГ!'!$AQ4149</f>
        <v>2010</v>
      </c>
      <c r="D4152" s="91" t="str">
        <f>'[4]ИТОГ!'!$AT4149</f>
        <v>б/р</v>
      </c>
      <c r="E4152" s="91" t="str">
        <f>'[4]ИТОГ!'!$AU4149</f>
        <v>ж</v>
      </c>
      <c r="F4152" s="189">
        <f>'[4]ИТОГ!'!$AX4149</f>
        <v>0</v>
      </c>
      <c r="G4152" s="91" t="s">
        <v>255</v>
      </c>
      <c r="H4152" s="94" t="s">
        <v>28</v>
      </c>
      <c r="I4152" s="91" t="str">
        <f>'[4]ИТОГ!'!$AY4149</f>
        <v>ОК!</v>
      </c>
    </row>
    <row r="4153" spans="1:9">
      <c r="A4153" s="375">
        <v>4143</v>
      </c>
      <c r="B4153" s="91" t="str">
        <f>'[4]ИТОГ!'!$AP4150</f>
        <v>Яковлева Анна</v>
      </c>
      <c r="C4153" s="91">
        <f>'[4]ИТОГ!'!$AQ4150</f>
        <v>0</v>
      </c>
      <c r="D4153" s="91" t="str">
        <f>'[4]ИТОГ!'!$AT4150</f>
        <v>б/р</v>
      </c>
      <c r="E4153" s="91" t="str">
        <f>'[4]ИТОГ!'!$AU4150</f>
        <v>ж</v>
      </c>
      <c r="F4153" s="189">
        <f>'[4]ИТОГ!'!$AX4150</f>
        <v>43954</v>
      </c>
      <c r="G4153" s="91" t="s">
        <v>255</v>
      </c>
      <c r="H4153" s="94" t="s">
        <v>28</v>
      </c>
      <c r="I4153" s="91" t="str">
        <f>'[4]ИТОГ!'!$AY4150</f>
        <v>НАДО!!!</v>
      </c>
    </row>
    <row r="4154" spans="1:9">
      <c r="A4154" s="375">
        <v>4144</v>
      </c>
      <c r="B4154" s="91" t="str">
        <f>'[4]ИТОГ!'!$AP4151</f>
        <v>Яковлева Галина</v>
      </c>
      <c r="C4154" s="91">
        <f>'[4]ИТОГ!'!$AQ4151</f>
        <v>0</v>
      </c>
      <c r="D4154" s="91" t="str">
        <f>'[4]ИТОГ!'!$AT4151</f>
        <v>б/р</v>
      </c>
      <c r="E4154" s="91" t="str">
        <f>'[4]ИТОГ!'!$AU4151</f>
        <v>ж</v>
      </c>
      <c r="F4154" s="189">
        <f>'[4]ИТОГ!'!$AX4151</f>
        <v>41720</v>
      </c>
      <c r="G4154" s="91" t="s">
        <v>255</v>
      </c>
      <c r="H4154" s="94" t="s">
        <v>28</v>
      </c>
      <c r="I4154" s="91" t="str">
        <f>'[4]ИТОГ!'!$AY4151</f>
        <v>НАДО!!!</v>
      </c>
    </row>
    <row r="4155" spans="1:9">
      <c r="A4155" s="375">
        <v>4145</v>
      </c>
      <c r="B4155" s="91" t="str">
        <f>'[4]ИТОГ!'!$AP4152</f>
        <v>Яковлева Дарья</v>
      </c>
      <c r="C4155" s="91">
        <f>'[4]ИТОГ!'!$AQ4152</f>
        <v>2003</v>
      </c>
      <c r="D4155" s="91" t="str">
        <f>'[4]ИТОГ!'!$AT4152</f>
        <v>б/р</v>
      </c>
      <c r="E4155" s="91" t="str">
        <f>'[4]ИТОГ!'!$AU4152</f>
        <v>ж</v>
      </c>
      <c r="F4155" s="189">
        <f>'[4]ИТОГ!'!$AX4152</f>
        <v>0</v>
      </c>
      <c r="G4155" s="91" t="s">
        <v>255</v>
      </c>
      <c r="H4155" s="94" t="s">
        <v>28</v>
      </c>
      <c r="I4155" s="91" t="str">
        <f>'[4]ИТОГ!'!$AY4152</f>
        <v>НАДО!!!</v>
      </c>
    </row>
    <row r="4156" spans="1:9">
      <c r="A4156" s="375">
        <v>4146</v>
      </c>
      <c r="B4156" s="91" t="str">
        <f>'[4]ИТОГ!'!$AP4153</f>
        <v>Яковлева Екатерина</v>
      </c>
      <c r="C4156" s="91">
        <f>'[4]ИТОГ!'!$AQ4153</f>
        <v>2006</v>
      </c>
      <c r="D4156" s="91" t="str">
        <f>'[4]ИТОГ!'!$AT4153</f>
        <v>б/р</v>
      </c>
      <c r="E4156" s="91" t="str">
        <f>'[4]ИТОГ!'!$AU4153</f>
        <v>ж</v>
      </c>
      <c r="F4156" s="189">
        <f>'[4]ИТОГ!'!$AX4153</f>
        <v>44329</v>
      </c>
      <c r="G4156" s="91" t="s">
        <v>255</v>
      </c>
      <c r="H4156" s="94" t="s">
        <v>28</v>
      </c>
      <c r="I4156" s="91" t="str">
        <f>'[4]ИТОГ!'!$AY4153</f>
        <v>ОК!</v>
      </c>
    </row>
    <row r="4157" spans="1:9">
      <c r="A4157" s="375">
        <v>4147</v>
      </c>
      <c r="B4157" s="91" t="str">
        <f>'[4]ИТОГ!'!$AP4154</f>
        <v>Яковлева Елизавета</v>
      </c>
      <c r="C4157" s="91">
        <f>'[4]ИТОГ!'!$AQ4154</f>
        <v>2002</v>
      </c>
      <c r="D4157" s="91" t="str">
        <f>'[4]ИТОГ!'!$AT4154</f>
        <v>б/р</v>
      </c>
      <c r="E4157" s="91" t="str">
        <f>'[4]ИТОГ!'!$AU4154</f>
        <v>ж</v>
      </c>
      <c r="F4157" s="189">
        <f>'[4]ИТОГ!'!$AX4154</f>
        <v>43227</v>
      </c>
      <c r="G4157" s="91" t="s">
        <v>255</v>
      </c>
      <c r="H4157" s="94" t="s">
        <v>28</v>
      </c>
      <c r="I4157" s="91" t="str">
        <f>'[4]ИТОГ!'!$AY4154</f>
        <v>ОК!</v>
      </c>
    </row>
    <row r="4158" spans="1:9">
      <c r="A4158" s="375">
        <v>4148</v>
      </c>
      <c r="B4158" s="91" t="str">
        <f>'[4]ИТОГ!'!$AP4155</f>
        <v>Яковлева Любовь</v>
      </c>
      <c r="C4158" s="91">
        <f>'[4]ИТОГ!'!$AQ4155</f>
        <v>0</v>
      </c>
      <c r="D4158" s="91" t="str">
        <f>'[4]ИТОГ!'!$AT4155</f>
        <v>б/р</v>
      </c>
      <c r="E4158" s="91" t="str">
        <f>'[4]ИТОГ!'!$AU4155</f>
        <v>ж</v>
      </c>
      <c r="F4158" s="189">
        <f>'[4]ИТОГ!'!$AX4155</f>
        <v>42774</v>
      </c>
      <c r="G4158" s="91" t="s">
        <v>255</v>
      </c>
      <c r="H4158" s="94" t="s">
        <v>28</v>
      </c>
      <c r="I4158" s="91" t="str">
        <f>'[4]ИТОГ!'!$AY4155</f>
        <v>НАДО!!!</v>
      </c>
    </row>
    <row r="4159" spans="1:9">
      <c r="A4159" s="375">
        <v>4149</v>
      </c>
      <c r="B4159" s="91" t="str">
        <f>'[4]ИТОГ!'!$AP4156</f>
        <v>Яковлева Майя</v>
      </c>
      <c r="C4159" s="91">
        <f>'[4]ИТОГ!'!$AQ4156</f>
        <v>2007</v>
      </c>
      <c r="D4159" s="91">
        <f>'[4]ИТОГ!'!$AT4156</f>
        <v>3</v>
      </c>
      <c r="E4159" s="91" t="str">
        <f>'[4]ИТОГ!'!$AU4156</f>
        <v>ж</v>
      </c>
      <c r="F4159" s="189">
        <f>'[4]ИТОГ!'!$AX4156</f>
        <v>45805</v>
      </c>
      <c r="G4159" s="91" t="s">
        <v>255</v>
      </c>
      <c r="H4159" s="94" t="s">
        <v>28</v>
      </c>
      <c r="I4159" s="91" t="str">
        <f>'[4]ИТОГ!'!$AY4156</f>
        <v>ОК!</v>
      </c>
    </row>
    <row r="4160" spans="1:9">
      <c r="A4160" s="375">
        <v>4150</v>
      </c>
      <c r="B4160" s="91" t="str">
        <f>'[4]ИТОГ!'!$AP4157</f>
        <v>Яковлева Софья</v>
      </c>
      <c r="C4160" s="91">
        <f>'[4]ИТОГ!'!$AQ4157</f>
        <v>2007</v>
      </c>
      <c r="D4160" s="91" t="str">
        <f>'[4]ИТОГ!'!$AT4157</f>
        <v>б/р</v>
      </c>
      <c r="E4160" s="91" t="str">
        <f>'[4]ИТОГ!'!$AU4157</f>
        <v>ж</v>
      </c>
      <c r="F4160" s="189">
        <f>'[4]ИТОГ!'!$AX4157</f>
        <v>0</v>
      </c>
      <c r="G4160" s="91" t="s">
        <v>255</v>
      </c>
      <c r="H4160" s="94" t="s">
        <v>28</v>
      </c>
      <c r="I4160" s="91" t="str">
        <f>'[4]ИТОГ!'!$AY4157</f>
        <v>ОК!</v>
      </c>
    </row>
    <row r="4161" spans="1:9">
      <c r="A4161" s="375">
        <v>4151</v>
      </c>
      <c r="B4161" s="91" t="str">
        <f>'[4]ИТОГ!'!$AP4158</f>
        <v>Яковчук Владислав</v>
      </c>
      <c r="C4161" s="91">
        <f>'[4]ИТОГ!'!$AQ4158</f>
        <v>0</v>
      </c>
      <c r="D4161" s="91" t="str">
        <f>'[4]ИТОГ!'!$AT4158</f>
        <v>КМС</v>
      </c>
      <c r="E4161" s="91" t="str">
        <f>'[4]ИТОГ!'!$AU4158</f>
        <v>м</v>
      </c>
      <c r="F4161" s="189">
        <f>'[4]ИТОГ!'!$AX4158</f>
        <v>45410</v>
      </c>
      <c r="G4161" s="91" t="s">
        <v>255</v>
      </c>
      <c r="H4161" s="94" t="s">
        <v>28</v>
      </c>
      <c r="I4161" s="91" t="str">
        <f>'[4]ИТОГ!'!$AY4158</f>
        <v>НАДО!!!</v>
      </c>
    </row>
    <row r="4162" spans="1:9">
      <c r="A4162" s="375">
        <v>4152</v>
      </c>
      <c r="B4162" s="91" t="str">
        <f>'[4]ИТОГ!'!$AP4159</f>
        <v>Якубенко Виктория</v>
      </c>
      <c r="C4162" s="91">
        <f>'[4]ИТОГ!'!$AQ4159</f>
        <v>2014</v>
      </c>
      <c r="D4162" s="91" t="str">
        <f>'[4]ИТОГ!'!$AT4159</f>
        <v>б/р</v>
      </c>
      <c r="E4162" s="91" t="str">
        <f>'[4]ИТОГ!'!$AU4159</f>
        <v>ж</v>
      </c>
      <c r="F4162" s="189">
        <f>'[4]ИТОГ!'!$AX4159</f>
        <v>0</v>
      </c>
      <c r="G4162" s="91" t="s">
        <v>255</v>
      </c>
      <c r="H4162" s="94" t="s">
        <v>28</v>
      </c>
      <c r="I4162" s="91" t="str">
        <f>'[4]ИТОГ!'!$AY4159</f>
        <v>ОК!</v>
      </c>
    </row>
    <row r="4163" spans="1:9">
      <c r="A4163" s="375">
        <v>4153</v>
      </c>
      <c r="B4163" s="91" t="str">
        <f>'[4]ИТОГ!'!$AP4160</f>
        <v>Якунин Владимир</v>
      </c>
      <c r="C4163" s="91">
        <f>'[4]ИТОГ!'!$AQ4160</f>
        <v>1969</v>
      </c>
      <c r="D4163" s="91" t="str">
        <f>'[4]ИТОГ!'!$AT4160</f>
        <v>б/р</v>
      </c>
      <c r="E4163" s="91" t="str">
        <f>'[4]ИТОГ!'!$AU4160</f>
        <v>м</v>
      </c>
      <c r="F4163" s="189">
        <f>'[4]ИТОГ!'!$AX4160</f>
        <v>43372</v>
      </c>
      <c r="G4163" s="91" t="s">
        <v>255</v>
      </c>
      <c r="H4163" s="94" t="s">
        <v>28</v>
      </c>
      <c r="I4163" s="91" t="str">
        <f>'[4]ИТОГ!'!$AY4160</f>
        <v>НАДО!!!</v>
      </c>
    </row>
    <row r="4164" spans="1:9">
      <c r="A4164" s="375">
        <v>4154</v>
      </c>
      <c r="B4164" s="91" t="str">
        <f>'[4]ИТОГ!'!$AP4161</f>
        <v>Якунин Михаил</v>
      </c>
      <c r="C4164" s="91">
        <f>'[4]ИТОГ!'!$AQ4161</f>
        <v>1990</v>
      </c>
      <c r="D4164" s="91" t="str">
        <f>'[4]ИТОГ!'!$AT4161</f>
        <v>б/р</v>
      </c>
      <c r="E4164" s="91" t="str">
        <f>'[4]ИТОГ!'!$AU4161</f>
        <v>м</v>
      </c>
      <c r="F4164" s="189">
        <f>'[4]ИТОГ!'!$AX4161</f>
        <v>0</v>
      </c>
      <c r="G4164" s="91" t="s">
        <v>255</v>
      </c>
      <c r="H4164" s="94" t="s">
        <v>28</v>
      </c>
      <c r="I4164" s="91" t="str">
        <f>'[4]ИТОГ!'!$AY4161</f>
        <v>ОК!</v>
      </c>
    </row>
    <row r="4165" spans="1:9">
      <c r="A4165" s="375">
        <v>4155</v>
      </c>
      <c r="B4165" s="91" t="str">
        <f>'[4]ИТОГ!'!$AP4162</f>
        <v>Якупова Айша</v>
      </c>
      <c r="C4165" s="91">
        <f>'[4]ИТОГ!'!$AQ4162</f>
        <v>0</v>
      </c>
      <c r="D4165" s="91">
        <f>'[4]ИТОГ!'!$AT4162</f>
        <v>3</v>
      </c>
      <c r="E4165" s="91" t="str">
        <f>'[4]ИТОГ!'!$AU4162</f>
        <v>ж</v>
      </c>
      <c r="F4165" s="189">
        <f>'[4]ИТОГ!'!$AX4162</f>
        <v>45778</v>
      </c>
      <c r="G4165" s="91" t="s">
        <v>255</v>
      </c>
      <c r="H4165" s="94" t="s">
        <v>28</v>
      </c>
      <c r="I4165" s="91" t="str">
        <f>'[4]ИТОГ!'!$AY4162</f>
        <v>НАДО!!!</v>
      </c>
    </row>
    <row r="4166" spans="1:9">
      <c r="A4166" s="375">
        <v>4156</v>
      </c>
      <c r="B4166" s="91" t="str">
        <f>'[4]ИТОГ!'!$AP4163</f>
        <v>Якушевич Анжела</v>
      </c>
      <c r="C4166" s="91">
        <f>'[4]ИТОГ!'!$AQ4163</f>
        <v>1982</v>
      </c>
      <c r="D4166" s="91" t="str">
        <f>'[4]ИТОГ!'!$AT4163</f>
        <v>б/р</v>
      </c>
      <c r="E4166" s="91" t="str">
        <f>'[4]ИТОГ!'!$AU4163</f>
        <v>ж</v>
      </c>
      <c r="F4166" s="189">
        <f>'[4]ИТОГ!'!$AX4163</f>
        <v>44172</v>
      </c>
      <c r="G4166" s="91" t="s">
        <v>255</v>
      </c>
      <c r="H4166" s="94" t="s">
        <v>28</v>
      </c>
      <c r="I4166" s="91" t="str">
        <f>'[4]ИТОГ!'!$AY4163</f>
        <v>ОК!</v>
      </c>
    </row>
    <row r="4167" spans="1:9">
      <c r="A4167" s="375">
        <v>4157</v>
      </c>
      <c r="B4167" s="91" t="str">
        <f>'[4]ИТОГ!'!$AP4164</f>
        <v>Якушина Екатерина</v>
      </c>
      <c r="C4167" s="91">
        <f>'[4]ИТОГ!'!$AQ4164</f>
        <v>2007</v>
      </c>
      <c r="D4167" s="91" t="str">
        <f>'[4]ИТОГ!'!$AT4164</f>
        <v>б/р</v>
      </c>
      <c r="E4167" s="91" t="str">
        <f>'[4]ИТОГ!'!$AU4164</f>
        <v>ж</v>
      </c>
      <c r="F4167" s="189">
        <f>'[4]ИТОГ!'!$AX4164</f>
        <v>43784</v>
      </c>
      <c r="G4167" s="91" t="s">
        <v>255</v>
      </c>
      <c r="H4167" s="94" t="s">
        <v>28</v>
      </c>
      <c r="I4167" s="91" t="str">
        <f>'[4]ИТОГ!'!$AY4164</f>
        <v>ОК!</v>
      </c>
    </row>
    <row r="4168" spans="1:9">
      <c r="A4168" s="375">
        <v>4158</v>
      </c>
      <c r="B4168" s="91" t="str">
        <f>'[4]ИТОГ!'!$AP4165</f>
        <v>Ян Алексей</v>
      </c>
      <c r="C4168" s="91">
        <f>'[4]ИТОГ!'!$AQ4165</f>
        <v>1961</v>
      </c>
      <c r="D4168" s="91" t="str">
        <f>'[4]ИТОГ!'!$AT4165</f>
        <v>б/р</v>
      </c>
      <c r="E4168" s="91" t="str">
        <f>'[4]ИТОГ!'!$AU4165</f>
        <v>м</v>
      </c>
      <c r="F4168" s="189">
        <f>'[4]ИТОГ!'!$AX4165</f>
        <v>43352</v>
      </c>
      <c r="G4168" s="91" t="s">
        <v>255</v>
      </c>
      <c r="H4168" s="94" t="s">
        <v>28</v>
      </c>
      <c r="I4168" s="91" t="str">
        <f>'[4]ИТОГ!'!$AY4165</f>
        <v>НАДО!!!</v>
      </c>
    </row>
    <row r="4169" spans="1:9">
      <c r="A4169" s="375">
        <v>4159</v>
      </c>
      <c r="B4169" s="91" t="str">
        <f>'[4]ИТОГ!'!$AP4166</f>
        <v>Янова Ярослава</v>
      </c>
      <c r="C4169" s="91">
        <f>'[4]ИТОГ!'!$AQ4166</f>
        <v>2005</v>
      </c>
      <c r="D4169" s="91" t="str">
        <f>'[4]ИТОГ!'!$AT4166</f>
        <v>б/р</v>
      </c>
      <c r="E4169" s="91" t="str">
        <f>'[4]ИТОГ!'!$AU4166</f>
        <v>ж</v>
      </c>
      <c r="F4169" s="189">
        <f>'[4]ИТОГ!'!$AX4166</f>
        <v>43853</v>
      </c>
      <c r="G4169" s="91" t="s">
        <v>255</v>
      </c>
      <c r="H4169" s="94" t="s">
        <v>28</v>
      </c>
      <c r="I4169" s="91" t="str">
        <f>'[4]ИТОГ!'!$AY4166</f>
        <v>ОК!</v>
      </c>
    </row>
    <row r="4170" spans="1:9">
      <c r="A4170" s="375">
        <v>4160</v>
      </c>
      <c r="B4170" s="91" t="str">
        <f>'[4]ИТОГ!'!$AP4167</f>
        <v>Янсен Владимир</v>
      </c>
      <c r="C4170" s="91">
        <f>'[4]ИТОГ!'!$AQ4167</f>
        <v>2009</v>
      </c>
      <c r="D4170" s="91" t="str">
        <f>'[4]ИТОГ!'!$AT4167</f>
        <v>1ю</v>
      </c>
      <c r="E4170" s="91" t="str">
        <f>'[4]ИТОГ!'!$AU4167</f>
        <v>м</v>
      </c>
      <c r="F4170" s="189">
        <f>'[4]ИТОГ!'!$AX4167</f>
        <v>45437</v>
      </c>
      <c r="G4170" s="91" t="s">
        <v>255</v>
      </c>
      <c r="H4170" s="94" t="s">
        <v>28</v>
      </c>
      <c r="I4170" s="91" t="str">
        <f>'[4]ИТОГ!'!$AY4167</f>
        <v>ОК!</v>
      </c>
    </row>
    <row r="4171" spans="1:9">
      <c r="A4171" s="375">
        <v>4161</v>
      </c>
      <c r="B4171" s="91" t="str">
        <f>'[4]ИТОГ!'!$AP4168</f>
        <v>Янукович Ярослава</v>
      </c>
      <c r="C4171" s="91">
        <f>'[4]ИТОГ!'!$AQ4168</f>
        <v>2008</v>
      </c>
      <c r="D4171" s="91" t="str">
        <f>'[4]ИТОГ!'!$AT4168</f>
        <v>б/р</v>
      </c>
      <c r="E4171" s="91" t="str">
        <f>'[4]ИТОГ!'!$AU4168</f>
        <v>ж</v>
      </c>
      <c r="F4171" s="189">
        <f>'[4]ИТОГ!'!$AX4168</f>
        <v>43960</v>
      </c>
      <c r="G4171" s="91" t="s">
        <v>255</v>
      </c>
      <c r="H4171" s="94" t="s">
        <v>28</v>
      </c>
      <c r="I4171" s="91" t="str">
        <f>'[4]ИТОГ!'!$AY4168</f>
        <v>ОК!</v>
      </c>
    </row>
    <row r="4172" spans="1:9">
      <c r="A4172" s="375">
        <v>4162</v>
      </c>
      <c r="B4172" s="91" t="str">
        <f>'[4]ИТОГ!'!$AP4169</f>
        <v>Янушевский Семен</v>
      </c>
      <c r="C4172" s="91">
        <f>'[4]ИТОГ!'!$AQ4169</f>
        <v>2000</v>
      </c>
      <c r="D4172" s="91" t="str">
        <f>'[4]ИТОГ!'!$AT4169</f>
        <v>б/р</v>
      </c>
      <c r="E4172" s="91" t="str">
        <f>'[4]ИТОГ!'!$AU4169</f>
        <v>м</v>
      </c>
      <c r="F4172" s="189">
        <f>'[4]ИТОГ!'!$AX4169</f>
        <v>0</v>
      </c>
      <c r="G4172" s="91" t="s">
        <v>255</v>
      </c>
      <c r="H4172" s="94" t="s">
        <v>28</v>
      </c>
      <c r="I4172" s="91" t="str">
        <f>'[4]ИТОГ!'!$AY4169</f>
        <v>ОК!</v>
      </c>
    </row>
    <row r="4173" spans="1:9">
      <c r="A4173" s="375">
        <v>4163</v>
      </c>
      <c r="B4173" s="91" t="str">
        <f>'[4]ИТОГ!'!$AP4170</f>
        <v>Яньшин Александр</v>
      </c>
      <c r="C4173" s="91">
        <f>'[4]ИТОГ!'!$AQ4170</f>
        <v>2011</v>
      </c>
      <c r="D4173" s="91" t="str">
        <f>'[4]ИТОГ!'!$AT4170</f>
        <v>1ю</v>
      </c>
      <c r="E4173" s="91" t="str">
        <f>'[4]ИТОГ!'!$AU4170</f>
        <v>м</v>
      </c>
      <c r="F4173" s="189">
        <f>'[4]ИТОГ!'!$AX4170</f>
        <v>45786</v>
      </c>
      <c r="G4173" s="91" t="s">
        <v>255</v>
      </c>
      <c r="H4173" s="94" t="s">
        <v>28</v>
      </c>
      <c r="I4173" s="91" t="str">
        <f>'[4]ИТОГ!'!$AY4170</f>
        <v>ОК!</v>
      </c>
    </row>
    <row r="4174" spans="1:9">
      <c r="A4174" s="375">
        <v>4164</v>
      </c>
      <c r="B4174" s="91" t="str">
        <f>'[4]ИТОГ!'!$AP4171</f>
        <v>Янюшкина Александра</v>
      </c>
      <c r="C4174" s="91">
        <f>'[4]ИТОГ!'!$AQ4171</f>
        <v>0</v>
      </c>
      <c r="D4174" s="91">
        <f>'[4]ИТОГ!'!$AT4171</f>
        <v>2</v>
      </c>
      <c r="E4174" s="91" t="str">
        <f>'[4]ИТОГ!'!$AU4171</f>
        <v>ж</v>
      </c>
      <c r="F4174" s="189">
        <f>'[4]ИТОГ!'!$AX4171</f>
        <v>45407</v>
      </c>
      <c r="G4174" s="91" t="s">
        <v>255</v>
      </c>
      <c r="H4174" s="94" t="s">
        <v>28</v>
      </c>
      <c r="I4174" s="91" t="str">
        <f>'[4]ИТОГ!'!$AY4171</f>
        <v>НАДО!!!</v>
      </c>
    </row>
    <row r="4175" spans="1:9">
      <c r="A4175" s="375">
        <v>4165</v>
      </c>
      <c r="B4175" s="91" t="str">
        <f>'[4]ИТОГ!'!$AP4172</f>
        <v>Ярвинен Илма</v>
      </c>
      <c r="C4175" s="91">
        <f>'[4]ИТОГ!'!$AQ4172</f>
        <v>2012</v>
      </c>
      <c r="D4175" s="91" t="str">
        <f>'[4]ИТОГ!'!$AT4172</f>
        <v>1ю</v>
      </c>
      <c r="E4175" s="91" t="str">
        <f>'[4]ИТОГ!'!$AU4172</f>
        <v>ж</v>
      </c>
      <c r="F4175" s="189">
        <f>'[4]ИТОГ!'!$AX4172</f>
        <v>45358</v>
      </c>
      <c r="G4175" s="91" t="s">
        <v>255</v>
      </c>
      <c r="H4175" s="94" t="s">
        <v>28</v>
      </c>
      <c r="I4175" s="91" t="str">
        <f>'[4]ИТОГ!'!$AY4172</f>
        <v>ОК!</v>
      </c>
    </row>
    <row r="4176" spans="1:9">
      <c r="A4176" s="375">
        <v>4166</v>
      </c>
      <c r="B4176" s="91" t="str">
        <f>'[4]ИТОГ!'!$AP4173</f>
        <v>Яремаченко Егор</v>
      </c>
      <c r="C4176" s="91">
        <f>'[4]ИТОГ!'!$AQ4173</f>
        <v>2010</v>
      </c>
      <c r="D4176" s="91" t="str">
        <f>'[4]ИТОГ!'!$AT4173</f>
        <v>1ю</v>
      </c>
      <c r="E4176" s="91" t="str">
        <f>'[4]ИТОГ!'!$AU4173</f>
        <v>м</v>
      </c>
      <c r="F4176" s="189">
        <f>'[4]ИТОГ!'!$AX4173</f>
        <v>45786</v>
      </c>
      <c r="G4176" s="91" t="s">
        <v>255</v>
      </c>
      <c r="H4176" s="94" t="s">
        <v>28</v>
      </c>
      <c r="I4176" s="91" t="str">
        <f>'[4]ИТОГ!'!$AY4173</f>
        <v>ОК!</v>
      </c>
    </row>
    <row r="4177" spans="1:9">
      <c r="A4177" s="375">
        <v>4167</v>
      </c>
      <c r="B4177" s="91" t="str">
        <f>'[4]ИТОГ!'!$AP4174</f>
        <v>Яремыч Даниэлла</v>
      </c>
      <c r="C4177" s="91">
        <f>'[4]ИТОГ!'!$AQ4174</f>
        <v>2009</v>
      </c>
      <c r="D4177" s="91" t="str">
        <f>'[4]ИТОГ!'!$AT4174</f>
        <v>1ю</v>
      </c>
      <c r="E4177" s="91" t="str">
        <f>'[4]ИТОГ!'!$AU4174</f>
        <v>ж</v>
      </c>
      <c r="F4177" s="189">
        <f>'[4]ИТОГ!'!$AX4174</f>
        <v>45562</v>
      </c>
      <c r="G4177" s="91" t="s">
        <v>255</v>
      </c>
      <c r="H4177" s="94" t="s">
        <v>28</v>
      </c>
      <c r="I4177" s="91" t="str">
        <f>'[4]ИТОГ!'!$AY4174</f>
        <v>ОК!</v>
      </c>
    </row>
    <row r="4178" spans="1:9">
      <c r="A4178" s="375">
        <v>4168</v>
      </c>
      <c r="B4178" s="91" t="str">
        <f>'[4]ИТОГ!'!$AP4175</f>
        <v>Яремыч Доминика</v>
      </c>
      <c r="C4178" s="91">
        <f>'[4]ИТОГ!'!$AQ4175</f>
        <v>2010</v>
      </c>
      <c r="D4178" s="91">
        <f>'[4]ИТОГ!'!$AT4175</f>
        <v>3</v>
      </c>
      <c r="E4178" s="91" t="str">
        <f>'[4]ИТОГ!'!$AU4175</f>
        <v>ж</v>
      </c>
      <c r="F4178" s="189">
        <f>'[4]ИТОГ!'!$AX4175</f>
        <v>45449</v>
      </c>
      <c r="G4178" s="91" t="s">
        <v>255</v>
      </c>
      <c r="H4178" s="94" t="s">
        <v>28</v>
      </c>
      <c r="I4178" s="91" t="str">
        <f>'[4]ИТОГ!'!$AY4175</f>
        <v>ОК!</v>
      </c>
    </row>
    <row r="4179" spans="1:9">
      <c r="A4179" s="375">
        <v>4169</v>
      </c>
      <c r="B4179" s="91" t="str">
        <f>'[4]ИТОГ!'!$AP4176</f>
        <v>Ярмагаев Лев</v>
      </c>
      <c r="C4179" s="91">
        <f>'[4]ИТОГ!'!$AQ4176</f>
        <v>0</v>
      </c>
      <c r="D4179" s="91">
        <f>'[4]ИТОГ!'!$AT4176</f>
        <v>3</v>
      </c>
      <c r="E4179" s="91" t="str">
        <f>'[4]ИТОГ!'!$AU4176</f>
        <v>м</v>
      </c>
      <c r="F4179" s="189">
        <f>'[4]ИТОГ!'!$AX4176</f>
        <v>45407</v>
      </c>
      <c r="G4179" s="91" t="s">
        <v>255</v>
      </c>
      <c r="H4179" s="94" t="s">
        <v>28</v>
      </c>
      <c r="I4179" s="91" t="str">
        <f>'[4]ИТОГ!'!$AY4176</f>
        <v>НАДО!!!</v>
      </c>
    </row>
    <row r="4180" spans="1:9">
      <c r="A4180" s="375">
        <v>4170</v>
      </c>
      <c r="B4180" s="91" t="str">
        <f>'[4]ИТОГ!'!$AP4177</f>
        <v>Ярославцев Егор</v>
      </c>
      <c r="C4180" s="91">
        <f>'[4]ИТОГ!'!$AQ4177</f>
        <v>2000</v>
      </c>
      <c r="D4180" s="91" t="str">
        <f>'[4]ИТОГ!'!$AT4177</f>
        <v>б/р</v>
      </c>
      <c r="E4180" s="91" t="str">
        <f>'[4]ИТОГ!'!$AU4177</f>
        <v>м</v>
      </c>
      <c r="F4180" s="189">
        <f>'[4]ИТОГ!'!$AX4177</f>
        <v>0</v>
      </c>
      <c r="G4180" s="91" t="s">
        <v>255</v>
      </c>
      <c r="H4180" s="94" t="s">
        <v>28</v>
      </c>
      <c r="I4180" s="91" t="str">
        <f>'[4]ИТОГ!'!$AY4177</f>
        <v>ОК!</v>
      </c>
    </row>
    <row r="4181" spans="1:9">
      <c r="A4181" s="375">
        <v>4171</v>
      </c>
      <c r="B4181" s="91" t="str">
        <f>'[4]ИТОГ!'!$AP4178</f>
        <v>Ярусова Анна</v>
      </c>
      <c r="C4181" s="91">
        <f>'[4]ИТОГ!'!$AQ4178</f>
        <v>2002</v>
      </c>
      <c r="D4181" s="91" t="str">
        <f>'[4]ИТОГ!'!$AT4178</f>
        <v>КМС</v>
      </c>
      <c r="E4181" s="91" t="str">
        <f>'[4]ИТОГ!'!$AU4178</f>
        <v>ж</v>
      </c>
      <c r="F4181" s="189">
        <f>'[4]ИТОГ!'!$AX4178</f>
        <v>46107</v>
      </c>
      <c r="G4181" s="91" t="s">
        <v>255</v>
      </c>
      <c r="H4181" s="94" t="s">
        <v>28</v>
      </c>
      <c r="I4181" s="91" t="str">
        <f>'[4]ИТОГ!'!$AY4178</f>
        <v>ОК!</v>
      </c>
    </row>
    <row r="4182" spans="1:9">
      <c r="A4182" s="375">
        <v>4172</v>
      </c>
      <c r="B4182" s="91" t="str">
        <f>'[4]ИТОГ!'!$AP4179</f>
        <v>Яценко Евгений</v>
      </c>
      <c r="C4182" s="91">
        <f>'[4]ИТОГ!'!$AQ4179</f>
        <v>2001</v>
      </c>
      <c r="D4182" s="91" t="str">
        <f>'[4]ИТОГ!'!$AT4179</f>
        <v>б/р</v>
      </c>
      <c r="E4182" s="91" t="str">
        <f>'[4]ИТОГ!'!$AU4179</f>
        <v>м</v>
      </c>
      <c r="F4182" s="189">
        <f>'[4]ИТОГ!'!$AX4179</f>
        <v>43555</v>
      </c>
      <c r="G4182" s="91" t="s">
        <v>255</v>
      </c>
      <c r="H4182" s="94" t="s">
        <v>28</v>
      </c>
      <c r="I4182" s="91" t="str">
        <f>'[4]ИТОГ!'!$AY4179</f>
        <v>ОК!</v>
      </c>
    </row>
    <row r="4183" spans="1:9">
      <c r="A4183" s="375">
        <v>4173</v>
      </c>
      <c r="B4183" s="91" t="str">
        <f>'[4]ИТОГ!'!$AP4180</f>
        <v>Яцуренко Аглая</v>
      </c>
      <c r="C4183" s="91">
        <f>'[4]ИТОГ!'!$AQ4180</f>
        <v>2009</v>
      </c>
      <c r="D4183" s="91" t="str">
        <f>'[4]ИТОГ!'!$AT4180</f>
        <v>б/р</v>
      </c>
      <c r="E4183" s="91" t="str">
        <f>'[4]ИТОГ!'!$AU4180</f>
        <v>ж</v>
      </c>
      <c r="F4183" s="189">
        <f>'[4]ИТОГ!'!$AX4180</f>
        <v>0</v>
      </c>
      <c r="G4183" s="91" t="s">
        <v>255</v>
      </c>
      <c r="H4183" s="94" t="s">
        <v>28</v>
      </c>
      <c r="I4183" s="91" t="str">
        <f>'[4]ИТОГ!'!$AY4180</f>
        <v>ОК!</v>
      </c>
    </row>
    <row r="4184" spans="1:9">
      <c r="A4184" s="375">
        <v>4174</v>
      </c>
      <c r="B4184" s="91" t="str">
        <f>'[4]ИТОГ!'!$AP4181</f>
        <v>Яцуренко Алиса</v>
      </c>
      <c r="C4184" s="91">
        <f>'[4]ИТОГ!'!$AQ4181</f>
        <v>2006</v>
      </c>
      <c r="D4184" s="91" t="str">
        <f>'[4]ИТОГ!'!$AT4181</f>
        <v>б/р</v>
      </c>
      <c r="E4184" s="91" t="str">
        <f>'[4]ИТОГ!'!$AU4181</f>
        <v>ж</v>
      </c>
      <c r="F4184" s="189">
        <f>'[4]ИТОГ!'!$AX4181</f>
        <v>0</v>
      </c>
      <c r="G4184" s="91" t="s">
        <v>255</v>
      </c>
      <c r="H4184" s="94" t="s">
        <v>28</v>
      </c>
      <c r="I4184" s="91" t="str">
        <f>'[4]ИТОГ!'!$AY4181</f>
        <v>ОК!</v>
      </c>
    </row>
    <row r="4185" spans="1:9">
      <c r="A4185" s="375">
        <v>4175</v>
      </c>
      <c r="B4185" s="91" t="str">
        <f>'[4]ИТОГ!'!$AP4182</f>
        <v>Яшков Евгений</v>
      </c>
      <c r="C4185" s="91">
        <f>'[4]ИТОГ!'!$AQ4182</f>
        <v>1995</v>
      </c>
      <c r="D4185" s="91" t="str">
        <f>'[4]ИТОГ!'!$AT4182</f>
        <v>б/р</v>
      </c>
      <c r="E4185" s="91" t="str">
        <f>'[4]ИТОГ!'!$AU4182</f>
        <v>м</v>
      </c>
      <c r="F4185" s="189">
        <f>'[4]ИТОГ!'!$AX4182</f>
        <v>43954</v>
      </c>
      <c r="G4185" s="91" t="s">
        <v>255</v>
      </c>
      <c r="H4185" s="94" t="s">
        <v>28</v>
      </c>
      <c r="I4185" s="91" t="str">
        <f>'[4]ИТОГ!'!$AY4182</f>
        <v>ОК!</v>
      </c>
    </row>
    <row r="4186" spans="1:9">
      <c r="A4186" s="375">
        <v>4176</v>
      </c>
      <c r="B4186" s="91" t="str">
        <f>'[4]ИТОГ!'!$AP4183</f>
        <v>Яшунькина Анастасия</v>
      </c>
      <c r="C4186" s="91">
        <f>'[4]ИТОГ!'!$AQ4183</f>
        <v>2013</v>
      </c>
      <c r="D4186" s="91" t="str">
        <f>'[4]ИТОГ!'!$AT4183</f>
        <v>б/р</v>
      </c>
      <c r="E4186" s="91" t="str">
        <f>'[4]ИТОГ!'!$AU4183</f>
        <v>ж</v>
      </c>
      <c r="F4186" s="189">
        <f>'[4]ИТОГ!'!$AX4183</f>
        <v>0</v>
      </c>
      <c r="G4186" s="91" t="s">
        <v>255</v>
      </c>
      <c r="H4186" s="94" t="s">
        <v>28</v>
      </c>
      <c r="I4186" s="91" t="str">
        <f>'[4]ИТОГ!'!$AY4183</f>
        <v>ОК!</v>
      </c>
    </row>
    <row r="4187" spans="1:9">
      <c r="A4187" s="375">
        <v>4177</v>
      </c>
      <c r="B4187" s="91" t="str">
        <f>'[4]ИТОГ!'!$AP4184</f>
        <v>Федорова Полина</v>
      </c>
      <c r="C4187" s="91">
        <f>'[4]ИТОГ!'!$AQ4184</f>
        <v>2000</v>
      </c>
      <c r="D4187" s="91" t="str">
        <f>'[4]ИТОГ!'!$AT4184</f>
        <v>б/р</v>
      </c>
      <c r="E4187" s="91" t="str">
        <f>'[4]ИТОГ!'!$AU4184</f>
        <v>ж</v>
      </c>
      <c r="F4187" s="189">
        <f>'[4]ИТОГ!'!$AX4184</f>
        <v>0</v>
      </c>
      <c r="G4187" s="91" t="s">
        <v>255</v>
      </c>
      <c r="H4187" s="94" t="s">
        <v>28</v>
      </c>
      <c r="I4187" s="91" t="str">
        <f>'[4]ИТОГ!'!$AY4184</f>
        <v>ОК!</v>
      </c>
    </row>
    <row r="4188" spans="1:9">
      <c r="A4188" s="375">
        <v>4178</v>
      </c>
      <c r="B4188" s="91" t="str">
        <f>'[4]ИТОГ!'!$AP4185</f>
        <v>Соколов Олег</v>
      </c>
      <c r="C4188" s="91">
        <f>'[4]ИТОГ!'!$AQ4185</f>
        <v>2003</v>
      </c>
      <c r="D4188" s="91" t="str">
        <f>'[4]ИТОГ!'!$AT4185</f>
        <v>б/р</v>
      </c>
      <c r="E4188" s="91" t="str">
        <f>'[4]ИТОГ!'!$AU4185</f>
        <v>м</v>
      </c>
      <c r="F4188" s="189">
        <f>'[4]ИТОГ!'!$AX4185</f>
        <v>0</v>
      </c>
      <c r="G4188" s="91" t="s">
        <v>255</v>
      </c>
      <c r="H4188" s="94" t="s">
        <v>28</v>
      </c>
      <c r="I4188" s="91" t="str">
        <f>'[4]ИТОГ!'!$AY4185</f>
        <v>ОК!</v>
      </c>
    </row>
    <row r="4189" spans="1:9">
      <c r="A4189" s="375">
        <v>4179</v>
      </c>
      <c r="B4189" s="91" t="str">
        <f>'[4]ИТОГ!'!$AP4186</f>
        <v>Часовской Олег</v>
      </c>
      <c r="C4189" s="91">
        <f>'[4]ИТОГ!'!$AQ4186</f>
        <v>2003</v>
      </c>
      <c r="D4189" s="91" t="str">
        <f>'[4]ИТОГ!'!$AT4186</f>
        <v>б/р</v>
      </c>
      <c r="E4189" s="91" t="str">
        <f>'[4]ИТОГ!'!$AU4186</f>
        <v>м</v>
      </c>
      <c r="F4189" s="189">
        <f>'[4]ИТОГ!'!$AX4186</f>
        <v>0</v>
      </c>
      <c r="G4189" s="91" t="s">
        <v>255</v>
      </c>
      <c r="H4189" s="94" t="s">
        <v>28</v>
      </c>
      <c r="I4189" s="91" t="str">
        <f>'[4]ИТОГ!'!$AY4186</f>
        <v>ОК!</v>
      </c>
    </row>
    <row r="4190" spans="1:9">
      <c r="A4190" s="375">
        <v>4180</v>
      </c>
      <c r="B4190" s="91" t="str">
        <f>'[4]ИТОГ!'!$AP4187</f>
        <v>Шайкина Ксения</v>
      </c>
      <c r="C4190" s="91">
        <f>'[4]ИТОГ!'!$AQ4187</f>
        <v>2001</v>
      </c>
      <c r="D4190" s="91" t="str">
        <f>'[4]ИТОГ!'!$AT4187</f>
        <v>б/р</v>
      </c>
      <c r="E4190" s="91" t="str">
        <f>'[4]ИТОГ!'!$AU4187</f>
        <v>ж</v>
      </c>
      <c r="F4190" s="189">
        <f>'[4]ИТОГ!'!$AX4187</f>
        <v>0</v>
      </c>
      <c r="G4190" s="91" t="s">
        <v>255</v>
      </c>
      <c r="H4190" s="94" t="s">
        <v>28</v>
      </c>
      <c r="I4190" s="91" t="str">
        <f>'[4]ИТОГ!'!$AY4187</f>
        <v>ОК!</v>
      </c>
    </row>
    <row r="4191" spans="1:9">
      <c r="A4191" s="375">
        <v>4181</v>
      </c>
      <c r="B4191" s="91" t="str">
        <f>'[4]ИТОГ!'!$AP4188</f>
        <v>Кочетов Александр</v>
      </c>
      <c r="C4191" s="91">
        <f>'[4]ИТОГ!'!$AQ4188</f>
        <v>1961</v>
      </c>
      <c r="D4191" s="91">
        <f>'[4]ИТОГ!'!$AT4188</f>
        <v>2</v>
      </c>
      <c r="E4191" s="91" t="str">
        <f>'[4]ИТОГ!'!$AU4188</f>
        <v>м</v>
      </c>
      <c r="F4191" s="189">
        <f>'[4]ИТОГ!'!$AX4188</f>
        <v>46005</v>
      </c>
      <c r="G4191" s="91" t="s">
        <v>255</v>
      </c>
      <c r="H4191" s="94" t="s">
        <v>28</v>
      </c>
      <c r="I4191" s="91" t="str">
        <f>'[4]ИТОГ!'!$AY4188</f>
        <v>ОК!</v>
      </c>
    </row>
    <row r="4192" spans="1:9">
      <c r="A4192" s="375">
        <v>4182</v>
      </c>
      <c r="B4192" s="91" t="str">
        <f>'[4]ИТОГ!'!$AP4189</f>
        <v>Кубеш Сергей</v>
      </c>
      <c r="C4192" s="91">
        <f>'[4]ИТОГ!'!$AQ4189</f>
        <v>2005</v>
      </c>
      <c r="D4192" s="91" t="str">
        <f>'[4]ИТОГ!'!$AT4189</f>
        <v>КМС</v>
      </c>
      <c r="E4192" s="91" t="str">
        <f>'[4]ИТОГ!'!$AU4189</f>
        <v>м</v>
      </c>
      <c r="F4192" s="189">
        <f>'[4]ИТОГ!'!$AX4189</f>
        <v>46159</v>
      </c>
      <c r="G4192" s="91" t="s">
        <v>255</v>
      </c>
      <c r="H4192" s="94" t="s">
        <v>28</v>
      </c>
      <c r="I4192" s="91" t="str">
        <f>'[4]ИТОГ!'!$AY4189</f>
        <v>ОК!</v>
      </c>
    </row>
    <row r="4193" spans="1:9">
      <c r="A4193" s="375">
        <v>4183</v>
      </c>
      <c r="B4193" s="91" t="str">
        <f>'[4]ИТОГ!'!$AP4190</f>
        <v>Писарев Глеб</v>
      </c>
      <c r="C4193" s="91">
        <f>'[4]ИТОГ!'!$AQ4190</f>
        <v>2005</v>
      </c>
      <c r="D4193" s="91">
        <f>'[4]ИТОГ!'!$AT4190</f>
        <v>2</v>
      </c>
      <c r="E4193" s="91" t="str">
        <f>'[4]ИТОГ!'!$AU4190</f>
        <v>м</v>
      </c>
      <c r="F4193" s="189">
        <f>'[4]ИТОГ!'!$AX4190</f>
        <v>45695</v>
      </c>
      <c r="G4193" s="91" t="s">
        <v>255</v>
      </c>
      <c r="H4193" s="94" t="s">
        <v>28</v>
      </c>
      <c r="I4193" s="91" t="str">
        <f>'[4]ИТОГ!'!$AY4190</f>
        <v>ОК!</v>
      </c>
    </row>
    <row r="4194" spans="1:9">
      <c r="A4194" s="375">
        <v>4184</v>
      </c>
      <c r="B4194" s="91" t="str">
        <f>'[4]ИТОГ!'!$AP4191</f>
        <v>Федорова Светлана</v>
      </c>
      <c r="C4194" s="91">
        <f>'[4]ИТОГ!'!$AQ4191</f>
        <v>2012</v>
      </c>
      <c r="D4194" s="91" t="str">
        <f>'[4]ИТОГ!'!$AT4191</f>
        <v>б/р</v>
      </c>
      <c r="E4194" s="91" t="str">
        <f>'[4]ИТОГ!'!$AU4191</f>
        <v>ж</v>
      </c>
      <c r="F4194" s="189">
        <f>'[4]ИТОГ!'!$AX4191</f>
        <v>0</v>
      </c>
      <c r="G4194" s="91" t="s">
        <v>255</v>
      </c>
      <c r="H4194" s="94" t="s">
        <v>28</v>
      </c>
      <c r="I4194" s="91" t="str">
        <f>'[4]ИТОГ!'!$AY4191</f>
        <v>ОК!</v>
      </c>
    </row>
    <row r="4195" spans="1:9">
      <c r="A4195" s="375">
        <v>4185</v>
      </c>
      <c r="B4195" s="91" t="str">
        <f>'[4]ИТОГ!'!$AP4192</f>
        <v>Титова Арина</v>
      </c>
      <c r="C4195" s="91">
        <f>'[4]ИТОГ!'!$AQ4192</f>
        <v>2013</v>
      </c>
      <c r="D4195" s="91" t="str">
        <f>'[4]ИТОГ!'!$AT4192</f>
        <v>б/р</v>
      </c>
      <c r="E4195" s="91" t="str">
        <f>'[4]ИТОГ!'!$AU4192</f>
        <v>ж</v>
      </c>
      <c r="F4195" s="189">
        <f>'[4]ИТОГ!'!$AX4192</f>
        <v>0</v>
      </c>
      <c r="G4195" s="91" t="s">
        <v>255</v>
      </c>
      <c r="H4195" s="94" t="s">
        <v>28</v>
      </c>
      <c r="I4195" s="91" t="str">
        <f>'[4]ИТОГ!'!$AY4192</f>
        <v>ОК!</v>
      </c>
    </row>
    <row r="4196" spans="1:9">
      <c r="A4196" s="375">
        <v>4186</v>
      </c>
      <c r="B4196" s="91" t="str">
        <f>'[4]ИТОГ!'!$AP4193</f>
        <v>Чупрынин Роман</v>
      </c>
      <c r="C4196" s="91">
        <f>'[4]ИТОГ!'!$AQ4193</f>
        <v>2015</v>
      </c>
      <c r="D4196" s="91" t="str">
        <f>'[4]ИТОГ!'!$AT4193</f>
        <v>б/р</v>
      </c>
      <c r="E4196" s="91" t="str">
        <f>'[4]ИТОГ!'!$AU4193</f>
        <v>м</v>
      </c>
      <c r="F4196" s="189">
        <f>'[4]ИТОГ!'!$AX4193</f>
        <v>0</v>
      </c>
      <c r="G4196" s="91" t="s">
        <v>255</v>
      </c>
      <c r="H4196" s="94" t="s">
        <v>28</v>
      </c>
      <c r="I4196" s="91" t="str">
        <f>'[4]ИТОГ!'!$AY4193</f>
        <v>ОК!</v>
      </c>
    </row>
    <row r="4197" spans="1:9">
      <c r="A4197" s="375">
        <v>4187</v>
      </c>
      <c r="B4197" s="91" t="str">
        <f>'[4]ИТОГ!'!$AP4194</f>
        <v>Гяркин Алексей</v>
      </c>
      <c r="C4197" s="91">
        <f>'[4]ИТОГ!'!$AQ4194</f>
        <v>2013</v>
      </c>
      <c r="D4197" s="91" t="str">
        <f>'[4]ИТОГ!'!$AT4194</f>
        <v>б/р</v>
      </c>
      <c r="E4197" s="91" t="str">
        <f>'[4]ИТОГ!'!$AU4194</f>
        <v>м</v>
      </c>
      <c r="F4197" s="189">
        <f>'[4]ИТОГ!'!$AX4194</f>
        <v>0</v>
      </c>
      <c r="G4197" s="91" t="s">
        <v>255</v>
      </c>
      <c r="H4197" s="94" t="s">
        <v>28</v>
      </c>
      <c r="I4197" s="91" t="str">
        <f>'[4]ИТОГ!'!$AY4194</f>
        <v>ОК!</v>
      </c>
    </row>
    <row r="4198" spans="1:9">
      <c r="A4198" s="375">
        <v>4188</v>
      </c>
      <c r="B4198" s="91" t="str">
        <f>'[4]ИТОГ!'!$AP4195</f>
        <v>Иванова Василиса</v>
      </c>
      <c r="C4198" s="91">
        <f>'[4]ИТОГ!'!$AQ4195</f>
        <v>2012</v>
      </c>
      <c r="D4198" s="91" t="str">
        <f>'[4]ИТОГ!'!$AT4195</f>
        <v>б/р</v>
      </c>
      <c r="E4198" s="91" t="str">
        <f>'[4]ИТОГ!'!$AU4195</f>
        <v>ж</v>
      </c>
      <c r="F4198" s="189">
        <f>'[4]ИТОГ!'!$AX4195</f>
        <v>0</v>
      </c>
      <c r="G4198" s="91" t="s">
        <v>255</v>
      </c>
      <c r="H4198" s="94" t="s">
        <v>28</v>
      </c>
      <c r="I4198" s="91" t="str">
        <f>'[4]ИТОГ!'!$AY4195</f>
        <v>ОК!</v>
      </c>
    </row>
    <row r="4199" spans="1:9">
      <c r="A4199" s="375">
        <v>4189</v>
      </c>
      <c r="B4199" s="91" t="str">
        <f>'[4]ИТОГ!'!$AP4196</f>
        <v>Конышев Антон</v>
      </c>
      <c r="C4199" s="91">
        <f>'[4]ИТОГ!'!$AQ4196</f>
        <v>2008</v>
      </c>
      <c r="D4199" s="91" t="str">
        <f>'[4]ИТОГ!'!$AT4196</f>
        <v>б/р</v>
      </c>
      <c r="E4199" s="91" t="str">
        <f>'[4]ИТОГ!'!$AU4196</f>
        <v>м</v>
      </c>
      <c r="F4199" s="189">
        <f>'[4]ИТОГ!'!$AX4196</f>
        <v>0</v>
      </c>
      <c r="G4199" s="91" t="s">
        <v>255</v>
      </c>
      <c r="H4199" s="94" t="s">
        <v>28</v>
      </c>
      <c r="I4199" s="91" t="str">
        <f>'[4]ИТОГ!'!$AY4196</f>
        <v>ОК!</v>
      </c>
    </row>
    <row r="4200" spans="1:9">
      <c r="A4200" s="375">
        <v>4190</v>
      </c>
      <c r="B4200" s="91" t="str">
        <f>'[4]ИТОГ!'!$AP4197</f>
        <v>Романенко Савелий</v>
      </c>
      <c r="C4200" s="91">
        <f>'[4]ИТОГ!'!$AQ4197</f>
        <v>2008</v>
      </c>
      <c r="D4200" s="91" t="str">
        <f>'[4]ИТОГ!'!$AT4197</f>
        <v>б/р</v>
      </c>
      <c r="E4200" s="91" t="str">
        <f>'[4]ИТОГ!'!$AU4197</f>
        <v>м</v>
      </c>
      <c r="F4200" s="189">
        <f>'[4]ИТОГ!'!$AX4197</f>
        <v>0</v>
      </c>
      <c r="G4200" s="91" t="s">
        <v>255</v>
      </c>
      <c r="H4200" s="94" t="s">
        <v>28</v>
      </c>
      <c r="I4200" s="91" t="str">
        <f>'[4]ИТОГ!'!$AY4197</f>
        <v>ОК!</v>
      </c>
    </row>
    <row r="4201" spans="1:9">
      <c r="A4201" s="375">
        <v>4191</v>
      </c>
      <c r="B4201" s="91" t="str">
        <f>'[4]ИТОГ!'!$AP4198</f>
        <v>Серёгова Мария</v>
      </c>
      <c r="C4201" s="91">
        <f>'[4]ИТОГ!'!$AQ4198</f>
        <v>2010</v>
      </c>
      <c r="D4201" s="91" t="str">
        <f>'[4]ИТОГ!'!$AT4198</f>
        <v>б/р</v>
      </c>
      <c r="E4201" s="91" t="str">
        <f>'[4]ИТОГ!'!$AU4198</f>
        <v>ж</v>
      </c>
      <c r="F4201" s="189">
        <f>'[4]ИТОГ!'!$AX4198</f>
        <v>0</v>
      </c>
      <c r="G4201" s="91" t="s">
        <v>255</v>
      </c>
      <c r="H4201" s="94" t="s">
        <v>28</v>
      </c>
      <c r="I4201" s="91" t="str">
        <f>'[4]ИТОГ!'!$AY4198</f>
        <v>ОК!</v>
      </c>
    </row>
    <row r="4202" spans="1:9">
      <c r="A4202" s="375">
        <v>4192</v>
      </c>
      <c r="B4202" s="91" t="str">
        <f>'[4]ИТОГ!'!$AP4199</f>
        <v>Бабайлова Валерия</v>
      </c>
      <c r="C4202" s="91">
        <f>'[4]ИТОГ!'!$AQ4199</f>
        <v>2004</v>
      </c>
      <c r="D4202" s="91" t="str">
        <f>'[4]ИТОГ!'!$AT4199</f>
        <v>б/р</v>
      </c>
      <c r="E4202" s="91" t="str">
        <f>'[4]ИТОГ!'!$AU4199</f>
        <v>ж</v>
      </c>
      <c r="F4202" s="189">
        <f>'[4]ИТОГ!'!$AX4199</f>
        <v>0</v>
      </c>
      <c r="G4202" s="91" t="s">
        <v>255</v>
      </c>
      <c r="H4202" s="94" t="s">
        <v>28</v>
      </c>
      <c r="I4202" s="91" t="str">
        <f>'[4]ИТОГ!'!$AY4199</f>
        <v>ОК!</v>
      </c>
    </row>
    <row r="4203" spans="1:9">
      <c r="A4203" s="375">
        <v>4193</v>
      </c>
      <c r="B4203" s="91" t="str">
        <f>'[4]ИТОГ!'!$AP4200</f>
        <v>Карпушкина Ирина</v>
      </c>
      <c r="C4203" s="91">
        <f>'[4]ИТОГ!'!$AQ4200</f>
        <v>2003</v>
      </c>
      <c r="D4203" s="91">
        <f>'[4]ИТОГ!'!$AT4200</f>
        <v>2</v>
      </c>
      <c r="E4203" s="91" t="str">
        <f>'[4]ИТОГ!'!$AU4200</f>
        <v>ж</v>
      </c>
      <c r="F4203" s="189">
        <f>'[4]ИТОГ!'!$AX4200</f>
        <v>46017</v>
      </c>
      <c r="G4203" s="91" t="s">
        <v>255</v>
      </c>
      <c r="H4203" s="94" t="s">
        <v>28</v>
      </c>
      <c r="I4203" s="91" t="str">
        <f>'[4]ИТОГ!'!$AY4200</f>
        <v>ОК!</v>
      </c>
    </row>
    <row r="4204" spans="1:9">
      <c r="A4204" s="375">
        <v>4194</v>
      </c>
      <c r="B4204" s="91" t="str">
        <f>'[4]ИТОГ!'!$AP4201</f>
        <v>Погодин Максим</v>
      </c>
      <c r="C4204" s="91">
        <f>'[4]ИТОГ!'!$AQ4201</f>
        <v>2003</v>
      </c>
      <c r="D4204" s="91" t="str">
        <f>'[4]ИТОГ!'!$AT4201</f>
        <v>б/р</v>
      </c>
      <c r="E4204" s="91" t="str">
        <f>'[4]ИТОГ!'!$AU4201</f>
        <v>м</v>
      </c>
      <c r="F4204" s="189">
        <f>'[4]ИТОГ!'!$AX4201</f>
        <v>0</v>
      </c>
      <c r="G4204" s="91" t="s">
        <v>255</v>
      </c>
      <c r="H4204" s="94" t="s">
        <v>28</v>
      </c>
      <c r="I4204" s="91" t="str">
        <f>'[4]ИТОГ!'!$AY4201</f>
        <v>ОК!</v>
      </c>
    </row>
    <row r="4205" spans="1:9">
      <c r="A4205" s="375">
        <v>4195</v>
      </c>
      <c r="B4205" s="91" t="str">
        <f>'[4]ИТОГ!'!$AP4202</f>
        <v>Гнесь Андрей</v>
      </c>
      <c r="C4205" s="91">
        <f>'[4]ИТОГ!'!$AQ4202</f>
        <v>2011</v>
      </c>
      <c r="D4205" s="91" t="str">
        <f>'[4]ИТОГ!'!$AT4202</f>
        <v>б/р</v>
      </c>
      <c r="E4205" s="91" t="str">
        <f>'[4]ИТОГ!'!$AU4202</f>
        <v>м</v>
      </c>
      <c r="F4205" s="189">
        <f>'[4]ИТОГ!'!$AX4202</f>
        <v>0</v>
      </c>
      <c r="G4205" s="91" t="s">
        <v>255</v>
      </c>
      <c r="H4205" s="94" t="s">
        <v>28</v>
      </c>
      <c r="I4205" s="91" t="str">
        <f>'[4]ИТОГ!'!$AY4202</f>
        <v>ОК!</v>
      </c>
    </row>
    <row r="4206" spans="1:9">
      <c r="A4206" s="375">
        <v>4196</v>
      </c>
      <c r="B4206" s="91" t="str">
        <f>'[4]ИТОГ!'!$AP4203</f>
        <v>Зубцов Александр</v>
      </c>
      <c r="C4206" s="91">
        <f>'[4]ИТОГ!'!$AQ4203</f>
        <v>2010</v>
      </c>
      <c r="D4206" s="91" t="str">
        <f>'[4]ИТОГ!'!$AT4203</f>
        <v>б/р</v>
      </c>
      <c r="E4206" s="91" t="str">
        <f>'[4]ИТОГ!'!$AU4203</f>
        <v>м</v>
      </c>
      <c r="F4206" s="189">
        <f>'[4]ИТОГ!'!$AX4203</f>
        <v>0</v>
      </c>
      <c r="G4206" s="91" t="s">
        <v>255</v>
      </c>
      <c r="H4206" s="94" t="s">
        <v>28</v>
      </c>
      <c r="I4206" s="91" t="str">
        <f>'[4]ИТОГ!'!$AY4203</f>
        <v>ОК!</v>
      </c>
    </row>
    <row r="4207" spans="1:9">
      <c r="A4207" s="375">
        <v>4197</v>
      </c>
      <c r="B4207" s="91" t="str">
        <f>'[4]ИТОГ!'!$AP4204</f>
        <v>Степанов Марк</v>
      </c>
      <c r="C4207" s="91">
        <f>'[4]ИТОГ!'!$AQ4204</f>
        <v>2014</v>
      </c>
      <c r="D4207" s="91" t="str">
        <f>'[4]ИТОГ!'!$AT4204</f>
        <v>б/р</v>
      </c>
      <c r="E4207" s="91" t="str">
        <f>'[4]ИТОГ!'!$AU4204</f>
        <v>м</v>
      </c>
      <c r="F4207" s="189">
        <f>'[4]ИТОГ!'!$AX4204</f>
        <v>0</v>
      </c>
      <c r="G4207" s="91" t="s">
        <v>255</v>
      </c>
      <c r="H4207" s="94" t="s">
        <v>28</v>
      </c>
      <c r="I4207" s="91" t="str">
        <f>'[4]ИТОГ!'!$AY4204</f>
        <v>ОК!</v>
      </c>
    </row>
    <row r="4208" spans="1:9">
      <c r="A4208" s="375">
        <v>4198</v>
      </c>
      <c r="B4208" s="91" t="str">
        <f>'[4]ИТОГ!'!$AP4205</f>
        <v>Шкут Бажена</v>
      </c>
      <c r="C4208" s="91">
        <f>'[4]ИТОГ!'!$AQ4205</f>
        <v>2012</v>
      </c>
      <c r="D4208" s="91" t="str">
        <f>'[4]ИТОГ!'!$AT4205</f>
        <v>б/р</v>
      </c>
      <c r="E4208" s="91" t="str">
        <f>'[4]ИТОГ!'!$AU4205</f>
        <v>ж</v>
      </c>
      <c r="F4208" s="189">
        <f>'[4]ИТОГ!'!$AX4205</f>
        <v>0</v>
      </c>
      <c r="G4208" s="91" t="s">
        <v>255</v>
      </c>
      <c r="H4208" s="94" t="s">
        <v>28</v>
      </c>
      <c r="I4208" s="91" t="str">
        <f>'[4]ИТОГ!'!$AY4205</f>
        <v>ОК!</v>
      </c>
    </row>
    <row r="4209" spans="1:9">
      <c r="A4209" s="375">
        <v>4199</v>
      </c>
      <c r="B4209" s="91" t="str">
        <f>'[4]ИТОГ!'!$AP4206</f>
        <v>Корякина Алёна</v>
      </c>
      <c r="C4209" s="91">
        <f>'[4]ИТОГ!'!$AQ4206</f>
        <v>2014</v>
      </c>
      <c r="D4209" s="91" t="str">
        <f>'[4]ИТОГ!'!$AT4206</f>
        <v>б/р</v>
      </c>
      <c r="E4209" s="91" t="str">
        <f>'[4]ИТОГ!'!$AU4206</f>
        <v>ж</v>
      </c>
      <c r="F4209" s="189">
        <f>'[4]ИТОГ!'!$AX4206</f>
        <v>0</v>
      </c>
      <c r="G4209" s="91" t="s">
        <v>255</v>
      </c>
      <c r="H4209" s="94" t="s">
        <v>28</v>
      </c>
      <c r="I4209" s="91" t="str">
        <f>'[4]ИТОГ!'!$AY4206</f>
        <v>ОК!</v>
      </c>
    </row>
    <row r="4210" spans="1:9">
      <c r="A4210" s="375">
        <v>4200</v>
      </c>
      <c r="B4210" s="91" t="str">
        <f>'[4]ИТОГ!'!$AP4207</f>
        <v>Третьяков Артур</v>
      </c>
      <c r="C4210" s="91">
        <f>'[4]ИТОГ!'!$AQ4207</f>
        <v>2013</v>
      </c>
      <c r="D4210" s="91" t="str">
        <f>'[4]ИТОГ!'!$AT4207</f>
        <v>б/р</v>
      </c>
      <c r="E4210" s="91" t="str">
        <f>'[4]ИТОГ!'!$AU4207</f>
        <v>м</v>
      </c>
      <c r="F4210" s="189">
        <f>'[4]ИТОГ!'!$AX4207</f>
        <v>0</v>
      </c>
      <c r="G4210" s="91" t="s">
        <v>255</v>
      </c>
      <c r="H4210" s="94" t="s">
        <v>28</v>
      </c>
      <c r="I4210" s="91" t="str">
        <f>'[4]ИТОГ!'!$AY4207</f>
        <v>ОК!</v>
      </c>
    </row>
    <row r="4211" spans="1:9">
      <c r="A4211" s="375">
        <v>4201</v>
      </c>
      <c r="B4211" s="91" t="str">
        <f>'[4]ИТОГ!'!$AP4208</f>
        <v>Губанова Ульяна</v>
      </c>
      <c r="C4211" s="91">
        <f>'[4]ИТОГ!'!$AQ4208</f>
        <v>2013</v>
      </c>
      <c r="D4211" s="91" t="str">
        <f>'[4]ИТОГ!'!$AT4208</f>
        <v>б/р</v>
      </c>
      <c r="E4211" s="91" t="str">
        <f>'[4]ИТОГ!'!$AU4208</f>
        <v>ж</v>
      </c>
      <c r="F4211" s="189">
        <f>'[4]ИТОГ!'!$AX4208</f>
        <v>0</v>
      </c>
      <c r="G4211" s="91" t="s">
        <v>255</v>
      </c>
      <c r="H4211" s="94" t="s">
        <v>28</v>
      </c>
      <c r="I4211" s="91" t="str">
        <f>'[4]ИТОГ!'!$AY4208</f>
        <v>ОК!</v>
      </c>
    </row>
    <row r="4212" spans="1:9">
      <c r="A4212" s="375">
        <v>4202</v>
      </c>
      <c r="B4212" s="91" t="str">
        <f>'[4]ИТОГ!'!$AP4209</f>
        <v>Мусатова Дарья</v>
      </c>
      <c r="C4212" s="91">
        <f>'[4]ИТОГ!'!$AQ4209</f>
        <v>2011</v>
      </c>
      <c r="D4212" s="91" t="str">
        <f>'[4]ИТОГ!'!$AT4209</f>
        <v>б/р</v>
      </c>
      <c r="E4212" s="91" t="str">
        <f>'[4]ИТОГ!'!$AU4209</f>
        <v>ж</v>
      </c>
      <c r="F4212" s="189">
        <f>'[4]ИТОГ!'!$AX4209</f>
        <v>0</v>
      </c>
      <c r="G4212" s="91" t="s">
        <v>255</v>
      </c>
      <c r="H4212" s="94" t="s">
        <v>28</v>
      </c>
      <c r="I4212" s="91" t="str">
        <f>'[4]ИТОГ!'!$AY4209</f>
        <v>ОК!</v>
      </c>
    </row>
    <row r="4213" spans="1:9">
      <c r="A4213" s="375">
        <v>4203</v>
      </c>
      <c r="B4213" s="91" t="str">
        <f>'[4]ИТОГ!'!$AP4210</f>
        <v>Николаев Дмитрий</v>
      </c>
      <c r="C4213" s="91">
        <f>'[4]ИТОГ!'!$AQ4210</f>
        <v>2011</v>
      </c>
      <c r="D4213" s="91" t="str">
        <f>'[4]ИТОГ!'!$AT4210</f>
        <v>б/р</v>
      </c>
      <c r="E4213" s="91" t="str">
        <f>'[4]ИТОГ!'!$AU4210</f>
        <v>м</v>
      </c>
      <c r="F4213" s="189">
        <f>'[4]ИТОГ!'!$AX4210</f>
        <v>0</v>
      </c>
      <c r="G4213" s="91" t="s">
        <v>255</v>
      </c>
      <c r="H4213" s="94" t="s">
        <v>28</v>
      </c>
      <c r="I4213" s="91" t="str">
        <f>'[4]ИТОГ!'!$AY4210</f>
        <v>ОК!</v>
      </c>
    </row>
    <row r="4214" spans="1:9">
      <c r="A4214" s="375">
        <v>4204</v>
      </c>
      <c r="B4214" s="91" t="str">
        <f>'[4]ИТОГ!'!$AP4211</f>
        <v>Байбалова Валерия</v>
      </c>
      <c r="C4214" s="91">
        <f>'[4]ИТОГ!'!$AQ4211</f>
        <v>0</v>
      </c>
      <c r="D4214" s="91">
        <f>'[4]ИТОГ!'!$AT4211</f>
        <v>3</v>
      </c>
      <c r="E4214" s="91" t="str">
        <f>'[4]ИТОГ!'!$AU4211</f>
        <v>ж</v>
      </c>
      <c r="F4214" s="189">
        <f>'[4]ИТОГ!'!$AX4211</f>
        <v>46005</v>
      </c>
      <c r="G4214" s="91" t="s">
        <v>255</v>
      </c>
      <c r="H4214" s="94" t="s">
        <v>28</v>
      </c>
      <c r="I4214" s="91" t="str">
        <f>'[4]ИТОГ!'!$AY4211</f>
        <v>НАДО!!!</v>
      </c>
    </row>
    <row r="4215" spans="1:9">
      <c r="A4215" s="375">
        <v>4205</v>
      </c>
      <c r="B4215" s="91" t="str">
        <f>'[4]ИТОГ!'!$AP4212</f>
        <v>Кузнецов Алексей Д.</v>
      </c>
      <c r="C4215" s="91">
        <f>'[4]ИТОГ!'!$AQ4212</f>
        <v>2004</v>
      </c>
      <c r="D4215" s="91" t="str">
        <f>'[4]ИТОГ!'!$AT4212</f>
        <v>б/р</v>
      </c>
      <c r="E4215" s="91" t="str">
        <f>'[4]ИТОГ!'!$AU4212</f>
        <v>м</v>
      </c>
      <c r="F4215" s="189">
        <f>'[4]ИТОГ!'!$AX4212</f>
        <v>0</v>
      </c>
      <c r="G4215" s="91" t="s">
        <v>255</v>
      </c>
      <c r="H4215" s="94" t="s">
        <v>28</v>
      </c>
      <c r="I4215" s="91" t="str">
        <f>'[4]ИТОГ!'!$AY4212</f>
        <v>ОК!</v>
      </c>
    </row>
    <row r="4216" spans="1:9">
      <c r="A4216" s="375">
        <v>4206</v>
      </c>
      <c r="B4216" s="91" t="str">
        <f>'[4]ИТОГ!'!$AP4213</f>
        <v>Зеленцова Анна</v>
      </c>
      <c r="C4216" s="91">
        <f>'[4]ИТОГ!'!$AQ4213</f>
        <v>1999</v>
      </c>
      <c r="D4216" s="91" t="str">
        <f>'[4]ИТОГ!'!$AT4213</f>
        <v>б/р</v>
      </c>
      <c r="E4216" s="91" t="str">
        <f>'[4]ИТОГ!'!$AU4213</f>
        <v>ж</v>
      </c>
      <c r="F4216" s="189">
        <f>'[4]ИТОГ!'!$AX4213</f>
        <v>0</v>
      </c>
      <c r="G4216" s="91" t="s">
        <v>255</v>
      </c>
      <c r="H4216" s="94" t="s">
        <v>28</v>
      </c>
      <c r="I4216" s="91" t="str">
        <f>'[4]ИТОГ!'!$AY4213</f>
        <v>ОК!</v>
      </c>
    </row>
    <row r="4217" spans="1:9">
      <c r="A4217" s="375">
        <v>4207</v>
      </c>
      <c r="B4217" s="91" t="str">
        <f>'[4]ИТОГ!'!$AP4214</f>
        <v xml:space="preserve"> </v>
      </c>
      <c r="C4217" s="91">
        <f>'[4]ИТОГ!'!$AQ4214</f>
        <v>0</v>
      </c>
      <c r="D4217" s="91" t="str">
        <f>'[4]ИТОГ!'!$AT4214</f>
        <v>б/р</v>
      </c>
      <c r="E4217" s="91">
        <f>'[4]ИТОГ!'!$AU4214</f>
        <v>0</v>
      </c>
      <c r="F4217" s="189">
        <f>'[4]ИТОГ!'!$AX4214</f>
        <v>0</v>
      </c>
      <c r="G4217" s="91" t="s">
        <v>255</v>
      </c>
      <c r="H4217" s="94" t="s">
        <v>28</v>
      </c>
      <c r="I4217" s="91">
        <f>'[4]ИТОГ!'!$AY4214</f>
        <v>0</v>
      </c>
    </row>
    <row r="4218" spans="1:9">
      <c r="A4218" s="375">
        <v>4208</v>
      </c>
      <c r="B4218" s="91" t="str">
        <f>'[4]ИТОГ!'!$AP4215</f>
        <v xml:space="preserve"> </v>
      </c>
      <c r="C4218" s="91">
        <f>'[4]ИТОГ!'!$AQ4215</f>
        <v>0</v>
      </c>
      <c r="D4218" s="91" t="str">
        <f>'[4]ИТОГ!'!$AT4215</f>
        <v>б/р</v>
      </c>
      <c r="E4218" s="91">
        <f>'[4]ИТОГ!'!$AU4215</f>
        <v>0</v>
      </c>
      <c r="F4218" s="189">
        <f>'[4]ИТОГ!'!$AX4215</f>
        <v>0</v>
      </c>
      <c r="G4218" s="91" t="s">
        <v>255</v>
      </c>
      <c r="H4218" s="94" t="s">
        <v>28</v>
      </c>
      <c r="I4218" s="91">
        <f>'[4]ИТОГ!'!$AY4215</f>
        <v>0</v>
      </c>
    </row>
    <row r="4219" spans="1:9">
      <c r="A4219" s="375">
        <v>4209</v>
      </c>
      <c r="B4219" s="91" t="str">
        <f>'[4]ИТОГ!'!$AP4216</f>
        <v xml:space="preserve"> </v>
      </c>
      <c r="C4219" s="91">
        <f>'[4]ИТОГ!'!$AQ4216</f>
        <v>0</v>
      </c>
      <c r="D4219" s="91" t="str">
        <f>'[4]ИТОГ!'!$AT4216</f>
        <v>б/р</v>
      </c>
      <c r="E4219" s="91">
        <f>'[4]ИТОГ!'!$AU4216</f>
        <v>0</v>
      </c>
      <c r="F4219" s="189">
        <f>'[4]ИТОГ!'!$AX4216</f>
        <v>0</v>
      </c>
      <c r="G4219" s="91" t="s">
        <v>255</v>
      </c>
      <c r="H4219" s="94" t="s">
        <v>28</v>
      </c>
      <c r="I4219" s="91">
        <f>'[4]ИТОГ!'!$AY4216</f>
        <v>0</v>
      </c>
    </row>
    <row r="4220" spans="1:9">
      <c r="A4220" s="375">
        <v>4210</v>
      </c>
      <c r="B4220" s="91" t="str">
        <f>'[4]ИТОГ!'!$AP4217</f>
        <v xml:space="preserve"> </v>
      </c>
      <c r="C4220" s="91">
        <f>'[4]ИТОГ!'!$AQ4217</f>
        <v>0</v>
      </c>
      <c r="D4220" s="91" t="str">
        <f>'[4]ИТОГ!'!$AT4217</f>
        <v>б/р</v>
      </c>
      <c r="E4220" s="91">
        <f>'[4]ИТОГ!'!$AU4217</f>
        <v>0</v>
      </c>
      <c r="F4220" s="189">
        <f>'[4]ИТОГ!'!$AX4217</f>
        <v>0</v>
      </c>
      <c r="G4220" s="91" t="s">
        <v>255</v>
      </c>
      <c r="H4220" s="94" t="s">
        <v>28</v>
      </c>
      <c r="I4220" s="91">
        <f>'[4]ИТОГ!'!$AY4217</f>
        <v>0</v>
      </c>
    </row>
    <row r="4221" spans="1:9">
      <c r="A4221" s="375">
        <v>4211</v>
      </c>
      <c r="B4221" s="91" t="str">
        <f>'[4]ИТОГ!'!$AP4218</f>
        <v xml:space="preserve"> </v>
      </c>
      <c r="C4221" s="91">
        <f>'[4]ИТОГ!'!$AQ4218</f>
        <v>0</v>
      </c>
      <c r="D4221" s="91" t="str">
        <f>'[4]ИТОГ!'!$AT4218</f>
        <v>б/р</v>
      </c>
      <c r="E4221" s="91">
        <f>'[4]ИТОГ!'!$AU4218</f>
        <v>0</v>
      </c>
      <c r="F4221" s="189">
        <f>'[4]ИТОГ!'!$AX4218</f>
        <v>0</v>
      </c>
      <c r="G4221" s="91" t="s">
        <v>255</v>
      </c>
      <c r="H4221" s="94" t="s">
        <v>28</v>
      </c>
      <c r="I4221" s="91">
        <f>'[4]ИТОГ!'!$AY4218</f>
        <v>0</v>
      </c>
    </row>
    <row r="4222" spans="1:9">
      <c r="A4222" s="375">
        <v>4212</v>
      </c>
      <c r="B4222" s="91" t="str">
        <f>'[4]ИТОГ!'!$AP4219</f>
        <v xml:space="preserve"> </v>
      </c>
      <c r="C4222" s="91">
        <f>'[4]ИТОГ!'!$AQ4219</f>
        <v>0</v>
      </c>
      <c r="D4222" s="91" t="str">
        <f>'[4]ИТОГ!'!$AT4219</f>
        <v>б/р</v>
      </c>
      <c r="E4222" s="91">
        <f>'[4]ИТОГ!'!$AU4219</f>
        <v>0</v>
      </c>
      <c r="F4222" s="189">
        <f>'[4]ИТОГ!'!$AX4219</f>
        <v>0</v>
      </c>
      <c r="G4222" s="91" t="s">
        <v>255</v>
      </c>
      <c r="H4222" s="94" t="s">
        <v>28</v>
      </c>
      <c r="I4222" s="91">
        <f>'[4]ИТОГ!'!$AY4219</f>
        <v>0</v>
      </c>
    </row>
    <row r="4223" spans="1:9">
      <c r="A4223" s="375">
        <v>4213</v>
      </c>
      <c r="B4223" s="91" t="str">
        <f>'[4]ИТОГ!'!$AP4220</f>
        <v xml:space="preserve"> </v>
      </c>
      <c r="C4223" s="91">
        <f>'[4]ИТОГ!'!$AQ4220</f>
        <v>0</v>
      </c>
      <c r="D4223" s="91" t="str">
        <f>'[4]ИТОГ!'!$AT4220</f>
        <v>б/р</v>
      </c>
      <c r="E4223" s="91">
        <f>'[4]ИТОГ!'!$AU4220</f>
        <v>0</v>
      </c>
      <c r="F4223" s="189">
        <f>'[4]ИТОГ!'!$AX4220</f>
        <v>0</v>
      </c>
      <c r="G4223" s="91" t="s">
        <v>255</v>
      </c>
      <c r="H4223" s="94" t="s">
        <v>28</v>
      </c>
      <c r="I4223" s="91">
        <f>'[4]ИТОГ!'!$AY4220</f>
        <v>0</v>
      </c>
    </row>
    <row r="4224" spans="1:9">
      <c r="A4224" s="375">
        <v>4214</v>
      </c>
      <c r="B4224" s="91" t="str">
        <f>'[4]ИТОГ!'!$AP4221</f>
        <v xml:space="preserve"> </v>
      </c>
      <c r="C4224" s="91">
        <f>'[4]ИТОГ!'!$AQ4221</f>
        <v>0</v>
      </c>
      <c r="D4224" s="91" t="str">
        <f>'[4]ИТОГ!'!$AT4221</f>
        <v>б/р</v>
      </c>
      <c r="E4224" s="91">
        <f>'[4]ИТОГ!'!$AU4221</f>
        <v>0</v>
      </c>
      <c r="F4224" s="189">
        <f>'[4]ИТОГ!'!$AX4221</f>
        <v>0</v>
      </c>
      <c r="G4224" s="91" t="s">
        <v>255</v>
      </c>
      <c r="H4224" s="94" t="s">
        <v>28</v>
      </c>
      <c r="I4224" s="91">
        <f>'[4]ИТОГ!'!$AY4221</f>
        <v>0</v>
      </c>
    </row>
    <row r="4225" spans="1:9">
      <c r="A4225" s="375">
        <v>4215</v>
      </c>
      <c r="B4225" s="91" t="str">
        <f>'[4]ИТОГ!'!$AP4222</f>
        <v xml:space="preserve"> </v>
      </c>
      <c r="C4225" s="91">
        <f>'[4]ИТОГ!'!$AQ4222</f>
        <v>0</v>
      </c>
      <c r="D4225" s="91" t="str">
        <f>'[4]ИТОГ!'!$AT4222</f>
        <v>б/р</v>
      </c>
      <c r="E4225" s="91">
        <f>'[4]ИТОГ!'!$AU4222</f>
        <v>0</v>
      </c>
      <c r="F4225" s="189">
        <f>'[4]ИТОГ!'!$AX4222</f>
        <v>0</v>
      </c>
      <c r="G4225" s="91" t="s">
        <v>255</v>
      </c>
      <c r="H4225" s="94" t="s">
        <v>28</v>
      </c>
      <c r="I4225" s="91">
        <f>'[4]ИТОГ!'!$AY4222</f>
        <v>0</v>
      </c>
    </row>
    <row r="4226" spans="1:9">
      <c r="A4226" s="375">
        <v>4216</v>
      </c>
      <c r="B4226" s="91" t="str">
        <f>'[4]ИТОГ!'!$AP4223</f>
        <v xml:space="preserve"> </v>
      </c>
      <c r="C4226" s="91">
        <f>'[4]ИТОГ!'!$AQ4223</f>
        <v>0</v>
      </c>
      <c r="D4226" s="91" t="str">
        <f>'[4]ИТОГ!'!$AT4223</f>
        <v>б/р</v>
      </c>
      <c r="E4226" s="91">
        <f>'[4]ИТОГ!'!$AU4223</f>
        <v>0</v>
      </c>
      <c r="F4226" s="189">
        <f>'[4]ИТОГ!'!$AX4223</f>
        <v>0</v>
      </c>
      <c r="G4226" s="91" t="s">
        <v>255</v>
      </c>
      <c r="H4226" s="94" t="s">
        <v>28</v>
      </c>
      <c r="I4226" s="91">
        <f>'[4]ИТОГ!'!$AY4223</f>
        <v>0</v>
      </c>
    </row>
    <row r="4227" spans="1:9">
      <c r="A4227" s="375">
        <v>4217</v>
      </c>
      <c r="B4227" s="91" t="str">
        <f>'[4]ИТОГ!'!$AP4224</f>
        <v xml:space="preserve"> </v>
      </c>
      <c r="C4227" s="91">
        <f>'[4]ИТОГ!'!$AQ4224</f>
        <v>0</v>
      </c>
      <c r="D4227" s="91" t="str">
        <f>'[4]ИТОГ!'!$AT4224</f>
        <v>б/р</v>
      </c>
      <c r="E4227" s="91">
        <f>'[4]ИТОГ!'!$AU4224</f>
        <v>0</v>
      </c>
      <c r="F4227" s="189">
        <f>'[4]ИТОГ!'!$AX4224</f>
        <v>0</v>
      </c>
      <c r="G4227" s="91" t="s">
        <v>255</v>
      </c>
      <c r="H4227" s="94" t="s">
        <v>28</v>
      </c>
      <c r="I4227" s="91">
        <f>'[4]ИТОГ!'!$AY4224</f>
        <v>0</v>
      </c>
    </row>
    <row r="4228" spans="1:9">
      <c r="A4228" s="375">
        <v>4218</v>
      </c>
      <c r="B4228" s="91" t="str">
        <f>'[4]ИТОГ!'!$AP4225</f>
        <v xml:space="preserve"> </v>
      </c>
      <c r="C4228" s="91">
        <f>'[4]ИТОГ!'!$AQ4225</f>
        <v>0</v>
      </c>
      <c r="D4228" s="91" t="str">
        <f>'[4]ИТОГ!'!$AT4225</f>
        <v>б/р</v>
      </c>
      <c r="E4228" s="91">
        <f>'[4]ИТОГ!'!$AU4225</f>
        <v>0</v>
      </c>
      <c r="F4228" s="189">
        <f>'[4]ИТОГ!'!$AX4225</f>
        <v>0</v>
      </c>
      <c r="G4228" s="91" t="s">
        <v>255</v>
      </c>
      <c r="H4228" s="94" t="s">
        <v>28</v>
      </c>
      <c r="I4228" s="91">
        <f>'[4]ИТОГ!'!$AY4225</f>
        <v>0</v>
      </c>
    </row>
    <row r="4229" spans="1:9">
      <c r="A4229" s="375">
        <v>4219</v>
      </c>
      <c r="B4229" s="91" t="str">
        <f>'[4]ИТОГ!'!$AP4226</f>
        <v xml:space="preserve"> </v>
      </c>
      <c r="C4229" s="91">
        <f>'[4]ИТОГ!'!$AQ4226</f>
        <v>0</v>
      </c>
      <c r="D4229" s="91" t="str">
        <f>'[4]ИТОГ!'!$AT4226</f>
        <v>б/р</v>
      </c>
      <c r="E4229" s="91">
        <f>'[4]ИТОГ!'!$AU4226</f>
        <v>0</v>
      </c>
      <c r="F4229" s="189">
        <f>'[4]ИТОГ!'!$AX4226</f>
        <v>0</v>
      </c>
      <c r="G4229" s="91" t="s">
        <v>255</v>
      </c>
      <c r="H4229" s="94" t="s">
        <v>28</v>
      </c>
      <c r="I4229" s="91">
        <f>'[4]ИТОГ!'!$AY4226</f>
        <v>0</v>
      </c>
    </row>
    <row r="4230" spans="1:9">
      <c r="A4230" s="375">
        <v>4220</v>
      </c>
      <c r="B4230" s="91" t="str">
        <f>'[4]ИТОГ!'!$AP4227</f>
        <v xml:space="preserve"> </v>
      </c>
      <c r="C4230" s="91">
        <f>'[4]ИТОГ!'!$AQ4227</f>
        <v>0</v>
      </c>
      <c r="D4230" s="91" t="str">
        <f>'[4]ИТОГ!'!$AT4227</f>
        <v>б/р</v>
      </c>
      <c r="E4230" s="91">
        <f>'[4]ИТОГ!'!$AU4227</f>
        <v>0</v>
      </c>
      <c r="F4230" s="189">
        <f>'[4]ИТОГ!'!$AX4227</f>
        <v>0</v>
      </c>
      <c r="G4230" s="91" t="s">
        <v>255</v>
      </c>
      <c r="H4230" s="94" t="s">
        <v>28</v>
      </c>
      <c r="I4230" s="91">
        <f>'[4]ИТОГ!'!$AY4227</f>
        <v>0</v>
      </c>
    </row>
    <row r="4231" spans="1:9">
      <c r="A4231" s="375">
        <v>4221</v>
      </c>
      <c r="B4231" s="91" t="str">
        <f>'[4]ИТОГ!'!$AP4228</f>
        <v xml:space="preserve"> </v>
      </c>
      <c r="C4231" s="91">
        <f>'[4]ИТОГ!'!$AQ4228</f>
        <v>0</v>
      </c>
      <c r="D4231" s="91" t="str">
        <f>'[4]ИТОГ!'!$AT4228</f>
        <v>б/р</v>
      </c>
      <c r="E4231" s="91">
        <f>'[4]ИТОГ!'!$AU4228</f>
        <v>0</v>
      </c>
      <c r="F4231" s="189">
        <f>'[4]ИТОГ!'!$AX4228</f>
        <v>0</v>
      </c>
      <c r="G4231" s="91" t="s">
        <v>255</v>
      </c>
      <c r="H4231" s="94" t="s">
        <v>28</v>
      </c>
      <c r="I4231" s="91">
        <f>'[4]ИТОГ!'!$AY4228</f>
        <v>0</v>
      </c>
    </row>
    <row r="4232" spans="1:9">
      <c r="A4232" s="375">
        <v>4222</v>
      </c>
      <c r="B4232" s="91" t="str">
        <f>'[4]ИТОГ!'!$AP4229</f>
        <v xml:space="preserve"> </v>
      </c>
      <c r="C4232" s="91">
        <f>'[4]ИТОГ!'!$AQ4229</f>
        <v>0</v>
      </c>
      <c r="D4232" s="91" t="str">
        <f>'[4]ИТОГ!'!$AT4229</f>
        <v>б/р</v>
      </c>
      <c r="E4232" s="91">
        <f>'[4]ИТОГ!'!$AU4229</f>
        <v>0</v>
      </c>
      <c r="F4232" s="189">
        <f>'[4]ИТОГ!'!$AX4229</f>
        <v>0</v>
      </c>
      <c r="G4232" s="91" t="s">
        <v>255</v>
      </c>
      <c r="H4232" s="94" t="s">
        <v>28</v>
      </c>
      <c r="I4232" s="91">
        <f>'[4]ИТОГ!'!$AY4229</f>
        <v>0</v>
      </c>
    </row>
    <row r="4233" spans="1:9">
      <c r="A4233" s="375">
        <v>4223</v>
      </c>
      <c r="B4233" s="91" t="str">
        <f>'[4]ИТОГ!'!$AP4230</f>
        <v xml:space="preserve"> </v>
      </c>
      <c r="C4233" s="91">
        <f>'[4]ИТОГ!'!$AQ4230</f>
        <v>0</v>
      </c>
      <c r="D4233" s="91" t="str">
        <f>'[4]ИТОГ!'!$AT4230</f>
        <v>б/р</v>
      </c>
      <c r="E4233" s="91">
        <f>'[4]ИТОГ!'!$AU4230</f>
        <v>0</v>
      </c>
      <c r="F4233" s="189">
        <f>'[4]ИТОГ!'!$AX4230</f>
        <v>0</v>
      </c>
      <c r="G4233" s="91" t="s">
        <v>255</v>
      </c>
      <c r="H4233" s="94" t="s">
        <v>28</v>
      </c>
      <c r="I4233" s="91">
        <f>'[4]ИТОГ!'!$AY4230</f>
        <v>0</v>
      </c>
    </row>
    <row r="4234" spans="1:9">
      <c r="A4234" s="375">
        <v>4224</v>
      </c>
      <c r="B4234" s="91" t="str">
        <f>'[4]ИТОГ!'!$AP4231</f>
        <v xml:space="preserve"> </v>
      </c>
      <c r="C4234" s="91">
        <f>'[4]ИТОГ!'!$AQ4231</f>
        <v>0</v>
      </c>
      <c r="D4234" s="91" t="str">
        <f>'[4]ИТОГ!'!$AT4231</f>
        <v>б/р</v>
      </c>
      <c r="E4234" s="91">
        <f>'[4]ИТОГ!'!$AU4231</f>
        <v>0</v>
      </c>
      <c r="F4234" s="189">
        <f>'[4]ИТОГ!'!$AX4231</f>
        <v>0</v>
      </c>
      <c r="G4234" s="91" t="s">
        <v>255</v>
      </c>
      <c r="H4234" s="94" t="s">
        <v>28</v>
      </c>
      <c r="I4234" s="91">
        <f>'[4]ИТОГ!'!$AY4231</f>
        <v>0</v>
      </c>
    </row>
    <row r="4235" spans="1:9">
      <c r="A4235" s="375">
        <v>4225</v>
      </c>
      <c r="B4235" s="91" t="str">
        <f>'[4]ИТОГ!'!$AP4232</f>
        <v xml:space="preserve"> </v>
      </c>
      <c r="C4235" s="91">
        <f>'[4]ИТОГ!'!$AQ4232</f>
        <v>0</v>
      </c>
      <c r="D4235" s="91" t="str">
        <f>'[4]ИТОГ!'!$AT4232</f>
        <v>б/р</v>
      </c>
      <c r="E4235" s="91">
        <f>'[4]ИТОГ!'!$AU4232</f>
        <v>0</v>
      </c>
      <c r="F4235" s="189">
        <f>'[4]ИТОГ!'!$AX4232</f>
        <v>0</v>
      </c>
      <c r="G4235" s="91" t="s">
        <v>255</v>
      </c>
      <c r="H4235" s="94" t="s">
        <v>28</v>
      </c>
      <c r="I4235" s="91">
        <f>'[4]ИТОГ!'!$AY4232</f>
        <v>0</v>
      </c>
    </row>
    <row r="4236" spans="1:9">
      <c r="A4236" s="375">
        <v>4226</v>
      </c>
      <c r="B4236" s="91" t="str">
        <f>'[4]ИТОГ!'!$AP4233</f>
        <v xml:space="preserve"> </v>
      </c>
      <c r="C4236" s="91">
        <f>'[4]ИТОГ!'!$AQ4233</f>
        <v>0</v>
      </c>
      <c r="D4236" s="91" t="str">
        <f>'[4]ИТОГ!'!$AT4233</f>
        <v>б/р</v>
      </c>
      <c r="E4236" s="91">
        <f>'[4]ИТОГ!'!$AU4233</f>
        <v>0</v>
      </c>
      <c r="F4236" s="189">
        <f>'[4]ИТОГ!'!$AX4233</f>
        <v>0</v>
      </c>
      <c r="G4236" s="91" t="s">
        <v>255</v>
      </c>
      <c r="H4236" s="94" t="s">
        <v>28</v>
      </c>
      <c r="I4236" s="91">
        <f>'[4]ИТОГ!'!$AY4233</f>
        <v>0</v>
      </c>
    </row>
    <row r="4237" spans="1:9">
      <c r="A4237" s="375">
        <v>4227</v>
      </c>
      <c r="B4237" s="91" t="str">
        <f>'[4]ИТОГ!'!$AP4234</f>
        <v xml:space="preserve"> </v>
      </c>
      <c r="C4237" s="91">
        <f>'[4]ИТОГ!'!$AQ4234</f>
        <v>0</v>
      </c>
      <c r="D4237" s="91" t="str">
        <f>'[4]ИТОГ!'!$AT4234</f>
        <v>б/р</v>
      </c>
      <c r="E4237" s="91">
        <f>'[4]ИТОГ!'!$AU4234</f>
        <v>0</v>
      </c>
      <c r="F4237" s="189">
        <f>'[4]ИТОГ!'!$AX4234</f>
        <v>0</v>
      </c>
      <c r="G4237" s="91" t="s">
        <v>255</v>
      </c>
      <c r="H4237" s="94" t="s">
        <v>28</v>
      </c>
      <c r="I4237" s="91">
        <f>'[4]ИТОГ!'!$AY4234</f>
        <v>0</v>
      </c>
    </row>
    <row r="4238" spans="1:9">
      <c r="A4238" s="375">
        <v>4228</v>
      </c>
      <c r="B4238" s="91" t="str">
        <f>'[4]ИТОГ!'!$AP4235</f>
        <v xml:space="preserve"> </v>
      </c>
      <c r="C4238" s="91">
        <f>'[4]ИТОГ!'!$AQ4235</f>
        <v>0</v>
      </c>
      <c r="D4238" s="91" t="str">
        <f>'[4]ИТОГ!'!$AT4235</f>
        <v>б/р</v>
      </c>
      <c r="E4238" s="91">
        <f>'[4]ИТОГ!'!$AU4235</f>
        <v>0</v>
      </c>
      <c r="F4238" s="189">
        <f>'[4]ИТОГ!'!$AX4235</f>
        <v>0</v>
      </c>
      <c r="G4238" s="91" t="s">
        <v>255</v>
      </c>
      <c r="H4238" s="94" t="s">
        <v>28</v>
      </c>
      <c r="I4238" s="91">
        <f>'[4]ИТОГ!'!$AY4235</f>
        <v>0</v>
      </c>
    </row>
    <row r="4239" spans="1:9">
      <c r="A4239" s="375">
        <v>4229</v>
      </c>
      <c r="B4239" s="91" t="str">
        <f>'[4]ИТОГ!'!$AP4236</f>
        <v xml:space="preserve"> </v>
      </c>
      <c r="C4239" s="91">
        <f>'[4]ИТОГ!'!$AQ4236</f>
        <v>0</v>
      </c>
      <c r="D4239" s="91" t="str">
        <f>'[4]ИТОГ!'!$AT4236</f>
        <v>б/р</v>
      </c>
      <c r="E4239" s="91">
        <f>'[4]ИТОГ!'!$AU4236</f>
        <v>0</v>
      </c>
      <c r="F4239" s="189">
        <f>'[4]ИТОГ!'!$AX4236</f>
        <v>0</v>
      </c>
      <c r="G4239" s="91" t="s">
        <v>255</v>
      </c>
      <c r="H4239" s="94" t="s">
        <v>28</v>
      </c>
      <c r="I4239" s="91">
        <f>'[4]ИТОГ!'!$AY4236</f>
        <v>0</v>
      </c>
    </row>
    <row r="4240" spans="1:9">
      <c r="A4240" s="375">
        <v>4230</v>
      </c>
      <c r="B4240" s="91" t="str">
        <f>'[4]ИТОГ!'!$AP4237</f>
        <v xml:space="preserve"> </v>
      </c>
      <c r="C4240" s="91">
        <f>'[4]ИТОГ!'!$AQ4237</f>
        <v>0</v>
      </c>
      <c r="D4240" s="91" t="str">
        <f>'[4]ИТОГ!'!$AT4237</f>
        <v>б/р</v>
      </c>
      <c r="E4240" s="91">
        <f>'[4]ИТОГ!'!$AU4237</f>
        <v>0</v>
      </c>
      <c r="F4240" s="189">
        <f>'[4]ИТОГ!'!$AX4237</f>
        <v>0</v>
      </c>
      <c r="G4240" s="91" t="s">
        <v>255</v>
      </c>
      <c r="H4240" s="94" t="s">
        <v>28</v>
      </c>
      <c r="I4240" s="91">
        <f>'[4]ИТОГ!'!$AY4237</f>
        <v>0</v>
      </c>
    </row>
    <row r="4241" spans="1:9">
      <c r="A4241" s="375">
        <v>4231</v>
      </c>
      <c r="B4241" s="91" t="str">
        <f>'[4]ИТОГ!'!$AP4238</f>
        <v xml:space="preserve"> </v>
      </c>
      <c r="C4241" s="91">
        <f>'[4]ИТОГ!'!$AQ4238</f>
        <v>0</v>
      </c>
      <c r="D4241" s="91" t="str">
        <f>'[4]ИТОГ!'!$AT4238</f>
        <v>б/р</v>
      </c>
      <c r="E4241" s="91">
        <f>'[4]ИТОГ!'!$AU4238</f>
        <v>0</v>
      </c>
      <c r="F4241" s="189">
        <f>'[4]ИТОГ!'!$AX4238</f>
        <v>0</v>
      </c>
      <c r="G4241" s="91" t="s">
        <v>255</v>
      </c>
      <c r="H4241" s="94" t="s">
        <v>28</v>
      </c>
      <c r="I4241" s="91">
        <f>'[4]ИТОГ!'!$AY4238</f>
        <v>0</v>
      </c>
    </row>
    <row r="4242" spans="1:9">
      <c r="A4242" s="375">
        <v>4232</v>
      </c>
      <c r="B4242" s="91" t="str">
        <f>'[4]ИТОГ!'!$AP4239</f>
        <v xml:space="preserve"> </v>
      </c>
      <c r="C4242" s="91">
        <f>'[4]ИТОГ!'!$AQ4239</f>
        <v>0</v>
      </c>
      <c r="D4242" s="91" t="str">
        <f>'[4]ИТОГ!'!$AT4239</f>
        <v>б/р</v>
      </c>
      <c r="E4242" s="91">
        <f>'[4]ИТОГ!'!$AU4239</f>
        <v>0</v>
      </c>
      <c r="F4242" s="189">
        <f>'[4]ИТОГ!'!$AX4239</f>
        <v>0</v>
      </c>
      <c r="G4242" s="91" t="s">
        <v>255</v>
      </c>
      <c r="H4242" s="94" t="s">
        <v>28</v>
      </c>
      <c r="I4242" s="91">
        <f>'[4]ИТОГ!'!$AY4239</f>
        <v>0</v>
      </c>
    </row>
    <row r="4243" spans="1:9">
      <c r="A4243" s="375">
        <v>4233</v>
      </c>
      <c r="B4243" s="91" t="str">
        <f>'[4]ИТОГ!'!$AP4240</f>
        <v xml:space="preserve"> </v>
      </c>
      <c r="C4243" s="91">
        <f>'[4]ИТОГ!'!$AQ4240</f>
        <v>0</v>
      </c>
      <c r="D4243" s="91" t="str">
        <f>'[4]ИТОГ!'!$AT4240</f>
        <v>б/р</v>
      </c>
      <c r="E4243" s="91">
        <f>'[4]ИТОГ!'!$AU4240</f>
        <v>0</v>
      </c>
      <c r="F4243" s="189">
        <f>'[4]ИТОГ!'!$AX4240</f>
        <v>0</v>
      </c>
      <c r="G4243" s="91" t="s">
        <v>255</v>
      </c>
      <c r="H4243" s="94" t="s">
        <v>28</v>
      </c>
      <c r="I4243" s="91">
        <f>'[4]ИТОГ!'!$AY4240</f>
        <v>0</v>
      </c>
    </row>
    <row r="4244" spans="1:9">
      <c r="A4244" s="375">
        <v>4234</v>
      </c>
      <c r="B4244" s="91" t="str">
        <f>'[4]ИТОГ!'!$AP4241</f>
        <v xml:space="preserve"> </v>
      </c>
      <c r="C4244" s="91">
        <f>'[4]ИТОГ!'!$AQ4241</f>
        <v>0</v>
      </c>
      <c r="D4244" s="91" t="str">
        <f>'[4]ИТОГ!'!$AT4241</f>
        <v>б/р</v>
      </c>
      <c r="E4244" s="91">
        <f>'[4]ИТОГ!'!$AU4241</f>
        <v>0</v>
      </c>
      <c r="F4244" s="189">
        <f>'[4]ИТОГ!'!$AX4241</f>
        <v>0</v>
      </c>
      <c r="G4244" s="91" t="s">
        <v>255</v>
      </c>
      <c r="H4244" s="94" t="s">
        <v>28</v>
      </c>
      <c r="I4244" s="91">
        <f>'[4]ИТОГ!'!$AY4241</f>
        <v>0</v>
      </c>
    </row>
    <row r="4245" spans="1:9">
      <c r="A4245" s="375">
        <v>4235</v>
      </c>
      <c r="B4245" s="91" t="str">
        <f>'[4]ИТОГ!'!$AP4242</f>
        <v xml:space="preserve"> </v>
      </c>
      <c r="C4245" s="91">
        <f>'[4]ИТОГ!'!$AQ4242</f>
        <v>0</v>
      </c>
      <c r="D4245" s="91" t="str">
        <f>'[4]ИТОГ!'!$AT4242</f>
        <v>б/р</v>
      </c>
      <c r="E4245" s="91">
        <f>'[4]ИТОГ!'!$AU4242</f>
        <v>0</v>
      </c>
      <c r="F4245" s="189">
        <f>'[4]ИТОГ!'!$AX4242</f>
        <v>0</v>
      </c>
      <c r="G4245" s="91" t="s">
        <v>255</v>
      </c>
      <c r="H4245" s="94" t="s">
        <v>28</v>
      </c>
      <c r="I4245" s="91">
        <f>'[4]ИТОГ!'!$AY4242</f>
        <v>0</v>
      </c>
    </row>
    <row r="4246" spans="1:9">
      <c r="A4246" s="375">
        <v>4236</v>
      </c>
      <c r="B4246" s="91" t="str">
        <f>'[4]ИТОГ!'!$AP4243</f>
        <v xml:space="preserve"> </v>
      </c>
      <c r="C4246" s="91">
        <f>'[4]ИТОГ!'!$AQ4243</f>
        <v>0</v>
      </c>
      <c r="D4246" s="91" t="str">
        <f>'[4]ИТОГ!'!$AT4243</f>
        <v>б/р</v>
      </c>
      <c r="E4246" s="91">
        <f>'[4]ИТОГ!'!$AU4243</f>
        <v>0</v>
      </c>
      <c r="F4246" s="189">
        <f>'[4]ИТОГ!'!$AX4243</f>
        <v>0</v>
      </c>
      <c r="G4246" s="91" t="s">
        <v>255</v>
      </c>
      <c r="H4246" s="94" t="s">
        <v>28</v>
      </c>
      <c r="I4246" s="91">
        <f>'[4]ИТОГ!'!$AY4243</f>
        <v>0</v>
      </c>
    </row>
    <row r="4247" spans="1:9">
      <c r="A4247" s="375">
        <v>4237</v>
      </c>
      <c r="B4247" s="91" t="str">
        <f>'[4]ИТОГ!'!$AP4244</f>
        <v xml:space="preserve"> </v>
      </c>
      <c r="C4247" s="91">
        <f>'[4]ИТОГ!'!$AQ4244</f>
        <v>0</v>
      </c>
      <c r="D4247" s="91" t="str">
        <f>'[4]ИТОГ!'!$AT4244</f>
        <v>б/р</v>
      </c>
      <c r="E4247" s="91">
        <f>'[4]ИТОГ!'!$AU4244</f>
        <v>0</v>
      </c>
      <c r="F4247" s="189">
        <f>'[4]ИТОГ!'!$AX4244</f>
        <v>0</v>
      </c>
      <c r="G4247" s="91" t="s">
        <v>255</v>
      </c>
      <c r="H4247" s="94" t="s">
        <v>28</v>
      </c>
      <c r="I4247" s="91">
        <f>'[4]ИТОГ!'!$AY4244</f>
        <v>0</v>
      </c>
    </row>
    <row r="4248" spans="1:9">
      <c r="A4248" s="375">
        <v>4238</v>
      </c>
      <c r="B4248" s="91" t="str">
        <f>'[4]ИТОГ!'!$AP4245</f>
        <v xml:space="preserve"> </v>
      </c>
      <c r="C4248" s="91">
        <f>'[4]ИТОГ!'!$AQ4245</f>
        <v>0</v>
      </c>
      <c r="D4248" s="91" t="str">
        <f>'[4]ИТОГ!'!$AT4245</f>
        <v>б/р</v>
      </c>
      <c r="E4248" s="91">
        <f>'[4]ИТОГ!'!$AU4245</f>
        <v>0</v>
      </c>
      <c r="F4248" s="189">
        <f>'[4]ИТОГ!'!$AX4245</f>
        <v>0</v>
      </c>
      <c r="G4248" s="91" t="s">
        <v>255</v>
      </c>
      <c r="H4248" s="94" t="s">
        <v>28</v>
      </c>
      <c r="I4248" s="91">
        <f>'[4]ИТОГ!'!$AY4245</f>
        <v>0</v>
      </c>
    </row>
    <row r="4249" spans="1:9">
      <c r="A4249" s="375">
        <v>4239</v>
      </c>
      <c r="B4249" s="91" t="str">
        <f>'[4]ИТОГ!'!$AP4246</f>
        <v xml:space="preserve"> </v>
      </c>
      <c r="C4249" s="91">
        <f>'[4]ИТОГ!'!$AQ4246</f>
        <v>0</v>
      </c>
      <c r="D4249" s="91" t="str">
        <f>'[4]ИТОГ!'!$AT4246</f>
        <v>б/р</v>
      </c>
      <c r="E4249" s="91">
        <f>'[4]ИТОГ!'!$AU4246</f>
        <v>0</v>
      </c>
      <c r="F4249" s="189">
        <f>'[4]ИТОГ!'!$AX4246</f>
        <v>0</v>
      </c>
      <c r="G4249" s="91" t="s">
        <v>255</v>
      </c>
      <c r="H4249" s="94" t="s">
        <v>28</v>
      </c>
      <c r="I4249" s="91">
        <f>'[4]ИТОГ!'!$AY4246</f>
        <v>0</v>
      </c>
    </row>
    <row r="4250" spans="1:9">
      <c r="A4250" s="375">
        <v>4240</v>
      </c>
      <c r="B4250" s="91" t="str">
        <f>'[4]ИТОГ!'!$AP4247</f>
        <v xml:space="preserve"> </v>
      </c>
      <c r="C4250" s="91">
        <f>'[4]ИТОГ!'!$AQ4247</f>
        <v>0</v>
      </c>
      <c r="D4250" s="91" t="str">
        <f>'[4]ИТОГ!'!$AT4247</f>
        <v>б/р</v>
      </c>
      <c r="E4250" s="91">
        <f>'[4]ИТОГ!'!$AU4247</f>
        <v>0</v>
      </c>
      <c r="F4250" s="189">
        <f>'[4]ИТОГ!'!$AX4247</f>
        <v>0</v>
      </c>
      <c r="G4250" s="91" t="s">
        <v>255</v>
      </c>
      <c r="H4250" s="94" t="s">
        <v>28</v>
      </c>
      <c r="I4250" s="91">
        <f>'[4]ИТОГ!'!$AY4247</f>
        <v>0</v>
      </c>
    </row>
    <row r="4251" spans="1:9">
      <c r="A4251" s="375">
        <v>4241</v>
      </c>
      <c r="B4251" s="91" t="str">
        <f>'[4]ИТОГ!'!$AP4248</f>
        <v xml:space="preserve"> </v>
      </c>
      <c r="C4251" s="91">
        <f>'[4]ИТОГ!'!$AQ4248</f>
        <v>0</v>
      </c>
      <c r="D4251" s="91" t="str">
        <f>'[4]ИТОГ!'!$AT4248</f>
        <v>б/р</v>
      </c>
      <c r="E4251" s="91">
        <f>'[4]ИТОГ!'!$AU4248</f>
        <v>0</v>
      </c>
      <c r="F4251" s="189">
        <f>'[4]ИТОГ!'!$AX4248</f>
        <v>0</v>
      </c>
      <c r="G4251" s="91" t="s">
        <v>255</v>
      </c>
      <c r="H4251" s="94" t="s">
        <v>28</v>
      </c>
      <c r="I4251" s="91">
        <f>'[4]ИТОГ!'!$AY4248</f>
        <v>0</v>
      </c>
    </row>
    <row r="4252" spans="1:9">
      <c r="A4252" s="375">
        <v>4242</v>
      </c>
      <c r="B4252" s="91" t="str">
        <f>'[4]ИТОГ!'!$AP4249</f>
        <v xml:space="preserve"> </v>
      </c>
      <c r="C4252" s="91">
        <f>'[4]ИТОГ!'!$AQ4249</f>
        <v>0</v>
      </c>
      <c r="D4252" s="91" t="str">
        <f>'[4]ИТОГ!'!$AT4249</f>
        <v>б/р</v>
      </c>
      <c r="E4252" s="91">
        <f>'[4]ИТОГ!'!$AU4249</f>
        <v>0</v>
      </c>
      <c r="F4252" s="189">
        <f>'[4]ИТОГ!'!$AX4249</f>
        <v>0</v>
      </c>
      <c r="G4252" s="91" t="s">
        <v>255</v>
      </c>
      <c r="H4252" s="94" t="s">
        <v>28</v>
      </c>
      <c r="I4252" s="91">
        <f>'[4]ИТОГ!'!$AY4249</f>
        <v>0</v>
      </c>
    </row>
    <row r="4253" spans="1:9">
      <c r="A4253" s="375">
        <v>4243</v>
      </c>
      <c r="B4253" s="91" t="str">
        <f>'[4]ИТОГ!'!$AP4250</f>
        <v xml:space="preserve"> </v>
      </c>
      <c r="C4253" s="91">
        <f>'[4]ИТОГ!'!$AQ4250</f>
        <v>0</v>
      </c>
      <c r="D4253" s="91" t="str">
        <f>'[4]ИТОГ!'!$AT4250</f>
        <v>б/р</v>
      </c>
      <c r="E4253" s="91">
        <f>'[4]ИТОГ!'!$AU4250</f>
        <v>0</v>
      </c>
      <c r="F4253" s="189">
        <f>'[4]ИТОГ!'!$AX4250</f>
        <v>0</v>
      </c>
      <c r="G4253" s="91" t="s">
        <v>255</v>
      </c>
      <c r="H4253" s="94" t="s">
        <v>28</v>
      </c>
      <c r="I4253" s="91">
        <f>'[4]ИТОГ!'!$AY4250</f>
        <v>0</v>
      </c>
    </row>
    <row r="4254" spans="1:9">
      <c r="A4254" s="375">
        <v>4244</v>
      </c>
      <c r="B4254" s="91" t="str">
        <f>'[4]ИТОГ!'!$AP4251</f>
        <v xml:space="preserve"> </v>
      </c>
      <c r="C4254" s="91">
        <f>'[4]ИТОГ!'!$AQ4251</f>
        <v>0</v>
      </c>
      <c r="D4254" s="91" t="str">
        <f>'[4]ИТОГ!'!$AT4251</f>
        <v>б/р</v>
      </c>
      <c r="E4254" s="91">
        <f>'[4]ИТОГ!'!$AU4251</f>
        <v>0</v>
      </c>
      <c r="F4254" s="189">
        <f>'[4]ИТОГ!'!$AX4251</f>
        <v>0</v>
      </c>
      <c r="G4254" s="91" t="s">
        <v>255</v>
      </c>
      <c r="H4254" s="94" t="s">
        <v>28</v>
      </c>
      <c r="I4254" s="91">
        <f>'[4]ИТОГ!'!$AY4251</f>
        <v>0</v>
      </c>
    </row>
    <row r="4255" spans="1:9">
      <c r="A4255" s="375">
        <v>4245</v>
      </c>
      <c r="B4255" s="91" t="str">
        <f>'[4]ИТОГ!'!$AP4252</f>
        <v xml:space="preserve"> </v>
      </c>
      <c r="C4255" s="91">
        <f>'[4]ИТОГ!'!$AQ4252</f>
        <v>0</v>
      </c>
      <c r="D4255" s="91" t="str">
        <f>'[4]ИТОГ!'!$AT4252</f>
        <v>б/р</v>
      </c>
      <c r="E4255" s="91">
        <f>'[4]ИТОГ!'!$AU4252</f>
        <v>0</v>
      </c>
      <c r="F4255" s="189">
        <f>'[4]ИТОГ!'!$AX4252</f>
        <v>0</v>
      </c>
      <c r="G4255" s="91" t="s">
        <v>255</v>
      </c>
      <c r="H4255" s="94" t="s">
        <v>28</v>
      </c>
      <c r="I4255" s="91">
        <f>'[4]ИТОГ!'!$AY4252</f>
        <v>0</v>
      </c>
    </row>
    <row r="4256" spans="1:9">
      <c r="A4256" s="375">
        <v>4246</v>
      </c>
      <c r="B4256" s="91" t="str">
        <f>'[4]ИТОГ!'!$AP4253</f>
        <v xml:space="preserve"> </v>
      </c>
      <c r="C4256" s="91">
        <f>'[4]ИТОГ!'!$AQ4253</f>
        <v>0</v>
      </c>
      <c r="D4256" s="91" t="str">
        <f>'[4]ИТОГ!'!$AT4253</f>
        <v>б/р</v>
      </c>
      <c r="E4256" s="91">
        <f>'[4]ИТОГ!'!$AU4253</f>
        <v>0</v>
      </c>
      <c r="F4256" s="189">
        <f>'[4]ИТОГ!'!$AX4253</f>
        <v>0</v>
      </c>
      <c r="G4256" s="91" t="s">
        <v>255</v>
      </c>
      <c r="H4256" s="94" t="s">
        <v>28</v>
      </c>
      <c r="I4256" s="91">
        <f>'[4]ИТОГ!'!$AY4253</f>
        <v>0</v>
      </c>
    </row>
    <row r="4257" spans="1:9">
      <c r="A4257" s="375">
        <v>4247</v>
      </c>
      <c r="B4257" s="91" t="str">
        <f>'[4]ИТОГ!'!$AP4254</f>
        <v xml:space="preserve"> </v>
      </c>
      <c r="C4257" s="91">
        <f>'[4]ИТОГ!'!$AQ4254</f>
        <v>0</v>
      </c>
      <c r="D4257" s="91" t="str">
        <f>'[4]ИТОГ!'!$AT4254</f>
        <v>б/р</v>
      </c>
      <c r="E4257" s="91">
        <f>'[4]ИТОГ!'!$AU4254</f>
        <v>0</v>
      </c>
      <c r="F4257" s="189">
        <f>'[4]ИТОГ!'!$AX4254</f>
        <v>0</v>
      </c>
      <c r="G4257" s="91" t="s">
        <v>255</v>
      </c>
      <c r="H4257" s="94" t="s">
        <v>28</v>
      </c>
      <c r="I4257" s="91">
        <f>'[4]ИТОГ!'!$AY4254</f>
        <v>0</v>
      </c>
    </row>
    <row r="4258" spans="1:9">
      <c r="A4258" s="375">
        <v>4248</v>
      </c>
      <c r="B4258" s="91" t="str">
        <f>'[4]ИТОГ!'!$AP4255</f>
        <v xml:space="preserve"> </v>
      </c>
      <c r="C4258" s="91">
        <f>'[4]ИТОГ!'!$AQ4255</f>
        <v>0</v>
      </c>
      <c r="D4258" s="91" t="str">
        <f>'[4]ИТОГ!'!$AT4255</f>
        <v>б/р</v>
      </c>
      <c r="E4258" s="91">
        <f>'[4]ИТОГ!'!$AU4255</f>
        <v>0</v>
      </c>
      <c r="F4258" s="189">
        <f>'[4]ИТОГ!'!$AX4255</f>
        <v>0</v>
      </c>
      <c r="G4258" s="91" t="s">
        <v>255</v>
      </c>
      <c r="H4258" s="94" t="s">
        <v>28</v>
      </c>
      <c r="I4258" s="91">
        <f>'[4]ИТОГ!'!$AY4255</f>
        <v>0</v>
      </c>
    </row>
    <row r="4259" spans="1:9">
      <c r="A4259" s="375">
        <v>4249</v>
      </c>
      <c r="B4259" s="91" t="str">
        <f>'[4]ИТОГ!'!$AP4256</f>
        <v xml:space="preserve"> </v>
      </c>
      <c r="C4259" s="91">
        <f>'[4]ИТОГ!'!$AQ4256</f>
        <v>0</v>
      </c>
      <c r="D4259" s="91" t="str">
        <f>'[4]ИТОГ!'!$AT4256</f>
        <v>б/р</v>
      </c>
      <c r="E4259" s="91">
        <f>'[4]ИТОГ!'!$AU4256</f>
        <v>0</v>
      </c>
      <c r="F4259" s="189">
        <f>'[4]ИТОГ!'!$AX4256</f>
        <v>0</v>
      </c>
      <c r="G4259" s="91" t="s">
        <v>255</v>
      </c>
      <c r="H4259" s="94" t="s">
        <v>28</v>
      </c>
      <c r="I4259" s="91">
        <f>'[4]ИТОГ!'!$AY4256</f>
        <v>0</v>
      </c>
    </row>
    <row r="4260" spans="1:9">
      <c r="A4260" s="375">
        <v>4250</v>
      </c>
      <c r="B4260" s="91" t="str">
        <f>'[4]ИТОГ!'!$AP4257</f>
        <v xml:space="preserve"> </v>
      </c>
      <c r="C4260" s="91">
        <f>'[4]ИТОГ!'!$AQ4257</f>
        <v>0</v>
      </c>
      <c r="D4260" s="91" t="str">
        <f>'[4]ИТОГ!'!$AT4257</f>
        <v>б/р</v>
      </c>
      <c r="E4260" s="91">
        <f>'[4]ИТОГ!'!$AU4257</f>
        <v>0</v>
      </c>
      <c r="F4260" s="189">
        <f>'[4]ИТОГ!'!$AX4257</f>
        <v>0</v>
      </c>
      <c r="G4260" s="91" t="s">
        <v>255</v>
      </c>
      <c r="H4260" s="94" t="s">
        <v>28</v>
      </c>
      <c r="I4260" s="91">
        <f>'[4]ИТОГ!'!$AY4257</f>
        <v>0</v>
      </c>
    </row>
    <row r="4261" spans="1:9">
      <c r="A4261" s="375">
        <v>4251</v>
      </c>
      <c r="B4261" s="91" t="str">
        <f>'[4]ИТОГ!'!$AP4258</f>
        <v xml:space="preserve"> </v>
      </c>
      <c r="C4261" s="91">
        <f>'[4]ИТОГ!'!$AQ4258</f>
        <v>0</v>
      </c>
      <c r="D4261" s="91" t="str">
        <f>'[4]ИТОГ!'!$AT4258</f>
        <v>б/р</v>
      </c>
      <c r="E4261" s="91">
        <f>'[4]ИТОГ!'!$AU4258</f>
        <v>0</v>
      </c>
      <c r="F4261" s="189">
        <f>'[4]ИТОГ!'!$AX4258</f>
        <v>0</v>
      </c>
      <c r="G4261" s="91" t="s">
        <v>255</v>
      </c>
      <c r="H4261" s="94" t="s">
        <v>28</v>
      </c>
      <c r="I4261" s="91">
        <f>'[4]ИТОГ!'!$AY4258</f>
        <v>0</v>
      </c>
    </row>
    <row r="4262" spans="1:9">
      <c r="A4262" s="375">
        <v>4252</v>
      </c>
      <c r="B4262" s="91" t="str">
        <f>'[4]ИТОГ!'!$AP4259</f>
        <v xml:space="preserve"> </v>
      </c>
      <c r="C4262" s="91">
        <f>'[4]ИТОГ!'!$AQ4259</f>
        <v>0</v>
      </c>
      <c r="D4262" s="91" t="str">
        <f>'[4]ИТОГ!'!$AT4259</f>
        <v>б/р</v>
      </c>
      <c r="E4262" s="91">
        <f>'[4]ИТОГ!'!$AU4259</f>
        <v>0</v>
      </c>
      <c r="F4262" s="189">
        <f>'[4]ИТОГ!'!$AX4259</f>
        <v>0</v>
      </c>
      <c r="G4262" s="91" t="s">
        <v>255</v>
      </c>
      <c r="H4262" s="94" t="s">
        <v>28</v>
      </c>
      <c r="I4262" s="91">
        <f>'[4]ИТОГ!'!$AY4259</f>
        <v>0</v>
      </c>
    </row>
    <row r="4263" spans="1:9">
      <c r="A4263" s="375">
        <v>4253</v>
      </c>
      <c r="B4263" s="91" t="str">
        <f>'[4]ИТОГ!'!$AP4260</f>
        <v xml:space="preserve"> </v>
      </c>
      <c r="C4263" s="91">
        <f>'[4]ИТОГ!'!$AQ4260</f>
        <v>0</v>
      </c>
      <c r="D4263" s="91" t="str">
        <f>'[4]ИТОГ!'!$AT4260</f>
        <v>б/р</v>
      </c>
      <c r="E4263" s="91">
        <f>'[4]ИТОГ!'!$AU4260</f>
        <v>0</v>
      </c>
      <c r="F4263" s="189">
        <f>'[4]ИТОГ!'!$AX4260</f>
        <v>0</v>
      </c>
      <c r="G4263" s="91" t="s">
        <v>255</v>
      </c>
      <c r="H4263" s="94" t="s">
        <v>28</v>
      </c>
      <c r="I4263" s="91">
        <f>'[4]ИТОГ!'!$AY4260</f>
        <v>0</v>
      </c>
    </row>
    <row r="4264" spans="1:9">
      <c r="A4264" s="375">
        <v>4254</v>
      </c>
      <c r="B4264" s="91" t="str">
        <f>'[4]ИТОГ!'!$AP4261</f>
        <v xml:space="preserve"> </v>
      </c>
      <c r="C4264" s="91">
        <f>'[4]ИТОГ!'!$AQ4261</f>
        <v>0</v>
      </c>
      <c r="D4264" s="91" t="str">
        <f>'[4]ИТОГ!'!$AT4261</f>
        <v>б/р</v>
      </c>
      <c r="E4264" s="91">
        <f>'[4]ИТОГ!'!$AU4261</f>
        <v>0</v>
      </c>
      <c r="F4264" s="189">
        <f>'[4]ИТОГ!'!$AX4261</f>
        <v>0</v>
      </c>
      <c r="G4264" s="91" t="s">
        <v>255</v>
      </c>
      <c r="H4264" s="94" t="s">
        <v>28</v>
      </c>
      <c r="I4264" s="91">
        <f>'[4]ИТОГ!'!$AY4261</f>
        <v>0</v>
      </c>
    </row>
    <row r="4265" spans="1:9">
      <c r="A4265" s="375">
        <v>4255</v>
      </c>
      <c r="B4265" s="91" t="str">
        <f>'[4]ИТОГ!'!$AP4262</f>
        <v xml:space="preserve"> </v>
      </c>
      <c r="C4265" s="91">
        <f>'[4]ИТОГ!'!$AQ4262</f>
        <v>0</v>
      </c>
      <c r="D4265" s="91" t="str">
        <f>'[4]ИТОГ!'!$AT4262</f>
        <v>б/р</v>
      </c>
      <c r="E4265" s="91">
        <f>'[4]ИТОГ!'!$AU4262</f>
        <v>0</v>
      </c>
      <c r="F4265" s="189">
        <f>'[4]ИТОГ!'!$AX4262</f>
        <v>0</v>
      </c>
      <c r="G4265" s="91" t="s">
        <v>255</v>
      </c>
      <c r="H4265" s="94" t="s">
        <v>28</v>
      </c>
      <c r="I4265" s="91">
        <f>'[4]ИТОГ!'!$AY4262</f>
        <v>0</v>
      </c>
    </row>
    <row r="4266" spans="1:9">
      <c r="A4266" s="375">
        <v>4256</v>
      </c>
      <c r="B4266" s="91" t="str">
        <f>'[4]ИТОГ!'!$AP4263</f>
        <v xml:space="preserve"> </v>
      </c>
      <c r="C4266" s="91">
        <f>'[4]ИТОГ!'!$AQ4263</f>
        <v>0</v>
      </c>
      <c r="D4266" s="91" t="str">
        <f>'[4]ИТОГ!'!$AT4263</f>
        <v>б/р</v>
      </c>
      <c r="E4266" s="91">
        <f>'[4]ИТОГ!'!$AU4263</f>
        <v>0</v>
      </c>
      <c r="F4266" s="189">
        <f>'[4]ИТОГ!'!$AX4263</f>
        <v>0</v>
      </c>
      <c r="G4266" s="91" t="s">
        <v>255</v>
      </c>
      <c r="H4266" s="94" t="s">
        <v>28</v>
      </c>
      <c r="I4266" s="91">
        <f>'[4]ИТОГ!'!$AY4263</f>
        <v>0</v>
      </c>
    </row>
    <row r="4267" spans="1:9">
      <c r="A4267" s="375">
        <v>4257</v>
      </c>
      <c r="B4267" s="91" t="str">
        <f>'[4]ИТОГ!'!$AP4264</f>
        <v xml:space="preserve"> </v>
      </c>
      <c r="C4267" s="91">
        <f>'[4]ИТОГ!'!$AQ4264</f>
        <v>0</v>
      </c>
      <c r="D4267" s="91" t="str">
        <f>'[4]ИТОГ!'!$AT4264</f>
        <v>б/р</v>
      </c>
      <c r="E4267" s="91">
        <f>'[4]ИТОГ!'!$AU4264</f>
        <v>0</v>
      </c>
      <c r="F4267" s="189">
        <f>'[4]ИТОГ!'!$AX4264</f>
        <v>0</v>
      </c>
      <c r="G4267" s="91" t="s">
        <v>255</v>
      </c>
      <c r="H4267" s="94" t="s">
        <v>28</v>
      </c>
      <c r="I4267" s="91">
        <f>'[4]ИТОГ!'!$AY4264</f>
        <v>0</v>
      </c>
    </row>
    <row r="4268" spans="1:9">
      <c r="A4268" s="375">
        <v>4258</v>
      </c>
      <c r="B4268" s="91" t="str">
        <f>'[4]ИТОГ!'!$AP4265</f>
        <v xml:space="preserve"> </v>
      </c>
      <c r="C4268" s="91">
        <f>'[4]ИТОГ!'!$AQ4265</f>
        <v>0</v>
      </c>
      <c r="D4268" s="91" t="str">
        <f>'[4]ИТОГ!'!$AT4265</f>
        <v>б/р</v>
      </c>
      <c r="E4268" s="91">
        <f>'[4]ИТОГ!'!$AU4265</f>
        <v>0</v>
      </c>
      <c r="F4268" s="189">
        <f>'[4]ИТОГ!'!$AX4265</f>
        <v>0</v>
      </c>
      <c r="G4268" s="91" t="s">
        <v>255</v>
      </c>
      <c r="H4268" s="94" t="s">
        <v>28</v>
      </c>
      <c r="I4268" s="91">
        <f>'[4]ИТОГ!'!$AY4265</f>
        <v>0</v>
      </c>
    </row>
    <row r="4269" spans="1:9">
      <c r="A4269" s="375">
        <v>4259</v>
      </c>
      <c r="B4269" s="91" t="str">
        <f>'[4]ИТОГ!'!$AP4266</f>
        <v xml:space="preserve"> </v>
      </c>
      <c r="C4269" s="91">
        <f>'[4]ИТОГ!'!$AQ4266</f>
        <v>0</v>
      </c>
      <c r="D4269" s="91" t="str">
        <f>'[4]ИТОГ!'!$AT4266</f>
        <v>б/р</v>
      </c>
      <c r="E4269" s="91">
        <f>'[4]ИТОГ!'!$AU4266</f>
        <v>0</v>
      </c>
      <c r="F4269" s="189">
        <f>'[4]ИТОГ!'!$AX4266</f>
        <v>0</v>
      </c>
      <c r="G4269" s="91" t="s">
        <v>255</v>
      </c>
      <c r="H4269" s="94" t="s">
        <v>28</v>
      </c>
      <c r="I4269" s="91">
        <f>'[4]ИТОГ!'!$AY4266</f>
        <v>0</v>
      </c>
    </row>
    <row r="4270" spans="1:9">
      <c r="A4270" s="375">
        <v>4260</v>
      </c>
      <c r="B4270" s="91" t="str">
        <f>'[4]ИТОГ!'!$AP4267</f>
        <v xml:space="preserve"> </v>
      </c>
      <c r="C4270" s="91">
        <f>'[4]ИТОГ!'!$AQ4267</f>
        <v>0</v>
      </c>
      <c r="D4270" s="91" t="str">
        <f>'[4]ИТОГ!'!$AT4267</f>
        <v>б/р</v>
      </c>
      <c r="E4270" s="91">
        <f>'[4]ИТОГ!'!$AU4267</f>
        <v>0</v>
      </c>
      <c r="F4270" s="189">
        <f>'[4]ИТОГ!'!$AX4267</f>
        <v>0</v>
      </c>
      <c r="G4270" s="91" t="s">
        <v>255</v>
      </c>
      <c r="H4270" s="94" t="s">
        <v>28</v>
      </c>
      <c r="I4270" s="91">
        <f>'[4]ИТОГ!'!$AY4267</f>
        <v>0</v>
      </c>
    </row>
    <row r="4271" spans="1:9">
      <c r="A4271" s="375">
        <v>4261</v>
      </c>
      <c r="B4271" s="91" t="str">
        <f>'[4]ИТОГ!'!$AP4268</f>
        <v xml:space="preserve"> </v>
      </c>
      <c r="C4271" s="91">
        <f>'[4]ИТОГ!'!$AQ4268</f>
        <v>0</v>
      </c>
      <c r="D4271" s="91" t="str">
        <f>'[4]ИТОГ!'!$AT4268</f>
        <v>б/р</v>
      </c>
      <c r="E4271" s="91">
        <f>'[4]ИТОГ!'!$AU4268</f>
        <v>0</v>
      </c>
      <c r="F4271" s="189">
        <f>'[4]ИТОГ!'!$AX4268</f>
        <v>0</v>
      </c>
      <c r="G4271" s="91" t="s">
        <v>255</v>
      </c>
      <c r="H4271" s="94" t="s">
        <v>28</v>
      </c>
      <c r="I4271" s="91">
        <f>'[4]ИТОГ!'!$AY4268</f>
        <v>0</v>
      </c>
    </row>
    <row r="4272" spans="1:9">
      <c r="A4272" s="375">
        <v>4262</v>
      </c>
      <c r="B4272" s="91" t="str">
        <f>'[4]ИТОГ!'!$AP4269</f>
        <v xml:space="preserve"> </v>
      </c>
      <c r="C4272" s="91">
        <f>'[4]ИТОГ!'!$AQ4269</f>
        <v>0</v>
      </c>
      <c r="D4272" s="91" t="str">
        <f>'[4]ИТОГ!'!$AT4269</f>
        <v>б/р</v>
      </c>
      <c r="E4272" s="91">
        <f>'[4]ИТОГ!'!$AU4269</f>
        <v>0</v>
      </c>
      <c r="F4272" s="189">
        <f>'[4]ИТОГ!'!$AX4269</f>
        <v>0</v>
      </c>
      <c r="G4272" s="91" t="s">
        <v>255</v>
      </c>
      <c r="H4272" s="94" t="s">
        <v>28</v>
      </c>
      <c r="I4272" s="91">
        <f>'[4]ИТОГ!'!$AY4269</f>
        <v>0</v>
      </c>
    </row>
    <row r="4273" spans="1:9">
      <c r="A4273" s="375">
        <v>4263</v>
      </c>
      <c r="B4273" s="91" t="str">
        <f>'[4]ИТОГ!'!$AP4270</f>
        <v xml:space="preserve"> </v>
      </c>
      <c r="C4273" s="91">
        <f>'[4]ИТОГ!'!$AQ4270</f>
        <v>0</v>
      </c>
      <c r="D4273" s="91" t="str">
        <f>'[4]ИТОГ!'!$AT4270</f>
        <v>б/р</v>
      </c>
      <c r="E4273" s="91">
        <f>'[4]ИТОГ!'!$AU4270</f>
        <v>0</v>
      </c>
      <c r="F4273" s="189">
        <f>'[4]ИТОГ!'!$AX4270</f>
        <v>0</v>
      </c>
      <c r="G4273" s="91" t="s">
        <v>255</v>
      </c>
      <c r="H4273" s="94" t="s">
        <v>28</v>
      </c>
      <c r="I4273" s="91">
        <f>'[4]ИТОГ!'!$AY4270</f>
        <v>0</v>
      </c>
    </row>
    <row r="4274" spans="1:9">
      <c r="A4274" s="375">
        <v>4264</v>
      </c>
      <c r="B4274" s="91" t="str">
        <f>'[4]ИТОГ!'!$AP4271</f>
        <v xml:space="preserve"> </v>
      </c>
      <c r="C4274" s="91">
        <f>'[4]ИТОГ!'!$AQ4271</f>
        <v>0</v>
      </c>
      <c r="D4274" s="91" t="str">
        <f>'[4]ИТОГ!'!$AT4271</f>
        <v>б/р</v>
      </c>
      <c r="E4274" s="91">
        <f>'[4]ИТОГ!'!$AU4271</f>
        <v>0</v>
      </c>
      <c r="F4274" s="189">
        <f>'[4]ИТОГ!'!$AX4271</f>
        <v>0</v>
      </c>
      <c r="G4274" s="91" t="s">
        <v>255</v>
      </c>
      <c r="H4274" s="94" t="s">
        <v>28</v>
      </c>
      <c r="I4274" s="91">
        <f>'[4]ИТОГ!'!$AY4271</f>
        <v>0</v>
      </c>
    </row>
    <row r="4275" spans="1:9">
      <c r="A4275" s="375">
        <v>4265</v>
      </c>
      <c r="B4275" s="91" t="str">
        <f>'[4]ИТОГ!'!$AP4272</f>
        <v xml:space="preserve"> </v>
      </c>
      <c r="C4275" s="91">
        <f>'[4]ИТОГ!'!$AQ4272</f>
        <v>0</v>
      </c>
      <c r="D4275" s="91" t="str">
        <f>'[4]ИТОГ!'!$AT4272</f>
        <v>б/р</v>
      </c>
      <c r="E4275" s="91">
        <f>'[4]ИТОГ!'!$AU4272</f>
        <v>0</v>
      </c>
      <c r="F4275" s="189">
        <f>'[4]ИТОГ!'!$AX4272</f>
        <v>0</v>
      </c>
      <c r="G4275" s="91" t="s">
        <v>255</v>
      </c>
      <c r="H4275" s="94" t="s">
        <v>28</v>
      </c>
      <c r="I4275" s="91">
        <f>'[4]ИТОГ!'!$AY4272</f>
        <v>0</v>
      </c>
    </row>
    <row r="4276" spans="1:9">
      <c r="A4276" s="375">
        <v>4266</v>
      </c>
      <c r="B4276" s="91" t="str">
        <f>'[4]ИТОГ!'!$AP4273</f>
        <v xml:space="preserve"> </v>
      </c>
      <c r="C4276" s="91">
        <f>'[4]ИТОГ!'!$AQ4273</f>
        <v>0</v>
      </c>
      <c r="D4276" s="91" t="str">
        <f>'[4]ИТОГ!'!$AT4273</f>
        <v>б/р</v>
      </c>
      <c r="E4276" s="91">
        <f>'[4]ИТОГ!'!$AU4273</f>
        <v>0</v>
      </c>
      <c r="F4276" s="189">
        <f>'[4]ИТОГ!'!$AX4273</f>
        <v>0</v>
      </c>
      <c r="G4276" s="91" t="s">
        <v>255</v>
      </c>
      <c r="H4276" s="94" t="s">
        <v>28</v>
      </c>
      <c r="I4276" s="91">
        <f>'[4]ИТОГ!'!$AY4273</f>
        <v>0</v>
      </c>
    </row>
    <row r="4277" spans="1:9">
      <c r="A4277" s="375">
        <v>4267</v>
      </c>
      <c r="B4277" s="91" t="str">
        <f>'[4]ИТОГ!'!$AP4274</f>
        <v xml:space="preserve"> </v>
      </c>
      <c r="C4277" s="91">
        <f>'[4]ИТОГ!'!$AQ4274</f>
        <v>0</v>
      </c>
      <c r="D4277" s="91" t="str">
        <f>'[4]ИТОГ!'!$AT4274</f>
        <v>б/р</v>
      </c>
      <c r="E4277" s="91">
        <f>'[4]ИТОГ!'!$AU4274</f>
        <v>0</v>
      </c>
      <c r="F4277" s="189">
        <f>'[4]ИТОГ!'!$AX4274</f>
        <v>0</v>
      </c>
      <c r="G4277" s="91" t="s">
        <v>255</v>
      </c>
      <c r="H4277" s="94" t="s">
        <v>28</v>
      </c>
      <c r="I4277" s="91">
        <f>'[4]ИТОГ!'!$AY4274</f>
        <v>0</v>
      </c>
    </row>
    <row r="4278" spans="1:9">
      <c r="A4278" s="375">
        <v>4268</v>
      </c>
      <c r="B4278" s="91" t="str">
        <f>'[4]ИТОГ!'!$AP4275</f>
        <v xml:space="preserve"> </v>
      </c>
      <c r="C4278" s="91">
        <f>'[4]ИТОГ!'!$AQ4275</f>
        <v>0</v>
      </c>
      <c r="D4278" s="91" t="str">
        <f>'[4]ИТОГ!'!$AT4275</f>
        <v>б/р</v>
      </c>
      <c r="E4278" s="91">
        <f>'[4]ИТОГ!'!$AU4275</f>
        <v>0</v>
      </c>
      <c r="F4278" s="189">
        <f>'[4]ИТОГ!'!$AX4275</f>
        <v>0</v>
      </c>
      <c r="G4278" s="91" t="s">
        <v>255</v>
      </c>
      <c r="H4278" s="94" t="s">
        <v>28</v>
      </c>
      <c r="I4278" s="91">
        <f>'[4]ИТОГ!'!$AY4275</f>
        <v>0</v>
      </c>
    </row>
    <row r="4279" spans="1:9">
      <c r="A4279" s="375">
        <v>4269</v>
      </c>
      <c r="B4279" s="91" t="str">
        <f>'[4]ИТОГ!'!$AP4276</f>
        <v xml:space="preserve"> </v>
      </c>
      <c r="C4279" s="91">
        <f>'[4]ИТОГ!'!$AQ4276</f>
        <v>0</v>
      </c>
      <c r="D4279" s="91" t="str">
        <f>'[4]ИТОГ!'!$AT4276</f>
        <v>б/р</v>
      </c>
      <c r="E4279" s="91">
        <f>'[4]ИТОГ!'!$AU4276</f>
        <v>0</v>
      </c>
      <c r="F4279" s="189">
        <f>'[4]ИТОГ!'!$AX4276</f>
        <v>0</v>
      </c>
      <c r="G4279" s="91" t="s">
        <v>255</v>
      </c>
      <c r="H4279" s="94" t="s">
        <v>28</v>
      </c>
      <c r="I4279" s="91">
        <f>'[4]ИТОГ!'!$AY4276</f>
        <v>0</v>
      </c>
    </row>
    <row r="4280" spans="1:9">
      <c r="A4280" s="375">
        <v>4270</v>
      </c>
      <c r="B4280" s="91" t="str">
        <f>'[4]ИТОГ!'!$AP4277</f>
        <v xml:space="preserve"> </v>
      </c>
      <c r="C4280" s="91">
        <f>'[4]ИТОГ!'!$AQ4277</f>
        <v>0</v>
      </c>
      <c r="D4280" s="91" t="str">
        <f>'[4]ИТОГ!'!$AT4277</f>
        <v>б/р</v>
      </c>
      <c r="E4280" s="91">
        <f>'[4]ИТОГ!'!$AU4277</f>
        <v>0</v>
      </c>
      <c r="F4280" s="189">
        <f>'[4]ИТОГ!'!$AX4277</f>
        <v>0</v>
      </c>
      <c r="G4280" s="91" t="s">
        <v>255</v>
      </c>
      <c r="H4280" s="94" t="s">
        <v>28</v>
      </c>
      <c r="I4280" s="91">
        <f>'[4]ИТОГ!'!$AY4277</f>
        <v>0</v>
      </c>
    </row>
    <row r="4281" spans="1:9">
      <c r="A4281" s="375">
        <v>4271</v>
      </c>
      <c r="B4281" s="91" t="str">
        <f>'[4]ИТОГ!'!$AP4278</f>
        <v xml:space="preserve"> </v>
      </c>
      <c r="C4281" s="91">
        <f>'[4]ИТОГ!'!$AQ4278</f>
        <v>0</v>
      </c>
      <c r="D4281" s="91" t="str">
        <f>'[4]ИТОГ!'!$AT4278</f>
        <v>б/р</v>
      </c>
      <c r="E4281" s="91">
        <f>'[4]ИТОГ!'!$AU4278</f>
        <v>0</v>
      </c>
      <c r="F4281" s="189">
        <f>'[4]ИТОГ!'!$AX4278</f>
        <v>0</v>
      </c>
      <c r="G4281" s="91" t="s">
        <v>255</v>
      </c>
      <c r="H4281" s="94" t="s">
        <v>28</v>
      </c>
      <c r="I4281" s="91">
        <f>'[4]ИТОГ!'!$AY4278</f>
        <v>0</v>
      </c>
    </row>
    <row r="4282" spans="1:9">
      <c r="A4282" s="375">
        <v>4272</v>
      </c>
      <c r="B4282" s="91" t="str">
        <f>'[4]ИТОГ!'!$AP4279</f>
        <v xml:space="preserve"> </v>
      </c>
      <c r="C4282" s="91">
        <f>'[4]ИТОГ!'!$AQ4279</f>
        <v>0</v>
      </c>
      <c r="D4282" s="91" t="str">
        <f>'[4]ИТОГ!'!$AT4279</f>
        <v>б/р</v>
      </c>
      <c r="E4282" s="91">
        <f>'[4]ИТОГ!'!$AU4279</f>
        <v>0</v>
      </c>
      <c r="F4282" s="189">
        <f>'[4]ИТОГ!'!$AX4279</f>
        <v>0</v>
      </c>
      <c r="G4282" s="91" t="s">
        <v>255</v>
      </c>
      <c r="H4282" s="94" t="s">
        <v>28</v>
      </c>
      <c r="I4282" s="91">
        <f>'[4]ИТОГ!'!$AY4279</f>
        <v>0</v>
      </c>
    </row>
    <row r="4283" spans="1:9">
      <c r="A4283" s="375">
        <v>4273</v>
      </c>
      <c r="B4283" s="91" t="str">
        <f>'[4]ИТОГ!'!$AP4280</f>
        <v xml:space="preserve"> </v>
      </c>
      <c r="C4283" s="91">
        <f>'[4]ИТОГ!'!$AQ4280</f>
        <v>0</v>
      </c>
      <c r="D4283" s="91" t="str">
        <f>'[4]ИТОГ!'!$AT4280</f>
        <v>б/р</v>
      </c>
      <c r="E4283" s="91">
        <f>'[4]ИТОГ!'!$AU4280</f>
        <v>0</v>
      </c>
      <c r="F4283" s="189">
        <f>'[4]ИТОГ!'!$AX4280</f>
        <v>0</v>
      </c>
      <c r="G4283" s="91" t="s">
        <v>255</v>
      </c>
      <c r="H4283" s="94" t="s">
        <v>28</v>
      </c>
      <c r="I4283" s="91">
        <f>'[4]ИТОГ!'!$AY4280</f>
        <v>0</v>
      </c>
    </row>
    <row r="4284" spans="1:9">
      <c r="A4284" s="375">
        <v>4274</v>
      </c>
      <c r="B4284" s="91" t="str">
        <f>'[4]ИТОГ!'!$AP4281</f>
        <v xml:space="preserve"> </v>
      </c>
      <c r="C4284" s="91">
        <f>'[4]ИТОГ!'!$AQ4281</f>
        <v>0</v>
      </c>
      <c r="D4284" s="91" t="str">
        <f>'[4]ИТОГ!'!$AT4281</f>
        <v>б/р</v>
      </c>
      <c r="E4284" s="91">
        <f>'[4]ИТОГ!'!$AU4281</f>
        <v>0</v>
      </c>
      <c r="F4284" s="189">
        <f>'[4]ИТОГ!'!$AX4281</f>
        <v>0</v>
      </c>
      <c r="G4284" s="91" t="s">
        <v>255</v>
      </c>
      <c r="H4284" s="94" t="s">
        <v>28</v>
      </c>
      <c r="I4284" s="91">
        <f>'[4]ИТОГ!'!$AY4281</f>
        <v>0</v>
      </c>
    </row>
    <row r="4285" spans="1:9">
      <c r="A4285" s="375">
        <v>4275</v>
      </c>
      <c r="B4285" s="91" t="str">
        <f>'[4]ИТОГ!'!$AP4282</f>
        <v xml:space="preserve"> </v>
      </c>
      <c r="C4285" s="91">
        <f>'[4]ИТОГ!'!$AQ4282</f>
        <v>0</v>
      </c>
      <c r="D4285" s="91" t="str">
        <f>'[4]ИТОГ!'!$AT4282</f>
        <v>б/р</v>
      </c>
      <c r="E4285" s="91">
        <f>'[4]ИТОГ!'!$AU4282</f>
        <v>0</v>
      </c>
      <c r="F4285" s="189">
        <f>'[4]ИТОГ!'!$AX4282</f>
        <v>0</v>
      </c>
      <c r="G4285" s="91" t="s">
        <v>255</v>
      </c>
      <c r="H4285" s="94" t="s">
        <v>28</v>
      </c>
      <c r="I4285" s="91">
        <f>'[4]ИТОГ!'!$AY4282</f>
        <v>0</v>
      </c>
    </row>
    <row r="4286" spans="1:9">
      <c r="A4286" s="375">
        <v>4276</v>
      </c>
      <c r="B4286" s="91" t="str">
        <f>'[4]ИТОГ!'!$AP4283</f>
        <v xml:space="preserve"> </v>
      </c>
      <c r="C4286" s="91">
        <f>'[4]ИТОГ!'!$AQ4283</f>
        <v>0</v>
      </c>
      <c r="D4286" s="91" t="str">
        <f>'[4]ИТОГ!'!$AT4283</f>
        <v>б/р</v>
      </c>
      <c r="E4286" s="91">
        <f>'[4]ИТОГ!'!$AU4283</f>
        <v>0</v>
      </c>
      <c r="F4286" s="189">
        <f>'[4]ИТОГ!'!$AX4283</f>
        <v>0</v>
      </c>
      <c r="G4286" s="91" t="s">
        <v>255</v>
      </c>
      <c r="H4286" s="94" t="s">
        <v>28</v>
      </c>
      <c r="I4286" s="91">
        <f>'[4]ИТОГ!'!$AY4283</f>
        <v>0</v>
      </c>
    </row>
    <row r="4287" spans="1:9">
      <c r="A4287" s="375">
        <v>4277</v>
      </c>
      <c r="B4287" s="91" t="str">
        <f>'[4]ИТОГ!'!$AP4284</f>
        <v xml:space="preserve"> </v>
      </c>
      <c r="C4287" s="91">
        <f>'[4]ИТОГ!'!$AQ4284</f>
        <v>0</v>
      </c>
      <c r="D4287" s="91" t="str">
        <f>'[4]ИТОГ!'!$AT4284</f>
        <v>б/р</v>
      </c>
      <c r="E4287" s="91">
        <f>'[4]ИТОГ!'!$AU4284</f>
        <v>0</v>
      </c>
      <c r="F4287" s="189">
        <f>'[4]ИТОГ!'!$AX4284</f>
        <v>0</v>
      </c>
      <c r="G4287" s="91" t="s">
        <v>255</v>
      </c>
      <c r="H4287" s="94" t="s">
        <v>28</v>
      </c>
      <c r="I4287" s="91">
        <f>'[4]ИТОГ!'!$AY4284</f>
        <v>0</v>
      </c>
    </row>
    <row r="4288" spans="1:9">
      <c r="A4288" s="375">
        <v>4278</v>
      </c>
      <c r="B4288" s="91" t="str">
        <f>'[4]ИТОГ!'!$AP4285</f>
        <v xml:space="preserve"> </v>
      </c>
      <c r="C4288" s="91">
        <f>'[4]ИТОГ!'!$AQ4285</f>
        <v>0</v>
      </c>
      <c r="D4288" s="91" t="str">
        <f>'[4]ИТОГ!'!$AT4285</f>
        <v>б/р</v>
      </c>
      <c r="E4288" s="91">
        <f>'[4]ИТОГ!'!$AU4285</f>
        <v>0</v>
      </c>
      <c r="F4288" s="189">
        <f>'[4]ИТОГ!'!$AX4285</f>
        <v>0</v>
      </c>
      <c r="G4288" s="91" t="s">
        <v>255</v>
      </c>
      <c r="H4288" s="94" t="s">
        <v>28</v>
      </c>
      <c r="I4288" s="91">
        <f>'[4]ИТОГ!'!$AY4285</f>
        <v>0</v>
      </c>
    </row>
    <row r="4289" spans="1:9">
      <c r="A4289" s="375">
        <v>4279</v>
      </c>
      <c r="B4289" s="91" t="str">
        <f>'[4]ИТОГ!'!$AP4286</f>
        <v xml:space="preserve"> </v>
      </c>
      <c r="C4289" s="91">
        <f>'[4]ИТОГ!'!$AQ4286</f>
        <v>0</v>
      </c>
      <c r="D4289" s="91" t="str">
        <f>'[4]ИТОГ!'!$AT4286</f>
        <v>б/р</v>
      </c>
      <c r="E4289" s="91">
        <f>'[4]ИТОГ!'!$AU4286</f>
        <v>0</v>
      </c>
      <c r="F4289" s="189">
        <f>'[4]ИТОГ!'!$AX4286</f>
        <v>0</v>
      </c>
      <c r="G4289" s="91" t="s">
        <v>255</v>
      </c>
      <c r="H4289" s="94" t="s">
        <v>28</v>
      </c>
      <c r="I4289" s="91">
        <f>'[4]ИТОГ!'!$AY4286</f>
        <v>0</v>
      </c>
    </row>
    <row r="4290" spans="1:9">
      <c r="A4290" s="375">
        <v>4280</v>
      </c>
      <c r="B4290" s="91" t="str">
        <f>'[4]ИТОГ!'!$AP4287</f>
        <v xml:space="preserve"> </v>
      </c>
      <c r="C4290" s="91">
        <f>'[4]ИТОГ!'!$AQ4287</f>
        <v>0</v>
      </c>
      <c r="D4290" s="91" t="str">
        <f>'[4]ИТОГ!'!$AT4287</f>
        <v>б/р</v>
      </c>
      <c r="E4290" s="91">
        <f>'[4]ИТОГ!'!$AU4287</f>
        <v>0</v>
      </c>
      <c r="F4290" s="189">
        <f>'[4]ИТОГ!'!$AX4287</f>
        <v>0</v>
      </c>
      <c r="G4290" s="91" t="s">
        <v>255</v>
      </c>
      <c r="H4290" s="94" t="s">
        <v>28</v>
      </c>
      <c r="I4290" s="91">
        <f>'[4]ИТОГ!'!$AY4287</f>
        <v>0</v>
      </c>
    </row>
    <row r="4291" spans="1:9">
      <c r="A4291" s="375">
        <v>4281</v>
      </c>
      <c r="B4291" s="91" t="str">
        <f>'[4]ИТОГ!'!$AP4288</f>
        <v xml:space="preserve"> </v>
      </c>
      <c r="C4291" s="91">
        <f>'[4]ИТОГ!'!$AQ4288</f>
        <v>0</v>
      </c>
      <c r="D4291" s="91" t="str">
        <f>'[4]ИТОГ!'!$AT4288</f>
        <v>б/р</v>
      </c>
      <c r="E4291" s="91">
        <f>'[4]ИТОГ!'!$AU4288</f>
        <v>0</v>
      </c>
      <c r="F4291" s="189">
        <f>'[4]ИТОГ!'!$AX4288</f>
        <v>0</v>
      </c>
      <c r="G4291" s="91" t="s">
        <v>255</v>
      </c>
      <c r="H4291" s="94" t="s">
        <v>28</v>
      </c>
      <c r="I4291" s="91">
        <f>'[4]ИТОГ!'!$AY4288</f>
        <v>0</v>
      </c>
    </row>
    <row r="4292" spans="1:9">
      <c r="A4292" s="375">
        <v>4282</v>
      </c>
      <c r="B4292" s="91" t="str">
        <f>'[4]ИТОГ!'!$AP4289</f>
        <v xml:space="preserve"> </v>
      </c>
      <c r="C4292" s="91">
        <f>'[4]ИТОГ!'!$AQ4289</f>
        <v>0</v>
      </c>
      <c r="D4292" s="91" t="str">
        <f>'[4]ИТОГ!'!$AT4289</f>
        <v>б/р</v>
      </c>
      <c r="E4292" s="91">
        <f>'[4]ИТОГ!'!$AU4289</f>
        <v>0</v>
      </c>
      <c r="F4292" s="189">
        <f>'[4]ИТОГ!'!$AX4289</f>
        <v>0</v>
      </c>
      <c r="G4292" s="91" t="s">
        <v>255</v>
      </c>
      <c r="H4292" s="94" t="s">
        <v>28</v>
      </c>
      <c r="I4292" s="91">
        <f>'[4]ИТОГ!'!$AY4289</f>
        <v>0</v>
      </c>
    </row>
    <row r="4293" spans="1:9">
      <c r="A4293" s="375">
        <v>4283</v>
      </c>
      <c r="B4293" s="91" t="str">
        <f>'[4]ИТОГ!'!$AP4290</f>
        <v xml:space="preserve"> </v>
      </c>
      <c r="C4293" s="91">
        <f>'[4]ИТОГ!'!$AQ4290</f>
        <v>0</v>
      </c>
      <c r="D4293" s="91" t="str">
        <f>'[4]ИТОГ!'!$AT4290</f>
        <v>б/р</v>
      </c>
      <c r="E4293" s="91">
        <f>'[4]ИТОГ!'!$AU4290</f>
        <v>0</v>
      </c>
      <c r="F4293" s="189">
        <f>'[4]ИТОГ!'!$AX4290</f>
        <v>0</v>
      </c>
      <c r="G4293" s="91" t="s">
        <v>255</v>
      </c>
      <c r="H4293" s="94" t="s">
        <v>28</v>
      </c>
      <c r="I4293" s="91">
        <f>'[4]ИТОГ!'!$AY4290</f>
        <v>0</v>
      </c>
    </row>
    <row r="4294" spans="1:9">
      <c r="A4294" s="375">
        <v>4284</v>
      </c>
      <c r="B4294" s="91" t="str">
        <f>'[4]ИТОГ!'!$AP4291</f>
        <v xml:space="preserve"> </v>
      </c>
      <c r="C4294" s="91">
        <f>'[4]ИТОГ!'!$AQ4291</f>
        <v>0</v>
      </c>
      <c r="D4294" s="91" t="str">
        <f>'[4]ИТОГ!'!$AT4291</f>
        <v>б/р</v>
      </c>
      <c r="E4294" s="91">
        <f>'[4]ИТОГ!'!$AU4291</f>
        <v>0</v>
      </c>
      <c r="F4294" s="189">
        <f>'[4]ИТОГ!'!$AX4291</f>
        <v>0</v>
      </c>
      <c r="G4294" s="91" t="s">
        <v>255</v>
      </c>
      <c r="H4294" s="94" t="s">
        <v>28</v>
      </c>
      <c r="I4294" s="91">
        <f>'[4]ИТОГ!'!$AY4291</f>
        <v>0</v>
      </c>
    </row>
    <row r="4295" spans="1:9">
      <c r="A4295" s="375">
        <v>4285</v>
      </c>
      <c r="B4295" s="91" t="str">
        <f>'[4]ИТОГ!'!$AP4292</f>
        <v xml:space="preserve"> </v>
      </c>
      <c r="C4295" s="91">
        <f>'[4]ИТОГ!'!$AQ4292</f>
        <v>0</v>
      </c>
      <c r="D4295" s="91" t="str">
        <f>'[4]ИТОГ!'!$AT4292</f>
        <v>б/р</v>
      </c>
      <c r="E4295" s="91">
        <f>'[4]ИТОГ!'!$AU4292</f>
        <v>0</v>
      </c>
      <c r="F4295" s="189">
        <f>'[4]ИТОГ!'!$AX4292</f>
        <v>0</v>
      </c>
      <c r="G4295" s="91" t="s">
        <v>255</v>
      </c>
      <c r="H4295" s="94" t="s">
        <v>28</v>
      </c>
      <c r="I4295" s="91">
        <f>'[4]ИТОГ!'!$AY4292</f>
        <v>0</v>
      </c>
    </row>
    <row r="4296" spans="1:9">
      <c r="A4296" s="375">
        <v>4286</v>
      </c>
      <c r="B4296" s="91" t="str">
        <f>'[4]ИТОГ!'!$AP4293</f>
        <v xml:space="preserve"> </v>
      </c>
      <c r="C4296" s="91">
        <f>'[4]ИТОГ!'!$AQ4293</f>
        <v>0</v>
      </c>
      <c r="D4296" s="91" t="str">
        <f>'[4]ИТОГ!'!$AT4293</f>
        <v>б/р</v>
      </c>
      <c r="E4296" s="91">
        <f>'[4]ИТОГ!'!$AU4293</f>
        <v>0</v>
      </c>
      <c r="F4296" s="189">
        <f>'[4]ИТОГ!'!$AX4293</f>
        <v>0</v>
      </c>
      <c r="G4296" s="91" t="s">
        <v>255</v>
      </c>
      <c r="H4296" s="94" t="s">
        <v>28</v>
      </c>
      <c r="I4296" s="91">
        <f>'[4]ИТОГ!'!$AY4293</f>
        <v>0</v>
      </c>
    </row>
    <row r="4297" spans="1:9">
      <c r="A4297" s="375">
        <v>4287</v>
      </c>
      <c r="B4297" s="91" t="str">
        <f>'[4]ИТОГ!'!$AP4294</f>
        <v xml:space="preserve"> </v>
      </c>
      <c r="C4297" s="91">
        <f>'[4]ИТОГ!'!$AQ4294</f>
        <v>0</v>
      </c>
      <c r="D4297" s="91" t="str">
        <f>'[4]ИТОГ!'!$AT4294</f>
        <v>б/р</v>
      </c>
      <c r="E4297" s="91">
        <f>'[4]ИТОГ!'!$AU4294</f>
        <v>0</v>
      </c>
      <c r="F4297" s="189">
        <f>'[4]ИТОГ!'!$AX4294</f>
        <v>0</v>
      </c>
      <c r="G4297" s="91" t="s">
        <v>255</v>
      </c>
      <c r="H4297" s="94" t="s">
        <v>28</v>
      </c>
      <c r="I4297" s="91">
        <f>'[4]ИТОГ!'!$AY4294</f>
        <v>0</v>
      </c>
    </row>
    <row r="4298" spans="1:9">
      <c r="A4298" s="375">
        <v>4288</v>
      </c>
      <c r="B4298" s="91" t="str">
        <f>'[4]ИТОГ!'!$AP4295</f>
        <v xml:space="preserve"> </v>
      </c>
      <c r="C4298" s="91">
        <f>'[4]ИТОГ!'!$AQ4295</f>
        <v>0</v>
      </c>
      <c r="D4298" s="91" t="str">
        <f>'[4]ИТОГ!'!$AT4295</f>
        <v>б/р</v>
      </c>
      <c r="E4298" s="91">
        <f>'[4]ИТОГ!'!$AU4295</f>
        <v>0</v>
      </c>
      <c r="F4298" s="189">
        <f>'[4]ИТОГ!'!$AX4295</f>
        <v>0</v>
      </c>
      <c r="G4298" s="91" t="s">
        <v>255</v>
      </c>
      <c r="H4298" s="94" t="s">
        <v>28</v>
      </c>
      <c r="I4298" s="91">
        <f>'[4]ИТОГ!'!$AY4295</f>
        <v>0</v>
      </c>
    </row>
    <row r="4299" spans="1:9">
      <c r="A4299" s="375">
        <v>4289</v>
      </c>
      <c r="B4299" s="91" t="str">
        <f>'[4]ИТОГ!'!$AP4296</f>
        <v xml:space="preserve"> </v>
      </c>
      <c r="C4299" s="91">
        <f>'[4]ИТОГ!'!$AQ4296</f>
        <v>0</v>
      </c>
      <c r="D4299" s="91" t="str">
        <f>'[4]ИТОГ!'!$AT4296</f>
        <v>б/р</v>
      </c>
      <c r="E4299" s="91">
        <f>'[4]ИТОГ!'!$AU4296</f>
        <v>0</v>
      </c>
      <c r="F4299" s="189">
        <f>'[4]ИТОГ!'!$AX4296</f>
        <v>0</v>
      </c>
      <c r="G4299" s="91" t="s">
        <v>255</v>
      </c>
      <c r="H4299" s="94" t="s">
        <v>28</v>
      </c>
      <c r="I4299" s="91">
        <f>'[4]ИТОГ!'!$AY4296</f>
        <v>0</v>
      </c>
    </row>
    <row r="4300" spans="1:9">
      <c r="A4300" s="375">
        <v>4290</v>
      </c>
      <c r="B4300" s="91" t="str">
        <f>'[4]ИТОГ!'!$AP4297</f>
        <v xml:space="preserve"> </v>
      </c>
      <c r="C4300" s="91">
        <f>'[4]ИТОГ!'!$AQ4297</f>
        <v>0</v>
      </c>
      <c r="D4300" s="91" t="str">
        <f>'[4]ИТОГ!'!$AT4297</f>
        <v>б/р</v>
      </c>
      <c r="E4300" s="91">
        <f>'[4]ИТОГ!'!$AU4297</f>
        <v>0</v>
      </c>
      <c r="F4300" s="189">
        <f>'[4]ИТОГ!'!$AX4297</f>
        <v>0</v>
      </c>
      <c r="G4300" s="91" t="s">
        <v>255</v>
      </c>
      <c r="H4300" s="94" t="s">
        <v>28</v>
      </c>
      <c r="I4300" s="91">
        <f>'[4]ИТОГ!'!$AY4297</f>
        <v>0</v>
      </c>
    </row>
    <row r="4301" spans="1:9">
      <c r="A4301" s="375">
        <v>4291</v>
      </c>
      <c r="B4301" s="91" t="str">
        <f>'[4]ИТОГ!'!$AP4298</f>
        <v xml:space="preserve"> </v>
      </c>
      <c r="C4301" s="91">
        <f>'[4]ИТОГ!'!$AQ4298</f>
        <v>0</v>
      </c>
      <c r="D4301" s="91" t="str">
        <f>'[4]ИТОГ!'!$AT4298</f>
        <v>б/р</v>
      </c>
      <c r="E4301" s="91">
        <f>'[4]ИТОГ!'!$AU4298</f>
        <v>0</v>
      </c>
      <c r="F4301" s="189">
        <f>'[4]ИТОГ!'!$AX4298</f>
        <v>0</v>
      </c>
      <c r="G4301" s="91" t="s">
        <v>255</v>
      </c>
      <c r="H4301" s="94" t="s">
        <v>28</v>
      </c>
      <c r="I4301" s="91">
        <f>'[4]ИТОГ!'!$AY4298</f>
        <v>0</v>
      </c>
    </row>
    <row r="4302" spans="1:9">
      <c r="A4302" s="375">
        <v>4292</v>
      </c>
      <c r="B4302" s="91" t="str">
        <f>'[4]ИТОГ!'!$AP4299</f>
        <v xml:space="preserve"> </v>
      </c>
      <c r="C4302" s="91">
        <f>'[4]ИТОГ!'!$AQ4299</f>
        <v>0</v>
      </c>
      <c r="D4302" s="91" t="str">
        <f>'[4]ИТОГ!'!$AT4299</f>
        <v>б/р</v>
      </c>
      <c r="E4302" s="91">
        <f>'[4]ИТОГ!'!$AU4299</f>
        <v>0</v>
      </c>
      <c r="F4302" s="189">
        <f>'[4]ИТОГ!'!$AX4299</f>
        <v>0</v>
      </c>
      <c r="G4302" s="91" t="s">
        <v>255</v>
      </c>
      <c r="H4302" s="94" t="s">
        <v>28</v>
      </c>
      <c r="I4302" s="91">
        <f>'[4]ИТОГ!'!$AY4299</f>
        <v>0</v>
      </c>
    </row>
    <row r="4303" spans="1:9">
      <c r="A4303" s="375">
        <v>4293</v>
      </c>
      <c r="B4303" s="91" t="str">
        <f>'[4]ИТОГ!'!$AP4300</f>
        <v xml:space="preserve"> </v>
      </c>
      <c r="C4303" s="91">
        <f>'[4]ИТОГ!'!$AQ4300</f>
        <v>0</v>
      </c>
      <c r="D4303" s="91" t="str">
        <f>'[4]ИТОГ!'!$AT4300</f>
        <v>б/р</v>
      </c>
      <c r="E4303" s="91">
        <f>'[4]ИТОГ!'!$AU4300</f>
        <v>0</v>
      </c>
      <c r="F4303" s="189">
        <f>'[4]ИТОГ!'!$AX4300</f>
        <v>0</v>
      </c>
      <c r="G4303" s="91" t="s">
        <v>255</v>
      </c>
      <c r="H4303" s="94" t="s">
        <v>28</v>
      </c>
      <c r="I4303" s="91">
        <f>'[4]ИТОГ!'!$AY4300</f>
        <v>0</v>
      </c>
    </row>
    <row r="4304" spans="1:9">
      <c r="A4304" s="375">
        <v>4294</v>
      </c>
      <c r="B4304" s="91" t="str">
        <f>'[4]ИТОГ!'!$AP4301</f>
        <v xml:space="preserve"> </v>
      </c>
      <c r="C4304" s="91">
        <f>'[4]ИТОГ!'!$AQ4301</f>
        <v>0</v>
      </c>
      <c r="D4304" s="91" t="str">
        <f>'[4]ИТОГ!'!$AT4301</f>
        <v>б/р</v>
      </c>
      <c r="E4304" s="91">
        <f>'[4]ИТОГ!'!$AU4301</f>
        <v>0</v>
      </c>
      <c r="F4304" s="189">
        <f>'[4]ИТОГ!'!$AX4301</f>
        <v>0</v>
      </c>
      <c r="G4304" s="91" t="s">
        <v>255</v>
      </c>
      <c r="H4304" s="94" t="s">
        <v>28</v>
      </c>
      <c r="I4304" s="91">
        <f>'[4]ИТОГ!'!$AY4301</f>
        <v>0</v>
      </c>
    </row>
    <row r="4305" spans="1:9">
      <c r="A4305" s="375">
        <v>4295</v>
      </c>
      <c r="B4305" s="91" t="str">
        <f>'[4]ИТОГ!'!$AP4302</f>
        <v xml:space="preserve"> </v>
      </c>
      <c r="C4305" s="91">
        <f>'[4]ИТОГ!'!$AQ4302</f>
        <v>0</v>
      </c>
      <c r="D4305" s="91" t="str">
        <f>'[4]ИТОГ!'!$AT4302</f>
        <v>б/р</v>
      </c>
      <c r="E4305" s="91">
        <f>'[4]ИТОГ!'!$AU4302</f>
        <v>0</v>
      </c>
      <c r="F4305" s="189">
        <f>'[4]ИТОГ!'!$AX4302</f>
        <v>0</v>
      </c>
      <c r="G4305" s="91" t="s">
        <v>255</v>
      </c>
      <c r="H4305" s="94" t="s">
        <v>28</v>
      </c>
      <c r="I4305" s="91">
        <f>'[4]ИТОГ!'!$AY4302</f>
        <v>0</v>
      </c>
    </row>
    <row r="4306" spans="1:9">
      <c r="A4306" s="375">
        <v>4296</v>
      </c>
      <c r="B4306" s="91" t="str">
        <f>'[4]ИТОГ!'!$AP4303</f>
        <v xml:space="preserve"> </v>
      </c>
      <c r="C4306" s="91">
        <f>'[4]ИТОГ!'!$AQ4303</f>
        <v>0</v>
      </c>
      <c r="D4306" s="91" t="str">
        <f>'[4]ИТОГ!'!$AT4303</f>
        <v>б/р</v>
      </c>
      <c r="E4306" s="91">
        <f>'[4]ИТОГ!'!$AU4303</f>
        <v>0</v>
      </c>
      <c r="F4306" s="189">
        <f>'[4]ИТОГ!'!$AX4303</f>
        <v>0</v>
      </c>
      <c r="G4306" s="91" t="s">
        <v>255</v>
      </c>
      <c r="H4306" s="94" t="s">
        <v>28</v>
      </c>
      <c r="I4306" s="91">
        <f>'[4]ИТОГ!'!$AY4303</f>
        <v>0</v>
      </c>
    </row>
    <row r="4307" spans="1:9">
      <c r="A4307" s="375">
        <v>4297</v>
      </c>
      <c r="B4307" s="91" t="str">
        <f>'[4]ИТОГ!'!$AP4304</f>
        <v xml:space="preserve"> </v>
      </c>
      <c r="C4307" s="91">
        <f>'[4]ИТОГ!'!$AQ4304</f>
        <v>0</v>
      </c>
      <c r="D4307" s="91" t="str">
        <f>'[4]ИТОГ!'!$AT4304</f>
        <v>б/р</v>
      </c>
      <c r="E4307" s="91">
        <f>'[4]ИТОГ!'!$AU4304</f>
        <v>0</v>
      </c>
      <c r="F4307" s="189">
        <f>'[4]ИТОГ!'!$AX4304</f>
        <v>0</v>
      </c>
      <c r="G4307" s="91" t="s">
        <v>255</v>
      </c>
      <c r="H4307" s="94" t="s">
        <v>28</v>
      </c>
      <c r="I4307" s="91">
        <f>'[4]ИТОГ!'!$AY4304</f>
        <v>0</v>
      </c>
    </row>
    <row r="4308" spans="1:9">
      <c r="A4308" s="375">
        <v>4298</v>
      </c>
      <c r="B4308" s="91" t="str">
        <f>'[4]ИТОГ!'!$AP4305</f>
        <v xml:space="preserve"> </v>
      </c>
      <c r="C4308" s="91">
        <f>'[4]ИТОГ!'!$AQ4305</f>
        <v>0</v>
      </c>
      <c r="D4308" s="91" t="str">
        <f>'[4]ИТОГ!'!$AT4305</f>
        <v>б/р</v>
      </c>
      <c r="E4308" s="91">
        <f>'[4]ИТОГ!'!$AU4305</f>
        <v>0</v>
      </c>
      <c r="F4308" s="189">
        <f>'[4]ИТОГ!'!$AX4305</f>
        <v>0</v>
      </c>
      <c r="G4308" s="91" t="s">
        <v>255</v>
      </c>
      <c r="H4308" s="94" t="s">
        <v>28</v>
      </c>
      <c r="I4308" s="91">
        <f>'[4]ИТОГ!'!$AY4305</f>
        <v>0</v>
      </c>
    </row>
    <row r="4309" spans="1:9">
      <c r="A4309" s="375">
        <v>4299</v>
      </c>
      <c r="B4309" s="91" t="str">
        <f>'[4]ИТОГ!'!$AP4306</f>
        <v xml:space="preserve"> </v>
      </c>
      <c r="C4309" s="91">
        <f>'[4]ИТОГ!'!$AQ4306</f>
        <v>0</v>
      </c>
      <c r="D4309" s="91" t="str">
        <f>'[4]ИТОГ!'!$AT4306</f>
        <v>б/р</v>
      </c>
      <c r="E4309" s="91">
        <f>'[4]ИТОГ!'!$AU4306</f>
        <v>0</v>
      </c>
      <c r="F4309" s="189">
        <f>'[4]ИТОГ!'!$AX4306</f>
        <v>0</v>
      </c>
      <c r="G4309" s="91" t="s">
        <v>255</v>
      </c>
      <c r="H4309" s="94" t="s">
        <v>28</v>
      </c>
      <c r="I4309" s="91">
        <f>'[4]ИТОГ!'!$AY4306</f>
        <v>0</v>
      </c>
    </row>
    <row r="4310" spans="1:9">
      <c r="A4310" s="375">
        <v>4300</v>
      </c>
      <c r="B4310" s="91" t="str">
        <f>'[4]ИТОГ!'!$AP4307</f>
        <v xml:space="preserve"> </v>
      </c>
      <c r="C4310" s="91">
        <f>'[4]ИТОГ!'!$AQ4307</f>
        <v>0</v>
      </c>
      <c r="D4310" s="91" t="str">
        <f>'[4]ИТОГ!'!$AT4307</f>
        <v>б/р</v>
      </c>
      <c r="E4310" s="91">
        <f>'[4]ИТОГ!'!$AU4307</f>
        <v>0</v>
      </c>
      <c r="F4310" s="189">
        <f>'[4]ИТОГ!'!$AX4307</f>
        <v>0</v>
      </c>
      <c r="G4310" s="91" t="s">
        <v>255</v>
      </c>
      <c r="H4310" s="94" t="s">
        <v>28</v>
      </c>
      <c r="I4310" s="91">
        <f>'[4]ИТОГ!'!$AY4307</f>
        <v>0</v>
      </c>
    </row>
    <row r="4311" spans="1:9">
      <c r="A4311" s="375">
        <v>4301</v>
      </c>
      <c r="B4311" s="91" t="str">
        <f>'[4]ИТОГ!'!$AP4308</f>
        <v xml:space="preserve"> </v>
      </c>
      <c r="C4311" s="91">
        <f>'[4]ИТОГ!'!$AQ4308</f>
        <v>0</v>
      </c>
      <c r="D4311" s="91" t="str">
        <f>'[4]ИТОГ!'!$AT4308</f>
        <v>б/р</v>
      </c>
      <c r="E4311" s="91">
        <f>'[4]ИТОГ!'!$AU4308</f>
        <v>0</v>
      </c>
      <c r="F4311" s="189">
        <f>'[4]ИТОГ!'!$AX4308</f>
        <v>0</v>
      </c>
      <c r="G4311" s="91" t="s">
        <v>255</v>
      </c>
      <c r="H4311" s="94" t="s">
        <v>28</v>
      </c>
      <c r="I4311" s="91">
        <f>'[4]ИТОГ!'!$AY4308</f>
        <v>0</v>
      </c>
    </row>
    <row r="4312" spans="1:9">
      <c r="A4312" s="375">
        <v>4302</v>
      </c>
      <c r="B4312" s="91" t="str">
        <f>'[4]ИТОГ!'!$AP4309</f>
        <v xml:space="preserve"> </v>
      </c>
      <c r="C4312" s="91">
        <f>'[4]ИТОГ!'!$AQ4309</f>
        <v>0</v>
      </c>
      <c r="D4312" s="91" t="str">
        <f>'[4]ИТОГ!'!$AT4309</f>
        <v>б/р</v>
      </c>
      <c r="E4312" s="91">
        <f>'[4]ИТОГ!'!$AU4309</f>
        <v>0</v>
      </c>
      <c r="F4312" s="189">
        <f>'[4]ИТОГ!'!$AX4309</f>
        <v>0</v>
      </c>
      <c r="G4312" s="91" t="s">
        <v>255</v>
      </c>
      <c r="H4312" s="94" t="s">
        <v>28</v>
      </c>
      <c r="I4312" s="91">
        <f>'[4]ИТОГ!'!$AY4309</f>
        <v>0</v>
      </c>
    </row>
    <row r="4313" spans="1:9">
      <c r="A4313" s="375">
        <v>4303</v>
      </c>
      <c r="B4313" s="91" t="str">
        <f>'[4]ИТОГ!'!$AP4310</f>
        <v xml:space="preserve"> </v>
      </c>
      <c r="C4313" s="91">
        <f>'[4]ИТОГ!'!$AQ4310</f>
        <v>0</v>
      </c>
      <c r="D4313" s="91" t="str">
        <f>'[4]ИТОГ!'!$AT4310</f>
        <v>б/р</v>
      </c>
      <c r="E4313" s="91">
        <f>'[4]ИТОГ!'!$AU4310</f>
        <v>0</v>
      </c>
      <c r="F4313" s="189">
        <f>'[4]ИТОГ!'!$AX4310</f>
        <v>0</v>
      </c>
      <c r="G4313" s="91" t="s">
        <v>255</v>
      </c>
      <c r="H4313" s="94" t="s">
        <v>28</v>
      </c>
      <c r="I4313" s="91">
        <f>'[4]ИТОГ!'!$AY4310</f>
        <v>0</v>
      </c>
    </row>
    <row r="4314" spans="1:9">
      <c r="A4314" s="375">
        <v>4304</v>
      </c>
      <c r="B4314" s="91" t="str">
        <f>'[4]ИТОГ!'!$AP4311</f>
        <v xml:space="preserve"> </v>
      </c>
      <c r="C4314" s="91">
        <f>'[4]ИТОГ!'!$AQ4311</f>
        <v>0</v>
      </c>
      <c r="D4314" s="91" t="str">
        <f>'[4]ИТОГ!'!$AT4311</f>
        <v>б/р</v>
      </c>
      <c r="E4314" s="91">
        <f>'[4]ИТОГ!'!$AU4311</f>
        <v>0</v>
      </c>
      <c r="F4314" s="189">
        <f>'[4]ИТОГ!'!$AX4311</f>
        <v>0</v>
      </c>
      <c r="G4314" s="91" t="s">
        <v>255</v>
      </c>
      <c r="H4314" s="94" t="s">
        <v>28</v>
      </c>
      <c r="I4314" s="91">
        <f>'[4]ИТОГ!'!$AY4311</f>
        <v>0</v>
      </c>
    </row>
    <row r="4315" spans="1:9">
      <c r="A4315" s="375">
        <v>4305</v>
      </c>
      <c r="B4315" s="91" t="str">
        <f>'[4]ИТОГ!'!$AP4312</f>
        <v xml:space="preserve"> </v>
      </c>
      <c r="C4315" s="91">
        <f>'[4]ИТОГ!'!$AQ4312</f>
        <v>0</v>
      </c>
      <c r="D4315" s="91" t="str">
        <f>'[4]ИТОГ!'!$AT4312</f>
        <v>б/р</v>
      </c>
      <c r="E4315" s="91">
        <f>'[4]ИТОГ!'!$AU4312</f>
        <v>0</v>
      </c>
      <c r="F4315" s="189">
        <f>'[4]ИТОГ!'!$AX4312</f>
        <v>0</v>
      </c>
      <c r="G4315" s="91" t="s">
        <v>255</v>
      </c>
      <c r="H4315" s="94" t="s">
        <v>28</v>
      </c>
      <c r="I4315" s="91">
        <f>'[4]ИТОГ!'!$AY4312</f>
        <v>0</v>
      </c>
    </row>
    <row r="4316" spans="1:9">
      <c r="A4316" s="375">
        <v>4306</v>
      </c>
      <c r="B4316" s="91" t="str">
        <f>'[4]ИТОГ!'!$AP4313</f>
        <v xml:space="preserve"> </v>
      </c>
      <c r="C4316" s="91">
        <f>'[4]ИТОГ!'!$AQ4313</f>
        <v>0</v>
      </c>
      <c r="D4316" s="91" t="str">
        <f>'[4]ИТОГ!'!$AT4313</f>
        <v>б/р</v>
      </c>
      <c r="E4316" s="91">
        <f>'[4]ИТОГ!'!$AU4313</f>
        <v>0</v>
      </c>
      <c r="F4316" s="189">
        <f>'[4]ИТОГ!'!$AX4313</f>
        <v>0</v>
      </c>
      <c r="G4316" s="91" t="s">
        <v>255</v>
      </c>
      <c r="H4316" s="94" t="s">
        <v>28</v>
      </c>
      <c r="I4316" s="91">
        <f>'[4]ИТОГ!'!$AY4313</f>
        <v>0</v>
      </c>
    </row>
    <row r="4317" spans="1:9">
      <c r="A4317" s="375">
        <v>4307</v>
      </c>
      <c r="B4317" s="91" t="str">
        <f>'[4]ИТОГ!'!$AP4314</f>
        <v xml:space="preserve"> </v>
      </c>
      <c r="C4317" s="91">
        <f>'[4]ИТОГ!'!$AQ4314</f>
        <v>0</v>
      </c>
      <c r="D4317" s="91" t="str">
        <f>'[4]ИТОГ!'!$AT4314</f>
        <v>б/р</v>
      </c>
      <c r="E4317" s="91">
        <f>'[4]ИТОГ!'!$AU4314</f>
        <v>0</v>
      </c>
      <c r="F4317" s="189">
        <f>'[4]ИТОГ!'!$AX4314</f>
        <v>0</v>
      </c>
      <c r="G4317" s="91" t="s">
        <v>255</v>
      </c>
      <c r="H4317" s="94" t="s">
        <v>28</v>
      </c>
      <c r="I4317" s="91">
        <f>'[4]ИТОГ!'!$AY4314</f>
        <v>0</v>
      </c>
    </row>
    <row r="4318" spans="1:9">
      <c r="A4318" s="375">
        <v>4308</v>
      </c>
      <c r="B4318" s="91" t="str">
        <f>'[4]ИТОГ!'!$AP4315</f>
        <v xml:space="preserve"> </v>
      </c>
      <c r="C4318" s="91">
        <f>'[4]ИТОГ!'!$AQ4315</f>
        <v>0</v>
      </c>
      <c r="D4318" s="91" t="str">
        <f>'[4]ИТОГ!'!$AT4315</f>
        <v>б/р</v>
      </c>
      <c r="E4318" s="91">
        <f>'[4]ИТОГ!'!$AU4315</f>
        <v>0</v>
      </c>
      <c r="F4318" s="189">
        <f>'[4]ИТОГ!'!$AX4315</f>
        <v>0</v>
      </c>
      <c r="G4318" s="91" t="s">
        <v>255</v>
      </c>
      <c r="H4318" s="94" t="s">
        <v>28</v>
      </c>
      <c r="I4318" s="91">
        <f>'[4]ИТОГ!'!$AY4315</f>
        <v>0</v>
      </c>
    </row>
    <row r="4319" spans="1:9">
      <c r="A4319" s="375">
        <v>4309</v>
      </c>
      <c r="B4319" s="91" t="str">
        <f>'[4]ИТОГ!'!$AP4316</f>
        <v xml:space="preserve"> </v>
      </c>
      <c r="C4319" s="91">
        <f>'[4]ИТОГ!'!$AQ4316</f>
        <v>0</v>
      </c>
      <c r="D4319" s="91" t="str">
        <f>'[4]ИТОГ!'!$AT4316</f>
        <v>б/р</v>
      </c>
      <c r="E4319" s="91">
        <f>'[4]ИТОГ!'!$AU4316</f>
        <v>0</v>
      </c>
      <c r="F4319" s="189">
        <f>'[4]ИТОГ!'!$AX4316</f>
        <v>0</v>
      </c>
      <c r="G4319" s="91" t="s">
        <v>255</v>
      </c>
      <c r="H4319" s="94" t="s">
        <v>28</v>
      </c>
      <c r="I4319" s="91">
        <f>'[4]ИТОГ!'!$AY4316</f>
        <v>0</v>
      </c>
    </row>
    <row r="4320" spans="1:9">
      <c r="A4320" s="375">
        <v>4310</v>
      </c>
      <c r="B4320" s="91" t="str">
        <f>'[4]ИТОГ!'!$AP4317</f>
        <v xml:space="preserve"> </v>
      </c>
      <c r="C4320" s="91">
        <f>'[4]ИТОГ!'!$AQ4317</f>
        <v>0</v>
      </c>
      <c r="D4320" s="91" t="str">
        <f>'[4]ИТОГ!'!$AT4317</f>
        <v>б/р</v>
      </c>
      <c r="E4320" s="91">
        <f>'[4]ИТОГ!'!$AU4317</f>
        <v>0</v>
      </c>
      <c r="F4320" s="189">
        <f>'[4]ИТОГ!'!$AX4317</f>
        <v>0</v>
      </c>
      <c r="G4320" s="91" t="s">
        <v>255</v>
      </c>
      <c r="H4320" s="94" t="s">
        <v>28</v>
      </c>
      <c r="I4320" s="91">
        <f>'[4]ИТОГ!'!$AY4317</f>
        <v>0</v>
      </c>
    </row>
    <row r="4321" spans="1:9">
      <c r="A4321" s="375">
        <v>4311</v>
      </c>
      <c r="B4321" s="91" t="str">
        <f>'[4]ИТОГ!'!$AP4318</f>
        <v xml:space="preserve"> </v>
      </c>
      <c r="C4321" s="91">
        <f>'[4]ИТОГ!'!$AQ4318</f>
        <v>0</v>
      </c>
      <c r="D4321" s="91" t="str">
        <f>'[4]ИТОГ!'!$AT4318</f>
        <v>б/р</v>
      </c>
      <c r="E4321" s="91">
        <f>'[4]ИТОГ!'!$AU4318</f>
        <v>0</v>
      </c>
      <c r="F4321" s="189">
        <f>'[4]ИТОГ!'!$AX4318</f>
        <v>0</v>
      </c>
      <c r="G4321" s="91" t="s">
        <v>255</v>
      </c>
      <c r="H4321" s="94" t="s">
        <v>28</v>
      </c>
      <c r="I4321" s="91">
        <f>'[4]ИТОГ!'!$AY4318</f>
        <v>0</v>
      </c>
    </row>
    <row r="4322" spans="1:9">
      <c r="A4322" s="375">
        <v>4312</v>
      </c>
      <c r="B4322" s="91" t="str">
        <f>'[4]ИТОГ!'!$AP4319</f>
        <v xml:space="preserve"> </v>
      </c>
      <c r="C4322" s="91">
        <f>'[4]ИТОГ!'!$AQ4319</f>
        <v>0</v>
      </c>
      <c r="D4322" s="91" t="str">
        <f>'[4]ИТОГ!'!$AT4319</f>
        <v>б/р</v>
      </c>
      <c r="E4322" s="91">
        <f>'[4]ИТОГ!'!$AU4319</f>
        <v>0</v>
      </c>
      <c r="F4322" s="189">
        <f>'[4]ИТОГ!'!$AX4319</f>
        <v>0</v>
      </c>
      <c r="G4322" s="91" t="s">
        <v>255</v>
      </c>
      <c r="H4322" s="94" t="s">
        <v>28</v>
      </c>
      <c r="I4322" s="91">
        <f>'[4]ИТОГ!'!$AY4319</f>
        <v>0</v>
      </c>
    </row>
    <row r="4323" spans="1:9">
      <c r="A4323" s="375">
        <v>4313</v>
      </c>
      <c r="B4323" s="91" t="str">
        <f>'[4]ИТОГ!'!$AP4320</f>
        <v xml:space="preserve"> </v>
      </c>
      <c r="C4323" s="91">
        <f>'[4]ИТОГ!'!$AQ4320</f>
        <v>0</v>
      </c>
      <c r="D4323" s="91" t="str">
        <f>'[4]ИТОГ!'!$AT4320</f>
        <v>б/р</v>
      </c>
      <c r="E4323" s="91">
        <f>'[4]ИТОГ!'!$AU4320</f>
        <v>0</v>
      </c>
      <c r="F4323" s="189">
        <f>'[4]ИТОГ!'!$AX4320</f>
        <v>0</v>
      </c>
      <c r="G4323" s="91" t="s">
        <v>255</v>
      </c>
      <c r="H4323" s="94" t="s">
        <v>28</v>
      </c>
      <c r="I4323" s="91">
        <f>'[4]ИТОГ!'!$AY4320</f>
        <v>0</v>
      </c>
    </row>
    <row r="4324" spans="1:9">
      <c r="A4324" s="375">
        <v>4314</v>
      </c>
      <c r="B4324" s="91" t="str">
        <f>'[4]ИТОГ!'!$AP4321</f>
        <v xml:space="preserve"> </v>
      </c>
      <c r="C4324" s="91">
        <f>'[4]ИТОГ!'!$AQ4321</f>
        <v>0</v>
      </c>
      <c r="D4324" s="91" t="str">
        <f>'[4]ИТОГ!'!$AT4321</f>
        <v>б/р</v>
      </c>
      <c r="E4324" s="91">
        <f>'[4]ИТОГ!'!$AU4321</f>
        <v>0</v>
      </c>
      <c r="F4324" s="189">
        <f>'[4]ИТОГ!'!$AX4321</f>
        <v>0</v>
      </c>
      <c r="G4324" s="91" t="s">
        <v>255</v>
      </c>
      <c r="H4324" s="94" t="s">
        <v>28</v>
      </c>
      <c r="I4324" s="91">
        <f>'[4]ИТОГ!'!$AY4321</f>
        <v>0</v>
      </c>
    </row>
    <row r="4325" spans="1:9">
      <c r="A4325" s="375">
        <v>4315</v>
      </c>
      <c r="B4325" s="91" t="str">
        <f>'[4]ИТОГ!'!$AP4322</f>
        <v xml:space="preserve"> </v>
      </c>
      <c r="C4325" s="91">
        <f>'[4]ИТОГ!'!$AQ4322</f>
        <v>0</v>
      </c>
      <c r="D4325" s="91" t="str">
        <f>'[4]ИТОГ!'!$AT4322</f>
        <v>б/р</v>
      </c>
      <c r="E4325" s="91">
        <f>'[4]ИТОГ!'!$AU4322</f>
        <v>0</v>
      </c>
      <c r="F4325" s="189">
        <f>'[4]ИТОГ!'!$AX4322</f>
        <v>0</v>
      </c>
      <c r="G4325" s="91" t="s">
        <v>255</v>
      </c>
      <c r="H4325" s="94" t="s">
        <v>28</v>
      </c>
      <c r="I4325" s="91">
        <f>'[4]ИТОГ!'!$AY4322</f>
        <v>0</v>
      </c>
    </row>
    <row r="4326" spans="1:9">
      <c r="A4326" s="375">
        <v>4316</v>
      </c>
      <c r="B4326" s="91" t="str">
        <f>'[4]ИТОГ!'!$AP4323</f>
        <v xml:space="preserve"> </v>
      </c>
      <c r="C4326" s="91">
        <f>'[4]ИТОГ!'!$AQ4323</f>
        <v>0</v>
      </c>
      <c r="D4326" s="91" t="str">
        <f>'[4]ИТОГ!'!$AT4323</f>
        <v>б/р</v>
      </c>
      <c r="E4326" s="91">
        <f>'[4]ИТОГ!'!$AU4323</f>
        <v>0</v>
      </c>
      <c r="F4326" s="189">
        <f>'[4]ИТОГ!'!$AX4323</f>
        <v>0</v>
      </c>
      <c r="G4326" s="91" t="s">
        <v>255</v>
      </c>
      <c r="H4326" s="94" t="s">
        <v>28</v>
      </c>
      <c r="I4326" s="91">
        <f>'[4]ИТОГ!'!$AY4323</f>
        <v>0</v>
      </c>
    </row>
    <row r="4327" spans="1:9">
      <c r="A4327" s="375">
        <v>4317</v>
      </c>
      <c r="B4327" s="91" t="str">
        <f>'[4]ИТОГ!'!$AP4324</f>
        <v xml:space="preserve"> </v>
      </c>
      <c r="C4327" s="91">
        <f>'[4]ИТОГ!'!$AQ4324</f>
        <v>0</v>
      </c>
      <c r="D4327" s="91" t="str">
        <f>'[4]ИТОГ!'!$AT4324</f>
        <v>б/р</v>
      </c>
      <c r="E4327" s="91">
        <f>'[4]ИТОГ!'!$AU4324</f>
        <v>0</v>
      </c>
      <c r="F4327" s="189">
        <f>'[4]ИТОГ!'!$AX4324</f>
        <v>0</v>
      </c>
      <c r="G4327" s="91" t="s">
        <v>255</v>
      </c>
      <c r="H4327" s="94" t="s">
        <v>28</v>
      </c>
      <c r="I4327" s="91">
        <f>'[4]ИТОГ!'!$AY4324</f>
        <v>0</v>
      </c>
    </row>
    <row r="4328" spans="1:9">
      <c r="A4328" s="375">
        <v>4318</v>
      </c>
      <c r="B4328" s="91" t="str">
        <f>'[4]ИТОГ!'!$AP4325</f>
        <v xml:space="preserve"> </v>
      </c>
      <c r="C4328" s="91">
        <f>'[4]ИТОГ!'!$AQ4325</f>
        <v>0</v>
      </c>
      <c r="D4328" s="91" t="str">
        <f>'[4]ИТОГ!'!$AT4325</f>
        <v>б/р</v>
      </c>
      <c r="E4328" s="91">
        <f>'[4]ИТОГ!'!$AU4325</f>
        <v>0</v>
      </c>
      <c r="F4328" s="189">
        <f>'[4]ИТОГ!'!$AX4325</f>
        <v>0</v>
      </c>
      <c r="G4328" s="91" t="s">
        <v>255</v>
      </c>
      <c r="H4328" s="94" t="s">
        <v>28</v>
      </c>
      <c r="I4328" s="91">
        <f>'[4]ИТОГ!'!$AY4325</f>
        <v>0</v>
      </c>
    </row>
    <row r="4329" spans="1:9">
      <c r="A4329" s="375">
        <v>4319</v>
      </c>
      <c r="B4329" s="91" t="str">
        <f>'[4]ИТОГ!'!$AP4326</f>
        <v xml:space="preserve"> </v>
      </c>
      <c r="C4329" s="91">
        <f>'[4]ИТОГ!'!$AQ4326</f>
        <v>0</v>
      </c>
      <c r="D4329" s="91" t="str">
        <f>'[4]ИТОГ!'!$AT4326</f>
        <v>б/р</v>
      </c>
      <c r="E4329" s="91">
        <f>'[4]ИТОГ!'!$AU4326</f>
        <v>0</v>
      </c>
      <c r="F4329" s="189">
        <f>'[4]ИТОГ!'!$AX4326</f>
        <v>0</v>
      </c>
      <c r="G4329" s="91" t="s">
        <v>255</v>
      </c>
      <c r="H4329" s="94" t="s">
        <v>28</v>
      </c>
      <c r="I4329" s="91">
        <f>'[4]ИТОГ!'!$AY4326</f>
        <v>0</v>
      </c>
    </row>
    <row r="4330" spans="1:9">
      <c r="A4330" s="375">
        <v>4320</v>
      </c>
      <c r="B4330" s="91" t="str">
        <f>'[4]ИТОГ!'!$AP4327</f>
        <v xml:space="preserve"> </v>
      </c>
      <c r="C4330" s="91">
        <f>'[4]ИТОГ!'!$AQ4327</f>
        <v>0</v>
      </c>
      <c r="D4330" s="91" t="str">
        <f>'[4]ИТОГ!'!$AT4327</f>
        <v>б/р</v>
      </c>
      <c r="E4330" s="91">
        <f>'[4]ИТОГ!'!$AU4327</f>
        <v>0</v>
      </c>
      <c r="F4330" s="189">
        <f>'[4]ИТОГ!'!$AX4327</f>
        <v>0</v>
      </c>
      <c r="G4330" s="91" t="s">
        <v>255</v>
      </c>
      <c r="H4330" s="94" t="s">
        <v>28</v>
      </c>
      <c r="I4330" s="91">
        <f>'[4]ИТОГ!'!$AY4327</f>
        <v>0</v>
      </c>
    </row>
    <row r="4331" spans="1:9">
      <c r="A4331" s="375">
        <v>4321</v>
      </c>
      <c r="B4331" s="91" t="str">
        <f>'[4]ИТОГ!'!$AP4328</f>
        <v xml:space="preserve"> </v>
      </c>
      <c r="C4331" s="91">
        <f>'[4]ИТОГ!'!$AQ4328</f>
        <v>0</v>
      </c>
      <c r="D4331" s="91" t="str">
        <f>'[4]ИТОГ!'!$AT4328</f>
        <v>б/р</v>
      </c>
      <c r="E4331" s="91">
        <f>'[4]ИТОГ!'!$AU4328</f>
        <v>0</v>
      </c>
      <c r="F4331" s="189">
        <f>'[4]ИТОГ!'!$AX4328</f>
        <v>0</v>
      </c>
      <c r="G4331" s="91" t="s">
        <v>255</v>
      </c>
      <c r="H4331" s="94" t="s">
        <v>28</v>
      </c>
      <c r="I4331" s="91">
        <f>'[4]ИТОГ!'!$AY4328</f>
        <v>0</v>
      </c>
    </row>
    <row r="4332" spans="1:9">
      <c r="A4332" s="375">
        <v>4322</v>
      </c>
      <c r="B4332" s="91" t="str">
        <f>'[4]ИТОГ!'!$AP4329</f>
        <v xml:space="preserve"> </v>
      </c>
      <c r="C4332" s="91">
        <f>'[4]ИТОГ!'!$AQ4329</f>
        <v>0</v>
      </c>
      <c r="D4332" s="91" t="str">
        <f>'[4]ИТОГ!'!$AT4329</f>
        <v>б/р</v>
      </c>
      <c r="E4332" s="91">
        <f>'[4]ИТОГ!'!$AU4329</f>
        <v>0</v>
      </c>
      <c r="F4332" s="189">
        <f>'[4]ИТОГ!'!$AX4329</f>
        <v>0</v>
      </c>
      <c r="G4332" s="91" t="s">
        <v>255</v>
      </c>
      <c r="H4332" s="94" t="s">
        <v>28</v>
      </c>
      <c r="I4332" s="91">
        <f>'[4]ИТОГ!'!$AY4329</f>
        <v>0</v>
      </c>
    </row>
    <row r="4333" spans="1:9">
      <c r="A4333" s="375">
        <v>4323</v>
      </c>
      <c r="B4333" s="91" t="str">
        <f>'[4]ИТОГ!'!$AP4330</f>
        <v xml:space="preserve"> </v>
      </c>
      <c r="C4333" s="91">
        <f>'[4]ИТОГ!'!$AQ4330</f>
        <v>0</v>
      </c>
      <c r="D4333" s="91" t="str">
        <f>'[4]ИТОГ!'!$AT4330</f>
        <v>б/р</v>
      </c>
      <c r="E4333" s="91">
        <f>'[4]ИТОГ!'!$AU4330</f>
        <v>0</v>
      </c>
      <c r="F4333" s="189">
        <f>'[4]ИТОГ!'!$AX4330</f>
        <v>0</v>
      </c>
      <c r="G4333" s="91" t="s">
        <v>255</v>
      </c>
      <c r="H4333" s="94" t="s">
        <v>28</v>
      </c>
      <c r="I4333" s="91">
        <f>'[4]ИТОГ!'!$AY4330</f>
        <v>0</v>
      </c>
    </row>
    <row r="4334" spans="1:9">
      <c r="A4334" s="375">
        <v>4324</v>
      </c>
      <c r="B4334" s="91" t="str">
        <f>'[4]ИТОГ!'!$AP4331</f>
        <v xml:space="preserve"> </v>
      </c>
      <c r="C4334" s="91">
        <f>'[4]ИТОГ!'!$AQ4331</f>
        <v>0</v>
      </c>
      <c r="D4334" s="91" t="str">
        <f>'[4]ИТОГ!'!$AT4331</f>
        <v>б/р</v>
      </c>
      <c r="E4334" s="91">
        <f>'[4]ИТОГ!'!$AU4331</f>
        <v>0</v>
      </c>
      <c r="F4334" s="189">
        <f>'[4]ИТОГ!'!$AX4331</f>
        <v>0</v>
      </c>
      <c r="G4334" s="91" t="s">
        <v>255</v>
      </c>
      <c r="H4334" s="94" t="s">
        <v>28</v>
      </c>
      <c r="I4334" s="91">
        <f>'[4]ИТОГ!'!$AY4331</f>
        <v>0</v>
      </c>
    </row>
    <row r="4335" spans="1:9">
      <c r="A4335" s="375">
        <v>4325</v>
      </c>
      <c r="B4335" s="91" t="str">
        <f>'[4]ИТОГ!'!$AP4332</f>
        <v xml:space="preserve"> </v>
      </c>
      <c r="C4335" s="91">
        <f>'[4]ИТОГ!'!$AQ4332</f>
        <v>0</v>
      </c>
      <c r="D4335" s="91" t="str">
        <f>'[4]ИТОГ!'!$AT4332</f>
        <v>б/р</v>
      </c>
      <c r="E4335" s="91">
        <f>'[4]ИТОГ!'!$AU4332</f>
        <v>0</v>
      </c>
      <c r="F4335" s="189">
        <f>'[4]ИТОГ!'!$AX4332</f>
        <v>0</v>
      </c>
      <c r="G4335" s="91" t="s">
        <v>255</v>
      </c>
      <c r="H4335" s="94" t="s">
        <v>28</v>
      </c>
      <c r="I4335" s="91">
        <f>'[4]ИТОГ!'!$AY4332</f>
        <v>0</v>
      </c>
    </row>
    <row r="4336" spans="1:9">
      <c r="A4336" s="375">
        <v>4326</v>
      </c>
      <c r="B4336" s="91" t="str">
        <f>'[4]ИТОГ!'!$AP4333</f>
        <v xml:space="preserve"> </v>
      </c>
      <c r="C4336" s="91">
        <f>'[4]ИТОГ!'!$AQ4333</f>
        <v>0</v>
      </c>
      <c r="D4336" s="91" t="str">
        <f>'[4]ИТОГ!'!$AT4333</f>
        <v>б/р</v>
      </c>
      <c r="E4336" s="91">
        <f>'[4]ИТОГ!'!$AU4333</f>
        <v>0</v>
      </c>
      <c r="F4336" s="189">
        <f>'[4]ИТОГ!'!$AX4333</f>
        <v>0</v>
      </c>
      <c r="G4336" s="91" t="s">
        <v>255</v>
      </c>
      <c r="H4336" s="94" t="s">
        <v>28</v>
      </c>
      <c r="I4336" s="91">
        <f>'[4]ИТОГ!'!$AY4333</f>
        <v>0</v>
      </c>
    </row>
    <row r="4337" spans="1:9">
      <c r="A4337" s="375">
        <v>4327</v>
      </c>
      <c r="B4337" s="91" t="str">
        <f>'[4]ИТОГ!'!$AP4334</f>
        <v xml:space="preserve"> </v>
      </c>
      <c r="C4337" s="91">
        <f>'[4]ИТОГ!'!$AQ4334</f>
        <v>0</v>
      </c>
      <c r="D4337" s="91" t="str">
        <f>'[4]ИТОГ!'!$AT4334</f>
        <v>б/р</v>
      </c>
      <c r="E4337" s="91">
        <f>'[4]ИТОГ!'!$AU4334</f>
        <v>0</v>
      </c>
      <c r="F4337" s="189">
        <f>'[4]ИТОГ!'!$AX4334</f>
        <v>0</v>
      </c>
      <c r="G4337" s="91" t="s">
        <v>255</v>
      </c>
      <c r="H4337" s="94" t="s">
        <v>28</v>
      </c>
      <c r="I4337" s="91">
        <f>'[4]ИТОГ!'!$AY4334</f>
        <v>0</v>
      </c>
    </row>
    <row r="4338" spans="1:9">
      <c r="A4338" s="375">
        <v>4328</v>
      </c>
      <c r="B4338" s="91" t="str">
        <f>'[4]ИТОГ!'!$AP4335</f>
        <v xml:space="preserve"> </v>
      </c>
      <c r="C4338" s="91">
        <f>'[4]ИТОГ!'!$AQ4335</f>
        <v>0</v>
      </c>
      <c r="D4338" s="91" t="str">
        <f>'[4]ИТОГ!'!$AT4335</f>
        <v>б/р</v>
      </c>
      <c r="E4338" s="91">
        <f>'[4]ИТОГ!'!$AU4335</f>
        <v>0</v>
      </c>
      <c r="F4338" s="189">
        <f>'[4]ИТОГ!'!$AX4335</f>
        <v>0</v>
      </c>
      <c r="G4338" s="91" t="s">
        <v>255</v>
      </c>
      <c r="H4338" s="94" t="s">
        <v>28</v>
      </c>
      <c r="I4338" s="91">
        <f>'[4]ИТОГ!'!$AY4335</f>
        <v>0</v>
      </c>
    </row>
    <row r="4339" spans="1:9">
      <c r="A4339" s="375">
        <v>4329</v>
      </c>
      <c r="B4339" s="91" t="str">
        <f>'[4]ИТОГ!'!$AP4336</f>
        <v xml:space="preserve"> </v>
      </c>
      <c r="C4339" s="91">
        <f>'[4]ИТОГ!'!$AQ4336</f>
        <v>0</v>
      </c>
      <c r="D4339" s="91" t="str">
        <f>'[4]ИТОГ!'!$AT4336</f>
        <v>б/р</v>
      </c>
      <c r="E4339" s="91">
        <f>'[4]ИТОГ!'!$AU4336</f>
        <v>0</v>
      </c>
      <c r="F4339" s="189">
        <f>'[4]ИТОГ!'!$AX4336</f>
        <v>0</v>
      </c>
      <c r="G4339" s="91" t="s">
        <v>255</v>
      </c>
      <c r="H4339" s="94" t="s">
        <v>28</v>
      </c>
      <c r="I4339" s="91">
        <f>'[4]ИТОГ!'!$AY4336</f>
        <v>0</v>
      </c>
    </row>
    <row r="4340" spans="1:9">
      <c r="A4340" s="375">
        <v>4330</v>
      </c>
      <c r="B4340" s="91" t="str">
        <f>'[4]ИТОГ!'!$AP4337</f>
        <v xml:space="preserve"> </v>
      </c>
      <c r="C4340" s="91">
        <f>'[4]ИТОГ!'!$AQ4337</f>
        <v>0</v>
      </c>
      <c r="D4340" s="91" t="str">
        <f>'[4]ИТОГ!'!$AT4337</f>
        <v>б/р</v>
      </c>
      <c r="E4340" s="91">
        <f>'[4]ИТОГ!'!$AU4337</f>
        <v>0</v>
      </c>
      <c r="F4340" s="189">
        <f>'[4]ИТОГ!'!$AX4337</f>
        <v>0</v>
      </c>
      <c r="G4340" s="91" t="s">
        <v>255</v>
      </c>
      <c r="H4340" s="94" t="s">
        <v>28</v>
      </c>
      <c r="I4340" s="91">
        <f>'[4]ИТОГ!'!$AY4337</f>
        <v>0</v>
      </c>
    </row>
    <row r="4341" spans="1:9">
      <c r="A4341" s="375">
        <v>4331</v>
      </c>
      <c r="B4341" s="91" t="str">
        <f>'[4]ИТОГ!'!$AP4338</f>
        <v xml:space="preserve"> </v>
      </c>
      <c r="C4341" s="91">
        <f>'[4]ИТОГ!'!$AQ4338</f>
        <v>0</v>
      </c>
      <c r="D4341" s="91" t="str">
        <f>'[4]ИТОГ!'!$AT4338</f>
        <v>б/р</v>
      </c>
      <c r="E4341" s="91">
        <f>'[4]ИТОГ!'!$AU4338</f>
        <v>0</v>
      </c>
      <c r="F4341" s="189">
        <f>'[4]ИТОГ!'!$AX4338</f>
        <v>0</v>
      </c>
      <c r="G4341" s="91" t="s">
        <v>255</v>
      </c>
      <c r="H4341" s="94" t="s">
        <v>28</v>
      </c>
      <c r="I4341" s="91">
        <f>'[4]ИТОГ!'!$AY4338</f>
        <v>0</v>
      </c>
    </row>
    <row r="4342" spans="1:9">
      <c r="A4342" s="375">
        <v>4332</v>
      </c>
      <c r="B4342" s="91" t="str">
        <f>'[4]ИТОГ!'!$AP4339</f>
        <v xml:space="preserve"> </v>
      </c>
      <c r="C4342" s="91">
        <f>'[4]ИТОГ!'!$AQ4339</f>
        <v>0</v>
      </c>
      <c r="D4342" s="91" t="str">
        <f>'[4]ИТОГ!'!$AT4339</f>
        <v>б/р</v>
      </c>
      <c r="E4342" s="91">
        <f>'[4]ИТОГ!'!$AU4339</f>
        <v>0</v>
      </c>
      <c r="F4342" s="189">
        <f>'[4]ИТОГ!'!$AX4339</f>
        <v>0</v>
      </c>
      <c r="G4342" s="91" t="s">
        <v>255</v>
      </c>
      <c r="H4342" s="94" t="s">
        <v>28</v>
      </c>
      <c r="I4342" s="91">
        <f>'[4]ИТОГ!'!$AY4339</f>
        <v>0</v>
      </c>
    </row>
    <row r="4343" spans="1:9">
      <c r="A4343" s="375">
        <v>4333</v>
      </c>
      <c r="B4343" s="91" t="str">
        <f>'[4]ИТОГ!'!$AP4340</f>
        <v xml:space="preserve"> </v>
      </c>
      <c r="C4343" s="91">
        <f>'[4]ИТОГ!'!$AQ4340</f>
        <v>0</v>
      </c>
      <c r="D4343" s="91" t="str">
        <f>'[4]ИТОГ!'!$AT4340</f>
        <v>б/р</v>
      </c>
      <c r="E4343" s="91">
        <f>'[4]ИТОГ!'!$AU4340</f>
        <v>0</v>
      </c>
      <c r="F4343" s="189">
        <f>'[4]ИТОГ!'!$AX4340</f>
        <v>0</v>
      </c>
      <c r="G4343" s="91" t="s">
        <v>255</v>
      </c>
      <c r="H4343" s="94" t="s">
        <v>28</v>
      </c>
      <c r="I4343" s="91">
        <f>'[4]ИТОГ!'!$AY4340</f>
        <v>0</v>
      </c>
    </row>
    <row r="4344" spans="1:9">
      <c r="A4344" s="375">
        <v>4334</v>
      </c>
      <c r="B4344" s="91" t="str">
        <f>'[4]ИТОГ!'!$AP4341</f>
        <v xml:space="preserve"> </v>
      </c>
      <c r="C4344" s="91">
        <f>'[4]ИТОГ!'!$AQ4341</f>
        <v>0</v>
      </c>
      <c r="D4344" s="91" t="str">
        <f>'[4]ИТОГ!'!$AT4341</f>
        <v>б/р</v>
      </c>
      <c r="E4344" s="91">
        <f>'[4]ИТОГ!'!$AU4341</f>
        <v>0</v>
      </c>
      <c r="F4344" s="189">
        <f>'[4]ИТОГ!'!$AX4341</f>
        <v>0</v>
      </c>
      <c r="G4344" s="91" t="s">
        <v>255</v>
      </c>
      <c r="H4344" s="94" t="s">
        <v>28</v>
      </c>
      <c r="I4344" s="91">
        <f>'[4]ИТОГ!'!$AY4341</f>
        <v>0</v>
      </c>
    </row>
    <row r="4345" spans="1:9">
      <c r="A4345" s="375">
        <v>4335</v>
      </c>
      <c r="B4345" s="91" t="str">
        <f>'[4]ИТОГ!'!$AP4342</f>
        <v xml:space="preserve"> </v>
      </c>
      <c r="C4345" s="91">
        <f>'[4]ИТОГ!'!$AQ4342</f>
        <v>0</v>
      </c>
      <c r="D4345" s="91" t="str">
        <f>'[4]ИТОГ!'!$AT4342</f>
        <v>б/р</v>
      </c>
      <c r="E4345" s="91">
        <f>'[4]ИТОГ!'!$AU4342</f>
        <v>0</v>
      </c>
      <c r="F4345" s="189">
        <f>'[4]ИТОГ!'!$AX4342</f>
        <v>0</v>
      </c>
      <c r="G4345" s="91" t="s">
        <v>255</v>
      </c>
      <c r="H4345" s="94" t="s">
        <v>28</v>
      </c>
      <c r="I4345" s="91">
        <f>'[4]ИТОГ!'!$AY4342</f>
        <v>0</v>
      </c>
    </row>
    <row r="4346" spans="1:9">
      <c r="A4346" s="375">
        <v>4336</v>
      </c>
      <c r="B4346" s="91" t="str">
        <f>'[4]ИТОГ!'!$AP4343</f>
        <v xml:space="preserve"> </v>
      </c>
      <c r="C4346" s="91">
        <f>'[4]ИТОГ!'!$AQ4343</f>
        <v>0</v>
      </c>
      <c r="D4346" s="91" t="str">
        <f>'[4]ИТОГ!'!$AT4343</f>
        <v>б/р</v>
      </c>
      <c r="E4346" s="91">
        <f>'[4]ИТОГ!'!$AU4343</f>
        <v>0</v>
      </c>
      <c r="F4346" s="189">
        <f>'[4]ИТОГ!'!$AX4343</f>
        <v>0</v>
      </c>
      <c r="G4346" s="91" t="s">
        <v>255</v>
      </c>
      <c r="H4346" s="94" t="s">
        <v>28</v>
      </c>
      <c r="I4346" s="91">
        <f>'[4]ИТОГ!'!$AY4343</f>
        <v>0</v>
      </c>
    </row>
    <row r="4347" spans="1:9">
      <c r="A4347" s="375">
        <v>4337</v>
      </c>
      <c r="B4347" s="91" t="str">
        <f>'[4]ИТОГ!'!$AP4344</f>
        <v xml:space="preserve"> </v>
      </c>
      <c r="C4347" s="91">
        <f>'[4]ИТОГ!'!$AQ4344</f>
        <v>0</v>
      </c>
      <c r="D4347" s="91" t="str">
        <f>'[4]ИТОГ!'!$AT4344</f>
        <v>б/р</v>
      </c>
      <c r="E4347" s="91">
        <f>'[4]ИТОГ!'!$AU4344</f>
        <v>0</v>
      </c>
      <c r="F4347" s="189">
        <f>'[4]ИТОГ!'!$AX4344</f>
        <v>0</v>
      </c>
      <c r="G4347" s="91" t="s">
        <v>255</v>
      </c>
      <c r="H4347" s="94" t="s">
        <v>28</v>
      </c>
      <c r="I4347" s="91">
        <f>'[4]ИТОГ!'!$AY4344</f>
        <v>0</v>
      </c>
    </row>
    <row r="4348" spans="1:9">
      <c r="A4348" s="375">
        <v>4338</v>
      </c>
      <c r="B4348" s="91" t="str">
        <f>'[4]ИТОГ!'!$AP4345</f>
        <v xml:space="preserve"> </v>
      </c>
      <c r="C4348" s="91">
        <f>'[4]ИТОГ!'!$AQ4345</f>
        <v>0</v>
      </c>
      <c r="D4348" s="91" t="str">
        <f>'[4]ИТОГ!'!$AT4345</f>
        <v>б/р</v>
      </c>
      <c r="E4348" s="91">
        <f>'[4]ИТОГ!'!$AU4345</f>
        <v>0</v>
      </c>
      <c r="F4348" s="189">
        <f>'[4]ИТОГ!'!$AX4345</f>
        <v>0</v>
      </c>
      <c r="G4348" s="91" t="s">
        <v>255</v>
      </c>
      <c r="H4348" s="94" t="s">
        <v>28</v>
      </c>
      <c r="I4348" s="91">
        <f>'[4]ИТОГ!'!$AY4345</f>
        <v>0</v>
      </c>
    </row>
    <row r="4349" spans="1:9">
      <c r="A4349" s="375">
        <v>4339</v>
      </c>
      <c r="B4349" s="91" t="str">
        <f>'[4]ИТОГ!'!$AP4346</f>
        <v xml:space="preserve"> </v>
      </c>
      <c r="C4349" s="91">
        <f>'[4]ИТОГ!'!$AQ4346</f>
        <v>0</v>
      </c>
      <c r="D4349" s="91" t="str">
        <f>'[4]ИТОГ!'!$AT4346</f>
        <v>б/р</v>
      </c>
      <c r="E4349" s="91">
        <f>'[4]ИТОГ!'!$AU4346</f>
        <v>0</v>
      </c>
      <c r="F4349" s="189">
        <f>'[4]ИТОГ!'!$AX4346</f>
        <v>0</v>
      </c>
      <c r="G4349" s="91" t="s">
        <v>255</v>
      </c>
      <c r="H4349" s="94" t="s">
        <v>28</v>
      </c>
      <c r="I4349" s="91">
        <f>'[4]ИТОГ!'!$AY4346</f>
        <v>0</v>
      </c>
    </row>
    <row r="4350" spans="1:9">
      <c r="A4350" s="375">
        <v>4340</v>
      </c>
      <c r="B4350" s="91" t="str">
        <f>'[4]ИТОГ!'!$AP4347</f>
        <v xml:space="preserve"> </v>
      </c>
      <c r="C4350" s="91">
        <f>'[4]ИТОГ!'!$AQ4347</f>
        <v>0</v>
      </c>
      <c r="D4350" s="91" t="str">
        <f>'[4]ИТОГ!'!$AT4347</f>
        <v>б/р</v>
      </c>
      <c r="E4350" s="91">
        <f>'[4]ИТОГ!'!$AU4347</f>
        <v>0</v>
      </c>
      <c r="F4350" s="189">
        <f>'[4]ИТОГ!'!$AX4347</f>
        <v>0</v>
      </c>
      <c r="G4350" s="91" t="s">
        <v>255</v>
      </c>
      <c r="H4350" s="94" t="s">
        <v>28</v>
      </c>
      <c r="I4350" s="91">
        <f>'[4]ИТОГ!'!$AY4347</f>
        <v>0</v>
      </c>
    </row>
    <row r="4351" spans="1:9">
      <c r="A4351" s="375">
        <v>4341</v>
      </c>
      <c r="B4351" s="91" t="str">
        <f>'[4]ИТОГ!'!$AP4348</f>
        <v xml:space="preserve"> </v>
      </c>
      <c r="C4351" s="91">
        <f>'[4]ИТОГ!'!$AQ4348</f>
        <v>0</v>
      </c>
      <c r="D4351" s="91" t="str">
        <f>'[4]ИТОГ!'!$AT4348</f>
        <v>б/р</v>
      </c>
      <c r="E4351" s="91">
        <f>'[4]ИТОГ!'!$AU4348</f>
        <v>0</v>
      </c>
      <c r="F4351" s="189">
        <f>'[4]ИТОГ!'!$AX4348</f>
        <v>0</v>
      </c>
      <c r="G4351" s="91" t="s">
        <v>255</v>
      </c>
      <c r="H4351" s="94" t="s">
        <v>28</v>
      </c>
      <c r="I4351" s="91">
        <f>'[4]ИТОГ!'!$AY4348</f>
        <v>0</v>
      </c>
    </row>
    <row r="4352" spans="1:9">
      <c r="A4352" s="375">
        <v>4342</v>
      </c>
      <c r="B4352" s="91" t="str">
        <f>'[4]ИТОГ!'!$AP4349</f>
        <v xml:space="preserve"> </v>
      </c>
      <c r="C4352" s="91">
        <f>'[4]ИТОГ!'!$AQ4349</f>
        <v>0</v>
      </c>
      <c r="D4352" s="91" t="str">
        <f>'[4]ИТОГ!'!$AT4349</f>
        <v>б/р</v>
      </c>
      <c r="E4352" s="91">
        <f>'[4]ИТОГ!'!$AU4349</f>
        <v>0</v>
      </c>
      <c r="F4352" s="189">
        <f>'[4]ИТОГ!'!$AX4349</f>
        <v>0</v>
      </c>
      <c r="G4352" s="91" t="s">
        <v>255</v>
      </c>
      <c r="H4352" s="94" t="s">
        <v>28</v>
      </c>
      <c r="I4352" s="91">
        <f>'[4]ИТОГ!'!$AY4349</f>
        <v>0</v>
      </c>
    </row>
    <row r="4353" spans="1:9">
      <c r="A4353" s="375">
        <v>4343</v>
      </c>
      <c r="B4353" s="91" t="str">
        <f>'[4]ИТОГ!'!$AP4350</f>
        <v xml:space="preserve"> </v>
      </c>
      <c r="C4353" s="91">
        <f>'[4]ИТОГ!'!$AQ4350</f>
        <v>0</v>
      </c>
      <c r="D4353" s="91" t="str">
        <f>'[4]ИТОГ!'!$AT4350</f>
        <v>б/р</v>
      </c>
      <c r="E4353" s="91">
        <f>'[4]ИТОГ!'!$AU4350</f>
        <v>0</v>
      </c>
      <c r="F4353" s="189">
        <f>'[4]ИТОГ!'!$AX4350</f>
        <v>0</v>
      </c>
      <c r="G4353" s="91" t="s">
        <v>255</v>
      </c>
      <c r="H4353" s="94" t="s">
        <v>28</v>
      </c>
      <c r="I4353" s="91">
        <f>'[4]ИТОГ!'!$AY4350</f>
        <v>0</v>
      </c>
    </row>
    <row r="4354" spans="1:9">
      <c r="A4354" s="375">
        <v>4344</v>
      </c>
      <c r="B4354" s="91" t="str">
        <f>'[4]ИТОГ!'!$AP4351</f>
        <v xml:space="preserve"> </v>
      </c>
      <c r="C4354" s="91">
        <f>'[4]ИТОГ!'!$AQ4351</f>
        <v>0</v>
      </c>
      <c r="D4354" s="91" t="str">
        <f>'[4]ИТОГ!'!$AT4351</f>
        <v>б/р</v>
      </c>
      <c r="E4354" s="91">
        <f>'[4]ИТОГ!'!$AU4351</f>
        <v>0</v>
      </c>
      <c r="F4354" s="189">
        <f>'[4]ИТОГ!'!$AX4351</f>
        <v>0</v>
      </c>
      <c r="G4354" s="91" t="s">
        <v>255</v>
      </c>
      <c r="H4354" s="94" t="s">
        <v>28</v>
      </c>
      <c r="I4354" s="91">
        <f>'[4]ИТОГ!'!$AY4351</f>
        <v>0</v>
      </c>
    </row>
    <row r="4355" spans="1:9">
      <c r="A4355" s="375">
        <v>4345</v>
      </c>
      <c r="B4355" s="91" t="str">
        <f>'[4]ИТОГ!'!$AP4352</f>
        <v xml:space="preserve"> </v>
      </c>
      <c r="C4355" s="91">
        <f>'[4]ИТОГ!'!$AQ4352</f>
        <v>0</v>
      </c>
      <c r="D4355" s="91" t="str">
        <f>'[4]ИТОГ!'!$AT4352</f>
        <v>б/р</v>
      </c>
      <c r="E4355" s="91">
        <f>'[4]ИТОГ!'!$AU4352</f>
        <v>0</v>
      </c>
      <c r="F4355" s="189">
        <f>'[4]ИТОГ!'!$AX4352</f>
        <v>0</v>
      </c>
      <c r="G4355" s="91" t="s">
        <v>255</v>
      </c>
      <c r="H4355" s="94" t="s">
        <v>28</v>
      </c>
      <c r="I4355" s="91">
        <f>'[4]ИТОГ!'!$AY4352</f>
        <v>0</v>
      </c>
    </row>
    <row r="4356" spans="1:9">
      <c r="A4356" s="375">
        <v>4346</v>
      </c>
      <c r="B4356" s="91" t="str">
        <f>'[4]ИТОГ!'!$AP4353</f>
        <v xml:space="preserve"> </v>
      </c>
      <c r="C4356" s="91">
        <f>'[4]ИТОГ!'!$AQ4353</f>
        <v>0</v>
      </c>
      <c r="D4356" s="91" t="str">
        <f>'[4]ИТОГ!'!$AT4353</f>
        <v>б/р</v>
      </c>
      <c r="E4356" s="91">
        <f>'[4]ИТОГ!'!$AU4353</f>
        <v>0</v>
      </c>
      <c r="F4356" s="189">
        <f>'[4]ИТОГ!'!$AX4353</f>
        <v>0</v>
      </c>
      <c r="G4356" s="91" t="s">
        <v>255</v>
      </c>
      <c r="H4356" s="94" t="s">
        <v>28</v>
      </c>
      <c r="I4356" s="91">
        <f>'[4]ИТОГ!'!$AY4353</f>
        <v>0</v>
      </c>
    </row>
    <row r="4357" spans="1:9">
      <c r="A4357" s="375">
        <v>4347</v>
      </c>
      <c r="B4357" s="91" t="str">
        <f>'[4]ИТОГ!'!$AP4354</f>
        <v xml:space="preserve"> </v>
      </c>
      <c r="C4357" s="91">
        <f>'[4]ИТОГ!'!$AQ4354</f>
        <v>0</v>
      </c>
      <c r="D4357" s="91" t="str">
        <f>'[4]ИТОГ!'!$AT4354</f>
        <v>б/р</v>
      </c>
      <c r="E4357" s="91">
        <f>'[4]ИТОГ!'!$AU4354</f>
        <v>0</v>
      </c>
      <c r="F4357" s="189">
        <f>'[4]ИТОГ!'!$AX4354</f>
        <v>0</v>
      </c>
      <c r="G4357" s="91" t="s">
        <v>255</v>
      </c>
      <c r="H4357" s="94" t="s">
        <v>28</v>
      </c>
      <c r="I4357" s="91">
        <f>'[4]ИТОГ!'!$AY4354</f>
        <v>0</v>
      </c>
    </row>
    <row r="4358" spans="1:9">
      <c r="A4358" s="375">
        <v>4348</v>
      </c>
      <c r="B4358" s="91" t="str">
        <f>'[4]ИТОГ!'!$AP4355</f>
        <v xml:space="preserve"> </v>
      </c>
      <c r="C4358" s="91">
        <f>'[4]ИТОГ!'!$AQ4355</f>
        <v>0</v>
      </c>
      <c r="D4358" s="91" t="str">
        <f>'[4]ИТОГ!'!$AT4355</f>
        <v>б/р</v>
      </c>
      <c r="E4358" s="91">
        <f>'[4]ИТОГ!'!$AU4355</f>
        <v>0</v>
      </c>
      <c r="F4358" s="189">
        <f>'[4]ИТОГ!'!$AX4355</f>
        <v>0</v>
      </c>
      <c r="G4358" s="91" t="s">
        <v>255</v>
      </c>
      <c r="H4358" s="94" t="s">
        <v>28</v>
      </c>
      <c r="I4358" s="91">
        <f>'[4]ИТОГ!'!$AY4355</f>
        <v>0</v>
      </c>
    </row>
    <row r="4359" spans="1:9">
      <c r="A4359" s="375">
        <v>4349</v>
      </c>
      <c r="B4359" s="91" t="str">
        <f>'[4]ИТОГ!'!$AP4356</f>
        <v xml:space="preserve"> </v>
      </c>
      <c r="C4359" s="91">
        <f>'[4]ИТОГ!'!$AQ4356</f>
        <v>0</v>
      </c>
      <c r="D4359" s="91" t="str">
        <f>'[4]ИТОГ!'!$AT4356</f>
        <v>б/р</v>
      </c>
      <c r="E4359" s="91">
        <f>'[4]ИТОГ!'!$AU4356</f>
        <v>0</v>
      </c>
      <c r="F4359" s="189">
        <f>'[4]ИТОГ!'!$AX4356</f>
        <v>0</v>
      </c>
      <c r="G4359" s="91" t="s">
        <v>255</v>
      </c>
      <c r="H4359" s="94" t="s">
        <v>28</v>
      </c>
      <c r="I4359" s="91">
        <f>'[4]ИТОГ!'!$AY4356</f>
        <v>0</v>
      </c>
    </row>
    <row r="4360" spans="1:9">
      <c r="A4360" s="375">
        <v>4350</v>
      </c>
      <c r="B4360" s="91" t="str">
        <f>'[4]ИТОГ!'!$AP4357</f>
        <v xml:space="preserve"> </v>
      </c>
      <c r="C4360" s="91">
        <f>'[4]ИТОГ!'!$AQ4357</f>
        <v>0</v>
      </c>
      <c r="D4360" s="91" t="str">
        <f>'[4]ИТОГ!'!$AT4357</f>
        <v>б/р</v>
      </c>
      <c r="E4360" s="91">
        <f>'[4]ИТОГ!'!$AU4357</f>
        <v>0</v>
      </c>
      <c r="F4360" s="189">
        <f>'[4]ИТОГ!'!$AX4357</f>
        <v>0</v>
      </c>
      <c r="G4360" s="91" t="s">
        <v>255</v>
      </c>
      <c r="H4360" s="94" t="s">
        <v>28</v>
      </c>
      <c r="I4360" s="91">
        <f>'[4]ИТОГ!'!$AY4357</f>
        <v>0</v>
      </c>
    </row>
    <row r="4361" spans="1:9">
      <c r="A4361" s="375">
        <v>4351</v>
      </c>
      <c r="B4361" s="91" t="str">
        <f>'[4]ИТОГ!'!$AP4358</f>
        <v xml:space="preserve"> </v>
      </c>
      <c r="C4361" s="91">
        <f>'[4]ИТОГ!'!$AQ4358</f>
        <v>0</v>
      </c>
      <c r="D4361" s="91" t="str">
        <f>'[4]ИТОГ!'!$AT4358</f>
        <v>б/р</v>
      </c>
      <c r="E4361" s="91">
        <f>'[4]ИТОГ!'!$AU4358</f>
        <v>0</v>
      </c>
      <c r="F4361" s="189">
        <f>'[4]ИТОГ!'!$AX4358</f>
        <v>0</v>
      </c>
      <c r="G4361" s="91" t="s">
        <v>255</v>
      </c>
      <c r="H4361" s="94" t="s">
        <v>28</v>
      </c>
      <c r="I4361" s="91">
        <f>'[4]ИТОГ!'!$AY4358</f>
        <v>0</v>
      </c>
    </row>
    <row r="4362" spans="1:9">
      <c r="A4362" s="375">
        <v>4352</v>
      </c>
      <c r="B4362" s="91" t="str">
        <f>'[4]ИТОГ!'!$AP4359</f>
        <v xml:space="preserve"> </v>
      </c>
      <c r="C4362" s="91">
        <f>'[4]ИТОГ!'!$AQ4359</f>
        <v>0</v>
      </c>
      <c r="D4362" s="91" t="str">
        <f>'[4]ИТОГ!'!$AT4359</f>
        <v>б/р</v>
      </c>
      <c r="E4362" s="91">
        <f>'[4]ИТОГ!'!$AU4359</f>
        <v>0</v>
      </c>
      <c r="F4362" s="189">
        <f>'[4]ИТОГ!'!$AX4359</f>
        <v>0</v>
      </c>
      <c r="G4362" s="91" t="s">
        <v>255</v>
      </c>
      <c r="H4362" s="94" t="s">
        <v>28</v>
      </c>
      <c r="I4362" s="91">
        <f>'[4]ИТОГ!'!$AY4359</f>
        <v>0</v>
      </c>
    </row>
    <row r="4363" spans="1:9">
      <c r="A4363" s="375">
        <v>4353</v>
      </c>
      <c r="B4363" s="91" t="str">
        <f>'[4]ИТОГ!'!$AP4360</f>
        <v xml:space="preserve"> </v>
      </c>
      <c r="C4363" s="91">
        <f>'[4]ИТОГ!'!$AQ4360</f>
        <v>0</v>
      </c>
      <c r="D4363" s="91" t="str">
        <f>'[4]ИТОГ!'!$AT4360</f>
        <v>б/р</v>
      </c>
      <c r="E4363" s="91">
        <f>'[4]ИТОГ!'!$AU4360</f>
        <v>0</v>
      </c>
      <c r="F4363" s="189">
        <f>'[4]ИТОГ!'!$AX4360</f>
        <v>0</v>
      </c>
      <c r="G4363" s="91" t="s">
        <v>255</v>
      </c>
      <c r="H4363" s="94" t="s">
        <v>28</v>
      </c>
      <c r="I4363" s="91">
        <f>'[4]ИТОГ!'!$AY4360</f>
        <v>0</v>
      </c>
    </row>
    <row r="4364" spans="1:9">
      <c r="A4364" s="375">
        <v>4354</v>
      </c>
      <c r="B4364" s="91" t="str">
        <f>'[4]ИТОГ!'!$AP4361</f>
        <v xml:space="preserve"> </v>
      </c>
      <c r="C4364" s="91">
        <f>'[4]ИТОГ!'!$AQ4361</f>
        <v>0</v>
      </c>
      <c r="D4364" s="91" t="str">
        <f>'[4]ИТОГ!'!$AT4361</f>
        <v>б/р</v>
      </c>
      <c r="E4364" s="91">
        <f>'[4]ИТОГ!'!$AU4361</f>
        <v>0</v>
      </c>
      <c r="F4364" s="189">
        <f>'[4]ИТОГ!'!$AX4361</f>
        <v>0</v>
      </c>
      <c r="G4364" s="91" t="s">
        <v>255</v>
      </c>
      <c r="H4364" s="94" t="s">
        <v>28</v>
      </c>
      <c r="I4364" s="91">
        <f>'[4]ИТОГ!'!$AY4361</f>
        <v>0</v>
      </c>
    </row>
    <row r="4365" spans="1:9">
      <c r="A4365" s="375">
        <v>4355</v>
      </c>
      <c r="B4365" s="91" t="str">
        <f>'[4]ИТОГ!'!$AP4362</f>
        <v xml:space="preserve"> </v>
      </c>
      <c r="C4365" s="91">
        <f>'[4]ИТОГ!'!$AQ4362</f>
        <v>0</v>
      </c>
      <c r="D4365" s="91" t="str">
        <f>'[4]ИТОГ!'!$AT4362</f>
        <v>б/р</v>
      </c>
      <c r="E4365" s="91">
        <f>'[4]ИТОГ!'!$AU4362</f>
        <v>0</v>
      </c>
      <c r="F4365" s="189">
        <f>'[4]ИТОГ!'!$AX4362</f>
        <v>0</v>
      </c>
      <c r="G4365" s="91" t="s">
        <v>255</v>
      </c>
      <c r="H4365" s="94" t="s">
        <v>28</v>
      </c>
      <c r="I4365" s="91">
        <f>'[4]ИТОГ!'!$AY4362</f>
        <v>0</v>
      </c>
    </row>
    <row r="4366" spans="1:9">
      <c r="A4366" s="375">
        <v>4356</v>
      </c>
      <c r="B4366" s="91" t="str">
        <f>'[4]ИТОГ!'!$AP4363</f>
        <v xml:space="preserve"> </v>
      </c>
      <c r="C4366" s="91">
        <f>'[4]ИТОГ!'!$AQ4363</f>
        <v>0</v>
      </c>
      <c r="D4366" s="91" t="str">
        <f>'[4]ИТОГ!'!$AT4363</f>
        <v>б/р</v>
      </c>
      <c r="E4366" s="91">
        <f>'[4]ИТОГ!'!$AU4363</f>
        <v>0</v>
      </c>
      <c r="F4366" s="189">
        <f>'[4]ИТОГ!'!$AX4363</f>
        <v>0</v>
      </c>
      <c r="G4366" s="91" t="s">
        <v>255</v>
      </c>
      <c r="H4366" s="94" t="s">
        <v>28</v>
      </c>
      <c r="I4366" s="91">
        <f>'[4]ИТОГ!'!$AY4363</f>
        <v>0</v>
      </c>
    </row>
    <row r="4367" spans="1:9">
      <c r="A4367" s="375">
        <v>4357</v>
      </c>
      <c r="B4367" s="91" t="str">
        <f>'[4]ИТОГ!'!$AP4364</f>
        <v xml:space="preserve"> </v>
      </c>
      <c r="C4367" s="91">
        <f>'[4]ИТОГ!'!$AQ4364</f>
        <v>0</v>
      </c>
      <c r="D4367" s="91" t="str">
        <f>'[4]ИТОГ!'!$AT4364</f>
        <v>б/р</v>
      </c>
      <c r="E4367" s="91">
        <f>'[4]ИТОГ!'!$AU4364</f>
        <v>0</v>
      </c>
      <c r="F4367" s="189">
        <f>'[4]ИТОГ!'!$AX4364</f>
        <v>0</v>
      </c>
      <c r="G4367" s="91" t="s">
        <v>255</v>
      </c>
      <c r="H4367" s="94" t="s">
        <v>28</v>
      </c>
      <c r="I4367" s="91">
        <f>'[4]ИТОГ!'!$AY4364</f>
        <v>0</v>
      </c>
    </row>
    <row r="4368" spans="1:9">
      <c r="A4368" s="375">
        <v>4358</v>
      </c>
      <c r="B4368" s="91" t="str">
        <f>'[4]ИТОГ!'!$AP4365</f>
        <v xml:space="preserve"> </v>
      </c>
      <c r="C4368" s="91">
        <f>'[4]ИТОГ!'!$AQ4365</f>
        <v>0</v>
      </c>
      <c r="D4368" s="91" t="str">
        <f>'[4]ИТОГ!'!$AT4365</f>
        <v>б/р</v>
      </c>
      <c r="E4368" s="91">
        <f>'[4]ИТОГ!'!$AU4365</f>
        <v>0</v>
      </c>
      <c r="F4368" s="189">
        <f>'[4]ИТОГ!'!$AX4365</f>
        <v>0</v>
      </c>
      <c r="G4368" s="91" t="s">
        <v>255</v>
      </c>
      <c r="H4368" s="94" t="s">
        <v>28</v>
      </c>
      <c r="I4368" s="91">
        <f>'[4]ИТОГ!'!$AY4365</f>
        <v>0</v>
      </c>
    </row>
    <row r="4369" spans="1:9">
      <c r="A4369" s="375">
        <v>4359</v>
      </c>
      <c r="B4369" s="91" t="str">
        <f>'[4]ИТОГ!'!$AP4366</f>
        <v xml:space="preserve"> </v>
      </c>
      <c r="C4369" s="91">
        <f>'[4]ИТОГ!'!$AQ4366</f>
        <v>0</v>
      </c>
      <c r="D4369" s="91" t="str">
        <f>'[4]ИТОГ!'!$AT4366</f>
        <v>б/р</v>
      </c>
      <c r="E4369" s="91">
        <f>'[4]ИТОГ!'!$AU4366</f>
        <v>0</v>
      </c>
      <c r="F4369" s="189">
        <f>'[4]ИТОГ!'!$AX4366</f>
        <v>0</v>
      </c>
      <c r="G4369" s="91" t="s">
        <v>255</v>
      </c>
      <c r="H4369" s="94" t="s">
        <v>28</v>
      </c>
      <c r="I4369" s="91">
        <f>'[4]ИТОГ!'!$AY4366</f>
        <v>0</v>
      </c>
    </row>
    <row r="4370" spans="1:9">
      <c r="A4370" s="375">
        <v>4360</v>
      </c>
      <c r="B4370" s="91" t="str">
        <f>'[4]ИТОГ!'!$AP4367</f>
        <v xml:space="preserve"> </v>
      </c>
      <c r="C4370" s="91">
        <f>'[4]ИТОГ!'!$AQ4367</f>
        <v>0</v>
      </c>
      <c r="D4370" s="91" t="str">
        <f>'[4]ИТОГ!'!$AT4367</f>
        <v>б/р</v>
      </c>
      <c r="E4370" s="91">
        <f>'[4]ИТОГ!'!$AU4367</f>
        <v>0</v>
      </c>
      <c r="F4370" s="189">
        <f>'[4]ИТОГ!'!$AX4367</f>
        <v>0</v>
      </c>
      <c r="G4370" s="91" t="s">
        <v>255</v>
      </c>
      <c r="H4370" s="94" t="s">
        <v>28</v>
      </c>
      <c r="I4370" s="91">
        <f>'[4]ИТОГ!'!$AY4367</f>
        <v>0</v>
      </c>
    </row>
    <row r="4371" spans="1:9">
      <c r="A4371" s="375">
        <v>4361</v>
      </c>
      <c r="B4371" s="91" t="str">
        <f>'[4]ИТОГ!'!$AP4368</f>
        <v xml:space="preserve"> </v>
      </c>
      <c r="C4371" s="91">
        <f>'[4]ИТОГ!'!$AQ4368</f>
        <v>0</v>
      </c>
      <c r="D4371" s="91" t="str">
        <f>'[4]ИТОГ!'!$AT4368</f>
        <v>б/р</v>
      </c>
      <c r="E4371" s="91">
        <f>'[4]ИТОГ!'!$AU4368</f>
        <v>0</v>
      </c>
      <c r="F4371" s="189">
        <f>'[4]ИТОГ!'!$AX4368</f>
        <v>0</v>
      </c>
      <c r="G4371" s="91" t="s">
        <v>255</v>
      </c>
      <c r="H4371" s="94" t="s">
        <v>28</v>
      </c>
      <c r="I4371" s="91">
        <f>'[4]ИТОГ!'!$AY4368</f>
        <v>0</v>
      </c>
    </row>
    <row r="4372" spans="1:9">
      <c r="A4372" s="375">
        <v>4362</v>
      </c>
      <c r="B4372" s="91" t="str">
        <f>'[4]ИТОГ!'!$AP4369</f>
        <v xml:space="preserve"> </v>
      </c>
      <c r="C4372" s="91">
        <f>'[4]ИТОГ!'!$AQ4369</f>
        <v>0</v>
      </c>
      <c r="D4372" s="91" t="str">
        <f>'[4]ИТОГ!'!$AT4369</f>
        <v>б/р</v>
      </c>
      <c r="E4372" s="91">
        <f>'[4]ИТОГ!'!$AU4369</f>
        <v>0</v>
      </c>
      <c r="F4372" s="189">
        <f>'[4]ИТОГ!'!$AX4369</f>
        <v>0</v>
      </c>
      <c r="G4372" s="91" t="s">
        <v>255</v>
      </c>
      <c r="H4372" s="94" t="s">
        <v>28</v>
      </c>
      <c r="I4372" s="91">
        <f>'[4]ИТОГ!'!$AY4369</f>
        <v>0</v>
      </c>
    </row>
    <row r="4373" spans="1:9">
      <c r="A4373" s="375">
        <v>4363</v>
      </c>
      <c r="B4373" s="91" t="str">
        <f>'[4]ИТОГ!'!$AP4370</f>
        <v xml:space="preserve"> </v>
      </c>
      <c r="C4373" s="91">
        <f>'[4]ИТОГ!'!$AQ4370</f>
        <v>0</v>
      </c>
      <c r="D4373" s="91" t="str">
        <f>'[4]ИТОГ!'!$AT4370</f>
        <v>б/р</v>
      </c>
      <c r="E4373" s="91">
        <f>'[4]ИТОГ!'!$AU4370</f>
        <v>0</v>
      </c>
      <c r="F4373" s="189">
        <f>'[4]ИТОГ!'!$AX4370</f>
        <v>0</v>
      </c>
      <c r="G4373" s="91" t="s">
        <v>255</v>
      </c>
      <c r="H4373" s="94" t="s">
        <v>28</v>
      </c>
      <c r="I4373" s="91">
        <f>'[4]ИТОГ!'!$AY4370</f>
        <v>0</v>
      </c>
    </row>
    <row r="4374" spans="1:9">
      <c r="A4374" s="375">
        <v>4364</v>
      </c>
      <c r="B4374" s="91" t="str">
        <f>'[4]ИТОГ!'!$AP4371</f>
        <v xml:space="preserve"> </v>
      </c>
      <c r="C4374" s="91">
        <f>'[4]ИТОГ!'!$AQ4371</f>
        <v>0</v>
      </c>
      <c r="D4374" s="91" t="str">
        <f>'[4]ИТОГ!'!$AT4371</f>
        <v>б/р</v>
      </c>
      <c r="E4374" s="91">
        <f>'[4]ИТОГ!'!$AU4371</f>
        <v>0</v>
      </c>
      <c r="F4374" s="189">
        <f>'[4]ИТОГ!'!$AX4371</f>
        <v>0</v>
      </c>
      <c r="G4374" s="91" t="s">
        <v>255</v>
      </c>
      <c r="H4374" s="94" t="s">
        <v>28</v>
      </c>
      <c r="I4374" s="91">
        <f>'[4]ИТОГ!'!$AY4371</f>
        <v>0</v>
      </c>
    </row>
    <row r="4375" spans="1:9">
      <c r="A4375" s="375">
        <v>4365</v>
      </c>
      <c r="B4375" s="91" t="str">
        <f>'[4]ИТОГ!'!$AP4372</f>
        <v xml:space="preserve"> </v>
      </c>
      <c r="C4375" s="91">
        <f>'[4]ИТОГ!'!$AQ4372</f>
        <v>0</v>
      </c>
      <c r="D4375" s="91" t="str">
        <f>'[4]ИТОГ!'!$AT4372</f>
        <v>б/р</v>
      </c>
      <c r="E4375" s="91">
        <f>'[4]ИТОГ!'!$AU4372</f>
        <v>0</v>
      </c>
      <c r="F4375" s="189">
        <f>'[4]ИТОГ!'!$AX4372</f>
        <v>0</v>
      </c>
      <c r="G4375" s="91" t="s">
        <v>255</v>
      </c>
      <c r="H4375" s="94" t="s">
        <v>28</v>
      </c>
      <c r="I4375" s="91">
        <f>'[4]ИТОГ!'!$AY4372</f>
        <v>0</v>
      </c>
    </row>
    <row r="4376" spans="1:9">
      <c r="A4376" s="375">
        <v>4366</v>
      </c>
      <c r="B4376" s="91" t="str">
        <f>'[4]ИТОГ!'!$AP4373</f>
        <v xml:space="preserve"> </v>
      </c>
      <c r="C4376" s="91">
        <f>'[4]ИТОГ!'!$AQ4373</f>
        <v>0</v>
      </c>
      <c r="D4376" s="91" t="str">
        <f>'[4]ИТОГ!'!$AT4373</f>
        <v>б/р</v>
      </c>
      <c r="E4376" s="91">
        <f>'[4]ИТОГ!'!$AU4373</f>
        <v>0</v>
      </c>
      <c r="F4376" s="189">
        <f>'[4]ИТОГ!'!$AX4373</f>
        <v>0</v>
      </c>
      <c r="G4376" s="91" t="s">
        <v>255</v>
      </c>
      <c r="H4376" s="94" t="s">
        <v>28</v>
      </c>
      <c r="I4376" s="91">
        <f>'[4]ИТОГ!'!$AY4373</f>
        <v>0</v>
      </c>
    </row>
    <row r="4377" spans="1:9">
      <c r="A4377" s="375">
        <v>4367</v>
      </c>
      <c r="B4377" s="91" t="str">
        <f>'[4]ИТОГ!'!$AP4374</f>
        <v xml:space="preserve"> </v>
      </c>
      <c r="C4377" s="91">
        <f>'[4]ИТОГ!'!$AQ4374</f>
        <v>0</v>
      </c>
      <c r="D4377" s="91" t="str">
        <f>'[4]ИТОГ!'!$AT4374</f>
        <v>б/р</v>
      </c>
      <c r="E4377" s="91">
        <f>'[4]ИТОГ!'!$AU4374</f>
        <v>0</v>
      </c>
      <c r="F4377" s="189">
        <f>'[4]ИТОГ!'!$AX4374</f>
        <v>0</v>
      </c>
      <c r="G4377" s="91" t="s">
        <v>255</v>
      </c>
      <c r="H4377" s="94" t="s">
        <v>28</v>
      </c>
      <c r="I4377" s="91">
        <f>'[4]ИТОГ!'!$AY4374</f>
        <v>0</v>
      </c>
    </row>
    <row r="4378" spans="1:9">
      <c r="A4378" s="375">
        <v>4368</v>
      </c>
      <c r="B4378" s="91" t="str">
        <f>'[4]ИТОГ!'!$AP4375</f>
        <v xml:space="preserve"> </v>
      </c>
      <c r="C4378" s="91">
        <f>'[4]ИТОГ!'!$AQ4375</f>
        <v>0</v>
      </c>
      <c r="D4378" s="91" t="str">
        <f>'[4]ИТОГ!'!$AT4375</f>
        <v>б/р</v>
      </c>
      <c r="E4378" s="91">
        <f>'[4]ИТОГ!'!$AU4375</f>
        <v>0</v>
      </c>
      <c r="F4378" s="189">
        <f>'[4]ИТОГ!'!$AX4375</f>
        <v>0</v>
      </c>
      <c r="G4378" s="91" t="s">
        <v>255</v>
      </c>
      <c r="H4378" s="94" t="s">
        <v>28</v>
      </c>
      <c r="I4378" s="91">
        <f>'[4]ИТОГ!'!$AY4375</f>
        <v>0</v>
      </c>
    </row>
    <row r="4379" spans="1:9">
      <c r="A4379" s="375">
        <v>4369</v>
      </c>
      <c r="B4379" s="91" t="str">
        <f>'[4]ИТОГ!'!$AP4376</f>
        <v xml:space="preserve"> </v>
      </c>
      <c r="C4379" s="91">
        <f>'[4]ИТОГ!'!$AQ4376</f>
        <v>0</v>
      </c>
      <c r="D4379" s="91" t="str">
        <f>'[4]ИТОГ!'!$AT4376</f>
        <v>б/р</v>
      </c>
      <c r="E4379" s="91">
        <f>'[4]ИТОГ!'!$AU4376</f>
        <v>0</v>
      </c>
      <c r="F4379" s="189">
        <f>'[4]ИТОГ!'!$AX4376</f>
        <v>0</v>
      </c>
      <c r="G4379" s="91" t="s">
        <v>255</v>
      </c>
      <c r="H4379" s="94" t="s">
        <v>28</v>
      </c>
      <c r="I4379" s="91">
        <f>'[4]ИТОГ!'!$AY4376</f>
        <v>0</v>
      </c>
    </row>
    <row r="4380" spans="1:9">
      <c r="A4380" s="375">
        <v>4370</v>
      </c>
      <c r="B4380" s="91" t="str">
        <f>'[4]ИТОГ!'!$AP4377</f>
        <v xml:space="preserve"> </v>
      </c>
      <c r="C4380" s="91">
        <f>'[4]ИТОГ!'!$AQ4377</f>
        <v>0</v>
      </c>
      <c r="D4380" s="91" t="str">
        <f>'[4]ИТОГ!'!$AT4377</f>
        <v>б/р</v>
      </c>
      <c r="E4380" s="91">
        <f>'[4]ИТОГ!'!$AU4377</f>
        <v>0</v>
      </c>
      <c r="F4380" s="189">
        <f>'[4]ИТОГ!'!$AX4377</f>
        <v>0</v>
      </c>
      <c r="G4380" s="91" t="s">
        <v>255</v>
      </c>
      <c r="H4380" s="94" t="s">
        <v>28</v>
      </c>
      <c r="I4380" s="91">
        <f>'[4]ИТОГ!'!$AY4377</f>
        <v>0</v>
      </c>
    </row>
    <row r="4381" spans="1:9">
      <c r="A4381" s="375">
        <v>4371</v>
      </c>
      <c r="B4381" s="91" t="str">
        <f>'[4]ИТОГ!'!$AP4378</f>
        <v xml:space="preserve"> </v>
      </c>
      <c r="C4381" s="91">
        <f>'[4]ИТОГ!'!$AQ4378</f>
        <v>0</v>
      </c>
      <c r="D4381" s="91" t="str">
        <f>'[4]ИТОГ!'!$AT4378</f>
        <v>б/р</v>
      </c>
      <c r="E4381" s="91">
        <f>'[4]ИТОГ!'!$AU4378</f>
        <v>0</v>
      </c>
      <c r="F4381" s="189">
        <f>'[4]ИТОГ!'!$AX4378</f>
        <v>0</v>
      </c>
      <c r="G4381" s="91" t="s">
        <v>255</v>
      </c>
      <c r="H4381" s="94" t="s">
        <v>28</v>
      </c>
      <c r="I4381" s="91">
        <f>'[4]ИТОГ!'!$AY4378</f>
        <v>0</v>
      </c>
    </row>
    <row r="4382" spans="1:9">
      <c r="A4382" s="375">
        <v>4372</v>
      </c>
      <c r="B4382" s="91" t="str">
        <f>'[4]ИТОГ!'!$AP4379</f>
        <v xml:space="preserve"> </v>
      </c>
      <c r="C4382" s="91">
        <f>'[4]ИТОГ!'!$AQ4379</f>
        <v>0</v>
      </c>
      <c r="D4382" s="91" t="str">
        <f>'[4]ИТОГ!'!$AT4379</f>
        <v>б/р</v>
      </c>
      <c r="E4382" s="91">
        <f>'[4]ИТОГ!'!$AU4379</f>
        <v>0</v>
      </c>
      <c r="F4382" s="189">
        <f>'[4]ИТОГ!'!$AX4379</f>
        <v>0</v>
      </c>
      <c r="G4382" s="91" t="s">
        <v>255</v>
      </c>
      <c r="H4382" s="94" t="s">
        <v>28</v>
      </c>
      <c r="I4382" s="91">
        <f>'[4]ИТОГ!'!$AY4379</f>
        <v>0</v>
      </c>
    </row>
    <row r="4383" spans="1:9">
      <c r="A4383" s="375">
        <v>4373</v>
      </c>
      <c r="B4383" s="91" t="str">
        <f>'[4]ИТОГ!'!$AP4380</f>
        <v xml:space="preserve"> </v>
      </c>
      <c r="C4383" s="91">
        <f>'[4]ИТОГ!'!$AQ4380</f>
        <v>0</v>
      </c>
      <c r="D4383" s="91" t="str">
        <f>'[4]ИТОГ!'!$AT4380</f>
        <v>б/р</v>
      </c>
      <c r="E4383" s="91">
        <f>'[4]ИТОГ!'!$AU4380</f>
        <v>0</v>
      </c>
      <c r="F4383" s="189">
        <f>'[4]ИТОГ!'!$AX4380</f>
        <v>0</v>
      </c>
      <c r="G4383" s="91" t="s">
        <v>255</v>
      </c>
      <c r="H4383" s="94" t="s">
        <v>28</v>
      </c>
      <c r="I4383" s="91">
        <f>'[4]ИТОГ!'!$AY4380</f>
        <v>0</v>
      </c>
    </row>
    <row r="4384" spans="1:9">
      <c r="A4384" s="375">
        <v>4374</v>
      </c>
      <c r="B4384" s="91" t="str">
        <f>'[4]ИТОГ!'!$AP4381</f>
        <v xml:space="preserve"> </v>
      </c>
      <c r="C4384" s="91">
        <f>'[4]ИТОГ!'!$AQ4381</f>
        <v>0</v>
      </c>
      <c r="D4384" s="91" t="str">
        <f>'[4]ИТОГ!'!$AT4381</f>
        <v>б/р</v>
      </c>
      <c r="E4384" s="91">
        <f>'[4]ИТОГ!'!$AU4381</f>
        <v>0</v>
      </c>
      <c r="F4384" s="189">
        <f>'[4]ИТОГ!'!$AX4381</f>
        <v>0</v>
      </c>
      <c r="G4384" s="91" t="s">
        <v>255</v>
      </c>
      <c r="H4384" s="94" t="s">
        <v>28</v>
      </c>
      <c r="I4384" s="91">
        <f>'[4]ИТОГ!'!$AY4381</f>
        <v>0</v>
      </c>
    </row>
    <row r="4385" spans="1:9">
      <c r="A4385" s="375">
        <v>4375</v>
      </c>
      <c r="B4385" s="91" t="str">
        <f>'[4]ИТОГ!'!$AP4382</f>
        <v xml:space="preserve"> </v>
      </c>
      <c r="C4385" s="91">
        <f>'[4]ИТОГ!'!$AQ4382</f>
        <v>0</v>
      </c>
      <c r="D4385" s="91" t="str">
        <f>'[4]ИТОГ!'!$AT4382</f>
        <v>б/р</v>
      </c>
      <c r="E4385" s="91">
        <f>'[4]ИТОГ!'!$AU4382</f>
        <v>0</v>
      </c>
      <c r="F4385" s="189">
        <f>'[4]ИТОГ!'!$AX4382</f>
        <v>0</v>
      </c>
      <c r="G4385" s="91" t="s">
        <v>255</v>
      </c>
      <c r="H4385" s="94" t="s">
        <v>28</v>
      </c>
      <c r="I4385" s="91">
        <f>'[4]ИТОГ!'!$AY4382</f>
        <v>0</v>
      </c>
    </row>
    <row r="4386" spans="1:9">
      <c r="A4386" s="375">
        <v>4376</v>
      </c>
      <c r="B4386" s="91" t="str">
        <f>'[4]ИТОГ!'!$AP4383</f>
        <v xml:space="preserve"> </v>
      </c>
      <c r="C4386" s="91">
        <f>'[4]ИТОГ!'!$AQ4383</f>
        <v>0</v>
      </c>
      <c r="D4386" s="91" t="str">
        <f>'[4]ИТОГ!'!$AT4383</f>
        <v>б/р</v>
      </c>
      <c r="E4386" s="91">
        <f>'[4]ИТОГ!'!$AU4383</f>
        <v>0</v>
      </c>
      <c r="F4386" s="189">
        <f>'[4]ИТОГ!'!$AX4383</f>
        <v>0</v>
      </c>
      <c r="G4386" s="91" t="s">
        <v>255</v>
      </c>
      <c r="H4386" s="94" t="s">
        <v>28</v>
      </c>
      <c r="I4386" s="91">
        <f>'[4]ИТОГ!'!$AY4383</f>
        <v>0</v>
      </c>
    </row>
    <row r="4387" spans="1:9">
      <c r="A4387" s="375">
        <v>4377</v>
      </c>
      <c r="B4387" s="91" t="str">
        <f>'[4]ИТОГ!'!$AP4384</f>
        <v xml:space="preserve"> </v>
      </c>
      <c r="C4387" s="91">
        <f>'[4]ИТОГ!'!$AQ4384</f>
        <v>0</v>
      </c>
      <c r="D4387" s="91" t="str">
        <f>'[4]ИТОГ!'!$AT4384</f>
        <v>б/р</v>
      </c>
      <c r="E4387" s="91">
        <f>'[4]ИТОГ!'!$AU4384</f>
        <v>0</v>
      </c>
      <c r="F4387" s="189">
        <f>'[4]ИТОГ!'!$AX4384</f>
        <v>0</v>
      </c>
      <c r="G4387" s="91" t="s">
        <v>255</v>
      </c>
      <c r="H4387" s="94" t="s">
        <v>28</v>
      </c>
      <c r="I4387" s="91">
        <f>'[4]ИТОГ!'!$AY4384</f>
        <v>0</v>
      </c>
    </row>
    <row r="4388" spans="1:9">
      <c r="A4388" s="375">
        <v>4378</v>
      </c>
      <c r="B4388" s="91" t="str">
        <f>'[4]ИТОГ!'!$AP4385</f>
        <v xml:space="preserve"> </v>
      </c>
      <c r="C4388" s="91">
        <f>'[4]ИТОГ!'!$AQ4385</f>
        <v>0</v>
      </c>
      <c r="D4388" s="91" t="str">
        <f>'[4]ИТОГ!'!$AT4385</f>
        <v>б/р</v>
      </c>
      <c r="E4388" s="91">
        <f>'[4]ИТОГ!'!$AU4385</f>
        <v>0</v>
      </c>
      <c r="F4388" s="189">
        <f>'[4]ИТОГ!'!$AX4385</f>
        <v>0</v>
      </c>
      <c r="G4388" s="91" t="s">
        <v>255</v>
      </c>
      <c r="H4388" s="94" t="s">
        <v>28</v>
      </c>
      <c r="I4388" s="91">
        <f>'[4]ИТОГ!'!$AY4385</f>
        <v>0</v>
      </c>
    </row>
    <row r="4389" spans="1:9">
      <c r="A4389" s="375">
        <v>4379</v>
      </c>
      <c r="B4389" s="91" t="str">
        <f>'[4]ИТОГ!'!$AP4386</f>
        <v xml:space="preserve"> </v>
      </c>
      <c r="C4389" s="91">
        <f>'[4]ИТОГ!'!$AQ4386</f>
        <v>0</v>
      </c>
      <c r="D4389" s="91" t="str">
        <f>'[4]ИТОГ!'!$AT4386</f>
        <v>б/р</v>
      </c>
      <c r="E4389" s="91">
        <f>'[4]ИТОГ!'!$AU4386</f>
        <v>0</v>
      </c>
      <c r="F4389" s="189">
        <f>'[4]ИТОГ!'!$AX4386</f>
        <v>0</v>
      </c>
      <c r="G4389" s="91" t="s">
        <v>255</v>
      </c>
      <c r="H4389" s="94" t="s">
        <v>28</v>
      </c>
      <c r="I4389" s="91">
        <f>'[4]ИТОГ!'!$AY4386</f>
        <v>0</v>
      </c>
    </row>
    <row r="4390" spans="1:9">
      <c r="A4390" s="375">
        <v>4380</v>
      </c>
      <c r="B4390" s="91" t="str">
        <f>'[4]ИТОГ!'!$AP4387</f>
        <v xml:space="preserve"> </v>
      </c>
      <c r="C4390" s="91">
        <f>'[4]ИТОГ!'!$AQ4387</f>
        <v>0</v>
      </c>
      <c r="D4390" s="91" t="str">
        <f>'[4]ИТОГ!'!$AT4387</f>
        <v>б/р</v>
      </c>
      <c r="E4390" s="91">
        <f>'[4]ИТОГ!'!$AU4387</f>
        <v>0</v>
      </c>
      <c r="F4390" s="189">
        <f>'[4]ИТОГ!'!$AX4387</f>
        <v>0</v>
      </c>
      <c r="G4390" s="91" t="s">
        <v>255</v>
      </c>
      <c r="H4390" s="94" t="s">
        <v>28</v>
      </c>
      <c r="I4390" s="91">
        <f>'[4]ИТОГ!'!$AY4387</f>
        <v>0</v>
      </c>
    </row>
    <row r="4391" spans="1:9">
      <c r="A4391" s="375">
        <v>4381</v>
      </c>
      <c r="B4391" s="91" t="str">
        <f>'[4]ИТОГ!'!$AP4388</f>
        <v xml:space="preserve"> </v>
      </c>
      <c r="C4391" s="91">
        <f>'[4]ИТОГ!'!$AQ4388</f>
        <v>0</v>
      </c>
      <c r="D4391" s="91" t="str">
        <f>'[4]ИТОГ!'!$AT4388</f>
        <v>б/р</v>
      </c>
      <c r="E4391" s="91">
        <f>'[4]ИТОГ!'!$AU4388</f>
        <v>0</v>
      </c>
      <c r="F4391" s="189">
        <f>'[4]ИТОГ!'!$AX4388</f>
        <v>0</v>
      </c>
      <c r="G4391" s="91" t="s">
        <v>255</v>
      </c>
      <c r="H4391" s="94" t="s">
        <v>28</v>
      </c>
      <c r="I4391" s="91">
        <f>'[4]ИТОГ!'!$AY4388</f>
        <v>0</v>
      </c>
    </row>
    <row r="4392" spans="1:9">
      <c r="A4392" s="375">
        <v>4382</v>
      </c>
      <c r="B4392" s="91" t="str">
        <f>'[4]ИТОГ!'!$AP4389</f>
        <v xml:space="preserve"> </v>
      </c>
      <c r="C4392" s="91">
        <f>'[4]ИТОГ!'!$AQ4389</f>
        <v>0</v>
      </c>
      <c r="D4392" s="91" t="str">
        <f>'[4]ИТОГ!'!$AT4389</f>
        <v>б/р</v>
      </c>
      <c r="E4392" s="91">
        <f>'[4]ИТОГ!'!$AU4389</f>
        <v>0</v>
      </c>
      <c r="F4392" s="189">
        <f>'[4]ИТОГ!'!$AX4389</f>
        <v>0</v>
      </c>
      <c r="G4392" s="91" t="s">
        <v>255</v>
      </c>
      <c r="H4392" s="94" t="s">
        <v>28</v>
      </c>
      <c r="I4392" s="91">
        <f>'[4]ИТОГ!'!$AY4389</f>
        <v>0</v>
      </c>
    </row>
    <row r="4393" spans="1:9">
      <c r="A4393" s="375">
        <v>4383</v>
      </c>
      <c r="B4393" s="91" t="str">
        <f>'[4]ИТОГ!'!$AP4390</f>
        <v xml:space="preserve"> </v>
      </c>
      <c r="C4393" s="91">
        <f>'[4]ИТОГ!'!$AQ4390</f>
        <v>0</v>
      </c>
      <c r="D4393" s="91" t="str">
        <f>'[4]ИТОГ!'!$AT4390</f>
        <v>б/р</v>
      </c>
      <c r="E4393" s="91">
        <f>'[4]ИТОГ!'!$AU4390</f>
        <v>0</v>
      </c>
      <c r="F4393" s="189">
        <f>'[4]ИТОГ!'!$AX4390</f>
        <v>0</v>
      </c>
      <c r="G4393" s="91" t="s">
        <v>255</v>
      </c>
      <c r="H4393" s="94" t="s">
        <v>28</v>
      </c>
      <c r="I4393" s="91">
        <f>'[4]ИТОГ!'!$AY4390</f>
        <v>0</v>
      </c>
    </row>
    <row r="4394" spans="1:9">
      <c r="A4394" s="375">
        <v>4384</v>
      </c>
      <c r="B4394" s="91" t="str">
        <f>'[4]ИТОГ!'!$AP4391</f>
        <v xml:space="preserve"> </v>
      </c>
      <c r="C4394" s="91">
        <f>'[4]ИТОГ!'!$AQ4391</f>
        <v>0</v>
      </c>
      <c r="D4394" s="91" t="str">
        <f>'[4]ИТОГ!'!$AT4391</f>
        <v>б/р</v>
      </c>
      <c r="E4394" s="91">
        <f>'[4]ИТОГ!'!$AU4391</f>
        <v>0</v>
      </c>
      <c r="F4394" s="189">
        <f>'[4]ИТОГ!'!$AX4391</f>
        <v>0</v>
      </c>
      <c r="G4394" s="91" t="s">
        <v>255</v>
      </c>
      <c r="H4394" s="94" t="s">
        <v>28</v>
      </c>
      <c r="I4394" s="91">
        <f>'[4]ИТОГ!'!$AY4391</f>
        <v>0</v>
      </c>
    </row>
    <row r="4395" spans="1:9">
      <c r="A4395" s="375">
        <v>4385</v>
      </c>
      <c r="B4395" s="91" t="str">
        <f>'[4]ИТОГ!'!$AP4392</f>
        <v xml:space="preserve"> </v>
      </c>
      <c r="C4395" s="91">
        <f>'[4]ИТОГ!'!$AQ4392</f>
        <v>0</v>
      </c>
      <c r="D4395" s="91" t="str">
        <f>'[4]ИТОГ!'!$AT4392</f>
        <v>б/р</v>
      </c>
      <c r="E4395" s="91">
        <f>'[4]ИТОГ!'!$AU4392</f>
        <v>0</v>
      </c>
      <c r="F4395" s="189">
        <f>'[4]ИТОГ!'!$AX4392</f>
        <v>0</v>
      </c>
      <c r="G4395" s="91" t="s">
        <v>255</v>
      </c>
      <c r="H4395" s="94" t="s">
        <v>28</v>
      </c>
      <c r="I4395" s="91">
        <f>'[4]ИТОГ!'!$AY4392</f>
        <v>0</v>
      </c>
    </row>
    <row r="4396" spans="1:9">
      <c r="A4396" s="375">
        <v>4386</v>
      </c>
      <c r="B4396" s="91" t="str">
        <f>'[4]ИТОГ!'!$AP4393</f>
        <v xml:space="preserve"> </v>
      </c>
      <c r="C4396" s="91">
        <f>'[4]ИТОГ!'!$AQ4393</f>
        <v>0</v>
      </c>
      <c r="D4396" s="91" t="str">
        <f>'[4]ИТОГ!'!$AT4393</f>
        <v>б/р</v>
      </c>
      <c r="E4396" s="91">
        <f>'[4]ИТОГ!'!$AU4393</f>
        <v>0</v>
      </c>
      <c r="F4396" s="189">
        <f>'[4]ИТОГ!'!$AX4393</f>
        <v>0</v>
      </c>
      <c r="G4396" s="91" t="s">
        <v>255</v>
      </c>
      <c r="H4396" s="94" t="s">
        <v>28</v>
      </c>
      <c r="I4396" s="91">
        <f>'[4]ИТОГ!'!$AY4393</f>
        <v>0</v>
      </c>
    </row>
    <row r="4397" spans="1:9">
      <c r="A4397" s="375">
        <v>4387</v>
      </c>
      <c r="B4397" s="91" t="str">
        <f>'[4]ИТОГ!'!$AP4394</f>
        <v xml:space="preserve"> </v>
      </c>
      <c r="C4397" s="91">
        <f>'[4]ИТОГ!'!$AQ4394</f>
        <v>0</v>
      </c>
      <c r="D4397" s="91" t="str">
        <f>'[4]ИТОГ!'!$AT4394</f>
        <v>б/р</v>
      </c>
      <c r="E4397" s="91">
        <f>'[4]ИТОГ!'!$AU4394</f>
        <v>0</v>
      </c>
      <c r="F4397" s="189">
        <f>'[4]ИТОГ!'!$AX4394</f>
        <v>0</v>
      </c>
      <c r="G4397" s="91" t="s">
        <v>255</v>
      </c>
      <c r="H4397" s="94" t="s">
        <v>28</v>
      </c>
      <c r="I4397" s="91">
        <f>'[4]ИТОГ!'!$AY4394</f>
        <v>0</v>
      </c>
    </row>
    <row r="4398" spans="1:9">
      <c r="A4398" s="375">
        <v>4388</v>
      </c>
      <c r="B4398" s="91" t="str">
        <f>'[4]ИТОГ!'!$AP4395</f>
        <v xml:space="preserve"> </v>
      </c>
      <c r="C4398" s="91">
        <f>'[4]ИТОГ!'!$AQ4395</f>
        <v>0</v>
      </c>
      <c r="D4398" s="91" t="str">
        <f>'[4]ИТОГ!'!$AT4395</f>
        <v>б/р</v>
      </c>
      <c r="E4398" s="91">
        <f>'[4]ИТОГ!'!$AU4395</f>
        <v>0</v>
      </c>
      <c r="F4398" s="189">
        <f>'[4]ИТОГ!'!$AX4395</f>
        <v>0</v>
      </c>
      <c r="G4398" s="91" t="s">
        <v>255</v>
      </c>
      <c r="H4398" s="94" t="s">
        <v>28</v>
      </c>
      <c r="I4398" s="91">
        <f>'[4]ИТОГ!'!$AY4395</f>
        <v>0</v>
      </c>
    </row>
    <row r="4399" spans="1:9">
      <c r="A4399" s="375">
        <v>4389</v>
      </c>
      <c r="B4399" s="91" t="str">
        <f>'[4]ИТОГ!'!$AP4396</f>
        <v xml:space="preserve"> </v>
      </c>
      <c r="C4399" s="91">
        <f>'[4]ИТОГ!'!$AQ4396</f>
        <v>0</v>
      </c>
      <c r="D4399" s="91" t="str">
        <f>'[4]ИТОГ!'!$AT4396</f>
        <v>б/р</v>
      </c>
      <c r="E4399" s="91">
        <f>'[4]ИТОГ!'!$AU4396</f>
        <v>0</v>
      </c>
      <c r="F4399" s="189">
        <f>'[4]ИТОГ!'!$AX4396</f>
        <v>0</v>
      </c>
      <c r="G4399" s="91" t="s">
        <v>255</v>
      </c>
      <c r="H4399" s="94" t="s">
        <v>28</v>
      </c>
      <c r="I4399" s="91">
        <f>'[4]ИТОГ!'!$AY4396</f>
        <v>0</v>
      </c>
    </row>
    <row r="4400" spans="1:9">
      <c r="A4400" s="375">
        <v>4390</v>
      </c>
      <c r="B4400" s="91" t="str">
        <f>'[4]ИТОГ!'!$AP4397</f>
        <v xml:space="preserve"> </v>
      </c>
      <c r="C4400" s="91">
        <f>'[4]ИТОГ!'!$AQ4397</f>
        <v>0</v>
      </c>
      <c r="D4400" s="91" t="str">
        <f>'[4]ИТОГ!'!$AT4397</f>
        <v>б/р</v>
      </c>
      <c r="E4400" s="91">
        <f>'[4]ИТОГ!'!$AU4397</f>
        <v>0</v>
      </c>
      <c r="F4400" s="189">
        <f>'[4]ИТОГ!'!$AX4397</f>
        <v>0</v>
      </c>
      <c r="G4400" s="91" t="s">
        <v>255</v>
      </c>
      <c r="H4400" s="94" t="s">
        <v>28</v>
      </c>
      <c r="I4400" s="91">
        <f>'[4]ИТОГ!'!$AY4397</f>
        <v>0</v>
      </c>
    </row>
    <row r="4401" spans="1:9">
      <c r="A4401" s="375">
        <v>4391</v>
      </c>
      <c r="B4401" s="91" t="str">
        <f>'[4]ИТОГ!'!$AP4398</f>
        <v xml:space="preserve"> </v>
      </c>
      <c r="C4401" s="91">
        <f>'[4]ИТОГ!'!$AQ4398</f>
        <v>0</v>
      </c>
      <c r="D4401" s="91" t="str">
        <f>'[4]ИТОГ!'!$AT4398</f>
        <v>б/р</v>
      </c>
      <c r="E4401" s="91">
        <f>'[4]ИТОГ!'!$AU4398</f>
        <v>0</v>
      </c>
      <c r="F4401" s="189">
        <f>'[4]ИТОГ!'!$AX4398</f>
        <v>0</v>
      </c>
      <c r="G4401" s="91" t="s">
        <v>255</v>
      </c>
      <c r="H4401" s="94" t="s">
        <v>28</v>
      </c>
      <c r="I4401" s="91">
        <f>'[4]ИТОГ!'!$AY4398</f>
        <v>0</v>
      </c>
    </row>
    <row r="4402" spans="1:9">
      <c r="A4402" s="375">
        <v>4392</v>
      </c>
      <c r="B4402" s="91" t="str">
        <f>'[4]ИТОГ!'!$AP4399</f>
        <v xml:space="preserve"> </v>
      </c>
      <c r="C4402" s="91">
        <f>'[4]ИТОГ!'!$AQ4399</f>
        <v>0</v>
      </c>
      <c r="D4402" s="91" t="str">
        <f>'[4]ИТОГ!'!$AT4399</f>
        <v>б/р</v>
      </c>
      <c r="E4402" s="91">
        <f>'[4]ИТОГ!'!$AU4399</f>
        <v>0</v>
      </c>
      <c r="F4402" s="189">
        <f>'[4]ИТОГ!'!$AX4399</f>
        <v>0</v>
      </c>
      <c r="G4402" s="91" t="s">
        <v>255</v>
      </c>
      <c r="H4402" s="94" t="s">
        <v>28</v>
      </c>
      <c r="I4402" s="91">
        <f>'[4]ИТОГ!'!$AY4399</f>
        <v>0</v>
      </c>
    </row>
    <row r="4403" spans="1:9">
      <c r="A4403" s="375">
        <v>4393</v>
      </c>
      <c r="B4403" s="91" t="str">
        <f>'[4]ИТОГ!'!$AP4400</f>
        <v xml:space="preserve"> </v>
      </c>
      <c r="C4403" s="91">
        <f>'[4]ИТОГ!'!$AQ4400</f>
        <v>0</v>
      </c>
      <c r="D4403" s="91" t="str">
        <f>'[4]ИТОГ!'!$AT4400</f>
        <v>б/р</v>
      </c>
      <c r="E4403" s="91">
        <f>'[4]ИТОГ!'!$AU4400</f>
        <v>0</v>
      </c>
      <c r="F4403" s="189">
        <f>'[4]ИТОГ!'!$AX4400</f>
        <v>0</v>
      </c>
      <c r="G4403" s="91" t="s">
        <v>255</v>
      </c>
      <c r="H4403" s="94" t="s">
        <v>28</v>
      </c>
      <c r="I4403" s="91">
        <f>'[4]ИТОГ!'!$AY4400</f>
        <v>0</v>
      </c>
    </row>
    <row r="4404" spans="1:9">
      <c r="A4404" s="375">
        <v>4394</v>
      </c>
      <c r="B4404" s="91" t="str">
        <f>'[4]ИТОГ!'!$AP4401</f>
        <v xml:space="preserve"> </v>
      </c>
      <c r="C4404" s="91">
        <f>'[4]ИТОГ!'!$AQ4401</f>
        <v>0</v>
      </c>
      <c r="D4404" s="91" t="str">
        <f>'[4]ИТОГ!'!$AT4401</f>
        <v>б/р</v>
      </c>
      <c r="E4404" s="91">
        <f>'[4]ИТОГ!'!$AU4401</f>
        <v>0</v>
      </c>
      <c r="F4404" s="189">
        <f>'[4]ИТОГ!'!$AX4401</f>
        <v>0</v>
      </c>
      <c r="G4404" s="91" t="s">
        <v>255</v>
      </c>
      <c r="H4404" s="94" t="s">
        <v>28</v>
      </c>
      <c r="I4404" s="91">
        <f>'[4]ИТОГ!'!$AY4401</f>
        <v>0</v>
      </c>
    </row>
    <row r="4405" spans="1:9">
      <c r="A4405" s="375">
        <v>4395</v>
      </c>
      <c r="B4405" s="91" t="str">
        <f>'[4]ИТОГ!'!$AP4402</f>
        <v xml:space="preserve"> </v>
      </c>
      <c r="C4405" s="91">
        <f>'[4]ИТОГ!'!$AQ4402</f>
        <v>0</v>
      </c>
      <c r="D4405" s="91" t="str">
        <f>'[4]ИТОГ!'!$AT4402</f>
        <v>б/р</v>
      </c>
      <c r="E4405" s="91">
        <f>'[4]ИТОГ!'!$AU4402</f>
        <v>0</v>
      </c>
      <c r="F4405" s="189">
        <f>'[4]ИТОГ!'!$AX4402</f>
        <v>0</v>
      </c>
      <c r="G4405" s="91" t="s">
        <v>255</v>
      </c>
      <c r="H4405" s="94" t="s">
        <v>28</v>
      </c>
      <c r="I4405" s="91">
        <f>'[4]ИТОГ!'!$AY4402</f>
        <v>0</v>
      </c>
    </row>
    <row r="4406" spans="1:9">
      <c r="A4406" s="375">
        <v>4396</v>
      </c>
      <c r="B4406" s="91" t="str">
        <f>'[4]ИТОГ!'!$AP4403</f>
        <v xml:space="preserve"> </v>
      </c>
      <c r="C4406" s="91">
        <f>'[4]ИТОГ!'!$AQ4403</f>
        <v>0</v>
      </c>
      <c r="D4406" s="91" t="str">
        <f>'[4]ИТОГ!'!$AT4403</f>
        <v>б/р</v>
      </c>
      <c r="E4406" s="91">
        <f>'[4]ИТОГ!'!$AU4403</f>
        <v>0</v>
      </c>
      <c r="F4406" s="189">
        <f>'[4]ИТОГ!'!$AX4403</f>
        <v>0</v>
      </c>
      <c r="G4406" s="91" t="s">
        <v>255</v>
      </c>
      <c r="H4406" s="94" t="s">
        <v>28</v>
      </c>
      <c r="I4406" s="91">
        <f>'[4]ИТОГ!'!$AY4403</f>
        <v>0</v>
      </c>
    </row>
    <row r="4407" spans="1:9">
      <c r="A4407" s="375">
        <v>4397</v>
      </c>
      <c r="B4407" s="91" t="str">
        <f>'[4]ИТОГ!'!$AP4404</f>
        <v xml:space="preserve"> </v>
      </c>
      <c r="C4407" s="91">
        <f>'[4]ИТОГ!'!$AQ4404</f>
        <v>0</v>
      </c>
      <c r="D4407" s="91" t="str">
        <f>'[4]ИТОГ!'!$AT4404</f>
        <v>б/р</v>
      </c>
      <c r="E4407" s="91">
        <f>'[4]ИТОГ!'!$AU4404</f>
        <v>0</v>
      </c>
      <c r="F4407" s="189">
        <f>'[4]ИТОГ!'!$AX4404</f>
        <v>0</v>
      </c>
      <c r="G4407" s="91" t="s">
        <v>255</v>
      </c>
      <c r="H4407" s="94" t="s">
        <v>28</v>
      </c>
      <c r="I4407" s="91">
        <f>'[4]ИТОГ!'!$AY4404</f>
        <v>0</v>
      </c>
    </row>
    <row r="4408" spans="1:9">
      <c r="A4408" s="375">
        <v>4398</v>
      </c>
      <c r="B4408" s="91" t="str">
        <f>'[4]ИТОГ!'!$AP4405</f>
        <v xml:space="preserve"> </v>
      </c>
      <c r="C4408" s="91">
        <f>'[4]ИТОГ!'!$AQ4405</f>
        <v>0</v>
      </c>
      <c r="D4408" s="91" t="str">
        <f>'[4]ИТОГ!'!$AT4405</f>
        <v>б/р</v>
      </c>
      <c r="E4408" s="91">
        <f>'[4]ИТОГ!'!$AU4405</f>
        <v>0</v>
      </c>
      <c r="F4408" s="189">
        <f>'[4]ИТОГ!'!$AX4405</f>
        <v>0</v>
      </c>
      <c r="G4408" s="91" t="s">
        <v>255</v>
      </c>
      <c r="H4408" s="94" t="s">
        <v>28</v>
      </c>
      <c r="I4408" s="91">
        <f>'[4]ИТОГ!'!$AY4405</f>
        <v>0</v>
      </c>
    </row>
    <row r="4409" spans="1:9">
      <c r="A4409" s="375">
        <v>4399</v>
      </c>
      <c r="B4409" s="91" t="str">
        <f>'[4]ИТОГ!'!$AP4406</f>
        <v xml:space="preserve"> </v>
      </c>
      <c r="C4409" s="91">
        <f>'[4]ИТОГ!'!$AQ4406</f>
        <v>0</v>
      </c>
      <c r="D4409" s="91" t="str">
        <f>'[4]ИТОГ!'!$AT4406</f>
        <v>б/р</v>
      </c>
      <c r="E4409" s="91">
        <f>'[4]ИТОГ!'!$AU4406</f>
        <v>0</v>
      </c>
      <c r="F4409" s="189">
        <f>'[4]ИТОГ!'!$AX4406</f>
        <v>0</v>
      </c>
      <c r="G4409" s="91" t="s">
        <v>255</v>
      </c>
      <c r="H4409" s="94" t="s">
        <v>28</v>
      </c>
      <c r="I4409" s="91">
        <f>'[4]ИТОГ!'!$AY4406</f>
        <v>0</v>
      </c>
    </row>
    <row r="4410" spans="1:9">
      <c r="A4410" s="375">
        <v>4400</v>
      </c>
      <c r="B4410" s="91" t="str">
        <f>'[4]ИТОГ!'!$AP4407</f>
        <v xml:space="preserve"> </v>
      </c>
      <c r="C4410" s="91">
        <f>'[4]ИТОГ!'!$AQ4407</f>
        <v>0</v>
      </c>
      <c r="D4410" s="91" t="str">
        <f>'[4]ИТОГ!'!$AT4407</f>
        <v>б/р</v>
      </c>
      <c r="E4410" s="91">
        <f>'[4]ИТОГ!'!$AU4407</f>
        <v>0</v>
      </c>
      <c r="F4410" s="189">
        <f>'[4]ИТОГ!'!$AX4407</f>
        <v>0</v>
      </c>
      <c r="G4410" s="91" t="s">
        <v>255</v>
      </c>
      <c r="H4410" s="94" t="s">
        <v>28</v>
      </c>
      <c r="I4410" s="91">
        <f>'[4]ИТОГ!'!$AY4407</f>
        <v>0</v>
      </c>
    </row>
    <row r="4411" spans="1:9">
      <c r="A4411" s="375">
        <v>4401</v>
      </c>
      <c r="B4411" s="91" t="str">
        <f>'[4]ИТОГ!'!$AP4408</f>
        <v xml:space="preserve"> </v>
      </c>
      <c r="C4411" s="91">
        <f>'[4]ИТОГ!'!$AQ4408</f>
        <v>0</v>
      </c>
      <c r="D4411" s="91" t="str">
        <f>'[4]ИТОГ!'!$AT4408</f>
        <v>б/р</v>
      </c>
      <c r="E4411" s="91">
        <f>'[4]ИТОГ!'!$AU4408</f>
        <v>0</v>
      </c>
      <c r="F4411" s="189">
        <f>'[4]ИТОГ!'!$AX4408</f>
        <v>0</v>
      </c>
      <c r="G4411" s="91" t="s">
        <v>255</v>
      </c>
      <c r="H4411" s="94" t="s">
        <v>28</v>
      </c>
      <c r="I4411" s="91">
        <f>'[4]ИТОГ!'!$AY4408</f>
        <v>0</v>
      </c>
    </row>
    <row r="4412" spans="1:9">
      <c r="A4412" s="375">
        <v>4402</v>
      </c>
      <c r="B4412" s="91" t="str">
        <f>'[4]ИТОГ!'!$AP4409</f>
        <v xml:space="preserve"> </v>
      </c>
      <c r="C4412" s="91">
        <f>'[4]ИТОГ!'!$AQ4409</f>
        <v>0</v>
      </c>
      <c r="D4412" s="91" t="str">
        <f>'[4]ИТОГ!'!$AT4409</f>
        <v>б/р</v>
      </c>
      <c r="E4412" s="91">
        <f>'[4]ИТОГ!'!$AU4409</f>
        <v>0</v>
      </c>
      <c r="F4412" s="189">
        <f>'[4]ИТОГ!'!$AX4409</f>
        <v>0</v>
      </c>
      <c r="G4412" s="91" t="s">
        <v>255</v>
      </c>
      <c r="H4412" s="94" t="s">
        <v>28</v>
      </c>
      <c r="I4412" s="91">
        <f>'[4]ИТОГ!'!$AY4409</f>
        <v>0</v>
      </c>
    </row>
    <row r="4413" spans="1:9">
      <c r="A4413" s="375">
        <v>4403</v>
      </c>
      <c r="B4413" s="91" t="str">
        <f>'[4]ИТОГ!'!$AP4410</f>
        <v xml:space="preserve"> </v>
      </c>
      <c r="C4413" s="91">
        <f>'[4]ИТОГ!'!$AQ4410</f>
        <v>0</v>
      </c>
      <c r="D4413" s="91" t="str">
        <f>'[4]ИТОГ!'!$AT4410</f>
        <v>б/р</v>
      </c>
      <c r="E4413" s="91">
        <f>'[4]ИТОГ!'!$AU4410</f>
        <v>0</v>
      </c>
      <c r="F4413" s="189">
        <f>'[4]ИТОГ!'!$AX4410</f>
        <v>0</v>
      </c>
      <c r="G4413" s="91" t="s">
        <v>255</v>
      </c>
      <c r="H4413" s="94" t="s">
        <v>28</v>
      </c>
      <c r="I4413" s="91">
        <f>'[4]ИТОГ!'!$AY4410</f>
        <v>0</v>
      </c>
    </row>
    <row r="4414" spans="1:9">
      <c r="A4414" s="375">
        <v>4404</v>
      </c>
      <c r="B4414" s="91" t="str">
        <f>'[4]ИТОГ!'!$AP4411</f>
        <v xml:space="preserve"> </v>
      </c>
      <c r="C4414" s="91">
        <f>'[4]ИТОГ!'!$AQ4411</f>
        <v>0</v>
      </c>
      <c r="D4414" s="91" t="str">
        <f>'[4]ИТОГ!'!$AT4411</f>
        <v>б/р</v>
      </c>
      <c r="E4414" s="91">
        <f>'[4]ИТОГ!'!$AU4411</f>
        <v>0</v>
      </c>
      <c r="F4414" s="189">
        <f>'[4]ИТОГ!'!$AX4411</f>
        <v>0</v>
      </c>
      <c r="G4414" s="91" t="s">
        <v>255</v>
      </c>
      <c r="H4414" s="94" t="s">
        <v>28</v>
      </c>
      <c r="I4414" s="91">
        <f>'[4]ИТОГ!'!$AY4411</f>
        <v>0</v>
      </c>
    </row>
    <row r="4415" spans="1:9">
      <c r="A4415" s="375">
        <v>4405</v>
      </c>
      <c r="B4415" s="91" t="str">
        <f>'[4]ИТОГ!'!$AP4412</f>
        <v xml:space="preserve"> </v>
      </c>
      <c r="C4415" s="91">
        <f>'[4]ИТОГ!'!$AQ4412</f>
        <v>0</v>
      </c>
      <c r="D4415" s="91" t="str">
        <f>'[4]ИТОГ!'!$AT4412</f>
        <v>б/р</v>
      </c>
      <c r="E4415" s="91">
        <f>'[4]ИТОГ!'!$AU4412</f>
        <v>0</v>
      </c>
      <c r="F4415" s="189">
        <f>'[4]ИТОГ!'!$AX4412</f>
        <v>0</v>
      </c>
      <c r="G4415" s="91" t="s">
        <v>255</v>
      </c>
      <c r="H4415" s="94" t="s">
        <v>28</v>
      </c>
      <c r="I4415" s="91">
        <f>'[4]ИТОГ!'!$AY4412</f>
        <v>0</v>
      </c>
    </row>
    <row r="4416" spans="1:9">
      <c r="A4416" s="375">
        <v>4406</v>
      </c>
      <c r="B4416" s="91" t="str">
        <f>'[4]ИТОГ!'!$AP4413</f>
        <v xml:space="preserve"> </v>
      </c>
      <c r="C4416" s="91">
        <f>'[4]ИТОГ!'!$AQ4413</f>
        <v>0</v>
      </c>
      <c r="D4416" s="91" t="str">
        <f>'[4]ИТОГ!'!$AT4413</f>
        <v>б/р</v>
      </c>
      <c r="E4416" s="91">
        <f>'[4]ИТОГ!'!$AU4413</f>
        <v>0</v>
      </c>
      <c r="F4416" s="189">
        <f>'[4]ИТОГ!'!$AX4413</f>
        <v>0</v>
      </c>
      <c r="G4416" s="91" t="s">
        <v>255</v>
      </c>
      <c r="H4416" s="94" t="s">
        <v>28</v>
      </c>
      <c r="I4416" s="91">
        <f>'[4]ИТОГ!'!$AY4413</f>
        <v>0</v>
      </c>
    </row>
    <row r="4417" spans="1:9">
      <c r="A4417" s="375">
        <v>4407</v>
      </c>
      <c r="B4417" s="91" t="str">
        <f>'[4]ИТОГ!'!$AP4414</f>
        <v xml:space="preserve"> </v>
      </c>
      <c r="C4417" s="91">
        <f>'[4]ИТОГ!'!$AQ4414</f>
        <v>0</v>
      </c>
      <c r="D4417" s="91" t="str">
        <f>'[4]ИТОГ!'!$AT4414</f>
        <v>б/р</v>
      </c>
      <c r="E4417" s="91">
        <f>'[4]ИТОГ!'!$AU4414</f>
        <v>0</v>
      </c>
      <c r="F4417" s="189">
        <f>'[4]ИТОГ!'!$AX4414</f>
        <v>0</v>
      </c>
      <c r="G4417" s="91" t="s">
        <v>255</v>
      </c>
      <c r="H4417" s="94" t="s">
        <v>28</v>
      </c>
      <c r="I4417" s="91">
        <f>'[4]ИТОГ!'!$AY4414</f>
        <v>0</v>
      </c>
    </row>
    <row r="4418" spans="1:9">
      <c r="A4418" s="375">
        <v>4408</v>
      </c>
      <c r="B4418" s="91" t="str">
        <f>'[4]ИТОГ!'!$AP4415</f>
        <v xml:space="preserve"> </v>
      </c>
      <c r="C4418" s="91">
        <f>'[4]ИТОГ!'!$AQ4415</f>
        <v>0</v>
      </c>
      <c r="D4418" s="91" t="str">
        <f>'[4]ИТОГ!'!$AT4415</f>
        <v>б/р</v>
      </c>
      <c r="E4418" s="91">
        <f>'[4]ИТОГ!'!$AU4415</f>
        <v>0</v>
      </c>
      <c r="F4418" s="189">
        <f>'[4]ИТОГ!'!$AX4415</f>
        <v>0</v>
      </c>
      <c r="G4418" s="91" t="s">
        <v>255</v>
      </c>
      <c r="H4418" s="94" t="s">
        <v>28</v>
      </c>
      <c r="I4418" s="91">
        <f>'[4]ИТОГ!'!$AY4415</f>
        <v>0</v>
      </c>
    </row>
    <row r="4419" spans="1:9">
      <c r="A4419" s="375">
        <v>4409</v>
      </c>
      <c r="B4419" s="91" t="str">
        <f>'[4]ИТОГ!'!$AP4416</f>
        <v xml:space="preserve"> </v>
      </c>
      <c r="C4419" s="91">
        <f>'[4]ИТОГ!'!$AQ4416</f>
        <v>0</v>
      </c>
      <c r="D4419" s="91" t="str">
        <f>'[4]ИТОГ!'!$AT4416</f>
        <v>б/р</v>
      </c>
      <c r="E4419" s="91">
        <f>'[4]ИТОГ!'!$AU4416</f>
        <v>0</v>
      </c>
      <c r="F4419" s="189">
        <f>'[4]ИТОГ!'!$AX4416</f>
        <v>0</v>
      </c>
      <c r="G4419" s="91" t="s">
        <v>255</v>
      </c>
      <c r="H4419" s="94" t="s">
        <v>28</v>
      </c>
      <c r="I4419" s="91">
        <f>'[4]ИТОГ!'!$AY4416</f>
        <v>0</v>
      </c>
    </row>
    <row r="4420" spans="1:9">
      <c r="A4420" s="375">
        <v>4410</v>
      </c>
      <c r="B4420" s="91" t="str">
        <f>'[4]ИТОГ!'!$AP4417</f>
        <v xml:space="preserve"> </v>
      </c>
      <c r="C4420" s="91">
        <f>'[4]ИТОГ!'!$AQ4417</f>
        <v>0</v>
      </c>
      <c r="D4420" s="91" t="str">
        <f>'[4]ИТОГ!'!$AT4417</f>
        <v>б/р</v>
      </c>
      <c r="E4420" s="91">
        <f>'[4]ИТОГ!'!$AU4417</f>
        <v>0</v>
      </c>
      <c r="F4420" s="189">
        <f>'[4]ИТОГ!'!$AX4417</f>
        <v>0</v>
      </c>
      <c r="G4420" s="91" t="s">
        <v>255</v>
      </c>
      <c r="H4420" s="94" t="s">
        <v>28</v>
      </c>
      <c r="I4420" s="91">
        <f>'[4]ИТОГ!'!$AY4417</f>
        <v>0</v>
      </c>
    </row>
    <row r="4421" spans="1:9">
      <c r="A4421" s="375">
        <v>4411</v>
      </c>
      <c r="B4421" s="91" t="str">
        <f>'[4]ИТОГ!'!$AP4418</f>
        <v xml:space="preserve"> </v>
      </c>
      <c r="C4421" s="91">
        <f>'[4]ИТОГ!'!$AQ4418</f>
        <v>0</v>
      </c>
      <c r="D4421" s="91" t="str">
        <f>'[4]ИТОГ!'!$AT4418</f>
        <v>б/р</v>
      </c>
      <c r="E4421" s="91">
        <f>'[4]ИТОГ!'!$AU4418</f>
        <v>0</v>
      </c>
      <c r="F4421" s="189">
        <f>'[4]ИТОГ!'!$AX4418</f>
        <v>0</v>
      </c>
      <c r="G4421" s="91" t="s">
        <v>255</v>
      </c>
      <c r="H4421" s="94" t="s">
        <v>28</v>
      </c>
      <c r="I4421" s="91">
        <f>'[4]ИТОГ!'!$AY4418</f>
        <v>0</v>
      </c>
    </row>
    <row r="4422" spans="1:9">
      <c r="A4422" s="375">
        <v>4412</v>
      </c>
      <c r="B4422" s="91" t="str">
        <f>'[4]ИТОГ!'!$AP4419</f>
        <v xml:space="preserve"> </v>
      </c>
      <c r="C4422" s="91">
        <f>'[4]ИТОГ!'!$AQ4419</f>
        <v>0</v>
      </c>
      <c r="D4422" s="91" t="str">
        <f>'[4]ИТОГ!'!$AT4419</f>
        <v>б/р</v>
      </c>
      <c r="E4422" s="91">
        <f>'[4]ИТОГ!'!$AU4419</f>
        <v>0</v>
      </c>
      <c r="F4422" s="189">
        <f>'[4]ИТОГ!'!$AX4419</f>
        <v>0</v>
      </c>
      <c r="G4422" s="91" t="s">
        <v>255</v>
      </c>
      <c r="H4422" s="94" t="s">
        <v>28</v>
      </c>
      <c r="I4422" s="91">
        <f>'[4]ИТОГ!'!$AY4419</f>
        <v>0</v>
      </c>
    </row>
    <row r="4423" spans="1:9">
      <c r="A4423" s="375">
        <v>4413</v>
      </c>
      <c r="B4423" s="91" t="str">
        <f>'[4]ИТОГ!'!$AP4420</f>
        <v xml:space="preserve"> </v>
      </c>
      <c r="C4423" s="91">
        <f>'[4]ИТОГ!'!$AQ4420</f>
        <v>0</v>
      </c>
      <c r="D4423" s="91" t="str">
        <f>'[4]ИТОГ!'!$AT4420</f>
        <v>б/р</v>
      </c>
      <c r="E4423" s="91">
        <f>'[4]ИТОГ!'!$AU4420</f>
        <v>0</v>
      </c>
      <c r="F4423" s="189">
        <f>'[4]ИТОГ!'!$AX4420</f>
        <v>0</v>
      </c>
      <c r="G4423" s="91" t="s">
        <v>255</v>
      </c>
      <c r="H4423" s="94" t="s">
        <v>28</v>
      </c>
      <c r="I4423" s="91">
        <f>'[4]ИТОГ!'!$AY4420</f>
        <v>0</v>
      </c>
    </row>
    <row r="4424" spans="1:9">
      <c r="A4424" s="375">
        <v>4414</v>
      </c>
      <c r="B4424" s="91" t="str">
        <f>'[4]ИТОГ!'!$AP4421</f>
        <v xml:space="preserve"> </v>
      </c>
      <c r="C4424" s="91">
        <f>'[4]ИТОГ!'!$AQ4421</f>
        <v>0</v>
      </c>
      <c r="D4424" s="91" t="str">
        <f>'[4]ИТОГ!'!$AT4421</f>
        <v>б/р</v>
      </c>
      <c r="E4424" s="91">
        <f>'[4]ИТОГ!'!$AU4421</f>
        <v>0</v>
      </c>
      <c r="F4424" s="189">
        <f>'[4]ИТОГ!'!$AX4421</f>
        <v>0</v>
      </c>
      <c r="G4424" s="91" t="s">
        <v>255</v>
      </c>
      <c r="H4424" s="94" t="s">
        <v>28</v>
      </c>
      <c r="I4424" s="91">
        <f>'[4]ИТОГ!'!$AY4421</f>
        <v>0</v>
      </c>
    </row>
    <row r="4425" spans="1:9">
      <c r="A4425" s="375">
        <v>4415</v>
      </c>
      <c r="B4425" s="91" t="str">
        <f>'[4]ИТОГ!'!$AP4422</f>
        <v xml:space="preserve"> </v>
      </c>
      <c r="C4425" s="91">
        <f>'[4]ИТОГ!'!$AQ4422</f>
        <v>0</v>
      </c>
      <c r="D4425" s="91" t="str">
        <f>'[4]ИТОГ!'!$AT4422</f>
        <v>б/р</v>
      </c>
      <c r="E4425" s="91">
        <f>'[4]ИТОГ!'!$AU4422</f>
        <v>0</v>
      </c>
      <c r="F4425" s="189">
        <f>'[4]ИТОГ!'!$AX4422</f>
        <v>0</v>
      </c>
      <c r="G4425" s="91" t="s">
        <v>255</v>
      </c>
      <c r="H4425" s="94" t="s">
        <v>28</v>
      </c>
      <c r="I4425" s="91">
        <f>'[4]ИТОГ!'!$AY4422</f>
        <v>0</v>
      </c>
    </row>
    <row r="4426" spans="1:9">
      <c r="A4426" s="375">
        <v>4416</v>
      </c>
      <c r="B4426" s="91" t="str">
        <f>'[4]ИТОГ!'!$AP4423</f>
        <v xml:space="preserve"> </v>
      </c>
      <c r="C4426" s="91">
        <f>'[4]ИТОГ!'!$AQ4423</f>
        <v>0</v>
      </c>
      <c r="D4426" s="91" t="str">
        <f>'[4]ИТОГ!'!$AT4423</f>
        <v>б/р</v>
      </c>
      <c r="E4426" s="91">
        <f>'[4]ИТОГ!'!$AU4423</f>
        <v>0</v>
      </c>
      <c r="F4426" s="189">
        <f>'[4]ИТОГ!'!$AX4423</f>
        <v>0</v>
      </c>
      <c r="G4426" s="91" t="s">
        <v>255</v>
      </c>
      <c r="H4426" s="94" t="s">
        <v>28</v>
      </c>
      <c r="I4426" s="91">
        <f>'[4]ИТОГ!'!$AY4423</f>
        <v>0</v>
      </c>
    </row>
    <row r="4427" spans="1:9">
      <c r="A4427" s="375">
        <v>4417</v>
      </c>
      <c r="B4427" s="91" t="str">
        <f>'[4]ИТОГ!'!$AP4424</f>
        <v xml:space="preserve"> </v>
      </c>
      <c r="C4427" s="91">
        <f>'[4]ИТОГ!'!$AQ4424</f>
        <v>0</v>
      </c>
      <c r="D4427" s="91" t="str">
        <f>'[4]ИТОГ!'!$AT4424</f>
        <v>б/р</v>
      </c>
      <c r="E4427" s="91">
        <f>'[4]ИТОГ!'!$AU4424</f>
        <v>0</v>
      </c>
      <c r="F4427" s="189">
        <f>'[4]ИТОГ!'!$AX4424</f>
        <v>0</v>
      </c>
      <c r="G4427" s="91" t="s">
        <v>255</v>
      </c>
      <c r="H4427" s="94" t="s">
        <v>28</v>
      </c>
      <c r="I4427" s="91">
        <f>'[4]ИТОГ!'!$AY4424</f>
        <v>0</v>
      </c>
    </row>
    <row r="4428" spans="1:9">
      <c r="A4428" s="375">
        <v>4418</v>
      </c>
      <c r="B4428" s="91" t="str">
        <f>'[4]ИТОГ!'!$AP4425</f>
        <v xml:space="preserve"> </v>
      </c>
      <c r="C4428" s="91">
        <f>'[4]ИТОГ!'!$AQ4425</f>
        <v>0</v>
      </c>
      <c r="D4428" s="91" t="str">
        <f>'[4]ИТОГ!'!$AT4425</f>
        <v>б/р</v>
      </c>
      <c r="E4428" s="91">
        <f>'[4]ИТОГ!'!$AU4425</f>
        <v>0</v>
      </c>
      <c r="F4428" s="189">
        <f>'[4]ИТОГ!'!$AX4425</f>
        <v>0</v>
      </c>
      <c r="G4428" s="91" t="s">
        <v>255</v>
      </c>
      <c r="H4428" s="94" t="s">
        <v>28</v>
      </c>
      <c r="I4428" s="91">
        <f>'[4]ИТОГ!'!$AY4425</f>
        <v>0</v>
      </c>
    </row>
    <row r="4429" spans="1:9">
      <c r="A4429" s="375">
        <v>4419</v>
      </c>
      <c r="B4429" s="91" t="str">
        <f>'[4]ИТОГ!'!$AP4426</f>
        <v xml:space="preserve"> </v>
      </c>
      <c r="C4429" s="91">
        <f>'[4]ИТОГ!'!$AQ4426</f>
        <v>0</v>
      </c>
      <c r="D4429" s="91" t="str">
        <f>'[4]ИТОГ!'!$AT4426</f>
        <v>б/р</v>
      </c>
      <c r="E4429" s="91">
        <f>'[4]ИТОГ!'!$AU4426</f>
        <v>0</v>
      </c>
      <c r="F4429" s="189">
        <f>'[4]ИТОГ!'!$AX4426</f>
        <v>0</v>
      </c>
      <c r="G4429" s="91" t="s">
        <v>255</v>
      </c>
      <c r="H4429" s="94" t="s">
        <v>28</v>
      </c>
      <c r="I4429" s="91">
        <f>'[4]ИТОГ!'!$AY4426</f>
        <v>0</v>
      </c>
    </row>
    <row r="4430" spans="1:9">
      <c r="A4430" s="375">
        <v>4420</v>
      </c>
      <c r="B4430" s="91" t="str">
        <f>'[4]ИТОГ!'!$AP4427</f>
        <v xml:space="preserve"> </v>
      </c>
      <c r="C4430" s="91">
        <f>'[4]ИТОГ!'!$AQ4427</f>
        <v>0</v>
      </c>
      <c r="D4430" s="91" t="str">
        <f>'[4]ИТОГ!'!$AT4427</f>
        <v>б/р</v>
      </c>
      <c r="E4430" s="91">
        <f>'[4]ИТОГ!'!$AU4427</f>
        <v>0</v>
      </c>
      <c r="F4430" s="189">
        <f>'[4]ИТОГ!'!$AX4427</f>
        <v>0</v>
      </c>
      <c r="G4430" s="91" t="s">
        <v>255</v>
      </c>
      <c r="H4430" s="94" t="s">
        <v>28</v>
      </c>
      <c r="I4430" s="91">
        <f>'[4]ИТОГ!'!$AY4427</f>
        <v>0</v>
      </c>
    </row>
    <row r="4431" spans="1:9">
      <c r="A4431" s="375">
        <v>4421</v>
      </c>
      <c r="B4431" s="91" t="str">
        <f>'[4]ИТОГ!'!$AP4428</f>
        <v xml:space="preserve"> </v>
      </c>
      <c r="C4431" s="91">
        <f>'[4]ИТОГ!'!$AQ4428</f>
        <v>0</v>
      </c>
      <c r="D4431" s="91" t="str">
        <f>'[4]ИТОГ!'!$AT4428</f>
        <v>б/р</v>
      </c>
      <c r="E4431" s="91">
        <f>'[4]ИТОГ!'!$AU4428</f>
        <v>0</v>
      </c>
      <c r="F4431" s="189">
        <f>'[4]ИТОГ!'!$AX4428</f>
        <v>0</v>
      </c>
      <c r="G4431" s="91" t="s">
        <v>255</v>
      </c>
      <c r="H4431" s="94" t="s">
        <v>28</v>
      </c>
      <c r="I4431" s="91">
        <f>'[4]ИТОГ!'!$AY4428</f>
        <v>0</v>
      </c>
    </row>
    <row r="4432" spans="1:9">
      <c r="A4432" s="375">
        <v>4422</v>
      </c>
      <c r="B4432" s="91" t="str">
        <f>'[4]ИТОГ!'!$AP4429</f>
        <v xml:space="preserve"> </v>
      </c>
      <c r="C4432" s="91">
        <f>'[4]ИТОГ!'!$AQ4429</f>
        <v>0</v>
      </c>
      <c r="D4432" s="91" t="str">
        <f>'[4]ИТОГ!'!$AT4429</f>
        <v>б/р</v>
      </c>
      <c r="E4432" s="91">
        <f>'[4]ИТОГ!'!$AU4429</f>
        <v>0</v>
      </c>
      <c r="F4432" s="189">
        <f>'[4]ИТОГ!'!$AX4429</f>
        <v>0</v>
      </c>
      <c r="G4432" s="91" t="s">
        <v>255</v>
      </c>
      <c r="H4432" s="94" t="s">
        <v>28</v>
      </c>
      <c r="I4432" s="91">
        <f>'[4]ИТОГ!'!$AY4429</f>
        <v>0</v>
      </c>
    </row>
    <row r="4433" spans="1:9">
      <c r="A4433" s="375">
        <v>4423</v>
      </c>
      <c r="B4433" s="91" t="str">
        <f>'[4]ИТОГ!'!$AP4430</f>
        <v xml:space="preserve"> </v>
      </c>
      <c r="C4433" s="91">
        <f>'[4]ИТОГ!'!$AQ4430</f>
        <v>0</v>
      </c>
      <c r="D4433" s="91" t="str">
        <f>'[4]ИТОГ!'!$AT4430</f>
        <v>б/р</v>
      </c>
      <c r="E4433" s="91">
        <f>'[4]ИТОГ!'!$AU4430</f>
        <v>0</v>
      </c>
      <c r="F4433" s="189">
        <f>'[4]ИТОГ!'!$AX4430</f>
        <v>0</v>
      </c>
      <c r="G4433" s="91" t="s">
        <v>255</v>
      </c>
      <c r="H4433" s="94" t="s">
        <v>28</v>
      </c>
      <c r="I4433" s="91">
        <f>'[4]ИТОГ!'!$AY4430</f>
        <v>0</v>
      </c>
    </row>
    <row r="4434" spans="1:9">
      <c r="A4434" s="375">
        <v>4424</v>
      </c>
      <c r="B4434" s="91" t="str">
        <f>'[4]ИТОГ!'!$AP4431</f>
        <v xml:space="preserve"> </v>
      </c>
      <c r="C4434" s="91">
        <f>'[4]ИТОГ!'!$AQ4431</f>
        <v>0</v>
      </c>
      <c r="D4434" s="91" t="str">
        <f>'[4]ИТОГ!'!$AT4431</f>
        <v>б/р</v>
      </c>
      <c r="E4434" s="91">
        <f>'[4]ИТОГ!'!$AU4431</f>
        <v>0</v>
      </c>
      <c r="F4434" s="189">
        <f>'[4]ИТОГ!'!$AX4431</f>
        <v>0</v>
      </c>
      <c r="G4434" s="91" t="s">
        <v>255</v>
      </c>
      <c r="H4434" s="94" t="s">
        <v>28</v>
      </c>
      <c r="I4434" s="91">
        <f>'[4]ИТОГ!'!$AY4431</f>
        <v>0</v>
      </c>
    </row>
    <row r="4435" spans="1:9">
      <c r="A4435" s="375">
        <v>4425</v>
      </c>
      <c r="B4435" s="91" t="str">
        <f>'[4]ИТОГ!'!$AP4432</f>
        <v xml:space="preserve"> </v>
      </c>
      <c r="C4435" s="91">
        <f>'[4]ИТОГ!'!$AQ4432</f>
        <v>0</v>
      </c>
      <c r="D4435" s="91" t="str">
        <f>'[4]ИТОГ!'!$AT4432</f>
        <v>б/р</v>
      </c>
      <c r="E4435" s="91">
        <f>'[4]ИТОГ!'!$AU4432</f>
        <v>0</v>
      </c>
      <c r="F4435" s="189">
        <f>'[4]ИТОГ!'!$AX4432</f>
        <v>0</v>
      </c>
      <c r="G4435" s="91" t="s">
        <v>255</v>
      </c>
      <c r="H4435" s="94" t="s">
        <v>28</v>
      </c>
      <c r="I4435" s="91">
        <f>'[4]ИТОГ!'!$AY4432</f>
        <v>0</v>
      </c>
    </row>
    <row r="4436" spans="1:9">
      <c r="A4436" s="375">
        <v>4426</v>
      </c>
      <c r="B4436" s="91" t="str">
        <f>'[4]ИТОГ!'!$AP4433</f>
        <v xml:space="preserve"> </v>
      </c>
      <c r="C4436" s="91">
        <f>'[4]ИТОГ!'!$AQ4433</f>
        <v>0</v>
      </c>
      <c r="D4436" s="91" t="str">
        <f>'[4]ИТОГ!'!$AT4433</f>
        <v>б/р</v>
      </c>
      <c r="E4436" s="91">
        <f>'[4]ИТОГ!'!$AU4433</f>
        <v>0</v>
      </c>
      <c r="F4436" s="189">
        <f>'[4]ИТОГ!'!$AX4433</f>
        <v>0</v>
      </c>
      <c r="G4436" s="91" t="s">
        <v>255</v>
      </c>
      <c r="H4436" s="94" t="s">
        <v>28</v>
      </c>
      <c r="I4436" s="91">
        <f>'[4]ИТОГ!'!$AY4433</f>
        <v>0</v>
      </c>
    </row>
    <row r="4437" spans="1:9">
      <c r="A4437" s="375">
        <v>4427</v>
      </c>
      <c r="B4437" s="91" t="str">
        <f>'[4]ИТОГ!'!$AP4434</f>
        <v xml:space="preserve"> </v>
      </c>
      <c r="C4437" s="91">
        <f>'[4]ИТОГ!'!$AQ4434</f>
        <v>0</v>
      </c>
      <c r="D4437" s="91" t="str">
        <f>'[4]ИТОГ!'!$AT4434</f>
        <v>б/р</v>
      </c>
      <c r="E4437" s="91">
        <f>'[4]ИТОГ!'!$AU4434</f>
        <v>0</v>
      </c>
      <c r="F4437" s="189">
        <f>'[4]ИТОГ!'!$AX4434</f>
        <v>0</v>
      </c>
      <c r="G4437" s="91" t="s">
        <v>255</v>
      </c>
      <c r="H4437" s="94" t="s">
        <v>28</v>
      </c>
      <c r="I4437" s="91">
        <f>'[4]ИТОГ!'!$AY4434</f>
        <v>0</v>
      </c>
    </row>
    <row r="4438" spans="1:9">
      <c r="A4438" s="375">
        <v>4428</v>
      </c>
      <c r="B4438" s="91" t="str">
        <f>'[4]ИТОГ!'!$AP4435</f>
        <v xml:space="preserve"> </v>
      </c>
      <c r="C4438" s="91">
        <f>'[4]ИТОГ!'!$AQ4435</f>
        <v>0</v>
      </c>
      <c r="D4438" s="91" t="str">
        <f>'[4]ИТОГ!'!$AT4435</f>
        <v>б/р</v>
      </c>
      <c r="E4438" s="91">
        <f>'[4]ИТОГ!'!$AU4435</f>
        <v>0</v>
      </c>
      <c r="F4438" s="189">
        <f>'[4]ИТОГ!'!$AX4435</f>
        <v>0</v>
      </c>
      <c r="G4438" s="91" t="s">
        <v>255</v>
      </c>
      <c r="H4438" s="94" t="s">
        <v>28</v>
      </c>
      <c r="I4438" s="91">
        <f>'[4]ИТОГ!'!$AY4435</f>
        <v>0</v>
      </c>
    </row>
    <row r="4439" spans="1:9">
      <c r="A4439" s="375">
        <v>4429</v>
      </c>
      <c r="B4439" s="91" t="str">
        <f>'[4]ИТОГ!'!$AP4436</f>
        <v xml:space="preserve"> </v>
      </c>
      <c r="C4439" s="91">
        <f>'[4]ИТОГ!'!$AQ4436</f>
        <v>0</v>
      </c>
      <c r="D4439" s="91" t="str">
        <f>'[4]ИТОГ!'!$AT4436</f>
        <v>б/р</v>
      </c>
      <c r="E4439" s="91">
        <f>'[4]ИТОГ!'!$AU4436</f>
        <v>0</v>
      </c>
      <c r="F4439" s="189">
        <f>'[4]ИТОГ!'!$AX4436</f>
        <v>0</v>
      </c>
      <c r="G4439" s="91" t="s">
        <v>255</v>
      </c>
      <c r="H4439" s="94" t="s">
        <v>28</v>
      </c>
      <c r="I4439" s="91">
        <f>'[4]ИТОГ!'!$AY4436</f>
        <v>0</v>
      </c>
    </row>
    <row r="4440" spans="1:9">
      <c r="A4440" s="375">
        <v>4430</v>
      </c>
      <c r="B4440" s="91" t="str">
        <f>'[4]ИТОГ!'!$AP4437</f>
        <v xml:space="preserve"> </v>
      </c>
      <c r="C4440" s="91">
        <f>'[4]ИТОГ!'!$AQ4437</f>
        <v>0</v>
      </c>
      <c r="D4440" s="91" t="str">
        <f>'[4]ИТОГ!'!$AT4437</f>
        <v>б/р</v>
      </c>
      <c r="E4440" s="91">
        <f>'[4]ИТОГ!'!$AU4437</f>
        <v>0</v>
      </c>
      <c r="F4440" s="189">
        <f>'[4]ИТОГ!'!$AX4437</f>
        <v>0</v>
      </c>
      <c r="G4440" s="91" t="s">
        <v>255</v>
      </c>
      <c r="H4440" s="94" t="s">
        <v>28</v>
      </c>
      <c r="I4440" s="91">
        <f>'[4]ИТОГ!'!$AY4437</f>
        <v>0</v>
      </c>
    </row>
    <row r="4441" spans="1:9">
      <c r="A4441" s="375">
        <v>4431</v>
      </c>
      <c r="B4441" s="91" t="str">
        <f>'[4]ИТОГ!'!$AP4438</f>
        <v xml:space="preserve"> </v>
      </c>
      <c r="C4441" s="91">
        <f>'[4]ИТОГ!'!$AQ4438</f>
        <v>0</v>
      </c>
      <c r="D4441" s="91" t="str">
        <f>'[4]ИТОГ!'!$AT4438</f>
        <v>б/р</v>
      </c>
      <c r="E4441" s="91">
        <f>'[4]ИТОГ!'!$AU4438</f>
        <v>0</v>
      </c>
      <c r="F4441" s="189">
        <f>'[4]ИТОГ!'!$AX4438</f>
        <v>0</v>
      </c>
      <c r="G4441" s="91" t="s">
        <v>255</v>
      </c>
      <c r="H4441" s="94" t="s">
        <v>28</v>
      </c>
      <c r="I4441" s="91">
        <f>'[4]ИТОГ!'!$AY4438</f>
        <v>0</v>
      </c>
    </row>
    <row r="4442" spans="1:9">
      <c r="A4442" s="375">
        <v>4432</v>
      </c>
      <c r="B4442" s="91" t="str">
        <f>'[4]ИТОГ!'!$AP4439</f>
        <v xml:space="preserve"> </v>
      </c>
      <c r="C4442" s="91">
        <f>'[4]ИТОГ!'!$AQ4439</f>
        <v>0</v>
      </c>
      <c r="D4442" s="91" t="str">
        <f>'[4]ИТОГ!'!$AT4439</f>
        <v>б/р</v>
      </c>
      <c r="E4442" s="91">
        <f>'[4]ИТОГ!'!$AU4439</f>
        <v>0</v>
      </c>
      <c r="F4442" s="189">
        <f>'[4]ИТОГ!'!$AX4439</f>
        <v>0</v>
      </c>
      <c r="G4442" s="91" t="s">
        <v>255</v>
      </c>
      <c r="H4442" s="94" t="s">
        <v>28</v>
      </c>
      <c r="I4442" s="91">
        <f>'[4]ИТОГ!'!$AY4439</f>
        <v>0</v>
      </c>
    </row>
    <row r="4443" spans="1:9">
      <c r="A4443" s="375">
        <v>4433</v>
      </c>
      <c r="B4443" s="91" t="str">
        <f>'[4]ИТОГ!'!$AP4440</f>
        <v xml:space="preserve"> </v>
      </c>
      <c r="C4443" s="91">
        <f>'[4]ИТОГ!'!$AQ4440</f>
        <v>0</v>
      </c>
      <c r="D4443" s="91" t="str">
        <f>'[4]ИТОГ!'!$AT4440</f>
        <v>б/р</v>
      </c>
      <c r="E4443" s="91">
        <f>'[4]ИТОГ!'!$AU4440</f>
        <v>0</v>
      </c>
      <c r="F4443" s="189">
        <f>'[4]ИТОГ!'!$AX4440</f>
        <v>0</v>
      </c>
      <c r="G4443" s="91" t="s">
        <v>255</v>
      </c>
      <c r="H4443" s="94" t="s">
        <v>28</v>
      </c>
      <c r="I4443" s="91">
        <f>'[4]ИТОГ!'!$AY4440</f>
        <v>0</v>
      </c>
    </row>
    <row r="4444" spans="1:9">
      <c r="A4444" s="375">
        <v>4434</v>
      </c>
      <c r="B4444" s="91" t="str">
        <f>'[4]ИТОГ!'!$AP4441</f>
        <v xml:space="preserve"> </v>
      </c>
      <c r="C4444" s="91">
        <f>'[4]ИТОГ!'!$AQ4441</f>
        <v>0</v>
      </c>
      <c r="D4444" s="91" t="str">
        <f>'[4]ИТОГ!'!$AT4441</f>
        <v>б/р</v>
      </c>
      <c r="E4444" s="91">
        <f>'[4]ИТОГ!'!$AU4441</f>
        <v>0</v>
      </c>
      <c r="F4444" s="189">
        <f>'[4]ИТОГ!'!$AX4441</f>
        <v>0</v>
      </c>
      <c r="G4444" s="91" t="s">
        <v>255</v>
      </c>
      <c r="H4444" s="94" t="s">
        <v>28</v>
      </c>
      <c r="I4444" s="91">
        <f>'[4]ИТОГ!'!$AY4441</f>
        <v>0</v>
      </c>
    </row>
    <row r="4445" spans="1:9">
      <c r="A4445" s="375">
        <v>4435</v>
      </c>
      <c r="B4445" s="91" t="str">
        <f>'[4]ИТОГ!'!$AP4442</f>
        <v xml:space="preserve"> </v>
      </c>
      <c r="C4445" s="91">
        <f>'[4]ИТОГ!'!$AQ4442</f>
        <v>0</v>
      </c>
      <c r="D4445" s="91" t="str">
        <f>'[4]ИТОГ!'!$AT4442</f>
        <v>б/р</v>
      </c>
      <c r="E4445" s="91">
        <f>'[4]ИТОГ!'!$AU4442</f>
        <v>0</v>
      </c>
      <c r="F4445" s="189">
        <f>'[4]ИТОГ!'!$AX4442</f>
        <v>0</v>
      </c>
      <c r="G4445" s="91" t="s">
        <v>255</v>
      </c>
      <c r="H4445" s="94" t="s">
        <v>28</v>
      </c>
      <c r="I4445" s="91">
        <f>'[4]ИТОГ!'!$AY4442</f>
        <v>0</v>
      </c>
    </row>
    <row r="4446" spans="1:9">
      <c r="A4446" s="375">
        <v>4436</v>
      </c>
      <c r="B4446" s="91" t="str">
        <f>'[4]ИТОГ!'!$AP4443</f>
        <v xml:space="preserve"> </v>
      </c>
      <c r="C4446" s="91">
        <f>'[4]ИТОГ!'!$AQ4443</f>
        <v>0</v>
      </c>
      <c r="D4446" s="91" t="str">
        <f>'[4]ИТОГ!'!$AT4443</f>
        <v>б/р</v>
      </c>
      <c r="E4446" s="91">
        <f>'[4]ИТОГ!'!$AU4443</f>
        <v>0</v>
      </c>
      <c r="F4446" s="189">
        <f>'[4]ИТОГ!'!$AX4443</f>
        <v>0</v>
      </c>
      <c r="G4446" s="91" t="s">
        <v>255</v>
      </c>
      <c r="H4446" s="94" t="s">
        <v>28</v>
      </c>
      <c r="I4446" s="91">
        <f>'[4]ИТОГ!'!$AY4443</f>
        <v>0</v>
      </c>
    </row>
    <row r="4447" spans="1:9">
      <c r="A4447" s="375">
        <v>4437</v>
      </c>
      <c r="B4447" s="91" t="str">
        <f>'[4]ИТОГ!'!$AP4444</f>
        <v xml:space="preserve"> </v>
      </c>
      <c r="C4447" s="91">
        <f>'[4]ИТОГ!'!$AQ4444</f>
        <v>0</v>
      </c>
      <c r="D4447" s="91" t="str">
        <f>'[4]ИТОГ!'!$AT4444</f>
        <v>б/р</v>
      </c>
      <c r="E4447" s="91">
        <f>'[4]ИТОГ!'!$AU4444</f>
        <v>0</v>
      </c>
      <c r="F4447" s="189">
        <f>'[4]ИТОГ!'!$AX4444</f>
        <v>0</v>
      </c>
      <c r="G4447" s="91" t="s">
        <v>255</v>
      </c>
      <c r="H4447" s="94" t="s">
        <v>28</v>
      </c>
      <c r="I4447" s="91">
        <f>'[4]ИТОГ!'!$AY4444</f>
        <v>0</v>
      </c>
    </row>
    <row r="4448" spans="1:9">
      <c r="A4448" s="375">
        <v>4438</v>
      </c>
      <c r="B4448" s="91" t="str">
        <f>'[4]ИТОГ!'!$AP4445</f>
        <v xml:space="preserve"> </v>
      </c>
      <c r="C4448" s="91">
        <f>'[4]ИТОГ!'!$AQ4445</f>
        <v>0</v>
      </c>
      <c r="D4448" s="91" t="str">
        <f>'[4]ИТОГ!'!$AT4445</f>
        <v>б/р</v>
      </c>
      <c r="E4448" s="91">
        <f>'[4]ИТОГ!'!$AU4445</f>
        <v>0</v>
      </c>
      <c r="F4448" s="189">
        <f>'[4]ИТОГ!'!$AX4445</f>
        <v>0</v>
      </c>
      <c r="G4448" s="91" t="s">
        <v>255</v>
      </c>
      <c r="H4448" s="94" t="s">
        <v>28</v>
      </c>
      <c r="I4448" s="91">
        <f>'[4]ИТОГ!'!$AY4445</f>
        <v>0</v>
      </c>
    </row>
    <row r="4449" spans="1:9">
      <c r="A4449" s="375">
        <v>4439</v>
      </c>
      <c r="B4449" s="91" t="str">
        <f>'[4]ИТОГ!'!$AP4446</f>
        <v xml:space="preserve"> </v>
      </c>
      <c r="C4449" s="91">
        <f>'[4]ИТОГ!'!$AQ4446</f>
        <v>0</v>
      </c>
      <c r="D4449" s="91" t="str">
        <f>'[4]ИТОГ!'!$AT4446</f>
        <v>б/р</v>
      </c>
      <c r="E4449" s="91">
        <f>'[4]ИТОГ!'!$AU4446</f>
        <v>0</v>
      </c>
      <c r="F4449" s="189">
        <f>'[4]ИТОГ!'!$AX4446</f>
        <v>0</v>
      </c>
      <c r="G4449" s="91" t="s">
        <v>255</v>
      </c>
      <c r="H4449" s="94" t="s">
        <v>28</v>
      </c>
      <c r="I4449" s="91">
        <f>'[4]ИТОГ!'!$AY4446</f>
        <v>0</v>
      </c>
    </row>
    <row r="4450" spans="1:9">
      <c r="A4450" s="375">
        <v>4440</v>
      </c>
      <c r="B4450" s="91" t="str">
        <f>'[4]ИТОГ!'!$AP4447</f>
        <v xml:space="preserve"> </v>
      </c>
      <c r="C4450" s="91">
        <f>'[4]ИТОГ!'!$AQ4447</f>
        <v>0</v>
      </c>
      <c r="D4450" s="91" t="str">
        <f>'[4]ИТОГ!'!$AT4447</f>
        <v>б/р</v>
      </c>
      <c r="E4450" s="91">
        <f>'[4]ИТОГ!'!$AU4447</f>
        <v>0</v>
      </c>
      <c r="F4450" s="189">
        <f>'[4]ИТОГ!'!$AX4447</f>
        <v>0</v>
      </c>
      <c r="G4450" s="91" t="s">
        <v>255</v>
      </c>
      <c r="H4450" s="94" t="s">
        <v>28</v>
      </c>
      <c r="I4450" s="91">
        <f>'[4]ИТОГ!'!$AY4447</f>
        <v>0</v>
      </c>
    </row>
    <row r="4451" spans="1:9">
      <c r="A4451" s="375">
        <v>4441</v>
      </c>
      <c r="B4451" s="91" t="str">
        <f>'[4]ИТОГ!'!$AP4448</f>
        <v xml:space="preserve"> </v>
      </c>
      <c r="C4451" s="91">
        <f>'[4]ИТОГ!'!$AQ4448</f>
        <v>0</v>
      </c>
      <c r="D4451" s="91" t="str">
        <f>'[4]ИТОГ!'!$AT4448</f>
        <v>б/р</v>
      </c>
      <c r="E4451" s="91">
        <f>'[4]ИТОГ!'!$AU4448</f>
        <v>0</v>
      </c>
      <c r="F4451" s="189">
        <f>'[4]ИТОГ!'!$AX4448</f>
        <v>0</v>
      </c>
      <c r="G4451" s="91" t="s">
        <v>255</v>
      </c>
      <c r="H4451" s="94" t="s">
        <v>28</v>
      </c>
      <c r="I4451" s="91">
        <f>'[4]ИТОГ!'!$AY4448</f>
        <v>0</v>
      </c>
    </row>
    <row r="4452" spans="1:9">
      <c r="A4452" s="375">
        <v>4442</v>
      </c>
      <c r="B4452" s="91" t="str">
        <f>'[4]ИТОГ!'!$AP4449</f>
        <v xml:space="preserve"> </v>
      </c>
      <c r="C4452" s="91">
        <f>'[4]ИТОГ!'!$AQ4449</f>
        <v>0</v>
      </c>
      <c r="D4452" s="91" t="str">
        <f>'[4]ИТОГ!'!$AT4449</f>
        <v>б/р</v>
      </c>
      <c r="E4452" s="91">
        <f>'[4]ИТОГ!'!$AU4449</f>
        <v>0</v>
      </c>
      <c r="F4452" s="189">
        <f>'[4]ИТОГ!'!$AX4449</f>
        <v>0</v>
      </c>
      <c r="G4452" s="91" t="s">
        <v>255</v>
      </c>
      <c r="H4452" s="94" t="s">
        <v>28</v>
      </c>
      <c r="I4452" s="91">
        <f>'[4]ИТОГ!'!$AY4449</f>
        <v>0</v>
      </c>
    </row>
    <row r="4453" spans="1:9">
      <c r="A4453" s="375">
        <v>4443</v>
      </c>
      <c r="B4453" s="91" t="str">
        <f>'[4]ИТОГ!'!$AP4450</f>
        <v xml:space="preserve"> </v>
      </c>
      <c r="C4453" s="91">
        <f>'[4]ИТОГ!'!$AQ4450</f>
        <v>0</v>
      </c>
      <c r="D4453" s="91" t="str">
        <f>'[4]ИТОГ!'!$AT4450</f>
        <v>б/р</v>
      </c>
      <c r="E4453" s="91">
        <f>'[4]ИТОГ!'!$AU4450</f>
        <v>0</v>
      </c>
      <c r="F4453" s="189">
        <f>'[4]ИТОГ!'!$AX4450</f>
        <v>0</v>
      </c>
      <c r="G4453" s="91" t="s">
        <v>255</v>
      </c>
      <c r="H4453" s="94" t="s">
        <v>28</v>
      </c>
      <c r="I4453" s="91">
        <f>'[4]ИТОГ!'!$AY4450</f>
        <v>0</v>
      </c>
    </row>
    <row r="4454" spans="1:9">
      <c r="A4454" s="375">
        <v>4444</v>
      </c>
      <c r="B4454" s="91" t="str">
        <f>'[4]ИТОГ!'!$AP4451</f>
        <v xml:space="preserve"> </v>
      </c>
      <c r="C4454" s="91">
        <f>'[4]ИТОГ!'!$AQ4451</f>
        <v>0</v>
      </c>
      <c r="D4454" s="91" t="str">
        <f>'[4]ИТОГ!'!$AT4451</f>
        <v>б/р</v>
      </c>
      <c r="E4454" s="91">
        <f>'[4]ИТОГ!'!$AU4451</f>
        <v>0</v>
      </c>
      <c r="F4454" s="189">
        <f>'[4]ИТОГ!'!$AX4451</f>
        <v>0</v>
      </c>
      <c r="G4454" s="91" t="s">
        <v>255</v>
      </c>
      <c r="H4454" s="94" t="s">
        <v>28</v>
      </c>
      <c r="I4454" s="91">
        <f>'[4]ИТОГ!'!$AY4451</f>
        <v>0</v>
      </c>
    </row>
    <row r="4455" spans="1:9">
      <c r="A4455" s="375">
        <v>4445</v>
      </c>
      <c r="B4455" s="91" t="str">
        <f>'[4]ИТОГ!'!$AP4452</f>
        <v xml:space="preserve"> </v>
      </c>
      <c r="C4455" s="91">
        <f>'[4]ИТОГ!'!$AQ4452</f>
        <v>0</v>
      </c>
      <c r="D4455" s="91" t="str">
        <f>'[4]ИТОГ!'!$AT4452</f>
        <v>б/р</v>
      </c>
      <c r="E4455" s="91">
        <f>'[4]ИТОГ!'!$AU4452</f>
        <v>0</v>
      </c>
      <c r="F4455" s="189">
        <f>'[4]ИТОГ!'!$AX4452</f>
        <v>0</v>
      </c>
      <c r="G4455" s="91" t="s">
        <v>255</v>
      </c>
      <c r="H4455" s="94" t="s">
        <v>28</v>
      </c>
      <c r="I4455" s="91">
        <f>'[4]ИТОГ!'!$AY4452</f>
        <v>0</v>
      </c>
    </row>
    <row r="4456" spans="1:9">
      <c r="A4456" s="375">
        <v>4446</v>
      </c>
      <c r="B4456" s="91" t="str">
        <f>'[4]ИТОГ!'!$AP4453</f>
        <v xml:space="preserve"> </v>
      </c>
      <c r="C4456" s="91">
        <f>'[4]ИТОГ!'!$AQ4453</f>
        <v>0</v>
      </c>
      <c r="D4456" s="91" t="str">
        <f>'[4]ИТОГ!'!$AT4453</f>
        <v>б/р</v>
      </c>
      <c r="E4456" s="91">
        <f>'[4]ИТОГ!'!$AU4453</f>
        <v>0</v>
      </c>
      <c r="F4456" s="189">
        <f>'[4]ИТОГ!'!$AX4453</f>
        <v>0</v>
      </c>
      <c r="G4456" s="91" t="s">
        <v>255</v>
      </c>
      <c r="H4456" s="94" t="s">
        <v>28</v>
      </c>
      <c r="I4456" s="91">
        <f>'[4]ИТОГ!'!$AY4453</f>
        <v>0</v>
      </c>
    </row>
    <row r="4457" spans="1:9">
      <c r="A4457" s="375">
        <v>4447</v>
      </c>
      <c r="B4457" s="91" t="str">
        <f>'[4]ИТОГ!'!$AP4454</f>
        <v xml:space="preserve"> </v>
      </c>
      <c r="C4457" s="91">
        <f>'[4]ИТОГ!'!$AQ4454</f>
        <v>0</v>
      </c>
      <c r="D4457" s="91" t="str">
        <f>'[4]ИТОГ!'!$AT4454</f>
        <v>б/р</v>
      </c>
      <c r="E4457" s="91">
        <f>'[4]ИТОГ!'!$AU4454</f>
        <v>0</v>
      </c>
      <c r="F4457" s="189">
        <f>'[4]ИТОГ!'!$AX4454</f>
        <v>0</v>
      </c>
      <c r="G4457" s="91" t="s">
        <v>255</v>
      </c>
      <c r="H4457" s="94" t="s">
        <v>28</v>
      </c>
      <c r="I4457" s="91">
        <f>'[4]ИТОГ!'!$AY4454</f>
        <v>0</v>
      </c>
    </row>
    <row r="4458" spans="1:9">
      <c r="A4458" s="375">
        <v>4448</v>
      </c>
      <c r="B4458" s="91" t="str">
        <f>'[4]ИТОГ!'!$AP4455</f>
        <v xml:space="preserve"> </v>
      </c>
      <c r="C4458" s="91">
        <f>'[4]ИТОГ!'!$AQ4455</f>
        <v>0</v>
      </c>
      <c r="D4458" s="91" t="str">
        <f>'[4]ИТОГ!'!$AT4455</f>
        <v>б/р</v>
      </c>
      <c r="E4458" s="91">
        <f>'[4]ИТОГ!'!$AU4455</f>
        <v>0</v>
      </c>
      <c r="F4458" s="189">
        <f>'[4]ИТОГ!'!$AX4455</f>
        <v>0</v>
      </c>
      <c r="G4458" s="91" t="s">
        <v>255</v>
      </c>
      <c r="H4458" s="94" t="s">
        <v>28</v>
      </c>
      <c r="I4458" s="91">
        <f>'[4]ИТОГ!'!$AY4455</f>
        <v>0</v>
      </c>
    </row>
    <row r="4459" spans="1:9">
      <c r="A4459" s="375">
        <v>4449</v>
      </c>
      <c r="B4459" s="91" t="str">
        <f>'[4]ИТОГ!'!$AP4456</f>
        <v xml:space="preserve"> </v>
      </c>
      <c r="C4459" s="91">
        <f>'[4]ИТОГ!'!$AQ4456</f>
        <v>0</v>
      </c>
      <c r="D4459" s="91" t="str">
        <f>'[4]ИТОГ!'!$AT4456</f>
        <v>б/р</v>
      </c>
      <c r="E4459" s="91">
        <f>'[4]ИТОГ!'!$AU4456</f>
        <v>0</v>
      </c>
      <c r="F4459" s="189">
        <f>'[4]ИТОГ!'!$AX4456</f>
        <v>0</v>
      </c>
      <c r="G4459" s="91" t="s">
        <v>255</v>
      </c>
      <c r="H4459" s="94" t="s">
        <v>28</v>
      </c>
      <c r="I4459" s="91">
        <f>'[4]ИТОГ!'!$AY4456</f>
        <v>0</v>
      </c>
    </row>
    <row r="4460" spans="1:9">
      <c r="A4460" s="375">
        <v>4450</v>
      </c>
      <c r="B4460" s="91" t="str">
        <f>'[4]ИТОГ!'!$AP4457</f>
        <v xml:space="preserve"> </v>
      </c>
      <c r="C4460" s="91">
        <f>'[4]ИТОГ!'!$AQ4457</f>
        <v>0</v>
      </c>
      <c r="D4460" s="91" t="str">
        <f>'[4]ИТОГ!'!$AT4457</f>
        <v>б/р</v>
      </c>
      <c r="E4460" s="91">
        <f>'[4]ИТОГ!'!$AU4457</f>
        <v>0</v>
      </c>
      <c r="F4460" s="189">
        <f>'[4]ИТОГ!'!$AX4457</f>
        <v>0</v>
      </c>
      <c r="G4460" s="91" t="s">
        <v>255</v>
      </c>
      <c r="H4460" s="94" t="s">
        <v>28</v>
      </c>
      <c r="I4460" s="91">
        <f>'[4]ИТОГ!'!$AY4457</f>
        <v>0</v>
      </c>
    </row>
    <row r="4461" spans="1:9">
      <c r="A4461" s="375">
        <v>4451</v>
      </c>
      <c r="B4461" s="91" t="str">
        <f>'[4]ИТОГ!'!$AP4458</f>
        <v xml:space="preserve"> </v>
      </c>
      <c r="C4461" s="91">
        <f>'[4]ИТОГ!'!$AQ4458</f>
        <v>0</v>
      </c>
      <c r="D4461" s="91" t="str">
        <f>'[4]ИТОГ!'!$AT4458</f>
        <v>б/р</v>
      </c>
      <c r="E4461" s="91">
        <f>'[4]ИТОГ!'!$AU4458</f>
        <v>0</v>
      </c>
      <c r="F4461" s="189">
        <f>'[4]ИТОГ!'!$AX4458</f>
        <v>0</v>
      </c>
      <c r="G4461" s="91" t="s">
        <v>255</v>
      </c>
      <c r="H4461" s="94" t="s">
        <v>28</v>
      </c>
      <c r="I4461" s="91">
        <f>'[4]ИТОГ!'!$AY4458</f>
        <v>0</v>
      </c>
    </row>
    <row r="4462" spans="1:9">
      <c r="A4462" s="375">
        <v>4452</v>
      </c>
      <c r="B4462" s="91" t="str">
        <f>'[4]ИТОГ!'!$AP4459</f>
        <v xml:space="preserve"> </v>
      </c>
      <c r="C4462" s="91">
        <f>'[4]ИТОГ!'!$AQ4459</f>
        <v>0</v>
      </c>
      <c r="D4462" s="91" t="str">
        <f>'[4]ИТОГ!'!$AT4459</f>
        <v>б/р</v>
      </c>
      <c r="E4462" s="91">
        <f>'[4]ИТОГ!'!$AU4459</f>
        <v>0</v>
      </c>
      <c r="F4462" s="189">
        <f>'[4]ИТОГ!'!$AX4459</f>
        <v>0</v>
      </c>
      <c r="G4462" s="91" t="s">
        <v>255</v>
      </c>
      <c r="H4462" s="94" t="s">
        <v>28</v>
      </c>
      <c r="I4462" s="91">
        <f>'[4]ИТОГ!'!$AY4459</f>
        <v>0</v>
      </c>
    </row>
    <row r="4463" spans="1:9">
      <c r="A4463" s="375">
        <v>4453</v>
      </c>
      <c r="B4463" s="91" t="str">
        <f>'[4]ИТОГ!'!$AP4460</f>
        <v xml:space="preserve"> </v>
      </c>
      <c r="C4463" s="91">
        <f>'[4]ИТОГ!'!$AQ4460</f>
        <v>0</v>
      </c>
      <c r="D4463" s="91" t="str">
        <f>'[4]ИТОГ!'!$AT4460</f>
        <v>б/р</v>
      </c>
      <c r="E4463" s="91">
        <f>'[4]ИТОГ!'!$AU4460</f>
        <v>0</v>
      </c>
      <c r="F4463" s="189">
        <f>'[4]ИТОГ!'!$AX4460</f>
        <v>0</v>
      </c>
      <c r="G4463" s="91" t="s">
        <v>255</v>
      </c>
      <c r="H4463" s="94" t="s">
        <v>28</v>
      </c>
      <c r="I4463" s="91">
        <f>'[4]ИТОГ!'!$AY4460</f>
        <v>0</v>
      </c>
    </row>
    <row r="4464" spans="1:9">
      <c r="A4464" s="375">
        <v>4454</v>
      </c>
      <c r="B4464" s="91" t="str">
        <f>'[4]ИТОГ!'!$AP4461</f>
        <v xml:space="preserve"> </v>
      </c>
      <c r="C4464" s="91">
        <f>'[4]ИТОГ!'!$AQ4461</f>
        <v>0</v>
      </c>
      <c r="D4464" s="91" t="str">
        <f>'[4]ИТОГ!'!$AT4461</f>
        <v>б/р</v>
      </c>
      <c r="E4464" s="91">
        <f>'[4]ИТОГ!'!$AU4461</f>
        <v>0</v>
      </c>
      <c r="F4464" s="189">
        <f>'[4]ИТОГ!'!$AX4461</f>
        <v>0</v>
      </c>
      <c r="G4464" s="91" t="s">
        <v>255</v>
      </c>
      <c r="H4464" s="94" t="s">
        <v>28</v>
      </c>
      <c r="I4464" s="91">
        <f>'[4]ИТОГ!'!$AY4461</f>
        <v>0</v>
      </c>
    </row>
    <row r="4465" spans="1:9">
      <c r="A4465" s="375">
        <v>4455</v>
      </c>
      <c r="B4465" s="91" t="str">
        <f>'[4]ИТОГ!'!$AP4462</f>
        <v xml:space="preserve"> </v>
      </c>
      <c r="C4465" s="91">
        <f>'[4]ИТОГ!'!$AQ4462</f>
        <v>0</v>
      </c>
      <c r="D4465" s="91" t="str">
        <f>'[4]ИТОГ!'!$AT4462</f>
        <v>б/р</v>
      </c>
      <c r="E4465" s="91">
        <f>'[4]ИТОГ!'!$AU4462</f>
        <v>0</v>
      </c>
      <c r="F4465" s="189">
        <f>'[4]ИТОГ!'!$AX4462</f>
        <v>0</v>
      </c>
      <c r="G4465" s="91" t="s">
        <v>255</v>
      </c>
      <c r="H4465" s="94" t="s">
        <v>28</v>
      </c>
      <c r="I4465" s="91">
        <f>'[4]ИТОГ!'!$AY4462</f>
        <v>0</v>
      </c>
    </row>
    <row r="4466" spans="1:9">
      <c r="A4466" s="375">
        <v>4456</v>
      </c>
      <c r="B4466" s="91" t="str">
        <f>'[4]ИТОГ!'!$AP4463</f>
        <v xml:space="preserve"> </v>
      </c>
      <c r="C4466" s="91">
        <f>'[4]ИТОГ!'!$AQ4463</f>
        <v>0</v>
      </c>
      <c r="D4466" s="91" t="str">
        <f>'[4]ИТОГ!'!$AT4463</f>
        <v>б/р</v>
      </c>
      <c r="E4466" s="91">
        <f>'[4]ИТОГ!'!$AU4463</f>
        <v>0</v>
      </c>
      <c r="F4466" s="189">
        <f>'[4]ИТОГ!'!$AX4463</f>
        <v>0</v>
      </c>
      <c r="G4466" s="91" t="s">
        <v>255</v>
      </c>
      <c r="H4466" s="94" t="s">
        <v>28</v>
      </c>
      <c r="I4466" s="91">
        <f>'[4]ИТОГ!'!$AY4463</f>
        <v>0</v>
      </c>
    </row>
    <row r="4467" spans="1:9">
      <c r="A4467" s="375">
        <v>4457</v>
      </c>
      <c r="B4467" s="91" t="str">
        <f>'[4]ИТОГ!'!$AP4464</f>
        <v xml:space="preserve"> </v>
      </c>
      <c r="C4467" s="91">
        <f>'[4]ИТОГ!'!$AQ4464</f>
        <v>0</v>
      </c>
      <c r="D4467" s="91" t="str">
        <f>'[4]ИТОГ!'!$AT4464</f>
        <v>б/р</v>
      </c>
      <c r="E4467" s="91">
        <f>'[4]ИТОГ!'!$AU4464</f>
        <v>0</v>
      </c>
      <c r="F4467" s="189">
        <f>'[4]ИТОГ!'!$AX4464</f>
        <v>0</v>
      </c>
      <c r="G4467" s="91" t="s">
        <v>255</v>
      </c>
      <c r="H4467" s="94" t="s">
        <v>28</v>
      </c>
      <c r="I4467" s="91">
        <f>'[4]ИТОГ!'!$AY4464</f>
        <v>0</v>
      </c>
    </row>
    <row r="4468" spans="1:9">
      <c r="A4468" s="375">
        <v>4458</v>
      </c>
      <c r="B4468" s="91" t="str">
        <f>'[4]ИТОГ!'!$AP4465</f>
        <v xml:space="preserve"> </v>
      </c>
      <c r="C4468" s="91">
        <f>'[4]ИТОГ!'!$AQ4465</f>
        <v>0</v>
      </c>
      <c r="D4468" s="91" t="str">
        <f>'[4]ИТОГ!'!$AT4465</f>
        <v>б/р</v>
      </c>
      <c r="E4468" s="91">
        <f>'[4]ИТОГ!'!$AU4465</f>
        <v>0</v>
      </c>
      <c r="F4468" s="189">
        <f>'[4]ИТОГ!'!$AX4465</f>
        <v>0</v>
      </c>
      <c r="G4468" s="91" t="s">
        <v>255</v>
      </c>
      <c r="H4468" s="94" t="s">
        <v>28</v>
      </c>
      <c r="I4468" s="91">
        <f>'[4]ИТОГ!'!$AY4465</f>
        <v>0</v>
      </c>
    </row>
    <row r="4469" spans="1:9">
      <c r="A4469" s="375">
        <v>4459</v>
      </c>
      <c r="B4469" s="91" t="str">
        <f>'[4]ИТОГ!'!$AP4466</f>
        <v xml:space="preserve"> </v>
      </c>
      <c r="C4469" s="91">
        <f>'[4]ИТОГ!'!$AQ4466</f>
        <v>0</v>
      </c>
      <c r="D4469" s="91" t="str">
        <f>'[4]ИТОГ!'!$AT4466</f>
        <v>б/р</v>
      </c>
      <c r="E4469" s="91">
        <f>'[4]ИТОГ!'!$AU4466</f>
        <v>0</v>
      </c>
      <c r="F4469" s="189">
        <f>'[4]ИТОГ!'!$AX4466</f>
        <v>0</v>
      </c>
      <c r="G4469" s="91" t="s">
        <v>255</v>
      </c>
      <c r="H4469" s="94" t="s">
        <v>28</v>
      </c>
      <c r="I4469" s="91">
        <f>'[4]ИТОГ!'!$AY4466</f>
        <v>0</v>
      </c>
    </row>
    <row r="4470" spans="1:9">
      <c r="A4470" s="375">
        <v>4460</v>
      </c>
      <c r="B4470" s="91" t="str">
        <f>'[4]ИТОГ!'!$AP4467</f>
        <v xml:space="preserve"> </v>
      </c>
      <c r="C4470" s="91">
        <f>'[4]ИТОГ!'!$AQ4467</f>
        <v>0</v>
      </c>
      <c r="D4470" s="91" t="str">
        <f>'[4]ИТОГ!'!$AT4467</f>
        <v>б/р</v>
      </c>
      <c r="E4470" s="91">
        <f>'[4]ИТОГ!'!$AU4467</f>
        <v>0</v>
      </c>
      <c r="F4470" s="189">
        <f>'[4]ИТОГ!'!$AX4467</f>
        <v>0</v>
      </c>
      <c r="G4470" s="91" t="s">
        <v>255</v>
      </c>
      <c r="H4470" s="94" t="s">
        <v>28</v>
      </c>
      <c r="I4470" s="91">
        <f>'[4]ИТОГ!'!$AY4467</f>
        <v>0</v>
      </c>
    </row>
    <row r="4471" spans="1:9">
      <c r="A4471" s="375">
        <v>4461</v>
      </c>
      <c r="B4471" s="91" t="str">
        <f>'[4]ИТОГ!'!$AP4468</f>
        <v xml:space="preserve"> </v>
      </c>
      <c r="C4471" s="91">
        <f>'[4]ИТОГ!'!$AQ4468</f>
        <v>0</v>
      </c>
      <c r="D4471" s="91" t="str">
        <f>'[4]ИТОГ!'!$AT4468</f>
        <v>б/р</v>
      </c>
      <c r="E4471" s="91">
        <f>'[4]ИТОГ!'!$AU4468</f>
        <v>0</v>
      </c>
      <c r="F4471" s="189">
        <f>'[4]ИТОГ!'!$AX4468</f>
        <v>0</v>
      </c>
      <c r="G4471" s="91" t="s">
        <v>255</v>
      </c>
      <c r="H4471" s="94" t="s">
        <v>28</v>
      </c>
      <c r="I4471" s="91">
        <f>'[4]ИТОГ!'!$AY4468</f>
        <v>0</v>
      </c>
    </row>
    <row r="4472" spans="1:9">
      <c r="A4472" s="375">
        <v>4462</v>
      </c>
      <c r="B4472" s="91" t="str">
        <f>'[4]ИТОГ!'!$AP4469</f>
        <v xml:space="preserve"> </v>
      </c>
      <c r="C4472" s="91">
        <f>'[4]ИТОГ!'!$AQ4469</f>
        <v>0</v>
      </c>
      <c r="D4472" s="91" t="str">
        <f>'[4]ИТОГ!'!$AT4469</f>
        <v>б/р</v>
      </c>
      <c r="E4472" s="91">
        <f>'[4]ИТОГ!'!$AU4469</f>
        <v>0</v>
      </c>
      <c r="F4472" s="189">
        <f>'[4]ИТОГ!'!$AX4469</f>
        <v>0</v>
      </c>
      <c r="G4472" s="91" t="s">
        <v>255</v>
      </c>
      <c r="H4472" s="94" t="s">
        <v>28</v>
      </c>
      <c r="I4472" s="91">
        <f>'[4]ИТОГ!'!$AY4469</f>
        <v>0</v>
      </c>
    </row>
    <row r="4473" spans="1:9">
      <c r="A4473" s="375">
        <v>4463</v>
      </c>
      <c r="B4473" s="91" t="str">
        <f>'[4]ИТОГ!'!$AP4470</f>
        <v xml:space="preserve"> </v>
      </c>
      <c r="C4473" s="91">
        <f>'[4]ИТОГ!'!$AQ4470</f>
        <v>0</v>
      </c>
      <c r="D4473" s="91" t="str">
        <f>'[4]ИТОГ!'!$AT4470</f>
        <v>б/р</v>
      </c>
      <c r="E4473" s="91">
        <f>'[4]ИТОГ!'!$AU4470</f>
        <v>0</v>
      </c>
      <c r="F4473" s="189">
        <f>'[4]ИТОГ!'!$AX4470</f>
        <v>0</v>
      </c>
      <c r="G4473" s="91" t="s">
        <v>255</v>
      </c>
      <c r="H4473" s="94" t="s">
        <v>28</v>
      </c>
      <c r="I4473" s="91">
        <f>'[4]ИТОГ!'!$AY4470</f>
        <v>0</v>
      </c>
    </row>
    <row r="4474" spans="1:9">
      <c r="A4474" s="375">
        <v>4464</v>
      </c>
      <c r="B4474" s="91" t="str">
        <f>'[4]ИТОГ!'!$AP4471</f>
        <v xml:space="preserve"> </v>
      </c>
      <c r="C4474" s="91">
        <f>'[4]ИТОГ!'!$AQ4471</f>
        <v>0</v>
      </c>
      <c r="D4474" s="91" t="str">
        <f>'[4]ИТОГ!'!$AT4471</f>
        <v>б/р</v>
      </c>
      <c r="E4474" s="91">
        <f>'[4]ИТОГ!'!$AU4471</f>
        <v>0</v>
      </c>
      <c r="F4474" s="189">
        <f>'[4]ИТОГ!'!$AX4471</f>
        <v>0</v>
      </c>
      <c r="G4474" s="91" t="s">
        <v>255</v>
      </c>
      <c r="H4474" s="94" t="s">
        <v>28</v>
      </c>
      <c r="I4474" s="91">
        <f>'[4]ИТОГ!'!$AY4471</f>
        <v>0</v>
      </c>
    </row>
    <row r="4475" spans="1:9">
      <c r="A4475" s="375">
        <v>4465</v>
      </c>
      <c r="B4475" s="91" t="str">
        <f>'[4]ИТОГ!'!$AP4472</f>
        <v xml:space="preserve"> </v>
      </c>
      <c r="C4475" s="91">
        <f>'[4]ИТОГ!'!$AQ4472</f>
        <v>0</v>
      </c>
      <c r="D4475" s="91" t="str">
        <f>'[4]ИТОГ!'!$AT4472</f>
        <v>б/р</v>
      </c>
      <c r="E4475" s="91">
        <f>'[4]ИТОГ!'!$AU4472</f>
        <v>0</v>
      </c>
      <c r="F4475" s="189">
        <f>'[4]ИТОГ!'!$AX4472</f>
        <v>0</v>
      </c>
      <c r="G4475" s="91" t="s">
        <v>255</v>
      </c>
      <c r="H4475" s="94" t="s">
        <v>28</v>
      </c>
      <c r="I4475" s="91">
        <f>'[4]ИТОГ!'!$AY4472</f>
        <v>0</v>
      </c>
    </row>
    <row r="4476" spans="1:9">
      <c r="A4476" s="375">
        <v>4466</v>
      </c>
      <c r="B4476" s="91" t="str">
        <f>'[4]ИТОГ!'!$AP4473</f>
        <v xml:space="preserve"> </v>
      </c>
      <c r="C4476" s="91">
        <f>'[4]ИТОГ!'!$AQ4473</f>
        <v>0</v>
      </c>
      <c r="D4476" s="91" t="str">
        <f>'[4]ИТОГ!'!$AT4473</f>
        <v>б/р</v>
      </c>
      <c r="E4476" s="91">
        <f>'[4]ИТОГ!'!$AU4473</f>
        <v>0</v>
      </c>
      <c r="F4476" s="189">
        <f>'[4]ИТОГ!'!$AX4473</f>
        <v>0</v>
      </c>
      <c r="G4476" s="91" t="s">
        <v>255</v>
      </c>
      <c r="H4476" s="94" t="s">
        <v>28</v>
      </c>
      <c r="I4476" s="91">
        <f>'[4]ИТОГ!'!$AY4473</f>
        <v>0</v>
      </c>
    </row>
    <row r="4477" spans="1:9">
      <c r="A4477" s="375">
        <v>4467</v>
      </c>
      <c r="B4477" s="91" t="str">
        <f>'[4]ИТОГ!'!$AP4474</f>
        <v xml:space="preserve"> </v>
      </c>
      <c r="C4477" s="91">
        <f>'[4]ИТОГ!'!$AQ4474</f>
        <v>0</v>
      </c>
      <c r="D4477" s="91" t="str">
        <f>'[4]ИТОГ!'!$AT4474</f>
        <v>б/р</v>
      </c>
      <c r="E4477" s="91">
        <f>'[4]ИТОГ!'!$AU4474</f>
        <v>0</v>
      </c>
      <c r="F4477" s="189">
        <f>'[4]ИТОГ!'!$AX4474</f>
        <v>0</v>
      </c>
      <c r="G4477" s="91" t="s">
        <v>255</v>
      </c>
      <c r="H4477" s="94" t="s">
        <v>28</v>
      </c>
      <c r="I4477" s="91">
        <f>'[4]ИТОГ!'!$AY4474</f>
        <v>0</v>
      </c>
    </row>
    <row r="4478" spans="1:9">
      <c r="A4478" s="375">
        <v>4468</v>
      </c>
      <c r="B4478" s="91" t="str">
        <f>'[4]ИТОГ!'!$AP4475</f>
        <v xml:space="preserve"> </v>
      </c>
      <c r="C4478" s="91">
        <f>'[4]ИТОГ!'!$AQ4475</f>
        <v>0</v>
      </c>
      <c r="D4478" s="91" t="str">
        <f>'[4]ИТОГ!'!$AT4475</f>
        <v>б/р</v>
      </c>
      <c r="E4478" s="91">
        <f>'[4]ИТОГ!'!$AU4475</f>
        <v>0</v>
      </c>
      <c r="F4478" s="189">
        <f>'[4]ИТОГ!'!$AX4475</f>
        <v>0</v>
      </c>
      <c r="G4478" s="91" t="s">
        <v>255</v>
      </c>
      <c r="H4478" s="94" t="s">
        <v>28</v>
      </c>
      <c r="I4478" s="91">
        <f>'[4]ИТОГ!'!$AY4475</f>
        <v>0</v>
      </c>
    </row>
    <row r="4479" spans="1:9">
      <c r="A4479" s="375">
        <v>4469</v>
      </c>
      <c r="B4479" s="91" t="str">
        <f>'[4]ИТОГ!'!$AP4476</f>
        <v xml:space="preserve"> </v>
      </c>
      <c r="C4479" s="91">
        <f>'[4]ИТОГ!'!$AQ4476</f>
        <v>0</v>
      </c>
      <c r="D4479" s="91" t="str">
        <f>'[4]ИТОГ!'!$AT4476</f>
        <v>б/р</v>
      </c>
      <c r="E4479" s="91">
        <f>'[4]ИТОГ!'!$AU4476</f>
        <v>0</v>
      </c>
      <c r="F4479" s="189">
        <f>'[4]ИТОГ!'!$AX4476</f>
        <v>0</v>
      </c>
      <c r="G4479" s="91" t="s">
        <v>255</v>
      </c>
      <c r="H4479" s="94" t="s">
        <v>28</v>
      </c>
      <c r="I4479" s="91">
        <f>'[4]ИТОГ!'!$AY4476</f>
        <v>0</v>
      </c>
    </row>
    <row r="4480" spans="1:9">
      <c r="A4480" s="375">
        <v>4470</v>
      </c>
      <c r="B4480" s="91" t="str">
        <f>'[4]ИТОГ!'!$AP4477</f>
        <v xml:space="preserve"> </v>
      </c>
      <c r="C4480" s="91">
        <f>'[4]ИТОГ!'!$AQ4477</f>
        <v>0</v>
      </c>
      <c r="D4480" s="91" t="str">
        <f>'[4]ИТОГ!'!$AT4477</f>
        <v>б/р</v>
      </c>
      <c r="E4480" s="91">
        <f>'[4]ИТОГ!'!$AU4477</f>
        <v>0</v>
      </c>
      <c r="F4480" s="189">
        <f>'[4]ИТОГ!'!$AX4477</f>
        <v>0</v>
      </c>
      <c r="G4480" s="91" t="s">
        <v>255</v>
      </c>
      <c r="H4480" s="94" t="s">
        <v>28</v>
      </c>
      <c r="I4480" s="91">
        <f>'[4]ИТОГ!'!$AY4477</f>
        <v>0</v>
      </c>
    </row>
    <row r="4481" spans="1:9">
      <c r="A4481" s="375">
        <v>4471</v>
      </c>
      <c r="B4481" s="91" t="str">
        <f>'[4]ИТОГ!'!$AP4478</f>
        <v xml:space="preserve"> </v>
      </c>
      <c r="C4481" s="91">
        <f>'[4]ИТОГ!'!$AQ4478</f>
        <v>0</v>
      </c>
      <c r="D4481" s="91" t="str">
        <f>'[4]ИТОГ!'!$AT4478</f>
        <v>б/р</v>
      </c>
      <c r="E4481" s="91">
        <f>'[4]ИТОГ!'!$AU4478</f>
        <v>0</v>
      </c>
      <c r="F4481" s="189">
        <f>'[4]ИТОГ!'!$AX4478</f>
        <v>0</v>
      </c>
      <c r="G4481" s="91" t="s">
        <v>255</v>
      </c>
      <c r="H4481" s="94" t="s">
        <v>28</v>
      </c>
      <c r="I4481" s="91">
        <f>'[4]ИТОГ!'!$AY4478</f>
        <v>0</v>
      </c>
    </row>
    <row r="4482" spans="1:9">
      <c r="A4482" s="375">
        <v>4472</v>
      </c>
      <c r="B4482" s="91" t="str">
        <f>'[4]ИТОГ!'!$AP4479</f>
        <v xml:space="preserve"> </v>
      </c>
      <c r="C4482" s="91">
        <f>'[4]ИТОГ!'!$AQ4479</f>
        <v>0</v>
      </c>
      <c r="D4482" s="91" t="str">
        <f>'[4]ИТОГ!'!$AT4479</f>
        <v>б/р</v>
      </c>
      <c r="E4482" s="91">
        <f>'[4]ИТОГ!'!$AU4479</f>
        <v>0</v>
      </c>
      <c r="F4482" s="189">
        <f>'[4]ИТОГ!'!$AX4479</f>
        <v>0</v>
      </c>
      <c r="G4482" s="91" t="s">
        <v>255</v>
      </c>
      <c r="H4482" s="94" t="s">
        <v>28</v>
      </c>
      <c r="I4482" s="91">
        <f>'[4]ИТОГ!'!$AY4479</f>
        <v>0</v>
      </c>
    </row>
    <row r="4483" spans="1:9">
      <c r="A4483" s="375">
        <v>4473</v>
      </c>
      <c r="B4483" s="91" t="str">
        <f>'[4]ИТОГ!'!$AP4480</f>
        <v xml:space="preserve"> </v>
      </c>
      <c r="C4483" s="91">
        <f>'[4]ИТОГ!'!$AQ4480</f>
        <v>0</v>
      </c>
      <c r="D4483" s="91" t="str">
        <f>'[4]ИТОГ!'!$AT4480</f>
        <v>б/р</v>
      </c>
      <c r="E4483" s="91">
        <f>'[4]ИТОГ!'!$AU4480</f>
        <v>0</v>
      </c>
      <c r="F4483" s="189">
        <f>'[4]ИТОГ!'!$AX4480</f>
        <v>0</v>
      </c>
      <c r="G4483" s="91" t="s">
        <v>255</v>
      </c>
      <c r="H4483" s="94" t="s">
        <v>28</v>
      </c>
      <c r="I4483" s="91">
        <f>'[4]ИТОГ!'!$AY4480</f>
        <v>0</v>
      </c>
    </row>
    <row r="4484" spans="1:9">
      <c r="A4484" s="375">
        <v>4474</v>
      </c>
      <c r="B4484" s="91" t="str">
        <f>'[4]ИТОГ!'!$AP4481</f>
        <v xml:space="preserve"> </v>
      </c>
      <c r="C4484" s="91">
        <f>'[4]ИТОГ!'!$AQ4481</f>
        <v>0</v>
      </c>
      <c r="D4484" s="91" t="str">
        <f>'[4]ИТОГ!'!$AT4481</f>
        <v>б/р</v>
      </c>
      <c r="E4484" s="91">
        <f>'[4]ИТОГ!'!$AU4481</f>
        <v>0</v>
      </c>
      <c r="F4484" s="189">
        <f>'[4]ИТОГ!'!$AX4481</f>
        <v>0</v>
      </c>
      <c r="G4484" s="91" t="s">
        <v>255</v>
      </c>
      <c r="H4484" s="94" t="s">
        <v>28</v>
      </c>
      <c r="I4484" s="91">
        <f>'[4]ИТОГ!'!$AY4481</f>
        <v>0</v>
      </c>
    </row>
    <row r="4485" spans="1:9">
      <c r="A4485" s="375">
        <v>4475</v>
      </c>
      <c r="B4485" s="91" t="str">
        <f>'[4]ИТОГ!'!$AP4482</f>
        <v xml:space="preserve"> </v>
      </c>
      <c r="C4485" s="91">
        <f>'[4]ИТОГ!'!$AQ4482</f>
        <v>0</v>
      </c>
      <c r="D4485" s="91" t="str">
        <f>'[4]ИТОГ!'!$AT4482</f>
        <v>б/р</v>
      </c>
      <c r="E4485" s="91">
        <f>'[4]ИТОГ!'!$AU4482</f>
        <v>0</v>
      </c>
      <c r="F4485" s="189">
        <f>'[4]ИТОГ!'!$AX4482</f>
        <v>0</v>
      </c>
      <c r="G4485" s="91" t="s">
        <v>255</v>
      </c>
      <c r="H4485" s="94" t="s">
        <v>28</v>
      </c>
      <c r="I4485" s="91">
        <f>'[4]ИТОГ!'!$AY4482</f>
        <v>0</v>
      </c>
    </row>
    <row r="4486" spans="1:9">
      <c r="A4486" s="375">
        <v>4476</v>
      </c>
      <c r="B4486" s="91" t="str">
        <f>'[4]ИТОГ!'!$AP4483</f>
        <v xml:space="preserve"> </v>
      </c>
      <c r="C4486" s="91">
        <f>'[4]ИТОГ!'!$AQ4483</f>
        <v>0</v>
      </c>
      <c r="D4486" s="91" t="str">
        <f>'[4]ИТОГ!'!$AT4483</f>
        <v>б/р</v>
      </c>
      <c r="E4486" s="91">
        <f>'[4]ИТОГ!'!$AU4483</f>
        <v>0</v>
      </c>
      <c r="F4486" s="189">
        <f>'[4]ИТОГ!'!$AX4483</f>
        <v>0</v>
      </c>
      <c r="G4486" s="91" t="s">
        <v>255</v>
      </c>
      <c r="H4486" s="94" t="s">
        <v>28</v>
      </c>
      <c r="I4486" s="91">
        <f>'[4]ИТОГ!'!$AY4483</f>
        <v>0</v>
      </c>
    </row>
    <row r="4487" spans="1:9">
      <c r="A4487" s="375">
        <v>4477</v>
      </c>
      <c r="B4487" s="91" t="str">
        <f>'[4]ИТОГ!'!$AP4484</f>
        <v xml:space="preserve"> </v>
      </c>
      <c r="C4487" s="91">
        <f>'[4]ИТОГ!'!$AQ4484</f>
        <v>0</v>
      </c>
      <c r="D4487" s="91" t="str">
        <f>'[4]ИТОГ!'!$AT4484</f>
        <v>б/р</v>
      </c>
      <c r="E4487" s="91">
        <f>'[4]ИТОГ!'!$AU4484</f>
        <v>0</v>
      </c>
      <c r="F4487" s="189">
        <f>'[4]ИТОГ!'!$AX4484</f>
        <v>0</v>
      </c>
      <c r="G4487" s="91" t="s">
        <v>255</v>
      </c>
      <c r="H4487" s="94" t="s">
        <v>28</v>
      </c>
      <c r="I4487" s="91">
        <f>'[4]ИТОГ!'!$AY4484</f>
        <v>0</v>
      </c>
    </row>
    <row r="4488" spans="1:9">
      <c r="A4488" s="375">
        <v>4478</v>
      </c>
      <c r="B4488" s="91" t="str">
        <f>'[4]ИТОГ!'!$AP4485</f>
        <v xml:space="preserve"> </v>
      </c>
      <c r="C4488" s="91">
        <f>'[4]ИТОГ!'!$AQ4485</f>
        <v>0</v>
      </c>
      <c r="D4488" s="91" t="str">
        <f>'[4]ИТОГ!'!$AT4485</f>
        <v>б/р</v>
      </c>
      <c r="E4488" s="91">
        <f>'[4]ИТОГ!'!$AU4485</f>
        <v>0</v>
      </c>
      <c r="F4488" s="189">
        <f>'[4]ИТОГ!'!$AX4485</f>
        <v>0</v>
      </c>
      <c r="G4488" s="91" t="s">
        <v>255</v>
      </c>
      <c r="H4488" s="94" t="s">
        <v>28</v>
      </c>
      <c r="I4488" s="91">
        <f>'[4]ИТОГ!'!$AY4485</f>
        <v>0</v>
      </c>
    </row>
    <row r="4489" spans="1:9">
      <c r="A4489" s="375">
        <v>4479</v>
      </c>
      <c r="B4489" s="91" t="str">
        <f>'[4]ИТОГ!'!$AP4486</f>
        <v xml:space="preserve"> </v>
      </c>
      <c r="C4489" s="91">
        <f>'[4]ИТОГ!'!$AQ4486</f>
        <v>0</v>
      </c>
      <c r="D4489" s="91" t="str">
        <f>'[4]ИТОГ!'!$AT4486</f>
        <v>б/р</v>
      </c>
      <c r="E4489" s="91">
        <f>'[4]ИТОГ!'!$AU4486</f>
        <v>0</v>
      </c>
      <c r="F4489" s="189">
        <f>'[4]ИТОГ!'!$AX4486</f>
        <v>0</v>
      </c>
      <c r="G4489" s="91" t="s">
        <v>255</v>
      </c>
      <c r="H4489" s="94" t="s">
        <v>28</v>
      </c>
      <c r="I4489" s="91">
        <f>'[4]ИТОГ!'!$AY4486</f>
        <v>0</v>
      </c>
    </row>
    <row r="4490" spans="1:9">
      <c r="A4490" s="375">
        <v>4480</v>
      </c>
      <c r="B4490" s="91" t="str">
        <f>'[4]ИТОГ!'!$AP4487</f>
        <v xml:space="preserve"> </v>
      </c>
      <c r="C4490" s="91">
        <f>'[4]ИТОГ!'!$AQ4487</f>
        <v>0</v>
      </c>
      <c r="D4490" s="91" t="str">
        <f>'[4]ИТОГ!'!$AT4487</f>
        <v>б/р</v>
      </c>
      <c r="E4490" s="91">
        <f>'[4]ИТОГ!'!$AU4487</f>
        <v>0</v>
      </c>
      <c r="F4490" s="189">
        <f>'[4]ИТОГ!'!$AX4487</f>
        <v>0</v>
      </c>
      <c r="G4490" s="91" t="s">
        <v>255</v>
      </c>
      <c r="H4490" s="94" t="s">
        <v>28</v>
      </c>
      <c r="I4490" s="91">
        <f>'[4]ИТОГ!'!$AY4487</f>
        <v>0</v>
      </c>
    </row>
    <row r="4491" spans="1:9">
      <c r="A4491" s="375">
        <v>4481</v>
      </c>
      <c r="B4491" s="91" t="str">
        <f>'[4]ИТОГ!'!$AP4488</f>
        <v xml:space="preserve"> </v>
      </c>
      <c r="C4491" s="91">
        <f>'[4]ИТОГ!'!$AQ4488</f>
        <v>0</v>
      </c>
      <c r="D4491" s="91" t="str">
        <f>'[4]ИТОГ!'!$AT4488</f>
        <v>б/р</v>
      </c>
      <c r="E4491" s="91">
        <f>'[4]ИТОГ!'!$AU4488</f>
        <v>0</v>
      </c>
      <c r="F4491" s="189">
        <f>'[4]ИТОГ!'!$AX4488</f>
        <v>0</v>
      </c>
      <c r="G4491" s="91" t="s">
        <v>255</v>
      </c>
      <c r="H4491" s="94" t="s">
        <v>28</v>
      </c>
      <c r="I4491" s="91">
        <f>'[4]ИТОГ!'!$AY4488</f>
        <v>0</v>
      </c>
    </row>
    <row r="4492" spans="1:9">
      <c r="A4492" s="375">
        <v>4482</v>
      </c>
      <c r="B4492" s="91" t="str">
        <f>'[4]ИТОГ!'!$AP4489</f>
        <v xml:space="preserve"> </v>
      </c>
      <c r="C4492" s="91">
        <f>'[4]ИТОГ!'!$AQ4489</f>
        <v>0</v>
      </c>
      <c r="D4492" s="91" t="str">
        <f>'[4]ИТОГ!'!$AT4489</f>
        <v>б/р</v>
      </c>
      <c r="E4492" s="91">
        <f>'[4]ИТОГ!'!$AU4489</f>
        <v>0</v>
      </c>
      <c r="F4492" s="189">
        <f>'[4]ИТОГ!'!$AX4489</f>
        <v>0</v>
      </c>
      <c r="G4492" s="91" t="s">
        <v>255</v>
      </c>
      <c r="H4492" s="94" t="s">
        <v>28</v>
      </c>
      <c r="I4492" s="91">
        <f>'[4]ИТОГ!'!$AY4489</f>
        <v>0</v>
      </c>
    </row>
    <row r="4493" spans="1:9">
      <c r="A4493" s="375">
        <v>4483</v>
      </c>
      <c r="B4493" s="91" t="str">
        <f>'[4]ИТОГ!'!$AP4490</f>
        <v xml:space="preserve"> </v>
      </c>
      <c r="C4493" s="91">
        <f>'[4]ИТОГ!'!$AQ4490</f>
        <v>0</v>
      </c>
      <c r="D4493" s="91" t="str">
        <f>'[4]ИТОГ!'!$AT4490</f>
        <v>б/р</v>
      </c>
      <c r="E4493" s="91">
        <f>'[4]ИТОГ!'!$AU4490</f>
        <v>0</v>
      </c>
      <c r="F4493" s="189">
        <f>'[4]ИТОГ!'!$AX4490</f>
        <v>0</v>
      </c>
      <c r="G4493" s="91" t="s">
        <v>255</v>
      </c>
      <c r="H4493" s="94" t="s">
        <v>28</v>
      </c>
      <c r="I4493" s="91">
        <f>'[4]ИТОГ!'!$AY4490</f>
        <v>0</v>
      </c>
    </row>
    <row r="4494" spans="1:9">
      <c r="A4494" s="375">
        <v>4484</v>
      </c>
      <c r="B4494" s="91" t="str">
        <f>'[4]ИТОГ!'!$AP4491</f>
        <v xml:space="preserve"> </v>
      </c>
      <c r="C4494" s="91">
        <f>'[4]ИТОГ!'!$AQ4491</f>
        <v>0</v>
      </c>
      <c r="D4494" s="91" t="str">
        <f>'[4]ИТОГ!'!$AT4491</f>
        <v>б/р</v>
      </c>
      <c r="E4494" s="91">
        <f>'[4]ИТОГ!'!$AU4491</f>
        <v>0</v>
      </c>
      <c r="F4494" s="189">
        <f>'[4]ИТОГ!'!$AX4491</f>
        <v>0</v>
      </c>
      <c r="G4494" s="91" t="s">
        <v>255</v>
      </c>
      <c r="H4494" s="94" t="s">
        <v>28</v>
      </c>
      <c r="I4494" s="91">
        <f>'[4]ИТОГ!'!$AY4491</f>
        <v>0</v>
      </c>
    </row>
    <row r="4495" spans="1:9">
      <c r="A4495" s="375">
        <v>4485</v>
      </c>
      <c r="B4495" s="91" t="str">
        <f>'[4]ИТОГ!'!$AP4492</f>
        <v xml:space="preserve"> </v>
      </c>
      <c r="C4495" s="91">
        <f>'[4]ИТОГ!'!$AQ4492</f>
        <v>0</v>
      </c>
      <c r="D4495" s="91" t="str">
        <f>'[4]ИТОГ!'!$AT4492</f>
        <v>б/р</v>
      </c>
      <c r="E4495" s="91">
        <f>'[4]ИТОГ!'!$AU4492</f>
        <v>0</v>
      </c>
      <c r="F4495" s="189">
        <f>'[4]ИТОГ!'!$AX4492</f>
        <v>0</v>
      </c>
      <c r="G4495" s="91" t="s">
        <v>255</v>
      </c>
      <c r="H4495" s="94" t="s">
        <v>28</v>
      </c>
      <c r="I4495" s="91">
        <f>'[4]ИТОГ!'!$AY4492</f>
        <v>0</v>
      </c>
    </row>
    <row r="4496" spans="1:9">
      <c r="A4496" s="375">
        <v>4486</v>
      </c>
      <c r="B4496" s="91" t="str">
        <f>'[4]ИТОГ!'!$AP4493</f>
        <v xml:space="preserve"> </v>
      </c>
      <c r="C4496" s="91">
        <f>'[4]ИТОГ!'!$AQ4493</f>
        <v>0</v>
      </c>
      <c r="D4496" s="91" t="str">
        <f>'[4]ИТОГ!'!$AT4493</f>
        <v>б/р</v>
      </c>
      <c r="E4496" s="91">
        <f>'[4]ИТОГ!'!$AU4493</f>
        <v>0</v>
      </c>
      <c r="F4496" s="189">
        <f>'[4]ИТОГ!'!$AX4493</f>
        <v>0</v>
      </c>
      <c r="G4496" s="91" t="s">
        <v>255</v>
      </c>
      <c r="H4496" s="94" t="s">
        <v>28</v>
      </c>
      <c r="I4496" s="91">
        <f>'[4]ИТОГ!'!$AY4493</f>
        <v>0</v>
      </c>
    </row>
    <row r="4497" spans="1:9">
      <c r="A4497" s="375">
        <v>4487</v>
      </c>
      <c r="B4497" s="91" t="str">
        <f>'[4]ИТОГ!'!$AP4494</f>
        <v xml:space="preserve"> </v>
      </c>
      <c r="C4497" s="91">
        <f>'[4]ИТОГ!'!$AQ4494</f>
        <v>0</v>
      </c>
      <c r="D4497" s="91" t="str">
        <f>'[4]ИТОГ!'!$AT4494</f>
        <v>б/р</v>
      </c>
      <c r="E4497" s="91">
        <f>'[4]ИТОГ!'!$AU4494</f>
        <v>0</v>
      </c>
      <c r="F4497" s="189">
        <f>'[4]ИТОГ!'!$AX4494</f>
        <v>0</v>
      </c>
      <c r="G4497" s="91" t="s">
        <v>255</v>
      </c>
      <c r="H4497" s="94" t="s">
        <v>28</v>
      </c>
      <c r="I4497" s="91">
        <f>'[4]ИТОГ!'!$AY4494</f>
        <v>0</v>
      </c>
    </row>
    <row r="4498" spans="1:9">
      <c r="A4498" s="375">
        <v>4488</v>
      </c>
      <c r="B4498" s="91" t="str">
        <f>'[4]ИТОГ!'!$AP4495</f>
        <v xml:space="preserve"> </v>
      </c>
      <c r="C4498" s="91">
        <f>'[4]ИТОГ!'!$AQ4495</f>
        <v>0</v>
      </c>
      <c r="D4498" s="91" t="str">
        <f>'[4]ИТОГ!'!$AT4495</f>
        <v>б/р</v>
      </c>
      <c r="E4498" s="91">
        <f>'[4]ИТОГ!'!$AU4495</f>
        <v>0</v>
      </c>
      <c r="F4498" s="189">
        <f>'[4]ИТОГ!'!$AX4495</f>
        <v>0</v>
      </c>
      <c r="G4498" s="91" t="s">
        <v>255</v>
      </c>
      <c r="H4498" s="94" t="s">
        <v>28</v>
      </c>
      <c r="I4498" s="91">
        <f>'[4]ИТОГ!'!$AY4495</f>
        <v>0</v>
      </c>
    </row>
    <row r="4499" spans="1:9">
      <c r="A4499" s="375">
        <v>4489</v>
      </c>
      <c r="B4499" s="91" t="str">
        <f>'[4]ИТОГ!'!$AP4496</f>
        <v xml:space="preserve"> </v>
      </c>
      <c r="C4499" s="91">
        <f>'[4]ИТОГ!'!$AQ4496</f>
        <v>0</v>
      </c>
      <c r="D4499" s="91" t="str">
        <f>'[4]ИТОГ!'!$AT4496</f>
        <v>б/р</v>
      </c>
      <c r="E4499" s="91">
        <f>'[4]ИТОГ!'!$AU4496</f>
        <v>0</v>
      </c>
      <c r="F4499" s="189">
        <f>'[4]ИТОГ!'!$AX4496</f>
        <v>0</v>
      </c>
      <c r="G4499" s="91" t="s">
        <v>255</v>
      </c>
      <c r="H4499" s="94" t="s">
        <v>28</v>
      </c>
      <c r="I4499" s="91">
        <f>'[4]ИТОГ!'!$AY4496</f>
        <v>0</v>
      </c>
    </row>
    <row r="4500" spans="1:9">
      <c r="A4500" s="375">
        <v>4490</v>
      </c>
      <c r="B4500" s="91" t="str">
        <f>'[4]ИТОГ!'!$AP4497</f>
        <v xml:space="preserve"> </v>
      </c>
      <c r="C4500" s="91">
        <f>'[4]ИТОГ!'!$AQ4497</f>
        <v>0</v>
      </c>
      <c r="D4500" s="91" t="str">
        <f>'[4]ИТОГ!'!$AT4497</f>
        <v>б/р</v>
      </c>
      <c r="E4500" s="91">
        <f>'[4]ИТОГ!'!$AU4497</f>
        <v>0</v>
      </c>
      <c r="F4500" s="189">
        <f>'[4]ИТОГ!'!$AX4497</f>
        <v>0</v>
      </c>
      <c r="G4500" s="91" t="s">
        <v>255</v>
      </c>
      <c r="H4500" s="94" t="s">
        <v>28</v>
      </c>
      <c r="I4500" s="91">
        <f>'[4]ИТОГ!'!$AY4497</f>
        <v>0</v>
      </c>
    </row>
    <row r="4501" spans="1:9">
      <c r="A4501" s="375">
        <v>4491</v>
      </c>
      <c r="B4501" s="91" t="str">
        <f>'[4]ИТОГ!'!$AP4498</f>
        <v xml:space="preserve"> </v>
      </c>
      <c r="C4501" s="91">
        <f>'[4]ИТОГ!'!$AQ4498</f>
        <v>0</v>
      </c>
      <c r="D4501" s="91" t="str">
        <f>'[4]ИТОГ!'!$AT4498</f>
        <v>б/р</v>
      </c>
      <c r="E4501" s="91">
        <f>'[4]ИТОГ!'!$AU4498</f>
        <v>0</v>
      </c>
      <c r="F4501" s="189">
        <f>'[4]ИТОГ!'!$AX4498</f>
        <v>0</v>
      </c>
      <c r="G4501" s="91" t="s">
        <v>255</v>
      </c>
      <c r="H4501" s="94" t="s">
        <v>28</v>
      </c>
      <c r="I4501" s="91">
        <f>'[4]ИТОГ!'!$AY4498</f>
        <v>0</v>
      </c>
    </row>
    <row r="4502" spans="1:9">
      <c r="A4502" s="375">
        <v>4492</v>
      </c>
      <c r="B4502" s="91" t="str">
        <f>'[4]ИТОГ!'!$AP4499</f>
        <v xml:space="preserve"> </v>
      </c>
      <c r="C4502" s="91">
        <f>'[4]ИТОГ!'!$AQ4499</f>
        <v>0</v>
      </c>
      <c r="D4502" s="91" t="str">
        <f>'[4]ИТОГ!'!$AT4499</f>
        <v>б/р</v>
      </c>
      <c r="E4502" s="91">
        <f>'[4]ИТОГ!'!$AU4499</f>
        <v>0</v>
      </c>
      <c r="F4502" s="189">
        <f>'[4]ИТОГ!'!$AX4499</f>
        <v>0</v>
      </c>
      <c r="G4502" s="91" t="s">
        <v>255</v>
      </c>
      <c r="H4502" s="94" t="s">
        <v>28</v>
      </c>
      <c r="I4502" s="91">
        <f>'[4]ИТОГ!'!$AY4499</f>
        <v>0</v>
      </c>
    </row>
    <row r="4503" spans="1:9">
      <c r="A4503" s="375">
        <v>4493</v>
      </c>
      <c r="B4503" s="91" t="str">
        <f>'[4]ИТОГ!'!$AP4500</f>
        <v xml:space="preserve"> </v>
      </c>
      <c r="C4503" s="91">
        <f>'[4]ИТОГ!'!$AQ4500</f>
        <v>0</v>
      </c>
      <c r="D4503" s="91" t="str">
        <f>'[4]ИТОГ!'!$AT4500</f>
        <v>б/р</v>
      </c>
      <c r="E4503" s="91">
        <f>'[4]ИТОГ!'!$AU4500</f>
        <v>0</v>
      </c>
      <c r="F4503" s="189">
        <f>'[4]ИТОГ!'!$AX4500</f>
        <v>0</v>
      </c>
      <c r="G4503" s="91" t="s">
        <v>255</v>
      </c>
      <c r="H4503" s="94" t="s">
        <v>28</v>
      </c>
      <c r="I4503" s="91">
        <f>'[4]ИТОГ!'!$AY4500</f>
        <v>0</v>
      </c>
    </row>
    <row r="4504" spans="1:9">
      <c r="A4504" s="375">
        <v>4494</v>
      </c>
      <c r="B4504" s="91">
        <f>'[4]ИТОГ!'!$AP4501</f>
        <v>0</v>
      </c>
      <c r="C4504" s="91">
        <f>'[4]ИТОГ!'!$AQ4501</f>
        <v>0</v>
      </c>
      <c r="D4504" s="91">
        <f>'[4]ИТОГ!'!$AT4501</f>
        <v>0</v>
      </c>
      <c r="E4504" s="91">
        <f>'[4]ИТОГ!'!$AU4501</f>
        <v>0</v>
      </c>
      <c r="F4504" s="189">
        <f>'[4]ИТОГ!'!$AX4501</f>
        <v>0</v>
      </c>
      <c r="G4504" s="91" t="s">
        <v>255</v>
      </c>
      <c r="H4504" s="94" t="s">
        <v>28</v>
      </c>
      <c r="I4504" s="91">
        <f>'[4]ИТОГ!'!$AY4501</f>
        <v>0</v>
      </c>
    </row>
    <row r="4505" spans="1:9">
      <c r="A4505" s="375">
        <v>4495</v>
      </c>
      <c r="B4505" s="91">
        <f>'[4]ИТОГ!'!$AP4502</f>
        <v>0</v>
      </c>
      <c r="C4505" s="91">
        <f>'[4]ИТОГ!'!$AQ4502</f>
        <v>0</v>
      </c>
      <c r="D4505" s="91">
        <f>'[4]ИТОГ!'!$AT4502</f>
        <v>0</v>
      </c>
      <c r="E4505" s="91">
        <f>'[4]ИТОГ!'!$AU4502</f>
        <v>0</v>
      </c>
      <c r="F4505" s="189">
        <f>'[4]ИТОГ!'!$AX4502</f>
        <v>0</v>
      </c>
      <c r="G4505" s="91" t="s">
        <v>255</v>
      </c>
      <c r="H4505" s="94" t="s">
        <v>28</v>
      </c>
      <c r="I4505" s="91">
        <f>'[4]ИТОГ!'!$AY4502</f>
        <v>0</v>
      </c>
    </row>
    <row r="4506" spans="1:9">
      <c r="A4506" s="375">
        <v>4496</v>
      </c>
      <c r="B4506" s="91">
        <f>'[4]ИТОГ!'!$AP4503</f>
        <v>0</v>
      </c>
      <c r="C4506" s="91">
        <f>'[4]ИТОГ!'!$AQ4503</f>
        <v>0</v>
      </c>
      <c r="D4506" s="91">
        <f>'[4]ИТОГ!'!$AT4503</f>
        <v>0</v>
      </c>
      <c r="E4506" s="91">
        <f>'[4]ИТОГ!'!$AU4503</f>
        <v>0</v>
      </c>
      <c r="F4506" s="189">
        <f>'[4]ИТОГ!'!$AX4503</f>
        <v>0</v>
      </c>
      <c r="G4506" s="91" t="s">
        <v>255</v>
      </c>
      <c r="H4506" s="94" t="s">
        <v>28</v>
      </c>
      <c r="I4506" s="91">
        <f>'[4]ИТОГ!'!$AY4503</f>
        <v>0</v>
      </c>
    </row>
    <row r="4507" spans="1:9">
      <c r="A4507" s="375">
        <v>4497</v>
      </c>
      <c r="B4507" s="91">
        <f>'[4]ИТОГ!'!$AP4504</f>
        <v>0</v>
      </c>
      <c r="C4507" s="91">
        <f>'[4]ИТОГ!'!$AQ4504</f>
        <v>0</v>
      </c>
      <c r="D4507" s="91">
        <f>'[4]ИТОГ!'!$AT4504</f>
        <v>0</v>
      </c>
      <c r="E4507" s="91">
        <f>'[4]ИТОГ!'!$AU4504</f>
        <v>0</v>
      </c>
      <c r="F4507" s="189">
        <f>'[4]ИТОГ!'!$AX4504</f>
        <v>0</v>
      </c>
      <c r="G4507" s="91" t="s">
        <v>255</v>
      </c>
      <c r="H4507" s="94" t="s">
        <v>28</v>
      </c>
      <c r="I4507" s="91">
        <f>'[4]ИТОГ!'!$AY4504</f>
        <v>0</v>
      </c>
    </row>
    <row r="4508" spans="1:9">
      <c r="A4508" s="375">
        <v>4498</v>
      </c>
      <c r="B4508" s="91">
        <f>'[4]ИТОГ!'!$AP4505</f>
        <v>0</v>
      </c>
      <c r="C4508" s="91">
        <f>'[4]ИТОГ!'!$AQ4505</f>
        <v>0</v>
      </c>
      <c r="D4508" s="91">
        <f>'[4]ИТОГ!'!$AT4505</f>
        <v>0</v>
      </c>
      <c r="E4508" s="91">
        <f>'[4]ИТОГ!'!$AU4505</f>
        <v>0</v>
      </c>
      <c r="F4508" s="189">
        <f>'[4]ИТОГ!'!$AX4505</f>
        <v>0</v>
      </c>
      <c r="G4508" s="91" t="s">
        <v>255</v>
      </c>
      <c r="H4508" s="94" t="s">
        <v>28</v>
      </c>
      <c r="I4508" s="91">
        <f>'[4]ИТОГ!'!$AY4505</f>
        <v>0</v>
      </c>
    </row>
    <row r="4509" spans="1:9">
      <c r="A4509" s="375">
        <v>4499</v>
      </c>
      <c r="B4509" s="91">
        <f>'[4]ИТОГ!'!$AP4506</f>
        <v>0</v>
      </c>
      <c r="C4509" s="91">
        <f>'[4]ИТОГ!'!$AQ4506</f>
        <v>0</v>
      </c>
      <c r="D4509" s="91">
        <f>'[4]ИТОГ!'!$AT4506</f>
        <v>0</v>
      </c>
      <c r="E4509" s="91">
        <f>'[4]ИТОГ!'!$AU4506</f>
        <v>0</v>
      </c>
      <c r="F4509" s="189">
        <f>'[4]ИТОГ!'!$AX4506</f>
        <v>0</v>
      </c>
      <c r="G4509" s="91" t="s">
        <v>255</v>
      </c>
      <c r="H4509" s="94" t="s">
        <v>28</v>
      </c>
      <c r="I4509" s="91">
        <f>'[4]ИТОГ!'!$AY4506</f>
        <v>0</v>
      </c>
    </row>
    <row r="4510" spans="1:9">
      <c r="A4510" s="375">
        <v>4500</v>
      </c>
      <c r="B4510" s="91">
        <f>'[4]ИТОГ!'!$AP4507</f>
        <v>0</v>
      </c>
      <c r="C4510" s="91">
        <f>'[4]ИТОГ!'!$AQ4507</f>
        <v>0</v>
      </c>
      <c r="D4510" s="91">
        <f>'[4]ИТОГ!'!$AT4507</f>
        <v>0</v>
      </c>
      <c r="E4510" s="91">
        <f>'[4]ИТОГ!'!$AU4507</f>
        <v>0</v>
      </c>
      <c r="F4510" s="189">
        <f>'[4]ИТОГ!'!$AX4507</f>
        <v>0</v>
      </c>
      <c r="G4510" s="91" t="s">
        <v>255</v>
      </c>
      <c r="H4510" s="94" t="s">
        <v>28</v>
      </c>
      <c r="I4510" s="91">
        <f>'[4]ИТОГ!'!$AY4507</f>
        <v>0</v>
      </c>
    </row>
  </sheetData>
  <sheetProtection autoFilter="0"/>
  <autoFilter ref="A10:IU4092" xr:uid="{00000000-0009-0000-0000-000003000000}"/>
  <mergeCells count="8">
    <mergeCell ref="A8:I8"/>
    <mergeCell ref="A9:I9"/>
    <mergeCell ref="A1:I1"/>
    <mergeCell ref="A2:I2"/>
    <mergeCell ref="A3:I3"/>
    <mergeCell ref="A4:I4"/>
    <mergeCell ref="A6:I6"/>
    <mergeCell ref="A7:I7"/>
  </mergeCells>
  <conditionalFormatting sqref="B10:B65536 B5">
    <cfRule type="expression" dxfId="25" priority="75" stopIfTrue="1">
      <formula>#N/A</formula>
    </cfRule>
  </conditionalFormatting>
  <conditionalFormatting sqref="B929:B930 B932:B942 B944 B946:B951 B953 B996:B998">
    <cfRule type="expression" dxfId="24" priority="102" stopIfTrue="1">
      <formula>AND(COUNTIF($B$996:$B$998, B929)+COUNTIF($B$953:$B$953, B929)+COUNTIF($B$946:$B$951, B929)+COUNTIF($B$944:$B$944, B929)+COUNTIF($B$932:$B$942, B929)+COUNTIF($B$929:$B$930, B929)&gt;1,NOT(ISBLANK(B929)))</formula>
    </cfRule>
  </conditionalFormatting>
  <conditionalFormatting sqref="B929:B930 B932:B942 B944:B951 B953 B996:B998">
    <cfRule type="expression" dxfId="23" priority="103" stopIfTrue="1">
      <formula>AND(COUNTIF($B$996:$B$998, B929)+COUNTIF($B$953:$B$953, B929)+COUNTIF($B$944:$B$951, B929)+COUNTIF($B$932:$B$942, B929)+COUNTIF($B$929:$B$930, B929)&gt;1,NOT(ISBLANK(B929)))</formula>
    </cfRule>
  </conditionalFormatting>
  <conditionalFormatting sqref="B929:B953 B996:B998">
    <cfRule type="expression" dxfId="22" priority="105" stopIfTrue="1">
      <formula>AND(COUNTIF($B$996:$B$998, B929)+COUNTIF($B$929:$B$953, B929)&gt;1,NOT(ISBLANK(B929)))</formula>
    </cfRule>
  </conditionalFormatting>
  <conditionalFormatting sqref="B931">
    <cfRule type="duplicateValues" dxfId="21" priority="73"/>
  </conditionalFormatting>
  <conditionalFormatting sqref="B943">
    <cfRule type="duplicateValues" dxfId="20" priority="72"/>
  </conditionalFormatting>
  <conditionalFormatting sqref="B945">
    <cfRule type="duplicateValues" dxfId="19" priority="71" stopIfTrue="1"/>
  </conditionalFormatting>
  <conditionalFormatting sqref="B952">
    <cfRule type="duplicateValues" dxfId="18" priority="70"/>
  </conditionalFormatting>
  <conditionalFormatting sqref="B953 B996:B998">
    <cfRule type="expression" dxfId="17" priority="104" stopIfTrue="1">
      <formula>AND(COUNTIF($B$996:$B$998, B953)+COUNTIF($B$953:$B$953, B953)&gt;1,NOT(ISBLANK(B953)))</formula>
    </cfRule>
  </conditionalFormatting>
  <conditionalFormatting sqref="B954:B958">
    <cfRule type="duplicateValues" dxfId="16" priority="79"/>
  </conditionalFormatting>
  <conditionalFormatting sqref="B959:B964">
    <cfRule type="duplicateValues" dxfId="15" priority="69"/>
  </conditionalFormatting>
  <conditionalFormatting sqref="B965:B966">
    <cfRule type="duplicateValues" dxfId="14" priority="68"/>
  </conditionalFormatting>
  <conditionalFormatting sqref="B967:B970 B979:B982 B992:B993">
    <cfRule type="expression" dxfId="13" priority="106" stopIfTrue="1">
      <formula>AND(COUNTIF($B$967:$B$970, B967)+COUNTIF($B$979:$B$982, B967)+COUNTIF($B$992:$B$993, B967)&gt;1,NOT(ISBLANK(B967)))</formula>
    </cfRule>
  </conditionalFormatting>
  <conditionalFormatting sqref="B971:B978">
    <cfRule type="expression" dxfId="12" priority="64" stopIfTrue="1">
      <formula>#N/A</formula>
    </cfRule>
  </conditionalFormatting>
  <conditionalFormatting sqref="B994:B995">
    <cfRule type="duplicateValues" dxfId="11" priority="85"/>
  </conditionalFormatting>
  <conditionalFormatting sqref="B2110:F2110">
    <cfRule type="expression" dxfId="10" priority="52" stopIfTrue="1">
      <formula>#N/A</formula>
    </cfRule>
  </conditionalFormatting>
  <conditionalFormatting sqref="B2111:G2520">
    <cfRule type="expression" dxfId="9" priority="9" stopIfTrue="1">
      <formula>#N/A</formula>
    </cfRule>
  </conditionalFormatting>
  <conditionalFormatting sqref="B11:I4026 A11:I2109 A2277:I2354 A2110:A2276 A2355:A4510">
    <cfRule type="cellIs" dxfId="8" priority="58" stopIfTrue="1" operator="equal">
      <formula>0</formula>
    </cfRule>
  </conditionalFormatting>
  <conditionalFormatting sqref="B2110:I2520">
    <cfRule type="cellIs" dxfId="7" priority="8" stopIfTrue="1" operator="equal">
      <formula>0</formula>
    </cfRule>
  </conditionalFormatting>
  <conditionalFormatting sqref="B4027:I4510">
    <cfRule type="cellIs" dxfId="6" priority="1" stopIfTrue="1" operator="equal">
      <formula>0</formula>
    </cfRule>
  </conditionalFormatting>
  <conditionalFormatting sqref="C929">
    <cfRule type="duplicateValues" dxfId="5" priority="74"/>
  </conditionalFormatting>
  <conditionalFormatting sqref="C11:G4510">
    <cfRule type="expression" dxfId="4" priority="59" stopIfTrue="1">
      <formula>#N/A</formula>
    </cfRule>
  </conditionalFormatting>
  <conditionalFormatting sqref="G12:G4510">
    <cfRule type="expression" dxfId="3" priority="51" stopIfTrue="1">
      <formula>#N/A</formula>
    </cfRule>
  </conditionalFormatting>
  <pageMargins left="0.7" right="0.7" top="0.75" bottom="0.75" header="0.3" footer="0.3"/>
  <pageSetup paperSize="9" scale="92" fitToHeight="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/>
  <dimension ref="A2:H29"/>
  <sheetViews>
    <sheetView workbookViewId="0">
      <selection activeCell="A2" sqref="A2"/>
    </sheetView>
  </sheetViews>
  <sheetFormatPr defaultRowHeight="13.15"/>
  <cols>
    <col min="1" max="1" width="21.7109375" bestFit="1" customWidth="1"/>
    <col min="2" max="2" width="18.28515625" bestFit="1" customWidth="1"/>
    <col min="3" max="3" width="43.42578125" bestFit="1" customWidth="1"/>
    <col min="4" max="4" width="34" bestFit="1" customWidth="1"/>
    <col min="5" max="5" width="41.28515625" bestFit="1" customWidth="1"/>
    <col min="6" max="6" width="32.42578125" bestFit="1" customWidth="1"/>
    <col min="7" max="7" width="29.28515625" bestFit="1" customWidth="1"/>
    <col min="8" max="8" width="25.5703125" bestFit="1" customWidth="1"/>
  </cols>
  <sheetData>
    <row r="2" spans="1:8">
      <c r="A2" t="s">
        <v>28</v>
      </c>
      <c r="C2" t="s">
        <v>28</v>
      </c>
      <c r="D2" t="s">
        <v>1435</v>
      </c>
      <c r="E2" t="s">
        <v>1436</v>
      </c>
      <c r="F2" t="s">
        <v>1437</v>
      </c>
      <c r="G2" t="s">
        <v>1438</v>
      </c>
      <c r="H2" t="s">
        <v>1439</v>
      </c>
    </row>
    <row r="3" spans="1:8">
      <c r="A3" t="s">
        <v>1440</v>
      </c>
      <c r="B3" t="s">
        <v>37</v>
      </c>
      <c r="C3" t="str">
        <f>CONCATENATE(A3," ",B3," ","район")</f>
        <v>Санкт-Петербург, Василеостровский район</v>
      </c>
    </row>
    <row r="4" spans="1:8">
      <c r="A4" t="s">
        <v>1440</v>
      </c>
      <c r="B4" t="s">
        <v>53</v>
      </c>
      <c r="C4" t="str">
        <f t="shared" ref="C4:C27" si="0">CONCATENATE(A4," ",B4," ","район")</f>
        <v>Санкт-Петербург, Выборгский район</v>
      </c>
      <c r="D4" t="s">
        <v>91</v>
      </c>
      <c r="E4" t="s">
        <v>1441</v>
      </c>
      <c r="F4" t="s">
        <v>1442</v>
      </c>
      <c r="G4" t="s">
        <v>1443</v>
      </c>
      <c r="H4" t="s">
        <v>1444</v>
      </c>
    </row>
    <row r="5" spans="1:8">
      <c r="A5" t="s">
        <v>1440</v>
      </c>
      <c r="B5" t="s">
        <v>32</v>
      </c>
      <c r="C5" t="str">
        <f t="shared" si="0"/>
        <v>Санкт-Петербург, Адмиралтейский район</v>
      </c>
    </row>
    <row r="6" spans="1:8">
      <c r="A6" t="s">
        <v>1440</v>
      </c>
      <c r="B6" t="s">
        <v>1445</v>
      </c>
      <c r="C6" t="str">
        <f t="shared" si="0"/>
        <v>Санкт-Петербург, Калиниский район</v>
      </c>
      <c r="D6" t="s">
        <v>1446</v>
      </c>
      <c r="E6" t="s">
        <v>1447</v>
      </c>
      <c r="F6" t="s">
        <v>1448</v>
      </c>
    </row>
    <row r="7" spans="1:8">
      <c r="A7" t="s">
        <v>1440</v>
      </c>
      <c r="B7" t="s">
        <v>61</v>
      </c>
      <c r="C7" t="str">
        <f t="shared" si="0"/>
        <v>Санкт-Петербург, Кировский район</v>
      </c>
    </row>
    <row r="8" spans="1:8">
      <c r="A8" t="s">
        <v>1440</v>
      </c>
      <c r="B8" t="s">
        <v>85</v>
      </c>
      <c r="C8" t="str">
        <f t="shared" si="0"/>
        <v>Санкт-Петербург, Колпинский район</v>
      </c>
      <c r="D8" t="s">
        <v>1449</v>
      </c>
    </row>
    <row r="9" spans="1:8">
      <c r="A9" t="s">
        <v>1440</v>
      </c>
      <c r="B9" t="s">
        <v>92</v>
      </c>
      <c r="C9" t="str">
        <f t="shared" si="0"/>
        <v>Санкт-Петербург, Красногвардейский район</v>
      </c>
      <c r="D9" t="s">
        <v>130</v>
      </c>
    </row>
    <row r="10" spans="1:8">
      <c r="A10" t="s">
        <v>1440</v>
      </c>
      <c r="B10" t="s">
        <v>131</v>
      </c>
      <c r="C10" t="str">
        <f t="shared" si="0"/>
        <v>Санкт-Петербург, Красносельский район</v>
      </c>
      <c r="D10" t="s">
        <v>1450</v>
      </c>
      <c r="E10" t="s">
        <v>1451</v>
      </c>
    </row>
    <row r="11" spans="1:8">
      <c r="A11" t="s">
        <v>1440</v>
      </c>
      <c r="B11" t="s">
        <v>1452</v>
      </c>
      <c r="C11" t="str">
        <f t="shared" si="0"/>
        <v>Санкт-Петербург, Кронштадтский район</v>
      </c>
    </row>
    <row r="12" spans="1:8">
      <c r="A12" t="s">
        <v>1440</v>
      </c>
      <c r="B12" t="s">
        <v>134</v>
      </c>
      <c r="C12" t="str">
        <f t="shared" si="0"/>
        <v>Санкт-Петербург, Курортный район</v>
      </c>
    </row>
    <row r="13" spans="1:8">
      <c r="A13" t="s">
        <v>1440</v>
      </c>
      <c r="B13" t="s">
        <v>138</v>
      </c>
      <c r="C13" t="str">
        <f t="shared" si="0"/>
        <v>Санкт-Петербург, Московский район</v>
      </c>
    </row>
    <row r="14" spans="1:8">
      <c r="A14" t="s">
        <v>1440</v>
      </c>
      <c r="B14" t="s">
        <v>141</v>
      </c>
      <c r="C14" t="str">
        <f t="shared" si="0"/>
        <v>Санкт-Петербург, Невский район</v>
      </c>
      <c r="D14" t="s">
        <v>31</v>
      </c>
      <c r="E14" t="s">
        <v>1453</v>
      </c>
      <c r="F14" t="s">
        <v>1454</v>
      </c>
      <c r="G14" t="s">
        <v>140</v>
      </c>
      <c r="H14" t="s">
        <v>1455</v>
      </c>
    </row>
    <row r="15" spans="1:8">
      <c r="A15" t="s">
        <v>1440</v>
      </c>
      <c r="B15" t="s">
        <v>145</v>
      </c>
      <c r="C15" t="str">
        <f t="shared" si="0"/>
        <v>Санкт-Петербург, Петроградский район</v>
      </c>
    </row>
    <row r="16" spans="1:8">
      <c r="A16" t="s">
        <v>1440</v>
      </c>
      <c r="B16" t="s">
        <v>148</v>
      </c>
      <c r="C16" t="str">
        <f t="shared" si="0"/>
        <v>Санкт-Петербург, Петродворцовый район</v>
      </c>
      <c r="D16" t="s">
        <v>133</v>
      </c>
      <c r="E16" t="s">
        <v>1456</v>
      </c>
    </row>
    <row r="17" spans="1:5">
      <c r="A17" t="s">
        <v>1440</v>
      </c>
      <c r="B17" t="s">
        <v>151</v>
      </c>
      <c r="C17" t="str">
        <f t="shared" si="0"/>
        <v>Санкт-Петербург, Приморский район</v>
      </c>
      <c r="D17" t="s">
        <v>1457</v>
      </c>
    </row>
    <row r="18" spans="1:5">
      <c r="A18" t="s">
        <v>1440</v>
      </c>
      <c r="B18" t="s">
        <v>154</v>
      </c>
      <c r="C18" t="str">
        <f t="shared" si="0"/>
        <v>Санкт-Петербург, Пушкинский район</v>
      </c>
    </row>
    <row r="19" spans="1:5">
      <c r="A19" t="s">
        <v>1440</v>
      </c>
      <c r="B19" t="s">
        <v>157</v>
      </c>
      <c r="C19" t="str">
        <f t="shared" si="0"/>
        <v>Санкт-Петербург, Фрунзенский район</v>
      </c>
      <c r="D19" t="s">
        <v>137</v>
      </c>
      <c r="E19" t="s">
        <v>1458</v>
      </c>
    </row>
    <row r="20" spans="1:5">
      <c r="A20" t="s">
        <v>1440</v>
      </c>
      <c r="B20" t="s">
        <v>160</v>
      </c>
      <c r="C20" t="str">
        <f t="shared" si="0"/>
        <v>Санкт-Петербург, Центральный район</v>
      </c>
      <c r="D20" t="s">
        <v>1459</v>
      </c>
    </row>
    <row r="21" spans="1:5">
      <c r="A21" t="s">
        <v>1460</v>
      </c>
      <c r="B21" t="s">
        <v>1461</v>
      </c>
      <c r="C21" t="str">
        <f>CONCATENATE(A21," ",B21)</f>
        <v>Ленинградская область, г. Сосновый Бор</v>
      </c>
    </row>
    <row r="22" spans="1:5">
      <c r="A22" t="s">
        <v>1460</v>
      </c>
      <c r="B22" t="s">
        <v>1462</v>
      </c>
      <c r="C22" t="str">
        <f t="shared" si="0"/>
        <v>Ленинградская область, Тихвинский район</v>
      </c>
    </row>
    <row r="23" spans="1:5">
      <c r="A23" t="s">
        <v>1460</v>
      </c>
      <c r="B23" t="s">
        <v>53</v>
      </c>
      <c r="C23" t="str">
        <f t="shared" si="0"/>
        <v>Ленинградская область, Выборгский район</v>
      </c>
    </row>
    <row r="24" spans="1:5">
      <c r="A24" t="s">
        <v>1460</v>
      </c>
      <c r="B24" t="s">
        <v>1463</v>
      </c>
      <c r="C24" t="str">
        <f t="shared" si="0"/>
        <v>Ленинградская область, Всеволожский район</v>
      </c>
    </row>
    <row r="25" spans="1:5">
      <c r="A25" t="s">
        <v>1460</v>
      </c>
      <c r="B25" t="s">
        <v>1464</v>
      </c>
      <c r="C25" t="str">
        <f t="shared" si="0"/>
        <v>Ленинградская область, Кингисеппский район</v>
      </c>
    </row>
    <row r="26" spans="1:5">
      <c r="A26" t="s">
        <v>1460</v>
      </c>
      <c r="B26" t="s">
        <v>1465</v>
      </c>
      <c r="C26" t="str">
        <f t="shared" si="0"/>
        <v>Ленинградская область, Тосненский район</v>
      </c>
    </row>
    <row r="27" spans="1:5">
      <c r="A27" t="s">
        <v>1460</v>
      </c>
      <c r="B27" t="s">
        <v>1466</v>
      </c>
      <c r="C27" t="str">
        <f t="shared" si="0"/>
        <v>Ленинградская область, Приозерский район</v>
      </c>
    </row>
    <row r="28" spans="1:5">
      <c r="A28" t="s">
        <v>1467</v>
      </c>
      <c r="B28" t="s">
        <v>1468</v>
      </c>
      <c r="C28" t="str">
        <f>CONCATENATE(A28," ",B28)</f>
        <v>Псковская область,  г. Псков</v>
      </c>
    </row>
    <row r="29" spans="1:5">
      <c r="A29" t="s">
        <v>1467</v>
      </c>
      <c r="B29" t="s">
        <v>1469</v>
      </c>
      <c r="C29" t="str">
        <f>CONCATENATE(A29," ",B29)</f>
        <v>Псковская область,  г. Великие Луки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rgb="FFFFC000"/>
    <pageSetUpPr fitToPage="1"/>
  </sheetPr>
  <dimension ref="A1:F56"/>
  <sheetViews>
    <sheetView view="pageBreakPreview" zoomScale="75" zoomScaleNormal="100" zoomScaleSheetLayoutView="75" workbookViewId="0">
      <selection activeCell="D2" sqref="D2:F4"/>
    </sheetView>
  </sheetViews>
  <sheetFormatPr defaultColWidth="9.28515625" defaultRowHeight="15.6" outlineLevelRow="1"/>
  <cols>
    <col min="1" max="1" width="3.7109375" style="34" bestFit="1" customWidth="1"/>
    <col min="2" max="2" width="40.7109375" style="34" customWidth="1"/>
    <col min="3" max="3" width="10.5703125" style="34" bestFit="1" customWidth="1"/>
    <col min="4" max="4" width="6.7109375" style="34" bestFit="1" customWidth="1"/>
    <col min="5" max="5" width="20.28515625" style="34" customWidth="1"/>
    <col min="6" max="6" width="29.28515625" style="34" customWidth="1"/>
    <col min="7" max="16384" width="9.28515625" style="34"/>
  </cols>
  <sheetData>
    <row r="1" spans="1:6">
      <c r="F1" s="35" t="s">
        <v>1470</v>
      </c>
    </row>
    <row r="2" spans="1:6" ht="30.75" customHeight="1">
      <c r="B2" s="36" t="s">
        <v>44</v>
      </c>
      <c r="C2" s="37">
        <f>Заявка!J5</f>
        <v>0</v>
      </c>
      <c r="D2" s="478" t="str">
        <f>Заявка!A2</f>
        <v>Укажите класс дистанции</v>
      </c>
      <c r="E2" s="478"/>
      <c r="F2" s="478"/>
    </row>
    <row r="3" spans="1:6" ht="15.75" customHeight="1">
      <c r="B3" s="36"/>
      <c r="C3" s="37"/>
      <c r="D3" s="478"/>
      <c r="E3" s="478"/>
      <c r="F3" s="478"/>
    </row>
    <row r="4" spans="1:6">
      <c r="D4" s="478"/>
      <c r="E4" s="478"/>
      <c r="F4" s="478"/>
    </row>
    <row r="5" spans="1:6">
      <c r="F5" s="395" t="e">
        <f>VLOOKUP(C2,'Возраста и группы'!AA3:AF6,4,FALSE)</f>
        <v>#N/A</v>
      </c>
    </row>
    <row r="6" spans="1:6" ht="4.5" customHeight="1">
      <c r="F6" s="35"/>
    </row>
    <row r="7" spans="1:6">
      <c r="B7" s="35" t="s">
        <v>1471</v>
      </c>
      <c r="C7" s="483">
        <f>Заявка!B40</f>
        <v>0</v>
      </c>
      <c r="D7" s="483"/>
      <c r="E7" s="483"/>
      <c r="F7" s="483"/>
    </row>
    <row r="8" spans="1:6">
      <c r="C8" s="484" t="s">
        <v>1472</v>
      </c>
      <c r="D8" s="484"/>
      <c r="E8" s="484"/>
      <c r="F8" s="484"/>
    </row>
    <row r="9" spans="1:6">
      <c r="A9" s="482" t="str">
        <f>CONCATENATE(Заявка!D40,", ",Заявка!I40,", ",Заявка!M40)</f>
        <v xml:space="preserve">, , </v>
      </c>
      <c r="B9" s="482"/>
      <c r="C9" s="482"/>
      <c r="D9" s="482"/>
      <c r="E9" s="482"/>
      <c r="F9" s="482"/>
    </row>
    <row r="10" spans="1:6">
      <c r="C10" s="484" t="s">
        <v>1473</v>
      </c>
      <c r="D10" s="484"/>
      <c r="E10" s="484"/>
      <c r="F10" s="484"/>
    </row>
    <row r="11" spans="1:6" ht="3" customHeight="1">
      <c r="C11" s="38"/>
      <c r="D11" s="38"/>
      <c r="E11" s="38"/>
      <c r="F11" s="38"/>
    </row>
    <row r="12" spans="1:6">
      <c r="A12" s="483" t="s">
        <v>1474</v>
      </c>
      <c r="B12" s="483"/>
      <c r="C12" s="483"/>
      <c r="D12" s="483"/>
      <c r="E12" s="483"/>
      <c r="F12" s="483"/>
    </row>
    <row r="13" spans="1:6">
      <c r="A13" s="483" t="s">
        <v>1475</v>
      </c>
      <c r="B13" s="483"/>
      <c r="C13" s="483"/>
      <c r="D13" s="483"/>
      <c r="E13" s="483"/>
      <c r="F13" s="483"/>
    </row>
    <row r="14" spans="1:6">
      <c r="B14" s="481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1"/>
      <c r="D14" s="481"/>
      <c r="E14" s="481"/>
      <c r="F14" s="481"/>
    </row>
    <row r="15" spans="1:6">
      <c r="B15" s="481"/>
      <c r="C15" s="481"/>
      <c r="D15" s="481"/>
      <c r="E15" s="481"/>
      <c r="F15" s="481"/>
    </row>
    <row r="16" spans="1:6" ht="4.5" customHeight="1"/>
    <row r="17" spans="1:6" ht="85.15" customHeight="1">
      <c r="A17" s="39" t="s">
        <v>38</v>
      </c>
      <c r="B17" s="40" t="s">
        <v>1476</v>
      </c>
      <c r="C17" s="42" t="s">
        <v>1477</v>
      </c>
      <c r="D17" s="299" t="s">
        <v>1478</v>
      </c>
      <c r="E17" s="43" t="s">
        <v>1479</v>
      </c>
      <c r="F17" s="43" t="s">
        <v>1480</v>
      </c>
    </row>
    <row r="18" spans="1:6" s="283" customFormat="1" ht="25.9" customHeight="1">
      <c r="A18" s="282">
        <v>1</v>
      </c>
      <c r="B18" s="40">
        <f>IF(A18&gt;MAX(Заявка!$A$11:$A$30),"",VLOOKUP(A18,Заявка!$A$11:$F$30,5,FALSE))</f>
        <v>0</v>
      </c>
      <c r="C18" s="46">
        <f>IF(A18&gt;MAX(Заявка!$A$11:$A$30),"",VLOOKUP(A18,Заявка!$A$11:$F$30,6,FALSE))</f>
        <v>0</v>
      </c>
      <c r="D18" s="46">
        <f>IF(A18&gt;MAX(Заявка!$A$11:$A$30),"",VLOOKUP(A18,Заявка!$A$11:$G$30,7,FALSE))</f>
        <v>0</v>
      </c>
      <c r="E18" s="40"/>
      <c r="F18" s="40"/>
    </row>
    <row r="19" spans="1:6" s="283" customFormat="1" ht="25.9" customHeight="1">
      <c r="A19" s="282">
        <v>2</v>
      </c>
      <c r="B19" s="40" t="str">
        <f>IF(A19&gt;MAX(Заявка!$A$11:$A$30),"",VLOOKUP(A19,Заявка!$A$11:$F$30,5,FALSE))</f>
        <v/>
      </c>
      <c r="C19" s="46" t="str">
        <f>IF(A19&gt;MAX(Заявка!$A$11:$A$30),"",VLOOKUP(A19,Заявка!$A$11:$F$30,6,FALSE))</f>
        <v/>
      </c>
      <c r="D19" s="46" t="str">
        <f>IF(A19&gt;MAX(Заявка!$A$11:$A$30),"",VLOOKUP(A19,Заявка!$A$11:$G$30,7,FALSE))</f>
        <v/>
      </c>
      <c r="E19" s="40"/>
      <c r="F19" s="40"/>
    </row>
    <row r="20" spans="1:6" s="283" customFormat="1" ht="25.9" customHeight="1">
      <c r="A20" s="282">
        <v>3</v>
      </c>
      <c r="B20" s="40" t="str">
        <f>IF(A20&gt;MAX(Заявка!$A$11:$A$30),"",VLOOKUP(A20,Заявка!$A$11:$F$30,5,FALSE))</f>
        <v/>
      </c>
      <c r="C20" s="46" t="str">
        <f>IF(A20&gt;MAX(Заявка!$A$11:$A$30),"",VLOOKUP(A20,Заявка!$A$11:$F$30,6,FALSE))</f>
        <v/>
      </c>
      <c r="D20" s="46" t="str">
        <f>IF(A20&gt;MAX(Заявка!$A$11:$A$30),"",VLOOKUP(A20,Заявка!$A$11:$G$30,7,FALSE))</f>
        <v/>
      </c>
      <c r="E20" s="40"/>
      <c r="F20" s="40"/>
    </row>
    <row r="21" spans="1:6" s="283" customFormat="1" ht="25.9" customHeight="1">
      <c r="A21" s="282">
        <v>4</v>
      </c>
      <c r="B21" s="40" t="str">
        <f>IF(A21&gt;MAX(Заявка!$A$11:$A$30),"",VLOOKUP(A21,Заявка!$A$11:$F$30,5,FALSE))</f>
        <v/>
      </c>
      <c r="C21" s="46" t="str">
        <f>IF(A21&gt;MAX(Заявка!$A$11:$A$30),"",VLOOKUP(A21,Заявка!$A$11:$F$30,6,FALSE))</f>
        <v/>
      </c>
      <c r="D21" s="46" t="str">
        <f>IF(A21&gt;MAX(Заявка!$A$11:$A$30),"",VLOOKUP(A21,Заявка!$A$11:$G$30,7,FALSE))</f>
        <v/>
      </c>
      <c r="E21" s="40"/>
      <c r="F21" s="40"/>
    </row>
    <row r="22" spans="1:6" s="283" customFormat="1" ht="25.9" customHeight="1">
      <c r="A22" s="282">
        <v>5</v>
      </c>
      <c r="B22" s="40" t="str">
        <f>IF(A22&gt;MAX(Заявка!$A$11:$A$30),"",VLOOKUP(A22,Заявка!$A$11:$F$30,5,FALSE))</f>
        <v/>
      </c>
      <c r="C22" s="46" t="str">
        <f>IF(A22&gt;MAX(Заявка!$A$11:$A$30),"",VLOOKUP(A22,Заявка!$A$11:$F$30,6,FALSE))</f>
        <v/>
      </c>
      <c r="D22" s="46" t="str">
        <f>IF(A22&gt;MAX(Заявка!$A$11:$A$30),"",VLOOKUP(A22,Заявка!$A$11:$G$30,7,FALSE))</f>
        <v/>
      </c>
      <c r="E22" s="40"/>
      <c r="F22" s="40"/>
    </row>
    <row r="23" spans="1:6" s="283" customFormat="1" ht="25.9" customHeight="1">
      <c r="A23" s="282">
        <v>6</v>
      </c>
      <c r="B23" s="40" t="str">
        <f>IF(A23&gt;MAX(Заявка!$A$11:$A$30),"",VLOOKUP(A23,Заявка!$A$11:$F$30,5,FALSE))</f>
        <v/>
      </c>
      <c r="C23" s="46" t="str">
        <f>IF(A23&gt;MAX(Заявка!$A$11:$A$30),"",VLOOKUP(A23,Заявка!$A$11:$F$30,6,FALSE))</f>
        <v/>
      </c>
      <c r="D23" s="46" t="str">
        <f>IF(A23&gt;MAX(Заявка!$A$11:$A$30),"",VLOOKUP(A23,Заявка!$A$11:$G$30,7,FALSE))</f>
        <v/>
      </c>
      <c r="E23" s="40"/>
      <c r="F23" s="40"/>
    </row>
    <row r="24" spans="1:6" s="283" customFormat="1" ht="25.9" customHeight="1">
      <c r="A24" s="282">
        <v>7</v>
      </c>
      <c r="B24" s="40" t="str">
        <f>IF(A24&gt;MAX(Заявка!$A$11:$A$30),"",VLOOKUP(A24,Заявка!$A$11:$F$30,5,FALSE))</f>
        <v/>
      </c>
      <c r="C24" s="46" t="str">
        <f>IF(A24&gt;MAX(Заявка!$A$11:$A$30),"",VLOOKUP(A24,Заявка!$A$11:$F$30,6,FALSE))</f>
        <v/>
      </c>
      <c r="D24" s="46" t="str">
        <f>IF(A24&gt;MAX(Заявка!$A$11:$A$30),"",VLOOKUP(A24,Заявка!$A$11:$G$30,7,FALSE))</f>
        <v/>
      </c>
      <c r="E24" s="40"/>
      <c r="F24" s="40"/>
    </row>
    <row r="25" spans="1:6" s="283" customFormat="1" ht="25.9" customHeight="1">
      <c r="A25" s="282">
        <v>8</v>
      </c>
      <c r="B25" s="40" t="str">
        <f>IF(A25&gt;MAX(Заявка!$A$11:$A$30),"",VLOOKUP(A25,Заявка!$A$11:$F$30,5,FALSE))</f>
        <v/>
      </c>
      <c r="C25" s="46" t="str">
        <f>IF(A25&gt;MAX(Заявка!$A$11:$A$30),"",VLOOKUP(A25,Заявка!$A$11:$F$30,6,FALSE))</f>
        <v/>
      </c>
      <c r="D25" s="46" t="str">
        <f>IF(A25&gt;MAX(Заявка!$A$11:$A$30),"",VLOOKUP(A25,Заявка!$A$11:$G$30,7,FALSE))</f>
        <v/>
      </c>
      <c r="E25" s="40"/>
      <c r="F25" s="40"/>
    </row>
    <row r="26" spans="1:6" s="283" customFormat="1" ht="25.9" customHeight="1">
      <c r="A26" s="282">
        <v>9</v>
      </c>
      <c r="B26" s="40" t="str">
        <f>IF(A26&gt;MAX(Заявка!$A$11:$A$30),"",VLOOKUP(A26,Заявка!$A$11:$F$30,5,FALSE))</f>
        <v/>
      </c>
      <c r="C26" s="46" t="str">
        <f>IF(A26&gt;MAX(Заявка!$A$11:$A$30),"",VLOOKUP(A26,Заявка!$A$11:$F$30,6,FALSE))</f>
        <v/>
      </c>
      <c r="D26" s="46" t="str">
        <f>IF(A26&gt;MAX(Заявка!$A$11:$A$30),"",VLOOKUP(A26,Заявка!$A$11:$G$30,7,FALSE))</f>
        <v/>
      </c>
      <c r="E26" s="40"/>
      <c r="F26" s="40"/>
    </row>
    <row r="27" spans="1:6" s="283" customFormat="1" ht="25.9" customHeight="1">
      <c r="A27" s="282">
        <v>10</v>
      </c>
      <c r="B27" s="40" t="str">
        <f>IF(A27&gt;MAX(Заявка!$A$11:$A$30),"",VLOOKUP(A27,Заявка!$A$11:$F$30,5,FALSE))</f>
        <v/>
      </c>
      <c r="C27" s="46" t="str">
        <f>IF(A27&gt;MAX(Заявка!$A$11:$A$30),"",VLOOKUP(A27,Заявка!$A$11:$F$30,6,FALSE))</f>
        <v/>
      </c>
      <c r="D27" s="46" t="str">
        <f>IF(A27&gt;MAX(Заявка!$A$11:$A$30),"",VLOOKUP(A27,Заявка!$A$11:$G$30,7,FALSE))</f>
        <v/>
      </c>
      <c r="E27" s="40"/>
      <c r="F27" s="40"/>
    </row>
    <row r="28" spans="1:6" s="283" customFormat="1" ht="25.9" customHeight="1">
      <c r="A28" s="282">
        <v>11</v>
      </c>
      <c r="B28" s="40" t="str">
        <f>IF(A28&gt;MAX(Заявка!$A$11:$A$30),"",VLOOKUP(A28,Заявка!$A$11:$F$30,5,FALSE))</f>
        <v/>
      </c>
      <c r="C28" s="46" t="str">
        <f>IF(A28&gt;MAX(Заявка!$A$11:$A$30),"",VLOOKUP(A28,Заявка!$A$11:$F$30,6,FALSE))</f>
        <v/>
      </c>
      <c r="D28" s="46" t="str">
        <f>IF(A28&gt;MAX(Заявка!$A$11:$A$30),"",VLOOKUP(A28,Заявка!$A$11:$G$30,7,FALSE))</f>
        <v/>
      </c>
      <c r="E28" s="40"/>
      <c r="F28" s="40"/>
    </row>
    <row r="29" spans="1:6" s="283" customFormat="1" ht="25.9" customHeight="1">
      <c r="A29" s="282">
        <v>12</v>
      </c>
      <c r="B29" s="40" t="str">
        <f>IF(A29&gt;MAX(Заявка!$A$11:$A$30),"",VLOOKUP(A29,Заявка!$A$11:$F$30,5,FALSE))</f>
        <v/>
      </c>
      <c r="C29" s="46" t="str">
        <f>IF(A29&gt;MAX(Заявка!$A$11:$A$30),"",VLOOKUP(A29,Заявка!$A$11:$F$30,6,FALSE))</f>
        <v/>
      </c>
      <c r="D29" s="46" t="str">
        <f>IF(A29&gt;MAX(Заявка!$A$11:$A$30),"",VLOOKUP(A29,Заявка!$A$11:$G$30,7,FALSE))</f>
        <v/>
      </c>
      <c r="E29" s="40"/>
      <c r="F29" s="40"/>
    </row>
    <row r="30" spans="1:6" s="283" customFormat="1" ht="27" hidden="1" customHeight="1" outlineLevel="1">
      <c r="A30" s="282">
        <v>13</v>
      </c>
      <c r="B30" s="40" t="e">
        <f>VLOOKUP(A30,Заявка!A23:F34,5,FALSE)</f>
        <v>#N/A</v>
      </c>
      <c r="C30" s="46" t="e">
        <f>VLOOKUP(A30,Заявка!A23:G34,6,FALSE)</f>
        <v>#N/A</v>
      </c>
      <c r="D30" s="46" t="e">
        <f>VLOOKUP(A30,Заявка!A23:G34,7,FALSE)</f>
        <v>#N/A</v>
      </c>
      <c r="E30" s="40"/>
      <c r="F30" s="40"/>
    </row>
    <row r="31" spans="1:6" s="283" customFormat="1" ht="27" hidden="1" customHeight="1" outlineLevel="1">
      <c r="A31" s="282">
        <v>14</v>
      </c>
      <c r="B31" s="40" t="e">
        <f>VLOOKUP(A31,Заявка!A24:F35,5,FALSE)</f>
        <v>#N/A</v>
      </c>
      <c r="C31" s="46" t="e">
        <f>VLOOKUP(A31,Заявка!A24:G35,6,FALSE)</f>
        <v>#N/A</v>
      </c>
      <c r="D31" s="46" t="e">
        <f>VLOOKUP(A31,Заявка!A24:G35,7,FALSE)</f>
        <v>#N/A</v>
      </c>
      <c r="E31" s="40"/>
      <c r="F31" s="40"/>
    </row>
    <row r="32" spans="1:6" s="283" customFormat="1" ht="27" hidden="1" customHeight="1" outlineLevel="1">
      <c r="A32" s="282">
        <v>15</v>
      </c>
      <c r="B32" s="40" t="e">
        <f>VLOOKUP(A32,Заявка!A25:F36,5,FALSE)</f>
        <v>#N/A</v>
      </c>
      <c r="C32" s="46" t="e">
        <f>VLOOKUP(A32,Заявка!A25:G36,6,FALSE)</f>
        <v>#N/A</v>
      </c>
      <c r="D32" s="46" t="e">
        <f>VLOOKUP(A32,Заявка!A25:G36,7,FALSE)</f>
        <v>#N/A</v>
      </c>
      <c r="E32" s="40"/>
      <c r="F32" s="40"/>
    </row>
    <row r="33" spans="1:6" s="283" customFormat="1" ht="27" hidden="1" customHeight="1" outlineLevel="1">
      <c r="A33" s="282">
        <v>16</v>
      </c>
      <c r="B33" s="40" t="e">
        <f>VLOOKUP(A33,Заявка!A26:F37,5,FALSE)</f>
        <v>#N/A</v>
      </c>
      <c r="C33" s="46" t="e">
        <f>VLOOKUP(A33,Заявка!A26:G37,6,FALSE)</f>
        <v>#N/A</v>
      </c>
      <c r="D33" s="46" t="e">
        <f>VLOOKUP(A33,Заявка!A26:G37,7,FALSE)</f>
        <v>#N/A</v>
      </c>
      <c r="E33" s="40"/>
      <c r="F33" s="40"/>
    </row>
    <row r="34" spans="1:6" s="283" customFormat="1" ht="27" hidden="1" customHeight="1" outlineLevel="1">
      <c r="A34" s="282">
        <v>17</v>
      </c>
      <c r="B34" s="40" t="e">
        <f>VLOOKUP(A34,Заявка!A27:F38,5,FALSE)</f>
        <v>#N/A</v>
      </c>
      <c r="C34" s="46" t="e">
        <f>VLOOKUP(A34,Заявка!A27:G38,6,FALSE)</f>
        <v>#N/A</v>
      </c>
      <c r="D34" s="46" t="e">
        <f>VLOOKUP(A34,Заявка!A27:G38,7,FALSE)</f>
        <v>#N/A</v>
      </c>
      <c r="E34" s="40"/>
      <c r="F34" s="40"/>
    </row>
    <row r="35" spans="1:6" s="283" customFormat="1" ht="27" hidden="1" customHeight="1" outlineLevel="1">
      <c r="A35" s="282">
        <v>18</v>
      </c>
      <c r="B35" s="40" t="e">
        <f>VLOOKUP(A35,Заявка!A28:F39,5,FALSE)</f>
        <v>#N/A</v>
      </c>
      <c r="C35" s="46" t="e">
        <f>VLOOKUP(A35,Заявка!A28:G39,6,FALSE)</f>
        <v>#N/A</v>
      </c>
      <c r="D35" s="46" t="e">
        <f>VLOOKUP(A35,Заявка!A28:G39,7,FALSE)</f>
        <v>#N/A</v>
      </c>
      <c r="E35" s="40"/>
      <c r="F35" s="40"/>
    </row>
    <row r="36" spans="1:6" s="283" customFormat="1" ht="27" hidden="1" customHeight="1" outlineLevel="1">
      <c r="A36" s="282">
        <v>19</v>
      </c>
      <c r="B36" s="40" t="e">
        <f>VLOOKUP(A36,Заявка!A29:F40,5,FALSE)</f>
        <v>#N/A</v>
      </c>
      <c r="C36" s="46" t="e">
        <f>VLOOKUP(A36,Заявка!A29:G40,6,FALSE)</f>
        <v>#N/A</v>
      </c>
      <c r="D36" s="46" t="e">
        <f>VLOOKUP(A36,Заявка!A29:G40,7,FALSE)</f>
        <v>#N/A</v>
      </c>
      <c r="E36" s="40"/>
      <c r="F36" s="40"/>
    </row>
    <row r="37" spans="1:6" s="283" customFormat="1" ht="27" hidden="1" customHeight="1" outlineLevel="1">
      <c r="A37" s="282">
        <v>20</v>
      </c>
      <c r="B37" s="40" t="e">
        <f>VLOOKUP(A37,Заявка!A30:F41,5,FALSE)</f>
        <v>#N/A</v>
      </c>
      <c r="C37" s="46" t="e">
        <f>VLOOKUP(A37,Заявка!A30:G41,6,FALSE)</f>
        <v>#N/A</v>
      </c>
      <c r="D37" s="46" t="e">
        <f>VLOOKUP(A37,Заявка!A30:G41,7,FALSE)</f>
        <v>#N/A</v>
      </c>
      <c r="E37" s="40"/>
      <c r="F37" s="40"/>
    </row>
    <row r="38" spans="1:6" ht="6" customHeight="1" collapsed="1"/>
    <row r="39" spans="1:6" ht="42" customHeight="1">
      <c r="A39" s="479" t="s">
        <v>1481</v>
      </c>
      <c r="B39" s="480"/>
      <c r="C39" s="480"/>
      <c r="D39" s="480"/>
      <c r="E39" s="480"/>
      <c r="F39" s="480"/>
    </row>
    <row r="40" spans="1:6">
      <c r="A40" s="34" t="s">
        <v>1482</v>
      </c>
    </row>
    <row r="41" spans="1:6">
      <c r="A41" s="34" t="s">
        <v>1483</v>
      </c>
    </row>
    <row r="43" spans="1:6">
      <c r="A43" s="34" t="s">
        <v>1484</v>
      </c>
      <c r="C43" s="34" t="s">
        <v>1485</v>
      </c>
    </row>
    <row r="44" spans="1:6">
      <c r="A44" s="44" t="s">
        <v>1486</v>
      </c>
      <c r="D44" s="44" t="s">
        <v>1487</v>
      </c>
      <c r="F44" s="44" t="s">
        <v>1488</v>
      </c>
    </row>
    <row r="46" spans="1:6">
      <c r="A46" s="34" t="str">
        <f>CONCATENATE("Представитель команды",": ",Заявка!D5,", ",Заявка!E5)</f>
        <v xml:space="preserve">Представитель команды: , </v>
      </c>
    </row>
    <row r="47" spans="1:6">
      <c r="E47" s="44"/>
    </row>
    <row r="48" spans="1:6">
      <c r="A48" s="34" t="str">
        <f>CONCATENATE("Судья от команды: ",Заявка!AB5,", ",Заявка!AH5)</f>
        <v xml:space="preserve">Судья от команды: , </v>
      </c>
    </row>
    <row r="49" spans="1:6">
      <c r="E49" s="44"/>
    </row>
    <row r="50" spans="1:6">
      <c r="A50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51" spans="1:6">
      <c r="B51" s="44"/>
      <c r="C51" s="44"/>
      <c r="D51" s="44" t="s">
        <v>1489</v>
      </c>
      <c r="E51" s="44"/>
      <c r="F51" s="294" t="s">
        <v>1490</v>
      </c>
    </row>
    <row r="52" spans="1:6" ht="6" customHeight="1"/>
    <row r="53" spans="1:6">
      <c r="A53" s="34" t="s">
        <v>1484</v>
      </c>
    </row>
    <row r="54" spans="1:6" ht="9.75" customHeight="1"/>
    <row r="55" spans="1:6" ht="16.149999999999999">
      <c r="A55" s="45"/>
    </row>
    <row r="56" spans="1:6" ht="16.149999999999999">
      <c r="A56" s="45"/>
    </row>
  </sheetData>
  <sheetProtection autoFilter="0"/>
  <autoFilter ref="A17:F17" xr:uid="{00000000-0009-0000-0000-000005000000}"/>
  <mergeCells count="9">
    <mergeCell ref="D2:F4"/>
    <mergeCell ref="A39:F39"/>
    <mergeCell ref="B14:F15"/>
    <mergeCell ref="A9:F9"/>
    <mergeCell ref="C7:F7"/>
    <mergeCell ref="C8:F8"/>
    <mergeCell ref="C10:F10"/>
    <mergeCell ref="A12:F12"/>
    <mergeCell ref="A13:F13"/>
  </mergeCells>
  <conditionalFormatting sqref="B18:D37">
    <cfRule type="cellIs" dxfId="2" priority="1" stopIfTrue="1" operator="equal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91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 filterMode="1">
    <tabColor rgb="FF00B0F0"/>
    <pageSetUpPr fitToPage="1"/>
  </sheetPr>
  <dimension ref="A1:F53"/>
  <sheetViews>
    <sheetView view="pageBreakPreview" zoomScale="60" zoomScaleNormal="100" workbookViewId="0">
      <selection activeCell="D2" sqref="D2:F4"/>
    </sheetView>
  </sheetViews>
  <sheetFormatPr defaultColWidth="9.28515625" defaultRowHeight="15.6" outlineLevelRow="1"/>
  <cols>
    <col min="1" max="1" width="5.28515625" style="34" bestFit="1" customWidth="1"/>
    <col min="2" max="2" width="40.7109375" style="34" customWidth="1"/>
    <col min="3" max="3" width="10.7109375" style="34" bestFit="1" customWidth="1"/>
    <col min="4" max="4" width="12.7109375" style="34" bestFit="1" customWidth="1"/>
    <col min="5" max="5" width="20.28515625" style="34" customWidth="1"/>
    <col min="6" max="6" width="29.28515625" style="34" customWidth="1"/>
    <col min="7" max="16384" width="9.28515625" style="34"/>
  </cols>
  <sheetData>
    <row r="1" spans="1:6">
      <c r="F1" s="35" t="s">
        <v>1470</v>
      </c>
    </row>
    <row r="2" spans="1:6" ht="30.75" customHeight="1">
      <c r="B2" s="36" t="s">
        <v>44</v>
      </c>
      <c r="C2" s="37">
        <f>Заявка!J5</f>
        <v>0</v>
      </c>
      <c r="D2" s="478" t="str">
        <f>Заявка!A2</f>
        <v>Укажите класс дистанции</v>
      </c>
      <c r="E2" s="478"/>
      <c r="F2" s="478"/>
    </row>
    <row r="3" spans="1:6" ht="15.75" customHeight="1">
      <c r="B3" s="36"/>
      <c r="C3" s="37"/>
      <c r="D3" s="478"/>
      <c r="E3" s="478"/>
      <c r="F3" s="478"/>
    </row>
    <row r="4" spans="1:6">
      <c r="D4" s="478"/>
      <c r="E4" s="478"/>
      <c r="F4" s="478"/>
    </row>
    <row r="5" spans="1:6">
      <c r="F5" s="395" t="e">
        <f>VLOOKUP(C2,'Возраста и группы'!AA3:AF6,4,FALSE)</f>
        <v>#N/A</v>
      </c>
    </row>
    <row r="6" spans="1:6" ht="4.5" customHeight="1">
      <c r="F6" s="35"/>
    </row>
    <row r="7" spans="1:6">
      <c r="B7" s="35" t="s">
        <v>1471</v>
      </c>
      <c r="C7" s="483">
        <f>Заявка!B40</f>
        <v>0</v>
      </c>
      <c r="D7" s="483"/>
      <c r="E7" s="483"/>
      <c r="F7" s="483"/>
    </row>
    <row r="8" spans="1:6">
      <c r="C8" s="484" t="s">
        <v>1472</v>
      </c>
      <c r="D8" s="484"/>
      <c r="E8" s="484"/>
      <c r="F8" s="484"/>
    </row>
    <row r="9" spans="1:6">
      <c r="A9" s="482" t="str">
        <f>CONCATENATE(Заявка!D40,", ",Заявка!I40,", ",Заявка!M40)</f>
        <v xml:space="preserve">, , </v>
      </c>
      <c r="B9" s="482"/>
      <c r="C9" s="482"/>
      <c r="D9" s="482"/>
      <c r="E9" s="482"/>
      <c r="F9" s="482"/>
    </row>
    <row r="10" spans="1:6">
      <c r="C10" s="484" t="s">
        <v>1473</v>
      </c>
      <c r="D10" s="484"/>
      <c r="E10" s="484"/>
      <c r="F10" s="484"/>
    </row>
    <row r="11" spans="1:6" ht="3" customHeight="1">
      <c r="C11" s="38"/>
      <c r="D11" s="38"/>
      <c r="E11" s="38"/>
      <c r="F11" s="38"/>
    </row>
    <row r="12" spans="1:6">
      <c r="A12" s="483" t="s">
        <v>1474</v>
      </c>
      <c r="B12" s="483"/>
      <c r="C12" s="483"/>
      <c r="D12" s="483"/>
      <c r="E12" s="483"/>
      <c r="F12" s="483"/>
    </row>
    <row r="13" spans="1:6">
      <c r="A13" s="483" t="s">
        <v>1475</v>
      </c>
      <c r="B13" s="483"/>
      <c r="C13" s="483"/>
      <c r="D13" s="483"/>
      <c r="E13" s="483"/>
      <c r="F13" s="483"/>
    </row>
    <row r="14" spans="1:6">
      <c r="B14" s="481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1"/>
      <c r="D14" s="481"/>
      <c r="E14" s="481"/>
      <c r="F14" s="481"/>
    </row>
    <row r="15" spans="1:6">
      <c r="B15" s="481"/>
      <c r="C15" s="481"/>
      <c r="D15" s="481"/>
      <c r="E15" s="481"/>
      <c r="F15" s="481"/>
    </row>
    <row r="16" spans="1:6" ht="4.5" customHeight="1"/>
    <row r="17" spans="1:6" ht="85.15" customHeight="1">
      <c r="A17" s="39" t="s">
        <v>38</v>
      </c>
      <c r="B17" s="40" t="s">
        <v>1476</v>
      </c>
      <c r="C17" s="42" t="s">
        <v>1477</v>
      </c>
      <c r="D17" s="299" t="s">
        <v>1478</v>
      </c>
      <c r="E17" s="43" t="s">
        <v>1479</v>
      </c>
      <c r="F17" s="43" t="s">
        <v>1480</v>
      </c>
    </row>
    <row r="18" spans="1:6" s="283" customFormat="1" ht="60" customHeight="1">
      <c r="A18" s="350">
        <v>1</v>
      </c>
      <c r="B18" s="351">
        <f>IF(A18&gt;MAX(Заявка!$A$11:$A$30),"",VLOOKUP(A18,Заявка!$A$11:$F$30,5,FALSE))</f>
        <v>0</v>
      </c>
      <c r="C18" s="352">
        <f>IF(A18&gt;MAX(Заявка!$A$11:$A$30),"",VLOOKUP(A18,Заявка!$A$11:$F$30,6,FALSE))</f>
        <v>0</v>
      </c>
      <c r="D18" s="352">
        <f>IF(A18&gt;MAX(Заявка!$A$11:$A$30),"",VLOOKUP(A18,Заявка!$A$11:$G$30,7,FALSE))</f>
        <v>0</v>
      </c>
      <c r="E18" s="349"/>
      <c r="F18" s="349"/>
    </row>
    <row r="19" spans="1:6" s="283" customFormat="1" ht="60" customHeight="1">
      <c r="A19" s="350">
        <v>2</v>
      </c>
      <c r="B19" s="351" t="str">
        <f>IF(A19&gt;MAX(Заявка!$A$11:$A$30),"",VLOOKUP(A19,Заявка!$A$11:$F$30,5,FALSE))</f>
        <v/>
      </c>
      <c r="C19" s="352" t="str">
        <f>IF(A19&gt;MAX(Заявка!$A$11:$A$30),"",VLOOKUP(A19,Заявка!$A$11:$F$30,6,FALSE))</f>
        <v/>
      </c>
      <c r="D19" s="352" t="str">
        <f>IF(A19&gt;MAX(Заявка!$A$11:$A$30),"",VLOOKUP(A19,Заявка!$A$11:$G$30,7,FALSE))</f>
        <v/>
      </c>
      <c r="E19" s="349"/>
      <c r="F19" s="349"/>
    </row>
    <row r="20" spans="1:6" s="283" customFormat="1" ht="60" customHeight="1">
      <c r="A20" s="350">
        <v>3</v>
      </c>
      <c r="B20" s="351" t="str">
        <f>IF(A20&gt;MAX(Заявка!$A$11:$A$30),"",VLOOKUP(A20,Заявка!$A$11:$F$30,5,FALSE))</f>
        <v/>
      </c>
      <c r="C20" s="352" t="str">
        <f>IF(A20&gt;MAX(Заявка!$A$11:$A$30),"",VLOOKUP(A20,Заявка!$A$11:$F$30,6,FALSE))</f>
        <v/>
      </c>
      <c r="D20" s="352" t="str">
        <f>IF(A20&gt;MAX(Заявка!$A$11:$A$30),"",VLOOKUP(A20,Заявка!$A$11:$G$30,7,FALSE))</f>
        <v/>
      </c>
      <c r="E20" s="349"/>
      <c r="F20" s="349"/>
    </row>
    <row r="21" spans="1:6" s="283" customFormat="1" ht="60" customHeight="1">
      <c r="A21" s="350">
        <v>4</v>
      </c>
      <c r="B21" s="351" t="str">
        <f>IF(A21&gt;MAX(Заявка!$A$11:$A$30),"",VLOOKUP(A21,Заявка!$A$11:$F$30,5,FALSE))</f>
        <v/>
      </c>
      <c r="C21" s="352" t="str">
        <f>IF(A21&gt;MAX(Заявка!$A$11:$A$30),"",VLOOKUP(A21,Заявка!$A$11:$F$30,6,FALSE))</f>
        <v/>
      </c>
      <c r="D21" s="352" t="str">
        <f>IF(A21&gt;MAX(Заявка!$A$11:$A$30),"",VLOOKUP(A21,Заявка!$A$11:$G$30,7,FALSE))</f>
        <v/>
      </c>
      <c r="E21" s="349"/>
      <c r="F21" s="349"/>
    </row>
    <row r="22" spans="1:6" s="283" customFormat="1" ht="60" customHeight="1">
      <c r="A22" s="350">
        <v>5</v>
      </c>
      <c r="B22" s="351" t="str">
        <f>IF(A22&gt;MAX(Заявка!$A$11:$A$30),"",VLOOKUP(A22,Заявка!$A$11:$F$30,5,FALSE))</f>
        <v/>
      </c>
      <c r="C22" s="352" t="str">
        <f>IF(A22&gt;MAX(Заявка!$A$11:$A$30),"",VLOOKUP(A22,Заявка!$A$11:$F$30,6,FALSE))</f>
        <v/>
      </c>
      <c r="D22" s="352" t="str">
        <f>IF(A22&gt;MAX(Заявка!$A$11:$A$30),"",VLOOKUP(A22,Заявка!$A$11:$G$30,7,FALSE))</f>
        <v/>
      </c>
      <c r="E22" s="349"/>
      <c r="F22" s="349"/>
    </row>
    <row r="23" spans="1:6" s="283" customFormat="1" ht="60" customHeight="1">
      <c r="A23" s="350">
        <v>6</v>
      </c>
      <c r="B23" s="351" t="str">
        <f>IF(A23&gt;MAX(Заявка!$A$11:$A$30),"",VLOOKUP(A23,Заявка!$A$11:$F$30,5,FALSE))</f>
        <v/>
      </c>
      <c r="C23" s="352" t="str">
        <f>IF(A23&gt;MAX(Заявка!$A$11:$A$30),"",VLOOKUP(A23,Заявка!$A$11:$F$30,6,FALSE))</f>
        <v/>
      </c>
      <c r="D23" s="352" t="str">
        <f>IF(A23&gt;MAX(Заявка!$A$11:$A$30),"",VLOOKUP(A23,Заявка!$A$11:$G$30,7,FALSE))</f>
        <v/>
      </c>
      <c r="E23" s="349"/>
      <c r="F23" s="349"/>
    </row>
    <row r="24" spans="1:6" s="283" customFormat="1" ht="60" customHeight="1">
      <c r="A24" s="350">
        <v>7</v>
      </c>
      <c r="B24" s="351" t="str">
        <f>IF(A24&gt;MAX(Заявка!$A$11:$A$30),"",VLOOKUP(A24,Заявка!$A$11:$F$30,5,FALSE))</f>
        <v/>
      </c>
      <c r="C24" s="352" t="str">
        <f>IF(A24&gt;MAX(Заявка!$A$11:$A$30),"",VLOOKUP(A24,Заявка!$A$11:$F$30,6,FALSE))</f>
        <v/>
      </c>
      <c r="D24" s="352" t="str">
        <f>IF(A24&gt;MAX(Заявка!$A$11:$A$30),"",VLOOKUP(A24,Заявка!$A$11:$G$30,7,FALSE))</f>
        <v/>
      </c>
      <c r="E24" s="349"/>
      <c r="F24" s="349"/>
    </row>
    <row r="25" spans="1:6" s="283" customFormat="1" ht="60" customHeight="1">
      <c r="A25" s="350">
        <v>8</v>
      </c>
      <c r="B25" s="351" t="str">
        <f>IF(A25&gt;MAX(Заявка!$A$11:$A$30),"",VLOOKUP(A25,Заявка!$A$11:$F$30,5,FALSE))</f>
        <v/>
      </c>
      <c r="C25" s="352" t="str">
        <f>IF(A25&gt;MAX(Заявка!$A$11:$A$30),"",VLOOKUP(A25,Заявка!$A$11:$F$30,6,FALSE))</f>
        <v/>
      </c>
      <c r="D25" s="352" t="str">
        <f>IF(A25&gt;MAX(Заявка!$A$11:$A$30),"",VLOOKUP(A25,Заявка!$A$11:$G$30,7,FALSE))</f>
        <v/>
      </c>
      <c r="E25" s="349"/>
      <c r="F25" s="349"/>
    </row>
    <row r="26" spans="1:6" s="283" customFormat="1" ht="60" customHeight="1">
      <c r="A26" s="350">
        <v>9</v>
      </c>
      <c r="B26" s="351" t="str">
        <f>IF(A26&gt;MAX(Заявка!$A$11:$A$30),"",VLOOKUP(A26,Заявка!$A$11:$F$30,5,FALSE))</f>
        <v/>
      </c>
      <c r="C26" s="352" t="str">
        <f>IF(A26&gt;MAX(Заявка!$A$11:$A$30),"",VLOOKUP(A26,Заявка!$A$11:$F$30,6,FALSE))</f>
        <v/>
      </c>
      <c r="D26" s="352" t="str">
        <f>IF(A26&gt;MAX(Заявка!$A$11:$A$30),"",VLOOKUP(A26,Заявка!$A$11:$G$30,7,FALSE))</f>
        <v/>
      </c>
      <c r="E26" s="349"/>
      <c r="F26" s="349"/>
    </row>
    <row r="27" spans="1:6" s="283" customFormat="1" ht="60" customHeight="1">
      <c r="A27" s="350">
        <v>10</v>
      </c>
      <c r="B27" s="351" t="str">
        <f>IF(A27&gt;MAX(Заявка!$A$11:$A$30),"",VLOOKUP(A27,Заявка!$A$11:$F$30,5,FALSE))</f>
        <v/>
      </c>
      <c r="C27" s="352" t="str">
        <f>IF(A27&gt;MAX(Заявка!$A$11:$A$30),"",VLOOKUP(A27,Заявка!$A$11:$F$30,6,FALSE))</f>
        <v/>
      </c>
      <c r="D27" s="352" t="str">
        <f>IF(A27&gt;MAX(Заявка!$A$11:$A$30),"",VLOOKUP(A27,Заявка!$A$11:$G$30,7,FALSE))</f>
        <v/>
      </c>
      <c r="E27" s="349"/>
      <c r="F27" s="349"/>
    </row>
    <row r="28" spans="1:6" s="283" customFormat="1" ht="25.9" hidden="1" customHeight="1">
      <c r="A28" s="282">
        <v>11</v>
      </c>
      <c r="B28" s="40" t="e">
        <f>VLOOKUP(A28,Заявка!A21:F32,5,FALSE)</f>
        <v>#N/A</v>
      </c>
      <c r="C28" s="46" t="e">
        <f>VLOOKUP(A28,Заявка!A21:G32,6,FALSE)</f>
        <v>#N/A</v>
      </c>
      <c r="D28" s="46" t="e">
        <f>VLOOKUP(A28,Заявка!A21:G32,7,FALSE)</f>
        <v>#N/A</v>
      </c>
      <c r="E28" s="40"/>
      <c r="F28" s="40"/>
    </row>
    <row r="29" spans="1:6" s="283" customFormat="1" ht="25.9" hidden="1" customHeight="1">
      <c r="A29" s="282">
        <v>12</v>
      </c>
      <c r="B29" s="40" t="e">
        <f>VLOOKUP(A29,Заявка!A22:F33,5,FALSE)</f>
        <v>#N/A</v>
      </c>
      <c r="C29" s="46" t="e">
        <f>VLOOKUP(A29,Заявка!A22:G33,6,FALSE)</f>
        <v>#N/A</v>
      </c>
      <c r="D29" s="46" t="e">
        <f>VLOOKUP(A29,Заявка!A22:G33,7,FALSE)</f>
        <v>#N/A</v>
      </c>
      <c r="E29" s="40"/>
      <c r="F29" s="40"/>
    </row>
    <row r="30" spans="1:6" s="283" customFormat="1" ht="27" hidden="1" customHeight="1" outlineLevel="1">
      <c r="A30" s="282">
        <v>13</v>
      </c>
      <c r="B30" s="40" t="e">
        <f>VLOOKUP(A30,Заявка!A23:F34,5,FALSE)</f>
        <v>#N/A</v>
      </c>
      <c r="C30" s="46" t="e">
        <f>VLOOKUP(A30,Заявка!A23:G34,6,FALSE)</f>
        <v>#N/A</v>
      </c>
      <c r="D30" s="46" t="e">
        <f>VLOOKUP(A30,Заявка!A23:G34,7,FALSE)</f>
        <v>#N/A</v>
      </c>
      <c r="E30" s="40"/>
      <c r="F30" s="40"/>
    </row>
    <row r="31" spans="1:6" s="283" customFormat="1" ht="27" hidden="1" customHeight="1" outlineLevel="1">
      <c r="A31" s="282">
        <v>14</v>
      </c>
      <c r="B31" s="40" t="e">
        <f>VLOOKUP(A31,Заявка!A24:F35,5,FALSE)</f>
        <v>#N/A</v>
      </c>
      <c r="C31" s="46" t="e">
        <f>VLOOKUP(A31,Заявка!A24:G35,6,FALSE)</f>
        <v>#N/A</v>
      </c>
      <c r="D31" s="46" t="e">
        <f>VLOOKUP(A31,Заявка!A24:G35,7,FALSE)</f>
        <v>#N/A</v>
      </c>
      <c r="E31" s="40"/>
      <c r="F31" s="40"/>
    </row>
    <row r="32" spans="1:6" s="283" customFormat="1" ht="27" hidden="1" customHeight="1" outlineLevel="1">
      <c r="A32" s="282">
        <v>15</v>
      </c>
      <c r="B32" s="40" t="e">
        <f>VLOOKUP(A32,Заявка!A25:F36,5,FALSE)</f>
        <v>#N/A</v>
      </c>
      <c r="C32" s="46" t="e">
        <f>VLOOKUP(A32,Заявка!A25:G36,6,FALSE)</f>
        <v>#N/A</v>
      </c>
      <c r="D32" s="46" t="e">
        <f>VLOOKUP(A32,Заявка!A25:G36,7,FALSE)</f>
        <v>#N/A</v>
      </c>
      <c r="E32" s="40"/>
      <c r="F32" s="40"/>
    </row>
    <row r="33" spans="1:6" s="283" customFormat="1" ht="27" hidden="1" customHeight="1" outlineLevel="1">
      <c r="A33" s="282">
        <v>16</v>
      </c>
      <c r="B33" s="40" t="e">
        <f>VLOOKUP(A33,Заявка!A26:F37,5,FALSE)</f>
        <v>#N/A</v>
      </c>
      <c r="C33" s="46" t="e">
        <f>VLOOKUP(A33,Заявка!A26:G37,6,FALSE)</f>
        <v>#N/A</v>
      </c>
      <c r="D33" s="46" t="e">
        <f>VLOOKUP(A33,Заявка!A26:G37,7,FALSE)</f>
        <v>#N/A</v>
      </c>
      <c r="E33" s="40"/>
      <c r="F33" s="40"/>
    </row>
    <row r="34" spans="1:6" s="283" customFormat="1" ht="27" hidden="1" customHeight="1" outlineLevel="1">
      <c r="A34" s="282">
        <v>17</v>
      </c>
      <c r="B34" s="40" t="e">
        <f>VLOOKUP(A34,Заявка!A27:F38,5,FALSE)</f>
        <v>#N/A</v>
      </c>
      <c r="C34" s="46" t="e">
        <f>VLOOKUP(A34,Заявка!A27:G38,6,FALSE)</f>
        <v>#N/A</v>
      </c>
      <c r="D34" s="46" t="e">
        <f>VLOOKUP(A34,Заявка!A27:G38,7,FALSE)</f>
        <v>#N/A</v>
      </c>
      <c r="E34" s="40"/>
      <c r="F34" s="40"/>
    </row>
    <row r="35" spans="1:6" s="283" customFormat="1" ht="27" hidden="1" customHeight="1" outlineLevel="1">
      <c r="A35" s="282">
        <v>18</v>
      </c>
      <c r="B35" s="40" t="e">
        <f>VLOOKUP(A35,Заявка!A28:F39,5,FALSE)</f>
        <v>#N/A</v>
      </c>
      <c r="C35" s="46" t="e">
        <f>VLOOKUP(A35,Заявка!A28:G39,6,FALSE)</f>
        <v>#N/A</v>
      </c>
      <c r="D35" s="46" t="e">
        <f>VLOOKUP(A35,Заявка!A28:G39,7,FALSE)</f>
        <v>#N/A</v>
      </c>
      <c r="E35" s="40"/>
      <c r="F35" s="40"/>
    </row>
    <row r="36" spans="1:6" s="283" customFormat="1" ht="27" hidden="1" customHeight="1" outlineLevel="1">
      <c r="A36" s="282">
        <v>19</v>
      </c>
      <c r="B36" s="40" t="e">
        <f>VLOOKUP(A36,Заявка!A29:F40,5,FALSE)</f>
        <v>#N/A</v>
      </c>
      <c r="C36" s="46" t="e">
        <f>VLOOKUP(A36,Заявка!A29:G40,6,FALSE)</f>
        <v>#N/A</v>
      </c>
      <c r="D36" s="46" t="e">
        <f>VLOOKUP(A36,Заявка!A29:G40,7,FALSE)</f>
        <v>#N/A</v>
      </c>
      <c r="E36" s="40"/>
      <c r="F36" s="40"/>
    </row>
    <row r="37" spans="1:6" s="283" customFormat="1" ht="27" hidden="1" customHeight="1" outlineLevel="1">
      <c r="A37" s="282">
        <v>20</v>
      </c>
      <c r="B37" s="40" t="e">
        <f>VLOOKUP(A37,Заявка!A30:F41,5,FALSE)</f>
        <v>#N/A</v>
      </c>
      <c r="C37" s="46" t="e">
        <f>VLOOKUP(A37,Заявка!A30:G41,6,FALSE)</f>
        <v>#N/A</v>
      </c>
      <c r="D37" s="46" t="e">
        <f>VLOOKUP(A37,Заявка!A30:G41,7,FALSE)</f>
        <v>#N/A</v>
      </c>
      <c r="E37" s="40"/>
      <c r="F37" s="40"/>
    </row>
    <row r="38" spans="1:6" ht="60" customHeight="1" collapsed="1"/>
    <row r="40" spans="1:6" hidden="1">
      <c r="A40" s="34" t="s">
        <v>1484</v>
      </c>
      <c r="C40" s="34" t="s">
        <v>1485</v>
      </c>
    </row>
    <row r="41" spans="1:6" hidden="1">
      <c r="A41" s="44" t="s">
        <v>1486</v>
      </c>
      <c r="D41" s="44" t="s">
        <v>1487</v>
      </c>
      <c r="F41" s="44" t="s">
        <v>1488</v>
      </c>
    </row>
    <row r="42" spans="1:6" hidden="1"/>
    <row r="43" spans="1:6" hidden="1">
      <c r="A43" s="34" t="str">
        <f>CONCATENATE("Представитель команды",": ",Заявка!D5,", ",Заявка!E5)</f>
        <v xml:space="preserve">Представитель команды: , </v>
      </c>
    </row>
    <row r="44" spans="1:6" hidden="1">
      <c r="E44" s="44"/>
    </row>
    <row r="45" spans="1:6" hidden="1">
      <c r="A45" s="34" t="str">
        <f>CONCATENATE("Судья от команды: ",Заявка!AB5,", ",Заявка!AH5)</f>
        <v xml:space="preserve">Судья от команды: , </v>
      </c>
    </row>
    <row r="46" spans="1:6" hidden="1">
      <c r="E46" s="44"/>
    </row>
    <row r="47" spans="1:6" hidden="1">
      <c r="A47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8" spans="1:6" hidden="1">
      <c r="B48" s="44"/>
      <c r="C48" s="44"/>
      <c r="D48" s="44" t="s">
        <v>1489</v>
      </c>
      <c r="E48" s="44"/>
      <c r="F48" s="294" t="s">
        <v>1490</v>
      </c>
    </row>
    <row r="49" spans="1:1" ht="6" hidden="1" customHeight="1"/>
    <row r="50" spans="1:1" hidden="1">
      <c r="A50" s="34" t="s">
        <v>1484</v>
      </c>
    </row>
    <row r="51" spans="1:1" ht="9.75" customHeight="1"/>
    <row r="52" spans="1:1" ht="16.149999999999999">
      <c r="A52" s="45"/>
    </row>
    <row r="53" spans="1:1" ht="16.149999999999999">
      <c r="A53" s="45"/>
    </row>
  </sheetData>
  <autoFilter ref="A17:F37" xr:uid="{00000000-0009-0000-0000-000006000000}">
    <filterColumn colId="0">
      <filters>
        <filter val="1"/>
        <filter val="10"/>
        <filter val="2"/>
        <filter val="3"/>
        <filter val="4"/>
        <filter val="5"/>
        <filter val="6"/>
        <filter val="7"/>
        <filter val="8"/>
        <filter val="9"/>
      </filters>
    </filterColumn>
  </autoFilter>
  <mergeCells count="8">
    <mergeCell ref="A13:F13"/>
    <mergeCell ref="B14:F15"/>
    <mergeCell ref="D2:F4"/>
    <mergeCell ref="C7:F7"/>
    <mergeCell ref="C8:F8"/>
    <mergeCell ref="A9:F9"/>
    <mergeCell ref="C10:F10"/>
    <mergeCell ref="A12:F12"/>
  </mergeCells>
  <conditionalFormatting sqref="B18:D37">
    <cfRule type="cellIs" dxfId="1" priority="1" stopIfTrue="1" operator="equal">
      <formula>0</formula>
    </cfRule>
  </conditionalFormatting>
  <pageMargins left="0.7" right="0.7" top="0.75" bottom="0.75" header="0.3" footer="0.3"/>
  <pageSetup paperSize="9" scale="75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 filterMode="1">
    <tabColor rgb="FF00B0F0"/>
    <pageSetUpPr fitToPage="1"/>
  </sheetPr>
  <dimension ref="A1:F47"/>
  <sheetViews>
    <sheetView view="pageBreakPreview" topLeftCell="A16" zoomScale="60" zoomScaleNormal="100" workbookViewId="0">
      <selection activeCell="I11" sqref="I11"/>
    </sheetView>
  </sheetViews>
  <sheetFormatPr defaultColWidth="9.28515625" defaultRowHeight="15.6"/>
  <cols>
    <col min="1" max="1" width="5.28515625" style="34" bestFit="1" customWidth="1"/>
    <col min="2" max="2" width="40.7109375" style="34" customWidth="1"/>
    <col min="3" max="3" width="10.7109375" style="34" bestFit="1" customWidth="1"/>
    <col min="4" max="4" width="11.7109375" style="34" customWidth="1"/>
    <col min="5" max="5" width="20.28515625" style="34" customWidth="1"/>
    <col min="6" max="6" width="29.28515625" style="34" customWidth="1"/>
    <col min="7" max="16384" width="9.28515625" style="34"/>
  </cols>
  <sheetData>
    <row r="1" spans="1:6" hidden="1">
      <c r="F1" s="35" t="s">
        <v>1470</v>
      </c>
    </row>
    <row r="2" spans="1:6" ht="30.75" hidden="1" customHeight="1">
      <c r="B2" s="36" t="s">
        <v>44</v>
      </c>
      <c r="C2" s="37">
        <f>Заявка!J5</f>
        <v>0</v>
      </c>
      <c r="D2" s="478" t="e">
        <f>VLOOKUP(C2,'Возраста и группы'!AA3:AH6,8,FALSE)</f>
        <v>#N/A</v>
      </c>
      <c r="E2" s="478"/>
      <c r="F2" s="478"/>
    </row>
    <row r="3" spans="1:6" ht="15.75" hidden="1" customHeight="1">
      <c r="B3" s="36"/>
      <c r="C3" s="37"/>
      <c r="D3" s="478"/>
      <c r="E3" s="478"/>
      <c r="F3" s="478"/>
    </row>
    <row r="4" spans="1:6" hidden="1">
      <c r="D4" s="478"/>
      <c r="E4" s="478"/>
      <c r="F4" s="478"/>
    </row>
    <row r="5" spans="1:6" hidden="1">
      <c r="F5" s="35" t="e">
        <f>VLOOKUP(C2,'Возраста и группы'!AA3:AF6,4,FALSE)</f>
        <v>#N/A</v>
      </c>
    </row>
    <row r="6" spans="1:6" ht="4.5" hidden="1" customHeight="1">
      <c r="F6" s="35"/>
    </row>
    <row r="7" spans="1:6" hidden="1">
      <c r="B7" s="35" t="s">
        <v>1471</v>
      </c>
      <c r="C7" s="483">
        <f>Заявка!B40</f>
        <v>0</v>
      </c>
      <c r="D7" s="483"/>
      <c r="E7" s="483"/>
      <c r="F7" s="483"/>
    </row>
    <row r="8" spans="1:6" hidden="1">
      <c r="C8" s="484" t="s">
        <v>1472</v>
      </c>
      <c r="D8" s="484"/>
      <c r="E8" s="484"/>
      <c r="F8" s="484"/>
    </row>
    <row r="9" spans="1:6" hidden="1">
      <c r="A9" s="482" t="str">
        <f>CONCATENATE(Заявка!D40,", ",Заявка!I40,", ",Заявка!M40)</f>
        <v xml:space="preserve">, , </v>
      </c>
      <c r="B9" s="482"/>
      <c r="C9" s="482"/>
      <c r="D9" s="482"/>
      <c r="E9" s="482"/>
      <c r="F9" s="482"/>
    </row>
    <row r="10" spans="1:6" hidden="1">
      <c r="C10" s="484" t="s">
        <v>1473</v>
      </c>
      <c r="D10" s="484"/>
      <c r="E10" s="484"/>
      <c r="F10" s="484"/>
    </row>
    <row r="11" spans="1:6" ht="3" hidden="1" customHeight="1">
      <c r="C11" s="38"/>
      <c r="D11" s="38"/>
      <c r="E11" s="38"/>
      <c r="F11" s="38"/>
    </row>
    <row r="12" spans="1:6" hidden="1">
      <c r="A12" s="483" t="s">
        <v>1474</v>
      </c>
      <c r="B12" s="483"/>
      <c r="C12" s="483"/>
      <c r="D12" s="483"/>
      <c r="E12" s="483"/>
      <c r="F12" s="483"/>
    </row>
    <row r="13" spans="1:6" hidden="1">
      <c r="A13" s="483" t="s">
        <v>1475</v>
      </c>
      <c r="B13" s="483"/>
      <c r="C13" s="483"/>
      <c r="D13" s="483"/>
      <c r="E13" s="483"/>
      <c r="F13" s="483"/>
    </row>
    <row r="14" spans="1:6" hidden="1">
      <c r="B14" s="481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1"/>
      <c r="D14" s="481"/>
      <c r="E14" s="481"/>
      <c r="F14" s="481"/>
    </row>
    <row r="15" spans="1:6" hidden="1">
      <c r="B15" s="481"/>
      <c r="C15" s="481"/>
      <c r="D15" s="481"/>
      <c r="E15" s="481"/>
      <c r="F15" s="481"/>
    </row>
    <row r="16" spans="1:6" ht="4.5" customHeight="1"/>
    <row r="17" spans="1:6" ht="85.15" customHeight="1">
      <c r="A17" s="39" t="s">
        <v>38</v>
      </c>
      <c r="B17" s="40" t="s">
        <v>1476</v>
      </c>
      <c r="C17" s="42" t="s">
        <v>1477</v>
      </c>
      <c r="D17" s="299" t="s">
        <v>1478</v>
      </c>
      <c r="E17" s="43" t="s">
        <v>1479</v>
      </c>
      <c r="F17" s="43" t="s">
        <v>1480</v>
      </c>
    </row>
    <row r="18" spans="1:6" s="353" customFormat="1" ht="60" customHeight="1">
      <c r="A18" s="350">
        <v>11</v>
      </c>
      <c r="B18" s="351" t="str">
        <f>IF(A18&gt;MAX(Заявка!$A$11:$A$30),"",VLOOKUP(A18,Заявка!$A$11:$F$30,5,FALSE))</f>
        <v/>
      </c>
      <c r="C18" s="352" t="str">
        <f>IF(A18&gt;MAX(Заявка!$A$11:$A$30),"",VLOOKUP(A18,Заявка!$A$11:$F$30,6,FALSE))</f>
        <v/>
      </c>
      <c r="D18" s="352" t="str">
        <f>IF(A18&gt;MAX(Заявка!$A$11:$A$30),"",VLOOKUP(A18,Заявка!$A$11:$G$30,7,FALSE))</f>
        <v/>
      </c>
      <c r="E18" s="351"/>
      <c r="F18" s="351"/>
    </row>
    <row r="19" spans="1:6" s="353" customFormat="1" ht="60" customHeight="1">
      <c r="A19" s="350">
        <v>12</v>
      </c>
      <c r="B19" s="351" t="str">
        <f>IF(A19&gt;MAX(Заявка!$A$11:$A$30),"",VLOOKUP(A19,Заявка!$A$11:$F$30,5,FALSE))</f>
        <v/>
      </c>
      <c r="C19" s="352" t="str">
        <f>IF(A19&gt;MAX(Заявка!$A$11:$A$30),"",VLOOKUP(A19,Заявка!$A$11:$F$30,6,FALSE))</f>
        <v/>
      </c>
      <c r="D19" s="352" t="str">
        <f>IF(A19&gt;MAX(Заявка!$A$11:$A$30),"",VLOOKUP(A19,Заявка!$A$11:$G$30,7,FALSE))</f>
        <v/>
      </c>
      <c r="E19" s="351"/>
      <c r="F19" s="351"/>
    </row>
    <row r="20" spans="1:6" s="353" customFormat="1" ht="60" customHeight="1">
      <c r="A20" s="350">
        <v>13</v>
      </c>
      <c r="B20" s="351" t="str">
        <f>IF(A20&gt;MAX(Заявка!$A$11:$A$30),"",VLOOKUP(A20,Заявка!$A$11:$F$30,5,FALSE))</f>
        <v/>
      </c>
      <c r="C20" s="352" t="str">
        <f>IF(A20&gt;MAX(Заявка!$A$11:$A$30),"",VLOOKUP(A20,Заявка!$A$11:$F$30,6,FALSE))</f>
        <v/>
      </c>
      <c r="D20" s="352" t="str">
        <f>IF(A20&gt;MAX(Заявка!$A$11:$A$30),"",VLOOKUP(A20,Заявка!$A$11:$G$30,7,FALSE))</f>
        <v/>
      </c>
      <c r="E20" s="351"/>
      <c r="F20" s="351"/>
    </row>
    <row r="21" spans="1:6" s="353" customFormat="1" ht="60" customHeight="1">
      <c r="A21" s="350">
        <v>14</v>
      </c>
      <c r="B21" s="351" t="str">
        <f>IF(A21&gt;MAX(Заявка!$A$11:$A$30),"",VLOOKUP(A21,Заявка!$A$11:$F$30,5,FALSE))</f>
        <v/>
      </c>
      <c r="C21" s="352" t="str">
        <f>IF(A21&gt;MAX(Заявка!$A$11:$A$30),"",VLOOKUP(A21,Заявка!$A$11:$F$30,6,FALSE))</f>
        <v/>
      </c>
      <c r="D21" s="352" t="str">
        <f>IF(A21&gt;MAX(Заявка!$A$11:$A$30),"",VLOOKUP(A21,Заявка!$A$11:$G$30,7,FALSE))</f>
        <v/>
      </c>
      <c r="E21" s="351"/>
      <c r="F21" s="351"/>
    </row>
    <row r="22" spans="1:6" s="353" customFormat="1" ht="60" customHeight="1">
      <c r="A22" s="350">
        <v>15</v>
      </c>
      <c r="B22" s="351" t="str">
        <f>IF(A22&gt;MAX(Заявка!$A$11:$A$30),"",VLOOKUP(A22,Заявка!$A$11:$F$30,5,FALSE))</f>
        <v/>
      </c>
      <c r="C22" s="352" t="str">
        <f>IF(A22&gt;MAX(Заявка!$A$11:$A$30),"",VLOOKUP(A22,Заявка!$A$11:$F$30,6,FALSE))</f>
        <v/>
      </c>
      <c r="D22" s="352" t="str">
        <f>IF(A22&gt;MAX(Заявка!$A$11:$A$30),"",VLOOKUP(A22,Заявка!$A$11:$G$30,7,FALSE))</f>
        <v/>
      </c>
      <c r="E22" s="351"/>
      <c r="F22" s="351"/>
    </row>
    <row r="23" spans="1:6" s="353" customFormat="1" ht="60" customHeight="1">
      <c r="A23" s="350">
        <v>16</v>
      </c>
      <c r="B23" s="351" t="str">
        <f>IF(A23&gt;MAX(Заявка!$A$11:$A$30),"",VLOOKUP(A23,Заявка!$A$11:$F$30,5,FALSE))</f>
        <v/>
      </c>
      <c r="C23" s="352" t="str">
        <f>IF(A23&gt;MAX(Заявка!$A$11:$A$30),"",VLOOKUP(A23,Заявка!$A$11:$F$30,6,FALSE))</f>
        <v/>
      </c>
      <c r="D23" s="352" t="str">
        <f>IF(A23&gt;MAX(Заявка!$A$11:$A$30),"",VLOOKUP(A23,Заявка!$A$11:$G$30,7,FALSE))</f>
        <v/>
      </c>
      <c r="E23" s="351"/>
      <c r="F23" s="351"/>
    </row>
    <row r="24" spans="1:6" s="353" customFormat="1" ht="60" customHeight="1">
      <c r="A24" s="350">
        <v>17</v>
      </c>
      <c r="B24" s="351" t="str">
        <f>IF(A24&gt;MAX(Заявка!$A$11:$A$30),"",VLOOKUP(A24,Заявка!$A$11:$F$30,5,FALSE))</f>
        <v/>
      </c>
      <c r="C24" s="352" t="str">
        <f>IF(A24&gt;MAX(Заявка!$A$11:$A$30),"",VLOOKUP(A24,Заявка!$A$11:$F$30,6,FALSE))</f>
        <v/>
      </c>
      <c r="D24" s="352" t="str">
        <f>IF(A24&gt;MAX(Заявка!$A$11:$A$30),"",VLOOKUP(A24,Заявка!$A$11:$G$30,7,FALSE))</f>
        <v/>
      </c>
      <c r="E24" s="351"/>
      <c r="F24" s="351"/>
    </row>
    <row r="25" spans="1:6" s="353" customFormat="1" ht="60" customHeight="1">
      <c r="A25" s="350">
        <v>18</v>
      </c>
      <c r="B25" s="351" t="str">
        <f>IF(A25&gt;MAX(Заявка!$A$11:$A$30),"",VLOOKUP(A25,Заявка!$A$11:$F$30,5,FALSE))</f>
        <v/>
      </c>
      <c r="C25" s="352" t="str">
        <f>IF(A25&gt;MAX(Заявка!$A$11:$A$30),"",VLOOKUP(A25,Заявка!$A$11:$F$30,6,FALSE))</f>
        <v/>
      </c>
      <c r="D25" s="352" t="str">
        <f>IF(A25&gt;MAX(Заявка!$A$11:$A$30),"",VLOOKUP(A25,Заявка!$A$11:$G$30,7,FALSE))</f>
        <v/>
      </c>
      <c r="E25" s="351"/>
      <c r="F25" s="351"/>
    </row>
    <row r="26" spans="1:6" s="353" customFormat="1" ht="60" customHeight="1">
      <c r="A26" s="350">
        <v>19</v>
      </c>
      <c r="B26" s="351" t="str">
        <f>IF(A26&gt;MAX(Заявка!$A$11:$A$30),"",VLOOKUP(A26,Заявка!$A$11:$F$30,5,FALSE))</f>
        <v/>
      </c>
      <c r="C26" s="352" t="str">
        <f>IF(A26&gt;MAX(Заявка!$A$11:$A$30),"",VLOOKUP(A26,Заявка!$A$11:$F$30,6,FALSE))</f>
        <v/>
      </c>
      <c r="D26" s="352" t="str">
        <f>IF(A26&gt;MAX(Заявка!$A$11:$A$30),"",VLOOKUP(A26,Заявка!$A$11:$G$30,7,FALSE))</f>
        <v/>
      </c>
      <c r="E26" s="351"/>
      <c r="F26" s="351"/>
    </row>
    <row r="27" spans="1:6" s="353" customFormat="1" ht="60" customHeight="1">
      <c r="A27" s="350">
        <v>20</v>
      </c>
      <c r="B27" s="351" t="str">
        <f>IF(A27&gt;MAX(Заявка!$A$11:$A$30),"",VLOOKUP(A27,Заявка!$A$11:$F$30,5,FALSE))</f>
        <v/>
      </c>
      <c r="C27" s="352" t="str">
        <f>IF(A27&gt;MAX(Заявка!$A$11:$A$30),"",VLOOKUP(A27,Заявка!$A$11:$F$30,6,FALSE))</f>
        <v/>
      </c>
      <c r="D27" s="352" t="str">
        <f>IF(A27&gt;MAX(Заявка!$A$11:$A$30),"",VLOOKUP(A27,Заявка!$A$11:$G$30,7,FALSE))</f>
        <v/>
      </c>
      <c r="E27" s="351"/>
      <c r="F27" s="351"/>
    </row>
    <row r="28" spans="1:6" s="283" customFormat="1" ht="25.9" hidden="1" customHeight="1">
      <c r="A28" s="282"/>
      <c r="B28" s="40"/>
      <c r="C28" s="46"/>
      <c r="D28" s="46"/>
      <c r="E28" s="40"/>
      <c r="F28" s="40"/>
    </row>
    <row r="29" spans="1:6" ht="6" customHeight="1"/>
    <row r="30" spans="1:6" ht="42" customHeight="1">
      <c r="A30" s="479" t="s">
        <v>1481</v>
      </c>
      <c r="B30" s="480"/>
      <c r="C30" s="480"/>
      <c r="D30" s="480"/>
      <c r="E30" s="480"/>
      <c r="F30" s="480"/>
    </row>
    <row r="31" spans="1:6">
      <c r="A31" s="34" t="s">
        <v>1482</v>
      </c>
    </row>
    <row r="32" spans="1:6">
      <c r="A32" s="34" t="s">
        <v>1483</v>
      </c>
    </row>
    <row r="34" spans="1:6">
      <c r="A34" s="34" t="s">
        <v>1484</v>
      </c>
      <c r="C34" s="34" t="s">
        <v>1485</v>
      </c>
    </row>
    <row r="35" spans="1:6">
      <c r="A35" s="44" t="s">
        <v>1486</v>
      </c>
      <c r="D35" s="44" t="s">
        <v>1487</v>
      </c>
      <c r="F35" s="44" t="s">
        <v>1488</v>
      </c>
    </row>
    <row r="37" spans="1:6">
      <c r="A37" s="34" t="str">
        <f>CONCATENATE("Представитель команды",": ",Заявка!D5,", ",Заявка!E5)</f>
        <v xml:space="preserve">Представитель команды: , </v>
      </c>
    </row>
    <row r="38" spans="1:6">
      <c r="E38" s="44"/>
    </row>
    <row r="39" spans="1:6">
      <c r="A39" s="34" t="str">
        <f>CONCATENATE("Судья от команды: ",Заявка!AB5,", ",Заявка!AH5)</f>
        <v xml:space="preserve">Судья от команды: , </v>
      </c>
    </row>
    <row r="40" spans="1:6">
      <c r="E40" s="44"/>
    </row>
    <row r="41" spans="1:6">
      <c r="A41" s="34" t="str">
        <f>CONCATENATE("Директор                                                                             _________________/",Заявка!AG40,"/")</f>
        <v>Директор                                                                             _________________//</v>
      </c>
    </row>
    <row r="42" spans="1:6">
      <c r="B42" s="44"/>
      <c r="C42" s="44"/>
      <c r="D42" s="44" t="s">
        <v>1489</v>
      </c>
      <c r="E42" s="44"/>
      <c r="F42" s="294" t="s">
        <v>1490</v>
      </c>
    </row>
    <row r="43" spans="1:6" ht="6" customHeight="1"/>
    <row r="44" spans="1:6">
      <c r="A44" s="34" t="s">
        <v>1484</v>
      </c>
    </row>
    <row r="45" spans="1:6" ht="9.75" customHeight="1"/>
    <row r="46" spans="1:6" ht="16.149999999999999">
      <c r="A46" s="45"/>
    </row>
    <row r="47" spans="1:6" ht="16.149999999999999">
      <c r="A47" s="45"/>
    </row>
  </sheetData>
  <autoFilter ref="A17:F28" xr:uid="{00000000-0009-0000-0000-000007000000}">
    <filterColumn colId="0">
      <customFilters and="1">
        <customFilter operator="notEqual" val=" "/>
      </customFilters>
    </filterColumn>
  </autoFilter>
  <mergeCells count="9">
    <mergeCell ref="A13:F13"/>
    <mergeCell ref="B14:F15"/>
    <mergeCell ref="A30:F30"/>
    <mergeCell ref="D2:F4"/>
    <mergeCell ref="C7:F7"/>
    <mergeCell ref="C8:F8"/>
    <mergeCell ref="A9:F9"/>
    <mergeCell ref="C10:F10"/>
    <mergeCell ref="A12:F12"/>
  </mergeCells>
  <conditionalFormatting sqref="B18:D28">
    <cfRule type="cellIs" dxfId="0" priority="1" stopIfTrue="1" operator="equal">
      <formula>0</formula>
    </cfRule>
  </conditionalFormatting>
  <pageMargins left="0.7" right="0.7" top="0.75" bottom="0.75" header="0.3" footer="0.3"/>
  <pageSetup paperSize="9" scale="75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>
    <tabColor rgb="FF00B050"/>
  </sheetPr>
  <dimension ref="A1:F47"/>
  <sheetViews>
    <sheetView topLeftCell="A9" workbookViewId="0">
      <selection activeCell="F26" sqref="F26"/>
    </sheetView>
  </sheetViews>
  <sheetFormatPr defaultColWidth="9.28515625" defaultRowHeight="15.6"/>
  <cols>
    <col min="1" max="1" width="3.7109375" style="34" bestFit="1" customWidth="1"/>
    <col min="2" max="2" width="34.28515625" style="34" bestFit="1" customWidth="1"/>
    <col min="3" max="3" width="10.5703125" style="34" bestFit="1" customWidth="1"/>
    <col min="4" max="4" width="6.7109375" style="34" bestFit="1" customWidth="1"/>
    <col min="5" max="5" width="21.5703125" style="34" customWidth="1"/>
    <col min="6" max="6" width="30.5703125" style="34" customWidth="1"/>
    <col min="7" max="16384" width="9.28515625" style="34"/>
  </cols>
  <sheetData>
    <row r="1" spans="1:6">
      <c r="F1" s="35" t="s">
        <v>1491</v>
      </c>
    </row>
    <row r="2" spans="1:6">
      <c r="B2" s="36" t="s">
        <v>44</v>
      </c>
      <c r="C2" s="288">
        <f>'Возраста и группы'!AA7</f>
        <v>4.0000999999999998</v>
      </c>
      <c r="F2" s="35" t="str">
        <f>VLOOKUP(C2,'Возраста и группы'!AA3:AF7,3,FALSE)</f>
        <v>Областные соревнования по спортивному туризму "Золотая осень"</v>
      </c>
    </row>
    <row r="3" spans="1:6">
      <c r="B3" s="36"/>
      <c r="C3" s="37"/>
      <c r="F3" s="35" t="s">
        <v>1492</v>
      </c>
    </row>
    <row r="4" spans="1:6">
      <c r="F4" s="35" t="str">
        <f>CONCATENATE("в дисциплинах ",VLOOKUP(C2,'Возраста и группы'!AA3:AF7,5,FALSE))</f>
        <v>в дисциплинах "дистанция - пешеходная"</v>
      </c>
    </row>
    <row r="5" spans="1:6">
      <c r="F5" s="35" t="str">
        <f>VLOOKUP(C2,'Возраста и группы'!AA3:AF7,4,FALSE)</f>
        <v>01 февраля 2020 года</v>
      </c>
    </row>
    <row r="6" spans="1:6" ht="4.5" customHeight="1">
      <c r="F6" s="35"/>
    </row>
    <row r="7" spans="1:6">
      <c r="B7" s="35" t="s">
        <v>1471</v>
      </c>
      <c r="C7" s="483">
        <f>Заявка!B40</f>
        <v>0</v>
      </c>
      <c r="D7" s="483"/>
      <c r="E7" s="483"/>
      <c r="F7" s="483"/>
    </row>
    <row r="8" spans="1:6">
      <c r="C8" s="484" t="s">
        <v>1472</v>
      </c>
      <c r="D8" s="484"/>
      <c r="E8" s="484"/>
      <c r="F8" s="484"/>
    </row>
    <row r="9" spans="1:6">
      <c r="A9" s="482" t="str">
        <f>CONCATENATE(Заявка!D40,", ",Заявка!I40,", ",Заявка!M40)</f>
        <v xml:space="preserve">, , </v>
      </c>
      <c r="B9" s="482"/>
      <c r="C9" s="482"/>
      <c r="D9" s="482"/>
      <c r="E9" s="482"/>
      <c r="F9" s="482"/>
    </row>
    <row r="10" spans="1:6">
      <c r="C10" s="484" t="s">
        <v>1473</v>
      </c>
      <c r="D10" s="484"/>
      <c r="E10" s="484"/>
      <c r="F10" s="484"/>
    </row>
    <row r="11" spans="1:6" ht="3" customHeight="1">
      <c r="C11" s="38"/>
      <c r="D11" s="38"/>
      <c r="E11" s="38"/>
      <c r="F11" s="38"/>
    </row>
    <row r="12" spans="1:6">
      <c r="A12" s="483" t="s">
        <v>1474</v>
      </c>
      <c r="B12" s="483"/>
      <c r="C12" s="483"/>
      <c r="D12" s="483"/>
      <c r="E12" s="483"/>
      <c r="F12" s="483"/>
    </row>
    <row r="13" spans="1:6">
      <c r="A13" s="483" t="s">
        <v>1475</v>
      </c>
      <c r="B13" s="483"/>
      <c r="C13" s="483"/>
      <c r="D13" s="483"/>
      <c r="E13" s="483"/>
      <c r="F13" s="483"/>
    </row>
    <row r="14" spans="1:6">
      <c r="B14" s="481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 в следующем составе:</v>
      </c>
      <c r="C14" s="481"/>
      <c r="D14" s="481"/>
      <c r="E14" s="481"/>
      <c r="F14" s="481"/>
    </row>
    <row r="15" spans="1:6">
      <c r="B15" s="481"/>
      <c r="C15" s="481"/>
      <c r="D15" s="481"/>
      <c r="E15" s="481"/>
      <c r="F15" s="481"/>
    </row>
    <row r="16" spans="1:6" ht="4.5" customHeight="1"/>
    <row r="17" spans="1:6" ht="85.15" customHeight="1">
      <c r="A17" s="39" t="s">
        <v>38</v>
      </c>
      <c r="B17" s="40" t="s">
        <v>1476</v>
      </c>
      <c r="C17" s="42" t="s">
        <v>1477</v>
      </c>
      <c r="D17" s="284" t="s">
        <v>1478</v>
      </c>
      <c r="E17" s="43" t="s">
        <v>1479</v>
      </c>
      <c r="F17" s="43" t="s">
        <v>1493</v>
      </c>
    </row>
    <row r="18" spans="1:6" s="283" customFormat="1" ht="25.15" customHeight="1">
      <c r="A18" s="282">
        <v>1</v>
      </c>
      <c r="B18" s="40" t="str">
        <f ca="1">IF(MAX(Заявка!$DU$11:$DU$22)&lt;$A18," ",VLOOKUP($A18,Заявка!$DU$11:$DX$22,2,FALSE))</f>
        <v xml:space="preserve"> </v>
      </c>
      <c r="C18" s="46" t="str">
        <f ca="1">IF(MAX(Заявка!$DU$11:$DU$22)&lt;$A18," ",VLOOKUP($A18,Заявка!$DU$11:$DX$22,3,FALSE))</f>
        <v xml:space="preserve"> </v>
      </c>
      <c r="D18" s="46" t="str">
        <f ca="1">IF(MAX(Заявка!$DU$11:$DU$22)&lt;$A18," ",VLOOKUP($A18,Заявка!$DU$11:$DX$22,4,FALSE))</f>
        <v xml:space="preserve"> </v>
      </c>
      <c r="E18" s="40"/>
      <c r="F18" s="40"/>
    </row>
    <row r="19" spans="1:6" s="283" customFormat="1" ht="25.15" customHeight="1">
      <c r="A19" s="282">
        <v>2</v>
      </c>
      <c r="B19" s="40" t="str">
        <f ca="1">IF(MAX(Заявка!$DU$11:$DU$22)&lt;$A19," ",VLOOKUP($A19,Заявка!$DU$11:$DX$22,2,FALSE))</f>
        <v xml:space="preserve"> </v>
      </c>
      <c r="C19" s="46" t="str">
        <f ca="1">IF(MAX(Заявка!$DU$11:$DU$22)&lt;$A19," ",VLOOKUP($A19,Заявка!$DU$11:$DX$22,3,FALSE))</f>
        <v xml:space="preserve"> </v>
      </c>
      <c r="D19" s="46" t="str">
        <f ca="1">IF(MAX(Заявка!$DU$11:$DU$22)&lt;$A19," ",VLOOKUP($A19,Заявка!$DU$11:$DX$22,4,FALSE))</f>
        <v xml:space="preserve"> </v>
      </c>
      <c r="E19" s="40"/>
      <c r="F19" s="40"/>
    </row>
    <row r="20" spans="1:6" s="283" customFormat="1" ht="25.15" customHeight="1">
      <c r="A20" s="282">
        <v>3</v>
      </c>
      <c r="B20" s="40" t="str">
        <f ca="1">IF(MAX(Заявка!$DU$11:$DU$22)&lt;$A20," ",VLOOKUP($A20,Заявка!$DU$11:$DX$22,2,FALSE))</f>
        <v xml:space="preserve"> </v>
      </c>
      <c r="C20" s="46" t="str">
        <f ca="1">IF(MAX(Заявка!$DU$11:$DU$22)&lt;$A20," ",VLOOKUP($A20,Заявка!$DU$11:$DX$22,3,FALSE))</f>
        <v xml:space="preserve"> </v>
      </c>
      <c r="D20" s="46" t="str">
        <f ca="1">IF(MAX(Заявка!$DU$11:$DU$22)&lt;$A20," ",VLOOKUP($A20,Заявка!$DU$11:$DX$22,4,FALSE))</f>
        <v xml:space="preserve"> </v>
      </c>
      <c r="E20" s="40"/>
      <c r="F20" s="40"/>
    </row>
    <row r="21" spans="1:6" s="283" customFormat="1" ht="25.15" customHeight="1">
      <c r="A21" s="282">
        <v>4</v>
      </c>
      <c r="B21" s="40" t="str">
        <f ca="1">IF(MAX(Заявка!$DU$11:$DU$22)&lt;$A21," ",VLOOKUP($A21,Заявка!$DU$11:$DX$22,2,FALSE))</f>
        <v xml:space="preserve"> </v>
      </c>
      <c r="C21" s="46" t="str">
        <f ca="1">IF(MAX(Заявка!$DU$11:$DU$22)&lt;$A21," ",VLOOKUP($A21,Заявка!$DU$11:$DX$22,3,FALSE))</f>
        <v xml:space="preserve"> </v>
      </c>
      <c r="D21" s="46" t="str">
        <f ca="1">IF(MAX(Заявка!$DU$11:$DU$22)&lt;$A21," ",VLOOKUP($A21,Заявка!$DU$11:$DX$22,4,FALSE))</f>
        <v xml:space="preserve"> </v>
      </c>
      <c r="E21" s="40"/>
      <c r="F21" s="40"/>
    </row>
    <row r="22" spans="1:6" s="283" customFormat="1" ht="25.15" customHeight="1">
      <c r="A22" s="282">
        <v>5</v>
      </c>
      <c r="B22" s="40" t="str">
        <f ca="1">IF(MAX(Заявка!$DU$11:$DU$22)&lt;$A22," ",VLOOKUP($A22,Заявка!$DU$11:$DX$22,2,FALSE))</f>
        <v xml:space="preserve"> </v>
      </c>
      <c r="C22" s="46" t="str">
        <f ca="1">IF(MAX(Заявка!$DU$11:$DU$22)&lt;$A22," ",VLOOKUP($A22,Заявка!$DU$11:$DX$22,3,FALSE))</f>
        <v xml:space="preserve"> </v>
      </c>
      <c r="D22" s="46" t="str">
        <f ca="1">IF(MAX(Заявка!$DU$11:$DU$22)&lt;$A22," ",VLOOKUP($A22,Заявка!$DU$11:$DX$22,4,FALSE))</f>
        <v xml:space="preserve"> </v>
      </c>
      <c r="E22" s="40"/>
      <c r="F22" s="40"/>
    </row>
    <row r="23" spans="1:6" s="283" customFormat="1" ht="25.15" customHeight="1">
      <c r="A23" s="282">
        <v>6</v>
      </c>
      <c r="B23" s="40" t="str">
        <f ca="1">IF(MAX(Заявка!$DU$11:$DU$22)&lt;$A23," ",VLOOKUP($A23,Заявка!$DU$11:$DX$22,2,FALSE))</f>
        <v xml:space="preserve"> </v>
      </c>
      <c r="C23" s="46" t="str">
        <f ca="1">IF(MAX(Заявка!$DU$11:$DU$22)&lt;$A23," ",VLOOKUP($A23,Заявка!$DU$11:$DX$22,3,FALSE))</f>
        <v xml:space="preserve"> </v>
      </c>
      <c r="D23" s="46" t="str">
        <f ca="1">IF(MAX(Заявка!$DU$11:$DU$22)&lt;$A23," ",VLOOKUP($A23,Заявка!$DU$11:$DX$22,4,FALSE))</f>
        <v xml:space="preserve"> </v>
      </c>
      <c r="E23" s="40"/>
      <c r="F23" s="40"/>
    </row>
    <row r="24" spans="1:6" s="283" customFormat="1" ht="25.15" customHeight="1">
      <c r="A24" s="282">
        <v>7</v>
      </c>
      <c r="B24" s="40" t="str">
        <f ca="1">IF(MAX(Заявка!$DU$11:$DU$22)&lt;$A24," ",VLOOKUP($A24,Заявка!$DU$11:$DX$22,2,FALSE))</f>
        <v xml:space="preserve"> </v>
      </c>
      <c r="C24" s="46" t="str">
        <f ca="1">IF(MAX(Заявка!$DU$11:$DU$22)&lt;$A24," ",VLOOKUP($A24,Заявка!$DU$11:$DX$22,3,FALSE))</f>
        <v xml:space="preserve"> </v>
      </c>
      <c r="D24" s="46" t="str">
        <f ca="1">IF(MAX(Заявка!$DU$11:$DU$22)&lt;$A24," ",VLOOKUP($A24,Заявка!$DU$11:$DX$22,4,FALSE))</f>
        <v xml:space="preserve"> </v>
      </c>
      <c r="E24" s="40"/>
      <c r="F24" s="40"/>
    </row>
    <row r="25" spans="1:6" s="283" customFormat="1" ht="25.15" customHeight="1">
      <c r="A25" s="282">
        <v>8</v>
      </c>
      <c r="B25" s="40" t="str">
        <f ca="1">IF(MAX(Заявка!$DU$11:$DU$22)&lt;$A25," ",VLOOKUP($A25,Заявка!$DU$11:$DX$22,2,FALSE))</f>
        <v xml:space="preserve"> </v>
      </c>
      <c r="C25" s="46" t="str">
        <f ca="1">IF(MAX(Заявка!$DU$11:$DU$22)&lt;$A25," ",VLOOKUP($A25,Заявка!$DU$11:$DX$22,3,FALSE))</f>
        <v xml:space="preserve"> </v>
      </c>
      <c r="D25" s="46" t="str">
        <f ca="1">IF(MAX(Заявка!$DU$11:$DU$22)&lt;$A25," ",VLOOKUP($A25,Заявка!$DU$11:$DX$22,4,FALSE))</f>
        <v xml:space="preserve"> </v>
      </c>
      <c r="E25" s="40"/>
      <c r="F25" s="40"/>
    </row>
    <row r="26" spans="1:6" s="283" customFormat="1" ht="25.15" customHeight="1">
      <c r="A26" s="282">
        <v>9</v>
      </c>
      <c r="B26" s="40" t="str">
        <f ca="1">IF(MAX(Заявка!$DU$11:$DU$22)&lt;$A26," ",VLOOKUP($A26,Заявка!$DU$11:$DX$22,2,FALSE))</f>
        <v xml:space="preserve"> </v>
      </c>
      <c r="C26" s="46" t="str">
        <f ca="1">IF(MAX(Заявка!$DU$11:$DU$22)&lt;$A26," ",VLOOKUP($A26,Заявка!$DU$11:$DX$22,3,FALSE))</f>
        <v xml:space="preserve"> </v>
      </c>
      <c r="D26" s="46" t="str">
        <f ca="1">IF(MAX(Заявка!$DU$11:$DU$22)&lt;$A26," ",VLOOKUP($A26,Заявка!$DU$11:$DX$22,4,FALSE))</f>
        <v xml:space="preserve"> </v>
      </c>
      <c r="E26" s="40"/>
      <c r="F26" s="40"/>
    </row>
    <row r="27" spans="1:6" s="283" customFormat="1" ht="25.15" customHeight="1">
      <c r="A27" s="282">
        <v>10</v>
      </c>
      <c r="B27" s="40" t="str">
        <f ca="1">IF(MAX(Заявка!$DU$11:$DU$22)&lt;$A27," ",VLOOKUP($A27,Заявка!$DU$11:$DX$22,2,FALSE))</f>
        <v xml:space="preserve"> </v>
      </c>
      <c r="C27" s="46" t="str">
        <f ca="1">IF(MAX(Заявка!$DU$11:$DU$22)&lt;$A27," ",VLOOKUP($A27,Заявка!$DU$11:$DX$22,3,FALSE))</f>
        <v xml:space="preserve"> </v>
      </c>
      <c r="D27" s="46" t="str">
        <f ca="1">IF(MAX(Заявка!$DU$11:$DU$22)&lt;$A27," ",VLOOKUP($A27,Заявка!$DU$11:$DX$22,4,FALSE))</f>
        <v xml:space="preserve"> </v>
      </c>
      <c r="E27" s="40"/>
      <c r="F27" s="40"/>
    </row>
    <row r="28" spans="1:6" s="283" customFormat="1" ht="25.15" customHeight="1">
      <c r="A28" s="282">
        <v>11</v>
      </c>
      <c r="B28" s="40" t="str">
        <f ca="1">IF(MAX(Заявка!$DU$11:$DU$22)&lt;$A28," ",VLOOKUP($A28,Заявка!$DU$11:$DX$22,2,FALSE))</f>
        <v xml:space="preserve"> </v>
      </c>
      <c r="C28" s="46" t="str">
        <f ca="1">IF(MAX(Заявка!$DU$11:$DU$22)&lt;$A28," ",VLOOKUP($A28,Заявка!$DU$11:$DX$22,3,FALSE))</f>
        <v xml:space="preserve"> </v>
      </c>
      <c r="D28" s="46" t="str">
        <f ca="1">IF(MAX(Заявка!$DU$11:$DU$22)&lt;$A28," ",VLOOKUP($A28,Заявка!$DU$11:$DX$22,4,FALSE))</f>
        <v xml:space="preserve"> </v>
      </c>
      <c r="E28" s="40"/>
      <c r="F28" s="40"/>
    </row>
    <row r="29" spans="1:6" s="283" customFormat="1" ht="25.15" customHeight="1">
      <c r="A29" s="282">
        <v>12</v>
      </c>
      <c r="B29" s="40" t="str">
        <f ca="1">IF(MAX(Заявка!$DU$11:$DU$22)&lt;$A29," ",VLOOKUP($A29,Заявка!$DU$11:$DX$22,2,FALSE))</f>
        <v xml:space="preserve"> </v>
      </c>
      <c r="C29" s="46" t="str">
        <f ca="1">IF(MAX(Заявка!$DU$11:$DU$22)&lt;$A29," ",VLOOKUP($A29,Заявка!$DU$11:$DX$22,3,FALSE))</f>
        <v xml:space="preserve"> </v>
      </c>
      <c r="D29" s="46" t="str">
        <f ca="1">IF(MAX(Заявка!$DU$11:$DU$22)&lt;$A29," ",VLOOKUP($A29,Заявка!$DU$11:$DX$22,4,FALSE))</f>
        <v xml:space="preserve"> </v>
      </c>
      <c r="E29" s="40"/>
      <c r="F29" s="40"/>
    </row>
    <row r="30" spans="1:6" ht="6" customHeight="1"/>
    <row r="31" spans="1:6">
      <c r="A31" s="34" t="s">
        <v>1482</v>
      </c>
    </row>
    <row r="32" spans="1:6">
      <c r="A32" s="34" t="s">
        <v>1483</v>
      </c>
    </row>
    <row r="34" spans="1:6">
      <c r="A34" s="34" t="s">
        <v>1484</v>
      </c>
      <c r="C34" s="34" t="s">
        <v>1494</v>
      </c>
    </row>
    <row r="35" spans="1:6">
      <c r="A35" s="44" t="s">
        <v>1486</v>
      </c>
      <c r="D35" s="44" t="s">
        <v>1487</v>
      </c>
      <c r="F35" s="44" t="s">
        <v>1488</v>
      </c>
    </row>
    <row r="37" spans="1:6">
      <c r="A37" s="34" t="str">
        <f>CONCATENATE("Представитель команды",": ",Заявка!D5," ",Заявка!E5)</f>
        <v xml:space="preserve">Представитель команды:  </v>
      </c>
    </row>
    <row r="38" spans="1:6">
      <c r="E38" s="44"/>
    </row>
    <row r="39" spans="1:6">
      <c r="A39" s="34" t="str">
        <f>CONCATENATE("Тренер команды: ",Заявка!N40)</f>
        <v xml:space="preserve">Тренер команды: </v>
      </c>
    </row>
    <row r="40" spans="1:6">
      <c r="E40" s="44"/>
    </row>
    <row r="41" spans="1:6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>
      <c r="B42" s="44"/>
      <c r="C42" s="44"/>
      <c r="E42" s="44" t="s">
        <v>1489</v>
      </c>
      <c r="F42" s="44" t="s">
        <v>1490</v>
      </c>
    </row>
    <row r="43" spans="1:6" ht="6" customHeight="1"/>
    <row r="44" spans="1:6">
      <c r="A44" s="34" t="s">
        <v>1484</v>
      </c>
    </row>
    <row r="45" spans="1:6" ht="9.75" customHeight="1"/>
    <row r="46" spans="1:6" ht="16.149999999999999">
      <c r="A46" s="45" t="s">
        <v>1495</v>
      </c>
    </row>
    <row r="47" spans="1:6" ht="16.149999999999999">
      <c r="A47" s="45" t="s">
        <v>1496</v>
      </c>
    </row>
  </sheetData>
  <mergeCells count="7">
    <mergeCell ref="B14:F15"/>
    <mergeCell ref="C7:F7"/>
    <mergeCell ref="C8:F8"/>
    <mergeCell ref="A9:F9"/>
    <mergeCell ref="C10:F10"/>
    <mergeCell ref="A12:F12"/>
    <mergeCell ref="A13:F1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Excel Development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Elena Camarillo</dc:creator>
  <cp:keywords/>
  <dc:description/>
  <cp:lastModifiedBy>Бобков Андрей</cp:lastModifiedBy>
  <cp:revision/>
  <dcterms:created xsi:type="dcterms:W3CDTF">1996-10-08T23:32:33Z</dcterms:created>
  <dcterms:modified xsi:type="dcterms:W3CDTF">2024-01-13T16:11:56Z</dcterms:modified>
  <cp:category/>
  <cp:contentStatus/>
</cp:coreProperties>
</file>